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C:\Users\kagaya\Desktop\選挙区\202404データ\"/>
    </mc:Choice>
  </mc:AlternateContent>
  <xr:revisionPtr revIDLastSave="0" documentId="13_ncr:1_{7AA4287F-8D39-4583-BD6A-96B1B5F25DDC}" xr6:coauthVersionLast="47" xr6:coauthVersionMax="47" xr10:uidLastSave="{00000000-0000-0000-0000-000000000000}"/>
  <bookViews>
    <workbookView xWindow="-108" yWindow="-108" windowWidth="23256" windowHeight="12456" firstSheet="1" activeTab="2" xr2:uid="{80DA5ADE-3DD4-4F9B-9646-5D78E5330F26}"/>
  </bookViews>
  <sheets>
    <sheet name="メモ" sheetId="7" state="hidden" r:id="rId1"/>
    <sheet name="注意事項・単価・納品先" sheetId="14" r:id="rId2"/>
    <sheet name="エリア一覧" sheetId="15" r:id="rId3"/>
    <sheet name="選択部数集計" sheetId="16" r:id="rId4"/>
    <sheet name="MAP" sheetId="21" r:id="rId5"/>
    <sheet name="部数情報" sheetId="17" state="hidden" r:id="rId6"/>
    <sheet name="GIS" sheetId="18" state="hidden" r:id="rId7"/>
    <sheet name="条件付き不可" sheetId="19" state="hidden" r:id="rId8"/>
    <sheet name="Sheet1" sheetId="20" state="hidden" r:id="rId9"/>
  </sheets>
  <definedNames>
    <definedName name="_xlnm._FilterDatabase" localSheetId="6" hidden="1">GIS!$A$1:$E$4029</definedName>
    <definedName name="_xlnm._FilterDatabase" localSheetId="2" hidden="1">エリア一覧!$B$14:$M$3463</definedName>
    <definedName name="_xlnm._FilterDatabase" localSheetId="7" hidden="1">条件付き不可!$A$3:$X$602</definedName>
    <definedName name="_xlnm._FilterDatabase" localSheetId="3" hidden="1">選択部数集計!$A$2:$M$800</definedName>
    <definedName name="_xlnm._FilterDatabase" localSheetId="5" hidden="1">部数情報!$A$1:$V$3626</definedName>
    <definedName name="_xlnm.Print_Area" localSheetId="2">エリア一覧!$A$1:$M$3463</definedName>
    <definedName name="_xlnm.Print_Area" localSheetId="1">注意事項・単価・納品先!$A$1:$AJ$39</definedName>
    <definedName name="_xlnm.Print_Titles" localSheetId="2">エリア一覧!$1:$14</definedName>
    <definedName name="選択行">エリア一覧!$V$1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862" i="17" l="1"/>
  <c r="N1863" i="17"/>
  <c r="N1864" i="17"/>
  <c r="N1865" i="17"/>
  <c r="N1866" i="17"/>
  <c r="N1867" i="17"/>
  <c r="N1868" i="17"/>
  <c r="N1869" i="17"/>
  <c r="N1870" i="17"/>
  <c r="N1871" i="17"/>
  <c r="N1872" i="17"/>
  <c r="N1873" i="17"/>
  <c r="N1874" i="17"/>
  <c r="N1875" i="17"/>
  <c r="N1876" i="17"/>
  <c r="N1877" i="17"/>
  <c r="N1878" i="17"/>
  <c r="N1879" i="17"/>
  <c r="N1880" i="17"/>
  <c r="N1881" i="17"/>
  <c r="N1882" i="17"/>
  <c r="N1883" i="17"/>
  <c r="N1884" i="17"/>
  <c r="N1885" i="17"/>
  <c r="N1886" i="17"/>
  <c r="N1887" i="17"/>
  <c r="N1888" i="17"/>
  <c r="N1889" i="17"/>
  <c r="N1890" i="17"/>
  <c r="N1891" i="17"/>
  <c r="N1892" i="17"/>
  <c r="N1893" i="17"/>
  <c r="N1894" i="17"/>
  <c r="N1895" i="17"/>
  <c r="N1896" i="17"/>
  <c r="N1897" i="17"/>
  <c r="N1898" i="17"/>
  <c r="N1899" i="17"/>
  <c r="N1900" i="17"/>
  <c r="N1901" i="17"/>
  <c r="N1902" i="17"/>
  <c r="N1903" i="17"/>
  <c r="N1904" i="17"/>
  <c r="N1905" i="17"/>
  <c r="N1906" i="17"/>
  <c r="N1907" i="17"/>
  <c r="N1908" i="17"/>
  <c r="N1909" i="17"/>
  <c r="N1910" i="17"/>
  <c r="N1911" i="17"/>
  <c r="N1912" i="17"/>
  <c r="N1913" i="17"/>
  <c r="N1914" i="17"/>
  <c r="N1915" i="17"/>
  <c r="N1916" i="17"/>
  <c r="N1917" i="17"/>
  <c r="N1918" i="17"/>
  <c r="N1919" i="17"/>
  <c r="N1920" i="17"/>
  <c r="N1921" i="17"/>
  <c r="N1922" i="17"/>
  <c r="N1923" i="17"/>
  <c r="N1924" i="17"/>
  <c r="N1925" i="17"/>
  <c r="N1926" i="17"/>
  <c r="N1927" i="17"/>
  <c r="N1928" i="17"/>
  <c r="N1929" i="17"/>
  <c r="N1930" i="17"/>
  <c r="N1931" i="17"/>
  <c r="N1932" i="17"/>
  <c r="N1933" i="17"/>
  <c r="N1934" i="17"/>
  <c r="N1935" i="17"/>
  <c r="N1936" i="17"/>
  <c r="N1937" i="17"/>
  <c r="N1938" i="17"/>
  <c r="N1939" i="17"/>
  <c r="N1940" i="17"/>
  <c r="N1941" i="17"/>
  <c r="N1942" i="17"/>
  <c r="N1943" i="17"/>
  <c r="N1944" i="17"/>
  <c r="N1945" i="17"/>
  <c r="N1946" i="17"/>
  <c r="N1947" i="17"/>
  <c r="N1948" i="17"/>
  <c r="N1949" i="17"/>
  <c r="N1950" i="17"/>
  <c r="N1951" i="17"/>
  <c r="N1952" i="17"/>
  <c r="N1953" i="17"/>
  <c r="N1954" i="17"/>
  <c r="N1955" i="17"/>
  <c r="N1956" i="17"/>
  <c r="N1957" i="17"/>
  <c r="N1958" i="17"/>
  <c r="N1959" i="17"/>
  <c r="N1960" i="17"/>
  <c r="N1961" i="17"/>
  <c r="N1962" i="17"/>
  <c r="N1963" i="17"/>
  <c r="N1964" i="17"/>
  <c r="N1965" i="17"/>
  <c r="N1966" i="17"/>
  <c r="N1967" i="17"/>
  <c r="N1968" i="17"/>
  <c r="N1969" i="17"/>
  <c r="N1970" i="17"/>
  <c r="N1971" i="17"/>
  <c r="N1972" i="17"/>
  <c r="N1973" i="17"/>
  <c r="N1974" i="17"/>
  <c r="N1975" i="17"/>
  <c r="N1976" i="17"/>
  <c r="N1977" i="17"/>
  <c r="N1978" i="17"/>
  <c r="N1979" i="17"/>
  <c r="N1980" i="17"/>
  <c r="N1981" i="17"/>
  <c r="N1982" i="17"/>
  <c r="N1983" i="17"/>
  <c r="N1984" i="17"/>
  <c r="N1985" i="17"/>
  <c r="N1986" i="17"/>
  <c r="N1987" i="17"/>
  <c r="N1988" i="17"/>
  <c r="N1989" i="17"/>
  <c r="N1990" i="17"/>
  <c r="N1991" i="17"/>
  <c r="N1992" i="17"/>
  <c r="N1993" i="17"/>
  <c r="N1994" i="17"/>
  <c r="N1995" i="17"/>
  <c r="N1996" i="17"/>
  <c r="N1997" i="17"/>
  <c r="N1998" i="17"/>
  <c r="N1999" i="17"/>
  <c r="N2000" i="17"/>
  <c r="N2001" i="17"/>
  <c r="N2002" i="17"/>
  <c r="N2003" i="17"/>
  <c r="N2004" i="17"/>
  <c r="N2005" i="17"/>
  <c r="N2006" i="17"/>
  <c r="N2007" i="17"/>
  <c r="N2008" i="17"/>
  <c r="N2009" i="17"/>
  <c r="N2010" i="17"/>
  <c r="N2011" i="17"/>
  <c r="N2012" i="17"/>
  <c r="N2013" i="17"/>
  <c r="N2014" i="17"/>
  <c r="N2015" i="17"/>
  <c r="N2016" i="17"/>
  <c r="N2017" i="17"/>
  <c r="N2018" i="17"/>
  <c r="N2019" i="17"/>
  <c r="N2020" i="17"/>
  <c r="N2021" i="17"/>
  <c r="N2022" i="17"/>
  <c r="N2023" i="17"/>
  <c r="N2024" i="17"/>
  <c r="N2025" i="17"/>
  <c r="N2026" i="17"/>
  <c r="N2027" i="17"/>
  <c r="N2028" i="17"/>
  <c r="N2029" i="17"/>
  <c r="N2030" i="17"/>
  <c r="N2031" i="17"/>
  <c r="N2032" i="17"/>
  <c r="N2033" i="17"/>
  <c r="N2034" i="17"/>
  <c r="N2035" i="17"/>
  <c r="N2036" i="17"/>
  <c r="N2037" i="17"/>
  <c r="N2038" i="17"/>
  <c r="N2039" i="17"/>
  <c r="N2040" i="17"/>
  <c r="N2041" i="17"/>
  <c r="N2042" i="17"/>
  <c r="N2043" i="17"/>
  <c r="N2044" i="17"/>
  <c r="N2045" i="17"/>
  <c r="N2046" i="17"/>
  <c r="N2047" i="17"/>
  <c r="N2048" i="17"/>
  <c r="N2049" i="17"/>
  <c r="N2050" i="17"/>
  <c r="N2051" i="17"/>
  <c r="N2052" i="17"/>
  <c r="N2053" i="17"/>
  <c r="N2054" i="17"/>
  <c r="N2055" i="17"/>
  <c r="N2056" i="17"/>
  <c r="N2057" i="17"/>
  <c r="N2058" i="17"/>
  <c r="N2059" i="17"/>
  <c r="N2060" i="17"/>
  <c r="N2061" i="17"/>
  <c r="N2062" i="17"/>
  <c r="N2063" i="17"/>
  <c r="N2064" i="17"/>
  <c r="N2065" i="17"/>
  <c r="N2066" i="17"/>
  <c r="N2067" i="17"/>
  <c r="N2068" i="17"/>
  <c r="N2069" i="17"/>
  <c r="N2070" i="17"/>
  <c r="N2071" i="17"/>
  <c r="N2072" i="17"/>
  <c r="N2073" i="17"/>
  <c r="N2074" i="17"/>
  <c r="N2075" i="17"/>
  <c r="N2076" i="17"/>
  <c r="N2077" i="17"/>
  <c r="N2078" i="17"/>
  <c r="N2079" i="17"/>
  <c r="N2080" i="17"/>
  <c r="N2081" i="17"/>
  <c r="N2082" i="17"/>
  <c r="N2083" i="17"/>
  <c r="N2084" i="17"/>
  <c r="N2085" i="17"/>
  <c r="N2086" i="17"/>
  <c r="N2087" i="17"/>
  <c r="N2088" i="17"/>
  <c r="N2089" i="17"/>
  <c r="N2090" i="17"/>
  <c r="N2091" i="17"/>
  <c r="N2092" i="17"/>
  <c r="N2093" i="17"/>
  <c r="N2094" i="17"/>
  <c r="N2095" i="17"/>
  <c r="N2096" i="17"/>
  <c r="N2097" i="17"/>
  <c r="N2098" i="17"/>
  <c r="N2099" i="17"/>
  <c r="N2100" i="17"/>
  <c r="N2101" i="17"/>
  <c r="N2102" i="17"/>
  <c r="N2103" i="17"/>
  <c r="N2104" i="17"/>
  <c r="N2105" i="17"/>
  <c r="N2106" i="17"/>
  <c r="N2107" i="17"/>
  <c r="N2108" i="17"/>
  <c r="N2109" i="17"/>
  <c r="N2110" i="17"/>
  <c r="N2111" i="17"/>
  <c r="N2112" i="17"/>
  <c r="N2113" i="17"/>
  <c r="N2114" i="17"/>
  <c r="N2115" i="17"/>
  <c r="N2116" i="17"/>
  <c r="N2117" i="17"/>
  <c r="N2118" i="17"/>
  <c r="N2119" i="17"/>
  <c r="N2120" i="17"/>
  <c r="N2121" i="17"/>
  <c r="N2122" i="17"/>
  <c r="N2123" i="17"/>
  <c r="N2124" i="17"/>
  <c r="N2125" i="17"/>
  <c r="N2126" i="17"/>
  <c r="N2127" i="17"/>
  <c r="N2128" i="17"/>
  <c r="N2129" i="17"/>
  <c r="N2130" i="17"/>
  <c r="N2131" i="17"/>
  <c r="N2132" i="17"/>
  <c r="N2133" i="17"/>
  <c r="N2134" i="17"/>
  <c r="N2135" i="17"/>
  <c r="N2136" i="17"/>
  <c r="N2137" i="17"/>
  <c r="N2138" i="17"/>
  <c r="N2139" i="17"/>
  <c r="N2140" i="17"/>
  <c r="N2141" i="17"/>
  <c r="N2142" i="17"/>
  <c r="N2143" i="17"/>
  <c r="N2144" i="17"/>
  <c r="N2145" i="17"/>
  <c r="N2146" i="17"/>
  <c r="N2147" i="17"/>
  <c r="N2148" i="17"/>
  <c r="N2149" i="17"/>
  <c r="N2150" i="17"/>
  <c r="N2151" i="17"/>
  <c r="N2152" i="17"/>
  <c r="N2153" i="17"/>
  <c r="N2154" i="17"/>
  <c r="N2155" i="17"/>
  <c r="N2156" i="17"/>
  <c r="N2157" i="17"/>
  <c r="N2158" i="17"/>
  <c r="N2159" i="17"/>
  <c r="N2160" i="17"/>
  <c r="N2161" i="17"/>
  <c r="N2162" i="17"/>
  <c r="N2163" i="17"/>
  <c r="N2164" i="17"/>
  <c r="N2165" i="17"/>
  <c r="N2166" i="17"/>
  <c r="N2167" i="17"/>
  <c r="N2168" i="17"/>
  <c r="N2169" i="17"/>
  <c r="N2170" i="17"/>
  <c r="N2171" i="17"/>
  <c r="N2172" i="17"/>
  <c r="N2173" i="17"/>
  <c r="N2174" i="17"/>
  <c r="N2175" i="17"/>
  <c r="N2176" i="17"/>
  <c r="N2177" i="17"/>
  <c r="N2178" i="17"/>
  <c r="N2179" i="17"/>
  <c r="N2180" i="17"/>
  <c r="N2181" i="17"/>
  <c r="N2182" i="17"/>
  <c r="N2183" i="17"/>
  <c r="N2184" i="17"/>
  <c r="N2185" i="17"/>
  <c r="N2186" i="17"/>
  <c r="N2187" i="17"/>
  <c r="N2188" i="17"/>
  <c r="N2189" i="17"/>
  <c r="N2190" i="17"/>
  <c r="N2191" i="17"/>
  <c r="N2192" i="17"/>
  <c r="N2193" i="17"/>
  <c r="N2194" i="17"/>
  <c r="N2195" i="17"/>
  <c r="N2196" i="17"/>
  <c r="N2197" i="17"/>
  <c r="N2198" i="17"/>
  <c r="N2199" i="17"/>
  <c r="N2200" i="17"/>
  <c r="N2201" i="17"/>
  <c r="N2202" i="17"/>
  <c r="N2203" i="17"/>
  <c r="N2204" i="17"/>
  <c r="N2205" i="17"/>
  <c r="N2206" i="17"/>
  <c r="N2207" i="17"/>
  <c r="N2208" i="17"/>
  <c r="N2209" i="17"/>
  <c r="N2210" i="17"/>
  <c r="N2211" i="17"/>
  <c r="N2212" i="17"/>
  <c r="N2213" i="17"/>
  <c r="N2214" i="17"/>
  <c r="N2215" i="17"/>
  <c r="N2216" i="17"/>
  <c r="N2217" i="17"/>
  <c r="N2218" i="17"/>
  <c r="N2219" i="17"/>
  <c r="N2220" i="17"/>
  <c r="N2221" i="17"/>
  <c r="N2222" i="17"/>
  <c r="N2223" i="17"/>
  <c r="N2224" i="17"/>
  <c r="N2225" i="17"/>
  <c r="N2226" i="17"/>
  <c r="N2227" i="17"/>
  <c r="N2228" i="17"/>
  <c r="N2229" i="17"/>
  <c r="N2230" i="17"/>
  <c r="N2231" i="17"/>
  <c r="N2232" i="17"/>
  <c r="N2233" i="17"/>
  <c r="N2234" i="17"/>
  <c r="N2235" i="17"/>
  <c r="N2236" i="17"/>
  <c r="N2237" i="17"/>
  <c r="N2238" i="17"/>
  <c r="N2239" i="17"/>
  <c r="N2240" i="17"/>
  <c r="N2241" i="17"/>
  <c r="N2242" i="17"/>
  <c r="N2243" i="17"/>
  <c r="N2244" i="17"/>
  <c r="N2245" i="17"/>
  <c r="N2246" i="17"/>
  <c r="N2247" i="17"/>
  <c r="N2248" i="17"/>
  <c r="N2249" i="17"/>
  <c r="N2250" i="17"/>
  <c r="N2251" i="17"/>
  <c r="N2252" i="17"/>
  <c r="N2253" i="17"/>
  <c r="N2254" i="17"/>
  <c r="N2255" i="17"/>
  <c r="N2256" i="17"/>
  <c r="N2257" i="17"/>
  <c r="N2258" i="17"/>
  <c r="N2259" i="17"/>
  <c r="N2260" i="17"/>
  <c r="N2261" i="17"/>
  <c r="N2262" i="17"/>
  <c r="N2263" i="17"/>
  <c r="N2264" i="17"/>
  <c r="N2265" i="17"/>
  <c r="N2266" i="17"/>
  <c r="N2267" i="17"/>
  <c r="N2268" i="17"/>
  <c r="N2269" i="17"/>
  <c r="N2270" i="17"/>
  <c r="N2271" i="17"/>
  <c r="N2272" i="17"/>
  <c r="N2273" i="17"/>
  <c r="N2274" i="17"/>
  <c r="N2275" i="17"/>
  <c r="N2276" i="17"/>
  <c r="N2277" i="17"/>
  <c r="N2278" i="17"/>
  <c r="N2279" i="17"/>
  <c r="N2280" i="17"/>
  <c r="N2281" i="17"/>
  <c r="N2282" i="17"/>
  <c r="N2283" i="17"/>
  <c r="N2284" i="17"/>
  <c r="N2285" i="17"/>
  <c r="N2286" i="17"/>
  <c r="N2287" i="17"/>
  <c r="N2288" i="17"/>
  <c r="N2289" i="17"/>
  <c r="N2290" i="17"/>
  <c r="N2291" i="17"/>
  <c r="N2292" i="17"/>
  <c r="N2293" i="17"/>
  <c r="N2294" i="17"/>
  <c r="N2295" i="17"/>
  <c r="N2296" i="17"/>
  <c r="N2297" i="17"/>
  <c r="N2298" i="17"/>
  <c r="N2299" i="17"/>
  <c r="N2300" i="17"/>
  <c r="N2301" i="17"/>
  <c r="N2302" i="17"/>
  <c r="N2303" i="17"/>
  <c r="N2304" i="17"/>
  <c r="N2305" i="17"/>
  <c r="N2306" i="17"/>
  <c r="N2307" i="17"/>
  <c r="N2308" i="17"/>
  <c r="N2309" i="17"/>
  <c r="N2310" i="17"/>
  <c r="N2311" i="17"/>
  <c r="N2312" i="17"/>
  <c r="N2313" i="17"/>
  <c r="N2314" i="17"/>
  <c r="N2315" i="17"/>
  <c r="N2316" i="17"/>
  <c r="N2317" i="17"/>
  <c r="N2318" i="17"/>
  <c r="N2319" i="17"/>
  <c r="N2320" i="17"/>
  <c r="N2321" i="17"/>
  <c r="N2322" i="17"/>
  <c r="N2323" i="17"/>
  <c r="N2324" i="17"/>
  <c r="N2325" i="17"/>
  <c r="N2326" i="17"/>
  <c r="N2327" i="17"/>
  <c r="N2328" i="17"/>
  <c r="N2329" i="17"/>
  <c r="N2330" i="17"/>
  <c r="N2331" i="17"/>
  <c r="N2332" i="17"/>
  <c r="N2333" i="17"/>
  <c r="N2334" i="17"/>
  <c r="N2335" i="17"/>
  <c r="N2336" i="17"/>
  <c r="N2337" i="17"/>
  <c r="N2338" i="17"/>
  <c r="N2339" i="17"/>
  <c r="N2340" i="17"/>
  <c r="N2341" i="17"/>
  <c r="N2342" i="17"/>
  <c r="N2343" i="17"/>
  <c r="N2344" i="17"/>
  <c r="N2345" i="17"/>
  <c r="N2346" i="17"/>
  <c r="N2347" i="17"/>
  <c r="N2348" i="17"/>
  <c r="N2349" i="17"/>
  <c r="N2350" i="17"/>
  <c r="N2351" i="17"/>
  <c r="N2352" i="17"/>
  <c r="N2353" i="17"/>
  <c r="N2354" i="17"/>
  <c r="N2355" i="17"/>
  <c r="N2356" i="17"/>
  <c r="N2357" i="17"/>
  <c r="N2358" i="17"/>
  <c r="N2359" i="17"/>
  <c r="N2360" i="17"/>
  <c r="N2361" i="17"/>
  <c r="N2362" i="17"/>
  <c r="N2363" i="17"/>
  <c r="N2364" i="17"/>
  <c r="N2365" i="17"/>
  <c r="N2366" i="17"/>
  <c r="N2367" i="17"/>
  <c r="N2368" i="17"/>
  <c r="N2369" i="17"/>
  <c r="N2370" i="17"/>
  <c r="N2371" i="17"/>
  <c r="N2372" i="17"/>
  <c r="N2373" i="17"/>
  <c r="N2374" i="17"/>
  <c r="N2375" i="17"/>
  <c r="N2376" i="17"/>
  <c r="N2377" i="17"/>
  <c r="N2378" i="17"/>
  <c r="N2379" i="17"/>
  <c r="N2380" i="17"/>
  <c r="N2381" i="17"/>
  <c r="N2382" i="17"/>
  <c r="N2383" i="17"/>
  <c r="N2384" i="17"/>
  <c r="N2385" i="17"/>
  <c r="N2386" i="17"/>
  <c r="N2387" i="17"/>
  <c r="N2388" i="17"/>
  <c r="N2389" i="17"/>
  <c r="N2390" i="17"/>
  <c r="N2391" i="17"/>
  <c r="N2392" i="17"/>
  <c r="N2393" i="17"/>
  <c r="N2394" i="17"/>
  <c r="N2395" i="17"/>
  <c r="N2396" i="17"/>
  <c r="N2397" i="17"/>
  <c r="N2398" i="17"/>
  <c r="N2399" i="17"/>
  <c r="N2400" i="17"/>
  <c r="N2401" i="17"/>
  <c r="N2402" i="17"/>
  <c r="N2403" i="17"/>
  <c r="N2404" i="17"/>
  <c r="N2405" i="17"/>
  <c r="N2406" i="17"/>
  <c r="N2407" i="17"/>
  <c r="N2408" i="17"/>
  <c r="N2409" i="17"/>
  <c r="N2410" i="17"/>
  <c r="N2411" i="17"/>
  <c r="N2412" i="17"/>
  <c r="N2413" i="17"/>
  <c r="N2414" i="17"/>
  <c r="N2415" i="17"/>
  <c r="N2416" i="17"/>
  <c r="N2417" i="17"/>
  <c r="N2418" i="17"/>
  <c r="N2419" i="17"/>
  <c r="N2420" i="17"/>
  <c r="N2421" i="17"/>
  <c r="N2422" i="17"/>
  <c r="N2423" i="17"/>
  <c r="N2424" i="17"/>
  <c r="N2425" i="17"/>
  <c r="N2426" i="17"/>
  <c r="N2427" i="17"/>
  <c r="N2428" i="17"/>
  <c r="N2429" i="17"/>
  <c r="N2430" i="17"/>
  <c r="N2431" i="17"/>
  <c r="N2432" i="17"/>
  <c r="N2433" i="17"/>
  <c r="N2434" i="17"/>
  <c r="N2435" i="17"/>
  <c r="N2436" i="17"/>
  <c r="N2437" i="17"/>
  <c r="N2438" i="17"/>
  <c r="N2439" i="17"/>
  <c r="N2440" i="17"/>
  <c r="N2441" i="17"/>
  <c r="N2442" i="17"/>
  <c r="N2443" i="17"/>
  <c r="N2444" i="17"/>
  <c r="N2445" i="17"/>
  <c r="N2446" i="17"/>
  <c r="N2447" i="17"/>
  <c r="N2448" i="17"/>
  <c r="N2449" i="17"/>
  <c r="N2450" i="17"/>
  <c r="N2451" i="17"/>
  <c r="N2452" i="17"/>
  <c r="N2453" i="17"/>
  <c r="N2454" i="17"/>
  <c r="N2455" i="17"/>
  <c r="N2456" i="17"/>
  <c r="N2457" i="17"/>
  <c r="N2458" i="17"/>
  <c r="N2459" i="17"/>
  <c r="N2460" i="17"/>
  <c r="N2461" i="17"/>
  <c r="N2462" i="17"/>
  <c r="N2463" i="17"/>
  <c r="N2464" i="17"/>
  <c r="N2465" i="17"/>
  <c r="N2466" i="17"/>
  <c r="N2467" i="17"/>
  <c r="N2468" i="17"/>
  <c r="N2469" i="17"/>
  <c r="N2470" i="17"/>
  <c r="N2471" i="17"/>
  <c r="N2472" i="17"/>
  <c r="N2473" i="17"/>
  <c r="N2474" i="17"/>
  <c r="N2475" i="17"/>
  <c r="N2476" i="17"/>
  <c r="N2477" i="17"/>
  <c r="N2478" i="17"/>
  <c r="N2479" i="17"/>
  <c r="N2480" i="17"/>
  <c r="N2481" i="17"/>
  <c r="N2482" i="17"/>
  <c r="N2483" i="17"/>
  <c r="N2484" i="17"/>
  <c r="N2485" i="17"/>
  <c r="N2486" i="17"/>
  <c r="N2487" i="17"/>
  <c r="N2488" i="17"/>
  <c r="N2489" i="17"/>
  <c r="N2490" i="17"/>
  <c r="N2491" i="17"/>
  <c r="N2492" i="17"/>
  <c r="N2493" i="17"/>
  <c r="N2494" i="17"/>
  <c r="N2495" i="17"/>
  <c r="N2496" i="17"/>
  <c r="N2497" i="17"/>
  <c r="N2498" i="17"/>
  <c r="N2499" i="17"/>
  <c r="N2500" i="17"/>
  <c r="N2501" i="17"/>
  <c r="N2502" i="17"/>
  <c r="N2503" i="17"/>
  <c r="N2504" i="17"/>
  <c r="N2505" i="17"/>
  <c r="N2506" i="17"/>
  <c r="N2507" i="17"/>
  <c r="N2508" i="17"/>
  <c r="N2509" i="17"/>
  <c r="N2510" i="17"/>
  <c r="N2511" i="17"/>
  <c r="N2512" i="17"/>
  <c r="N2513" i="17"/>
  <c r="N2514" i="17"/>
  <c r="N2515" i="17"/>
  <c r="N2516" i="17"/>
  <c r="N2517" i="17"/>
  <c r="N2518" i="17"/>
  <c r="N2519" i="17"/>
  <c r="N2520" i="17"/>
  <c r="N2521" i="17"/>
  <c r="N2522" i="17"/>
  <c r="N2523" i="17"/>
  <c r="N2524" i="17"/>
  <c r="N2525" i="17"/>
  <c r="N2526" i="17"/>
  <c r="N2527" i="17"/>
  <c r="N2528" i="17"/>
  <c r="N2529" i="17"/>
  <c r="N2530" i="17"/>
  <c r="N2531" i="17"/>
  <c r="N2532" i="17"/>
  <c r="N2533" i="17"/>
  <c r="N2534" i="17"/>
  <c r="N2535" i="17"/>
  <c r="N2536" i="17"/>
  <c r="N2537" i="17"/>
  <c r="N2538" i="17"/>
  <c r="N2539" i="17"/>
  <c r="N2540" i="17"/>
  <c r="N2541" i="17"/>
  <c r="N2542" i="17"/>
  <c r="N2543" i="17"/>
  <c r="N2544" i="17"/>
  <c r="N2545" i="17"/>
  <c r="N2546" i="17"/>
  <c r="N2547" i="17"/>
  <c r="N2548" i="17"/>
  <c r="N2549" i="17"/>
  <c r="N2550" i="17"/>
  <c r="N2551" i="17"/>
  <c r="N2552" i="17"/>
  <c r="N2553" i="17"/>
  <c r="N2554" i="17"/>
  <c r="N2555" i="17"/>
  <c r="N2556" i="17"/>
  <c r="N2557" i="17"/>
  <c r="N2558" i="17"/>
  <c r="N2559" i="17"/>
  <c r="N2560" i="17"/>
  <c r="N2561" i="17"/>
  <c r="N2562" i="17"/>
  <c r="N2563" i="17"/>
  <c r="N2564" i="17"/>
  <c r="N2565" i="17"/>
  <c r="N2566" i="17"/>
  <c r="N2567" i="17"/>
  <c r="N2568" i="17"/>
  <c r="N2569" i="17"/>
  <c r="N2570" i="17"/>
  <c r="N2571" i="17"/>
  <c r="N2572" i="17"/>
  <c r="N2573" i="17"/>
  <c r="N2574" i="17"/>
  <c r="N2575" i="17"/>
  <c r="N2576" i="17"/>
  <c r="N2577" i="17"/>
  <c r="N2578" i="17"/>
  <c r="N2579" i="17"/>
  <c r="N2580" i="17"/>
  <c r="N2581" i="17"/>
  <c r="N2582" i="17"/>
  <c r="N2583" i="17"/>
  <c r="N2584" i="17"/>
  <c r="N2585" i="17"/>
  <c r="N2586" i="17"/>
  <c r="N2587" i="17"/>
  <c r="N2588" i="17"/>
  <c r="N2589" i="17"/>
  <c r="N2590" i="17"/>
  <c r="N2591" i="17"/>
  <c r="N2592" i="17"/>
  <c r="N2593" i="17"/>
  <c r="N2594" i="17"/>
  <c r="N2595" i="17"/>
  <c r="N2596" i="17"/>
  <c r="N2597" i="17"/>
  <c r="N2598" i="17"/>
  <c r="N2599" i="17"/>
  <c r="N2600" i="17"/>
  <c r="N2601" i="17"/>
  <c r="N2602" i="17"/>
  <c r="N2603" i="17"/>
  <c r="N2604" i="17"/>
  <c r="N2605" i="17"/>
  <c r="N2606" i="17"/>
  <c r="N2607" i="17"/>
  <c r="N2608" i="17"/>
  <c r="N2609" i="17"/>
  <c r="N2610" i="17"/>
  <c r="N2611" i="17"/>
  <c r="N2612" i="17"/>
  <c r="N2613" i="17"/>
  <c r="N2614" i="17"/>
  <c r="N2615" i="17"/>
  <c r="N2616" i="17"/>
  <c r="N2617" i="17"/>
  <c r="N2618" i="17"/>
  <c r="N2619" i="17"/>
  <c r="N2620" i="17"/>
  <c r="N2621" i="17"/>
  <c r="N2622" i="17"/>
  <c r="N2623" i="17"/>
  <c r="N2624" i="17"/>
  <c r="N2625" i="17"/>
  <c r="N2626" i="17"/>
  <c r="N2627" i="17"/>
  <c r="N2628" i="17"/>
  <c r="N2629" i="17"/>
  <c r="N2630" i="17"/>
  <c r="N2631" i="17"/>
  <c r="N2632" i="17"/>
  <c r="N2633" i="17"/>
  <c r="N2634" i="17"/>
  <c r="N2635" i="17"/>
  <c r="N2636" i="17"/>
  <c r="N2637" i="17"/>
  <c r="N2638" i="17"/>
  <c r="N2639" i="17"/>
  <c r="N2640" i="17"/>
  <c r="N2641" i="17"/>
  <c r="N2642" i="17"/>
  <c r="N2643" i="17"/>
  <c r="N2644" i="17"/>
  <c r="N2645" i="17"/>
  <c r="N2646" i="17"/>
  <c r="N2647" i="17"/>
  <c r="N2648" i="17"/>
  <c r="N2649" i="17"/>
  <c r="N2650" i="17"/>
  <c r="N2651" i="17"/>
  <c r="N2652" i="17"/>
  <c r="N2653" i="17"/>
  <c r="N2654" i="17"/>
  <c r="N2655" i="17"/>
  <c r="N2656" i="17"/>
  <c r="N2657" i="17"/>
  <c r="N2658" i="17"/>
  <c r="N2659" i="17"/>
  <c r="N2660" i="17"/>
  <c r="N2661" i="17"/>
  <c r="N2662" i="17"/>
  <c r="N2663" i="17"/>
  <c r="N2664" i="17"/>
  <c r="N2665" i="17"/>
  <c r="N2666" i="17"/>
  <c r="N2667" i="17"/>
  <c r="N2668" i="17"/>
  <c r="N2669" i="17"/>
  <c r="N2670" i="17"/>
  <c r="N2671" i="17"/>
  <c r="N2672" i="17"/>
  <c r="N2673" i="17"/>
  <c r="N2674" i="17"/>
  <c r="N2675" i="17"/>
  <c r="N2676" i="17"/>
  <c r="N2677" i="17"/>
  <c r="N2678" i="17"/>
  <c r="N2679" i="17"/>
  <c r="N2680" i="17"/>
  <c r="N2681" i="17"/>
  <c r="N2682" i="17"/>
  <c r="N2683" i="17"/>
  <c r="N2684" i="17"/>
  <c r="N2685" i="17"/>
  <c r="N2686" i="17"/>
  <c r="N2687" i="17"/>
  <c r="N2688" i="17"/>
  <c r="N2689" i="17"/>
  <c r="N2690" i="17"/>
  <c r="N2691" i="17"/>
  <c r="N2692" i="17"/>
  <c r="N2693" i="17"/>
  <c r="N2694" i="17"/>
  <c r="N2695" i="17"/>
  <c r="N2696" i="17"/>
  <c r="N2697" i="17"/>
  <c r="N2698" i="17"/>
  <c r="N2699" i="17"/>
  <c r="N2700" i="17"/>
  <c r="N2701" i="17"/>
  <c r="N2702" i="17"/>
  <c r="N2703" i="17"/>
  <c r="N2704" i="17"/>
  <c r="N2705" i="17"/>
  <c r="N2706" i="17"/>
  <c r="N2707" i="17"/>
  <c r="N2708" i="17"/>
  <c r="N2709" i="17"/>
  <c r="N2710" i="17"/>
  <c r="N2711" i="17"/>
  <c r="N2712" i="17"/>
  <c r="N2713" i="17"/>
  <c r="N2714" i="17"/>
  <c r="N2715" i="17"/>
  <c r="N2716" i="17"/>
  <c r="N2717" i="17"/>
  <c r="N2718" i="17"/>
  <c r="N2719" i="17"/>
  <c r="N2720" i="17"/>
  <c r="N2721" i="17"/>
  <c r="N2722" i="17"/>
  <c r="N2723" i="17"/>
  <c r="N2724" i="17"/>
  <c r="N2725" i="17"/>
  <c r="N2726" i="17"/>
  <c r="N2727" i="17"/>
  <c r="N2728" i="17"/>
  <c r="N2729" i="17"/>
  <c r="N2730" i="17"/>
  <c r="N2731" i="17"/>
  <c r="N2732" i="17"/>
  <c r="N2733" i="17"/>
  <c r="N2734" i="17"/>
  <c r="N2735" i="17"/>
  <c r="N2736" i="17"/>
  <c r="N2737" i="17"/>
  <c r="N2738" i="17"/>
  <c r="N2739" i="17"/>
  <c r="N2740" i="17"/>
  <c r="N2741" i="17"/>
  <c r="N2742" i="17"/>
  <c r="N2743" i="17"/>
  <c r="N2744" i="17"/>
  <c r="N2745" i="17"/>
  <c r="N2746" i="17"/>
  <c r="N2747" i="17"/>
  <c r="N2748" i="17"/>
  <c r="N2749" i="17"/>
  <c r="N2750" i="17"/>
  <c r="N2751" i="17"/>
  <c r="N2752" i="17"/>
  <c r="N2753" i="17"/>
  <c r="N2754" i="17"/>
  <c r="N2755" i="17"/>
  <c r="N2756" i="17"/>
  <c r="N2757" i="17"/>
  <c r="N2758" i="17"/>
  <c r="N2759" i="17"/>
  <c r="N2760" i="17"/>
  <c r="N2761" i="17"/>
  <c r="N2762" i="17"/>
  <c r="N2763" i="17"/>
  <c r="N2764" i="17"/>
  <c r="N2765" i="17"/>
  <c r="N2766" i="17"/>
  <c r="N2767" i="17"/>
  <c r="N2768" i="17"/>
  <c r="N2769" i="17"/>
  <c r="N2770" i="17"/>
  <c r="N2771" i="17"/>
  <c r="N2772" i="17"/>
  <c r="N2773" i="17"/>
  <c r="N2774" i="17"/>
  <c r="N2775" i="17"/>
  <c r="N2776" i="17"/>
  <c r="N2777" i="17"/>
  <c r="N2778" i="17"/>
  <c r="N2779" i="17"/>
  <c r="N2780" i="17"/>
  <c r="N2781" i="17"/>
  <c r="N2782" i="17"/>
  <c r="N2783" i="17"/>
  <c r="N2784" i="17"/>
  <c r="N2785" i="17"/>
  <c r="N2786" i="17"/>
  <c r="N2787" i="17"/>
  <c r="N2788" i="17"/>
  <c r="N2789" i="17"/>
  <c r="N2790" i="17"/>
  <c r="N2791" i="17"/>
  <c r="N2792" i="17"/>
  <c r="N2793" i="17"/>
  <c r="N2794" i="17"/>
  <c r="N2795" i="17"/>
  <c r="N2796" i="17"/>
  <c r="N2797" i="17"/>
  <c r="N2798" i="17"/>
  <c r="N2799" i="17"/>
  <c r="N2800" i="17"/>
  <c r="N2801" i="17"/>
  <c r="N2802" i="17"/>
  <c r="N2803" i="17"/>
  <c r="N2804" i="17"/>
  <c r="N2805" i="17"/>
  <c r="N2806" i="17"/>
  <c r="N2807" i="17"/>
  <c r="N2808" i="17"/>
  <c r="N2809" i="17"/>
  <c r="N2810" i="17"/>
  <c r="N2811" i="17"/>
  <c r="N2812" i="17"/>
  <c r="N2813" i="17"/>
  <c r="N2814" i="17"/>
  <c r="N2815" i="17"/>
  <c r="N2816" i="17"/>
  <c r="N2817" i="17"/>
  <c r="N2818" i="17"/>
  <c r="N2819" i="17"/>
  <c r="N2820" i="17"/>
  <c r="N2821" i="17"/>
  <c r="N2822" i="17"/>
  <c r="N2823" i="17"/>
  <c r="N2824" i="17"/>
  <c r="N2825" i="17"/>
  <c r="N2826" i="17"/>
  <c r="N2827" i="17"/>
  <c r="N2828" i="17"/>
  <c r="N2829" i="17"/>
  <c r="N2830" i="17"/>
  <c r="N2831" i="17"/>
  <c r="N2832" i="17"/>
  <c r="N2833" i="17"/>
  <c r="N2834" i="17"/>
  <c r="N2835" i="17"/>
  <c r="N2836" i="17"/>
  <c r="N2837" i="17"/>
  <c r="N2838" i="17"/>
  <c r="N2839" i="17"/>
  <c r="N2840" i="17"/>
  <c r="N2841" i="17"/>
  <c r="N2842" i="17"/>
  <c r="N2843" i="17"/>
  <c r="N2844" i="17"/>
  <c r="N2845" i="17"/>
  <c r="N2846" i="17"/>
  <c r="N2847" i="17"/>
  <c r="N2848" i="17"/>
  <c r="N2849" i="17"/>
  <c r="N2850" i="17"/>
  <c r="N2851" i="17"/>
  <c r="N2852" i="17"/>
  <c r="N2853" i="17"/>
  <c r="N2854" i="17"/>
  <c r="N2855" i="17"/>
  <c r="N2856" i="17"/>
  <c r="N2857" i="17"/>
  <c r="N2858" i="17"/>
  <c r="N2859" i="17"/>
  <c r="N2860" i="17"/>
  <c r="N2861" i="17"/>
  <c r="N2862" i="17"/>
  <c r="N2863" i="17"/>
  <c r="N2864" i="17"/>
  <c r="N2865" i="17"/>
  <c r="N2866" i="17"/>
  <c r="N2867" i="17"/>
  <c r="N2868" i="17"/>
  <c r="N2869" i="17"/>
  <c r="N2870" i="17"/>
  <c r="N2871" i="17"/>
  <c r="N2872" i="17"/>
  <c r="N2873" i="17"/>
  <c r="N2874" i="17"/>
  <c r="N2875" i="17"/>
  <c r="N2876" i="17"/>
  <c r="N2877" i="17"/>
  <c r="N2878" i="17"/>
  <c r="N2879" i="17"/>
  <c r="N2880" i="17"/>
  <c r="N2881" i="17"/>
  <c r="N2882" i="17"/>
  <c r="N2883" i="17"/>
  <c r="N2884" i="17"/>
  <c r="N2885" i="17"/>
  <c r="N2886" i="17"/>
  <c r="N2887" i="17"/>
  <c r="N2888" i="17"/>
  <c r="N2889" i="17"/>
  <c r="N2890" i="17"/>
  <c r="N2891" i="17"/>
  <c r="N2892" i="17"/>
  <c r="N2893" i="17"/>
  <c r="N2894" i="17"/>
  <c r="N2895" i="17"/>
  <c r="N2896" i="17"/>
  <c r="N2897" i="17"/>
  <c r="N2898" i="17"/>
  <c r="N2899" i="17"/>
  <c r="N2900" i="17"/>
  <c r="N2901" i="17"/>
  <c r="N2902" i="17"/>
  <c r="N2903" i="17"/>
  <c r="N2904" i="17"/>
  <c r="N2905" i="17"/>
  <c r="N2906" i="17"/>
  <c r="N2907" i="17"/>
  <c r="N2908" i="17"/>
  <c r="N2909" i="17"/>
  <c r="N2910" i="17"/>
  <c r="N2911" i="17"/>
  <c r="N2912" i="17"/>
  <c r="N2913" i="17"/>
  <c r="N2914" i="17"/>
  <c r="N2915" i="17"/>
  <c r="N2916" i="17"/>
  <c r="N2917" i="17"/>
  <c r="N2918" i="17"/>
  <c r="N2919" i="17"/>
  <c r="N2920" i="17"/>
  <c r="N2921" i="17"/>
  <c r="N2922" i="17"/>
  <c r="N2923" i="17"/>
  <c r="N2924" i="17"/>
  <c r="N2925" i="17"/>
  <c r="N2926" i="17"/>
  <c r="N2927" i="17"/>
  <c r="N2928" i="17"/>
  <c r="N2929" i="17"/>
  <c r="N2930" i="17"/>
  <c r="N2931" i="17"/>
  <c r="N2932" i="17"/>
  <c r="N2933" i="17"/>
  <c r="N2934" i="17"/>
  <c r="N2935" i="17"/>
  <c r="N2936" i="17"/>
  <c r="N2937" i="17"/>
  <c r="N2938" i="17"/>
  <c r="N2939" i="17"/>
  <c r="N2940" i="17"/>
  <c r="N2941" i="17"/>
  <c r="N2942" i="17"/>
  <c r="N2943" i="17"/>
  <c r="N2944" i="17"/>
  <c r="N2945" i="17"/>
  <c r="N2946" i="17"/>
  <c r="N2947" i="17"/>
  <c r="N2948" i="17"/>
  <c r="N2949" i="17"/>
  <c r="N2950" i="17"/>
  <c r="N2951" i="17"/>
  <c r="N2952" i="17"/>
  <c r="N2953" i="17"/>
  <c r="N2954" i="17"/>
  <c r="N2955" i="17"/>
  <c r="N2956" i="17"/>
  <c r="N2957" i="17"/>
  <c r="N2958" i="17"/>
  <c r="N2959" i="17"/>
  <c r="N2960" i="17"/>
  <c r="N2961" i="17"/>
  <c r="N2962" i="17"/>
  <c r="N2963" i="17"/>
  <c r="N2964" i="17"/>
  <c r="N2965" i="17"/>
  <c r="N2966" i="17"/>
  <c r="N2967" i="17"/>
  <c r="N2968" i="17"/>
  <c r="N2969" i="17"/>
  <c r="N2970" i="17"/>
  <c r="N2971" i="17"/>
  <c r="N2972" i="17"/>
  <c r="N2973" i="17"/>
  <c r="N2974" i="17"/>
  <c r="N2975" i="17"/>
  <c r="N2976" i="17"/>
  <c r="N2977" i="17"/>
  <c r="N2978" i="17"/>
  <c r="N2979" i="17"/>
  <c r="N2980" i="17"/>
  <c r="N2981" i="17"/>
  <c r="N2982" i="17"/>
  <c r="N2983" i="17"/>
  <c r="N2984" i="17"/>
  <c r="N2985" i="17"/>
  <c r="N2986" i="17"/>
  <c r="N2987" i="17"/>
  <c r="N2988" i="17"/>
  <c r="N2989" i="17"/>
  <c r="N2990" i="17"/>
  <c r="N2991" i="17"/>
  <c r="N2992" i="17"/>
  <c r="N2993" i="17"/>
  <c r="N2994" i="17"/>
  <c r="N2995" i="17"/>
  <c r="N2996" i="17"/>
  <c r="N2997" i="17"/>
  <c r="N2998" i="17"/>
  <c r="N2999" i="17"/>
  <c r="N3000" i="17"/>
  <c r="N3001" i="17"/>
  <c r="N3002" i="17"/>
  <c r="N3003" i="17"/>
  <c r="N3004" i="17"/>
  <c r="N3005" i="17"/>
  <c r="N3006" i="17"/>
  <c r="N3007" i="17"/>
  <c r="N3008" i="17"/>
  <c r="N3009" i="17"/>
  <c r="N3010" i="17"/>
  <c r="N3011" i="17"/>
  <c r="N3012" i="17"/>
  <c r="N3013" i="17"/>
  <c r="N3014" i="17"/>
  <c r="N3015" i="17"/>
  <c r="N3016" i="17"/>
  <c r="N3017" i="17"/>
  <c r="N3018" i="17"/>
  <c r="N3019" i="17"/>
  <c r="N3020" i="17"/>
  <c r="N3021" i="17"/>
  <c r="N3022" i="17"/>
  <c r="N3023" i="17"/>
  <c r="N3024" i="17"/>
  <c r="N3025" i="17"/>
  <c r="N3026" i="17"/>
  <c r="N3027" i="17"/>
  <c r="N3028" i="17"/>
  <c r="N3029" i="17"/>
  <c r="N3030" i="17"/>
  <c r="N3031" i="17"/>
  <c r="N3032" i="17"/>
  <c r="N3033" i="17"/>
  <c r="N3034" i="17"/>
  <c r="N3035" i="17"/>
  <c r="N3036" i="17"/>
  <c r="N3037" i="17"/>
  <c r="N3038" i="17"/>
  <c r="N3039" i="17"/>
  <c r="N3040" i="17"/>
  <c r="N3041" i="17"/>
  <c r="N3042" i="17"/>
  <c r="N3043" i="17"/>
  <c r="N3044" i="17"/>
  <c r="N3045" i="17"/>
  <c r="N3046" i="17"/>
  <c r="N3047" i="17"/>
  <c r="N3048" i="17"/>
  <c r="N3049" i="17"/>
  <c r="N3050" i="17"/>
  <c r="N3051" i="17"/>
  <c r="N3052" i="17"/>
  <c r="N3053" i="17"/>
  <c r="N3054" i="17"/>
  <c r="N3055" i="17"/>
  <c r="N3056" i="17"/>
  <c r="N3057" i="17"/>
  <c r="N3058" i="17"/>
  <c r="N3059" i="17"/>
  <c r="N3060" i="17"/>
  <c r="N3061" i="17"/>
  <c r="N3062" i="17"/>
  <c r="N3063" i="17"/>
  <c r="N3064" i="17"/>
  <c r="N3065" i="17"/>
  <c r="N3066" i="17"/>
  <c r="N3067" i="17"/>
  <c r="N3068" i="17"/>
  <c r="N3069" i="17"/>
  <c r="N3070" i="17"/>
  <c r="N3071" i="17"/>
  <c r="N3072" i="17"/>
  <c r="N3073" i="17"/>
  <c r="N3074" i="17"/>
  <c r="N3075" i="17"/>
  <c r="N3076" i="17"/>
  <c r="N3077" i="17"/>
  <c r="N3078" i="17"/>
  <c r="N3079" i="17"/>
  <c r="N3080" i="17"/>
  <c r="N3081" i="17"/>
  <c r="N3082" i="17"/>
  <c r="N3083" i="17"/>
  <c r="N3084" i="17"/>
  <c r="N3085" i="17"/>
  <c r="N3086" i="17"/>
  <c r="N3087" i="17"/>
  <c r="N3088" i="17"/>
  <c r="N3089" i="17"/>
  <c r="N3090" i="17"/>
  <c r="N3091" i="17"/>
  <c r="N3092" i="17"/>
  <c r="N3093" i="17"/>
  <c r="N3094" i="17"/>
  <c r="N3095" i="17"/>
  <c r="N3096" i="17"/>
  <c r="N3097" i="17"/>
  <c r="N3098" i="17"/>
  <c r="N3099" i="17"/>
  <c r="N3100" i="17"/>
  <c r="N3101" i="17"/>
  <c r="N3102" i="17"/>
  <c r="N3103" i="17"/>
  <c r="N3104" i="17"/>
  <c r="N3105" i="17"/>
  <c r="N3106" i="17"/>
  <c r="N3107" i="17"/>
  <c r="N3108" i="17"/>
  <c r="N3109" i="17"/>
  <c r="N3110" i="17"/>
  <c r="N3111" i="17"/>
  <c r="N3112" i="17"/>
  <c r="N3113" i="17"/>
  <c r="N3114" i="17"/>
  <c r="N3115" i="17"/>
  <c r="N3116" i="17"/>
  <c r="N3117" i="17"/>
  <c r="N3118" i="17"/>
  <c r="N3119" i="17"/>
  <c r="N3120" i="17"/>
  <c r="N3121" i="17"/>
  <c r="N3122" i="17"/>
  <c r="N3123" i="17"/>
  <c r="N3124" i="17"/>
  <c r="N3125" i="17"/>
  <c r="N3126" i="17"/>
  <c r="N3127" i="17"/>
  <c r="N3128" i="17"/>
  <c r="N3129" i="17"/>
  <c r="N3130" i="17"/>
  <c r="N3131" i="17"/>
  <c r="N3132" i="17"/>
  <c r="N3133" i="17"/>
  <c r="N3134" i="17"/>
  <c r="N3135" i="17"/>
  <c r="N3136" i="17"/>
  <c r="N3137" i="17"/>
  <c r="N3138" i="17"/>
  <c r="N3139" i="17"/>
  <c r="N3140" i="17"/>
  <c r="N3141" i="17"/>
  <c r="N3142" i="17"/>
  <c r="N3143" i="17"/>
  <c r="N3144" i="17"/>
  <c r="N3145" i="17"/>
  <c r="N3146" i="17"/>
  <c r="N3147" i="17"/>
  <c r="N3148" i="17"/>
  <c r="N3149" i="17"/>
  <c r="N3150" i="17"/>
  <c r="N3151" i="17"/>
  <c r="N3152" i="17"/>
  <c r="N3153" i="17"/>
  <c r="N3154" i="17"/>
  <c r="N3155" i="17"/>
  <c r="N3156" i="17"/>
  <c r="N3157" i="17"/>
  <c r="N3158" i="17"/>
  <c r="N3159" i="17"/>
  <c r="N3160" i="17"/>
  <c r="N3161" i="17"/>
  <c r="N3162" i="17"/>
  <c r="N3163" i="17"/>
  <c r="N3164" i="17"/>
  <c r="N3165" i="17"/>
  <c r="N3166" i="17"/>
  <c r="N3167" i="17"/>
  <c r="N3168" i="17"/>
  <c r="N3169" i="17"/>
  <c r="N3170" i="17"/>
  <c r="N3171" i="17"/>
  <c r="N3172" i="17"/>
  <c r="N3173" i="17"/>
  <c r="N3174" i="17"/>
  <c r="N3175" i="17"/>
  <c r="N3176" i="17"/>
  <c r="N3177" i="17"/>
  <c r="N3178" i="17"/>
  <c r="N3179" i="17"/>
  <c r="N3180" i="17"/>
  <c r="N3181" i="17"/>
  <c r="N3182" i="17"/>
  <c r="N3183" i="17"/>
  <c r="N3184" i="17"/>
  <c r="N3185" i="17"/>
  <c r="N3186" i="17"/>
  <c r="N3187" i="17"/>
  <c r="N3188" i="17"/>
  <c r="N3189" i="17"/>
  <c r="N3190" i="17"/>
  <c r="N3191" i="17"/>
  <c r="N3192" i="17"/>
  <c r="N3193" i="17"/>
  <c r="N3194" i="17"/>
  <c r="N3195" i="17"/>
  <c r="N3196" i="17"/>
  <c r="N3197" i="17"/>
  <c r="N3198" i="17"/>
  <c r="N3199" i="17"/>
  <c r="N3200" i="17"/>
  <c r="N3201" i="17"/>
  <c r="N3202" i="17"/>
  <c r="N3203" i="17"/>
  <c r="N3204" i="17"/>
  <c r="N3205" i="17"/>
  <c r="N3206" i="17"/>
  <c r="N3207" i="17"/>
  <c r="N3208" i="17"/>
  <c r="N3209" i="17"/>
  <c r="N3210" i="17"/>
  <c r="N3211" i="17"/>
  <c r="N3212" i="17"/>
  <c r="N3213" i="17"/>
  <c r="N3214" i="17"/>
  <c r="N3215" i="17"/>
  <c r="N3216" i="17"/>
  <c r="N3217" i="17"/>
  <c r="N3218" i="17"/>
  <c r="N3219" i="17"/>
  <c r="N3220" i="17"/>
  <c r="N3221" i="17"/>
  <c r="N3222" i="17"/>
  <c r="N3223" i="17"/>
  <c r="N3224" i="17"/>
  <c r="N3225" i="17"/>
  <c r="N3226" i="17"/>
  <c r="N3227" i="17"/>
  <c r="N3228" i="17"/>
  <c r="N3229" i="17"/>
  <c r="N3230" i="17"/>
  <c r="N3231" i="17"/>
  <c r="N3232" i="17"/>
  <c r="N3233" i="17"/>
  <c r="N3234" i="17"/>
  <c r="N3235" i="17"/>
  <c r="N3236" i="17"/>
  <c r="N3237" i="17"/>
  <c r="N3238" i="17"/>
  <c r="N3239" i="17"/>
  <c r="N3240" i="17"/>
  <c r="N3241" i="17"/>
  <c r="N3242" i="17"/>
  <c r="N3243" i="17"/>
  <c r="N3244" i="17"/>
  <c r="N3245" i="17"/>
  <c r="N3246" i="17"/>
  <c r="N3247" i="17"/>
  <c r="N3248" i="17"/>
  <c r="N3249" i="17"/>
  <c r="N3250" i="17"/>
  <c r="N3251" i="17"/>
  <c r="N3252" i="17"/>
  <c r="N3253" i="17"/>
  <c r="N3254" i="17"/>
  <c r="N3255" i="17"/>
  <c r="N3256" i="17"/>
  <c r="N3257" i="17"/>
  <c r="N3258" i="17"/>
  <c r="N3259" i="17"/>
  <c r="N3260" i="17"/>
  <c r="N3261" i="17"/>
  <c r="N3262" i="17"/>
  <c r="N3263" i="17"/>
  <c r="N3264" i="17"/>
  <c r="N3265" i="17"/>
  <c r="N3266" i="17"/>
  <c r="N3267" i="17"/>
  <c r="N3268" i="17"/>
  <c r="N3269" i="17"/>
  <c r="N3270" i="17"/>
  <c r="N3271" i="17"/>
  <c r="N3272" i="17"/>
  <c r="N3273" i="17"/>
  <c r="N3274" i="17"/>
  <c r="N3275" i="17"/>
  <c r="N3276" i="17"/>
  <c r="N3277" i="17"/>
  <c r="N3278" i="17"/>
  <c r="N3279" i="17"/>
  <c r="N3280" i="17"/>
  <c r="N3281" i="17"/>
  <c r="N3282" i="17"/>
  <c r="N3283" i="17"/>
  <c r="N3284" i="17"/>
  <c r="N3285" i="17"/>
  <c r="N3286" i="17"/>
  <c r="N3287" i="17"/>
  <c r="N3288" i="17"/>
  <c r="N3289" i="17"/>
  <c r="N3290" i="17"/>
  <c r="N3291" i="17"/>
  <c r="N3292" i="17"/>
  <c r="N3293" i="17"/>
  <c r="N3294" i="17"/>
  <c r="N3295" i="17"/>
  <c r="N3296" i="17"/>
  <c r="N3297" i="17"/>
  <c r="N3298" i="17"/>
  <c r="N3299" i="17"/>
  <c r="N3300" i="17"/>
  <c r="N3301" i="17"/>
  <c r="N3302" i="17"/>
  <c r="N3303" i="17"/>
  <c r="N3304" i="17"/>
  <c r="N3305" i="17"/>
  <c r="N3306" i="17"/>
  <c r="N3307" i="17"/>
  <c r="N3308" i="17"/>
  <c r="N3309" i="17"/>
  <c r="N3310" i="17"/>
  <c r="N3311" i="17"/>
  <c r="N3312" i="17"/>
  <c r="N3313" i="17"/>
  <c r="N3314" i="17"/>
  <c r="N3315" i="17"/>
  <c r="N3316" i="17"/>
  <c r="N3317" i="17"/>
  <c r="N3318" i="17"/>
  <c r="N3319" i="17"/>
  <c r="N3320" i="17"/>
  <c r="N3321" i="17"/>
  <c r="N3322" i="17"/>
  <c r="N3323" i="17"/>
  <c r="N3324" i="17"/>
  <c r="N3325" i="17"/>
  <c r="N3326" i="17"/>
  <c r="N3327" i="17"/>
  <c r="N3328" i="17"/>
  <c r="N3329" i="17"/>
  <c r="N3330" i="17"/>
  <c r="N3331" i="17"/>
  <c r="N3332" i="17"/>
  <c r="N3333" i="17"/>
  <c r="N3334" i="17"/>
  <c r="N3335" i="17"/>
  <c r="N3336" i="17"/>
  <c r="N3337" i="17"/>
  <c r="N3338" i="17"/>
  <c r="N3339" i="17"/>
  <c r="N3340" i="17"/>
  <c r="N3341" i="17"/>
  <c r="N3342" i="17"/>
  <c r="N3343" i="17"/>
  <c r="N3344" i="17"/>
  <c r="N3345" i="17"/>
  <c r="N3346" i="17"/>
  <c r="N3347" i="17"/>
  <c r="N3348" i="17"/>
  <c r="N3349" i="17"/>
  <c r="N3350" i="17"/>
  <c r="N3351" i="17"/>
  <c r="N3352" i="17"/>
  <c r="N3353" i="17"/>
  <c r="N3354" i="17"/>
  <c r="N3355" i="17"/>
  <c r="N3356" i="17"/>
  <c r="N3357" i="17"/>
  <c r="N3358" i="17"/>
  <c r="N3359" i="17"/>
  <c r="N3360" i="17"/>
  <c r="N3361" i="17"/>
  <c r="N3362" i="17"/>
  <c r="N3363" i="17"/>
  <c r="N3364" i="17"/>
  <c r="N3365" i="17"/>
  <c r="N3366" i="17"/>
  <c r="N3367" i="17"/>
  <c r="N3368" i="17"/>
  <c r="N3369" i="17"/>
  <c r="N3370" i="17"/>
  <c r="N3371" i="17"/>
  <c r="N3372" i="17"/>
  <c r="N3373" i="17"/>
  <c r="N3374" i="17"/>
  <c r="N3375" i="17"/>
  <c r="N3376" i="17"/>
  <c r="N3377" i="17"/>
  <c r="N3378" i="17"/>
  <c r="N3379" i="17"/>
  <c r="N3380" i="17"/>
  <c r="N3381" i="17"/>
  <c r="N3382" i="17"/>
  <c r="N3383" i="17"/>
  <c r="N3384" i="17"/>
  <c r="N3385" i="17"/>
  <c r="N3386" i="17"/>
  <c r="N3387" i="17"/>
  <c r="N3388" i="17"/>
  <c r="N3389" i="17"/>
  <c r="N3390" i="17"/>
  <c r="N3391" i="17"/>
  <c r="N3392" i="17"/>
  <c r="N3393" i="17"/>
  <c r="N3394" i="17"/>
  <c r="N3395" i="17"/>
  <c r="N3396" i="17"/>
  <c r="N3397" i="17"/>
  <c r="N3398" i="17"/>
  <c r="N3399" i="17"/>
  <c r="N3400" i="17"/>
  <c r="N3401" i="17"/>
  <c r="N3402" i="17"/>
  <c r="N3403" i="17"/>
  <c r="N3404" i="17"/>
  <c r="N3405" i="17"/>
  <c r="N3406" i="17"/>
  <c r="N3407" i="17"/>
  <c r="N3408" i="17"/>
  <c r="N3409" i="17"/>
  <c r="N3410" i="17"/>
  <c r="N3411" i="17"/>
  <c r="N3412" i="17"/>
  <c r="N3413" i="17"/>
  <c r="N3414" i="17"/>
  <c r="N3415" i="17"/>
  <c r="N3416" i="17"/>
  <c r="N3417" i="17"/>
  <c r="N3418" i="17"/>
  <c r="N3419" i="17"/>
  <c r="N3420" i="17"/>
  <c r="N3421" i="17"/>
  <c r="N3422" i="17"/>
  <c r="N3423" i="17"/>
  <c r="N3424" i="17"/>
  <c r="N3425" i="17"/>
  <c r="N3426" i="17"/>
  <c r="N3427" i="17"/>
  <c r="N3428" i="17"/>
  <c r="N3429" i="17"/>
  <c r="N3430" i="17"/>
  <c r="N3431" i="17"/>
  <c r="N3432" i="17"/>
  <c r="N3433" i="17"/>
  <c r="N3434" i="17"/>
  <c r="N3435" i="17"/>
  <c r="N3436" i="17"/>
  <c r="N3437" i="17"/>
  <c r="N3438" i="17"/>
  <c r="N3439" i="17"/>
  <c r="N3440" i="17"/>
  <c r="N3441" i="17"/>
  <c r="N3442" i="17"/>
  <c r="N3443" i="17"/>
  <c r="N3444" i="17"/>
  <c r="N3445" i="17"/>
  <c r="N3446" i="17"/>
  <c r="N3447" i="17"/>
  <c r="N3448" i="17"/>
  <c r="N3449" i="17"/>
  <c r="N3450" i="17"/>
  <c r="N3451" i="17"/>
  <c r="N3452" i="17"/>
  <c r="N3453" i="17"/>
  <c r="N3454" i="17"/>
  <c r="N3455" i="17"/>
  <c r="N3456" i="17"/>
  <c r="N3457" i="17"/>
  <c r="N3458" i="17"/>
  <c r="N3459" i="17"/>
  <c r="N3460" i="17"/>
  <c r="N3461" i="17"/>
  <c r="N3462" i="17"/>
  <c r="N3463" i="17"/>
  <c r="N3464" i="17"/>
  <c r="N3465" i="17"/>
  <c r="N3466" i="17"/>
  <c r="N3467" i="17"/>
  <c r="N3468" i="17"/>
  <c r="N3469" i="17"/>
  <c r="N3470" i="17"/>
  <c r="N3471" i="17"/>
  <c r="N3472" i="17"/>
  <c r="N3473" i="17"/>
  <c r="N3474" i="17"/>
  <c r="N3475" i="17"/>
  <c r="N3476" i="17"/>
  <c r="N3477" i="17"/>
  <c r="N3478" i="17"/>
  <c r="N3479" i="17"/>
  <c r="N3480" i="17"/>
  <c r="N3481" i="17"/>
  <c r="N3482" i="17"/>
  <c r="N3483" i="17"/>
  <c r="N3484" i="17"/>
  <c r="N3485" i="17"/>
  <c r="N3486" i="17"/>
  <c r="N3487" i="17"/>
  <c r="N3488" i="17"/>
  <c r="N3489" i="17"/>
  <c r="N3490" i="17"/>
  <c r="N3491" i="17"/>
  <c r="N3492" i="17"/>
  <c r="N3493" i="17"/>
  <c r="N3494" i="17"/>
  <c r="N3495" i="17"/>
  <c r="N3496" i="17"/>
  <c r="N3497" i="17"/>
  <c r="N3498" i="17"/>
  <c r="N3499" i="17"/>
  <c r="N3500" i="17"/>
  <c r="N3501" i="17"/>
  <c r="N3502" i="17"/>
  <c r="N3503" i="17"/>
  <c r="N3504" i="17"/>
  <c r="N3505" i="17"/>
  <c r="N3506" i="17"/>
  <c r="N3507" i="17"/>
  <c r="N3508" i="17"/>
  <c r="N3509" i="17"/>
  <c r="N3510" i="17"/>
  <c r="N3511" i="17"/>
  <c r="N3512" i="17"/>
  <c r="N3513" i="17"/>
  <c r="N3514" i="17"/>
  <c r="N3515" i="17"/>
  <c r="N3516" i="17"/>
  <c r="N3517" i="17"/>
  <c r="N3518" i="17"/>
  <c r="N3519" i="17"/>
  <c r="N3520" i="17"/>
  <c r="N3521" i="17"/>
  <c r="N3522" i="17"/>
  <c r="N3523" i="17"/>
  <c r="N3524" i="17"/>
  <c r="N3525" i="17"/>
  <c r="N3526" i="17"/>
  <c r="N3527" i="17"/>
  <c r="N3528" i="17"/>
  <c r="N3529" i="17"/>
  <c r="N3530" i="17"/>
  <c r="N3531" i="17"/>
  <c r="N3532" i="17"/>
  <c r="N3533" i="17"/>
  <c r="N3534" i="17"/>
  <c r="N3535" i="17"/>
  <c r="N3536" i="17"/>
  <c r="N3537" i="17"/>
  <c r="N3538" i="17"/>
  <c r="N3539" i="17"/>
  <c r="N3540" i="17"/>
  <c r="N3541" i="17"/>
  <c r="N3542" i="17"/>
  <c r="N3543" i="17"/>
  <c r="N3544" i="17"/>
  <c r="N3545" i="17"/>
  <c r="N3546" i="17"/>
  <c r="N3547" i="17"/>
  <c r="N3548" i="17"/>
  <c r="N3549" i="17"/>
  <c r="N3550" i="17"/>
  <c r="N3551" i="17"/>
  <c r="N3552" i="17"/>
  <c r="N3553" i="17"/>
  <c r="N3554" i="17"/>
  <c r="N3555" i="17"/>
  <c r="N3556" i="17"/>
  <c r="N3557" i="17"/>
  <c r="N3558" i="17"/>
  <c r="N3559" i="17"/>
  <c r="N3560" i="17"/>
  <c r="N3561" i="17"/>
  <c r="N3562" i="17"/>
  <c r="N3563" i="17"/>
  <c r="N3564" i="17"/>
  <c r="N3565" i="17"/>
  <c r="N3566" i="17"/>
  <c r="N3567" i="17"/>
  <c r="N3568" i="17"/>
  <c r="N3569" i="17"/>
  <c r="N3570" i="17"/>
  <c r="N3571" i="17"/>
  <c r="N3572" i="17"/>
  <c r="N3573" i="17"/>
  <c r="N3574" i="17"/>
  <c r="N3575" i="17"/>
  <c r="N3576" i="17"/>
  <c r="N3577" i="17"/>
  <c r="N3578" i="17"/>
  <c r="N3579" i="17"/>
  <c r="N3580" i="17"/>
  <c r="N3581" i="17"/>
  <c r="N3582" i="17"/>
  <c r="N3583" i="17"/>
  <c r="N3584" i="17"/>
  <c r="N3585" i="17"/>
  <c r="N3586" i="17"/>
  <c r="N3587" i="17"/>
  <c r="N3588" i="17"/>
  <c r="N3589" i="17"/>
  <c r="N3590" i="17"/>
  <c r="N3591" i="17"/>
  <c r="N3592" i="17"/>
  <c r="N3593" i="17"/>
  <c r="N3594" i="17"/>
  <c r="N3595" i="17"/>
  <c r="N3596" i="17"/>
  <c r="N3597" i="17"/>
  <c r="N3598" i="17"/>
  <c r="N3599" i="17"/>
  <c r="N3600" i="17"/>
  <c r="N3601" i="17"/>
  <c r="N3602" i="17"/>
  <c r="N3603" i="17"/>
  <c r="N3604" i="17"/>
  <c r="N3605" i="17"/>
  <c r="N3606" i="17"/>
  <c r="N3607" i="17"/>
  <c r="N3608" i="17"/>
  <c r="N3609" i="17"/>
  <c r="N3610" i="17"/>
  <c r="N3611" i="17"/>
  <c r="N3612" i="17"/>
  <c r="N3613" i="17"/>
  <c r="N3614" i="17"/>
  <c r="N3615" i="17"/>
  <c r="N3616" i="17"/>
  <c r="N3617" i="17"/>
  <c r="N3618" i="17"/>
  <c r="N3619" i="17"/>
  <c r="N3620" i="17"/>
  <c r="N3621" i="17"/>
  <c r="N3622" i="17"/>
  <c r="N3623" i="17"/>
  <c r="N3624" i="17"/>
  <c r="N3625" i="17"/>
  <c r="N3626" i="17"/>
  <c r="B3457" i="15" l="1"/>
  <c r="C3457" i="15"/>
  <c r="D3457" i="15"/>
  <c r="E3457" i="15"/>
  <c r="F3457" i="15"/>
  <c r="J3457" i="15" s="1"/>
  <c r="H3457" i="15"/>
  <c r="I3457" i="15"/>
  <c r="V3457" i="15"/>
  <c r="W3457" i="15"/>
  <c r="B3458" i="15"/>
  <c r="C3458" i="15"/>
  <c r="D3458" i="15"/>
  <c r="E3458" i="15"/>
  <c r="F3458" i="15"/>
  <c r="H3458" i="15"/>
  <c r="I3458" i="15"/>
  <c r="J3458" i="15"/>
  <c r="V3458" i="15"/>
  <c r="W3458" i="15"/>
  <c r="B3459" i="15"/>
  <c r="C3459" i="15"/>
  <c r="D3459" i="15"/>
  <c r="E3459" i="15"/>
  <c r="F3459" i="15"/>
  <c r="H3459" i="15"/>
  <c r="I3459" i="15"/>
  <c r="V3459" i="15"/>
  <c r="B3460" i="15"/>
  <c r="C3460" i="15"/>
  <c r="D3460" i="15"/>
  <c r="E3460" i="15"/>
  <c r="F3460" i="15"/>
  <c r="H3460" i="15"/>
  <c r="I3460" i="15"/>
  <c r="V3460" i="15"/>
  <c r="B3461" i="15"/>
  <c r="C3461" i="15"/>
  <c r="D3461" i="15"/>
  <c r="E3461" i="15"/>
  <c r="F3461" i="15"/>
  <c r="J3461" i="15" s="1"/>
  <c r="H3461" i="15"/>
  <c r="I3461" i="15"/>
  <c r="V3461" i="15"/>
  <c r="B3462" i="15"/>
  <c r="C3462" i="15"/>
  <c r="D3462" i="15"/>
  <c r="E3462" i="15"/>
  <c r="F3462" i="15"/>
  <c r="W3462" i="15" s="1"/>
  <c r="H3462" i="15"/>
  <c r="I3462" i="15"/>
  <c r="V3462" i="15"/>
  <c r="B3463" i="15"/>
  <c r="C3463" i="15"/>
  <c r="D3463" i="15"/>
  <c r="E3463" i="15"/>
  <c r="F3463" i="15"/>
  <c r="H3463" i="15"/>
  <c r="I3463" i="15"/>
  <c r="V3463" i="15"/>
  <c r="B3453" i="15"/>
  <c r="C3453" i="15"/>
  <c r="D3453" i="15"/>
  <c r="E3453" i="15"/>
  <c r="F3453" i="15"/>
  <c r="W3453" i="15" s="1"/>
  <c r="H3453" i="15"/>
  <c r="I3453" i="15"/>
  <c r="J3453" i="15"/>
  <c r="V3453" i="15"/>
  <c r="B3454" i="15"/>
  <c r="C3454" i="15"/>
  <c r="D3454" i="15"/>
  <c r="E3454" i="15"/>
  <c r="F3454" i="15"/>
  <c r="J3454" i="15" s="1"/>
  <c r="H3454" i="15"/>
  <c r="I3454" i="15"/>
  <c r="V3454" i="15"/>
  <c r="W3454" i="15"/>
  <c r="B3455" i="15"/>
  <c r="C3455" i="15"/>
  <c r="D3455" i="15"/>
  <c r="E3455" i="15"/>
  <c r="F3455" i="15"/>
  <c r="J3455" i="15" s="1"/>
  <c r="H3455" i="15"/>
  <c r="I3455" i="15"/>
  <c r="V3455" i="15"/>
  <c r="W3455" i="15"/>
  <c r="B3456" i="15"/>
  <c r="C3456" i="15"/>
  <c r="D3456" i="15"/>
  <c r="E3456" i="15"/>
  <c r="F3456" i="15"/>
  <c r="J3456" i="15" s="1"/>
  <c r="H3456" i="15"/>
  <c r="I3456" i="15"/>
  <c r="V3456" i="15"/>
  <c r="B3450" i="15"/>
  <c r="C3450" i="15"/>
  <c r="D3450" i="15"/>
  <c r="E3450" i="15"/>
  <c r="F3450" i="15"/>
  <c r="W3450" i="15" s="1"/>
  <c r="H3450" i="15"/>
  <c r="I3450" i="15"/>
  <c r="V3450" i="15"/>
  <c r="B3451" i="15"/>
  <c r="C3451" i="15"/>
  <c r="D3451" i="15"/>
  <c r="E3451" i="15"/>
  <c r="F3451" i="15"/>
  <c r="H3451" i="15"/>
  <c r="I3451" i="15"/>
  <c r="V3451" i="15"/>
  <c r="B3452" i="15"/>
  <c r="C3452" i="15"/>
  <c r="D3452" i="15"/>
  <c r="E3452" i="15"/>
  <c r="F3452" i="15"/>
  <c r="H3452" i="15"/>
  <c r="I3452" i="15"/>
  <c r="J3452" i="15"/>
  <c r="V3452" i="15"/>
  <c r="W3452" i="15"/>
  <c r="V3449" i="15"/>
  <c r="I3449" i="15"/>
  <c r="H3449" i="15"/>
  <c r="F3449" i="15"/>
  <c r="E3449" i="15"/>
  <c r="D3449" i="15"/>
  <c r="C3449" i="15"/>
  <c r="B3449" i="15"/>
  <c r="V3448" i="15"/>
  <c r="I3448" i="15"/>
  <c r="H3448" i="15"/>
  <c r="F3448" i="15"/>
  <c r="E3448" i="15"/>
  <c r="D3448" i="15"/>
  <c r="C3448" i="15"/>
  <c r="B3448" i="15"/>
  <c r="V3447" i="15"/>
  <c r="I3447" i="15"/>
  <c r="H3447" i="15"/>
  <c r="F3447" i="15"/>
  <c r="E3447" i="15"/>
  <c r="D3447" i="15"/>
  <c r="C3447" i="15"/>
  <c r="B3447" i="15"/>
  <c r="V3446" i="15"/>
  <c r="I3446" i="15"/>
  <c r="H3446" i="15"/>
  <c r="F3446" i="15"/>
  <c r="W3446" i="15" s="1"/>
  <c r="E3446" i="15"/>
  <c r="D3446" i="15"/>
  <c r="C3446" i="15"/>
  <c r="B3446" i="15"/>
  <c r="V3445" i="15"/>
  <c r="I3445" i="15"/>
  <c r="H3445" i="15"/>
  <c r="F3445" i="15"/>
  <c r="E3445" i="15"/>
  <c r="D3445" i="15"/>
  <c r="C3445" i="15"/>
  <c r="B3445" i="15"/>
  <c r="V3444" i="15"/>
  <c r="I3444" i="15"/>
  <c r="H3444" i="15"/>
  <c r="F3444" i="15"/>
  <c r="E3444" i="15"/>
  <c r="D3444" i="15"/>
  <c r="C3444" i="15"/>
  <c r="B3444" i="15"/>
  <c r="V3443" i="15"/>
  <c r="I3443" i="15"/>
  <c r="H3443" i="15"/>
  <c r="F3443" i="15"/>
  <c r="E3443" i="15"/>
  <c r="D3443" i="15"/>
  <c r="C3443" i="15"/>
  <c r="B3443" i="15"/>
  <c r="V3442" i="15"/>
  <c r="I3442" i="15"/>
  <c r="H3442" i="15"/>
  <c r="F3442" i="15"/>
  <c r="E3442" i="15"/>
  <c r="D3442" i="15"/>
  <c r="C3442" i="15"/>
  <c r="B3442" i="15"/>
  <c r="V3441" i="15"/>
  <c r="I3441" i="15"/>
  <c r="H3441" i="15"/>
  <c r="F3441" i="15"/>
  <c r="W3441" i="15" s="1"/>
  <c r="E3441" i="15"/>
  <c r="D3441" i="15"/>
  <c r="C3441" i="15"/>
  <c r="B3441" i="15"/>
  <c r="V3440" i="15"/>
  <c r="I3440" i="15"/>
  <c r="H3440" i="15"/>
  <c r="F3440" i="15"/>
  <c r="E3440" i="15"/>
  <c r="D3440" i="15"/>
  <c r="C3440" i="15"/>
  <c r="B3440" i="15"/>
  <c r="V3439" i="15"/>
  <c r="I3439" i="15"/>
  <c r="H3439" i="15"/>
  <c r="F3439" i="15"/>
  <c r="E3439" i="15"/>
  <c r="D3439" i="15"/>
  <c r="C3439" i="15"/>
  <c r="B3439" i="15"/>
  <c r="V3438" i="15"/>
  <c r="I3438" i="15"/>
  <c r="H3438" i="15"/>
  <c r="F3438" i="15"/>
  <c r="E3438" i="15"/>
  <c r="D3438" i="15"/>
  <c r="C3438" i="15"/>
  <c r="B3438" i="15"/>
  <c r="V3437" i="15"/>
  <c r="I3437" i="15"/>
  <c r="H3437" i="15"/>
  <c r="F3437" i="15"/>
  <c r="E3437" i="15"/>
  <c r="D3437" i="15"/>
  <c r="C3437" i="15"/>
  <c r="B3437" i="15"/>
  <c r="V3436" i="15"/>
  <c r="I3436" i="15"/>
  <c r="H3436" i="15"/>
  <c r="F3436" i="15"/>
  <c r="E3436" i="15"/>
  <c r="D3436" i="15"/>
  <c r="C3436" i="15"/>
  <c r="B3436" i="15"/>
  <c r="V3435" i="15"/>
  <c r="I3435" i="15"/>
  <c r="H3435" i="15"/>
  <c r="F3435" i="15"/>
  <c r="W3435" i="15" s="1"/>
  <c r="E3435" i="15"/>
  <c r="D3435" i="15"/>
  <c r="C3435" i="15"/>
  <c r="B3435" i="15"/>
  <c r="V3434" i="15"/>
  <c r="I3434" i="15"/>
  <c r="H3434" i="15"/>
  <c r="F3434" i="15"/>
  <c r="E3434" i="15"/>
  <c r="D3434" i="15"/>
  <c r="C3434" i="15"/>
  <c r="B3434" i="15"/>
  <c r="V3433" i="15"/>
  <c r="I3433" i="15"/>
  <c r="H3433" i="15"/>
  <c r="F3433" i="15"/>
  <c r="E3433" i="15"/>
  <c r="D3433" i="15"/>
  <c r="C3433" i="15"/>
  <c r="B3433" i="15"/>
  <c r="V3432" i="15"/>
  <c r="I3432" i="15"/>
  <c r="H3432" i="15"/>
  <c r="F3432" i="15"/>
  <c r="E3432" i="15"/>
  <c r="D3432" i="15"/>
  <c r="C3432" i="15"/>
  <c r="B3432" i="15"/>
  <c r="V3431" i="15"/>
  <c r="I3431" i="15"/>
  <c r="H3431" i="15"/>
  <c r="F3431" i="15"/>
  <c r="E3431" i="15"/>
  <c r="D3431" i="15"/>
  <c r="C3431" i="15"/>
  <c r="B3431" i="15"/>
  <c r="V3430" i="15"/>
  <c r="J3430" i="15"/>
  <c r="I3430" i="15"/>
  <c r="H3430" i="15"/>
  <c r="F3430" i="15"/>
  <c r="W3430" i="15" s="1"/>
  <c r="E3430" i="15"/>
  <c r="D3430" i="15"/>
  <c r="C3430" i="15"/>
  <c r="B3430" i="15"/>
  <c r="V3429" i="15"/>
  <c r="I3429" i="15"/>
  <c r="H3429" i="15"/>
  <c r="F3429" i="15"/>
  <c r="E3429" i="15"/>
  <c r="D3429" i="15"/>
  <c r="C3429" i="15"/>
  <c r="B3429" i="15"/>
  <c r="V3428" i="15"/>
  <c r="I3428" i="15"/>
  <c r="H3428" i="15"/>
  <c r="F3428" i="15"/>
  <c r="E3428" i="15"/>
  <c r="D3428" i="15"/>
  <c r="C3428" i="15"/>
  <c r="B3428" i="15"/>
  <c r="V3427" i="15"/>
  <c r="I3427" i="15"/>
  <c r="H3427" i="15"/>
  <c r="F3427" i="15"/>
  <c r="E3427" i="15"/>
  <c r="D3427" i="15"/>
  <c r="C3427" i="15"/>
  <c r="B3427" i="15"/>
  <c r="V3426" i="15"/>
  <c r="I3426" i="15"/>
  <c r="H3426" i="15"/>
  <c r="F3426" i="15"/>
  <c r="E3426" i="15"/>
  <c r="D3426" i="15"/>
  <c r="C3426" i="15"/>
  <c r="B3426" i="15"/>
  <c r="V3425" i="15"/>
  <c r="I3425" i="15"/>
  <c r="H3425" i="15"/>
  <c r="F3425" i="15"/>
  <c r="E3425" i="15"/>
  <c r="D3425" i="15"/>
  <c r="C3425" i="15"/>
  <c r="B3425" i="15"/>
  <c r="V3424" i="15"/>
  <c r="I3424" i="15"/>
  <c r="H3424" i="15"/>
  <c r="F3424" i="15"/>
  <c r="W3424" i="15" s="1"/>
  <c r="E3424" i="15"/>
  <c r="D3424" i="15"/>
  <c r="C3424" i="15"/>
  <c r="B3424" i="15"/>
  <c r="V3423" i="15"/>
  <c r="I3423" i="15"/>
  <c r="H3423" i="15"/>
  <c r="F3423" i="15"/>
  <c r="E3423" i="15"/>
  <c r="D3423" i="15"/>
  <c r="C3423" i="15"/>
  <c r="B3423" i="15"/>
  <c r="V3422" i="15"/>
  <c r="I3422" i="15"/>
  <c r="H3422" i="15"/>
  <c r="F3422" i="15"/>
  <c r="E3422" i="15"/>
  <c r="D3422" i="15"/>
  <c r="C3422" i="15"/>
  <c r="B3422" i="15"/>
  <c r="V3421" i="15"/>
  <c r="J3421" i="15"/>
  <c r="I3421" i="15"/>
  <c r="H3421" i="15"/>
  <c r="F3421" i="15"/>
  <c r="W3421" i="15" s="1"/>
  <c r="E3421" i="15"/>
  <c r="D3421" i="15"/>
  <c r="C3421" i="15"/>
  <c r="B3421" i="15"/>
  <c r="V3420" i="15"/>
  <c r="I3420" i="15"/>
  <c r="H3420" i="15"/>
  <c r="F3420" i="15"/>
  <c r="E3420" i="15"/>
  <c r="D3420" i="15"/>
  <c r="C3420" i="15"/>
  <c r="B3420" i="15"/>
  <c r="V3419" i="15"/>
  <c r="I3419" i="15"/>
  <c r="H3419" i="15"/>
  <c r="F3419" i="15"/>
  <c r="E3419" i="15"/>
  <c r="D3419" i="15"/>
  <c r="C3419" i="15"/>
  <c r="B3419" i="15"/>
  <c r="V3418" i="15"/>
  <c r="I3418" i="15"/>
  <c r="H3418" i="15"/>
  <c r="F3418" i="15"/>
  <c r="E3418" i="15"/>
  <c r="D3418" i="15"/>
  <c r="C3418" i="15"/>
  <c r="B3418" i="15"/>
  <c r="V3417" i="15"/>
  <c r="I3417" i="15"/>
  <c r="H3417" i="15"/>
  <c r="F3417" i="15"/>
  <c r="E3417" i="15"/>
  <c r="D3417" i="15"/>
  <c r="C3417" i="15"/>
  <c r="B3417" i="15"/>
  <c r="V3416" i="15"/>
  <c r="I3416" i="15"/>
  <c r="H3416" i="15"/>
  <c r="F3416" i="15"/>
  <c r="W3416" i="15" s="1"/>
  <c r="E3416" i="15"/>
  <c r="D3416" i="15"/>
  <c r="C3416" i="15"/>
  <c r="B3416" i="15"/>
  <c r="V3415" i="15"/>
  <c r="I3415" i="15"/>
  <c r="H3415" i="15"/>
  <c r="F3415" i="15"/>
  <c r="W3415" i="15" s="1"/>
  <c r="E3415" i="15"/>
  <c r="D3415" i="15"/>
  <c r="C3415" i="15"/>
  <c r="B3415" i="15"/>
  <c r="V3414" i="15"/>
  <c r="I3414" i="15"/>
  <c r="H3414" i="15"/>
  <c r="F3414" i="15"/>
  <c r="E3414" i="15"/>
  <c r="D3414" i="15"/>
  <c r="C3414" i="15"/>
  <c r="B3414" i="15"/>
  <c r="V3413" i="15"/>
  <c r="I3413" i="15"/>
  <c r="H3413" i="15"/>
  <c r="F3413" i="15"/>
  <c r="W3413" i="15" s="1"/>
  <c r="E3413" i="15"/>
  <c r="D3413" i="15"/>
  <c r="C3413" i="15"/>
  <c r="B3413" i="15"/>
  <c r="V3412" i="15"/>
  <c r="I3412" i="15"/>
  <c r="H3412" i="15"/>
  <c r="F3412" i="15"/>
  <c r="E3412" i="15"/>
  <c r="D3412" i="15"/>
  <c r="C3412" i="15"/>
  <c r="B3412" i="15"/>
  <c r="V3411" i="15"/>
  <c r="I3411" i="15"/>
  <c r="H3411" i="15"/>
  <c r="F3411" i="15"/>
  <c r="W3411" i="15" s="1"/>
  <c r="E3411" i="15"/>
  <c r="D3411" i="15"/>
  <c r="C3411" i="15"/>
  <c r="B3411" i="15"/>
  <c r="V3410" i="15"/>
  <c r="I3410" i="15"/>
  <c r="H3410" i="15"/>
  <c r="F3410" i="15"/>
  <c r="W3410" i="15" s="1"/>
  <c r="E3410" i="15"/>
  <c r="D3410" i="15"/>
  <c r="C3410" i="15"/>
  <c r="B3410" i="15"/>
  <c r="V3409" i="15"/>
  <c r="I3409" i="15"/>
  <c r="H3409" i="15"/>
  <c r="F3409" i="15"/>
  <c r="E3409" i="15"/>
  <c r="D3409" i="15"/>
  <c r="C3409" i="15"/>
  <c r="B3409" i="15"/>
  <c r="V3408" i="15"/>
  <c r="I3408" i="15"/>
  <c r="H3408" i="15"/>
  <c r="F3408" i="15"/>
  <c r="E3408" i="15"/>
  <c r="D3408" i="15"/>
  <c r="C3408" i="15"/>
  <c r="B3408" i="15"/>
  <c r="V3407" i="15"/>
  <c r="I3407" i="15"/>
  <c r="H3407" i="15"/>
  <c r="F3407" i="15"/>
  <c r="E3407" i="15"/>
  <c r="D3407" i="15"/>
  <c r="C3407" i="15"/>
  <c r="B3407" i="15"/>
  <c r="V3406" i="15"/>
  <c r="J3406" i="15"/>
  <c r="I3406" i="15"/>
  <c r="H3406" i="15"/>
  <c r="F3406" i="15"/>
  <c r="W3406" i="15" s="1"/>
  <c r="E3406" i="15"/>
  <c r="D3406" i="15"/>
  <c r="C3406" i="15"/>
  <c r="B3406" i="15"/>
  <c r="V3405" i="15"/>
  <c r="I3405" i="15"/>
  <c r="H3405" i="15"/>
  <c r="F3405" i="15"/>
  <c r="E3405" i="15"/>
  <c r="D3405" i="15"/>
  <c r="C3405" i="15"/>
  <c r="B3405" i="15"/>
  <c r="V3404" i="15"/>
  <c r="I3404" i="15"/>
  <c r="H3404" i="15"/>
  <c r="F3404" i="15"/>
  <c r="W3404" i="15" s="1"/>
  <c r="E3404" i="15"/>
  <c r="D3404" i="15"/>
  <c r="C3404" i="15"/>
  <c r="B3404" i="15"/>
  <c r="V3403" i="15"/>
  <c r="I3403" i="15"/>
  <c r="H3403" i="15"/>
  <c r="F3403" i="15"/>
  <c r="E3403" i="15"/>
  <c r="D3403" i="15"/>
  <c r="C3403" i="15"/>
  <c r="B3403" i="15"/>
  <c r="V3402" i="15"/>
  <c r="I3402" i="15"/>
  <c r="H3402" i="15"/>
  <c r="F3402" i="15"/>
  <c r="E3402" i="15"/>
  <c r="D3402" i="15"/>
  <c r="C3402" i="15"/>
  <c r="B3402" i="15"/>
  <c r="V3401" i="15"/>
  <c r="I3401" i="15"/>
  <c r="H3401" i="15"/>
  <c r="F3401" i="15"/>
  <c r="E3401" i="15"/>
  <c r="D3401" i="15"/>
  <c r="C3401" i="15"/>
  <c r="B3401" i="15"/>
  <c r="V3400" i="15"/>
  <c r="I3400" i="15"/>
  <c r="H3400" i="15"/>
  <c r="F3400" i="15"/>
  <c r="W3400" i="15" s="1"/>
  <c r="E3400" i="15"/>
  <c r="D3400" i="15"/>
  <c r="C3400" i="15"/>
  <c r="B3400" i="15"/>
  <c r="V3399" i="15"/>
  <c r="I3399" i="15"/>
  <c r="H3399" i="15"/>
  <c r="F3399" i="15"/>
  <c r="E3399" i="15"/>
  <c r="D3399" i="15"/>
  <c r="C3399" i="15"/>
  <c r="B3399" i="15"/>
  <c r="V3398" i="15"/>
  <c r="I3398" i="15"/>
  <c r="H3398" i="15"/>
  <c r="F3398" i="15"/>
  <c r="E3398" i="15"/>
  <c r="D3398" i="15"/>
  <c r="C3398" i="15"/>
  <c r="B3398" i="15"/>
  <c r="V3397" i="15"/>
  <c r="I3397" i="15"/>
  <c r="H3397" i="15"/>
  <c r="F3397" i="15"/>
  <c r="E3397" i="15"/>
  <c r="D3397" i="15"/>
  <c r="C3397" i="15"/>
  <c r="B3397" i="15"/>
  <c r="V3396" i="15"/>
  <c r="I3396" i="15"/>
  <c r="H3396" i="15"/>
  <c r="F3396" i="15"/>
  <c r="W3396" i="15" s="1"/>
  <c r="E3396" i="15"/>
  <c r="D3396" i="15"/>
  <c r="C3396" i="15"/>
  <c r="B3396" i="15"/>
  <c r="V3395" i="15"/>
  <c r="I3395" i="15"/>
  <c r="H3395" i="15"/>
  <c r="F3395" i="15"/>
  <c r="E3395" i="15"/>
  <c r="D3395" i="15"/>
  <c r="C3395" i="15"/>
  <c r="B3395" i="15"/>
  <c r="V3394" i="15"/>
  <c r="I3394" i="15"/>
  <c r="H3394" i="15"/>
  <c r="F3394" i="15"/>
  <c r="E3394" i="15"/>
  <c r="D3394" i="15"/>
  <c r="C3394" i="15"/>
  <c r="B3394" i="15"/>
  <c r="V3393" i="15"/>
  <c r="I3393" i="15"/>
  <c r="H3393" i="15"/>
  <c r="F3393" i="15"/>
  <c r="E3393" i="15"/>
  <c r="D3393" i="15"/>
  <c r="C3393" i="15"/>
  <c r="B3393" i="15"/>
  <c r="V3392" i="15"/>
  <c r="I3392" i="15"/>
  <c r="H3392" i="15"/>
  <c r="F3392" i="15"/>
  <c r="E3392" i="15"/>
  <c r="D3392" i="15"/>
  <c r="C3392" i="15"/>
  <c r="B3392" i="15"/>
  <c r="V3391" i="15"/>
  <c r="I3391" i="15"/>
  <c r="H3391" i="15"/>
  <c r="F3391" i="15"/>
  <c r="E3391" i="15"/>
  <c r="D3391" i="15"/>
  <c r="C3391" i="15"/>
  <c r="B3391" i="15"/>
  <c r="V3390" i="15"/>
  <c r="I3390" i="15"/>
  <c r="H3390" i="15"/>
  <c r="F3390" i="15"/>
  <c r="E3390" i="15"/>
  <c r="D3390" i="15"/>
  <c r="C3390" i="15"/>
  <c r="B3390" i="15"/>
  <c r="V3389" i="15"/>
  <c r="I3389" i="15"/>
  <c r="H3389" i="15"/>
  <c r="F3389" i="15"/>
  <c r="E3389" i="15"/>
  <c r="D3389" i="15"/>
  <c r="C3389" i="15"/>
  <c r="B3389" i="15"/>
  <c r="V3388" i="15"/>
  <c r="I3388" i="15"/>
  <c r="H3388" i="15"/>
  <c r="F3388" i="15"/>
  <c r="E3388" i="15"/>
  <c r="D3388" i="15"/>
  <c r="C3388" i="15"/>
  <c r="B3388" i="15"/>
  <c r="V3387" i="15"/>
  <c r="J3387" i="15"/>
  <c r="I3387" i="15"/>
  <c r="H3387" i="15"/>
  <c r="F3387" i="15"/>
  <c r="E3387" i="15"/>
  <c r="D3387" i="15"/>
  <c r="C3387" i="15"/>
  <c r="B3387" i="15"/>
  <c r="V3386" i="15"/>
  <c r="I3386" i="15"/>
  <c r="H3386" i="15"/>
  <c r="F3386" i="15"/>
  <c r="E3386" i="15"/>
  <c r="D3386" i="15"/>
  <c r="C3386" i="15"/>
  <c r="B3386" i="15"/>
  <c r="V3385" i="15"/>
  <c r="I3385" i="15"/>
  <c r="H3385" i="15"/>
  <c r="F3385" i="15"/>
  <c r="E3385" i="15"/>
  <c r="D3385" i="15"/>
  <c r="C3385" i="15"/>
  <c r="B3385" i="15"/>
  <c r="V3384" i="15"/>
  <c r="I3384" i="15"/>
  <c r="H3384" i="15"/>
  <c r="F3384" i="15"/>
  <c r="E3384" i="15"/>
  <c r="D3384" i="15"/>
  <c r="C3384" i="15"/>
  <c r="B3384" i="15"/>
  <c r="V3383" i="15"/>
  <c r="I3383" i="15"/>
  <c r="H3383" i="15"/>
  <c r="F3383" i="15"/>
  <c r="E3383" i="15"/>
  <c r="D3383" i="15"/>
  <c r="C3383" i="15"/>
  <c r="B3383" i="15"/>
  <c r="V3382" i="15"/>
  <c r="I3382" i="15"/>
  <c r="H3382" i="15"/>
  <c r="F3382" i="15"/>
  <c r="E3382" i="15"/>
  <c r="D3382" i="15"/>
  <c r="C3382" i="15"/>
  <c r="B3382" i="15"/>
  <c r="V3381" i="15"/>
  <c r="J3381" i="15"/>
  <c r="I3381" i="15"/>
  <c r="H3381" i="15"/>
  <c r="F3381" i="15"/>
  <c r="E3381" i="15"/>
  <c r="D3381" i="15"/>
  <c r="C3381" i="15"/>
  <c r="B3381" i="15"/>
  <c r="V3380" i="15"/>
  <c r="I3380" i="15"/>
  <c r="H3380" i="15"/>
  <c r="F3380" i="15"/>
  <c r="E3380" i="15"/>
  <c r="D3380" i="15"/>
  <c r="C3380" i="15"/>
  <c r="B3380" i="15"/>
  <c r="V3379" i="15"/>
  <c r="I3379" i="15"/>
  <c r="H3379" i="15"/>
  <c r="F3379" i="15"/>
  <c r="E3379" i="15"/>
  <c r="D3379" i="15"/>
  <c r="C3379" i="15"/>
  <c r="B3379" i="15"/>
  <c r="V3378" i="15"/>
  <c r="I3378" i="15"/>
  <c r="H3378" i="15"/>
  <c r="F3378" i="15"/>
  <c r="E3378" i="15"/>
  <c r="D3378" i="15"/>
  <c r="C3378" i="15"/>
  <c r="B3378" i="15"/>
  <c r="V3377" i="15"/>
  <c r="I3377" i="15"/>
  <c r="H3377" i="15"/>
  <c r="F3377" i="15"/>
  <c r="W3377" i="15" s="1"/>
  <c r="E3377" i="15"/>
  <c r="D3377" i="15"/>
  <c r="C3377" i="15"/>
  <c r="B3377" i="15"/>
  <c r="V3376" i="15"/>
  <c r="I3376" i="15"/>
  <c r="H3376" i="15"/>
  <c r="F3376" i="15"/>
  <c r="E3376" i="15"/>
  <c r="D3376" i="15"/>
  <c r="C3376" i="15"/>
  <c r="B3376" i="15"/>
  <c r="V3375" i="15"/>
  <c r="I3375" i="15"/>
  <c r="H3375" i="15"/>
  <c r="F3375" i="15"/>
  <c r="E3375" i="15"/>
  <c r="D3375" i="15"/>
  <c r="C3375" i="15"/>
  <c r="B3375" i="15"/>
  <c r="V3374" i="15"/>
  <c r="I3374" i="15"/>
  <c r="H3374" i="15"/>
  <c r="F3374" i="15"/>
  <c r="E3374" i="15"/>
  <c r="D3374" i="15"/>
  <c r="C3374" i="15"/>
  <c r="B3374" i="15"/>
  <c r="V3373" i="15"/>
  <c r="I3373" i="15"/>
  <c r="H3373" i="15"/>
  <c r="F3373" i="15"/>
  <c r="E3373" i="15"/>
  <c r="D3373" i="15"/>
  <c r="C3373" i="15"/>
  <c r="B3373" i="15"/>
  <c r="V3372" i="15"/>
  <c r="I3372" i="15"/>
  <c r="H3372" i="15"/>
  <c r="F3372" i="15"/>
  <c r="E3372" i="15"/>
  <c r="D3372" i="15"/>
  <c r="C3372" i="15"/>
  <c r="B3372" i="15"/>
  <c r="V3371" i="15"/>
  <c r="I3371" i="15"/>
  <c r="H3371" i="15"/>
  <c r="F3371" i="15"/>
  <c r="E3371" i="15"/>
  <c r="D3371" i="15"/>
  <c r="C3371" i="15"/>
  <c r="B3371" i="15"/>
  <c r="V3370" i="15"/>
  <c r="I3370" i="15"/>
  <c r="H3370" i="15"/>
  <c r="F3370" i="15"/>
  <c r="E3370" i="15"/>
  <c r="D3370" i="15"/>
  <c r="C3370" i="15"/>
  <c r="B3370" i="15"/>
  <c r="V3369" i="15"/>
  <c r="I3369" i="15"/>
  <c r="H3369" i="15"/>
  <c r="F3369" i="15"/>
  <c r="E3369" i="15"/>
  <c r="D3369" i="15"/>
  <c r="C3369" i="15"/>
  <c r="B3369" i="15"/>
  <c r="V3368" i="15"/>
  <c r="I3368" i="15"/>
  <c r="H3368" i="15"/>
  <c r="F3368" i="15"/>
  <c r="E3368" i="15"/>
  <c r="D3368" i="15"/>
  <c r="C3368" i="15"/>
  <c r="B3368" i="15"/>
  <c r="V3367" i="15"/>
  <c r="I3367" i="15"/>
  <c r="H3367" i="15"/>
  <c r="F3367" i="15"/>
  <c r="E3367" i="15"/>
  <c r="D3367" i="15"/>
  <c r="C3367" i="15"/>
  <c r="B3367" i="15"/>
  <c r="V3366" i="15"/>
  <c r="I3366" i="15"/>
  <c r="H3366" i="15"/>
  <c r="F3366" i="15"/>
  <c r="E3366" i="15"/>
  <c r="D3366" i="15"/>
  <c r="C3366" i="15"/>
  <c r="B3366" i="15"/>
  <c r="V3365" i="15"/>
  <c r="I3365" i="15"/>
  <c r="H3365" i="15"/>
  <c r="F3365" i="15"/>
  <c r="E3365" i="15"/>
  <c r="D3365" i="15"/>
  <c r="C3365" i="15"/>
  <c r="B3365" i="15"/>
  <c r="V3364" i="15"/>
  <c r="I3364" i="15"/>
  <c r="H3364" i="15"/>
  <c r="F3364" i="15"/>
  <c r="E3364" i="15"/>
  <c r="D3364" i="15"/>
  <c r="C3364" i="15"/>
  <c r="B3364" i="15"/>
  <c r="W3363" i="15"/>
  <c r="V3363" i="15"/>
  <c r="I3363" i="15"/>
  <c r="H3363" i="15"/>
  <c r="F3363" i="15"/>
  <c r="J3363" i="15" s="1"/>
  <c r="E3363" i="15"/>
  <c r="D3363" i="15"/>
  <c r="C3363" i="15"/>
  <c r="B3363" i="15"/>
  <c r="V3362" i="15"/>
  <c r="I3362" i="15"/>
  <c r="H3362" i="15"/>
  <c r="F3362" i="15"/>
  <c r="J3362" i="15" s="1"/>
  <c r="E3362" i="15"/>
  <c r="D3362" i="15"/>
  <c r="C3362" i="15"/>
  <c r="B3362" i="15"/>
  <c r="V3361" i="15"/>
  <c r="I3361" i="15"/>
  <c r="H3361" i="15"/>
  <c r="F3361" i="15"/>
  <c r="J3361" i="15" s="1"/>
  <c r="E3361" i="15"/>
  <c r="D3361" i="15"/>
  <c r="C3361" i="15"/>
  <c r="B3361" i="15"/>
  <c r="V3360" i="15"/>
  <c r="I3360" i="15"/>
  <c r="H3360" i="15"/>
  <c r="F3360" i="15"/>
  <c r="E3360" i="15"/>
  <c r="D3360" i="15"/>
  <c r="C3360" i="15"/>
  <c r="B3360" i="15"/>
  <c r="V3359" i="15"/>
  <c r="I3359" i="15"/>
  <c r="H3359" i="15"/>
  <c r="F3359" i="15"/>
  <c r="E3359" i="15"/>
  <c r="D3359" i="15"/>
  <c r="C3359" i="15"/>
  <c r="B3359" i="15"/>
  <c r="V3358" i="15"/>
  <c r="I3358" i="15"/>
  <c r="H3358" i="15"/>
  <c r="F3358" i="15"/>
  <c r="E3358" i="15"/>
  <c r="D3358" i="15"/>
  <c r="C3358" i="15"/>
  <c r="B3358" i="15"/>
  <c r="V3357" i="15"/>
  <c r="I3357" i="15"/>
  <c r="H3357" i="15"/>
  <c r="F3357" i="15"/>
  <c r="E3357" i="15"/>
  <c r="D3357" i="15"/>
  <c r="C3357" i="15"/>
  <c r="B3357" i="15"/>
  <c r="V3356" i="15"/>
  <c r="I3356" i="15"/>
  <c r="H3356" i="15"/>
  <c r="F3356" i="15"/>
  <c r="E3356" i="15"/>
  <c r="D3356" i="15"/>
  <c r="C3356" i="15"/>
  <c r="B3356" i="15"/>
  <c r="V3355" i="15"/>
  <c r="I3355" i="15"/>
  <c r="H3355" i="15"/>
  <c r="F3355" i="15"/>
  <c r="E3355" i="15"/>
  <c r="D3355" i="15"/>
  <c r="C3355" i="15"/>
  <c r="B3355" i="15"/>
  <c r="V3354" i="15"/>
  <c r="I3354" i="15"/>
  <c r="H3354" i="15"/>
  <c r="F3354" i="15"/>
  <c r="J3354" i="15" s="1"/>
  <c r="E3354" i="15"/>
  <c r="D3354" i="15"/>
  <c r="C3354" i="15"/>
  <c r="B3354" i="15"/>
  <c r="V3353" i="15"/>
  <c r="I3353" i="15"/>
  <c r="H3353" i="15"/>
  <c r="F3353" i="15"/>
  <c r="E3353" i="15"/>
  <c r="D3353" i="15"/>
  <c r="C3353" i="15"/>
  <c r="B3353" i="15"/>
  <c r="V3352" i="15"/>
  <c r="I3352" i="15"/>
  <c r="H3352" i="15"/>
  <c r="F3352" i="15"/>
  <c r="E3352" i="15"/>
  <c r="D3352" i="15"/>
  <c r="C3352" i="15"/>
  <c r="B3352" i="15"/>
  <c r="V3351" i="15"/>
  <c r="I3351" i="15"/>
  <c r="H3351" i="15"/>
  <c r="F3351" i="15"/>
  <c r="E3351" i="15"/>
  <c r="D3351" i="15"/>
  <c r="C3351" i="15"/>
  <c r="B3351" i="15"/>
  <c r="V3350" i="15"/>
  <c r="I3350" i="15"/>
  <c r="H3350" i="15"/>
  <c r="F3350" i="15"/>
  <c r="E3350" i="15"/>
  <c r="D3350" i="15"/>
  <c r="C3350" i="15"/>
  <c r="B3350" i="15"/>
  <c r="V3349" i="15"/>
  <c r="I3349" i="15"/>
  <c r="H3349" i="15"/>
  <c r="F3349" i="15"/>
  <c r="E3349" i="15"/>
  <c r="D3349" i="15"/>
  <c r="C3349" i="15"/>
  <c r="B3349" i="15"/>
  <c r="V3348" i="15"/>
  <c r="I3348" i="15"/>
  <c r="H3348" i="15"/>
  <c r="F3348" i="15"/>
  <c r="E3348" i="15"/>
  <c r="D3348" i="15"/>
  <c r="C3348" i="15"/>
  <c r="B3348" i="15"/>
  <c r="V3347" i="15"/>
  <c r="I3347" i="15"/>
  <c r="H3347" i="15"/>
  <c r="F3347" i="15"/>
  <c r="E3347" i="15"/>
  <c r="D3347" i="15"/>
  <c r="C3347" i="15"/>
  <c r="B3347" i="15"/>
  <c r="V3346" i="15"/>
  <c r="I3346" i="15"/>
  <c r="H3346" i="15"/>
  <c r="F3346" i="15"/>
  <c r="E3346" i="15"/>
  <c r="D3346" i="15"/>
  <c r="C3346" i="15"/>
  <c r="B3346" i="15"/>
  <c r="V3345" i="15"/>
  <c r="I3345" i="15"/>
  <c r="H3345" i="15"/>
  <c r="F3345" i="15"/>
  <c r="E3345" i="15"/>
  <c r="D3345" i="15"/>
  <c r="C3345" i="15"/>
  <c r="B3345" i="15"/>
  <c r="V3344" i="15"/>
  <c r="I3344" i="15"/>
  <c r="H3344" i="15"/>
  <c r="F3344" i="15"/>
  <c r="E3344" i="15"/>
  <c r="D3344" i="15"/>
  <c r="C3344" i="15"/>
  <c r="B3344" i="15"/>
  <c r="V3343" i="15"/>
  <c r="I3343" i="15"/>
  <c r="H3343" i="15"/>
  <c r="F3343" i="15"/>
  <c r="E3343" i="15"/>
  <c r="D3343" i="15"/>
  <c r="C3343" i="15"/>
  <c r="B3343" i="15"/>
  <c r="V3342" i="15"/>
  <c r="I3342" i="15"/>
  <c r="H3342" i="15"/>
  <c r="F3342" i="15"/>
  <c r="J3342" i="15" s="1"/>
  <c r="E3342" i="15"/>
  <c r="D3342" i="15"/>
  <c r="C3342" i="15"/>
  <c r="B3342" i="15"/>
  <c r="V3341" i="15"/>
  <c r="I3341" i="15"/>
  <c r="H3341" i="15"/>
  <c r="F3341" i="15"/>
  <c r="E3341" i="15"/>
  <c r="D3341" i="15"/>
  <c r="C3341" i="15"/>
  <c r="B3341" i="15"/>
  <c r="V3340" i="15"/>
  <c r="I3340" i="15"/>
  <c r="H3340" i="15"/>
  <c r="F3340" i="15"/>
  <c r="E3340" i="15"/>
  <c r="D3340" i="15"/>
  <c r="C3340" i="15"/>
  <c r="B3340" i="15"/>
  <c r="V3339" i="15"/>
  <c r="I3339" i="15"/>
  <c r="H3339" i="15"/>
  <c r="F3339" i="15"/>
  <c r="E3339" i="15"/>
  <c r="D3339" i="15"/>
  <c r="C3339" i="15"/>
  <c r="B3339" i="15"/>
  <c r="V3338" i="15"/>
  <c r="I3338" i="15"/>
  <c r="H3338" i="15"/>
  <c r="F3338" i="15"/>
  <c r="E3338" i="15"/>
  <c r="D3338" i="15"/>
  <c r="C3338" i="15"/>
  <c r="B3338" i="15"/>
  <c r="V3337" i="15"/>
  <c r="I3337" i="15"/>
  <c r="H3337" i="15"/>
  <c r="F3337" i="15"/>
  <c r="E3337" i="15"/>
  <c r="D3337" i="15"/>
  <c r="C3337" i="15"/>
  <c r="B3337" i="15"/>
  <c r="V3336" i="15"/>
  <c r="I3336" i="15"/>
  <c r="H3336" i="15"/>
  <c r="F3336" i="15"/>
  <c r="E3336" i="15"/>
  <c r="D3336" i="15"/>
  <c r="C3336" i="15"/>
  <c r="B3336" i="15"/>
  <c r="V3335" i="15"/>
  <c r="I3335" i="15"/>
  <c r="H3335" i="15"/>
  <c r="F3335" i="15"/>
  <c r="E3335" i="15"/>
  <c r="D3335" i="15"/>
  <c r="C3335" i="15"/>
  <c r="B3335" i="15"/>
  <c r="V3334" i="15"/>
  <c r="I3334" i="15"/>
  <c r="H3334" i="15"/>
  <c r="F3334" i="15"/>
  <c r="E3334" i="15"/>
  <c r="D3334" i="15"/>
  <c r="C3334" i="15"/>
  <c r="B3334" i="15"/>
  <c r="V3333" i="15"/>
  <c r="I3333" i="15"/>
  <c r="H3333" i="15"/>
  <c r="F3333" i="15"/>
  <c r="E3333" i="15"/>
  <c r="D3333" i="15"/>
  <c r="C3333" i="15"/>
  <c r="B3333" i="15"/>
  <c r="V3332" i="15"/>
  <c r="I3332" i="15"/>
  <c r="H3332" i="15"/>
  <c r="F3332" i="15"/>
  <c r="E3332" i="15"/>
  <c r="D3332" i="15"/>
  <c r="C3332" i="15"/>
  <c r="B3332" i="15"/>
  <c r="V3331" i="15"/>
  <c r="I3331" i="15"/>
  <c r="H3331" i="15"/>
  <c r="F3331" i="15"/>
  <c r="J3331" i="15" s="1"/>
  <c r="E3331" i="15"/>
  <c r="D3331" i="15"/>
  <c r="C3331" i="15"/>
  <c r="B3331" i="15"/>
  <c r="V3330" i="15"/>
  <c r="I3330" i="15"/>
  <c r="H3330" i="15"/>
  <c r="F3330" i="15"/>
  <c r="J3330" i="15" s="1"/>
  <c r="E3330" i="15"/>
  <c r="D3330" i="15"/>
  <c r="C3330" i="15"/>
  <c r="B3330" i="15"/>
  <c r="V3329" i="15"/>
  <c r="I3329" i="15"/>
  <c r="H3329" i="15"/>
  <c r="F3329" i="15"/>
  <c r="E3329" i="15"/>
  <c r="D3329" i="15"/>
  <c r="C3329" i="15"/>
  <c r="B3329" i="15"/>
  <c r="V3328" i="15"/>
  <c r="I3328" i="15"/>
  <c r="H3328" i="15"/>
  <c r="F3328" i="15"/>
  <c r="E3328" i="15"/>
  <c r="D3328" i="15"/>
  <c r="C3328" i="15"/>
  <c r="B3328" i="15"/>
  <c r="V3327" i="15"/>
  <c r="I3327" i="15"/>
  <c r="H3327" i="15"/>
  <c r="F3327" i="15"/>
  <c r="E3327" i="15"/>
  <c r="D3327" i="15"/>
  <c r="C3327" i="15"/>
  <c r="B3327" i="15"/>
  <c r="V3326" i="15"/>
  <c r="I3326" i="15"/>
  <c r="H3326" i="15"/>
  <c r="F3326" i="15"/>
  <c r="J3326" i="15" s="1"/>
  <c r="E3326" i="15"/>
  <c r="D3326" i="15"/>
  <c r="C3326" i="15"/>
  <c r="B3326" i="15"/>
  <c r="V3325" i="15"/>
  <c r="I3325" i="15"/>
  <c r="H3325" i="15"/>
  <c r="F3325" i="15"/>
  <c r="E3325" i="15"/>
  <c r="D3325" i="15"/>
  <c r="C3325" i="15"/>
  <c r="B3325" i="15"/>
  <c r="V3324" i="15"/>
  <c r="I3324" i="15"/>
  <c r="H3324" i="15"/>
  <c r="F3324" i="15"/>
  <c r="J3324" i="15" s="1"/>
  <c r="E3324" i="15"/>
  <c r="D3324" i="15"/>
  <c r="C3324" i="15"/>
  <c r="B3324" i="15"/>
  <c r="V3323" i="15"/>
  <c r="I3323" i="15"/>
  <c r="H3323" i="15"/>
  <c r="F3323" i="15"/>
  <c r="W3323" i="15" s="1"/>
  <c r="E3323" i="15"/>
  <c r="D3323" i="15"/>
  <c r="C3323" i="15"/>
  <c r="B3323" i="15"/>
  <c r="V3322" i="15"/>
  <c r="I3322" i="15"/>
  <c r="H3322" i="15"/>
  <c r="F3322" i="15"/>
  <c r="E3322" i="15"/>
  <c r="D3322" i="15"/>
  <c r="C3322" i="15"/>
  <c r="B3322" i="15"/>
  <c r="V3321" i="15"/>
  <c r="I3321" i="15"/>
  <c r="H3321" i="15"/>
  <c r="F3321" i="15"/>
  <c r="E3321" i="15"/>
  <c r="D3321" i="15"/>
  <c r="C3321" i="15"/>
  <c r="B3321" i="15"/>
  <c r="V3320" i="15"/>
  <c r="I3320" i="15"/>
  <c r="H3320" i="15"/>
  <c r="F3320" i="15"/>
  <c r="E3320" i="15"/>
  <c r="D3320" i="15"/>
  <c r="C3320" i="15"/>
  <c r="B3320" i="15"/>
  <c r="V3319" i="15"/>
  <c r="I3319" i="15"/>
  <c r="H3319" i="15"/>
  <c r="F3319" i="15"/>
  <c r="E3319" i="15"/>
  <c r="D3319" i="15"/>
  <c r="C3319" i="15"/>
  <c r="B3319" i="15"/>
  <c r="V3318" i="15"/>
  <c r="I3318" i="15"/>
  <c r="H3318" i="15"/>
  <c r="F3318" i="15"/>
  <c r="J3318" i="15" s="1"/>
  <c r="E3318" i="15"/>
  <c r="D3318" i="15"/>
  <c r="C3318" i="15"/>
  <c r="B3318" i="15"/>
  <c r="W3317" i="15"/>
  <c r="V3317" i="15"/>
  <c r="I3317" i="15"/>
  <c r="H3317" i="15"/>
  <c r="F3317" i="15"/>
  <c r="E3317" i="15"/>
  <c r="D3317" i="15"/>
  <c r="C3317" i="15"/>
  <c r="B3317" i="15"/>
  <c r="V3316" i="15"/>
  <c r="I3316" i="15"/>
  <c r="H3316" i="15"/>
  <c r="F3316" i="15"/>
  <c r="E3316" i="15"/>
  <c r="D3316" i="15"/>
  <c r="C3316" i="15"/>
  <c r="B3316" i="15"/>
  <c r="V3315" i="15"/>
  <c r="I3315" i="15"/>
  <c r="H3315" i="15"/>
  <c r="F3315" i="15"/>
  <c r="E3315" i="15"/>
  <c r="D3315" i="15"/>
  <c r="C3315" i="15"/>
  <c r="B3315" i="15"/>
  <c r="V3314" i="15"/>
  <c r="I3314" i="15"/>
  <c r="H3314" i="15"/>
  <c r="F3314" i="15"/>
  <c r="J3314" i="15" s="1"/>
  <c r="E3314" i="15"/>
  <c r="D3314" i="15"/>
  <c r="C3314" i="15"/>
  <c r="B3314" i="15"/>
  <c r="V3313" i="15"/>
  <c r="I3313" i="15"/>
  <c r="H3313" i="15"/>
  <c r="F3313" i="15"/>
  <c r="E3313" i="15"/>
  <c r="D3313" i="15"/>
  <c r="C3313" i="15"/>
  <c r="B3313" i="15"/>
  <c r="V3312" i="15"/>
  <c r="I3312" i="15"/>
  <c r="H3312" i="15"/>
  <c r="F3312" i="15"/>
  <c r="J3312" i="15" s="1"/>
  <c r="E3312" i="15"/>
  <c r="D3312" i="15"/>
  <c r="C3312" i="15"/>
  <c r="B3312" i="15"/>
  <c r="V3311" i="15"/>
  <c r="I3311" i="15"/>
  <c r="H3311" i="15"/>
  <c r="F3311" i="15"/>
  <c r="J3311" i="15" s="1"/>
  <c r="E3311" i="15"/>
  <c r="D3311" i="15"/>
  <c r="C3311" i="15"/>
  <c r="B3311" i="15"/>
  <c r="V3310" i="15"/>
  <c r="I3310" i="15"/>
  <c r="H3310" i="15"/>
  <c r="F3310" i="15"/>
  <c r="E3310" i="15"/>
  <c r="D3310" i="15"/>
  <c r="C3310" i="15"/>
  <c r="B3310" i="15"/>
  <c r="V3309" i="15"/>
  <c r="I3309" i="15"/>
  <c r="H3309" i="15"/>
  <c r="F3309" i="15"/>
  <c r="E3309" i="15"/>
  <c r="D3309" i="15"/>
  <c r="C3309" i="15"/>
  <c r="B3309" i="15"/>
  <c r="V3308" i="15"/>
  <c r="I3308" i="15"/>
  <c r="H3308" i="15"/>
  <c r="F3308" i="15"/>
  <c r="E3308" i="15"/>
  <c r="D3308" i="15"/>
  <c r="C3308" i="15"/>
  <c r="B3308" i="15"/>
  <c r="V3307" i="15"/>
  <c r="I3307" i="15"/>
  <c r="H3307" i="15"/>
  <c r="F3307" i="15"/>
  <c r="E3307" i="15"/>
  <c r="D3307" i="15"/>
  <c r="C3307" i="15"/>
  <c r="B3307" i="15"/>
  <c r="V3306" i="15"/>
  <c r="I3306" i="15"/>
  <c r="H3306" i="15"/>
  <c r="F3306" i="15"/>
  <c r="E3306" i="15"/>
  <c r="D3306" i="15"/>
  <c r="C3306" i="15"/>
  <c r="B3306" i="15"/>
  <c r="V3305" i="15"/>
  <c r="I3305" i="15"/>
  <c r="H3305" i="15"/>
  <c r="F3305" i="15"/>
  <c r="J3305" i="15" s="1"/>
  <c r="E3305" i="15"/>
  <c r="D3305" i="15"/>
  <c r="C3305" i="15"/>
  <c r="B3305" i="15"/>
  <c r="V3304" i="15"/>
  <c r="I3304" i="15"/>
  <c r="H3304" i="15"/>
  <c r="F3304" i="15"/>
  <c r="E3304" i="15"/>
  <c r="D3304" i="15"/>
  <c r="C3304" i="15"/>
  <c r="B3304" i="15"/>
  <c r="V3303" i="15"/>
  <c r="I3303" i="15"/>
  <c r="H3303" i="15"/>
  <c r="F3303" i="15"/>
  <c r="J3303" i="15" s="1"/>
  <c r="E3303" i="15"/>
  <c r="D3303" i="15"/>
  <c r="C3303" i="15"/>
  <c r="B3303" i="15"/>
  <c r="V3302" i="15"/>
  <c r="I3302" i="15"/>
  <c r="H3302" i="15"/>
  <c r="F3302" i="15"/>
  <c r="E3302" i="15"/>
  <c r="D3302" i="15"/>
  <c r="C3302" i="15"/>
  <c r="B3302" i="15"/>
  <c r="V3301" i="15"/>
  <c r="I3301" i="15"/>
  <c r="H3301" i="15"/>
  <c r="F3301" i="15"/>
  <c r="E3301" i="15"/>
  <c r="D3301" i="15"/>
  <c r="C3301" i="15"/>
  <c r="B3301" i="15"/>
  <c r="V3300" i="15"/>
  <c r="I3300" i="15"/>
  <c r="H3300" i="15"/>
  <c r="F3300" i="15"/>
  <c r="J3300" i="15" s="1"/>
  <c r="E3300" i="15"/>
  <c r="D3300" i="15"/>
  <c r="C3300" i="15"/>
  <c r="B3300" i="15"/>
  <c r="V3299" i="15"/>
  <c r="I3299" i="15"/>
  <c r="H3299" i="15"/>
  <c r="F3299" i="15"/>
  <c r="J3299" i="15" s="1"/>
  <c r="E3299" i="15"/>
  <c r="D3299" i="15"/>
  <c r="C3299" i="15"/>
  <c r="B3299" i="15"/>
  <c r="V3298" i="15"/>
  <c r="I3298" i="15"/>
  <c r="H3298" i="15"/>
  <c r="F3298" i="15"/>
  <c r="E3298" i="15"/>
  <c r="D3298" i="15"/>
  <c r="C3298" i="15"/>
  <c r="B3298" i="15"/>
  <c r="V3297" i="15"/>
  <c r="I3297" i="15"/>
  <c r="H3297" i="15"/>
  <c r="F3297" i="15"/>
  <c r="E3297" i="15"/>
  <c r="D3297" i="15"/>
  <c r="C3297" i="15"/>
  <c r="B3297" i="15"/>
  <c r="V3296" i="15"/>
  <c r="I3296" i="15"/>
  <c r="H3296" i="15"/>
  <c r="F3296" i="15"/>
  <c r="E3296" i="15"/>
  <c r="D3296" i="15"/>
  <c r="C3296" i="15"/>
  <c r="B3296" i="15"/>
  <c r="V3295" i="15"/>
  <c r="I3295" i="15"/>
  <c r="H3295" i="15"/>
  <c r="F3295" i="15"/>
  <c r="J3295" i="15" s="1"/>
  <c r="E3295" i="15"/>
  <c r="D3295" i="15"/>
  <c r="C3295" i="15"/>
  <c r="B3295" i="15"/>
  <c r="V3294" i="15"/>
  <c r="I3294" i="15"/>
  <c r="H3294" i="15"/>
  <c r="F3294" i="15"/>
  <c r="E3294" i="15"/>
  <c r="D3294" i="15"/>
  <c r="C3294" i="15"/>
  <c r="B3294" i="15"/>
  <c r="V3293" i="15"/>
  <c r="I3293" i="15"/>
  <c r="H3293" i="15"/>
  <c r="F3293" i="15"/>
  <c r="J3293" i="15" s="1"/>
  <c r="E3293" i="15"/>
  <c r="D3293" i="15"/>
  <c r="C3293" i="15"/>
  <c r="B3293" i="15"/>
  <c r="V3292" i="15"/>
  <c r="I3292" i="15"/>
  <c r="H3292" i="15"/>
  <c r="F3292" i="15"/>
  <c r="J3292" i="15" s="1"/>
  <c r="E3292" i="15"/>
  <c r="D3292" i="15"/>
  <c r="C3292" i="15"/>
  <c r="B3292" i="15"/>
  <c r="V3291" i="15"/>
  <c r="I3291" i="15"/>
  <c r="H3291" i="15"/>
  <c r="F3291" i="15"/>
  <c r="E3291" i="15"/>
  <c r="D3291" i="15"/>
  <c r="C3291" i="15"/>
  <c r="B3291" i="15"/>
  <c r="V3290" i="15"/>
  <c r="I3290" i="15"/>
  <c r="H3290" i="15"/>
  <c r="F3290" i="15"/>
  <c r="J3290" i="15" s="1"/>
  <c r="E3290" i="15"/>
  <c r="D3290" i="15"/>
  <c r="C3290" i="15"/>
  <c r="B3290" i="15"/>
  <c r="V3289" i="15"/>
  <c r="I3289" i="15"/>
  <c r="H3289" i="15"/>
  <c r="F3289" i="15"/>
  <c r="E3289" i="15"/>
  <c r="D3289" i="15"/>
  <c r="C3289" i="15"/>
  <c r="B3289" i="15"/>
  <c r="V3288" i="15"/>
  <c r="I3288" i="15"/>
  <c r="H3288" i="15"/>
  <c r="F3288" i="15"/>
  <c r="J3288" i="15" s="1"/>
  <c r="E3288" i="15"/>
  <c r="D3288" i="15"/>
  <c r="C3288" i="15"/>
  <c r="B3288" i="15"/>
  <c r="V3287" i="15"/>
  <c r="I3287" i="15"/>
  <c r="H3287" i="15"/>
  <c r="F3287" i="15"/>
  <c r="J3287" i="15" s="1"/>
  <c r="E3287" i="15"/>
  <c r="D3287" i="15"/>
  <c r="C3287" i="15"/>
  <c r="B3287" i="15"/>
  <c r="V3286" i="15"/>
  <c r="I3286" i="15"/>
  <c r="H3286" i="15"/>
  <c r="F3286" i="15"/>
  <c r="E3286" i="15"/>
  <c r="D3286" i="15"/>
  <c r="C3286" i="15"/>
  <c r="B3286" i="15"/>
  <c r="V3285" i="15"/>
  <c r="I3285" i="15"/>
  <c r="H3285" i="15"/>
  <c r="F3285" i="15"/>
  <c r="J3285" i="15" s="1"/>
  <c r="E3285" i="15"/>
  <c r="D3285" i="15"/>
  <c r="C3285" i="15"/>
  <c r="B3285" i="15"/>
  <c r="V3284" i="15"/>
  <c r="I3284" i="15"/>
  <c r="H3284" i="15"/>
  <c r="F3284" i="15"/>
  <c r="E3284" i="15"/>
  <c r="D3284" i="15"/>
  <c r="C3284" i="15"/>
  <c r="B3284" i="15"/>
  <c r="V3283" i="15"/>
  <c r="I3283" i="15"/>
  <c r="H3283" i="15"/>
  <c r="F3283" i="15"/>
  <c r="E3283" i="15"/>
  <c r="D3283" i="15"/>
  <c r="C3283" i="15"/>
  <c r="B3283" i="15"/>
  <c r="V3282" i="15"/>
  <c r="I3282" i="15"/>
  <c r="H3282" i="15"/>
  <c r="F3282" i="15"/>
  <c r="E3282" i="15"/>
  <c r="D3282" i="15"/>
  <c r="C3282" i="15"/>
  <c r="B3282" i="15"/>
  <c r="V3281" i="15"/>
  <c r="I3281" i="15"/>
  <c r="H3281" i="15"/>
  <c r="F3281" i="15"/>
  <c r="J3281" i="15" s="1"/>
  <c r="E3281" i="15"/>
  <c r="D3281" i="15"/>
  <c r="C3281" i="15"/>
  <c r="B3281" i="15"/>
  <c r="V3280" i="15"/>
  <c r="I3280" i="15"/>
  <c r="H3280" i="15"/>
  <c r="F3280" i="15"/>
  <c r="J3280" i="15" s="1"/>
  <c r="E3280" i="15"/>
  <c r="D3280" i="15"/>
  <c r="C3280" i="15"/>
  <c r="B3280" i="15"/>
  <c r="V3279" i="15"/>
  <c r="I3279" i="15"/>
  <c r="H3279" i="15"/>
  <c r="F3279" i="15"/>
  <c r="E3279" i="15"/>
  <c r="D3279" i="15"/>
  <c r="C3279" i="15"/>
  <c r="B3279" i="15"/>
  <c r="V3278" i="15"/>
  <c r="I3278" i="15"/>
  <c r="H3278" i="15"/>
  <c r="F3278" i="15"/>
  <c r="E3278" i="15"/>
  <c r="D3278" i="15"/>
  <c r="C3278" i="15"/>
  <c r="B3278" i="15"/>
  <c r="V3277" i="15"/>
  <c r="I3277" i="15"/>
  <c r="H3277" i="15"/>
  <c r="F3277" i="15"/>
  <c r="E3277" i="15"/>
  <c r="D3277" i="15"/>
  <c r="C3277" i="15"/>
  <c r="B3277" i="15"/>
  <c r="W3276" i="15"/>
  <c r="V3276" i="15"/>
  <c r="I3276" i="15"/>
  <c r="H3276" i="15"/>
  <c r="F3276" i="15"/>
  <c r="J3276" i="15" s="1"/>
  <c r="E3276" i="15"/>
  <c r="D3276" i="15"/>
  <c r="C3276" i="15"/>
  <c r="B3276" i="15"/>
  <c r="V3275" i="15"/>
  <c r="I3275" i="15"/>
  <c r="H3275" i="15"/>
  <c r="F3275" i="15"/>
  <c r="E3275" i="15"/>
  <c r="D3275" i="15"/>
  <c r="C3275" i="15"/>
  <c r="B3275" i="15"/>
  <c r="V3274" i="15"/>
  <c r="J3274" i="15"/>
  <c r="I3274" i="15"/>
  <c r="H3274" i="15"/>
  <c r="F3274" i="15"/>
  <c r="E3274" i="15"/>
  <c r="D3274" i="15"/>
  <c r="C3274" i="15"/>
  <c r="B3274" i="15"/>
  <c r="V3273" i="15"/>
  <c r="I3273" i="15"/>
  <c r="H3273" i="15"/>
  <c r="F3273" i="15"/>
  <c r="E3273" i="15"/>
  <c r="D3273" i="15"/>
  <c r="C3273" i="15"/>
  <c r="B3273" i="15"/>
  <c r="V3272" i="15"/>
  <c r="I3272" i="15"/>
  <c r="H3272" i="15"/>
  <c r="F3272" i="15"/>
  <c r="E3272" i="15"/>
  <c r="D3272" i="15"/>
  <c r="C3272" i="15"/>
  <c r="B3272" i="15"/>
  <c r="V3271" i="15"/>
  <c r="I3271" i="15"/>
  <c r="H3271" i="15"/>
  <c r="F3271" i="15"/>
  <c r="E3271" i="15"/>
  <c r="D3271" i="15"/>
  <c r="C3271" i="15"/>
  <c r="B3271" i="15"/>
  <c r="V3270" i="15"/>
  <c r="I3270" i="15"/>
  <c r="H3270" i="15"/>
  <c r="F3270" i="15"/>
  <c r="E3270" i="15"/>
  <c r="D3270" i="15"/>
  <c r="C3270" i="15"/>
  <c r="B3270" i="15"/>
  <c r="V3269" i="15"/>
  <c r="I3269" i="15"/>
  <c r="H3269" i="15"/>
  <c r="F3269" i="15"/>
  <c r="E3269" i="15"/>
  <c r="D3269" i="15"/>
  <c r="C3269" i="15"/>
  <c r="B3269" i="15"/>
  <c r="V3268" i="15"/>
  <c r="I3268" i="15"/>
  <c r="H3268" i="15"/>
  <c r="F3268" i="15"/>
  <c r="E3268" i="15"/>
  <c r="D3268" i="15"/>
  <c r="C3268" i="15"/>
  <c r="B3268" i="15"/>
  <c r="V3267" i="15"/>
  <c r="I3267" i="15"/>
  <c r="H3267" i="15"/>
  <c r="F3267" i="15"/>
  <c r="E3267" i="15"/>
  <c r="D3267" i="15"/>
  <c r="C3267" i="15"/>
  <c r="B3267" i="15"/>
  <c r="V3266" i="15"/>
  <c r="J3266" i="15"/>
  <c r="I3266" i="15"/>
  <c r="H3266" i="15"/>
  <c r="F3266" i="15"/>
  <c r="E3266" i="15"/>
  <c r="D3266" i="15"/>
  <c r="C3266" i="15"/>
  <c r="B3266" i="15"/>
  <c r="V3265" i="15"/>
  <c r="I3265" i="15"/>
  <c r="H3265" i="15"/>
  <c r="F3265" i="15"/>
  <c r="E3265" i="15"/>
  <c r="D3265" i="15"/>
  <c r="C3265" i="15"/>
  <c r="B3265" i="15"/>
  <c r="V3264" i="15"/>
  <c r="I3264" i="15"/>
  <c r="H3264" i="15"/>
  <c r="F3264" i="15"/>
  <c r="E3264" i="15"/>
  <c r="D3264" i="15"/>
  <c r="C3264" i="15"/>
  <c r="B3264" i="15"/>
  <c r="V3263" i="15"/>
  <c r="I3263" i="15"/>
  <c r="H3263" i="15"/>
  <c r="F3263" i="15"/>
  <c r="E3263" i="15"/>
  <c r="D3263" i="15"/>
  <c r="C3263" i="15"/>
  <c r="B3263" i="15"/>
  <c r="V3262" i="15"/>
  <c r="I3262" i="15"/>
  <c r="H3262" i="15"/>
  <c r="F3262" i="15"/>
  <c r="E3262" i="15"/>
  <c r="D3262" i="15"/>
  <c r="C3262" i="15"/>
  <c r="B3262" i="15"/>
  <c r="V3261" i="15"/>
  <c r="I3261" i="15"/>
  <c r="H3261" i="15"/>
  <c r="F3261" i="15"/>
  <c r="E3261" i="15"/>
  <c r="D3261" i="15"/>
  <c r="C3261" i="15"/>
  <c r="B3261" i="15"/>
  <c r="V3260" i="15"/>
  <c r="I3260" i="15"/>
  <c r="H3260" i="15"/>
  <c r="F3260" i="15"/>
  <c r="E3260" i="15"/>
  <c r="D3260" i="15"/>
  <c r="C3260" i="15"/>
  <c r="B3260" i="15"/>
  <c r="V3259" i="15"/>
  <c r="I3259" i="15"/>
  <c r="H3259" i="15"/>
  <c r="F3259" i="15"/>
  <c r="E3259" i="15"/>
  <c r="D3259" i="15"/>
  <c r="C3259" i="15"/>
  <c r="B3259" i="15"/>
  <c r="V3258" i="15"/>
  <c r="I3258" i="15"/>
  <c r="H3258" i="15"/>
  <c r="F3258" i="15"/>
  <c r="E3258" i="15"/>
  <c r="D3258" i="15"/>
  <c r="C3258" i="15"/>
  <c r="B3258" i="15"/>
  <c r="V3257" i="15"/>
  <c r="I3257" i="15"/>
  <c r="H3257" i="15"/>
  <c r="F3257" i="15"/>
  <c r="J3257" i="15" s="1"/>
  <c r="E3257" i="15"/>
  <c r="D3257" i="15"/>
  <c r="C3257" i="15"/>
  <c r="B3257" i="15"/>
  <c r="V3256" i="15"/>
  <c r="I3256" i="15"/>
  <c r="H3256" i="15"/>
  <c r="F3256" i="15"/>
  <c r="E3256" i="15"/>
  <c r="D3256" i="15"/>
  <c r="C3256" i="15"/>
  <c r="B3256" i="15"/>
  <c r="V3255" i="15"/>
  <c r="I3255" i="15"/>
  <c r="H3255" i="15"/>
  <c r="F3255" i="15"/>
  <c r="E3255" i="15"/>
  <c r="D3255" i="15"/>
  <c r="C3255" i="15"/>
  <c r="B3255" i="15"/>
  <c r="V3254" i="15"/>
  <c r="I3254" i="15"/>
  <c r="H3254" i="15"/>
  <c r="F3254" i="15"/>
  <c r="E3254" i="15"/>
  <c r="D3254" i="15"/>
  <c r="C3254" i="15"/>
  <c r="B3254" i="15"/>
  <c r="V3253" i="15"/>
  <c r="I3253" i="15"/>
  <c r="H3253" i="15"/>
  <c r="F3253" i="15"/>
  <c r="E3253" i="15"/>
  <c r="D3253" i="15"/>
  <c r="C3253" i="15"/>
  <c r="B3253" i="15"/>
  <c r="V3252" i="15"/>
  <c r="I3252" i="15"/>
  <c r="H3252" i="15"/>
  <c r="F3252" i="15"/>
  <c r="E3252" i="15"/>
  <c r="D3252" i="15"/>
  <c r="C3252" i="15"/>
  <c r="B3252" i="15"/>
  <c r="V3251" i="15"/>
  <c r="I3251" i="15"/>
  <c r="H3251" i="15"/>
  <c r="F3251" i="15"/>
  <c r="E3251" i="15"/>
  <c r="D3251" i="15"/>
  <c r="C3251" i="15"/>
  <c r="B3251" i="15"/>
  <c r="V3250" i="15"/>
  <c r="I3250" i="15"/>
  <c r="H3250" i="15"/>
  <c r="F3250" i="15"/>
  <c r="E3250" i="15"/>
  <c r="D3250" i="15"/>
  <c r="C3250" i="15"/>
  <c r="B3250" i="15"/>
  <c r="V3249" i="15"/>
  <c r="I3249" i="15"/>
  <c r="H3249" i="15"/>
  <c r="F3249" i="15"/>
  <c r="E3249" i="15"/>
  <c r="D3249" i="15"/>
  <c r="C3249" i="15"/>
  <c r="B3249" i="15"/>
  <c r="V3248" i="15"/>
  <c r="I3248" i="15"/>
  <c r="H3248" i="15"/>
  <c r="F3248" i="15"/>
  <c r="E3248" i="15"/>
  <c r="D3248" i="15"/>
  <c r="C3248" i="15"/>
  <c r="B3248" i="15"/>
  <c r="V3247" i="15"/>
  <c r="I3247" i="15"/>
  <c r="H3247" i="15"/>
  <c r="F3247" i="15"/>
  <c r="E3247" i="15"/>
  <c r="D3247" i="15"/>
  <c r="C3247" i="15"/>
  <c r="B3247" i="15"/>
  <c r="V3246" i="15"/>
  <c r="I3246" i="15"/>
  <c r="H3246" i="15"/>
  <c r="F3246" i="15"/>
  <c r="E3246" i="15"/>
  <c r="D3246" i="15"/>
  <c r="C3246" i="15"/>
  <c r="B3246" i="15"/>
  <c r="V3245" i="15"/>
  <c r="I3245" i="15"/>
  <c r="H3245" i="15"/>
  <c r="F3245" i="15"/>
  <c r="J3245" i="15" s="1"/>
  <c r="E3245" i="15"/>
  <c r="D3245" i="15"/>
  <c r="C3245" i="15"/>
  <c r="B3245" i="15"/>
  <c r="V3244" i="15"/>
  <c r="I3244" i="15"/>
  <c r="H3244" i="15"/>
  <c r="F3244" i="15"/>
  <c r="J3244" i="15" s="1"/>
  <c r="E3244" i="15"/>
  <c r="D3244" i="15"/>
  <c r="C3244" i="15"/>
  <c r="B3244" i="15"/>
  <c r="V3243" i="15"/>
  <c r="I3243" i="15"/>
  <c r="H3243" i="15"/>
  <c r="F3243" i="15"/>
  <c r="J3243" i="15" s="1"/>
  <c r="E3243" i="15"/>
  <c r="D3243" i="15"/>
  <c r="C3243" i="15"/>
  <c r="B3243" i="15"/>
  <c r="V3242" i="15"/>
  <c r="I3242" i="15"/>
  <c r="H3242" i="15"/>
  <c r="F3242" i="15"/>
  <c r="E3242" i="15"/>
  <c r="D3242" i="15"/>
  <c r="C3242" i="15"/>
  <c r="B3242" i="15"/>
  <c r="V3241" i="15"/>
  <c r="I3241" i="15"/>
  <c r="H3241" i="15"/>
  <c r="F3241" i="15"/>
  <c r="J3241" i="15" s="1"/>
  <c r="E3241" i="15"/>
  <c r="D3241" i="15"/>
  <c r="C3241" i="15"/>
  <c r="B3241" i="15"/>
  <c r="W3240" i="15"/>
  <c r="V3240" i="15"/>
  <c r="J3240" i="15"/>
  <c r="I3240" i="15"/>
  <c r="H3240" i="15"/>
  <c r="F3240" i="15"/>
  <c r="E3240" i="15"/>
  <c r="D3240" i="15"/>
  <c r="C3240" i="15"/>
  <c r="B3240" i="15"/>
  <c r="V3239" i="15"/>
  <c r="I3239" i="15"/>
  <c r="H3239" i="15"/>
  <c r="F3239" i="15"/>
  <c r="J3239" i="15" s="1"/>
  <c r="E3239" i="15"/>
  <c r="D3239" i="15"/>
  <c r="C3239" i="15"/>
  <c r="B3239" i="15"/>
  <c r="V3238" i="15"/>
  <c r="I3238" i="15"/>
  <c r="H3238" i="15"/>
  <c r="F3238" i="15"/>
  <c r="E3238" i="15"/>
  <c r="D3238" i="15"/>
  <c r="C3238" i="15"/>
  <c r="B3238" i="15"/>
  <c r="V3237" i="15"/>
  <c r="I3237" i="15"/>
  <c r="H3237" i="15"/>
  <c r="F3237" i="15"/>
  <c r="E3237" i="15"/>
  <c r="D3237" i="15"/>
  <c r="C3237" i="15"/>
  <c r="B3237" i="15"/>
  <c r="V3236" i="15"/>
  <c r="I3236" i="15"/>
  <c r="H3236" i="15"/>
  <c r="F3236" i="15"/>
  <c r="E3236" i="15"/>
  <c r="D3236" i="15"/>
  <c r="C3236" i="15"/>
  <c r="B3236" i="15"/>
  <c r="V3235" i="15"/>
  <c r="I3235" i="15"/>
  <c r="H3235" i="15"/>
  <c r="F3235" i="15"/>
  <c r="E3235" i="15"/>
  <c r="D3235" i="15"/>
  <c r="C3235" i="15"/>
  <c r="B3235" i="15"/>
  <c r="V3234" i="15"/>
  <c r="I3234" i="15"/>
  <c r="H3234" i="15"/>
  <c r="F3234" i="15"/>
  <c r="E3234" i="15"/>
  <c r="D3234" i="15"/>
  <c r="C3234" i="15"/>
  <c r="B3234" i="15"/>
  <c r="V3233" i="15"/>
  <c r="I3233" i="15"/>
  <c r="H3233" i="15"/>
  <c r="F3233" i="15"/>
  <c r="E3233" i="15"/>
  <c r="D3233" i="15"/>
  <c r="C3233" i="15"/>
  <c r="B3233" i="15"/>
  <c r="V3232" i="15"/>
  <c r="I3232" i="15"/>
  <c r="H3232" i="15"/>
  <c r="F3232" i="15"/>
  <c r="E3232" i="15"/>
  <c r="D3232" i="15"/>
  <c r="C3232" i="15"/>
  <c r="B3232" i="15"/>
  <c r="V3231" i="15"/>
  <c r="I3231" i="15"/>
  <c r="H3231" i="15"/>
  <c r="F3231" i="15"/>
  <c r="E3231" i="15"/>
  <c r="D3231" i="15"/>
  <c r="C3231" i="15"/>
  <c r="B3231" i="15"/>
  <c r="V3230" i="15"/>
  <c r="J3230" i="15"/>
  <c r="I3230" i="15"/>
  <c r="H3230" i="15"/>
  <c r="F3230" i="15"/>
  <c r="E3230" i="15"/>
  <c r="D3230" i="15"/>
  <c r="C3230" i="15"/>
  <c r="B3230" i="15"/>
  <c r="V3229" i="15"/>
  <c r="I3229" i="15"/>
  <c r="H3229" i="15"/>
  <c r="F3229" i="15"/>
  <c r="E3229" i="15"/>
  <c r="D3229" i="15"/>
  <c r="C3229" i="15"/>
  <c r="B3229" i="15"/>
  <c r="V3228" i="15"/>
  <c r="I3228" i="15"/>
  <c r="H3228" i="15"/>
  <c r="F3228" i="15"/>
  <c r="J3228" i="15" s="1"/>
  <c r="E3228" i="15"/>
  <c r="D3228" i="15"/>
  <c r="C3228" i="15"/>
  <c r="B3228" i="15"/>
  <c r="V3227" i="15"/>
  <c r="I3227" i="15"/>
  <c r="H3227" i="15"/>
  <c r="F3227" i="15"/>
  <c r="E3227" i="15"/>
  <c r="D3227" i="15"/>
  <c r="C3227" i="15"/>
  <c r="B3227" i="15"/>
  <c r="V3226" i="15"/>
  <c r="I3226" i="15"/>
  <c r="H3226" i="15"/>
  <c r="F3226" i="15"/>
  <c r="E3226" i="15"/>
  <c r="D3226" i="15"/>
  <c r="C3226" i="15"/>
  <c r="B3226" i="15"/>
  <c r="V3225" i="15"/>
  <c r="I3225" i="15"/>
  <c r="H3225" i="15"/>
  <c r="F3225" i="15"/>
  <c r="E3225" i="15"/>
  <c r="D3225" i="15"/>
  <c r="C3225" i="15"/>
  <c r="B3225" i="15"/>
  <c r="V3224" i="15"/>
  <c r="I3224" i="15"/>
  <c r="H3224" i="15"/>
  <c r="F3224" i="15"/>
  <c r="E3224" i="15"/>
  <c r="D3224" i="15"/>
  <c r="C3224" i="15"/>
  <c r="B3224" i="15"/>
  <c r="V3223" i="15"/>
  <c r="I3223" i="15"/>
  <c r="H3223" i="15"/>
  <c r="F3223" i="15"/>
  <c r="E3223" i="15"/>
  <c r="D3223" i="15"/>
  <c r="C3223" i="15"/>
  <c r="B3223" i="15"/>
  <c r="V3222" i="15"/>
  <c r="I3222" i="15"/>
  <c r="H3222" i="15"/>
  <c r="F3222" i="15"/>
  <c r="E3222" i="15"/>
  <c r="D3222" i="15"/>
  <c r="C3222" i="15"/>
  <c r="B3222" i="15"/>
  <c r="V3221" i="15"/>
  <c r="I3221" i="15"/>
  <c r="H3221" i="15"/>
  <c r="F3221" i="15"/>
  <c r="J3221" i="15" s="1"/>
  <c r="E3221" i="15"/>
  <c r="D3221" i="15"/>
  <c r="C3221" i="15"/>
  <c r="B3221" i="15"/>
  <c r="V3220" i="15"/>
  <c r="I3220" i="15"/>
  <c r="H3220" i="15"/>
  <c r="F3220" i="15"/>
  <c r="E3220" i="15"/>
  <c r="D3220" i="15"/>
  <c r="C3220" i="15"/>
  <c r="B3220" i="15"/>
  <c r="V3219" i="15"/>
  <c r="I3219" i="15"/>
  <c r="H3219" i="15"/>
  <c r="F3219" i="15"/>
  <c r="E3219" i="15"/>
  <c r="D3219" i="15"/>
  <c r="C3219" i="15"/>
  <c r="B3219" i="15"/>
  <c r="V3218" i="15"/>
  <c r="I3218" i="15"/>
  <c r="H3218" i="15"/>
  <c r="F3218" i="15"/>
  <c r="J3218" i="15" s="1"/>
  <c r="E3218" i="15"/>
  <c r="D3218" i="15"/>
  <c r="C3218" i="15"/>
  <c r="B3218" i="15"/>
  <c r="V3217" i="15"/>
  <c r="I3217" i="15"/>
  <c r="H3217" i="15"/>
  <c r="F3217" i="15"/>
  <c r="E3217" i="15"/>
  <c r="D3217" i="15"/>
  <c r="C3217" i="15"/>
  <c r="B3217" i="15"/>
  <c r="V3216" i="15"/>
  <c r="I3216" i="15"/>
  <c r="H3216" i="15"/>
  <c r="F3216" i="15"/>
  <c r="J3216" i="15" s="1"/>
  <c r="E3216" i="15"/>
  <c r="D3216" i="15"/>
  <c r="C3216" i="15"/>
  <c r="B3216" i="15"/>
  <c r="V3215" i="15"/>
  <c r="I3215" i="15"/>
  <c r="H3215" i="15"/>
  <c r="F3215" i="15"/>
  <c r="E3215" i="15"/>
  <c r="D3215" i="15"/>
  <c r="C3215" i="15"/>
  <c r="B3215" i="15"/>
  <c r="V3214" i="15"/>
  <c r="I3214" i="15"/>
  <c r="H3214" i="15"/>
  <c r="F3214" i="15"/>
  <c r="E3214" i="15"/>
  <c r="D3214" i="15"/>
  <c r="C3214" i="15"/>
  <c r="B3214" i="15"/>
  <c r="V3213" i="15"/>
  <c r="I3213" i="15"/>
  <c r="H3213" i="15"/>
  <c r="F3213" i="15"/>
  <c r="W3213" i="15" s="1"/>
  <c r="E3213" i="15"/>
  <c r="D3213" i="15"/>
  <c r="C3213" i="15"/>
  <c r="B3213" i="15"/>
  <c r="V3212" i="15"/>
  <c r="I3212" i="15"/>
  <c r="H3212" i="15"/>
  <c r="F3212" i="15"/>
  <c r="E3212" i="15"/>
  <c r="D3212" i="15"/>
  <c r="C3212" i="15"/>
  <c r="B3212" i="15"/>
  <c r="V3211" i="15"/>
  <c r="I3211" i="15"/>
  <c r="H3211" i="15"/>
  <c r="F3211" i="15"/>
  <c r="E3211" i="15"/>
  <c r="D3211" i="15"/>
  <c r="C3211" i="15"/>
  <c r="B3211" i="15"/>
  <c r="V3210" i="15"/>
  <c r="I3210" i="15"/>
  <c r="H3210" i="15"/>
  <c r="F3210" i="15"/>
  <c r="E3210" i="15"/>
  <c r="D3210" i="15"/>
  <c r="C3210" i="15"/>
  <c r="B3210" i="15"/>
  <c r="V3209" i="15"/>
  <c r="I3209" i="15"/>
  <c r="H3209" i="15"/>
  <c r="F3209" i="15"/>
  <c r="J3209" i="15" s="1"/>
  <c r="E3209" i="15"/>
  <c r="D3209" i="15"/>
  <c r="C3209" i="15"/>
  <c r="B3209" i="15"/>
  <c r="V3208" i="15"/>
  <c r="I3208" i="15"/>
  <c r="H3208" i="15"/>
  <c r="F3208" i="15"/>
  <c r="J3208" i="15" s="1"/>
  <c r="E3208" i="15"/>
  <c r="D3208" i="15"/>
  <c r="C3208" i="15"/>
  <c r="B3208" i="15"/>
  <c r="V3207" i="15"/>
  <c r="I3207" i="15"/>
  <c r="H3207" i="15"/>
  <c r="F3207" i="15"/>
  <c r="J3207" i="15" s="1"/>
  <c r="E3207" i="15"/>
  <c r="D3207" i="15"/>
  <c r="C3207" i="15"/>
  <c r="B3207" i="15"/>
  <c r="V3206" i="15"/>
  <c r="J3206" i="15"/>
  <c r="I3206" i="15"/>
  <c r="H3206" i="15"/>
  <c r="F3206" i="15"/>
  <c r="E3206" i="15"/>
  <c r="D3206" i="15"/>
  <c r="C3206" i="15"/>
  <c r="B3206" i="15"/>
  <c r="V3205" i="15"/>
  <c r="I3205" i="15"/>
  <c r="H3205" i="15"/>
  <c r="F3205" i="15"/>
  <c r="J3205" i="15" s="1"/>
  <c r="E3205" i="15"/>
  <c r="D3205" i="15"/>
  <c r="C3205" i="15"/>
  <c r="B3205" i="15"/>
  <c r="V3204" i="15"/>
  <c r="I3204" i="15"/>
  <c r="H3204" i="15"/>
  <c r="F3204" i="15"/>
  <c r="E3204" i="15"/>
  <c r="D3204" i="15"/>
  <c r="C3204" i="15"/>
  <c r="B3204" i="15"/>
  <c r="V3203" i="15"/>
  <c r="I3203" i="15"/>
  <c r="H3203" i="15"/>
  <c r="F3203" i="15"/>
  <c r="E3203" i="15"/>
  <c r="D3203" i="15"/>
  <c r="C3203" i="15"/>
  <c r="B3203" i="15"/>
  <c r="V3202" i="15"/>
  <c r="I3202" i="15"/>
  <c r="H3202" i="15"/>
  <c r="F3202" i="15"/>
  <c r="E3202" i="15"/>
  <c r="D3202" i="15"/>
  <c r="C3202" i="15"/>
  <c r="B3202" i="15"/>
  <c r="V3201" i="15"/>
  <c r="I3201" i="15"/>
  <c r="H3201" i="15"/>
  <c r="F3201" i="15"/>
  <c r="E3201" i="15"/>
  <c r="D3201" i="15"/>
  <c r="C3201" i="15"/>
  <c r="B3201" i="15"/>
  <c r="V3200" i="15"/>
  <c r="I3200" i="15"/>
  <c r="H3200" i="15"/>
  <c r="F3200" i="15"/>
  <c r="E3200" i="15"/>
  <c r="D3200" i="15"/>
  <c r="C3200" i="15"/>
  <c r="B3200" i="15"/>
  <c r="V3199" i="15"/>
  <c r="I3199" i="15"/>
  <c r="H3199" i="15"/>
  <c r="F3199" i="15"/>
  <c r="E3199" i="15"/>
  <c r="D3199" i="15"/>
  <c r="C3199" i="15"/>
  <c r="B3199" i="15"/>
  <c r="V3198" i="15"/>
  <c r="I3198" i="15"/>
  <c r="H3198" i="15"/>
  <c r="F3198" i="15"/>
  <c r="E3198" i="15"/>
  <c r="D3198" i="15"/>
  <c r="C3198" i="15"/>
  <c r="B3198" i="15"/>
  <c r="V3197" i="15"/>
  <c r="I3197" i="15"/>
  <c r="H3197" i="15"/>
  <c r="F3197" i="15"/>
  <c r="E3197" i="15"/>
  <c r="D3197" i="15"/>
  <c r="C3197" i="15"/>
  <c r="B3197" i="15"/>
  <c r="V3196" i="15"/>
  <c r="I3196" i="15"/>
  <c r="H3196" i="15"/>
  <c r="F3196" i="15"/>
  <c r="E3196" i="15"/>
  <c r="D3196" i="15"/>
  <c r="C3196" i="15"/>
  <c r="B3196" i="15"/>
  <c r="V3195" i="15"/>
  <c r="I3195" i="15"/>
  <c r="H3195" i="15"/>
  <c r="F3195" i="15"/>
  <c r="J3195" i="15" s="1"/>
  <c r="E3195" i="15"/>
  <c r="D3195" i="15"/>
  <c r="C3195" i="15"/>
  <c r="B3195" i="15"/>
  <c r="V3194" i="15"/>
  <c r="I3194" i="15"/>
  <c r="H3194" i="15"/>
  <c r="F3194" i="15"/>
  <c r="J3194" i="15" s="1"/>
  <c r="E3194" i="15"/>
  <c r="D3194" i="15"/>
  <c r="C3194" i="15"/>
  <c r="B3194" i="15"/>
  <c r="V3193" i="15"/>
  <c r="J3193" i="15"/>
  <c r="I3193" i="15"/>
  <c r="H3193" i="15"/>
  <c r="F3193" i="15"/>
  <c r="E3193" i="15"/>
  <c r="D3193" i="15"/>
  <c r="C3193" i="15"/>
  <c r="B3193" i="15"/>
  <c r="V3192" i="15"/>
  <c r="I3192" i="15"/>
  <c r="H3192" i="15"/>
  <c r="F3192" i="15"/>
  <c r="J3192" i="15" s="1"/>
  <c r="E3192" i="15"/>
  <c r="D3192" i="15"/>
  <c r="C3192" i="15"/>
  <c r="B3192" i="15"/>
  <c r="V3191" i="15"/>
  <c r="I3191" i="15"/>
  <c r="H3191" i="15"/>
  <c r="F3191" i="15"/>
  <c r="W3191" i="15" s="1"/>
  <c r="E3191" i="15"/>
  <c r="D3191" i="15"/>
  <c r="C3191" i="15"/>
  <c r="B3191" i="15"/>
  <c r="V3190" i="15"/>
  <c r="I3190" i="15"/>
  <c r="H3190" i="15"/>
  <c r="F3190" i="15"/>
  <c r="E3190" i="15"/>
  <c r="D3190" i="15"/>
  <c r="C3190" i="15"/>
  <c r="B3190" i="15"/>
  <c r="V3189" i="15"/>
  <c r="I3189" i="15"/>
  <c r="H3189" i="15"/>
  <c r="F3189" i="15"/>
  <c r="E3189" i="15"/>
  <c r="D3189" i="15"/>
  <c r="C3189" i="15"/>
  <c r="B3189" i="15"/>
  <c r="V3188" i="15"/>
  <c r="I3188" i="15"/>
  <c r="H3188" i="15"/>
  <c r="F3188" i="15"/>
  <c r="E3188" i="15"/>
  <c r="D3188" i="15"/>
  <c r="C3188" i="15"/>
  <c r="B3188" i="15"/>
  <c r="V3187" i="15"/>
  <c r="I3187" i="15"/>
  <c r="H3187" i="15"/>
  <c r="F3187" i="15"/>
  <c r="E3187" i="15"/>
  <c r="D3187" i="15"/>
  <c r="C3187" i="15"/>
  <c r="B3187" i="15"/>
  <c r="V3186" i="15"/>
  <c r="I3186" i="15"/>
  <c r="H3186" i="15"/>
  <c r="F3186" i="15"/>
  <c r="E3186" i="15"/>
  <c r="D3186" i="15"/>
  <c r="C3186" i="15"/>
  <c r="B3186" i="15"/>
  <c r="V3185" i="15"/>
  <c r="I3185" i="15"/>
  <c r="H3185" i="15"/>
  <c r="F3185" i="15"/>
  <c r="J3185" i="15" s="1"/>
  <c r="E3185" i="15"/>
  <c r="D3185" i="15"/>
  <c r="C3185" i="15"/>
  <c r="B3185" i="15"/>
  <c r="V3184" i="15"/>
  <c r="I3184" i="15"/>
  <c r="H3184" i="15"/>
  <c r="F3184" i="15"/>
  <c r="E3184" i="15"/>
  <c r="D3184" i="15"/>
  <c r="C3184" i="15"/>
  <c r="B3184" i="15"/>
  <c r="V3183" i="15"/>
  <c r="I3183" i="15"/>
  <c r="H3183" i="15"/>
  <c r="F3183" i="15"/>
  <c r="J3183" i="15" s="1"/>
  <c r="E3183" i="15"/>
  <c r="D3183" i="15"/>
  <c r="C3183" i="15"/>
  <c r="B3183" i="15"/>
  <c r="V3182" i="15"/>
  <c r="I3182" i="15"/>
  <c r="H3182" i="15"/>
  <c r="F3182" i="15"/>
  <c r="J3182" i="15" s="1"/>
  <c r="E3182" i="15"/>
  <c r="D3182" i="15"/>
  <c r="C3182" i="15"/>
  <c r="B3182" i="15"/>
  <c r="V3181" i="15"/>
  <c r="I3181" i="15"/>
  <c r="H3181" i="15"/>
  <c r="F3181" i="15"/>
  <c r="E3181" i="15"/>
  <c r="D3181" i="15"/>
  <c r="C3181" i="15"/>
  <c r="B3181" i="15"/>
  <c r="V3180" i="15"/>
  <c r="J3180" i="15"/>
  <c r="I3180" i="15"/>
  <c r="H3180" i="15"/>
  <c r="F3180" i="15"/>
  <c r="E3180" i="15"/>
  <c r="D3180" i="15"/>
  <c r="C3180" i="15"/>
  <c r="B3180" i="15"/>
  <c r="V3179" i="15"/>
  <c r="I3179" i="15"/>
  <c r="H3179" i="15"/>
  <c r="F3179" i="15"/>
  <c r="E3179" i="15"/>
  <c r="D3179" i="15"/>
  <c r="C3179" i="15"/>
  <c r="B3179" i="15"/>
  <c r="V3178" i="15"/>
  <c r="I3178" i="15"/>
  <c r="H3178" i="15"/>
  <c r="F3178" i="15"/>
  <c r="E3178" i="15"/>
  <c r="D3178" i="15"/>
  <c r="C3178" i="15"/>
  <c r="B3178" i="15"/>
  <c r="V3177" i="15"/>
  <c r="I3177" i="15"/>
  <c r="H3177" i="15"/>
  <c r="F3177" i="15"/>
  <c r="W3177" i="15" s="1"/>
  <c r="E3177" i="15"/>
  <c r="D3177" i="15"/>
  <c r="C3177" i="15"/>
  <c r="B3177" i="15"/>
  <c r="V3176" i="15"/>
  <c r="I3176" i="15"/>
  <c r="H3176" i="15"/>
  <c r="F3176" i="15"/>
  <c r="E3176" i="15"/>
  <c r="D3176" i="15"/>
  <c r="C3176" i="15"/>
  <c r="B3176" i="15"/>
  <c r="V3175" i="15"/>
  <c r="I3175" i="15"/>
  <c r="H3175" i="15"/>
  <c r="F3175" i="15"/>
  <c r="E3175" i="15"/>
  <c r="D3175" i="15"/>
  <c r="C3175" i="15"/>
  <c r="B3175" i="15"/>
  <c r="V3174" i="15"/>
  <c r="I3174" i="15"/>
  <c r="H3174" i="15"/>
  <c r="F3174" i="15"/>
  <c r="E3174" i="15"/>
  <c r="D3174" i="15"/>
  <c r="C3174" i="15"/>
  <c r="B3174" i="15"/>
  <c r="V3173" i="15"/>
  <c r="I3173" i="15"/>
  <c r="H3173" i="15"/>
  <c r="F3173" i="15"/>
  <c r="J3173" i="15" s="1"/>
  <c r="E3173" i="15"/>
  <c r="D3173" i="15"/>
  <c r="C3173" i="15"/>
  <c r="B3173" i="15"/>
  <c r="V3172" i="15"/>
  <c r="I3172" i="15"/>
  <c r="H3172" i="15"/>
  <c r="F3172" i="15"/>
  <c r="J3172" i="15" s="1"/>
  <c r="E3172" i="15"/>
  <c r="D3172" i="15"/>
  <c r="C3172" i="15"/>
  <c r="B3172" i="15"/>
  <c r="V3171" i="15"/>
  <c r="J3171" i="15"/>
  <c r="I3171" i="15"/>
  <c r="H3171" i="15"/>
  <c r="F3171" i="15"/>
  <c r="E3171" i="15"/>
  <c r="D3171" i="15"/>
  <c r="C3171" i="15"/>
  <c r="B3171" i="15"/>
  <c r="V3170" i="15"/>
  <c r="I3170" i="15"/>
  <c r="H3170" i="15"/>
  <c r="F3170" i="15"/>
  <c r="J3170" i="15" s="1"/>
  <c r="E3170" i="15"/>
  <c r="D3170" i="15"/>
  <c r="C3170" i="15"/>
  <c r="B3170" i="15"/>
  <c r="V3169" i="15"/>
  <c r="I3169" i="15"/>
  <c r="H3169" i="15"/>
  <c r="F3169" i="15"/>
  <c r="J3169" i="15" s="1"/>
  <c r="E3169" i="15"/>
  <c r="D3169" i="15"/>
  <c r="C3169" i="15"/>
  <c r="B3169" i="15"/>
  <c r="V3168" i="15"/>
  <c r="J3168" i="15"/>
  <c r="I3168" i="15"/>
  <c r="H3168" i="15"/>
  <c r="F3168" i="15"/>
  <c r="E3168" i="15"/>
  <c r="D3168" i="15"/>
  <c r="C3168" i="15"/>
  <c r="B3168" i="15"/>
  <c r="V3167" i="15"/>
  <c r="I3167" i="15"/>
  <c r="H3167" i="15"/>
  <c r="F3167" i="15"/>
  <c r="W2940" i="15" s="1"/>
  <c r="E3167" i="15"/>
  <c r="D3167" i="15"/>
  <c r="C3167" i="15"/>
  <c r="B3167" i="15"/>
  <c r="V3166" i="15"/>
  <c r="I3166" i="15"/>
  <c r="H3166" i="15"/>
  <c r="F3166" i="15"/>
  <c r="W3002" i="15" s="1"/>
  <c r="E3166" i="15"/>
  <c r="D3166" i="15"/>
  <c r="C3166" i="15"/>
  <c r="B3166" i="15"/>
  <c r="V3165" i="15"/>
  <c r="I3165" i="15"/>
  <c r="H3165" i="15"/>
  <c r="F3165" i="15"/>
  <c r="E3165" i="15"/>
  <c r="D3165" i="15"/>
  <c r="C3165" i="15"/>
  <c r="B3165" i="15"/>
  <c r="V3164" i="15"/>
  <c r="I3164" i="15"/>
  <c r="H3164" i="15"/>
  <c r="F3164" i="15"/>
  <c r="E3164" i="15"/>
  <c r="D3164" i="15"/>
  <c r="C3164" i="15"/>
  <c r="B3164" i="15"/>
  <c r="V3163" i="15"/>
  <c r="I3163" i="15"/>
  <c r="H3163" i="15"/>
  <c r="F3163" i="15"/>
  <c r="E3163" i="15"/>
  <c r="D3163" i="15"/>
  <c r="C3163" i="15"/>
  <c r="B3163" i="15"/>
  <c r="V3162" i="15"/>
  <c r="I3162" i="15"/>
  <c r="H3162" i="15"/>
  <c r="F3162" i="15"/>
  <c r="W3006" i="15" s="1"/>
  <c r="E3162" i="15"/>
  <c r="D3162" i="15"/>
  <c r="C3162" i="15"/>
  <c r="B3162" i="15"/>
  <c r="V3161" i="15"/>
  <c r="I3161" i="15"/>
  <c r="H3161" i="15"/>
  <c r="F3161" i="15"/>
  <c r="E3161" i="15"/>
  <c r="D3161" i="15"/>
  <c r="C3161" i="15"/>
  <c r="B3161" i="15"/>
  <c r="V3160" i="15"/>
  <c r="I3160" i="15"/>
  <c r="H3160" i="15"/>
  <c r="F3160" i="15"/>
  <c r="E3160" i="15"/>
  <c r="D3160" i="15"/>
  <c r="C3160" i="15"/>
  <c r="B3160" i="15"/>
  <c r="W3159" i="15"/>
  <c r="V3159" i="15"/>
  <c r="I3159" i="15"/>
  <c r="H3159" i="15"/>
  <c r="F3159" i="15"/>
  <c r="J3159" i="15" s="1"/>
  <c r="E3159" i="15"/>
  <c r="D3159" i="15"/>
  <c r="C3159" i="15"/>
  <c r="B3159" i="15"/>
  <c r="V3158" i="15"/>
  <c r="J3158" i="15"/>
  <c r="I3158" i="15"/>
  <c r="H3158" i="15"/>
  <c r="F3158" i="15"/>
  <c r="E3158" i="15"/>
  <c r="D3158" i="15"/>
  <c r="C3158" i="15"/>
  <c r="B3158" i="15"/>
  <c r="V3157" i="15"/>
  <c r="I3157" i="15"/>
  <c r="H3157" i="15"/>
  <c r="F3157" i="15"/>
  <c r="E3157" i="15"/>
  <c r="D3157" i="15"/>
  <c r="C3157" i="15"/>
  <c r="B3157" i="15"/>
  <c r="V3156" i="15"/>
  <c r="I3156" i="15"/>
  <c r="H3156" i="15"/>
  <c r="F3156" i="15"/>
  <c r="E3156" i="15"/>
  <c r="D3156" i="15"/>
  <c r="C3156" i="15"/>
  <c r="B3156" i="15"/>
  <c r="V3155" i="15"/>
  <c r="I3155" i="15"/>
  <c r="H3155" i="15"/>
  <c r="F3155" i="15"/>
  <c r="E3155" i="15"/>
  <c r="D3155" i="15"/>
  <c r="C3155" i="15"/>
  <c r="B3155" i="15"/>
  <c r="V3154" i="15"/>
  <c r="I3154" i="15"/>
  <c r="H3154" i="15"/>
  <c r="F3154" i="15"/>
  <c r="E3154" i="15"/>
  <c r="D3154" i="15"/>
  <c r="C3154" i="15"/>
  <c r="B3154" i="15"/>
  <c r="V3153" i="15"/>
  <c r="I3153" i="15"/>
  <c r="H3153" i="15"/>
  <c r="F3153" i="15"/>
  <c r="E3153" i="15"/>
  <c r="D3153" i="15"/>
  <c r="C3153" i="15"/>
  <c r="B3153" i="15"/>
  <c r="V3152" i="15"/>
  <c r="J3152" i="15"/>
  <c r="I3152" i="15"/>
  <c r="H3152" i="15"/>
  <c r="F3152" i="15"/>
  <c r="E3152" i="15"/>
  <c r="D3152" i="15"/>
  <c r="C3152" i="15"/>
  <c r="B3152" i="15"/>
  <c r="V3151" i="15"/>
  <c r="I3151" i="15"/>
  <c r="H3151" i="15"/>
  <c r="F3151" i="15"/>
  <c r="W2923" i="15" s="1"/>
  <c r="E3151" i="15"/>
  <c r="D3151" i="15"/>
  <c r="C3151" i="15"/>
  <c r="B3151" i="15"/>
  <c r="V3150" i="15"/>
  <c r="I3150" i="15"/>
  <c r="H3150" i="15"/>
  <c r="F3150" i="15"/>
  <c r="E3150" i="15"/>
  <c r="D3150" i="15"/>
  <c r="C3150" i="15"/>
  <c r="B3150" i="15"/>
  <c r="V3149" i="15"/>
  <c r="I3149" i="15"/>
  <c r="H3149" i="15"/>
  <c r="F3149" i="15"/>
  <c r="J3149" i="15" s="1"/>
  <c r="E3149" i="15"/>
  <c r="D3149" i="15"/>
  <c r="C3149" i="15"/>
  <c r="B3149" i="15"/>
  <c r="V3148" i="15"/>
  <c r="I3148" i="15"/>
  <c r="H3148" i="15"/>
  <c r="F3148" i="15"/>
  <c r="E3148" i="15"/>
  <c r="D3148" i="15"/>
  <c r="C3148" i="15"/>
  <c r="B3148" i="15"/>
  <c r="V3147" i="15"/>
  <c r="I3147" i="15"/>
  <c r="H3147" i="15"/>
  <c r="F3147" i="15"/>
  <c r="J3147" i="15" s="1"/>
  <c r="E3147" i="15"/>
  <c r="D3147" i="15"/>
  <c r="C3147" i="15"/>
  <c r="B3147" i="15"/>
  <c r="V3146" i="15"/>
  <c r="I3146" i="15"/>
  <c r="H3146" i="15"/>
  <c r="F3146" i="15"/>
  <c r="E3146" i="15"/>
  <c r="D3146" i="15"/>
  <c r="C3146" i="15"/>
  <c r="B3146" i="15"/>
  <c r="V3145" i="15"/>
  <c r="I3145" i="15"/>
  <c r="H3145" i="15"/>
  <c r="F3145" i="15"/>
  <c r="J3145" i="15" s="1"/>
  <c r="E3145" i="15"/>
  <c r="D3145" i="15"/>
  <c r="C3145" i="15"/>
  <c r="B3145" i="15"/>
  <c r="V3144" i="15"/>
  <c r="I3144" i="15"/>
  <c r="H3144" i="15"/>
  <c r="F3144" i="15"/>
  <c r="E3144" i="15"/>
  <c r="D3144" i="15"/>
  <c r="C3144" i="15"/>
  <c r="B3144" i="15"/>
  <c r="V3143" i="15"/>
  <c r="I3143" i="15"/>
  <c r="H3143" i="15"/>
  <c r="F3143" i="15"/>
  <c r="E3143" i="15"/>
  <c r="D3143" i="15"/>
  <c r="C3143" i="15"/>
  <c r="B3143" i="15"/>
  <c r="V3142" i="15"/>
  <c r="I3142" i="15"/>
  <c r="H3142" i="15"/>
  <c r="F3142" i="15"/>
  <c r="E3142" i="15"/>
  <c r="D3142" i="15"/>
  <c r="C3142" i="15"/>
  <c r="B3142" i="15"/>
  <c r="V3141" i="15"/>
  <c r="I3141" i="15"/>
  <c r="H3141" i="15"/>
  <c r="F3141" i="15"/>
  <c r="E3141" i="15"/>
  <c r="D3141" i="15"/>
  <c r="C3141" i="15"/>
  <c r="B3141" i="15"/>
  <c r="V3140" i="15"/>
  <c r="I3140" i="15"/>
  <c r="H3140" i="15"/>
  <c r="F3140" i="15"/>
  <c r="E3140" i="15"/>
  <c r="D3140" i="15"/>
  <c r="C3140" i="15"/>
  <c r="B3140" i="15"/>
  <c r="V3139" i="15"/>
  <c r="I3139" i="15"/>
  <c r="H3139" i="15"/>
  <c r="F3139" i="15"/>
  <c r="E3139" i="15"/>
  <c r="D3139" i="15"/>
  <c r="C3139" i="15"/>
  <c r="B3139" i="15"/>
  <c r="V3138" i="15"/>
  <c r="I3138" i="15"/>
  <c r="H3138" i="15"/>
  <c r="F3138" i="15"/>
  <c r="W2920" i="15" s="1"/>
  <c r="E3138" i="15"/>
  <c r="D3138" i="15"/>
  <c r="C3138" i="15"/>
  <c r="B3138" i="15"/>
  <c r="V3137" i="15"/>
  <c r="I3137" i="15"/>
  <c r="H3137" i="15"/>
  <c r="F3137" i="15"/>
  <c r="E3137" i="15"/>
  <c r="D3137" i="15"/>
  <c r="C3137" i="15"/>
  <c r="B3137" i="15"/>
  <c r="V3136" i="15"/>
  <c r="I3136" i="15"/>
  <c r="H3136" i="15"/>
  <c r="F3136" i="15"/>
  <c r="J3136" i="15" s="1"/>
  <c r="E3136" i="15"/>
  <c r="D3136" i="15"/>
  <c r="C3136" i="15"/>
  <c r="B3136" i="15"/>
  <c r="V3135" i="15"/>
  <c r="I3135" i="15"/>
  <c r="H3135" i="15"/>
  <c r="F3135" i="15"/>
  <c r="E3135" i="15"/>
  <c r="D3135" i="15"/>
  <c r="C3135" i="15"/>
  <c r="B3135" i="15"/>
  <c r="V3134" i="15"/>
  <c r="I3134" i="15"/>
  <c r="H3134" i="15"/>
  <c r="F3134" i="15"/>
  <c r="J3134" i="15" s="1"/>
  <c r="E3134" i="15"/>
  <c r="D3134" i="15"/>
  <c r="C3134" i="15"/>
  <c r="B3134" i="15"/>
  <c r="V3133" i="15"/>
  <c r="I3133" i="15"/>
  <c r="H3133" i="15"/>
  <c r="F3133" i="15"/>
  <c r="E3133" i="15"/>
  <c r="D3133" i="15"/>
  <c r="C3133" i="15"/>
  <c r="B3133" i="15"/>
  <c r="V3132" i="15"/>
  <c r="I3132" i="15"/>
  <c r="H3132" i="15"/>
  <c r="F3132" i="15"/>
  <c r="J3132" i="15" s="1"/>
  <c r="E3132" i="15"/>
  <c r="D3132" i="15"/>
  <c r="C3132" i="15"/>
  <c r="B3132" i="15"/>
  <c r="V3131" i="15"/>
  <c r="I3131" i="15"/>
  <c r="H3131" i="15"/>
  <c r="F3131" i="15"/>
  <c r="E3131" i="15"/>
  <c r="D3131" i="15"/>
  <c r="C3131" i="15"/>
  <c r="B3131" i="15"/>
  <c r="V3130" i="15"/>
  <c r="I3130" i="15"/>
  <c r="H3130" i="15"/>
  <c r="F3130" i="15"/>
  <c r="E3130" i="15"/>
  <c r="D3130" i="15"/>
  <c r="C3130" i="15"/>
  <c r="B3130" i="15"/>
  <c r="V3129" i="15"/>
  <c r="I3129" i="15"/>
  <c r="H3129" i="15"/>
  <c r="F3129" i="15"/>
  <c r="E3129" i="15"/>
  <c r="D3129" i="15"/>
  <c r="C3129" i="15"/>
  <c r="B3129" i="15"/>
  <c r="V3128" i="15"/>
  <c r="I3128" i="15"/>
  <c r="H3128" i="15"/>
  <c r="F3128" i="15"/>
  <c r="E3128" i="15"/>
  <c r="D3128" i="15"/>
  <c r="C3128" i="15"/>
  <c r="B3128" i="15"/>
  <c r="V3127" i="15"/>
  <c r="I3127" i="15"/>
  <c r="H3127" i="15"/>
  <c r="F3127" i="15"/>
  <c r="E3127" i="15"/>
  <c r="D3127" i="15"/>
  <c r="C3127" i="15"/>
  <c r="B3127" i="15"/>
  <c r="V3126" i="15"/>
  <c r="I3126" i="15"/>
  <c r="H3126" i="15"/>
  <c r="F3126" i="15"/>
  <c r="E3126" i="15"/>
  <c r="D3126" i="15"/>
  <c r="C3126" i="15"/>
  <c r="B3126" i="15"/>
  <c r="W3125" i="15"/>
  <c r="V3125" i="15"/>
  <c r="I3125" i="15"/>
  <c r="H3125" i="15"/>
  <c r="F3125" i="15"/>
  <c r="J3125" i="15" s="1"/>
  <c r="E3125" i="15"/>
  <c r="D3125" i="15"/>
  <c r="C3125" i="15"/>
  <c r="B3125" i="15"/>
  <c r="V3124" i="15"/>
  <c r="I3124" i="15"/>
  <c r="H3124" i="15"/>
  <c r="F3124" i="15"/>
  <c r="E3124" i="15"/>
  <c r="D3124" i="15"/>
  <c r="C3124" i="15"/>
  <c r="B3124" i="15"/>
  <c r="V3123" i="15"/>
  <c r="I3123" i="15"/>
  <c r="H3123" i="15"/>
  <c r="F3123" i="15"/>
  <c r="J3123" i="15" s="1"/>
  <c r="E3123" i="15"/>
  <c r="D3123" i="15"/>
  <c r="C3123" i="15"/>
  <c r="B3123" i="15"/>
  <c r="V3122" i="15"/>
  <c r="I3122" i="15"/>
  <c r="H3122" i="15"/>
  <c r="F3122" i="15"/>
  <c r="J3122" i="15" s="1"/>
  <c r="E3122" i="15"/>
  <c r="D3122" i="15"/>
  <c r="C3122" i="15"/>
  <c r="B3122" i="15"/>
  <c r="V3121" i="15"/>
  <c r="I3121" i="15"/>
  <c r="H3121" i="15"/>
  <c r="F3121" i="15"/>
  <c r="J3121" i="15" s="1"/>
  <c r="E3121" i="15"/>
  <c r="D3121" i="15"/>
  <c r="C3121" i="15"/>
  <c r="B3121" i="15"/>
  <c r="V3120" i="15"/>
  <c r="I3120" i="15"/>
  <c r="H3120" i="15"/>
  <c r="F3120" i="15"/>
  <c r="J3120" i="15" s="1"/>
  <c r="E3120" i="15"/>
  <c r="D3120" i="15"/>
  <c r="C3120" i="15"/>
  <c r="B3120" i="15"/>
  <c r="V3119" i="15"/>
  <c r="I3119" i="15"/>
  <c r="H3119" i="15"/>
  <c r="F3119" i="15"/>
  <c r="J3119" i="15" s="1"/>
  <c r="E3119" i="15"/>
  <c r="D3119" i="15"/>
  <c r="C3119" i="15"/>
  <c r="B3119" i="15"/>
  <c r="V3118" i="15"/>
  <c r="I3118" i="15"/>
  <c r="H3118" i="15"/>
  <c r="F3118" i="15"/>
  <c r="E3118" i="15"/>
  <c r="D3118" i="15"/>
  <c r="C3118" i="15"/>
  <c r="B3118" i="15"/>
  <c r="V3117" i="15"/>
  <c r="I3117" i="15"/>
  <c r="H3117" i="15"/>
  <c r="F3117" i="15"/>
  <c r="J3117" i="15" s="1"/>
  <c r="E3117" i="15"/>
  <c r="D3117" i="15"/>
  <c r="C3117" i="15"/>
  <c r="B3117" i="15"/>
  <c r="V3116" i="15"/>
  <c r="I3116" i="15"/>
  <c r="H3116" i="15"/>
  <c r="F3116" i="15"/>
  <c r="J3116" i="15" s="1"/>
  <c r="E3116" i="15"/>
  <c r="D3116" i="15"/>
  <c r="C3116" i="15"/>
  <c r="B3116" i="15"/>
  <c r="V3115" i="15"/>
  <c r="I3115" i="15"/>
  <c r="H3115" i="15"/>
  <c r="F3115" i="15"/>
  <c r="J3115" i="15" s="1"/>
  <c r="E3115" i="15"/>
  <c r="D3115" i="15"/>
  <c r="C3115" i="15"/>
  <c r="B3115" i="15"/>
  <c r="V3114" i="15"/>
  <c r="I3114" i="15"/>
  <c r="H3114" i="15"/>
  <c r="F3114" i="15"/>
  <c r="J3114" i="15" s="1"/>
  <c r="E3114" i="15"/>
  <c r="D3114" i="15"/>
  <c r="C3114" i="15"/>
  <c r="B3114" i="15"/>
  <c r="V3113" i="15"/>
  <c r="I3113" i="15"/>
  <c r="H3113" i="15"/>
  <c r="F3113" i="15"/>
  <c r="J3113" i="15" s="1"/>
  <c r="E3113" i="15"/>
  <c r="D3113" i="15"/>
  <c r="C3113" i="15"/>
  <c r="B3113" i="15"/>
  <c r="V3112" i="15"/>
  <c r="I3112" i="15"/>
  <c r="H3112" i="15"/>
  <c r="F3112" i="15"/>
  <c r="E3112" i="15"/>
  <c r="D3112" i="15"/>
  <c r="C3112" i="15"/>
  <c r="B3112" i="15"/>
  <c r="V3111" i="15"/>
  <c r="I3111" i="15"/>
  <c r="H3111" i="15"/>
  <c r="F3111" i="15"/>
  <c r="J3111" i="15" s="1"/>
  <c r="E3111" i="15"/>
  <c r="D3111" i="15"/>
  <c r="C3111" i="15"/>
  <c r="B3111" i="15"/>
  <c r="V3110" i="15"/>
  <c r="I3110" i="15"/>
  <c r="H3110" i="15"/>
  <c r="F3110" i="15"/>
  <c r="J3110" i="15" s="1"/>
  <c r="E3110" i="15"/>
  <c r="D3110" i="15"/>
  <c r="C3110" i="15"/>
  <c r="B3110" i="15"/>
  <c r="V3109" i="15"/>
  <c r="I3109" i="15"/>
  <c r="H3109" i="15"/>
  <c r="F3109" i="15"/>
  <c r="J3109" i="15" s="1"/>
  <c r="E3109" i="15"/>
  <c r="D3109" i="15"/>
  <c r="C3109" i="15"/>
  <c r="B3109" i="15"/>
  <c r="V3108" i="15"/>
  <c r="I3108" i="15"/>
  <c r="H3108" i="15"/>
  <c r="F3108" i="15"/>
  <c r="E3108" i="15"/>
  <c r="D3108" i="15"/>
  <c r="C3108" i="15"/>
  <c r="B3108" i="15"/>
  <c r="V3107" i="15"/>
  <c r="I3107" i="15"/>
  <c r="H3107" i="15"/>
  <c r="F3107" i="15"/>
  <c r="W3107" i="15" s="1"/>
  <c r="E3107" i="15"/>
  <c r="D3107" i="15"/>
  <c r="C3107" i="15"/>
  <c r="B3107" i="15"/>
  <c r="V3106" i="15"/>
  <c r="I3106" i="15"/>
  <c r="H3106" i="15"/>
  <c r="F3106" i="15"/>
  <c r="E3106" i="15"/>
  <c r="D3106" i="15"/>
  <c r="C3106" i="15"/>
  <c r="B3106" i="15"/>
  <c r="V3105" i="15"/>
  <c r="I3105" i="15"/>
  <c r="H3105" i="15"/>
  <c r="F3105" i="15"/>
  <c r="E3105" i="15"/>
  <c r="D3105" i="15"/>
  <c r="C3105" i="15"/>
  <c r="B3105" i="15"/>
  <c r="V3104" i="15"/>
  <c r="I3104" i="15"/>
  <c r="H3104" i="15"/>
  <c r="F3104" i="15"/>
  <c r="J3104" i="15" s="1"/>
  <c r="E3104" i="15"/>
  <c r="D3104" i="15"/>
  <c r="C3104" i="15"/>
  <c r="B3104" i="15"/>
  <c r="V3103" i="15"/>
  <c r="I3103" i="15"/>
  <c r="H3103" i="15"/>
  <c r="F3103" i="15"/>
  <c r="J3103" i="15" s="1"/>
  <c r="E3103" i="15"/>
  <c r="D3103" i="15"/>
  <c r="C3103" i="15"/>
  <c r="B3103" i="15"/>
  <c r="W3102" i="15"/>
  <c r="V3102" i="15"/>
  <c r="I3102" i="15"/>
  <c r="H3102" i="15"/>
  <c r="F3102" i="15"/>
  <c r="J3102" i="15" s="1"/>
  <c r="E3102" i="15"/>
  <c r="D3102" i="15"/>
  <c r="C3102" i="15"/>
  <c r="B3102" i="15"/>
  <c r="V3101" i="15"/>
  <c r="J3101" i="15"/>
  <c r="I3101" i="15"/>
  <c r="H3101" i="15"/>
  <c r="F3101" i="15"/>
  <c r="W3101" i="15" s="1"/>
  <c r="E3101" i="15"/>
  <c r="D3101" i="15"/>
  <c r="C3101" i="15"/>
  <c r="B3101" i="15"/>
  <c r="V3100" i="15"/>
  <c r="I3100" i="15"/>
  <c r="H3100" i="15"/>
  <c r="F3100" i="15"/>
  <c r="E3100" i="15"/>
  <c r="D3100" i="15"/>
  <c r="C3100" i="15"/>
  <c r="B3100" i="15"/>
  <c r="V3099" i="15"/>
  <c r="J3099" i="15"/>
  <c r="I3099" i="15"/>
  <c r="H3099" i="15"/>
  <c r="F3099" i="15"/>
  <c r="W3099" i="15" s="1"/>
  <c r="E3099" i="15"/>
  <c r="D3099" i="15"/>
  <c r="C3099" i="15"/>
  <c r="B3099" i="15"/>
  <c r="V3098" i="15"/>
  <c r="I3098" i="15"/>
  <c r="H3098" i="15"/>
  <c r="F3098" i="15"/>
  <c r="E3098" i="15"/>
  <c r="D3098" i="15"/>
  <c r="C3098" i="15"/>
  <c r="B3098" i="15"/>
  <c r="V3097" i="15"/>
  <c r="I3097" i="15"/>
  <c r="H3097" i="15"/>
  <c r="F3097" i="15"/>
  <c r="E3097" i="15"/>
  <c r="D3097" i="15"/>
  <c r="C3097" i="15"/>
  <c r="B3097" i="15"/>
  <c r="V3096" i="15"/>
  <c r="I3096" i="15"/>
  <c r="H3096" i="15"/>
  <c r="F3096" i="15"/>
  <c r="W3096" i="15" s="1"/>
  <c r="E3096" i="15"/>
  <c r="D3096" i="15"/>
  <c r="C3096" i="15"/>
  <c r="B3096" i="15"/>
  <c r="V3095" i="15"/>
  <c r="I3095" i="15"/>
  <c r="H3095" i="15"/>
  <c r="F3095" i="15"/>
  <c r="E3095" i="15"/>
  <c r="D3095" i="15"/>
  <c r="C3095" i="15"/>
  <c r="B3095" i="15"/>
  <c r="V3094" i="15"/>
  <c r="I3094" i="15"/>
  <c r="H3094" i="15"/>
  <c r="F3094" i="15"/>
  <c r="E3094" i="15"/>
  <c r="D3094" i="15"/>
  <c r="C3094" i="15"/>
  <c r="B3094" i="15"/>
  <c r="V3093" i="15"/>
  <c r="I3093" i="15"/>
  <c r="H3093" i="15"/>
  <c r="F3093" i="15"/>
  <c r="E3093" i="15"/>
  <c r="D3093" i="15"/>
  <c r="C3093" i="15"/>
  <c r="B3093" i="15"/>
  <c r="W3092" i="15"/>
  <c r="V3092" i="15"/>
  <c r="I3092" i="15"/>
  <c r="H3092" i="15"/>
  <c r="F3092" i="15"/>
  <c r="J3092" i="15" s="1"/>
  <c r="E3092" i="15"/>
  <c r="D3092" i="15"/>
  <c r="C3092" i="15"/>
  <c r="B3092" i="15"/>
  <c r="V3091" i="15"/>
  <c r="I3091" i="15"/>
  <c r="H3091" i="15"/>
  <c r="F3091" i="15"/>
  <c r="E3091" i="15"/>
  <c r="D3091" i="15"/>
  <c r="C3091" i="15"/>
  <c r="B3091" i="15"/>
  <c r="V3090" i="15"/>
  <c r="I3090" i="15"/>
  <c r="H3090" i="15"/>
  <c r="F3090" i="15"/>
  <c r="E3090" i="15"/>
  <c r="D3090" i="15"/>
  <c r="C3090" i="15"/>
  <c r="B3090" i="15"/>
  <c r="V3089" i="15"/>
  <c r="I3089" i="15"/>
  <c r="H3089" i="15"/>
  <c r="F3089" i="15"/>
  <c r="E3089" i="15"/>
  <c r="D3089" i="15"/>
  <c r="C3089" i="15"/>
  <c r="B3089" i="15"/>
  <c r="V3088" i="15"/>
  <c r="I3088" i="15"/>
  <c r="H3088" i="15"/>
  <c r="F3088" i="15"/>
  <c r="E3088" i="15"/>
  <c r="D3088" i="15"/>
  <c r="C3088" i="15"/>
  <c r="B3088" i="15"/>
  <c r="V3087" i="15"/>
  <c r="I3087" i="15"/>
  <c r="H3087" i="15"/>
  <c r="F3087" i="15"/>
  <c r="E3087" i="15"/>
  <c r="D3087" i="15"/>
  <c r="C3087" i="15"/>
  <c r="B3087" i="15"/>
  <c r="V3086" i="15"/>
  <c r="I3086" i="15"/>
  <c r="H3086" i="15"/>
  <c r="F3086" i="15"/>
  <c r="E3086" i="15"/>
  <c r="D3086" i="15"/>
  <c r="C3086" i="15"/>
  <c r="B3086" i="15"/>
  <c r="V3085" i="15"/>
  <c r="I3085" i="15"/>
  <c r="H3085" i="15"/>
  <c r="F3085" i="15"/>
  <c r="E3085" i="15"/>
  <c r="D3085" i="15"/>
  <c r="C3085" i="15"/>
  <c r="B3085" i="15"/>
  <c r="V3084" i="15"/>
  <c r="I3084" i="15"/>
  <c r="H3084" i="15"/>
  <c r="F3084" i="15"/>
  <c r="E3084" i="15"/>
  <c r="D3084" i="15"/>
  <c r="C3084" i="15"/>
  <c r="B3084" i="15"/>
  <c r="V3083" i="15"/>
  <c r="I3083" i="15"/>
  <c r="H3083" i="15"/>
  <c r="F3083" i="15"/>
  <c r="W3083" i="15" s="1"/>
  <c r="E3083" i="15"/>
  <c r="D3083" i="15"/>
  <c r="C3083" i="15"/>
  <c r="B3083" i="15"/>
  <c r="V3082" i="15"/>
  <c r="I3082" i="15"/>
  <c r="H3082" i="15"/>
  <c r="F3082" i="15"/>
  <c r="E3082" i="15"/>
  <c r="D3082" i="15"/>
  <c r="C3082" i="15"/>
  <c r="B3082" i="15"/>
  <c r="V3081" i="15"/>
  <c r="I3081" i="15"/>
  <c r="H3081" i="15"/>
  <c r="F3081" i="15"/>
  <c r="E3081" i="15"/>
  <c r="D3081" i="15"/>
  <c r="C3081" i="15"/>
  <c r="B3081" i="15"/>
  <c r="V3080" i="15"/>
  <c r="I3080" i="15"/>
  <c r="H3080" i="15"/>
  <c r="F3080" i="15"/>
  <c r="E3080" i="15"/>
  <c r="D3080" i="15"/>
  <c r="C3080" i="15"/>
  <c r="B3080" i="15"/>
  <c r="V3079" i="15"/>
  <c r="I3079" i="15"/>
  <c r="H3079" i="15"/>
  <c r="F3079" i="15"/>
  <c r="E3079" i="15"/>
  <c r="D3079" i="15"/>
  <c r="C3079" i="15"/>
  <c r="B3079" i="15"/>
  <c r="V3078" i="15"/>
  <c r="I3078" i="15"/>
  <c r="H3078" i="15"/>
  <c r="F3078" i="15"/>
  <c r="J3078" i="15" s="1"/>
  <c r="E3078" i="15"/>
  <c r="D3078" i="15"/>
  <c r="C3078" i="15"/>
  <c r="B3078" i="15"/>
  <c r="V3077" i="15"/>
  <c r="J3077" i="15"/>
  <c r="I3077" i="15"/>
  <c r="H3077" i="15"/>
  <c r="F3077" i="15"/>
  <c r="E3077" i="15"/>
  <c r="D3077" i="15"/>
  <c r="C3077" i="15"/>
  <c r="B3077" i="15"/>
  <c r="W3076" i="15"/>
  <c r="V3076" i="15"/>
  <c r="J3076" i="15"/>
  <c r="I3076" i="15"/>
  <c r="H3076" i="15"/>
  <c r="F3076" i="15"/>
  <c r="E3076" i="15"/>
  <c r="D3076" i="15"/>
  <c r="C3076" i="15"/>
  <c r="B3076" i="15"/>
  <c r="V3075" i="15"/>
  <c r="I3075" i="15"/>
  <c r="H3075" i="15"/>
  <c r="F3075" i="15"/>
  <c r="E3075" i="15"/>
  <c r="D3075" i="15"/>
  <c r="C3075" i="15"/>
  <c r="B3075" i="15"/>
  <c r="V3074" i="15"/>
  <c r="I3074" i="15"/>
  <c r="H3074" i="15"/>
  <c r="F3074" i="15"/>
  <c r="J3074" i="15" s="1"/>
  <c r="E3074" i="15"/>
  <c r="D3074" i="15"/>
  <c r="C3074" i="15"/>
  <c r="B3074" i="15"/>
  <c r="V3073" i="15"/>
  <c r="I3073" i="15"/>
  <c r="H3073" i="15"/>
  <c r="F3073" i="15"/>
  <c r="W3073" i="15" s="1"/>
  <c r="E3073" i="15"/>
  <c r="D3073" i="15"/>
  <c r="C3073" i="15"/>
  <c r="B3073" i="15"/>
  <c r="V3072" i="15"/>
  <c r="I3072" i="15"/>
  <c r="H3072" i="15"/>
  <c r="F3072" i="15"/>
  <c r="E3072" i="15"/>
  <c r="D3072" i="15"/>
  <c r="C3072" i="15"/>
  <c r="B3072" i="15"/>
  <c r="V3071" i="15"/>
  <c r="I3071" i="15"/>
  <c r="H3071" i="15"/>
  <c r="F3071" i="15"/>
  <c r="E3071" i="15"/>
  <c r="D3071" i="15"/>
  <c r="C3071" i="15"/>
  <c r="B3071" i="15"/>
  <c r="V3070" i="15"/>
  <c r="I3070" i="15"/>
  <c r="H3070" i="15"/>
  <c r="F3070" i="15"/>
  <c r="E3070" i="15"/>
  <c r="D3070" i="15"/>
  <c r="C3070" i="15"/>
  <c r="B3070" i="15"/>
  <c r="W3069" i="15"/>
  <c r="V3069" i="15"/>
  <c r="I3069" i="15"/>
  <c r="H3069" i="15"/>
  <c r="F3069" i="15"/>
  <c r="J3069" i="15" s="1"/>
  <c r="E3069" i="15"/>
  <c r="D3069" i="15"/>
  <c r="C3069" i="15"/>
  <c r="B3069" i="15"/>
  <c r="V3068" i="15"/>
  <c r="I3068" i="15"/>
  <c r="H3068" i="15"/>
  <c r="F3068" i="15"/>
  <c r="J3068" i="15" s="1"/>
  <c r="E3068" i="15"/>
  <c r="D3068" i="15"/>
  <c r="C3068" i="15"/>
  <c r="B3068" i="15"/>
  <c r="W3067" i="15"/>
  <c r="V3067" i="15"/>
  <c r="I3067" i="15"/>
  <c r="H3067" i="15"/>
  <c r="F3067" i="15"/>
  <c r="J3067" i="15" s="1"/>
  <c r="E3067" i="15"/>
  <c r="D3067" i="15"/>
  <c r="C3067" i="15"/>
  <c r="B3067" i="15"/>
  <c r="W3066" i="15"/>
  <c r="V3066" i="15"/>
  <c r="J3066" i="15"/>
  <c r="I3066" i="15"/>
  <c r="H3066" i="15"/>
  <c r="F3066" i="15"/>
  <c r="E3066" i="15"/>
  <c r="D3066" i="15"/>
  <c r="C3066" i="15"/>
  <c r="B3066" i="15"/>
  <c r="V3065" i="15"/>
  <c r="I3065" i="15"/>
  <c r="H3065" i="15"/>
  <c r="F3065" i="15"/>
  <c r="E3065" i="15"/>
  <c r="D3065" i="15"/>
  <c r="C3065" i="15"/>
  <c r="B3065" i="15"/>
  <c r="V3064" i="15"/>
  <c r="I3064" i="15"/>
  <c r="H3064" i="15"/>
  <c r="F3064" i="15"/>
  <c r="J3064" i="15" s="1"/>
  <c r="E3064" i="15"/>
  <c r="D3064" i="15"/>
  <c r="C3064" i="15"/>
  <c r="B3064" i="15"/>
  <c r="V3063" i="15"/>
  <c r="I3063" i="15"/>
  <c r="H3063" i="15"/>
  <c r="F3063" i="15"/>
  <c r="J3063" i="15" s="1"/>
  <c r="E3063" i="15"/>
  <c r="D3063" i="15"/>
  <c r="C3063" i="15"/>
  <c r="B3063" i="15"/>
  <c r="V3062" i="15"/>
  <c r="I3062" i="15"/>
  <c r="H3062" i="15"/>
  <c r="F3062" i="15"/>
  <c r="E3062" i="15"/>
  <c r="D3062" i="15"/>
  <c r="C3062" i="15"/>
  <c r="B3062" i="15"/>
  <c r="V3061" i="15"/>
  <c r="I3061" i="15"/>
  <c r="H3061" i="15"/>
  <c r="F3061" i="15"/>
  <c r="E3061" i="15"/>
  <c r="D3061" i="15"/>
  <c r="C3061" i="15"/>
  <c r="B3061" i="15"/>
  <c r="V3060" i="15"/>
  <c r="I3060" i="15"/>
  <c r="H3060" i="15"/>
  <c r="F3060" i="15"/>
  <c r="J3060" i="15" s="1"/>
  <c r="E3060" i="15"/>
  <c r="D3060" i="15"/>
  <c r="C3060" i="15"/>
  <c r="B3060" i="15"/>
  <c r="W3059" i="15"/>
  <c r="V3059" i="15"/>
  <c r="I3059" i="15"/>
  <c r="H3059" i="15"/>
  <c r="F3059" i="15"/>
  <c r="J3059" i="15" s="1"/>
  <c r="E3059" i="15"/>
  <c r="D3059" i="15"/>
  <c r="C3059" i="15"/>
  <c r="B3059" i="15"/>
  <c r="V3058" i="15"/>
  <c r="I3058" i="15"/>
  <c r="H3058" i="15"/>
  <c r="F3058" i="15"/>
  <c r="J3058" i="15" s="1"/>
  <c r="E3058" i="15"/>
  <c r="D3058" i="15"/>
  <c r="C3058" i="15"/>
  <c r="B3058" i="15"/>
  <c r="V3057" i="15"/>
  <c r="I3057" i="15"/>
  <c r="H3057" i="15"/>
  <c r="F3057" i="15"/>
  <c r="E3057" i="15"/>
  <c r="D3057" i="15"/>
  <c r="C3057" i="15"/>
  <c r="B3057" i="15"/>
  <c r="V3056" i="15"/>
  <c r="I3056" i="15"/>
  <c r="H3056" i="15"/>
  <c r="F3056" i="15"/>
  <c r="E3056" i="15"/>
  <c r="D3056" i="15"/>
  <c r="C3056" i="15"/>
  <c r="B3056" i="15"/>
  <c r="V3055" i="15"/>
  <c r="I3055" i="15"/>
  <c r="H3055" i="15"/>
  <c r="F3055" i="15"/>
  <c r="E3055" i="15"/>
  <c r="D3055" i="15"/>
  <c r="C3055" i="15"/>
  <c r="B3055" i="15"/>
  <c r="V3054" i="15"/>
  <c r="I3054" i="15"/>
  <c r="H3054" i="15"/>
  <c r="F3054" i="15"/>
  <c r="W3054" i="15" s="1"/>
  <c r="E3054" i="15"/>
  <c r="D3054" i="15"/>
  <c r="C3054" i="15"/>
  <c r="B3054" i="15"/>
  <c r="V3053" i="15"/>
  <c r="I3053" i="15"/>
  <c r="H3053" i="15"/>
  <c r="F3053" i="15"/>
  <c r="E3053" i="15"/>
  <c r="D3053" i="15"/>
  <c r="C3053" i="15"/>
  <c r="B3053" i="15"/>
  <c r="W3052" i="15"/>
  <c r="V3052" i="15"/>
  <c r="I3052" i="15"/>
  <c r="H3052" i="15"/>
  <c r="F3052" i="15"/>
  <c r="E3052" i="15"/>
  <c r="D3052" i="15"/>
  <c r="C3052" i="15"/>
  <c r="B3052" i="15"/>
  <c r="V3051" i="15"/>
  <c r="I3051" i="15"/>
  <c r="H3051" i="15"/>
  <c r="F3051" i="15"/>
  <c r="J3051" i="15" s="1"/>
  <c r="E3051" i="15"/>
  <c r="D3051" i="15"/>
  <c r="C3051" i="15"/>
  <c r="B3051" i="15"/>
  <c r="V3050" i="15"/>
  <c r="I3050" i="15"/>
  <c r="H3050" i="15"/>
  <c r="F3050" i="15"/>
  <c r="E3050" i="15"/>
  <c r="D3050" i="15"/>
  <c r="C3050" i="15"/>
  <c r="B3050" i="15"/>
  <c r="V3049" i="15"/>
  <c r="I3049" i="15"/>
  <c r="H3049" i="15"/>
  <c r="F3049" i="15"/>
  <c r="E3049" i="15"/>
  <c r="D3049" i="15"/>
  <c r="C3049" i="15"/>
  <c r="B3049" i="15"/>
  <c r="V3048" i="15"/>
  <c r="I3048" i="15"/>
  <c r="H3048" i="15"/>
  <c r="F3048" i="15"/>
  <c r="E3048" i="15"/>
  <c r="D3048" i="15"/>
  <c r="C3048" i="15"/>
  <c r="B3048" i="15"/>
  <c r="V3047" i="15"/>
  <c r="I3047" i="15"/>
  <c r="H3047" i="15"/>
  <c r="F3047" i="15"/>
  <c r="J3047" i="15" s="1"/>
  <c r="E3047" i="15"/>
  <c r="D3047" i="15"/>
  <c r="C3047" i="15"/>
  <c r="B3047" i="15"/>
  <c r="V3046" i="15"/>
  <c r="I3046" i="15"/>
  <c r="H3046" i="15"/>
  <c r="F3046" i="15"/>
  <c r="E3046" i="15"/>
  <c r="D3046" i="15"/>
  <c r="C3046" i="15"/>
  <c r="B3046" i="15"/>
  <c r="V3045" i="15"/>
  <c r="I3045" i="15"/>
  <c r="H3045" i="15"/>
  <c r="F3045" i="15"/>
  <c r="E3045" i="15"/>
  <c r="D3045" i="15"/>
  <c r="C3045" i="15"/>
  <c r="B3045" i="15"/>
  <c r="V3044" i="15"/>
  <c r="I3044" i="15"/>
  <c r="H3044" i="15"/>
  <c r="F3044" i="15"/>
  <c r="E3044" i="15"/>
  <c r="D3044" i="15"/>
  <c r="C3044" i="15"/>
  <c r="B3044" i="15"/>
  <c r="V3043" i="15"/>
  <c r="I3043" i="15"/>
  <c r="H3043" i="15"/>
  <c r="F3043" i="15"/>
  <c r="E3043" i="15"/>
  <c r="D3043" i="15"/>
  <c r="C3043" i="15"/>
  <c r="B3043" i="15"/>
  <c r="V3042" i="15"/>
  <c r="I3042" i="15"/>
  <c r="H3042" i="15"/>
  <c r="F3042" i="15"/>
  <c r="E3042" i="15"/>
  <c r="D3042" i="15"/>
  <c r="C3042" i="15"/>
  <c r="B3042" i="15"/>
  <c r="V3041" i="15"/>
  <c r="I3041" i="15"/>
  <c r="H3041" i="15"/>
  <c r="F3041" i="15"/>
  <c r="J3041" i="15" s="1"/>
  <c r="E3041" i="15"/>
  <c r="D3041" i="15"/>
  <c r="C3041" i="15"/>
  <c r="B3041" i="15"/>
  <c r="V3040" i="15"/>
  <c r="I3040" i="15"/>
  <c r="H3040" i="15"/>
  <c r="F3040" i="15"/>
  <c r="W3040" i="15" s="1"/>
  <c r="E3040" i="15"/>
  <c r="D3040" i="15"/>
  <c r="C3040" i="15"/>
  <c r="B3040" i="15"/>
  <c r="V3039" i="15"/>
  <c r="I3039" i="15"/>
  <c r="H3039" i="15"/>
  <c r="F3039" i="15"/>
  <c r="E3039" i="15"/>
  <c r="D3039" i="15"/>
  <c r="C3039" i="15"/>
  <c r="B3039" i="15"/>
  <c r="V3038" i="15"/>
  <c r="I3038" i="15"/>
  <c r="H3038" i="15"/>
  <c r="F3038" i="15"/>
  <c r="W3326" i="15" s="1"/>
  <c r="E3038" i="15"/>
  <c r="D3038" i="15"/>
  <c r="C3038" i="15"/>
  <c r="B3038" i="15"/>
  <c r="V3037" i="15"/>
  <c r="I3037" i="15"/>
  <c r="H3037" i="15"/>
  <c r="F3037" i="15"/>
  <c r="W3037" i="15" s="1"/>
  <c r="E3037" i="15"/>
  <c r="D3037" i="15"/>
  <c r="C3037" i="15"/>
  <c r="B3037" i="15"/>
  <c r="V3036" i="15"/>
  <c r="I3036" i="15"/>
  <c r="H3036" i="15"/>
  <c r="F3036" i="15"/>
  <c r="E3036" i="15"/>
  <c r="D3036" i="15"/>
  <c r="C3036" i="15"/>
  <c r="B3036" i="15"/>
  <c r="V3035" i="15"/>
  <c r="I3035" i="15"/>
  <c r="H3035" i="15"/>
  <c r="F3035" i="15"/>
  <c r="E3035" i="15"/>
  <c r="D3035" i="15"/>
  <c r="C3035" i="15"/>
  <c r="B3035" i="15"/>
  <c r="V3034" i="15"/>
  <c r="I3034" i="15"/>
  <c r="H3034" i="15"/>
  <c r="F3034" i="15"/>
  <c r="J3034" i="15" s="1"/>
  <c r="E3034" i="15"/>
  <c r="D3034" i="15"/>
  <c r="C3034" i="15"/>
  <c r="B3034" i="15"/>
  <c r="V3033" i="15"/>
  <c r="J3033" i="15"/>
  <c r="I3033" i="15"/>
  <c r="H3033" i="15"/>
  <c r="F3033" i="15"/>
  <c r="W3033" i="15" s="1"/>
  <c r="E3033" i="15"/>
  <c r="D3033" i="15"/>
  <c r="C3033" i="15"/>
  <c r="B3033" i="15"/>
  <c r="V3032" i="15"/>
  <c r="I3032" i="15"/>
  <c r="H3032" i="15"/>
  <c r="F3032" i="15"/>
  <c r="W3285" i="15" s="1"/>
  <c r="E3032" i="15"/>
  <c r="D3032" i="15"/>
  <c r="C3032" i="15"/>
  <c r="B3032" i="15"/>
  <c r="V3031" i="15"/>
  <c r="I3031" i="15"/>
  <c r="H3031" i="15"/>
  <c r="F3031" i="15"/>
  <c r="E3031" i="15"/>
  <c r="D3031" i="15"/>
  <c r="C3031" i="15"/>
  <c r="B3031" i="15"/>
  <c r="V3030" i="15"/>
  <c r="I3030" i="15"/>
  <c r="H3030" i="15"/>
  <c r="F3030" i="15"/>
  <c r="J3030" i="15" s="1"/>
  <c r="E3030" i="15"/>
  <c r="D3030" i="15"/>
  <c r="C3030" i="15"/>
  <c r="B3030" i="15"/>
  <c r="V3029" i="15"/>
  <c r="I3029" i="15"/>
  <c r="H3029" i="15"/>
  <c r="F3029" i="15"/>
  <c r="W3029" i="15" s="1"/>
  <c r="E3029" i="15"/>
  <c r="D3029" i="15"/>
  <c r="C3029" i="15"/>
  <c r="B3029" i="15"/>
  <c r="W3028" i="15"/>
  <c r="V3028" i="15"/>
  <c r="I3028" i="15"/>
  <c r="H3028" i="15"/>
  <c r="F3028" i="15"/>
  <c r="J3028" i="15" s="1"/>
  <c r="E3028" i="15"/>
  <c r="D3028" i="15"/>
  <c r="C3028" i="15"/>
  <c r="B3028" i="15"/>
  <c r="W3027" i="15"/>
  <c r="V3027" i="15"/>
  <c r="I3027" i="15"/>
  <c r="H3027" i="15"/>
  <c r="F3027" i="15"/>
  <c r="J3027" i="15" s="1"/>
  <c r="E3027" i="15"/>
  <c r="D3027" i="15"/>
  <c r="C3027" i="15"/>
  <c r="B3027" i="15"/>
  <c r="V3026" i="15"/>
  <c r="I3026" i="15"/>
  <c r="H3026" i="15"/>
  <c r="F3026" i="15"/>
  <c r="E3026" i="15"/>
  <c r="D3026" i="15"/>
  <c r="C3026" i="15"/>
  <c r="B3026" i="15"/>
  <c r="W3025" i="15"/>
  <c r="V3025" i="15"/>
  <c r="I3025" i="15"/>
  <c r="H3025" i="15"/>
  <c r="F3025" i="15"/>
  <c r="J3025" i="15" s="1"/>
  <c r="E3025" i="15"/>
  <c r="D3025" i="15"/>
  <c r="C3025" i="15"/>
  <c r="B3025" i="15"/>
  <c r="V3024" i="15"/>
  <c r="I3024" i="15"/>
  <c r="H3024" i="15"/>
  <c r="F3024" i="15"/>
  <c r="E3024" i="15"/>
  <c r="D3024" i="15"/>
  <c r="C3024" i="15"/>
  <c r="B3024" i="15"/>
  <c r="W3023" i="15"/>
  <c r="V3023" i="15"/>
  <c r="I3023" i="15"/>
  <c r="H3023" i="15"/>
  <c r="F3023" i="15"/>
  <c r="J3023" i="15" s="1"/>
  <c r="E3023" i="15"/>
  <c r="D3023" i="15"/>
  <c r="C3023" i="15"/>
  <c r="B3023" i="15"/>
  <c r="V3022" i="15"/>
  <c r="I3022" i="15"/>
  <c r="H3022" i="15"/>
  <c r="F3022" i="15"/>
  <c r="J3022" i="15" s="1"/>
  <c r="E3022" i="15"/>
  <c r="D3022" i="15"/>
  <c r="C3022" i="15"/>
  <c r="B3022" i="15"/>
  <c r="V3021" i="15"/>
  <c r="I3021" i="15"/>
  <c r="H3021" i="15"/>
  <c r="F3021" i="15"/>
  <c r="J3021" i="15" s="1"/>
  <c r="E3021" i="15"/>
  <c r="D3021" i="15"/>
  <c r="C3021" i="15"/>
  <c r="B3021" i="15"/>
  <c r="V3020" i="15"/>
  <c r="I3020" i="15"/>
  <c r="H3020" i="15"/>
  <c r="F3020" i="15"/>
  <c r="W3274" i="15" s="1"/>
  <c r="E3020" i="15"/>
  <c r="D3020" i="15"/>
  <c r="C3020" i="15"/>
  <c r="B3020" i="15"/>
  <c r="V3019" i="15"/>
  <c r="I3019" i="15"/>
  <c r="H3019" i="15"/>
  <c r="F3019" i="15"/>
  <c r="E3019" i="15"/>
  <c r="D3019" i="15"/>
  <c r="C3019" i="15"/>
  <c r="B3019" i="15"/>
  <c r="V3018" i="15"/>
  <c r="I3018" i="15"/>
  <c r="H3018" i="15"/>
  <c r="F3018" i="15"/>
  <c r="W3018" i="15" s="1"/>
  <c r="E3018" i="15"/>
  <c r="D3018" i="15"/>
  <c r="C3018" i="15"/>
  <c r="B3018" i="15"/>
  <c r="V3017" i="15"/>
  <c r="I3017" i="15"/>
  <c r="H3017" i="15"/>
  <c r="F3017" i="15"/>
  <c r="E3017" i="15"/>
  <c r="D3017" i="15"/>
  <c r="C3017" i="15"/>
  <c r="B3017" i="15"/>
  <c r="W3016" i="15"/>
  <c r="V3016" i="15"/>
  <c r="J3016" i="15"/>
  <c r="I3016" i="15"/>
  <c r="H3016" i="15"/>
  <c r="F3016" i="15"/>
  <c r="E3016" i="15"/>
  <c r="D3016" i="15"/>
  <c r="C3016" i="15"/>
  <c r="B3016" i="15"/>
  <c r="V3015" i="15"/>
  <c r="I3015" i="15"/>
  <c r="H3015" i="15"/>
  <c r="F3015" i="15"/>
  <c r="E3015" i="15"/>
  <c r="D3015" i="15"/>
  <c r="C3015" i="15"/>
  <c r="B3015" i="15"/>
  <c r="V3014" i="15"/>
  <c r="I3014" i="15"/>
  <c r="H3014" i="15"/>
  <c r="F3014" i="15"/>
  <c r="E3014" i="15"/>
  <c r="D3014" i="15"/>
  <c r="C3014" i="15"/>
  <c r="B3014" i="15"/>
  <c r="V3013" i="15"/>
  <c r="I3013" i="15"/>
  <c r="H3013" i="15"/>
  <c r="F3013" i="15"/>
  <c r="E3013" i="15"/>
  <c r="D3013" i="15"/>
  <c r="C3013" i="15"/>
  <c r="B3013" i="15"/>
  <c r="V3012" i="15"/>
  <c r="I3012" i="15"/>
  <c r="H3012" i="15"/>
  <c r="F3012" i="15"/>
  <c r="E3012" i="15"/>
  <c r="D3012" i="15"/>
  <c r="C3012" i="15"/>
  <c r="B3012" i="15"/>
  <c r="V3011" i="15"/>
  <c r="I3011" i="15"/>
  <c r="H3011" i="15"/>
  <c r="F3011" i="15"/>
  <c r="W3011" i="15" s="1"/>
  <c r="E3011" i="15"/>
  <c r="D3011" i="15"/>
  <c r="C3011" i="15"/>
  <c r="B3011" i="15"/>
  <c r="V3010" i="15"/>
  <c r="I3010" i="15"/>
  <c r="H3010" i="15"/>
  <c r="F3010" i="15"/>
  <c r="E3010" i="15"/>
  <c r="D3010" i="15"/>
  <c r="C3010" i="15"/>
  <c r="B3010" i="15"/>
  <c r="V3009" i="15"/>
  <c r="I3009" i="15"/>
  <c r="H3009" i="15"/>
  <c r="F3009" i="15"/>
  <c r="J3009" i="15" s="1"/>
  <c r="E3009" i="15"/>
  <c r="D3009" i="15"/>
  <c r="C3009" i="15"/>
  <c r="B3009" i="15"/>
  <c r="V3008" i="15"/>
  <c r="I3008" i="15"/>
  <c r="H3008" i="15"/>
  <c r="F3008" i="15"/>
  <c r="J3008" i="15" s="1"/>
  <c r="E3008" i="15"/>
  <c r="D3008" i="15"/>
  <c r="C3008" i="15"/>
  <c r="B3008" i="15"/>
  <c r="W3007" i="15"/>
  <c r="V3007" i="15"/>
  <c r="J3007" i="15"/>
  <c r="I3007" i="15"/>
  <c r="H3007" i="15"/>
  <c r="F3007" i="15"/>
  <c r="E3007" i="15"/>
  <c r="D3007" i="15"/>
  <c r="C3007" i="15"/>
  <c r="B3007" i="15"/>
  <c r="V3006" i="15"/>
  <c r="I3006" i="15"/>
  <c r="H3006" i="15"/>
  <c r="F3006" i="15"/>
  <c r="J3006" i="15" s="1"/>
  <c r="E3006" i="15"/>
  <c r="D3006" i="15"/>
  <c r="C3006" i="15"/>
  <c r="B3006" i="15"/>
  <c r="V3005" i="15"/>
  <c r="I3005" i="15"/>
  <c r="H3005" i="15"/>
  <c r="F3005" i="15"/>
  <c r="E3005" i="15"/>
  <c r="D3005" i="15"/>
  <c r="C3005" i="15"/>
  <c r="B3005" i="15"/>
  <c r="W3004" i="15"/>
  <c r="V3004" i="15"/>
  <c r="I3004" i="15"/>
  <c r="H3004" i="15"/>
  <c r="F3004" i="15"/>
  <c r="J3004" i="15" s="1"/>
  <c r="E3004" i="15"/>
  <c r="D3004" i="15"/>
  <c r="C3004" i="15"/>
  <c r="B3004" i="15"/>
  <c r="V3003" i="15"/>
  <c r="I3003" i="15"/>
  <c r="H3003" i="15"/>
  <c r="F3003" i="15"/>
  <c r="E3003" i="15"/>
  <c r="D3003" i="15"/>
  <c r="C3003" i="15"/>
  <c r="B3003" i="15"/>
  <c r="V3002" i="15"/>
  <c r="I3002" i="15"/>
  <c r="H3002" i="15"/>
  <c r="F3002" i="15"/>
  <c r="J3002" i="15" s="1"/>
  <c r="E3002" i="15"/>
  <c r="D3002" i="15"/>
  <c r="C3002" i="15"/>
  <c r="B3002" i="15"/>
  <c r="V3001" i="15"/>
  <c r="I3001" i="15"/>
  <c r="H3001" i="15"/>
  <c r="F3001" i="15"/>
  <c r="J3001" i="15" s="1"/>
  <c r="E3001" i="15"/>
  <c r="D3001" i="15"/>
  <c r="C3001" i="15"/>
  <c r="B3001" i="15"/>
  <c r="W3000" i="15"/>
  <c r="V3000" i="15"/>
  <c r="J3000" i="15"/>
  <c r="I3000" i="15"/>
  <c r="H3000" i="15"/>
  <c r="F3000" i="15"/>
  <c r="E3000" i="15"/>
  <c r="D3000" i="15"/>
  <c r="C3000" i="15"/>
  <c r="B3000" i="15"/>
  <c r="V2999" i="15"/>
  <c r="I2999" i="15"/>
  <c r="H2999" i="15"/>
  <c r="F2999" i="15"/>
  <c r="J2999" i="15" s="1"/>
  <c r="E2999" i="15"/>
  <c r="D2999" i="15"/>
  <c r="C2999" i="15"/>
  <c r="B2999" i="15"/>
  <c r="V2998" i="15"/>
  <c r="I2998" i="15"/>
  <c r="H2998" i="15"/>
  <c r="F2998" i="15"/>
  <c r="E2998" i="15"/>
  <c r="D2998" i="15"/>
  <c r="C2998" i="15"/>
  <c r="B2998" i="15"/>
  <c r="V2997" i="15"/>
  <c r="I2997" i="15"/>
  <c r="H2997" i="15"/>
  <c r="F2997" i="15"/>
  <c r="E2997" i="15"/>
  <c r="D2997" i="15"/>
  <c r="C2997" i="15"/>
  <c r="B2997" i="15"/>
  <c r="V2996" i="15"/>
  <c r="I2996" i="15"/>
  <c r="H2996" i="15"/>
  <c r="F2996" i="15"/>
  <c r="W3243" i="15" s="1"/>
  <c r="E2996" i="15"/>
  <c r="D2996" i="15"/>
  <c r="C2996" i="15"/>
  <c r="B2996" i="15"/>
  <c r="V2995" i="15"/>
  <c r="I2995" i="15"/>
  <c r="H2995" i="15"/>
  <c r="F2995" i="15"/>
  <c r="E2995" i="15"/>
  <c r="D2995" i="15"/>
  <c r="C2995" i="15"/>
  <c r="B2995" i="15"/>
  <c r="V2994" i="15"/>
  <c r="I2994" i="15"/>
  <c r="H2994" i="15"/>
  <c r="F2994" i="15"/>
  <c r="W3241" i="15" s="1"/>
  <c r="E2994" i="15"/>
  <c r="D2994" i="15"/>
  <c r="C2994" i="15"/>
  <c r="B2994" i="15"/>
  <c r="V2993" i="15"/>
  <c r="I2993" i="15"/>
  <c r="H2993" i="15"/>
  <c r="F2993" i="15"/>
  <c r="E2993" i="15"/>
  <c r="D2993" i="15"/>
  <c r="C2993" i="15"/>
  <c r="B2993" i="15"/>
  <c r="V2992" i="15"/>
  <c r="I2992" i="15"/>
  <c r="H2992" i="15"/>
  <c r="F2992" i="15"/>
  <c r="E2992" i="15"/>
  <c r="D2992" i="15"/>
  <c r="C2992" i="15"/>
  <c r="B2992" i="15"/>
  <c r="V2991" i="15"/>
  <c r="I2991" i="15"/>
  <c r="H2991" i="15"/>
  <c r="F2991" i="15"/>
  <c r="W2991" i="15" s="1"/>
  <c r="E2991" i="15"/>
  <c r="D2991" i="15"/>
  <c r="C2991" i="15"/>
  <c r="B2991" i="15"/>
  <c r="V2990" i="15"/>
  <c r="I2990" i="15"/>
  <c r="H2990" i="15"/>
  <c r="F2990" i="15"/>
  <c r="E2990" i="15"/>
  <c r="D2990" i="15"/>
  <c r="C2990" i="15"/>
  <c r="B2990" i="15"/>
  <c r="V2989" i="15"/>
  <c r="I2989" i="15"/>
  <c r="H2989" i="15"/>
  <c r="F2989" i="15"/>
  <c r="E2989" i="15"/>
  <c r="D2989" i="15"/>
  <c r="C2989" i="15"/>
  <c r="B2989" i="15"/>
  <c r="V2988" i="15"/>
  <c r="I2988" i="15"/>
  <c r="H2988" i="15"/>
  <c r="F2988" i="15"/>
  <c r="E2988" i="15"/>
  <c r="D2988" i="15"/>
  <c r="C2988" i="15"/>
  <c r="B2988" i="15"/>
  <c r="V2987" i="15"/>
  <c r="I2987" i="15"/>
  <c r="H2987" i="15"/>
  <c r="F2987" i="15"/>
  <c r="E2987" i="15"/>
  <c r="D2987" i="15"/>
  <c r="C2987" i="15"/>
  <c r="B2987" i="15"/>
  <c r="V2986" i="15"/>
  <c r="I2986" i="15"/>
  <c r="H2986" i="15"/>
  <c r="F2986" i="15"/>
  <c r="E2986" i="15"/>
  <c r="D2986" i="15"/>
  <c r="C2986" i="15"/>
  <c r="B2986" i="15"/>
  <c r="V2985" i="15"/>
  <c r="I2985" i="15"/>
  <c r="H2985" i="15"/>
  <c r="F2985" i="15"/>
  <c r="J2985" i="15" s="1"/>
  <c r="E2985" i="15"/>
  <c r="D2985" i="15"/>
  <c r="C2985" i="15"/>
  <c r="B2985" i="15"/>
  <c r="V2984" i="15"/>
  <c r="I2984" i="15"/>
  <c r="H2984" i="15"/>
  <c r="F2984" i="15"/>
  <c r="E2984" i="15"/>
  <c r="D2984" i="15"/>
  <c r="C2984" i="15"/>
  <c r="B2984" i="15"/>
  <c r="V2983" i="15"/>
  <c r="I2983" i="15"/>
  <c r="H2983" i="15"/>
  <c r="F2983" i="15"/>
  <c r="E2983" i="15"/>
  <c r="D2983" i="15"/>
  <c r="C2983" i="15"/>
  <c r="B2983" i="15"/>
  <c r="W2982" i="15"/>
  <c r="V2982" i="15"/>
  <c r="I2982" i="15"/>
  <c r="H2982" i="15"/>
  <c r="F2982" i="15"/>
  <c r="E2982" i="15"/>
  <c r="D2982" i="15"/>
  <c r="C2982" i="15"/>
  <c r="B2982" i="15"/>
  <c r="V2981" i="15"/>
  <c r="I2981" i="15"/>
  <c r="H2981" i="15"/>
  <c r="F2981" i="15"/>
  <c r="W3229" i="15" s="1"/>
  <c r="E2981" i="15"/>
  <c r="D2981" i="15"/>
  <c r="C2981" i="15"/>
  <c r="B2981" i="15"/>
  <c r="V2980" i="15"/>
  <c r="I2980" i="15"/>
  <c r="H2980" i="15"/>
  <c r="F2980" i="15"/>
  <c r="E2980" i="15"/>
  <c r="D2980" i="15"/>
  <c r="C2980" i="15"/>
  <c r="B2980" i="15"/>
  <c r="W2979" i="15"/>
  <c r="V2979" i="15"/>
  <c r="I2979" i="15"/>
  <c r="H2979" i="15"/>
  <c r="F2979" i="15"/>
  <c r="J2979" i="15" s="1"/>
  <c r="E2979" i="15"/>
  <c r="D2979" i="15"/>
  <c r="C2979" i="15"/>
  <c r="B2979" i="15"/>
  <c r="V2978" i="15"/>
  <c r="I2978" i="15"/>
  <c r="H2978" i="15"/>
  <c r="F2978" i="15"/>
  <c r="E2978" i="15"/>
  <c r="D2978" i="15"/>
  <c r="C2978" i="15"/>
  <c r="B2978" i="15"/>
  <c r="V2977" i="15"/>
  <c r="I2977" i="15"/>
  <c r="H2977" i="15"/>
  <c r="F2977" i="15"/>
  <c r="E2977" i="15"/>
  <c r="D2977" i="15"/>
  <c r="C2977" i="15"/>
  <c r="B2977" i="15"/>
  <c r="W2976" i="15"/>
  <c r="V2976" i="15"/>
  <c r="I2976" i="15"/>
  <c r="H2976" i="15"/>
  <c r="F2976" i="15"/>
  <c r="J2976" i="15" s="1"/>
  <c r="E2976" i="15"/>
  <c r="D2976" i="15"/>
  <c r="C2976" i="15"/>
  <c r="B2976" i="15"/>
  <c r="W2975" i="15"/>
  <c r="V2975" i="15"/>
  <c r="I2975" i="15"/>
  <c r="H2975" i="15"/>
  <c r="F2975" i="15"/>
  <c r="J2975" i="15" s="1"/>
  <c r="E2975" i="15"/>
  <c r="D2975" i="15"/>
  <c r="C2975" i="15"/>
  <c r="B2975" i="15"/>
  <c r="V2974" i="15"/>
  <c r="I2974" i="15"/>
  <c r="H2974" i="15"/>
  <c r="F2974" i="15"/>
  <c r="W2974" i="15" s="1"/>
  <c r="E2974" i="15"/>
  <c r="D2974" i="15"/>
  <c r="C2974" i="15"/>
  <c r="B2974" i="15"/>
  <c r="V2973" i="15"/>
  <c r="I2973" i="15"/>
  <c r="H2973" i="15"/>
  <c r="F2973" i="15"/>
  <c r="E2973" i="15"/>
  <c r="D2973" i="15"/>
  <c r="C2973" i="15"/>
  <c r="B2973" i="15"/>
  <c r="W2972" i="15"/>
  <c r="V2972" i="15"/>
  <c r="I2972" i="15"/>
  <c r="H2972" i="15"/>
  <c r="F2972" i="15"/>
  <c r="J2972" i="15" s="1"/>
  <c r="E2972" i="15"/>
  <c r="D2972" i="15"/>
  <c r="C2972" i="15"/>
  <c r="B2972" i="15"/>
  <c r="V2971" i="15"/>
  <c r="J2971" i="15"/>
  <c r="I2971" i="15"/>
  <c r="H2971" i="15"/>
  <c r="F2971" i="15"/>
  <c r="W2971" i="15" s="1"/>
  <c r="E2971" i="15"/>
  <c r="D2971" i="15"/>
  <c r="C2971" i="15"/>
  <c r="B2971" i="15"/>
  <c r="V2970" i="15"/>
  <c r="I2970" i="15"/>
  <c r="H2970" i="15"/>
  <c r="F2970" i="15"/>
  <c r="E2970" i="15"/>
  <c r="D2970" i="15"/>
  <c r="C2970" i="15"/>
  <c r="B2970" i="15"/>
  <c r="V2969" i="15"/>
  <c r="I2969" i="15"/>
  <c r="H2969" i="15"/>
  <c r="F2969" i="15"/>
  <c r="E2969" i="15"/>
  <c r="D2969" i="15"/>
  <c r="C2969" i="15"/>
  <c r="B2969" i="15"/>
  <c r="W2968" i="15"/>
  <c r="V2968" i="15"/>
  <c r="I2968" i="15"/>
  <c r="H2968" i="15"/>
  <c r="F2968" i="15"/>
  <c r="E2968" i="15"/>
  <c r="D2968" i="15"/>
  <c r="C2968" i="15"/>
  <c r="B2968" i="15"/>
  <c r="V2967" i="15"/>
  <c r="I2967" i="15"/>
  <c r="H2967" i="15"/>
  <c r="F2967" i="15"/>
  <c r="E2967" i="15"/>
  <c r="D2967" i="15"/>
  <c r="C2967" i="15"/>
  <c r="B2967" i="15"/>
  <c r="V2966" i="15"/>
  <c r="I2966" i="15"/>
  <c r="H2966" i="15"/>
  <c r="F2966" i="15"/>
  <c r="E2966" i="15"/>
  <c r="D2966" i="15"/>
  <c r="C2966" i="15"/>
  <c r="B2966" i="15"/>
  <c r="V2965" i="15"/>
  <c r="I2965" i="15"/>
  <c r="H2965" i="15"/>
  <c r="F2965" i="15"/>
  <c r="J2965" i="15" s="1"/>
  <c r="E2965" i="15"/>
  <c r="D2965" i="15"/>
  <c r="C2965" i="15"/>
  <c r="B2965" i="15"/>
  <c r="W2964" i="15"/>
  <c r="V2964" i="15"/>
  <c r="I2964" i="15"/>
  <c r="H2964" i="15"/>
  <c r="F2964" i="15"/>
  <c r="J2964" i="15" s="1"/>
  <c r="E2964" i="15"/>
  <c r="D2964" i="15"/>
  <c r="C2964" i="15"/>
  <c r="B2964" i="15"/>
  <c r="W2963" i="15"/>
  <c r="V2963" i="15"/>
  <c r="J2963" i="15"/>
  <c r="I2963" i="15"/>
  <c r="H2963" i="15"/>
  <c r="F2963" i="15"/>
  <c r="E2963" i="15"/>
  <c r="D2963" i="15"/>
  <c r="C2963" i="15"/>
  <c r="B2963" i="15"/>
  <c r="V2962" i="15"/>
  <c r="I2962" i="15"/>
  <c r="H2962" i="15"/>
  <c r="F2962" i="15"/>
  <c r="E2962" i="15"/>
  <c r="D2962" i="15"/>
  <c r="C2962" i="15"/>
  <c r="B2962" i="15"/>
  <c r="V2961" i="15"/>
  <c r="I2961" i="15"/>
  <c r="H2961" i="15"/>
  <c r="F2961" i="15"/>
  <c r="E2961" i="15"/>
  <c r="D2961" i="15"/>
  <c r="C2961" i="15"/>
  <c r="B2961" i="15"/>
  <c r="V2960" i="15"/>
  <c r="I2960" i="15"/>
  <c r="H2960" i="15"/>
  <c r="F2960" i="15"/>
  <c r="E2960" i="15"/>
  <c r="D2960" i="15"/>
  <c r="C2960" i="15"/>
  <c r="B2960" i="15"/>
  <c r="V2959" i="15"/>
  <c r="I2959" i="15"/>
  <c r="H2959" i="15"/>
  <c r="F2959" i="15"/>
  <c r="W2959" i="15" s="1"/>
  <c r="E2959" i="15"/>
  <c r="D2959" i="15"/>
  <c r="C2959" i="15"/>
  <c r="B2959" i="15"/>
  <c r="V2958" i="15"/>
  <c r="I2958" i="15"/>
  <c r="H2958" i="15"/>
  <c r="F2958" i="15"/>
  <c r="E2958" i="15"/>
  <c r="D2958" i="15"/>
  <c r="C2958" i="15"/>
  <c r="B2958" i="15"/>
  <c r="V2957" i="15"/>
  <c r="I2957" i="15"/>
  <c r="H2957" i="15"/>
  <c r="F2957" i="15"/>
  <c r="E2957" i="15"/>
  <c r="D2957" i="15"/>
  <c r="C2957" i="15"/>
  <c r="B2957" i="15"/>
  <c r="W2956" i="15"/>
  <c r="V2956" i="15"/>
  <c r="I2956" i="15"/>
  <c r="H2956" i="15"/>
  <c r="F2956" i="15"/>
  <c r="J2956" i="15" s="1"/>
  <c r="E2956" i="15"/>
  <c r="D2956" i="15"/>
  <c r="C2956" i="15"/>
  <c r="B2956" i="15"/>
  <c r="V2955" i="15"/>
  <c r="I2955" i="15"/>
  <c r="H2955" i="15"/>
  <c r="F2955" i="15"/>
  <c r="E2955" i="15"/>
  <c r="D2955" i="15"/>
  <c r="C2955" i="15"/>
  <c r="B2955" i="15"/>
  <c r="V2954" i="15"/>
  <c r="I2954" i="15"/>
  <c r="H2954" i="15"/>
  <c r="F2954" i="15"/>
  <c r="E2954" i="15"/>
  <c r="D2954" i="15"/>
  <c r="C2954" i="15"/>
  <c r="B2954" i="15"/>
  <c r="V2953" i="15"/>
  <c r="I2953" i="15"/>
  <c r="H2953" i="15"/>
  <c r="F2953" i="15"/>
  <c r="E2953" i="15"/>
  <c r="D2953" i="15"/>
  <c r="C2953" i="15"/>
  <c r="B2953" i="15"/>
  <c r="V2952" i="15"/>
  <c r="I2952" i="15"/>
  <c r="H2952" i="15"/>
  <c r="F2952" i="15"/>
  <c r="J2952" i="15" s="1"/>
  <c r="E2952" i="15"/>
  <c r="D2952" i="15"/>
  <c r="C2952" i="15"/>
  <c r="B2952" i="15"/>
  <c r="V2951" i="15"/>
  <c r="I2951" i="15"/>
  <c r="H2951" i="15"/>
  <c r="F2951" i="15"/>
  <c r="E2951" i="15"/>
  <c r="D2951" i="15"/>
  <c r="C2951" i="15"/>
  <c r="B2951" i="15"/>
  <c r="V2950" i="15"/>
  <c r="I2950" i="15"/>
  <c r="H2950" i="15"/>
  <c r="F2950" i="15"/>
  <c r="E2950" i="15"/>
  <c r="D2950" i="15"/>
  <c r="C2950" i="15"/>
  <c r="B2950" i="15"/>
  <c r="V2949" i="15"/>
  <c r="I2949" i="15"/>
  <c r="H2949" i="15"/>
  <c r="F2949" i="15"/>
  <c r="E2949" i="15"/>
  <c r="D2949" i="15"/>
  <c r="C2949" i="15"/>
  <c r="B2949" i="15"/>
  <c r="V2948" i="15"/>
  <c r="I2948" i="15"/>
  <c r="H2948" i="15"/>
  <c r="F2948" i="15"/>
  <c r="E2948" i="15"/>
  <c r="D2948" i="15"/>
  <c r="C2948" i="15"/>
  <c r="B2948" i="15"/>
  <c r="V2947" i="15"/>
  <c r="I2947" i="15"/>
  <c r="H2947" i="15"/>
  <c r="F2947" i="15"/>
  <c r="E2947" i="15"/>
  <c r="D2947" i="15"/>
  <c r="C2947" i="15"/>
  <c r="B2947" i="15"/>
  <c r="V2946" i="15"/>
  <c r="I2946" i="15"/>
  <c r="H2946" i="15"/>
  <c r="F2946" i="15"/>
  <c r="E2946" i="15"/>
  <c r="D2946" i="15"/>
  <c r="C2946" i="15"/>
  <c r="B2946" i="15"/>
  <c r="V2945" i="15"/>
  <c r="I2945" i="15"/>
  <c r="H2945" i="15"/>
  <c r="F2945" i="15"/>
  <c r="E2945" i="15"/>
  <c r="D2945" i="15"/>
  <c r="C2945" i="15"/>
  <c r="B2945" i="15"/>
  <c r="V2944" i="15"/>
  <c r="I2944" i="15"/>
  <c r="H2944" i="15"/>
  <c r="F2944" i="15"/>
  <c r="W2944" i="15" s="1"/>
  <c r="E2944" i="15"/>
  <c r="D2944" i="15"/>
  <c r="C2944" i="15"/>
  <c r="B2944" i="15"/>
  <c r="V2943" i="15"/>
  <c r="I2943" i="15"/>
  <c r="H2943" i="15"/>
  <c r="F2943" i="15"/>
  <c r="E2943" i="15"/>
  <c r="D2943" i="15"/>
  <c r="C2943" i="15"/>
  <c r="B2943" i="15"/>
  <c r="V2942" i="15"/>
  <c r="I2942" i="15"/>
  <c r="H2942" i="15"/>
  <c r="F2942" i="15"/>
  <c r="E2942" i="15"/>
  <c r="D2942" i="15"/>
  <c r="C2942" i="15"/>
  <c r="B2942" i="15"/>
  <c r="V2941" i="15"/>
  <c r="I2941" i="15"/>
  <c r="H2941" i="15"/>
  <c r="F2941" i="15"/>
  <c r="E2941" i="15"/>
  <c r="D2941" i="15"/>
  <c r="C2941" i="15"/>
  <c r="B2941" i="15"/>
  <c r="V2940" i="15"/>
  <c r="I2940" i="15"/>
  <c r="H2940" i="15"/>
  <c r="F2940" i="15"/>
  <c r="J2940" i="15" s="1"/>
  <c r="E2940" i="15"/>
  <c r="D2940" i="15"/>
  <c r="C2940" i="15"/>
  <c r="B2940" i="15"/>
  <c r="V2939" i="15"/>
  <c r="I2939" i="15"/>
  <c r="H2939" i="15"/>
  <c r="F2939" i="15"/>
  <c r="E2939" i="15"/>
  <c r="D2939" i="15"/>
  <c r="C2939" i="15"/>
  <c r="B2939" i="15"/>
  <c r="V2938" i="15"/>
  <c r="I2938" i="15"/>
  <c r="H2938" i="15"/>
  <c r="F2938" i="15"/>
  <c r="W2938" i="15" s="1"/>
  <c r="E2938" i="15"/>
  <c r="D2938" i="15"/>
  <c r="C2938" i="15"/>
  <c r="B2938" i="15"/>
  <c r="W2937" i="15"/>
  <c r="V2937" i="15"/>
  <c r="I2937" i="15"/>
  <c r="H2937" i="15"/>
  <c r="F2937" i="15"/>
  <c r="J2937" i="15" s="1"/>
  <c r="E2937" i="15"/>
  <c r="D2937" i="15"/>
  <c r="C2937" i="15"/>
  <c r="B2937" i="15"/>
  <c r="V2936" i="15"/>
  <c r="I2936" i="15"/>
  <c r="H2936" i="15"/>
  <c r="F2936" i="15"/>
  <c r="E2936" i="15"/>
  <c r="D2936" i="15"/>
  <c r="C2936" i="15"/>
  <c r="B2936" i="15"/>
  <c r="V2935" i="15"/>
  <c r="I2935" i="15"/>
  <c r="H2935" i="15"/>
  <c r="F2935" i="15"/>
  <c r="W2935" i="15" s="1"/>
  <c r="E2935" i="15"/>
  <c r="D2935" i="15"/>
  <c r="C2935" i="15"/>
  <c r="B2935" i="15"/>
  <c r="V2934" i="15"/>
  <c r="I2934" i="15"/>
  <c r="H2934" i="15"/>
  <c r="F2934" i="15"/>
  <c r="E2934" i="15"/>
  <c r="D2934" i="15"/>
  <c r="C2934" i="15"/>
  <c r="B2934" i="15"/>
  <c r="V2933" i="15"/>
  <c r="I2933" i="15"/>
  <c r="H2933" i="15"/>
  <c r="F2933" i="15"/>
  <c r="W2933" i="15" s="1"/>
  <c r="E2933" i="15"/>
  <c r="D2933" i="15"/>
  <c r="C2933" i="15"/>
  <c r="B2933" i="15"/>
  <c r="V2932" i="15"/>
  <c r="I2932" i="15"/>
  <c r="H2932" i="15"/>
  <c r="F2932" i="15"/>
  <c r="E2932" i="15"/>
  <c r="D2932" i="15"/>
  <c r="C2932" i="15"/>
  <c r="B2932" i="15"/>
  <c r="V2931" i="15"/>
  <c r="I2931" i="15"/>
  <c r="H2931" i="15"/>
  <c r="F2931" i="15"/>
  <c r="E2931" i="15"/>
  <c r="D2931" i="15"/>
  <c r="C2931" i="15"/>
  <c r="B2931" i="15"/>
  <c r="W2930" i="15"/>
  <c r="V2930" i="15"/>
  <c r="I2930" i="15"/>
  <c r="H2930" i="15"/>
  <c r="F2930" i="15"/>
  <c r="J2930" i="15" s="1"/>
  <c r="E2930" i="15"/>
  <c r="D2930" i="15"/>
  <c r="C2930" i="15"/>
  <c r="B2930" i="15"/>
  <c r="V2929" i="15"/>
  <c r="I2929" i="15"/>
  <c r="H2929" i="15"/>
  <c r="F2929" i="15"/>
  <c r="E2929" i="15"/>
  <c r="D2929" i="15"/>
  <c r="C2929" i="15"/>
  <c r="B2929" i="15"/>
  <c r="V2928" i="15"/>
  <c r="I2928" i="15"/>
  <c r="H2928" i="15"/>
  <c r="F2928" i="15"/>
  <c r="E2928" i="15"/>
  <c r="D2928" i="15"/>
  <c r="C2928" i="15"/>
  <c r="B2928" i="15"/>
  <c r="V2927" i="15"/>
  <c r="I2927" i="15"/>
  <c r="H2927" i="15"/>
  <c r="F2927" i="15"/>
  <c r="E2927" i="15"/>
  <c r="D2927" i="15"/>
  <c r="C2927" i="15"/>
  <c r="B2927" i="15"/>
  <c r="V2926" i="15"/>
  <c r="I2926" i="15"/>
  <c r="H2926" i="15"/>
  <c r="F2926" i="15"/>
  <c r="W3182" i="15" s="1"/>
  <c r="E2926" i="15"/>
  <c r="D2926" i="15"/>
  <c r="C2926" i="15"/>
  <c r="B2926" i="15"/>
  <c r="W2925" i="15"/>
  <c r="V2925" i="15"/>
  <c r="I2925" i="15"/>
  <c r="H2925" i="15"/>
  <c r="F2925" i="15"/>
  <c r="J2925" i="15" s="1"/>
  <c r="E2925" i="15"/>
  <c r="D2925" i="15"/>
  <c r="C2925" i="15"/>
  <c r="B2925" i="15"/>
  <c r="V2924" i="15"/>
  <c r="I2924" i="15"/>
  <c r="H2924" i="15"/>
  <c r="F2924" i="15"/>
  <c r="J2924" i="15" s="1"/>
  <c r="E2924" i="15"/>
  <c r="D2924" i="15"/>
  <c r="C2924" i="15"/>
  <c r="B2924" i="15"/>
  <c r="V2923" i="15"/>
  <c r="J2923" i="15"/>
  <c r="I2923" i="15"/>
  <c r="H2923" i="15"/>
  <c r="F2923" i="15"/>
  <c r="E2923" i="15"/>
  <c r="D2923" i="15"/>
  <c r="C2923" i="15"/>
  <c r="B2923" i="15"/>
  <c r="V2922" i="15"/>
  <c r="I2922" i="15"/>
  <c r="H2922" i="15"/>
  <c r="F2922" i="15"/>
  <c r="J2922" i="15" s="1"/>
  <c r="E2922" i="15"/>
  <c r="D2922" i="15"/>
  <c r="C2922" i="15"/>
  <c r="B2922" i="15"/>
  <c r="V2921" i="15"/>
  <c r="I2921" i="15"/>
  <c r="H2921" i="15"/>
  <c r="F2921" i="15"/>
  <c r="E2921" i="15"/>
  <c r="D2921" i="15"/>
  <c r="C2921" i="15"/>
  <c r="B2921" i="15"/>
  <c r="V2920" i="15"/>
  <c r="I2920" i="15"/>
  <c r="H2920" i="15"/>
  <c r="F2920" i="15"/>
  <c r="J2920" i="15" s="1"/>
  <c r="E2920" i="15"/>
  <c r="D2920" i="15"/>
  <c r="C2920" i="15"/>
  <c r="B2920" i="15"/>
  <c r="V2919" i="15"/>
  <c r="I2919" i="15"/>
  <c r="H2919" i="15"/>
  <c r="F2919" i="15"/>
  <c r="E2919" i="15"/>
  <c r="D2919" i="15"/>
  <c r="C2919" i="15"/>
  <c r="B2919" i="15"/>
  <c r="V2918" i="15"/>
  <c r="I2918" i="15"/>
  <c r="H2918" i="15"/>
  <c r="F2918" i="15"/>
  <c r="E2918" i="15"/>
  <c r="D2918" i="15"/>
  <c r="C2918" i="15"/>
  <c r="B2918" i="15"/>
  <c r="V2917" i="15"/>
  <c r="I2917" i="15"/>
  <c r="H2917" i="15"/>
  <c r="F2917" i="15"/>
  <c r="W2917" i="15" s="1"/>
  <c r="E2917" i="15"/>
  <c r="D2917" i="15"/>
  <c r="C2917" i="15"/>
  <c r="B2917" i="15"/>
  <c r="V2916" i="15"/>
  <c r="I2916" i="15"/>
  <c r="H2916" i="15"/>
  <c r="F2916" i="15"/>
  <c r="J2916" i="15" s="1"/>
  <c r="E2916" i="15"/>
  <c r="D2916" i="15"/>
  <c r="C2916" i="15"/>
  <c r="B2916" i="15"/>
  <c r="W2915" i="15"/>
  <c r="V2915" i="15"/>
  <c r="I2915" i="15"/>
  <c r="H2915" i="15"/>
  <c r="F2915" i="15"/>
  <c r="E2915" i="15"/>
  <c r="D2915" i="15"/>
  <c r="C2915" i="15"/>
  <c r="B2915" i="15"/>
  <c r="V2914" i="15"/>
  <c r="I2914" i="15"/>
  <c r="H2914" i="15"/>
  <c r="F2914" i="15"/>
  <c r="E2914" i="15"/>
  <c r="D2914" i="15"/>
  <c r="C2914" i="15"/>
  <c r="B2914" i="15"/>
  <c r="W2913" i="15"/>
  <c r="V2913" i="15"/>
  <c r="I2913" i="15"/>
  <c r="H2913" i="15"/>
  <c r="F2913" i="15"/>
  <c r="J2913" i="15" s="1"/>
  <c r="E2913" i="15"/>
  <c r="D2913" i="15"/>
  <c r="C2913" i="15"/>
  <c r="B2913" i="15"/>
  <c r="V2912" i="15"/>
  <c r="I2912" i="15"/>
  <c r="H2912" i="15"/>
  <c r="F2912" i="15"/>
  <c r="J2912" i="15" s="1"/>
  <c r="E2912" i="15"/>
  <c r="D2912" i="15"/>
  <c r="C2912" i="15"/>
  <c r="B2912" i="15"/>
  <c r="V2911" i="15"/>
  <c r="I2911" i="15"/>
  <c r="H2911" i="15"/>
  <c r="F2911" i="15"/>
  <c r="E2911" i="15"/>
  <c r="D2911" i="15"/>
  <c r="C2911" i="15"/>
  <c r="B2911" i="15"/>
  <c r="V2910" i="15"/>
  <c r="I2910" i="15"/>
  <c r="H2910" i="15"/>
  <c r="F2910" i="15"/>
  <c r="E2910" i="15"/>
  <c r="D2910" i="15"/>
  <c r="C2910" i="15"/>
  <c r="B2910" i="15"/>
  <c r="V2909" i="15"/>
  <c r="I2909" i="15"/>
  <c r="H2909" i="15"/>
  <c r="F2909" i="15"/>
  <c r="W2909" i="15" s="1"/>
  <c r="E2909" i="15"/>
  <c r="D2909" i="15"/>
  <c r="C2909" i="15"/>
  <c r="B2909" i="15"/>
  <c r="V2908" i="15"/>
  <c r="I2908" i="15"/>
  <c r="H2908" i="15"/>
  <c r="F2908" i="15"/>
  <c r="J2908" i="15" s="1"/>
  <c r="E2908" i="15"/>
  <c r="D2908" i="15"/>
  <c r="C2908" i="15"/>
  <c r="B2908" i="15"/>
  <c r="V2907" i="15"/>
  <c r="I2907" i="15"/>
  <c r="H2907" i="15"/>
  <c r="F2907" i="15"/>
  <c r="E2907" i="15"/>
  <c r="D2907" i="15"/>
  <c r="C2907" i="15"/>
  <c r="B2907" i="15"/>
  <c r="V2906" i="15"/>
  <c r="J2906" i="15"/>
  <c r="I2906" i="15"/>
  <c r="H2906" i="15"/>
  <c r="F2906" i="15"/>
  <c r="E2906" i="15"/>
  <c r="D2906" i="15"/>
  <c r="C2906" i="15"/>
  <c r="B2906" i="15"/>
  <c r="V2905" i="15"/>
  <c r="I2905" i="15"/>
  <c r="H2905" i="15"/>
  <c r="F2905" i="15"/>
  <c r="J2905" i="15" s="1"/>
  <c r="E2905" i="15"/>
  <c r="D2905" i="15"/>
  <c r="C2905" i="15"/>
  <c r="B2905" i="15"/>
  <c r="V2904" i="15"/>
  <c r="J2904" i="15"/>
  <c r="I2904" i="15"/>
  <c r="H2904" i="15"/>
  <c r="F2904" i="15"/>
  <c r="W2904" i="15" s="1"/>
  <c r="E2904" i="15"/>
  <c r="D2904" i="15"/>
  <c r="C2904" i="15"/>
  <c r="B2904" i="15"/>
  <c r="V2903" i="15"/>
  <c r="I2903" i="15"/>
  <c r="H2903" i="15"/>
  <c r="F2903" i="15"/>
  <c r="J2903" i="15" s="1"/>
  <c r="E2903" i="15"/>
  <c r="D2903" i="15"/>
  <c r="C2903" i="15"/>
  <c r="B2903" i="15"/>
  <c r="V2902" i="15"/>
  <c r="I2902" i="15"/>
  <c r="H2902" i="15"/>
  <c r="F2902" i="15"/>
  <c r="E2902" i="15"/>
  <c r="D2902" i="15"/>
  <c r="C2902" i="15"/>
  <c r="B2902" i="15"/>
  <c r="W2901" i="15"/>
  <c r="V2901" i="15"/>
  <c r="I2901" i="15"/>
  <c r="H2901" i="15"/>
  <c r="F2901" i="15"/>
  <c r="J2901" i="15" s="1"/>
  <c r="E2901" i="15"/>
  <c r="D2901" i="15"/>
  <c r="C2901" i="15"/>
  <c r="B2901" i="15"/>
  <c r="V2900" i="15"/>
  <c r="I2900" i="15"/>
  <c r="H2900" i="15"/>
  <c r="F2900" i="15"/>
  <c r="E2900" i="15"/>
  <c r="D2900" i="15"/>
  <c r="C2900" i="15"/>
  <c r="B2900" i="15"/>
  <c r="V2899" i="15"/>
  <c r="I2899" i="15"/>
  <c r="H2899" i="15"/>
  <c r="F2899" i="15"/>
  <c r="E2899" i="15"/>
  <c r="D2899" i="15"/>
  <c r="C2899" i="15"/>
  <c r="B2899" i="15"/>
  <c r="W2898" i="15"/>
  <c r="V2898" i="15"/>
  <c r="I2898" i="15"/>
  <c r="H2898" i="15"/>
  <c r="F2898" i="15"/>
  <c r="J2898" i="15" s="1"/>
  <c r="E2898" i="15"/>
  <c r="D2898" i="15"/>
  <c r="C2898" i="15"/>
  <c r="B2898" i="15"/>
  <c r="V2897" i="15"/>
  <c r="J2897" i="15"/>
  <c r="I2897" i="15"/>
  <c r="H2897" i="15"/>
  <c r="F2897" i="15"/>
  <c r="W2897" i="15" s="1"/>
  <c r="E2897" i="15"/>
  <c r="D2897" i="15"/>
  <c r="C2897" i="15"/>
  <c r="B2897" i="15"/>
  <c r="V2896" i="15"/>
  <c r="I2896" i="15"/>
  <c r="H2896" i="15"/>
  <c r="F2896" i="15"/>
  <c r="J2896" i="15" s="1"/>
  <c r="E2896" i="15"/>
  <c r="D2896" i="15"/>
  <c r="C2896" i="15"/>
  <c r="B2896" i="15"/>
  <c r="W2895" i="15"/>
  <c r="V2895" i="15"/>
  <c r="I2895" i="15"/>
  <c r="H2895" i="15"/>
  <c r="F2895" i="15"/>
  <c r="J2895" i="15" s="1"/>
  <c r="E2895" i="15"/>
  <c r="D2895" i="15"/>
  <c r="C2895" i="15"/>
  <c r="B2895" i="15"/>
  <c r="V2894" i="15"/>
  <c r="I2894" i="15"/>
  <c r="H2894" i="15"/>
  <c r="F2894" i="15"/>
  <c r="E2894" i="15"/>
  <c r="D2894" i="15"/>
  <c r="C2894" i="15"/>
  <c r="B2894" i="15"/>
  <c r="V2893" i="15"/>
  <c r="I2893" i="15"/>
  <c r="H2893" i="15"/>
  <c r="F2893" i="15"/>
  <c r="E2893" i="15"/>
  <c r="D2893" i="15"/>
  <c r="C2893" i="15"/>
  <c r="B2893" i="15"/>
  <c r="V2892" i="15"/>
  <c r="I2892" i="15"/>
  <c r="H2892" i="15"/>
  <c r="F2892" i="15"/>
  <c r="E2892" i="15"/>
  <c r="D2892" i="15"/>
  <c r="C2892" i="15"/>
  <c r="B2892" i="15"/>
  <c r="W2891" i="15"/>
  <c r="V2891" i="15"/>
  <c r="I2891" i="15"/>
  <c r="H2891" i="15"/>
  <c r="F2891" i="15"/>
  <c r="E2891" i="15"/>
  <c r="D2891" i="15"/>
  <c r="C2891" i="15"/>
  <c r="B2891" i="15"/>
  <c r="V2890" i="15"/>
  <c r="I2890" i="15"/>
  <c r="H2890" i="15"/>
  <c r="F2890" i="15"/>
  <c r="E2890" i="15"/>
  <c r="D2890" i="15"/>
  <c r="C2890" i="15"/>
  <c r="B2890" i="15"/>
  <c r="V2889" i="15"/>
  <c r="I2889" i="15"/>
  <c r="H2889" i="15"/>
  <c r="F2889" i="15"/>
  <c r="W2889" i="15" s="1"/>
  <c r="E2889" i="15"/>
  <c r="D2889" i="15"/>
  <c r="C2889" i="15"/>
  <c r="B2889" i="15"/>
  <c r="V2888" i="15"/>
  <c r="I2888" i="15"/>
  <c r="H2888" i="15"/>
  <c r="F2888" i="15"/>
  <c r="E2888" i="15"/>
  <c r="D2888" i="15"/>
  <c r="C2888" i="15"/>
  <c r="B2888" i="15"/>
  <c r="V2887" i="15"/>
  <c r="J2887" i="15"/>
  <c r="I2887" i="15"/>
  <c r="H2887" i="15"/>
  <c r="F2887" i="15"/>
  <c r="W2887" i="15" s="1"/>
  <c r="E2887" i="15"/>
  <c r="D2887" i="15"/>
  <c r="C2887" i="15"/>
  <c r="B2887" i="15"/>
  <c r="W2886" i="15"/>
  <c r="V2886" i="15"/>
  <c r="J2886" i="15"/>
  <c r="I2886" i="15"/>
  <c r="H2886" i="15"/>
  <c r="F2886" i="15"/>
  <c r="E2886" i="15"/>
  <c r="D2886" i="15"/>
  <c r="C2886" i="15"/>
  <c r="B2886" i="15"/>
  <c r="V2885" i="15"/>
  <c r="I2885" i="15"/>
  <c r="H2885" i="15"/>
  <c r="F2885" i="15"/>
  <c r="E2885" i="15"/>
  <c r="D2885" i="15"/>
  <c r="C2885" i="15"/>
  <c r="B2885" i="15"/>
  <c r="V2884" i="15"/>
  <c r="I2884" i="15"/>
  <c r="H2884" i="15"/>
  <c r="F2884" i="15"/>
  <c r="J2884" i="15" s="1"/>
  <c r="E2884" i="15"/>
  <c r="D2884" i="15"/>
  <c r="C2884" i="15"/>
  <c r="B2884" i="15"/>
  <c r="V2883" i="15"/>
  <c r="I2883" i="15"/>
  <c r="H2883" i="15"/>
  <c r="F2883" i="15"/>
  <c r="E2883" i="15"/>
  <c r="D2883" i="15"/>
  <c r="C2883" i="15"/>
  <c r="B2883" i="15"/>
  <c r="V2882" i="15"/>
  <c r="I2882" i="15"/>
  <c r="H2882" i="15"/>
  <c r="F2882" i="15"/>
  <c r="E2882" i="15"/>
  <c r="D2882" i="15"/>
  <c r="C2882" i="15"/>
  <c r="B2882" i="15"/>
  <c r="V2881" i="15"/>
  <c r="I2881" i="15"/>
  <c r="H2881" i="15"/>
  <c r="F2881" i="15"/>
  <c r="E2881" i="15"/>
  <c r="D2881" i="15"/>
  <c r="C2881" i="15"/>
  <c r="B2881" i="15"/>
  <c r="V2880" i="15"/>
  <c r="I2880" i="15"/>
  <c r="H2880" i="15"/>
  <c r="F2880" i="15"/>
  <c r="J2880" i="15" s="1"/>
  <c r="E2880" i="15"/>
  <c r="D2880" i="15"/>
  <c r="C2880" i="15"/>
  <c r="B2880" i="15"/>
  <c r="V2879" i="15"/>
  <c r="I2879" i="15"/>
  <c r="H2879" i="15"/>
  <c r="F2879" i="15"/>
  <c r="J2879" i="15" s="1"/>
  <c r="E2879" i="15"/>
  <c r="D2879" i="15"/>
  <c r="C2879" i="15"/>
  <c r="B2879" i="15"/>
  <c r="V2878" i="15"/>
  <c r="I2878" i="15"/>
  <c r="H2878" i="15"/>
  <c r="F2878" i="15"/>
  <c r="E2878" i="15"/>
  <c r="D2878" i="15"/>
  <c r="C2878" i="15"/>
  <c r="B2878" i="15"/>
  <c r="V2877" i="15"/>
  <c r="J2877" i="15"/>
  <c r="I2877" i="15"/>
  <c r="H2877" i="15"/>
  <c r="F2877" i="15"/>
  <c r="W2877" i="15" s="1"/>
  <c r="E2877" i="15"/>
  <c r="D2877" i="15"/>
  <c r="C2877" i="15"/>
  <c r="B2877" i="15"/>
  <c r="V2876" i="15"/>
  <c r="I2876" i="15"/>
  <c r="H2876" i="15"/>
  <c r="F2876" i="15"/>
  <c r="E2876" i="15"/>
  <c r="D2876" i="15"/>
  <c r="C2876" i="15"/>
  <c r="B2876" i="15"/>
  <c r="V2875" i="15"/>
  <c r="I2875" i="15"/>
  <c r="H2875" i="15"/>
  <c r="F2875" i="15"/>
  <c r="E2875" i="15"/>
  <c r="D2875" i="15"/>
  <c r="C2875" i="15"/>
  <c r="B2875" i="15"/>
  <c r="V2874" i="15"/>
  <c r="I2874" i="15"/>
  <c r="H2874" i="15"/>
  <c r="F2874" i="15"/>
  <c r="E2874" i="15"/>
  <c r="D2874" i="15"/>
  <c r="C2874" i="15"/>
  <c r="B2874" i="15"/>
  <c r="V2873" i="15"/>
  <c r="I2873" i="15"/>
  <c r="H2873" i="15"/>
  <c r="F2873" i="15"/>
  <c r="W2873" i="15" s="1"/>
  <c r="E2873" i="15"/>
  <c r="D2873" i="15"/>
  <c r="C2873" i="15"/>
  <c r="B2873" i="15"/>
  <c r="V2872" i="15"/>
  <c r="I2872" i="15"/>
  <c r="H2872" i="15"/>
  <c r="F2872" i="15"/>
  <c r="J2872" i="15" s="1"/>
  <c r="E2872" i="15"/>
  <c r="D2872" i="15"/>
  <c r="C2872" i="15"/>
  <c r="B2872" i="15"/>
  <c r="V2871" i="15"/>
  <c r="I2871" i="15"/>
  <c r="H2871" i="15"/>
  <c r="F2871" i="15"/>
  <c r="E2871" i="15"/>
  <c r="D2871" i="15"/>
  <c r="C2871" i="15"/>
  <c r="B2871" i="15"/>
  <c r="V2870" i="15"/>
  <c r="I2870" i="15"/>
  <c r="H2870" i="15"/>
  <c r="F2870" i="15"/>
  <c r="E2870" i="15"/>
  <c r="D2870" i="15"/>
  <c r="C2870" i="15"/>
  <c r="B2870" i="15"/>
  <c r="V2869" i="15"/>
  <c r="I2869" i="15"/>
  <c r="H2869" i="15"/>
  <c r="F2869" i="15"/>
  <c r="J2869" i="15" s="1"/>
  <c r="E2869" i="15"/>
  <c r="D2869" i="15"/>
  <c r="C2869" i="15"/>
  <c r="B2869" i="15"/>
  <c r="V2868" i="15"/>
  <c r="I2868" i="15"/>
  <c r="H2868" i="15"/>
  <c r="F2868" i="15"/>
  <c r="E2868" i="15"/>
  <c r="D2868" i="15"/>
  <c r="C2868" i="15"/>
  <c r="B2868" i="15"/>
  <c r="V2867" i="15"/>
  <c r="I2867" i="15"/>
  <c r="H2867" i="15"/>
  <c r="F2867" i="15"/>
  <c r="J2867" i="15" s="1"/>
  <c r="E2867" i="15"/>
  <c r="D2867" i="15"/>
  <c r="C2867" i="15"/>
  <c r="B2867" i="15"/>
  <c r="V2866" i="15"/>
  <c r="I2866" i="15"/>
  <c r="H2866" i="15"/>
  <c r="F2866" i="15"/>
  <c r="E2866" i="15"/>
  <c r="D2866" i="15"/>
  <c r="C2866" i="15"/>
  <c r="B2866" i="15"/>
  <c r="W2865" i="15"/>
  <c r="V2865" i="15"/>
  <c r="I2865" i="15"/>
  <c r="H2865" i="15"/>
  <c r="F2865" i="15"/>
  <c r="J2865" i="15" s="1"/>
  <c r="E2865" i="15"/>
  <c r="D2865" i="15"/>
  <c r="C2865" i="15"/>
  <c r="B2865" i="15"/>
  <c r="V2864" i="15"/>
  <c r="I2864" i="15"/>
  <c r="H2864" i="15"/>
  <c r="F2864" i="15"/>
  <c r="W3120" i="15" s="1"/>
  <c r="E2864" i="15"/>
  <c r="D2864" i="15"/>
  <c r="C2864" i="15"/>
  <c r="B2864" i="15"/>
  <c r="V2863" i="15"/>
  <c r="I2863" i="15"/>
  <c r="H2863" i="15"/>
  <c r="F2863" i="15"/>
  <c r="E2863" i="15"/>
  <c r="D2863" i="15"/>
  <c r="C2863" i="15"/>
  <c r="B2863" i="15"/>
  <c r="W2862" i="15"/>
  <c r="V2862" i="15"/>
  <c r="I2862" i="15"/>
  <c r="H2862" i="15"/>
  <c r="F2862" i="15"/>
  <c r="J2862" i="15" s="1"/>
  <c r="E2862" i="15"/>
  <c r="D2862" i="15"/>
  <c r="C2862" i="15"/>
  <c r="B2862" i="15"/>
  <c r="V2861" i="15"/>
  <c r="I2861" i="15"/>
  <c r="H2861" i="15"/>
  <c r="F2861" i="15"/>
  <c r="J2861" i="15" s="1"/>
  <c r="E2861" i="15"/>
  <c r="D2861" i="15"/>
  <c r="C2861" i="15"/>
  <c r="B2861" i="15"/>
  <c r="V2860" i="15"/>
  <c r="I2860" i="15"/>
  <c r="H2860" i="15"/>
  <c r="F2860" i="15"/>
  <c r="J2860" i="15" s="1"/>
  <c r="E2860" i="15"/>
  <c r="D2860" i="15"/>
  <c r="C2860" i="15"/>
  <c r="B2860" i="15"/>
  <c r="V2859" i="15"/>
  <c r="I2859" i="15"/>
  <c r="H2859" i="15"/>
  <c r="F2859" i="15"/>
  <c r="J2859" i="15" s="1"/>
  <c r="E2859" i="15"/>
  <c r="D2859" i="15"/>
  <c r="C2859" i="15"/>
  <c r="B2859" i="15"/>
  <c r="V2858" i="15"/>
  <c r="I2858" i="15"/>
  <c r="H2858" i="15"/>
  <c r="F2858" i="15"/>
  <c r="E2858" i="15"/>
  <c r="D2858" i="15"/>
  <c r="C2858" i="15"/>
  <c r="B2858" i="15"/>
  <c r="V2857" i="15"/>
  <c r="I2857" i="15"/>
  <c r="H2857" i="15"/>
  <c r="F2857" i="15"/>
  <c r="E2857" i="15"/>
  <c r="D2857" i="15"/>
  <c r="C2857" i="15"/>
  <c r="B2857" i="15"/>
  <c r="V2856" i="15"/>
  <c r="I2856" i="15"/>
  <c r="H2856" i="15"/>
  <c r="F2856" i="15"/>
  <c r="E2856" i="15"/>
  <c r="D2856" i="15"/>
  <c r="C2856" i="15"/>
  <c r="B2856" i="15"/>
  <c r="V2855" i="15"/>
  <c r="I2855" i="15"/>
  <c r="H2855" i="15"/>
  <c r="F2855" i="15"/>
  <c r="J2855" i="15" s="1"/>
  <c r="E2855" i="15"/>
  <c r="D2855" i="15"/>
  <c r="C2855" i="15"/>
  <c r="B2855" i="15"/>
  <c r="V2854" i="15"/>
  <c r="I2854" i="15"/>
  <c r="H2854" i="15"/>
  <c r="F2854" i="15"/>
  <c r="E2854" i="15"/>
  <c r="D2854" i="15"/>
  <c r="C2854" i="15"/>
  <c r="B2854" i="15"/>
  <c r="W2853" i="15"/>
  <c r="V2853" i="15"/>
  <c r="I2853" i="15"/>
  <c r="H2853" i="15"/>
  <c r="F2853" i="15"/>
  <c r="J2853" i="15" s="1"/>
  <c r="E2853" i="15"/>
  <c r="D2853" i="15"/>
  <c r="C2853" i="15"/>
  <c r="B2853" i="15"/>
  <c r="V2852" i="15"/>
  <c r="I2852" i="15"/>
  <c r="H2852" i="15"/>
  <c r="F2852" i="15"/>
  <c r="E2852" i="15"/>
  <c r="D2852" i="15"/>
  <c r="C2852" i="15"/>
  <c r="B2852" i="15"/>
  <c r="V2851" i="15"/>
  <c r="J2851" i="15"/>
  <c r="I2851" i="15"/>
  <c r="H2851" i="15"/>
  <c r="F2851" i="15"/>
  <c r="E2851" i="15"/>
  <c r="D2851" i="15"/>
  <c r="C2851" i="15"/>
  <c r="B2851" i="15"/>
  <c r="V2850" i="15"/>
  <c r="I2850" i="15"/>
  <c r="H2850" i="15"/>
  <c r="F2850" i="15"/>
  <c r="J2850" i="15" s="1"/>
  <c r="E2850" i="15"/>
  <c r="D2850" i="15"/>
  <c r="C2850" i="15"/>
  <c r="B2850" i="15"/>
  <c r="V2849" i="15"/>
  <c r="I2849" i="15"/>
  <c r="H2849" i="15"/>
  <c r="F2849" i="15"/>
  <c r="E2849" i="15"/>
  <c r="D2849" i="15"/>
  <c r="C2849" i="15"/>
  <c r="B2849" i="15"/>
  <c r="V2848" i="15"/>
  <c r="I2848" i="15"/>
  <c r="H2848" i="15"/>
  <c r="F2848" i="15"/>
  <c r="E2848" i="15"/>
  <c r="D2848" i="15"/>
  <c r="C2848" i="15"/>
  <c r="B2848" i="15"/>
  <c r="V2847" i="15"/>
  <c r="I2847" i="15"/>
  <c r="H2847" i="15"/>
  <c r="F2847" i="15"/>
  <c r="E2847" i="15"/>
  <c r="D2847" i="15"/>
  <c r="C2847" i="15"/>
  <c r="B2847" i="15"/>
  <c r="V2846" i="15"/>
  <c r="J2846" i="15"/>
  <c r="I2846" i="15"/>
  <c r="H2846" i="15"/>
  <c r="F2846" i="15"/>
  <c r="E2846" i="15"/>
  <c r="D2846" i="15"/>
  <c r="C2846" i="15"/>
  <c r="B2846" i="15"/>
  <c r="W2845" i="15"/>
  <c r="V2845" i="15"/>
  <c r="I2845" i="15"/>
  <c r="H2845" i="15"/>
  <c r="F2845" i="15"/>
  <c r="E2845" i="15"/>
  <c r="D2845" i="15"/>
  <c r="C2845" i="15"/>
  <c r="B2845" i="15"/>
  <c r="V2844" i="15"/>
  <c r="I2844" i="15"/>
  <c r="H2844" i="15"/>
  <c r="F2844" i="15"/>
  <c r="E2844" i="15"/>
  <c r="D2844" i="15"/>
  <c r="C2844" i="15"/>
  <c r="B2844" i="15"/>
  <c r="V2843" i="15"/>
  <c r="I2843" i="15"/>
  <c r="H2843" i="15"/>
  <c r="F2843" i="15"/>
  <c r="E2843" i="15"/>
  <c r="D2843" i="15"/>
  <c r="C2843" i="15"/>
  <c r="B2843" i="15"/>
  <c r="V2842" i="15"/>
  <c r="I2842" i="15"/>
  <c r="H2842" i="15"/>
  <c r="F2842" i="15"/>
  <c r="J2842" i="15" s="1"/>
  <c r="E2842" i="15"/>
  <c r="D2842" i="15"/>
  <c r="C2842" i="15"/>
  <c r="B2842" i="15"/>
  <c r="V2841" i="15"/>
  <c r="I2841" i="15"/>
  <c r="H2841" i="15"/>
  <c r="F2841" i="15"/>
  <c r="J2841" i="15" s="1"/>
  <c r="E2841" i="15"/>
  <c r="D2841" i="15"/>
  <c r="C2841" i="15"/>
  <c r="B2841" i="15"/>
  <c r="V2840" i="15"/>
  <c r="I2840" i="15"/>
  <c r="H2840" i="15"/>
  <c r="F2840" i="15"/>
  <c r="E2840" i="15"/>
  <c r="D2840" i="15"/>
  <c r="C2840" i="15"/>
  <c r="B2840" i="15"/>
  <c r="V2839" i="15"/>
  <c r="I2839" i="15"/>
  <c r="H2839" i="15"/>
  <c r="F2839" i="15"/>
  <c r="W2839" i="15" s="1"/>
  <c r="E2839" i="15"/>
  <c r="D2839" i="15"/>
  <c r="C2839" i="15"/>
  <c r="B2839" i="15"/>
  <c r="V2838" i="15"/>
  <c r="I2838" i="15"/>
  <c r="H2838" i="15"/>
  <c r="F2838" i="15"/>
  <c r="E2838" i="15"/>
  <c r="D2838" i="15"/>
  <c r="C2838" i="15"/>
  <c r="B2838" i="15"/>
  <c r="V2837" i="15"/>
  <c r="I2837" i="15"/>
  <c r="H2837" i="15"/>
  <c r="F2837" i="15"/>
  <c r="E2837" i="15"/>
  <c r="D2837" i="15"/>
  <c r="C2837" i="15"/>
  <c r="B2837" i="15"/>
  <c r="V2836" i="15"/>
  <c r="I2836" i="15"/>
  <c r="H2836" i="15"/>
  <c r="F2836" i="15"/>
  <c r="E2836" i="15"/>
  <c r="D2836" i="15"/>
  <c r="C2836" i="15"/>
  <c r="B2836" i="15"/>
  <c r="V2835" i="15"/>
  <c r="I2835" i="15"/>
  <c r="H2835" i="15"/>
  <c r="F2835" i="15"/>
  <c r="J2835" i="15" s="1"/>
  <c r="E2835" i="15"/>
  <c r="D2835" i="15"/>
  <c r="C2835" i="15"/>
  <c r="B2835" i="15"/>
  <c r="V2834" i="15"/>
  <c r="I2834" i="15"/>
  <c r="H2834" i="15"/>
  <c r="F2834" i="15"/>
  <c r="J2834" i="15" s="1"/>
  <c r="E2834" i="15"/>
  <c r="D2834" i="15"/>
  <c r="C2834" i="15"/>
  <c r="B2834" i="15"/>
  <c r="V2833" i="15"/>
  <c r="I2833" i="15"/>
  <c r="H2833" i="15"/>
  <c r="F2833" i="15"/>
  <c r="W2833" i="15" s="1"/>
  <c r="E2833" i="15"/>
  <c r="D2833" i="15"/>
  <c r="C2833" i="15"/>
  <c r="B2833" i="15"/>
  <c r="V2832" i="15"/>
  <c r="I2832" i="15"/>
  <c r="H2832" i="15"/>
  <c r="F2832" i="15"/>
  <c r="E2832" i="15"/>
  <c r="D2832" i="15"/>
  <c r="C2832" i="15"/>
  <c r="B2832" i="15"/>
  <c r="W2831" i="15"/>
  <c r="V2831" i="15"/>
  <c r="I2831" i="15"/>
  <c r="H2831" i="15"/>
  <c r="F2831" i="15"/>
  <c r="J2831" i="15" s="1"/>
  <c r="E2831" i="15"/>
  <c r="D2831" i="15"/>
  <c r="C2831" i="15"/>
  <c r="B2831" i="15"/>
  <c r="V2830" i="15"/>
  <c r="I2830" i="15"/>
  <c r="H2830" i="15"/>
  <c r="F2830" i="15"/>
  <c r="E2830" i="15"/>
  <c r="D2830" i="15"/>
  <c r="C2830" i="15"/>
  <c r="B2830" i="15"/>
  <c r="V2829" i="15"/>
  <c r="I2829" i="15"/>
  <c r="H2829" i="15"/>
  <c r="F2829" i="15"/>
  <c r="J2829" i="15" s="1"/>
  <c r="E2829" i="15"/>
  <c r="D2829" i="15"/>
  <c r="C2829" i="15"/>
  <c r="B2829" i="15"/>
  <c r="V2828" i="15"/>
  <c r="I2828" i="15"/>
  <c r="H2828" i="15"/>
  <c r="F2828" i="15"/>
  <c r="E2828" i="15"/>
  <c r="D2828" i="15"/>
  <c r="C2828" i="15"/>
  <c r="B2828" i="15"/>
  <c r="V2827" i="15"/>
  <c r="I2827" i="15"/>
  <c r="H2827" i="15"/>
  <c r="F2827" i="15"/>
  <c r="J2827" i="15" s="1"/>
  <c r="E2827" i="15"/>
  <c r="D2827" i="15"/>
  <c r="C2827" i="15"/>
  <c r="B2827" i="15"/>
  <c r="V2826" i="15"/>
  <c r="I2826" i="15"/>
  <c r="H2826" i="15"/>
  <c r="F2826" i="15"/>
  <c r="E2826" i="15"/>
  <c r="D2826" i="15"/>
  <c r="C2826" i="15"/>
  <c r="B2826" i="15"/>
  <c r="V2825" i="15"/>
  <c r="I2825" i="15"/>
  <c r="H2825" i="15"/>
  <c r="F2825" i="15"/>
  <c r="E2825" i="15"/>
  <c r="D2825" i="15"/>
  <c r="C2825" i="15"/>
  <c r="B2825" i="15"/>
  <c r="V2824" i="15"/>
  <c r="I2824" i="15"/>
  <c r="H2824" i="15"/>
  <c r="F2824" i="15"/>
  <c r="J2824" i="15" s="1"/>
  <c r="E2824" i="15"/>
  <c r="D2824" i="15"/>
  <c r="C2824" i="15"/>
  <c r="B2824" i="15"/>
  <c r="V2823" i="15"/>
  <c r="I2823" i="15"/>
  <c r="H2823" i="15"/>
  <c r="F2823" i="15"/>
  <c r="E2823" i="15"/>
  <c r="D2823" i="15"/>
  <c r="C2823" i="15"/>
  <c r="B2823" i="15"/>
  <c r="V2822" i="15"/>
  <c r="I2822" i="15"/>
  <c r="H2822" i="15"/>
  <c r="F2822" i="15"/>
  <c r="W2822" i="15" s="1"/>
  <c r="E2822" i="15"/>
  <c r="D2822" i="15"/>
  <c r="C2822" i="15"/>
  <c r="B2822" i="15"/>
  <c r="W2821" i="15"/>
  <c r="V2821" i="15"/>
  <c r="I2821" i="15"/>
  <c r="H2821" i="15"/>
  <c r="F2821" i="15"/>
  <c r="J2821" i="15" s="1"/>
  <c r="E2821" i="15"/>
  <c r="D2821" i="15"/>
  <c r="C2821" i="15"/>
  <c r="B2821" i="15"/>
  <c r="V2820" i="15"/>
  <c r="I2820" i="15"/>
  <c r="H2820" i="15"/>
  <c r="F2820" i="15"/>
  <c r="J2820" i="15" s="1"/>
  <c r="E2820" i="15"/>
  <c r="D2820" i="15"/>
  <c r="C2820" i="15"/>
  <c r="B2820" i="15"/>
  <c r="V2819" i="15"/>
  <c r="I2819" i="15"/>
  <c r="H2819" i="15"/>
  <c r="F2819" i="15"/>
  <c r="J2819" i="15" s="1"/>
  <c r="E2819" i="15"/>
  <c r="D2819" i="15"/>
  <c r="C2819" i="15"/>
  <c r="B2819" i="15"/>
  <c r="V2818" i="15"/>
  <c r="I2818" i="15"/>
  <c r="H2818" i="15"/>
  <c r="F2818" i="15"/>
  <c r="E2818" i="15"/>
  <c r="D2818" i="15"/>
  <c r="C2818" i="15"/>
  <c r="B2818" i="15"/>
  <c r="W2817" i="15"/>
  <c r="V2817" i="15"/>
  <c r="I2817" i="15"/>
  <c r="H2817" i="15"/>
  <c r="F2817" i="15"/>
  <c r="J2817" i="15" s="1"/>
  <c r="E2817" i="15"/>
  <c r="D2817" i="15"/>
  <c r="C2817" i="15"/>
  <c r="B2817" i="15"/>
  <c r="V2816" i="15"/>
  <c r="I2816" i="15"/>
  <c r="H2816" i="15"/>
  <c r="F2816" i="15"/>
  <c r="E2816" i="15"/>
  <c r="D2816" i="15"/>
  <c r="C2816" i="15"/>
  <c r="B2816" i="15"/>
  <c r="V2815" i="15"/>
  <c r="I2815" i="15"/>
  <c r="H2815" i="15"/>
  <c r="F2815" i="15"/>
  <c r="E2815" i="15"/>
  <c r="D2815" i="15"/>
  <c r="C2815" i="15"/>
  <c r="B2815" i="15"/>
  <c r="V2814" i="15"/>
  <c r="I2814" i="15"/>
  <c r="H2814" i="15"/>
  <c r="F2814" i="15"/>
  <c r="J2814" i="15" s="1"/>
  <c r="E2814" i="15"/>
  <c r="D2814" i="15"/>
  <c r="C2814" i="15"/>
  <c r="B2814" i="15"/>
  <c r="V2813" i="15"/>
  <c r="I2813" i="15"/>
  <c r="H2813" i="15"/>
  <c r="F2813" i="15"/>
  <c r="J2813" i="15" s="1"/>
  <c r="E2813" i="15"/>
  <c r="D2813" i="15"/>
  <c r="C2813" i="15"/>
  <c r="B2813" i="15"/>
  <c r="V2812" i="15"/>
  <c r="I2812" i="15"/>
  <c r="H2812" i="15"/>
  <c r="F2812" i="15"/>
  <c r="E2812" i="15"/>
  <c r="D2812" i="15"/>
  <c r="C2812" i="15"/>
  <c r="B2812" i="15"/>
  <c r="V2811" i="15"/>
  <c r="I2811" i="15"/>
  <c r="H2811" i="15"/>
  <c r="F2811" i="15"/>
  <c r="E2811" i="15"/>
  <c r="D2811" i="15"/>
  <c r="C2811" i="15"/>
  <c r="B2811" i="15"/>
  <c r="V2810" i="15"/>
  <c r="I2810" i="15"/>
  <c r="H2810" i="15"/>
  <c r="F2810" i="15"/>
  <c r="E2810" i="15"/>
  <c r="D2810" i="15"/>
  <c r="C2810" i="15"/>
  <c r="B2810" i="15"/>
  <c r="V2809" i="15"/>
  <c r="I2809" i="15"/>
  <c r="H2809" i="15"/>
  <c r="F2809" i="15"/>
  <c r="E2809" i="15"/>
  <c r="D2809" i="15"/>
  <c r="C2809" i="15"/>
  <c r="B2809" i="15"/>
  <c r="V2808" i="15"/>
  <c r="I2808" i="15"/>
  <c r="H2808" i="15"/>
  <c r="F2808" i="15"/>
  <c r="J2808" i="15" s="1"/>
  <c r="E2808" i="15"/>
  <c r="D2808" i="15"/>
  <c r="C2808" i="15"/>
  <c r="B2808" i="15"/>
  <c r="V2807" i="15"/>
  <c r="I2807" i="15"/>
  <c r="H2807" i="15"/>
  <c r="F2807" i="15"/>
  <c r="E2807" i="15"/>
  <c r="D2807" i="15"/>
  <c r="C2807" i="15"/>
  <c r="B2807" i="15"/>
  <c r="V2806" i="15"/>
  <c r="I2806" i="15"/>
  <c r="H2806" i="15"/>
  <c r="F2806" i="15"/>
  <c r="J2806" i="15" s="1"/>
  <c r="E2806" i="15"/>
  <c r="D2806" i="15"/>
  <c r="C2806" i="15"/>
  <c r="B2806" i="15"/>
  <c r="V2805" i="15"/>
  <c r="I2805" i="15"/>
  <c r="H2805" i="15"/>
  <c r="F2805" i="15"/>
  <c r="J2805" i="15" s="1"/>
  <c r="E2805" i="15"/>
  <c r="D2805" i="15"/>
  <c r="C2805" i="15"/>
  <c r="B2805" i="15"/>
  <c r="V2804" i="15"/>
  <c r="I2804" i="15"/>
  <c r="H2804" i="15"/>
  <c r="F2804" i="15"/>
  <c r="E2804" i="15"/>
  <c r="D2804" i="15"/>
  <c r="C2804" i="15"/>
  <c r="B2804" i="15"/>
  <c r="V2803" i="15"/>
  <c r="I2803" i="15"/>
  <c r="H2803" i="15"/>
  <c r="F2803" i="15"/>
  <c r="E2803" i="15"/>
  <c r="D2803" i="15"/>
  <c r="C2803" i="15"/>
  <c r="B2803" i="15"/>
  <c r="V2802" i="15"/>
  <c r="I2802" i="15"/>
  <c r="H2802" i="15"/>
  <c r="F2802" i="15"/>
  <c r="E2802" i="15"/>
  <c r="D2802" i="15"/>
  <c r="C2802" i="15"/>
  <c r="B2802" i="15"/>
  <c r="V2801" i="15"/>
  <c r="I2801" i="15"/>
  <c r="H2801" i="15"/>
  <c r="F2801" i="15"/>
  <c r="J2801" i="15" s="1"/>
  <c r="E2801" i="15"/>
  <c r="D2801" i="15"/>
  <c r="C2801" i="15"/>
  <c r="B2801" i="15"/>
  <c r="W2800" i="15"/>
  <c r="V2800" i="15"/>
  <c r="I2800" i="15"/>
  <c r="H2800" i="15"/>
  <c r="F2800" i="15"/>
  <c r="J2800" i="15" s="1"/>
  <c r="E2800" i="15"/>
  <c r="D2800" i="15"/>
  <c r="C2800" i="15"/>
  <c r="B2800" i="15"/>
  <c r="V2799" i="15"/>
  <c r="I2799" i="15"/>
  <c r="H2799" i="15"/>
  <c r="F2799" i="15"/>
  <c r="W2795" i="15" s="1"/>
  <c r="E2799" i="15"/>
  <c r="D2799" i="15"/>
  <c r="C2799" i="15"/>
  <c r="B2799" i="15"/>
  <c r="V2798" i="15"/>
  <c r="I2798" i="15"/>
  <c r="H2798" i="15"/>
  <c r="F2798" i="15"/>
  <c r="E2798" i="15"/>
  <c r="D2798" i="15"/>
  <c r="C2798" i="15"/>
  <c r="B2798" i="15"/>
  <c r="V2797" i="15"/>
  <c r="I2797" i="15"/>
  <c r="H2797" i="15"/>
  <c r="F2797" i="15"/>
  <c r="J2797" i="15" s="1"/>
  <c r="E2797" i="15"/>
  <c r="D2797" i="15"/>
  <c r="C2797" i="15"/>
  <c r="B2797" i="15"/>
  <c r="W2796" i="15"/>
  <c r="V2796" i="15"/>
  <c r="I2796" i="15"/>
  <c r="H2796" i="15"/>
  <c r="F2796" i="15"/>
  <c r="E2796" i="15"/>
  <c r="D2796" i="15"/>
  <c r="C2796" i="15"/>
  <c r="B2796" i="15"/>
  <c r="V2795" i="15"/>
  <c r="I2795" i="15"/>
  <c r="H2795" i="15"/>
  <c r="F2795" i="15"/>
  <c r="E2795" i="15"/>
  <c r="D2795" i="15"/>
  <c r="C2795" i="15"/>
  <c r="B2795" i="15"/>
  <c r="V2794" i="15"/>
  <c r="I2794" i="15"/>
  <c r="H2794" i="15"/>
  <c r="F2794" i="15"/>
  <c r="J2794" i="15" s="1"/>
  <c r="E2794" i="15"/>
  <c r="D2794" i="15"/>
  <c r="C2794" i="15"/>
  <c r="B2794" i="15"/>
  <c r="V2793" i="15"/>
  <c r="I2793" i="15"/>
  <c r="H2793" i="15"/>
  <c r="F2793" i="15"/>
  <c r="J2793" i="15" s="1"/>
  <c r="E2793" i="15"/>
  <c r="D2793" i="15"/>
  <c r="C2793" i="15"/>
  <c r="B2793" i="15"/>
  <c r="V2792" i="15"/>
  <c r="I2792" i="15"/>
  <c r="H2792" i="15"/>
  <c r="F2792" i="15"/>
  <c r="J2792" i="15" s="1"/>
  <c r="E2792" i="15"/>
  <c r="D2792" i="15"/>
  <c r="C2792" i="15"/>
  <c r="B2792" i="15"/>
  <c r="V2791" i="15"/>
  <c r="I2791" i="15"/>
  <c r="H2791" i="15"/>
  <c r="F2791" i="15"/>
  <c r="E2791" i="15"/>
  <c r="D2791" i="15"/>
  <c r="C2791" i="15"/>
  <c r="B2791" i="15"/>
  <c r="V2790" i="15"/>
  <c r="I2790" i="15"/>
  <c r="H2790" i="15"/>
  <c r="F2790" i="15"/>
  <c r="E2790" i="15"/>
  <c r="D2790" i="15"/>
  <c r="C2790" i="15"/>
  <c r="B2790" i="15"/>
  <c r="V2789" i="15"/>
  <c r="I2789" i="15"/>
  <c r="H2789" i="15"/>
  <c r="F2789" i="15"/>
  <c r="J2789" i="15" s="1"/>
  <c r="E2789" i="15"/>
  <c r="D2789" i="15"/>
  <c r="C2789" i="15"/>
  <c r="B2789" i="15"/>
  <c r="V2788" i="15"/>
  <c r="I2788" i="15"/>
  <c r="H2788" i="15"/>
  <c r="F2788" i="15"/>
  <c r="J2788" i="15" s="1"/>
  <c r="E2788" i="15"/>
  <c r="D2788" i="15"/>
  <c r="C2788" i="15"/>
  <c r="B2788" i="15"/>
  <c r="V2787" i="15"/>
  <c r="I2787" i="15"/>
  <c r="H2787" i="15"/>
  <c r="F2787" i="15"/>
  <c r="W2787" i="15" s="1"/>
  <c r="E2787" i="15"/>
  <c r="D2787" i="15"/>
  <c r="C2787" i="15"/>
  <c r="B2787" i="15"/>
  <c r="V2786" i="15"/>
  <c r="I2786" i="15"/>
  <c r="H2786" i="15"/>
  <c r="F2786" i="15"/>
  <c r="E2786" i="15"/>
  <c r="D2786" i="15"/>
  <c r="C2786" i="15"/>
  <c r="B2786" i="15"/>
  <c r="V2785" i="15"/>
  <c r="I2785" i="15"/>
  <c r="H2785" i="15"/>
  <c r="F2785" i="15"/>
  <c r="E2785" i="15"/>
  <c r="D2785" i="15"/>
  <c r="C2785" i="15"/>
  <c r="B2785" i="15"/>
  <c r="V2784" i="15"/>
  <c r="I2784" i="15"/>
  <c r="H2784" i="15"/>
  <c r="F2784" i="15"/>
  <c r="E2784" i="15"/>
  <c r="D2784" i="15"/>
  <c r="C2784" i="15"/>
  <c r="B2784" i="15"/>
  <c r="V2783" i="15"/>
  <c r="I2783" i="15"/>
  <c r="H2783" i="15"/>
  <c r="F2783" i="15"/>
  <c r="J2783" i="15" s="1"/>
  <c r="E2783" i="15"/>
  <c r="D2783" i="15"/>
  <c r="C2783" i="15"/>
  <c r="B2783" i="15"/>
  <c r="V2782" i="15"/>
  <c r="J2782" i="15"/>
  <c r="I2782" i="15"/>
  <c r="H2782" i="15"/>
  <c r="F2782" i="15"/>
  <c r="W2782" i="15" s="1"/>
  <c r="E2782" i="15"/>
  <c r="D2782" i="15"/>
  <c r="C2782" i="15"/>
  <c r="B2782" i="15"/>
  <c r="V2781" i="15"/>
  <c r="I2781" i="15"/>
  <c r="H2781" i="15"/>
  <c r="F2781" i="15"/>
  <c r="J2781" i="15" s="1"/>
  <c r="E2781" i="15"/>
  <c r="D2781" i="15"/>
  <c r="C2781" i="15"/>
  <c r="B2781" i="15"/>
  <c r="W2780" i="15"/>
  <c r="V2780" i="15"/>
  <c r="I2780" i="15"/>
  <c r="H2780" i="15"/>
  <c r="F2780" i="15"/>
  <c r="J2780" i="15" s="1"/>
  <c r="E2780" i="15"/>
  <c r="D2780" i="15"/>
  <c r="C2780" i="15"/>
  <c r="B2780" i="15"/>
  <c r="W2779" i="15"/>
  <c r="V2779" i="15"/>
  <c r="I2779" i="15"/>
  <c r="H2779" i="15"/>
  <c r="F2779" i="15"/>
  <c r="J2779" i="15" s="1"/>
  <c r="E2779" i="15"/>
  <c r="D2779" i="15"/>
  <c r="C2779" i="15"/>
  <c r="B2779" i="15"/>
  <c r="V2778" i="15"/>
  <c r="I2778" i="15"/>
  <c r="H2778" i="15"/>
  <c r="F2778" i="15"/>
  <c r="E2778" i="15"/>
  <c r="D2778" i="15"/>
  <c r="C2778" i="15"/>
  <c r="B2778" i="15"/>
  <c r="V2777" i="15"/>
  <c r="I2777" i="15"/>
  <c r="H2777" i="15"/>
  <c r="F2777" i="15"/>
  <c r="E2777" i="15"/>
  <c r="D2777" i="15"/>
  <c r="C2777" i="15"/>
  <c r="B2777" i="15"/>
  <c r="V2776" i="15"/>
  <c r="I2776" i="15"/>
  <c r="H2776" i="15"/>
  <c r="F2776" i="15"/>
  <c r="W2776" i="15" s="1"/>
  <c r="E2776" i="15"/>
  <c r="D2776" i="15"/>
  <c r="C2776" i="15"/>
  <c r="B2776" i="15"/>
  <c r="V2775" i="15"/>
  <c r="I2775" i="15"/>
  <c r="H2775" i="15"/>
  <c r="F2775" i="15"/>
  <c r="E2775" i="15"/>
  <c r="D2775" i="15"/>
  <c r="C2775" i="15"/>
  <c r="B2775" i="15"/>
  <c r="V2774" i="15"/>
  <c r="I2774" i="15"/>
  <c r="H2774" i="15"/>
  <c r="F2774" i="15"/>
  <c r="E2774" i="15"/>
  <c r="D2774" i="15"/>
  <c r="C2774" i="15"/>
  <c r="B2774" i="15"/>
  <c r="V2773" i="15"/>
  <c r="I2773" i="15"/>
  <c r="H2773" i="15"/>
  <c r="F2773" i="15"/>
  <c r="E2773" i="15"/>
  <c r="D2773" i="15"/>
  <c r="C2773" i="15"/>
  <c r="B2773" i="15"/>
  <c r="V2772" i="15"/>
  <c r="I2772" i="15"/>
  <c r="H2772" i="15"/>
  <c r="F2772" i="15"/>
  <c r="E2772" i="15"/>
  <c r="D2772" i="15"/>
  <c r="C2772" i="15"/>
  <c r="B2772" i="15"/>
  <c r="V2771" i="15"/>
  <c r="I2771" i="15"/>
  <c r="H2771" i="15"/>
  <c r="F2771" i="15"/>
  <c r="E2771" i="15"/>
  <c r="D2771" i="15"/>
  <c r="C2771" i="15"/>
  <c r="B2771" i="15"/>
  <c r="W2770" i="15"/>
  <c r="V2770" i="15"/>
  <c r="I2770" i="15"/>
  <c r="H2770" i="15"/>
  <c r="F2770" i="15"/>
  <c r="J2770" i="15" s="1"/>
  <c r="E2770" i="15"/>
  <c r="D2770" i="15"/>
  <c r="C2770" i="15"/>
  <c r="B2770" i="15"/>
  <c r="V2769" i="15"/>
  <c r="I2769" i="15"/>
  <c r="H2769" i="15"/>
  <c r="F2769" i="15"/>
  <c r="E2769" i="15"/>
  <c r="D2769" i="15"/>
  <c r="C2769" i="15"/>
  <c r="B2769" i="15"/>
  <c r="V2768" i="15"/>
  <c r="J2768" i="15"/>
  <c r="I2768" i="15"/>
  <c r="H2768" i="15"/>
  <c r="F2768" i="15"/>
  <c r="W2768" i="15" s="1"/>
  <c r="E2768" i="15"/>
  <c r="D2768" i="15"/>
  <c r="C2768" i="15"/>
  <c r="B2768" i="15"/>
  <c r="V2767" i="15"/>
  <c r="I2767" i="15"/>
  <c r="H2767" i="15"/>
  <c r="F2767" i="15"/>
  <c r="E2767" i="15"/>
  <c r="D2767" i="15"/>
  <c r="C2767" i="15"/>
  <c r="B2767" i="15"/>
  <c r="W2766" i="15"/>
  <c r="V2766" i="15"/>
  <c r="I2766" i="15"/>
  <c r="H2766" i="15"/>
  <c r="F2766" i="15"/>
  <c r="J2766" i="15" s="1"/>
  <c r="E2766" i="15"/>
  <c r="D2766" i="15"/>
  <c r="C2766" i="15"/>
  <c r="B2766" i="15"/>
  <c r="V2765" i="15"/>
  <c r="I2765" i="15"/>
  <c r="H2765" i="15"/>
  <c r="F2765" i="15"/>
  <c r="E2765" i="15"/>
  <c r="D2765" i="15"/>
  <c r="C2765" i="15"/>
  <c r="B2765" i="15"/>
  <c r="V2764" i="15"/>
  <c r="I2764" i="15"/>
  <c r="H2764" i="15"/>
  <c r="F2764" i="15"/>
  <c r="E2764" i="15"/>
  <c r="D2764" i="15"/>
  <c r="C2764" i="15"/>
  <c r="B2764" i="15"/>
  <c r="V2763" i="15"/>
  <c r="I2763" i="15"/>
  <c r="H2763" i="15"/>
  <c r="F2763" i="15"/>
  <c r="E2763" i="15"/>
  <c r="D2763" i="15"/>
  <c r="C2763" i="15"/>
  <c r="B2763" i="15"/>
  <c r="V2762" i="15"/>
  <c r="J2762" i="15"/>
  <c r="I2762" i="15"/>
  <c r="H2762" i="15"/>
  <c r="F2762" i="15"/>
  <c r="W2762" i="15" s="1"/>
  <c r="E2762" i="15"/>
  <c r="D2762" i="15"/>
  <c r="C2762" i="15"/>
  <c r="B2762" i="15"/>
  <c r="V2761" i="15"/>
  <c r="J2761" i="15"/>
  <c r="I2761" i="15"/>
  <c r="H2761" i="15"/>
  <c r="F2761" i="15"/>
  <c r="W2761" i="15" s="1"/>
  <c r="E2761" i="15"/>
  <c r="D2761" i="15"/>
  <c r="C2761" i="15"/>
  <c r="B2761" i="15"/>
  <c r="V2760" i="15"/>
  <c r="I2760" i="15"/>
  <c r="H2760" i="15"/>
  <c r="F2760" i="15"/>
  <c r="W2760" i="15" s="1"/>
  <c r="E2760" i="15"/>
  <c r="D2760" i="15"/>
  <c r="C2760" i="15"/>
  <c r="B2760" i="15"/>
  <c r="V2759" i="15"/>
  <c r="I2759" i="15"/>
  <c r="H2759" i="15"/>
  <c r="F2759" i="15"/>
  <c r="E2759" i="15"/>
  <c r="D2759" i="15"/>
  <c r="C2759" i="15"/>
  <c r="B2759" i="15"/>
  <c r="W2758" i="15"/>
  <c r="V2758" i="15"/>
  <c r="I2758" i="15"/>
  <c r="H2758" i="15"/>
  <c r="F2758" i="15"/>
  <c r="J2758" i="15" s="1"/>
  <c r="E2758" i="15"/>
  <c r="D2758" i="15"/>
  <c r="C2758" i="15"/>
  <c r="B2758" i="15"/>
  <c r="V2757" i="15"/>
  <c r="I2757" i="15"/>
  <c r="H2757" i="15"/>
  <c r="F2757" i="15"/>
  <c r="E2757" i="15"/>
  <c r="D2757" i="15"/>
  <c r="C2757" i="15"/>
  <c r="B2757" i="15"/>
  <c r="V2756" i="15"/>
  <c r="I2756" i="15"/>
  <c r="H2756" i="15"/>
  <c r="F2756" i="15"/>
  <c r="W2756" i="15" s="1"/>
  <c r="E2756" i="15"/>
  <c r="D2756" i="15"/>
  <c r="C2756" i="15"/>
  <c r="B2756" i="15"/>
  <c r="V2755" i="15"/>
  <c r="J2755" i="15"/>
  <c r="I2755" i="15"/>
  <c r="H2755" i="15"/>
  <c r="F2755" i="15"/>
  <c r="W2755" i="15" s="1"/>
  <c r="E2755" i="15"/>
  <c r="D2755" i="15"/>
  <c r="C2755" i="15"/>
  <c r="B2755" i="15"/>
  <c r="V2754" i="15"/>
  <c r="I2754" i="15"/>
  <c r="H2754" i="15"/>
  <c r="F2754" i="15"/>
  <c r="W2754" i="15" s="1"/>
  <c r="E2754" i="15"/>
  <c r="D2754" i="15"/>
  <c r="C2754" i="15"/>
  <c r="B2754" i="15"/>
  <c r="V2753" i="15"/>
  <c r="I2753" i="15"/>
  <c r="H2753" i="15"/>
  <c r="F2753" i="15"/>
  <c r="E2753" i="15"/>
  <c r="D2753" i="15"/>
  <c r="C2753" i="15"/>
  <c r="B2753" i="15"/>
  <c r="V2752" i="15"/>
  <c r="I2752" i="15"/>
  <c r="H2752" i="15"/>
  <c r="F2752" i="15"/>
  <c r="E2752" i="15"/>
  <c r="D2752" i="15"/>
  <c r="C2752" i="15"/>
  <c r="B2752" i="15"/>
  <c r="V2751" i="15"/>
  <c r="I2751" i="15"/>
  <c r="H2751" i="15"/>
  <c r="F2751" i="15"/>
  <c r="E2751" i="15"/>
  <c r="D2751" i="15"/>
  <c r="C2751" i="15"/>
  <c r="B2751" i="15"/>
  <c r="V2750" i="15"/>
  <c r="I2750" i="15"/>
  <c r="H2750" i="15"/>
  <c r="F2750" i="15"/>
  <c r="E2750" i="15"/>
  <c r="D2750" i="15"/>
  <c r="C2750" i="15"/>
  <c r="B2750" i="15"/>
  <c r="V2749" i="15"/>
  <c r="I382" i="15"/>
  <c r="H382" i="15"/>
  <c r="F382" i="15"/>
  <c r="J382" i="15" s="1"/>
  <c r="E382" i="15"/>
  <c r="D382" i="15"/>
  <c r="C382" i="15"/>
  <c r="B382" i="15"/>
  <c r="V2748" i="15"/>
  <c r="J381" i="15"/>
  <c r="V381" i="15" s="1"/>
  <c r="I381" i="15"/>
  <c r="H381" i="15"/>
  <c r="F381" i="15"/>
  <c r="E381" i="15"/>
  <c r="D381" i="15"/>
  <c r="C381" i="15"/>
  <c r="B381" i="15"/>
  <c r="W2747" i="15"/>
  <c r="V2747" i="15"/>
  <c r="I380" i="15"/>
  <c r="H380" i="15"/>
  <c r="F380" i="15"/>
  <c r="J380" i="15" s="1"/>
  <c r="E380" i="15"/>
  <c r="D380" i="15"/>
  <c r="C380" i="15"/>
  <c r="B380" i="15"/>
  <c r="V2746" i="15"/>
  <c r="I379" i="15"/>
  <c r="H379" i="15"/>
  <c r="F379" i="15"/>
  <c r="J379" i="15" s="1"/>
  <c r="E379" i="15"/>
  <c r="D379" i="15"/>
  <c r="C379" i="15"/>
  <c r="B379" i="15"/>
  <c r="V2745" i="15"/>
  <c r="I378" i="15"/>
  <c r="H378" i="15"/>
  <c r="F378" i="15"/>
  <c r="E378" i="15"/>
  <c r="D378" i="15"/>
  <c r="C378" i="15"/>
  <c r="B378" i="15"/>
  <c r="V2744" i="15"/>
  <c r="I377" i="15"/>
  <c r="H377" i="15"/>
  <c r="F377" i="15"/>
  <c r="J377" i="15" s="1"/>
  <c r="V377" i="15" s="1"/>
  <c r="E377" i="15"/>
  <c r="D377" i="15"/>
  <c r="C377" i="15"/>
  <c r="B377" i="15"/>
  <c r="V2743" i="15"/>
  <c r="I376" i="15"/>
  <c r="H376" i="15"/>
  <c r="F376" i="15"/>
  <c r="E376" i="15"/>
  <c r="D376" i="15"/>
  <c r="C376" i="15"/>
  <c r="B376" i="15"/>
  <c r="V2742" i="15"/>
  <c r="I375" i="15"/>
  <c r="H375" i="15"/>
  <c r="F375" i="15"/>
  <c r="E375" i="15"/>
  <c r="D375" i="15"/>
  <c r="C375" i="15"/>
  <c r="B375" i="15"/>
  <c r="V2741" i="15"/>
  <c r="I374" i="15"/>
  <c r="H374" i="15"/>
  <c r="F374" i="15"/>
  <c r="W2741" i="15" s="1"/>
  <c r="E374" i="15"/>
  <c r="D374" i="15"/>
  <c r="C374" i="15"/>
  <c r="B374" i="15"/>
  <c r="V2740" i="15"/>
  <c r="I373" i="15"/>
  <c r="H373" i="15"/>
  <c r="F373" i="15"/>
  <c r="E373" i="15"/>
  <c r="D373" i="15"/>
  <c r="C373" i="15"/>
  <c r="B373" i="15"/>
  <c r="V2739" i="15"/>
  <c r="I372" i="15"/>
  <c r="H372" i="15"/>
  <c r="F372" i="15"/>
  <c r="E372" i="15"/>
  <c r="D372" i="15"/>
  <c r="C372" i="15"/>
  <c r="B372" i="15"/>
  <c r="V2738" i="15"/>
  <c r="I371" i="15"/>
  <c r="H371" i="15"/>
  <c r="F371" i="15"/>
  <c r="E371" i="15"/>
  <c r="D371" i="15"/>
  <c r="C371" i="15"/>
  <c r="B371" i="15"/>
  <c r="V2737" i="15"/>
  <c r="I370" i="15"/>
  <c r="H370" i="15"/>
  <c r="F370" i="15"/>
  <c r="E370" i="15"/>
  <c r="D370" i="15"/>
  <c r="C370" i="15"/>
  <c r="B370" i="15"/>
  <c r="V2736" i="15"/>
  <c r="I369" i="15"/>
  <c r="H369" i="15"/>
  <c r="F369" i="15"/>
  <c r="E369" i="15"/>
  <c r="D369" i="15"/>
  <c r="C369" i="15"/>
  <c r="B369" i="15"/>
  <c r="V2735" i="15"/>
  <c r="I368" i="15"/>
  <c r="H368" i="15"/>
  <c r="F368" i="15"/>
  <c r="J368" i="15" s="1"/>
  <c r="V368" i="15" s="1"/>
  <c r="E368" i="15"/>
  <c r="D368" i="15"/>
  <c r="C368" i="15"/>
  <c r="B368" i="15"/>
  <c r="V2734" i="15"/>
  <c r="I367" i="15"/>
  <c r="H367" i="15"/>
  <c r="F367" i="15"/>
  <c r="E367" i="15"/>
  <c r="D367" i="15"/>
  <c r="C367" i="15"/>
  <c r="B367" i="15"/>
  <c r="V2733" i="15"/>
  <c r="I366" i="15"/>
  <c r="H366" i="15"/>
  <c r="F366" i="15"/>
  <c r="E366" i="15"/>
  <c r="D366" i="15"/>
  <c r="C366" i="15"/>
  <c r="B366" i="15"/>
  <c r="V2732" i="15"/>
  <c r="I365" i="15"/>
  <c r="H365" i="15"/>
  <c r="F365" i="15"/>
  <c r="E365" i="15"/>
  <c r="D365" i="15"/>
  <c r="C365" i="15"/>
  <c r="B365" i="15"/>
  <c r="V2731" i="15"/>
  <c r="I364" i="15"/>
  <c r="H364" i="15"/>
  <c r="F364" i="15"/>
  <c r="E364" i="15"/>
  <c r="D364" i="15"/>
  <c r="C364" i="15"/>
  <c r="B364" i="15"/>
  <c r="W2730" i="15"/>
  <c r="V2730" i="15"/>
  <c r="I363" i="15"/>
  <c r="H363" i="15"/>
  <c r="F363" i="15"/>
  <c r="J363" i="15" s="1"/>
  <c r="V363" i="15" s="1"/>
  <c r="E363" i="15"/>
  <c r="D363" i="15"/>
  <c r="C363" i="15"/>
  <c r="B363" i="15"/>
  <c r="W2729" i="15"/>
  <c r="V2729" i="15"/>
  <c r="I362" i="15"/>
  <c r="H362" i="15"/>
  <c r="F362" i="15"/>
  <c r="J362" i="15" s="1"/>
  <c r="V362" i="15" s="1"/>
  <c r="E362" i="15"/>
  <c r="D362" i="15"/>
  <c r="C362" i="15"/>
  <c r="B362" i="15"/>
  <c r="V2728" i="15"/>
  <c r="I361" i="15"/>
  <c r="H361" i="15"/>
  <c r="F361" i="15"/>
  <c r="J361" i="15" s="1"/>
  <c r="E361" i="15"/>
  <c r="D361" i="15"/>
  <c r="C361" i="15"/>
  <c r="B361" i="15"/>
  <c r="V2727" i="15"/>
  <c r="J360" i="15"/>
  <c r="I360" i="15"/>
  <c r="H360" i="15"/>
  <c r="F360" i="15"/>
  <c r="E360" i="15"/>
  <c r="D360" i="15"/>
  <c r="C360" i="15"/>
  <c r="B360" i="15"/>
  <c r="W2726" i="15"/>
  <c r="V2726" i="15"/>
  <c r="I359" i="15"/>
  <c r="H359" i="15"/>
  <c r="F359" i="15"/>
  <c r="J359" i="15" s="1"/>
  <c r="E359" i="15"/>
  <c r="D359" i="15"/>
  <c r="C359" i="15"/>
  <c r="B359" i="15"/>
  <c r="V2725" i="15"/>
  <c r="I358" i="15"/>
  <c r="H358" i="15"/>
  <c r="F358" i="15"/>
  <c r="J358" i="15" s="1"/>
  <c r="V358" i="15" s="1"/>
  <c r="E358" i="15"/>
  <c r="D358" i="15"/>
  <c r="C358" i="15"/>
  <c r="B358" i="15"/>
  <c r="V2724" i="15"/>
  <c r="I357" i="15"/>
  <c r="H357" i="15"/>
  <c r="F357" i="15"/>
  <c r="E357" i="15"/>
  <c r="D357" i="15"/>
  <c r="C357" i="15"/>
  <c r="B357" i="15"/>
  <c r="V2723" i="15"/>
  <c r="I356" i="15"/>
  <c r="H356" i="15"/>
  <c r="F356" i="15"/>
  <c r="E356" i="15"/>
  <c r="D356" i="15"/>
  <c r="C356" i="15"/>
  <c r="B356" i="15"/>
  <c r="V2722" i="15"/>
  <c r="I355" i="15"/>
  <c r="H355" i="15"/>
  <c r="F355" i="15"/>
  <c r="E355" i="15"/>
  <c r="D355" i="15"/>
  <c r="C355" i="15"/>
  <c r="B355" i="15"/>
  <c r="V2721" i="15"/>
  <c r="I354" i="15"/>
  <c r="H354" i="15"/>
  <c r="F354" i="15"/>
  <c r="E354" i="15"/>
  <c r="D354" i="15"/>
  <c r="C354" i="15"/>
  <c r="B354" i="15"/>
  <c r="V2720" i="15"/>
  <c r="I353" i="15"/>
  <c r="H353" i="15"/>
  <c r="F353" i="15"/>
  <c r="E353" i="15"/>
  <c r="D353" i="15"/>
  <c r="C353" i="15"/>
  <c r="B353" i="15"/>
  <c r="W2719" i="15"/>
  <c r="V2719" i="15"/>
  <c r="I352" i="15"/>
  <c r="H352" i="15"/>
  <c r="F352" i="15"/>
  <c r="J352" i="15" s="1"/>
  <c r="E352" i="15"/>
  <c r="D352" i="15"/>
  <c r="C352" i="15"/>
  <c r="B352" i="15"/>
  <c r="V2718" i="15"/>
  <c r="I351" i="15"/>
  <c r="H351" i="15"/>
  <c r="F351" i="15"/>
  <c r="J351" i="15" s="1"/>
  <c r="V351" i="15" s="1"/>
  <c r="E351" i="15"/>
  <c r="D351" i="15"/>
  <c r="C351" i="15"/>
  <c r="B351" i="15"/>
  <c r="V2717" i="15"/>
  <c r="I350" i="15"/>
  <c r="H350" i="15"/>
  <c r="F350" i="15"/>
  <c r="E350" i="15"/>
  <c r="D350" i="15"/>
  <c r="C350" i="15"/>
  <c r="B350" i="15"/>
  <c r="V2716" i="15"/>
  <c r="I349" i="15"/>
  <c r="H349" i="15"/>
  <c r="F349" i="15"/>
  <c r="J349" i="15" s="1"/>
  <c r="V349" i="15" s="1"/>
  <c r="E349" i="15"/>
  <c r="D349" i="15"/>
  <c r="C349" i="15"/>
  <c r="B349" i="15"/>
  <c r="V2715" i="15"/>
  <c r="I348" i="15"/>
  <c r="H348" i="15"/>
  <c r="F348" i="15"/>
  <c r="J348" i="15" s="1"/>
  <c r="V348" i="15" s="1"/>
  <c r="E348" i="15"/>
  <c r="D348" i="15"/>
  <c r="C348" i="15"/>
  <c r="B348" i="15"/>
  <c r="V2714" i="15"/>
  <c r="I347" i="15"/>
  <c r="H347" i="15"/>
  <c r="F347" i="15"/>
  <c r="E347" i="15"/>
  <c r="D347" i="15"/>
  <c r="C347" i="15"/>
  <c r="B347" i="15"/>
  <c r="V2713" i="15"/>
  <c r="I346" i="15"/>
  <c r="H346" i="15"/>
  <c r="F346" i="15"/>
  <c r="W346" i="15" s="1"/>
  <c r="E346" i="15"/>
  <c r="D346" i="15"/>
  <c r="C346" i="15"/>
  <c r="B346" i="15"/>
  <c r="V2712" i="15"/>
  <c r="I345" i="15"/>
  <c r="H345" i="15"/>
  <c r="F345" i="15"/>
  <c r="E345" i="15"/>
  <c r="D345" i="15"/>
  <c r="C345" i="15"/>
  <c r="B345" i="15"/>
  <c r="V2711" i="15"/>
  <c r="I344" i="15"/>
  <c r="H344" i="15"/>
  <c r="F344" i="15"/>
  <c r="E344" i="15"/>
  <c r="D344" i="15"/>
  <c r="C344" i="15"/>
  <c r="B344" i="15"/>
  <c r="V2710" i="15"/>
  <c r="I343" i="15"/>
  <c r="H343" i="15"/>
  <c r="F343" i="15"/>
  <c r="W343" i="15" s="1"/>
  <c r="E343" i="15"/>
  <c r="D343" i="15"/>
  <c r="C343" i="15"/>
  <c r="B343" i="15"/>
  <c r="V2709" i="15"/>
  <c r="I342" i="15"/>
  <c r="H342" i="15"/>
  <c r="F342" i="15"/>
  <c r="J342" i="15" s="1"/>
  <c r="E342" i="15"/>
  <c r="D342" i="15"/>
  <c r="C342" i="15"/>
  <c r="B342" i="15"/>
  <c r="V2708" i="15"/>
  <c r="I341" i="15"/>
  <c r="H341" i="15"/>
  <c r="F341" i="15"/>
  <c r="E341" i="15"/>
  <c r="D341" i="15"/>
  <c r="C341" i="15"/>
  <c r="B341" i="15"/>
  <c r="V2707" i="15"/>
  <c r="I340" i="15"/>
  <c r="H340" i="15"/>
  <c r="F340" i="15"/>
  <c r="E340" i="15"/>
  <c r="D340" i="15"/>
  <c r="C340" i="15"/>
  <c r="B340" i="15"/>
  <c r="V2706" i="15"/>
  <c r="I339" i="15"/>
  <c r="H339" i="15"/>
  <c r="F339" i="15"/>
  <c r="J339" i="15" s="1"/>
  <c r="V339" i="15" s="1"/>
  <c r="E339" i="15"/>
  <c r="D339" i="15"/>
  <c r="C339" i="15"/>
  <c r="B339" i="15"/>
  <c r="V2705" i="15"/>
  <c r="I338" i="15"/>
  <c r="H338" i="15"/>
  <c r="F338" i="15"/>
  <c r="J338" i="15" s="1"/>
  <c r="V338" i="15" s="1"/>
  <c r="E338" i="15"/>
  <c r="D338" i="15"/>
  <c r="C338" i="15"/>
  <c r="B338" i="15"/>
  <c r="V2704" i="15"/>
  <c r="I337" i="15"/>
  <c r="H337" i="15"/>
  <c r="F337" i="15"/>
  <c r="J337" i="15" s="1"/>
  <c r="V337" i="15" s="1"/>
  <c r="E337" i="15"/>
  <c r="D337" i="15"/>
  <c r="C337" i="15"/>
  <c r="B337" i="15"/>
  <c r="V2703" i="15"/>
  <c r="I336" i="15"/>
  <c r="H336" i="15"/>
  <c r="F336" i="15"/>
  <c r="E336" i="15"/>
  <c r="D336" i="15"/>
  <c r="C336" i="15"/>
  <c r="B336" i="15"/>
  <c r="W2702" i="15"/>
  <c r="V2702" i="15"/>
  <c r="I335" i="15"/>
  <c r="H335" i="15"/>
  <c r="F335" i="15"/>
  <c r="E335" i="15"/>
  <c r="D335" i="15"/>
  <c r="C335" i="15"/>
  <c r="B335" i="15"/>
  <c r="V2701" i="15"/>
  <c r="I334" i="15"/>
  <c r="H334" i="15"/>
  <c r="F334" i="15"/>
  <c r="E334" i="15"/>
  <c r="D334" i="15"/>
  <c r="C334" i="15"/>
  <c r="B334" i="15"/>
  <c r="V2700" i="15"/>
  <c r="I333" i="15"/>
  <c r="H333" i="15"/>
  <c r="F333" i="15"/>
  <c r="E333" i="15"/>
  <c r="D333" i="15"/>
  <c r="C333" i="15"/>
  <c r="B333" i="15"/>
  <c r="V2699" i="15"/>
  <c r="I332" i="15"/>
  <c r="H332" i="15"/>
  <c r="F332" i="15"/>
  <c r="E332" i="15"/>
  <c r="D332" i="15"/>
  <c r="C332" i="15"/>
  <c r="B332" i="15"/>
  <c r="V2698" i="15"/>
  <c r="I331" i="15"/>
  <c r="H331" i="15"/>
  <c r="F331" i="15"/>
  <c r="E331" i="15"/>
  <c r="D331" i="15"/>
  <c r="C331" i="15"/>
  <c r="B331" i="15"/>
  <c r="W2697" i="15"/>
  <c r="V2697" i="15"/>
  <c r="I330" i="15"/>
  <c r="H330" i="15"/>
  <c r="F330" i="15"/>
  <c r="J330" i="15" s="1"/>
  <c r="E330" i="15"/>
  <c r="D330" i="15"/>
  <c r="C330" i="15"/>
  <c r="B330" i="15"/>
  <c r="V2696" i="15"/>
  <c r="J329" i="15"/>
  <c r="I329" i="15"/>
  <c r="H329" i="15"/>
  <c r="F329" i="15"/>
  <c r="E329" i="15"/>
  <c r="D329" i="15"/>
  <c r="C329" i="15"/>
  <c r="B329" i="15"/>
  <c r="W2695" i="15"/>
  <c r="V2695" i="15"/>
  <c r="I328" i="15"/>
  <c r="H328" i="15"/>
  <c r="F328" i="15"/>
  <c r="J328" i="15" s="1"/>
  <c r="E328" i="15"/>
  <c r="D328" i="15"/>
  <c r="C328" i="15"/>
  <c r="B328" i="15"/>
  <c r="V2694" i="15"/>
  <c r="I327" i="15"/>
  <c r="H327" i="15"/>
  <c r="F327" i="15"/>
  <c r="E327" i="15"/>
  <c r="D327" i="15"/>
  <c r="C327" i="15"/>
  <c r="B327" i="15"/>
  <c r="V2693" i="15"/>
  <c r="I326" i="15"/>
  <c r="H326" i="15"/>
  <c r="F326" i="15"/>
  <c r="E326" i="15"/>
  <c r="D326" i="15"/>
  <c r="C326" i="15"/>
  <c r="B326" i="15"/>
  <c r="V2692" i="15"/>
  <c r="I325" i="15"/>
  <c r="H325" i="15"/>
  <c r="F325" i="15"/>
  <c r="E325" i="15"/>
  <c r="D325" i="15"/>
  <c r="C325" i="15"/>
  <c r="B325" i="15"/>
  <c r="V2691" i="15"/>
  <c r="I324" i="15"/>
  <c r="H324" i="15"/>
  <c r="F324" i="15"/>
  <c r="E324" i="15"/>
  <c r="D324" i="15"/>
  <c r="C324" i="15"/>
  <c r="B324" i="15"/>
  <c r="V2690" i="15"/>
  <c r="I323" i="15"/>
  <c r="H323" i="15"/>
  <c r="F323" i="15"/>
  <c r="E323" i="15"/>
  <c r="D323" i="15"/>
  <c r="C323" i="15"/>
  <c r="B323" i="15"/>
  <c r="V2689" i="15"/>
  <c r="I322" i="15"/>
  <c r="H322" i="15"/>
  <c r="F322" i="15"/>
  <c r="E322" i="15"/>
  <c r="D322" i="15"/>
  <c r="C322" i="15"/>
  <c r="B322" i="15"/>
  <c r="V2688" i="15"/>
  <c r="I321" i="15"/>
  <c r="H321" i="15"/>
  <c r="F321" i="15"/>
  <c r="J321" i="15" s="1"/>
  <c r="E321" i="15"/>
  <c r="D321" i="15"/>
  <c r="C321" i="15"/>
  <c r="B321" i="15"/>
  <c r="V2687" i="15"/>
  <c r="I320" i="15"/>
  <c r="H320" i="15"/>
  <c r="F320" i="15"/>
  <c r="E320" i="15"/>
  <c r="D320" i="15"/>
  <c r="C320" i="15"/>
  <c r="B320" i="15"/>
  <c r="V2686" i="15"/>
  <c r="I319" i="15"/>
  <c r="H319" i="15"/>
  <c r="F319" i="15"/>
  <c r="E319" i="15"/>
  <c r="D319" i="15"/>
  <c r="C319" i="15"/>
  <c r="B319" i="15"/>
  <c r="V2685" i="15"/>
  <c r="I318" i="15"/>
  <c r="H318" i="15"/>
  <c r="F318" i="15"/>
  <c r="E318" i="15"/>
  <c r="D318" i="15"/>
  <c r="C318" i="15"/>
  <c r="B318" i="15"/>
  <c r="W2684" i="15"/>
  <c r="V2684" i="15"/>
  <c r="I317" i="15"/>
  <c r="H317" i="15"/>
  <c r="F317" i="15"/>
  <c r="E317" i="15"/>
  <c r="D317" i="15"/>
  <c r="C317" i="15"/>
  <c r="B317" i="15"/>
  <c r="V2683" i="15"/>
  <c r="I316" i="15"/>
  <c r="H316" i="15"/>
  <c r="F316" i="15"/>
  <c r="J316" i="15" s="1"/>
  <c r="E316" i="15"/>
  <c r="D316" i="15"/>
  <c r="C316" i="15"/>
  <c r="B316" i="15"/>
  <c r="V2682" i="15"/>
  <c r="I315" i="15"/>
  <c r="H315" i="15"/>
  <c r="F315" i="15"/>
  <c r="J315" i="15" s="1"/>
  <c r="E315" i="15"/>
  <c r="D315" i="15"/>
  <c r="C315" i="15"/>
  <c r="B315" i="15"/>
  <c r="V2681" i="15"/>
  <c r="I314" i="15"/>
  <c r="H314" i="15"/>
  <c r="F314" i="15"/>
  <c r="E314" i="15"/>
  <c r="D314" i="15"/>
  <c r="C314" i="15"/>
  <c r="B314" i="15"/>
  <c r="V2680" i="15"/>
  <c r="I313" i="15"/>
  <c r="H313" i="15"/>
  <c r="F313" i="15"/>
  <c r="J313" i="15" s="1"/>
  <c r="E313" i="15"/>
  <c r="D313" i="15"/>
  <c r="C313" i="15"/>
  <c r="B313" i="15"/>
  <c r="V2679" i="15"/>
  <c r="I312" i="15"/>
  <c r="H312" i="15"/>
  <c r="F312" i="15"/>
  <c r="J312" i="15" s="1"/>
  <c r="V312" i="15" s="1"/>
  <c r="E312" i="15"/>
  <c r="D312" i="15"/>
  <c r="C312" i="15"/>
  <c r="B312" i="15"/>
  <c r="V2678" i="15"/>
  <c r="I311" i="15"/>
  <c r="H311" i="15"/>
  <c r="F311" i="15"/>
  <c r="E311" i="15"/>
  <c r="D311" i="15"/>
  <c r="C311" i="15"/>
  <c r="B311" i="15"/>
  <c r="V2677" i="15"/>
  <c r="I310" i="15"/>
  <c r="H310" i="15"/>
  <c r="F310" i="15"/>
  <c r="E310" i="15"/>
  <c r="D310" i="15"/>
  <c r="C310" i="15"/>
  <c r="B310" i="15"/>
  <c r="V2676" i="15"/>
  <c r="I309" i="15"/>
  <c r="H309" i="15"/>
  <c r="F309" i="15"/>
  <c r="E309" i="15"/>
  <c r="D309" i="15"/>
  <c r="C309" i="15"/>
  <c r="B309" i="15"/>
  <c r="W2675" i="15"/>
  <c r="V2675" i="15"/>
  <c r="I308" i="15"/>
  <c r="H308" i="15"/>
  <c r="F308" i="15"/>
  <c r="J308" i="15" s="1"/>
  <c r="V308" i="15" s="1"/>
  <c r="E308" i="15"/>
  <c r="D308" i="15"/>
  <c r="C308" i="15"/>
  <c r="B308" i="15"/>
  <c r="V2674" i="15"/>
  <c r="I307" i="15"/>
  <c r="H307" i="15"/>
  <c r="F307" i="15"/>
  <c r="E307" i="15"/>
  <c r="D307" i="15"/>
  <c r="C307" i="15"/>
  <c r="B307" i="15"/>
  <c r="V2673" i="15"/>
  <c r="I306" i="15"/>
  <c r="H306" i="15"/>
  <c r="F306" i="15"/>
  <c r="E306" i="15"/>
  <c r="D306" i="15"/>
  <c r="C306" i="15"/>
  <c r="B306" i="15"/>
  <c r="V2672" i="15"/>
  <c r="I305" i="15"/>
  <c r="H305" i="15"/>
  <c r="F305" i="15"/>
  <c r="J305" i="15" s="1"/>
  <c r="E305" i="15"/>
  <c r="D305" i="15"/>
  <c r="C305" i="15"/>
  <c r="B305" i="15"/>
  <c r="V2671" i="15"/>
  <c r="J304" i="15"/>
  <c r="I304" i="15"/>
  <c r="H304" i="15"/>
  <c r="F304" i="15"/>
  <c r="E304" i="15"/>
  <c r="D304" i="15"/>
  <c r="C304" i="15"/>
  <c r="B304" i="15"/>
  <c r="V2670" i="15"/>
  <c r="I303" i="15"/>
  <c r="H303" i="15"/>
  <c r="F303" i="15"/>
  <c r="J303" i="15" s="1"/>
  <c r="E303" i="15"/>
  <c r="D303" i="15"/>
  <c r="C303" i="15"/>
  <c r="B303" i="15"/>
  <c r="V2669" i="15"/>
  <c r="I302" i="15"/>
  <c r="H302" i="15"/>
  <c r="F302" i="15"/>
  <c r="E302" i="15"/>
  <c r="D302" i="15"/>
  <c r="C302" i="15"/>
  <c r="B302" i="15"/>
  <c r="V2668" i="15"/>
  <c r="I301" i="15"/>
  <c r="H301" i="15"/>
  <c r="F301" i="15"/>
  <c r="J301" i="15" s="1"/>
  <c r="E301" i="15"/>
  <c r="D301" i="15"/>
  <c r="C301" i="15"/>
  <c r="B301" i="15"/>
  <c r="V2667" i="15"/>
  <c r="I300" i="15"/>
  <c r="H300" i="15"/>
  <c r="F300" i="15"/>
  <c r="E300" i="15"/>
  <c r="D300" i="15"/>
  <c r="C300" i="15"/>
  <c r="B300" i="15"/>
  <c r="V2666" i="15"/>
  <c r="I299" i="15"/>
  <c r="H299" i="15"/>
  <c r="F299" i="15"/>
  <c r="E299" i="15"/>
  <c r="D299" i="15"/>
  <c r="C299" i="15"/>
  <c r="B299" i="15"/>
  <c r="V2665" i="15"/>
  <c r="I298" i="15"/>
  <c r="H298" i="15"/>
  <c r="F298" i="15"/>
  <c r="E298" i="15"/>
  <c r="D298" i="15"/>
  <c r="C298" i="15"/>
  <c r="B298" i="15"/>
  <c r="W2664" i="15"/>
  <c r="V2664" i="15"/>
  <c r="I297" i="15"/>
  <c r="H297" i="15"/>
  <c r="F297" i="15"/>
  <c r="J297" i="15" s="1"/>
  <c r="V297" i="15" s="1"/>
  <c r="E297" i="15"/>
  <c r="D297" i="15"/>
  <c r="C297" i="15"/>
  <c r="B297" i="15"/>
  <c r="V2663" i="15"/>
  <c r="I296" i="15"/>
  <c r="H296" i="15"/>
  <c r="F296" i="15"/>
  <c r="J296" i="15" s="1"/>
  <c r="E296" i="15"/>
  <c r="D296" i="15"/>
  <c r="C296" i="15"/>
  <c r="B296" i="15"/>
  <c r="V2662" i="15"/>
  <c r="I295" i="15"/>
  <c r="H295" i="15"/>
  <c r="F295" i="15"/>
  <c r="J295" i="15" s="1"/>
  <c r="E295" i="15"/>
  <c r="D295" i="15"/>
  <c r="C295" i="15"/>
  <c r="B295" i="15"/>
  <c r="V2661" i="15"/>
  <c r="I294" i="15"/>
  <c r="H294" i="15"/>
  <c r="F294" i="15"/>
  <c r="E294" i="15"/>
  <c r="D294" i="15"/>
  <c r="C294" i="15"/>
  <c r="B294" i="15"/>
  <c r="V2660" i="15"/>
  <c r="I293" i="15"/>
  <c r="H293" i="15"/>
  <c r="F293" i="15"/>
  <c r="J293" i="15" s="1"/>
  <c r="V293" i="15" s="1"/>
  <c r="E293" i="15"/>
  <c r="D293" i="15"/>
  <c r="C293" i="15"/>
  <c r="B293" i="15"/>
  <c r="W2659" i="15"/>
  <c r="V2659" i="15"/>
  <c r="I292" i="15"/>
  <c r="H292" i="15"/>
  <c r="F292" i="15"/>
  <c r="J292" i="15" s="1"/>
  <c r="E292" i="15"/>
  <c r="D292" i="15"/>
  <c r="C292" i="15"/>
  <c r="B292" i="15"/>
  <c r="V2658" i="15"/>
  <c r="I291" i="15"/>
  <c r="H291" i="15"/>
  <c r="F291" i="15"/>
  <c r="W2657" i="15" s="1"/>
  <c r="E291" i="15"/>
  <c r="D291" i="15"/>
  <c r="C291" i="15"/>
  <c r="B291" i="15"/>
  <c r="V2657" i="15"/>
  <c r="I290" i="15"/>
  <c r="H290" i="15"/>
  <c r="F290" i="15"/>
  <c r="J290" i="15" s="1"/>
  <c r="E290" i="15"/>
  <c r="D290" i="15"/>
  <c r="C290" i="15"/>
  <c r="B290" i="15"/>
  <c r="V2656" i="15"/>
  <c r="I289" i="15"/>
  <c r="H289" i="15"/>
  <c r="F289" i="15"/>
  <c r="J289" i="15" s="1"/>
  <c r="E289" i="15"/>
  <c r="D289" i="15"/>
  <c r="C289" i="15"/>
  <c r="B289" i="15"/>
  <c r="W2655" i="15"/>
  <c r="V2655" i="15"/>
  <c r="J288" i="15"/>
  <c r="I288" i="15"/>
  <c r="H288" i="15"/>
  <c r="F288" i="15"/>
  <c r="E288" i="15"/>
  <c r="D288" i="15"/>
  <c r="C288" i="15"/>
  <c r="B288" i="15"/>
  <c r="V2654" i="15"/>
  <c r="I287" i="15"/>
  <c r="H287" i="15"/>
  <c r="F287" i="15"/>
  <c r="J287" i="15" s="1"/>
  <c r="E287" i="15"/>
  <c r="D287" i="15"/>
  <c r="C287" i="15"/>
  <c r="B287" i="15"/>
  <c r="V2653" i="15"/>
  <c r="I286" i="15"/>
  <c r="H286" i="15"/>
  <c r="F286" i="15"/>
  <c r="E286" i="15"/>
  <c r="D286" i="15"/>
  <c r="C286" i="15"/>
  <c r="B286" i="15"/>
  <c r="V2652" i="15"/>
  <c r="I285" i="15"/>
  <c r="H285" i="15"/>
  <c r="F285" i="15"/>
  <c r="E285" i="15"/>
  <c r="D285" i="15"/>
  <c r="C285" i="15"/>
  <c r="B285" i="15"/>
  <c r="V2651" i="15"/>
  <c r="I284" i="15"/>
  <c r="H284" i="15"/>
  <c r="F284" i="15"/>
  <c r="E284" i="15"/>
  <c r="D284" i="15"/>
  <c r="C284" i="15"/>
  <c r="B284" i="15"/>
  <c r="V2650" i="15"/>
  <c r="I283" i="15"/>
  <c r="H283" i="15"/>
  <c r="F283" i="15"/>
  <c r="E283" i="15"/>
  <c r="D283" i="15"/>
  <c r="C283" i="15"/>
  <c r="B283" i="15"/>
  <c r="V2649" i="15"/>
  <c r="I282" i="15"/>
  <c r="H282" i="15"/>
  <c r="F282" i="15"/>
  <c r="W2649" i="15" s="1"/>
  <c r="E282" i="15"/>
  <c r="D282" i="15"/>
  <c r="C282" i="15"/>
  <c r="B282" i="15"/>
  <c r="V2648" i="15"/>
  <c r="I281" i="15"/>
  <c r="H281" i="15"/>
  <c r="F281" i="15"/>
  <c r="J281" i="15" s="1"/>
  <c r="E281" i="15"/>
  <c r="D281" i="15"/>
  <c r="C281" i="15"/>
  <c r="B281" i="15"/>
  <c r="V2647" i="15"/>
  <c r="J280" i="15"/>
  <c r="I280" i="15"/>
  <c r="H280" i="15"/>
  <c r="F280" i="15"/>
  <c r="E280" i="15"/>
  <c r="D280" i="15"/>
  <c r="C280" i="15"/>
  <c r="B280" i="15"/>
  <c r="V2646" i="15"/>
  <c r="I279" i="15"/>
  <c r="H279" i="15"/>
  <c r="F279" i="15"/>
  <c r="E279" i="15"/>
  <c r="D279" i="15"/>
  <c r="C279" i="15"/>
  <c r="B279" i="15"/>
  <c r="V2645" i="15"/>
  <c r="I278" i="15"/>
  <c r="H278" i="15"/>
  <c r="F278" i="15"/>
  <c r="J278" i="15" s="1"/>
  <c r="E278" i="15"/>
  <c r="D278" i="15"/>
  <c r="C278" i="15"/>
  <c r="B278" i="15"/>
  <c r="V2644" i="15"/>
  <c r="I277" i="15"/>
  <c r="H277" i="15"/>
  <c r="F277" i="15"/>
  <c r="J277" i="15" s="1"/>
  <c r="E277" i="15"/>
  <c r="D277" i="15"/>
  <c r="C277" i="15"/>
  <c r="B277" i="15"/>
  <c r="W2643" i="15"/>
  <c r="V2643" i="15"/>
  <c r="I276" i="15"/>
  <c r="H276" i="15"/>
  <c r="F276" i="15"/>
  <c r="J276" i="15" s="1"/>
  <c r="E276" i="15"/>
  <c r="D276" i="15"/>
  <c r="C276" i="15"/>
  <c r="B276" i="15"/>
  <c r="V2642" i="15"/>
  <c r="I275" i="15"/>
  <c r="H275" i="15"/>
  <c r="F275" i="15"/>
  <c r="E275" i="15"/>
  <c r="D275" i="15"/>
  <c r="C275" i="15"/>
  <c r="B275" i="15"/>
  <c r="V2641" i="15"/>
  <c r="I274" i="15"/>
  <c r="H274" i="15"/>
  <c r="F274" i="15"/>
  <c r="W2641" i="15" s="1"/>
  <c r="E274" i="15"/>
  <c r="D274" i="15"/>
  <c r="C274" i="15"/>
  <c r="B274" i="15"/>
  <c r="V2640" i="15"/>
  <c r="I273" i="15"/>
  <c r="H273" i="15"/>
  <c r="F273" i="15"/>
  <c r="J273" i="15" s="1"/>
  <c r="E273" i="15"/>
  <c r="D273" i="15"/>
  <c r="C273" i="15"/>
  <c r="B273" i="15"/>
  <c r="V2639" i="15"/>
  <c r="I272" i="15"/>
  <c r="H272" i="15"/>
  <c r="F272" i="15"/>
  <c r="E272" i="15"/>
  <c r="D272" i="15"/>
  <c r="C272" i="15"/>
  <c r="B272" i="15"/>
  <c r="V2638" i="15"/>
  <c r="I271" i="15"/>
  <c r="H271" i="15"/>
  <c r="F271" i="15"/>
  <c r="E271" i="15"/>
  <c r="D271" i="15"/>
  <c r="C271" i="15"/>
  <c r="B271" i="15"/>
  <c r="V2637" i="15"/>
  <c r="I270" i="15"/>
  <c r="H270" i="15"/>
  <c r="F270" i="15"/>
  <c r="J270" i="15" s="1"/>
  <c r="E270" i="15"/>
  <c r="D270" i="15"/>
  <c r="C270" i="15"/>
  <c r="B270" i="15"/>
  <c r="V2636" i="15"/>
  <c r="I269" i="15"/>
  <c r="H269" i="15"/>
  <c r="F269" i="15"/>
  <c r="E269" i="15"/>
  <c r="D269" i="15"/>
  <c r="C269" i="15"/>
  <c r="B269" i="15"/>
  <c r="V2635" i="15"/>
  <c r="I268" i="15"/>
  <c r="H268" i="15"/>
  <c r="F268" i="15"/>
  <c r="E268" i="15"/>
  <c r="D268" i="15"/>
  <c r="C268" i="15"/>
  <c r="B268" i="15"/>
  <c r="V2634" i="15"/>
  <c r="I267" i="15"/>
  <c r="H267" i="15"/>
  <c r="F267" i="15"/>
  <c r="E267" i="15"/>
  <c r="D267" i="15"/>
  <c r="C267" i="15"/>
  <c r="B267" i="15"/>
  <c r="W2633" i="15"/>
  <c r="V2633" i="15"/>
  <c r="I266" i="15"/>
  <c r="H266" i="15"/>
  <c r="F266" i="15"/>
  <c r="J266" i="15" s="1"/>
  <c r="V266" i="15" s="1"/>
  <c r="E266" i="15"/>
  <c r="D266" i="15"/>
  <c r="C266" i="15"/>
  <c r="B266" i="15"/>
  <c r="W2632" i="15"/>
  <c r="V2632" i="15"/>
  <c r="J265" i="15"/>
  <c r="I265" i="15"/>
  <c r="H265" i="15"/>
  <c r="F265" i="15"/>
  <c r="E265" i="15"/>
  <c r="D265" i="15"/>
  <c r="C265" i="15"/>
  <c r="B265" i="15"/>
  <c r="V2631" i="15"/>
  <c r="I264" i="15"/>
  <c r="H264" i="15"/>
  <c r="F264" i="15"/>
  <c r="E264" i="15"/>
  <c r="D264" i="15"/>
  <c r="C264" i="15"/>
  <c r="B264" i="15"/>
  <c r="W2630" i="15"/>
  <c r="V2630" i="15"/>
  <c r="I263" i="15"/>
  <c r="H263" i="15"/>
  <c r="F263" i="15"/>
  <c r="J263" i="15" s="1"/>
  <c r="V263" i="15" s="1"/>
  <c r="E263" i="15"/>
  <c r="D263" i="15"/>
  <c r="C263" i="15"/>
  <c r="B263" i="15"/>
  <c r="V2629" i="15"/>
  <c r="I262" i="15"/>
  <c r="H262" i="15"/>
  <c r="F262" i="15"/>
  <c r="E262" i="15"/>
  <c r="D262" i="15"/>
  <c r="C262" i="15"/>
  <c r="B262" i="15"/>
  <c r="V2628" i="15"/>
  <c r="I261" i="15"/>
  <c r="H261" i="15"/>
  <c r="F261" i="15"/>
  <c r="E261" i="15"/>
  <c r="D261" i="15"/>
  <c r="C261" i="15"/>
  <c r="B261" i="15"/>
  <c r="V2627" i="15"/>
  <c r="I260" i="15"/>
  <c r="H260" i="15"/>
  <c r="F260" i="15"/>
  <c r="J260" i="15" s="1"/>
  <c r="V260" i="15" s="1"/>
  <c r="E260" i="15"/>
  <c r="D260" i="15"/>
  <c r="C260" i="15"/>
  <c r="B260" i="15"/>
  <c r="V2626" i="15"/>
  <c r="I259" i="15"/>
  <c r="H259" i="15"/>
  <c r="F259" i="15"/>
  <c r="E259" i="15"/>
  <c r="D259" i="15"/>
  <c r="C259" i="15"/>
  <c r="B259" i="15"/>
  <c r="V2625" i="15"/>
  <c r="I258" i="15"/>
  <c r="H258" i="15"/>
  <c r="F258" i="15"/>
  <c r="E258" i="15"/>
  <c r="D258" i="15"/>
  <c r="C258" i="15"/>
  <c r="B258" i="15"/>
  <c r="W2624" i="15"/>
  <c r="V2624" i="15"/>
  <c r="I257" i="15"/>
  <c r="H257" i="15"/>
  <c r="F257" i="15"/>
  <c r="J257" i="15" s="1"/>
  <c r="E257" i="15"/>
  <c r="D257" i="15"/>
  <c r="C257" i="15"/>
  <c r="B257" i="15"/>
  <c r="V2623" i="15"/>
  <c r="I256" i="15"/>
  <c r="H256" i="15"/>
  <c r="F256" i="15"/>
  <c r="J256" i="15" s="1"/>
  <c r="V256" i="15" s="1"/>
  <c r="E256" i="15"/>
  <c r="D256" i="15"/>
  <c r="C256" i="15"/>
  <c r="B256" i="15"/>
  <c r="W2622" i="15"/>
  <c r="V2622" i="15"/>
  <c r="I255" i="15"/>
  <c r="H255" i="15"/>
  <c r="F255" i="15"/>
  <c r="J255" i="15" s="1"/>
  <c r="E255" i="15"/>
  <c r="D255" i="15"/>
  <c r="C255" i="15"/>
  <c r="B255" i="15"/>
  <c r="V2621" i="15"/>
  <c r="J254" i="15"/>
  <c r="V254" i="15" s="1"/>
  <c r="I254" i="15"/>
  <c r="H254" i="15"/>
  <c r="F254" i="15"/>
  <c r="E254" i="15"/>
  <c r="D254" i="15"/>
  <c r="C254" i="15"/>
  <c r="B254" i="15"/>
  <c r="V2620" i="15"/>
  <c r="I253" i="15"/>
  <c r="H253" i="15"/>
  <c r="F253" i="15"/>
  <c r="E253" i="15"/>
  <c r="D253" i="15"/>
  <c r="C253" i="15"/>
  <c r="B253" i="15"/>
  <c r="V2619" i="15"/>
  <c r="I252" i="15"/>
  <c r="H252" i="15"/>
  <c r="F252" i="15"/>
  <c r="E252" i="15"/>
  <c r="D252" i="15"/>
  <c r="C252" i="15"/>
  <c r="B252" i="15"/>
  <c r="V2618" i="15"/>
  <c r="I251" i="15"/>
  <c r="H251" i="15"/>
  <c r="F251" i="15"/>
  <c r="E251" i="15"/>
  <c r="D251" i="15"/>
  <c r="C251" i="15"/>
  <c r="B251" i="15"/>
  <c r="V2617" i="15"/>
  <c r="I250" i="15"/>
  <c r="H250" i="15"/>
  <c r="F250" i="15"/>
  <c r="E250" i="15"/>
  <c r="D250" i="15"/>
  <c r="C250" i="15"/>
  <c r="B250" i="15"/>
  <c r="V2616" i="15"/>
  <c r="I249" i="15"/>
  <c r="H249" i="15"/>
  <c r="F249" i="15"/>
  <c r="J249" i="15" s="1"/>
  <c r="E249" i="15"/>
  <c r="D249" i="15"/>
  <c r="C249" i="15"/>
  <c r="B249" i="15"/>
  <c r="V2615" i="15"/>
  <c r="I248" i="15"/>
  <c r="H248" i="15"/>
  <c r="F248" i="15"/>
  <c r="E248" i="15"/>
  <c r="D248" i="15"/>
  <c r="C248" i="15"/>
  <c r="B248" i="15"/>
  <c r="V2614" i="15"/>
  <c r="I247" i="15"/>
  <c r="H247" i="15"/>
  <c r="F247" i="15"/>
  <c r="J247" i="15" s="1"/>
  <c r="V247" i="15" s="1"/>
  <c r="E247" i="15"/>
  <c r="D247" i="15"/>
  <c r="C247" i="15"/>
  <c r="B247" i="15"/>
  <c r="V2613" i="15"/>
  <c r="I246" i="15"/>
  <c r="H246" i="15"/>
  <c r="F246" i="15"/>
  <c r="J246" i="15" s="1"/>
  <c r="E246" i="15"/>
  <c r="D246" i="15"/>
  <c r="C246" i="15"/>
  <c r="B246" i="15"/>
  <c r="V2612" i="15"/>
  <c r="I245" i="15"/>
  <c r="H245" i="15"/>
  <c r="F245" i="15"/>
  <c r="W2612" i="15" s="1"/>
  <c r="E245" i="15"/>
  <c r="D245" i="15"/>
  <c r="C245" i="15"/>
  <c r="B245" i="15"/>
  <c r="V2611" i="15"/>
  <c r="J244" i="15"/>
  <c r="V244" i="15" s="1"/>
  <c r="I244" i="15"/>
  <c r="H244" i="15"/>
  <c r="F244" i="15"/>
  <c r="E244" i="15"/>
  <c r="D244" i="15"/>
  <c r="C244" i="15"/>
  <c r="B244" i="15"/>
  <c r="V2610" i="15"/>
  <c r="I243" i="15"/>
  <c r="H243" i="15"/>
  <c r="F243" i="15"/>
  <c r="J243" i="15" s="1"/>
  <c r="V243" i="15" s="1"/>
  <c r="E243" i="15"/>
  <c r="D243" i="15"/>
  <c r="C243" i="15"/>
  <c r="B243" i="15"/>
  <c r="V2609" i="15"/>
  <c r="I242" i="15"/>
  <c r="H242" i="15"/>
  <c r="F242" i="15"/>
  <c r="E242" i="15"/>
  <c r="D242" i="15"/>
  <c r="C242" i="15"/>
  <c r="B242" i="15"/>
  <c r="V2608" i="15"/>
  <c r="I241" i="15"/>
  <c r="H241" i="15"/>
  <c r="F241" i="15"/>
  <c r="E241" i="15"/>
  <c r="D241" i="15"/>
  <c r="C241" i="15"/>
  <c r="B241" i="15"/>
  <c r="V2607" i="15"/>
  <c r="I240" i="15"/>
  <c r="H240" i="15"/>
  <c r="F240" i="15"/>
  <c r="W2607" i="15" s="1"/>
  <c r="E240" i="15"/>
  <c r="D240" i="15"/>
  <c r="C240" i="15"/>
  <c r="B240" i="15"/>
  <c r="V2606" i="15"/>
  <c r="I239" i="15"/>
  <c r="H239" i="15"/>
  <c r="F239" i="15"/>
  <c r="E239" i="15"/>
  <c r="D239" i="15"/>
  <c r="C239" i="15"/>
  <c r="B239" i="15"/>
  <c r="V2605" i="15"/>
  <c r="I238" i="15"/>
  <c r="H238" i="15"/>
  <c r="F238" i="15"/>
  <c r="E238" i="15"/>
  <c r="D238" i="15"/>
  <c r="C238" i="15"/>
  <c r="B238" i="15"/>
  <c r="V2604" i="15"/>
  <c r="I237" i="15"/>
  <c r="H237" i="15"/>
  <c r="F237" i="15"/>
  <c r="W2600" i="15" s="1"/>
  <c r="E237" i="15"/>
  <c r="D237" i="15"/>
  <c r="C237" i="15"/>
  <c r="B237" i="15"/>
  <c r="V2603" i="15"/>
  <c r="I236" i="15"/>
  <c r="H236" i="15"/>
  <c r="F236" i="15"/>
  <c r="J236" i="15" s="1"/>
  <c r="V236" i="15" s="1"/>
  <c r="E236" i="15"/>
  <c r="D236" i="15"/>
  <c r="C236" i="15"/>
  <c r="B236" i="15"/>
  <c r="V2602" i="15"/>
  <c r="I2749" i="15"/>
  <c r="H2749" i="15"/>
  <c r="F2749" i="15"/>
  <c r="J2749" i="15" s="1"/>
  <c r="E2749" i="15"/>
  <c r="D2749" i="15"/>
  <c r="C2749" i="15"/>
  <c r="B2749" i="15"/>
  <c r="V2601" i="15"/>
  <c r="I235" i="15"/>
  <c r="H235" i="15"/>
  <c r="F235" i="15"/>
  <c r="J235" i="15" s="1"/>
  <c r="V235" i="15" s="1"/>
  <c r="E235" i="15"/>
  <c r="D235" i="15"/>
  <c r="C235" i="15"/>
  <c r="B235" i="15"/>
  <c r="V2600" i="15"/>
  <c r="I234" i="15"/>
  <c r="H234" i="15"/>
  <c r="F234" i="15"/>
  <c r="J234" i="15" s="1"/>
  <c r="V234" i="15" s="1"/>
  <c r="E234" i="15"/>
  <c r="D234" i="15"/>
  <c r="C234" i="15"/>
  <c r="B234" i="15"/>
  <c r="V2599" i="15"/>
  <c r="I233" i="15"/>
  <c r="H233" i="15"/>
  <c r="F233" i="15"/>
  <c r="E233" i="15"/>
  <c r="D233" i="15"/>
  <c r="C233" i="15"/>
  <c r="B233" i="15"/>
  <c r="V2598" i="15"/>
  <c r="I232" i="15"/>
  <c r="H232" i="15"/>
  <c r="F232" i="15"/>
  <c r="E232" i="15"/>
  <c r="D232" i="15"/>
  <c r="C232" i="15"/>
  <c r="B232" i="15"/>
  <c r="V2597" i="15"/>
  <c r="I231" i="15"/>
  <c r="H231" i="15"/>
  <c r="F231" i="15"/>
  <c r="E231" i="15"/>
  <c r="D231" i="15"/>
  <c r="C231" i="15"/>
  <c r="B231" i="15"/>
  <c r="V2596" i="15"/>
  <c r="I230" i="15"/>
  <c r="H230" i="15"/>
  <c r="F230" i="15"/>
  <c r="E230" i="15"/>
  <c r="D230" i="15"/>
  <c r="C230" i="15"/>
  <c r="B230" i="15"/>
  <c r="V2595" i="15"/>
  <c r="I229" i="15"/>
  <c r="H229" i="15"/>
  <c r="F229" i="15"/>
  <c r="J229" i="15" s="1"/>
  <c r="V229" i="15" s="1"/>
  <c r="E229" i="15"/>
  <c r="D229" i="15"/>
  <c r="C229" i="15"/>
  <c r="B229" i="15"/>
  <c r="V2594" i="15"/>
  <c r="I228" i="15"/>
  <c r="H228" i="15"/>
  <c r="F228" i="15"/>
  <c r="J228" i="15" s="1"/>
  <c r="V228" i="15" s="1"/>
  <c r="E228" i="15"/>
  <c r="D228" i="15"/>
  <c r="C228" i="15"/>
  <c r="B228" i="15"/>
  <c r="V2593" i="15"/>
  <c r="I227" i="15"/>
  <c r="H227" i="15"/>
  <c r="F227" i="15"/>
  <c r="J227" i="15" s="1"/>
  <c r="E227" i="15"/>
  <c r="D227" i="15"/>
  <c r="C227" i="15"/>
  <c r="B227" i="15"/>
  <c r="V2592" i="15"/>
  <c r="I226" i="15"/>
  <c r="H226" i="15"/>
  <c r="F226" i="15"/>
  <c r="J226" i="15" s="1"/>
  <c r="V226" i="15" s="1"/>
  <c r="E226" i="15"/>
  <c r="D226" i="15"/>
  <c r="C226" i="15"/>
  <c r="B226" i="15"/>
  <c r="V2591" i="15"/>
  <c r="I225" i="15"/>
  <c r="H225" i="15"/>
  <c r="F225" i="15"/>
  <c r="E225" i="15"/>
  <c r="D225" i="15"/>
  <c r="C225" i="15"/>
  <c r="B225" i="15"/>
  <c r="V2590" i="15"/>
  <c r="I224" i="15"/>
  <c r="H224" i="15"/>
  <c r="F224" i="15"/>
  <c r="E224" i="15"/>
  <c r="D224" i="15"/>
  <c r="C224" i="15"/>
  <c r="B224" i="15"/>
  <c r="V2589" i="15"/>
  <c r="I223" i="15"/>
  <c r="H223" i="15"/>
  <c r="F223" i="15"/>
  <c r="E223" i="15"/>
  <c r="D223" i="15"/>
  <c r="C223" i="15"/>
  <c r="B223" i="15"/>
  <c r="V2588" i="15"/>
  <c r="I222" i="15"/>
  <c r="H222" i="15"/>
  <c r="F222" i="15"/>
  <c r="E222" i="15"/>
  <c r="D222" i="15"/>
  <c r="C222" i="15"/>
  <c r="B222" i="15"/>
  <c r="W2587" i="15"/>
  <c r="V2587" i="15"/>
  <c r="I221" i="15"/>
  <c r="H221" i="15"/>
  <c r="F221" i="15"/>
  <c r="J221" i="15" s="1"/>
  <c r="E221" i="15"/>
  <c r="D221" i="15"/>
  <c r="C221" i="15"/>
  <c r="B221" i="15"/>
  <c r="W2586" i="15"/>
  <c r="V2586" i="15"/>
  <c r="I220" i="15"/>
  <c r="H220" i="15"/>
  <c r="F220" i="15"/>
  <c r="E220" i="15"/>
  <c r="D220" i="15"/>
  <c r="C220" i="15"/>
  <c r="B220" i="15"/>
  <c r="V2585" i="15"/>
  <c r="I219" i="15"/>
  <c r="H219" i="15"/>
  <c r="F219" i="15"/>
  <c r="J219" i="15" s="1"/>
  <c r="V219" i="15" s="1"/>
  <c r="E219" i="15"/>
  <c r="D219" i="15"/>
  <c r="C219" i="15"/>
  <c r="B219" i="15"/>
  <c r="V2584" i="15"/>
  <c r="I218" i="15"/>
  <c r="H218" i="15"/>
  <c r="F218" i="15"/>
  <c r="E218" i="15"/>
  <c r="D218" i="15"/>
  <c r="C218" i="15"/>
  <c r="B218" i="15"/>
  <c r="V2583" i="15"/>
  <c r="I217" i="15"/>
  <c r="H217" i="15"/>
  <c r="F217" i="15"/>
  <c r="J217" i="15" s="1"/>
  <c r="E217" i="15"/>
  <c r="D217" i="15"/>
  <c r="C217" i="15"/>
  <c r="B217" i="15"/>
  <c r="V2582" i="15"/>
  <c r="I216" i="15"/>
  <c r="H216" i="15"/>
  <c r="F216" i="15"/>
  <c r="E216" i="15"/>
  <c r="D216" i="15"/>
  <c r="C216" i="15"/>
  <c r="B216" i="15"/>
  <c r="V2581" i="15"/>
  <c r="I215" i="15"/>
  <c r="H215" i="15"/>
  <c r="F215" i="15"/>
  <c r="E215" i="15"/>
  <c r="D215" i="15"/>
  <c r="C215" i="15"/>
  <c r="B215" i="15"/>
  <c r="V2580" i="15"/>
  <c r="I214" i="15"/>
  <c r="H214" i="15"/>
  <c r="F214" i="15"/>
  <c r="E214" i="15"/>
  <c r="D214" i="15"/>
  <c r="C214" i="15"/>
  <c r="B214" i="15"/>
  <c r="V2579" i="15"/>
  <c r="I213" i="15"/>
  <c r="H213" i="15"/>
  <c r="F213" i="15"/>
  <c r="J213" i="15" s="1"/>
  <c r="E213" i="15"/>
  <c r="D213" i="15"/>
  <c r="C213" i="15"/>
  <c r="B213" i="15"/>
  <c r="V2578" i="15"/>
  <c r="I212" i="15"/>
  <c r="H212" i="15"/>
  <c r="F212" i="15"/>
  <c r="E212" i="15"/>
  <c r="D212" i="15"/>
  <c r="C212" i="15"/>
  <c r="B212" i="15"/>
  <c r="V2577" i="15"/>
  <c r="I211" i="15"/>
  <c r="H211" i="15"/>
  <c r="F211" i="15"/>
  <c r="E211" i="15"/>
  <c r="D211" i="15"/>
  <c r="C211" i="15"/>
  <c r="B211" i="15"/>
  <c r="V2576" i="15"/>
  <c r="I210" i="15"/>
  <c r="H210" i="15"/>
  <c r="F210" i="15"/>
  <c r="E210" i="15"/>
  <c r="D210" i="15"/>
  <c r="C210" i="15"/>
  <c r="B210" i="15"/>
  <c r="V2575" i="15"/>
  <c r="I209" i="15"/>
  <c r="H209" i="15"/>
  <c r="F209" i="15"/>
  <c r="J209" i="15" s="1"/>
  <c r="E209" i="15"/>
  <c r="D209" i="15"/>
  <c r="C209" i="15"/>
  <c r="B209" i="15"/>
  <c r="V2574" i="15"/>
  <c r="I208" i="15"/>
  <c r="H208" i="15"/>
  <c r="F208" i="15"/>
  <c r="W208" i="15" s="1"/>
  <c r="E208" i="15"/>
  <c r="D208" i="15"/>
  <c r="C208" i="15"/>
  <c r="B208" i="15"/>
  <c r="V2573" i="15"/>
  <c r="I207" i="15"/>
  <c r="H207" i="15"/>
  <c r="F207" i="15"/>
  <c r="J207" i="15" s="1"/>
  <c r="E207" i="15"/>
  <c r="D207" i="15"/>
  <c r="C207" i="15"/>
  <c r="B207" i="15"/>
  <c r="W2572" i="15"/>
  <c r="V2572" i="15"/>
  <c r="J206" i="15"/>
  <c r="I206" i="15"/>
  <c r="H206" i="15"/>
  <c r="F206" i="15"/>
  <c r="E206" i="15"/>
  <c r="D206" i="15"/>
  <c r="C206" i="15"/>
  <c r="B206" i="15"/>
  <c r="V2571" i="15"/>
  <c r="J205" i="15"/>
  <c r="I205" i="15"/>
  <c r="H205" i="15"/>
  <c r="F205" i="15"/>
  <c r="W2570" i="15" s="1"/>
  <c r="E205" i="15"/>
  <c r="D205" i="15"/>
  <c r="C205" i="15"/>
  <c r="B205" i="15"/>
  <c r="V2570" i="15"/>
  <c r="I204" i="15"/>
  <c r="H204" i="15"/>
  <c r="F204" i="15"/>
  <c r="J204" i="15" s="1"/>
  <c r="V204" i="15" s="1"/>
  <c r="E204" i="15"/>
  <c r="D204" i="15"/>
  <c r="C204" i="15"/>
  <c r="B204" i="15"/>
  <c r="V2569" i="15"/>
  <c r="I203" i="15"/>
  <c r="H203" i="15"/>
  <c r="F203" i="15"/>
  <c r="J203" i="15" s="1"/>
  <c r="V203" i="15" s="1"/>
  <c r="E203" i="15"/>
  <c r="D203" i="15"/>
  <c r="C203" i="15"/>
  <c r="B203" i="15"/>
  <c r="W2568" i="15"/>
  <c r="V2568" i="15"/>
  <c r="I202" i="15"/>
  <c r="H202" i="15"/>
  <c r="F202" i="15"/>
  <c r="J202" i="15" s="1"/>
  <c r="E202" i="15"/>
  <c r="D202" i="15"/>
  <c r="C202" i="15"/>
  <c r="B202" i="15"/>
  <c r="V2567" i="15"/>
  <c r="I201" i="15"/>
  <c r="H201" i="15"/>
  <c r="F201" i="15"/>
  <c r="E201" i="15"/>
  <c r="D201" i="15"/>
  <c r="C201" i="15"/>
  <c r="B201" i="15"/>
  <c r="V2566" i="15"/>
  <c r="I200" i="15"/>
  <c r="H200" i="15"/>
  <c r="F200" i="15"/>
  <c r="E200" i="15"/>
  <c r="D200" i="15"/>
  <c r="C200" i="15"/>
  <c r="B200" i="15"/>
  <c r="V2565" i="15"/>
  <c r="I199" i="15"/>
  <c r="H199" i="15"/>
  <c r="F199" i="15"/>
  <c r="J199" i="15" s="1"/>
  <c r="E199" i="15"/>
  <c r="D199" i="15"/>
  <c r="C199" i="15"/>
  <c r="B199" i="15"/>
  <c r="V2564" i="15"/>
  <c r="J198" i="15"/>
  <c r="I198" i="15"/>
  <c r="H198" i="15"/>
  <c r="F198" i="15"/>
  <c r="E198" i="15"/>
  <c r="D198" i="15"/>
  <c r="C198" i="15"/>
  <c r="B198" i="15"/>
  <c r="V2563" i="15"/>
  <c r="I197" i="15"/>
  <c r="H197" i="15"/>
  <c r="F197" i="15"/>
  <c r="J197" i="15" s="1"/>
  <c r="V197" i="15" s="1"/>
  <c r="E197" i="15"/>
  <c r="D197" i="15"/>
  <c r="C197" i="15"/>
  <c r="B197" i="15"/>
  <c r="V2562" i="15"/>
  <c r="I196" i="15"/>
  <c r="H196" i="15"/>
  <c r="F196" i="15"/>
  <c r="E196" i="15"/>
  <c r="D196" i="15"/>
  <c r="C196" i="15"/>
  <c r="B196" i="15"/>
  <c r="V2561" i="15"/>
  <c r="I195" i="15"/>
  <c r="H195" i="15"/>
  <c r="F195" i="15"/>
  <c r="E195" i="15"/>
  <c r="D195" i="15"/>
  <c r="C195" i="15"/>
  <c r="B195" i="15"/>
  <c r="V2560" i="15"/>
  <c r="I194" i="15"/>
  <c r="H194" i="15"/>
  <c r="F194" i="15"/>
  <c r="W2561" i="15" s="1"/>
  <c r="E194" i="15"/>
  <c r="D194" i="15"/>
  <c r="C194" i="15"/>
  <c r="B194" i="15"/>
  <c r="V2559" i="15"/>
  <c r="I193" i="15"/>
  <c r="H193" i="15"/>
  <c r="F193" i="15"/>
  <c r="E193" i="15"/>
  <c r="D193" i="15"/>
  <c r="C193" i="15"/>
  <c r="B193" i="15"/>
  <c r="V2558" i="15"/>
  <c r="I192" i="15"/>
  <c r="H192" i="15"/>
  <c r="F192" i="15"/>
  <c r="E192" i="15"/>
  <c r="D192" i="15"/>
  <c r="C192" i="15"/>
  <c r="B192" i="15"/>
  <c r="V2557" i="15"/>
  <c r="I191" i="15"/>
  <c r="H191" i="15"/>
  <c r="F191" i="15"/>
  <c r="W191" i="15" s="1"/>
  <c r="E191" i="15"/>
  <c r="D191" i="15"/>
  <c r="C191" i="15"/>
  <c r="B191" i="15"/>
  <c r="V2556" i="15"/>
  <c r="J190" i="15"/>
  <c r="I190" i="15"/>
  <c r="H190" i="15"/>
  <c r="F190" i="15"/>
  <c r="E190" i="15"/>
  <c r="D190" i="15"/>
  <c r="C190" i="15"/>
  <c r="B190" i="15"/>
  <c r="V2555" i="15"/>
  <c r="I189" i="15"/>
  <c r="H189" i="15"/>
  <c r="F189" i="15"/>
  <c r="E189" i="15"/>
  <c r="D189" i="15"/>
  <c r="C189" i="15"/>
  <c r="B189" i="15"/>
  <c r="V2554" i="15"/>
  <c r="I188" i="15"/>
  <c r="H188" i="15"/>
  <c r="F188" i="15"/>
  <c r="E188" i="15"/>
  <c r="D188" i="15"/>
  <c r="C188" i="15"/>
  <c r="B188" i="15"/>
  <c r="V2553" i="15"/>
  <c r="I187" i="15"/>
  <c r="H187" i="15"/>
  <c r="F187" i="15"/>
  <c r="J187" i="15" s="1"/>
  <c r="V187" i="15" s="1"/>
  <c r="E187" i="15"/>
  <c r="D187" i="15"/>
  <c r="C187" i="15"/>
  <c r="B187" i="15"/>
  <c r="V2552" i="15"/>
  <c r="I186" i="15"/>
  <c r="H186" i="15"/>
  <c r="F186" i="15"/>
  <c r="E186" i="15"/>
  <c r="D186" i="15"/>
  <c r="C186" i="15"/>
  <c r="B186" i="15"/>
  <c r="V2551" i="15"/>
  <c r="I185" i="15"/>
  <c r="H185" i="15"/>
  <c r="F185" i="15"/>
  <c r="E185" i="15"/>
  <c r="D185" i="15"/>
  <c r="C185" i="15"/>
  <c r="B185" i="15"/>
  <c r="W2550" i="15"/>
  <c r="V2550" i="15"/>
  <c r="J184" i="15"/>
  <c r="V184" i="15" s="1"/>
  <c r="I184" i="15"/>
  <c r="H184" i="15"/>
  <c r="F184" i="15"/>
  <c r="E184" i="15"/>
  <c r="D184" i="15"/>
  <c r="C184" i="15"/>
  <c r="B184" i="15"/>
  <c r="W2549" i="15"/>
  <c r="V2549" i="15"/>
  <c r="J183" i="15"/>
  <c r="I183" i="15"/>
  <c r="H183" i="15"/>
  <c r="F183" i="15"/>
  <c r="E183" i="15"/>
  <c r="D183" i="15"/>
  <c r="C183" i="15"/>
  <c r="B183" i="15"/>
  <c r="W2548" i="15"/>
  <c r="V2548" i="15"/>
  <c r="I182" i="15"/>
  <c r="H182" i="15"/>
  <c r="F182" i="15"/>
  <c r="J182" i="15" s="1"/>
  <c r="E182" i="15"/>
  <c r="D182" i="15"/>
  <c r="C182" i="15"/>
  <c r="B182" i="15"/>
  <c r="V2547" i="15"/>
  <c r="I181" i="15"/>
  <c r="H181" i="15"/>
  <c r="F181" i="15"/>
  <c r="E181" i="15"/>
  <c r="D181" i="15"/>
  <c r="C181" i="15"/>
  <c r="B181" i="15"/>
  <c r="V2546" i="15"/>
  <c r="I180" i="15"/>
  <c r="H180" i="15"/>
  <c r="F180" i="15"/>
  <c r="J180" i="15" s="1"/>
  <c r="V180" i="15" s="1"/>
  <c r="E180" i="15"/>
  <c r="D180" i="15"/>
  <c r="C180" i="15"/>
  <c r="B180" i="15"/>
  <c r="V2545" i="15"/>
  <c r="I179" i="15"/>
  <c r="H179" i="15"/>
  <c r="F179" i="15"/>
  <c r="J179" i="15" s="1"/>
  <c r="E179" i="15"/>
  <c r="D179" i="15"/>
  <c r="C179" i="15"/>
  <c r="B179" i="15"/>
  <c r="V2544" i="15"/>
  <c r="I178" i="15"/>
  <c r="H178" i="15"/>
  <c r="F178" i="15"/>
  <c r="J178" i="15" s="1"/>
  <c r="V178" i="15" s="1"/>
  <c r="E178" i="15"/>
  <c r="D178" i="15"/>
  <c r="C178" i="15"/>
  <c r="B178" i="15"/>
  <c r="V2543" i="15"/>
  <c r="I177" i="15"/>
  <c r="H177" i="15"/>
  <c r="F177" i="15"/>
  <c r="J177" i="15" s="1"/>
  <c r="V177" i="15" s="1"/>
  <c r="E177" i="15"/>
  <c r="D177" i="15"/>
  <c r="C177" i="15"/>
  <c r="B177" i="15"/>
  <c r="V2542" i="15"/>
  <c r="I176" i="15"/>
  <c r="H176" i="15"/>
  <c r="F176" i="15"/>
  <c r="E176" i="15"/>
  <c r="D176" i="15"/>
  <c r="C176" i="15"/>
  <c r="B176" i="15"/>
  <c r="V2541" i="15"/>
  <c r="I175" i="15"/>
  <c r="H175" i="15"/>
  <c r="F175" i="15"/>
  <c r="J175" i="15" s="1"/>
  <c r="V175" i="15" s="1"/>
  <c r="E175" i="15"/>
  <c r="D175" i="15"/>
  <c r="C175" i="15"/>
  <c r="B175" i="15"/>
  <c r="V2540" i="15"/>
  <c r="I174" i="15"/>
  <c r="H174" i="15"/>
  <c r="F174" i="15"/>
  <c r="J174" i="15" s="1"/>
  <c r="V174" i="15" s="1"/>
  <c r="E174" i="15"/>
  <c r="D174" i="15"/>
  <c r="C174" i="15"/>
  <c r="B174" i="15"/>
  <c r="V2539" i="15"/>
  <c r="I173" i="15"/>
  <c r="H173" i="15"/>
  <c r="F173" i="15"/>
  <c r="J173" i="15" s="1"/>
  <c r="E173" i="15"/>
  <c r="D173" i="15"/>
  <c r="C173" i="15"/>
  <c r="B173" i="15"/>
  <c r="W2538" i="15"/>
  <c r="V2538" i="15"/>
  <c r="J172" i="15"/>
  <c r="V172" i="15" s="1"/>
  <c r="I172" i="15"/>
  <c r="H172" i="15"/>
  <c r="F172" i="15"/>
  <c r="E172" i="15"/>
  <c r="D172" i="15"/>
  <c r="C172" i="15"/>
  <c r="B172" i="15"/>
  <c r="V2537" i="15"/>
  <c r="I171" i="15"/>
  <c r="H171" i="15"/>
  <c r="F171" i="15"/>
  <c r="J171" i="15" s="1"/>
  <c r="V171" i="15" s="1"/>
  <c r="E171" i="15"/>
  <c r="D171" i="15"/>
  <c r="C171" i="15"/>
  <c r="B171" i="15"/>
  <c r="V2536" i="15"/>
  <c r="I170" i="15"/>
  <c r="H170" i="15"/>
  <c r="F170" i="15"/>
  <c r="E170" i="15"/>
  <c r="D170" i="15"/>
  <c r="C170" i="15"/>
  <c r="B170" i="15"/>
  <c r="V2535" i="15"/>
  <c r="I169" i="15"/>
  <c r="H169" i="15"/>
  <c r="F169" i="15"/>
  <c r="E169" i="15"/>
  <c r="D169" i="15"/>
  <c r="C169" i="15"/>
  <c r="B169" i="15"/>
  <c r="V2534" i="15"/>
  <c r="I168" i="15"/>
  <c r="H168" i="15"/>
  <c r="F168" i="15"/>
  <c r="E168" i="15"/>
  <c r="D168" i="15"/>
  <c r="C168" i="15"/>
  <c r="B168" i="15"/>
  <c r="V2533" i="15"/>
  <c r="I167" i="15"/>
  <c r="H167" i="15"/>
  <c r="F167" i="15"/>
  <c r="E167" i="15"/>
  <c r="D167" i="15"/>
  <c r="C167" i="15"/>
  <c r="B167" i="15"/>
  <c r="V2532" i="15"/>
  <c r="J166" i="15"/>
  <c r="I166" i="15"/>
  <c r="H166" i="15"/>
  <c r="F166" i="15"/>
  <c r="E166" i="15"/>
  <c r="D166" i="15"/>
  <c r="C166" i="15"/>
  <c r="B166" i="15"/>
  <c r="V2531" i="15"/>
  <c r="J165" i="15"/>
  <c r="V165" i="15" s="1"/>
  <c r="I165" i="15"/>
  <c r="H165" i="15"/>
  <c r="F165" i="15"/>
  <c r="E165" i="15"/>
  <c r="D165" i="15"/>
  <c r="C165" i="15"/>
  <c r="B165" i="15"/>
  <c r="V2530" i="15"/>
  <c r="I164" i="15"/>
  <c r="H164" i="15"/>
  <c r="F164" i="15"/>
  <c r="E164" i="15"/>
  <c r="D164" i="15"/>
  <c r="C164" i="15"/>
  <c r="B164" i="15"/>
  <c r="V2529" i="15"/>
  <c r="I163" i="15"/>
  <c r="H163" i="15"/>
  <c r="F163" i="15"/>
  <c r="J163" i="15" s="1"/>
  <c r="E163" i="15"/>
  <c r="D163" i="15"/>
  <c r="C163" i="15"/>
  <c r="B163" i="15"/>
  <c r="V2528" i="15"/>
  <c r="I162" i="15"/>
  <c r="H162" i="15"/>
  <c r="F162" i="15"/>
  <c r="E162" i="15"/>
  <c r="D162" i="15"/>
  <c r="C162" i="15"/>
  <c r="B162" i="15"/>
  <c r="V2527" i="15"/>
  <c r="I161" i="15"/>
  <c r="H161" i="15"/>
  <c r="F161" i="15"/>
  <c r="W2527" i="15" s="1"/>
  <c r="E161" i="15"/>
  <c r="D161" i="15"/>
  <c r="C161" i="15"/>
  <c r="B161" i="15"/>
  <c r="V2526" i="15"/>
  <c r="J160" i="15"/>
  <c r="I160" i="15"/>
  <c r="H160" i="15"/>
  <c r="F160" i="15"/>
  <c r="E160" i="15"/>
  <c r="D160" i="15"/>
  <c r="C160" i="15"/>
  <c r="B160" i="15"/>
  <c r="V2525" i="15"/>
  <c r="J159" i="15"/>
  <c r="V159" i="15" s="1"/>
  <c r="I159" i="15"/>
  <c r="H159" i="15"/>
  <c r="F159" i="15"/>
  <c r="E159" i="15"/>
  <c r="D159" i="15"/>
  <c r="C159" i="15"/>
  <c r="B159" i="15"/>
  <c r="W2524" i="15"/>
  <c r="V2524" i="15"/>
  <c r="I158" i="15"/>
  <c r="H158" i="15"/>
  <c r="F158" i="15"/>
  <c r="E158" i="15"/>
  <c r="D158" i="15"/>
  <c r="C158" i="15"/>
  <c r="B158" i="15"/>
  <c r="V2523" i="15"/>
  <c r="I157" i="15"/>
  <c r="H157" i="15"/>
  <c r="F157" i="15"/>
  <c r="E157" i="15"/>
  <c r="D157" i="15"/>
  <c r="C157" i="15"/>
  <c r="B157" i="15"/>
  <c r="V2522" i="15"/>
  <c r="I156" i="15"/>
  <c r="H156" i="15"/>
  <c r="F156" i="15"/>
  <c r="J156" i="15" s="1"/>
  <c r="E156" i="15"/>
  <c r="D156" i="15"/>
  <c r="C156" i="15"/>
  <c r="B156" i="15"/>
  <c r="W2521" i="15"/>
  <c r="V2521" i="15"/>
  <c r="I155" i="15"/>
  <c r="H155" i="15"/>
  <c r="F155" i="15"/>
  <c r="J155" i="15" s="1"/>
  <c r="V155" i="15" s="1"/>
  <c r="E155" i="15"/>
  <c r="D155" i="15"/>
  <c r="C155" i="15"/>
  <c r="B155" i="15"/>
  <c r="V2520" i="15"/>
  <c r="I154" i="15"/>
  <c r="H154" i="15"/>
  <c r="F154" i="15"/>
  <c r="E154" i="15"/>
  <c r="D154" i="15"/>
  <c r="C154" i="15"/>
  <c r="B154" i="15"/>
  <c r="V2519" i="15"/>
  <c r="I153" i="15"/>
  <c r="H153" i="15"/>
  <c r="F153" i="15"/>
  <c r="E153" i="15"/>
  <c r="D153" i="15"/>
  <c r="C153" i="15"/>
  <c r="B153" i="15"/>
  <c r="V2518" i="15"/>
  <c r="I152" i="15"/>
  <c r="H152" i="15"/>
  <c r="F152" i="15"/>
  <c r="E152" i="15"/>
  <c r="D152" i="15"/>
  <c r="C152" i="15"/>
  <c r="B152" i="15"/>
  <c r="W2517" i="15"/>
  <c r="V2517" i="15"/>
  <c r="I151" i="15"/>
  <c r="H151" i="15"/>
  <c r="F151" i="15"/>
  <c r="J151" i="15" s="1"/>
  <c r="E151" i="15"/>
  <c r="D151" i="15"/>
  <c r="C151" i="15"/>
  <c r="B151" i="15"/>
  <c r="W2516" i="15"/>
  <c r="V2516" i="15"/>
  <c r="I150" i="15"/>
  <c r="H150" i="15"/>
  <c r="F150" i="15"/>
  <c r="E150" i="15"/>
  <c r="D150" i="15"/>
  <c r="C150" i="15"/>
  <c r="B150" i="15"/>
  <c r="V2515" i="15"/>
  <c r="I149" i="15"/>
  <c r="H149" i="15"/>
  <c r="F149" i="15"/>
  <c r="J149" i="15" s="1"/>
  <c r="E149" i="15"/>
  <c r="D149" i="15"/>
  <c r="C149" i="15"/>
  <c r="B149" i="15"/>
  <c r="V2514" i="15"/>
  <c r="I148" i="15"/>
  <c r="H148" i="15"/>
  <c r="F148" i="15"/>
  <c r="J148" i="15" s="1"/>
  <c r="E148" i="15"/>
  <c r="D148" i="15"/>
  <c r="C148" i="15"/>
  <c r="B148" i="15"/>
  <c r="V2513" i="15"/>
  <c r="J147" i="15"/>
  <c r="I147" i="15"/>
  <c r="H147" i="15"/>
  <c r="F147" i="15"/>
  <c r="E147" i="15"/>
  <c r="D147" i="15"/>
  <c r="C147" i="15"/>
  <c r="B147" i="15"/>
  <c r="V2512" i="15"/>
  <c r="I146" i="15"/>
  <c r="H146" i="15"/>
  <c r="F146" i="15"/>
  <c r="E146" i="15"/>
  <c r="D146" i="15"/>
  <c r="C146" i="15"/>
  <c r="B146" i="15"/>
  <c r="V2511" i="15"/>
  <c r="I145" i="15"/>
  <c r="H145" i="15"/>
  <c r="F145" i="15"/>
  <c r="E145" i="15"/>
  <c r="D145" i="15"/>
  <c r="C145" i="15"/>
  <c r="B145" i="15"/>
  <c r="V2510" i="15"/>
  <c r="I144" i="15"/>
  <c r="H144" i="15"/>
  <c r="F144" i="15"/>
  <c r="E144" i="15"/>
  <c r="D144" i="15"/>
  <c r="C144" i="15"/>
  <c r="B144" i="15"/>
  <c r="V2509" i="15"/>
  <c r="I143" i="15"/>
  <c r="H143" i="15"/>
  <c r="F143" i="15"/>
  <c r="E143" i="15"/>
  <c r="D143" i="15"/>
  <c r="C143" i="15"/>
  <c r="B143" i="15"/>
  <c r="V2508" i="15"/>
  <c r="J142" i="15"/>
  <c r="V142" i="15" s="1"/>
  <c r="I142" i="15"/>
  <c r="H142" i="15"/>
  <c r="F142" i="15"/>
  <c r="W2508" i="15" s="1"/>
  <c r="E142" i="15"/>
  <c r="D142" i="15"/>
  <c r="C142" i="15"/>
  <c r="B142" i="15"/>
  <c r="V2507" i="15"/>
  <c r="I141" i="15"/>
  <c r="H141" i="15"/>
  <c r="F141" i="15"/>
  <c r="E141" i="15"/>
  <c r="D141" i="15"/>
  <c r="C141" i="15"/>
  <c r="B141" i="15"/>
  <c r="V2506" i="15"/>
  <c r="I140" i="15"/>
  <c r="H140" i="15"/>
  <c r="F140" i="15"/>
  <c r="J140" i="15" s="1"/>
  <c r="E140" i="15"/>
  <c r="D140" i="15"/>
  <c r="C140" i="15"/>
  <c r="B140" i="15"/>
  <c r="W2505" i="15"/>
  <c r="V2505" i="15"/>
  <c r="I139" i="15"/>
  <c r="H139" i="15"/>
  <c r="F139" i="15"/>
  <c r="J139" i="15" s="1"/>
  <c r="E139" i="15"/>
  <c r="D139" i="15"/>
  <c r="C139" i="15"/>
  <c r="B139" i="15"/>
  <c r="V2504" i="15"/>
  <c r="I138" i="15"/>
  <c r="H138" i="15"/>
  <c r="F138" i="15"/>
  <c r="E138" i="15"/>
  <c r="D138" i="15"/>
  <c r="C138" i="15"/>
  <c r="B138" i="15"/>
  <c r="V2503" i="15"/>
  <c r="I137" i="15"/>
  <c r="H137" i="15"/>
  <c r="F137" i="15"/>
  <c r="E137" i="15"/>
  <c r="D137" i="15"/>
  <c r="C137" i="15"/>
  <c r="B137" i="15"/>
  <c r="V2502" i="15"/>
  <c r="J136" i="15"/>
  <c r="V136" i="15" s="1"/>
  <c r="I136" i="15"/>
  <c r="H136" i="15"/>
  <c r="F136" i="15"/>
  <c r="E136" i="15"/>
  <c r="D136" i="15"/>
  <c r="C136" i="15"/>
  <c r="B136" i="15"/>
  <c r="V2501" i="15"/>
  <c r="I135" i="15"/>
  <c r="H135" i="15"/>
  <c r="F135" i="15"/>
  <c r="J135" i="15" s="1"/>
  <c r="V135" i="15" s="1"/>
  <c r="E135" i="15"/>
  <c r="D135" i="15"/>
  <c r="C135" i="15"/>
  <c r="B135" i="15"/>
  <c r="W2500" i="15"/>
  <c r="V2500" i="15"/>
  <c r="I134" i="15"/>
  <c r="H134" i="15"/>
  <c r="F134" i="15"/>
  <c r="E134" i="15"/>
  <c r="D134" i="15"/>
  <c r="C134" i="15"/>
  <c r="B134" i="15"/>
  <c r="V2499" i="15"/>
  <c r="I133" i="15"/>
  <c r="H133" i="15"/>
  <c r="F133" i="15"/>
  <c r="W2499" i="15" s="1"/>
  <c r="E133" i="15"/>
  <c r="D133" i="15"/>
  <c r="C133" i="15"/>
  <c r="B133" i="15"/>
  <c r="W2498" i="15"/>
  <c r="V2498" i="15"/>
  <c r="I132" i="15"/>
  <c r="H132" i="15"/>
  <c r="F132" i="15"/>
  <c r="J132" i="15" s="1"/>
  <c r="V132" i="15" s="1"/>
  <c r="E132" i="15"/>
  <c r="D132" i="15"/>
  <c r="C132" i="15"/>
  <c r="B132" i="15"/>
  <c r="V2497" i="15"/>
  <c r="I131" i="15"/>
  <c r="H131" i="15"/>
  <c r="F131" i="15"/>
  <c r="E131" i="15"/>
  <c r="D131" i="15"/>
  <c r="C131" i="15"/>
  <c r="B131" i="15"/>
  <c r="V2496" i="15"/>
  <c r="I130" i="15"/>
  <c r="H130" i="15"/>
  <c r="F130" i="15"/>
  <c r="E130" i="15"/>
  <c r="D130" i="15"/>
  <c r="C130" i="15"/>
  <c r="B130" i="15"/>
  <c r="V2495" i="15"/>
  <c r="I129" i="15"/>
  <c r="H129" i="15"/>
  <c r="F129" i="15"/>
  <c r="E129" i="15"/>
  <c r="D129" i="15"/>
  <c r="C129" i="15"/>
  <c r="B129" i="15"/>
  <c r="V2494" i="15"/>
  <c r="I128" i="15"/>
  <c r="H128" i="15"/>
  <c r="F128" i="15"/>
  <c r="W128" i="15" s="1"/>
  <c r="E128" i="15"/>
  <c r="D128" i="15"/>
  <c r="C128" i="15"/>
  <c r="B128" i="15"/>
  <c r="W2493" i="15"/>
  <c r="V2493" i="15"/>
  <c r="I127" i="15"/>
  <c r="H127" i="15"/>
  <c r="F127" i="15"/>
  <c r="J127" i="15" s="1"/>
  <c r="E127" i="15"/>
  <c r="D127" i="15"/>
  <c r="C127" i="15"/>
  <c r="B127" i="15"/>
  <c r="V2492" i="15"/>
  <c r="I126" i="15"/>
  <c r="H126" i="15"/>
  <c r="F126" i="15"/>
  <c r="E126" i="15"/>
  <c r="D126" i="15"/>
  <c r="C126" i="15"/>
  <c r="B126" i="15"/>
  <c r="V2491" i="15"/>
  <c r="I125" i="15"/>
  <c r="H125" i="15"/>
  <c r="F125" i="15"/>
  <c r="J125" i="15" s="1"/>
  <c r="E125" i="15"/>
  <c r="D125" i="15"/>
  <c r="C125" i="15"/>
  <c r="B125" i="15"/>
  <c r="V2490" i="15"/>
  <c r="I124" i="15"/>
  <c r="H124" i="15"/>
  <c r="F124" i="15"/>
  <c r="E124" i="15"/>
  <c r="D124" i="15"/>
  <c r="C124" i="15"/>
  <c r="B124" i="15"/>
  <c r="V2489" i="15"/>
  <c r="I123" i="15"/>
  <c r="H123" i="15"/>
  <c r="F123" i="15"/>
  <c r="J123" i="15" s="1"/>
  <c r="E123" i="15"/>
  <c r="D123" i="15"/>
  <c r="C123" i="15"/>
  <c r="B123" i="15"/>
  <c r="V2488" i="15"/>
  <c r="I122" i="15"/>
  <c r="H122" i="15"/>
  <c r="F122" i="15"/>
  <c r="E122" i="15"/>
  <c r="D122" i="15"/>
  <c r="C122" i="15"/>
  <c r="B122" i="15"/>
  <c r="V2487" i="15"/>
  <c r="I121" i="15"/>
  <c r="H121" i="15"/>
  <c r="F121" i="15"/>
  <c r="E121" i="15"/>
  <c r="D121" i="15"/>
  <c r="C121" i="15"/>
  <c r="B121" i="15"/>
  <c r="V2486" i="15"/>
  <c r="I120" i="15"/>
  <c r="H120" i="15"/>
  <c r="F120" i="15"/>
  <c r="E120" i="15"/>
  <c r="D120" i="15"/>
  <c r="C120" i="15"/>
  <c r="B120" i="15"/>
  <c r="V2485" i="15"/>
  <c r="I119" i="15"/>
  <c r="H119" i="15"/>
  <c r="F119" i="15"/>
  <c r="E119" i="15"/>
  <c r="D119" i="15"/>
  <c r="C119" i="15"/>
  <c r="B119" i="15"/>
  <c r="V2484" i="15"/>
  <c r="I118" i="15"/>
  <c r="H118" i="15"/>
  <c r="F118" i="15"/>
  <c r="J118" i="15" s="1"/>
  <c r="E118" i="15"/>
  <c r="D118" i="15"/>
  <c r="C118" i="15"/>
  <c r="B118" i="15"/>
  <c r="V2483" i="15"/>
  <c r="I117" i="15"/>
  <c r="H117" i="15"/>
  <c r="F117" i="15"/>
  <c r="E117" i="15"/>
  <c r="D117" i="15"/>
  <c r="C117" i="15"/>
  <c r="B117" i="15"/>
  <c r="V2482" i="15"/>
  <c r="I116" i="15"/>
  <c r="H116" i="15"/>
  <c r="F116" i="15"/>
  <c r="E116" i="15"/>
  <c r="D116" i="15"/>
  <c r="C116" i="15"/>
  <c r="B116" i="15"/>
  <c r="V2481" i="15"/>
  <c r="I115" i="15"/>
  <c r="H115" i="15"/>
  <c r="F115" i="15"/>
  <c r="J115" i="15" s="1"/>
  <c r="E115" i="15"/>
  <c r="D115" i="15"/>
  <c r="C115" i="15"/>
  <c r="B115" i="15"/>
  <c r="V2480" i="15"/>
  <c r="I114" i="15"/>
  <c r="H114" i="15"/>
  <c r="F114" i="15"/>
  <c r="E114" i="15"/>
  <c r="D114" i="15"/>
  <c r="C114" i="15"/>
  <c r="B114" i="15"/>
  <c r="V2479" i="15"/>
  <c r="I113" i="15"/>
  <c r="H113" i="15"/>
  <c r="F113" i="15"/>
  <c r="W2474" i="15" s="1"/>
  <c r="E113" i="15"/>
  <c r="D113" i="15"/>
  <c r="C113" i="15"/>
  <c r="B113" i="15"/>
  <c r="V2478" i="15"/>
  <c r="J112" i="15"/>
  <c r="I112" i="15"/>
  <c r="H112" i="15"/>
  <c r="F112" i="15"/>
  <c r="E112" i="15"/>
  <c r="D112" i="15"/>
  <c r="C112" i="15"/>
  <c r="B112" i="15"/>
  <c r="V2477" i="15"/>
  <c r="I111" i="15"/>
  <c r="H111" i="15"/>
  <c r="F111" i="15"/>
  <c r="J111" i="15" s="1"/>
  <c r="E111" i="15"/>
  <c r="D111" i="15"/>
  <c r="C111" i="15"/>
  <c r="B111" i="15"/>
  <c r="V2476" i="15"/>
  <c r="I110" i="15"/>
  <c r="H110" i="15"/>
  <c r="F110" i="15"/>
  <c r="J110" i="15" s="1"/>
  <c r="V110" i="15" s="1"/>
  <c r="E110" i="15"/>
  <c r="D110" i="15"/>
  <c r="C110" i="15"/>
  <c r="B110" i="15"/>
  <c r="V2475" i="15"/>
  <c r="J109" i="15"/>
  <c r="I109" i="15"/>
  <c r="H109" i="15"/>
  <c r="F109" i="15"/>
  <c r="E109" i="15"/>
  <c r="D109" i="15"/>
  <c r="C109" i="15"/>
  <c r="B109" i="15"/>
  <c r="V2474" i="15"/>
  <c r="I108" i="15"/>
  <c r="H108" i="15"/>
  <c r="F108" i="15"/>
  <c r="J108" i="15" s="1"/>
  <c r="E108" i="15"/>
  <c r="D108" i="15"/>
  <c r="C108" i="15"/>
  <c r="B108" i="15"/>
  <c r="V2473" i="15"/>
  <c r="I107" i="15"/>
  <c r="H107" i="15"/>
  <c r="F107" i="15"/>
  <c r="J107" i="15" s="1"/>
  <c r="V107" i="15" s="1"/>
  <c r="E107" i="15"/>
  <c r="D107" i="15"/>
  <c r="C107" i="15"/>
  <c r="B107" i="15"/>
  <c r="V2472" i="15"/>
  <c r="I106" i="15"/>
  <c r="H106" i="15"/>
  <c r="F106" i="15"/>
  <c r="E106" i="15"/>
  <c r="D106" i="15"/>
  <c r="C106" i="15"/>
  <c r="B106" i="15"/>
  <c r="V2471" i="15"/>
  <c r="I105" i="15"/>
  <c r="H105" i="15"/>
  <c r="F105" i="15"/>
  <c r="E105" i="15"/>
  <c r="D105" i="15"/>
  <c r="C105" i="15"/>
  <c r="B105" i="15"/>
  <c r="V2470" i="15"/>
  <c r="I104" i="15"/>
  <c r="H104" i="15"/>
  <c r="F104" i="15"/>
  <c r="E104" i="15"/>
  <c r="D104" i="15"/>
  <c r="C104" i="15"/>
  <c r="B104" i="15"/>
  <c r="V2469" i="15"/>
  <c r="I103" i="15"/>
  <c r="H103" i="15"/>
  <c r="F103" i="15"/>
  <c r="E103" i="15"/>
  <c r="D103" i="15"/>
  <c r="C103" i="15"/>
  <c r="B103" i="15"/>
  <c r="W2468" i="15"/>
  <c r="V2468" i="15"/>
  <c r="I102" i="15"/>
  <c r="H102" i="15"/>
  <c r="F102" i="15"/>
  <c r="J102" i="15" s="1"/>
  <c r="E102" i="15"/>
  <c r="D102" i="15"/>
  <c r="C102" i="15"/>
  <c r="B102" i="15"/>
  <c r="V2467" i="15"/>
  <c r="I101" i="15"/>
  <c r="H101" i="15"/>
  <c r="F101" i="15"/>
  <c r="W2465" i="15" s="1"/>
  <c r="E101" i="15"/>
  <c r="D101" i="15"/>
  <c r="C101" i="15"/>
  <c r="B101" i="15"/>
  <c r="V2466" i="15"/>
  <c r="I100" i="15"/>
  <c r="H100" i="15"/>
  <c r="F100" i="15"/>
  <c r="J100" i="15" s="1"/>
  <c r="E100" i="15"/>
  <c r="D100" i="15"/>
  <c r="C100" i="15"/>
  <c r="B100" i="15"/>
  <c r="V2465" i="15"/>
  <c r="I99" i="15"/>
  <c r="H99" i="15"/>
  <c r="F99" i="15"/>
  <c r="J99" i="15" s="1"/>
  <c r="E99" i="15"/>
  <c r="D99" i="15"/>
  <c r="C99" i="15"/>
  <c r="B99" i="15"/>
  <c r="V2464" i="15"/>
  <c r="I98" i="15"/>
  <c r="H98" i="15"/>
  <c r="F98" i="15"/>
  <c r="W2481" i="15" s="1"/>
  <c r="E98" i="15"/>
  <c r="D98" i="15"/>
  <c r="C98" i="15"/>
  <c r="B98" i="15"/>
  <c r="V2463" i="15"/>
  <c r="I97" i="15"/>
  <c r="H97" i="15"/>
  <c r="F97" i="15"/>
  <c r="E97" i="15"/>
  <c r="D97" i="15"/>
  <c r="C97" i="15"/>
  <c r="B97" i="15"/>
  <c r="V2462" i="15"/>
  <c r="I2748" i="15"/>
  <c r="H2748" i="15"/>
  <c r="F2748" i="15"/>
  <c r="W2445" i="15" s="1"/>
  <c r="E2748" i="15"/>
  <c r="D2748" i="15"/>
  <c r="C2748" i="15"/>
  <c r="B2748" i="15"/>
  <c r="V2461" i="15"/>
  <c r="I2747" i="15"/>
  <c r="H2747" i="15"/>
  <c r="F2747" i="15"/>
  <c r="E2747" i="15"/>
  <c r="D2747" i="15"/>
  <c r="C2747" i="15"/>
  <c r="B2747" i="15"/>
  <c r="V2460" i="15"/>
  <c r="I2746" i="15"/>
  <c r="H2746" i="15"/>
  <c r="F2746" i="15"/>
  <c r="J2746" i="15" s="1"/>
  <c r="E2746" i="15"/>
  <c r="D2746" i="15"/>
  <c r="C2746" i="15"/>
  <c r="B2746" i="15"/>
  <c r="V2459" i="15"/>
  <c r="I2745" i="15"/>
  <c r="H2745" i="15"/>
  <c r="F2745" i="15"/>
  <c r="E2745" i="15"/>
  <c r="D2745" i="15"/>
  <c r="C2745" i="15"/>
  <c r="B2745" i="15"/>
  <c r="V2458" i="15"/>
  <c r="I2744" i="15"/>
  <c r="H2744" i="15"/>
  <c r="F2744" i="15"/>
  <c r="E2744" i="15"/>
  <c r="D2744" i="15"/>
  <c r="C2744" i="15"/>
  <c r="B2744" i="15"/>
  <c r="V2457" i="15"/>
  <c r="I2743" i="15"/>
  <c r="H2743" i="15"/>
  <c r="F2743" i="15"/>
  <c r="J2743" i="15" s="1"/>
  <c r="E2743" i="15"/>
  <c r="D2743" i="15"/>
  <c r="C2743" i="15"/>
  <c r="B2743" i="15"/>
  <c r="V2456" i="15"/>
  <c r="I2742" i="15"/>
  <c r="H2742" i="15"/>
  <c r="F2742" i="15"/>
  <c r="E2742" i="15"/>
  <c r="D2742" i="15"/>
  <c r="C2742" i="15"/>
  <c r="B2742" i="15"/>
  <c r="V2455" i="15"/>
  <c r="J2741" i="15"/>
  <c r="I2741" i="15"/>
  <c r="H2741" i="15"/>
  <c r="F2741" i="15"/>
  <c r="E2741" i="15"/>
  <c r="D2741" i="15"/>
  <c r="C2741" i="15"/>
  <c r="B2741" i="15"/>
  <c r="V2454" i="15"/>
  <c r="I2740" i="15"/>
  <c r="H2740" i="15"/>
  <c r="F2740" i="15"/>
  <c r="J2740" i="15" s="1"/>
  <c r="E2740" i="15"/>
  <c r="D2740" i="15"/>
  <c r="C2740" i="15"/>
  <c r="B2740" i="15"/>
  <c r="V2453" i="15"/>
  <c r="J2739" i="15"/>
  <c r="I2739" i="15"/>
  <c r="H2739" i="15"/>
  <c r="F2739" i="15"/>
  <c r="E2739" i="15"/>
  <c r="D2739" i="15"/>
  <c r="C2739" i="15"/>
  <c r="B2739" i="15"/>
  <c r="V2452" i="15"/>
  <c r="I2738" i="15"/>
  <c r="H2738" i="15"/>
  <c r="F2738" i="15"/>
  <c r="J2738" i="15" s="1"/>
  <c r="E2738" i="15"/>
  <c r="D2738" i="15"/>
  <c r="C2738" i="15"/>
  <c r="B2738" i="15"/>
  <c r="V2451" i="15"/>
  <c r="I2737" i="15"/>
  <c r="H2737" i="15"/>
  <c r="F2737" i="15"/>
  <c r="E2737" i="15"/>
  <c r="D2737" i="15"/>
  <c r="C2737" i="15"/>
  <c r="B2737" i="15"/>
  <c r="V2450" i="15"/>
  <c r="J2736" i="15"/>
  <c r="I2736" i="15"/>
  <c r="H2736" i="15"/>
  <c r="F2736" i="15"/>
  <c r="E2736" i="15"/>
  <c r="D2736" i="15"/>
  <c r="C2736" i="15"/>
  <c r="B2736" i="15"/>
  <c r="W2449" i="15"/>
  <c r="V2449" i="15"/>
  <c r="I2735" i="15"/>
  <c r="H2735" i="15"/>
  <c r="F2735" i="15"/>
  <c r="E2735" i="15"/>
  <c r="D2735" i="15"/>
  <c r="C2735" i="15"/>
  <c r="B2735" i="15"/>
  <c r="V2448" i="15"/>
  <c r="I2734" i="15"/>
  <c r="H2734" i="15"/>
  <c r="F2734" i="15"/>
  <c r="E2734" i="15"/>
  <c r="D2734" i="15"/>
  <c r="C2734" i="15"/>
  <c r="B2734" i="15"/>
  <c r="V2447" i="15"/>
  <c r="I2733" i="15"/>
  <c r="H2733" i="15"/>
  <c r="F2733" i="15"/>
  <c r="J2733" i="15" s="1"/>
  <c r="E2733" i="15"/>
  <c r="D2733" i="15"/>
  <c r="C2733" i="15"/>
  <c r="B2733" i="15"/>
  <c r="V2446" i="15"/>
  <c r="I2732" i="15"/>
  <c r="H2732" i="15"/>
  <c r="F2732" i="15"/>
  <c r="E2732" i="15"/>
  <c r="D2732" i="15"/>
  <c r="C2732" i="15"/>
  <c r="B2732" i="15"/>
  <c r="V2445" i="15"/>
  <c r="I2731" i="15"/>
  <c r="H2731" i="15"/>
  <c r="F2731" i="15"/>
  <c r="E2731" i="15"/>
  <c r="D2731" i="15"/>
  <c r="C2731" i="15"/>
  <c r="B2731" i="15"/>
  <c r="V2444" i="15"/>
  <c r="I2730" i="15"/>
  <c r="H2730" i="15"/>
  <c r="F2730" i="15"/>
  <c r="J2730" i="15" s="1"/>
  <c r="E2730" i="15"/>
  <c r="D2730" i="15"/>
  <c r="C2730" i="15"/>
  <c r="B2730" i="15"/>
  <c r="V2443" i="15"/>
  <c r="J96" i="15"/>
  <c r="V96" i="15" s="1"/>
  <c r="I96" i="15"/>
  <c r="H96" i="15"/>
  <c r="F96" i="15"/>
  <c r="E96" i="15"/>
  <c r="D96" i="15"/>
  <c r="C96" i="15"/>
  <c r="B96" i="15"/>
  <c r="V2442" i="15"/>
  <c r="I95" i="15"/>
  <c r="H95" i="15"/>
  <c r="F95" i="15"/>
  <c r="J95" i="15" s="1"/>
  <c r="V95" i="15" s="1"/>
  <c r="E95" i="15"/>
  <c r="D95" i="15"/>
  <c r="C95" i="15"/>
  <c r="B95" i="15"/>
  <c r="W2441" i="15"/>
  <c r="V2441" i="15"/>
  <c r="I94" i="15"/>
  <c r="H94" i="15"/>
  <c r="F94" i="15"/>
  <c r="E94" i="15"/>
  <c r="D94" i="15"/>
  <c r="C94" i="15"/>
  <c r="B94" i="15"/>
  <c r="V2440" i="15"/>
  <c r="I93" i="15"/>
  <c r="H93" i="15"/>
  <c r="F93" i="15"/>
  <c r="E93" i="15"/>
  <c r="D93" i="15"/>
  <c r="C93" i="15"/>
  <c r="B93" i="15"/>
  <c r="V2439" i="15"/>
  <c r="I2729" i="15"/>
  <c r="H2729" i="15"/>
  <c r="F2729" i="15"/>
  <c r="E2729" i="15"/>
  <c r="D2729" i="15"/>
  <c r="C2729" i="15"/>
  <c r="B2729" i="15"/>
  <c r="V2438" i="15"/>
  <c r="I92" i="15"/>
  <c r="H92" i="15"/>
  <c r="F92" i="15"/>
  <c r="E92" i="15"/>
  <c r="D92" i="15"/>
  <c r="C92" i="15"/>
  <c r="B92" i="15"/>
  <c r="V2437" i="15"/>
  <c r="I91" i="15"/>
  <c r="H91" i="15"/>
  <c r="F91" i="15"/>
  <c r="E91" i="15"/>
  <c r="D91" i="15"/>
  <c r="C91" i="15"/>
  <c r="B91" i="15"/>
  <c r="V2436" i="15"/>
  <c r="I90" i="15"/>
  <c r="H90" i="15"/>
  <c r="F90" i="15"/>
  <c r="E90" i="15"/>
  <c r="D90" i="15"/>
  <c r="C90" i="15"/>
  <c r="B90" i="15"/>
  <c r="V2435" i="15"/>
  <c r="I2728" i="15"/>
  <c r="H2728" i="15"/>
  <c r="F2728" i="15"/>
  <c r="J2728" i="15" s="1"/>
  <c r="E2728" i="15"/>
  <c r="D2728" i="15"/>
  <c r="C2728" i="15"/>
  <c r="B2728" i="15"/>
  <c r="V2434" i="15"/>
  <c r="I89" i="15"/>
  <c r="H89" i="15"/>
  <c r="F89" i="15"/>
  <c r="E89" i="15"/>
  <c r="D89" i="15"/>
  <c r="C89" i="15"/>
  <c r="B89" i="15"/>
  <c r="V2433" i="15"/>
  <c r="I88" i="15"/>
  <c r="H88" i="15"/>
  <c r="F88" i="15"/>
  <c r="J88" i="15" s="1"/>
  <c r="V88" i="15" s="1"/>
  <c r="E88" i="15"/>
  <c r="D88" i="15"/>
  <c r="C88" i="15"/>
  <c r="B88" i="15"/>
  <c r="V2432" i="15"/>
  <c r="I2727" i="15"/>
  <c r="H2727" i="15"/>
  <c r="F2727" i="15"/>
  <c r="E2727" i="15"/>
  <c r="D2727" i="15"/>
  <c r="C2727" i="15"/>
  <c r="B2727" i="15"/>
  <c r="V2431" i="15"/>
  <c r="I87" i="15"/>
  <c r="H87" i="15"/>
  <c r="F87" i="15"/>
  <c r="E87" i="15"/>
  <c r="D87" i="15"/>
  <c r="C87" i="15"/>
  <c r="B87" i="15"/>
  <c r="V2430" i="15"/>
  <c r="J86" i="15"/>
  <c r="V86" i="15" s="1"/>
  <c r="I86" i="15"/>
  <c r="H86" i="15"/>
  <c r="F86" i="15"/>
  <c r="E86" i="15"/>
  <c r="D86" i="15"/>
  <c r="C86" i="15"/>
  <c r="B86" i="15"/>
  <c r="W2429" i="15"/>
  <c r="V2429" i="15"/>
  <c r="I85" i="15"/>
  <c r="H85" i="15"/>
  <c r="F85" i="15"/>
  <c r="J85" i="15" s="1"/>
  <c r="V85" i="15" s="1"/>
  <c r="E85" i="15"/>
  <c r="D85" i="15"/>
  <c r="C85" i="15"/>
  <c r="B85" i="15"/>
  <c r="W2428" i="15"/>
  <c r="V2428" i="15"/>
  <c r="I84" i="15"/>
  <c r="H84" i="15"/>
  <c r="F84" i="15"/>
  <c r="J84" i="15" s="1"/>
  <c r="E84" i="15"/>
  <c r="D84" i="15"/>
  <c r="C84" i="15"/>
  <c r="B84" i="15"/>
  <c r="V2427" i="15"/>
  <c r="J83" i="15"/>
  <c r="I83" i="15"/>
  <c r="H83" i="15"/>
  <c r="F83" i="15"/>
  <c r="E83" i="15"/>
  <c r="D83" i="15"/>
  <c r="C83" i="15"/>
  <c r="B83" i="15"/>
  <c r="V2426" i="15"/>
  <c r="I82" i="15"/>
  <c r="H82" i="15"/>
  <c r="F82" i="15"/>
  <c r="J82" i="15" s="1"/>
  <c r="E82" i="15"/>
  <c r="D82" i="15"/>
  <c r="C82" i="15"/>
  <c r="B82" i="15"/>
  <c r="V2425" i="15"/>
  <c r="I81" i="15"/>
  <c r="H81" i="15"/>
  <c r="F81" i="15"/>
  <c r="J81" i="15" s="1"/>
  <c r="E81" i="15"/>
  <c r="D81" i="15"/>
  <c r="C81" i="15"/>
  <c r="B81" i="15"/>
  <c r="V2424" i="15"/>
  <c r="I80" i="15"/>
  <c r="H80" i="15"/>
  <c r="F80" i="15"/>
  <c r="E80" i="15"/>
  <c r="D80" i="15"/>
  <c r="C80" i="15"/>
  <c r="B80" i="15"/>
  <c r="V2423" i="15"/>
  <c r="I79" i="15"/>
  <c r="H79" i="15"/>
  <c r="F79" i="15"/>
  <c r="E79" i="15"/>
  <c r="D79" i="15"/>
  <c r="C79" i="15"/>
  <c r="B79" i="15"/>
  <c r="V2422" i="15"/>
  <c r="I78" i="15"/>
  <c r="H78" i="15"/>
  <c r="F78" i="15"/>
  <c r="E78" i="15"/>
  <c r="D78" i="15"/>
  <c r="C78" i="15"/>
  <c r="B78" i="15"/>
  <c r="V2421" i="15"/>
  <c r="I77" i="15"/>
  <c r="H77" i="15"/>
  <c r="F77" i="15"/>
  <c r="J77" i="15" s="1"/>
  <c r="V77" i="15" s="1"/>
  <c r="E77" i="15"/>
  <c r="D77" i="15"/>
  <c r="C77" i="15"/>
  <c r="B77" i="15"/>
  <c r="W2420" i="15"/>
  <c r="V2420" i="15"/>
  <c r="I76" i="15"/>
  <c r="H76" i="15"/>
  <c r="F76" i="15"/>
  <c r="E76" i="15"/>
  <c r="D76" i="15"/>
  <c r="C76" i="15"/>
  <c r="B76" i="15"/>
  <c r="V2419" i="15"/>
  <c r="I75" i="15"/>
  <c r="H75" i="15"/>
  <c r="F75" i="15"/>
  <c r="J75" i="15" s="1"/>
  <c r="E75" i="15"/>
  <c r="D75" i="15"/>
  <c r="C75" i="15"/>
  <c r="B75" i="15"/>
  <c r="V2418" i="15"/>
  <c r="I74" i="15"/>
  <c r="H74" i="15"/>
  <c r="F74" i="15"/>
  <c r="J74" i="15" s="1"/>
  <c r="V74" i="15" s="1"/>
  <c r="E74" i="15"/>
  <c r="D74" i="15"/>
  <c r="C74" i="15"/>
  <c r="B74" i="15"/>
  <c r="W2417" i="15"/>
  <c r="V2417" i="15"/>
  <c r="I73" i="15"/>
  <c r="H73" i="15"/>
  <c r="F73" i="15"/>
  <c r="E73" i="15"/>
  <c r="D73" i="15"/>
  <c r="C73" i="15"/>
  <c r="B73" i="15"/>
  <c r="V2416" i="15"/>
  <c r="I72" i="15"/>
  <c r="H72" i="15"/>
  <c r="F72" i="15"/>
  <c r="J72" i="15" s="1"/>
  <c r="V72" i="15" s="1"/>
  <c r="E72" i="15"/>
  <c r="D72" i="15"/>
  <c r="C72" i="15"/>
  <c r="B72" i="15"/>
  <c r="V2415" i="15"/>
  <c r="I71" i="15"/>
  <c r="H71" i="15"/>
  <c r="F71" i="15"/>
  <c r="J71" i="15" s="1"/>
  <c r="V71" i="15" s="1"/>
  <c r="E71" i="15"/>
  <c r="D71" i="15"/>
  <c r="C71" i="15"/>
  <c r="B71" i="15"/>
  <c r="V2414" i="15"/>
  <c r="I70" i="15"/>
  <c r="H70" i="15"/>
  <c r="F70" i="15"/>
  <c r="E70" i="15"/>
  <c r="D70" i="15"/>
  <c r="C70" i="15"/>
  <c r="B70" i="15"/>
  <c r="V2413" i="15"/>
  <c r="I69" i="15"/>
  <c r="H69" i="15"/>
  <c r="F69" i="15"/>
  <c r="W2402" i="15" s="1"/>
  <c r="E69" i="15"/>
  <c r="D69" i="15"/>
  <c r="C69" i="15"/>
  <c r="B69" i="15"/>
  <c r="V2412" i="15"/>
  <c r="I68" i="15"/>
  <c r="H68" i="15"/>
  <c r="F68" i="15"/>
  <c r="E68" i="15"/>
  <c r="D68" i="15"/>
  <c r="C68" i="15"/>
  <c r="B68" i="15"/>
  <c r="V2411" i="15"/>
  <c r="I67" i="15"/>
  <c r="H67" i="15"/>
  <c r="F67" i="15"/>
  <c r="E67" i="15"/>
  <c r="D67" i="15"/>
  <c r="C67" i="15"/>
  <c r="B67" i="15"/>
  <c r="V2410" i="15"/>
  <c r="I66" i="15"/>
  <c r="H66" i="15"/>
  <c r="F66" i="15"/>
  <c r="J66" i="15" s="1"/>
  <c r="V66" i="15" s="1"/>
  <c r="E66" i="15"/>
  <c r="D66" i="15"/>
  <c r="C66" i="15"/>
  <c r="B66" i="15"/>
  <c r="V2409" i="15"/>
  <c r="I65" i="15"/>
  <c r="H65" i="15"/>
  <c r="F65" i="15"/>
  <c r="J65" i="15" s="1"/>
  <c r="V65" i="15" s="1"/>
  <c r="E65" i="15"/>
  <c r="D65" i="15"/>
  <c r="C65" i="15"/>
  <c r="B65" i="15"/>
  <c r="V2408" i="15"/>
  <c r="I64" i="15"/>
  <c r="H64" i="15"/>
  <c r="F64" i="15"/>
  <c r="E64" i="15"/>
  <c r="D64" i="15"/>
  <c r="C64" i="15"/>
  <c r="B64" i="15"/>
  <c r="V2407" i="15"/>
  <c r="I63" i="15"/>
  <c r="H63" i="15"/>
  <c r="F63" i="15"/>
  <c r="E63" i="15"/>
  <c r="D63" i="15"/>
  <c r="C63" i="15"/>
  <c r="B63" i="15"/>
  <c r="V2406" i="15"/>
  <c r="I62" i="15"/>
  <c r="H62" i="15"/>
  <c r="F62" i="15"/>
  <c r="J62" i="15" s="1"/>
  <c r="V62" i="15" s="1"/>
  <c r="E62" i="15"/>
  <c r="D62" i="15"/>
  <c r="C62" i="15"/>
  <c r="B62" i="15"/>
  <c r="V2405" i="15"/>
  <c r="I61" i="15"/>
  <c r="H61" i="15"/>
  <c r="F61" i="15"/>
  <c r="J61" i="15" s="1"/>
  <c r="E61" i="15"/>
  <c r="D61" i="15"/>
  <c r="C61" i="15"/>
  <c r="B61" i="15"/>
  <c r="V2404" i="15"/>
  <c r="I60" i="15"/>
  <c r="H60" i="15"/>
  <c r="F60" i="15"/>
  <c r="E60" i="15"/>
  <c r="D60" i="15"/>
  <c r="C60" i="15"/>
  <c r="B60" i="15"/>
  <c r="V2403" i="15"/>
  <c r="I59" i="15"/>
  <c r="H59" i="15"/>
  <c r="F59" i="15"/>
  <c r="E59" i="15"/>
  <c r="D59" i="15"/>
  <c r="C59" i="15"/>
  <c r="B59" i="15"/>
  <c r="V2402" i="15"/>
  <c r="I58" i="15"/>
  <c r="H58" i="15"/>
  <c r="F58" i="15"/>
  <c r="E58" i="15"/>
  <c r="D58" i="15"/>
  <c r="C58" i="15"/>
  <c r="B58" i="15"/>
  <c r="V2401" i="15"/>
  <c r="I57" i="15"/>
  <c r="H57" i="15"/>
  <c r="F57" i="15"/>
  <c r="E57" i="15"/>
  <c r="D57" i="15"/>
  <c r="C57" i="15"/>
  <c r="B57" i="15"/>
  <c r="V2400" i="15"/>
  <c r="I56" i="15"/>
  <c r="H56" i="15"/>
  <c r="F56" i="15"/>
  <c r="E56" i="15"/>
  <c r="D56" i="15"/>
  <c r="C56" i="15"/>
  <c r="B56" i="15"/>
  <c r="V2399" i="15"/>
  <c r="I55" i="15"/>
  <c r="H55" i="15"/>
  <c r="F55" i="15"/>
  <c r="E55" i="15"/>
  <c r="D55" i="15"/>
  <c r="C55" i="15"/>
  <c r="B55" i="15"/>
  <c r="V2398" i="15"/>
  <c r="I54" i="15"/>
  <c r="H54" i="15"/>
  <c r="F54" i="15"/>
  <c r="E54" i="15"/>
  <c r="D54" i="15"/>
  <c r="C54" i="15"/>
  <c r="B54" i="15"/>
  <c r="V2397" i="15"/>
  <c r="I53" i="15"/>
  <c r="H53" i="15"/>
  <c r="F53" i="15"/>
  <c r="W2454" i="15" s="1"/>
  <c r="E53" i="15"/>
  <c r="D53" i="15"/>
  <c r="C53" i="15"/>
  <c r="B53" i="15"/>
  <c r="V2396" i="15"/>
  <c r="I52" i="15"/>
  <c r="H52" i="15"/>
  <c r="F52" i="15"/>
  <c r="E52" i="15"/>
  <c r="D52" i="15"/>
  <c r="C52" i="15"/>
  <c r="B52" i="15"/>
  <c r="V2395" i="15"/>
  <c r="I51" i="15"/>
  <c r="H51" i="15"/>
  <c r="F51" i="15"/>
  <c r="E51" i="15"/>
  <c r="D51" i="15"/>
  <c r="C51" i="15"/>
  <c r="B51" i="15"/>
  <c r="V2394" i="15"/>
  <c r="I50" i="15"/>
  <c r="H50" i="15"/>
  <c r="F50" i="15"/>
  <c r="J50" i="15" s="1"/>
  <c r="V50" i="15" s="1"/>
  <c r="E50" i="15"/>
  <c r="D50" i="15"/>
  <c r="C50" i="15"/>
  <c r="B50" i="15"/>
  <c r="V2393" i="15"/>
  <c r="I49" i="15"/>
  <c r="H49" i="15"/>
  <c r="F49" i="15"/>
  <c r="J49" i="15" s="1"/>
  <c r="E49" i="15"/>
  <c r="D49" i="15"/>
  <c r="C49" i="15"/>
  <c r="B49" i="15"/>
  <c r="V2392" i="15"/>
  <c r="J48" i="15"/>
  <c r="V48" i="15" s="1"/>
  <c r="I48" i="15"/>
  <c r="H48" i="15"/>
  <c r="F48" i="15"/>
  <c r="E48" i="15"/>
  <c r="D48" i="15"/>
  <c r="C48" i="15"/>
  <c r="B48" i="15"/>
  <c r="W2391" i="15"/>
  <c r="V2391" i="15"/>
  <c r="I47" i="15"/>
  <c r="H47" i="15"/>
  <c r="F47" i="15"/>
  <c r="J47" i="15" s="1"/>
  <c r="E47" i="15"/>
  <c r="D47" i="15"/>
  <c r="C47" i="15"/>
  <c r="B47" i="15"/>
  <c r="V2390" i="15"/>
  <c r="I46" i="15"/>
  <c r="H46" i="15"/>
  <c r="F46" i="15"/>
  <c r="J46" i="15" s="1"/>
  <c r="E46" i="15"/>
  <c r="D46" i="15"/>
  <c r="C46" i="15"/>
  <c r="B46" i="15"/>
  <c r="V2389" i="15"/>
  <c r="I45" i="15"/>
  <c r="H45" i="15"/>
  <c r="F45" i="15"/>
  <c r="E45" i="15"/>
  <c r="D45" i="15"/>
  <c r="C45" i="15"/>
  <c r="B45" i="15"/>
  <c r="V2388" i="15"/>
  <c r="J44" i="15"/>
  <c r="V44" i="15" s="1"/>
  <c r="I44" i="15"/>
  <c r="H44" i="15"/>
  <c r="F44" i="15"/>
  <c r="E44" i="15"/>
  <c r="D44" i="15"/>
  <c r="C44" i="15"/>
  <c r="B44" i="15"/>
  <c r="V2387" i="15"/>
  <c r="I43" i="15"/>
  <c r="H43" i="15"/>
  <c r="F43" i="15"/>
  <c r="J43" i="15" s="1"/>
  <c r="E43" i="15"/>
  <c r="D43" i="15"/>
  <c r="C43" i="15"/>
  <c r="B43" i="15"/>
  <c r="V2386" i="15"/>
  <c r="I42" i="15"/>
  <c r="H42" i="15"/>
  <c r="F42" i="15"/>
  <c r="E42" i="15"/>
  <c r="D42" i="15"/>
  <c r="C42" i="15"/>
  <c r="B42" i="15"/>
  <c r="V2385" i="15"/>
  <c r="I41" i="15"/>
  <c r="H41" i="15"/>
  <c r="F41" i="15"/>
  <c r="J41" i="15" s="1"/>
  <c r="V41" i="15" s="1"/>
  <c r="E41" i="15"/>
  <c r="D41" i="15"/>
  <c r="C41" i="15"/>
  <c r="B41" i="15"/>
  <c r="V2384" i="15"/>
  <c r="I40" i="15"/>
  <c r="H40" i="15"/>
  <c r="F40" i="15"/>
  <c r="J40" i="15" s="1"/>
  <c r="V40" i="15" s="1"/>
  <c r="E40" i="15"/>
  <c r="D40" i="15"/>
  <c r="C40" i="15"/>
  <c r="B40" i="15"/>
  <c r="W2383" i="15"/>
  <c r="V2383" i="15"/>
  <c r="I39" i="15"/>
  <c r="H39" i="15"/>
  <c r="F39" i="15"/>
  <c r="J39" i="15" s="1"/>
  <c r="E39" i="15"/>
  <c r="D39" i="15"/>
  <c r="C39" i="15"/>
  <c r="B39" i="15"/>
  <c r="V2382" i="15"/>
  <c r="I38" i="15"/>
  <c r="H38" i="15"/>
  <c r="F38" i="15"/>
  <c r="J38" i="15" s="1"/>
  <c r="V38" i="15" s="1"/>
  <c r="E38" i="15"/>
  <c r="D38" i="15"/>
  <c r="C38" i="15"/>
  <c r="B38" i="15"/>
  <c r="V2381" i="15"/>
  <c r="I37" i="15"/>
  <c r="H37" i="15"/>
  <c r="F37" i="15"/>
  <c r="J37" i="15" s="1"/>
  <c r="V37" i="15" s="1"/>
  <c r="E37" i="15"/>
  <c r="D37" i="15"/>
  <c r="C37" i="15"/>
  <c r="B37" i="15"/>
  <c r="V2380" i="15"/>
  <c r="J36" i="15"/>
  <c r="I36" i="15"/>
  <c r="H36" i="15"/>
  <c r="F36" i="15"/>
  <c r="E36" i="15"/>
  <c r="D36" i="15"/>
  <c r="C36" i="15"/>
  <c r="B36" i="15"/>
  <c r="V2379" i="15"/>
  <c r="I35" i="15"/>
  <c r="H35" i="15"/>
  <c r="F35" i="15"/>
  <c r="J35" i="15" s="1"/>
  <c r="E35" i="15"/>
  <c r="D35" i="15"/>
  <c r="C35" i="15"/>
  <c r="B35" i="15"/>
  <c r="V2378" i="15"/>
  <c r="I34" i="15"/>
  <c r="H34" i="15"/>
  <c r="F34" i="15"/>
  <c r="E34" i="15"/>
  <c r="D34" i="15"/>
  <c r="C34" i="15"/>
  <c r="B34" i="15"/>
  <c r="V2377" i="15"/>
  <c r="I33" i="15"/>
  <c r="H33" i="15"/>
  <c r="F33" i="15"/>
  <c r="E33" i="15"/>
  <c r="D33" i="15"/>
  <c r="C33" i="15"/>
  <c r="B33" i="15"/>
  <c r="V2376" i="15"/>
  <c r="I32" i="15"/>
  <c r="H32" i="15"/>
  <c r="F32" i="15"/>
  <c r="W2374" i="15" s="1"/>
  <c r="E32" i="15"/>
  <c r="D32" i="15"/>
  <c r="C32" i="15"/>
  <c r="B32" i="15"/>
  <c r="V2375" i="15"/>
  <c r="J31" i="15"/>
  <c r="I31" i="15"/>
  <c r="H31" i="15"/>
  <c r="F31" i="15"/>
  <c r="E31" i="15"/>
  <c r="D31" i="15"/>
  <c r="C31" i="15"/>
  <c r="B31" i="15"/>
  <c r="V2374" i="15"/>
  <c r="I30" i="15"/>
  <c r="H30" i="15"/>
  <c r="F30" i="15"/>
  <c r="J30" i="15" s="1"/>
  <c r="E30" i="15"/>
  <c r="D30" i="15"/>
  <c r="C30" i="15"/>
  <c r="B30" i="15"/>
  <c r="V2373" i="15"/>
  <c r="I29" i="15"/>
  <c r="H29" i="15"/>
  <c r="F29" i="15"/>
  <c r="E29" i="15"/>
  <c r="D29" i="15"/>
  <c r="C29" i="15"/>
  <c r="B29" i="15"/>
  <c r="V2372" i="15"/>
  <c r="I28" i="15"/>
  <c r="H28" i="15"/>
  <c r="F28" i="15"/>
  <c r="E28" i="15"/>
  <c r="D28" i="15"/>
  <c r="C28" i="15"/>
  <c r="B28" i="15"/>
  <c r="V2371" i="15"/>
  <c r="I27" i="15"/>
  <c r="H27" i="15"/>
  <c r="F27" i="15"/>
  <c r="E27" i="15"/>
  <c r="D27" i="15"/>
  <c r="C27" i="15"/>
  <c r="B27" i="15"/>
  <c r="W2370" i="15"/>
  <c r="V2370" i="15"/>
  <c r="I26" i="15"/>
  <c r="H26" i="15"/>
  <c r="F26" i="15"/>
  <c r="J26" i="15" s="1"/>
  <c r="E26" i="15"/>
  <c r="D26" i="15"/>
  <c r="C26" i="15"/>
  <c r="B26" i="15"/>
  <c r="W2369" i="15"/>
  <c r="V2369" i="15"/>
  <c r="I25" i="15"/>
  <c r="H25" i="15"/>
  <c r="F25" i="15"/>
  <c r="J25" i="15" s="1"/>
  <c r="E25" i="15"/>
  <c r="D25" i="15"/>
  <c r="C25" i="15"/>
  <c r="B25" i="15"/>
  <c r="V2368" i="15"/>
  <c r="I24" i="15"/>
  <c r="H24" i="15"/>
  <c r="F24" i="15"/>
  <c r="E24" i="15"/>
  <c r="D24" i="15"/>
  <c r="C24" i="15"/>
  <c r="B24" i="15"/>
  <c r="V2367" i="15"/>
  <c r="I23" i="15"/>
  <c r="H23" i="15"/>
  <c r="F23" i="15"/>
  <c r="E23" i="15"/>
  <c r="D23" i="15"/>
  <c r="C23" i="15"/>
  <c r="B23" i="15"/>
  <c r="V2366" i="15"/>
  <c r="I22" i="15"/>
  <c r="H22" i="15"/>
  <c r="F22" i="15"/>
  <c r="J22" i="15" s="1"/>
  <c r="E22" i="15"/>
  <c r="D22" i="15"/>
  <c r="C22" i="15"/>
  <c r="B22" i="15"/>
  <c r="V2365" i="15"/>
  <c r="I21" i="15"/>
  <c r="H21" i="15"/>
  <c r="F21" i="15"/>
  <c r="E21" i="15"/>
  <c r="D21" i="15"/>
  <c r="C21" i="15"/>
  <c r="B21" i="15"/>
  <c r="V2364" i="15"/>
  <c r="I2726" i="15"/>
  <c r="H2726" i="15"/>
  <c r="F2726" i="15"/>
  <c r="E2726" i="15"/>
  <c r="D2726" i="15"/>
  <c r="C2726" i="15"/>
  <c r="B2726" i="15"/>
  <c r="V2363" i="15"/>
  <c r="I2725" i="15"/>
  <c r="H2725" i="15"/>
  <c r="F2725" i="15"/>
  <c r="W2725" i="15" s="1"/>
  <c r="E2725" i="15"/>
  <c r="D2725" i="15"/>
  <c r="C2725" i="15"/>
  <c r="B2725" i="15"/>
  <c r="V2362" i="15"/>
  <c r="I2724" i="15"/>
  <c r="H2724" i="15"/>
  <c r="F2724" i="15"/>
  <c r="E2724" i="15"/>
  <c r="D2724" i="15"/>
  <c r="C2724" i="15"/>
  <c r="B2724" i="15"/>
  <c r="V2361" i="15"/>
  <c r="I2723" i="15"/>
  <c r="H2723" i="15"/>
  <c r="F2723" i="15"/>
  <c r="E2723" i="15"/>
  <c r="D2723" i="15"/>
  <c r="C2723" i="15"/>
  <c r="B2723" i="15"/>
  <c r="V2360" i="15"/>
  <c r="I2722" i="15"/>
  <c r="H2722" i="15"/>
  <c r="F2722" i="15"/>
  <c r="E2722" i="15"/>
  <c r="D2722" i="15"/>
  <c r="C2722" i="15"/>
  <c r="B2722" i="15"/>
  <c r="V2359" i="15"/>
  <c r="I2721" i="15"/>
  <c r="H2721" i="15"/>
  <c r="F2721" i="15"/>
  <c r="E2721" i="15"/>
  <c r="D2721" i="15"/>
  <c r="C2721" i="15"/>
  <c r="B2721" i="15"/>
  <c r="W2358" i="15"/>
  <c r="V2358" i="15"/>
  <c r="I2720" i="15"/>
  <c r="H2720" i="15"/>
  <c r="F2720" i="15"/>
  <c r="J2720" i="15" s="1"/>
  <c r="E2720" i="15"/>
  <c r="D2720" i="15"/>
  <c r="C2720" i="15"/>
  <c r="B2720" i="15"/>
  <c r="V2357" i="15"/>
  <c r="I2719" i="15"/>
  <c r="H2719" i="15"/>
  <c r="F2719" i="15"/>
  <c r="E2719" i="15"/>
  <c r="D2719" i="15"/>
  <c r="C2719" i="15"/>
  <c r="B2719" i="15"/>
  <c r="V2356" i="15"/>
  <c r="I2718" i="15"/>
  <c r="H2718" i="15"/>
  <c r="F2718" i="15"/>
  <c r="J2718" i="15" s="1"/>
  <c r="E2718" i="15"/>
  <c r="D2718" i="15"/>
  <c r="C2718" i="15"/>
  <c r="B2718" i="15"/>
  <c r="V2355" i="15"/>
  <c r="I2717" i="15"/>
  <c r="H2717" i="15"/>
  <c r="F2717" i="15"/>
  <c r="J2717" i="15" s="1"/>
  <c r="E2717" i="15"/>
  <c r="D2717" i="15"/>
  <c r="C2717" i="15"/>
  <c r="B2717" i="15"/>
  <c r="V2354" i="15"/>
  <c r="I2716" i="15"/>
  <c r="H2716" i="15"/>
  <c r="F2716" i="15"/>
  <c r="J2716" i="15" s="1"/>
  <c r="E2716" i="15"/>
  <c r="D2716" i="15"/>
  <c r="C2716" i="15"/>
  <c r="B2716" i="15"/>
  <c r="V2353" i="15"/>
  <c r="I2715" i="15"/>
  <c r="H2715" i="15"/>
  <c r="F2715" i="15"/>
  <c r="W2715" i="15" s="1"/>
  <c r="E2715" i="15"/>
  <c r="D2715" i="15"/>
  <c r="C2715" i="15"/>
  <c r="B2715" i="15"/>
  <c r="V2352" i="15"/>
  <c r="I2714" i="15"/>
  <c r="H2714" i="15"/>
  <c r="F2714" i="15"/>
  <c r="E2714" i="15"/>
  <c r="D2714" i="15"/>
  <c r="C2714" i="15"/>
  <c r="B2714" i="15"/>
  <c r="V2351" i="15"/>
  <c r="J2713" i="15"/>
  <c r="I2713" i="15"/>
  <c r="H2713" i="15"/>
  <c r="F2713" i="15"/>
  <c r="W2351" i="15" s="1"/>
  <c r="E2713" i="15"/>
  <c r="D2713" i="15"/>
  <c r="C2713" i="15"/>
  <c r="B2713" i="15"/>
  <c r="V2350" i="15"/>
  <c r="I2712" i="15"/>
  <c r="H2712" i="15"/>
  <c r="F2712" i="15"/>
  <c r="E2712" i="15"/>
  <c r="D2712" i="15"/>
  <c r="C2712" i="15"/>
  <c r="B2712" i="15"/>
  <c r="V2349" i="15"/>
  <c r="I2711" i="15"/>
  <c r="H2711" i="15"/>
  <c r="F2711" i="15"/>
  <c r="E2711" i="15"/>
  <c r="D2711" i="15"/>
  <c r="C2711" i="15"/>
  <c r="B2711" i="15"/>
  <c r="V2348" i="15"/>
  <c r="I2710" i="15"/>
  <c r="H2710" i="15"/>
  <c r="F2710" i="15"/>
  <c r="J2710" i="15" s="1"/>
  <c r="E2710" i="15"/>
  <c r="D2710" i="15"/>
  <c r="C2710" i="15"/>
  <c r="B2710" i="15"/>
  <c r="W2347" i="15"/>
  <c r="V2347" i="15"/>
  <c r="I2709" i="15"/>
  <c r="H2709" i="15"/>
  <c r="F2709" i="15"/>
  <c r="E2709" i="15"/>
  <c r="D2709" i="15"/>
  <c r="C2709" i="15"/>
  <c r="B2709" i="15"/>
  <c r="V2346" i="15"/>
  <c r="I2708" i="15"/>
  <c r="H2708" i="15"/>
  <c r="F2708" i="15"/>
  <c r="E2708" i="15"/>
  <c r="D2708" i="15"/>
  <c r="C2708" i="15"/>
  <c r="B2708" i="15"/>
  <c r="V2345" i="15"/>
  <c r="J2707" i="15"/>
  <c r="I2707" i="15"/>
  <c r="H2707" i="15"/>
  <c r="F2707" i="15"/>
  <c r="E2707" i="15"/>
  <c r="D2707" i="15"/>
  <c r="C2707" i="15"/>
  <c r="B2707" i="15"/>
  <c r="V2344" i="15"/>
  <c r="I2706" i="15"/>
  <c r="H2706" i="15"/>
  <c r="F2706" i="15"/>
  <c r="E2706" i="15"/>
  <c r="D2706" i="15"/>
  <c r="C2706" i="15"/>
  <c r="B2706" i="15"/>
  <c r="V2343" i="15"/>
  <c r="I2705" i="15"/>
  <c r="H2705" i="15"/>
  <c r="F2705" i="15"/>
  <c r="E2705" i="15"/>
  <c r="D2705" i="15"/>
  <c r="C2705" i="15"/>
  <c r="B2705" i="15"/>
  <c r="V2342" i="15"/>
  <c r="I2704" i="15"/>
  <c r="H2704" i="15"/>
  <c r="F2704" i="15"/>
  <c r="W2704" i="15" s="1"/>
  <c r="E2704" i="15"/>
  <c r="D2704" i="15"/>
  <c r="C2704" i="15"/>
  <c r="B2704" i="15"/>
  <c r="V2341" i="15"/>
  <c r="I2703" i="15"/>
  <c r="H2703" i="15"/>
  <c r="F2703" i="15"/>
  <c r="E2703" i="15"/>
  <c r="D2703" i="15"/>
  <c r="C2703" i="15"/>
  <c r="B2703" i="15"/>
  <c r="V2340" i="15"/>
  <c r="I2702" i="15"/>
  <c r="H2702" i="15"/>
  <c r="F2702" i="15"/>
  <c r="E2702" i="15"/>
  <c r="D2702" i="15"/>
  <c r="C2702" i="15"/>
  <c r="B2702" i="15"/>
  <c r="V2339" i="15"/>
  <c r="I2701" i="15"/>
  <c r="H2701" i="15"/>
  <c r="F2701" i="15"/>
  <c r="E2701" i="15"/>
  <c r="D2701" i="15"/>
  <c r="C2701" i="15"/>
  <c r="B2701" i="15"/>
  <c r="W2338" i="15"/>
  <c r="V2338" i="15"/>
  <c r="I2700" i="15"/>
  <c r="H2700" i="15"/>
  <c r="F2700" i="15"/>
  <c r="J2700" i="15" s="1"/>
  <c r="E2700" i="15"/>
  <c r="D2700" i="15"/>
  <c r="C2700" i="15"/>
  <c r="B2700" i="15"/>
  <c r="V2337" i="15"/>
  <c r="I2699" i="15"/>
  <c r="H2699" i="15"/>
  <c r="F2699" i="15"/>
  <c r="E2699" i="15"/>
  <c r="D2699" i="15"/>
  <c r="C2699" i="15"/>
  <c r="B2699" i="15"/>
  <c r="V2336" i="15"/>
  <c r="I2698" i="15"/>
  <c r="H2698" i="15"/>
  <c r="F2698" i="15"/>
  <c r="E2698" i="15"/>
  <c r="D2698" i="15"/>
  <c r="C2698" i="15"/>
  <c r="B2698" i="15"/>
  <c r="V2335" i="15"/>
  <c r="I2697" i="15"/>
  <c r="H2697" i="15"/>
  <c r="F2697" i="15"/>
  <c r="E2697" i="15"/>
  <c r="D2697" i="15"/>
  <c r="C2697" i="15"/>
  <c r="B2697" i="15"/>
  <c r="V2334" i="15"/>
  <c r="I2696" i="15"/>
  <c r="H2696" i="15"/>
  <c r="F2696" i="15"/>
  <c r="E2696" i="15"/>
  <c r="D2696" i="15"/>
  <c r="C2696" i="15"/>
  <c r="B2696" i="15"/>
  <c r="W2333" i="15"/>
  <c r="V2333" i="15"/>
  <c r="I2695" i="15"/>
  <c r="H2695" i="15"/>
  <c r="F2695" i="15"/>
  <c r="J2695" i="15" s="1"/>
  <c r="E2695" i="15"/>
  <c r="D2695" i="15"/>
  <c r="C2695" i="15"/>
  <c r="B2695" i="15"/>
  <c r="V2332" i="15"/>
  <c r="I2694" i="15"/>
  <c r="H2694" i="15"/>
  <c r="F2694" i="15"/>
  <c r="E2694" i="15"/>
  <c r="D2694" i="15"/>
  <c r="C2694" i="15"/>
  <c r="B2694" i="15"/>
  <c r="V2331" i="15"/>
  <c r="I2693" i="15"/>
  <c r="H2693" i="15"/>
  <c r="F2693" i="15"/>
  <c r="J2693" i="15" s="1"/>
  <c r="E2693" i="15"/>
  <c r="D2693" i="15"/>
  <c r="C2693" i="15"/>
  <c r="B2693" i="15"/>
  <c r="V2330" i="15"/>
  <c r="I2692" i="15"/>
  <c r="H2692" i="15"/>
  <c r="F2692" i="15"/>
  <c r="J2692" i="15" s="1"/>
  <c r="E2692" i="15"/>
  <c r="D2692" i="15"/>
  <c r="C2692" i="15"/>
  <c r="B2692" i="15"/>
  <c r="V2329" i="15"/>
  <c r="I2691" i="15"/>
  <c r="H2691" i="15"/>
  <c r="F2691" i="15"/>
  <c r="J2691" i="15" s="1"/>
  <c r="E2691" i="15"/>
  <c r="D2691" i="15"/>
  <c r="C2691" i="15"/>
  <c r="B2691" i="15"/>
  <c r="V2328" i="15"/>
  <c r="I2690" i="15"/>
  <c r="H2690" i="15"/>
  <c r="F2690" i="15"/>
  <c r="W2328" i="15" s="1"/>
  <c r="E2690" i="15"/>
  <c r="D2690" i="15"/>
  <c r="C2690" i="15"/>
  <c r="B2690" i="15"/>
  <c r="V2327" i="15"/>
  <c r="I2689" i="15"/>
  <c r="H2689" i="15"/>
  <c r="F2689" i="15"/>
  <c r="E2689" i="15"/>
  <c r="D2689" i="15"/>
  <c r="C2689" i="15"/>
  <c r="B2689" i="15"/>
  <c r="V2326" i="15"/>
  <c r="I2688" i="15"/>
  <c r="H2688" i="15"/>
  <c r="F2688" i="15"/>
  <c r="W2688" i="15" s="1"/>
  <c r="E2688" i="15"/>
  <c r="D2688" i="15"/>
  <c r="C2688" i="15"/>
  <c r="B2688" i="15"/>
  <c r="V2325" i="15"/>
  <c r="I2687" i="15"/>
  <c r="H2687" i="15"/>
  <c r="F2687" i="15"/>
  <c r="E2687" i="15"/>
  <c r="D2687" i="15"/>
  <c r="C2687" i="15"/>
  <c r="B2687" i="15"/>
  <c r="V2324" i="15"/>
  <c r="I2686" i="15"/>
  <c r="H2686" i="15"/>
  <c r="F2686" i="15"/>
  <c r="W2321" i="15" s="1"/>
  <c r="E2686" i="15"/>
  <c r="D2686" i="15"/>
  <c r="C2686" i="15"/>
  <c r="B2686" i="15"/>
  <c r="W2323" i="15"/>
  <c r="V2323" i="15"/>
  <c r="I2685" i="15"/>
  <c r="H2685" i="15"/>
  <c r="F2685" i="15"/>
  <c r="E2685" i="15"/>
  <c r="D2685" i="15"/>
  <c r="C2685" i="15"/>
  <c r="B2685" i="15"/>
  <c r="V2322" i="15"/>
  <c r="J2684" i="15"/>
  <c r="I2684" i="15"/>
  <c r="H2684" i="15"/>
  <c r="F2684" i="15"/>
  <c r="E2684" i="15"/>
  <c r="D2684" i="15"/>
  <c r="C2684" i="15"/>
  <c r="B2684" i="15"/>
  <c r="V2321" i="15"/>
  <c r="I2683" i="15"/>
  <c r="H2683" i="15"/>
  <c r="F2683" i="15"/>
  <c r="J2683" i="15" s="1"/>
  <c r="E2683" i="15"/>
  <c r="D2683" i="15"/>
  <c r="C2683" i="15"/>
  <c r="B2683" i="15"/>
  <c r="V2320" i="15"/>
  <c r="I2682" i="15"/>
  <c r="H2682" i="15"/>
  <c r="F2682" i="15"/>
  <c r="J2682" i="15" s="1"/>
  <c r="E2682" i="15"/>
  <c r="D2682" i="15"/>
  <c r="C2682" i="15"/>
  <c r="B2682" i="15"/>
  <c r="V2319" i="15"/>
  <c r="I2681" i="15"/>
  <c r="H2681" i="15"/>
  <c r="F2681" i="15"/>
  <c r="J2681" i="15" s="1"/>
  <c r="E2681" i="15"/>
  <c r="D2681" i="15"/>
  <c r="C2681" i="15"/>
  <c r="B2681" i="15"/>
  <c r="V2318" i="15"/>
  <c r="I2680" i="15"/>
  <c r="H2680" i="15"/>
  <c r="F2680" i="15"/>
  <c r="W2680" i="15" s="1"/>
  <c r="E2680" i="15"/>
  <c r="D2680" i="15"/>
  <c r="C2680" i="15"/>
  <c r="B2680" i="15"/>
  <c r="V2317" i="15"/>
  <c r="I2679" i="15"/>
  <c r="H2679" i="15"/>
  <c r="F2679" i="15"/>
  <c r="W2679" i="15" s="1"/>
  <c r="E2679" i="15"/>
  <c r="D2679" i="15"/>
  <c r="C2679" i="15"/>
  <c r="B2679" i="15"/>
  <c r="V2316" i="15"/>
  <c r="I2678" i="15"/>
  <c r="H2678" i="15"/>
  <c r="F2678" i="15"/>
  <c r="E2678" i="15"/>
  <c r="D2678" i="15"/>
  <c r="C2678" i="15"/>
  <c r="B2678" i="15"/>
  <c r="V2315" i="15"/>
  <c r="I2677" i="15"/>
  <c r="H2677" i="15"/>
  <c r="F2677" i="15"/>
  <c r="E2677" i="15"/>
  <c r="D2677" i="15"/>
  <c r="C2677" i="15"/>
  <c r="B2677" i="15"/>
  <c r="V2314" i="15"/>
  <c r="I2676" i="15"/>
  <c r="H2676" i="15"/>
  <c r="F2676" i="15"/>
  <c r="E2676" i="15"/>
  <c r="D2676" i="15"/>
  <c r="C2676" i="15"/>
  <c r="B2676" i="15"/>
  <c r="V2313" i="15"/>
  <c r="I2675" i="15"/>
  <c r="H2675" i="15"/>
  <c r="F2675" i="15"/>
  <c r="J2675" i="15" s="1"/>
  <c r="E2675" i="15"/>
  <c r="D2675" i="15"/>
  <c r="C2675" i="15"/>
  <c r="B2675" i="15"/>
  <c r="V2312" i="15"/>
  <c r="I2674" i="15"/>
  <c r="H2674" i="15"/>
  <c r="F2674" i="15"/>
  <c r="J2674" i="15" s="1"/>
  <c r="E2674" i="15"/>
  <c r="D2674" i="15"/>
  <c r="C2674" i="15"/>
  <c r="B2674" i="15"/>
  <c r="W2311" i="15"/>
  <c r="V2311" i="15"/>
  <c r="J2673" i="15"/>
  <c r="I2673" i="15"/>
  <c r="H2673" i="15"/>
  <c r="F2673" i="15"/>
  <c r="E2673" i="15"/>
  <c r="D2673" i="15"/>
  <c r="C2673" i="15"/>
  <c r="B2673" i="15"/>
  <c r="V2310" i="15"/>
  <c r="I2672" i="15"/>
  <c r="H2672" i="15"/>
  <c r="F2672" i="15"/>
  <c r="E2672" i="15"/>
  <c r="D2672" i="15"/>
  <c r="C2672" i="15"/>
  <c r="B2672" i="15"/>
  <c r="V2309" i="15"/>
  <c r="I2671" i="15"/>
  <c r="H2671" i="15"/>
  <c r="F2671" i="15"/>
  <c r="J2671" i="15" s="1"/>
  <c r="E2671" i="15"/>
  <c r="D2671" i="15"/>
  <c r="C2671" i="15"/>
  <c r="B2671" i="15"/>
  <c r="V2308" i="15"/>
  <c r="I2670" i="15"/>
  <c r="H2670" i="15"/>
  <c r="F2670" i="15"/>
  <c r="W2670" i="15" s="1"/>
  <c r="E2670" i="15"/>
  <c r="D2670" i="15"/>
  <c r="C2670" i="15"/>
  <c r="B2670" i="15"/>
  <c r="V2307" i="15"/>
  <c r="I2669" i="15"/>
  <c r="H2669" i="15"/>
  <c r="F2669" i="15"/>
  <c r="E2669" i="15"/>
  <c r="D2669" i="15"/>
  <c r="C2669" i="15"/>
  <c r="B2669" i="15"/>
  <c r="V2306" i="15"/>
  <c r="I2668" i="15"/>
  <c r="H2668" i="15"/>
  <c r="F2668" i="15"/>
  <c r="E2668" i="15"/>
  <c r="D2668" i="15"/>
  <c r="C2668" i="15"/>
  <c r="B2668" i="15"/>
  <c r="V2305" i="15"/>
  <c r="I2667" i="15"/>
  <c r="H2667" i="15"/>
  <c r="F2667" i="15"/>
  <c r="E2667" i="15"/>
  <c r="D2667" i="15"/>
  <c r="C2667" i="15"/>
  <c r="B2667" i="15"/>
  <c r="V2304" i="15"/>
  <c r="I2666" i="15"/>
  <c r="H2666" i="15"/>
  <c r="F2666" i="15"/>
  <c r="E2666" i="15"/>
  <c r="D2666" i="15"/>
  <c r="C2666" i="15"/>
  <c r="B2666" i="15"/>
  <c r="V2303" i="15"/>
  <c r="I2665" i="15"/>
  <c r="H2665" i="15"/>
  <c r="F2665" i="15"/>
  <c r="W2302" i="15" s="1"/>
  <c r="E2665" i="15"/>
  <c r="D2665" i="15"/>
  <c r="C2665" i="15"/>
  <c r="B2665" i="15"/>
  <c r="V2302" i="15"/>
  <c r="I2664" i="15"/>
  <c r="H2664" i="15"/>
  <c r="F2664" i="15"/>
  <c r="E2664" i="15"/>
  <c r="D2664" i="15"/>
  <c r="C2664" i="15"/>
  <c r="B2664" i="15"/>
  <c r="V2301" i="15"/>
  <c r="I2663" i="15"/>
  <c r="H2663" i="15"/>
  <c r="F2663" i="15"/>
  <c r="E2663" i="15"/>
  <c r="D2663" i="15"/>
  <c r="C2663" i="15"/>
  <c r="B2663" i="15"/>
  <c r="V2300" i="15"/>
  <c r="J2662" i="15"/>
  <c r="I2662" i="15"/>
  <c r="H2662" i="15"/>
  <c r="F2662" i="15"/>
  <c r="E2662" i="15"/>
  <c r="D2662" i="15"/>
  <c r="C2662" i="15"/>
  <c r="B2662" i="15"/>
  <c r="V2299" i="15"/>
  <c r="I2661" i="15"/>
  <c r="H2661" i="15"/>
  <c r="F2661" i="15"/>
  <c r="E2661" i="15"/>
  <c r="D2661" i="15"/>
  <c r="C2661" i="15"/>
  <c r="B2661" i="15"/>
  <c r="V2298" i="15"/>
  <c r="I2660" i="15"/>
  <c r="H2660" i="15"/>
  <c r="F2660" i="15"/>
  <c r="E2660" i="15"/>
  <c r="D2660" i="15"/>
  <c r="C2660" i="15"/>
  <c r="B2660" i="15"/>
  <c r="V2297" i="15"/>
  <c r="J2659" i="15"/>
  <c r="I2659" i="15"/>
  <c r="H2659" i="15"/>
  <c r="F2659" i="15"/>
  <c r="E2659" i="15"/>
  <c r="D2659" i="15"/>
  <c r="C2659" i="15"/>
  <c r="B2659" i="15"/>
  <c r="V2296" i="15"/>
  <c r="I2658" i="15"/>
  <c r="H2658" i="15"/>
  <c r="F2658" i="15"/>
  <c r="W2295" i="15" s="1"/>
  <c r="E2658" i="15"/>
  <c r="D2658" i="15"/>
  <c r="C2658" i="15"/>
  <c r="B2658" i="15"/>
  <c r="V2295" i="15"/>
  <c r="I2657" i="15"/>
  <c r="H2657" i="15"/>
  <c r="F2657" i="15"/>
  <c r="J2657" i="15" s="1"/>
  <c r="E2657" i="15"/>
  <c r="D2657" i="15"/>
  <c r="C2657" i="15"/>
  <c r="B2657" i="15"/>
  <c r="V2294" i="15"/>
  <c r="I2656" i="15"/>
  <c r="H2656" i="15"/>
  <c r="F2656" i="15"/>
  <c r="W2656" i="15" s="1"/>
  <c r="E2656" i="15"/>
  <c r="D2656" i="15"/>
  <c r="C2656" i="15"/>
  <c r="B2656" i="15"/>
  <c r="V2293" i="15"/>
  <c r="I2655" i="15"/>
  <c r="H2655" i="15"/>
  <c r="F2655" i="15"/>
  <c r="J2655" i="15" s="1"/>
  <c r="E2655" i="15"/>
  <c r="D2655" i="15"/>
  <c r="C2655" i="15"/>
  <c r="B2655" i="15"/>
  <c r="V2292" i="15"/>
  <c r="I2654" i="15"/>
  <c r="H2654" i="15"/>
  <c r="F2654" i="15"/>
  <c r="E2654" i="15"/>
  <c r="D2654" i="15"/>
  <c r="C2654" i="15"/>
  <c r="B2654" i="15"/>
  <c r="V2291" i="15"/>
  <c r="I2653" i="15"/>
  <c r="H2653" i="15"/>
  <c r="F2653" i="15"/>
  <c r="E2653" i="15"/>
  <c r="D2653" i="15"/>
  <c r="C2653" i="15"/>
  <c r="B2653" i="15"/>
  <c r="V2290" i="15"/>
  <c r="I2652" i="15"/>
  <c r="H2652" i="15"/>
  <c r="F2652" i="15"/>
  <c r="E2652" i="15"/>
  <c r="D2652" i="15"/>
  <c r="C2652" i="15"/>
  <c r="B2652" i="15"/>
  <c r="V2289" i="15"/>
  <c r="I2651" i="15"/>
  <c r="H2651" i="15"/>
  <c r="F2651" i="15"/>
  <c r="E2651" i="15"/>
  <c r="D2651" i="15"/>
  <c r="C2651" i="15"/>
  <c r="B2651" i="15"/>
  <c r="V2288" i="15"/>
  <c r="I2650" i="15"/>
  <c r="H2650" i="15"/>
  <c r="F2650" i="15"/>
  <c r="E2650" i="15"/>
  <c r="D2650" i="15"/>
  <c r="C2650" i="15"/>
  <c r="B2650" i="15"/>
  <c r="V2287" i="15"/>
  <c r="I2649" i="15"/>
  <c r="H2649" i="15"/>
  <c r="F2649" i="15"/>
  <c r="E2649" i="15"/>
  <c r="D2649" i="15"/>
  <c r="C2649" i="15"/>
  <c r="B2649" i="15"/>
  <c r="V2286" i="15"/>
  <c r="J2648" i="15"/>
  <c r="I2648" i="15"/>
  <c r="H2648" i="15"/>
  <c r="F2648" i="15"/>
  <c r="E2648" i="15"/>
  <c r="D2648" i="15"/>
  <c r="C2648" i="15"/>
  <c r="B2648" i="15"/>
  <c r="V2285" i="15"/>
  <c r="I2647" i="15"/>
  <c r="H2647" i="15"/>
  <c r="F2647" i="15"/>
  <c r="W2647" i="15" s="1"/>
  <c r="E2647" i="15"/>
  <c r="D2647" i="15"/>
  <c r="C2647" i="15"/>
  <c r="B2647" i="15"/>
  <c r="V2284" i="15"/>
  <c r="I2646" i="15"/>
  <c r="H2646" i="15"/>
  <c r="F2646" i="15"/>
  <c r="J2646" i="15" s="1"/>
  <c r="E2646" i="15"/>
  <c r="D2646" i="15"/>
  <c r="C2646" i="15"/>
  <c r="B2646" i="15"/>
  <c r="V2283" i="15"/>
  <c r="I2645" i="15"/>
  <c r="H2645" i="15"/>
  <c r="F2645" i="15"/>
  <c r="J2645" i="15" s="1"/>
  <c r="E2645" i="15"/>
  <c r="D2645" i="15"/>
  <c r="C2645" i="15"/>
  <c r="B2645" i="15"/>
  <c r="V2282" i="15"/>
  <c r="J2644" i="15"/>
  <c r="I2644" i="15"/>
  <c r="H2644" i="15"/>
  <c r="F2644" i="15"/>
  <c r="W2644" i="15" s="1"/>
  <c r="E2644" i="15"/>
  <c r="D2644" i="15"/>
  <c r="C2644" i="15"/>
  <c r="B2644" i="15"/>
  <c r="W2281" i="15"/>
  <c r="V2281" i="15"/>
  <c r="J2643" i="15"/>
  <c r="I2643" i="15"/>
  <c r="H2643" i="15"/>
  <c r="F2643" i="15"/>
  <c r="E2643" i="15"/>
  <c r="D2643" i="15"/>
  <c r="C2643" i="15"/>
  <c r="B2643" i="15"/>
  <c r="V2280" i="15"/>
  <c r="I2642" i="15"/>
  <c r="H2642" i="15"/>
  <c r="F2642" i="15"/>
  <c r="E2642" i="15"/>
  <c r="D2642" i="15"/>
  <c r="C2642" i="15"/>
  <c r="B2642" i="15"/>
  <c r="V2279" i="15"/>
  <c r="I2641" i="15"/>
  <c r="H2641" i="15"/>
  <c r="F2641" i="15"/>
  <c r="E2641" i="15"/>
  <c r="D2641" i="15"/>
  <c r="C2641" i="15"/>
  <c r="B2641" i="15"/>
  <c r="V2278" i="15"/>
  <c r="I2640" i="15"/>
  <c r="H2640" i="15"/>
  <c r="F2640" i="15"/>
  <c r="W2640" i="15" s="1"/>
  <c r="E2640" i="15"/>
  <c r="D2640" i="15"/>
  <c r="C2640" i="15"/>
  <c r="B2640" i="15"/>
  <c r="V2277" i="15"/>
  <c r="I2639" i="15"/>
  <c r="H2639" i="15"/>
  <c r="F2639" i="15"/>
  <c r="J2639" i="15" s="1"/>
  <c r="E2639" i="15"/>
  <c r="D2639" i="15"/>
  <c r="C2639" i="15"/>
  <c r="B2639" i="15"/>
  <c r="V2276" i="15"/>
  <c r="I2638" i="15"/>
  <c r="H2638" i="15"/>
  <c r="F2638" i="15"/>
  <c r="E2638" i="15"/>
  <c r="D2638" i="15"/>
  <c r="C2638" i="15"/>
  <c r="B2638" i="15"/>
  <c r="V2275" i="15"/>
  <c r="I2637" i="15"/>
  <c r="H2637" i="15"/>
  <c r="F2637" i="15"/>
  <c r="E2637" i="15"/>
  <c r="D2637" i="15"/>
  <c r="C2637" i="15"/>
  <c r="B2637" i="15"/>
  <c r="V2274" i="15"/>
  <c r="I2636" i="15"/>
  <c r="H2636" i="15"/>
  <c r="F2636" i="15"/>
  <c r="J2636" i="15" s="1"/>
  <c r="E2636" i="15"/>
  <c r="D2636" i="15"/>
  <c r="C2636" i="15"/>
  <c r="B2636" i="15"/>
  <c r="V2273" i="15"/>
  <c r="I2635" i="15"/>
  <c r="H2635" i="15"/>
  <c r="F2635" i="15"/>
  <c r="E2635" i="15"/>
  <c r="D2635" i="15"/>
  <c r="C2635" i="15"/>
  <c r="B2635" i="15"/>
  <c r="V2272" i="15"/>
  <c r="J2634" i="15"/>
  <c r="I2634" i="15"/>
  <c r="H2634" i="15"/>
  <c r="F2634" i="15"/>
  <c r="E2634" i="15"/>
  <c r="D2634" i="15"/>
  <c r="C2634" i="15"/>
  <c r="B2634" i="15"/>
  <c r="V2271" i="15"/>
  <c r="I2633" i="15"/>
  <c r="H2633" i="15"/>
  <c r="F2633" i="15"/>
  <c r="E2633" i="15"/>
  <c r="D2633" i="15"/>
  <c r="C2633" i="15"/>
  <c r="B2633" i="15"/>
  <c r="V2270" i="15"/>
  <c r="I2632" i="15"/>
  <c r="H2632" i="15"/>
  <c r="F2632" i="15"/>
  <c r="E2632" i="15"/>
  <c r="D2632" i="15"/>
  <c r="C2632" i="15"/>
  <c r="B2632" i="15"/>
  <c r="V2269" i="15"/>
  <c r="I2631" i="15"/>
  <c r="H2631" i="15"/>
  <c r="F2631" i="15"/>
  <c r="E2631" i="15"/>
  <c r="D2631" i="15"/>
  <c r="C2631" i="15"/>
  <c r="B2631" i="15"/>
  <c r="V2268" i="15"/>
  <c r="I2630" i="15"/>
  <c r="H2630" i="15"/>
  <c r="F2630" i="15"/>
  <c r="E2630" i="15"/>
  <c r="D2630" i="15"/>
  <c r="C2630" i="15"/>
  <c r="B2630" i="15"/>
  <c r="V2267" i="15"/>
  <c r="I2629" i="15"/>
  <c r="H2629" i="15"/>
  <c r="F2629" i="15"/>
  <c r="W2267" i="15" s="1"/>
  <c r="E2629" i="15"/>
  <c r="D2629" i="15"/>
  <c r="C2629" i="15"/>
  <c r="B2629" i="15"/>
  <c r="V2266" i="15"/>
  <c r="I2628" i="15"/>
  <c r="H2628" i="15"/>
  <c r="F2628" i="15"/>
  <c r="E2628" i="15"/>
  <c r="D2628" i="15"/>
  <c r="C2628" i="15"/>
  <c r="B2628" i="15"/>
  <c r="V2265" i="15"/>
  <c r="I2627" i="15"/>
  <c r="H2627" i="15"/>
  <c r="F2627" i="15"/>
  <c r="E2627" i="15"/>
  <c r="D2627" i="15"/>
  <c r="C2627" i="15"/>
  <c r="B2627" i="15"/>
  <c r="V2264" i="15"/>
  <c r="I2626" i="15"/>
  <c r="H2626" i="15"/>
  <c r="F2626" i="15"/>
  <c r="J2626" i="15" s="1"/>
  <c r="E2626" i="15"/>
  <c r="D2626" i="15"/>
  <c r="C2626" i="15"/>
  <c r="B2626" i="15"/>
  <c r="V2263" i="15"/>
  <c r="I2625" i="15"/>
  <c r="H2625" i="15"/>
  <c r="F2625" i="15"/>
  <c r="J2625" i="15" s="1"/>
  <c r="E2625" i="15"/>
  <c r="D2625" i="15"/>
  <c r="C2625" i="15"/>
  <c r="B2625" i="15"/>
  <c r="V2262" i="15"/>
  <c r="I2624" i="15"/>
  <c r="H2624" i="15"/>
  <c r="F2624" i="15"/>
  <c r="E2624" i="15"/>
  <c r="D2624" i="15"/>
  <c r="C2624" i="15"/>
  <c r="B2624" i="15"/>
  <c r="V2261" i="15"/>
  <c r="J2623" i="15"/>
  <c r="I2623" i="15"/>
  <c r="H2623" i="15"/>
  <c r="F2623" i="15"/>
  <c r="W2623" i="15" s="1"/>
  <c r="E2623" i="15"/>
  <c r="D2623" i="15"/>
  <c r="C2623" i="15"/>
  <c r="B2623" i="15"/>
  <c r="V2260" i="15"/>
  <c r="I2622" i="15"/>
  <c r="H2622" i="15"/>
  <c r="F2622" i="15"/>
  <c r="E2622" i="15"/>
  <c r="D2622" i="15"/>
  <c r="C2622" i="15"/>
  <c r="B2622" i="15"/>
  <c r="V2259" i="15"/>
  <c r="I2621" i="15"/>
  <c r="H2621" i="15"/>
  <c r="F2621" i="15"/>
  <c r="E2621" i="15"/>
  <c r="D2621" i="15"/>
  <c r="C2621" i="15"/>
  <c r="B2621" i="15"/>
  <c r="V2258" i="15"/>
  <c r="I2620" i="15"/>
  <c r="H2620" i="15"/>
  <c r="F2620" i="15"/>
  <c r="J2620" i="15" s="1"/>
  <c r="E2620" i="15"/>
  <c r="D2620" i="15"/>
  <c r="C2620" i="15"/>
  <c r="B2620" i="15"/>
  <c r="V2257" i="15"/>
  <c r="I2619" i="15"/>
  <c r="H2619" i="15"/>
  <c r="F2619" i="15"/>
  <c r="J2619" i="15" s="1"/>
  <c r="E2619" i="15"/>
  <c r="D2619" i="15"/>
  <c r="C2619" i="15"/>
  <c r="B2619" i="15"/>
  <c r="V2256" i="15"/>
  <c r="J2618" i="15"/>
  <c r="I2618" i="15"/>
  <c r="H2618" i="15"/>
  <c r="F2618" i="15"/>
  <c r="E2618" i="15"/>
  <c r="D2618" i="15"/>
  <c r="C2618" i="15"/>
  <c r="B2618" i="15"/>
  <c r="V2255" i="15"/>
  <c r="I2617" i="15"/>
  <c r="H2617" i="15"/>
  <c r="F2617" i="15"/>
  <c r="J2617" i="15" s="1"/>
  <c r="E2617" i="15"/>
  <c r="D2617" i="15"/>
  <c r="C2617" i="15"/>
  <c r="B2617" i="15"/>
  <c r="V2254" i="15"/>
  <c r="I2616" i="15"/>
  <c r="H2616" i="15"/>
  <c r="F2616" i="15"/>
  <c r="W2616" i="15" s="1"/>
  <c r="E2616" i="15"/>
  <c r="D2616" i="15"/>
  <c r="C2616" i="15"/>
  <c r="B2616" i="15"/>
  <c r="V2253" i="15"/>
  <c r="I2615" i="15"/>
  <c r="H2615" i="15"/>
  <c r="F2615" i="15"/>
  <c r="E2615" i="15"/>
  <c r="D2615" i="15"/>
  <c r="C2615" i="15"/>
  <c r="B2615" i="15"/>
  <c r="V2252" i="15"/>
  <c r="I2614" i="15"/>
  <c r="H2614" i="15"/>
  <c r="F2614" i="15"/>
  <c r="E2614" i="15"/>
  <c r="D2614" i="15"/>
  <c r="C2614" i="15"/>
  <c r="B2614" i="15"/>
  <c r="V2251" i="15"/>
  <c r="I2613" i="15"/>
  <c r="H2613" i="15"/>
  <c r="F2613" i="15"/>
  <c r="E2613" i="15"/>
  <c r="D2613" i="15"/>
  <c r="C2613" i="15"/>
  <c r="B2613" i="15"/>
  <c r="V2250" i="15"/>
  <c r="J2612" i="15"/>
  <c r="I2612" i="15"/>
  <c r="H2612" i="15"/>
  <c r="F2612" i="15"/>
  <c r="E2612" i="15"/>
  <c r="D2612" i="15"/>
  <c r="C2612" i="15"/>
  <c r="B2612" i="15"/>
  <c r="W2249" i="15"/>
  <c r="V2249" i="15"/>
  <c r="I2611" i="15"/>
  <c r="H2611" i="15"/>
  <c r="F2611" i="15"/>
  <c r="J2611" i="15" s="1"/>
  <c r="E2611" i="15"/>
  <c r="D2611" i="15"/>
  <c r="C2611" i="15"/>
  <c r="B2611" i="15"/>
  <c r="V2248" i="15"/>
  <c r="I2610" i="15"/>
  <c r="H2610" i="15"/>
  <c r="F2610" i="15"/>
  <c r="J2610" i="15" s="1"/>
  <c r="E2610" i="15"/>
  <c r="D2610" i="15"/>
  <c r="C2610" i="15"/>
  <c r="B2610" i="15"/>
  <c r="W2247" i="15"/>
  <c r="V2247" i="15"/>
  <c r="J2609" i="15"/>
  <c r="I2609" i="15"/>
  <c r="H2609" i="15"/>
  <c r="F2609" i="15"/>
  <c r="E2609" i="15"/>
  <c r="D2609" i="15"/>
  <c r="C2609" i="15"/>
  <c r="B2609" i="15"/>
  <c r="V2246" i="15"/>
  <c r="J2608" i="15"/>
  <c r="I2608" i="15"/>
  <c r="H2608" i="15"/>
  <c r="F2608" i="15"/>
  <c r="E2608" i="15"/>
  <c r="D2608" i="15"/>
  <c r="C2608" i="15"/>
  <c r="B2608" i="15"/>
  <c r="W2245" i="15"/>
  <c r="V2245" i="15"/>
  <c r="J2607" i="15"/>
  <c r="I2607" i="15"/>
  <c r="H2607" i="15"/>
  <c r="F2607" i="15"/>
  <c r="E2607" i="15"/>
  <c r="D2607" i="15"/>
  <c r="C2607" i="15"/>
  <c r="B2607" i="15"/>
  <c r="V2244" i="15"/>
  <c r="J2606" i="15"/>
  <c r="I2606" i="15"/>
  <c r="H2606" i="15"/>
  <c r="F2606" i="15"/>
  <c r="W2244" i="15" s="1"/>
  <c r="E2606" i="15"/>
  <c r="D2606" i="15"/>
  <c r="C2606" i="15"/>
  <c r="B2606" i="15"/>
  <c r="V2243" i="15"/>
  <c r="I2605" i="15"/>
  <c r="H2605" i="15"/>
  <c r="F2605" i="15"/>
  <c r="E2605" i="15"/>
  <c r="D2605" i="15"/>
  <c r="C2605" i="15"/>
  <c r="B2605" i="15"/>
  <c r="V2242" i="15"/>
  <c r="I2604" i="15"/>
  <c r="H2604" i="15"/>
  <c r="F2604" i="15"/>
  <c r="E2604" i="15"/>
  <c r="D2604" i="15"/>
  <c r="C2604" i="15"/>
  <c r="B2604" i="15"/>
  <c r="V2241" i="15"/>
  <c r="I2603" i="15"/>
  <c r="H2603" i="15"/>
  <c r="F2603" i="15"/>
  <c r="E2603" i="15"/>
  <c r="D2603" i="15"/>
  <c r="C2603" i="15"/>
  <c r="B2603" i="15"/>
  <c r="V2240" i="15"/>
  <c r="I2602" i="15"/>
  <c r="H2602" i="15"/>
  <c r="F2602" i="15"/>
  <c r="J2602" i="15" s="1"/>
  <c r="E2602" i="15"/>
  <c r="D2602" i="15"/>
  <c r="C2602" i="15"/>
  <c r="B2602" i="15"/>
  <c r="V2239" i="15"/>
  <c r="I2601" i="15"/>
  <c r="H2601" i="15"/>
  <c r="F2601" i="15"/>
  <c r="J2601" i="15" s="1"/>
  <c r="E2601" i="15"/>
  <c r="D2601" i="15"/>
  <c r="C2601" i="15"/>
  <c r="B2601" i="15"/>
  <c r="W2238" i="15"/>
  <c r="V2238" i="15"/>
  <c r="I2600" i="15"/>
  <c r="H2600" i="15"/>
  <c r="F2600" i="15"/>
  <c r="E2600" i="15"/>
  <c r="D2600" i="15"/>
  <c r="C2600" i="15"/>
  <c r="B2600" i="15"/>
  <c r="V2237" i="15"/>
  <c r="I2599" i="15"/>
  <c r="H2599" i="15"/>
  <c r="F2599" i="15"/>
  <c r="W2599" i="15" s="1"/>
  <c r="E2599" i="15"/>
  <c r="D2599" i="15"/>
  <c r="C2599" i="15"/>
  <c r="B2599" i="15"/>
  <c r="V2236" i="15"/>
  <c r="I2598" i="15"/>
  <c r="H2598" i="15"/>
  <c r="F2598" i="15"/>
  <c r="E2598" i="15"/>
  <c r="D2598" i="15"/>
  <c r="C2598" i="15"/>
  <c r="B2598" i="15"/>
  <c r="V2235" i="15"/>
  <c r="I2597" i="15"/>
  <c r="H2597" i="15"/>
  <c r="F2597" i="15"/>
  <c r="E2597" i="15"/>
  <c r="D2597" i="15"/>
  <c r="C2597" i="15"/>
  <c r="B2597" i="15"/>
  <c r="V2234" i="15"/>
  <c r="I2596" i="15"/>
  <c r="H2596" i="15"/>
  <c r="F2596" i="15"/>
  <c r="W2221" i="15" s="1"/>
  <c r="E2596" i="15"/>
  <c r="D2596" i="15"/>
  <c r="C2596" i="15"/>
  <c r="B2596" i="15"/>
  <c r="V2233" i="15"/>
  <c r="I2595" i="15"/>
  <c r="H2595" i="15"/>
  <c r="F2595" i="15"/>
  <c r="J2595" i="15" s="1"/>
  <c r="E2595" i="15"/>
  <c r="D2595" i="15"/>
  <c r="C2595" i="15"/>
  <c r="B2595" i="15"/>
  <c r="V2232" i="15"/>
  <c r="I2594" i="15"/>
  <c r="H2594" i="15"/>
  <c r="F2594" i="15"/>
  <c r="E2594" i="15"/>
  <c r="D2594" i="15"/>
  <c r="C2594" i="15"/>
  <c r="B2594" i="15"/>
  <c r="V2231" i="15"/>
  <c r="I2593" i="15"/>
  <c r="H2593" i="15"/>
  <c r="F2593" i="15"/>
  <c r="E2593" i="15"/>
  <c r="D2593" i="15"/>
  <c r="C2593" i="15"/>
  <c r="B2593" i="15"/>
  <c r="V2230" i="15"/>
  <c r="I2592" i="15"/>
  <c r="H2592" i="15"/>
  <c r="F2592" i="15"/>
  <c r="E2592" i="15"/>
  <c r="D2592" i="15"/>
  <c r="C2592" i="15"/>
  <c r="B2592" i="15"/>
  <c r="V2229" i="15"/>
  <c r="I2591" i="15"/>
  <c r="H2591" i="15"/>
  <c r="F2591" i="15"/>
  <c r="E2591" i="15"/>
  <c r="D2591" i="15"/>
  <c r="C2591" i="15"/>
  <c r="B2591" i="15"/>
  <c r="V2228" i="15"/>
  <c r="J2590" i="15"/>
  <c r="I2590" i="15"/>
  <c r="H2590" i="15"/>
  <c r="F2590" i="15"/>
  <c r="E2590" i="15"/>
  <c r="D2590" i="15"/>
  <c r="C2590" i="15"/>
  <c r="B2590" i="15"/>
  <c r="V2227" i="15"/>
  <c r="I2589" i="15"/>
  <c r="H2589" i="15"/>
  <c r="F2589" i="15"/>
  <c r="J2589" i="15" s="1"/>
  <c r="E2589" i="15"/>
  <c r="D2589" i="15"/>
  <c r="C2589" i="15"/>
  <c r="B2589" i="15"/>
  <c r="V2226" i="15"/>
  <c r="I2588" i="15"/>
  <c r="H2588" i="15"/>
  <c r="F2588" i="15"/>
  <c r="J2588" i="15" s="1"/>
  <c r="E2588" i="15"/>
  <c r="D2588" i="15"/>
  <c r="C2588" i="15"/>
  <c r="B2588" i="15"/>
  <c r="V2225" i="15"/>
  <c r="I2587" i="15"/>
  <c r="H2587" i="15"/>
  <c r="F2587" i="15"/>
  <c r="E2587" i="15"/>
  <c r="D2587" i="15"/>
  <c r="C2587" i="15"/>
  <c r="B2587" i="15"/>
  <c r="V2224" i="15"/>
  <c r="I2586" i="15"/>
  <c r="H2586" i="15"/>
  <c r="F2586" i="15"/>
  <c r="E2586" i="15"/>
  <c r="D2586" i="15"/>
  <c r="C2586" i="15"/>
  <c r="B2586" i="15"/>
  <c r="V2223" i="15"/>
  <c r="I2585" i="15"/>
  <c r="H2585" i="15"/>
  <c r="F2585" i="15"/>
  <c r="W2213" i="15" s="1"/>
  <c r="E2585" i="15"/>
  <c r="D2585" i="15"/>
  <c r="C2585" i="15"/>
  <c r="B2585" i="15"/>
  <c r="V2222" i="15"/>
  <c r="I2584" i="15"/>
  <c r="H2584" i="15"/>
  <c r="F2584" i="15"/>
  <c r="J2584" i="15" s="1"/>
  <c r="E2584" i="15"/>
  <c r="D2584" i="15"/>
  <c r="C2584" i="15"/>
  <c r="B2584" i="15"/>
  <c r="V2221" i="15"/>
  <c r="J2583" i="15"/>
  <c r="I2583" i="15"/>
  <c r="H2583" i="15"/>
  <c r="F2583" i="15"/>
  <c r="W2583" i="15" s="1"/>
  <c r="E2583" i="15"/>
  <c r="D2583" i="15"/>
  <c r="C2583" i="15"/>
  <c r="B2583" i="15"/>
  <c r="V2220" i="15"/>
  <c r="I2582" i="15"/>
  <c r="H2582" i="15"/>
  <c r="F2582" i="15"/>
  <c r="W2582" i="15" s="1"/>
  <c r="E2582" i="15"/>
  <c r="D2582" i="15"/>
  <c r="C2582" i="15"/>
  <c r="B2582" i="15"/>
  <c r="V2219" i="15"/>
  <c r="I2581" i="15"/>
  <c r="H2581" i="15"/>
  <c r="F2581" i="15"/>
  <c r="E2581" i="15"/>
  <c r="D2581" i="15"/>
  <c r="C2581" i="15"/>
  <c r="B2581" i="15"/>
  <c r="V2218" i="15"/>
  <c r="I2580" i="15"/>
  <c r="H2580" i="15"/>
  <c r="F2580" i="15"/>
  <c r="E2580" i="15"/>
  <c r="D2580" i="15"/>
  <c r="C2580" i="15"/>
  <c r="B2580" i="15"/>
  <c r="V2217" i="15"/>
  <c r="I2579" i="15"/>
  <c r="H2579" i="15"/>
  <c r="F2579" i="15"/>
  <c r="E2579" i="15"/>
  <c r="D2579" i="15"/>
  <c r="C2579" i="15"/>
  <c r="B2579" i="15"/>
  <c r="V2216" i="15"/>
  <c r="I2578" i="15"/>
  <c r="H2578" i="15"/>
  <c r="F2578" i="15"/>
  <c r="E2578" i="15"/>
  <c r="D2578" i="15"/>
  <c r="C2578" i="15"/>
  <c r="B2578" i="15"/>
  <c r="V2215" i="15"/>
  <c r="I2577" i="15"/>
  <c r="H2577" i="15"/>
  <c r="F2577" i="15"/>
  <c r="E2577" i="15"/>
  <c r="D2577" i="15"/>
  <c r="C2577" i="15"/>
  <c r="B2577" i="15"/>
  <c r="V2214" i="15"/>
  <c r="J2576" i="15"/>
  <c r="I2576" i="15"/>
  <c r="H2576" i="15"/>
  <c r="F2576" i="15"/>
  <c r="E2576" i="15"/>
  <c r="D2576" i="15"/>
  <c r="C2576" i="15"/>
  <c r="B2576" i="15"/>
  <c r="V2213" i="15"/>
  <c r="I2575" i="15"/>
  <c r="H2575" i="15"/>
  <c r="F2575" i="15"/>
  <c r="E2575" i="15"/>
  <c r="D2575" i="15"/>
  <c r="C2575" i="15"/>
  <c r="B2575" i="15"/>
  <c r="W2212" i="15"/>
  <c r="V2212" i="15"/>
  <c r="I2574" i="15"/>
  <c r="H2574" i="15"/>
  <c r="F2574" i="15"/>
  <c r="J2574" i="15" s="1"/>
  <c r="E2574" i="15"/>
  <c r="D2574" i="15"/>
  <c r="C2574" i="15"/>
  <c r="B2574" i="15"/>
  <c r="V2211" i="15"/>
  <c r="I2573" i="15"/>
  <c r="H2573" i="15"/>
  <c r="F2573" i="15"/>
  <c r="J2573" i="15" s="1"/>
  <c r="E2573" i="15"/>
  <c r="D2573" i="15"/>
  <c r="C2573" i="15"/>
  <c r="B2573" i="15"/>
  <c r="V2210" i="15"/>
  <c r="J2572" i="15"/>
  <c r="I2572" i="15"/>
  <c r="H2572" i="15"/>
  <c r="F2572" i="15"/>
  <c r="E2572" i="15"/>
  <c r="D2572" i="15"/>
  <c r="C2572" i="15"/>
  <c r="B2572" i="15"/>
  <c r="V2209" i="15"/>
  <c r="I2571" i="15"/>
  <c r="H2571" i="15"/>
  <c r="F2571" i="15"/>
  <c r="W2209" i="15" s="1"/>
  <c r="E2571" i="15"/>
  <c r="D2571" i="15"/>
  <c r="C2571" i="15"/>
  <c r="B2571" i="15"/>
  <c r="V2208" i="15"/>
  <c r="I2570" i="15"/>
  <c r="H2570" i="15"/>
  <c r="F2570" i="15"/>
  <c r="E2570" i="15"/>
  <c r="D2570" i="15"/>
  <c r="C2570" i="15"/>
  <c r="B2570" i="15"/>
  <c r="V2207" i="15"/>
  <c r="I2569" i="15"/>
  <c r="H2569" i="15"/>
  <c r="F2569" i="15"/>
  <c r="J2569" i="15" s="1"/>
  <c r="E2569" i="15"/>
  <c r="D2569" i="15"/>
  <c r="C2569" i="15"/>
  <c r="B2569" i="15"/>
  <c r="V2206" i="15"/>
  <c r="I2568" i="15"/>
  <c r="H2568" i="15"/>
  <c r="F2568" i="15"/>
  <c r="E2568" i="15"/>
  <c r="D2568" i="15"/>
  <c r="C2568" i="15"/>
  <c r="B2568" i="15"/>
  <c r="V2205" i="15"/>
  <c r="I2567" i="15"/>
  <c r="H2567" i="15"/>
  <c r="F2567" i="15"/>
  <c r="E2567" i="15"/>
  <c r="D2567" i="15"/>
  <c r="C2567" i="15"/>
  <c r="B2567" i="15"/>
  <c r="W2204" i="15"/>
  <c r="V2204" i="15"/>
  <c r="I2566" i="15"/>
  <c r="H2566" i="15"/>
  <c r="F2566" i="15"/>
  <c r="J2566" i="15" s="1"/>
  <c r="E2566" i="15"/>
  <c r="D2566" i="15"/>
  <c r="C2566" i="15"/>
  <c r="B2566" i="15"/>
  <c r="W2203" i="15"/>
  <c r="V2203" i="15"/>
  <c r="J2565" i="15"/>
  <c r="I2565" i="15"/>
  <c r="H2565" i="15"/>
  <c r="F2565" i="15"/>
  <c r="W2565" i="15" s="1"/>
  <c r="E2565" i="15"/>
  <c r="D2565" i="15"/>
  <c r="C2565" i="15"/>
  <c r="B2565" i="15"/>
  <c r="V2202" i="15"/>
  <c r="J2564" i="15"/>
  <c r="I2564" i="15"/>
  <c r="H2564" i="15"/>
  <c r="F2564" i="15"/>
  <c r="E2564" i="15"/>
  <c r="D2564" i="15"/>
  <c r="C2564" i="15"/>
  <c r="B2564" i="15"/>
  <c r="V2201" i="15"/>
  <c r="I2563" i="15"/>
  <c r="H2563" i="15"/>
  <c r="F2563" i="15"/>
  <c r="E2563" i="15"/>
  <c r="D2563" i="15"/>
  <c r="C2563" i="15"/>
  <c r="B2563" i="15"/>
  <c r="V2200" i="15"/>
  <c r="I2562" i="15"/>
  <c r="H2562" i="15"/>
  <c r="F2562" i="15"/>
  <c r="E2562" i="15"/>
  <c r="D2562" i="15"/>
  <c r="C2562" i="15"/>
  <c r="B2562" i="15"/>
  <c r="V2199" i="15"/>
  <c r="I2561" i="15"/>
  <c r="H2561" i="15"/>
  <c r="F2561" i="15"/>
  <c r="J2561" i="15" s="1"/>
  <c r="E2561" i="15"/>
  <c r="D2561" i="15"/>
  <c r="C2561" i="15"/>
  <c r="B2561" i="15"/>
  <c r="V2198" i="15"/>
  <c r="I2560" i="15"/>
  <c r="H2560" i="15"/>
  <c r="F2560" i="15"/>
  <c r="E2560" i="15"/>
  <c r="D2560" i="15"/>
  <c r="C2560" i="15"/>
  <c r="B2560" i="15"/>
  <c r="V2197" i="15"/>
  <c r="I2559" i="15"/>
  <c r="H2559" i="15"/>
  <c r="F2559" i="15"/>
  <c r="E2559" i="15"/>
  <c r="D2559" i="15"/>
  <c r="C2559" i="15"/>
  <c r="B2559" i="15"/>
  <c r="V2196" i="15"/>
  <c r="I2558" i="15"/>
  <c r="H2558" i="15"/>
  <c r="F2558" i="15"/>
  <c r="E2558" i="15"/>
  <c r="D2558" i="15"/>
  <c r="C2558" i="15"/>
  <c r="B2558" i="15"/>
  <c r="V2195" i="15"/>
  <c r="I2557" i="15"/>
  <c r="H2557" i="15"/>
  <c r="F2557" i="15"/>
  <c r="E2557" i="15"/>
  <c r="D2557" i="15"/>
  <c r="C2557" i="15"/>
  <c r="B2557" i="15"/>
  <c r="W2194" i="15"/>
  <c r="V2194" i="15"/>
  <c r="I2556" i="15"/>
  <c r="H2556" i="15"/>
  <c r="F2556" i="15"/>
  <c r="J2556" i="15" s="1"/>
  <c r="E2556" i="15"/>
  <c r="D2556" i="15"/>
  <c r="C2556" i="15"/>
  <c r="B2556" i="15"/>
  <c r="V2193" i="15"/>
  <c r="I2555" i="15"/>
  <c r="H2555" i="15"/>
  <c r="F2555" i="15"/>
  <c r="J2555" i="15" s="1"/>
  <c r="E2555" i="15"/>
  <c r="D2555" i="15"/>
  <c r="C2555" i="15"/>
  <c r="B2555" i="15"/>
  <c r="V2192" i="15"/>
  <c r="I2554" i="15"/>
  <c r="H2554" i="15"/>
  <c r="F2554" i="15"/>
  <c r="E2554" i="15"/>
  <c r="D2554" i="15"/>
  <c r="C2554" i="15"/>
  <c r="B2554" i="15"/>
  <c r="V2191" i="15"/>
  <c r="I2553" i="15"/>
  <c r="H2553" i="15"/>
  <c r="F2553" i="15"/>
  <c r="E2553" i="15"/>
  <c r="D2553" i="15"/>
  <c r="C2553" i="15"/>
  <c r="B2553" i="15"/>
  <c r="V2190" i="15"/>
  <c r="J2552" i="15"/>
  <c r="I2552" i="15"/>
  <c r="H2552" i="15"/>
  <c r="F2552" i="15"/>
  <c r="E2552" i="15"/>
  <c r="D2552" i="15"/>
  <c r="C2552" i="15"/>
  <c r="B2552" i="15"/>
  <c r="V2189" i="15"/>
  <c r="I2551" i="15"/>
  <c r="H2551" i="15"/>
  <c r="F2551" i="15"/>
  <c r="J2551" i="15" s="1"/>
  <c r="E2551" i="15"/>
  <c r="D2551" i="15"/>
  <c r="C2551" i="15"/>
  <c r="B2551" i="15"/>
  <c r="V2188" i="15"/>
  <c r="I2550" i="15"/>
  <c r="H2550" i="15"/>
  <c r="F2550" i="15"/>
  <c r="E2550" i="15"/>
  <c r="D2550" i="15"/>
  <c r="C2550" i="15"/>
  <c r="B2550" i="15"/>
  <c r="V2187" i="15"/>
  <c r="I2549" i="15"/>
  <c r="H2549" i="15"/>
  <c r="F2549" i="15"/>
  <c r="E2549" i="15"/>
  <c r="D2549" i="15"/>
  <c r="C2549" i="15"/>
  <c r="B2549" i="15"/>
  <c r="V2186" i="15"/>
  <c r="I2548" i="15"/>
  <c r="H2548" i="15"/>
  <c r="F2548" i="15"/>
  <c r="J2548" i="15" s="1"/>
  <c r="E2548" i="15"/>
  <c r="D2548" i="15"/>
  <c r="C2548" i="15"/>
  <c r="B2548" i="15"/>
  <c r="V2185" i="15"/>
  <c r="I2547" i="15"/>
  <c r="H2547" i="15"/>
  <c r="F2547" i="15"/>
  <c r="E2547" i="15"/>
  <c r="D2547" i="15"/>
  <c r="C2547" i="15"/>
  <c r="B2547" i="15"/>
  <c r="V2184" i="15"/>
  <c r="I2546" i="15"/>
  <c r="H2546" i="15"/>
  <c r="F2546" i="15"/>
  <c r="J2546" i="15" s="1"/>
  <c r="E2546" i="15"/>
  <c r="D2546" i="15"/>
  <c r="C2546" i="15"/>
  <c r="B2546" i="15"/>
  <c r="V2183" i="15"/>
  <c r="I2545" i="15"/>
  <c r="H2545" i="15"/>
  <c r="F2545" i="15"/>
  <c r="E2545" i="15"/>
  <c r="D2545" i="15"/>
  <c r="C2545" i="15"/>
  <c r="B2545" i="15"/>
  <c r="V2182" i="15"/>
  <c r="I2544" i="15"/>
  <c r="H2544" i="15"/>
  <c r="F2544" i="15"/>
  <c r="E2544" i="15"/>
  <c r="D2544" i="15"/>
  <c r="C2544" i="15"/>
  <c r="B2544" i="15"/>
  <c r="V2181" i="15"/>
  <c r="I2543" i="15"/>
  <c r="H2543" i="15"/>
  <c r="F2543" i="15"/>
  <c r="E2543" i="15"/>
  <c r="D2543" i="15"/>
  <c r="C2543" i="15"/>
  <c r="B2543" i="15"/>
  <c r="V2180" i="15"/>
  <c r="I2542" i="15"/>
  <c r="H2542" i="15"/>
  <c r="F2542" i="15"/>
  <c r="E2542" i="15"/>
  <c r="D2542" i="15"/>
  <c r="C2542" i="15"/>
  <c r="B2542" i="15"/>
  <c r="V2179" i="15"/>
  <c r="I2541" i="15"/>
  <c r="H2541" i="15"/>
  <c r="F2541" i="15"/>
  <c r="W2541" i="15" s="1"/>
  <c r="E2541" i="15"/>
  <c r="D2541" i="15"/>
  <c r="C2541" i="15"/>
  <c r="B2541" i="15"/>
  <c r="W2178" i="15"/>
  <c r="V2178" i="15"/>
  <c r="I2540" i="15"/>
  <c r="H2540" i="15"/>
  <c r="F2540" i="15"/>
  <c r="E2540" i="15"/>
  <c r="D2540" i="15"/>
  <c r="C2540" i="15"/>
  <c r="B2540" i="15"/>
  <c r="V2177" i="15"/>
  <c r="J2539" i="15"/>
  <c r="I2539" i="15"/>
  <c r="H2539" i="15"/>
  <c r="F2539" i="15"/>
  <c r="W2539" i="15" s="1"/>
  <c r="E2539" i="15"/>
  <c r="D2539" i="15"/>
  <c r="C2539" i="15"/>
  <c r="B2539" i="15"/>
  <c r="V2176" i="15"/>
  <c r="I2538" i="15"/>
  <c r="H2538" i="15"/>
  <c r="F2538" i="15"/>
  <c r="E2538" i="15"/>
  <c r="D2538" i="15"/>
  <c r="C2538" i="15"/>
  <c r="B2538" i="15"/>
  <c r="W2175" i="15"/>
  <c r="V2175" i="15"/>
  <c r="I2537" i="15"/>
  <c r="H2537" i="15"/>
  <c r="F2537" i="15"/>
  <c r="E2537" i="15"/>
  <c r="D2537" i="15"/>
  <c r="C2537" i="15"/>
  <c r="B2537" i="15"/>
  <c r="V2174" i="15"/>
  <c r="I2536" i="15"/>
  <c r="H2536" i="15"/>
  <c r="F2536" i="15"/>
  <c r="J2536" i="15" s="1"/>
  <c r="E2536" i="15"/>
  <c r="D2536" i="15"/>
  <c r="C2536" i="15"/>
  <c r="B2536" i="15"/>
  <c r="V2173" i="15"/>
  <c r="I2535" i="15"/>
  <c r="H2535" i="15"/>
  <c r="F2535" i="15"/>
  <c r="W2261" i="15" s="1"/>
  <c r="E2535" i="15"/>
  <c r="D2535" i="15"/>
  <c r="C2535" i="15"/>
  <c r="B2535" i="15"/>
  <c r="V2172" i="15"/>
  <c r="I2534" i="15"/>
  <c r="H2534" i="15"/>
  <c r="F2534" i="15"/>
  <c r="E2534" i="15"/>
  <c r="D2534" i="15"/>
  <c r="C2534" i="15"/>
  <c r="B2534" i="15"/>
  <c r="V2171" i="15"/>
  <c r="I2533" i="15"/>
  <c r="H2533" i="15"/>
  <c r="F2533" i="15"/>
  <c r="E2533" i="15"/>
  <c r="D2533" i="15"/>
  <c r="C2533" i="15"/>
  <c r="B2533" i="15"/>
  <c r="V2170" i="15"/>
  <c r="I2532" i="15"/>
  <c r="H2532" i="15"/>
  <c r="F2532" i="15"/>
  <c r="E2532" i="15"/>
  <c r="D2532" i="15"/>
  <c r="C2532" i="15"/>
  <c r="B2532" i="15"/>
  <c r="V2169" i="15"/>
  <c r="I2531" i="15"/>
  <c r="H2531" i="15"/>
  <c r="F2531" i="15"/>
  <c r="E2531" i="15"/>
  <c r="D2531" i="15"/>
  <c r="C2531" i="15"/>
  <c r="B2531" i="15"/>
  <c r="V2168" i="15"/>
  <c r="I2530" i="15"/>
  <c r="H2530" i="15"/>
  <c r="F2530" i="15"/>
  <c r="J2530" i="15" s="1"/>
  <c r="E2530" i="15"/>
  <c r="D2530" i="15"/>
  <c r="C2530" i="15"/>
  <c r="B2530" i="15"/>
  <c r="V2167" i="15"/>
  <c r="I2529" i="15"/>
  <c r="H2529" i="15"/>
  <c r="F2529" i="15"/>
  <c r="J2529" i="15" s="1"/>
  <c r="E2529" i="15"/>
  <c r="D2529" i="15"/>
  <c r="C2529" i="15"/>
  <c r="B2529" i="15"/>
  <c r="V2166" i="15"/>
  <c r="J2528" i="15"/>
  <c r="I2528" i="15"/>
  <c r="H2528" i="15"/>
  <c r="F2528" i="15"/>
  <c r="E2528" i="15"/>
  <c r="D2528" i="15"/>
  <c r="C2528" i="15"/>
  <c r="B2528" i="15"/>
  <c r="V2165" i="15"/>
  <c r="I2527" i="15"/>
  <c r="H2527" i="15"/>
  <c r="F2527" i="15"/>
  <c r="J2527" i="15" s="1"/>
  <c r="E2527" i="15"/>
  <c r="D2527" i="15"/>
  <c r="C2527" i="15"/>
  <c r="B2527" i="15"/>
  <c r="V2164" i="15"/>
  <c r="I2526" i="15"/>
  <c r="H2526" i="15"/>
  <c r="F2526" i="15"/>
  <c r="E2526" i="15"/>
  <c r="D2526" i="15"/>
  <c r="C2526" i="15"/>
  <c r="B2526" i="15"/>
  <c r="W2163" i="15"/>
  <c r="V2163" i="15"/>
  <c r="I2525" i="15"/>
  <c r="H2525" i="15"/>
  <c r="F2525" i="15"/>
  <c r="J2525" i="15" s="1"/>
  <c r="E2525" i="15"/>
  <c r="D2525" i="15"/>
  <c r="C2525" i="15"/>
  <c r="B2525" i="15"/>
  <c r="V2162" i="15"/>
  <c r="I2524" i="15"/>
  <c r="H2524" i="15"/>
  <c r="F2524" i="15"/>
  <c r="E2524" i="15"/>
  <c r="D2524" i="15"/>
  <c r="C2524" i="15"/>
  <c r="B2524" i="15"/>
  <c r="V2161" i="15"/>
  <c r="I2523" i="15"/>
  <c r="H2523" i="15"/>
  <c r="F2523" i="15"/>
  <c r="E2523" i="15"/>
  <c r="D2523" i="15"/>
  <c r="C2523" i="15"/>
  <c r="B2523" i="15"/>
  <c r="V2160" i="15"/>
  <c r="I2522" i="15"/>
  <c r="H2522" i="15"/>
  <c r="F2522" i="15"/>
  <c r="E2522" i="15"/>
  <c r="D2522" i="15"/>
  <c r="C2522" i="15"/>
  <c r="B2522" i="15"/>
  <c r="V2159" i="15"/>
  <c r="I2521" i="15"/>
  <c r="H2521" i="15"/>
  <c r="F2521" i="15"/>
  <c r="J2521" i="15" s="1"/>
  <c r="E2521" i="15"/>
  <c r="D2521" i="15"/>
  <c r="C2521" i="15"/>
  <c r="B2521" i="15"/>
  <c r="V2158" i="15"/>
  <c r="I2520" i="15"/>
  <c r="H2520" i="15"/>
  <c r="F2520" i="15"/>
  <c r="J2520" i="15" s="1"/>
  <c r="E2520" i="15"/>
  <c r="D2520" i="15"/>
  <c r="C2520" i="15"/>
  <c r="B2520" i="15"/>
  <c r="V2157" i="15"/>
  <c r="I2519" i="15"/>
  <c r="H2519" i="15"/>
  <c r="F2519" i="15"/>
  <c r="E2519" i="15"/>
  <c r="D2519" i="15"/>
  <c r="C2519" i="15"/>
  <c r="B2519" i="15"/>
  <c r="V2156" i="15"/>
  <c r="I2518" i="15"/>
  <c r="H2518" i="15"/>
  <c r="F2518" i="15"/>
  <c r="E2518" i="15"/>
  <c r="D2518" i="15"/>
  <c r="C2518" i="15"/>
  <c r="B2518" i="15"/>
  <c r="V2155" i="15"/>
  <c r="I2517" i="15"/>
  <c r="H2517" i="15"/>
  <c r="F2517" i="15"/>
  <c r="E2517" i="15"/>
  <c r="D2517" i="15"/>
  <c r="C2517" i="15"/>
  <c r="B2517" i="15"/>
  <c r="V2154" i="15"/>
  <c r="I2516" i="15"/>
  <c r="H2516" i="15"/>
  <c r="F2516" i="15"/>
  <c r="J2516" i="15" s="1"/>
  <c r="E2516" i="15"/>
  <c r="D2516" i="15"/>
  <c r="C2516" i="15"/>
  <c r="B2516" i="15"/>
  <c r="W2153" i="15"/>
  <c r="V2153" i="15"/>
  <c r="J2515" i="15"/>
  <c r="I2515" i="15"/>
  <c r="H2515" i="15"/>
  <c r="F2515" i="15"/>
  <c r="W2515" i="15" s="1"/>
  <c r="E2515" i="15"/>
  <c r="D2515" i="15"/>
  <c r="C2515" i="15"/>
  <c r="B2515" i="15"/>
  <c r="V2152" i="15"/>
  <c r="I2514" i="15"/>
  <c r="H2514" i="15"/>
  <c r="F2514" i="15"/>
  <c r="E2514" i="15"/>
  <c r="D2514" i="15"/>
  <c r="C2514" i="15"/>
  <c r="B2514" i="15"/>
  <c r="V2151" i="15"/>
  <c r="I2513" i="15"/>
  <c r="H2513" i="15"/>
  <c r="F2513" i="15"/>
  <c r="E2513" i="15"/>
  <c r="D2513" i="15"/>
  <c r="C2513" i="15"/>
  <c r="B2513" i="15"/>
  <c r="V2150" i="15"/>
  <c r="I2512" i="15"/>
  <c r="H2512" i="15"/>
  <c r="F2512" i="15"/>
  <c r="J2512" i="15" s="1"/>
  <c r="E2512" i="15"/>
  <c r="D2512" i="15"/>
  <c r="C2512" i="15"/>
  <c r="B2512" i="15"/>
  <c r="V2149" i="15"/>
  <c r="I2511" i="15"/>
  <c r="H2511" i="15"/>
  <c r="F2511" i="15"/>
  <c r="E2511" i="15"/>
  <c r="D2511" i="15"/>
  <c r="C2511" i="15"/>
  <c r="B2511" i="15"/>
  <c r="V2148" i="15"/>
  <c r="J2510" i="15"/>
  <c r="I2510" i="15"/>
  <c r="H2510" i="15"/>
  <c r="F2510" i="15"/>
  <c r="E2510" i="15"/>
  <c r="D2510" i="15"/>
  <c r="C2510" i="15"/>
  <c r="B2510" i="15"/>
  <c r="V2147" i="15"/>
  <c r="I2509" i="15"/>
  <c r="H2509" i="15"/>
  <c r="F2509" i="15"/>
  <c r="E2509" i="15"/>
  <c r="D2509" i="15"/>
  <c r="C2509" i="15"/>
  <c r="B2509" i="15"/>
  <c r="V2146" i="15"/>
  <c r="I2508" i="15"/>
  <c r="H2508" i="15"/>
  <c r="F2508" i="15"/>
  <c r="E2508" i="15"/>
  <c r="D2508" i="15"/>
  <c r="C2508" i="15"/>
  <c r="B2508" i="15"/>
  <c r="V2145" i="15"/>
  <c r="I2507" i="15"/>
  <c r="H2507" i="15"/>
  <c r="F2507" i="15"/>
  <c r="E2507" i="15"/>
  <c r="D2507" i="15"/>
  <c r="C2507" i="15"/>
  <c r="B2507" i="15"/>
  <c r="V2144" i="15"/>
  <c r="I2506" i="15"/>
  <c r="H2506" i="15"/>
  <c r="F2506" i="15"/>
  <c r="E2506" i="15"/>
  <c r="D2506" i="15"/>
  <c r="C2506" i="15"/>
  <c r="B2506" i="15"/>
  <c r="V2143" i="15"/>
  <c r="I2505" i="15"/>
  <c r="H2505" i="15"/>
  <c r="F2505" i="15"/>
  <c r="E2505" i="15"/>
  <c r="D2505" i="15"/>
  <c r="C2505" i="15"/>
  <c r="B2505" i="15"/>
  <c r="V2142" i="15"/>
  <c r="I2504" i="15"/>
  <c r="H2504" i="15"/>
  <c r="F2504" i="15"/>
  <c r="J2504" i="15" s="1"/>
  <c r="E2504" i="15"/>
  <c r="D2504" i="15"/>
  <c r="C2504" i="15"/>
  <c r="B2504" i="15"/>
  <c r="V2141" i="15"/>
  <c r="I2503" i="15"/>
  <c r="H2503" i="15"/>
  <c r="F2503" i="15"/>
  <c r="J2503" i="15" s="1"/>
  <c r="E2503" i="15"/>
  <c r="D2503" i="15"/>
  <c r="C2503" i="15"/>
  <c r="B2503" i="15"/>
  <c r="W2140" i="15"/>
  <c r="V2140" i="15"/>
  <c r="I2502" i="15"/>
  <c r="H2502" i="15"/>
  <c r="F2502" i="15"/>
  <c r="J2502" i="15" s="1"/>
  <c r="E2502" i="15"/>
  <c r="D2502" i="15"/>
  <c r="C2502" i="15"/>
  <c r="B2502" i="15"/>
  <c r="V2139" i="15"/>
  <c r="I2501" i="15"/>
  <c r="H2501" i="15"/>
  <c r="F2501" i="15"/>
  <c r="J2501" i="15" s="1"/>
  <c r="E2501" i="15"/>
  <c r="D2501" i="15"/>
  <c r="C2501" i="15"/>
  <c r="B2501" i="15"/>
  <c r="W2138" i="15"/>
  <c r="V2138" i="15"/>
  <c r="I2500" i="15"/>
  <c r="H2500" i="15"/>
  <c r="F2500" i="15"/>
  <c r="J2500" i="15" s="1"/>
  <c r="E2500" i="15"/>
  <c r="D2500" i="15"/>
  <c r="C2500" i="15"/>
  <c r="B2500" i="15"/>
  <c r="V2137" i="15"/>
  <c r="I2499" i="15"/>
  <c r="H2499" i="15"/>
  <c r="F2499" i="15"/>
  <c r="E2499" i="15"/>
  <c r="D2499" i="15"/>
  <c r="C2499" i="15"/>
  <c r="B2499" i="15"/>
  <c r="V2136" i="15"/>
  <c r="I2498" i="15"/>
  <c r="H2498" i="15"/>
  <c r="F2498" i="15"/>
  <c r="E2498" i="15"/>
  <c r="D2498" i="15"/>
  <c r="C2498" i="15"/>
  <c r="B2498" i="15"/>
  <c r="V2135" i="15"/>
  <c r="I2497" i="15"/>
  <c r="H2497" i="15"/>
  <c r="F2497" i="15"/>
  <c r="E2497" i="15"/>
  <c r="D2497" i="15"/>
  <c r="C2497" i="15"/>
  <c r="B2497" i="15"/>
  <c r="V2134" i="15"/>
  <c r="I2496" i="15"/>
  <c r="H2496" i="15"/>
  <c r="F2496" i="15"/>
  <c r="E2496" i="15"/>
  <c r="D2496" i="15"/>
  <c r="C2496" i="15"/>
  <c r="B2496" i="15"/>
  <c r="W2133" i="15"/>
  <c r="V2133" i="15"/>
  <c r="I2495" i="15"/>
  <c r="H2495" i="15"/>
  <c r="F2495" i="15"/>
  <c r="J2495" i="15" s="1"/>
  <c r="E2495" i="15"/>
  <c r="D2495" i="15"/>
  <c r="C2495" i="15"/>
  <c r="B2495" i="15"/>
  <c r="V2132" i="15"/>
  <c r="I2494" i="15"/>
  <c r="H2494" i="15"/>
  <c r="F2494" i="15"/>
  <c r="J2494" i="15" s="1"/>
  <c r="E2494" i="15"/>
  <c r="D2494" i="15"/>
  <c r="C2494" i="15"/>
  <c r="B2494" i="15"/>
  <c r="V2131" i="15"/>
  <c r="I2493" i="15"/>
  <c r="H2493" i="15"/>
  <c r="F2493" i="15"/>
  <c r="J2493" i="15" s="1"/>
  <c r="E2493" i="15"/>
  <c r="D2493" i="15"/>
  <c r="C2493" i="15"/>
  <c r="B2493" i="15"/>
  <c r="W2130" i="15"/>
  <c r="V2130" i="15"/>
  <c r="J2492" i="15"/>
  <c r="I2492" i="15"/>
  <c r="H2492" i="15"/>
  <c r="F2492" i="15"/>
  <c r="E2492" i="15"/>
  <c r="D2492" i="15"/>
  <c r="C2492" i="15"/>
  <c r="B2492" i="15"/>
  <c r="W2129" i="15"/>
  <c r="V2129" i="15"/>
  <c r="J2491" i="15"/>
  <c r="I2491" i="15"/>
  <c r="H2491" i="15"/>
  <c r="F2491" i="15"/>
  <c r="W2491" i="15" s="1"/>
  <c r="E2491" i="15"/>
  <c r="D2491" i="15"/>
  <c r="C2491" i="15"/>
  <c r="B2491" i="15"/>
  <c r="V2128" i="15"/>
  <c r="I2490" i="15"/>
  <c r="H2490" i="15"/>
  <c r="F2490" i="15"/>
  <c r="E2490" i="15"/>
  <c r="D2490" i="15"/>
  <c r="C2490" i="15"/>
  <c r="B2490" i="15"/>
  <c r="V2127" i="15"/>
  <c r="I2489" i="15"/>
  <c r="H2489" i="15"/>
  <c r="F2489" i="15"/>
  <c r="E2489" i="15"/>
  <c r="D2489" i="15"/>
  <c r="C2489" i="15"/>
  <c r="B2489" i="15"/>
  <c r="V2126" i="15"/>
  <c r="I2488" i="15"/>
  <c r="H2488" i="15"/>
  <c r="F2488" i="15"/>
  <c r="E2488" i="15"/>
  <c r="D2488" i="15"/>
  <c r="C2488" i="15"/>
  <c r="B2488" i="15"/>
  <c r="V2125" i="15"/>
  <c r="I2487" i="15"/>
  <c r="H2487" i="15"/>
  <c r="F2487" i="15"/>
  <c r="W2125" i="15" s="1"/>
  <c r="E2487" i="15"/>
  <c r="D2487" i="15"/>
  <c r="C2487" i="15"/>
  <c r="B2487" i="15"/>
  <c r="V2124" i="15"/>
  <c r="I2486" i="15"/>
  <c r="H2486" i="15"/>
  <c r="F2486" i="15"/>
  <c r="E2486" i="15"/>
  <c r="D2486" i="15"/>
  <c r="C2486" i="15"/>
  <c r="B2486" i="15"/>
  <c r="V2123" i="15"/>
  <c r="I2485" i="15"/>
  <c r="H2485" i="15"/>
  <c r="F2485" i="15"/>
  <c r="E2485" i="15"/>
  <c r="D2485" i="15"/>
  <c r="C2485" i="15"/>
  <c r="B2485" i="15"/>
  <c r="V2122" i="15"/>
  <c r="I2484" i="15"/>
  <c r="H2484" i="15"/>
  <c r="F2484" i="15"/>
  <c r="J2484" i="15" s="1"/>
  <c r="E2484" i="15"/>
  <c r="D2484" i="15"/>
  <c r="C2484" i="15"/>
  <c r="B2484" i="15"/>
  <c r="V2121" i="15"/>
  <c r="I2483" i="15"/>
  <c r="H2483" i="15"/>
  <c r="F2483" i="15"/>
  <c r="E2483" i="15"/>
  <c r="D2483" i="15"/>
  <c r="C2483" i="15"/>
  <c r="B2483" i="15"/>
  <c r="V2120" i="15"/>
  <c r="I2482" i="15"/>
  <c r="H2482" i="15"/>
  <c r="F2482" i="15"/>
  <c r="E2482" i="15"/>
  <c r="D2482" i="15"/>
  <c r="C2482" i="15"/>
  <c r="B2482" i="15"/>
  <c r="V2119" i="15"/>
  <c r="I2481" i="15"/>
  <c r="H2481" i="15"/>
  <c r="F2481" i="15"/>
  <c r="E2481" i="15"/>
  <c r="D2481" i="15"/>
  <c r="C2481" i="15"/>
  <c r="B2481" i="15"/>
  <c r="V2118" i="15"/>
  <c r="I2480" i="15"/>
  <c r="H2480" i="15"/>
  <c r="F2480" i="15"/>
  <c r="J2480" i="15" s="1"/>
  <c r="E2480" i="15"/>
  <c r="D2480" i="15"/>
  <c r="C2480" i="15"/>
  <c r="B2480" i="15"/>
  <c r="V2117" i="15"/>
  <c r="J2479" i="15"/>
  <c r="I2479" i="15"/>
  <c r="H2479" i="15"/>
  <c r="F2479" i="15"/>
  <c r="E2479" i="15"/>
  <c r="D2479" i="15"/>
  <c r="C2479" i="15"/>
  <c r="B2479" i="15"/>
  <c r="V2116" i="15"/>
  <c r="I2478" i="15"/>
  <c r="H2478" i="15"/>
  <c r="F2478" i="15"/>
  <c r="E2478" i="15"/>
  <c r="D2478" i="15"/>
  <c r="C2478" i="15"/>
  <c r="B2478" i="15"/>
  <c r="W2115" i="15"/>
  <c r="V2115" i="15"/>
  <c r="I2477" i="15"/>
  <c r="H2477" i="15"/>
  <c r="F2477" i="15"/>
  <c r="E2477" i="15"/>
  <c r="D2477" i="15"/>
  <c r="C2477" i="15"/>
  <c r="B2477" i="15"/>
  <c r="V2114" i="15"/>
  <c r="I2476" i="15"/>
  <c r="H2476" i="15"/>
  <c r="F2476" i="15"/>
  <c r="W2072" i="15" s="1"/>
  <c r="E2476" i="15"/>
  <c r="D2476" i="15"/>
  <c r="C2476" i="15"/>
  <c r="B2476" i="15"/>
  <c r="V2113" i="15"/>
  <c r="I2475" i="15"/>
  <c r="H2475" i="15"/>
  <c r="F2475" i="15"/>
  <c r="J2475" i="15" s="1"/>
  <c r="E2475" i="15"/>
  <c r="D2475" i="15"/>
  <c r="C2475" i="15"/>
  <c r="B2475" i="15"/>
  <c r="V2112" i="15"/>
  <c r="J2474" i="15"/>
  <c r="I2474" i="15"/>
  <c r="H2474" i="15"/>
  <c r="F2474" i="15"/>
  <c r="E2474" i="15"/>
  <c r="D2474" i="15"/>
  <c r="C2474" i="15"/>
  <c r="B2474" i="15"/>
  <c r="V2111" i="15"/>
  <c r="I2473" i="15"/>
  <c r="H2473" i="15"/>
  <c r="F2473" i="15"/>
  <c r="J2473" i="15" s="1"/>
  <c r="E2473" i="15"/>
  <c r="D2473" i="15"/>
  <c r="C2473" i="15"/>
  <c r="B2473" i="15"/>
  <c r="V2110" i="15"/>
  <c r="I2472" i="15"/>
  <c r="H2472" i="15"/>
  <c r="F2472" i="15"/>
  <c r="E2472" i="15"/>
  <c r="D2472" i="15"/>
  <c r="C2472" i="15"/>
  <c r="B2472" i="15"/>
  <c r="V2109" i="15"/>
  <c r="I2471" i="15"/>
  <c r="H2471" i="15"/>
  <c r="F2471" i="15"/>
  <c r="E2471" i="15"/>
  <c r="D2471" i="15"/>
  <c r="C2471" i="15"/>
  <c r="B2471" i="15"/>
  <c r="V2108" i="15"/>
  <c r="I2470" i="15"/>
  <c r="H2470" i="15"/>
  <c r="F2470" i="15"/>
  <c r="E2470" i="15"/>
  <c r="D2470" i="15"/>
  <c r="C2470" i="15"/>
  <c r="B2470" i="15"/>
  <c r="V2107" i="15"/>
  <c r="I2469" i="15"/>
  <c r="H2469" i="15"/>
  <c r="F2469" i="15"/>
  <c r="W2469" i="15" s="1"/>
  <c r="E2469" i="15"/>
  <c r="D2469" i="15"/>
  <c r="C2469" i="15"/>
  <c r="B2469" i="15"/>
  <c r="V2106" i="15"/>
  <c r="J2468" i="15"/>
  <c r="I2468" i="15"/>
  <c r="H2468" i="15"/>
  <c r="F2468" i="15"/>
  <c r="E2468" i="15"/>
  <c r="D2468" i="15"/>
  <c r="C2468" i="15"/>
  <c r="B2468" i="15"/>
  <c r="W2105" i="15"/>
  <c r="V2105" i="15"/>
  <c r="I2467" i="15"/>
  <c r="H2467" i="15"/>
  <c r="F2467" i="15"/>
  <c r="E2467" i="15"/>
  <c r="D2467" i="15"/>
  <c r="C2467" i="15"/>
  <c r="B2467" i="15"/>
  <c r="W2104" i="15"/>
  <c r="V2104" i="15"/>
  <c r="I2466" i="15"/>
  <c r="H2466" i="15"/>
  <c r="F2466" i="15"/>
  <c r="J2466" i="15" s="1"/>
  <c r="E2466" i="15"/>
  <c r="D2466" i="15"/>
  <c r="C2466" i="15"/>
  <c r="B2466" i="15"/>
  <c r="V2103" i="15"/>
  <c r="I2465" i="15"/>
  <c r="H2465" i="15"/>
  <c r="F2465" i="15"/>
  <c r="J2465" i="15" s="1"/>
  <c r="E2465" i="15"/>
  <c r="D2465" i="15"/>
  <c r="C2465" i="15"/>
  <c r="B2465" i="15"/>
  <c r="W2102" i="15"/>
  <c r="V2102" i="15"/>
  <c r="I2464" i="15"/>
  <c r="H2464" i="15"/>
  <c r="F2464" i="15"/>
  <c r="E2464" i="15"/>
  <c r="D2464" i="15"/>
  <c r="C2464" i="15"/>
  <c r="B2464" i="15"/>
  <c r="V2101" i="15"/>
  <c r="I2463" i="15"/>
  <c r="H2463" i="15"/>
  <c r="F2463" i="15"/>
  <c r="J2463" i="15" s="1"/>
  <c r="E2463" i="15"/>
  <c r="D2463" i="15"/>
  <c r="C2463" i="15"/>
  <c r="B2463" i="15"/>
  <c r="V2100" i="15"/>
  <c r="I2462" i="15"/>
  <c r="H2462" i="15"/>
  <c r="F2462" i="15"/>
  <c r="E2462" i="15"/>
  <c r="D2462" i="15"/>
  <c r="C2462" i="15"/>
  <c r="B2462" i="15"/>
  <c r="V2099" i="15"/>
  <c r="J2461" i="15"/>
  <c r="I2461" i="15"/>
  <c r="H2461" i="15"/>
  <c r="F2461" i="15"/>
  <c r="E2461" i="15"/>
  <c r="D2461" i="15"/>
  <c r="C2461" i="15"/>
  <c r="B2461" i="15"/>
  <c r="V2098" i="15"/>
  <c r="I2460" i="15"/>
  <c r="H2460" i="15"/>
  <c r="F2460" i="15"/>
  <c r="E2460" i="15"/>
  <c r="D2460" i="15"/>
  <c r="C2460" i="15"/>
  <c r="B2460" i="15"/>
  <c r="V2097" i="15"/>
  <c r="I2459" i="15"/>
  <c r="H2459" i="15"/>
  <c r="F2459" i="15"/>
  <c r="E2459" i="15"/>
  <c r="D2459" i="15"/>
  <c r="C2459" i="15"/>
  <c r="B2459" i="15"/>
  <c r="V2096" i="15"/>
  <c r="I2458" i="15"/>
  <c r="H2458" i="15"/>
  <c r="F2458" i="15"/>
  <c r="E2458" i="15"/>
  <c r="D2458" i="15"/>
  <c r="C2458" i="15"/>
  <c r="B2458" i="15"/>
  <c r="V2095" i="15"/>
  <c r="I2457" i="15"/>
  <c r="H2457" i="15"/>
  <c r="F2457" i="15"/>
  <c r="E2457" i="15"/>
  <c r="D2457" i="15"/>
  <c r="C2457" i="15"/>
  <c r="B2457" i="15"/>
  <c r="W2094" i="15"/>
  <c r="V2094" i="15"/>
  <c r="I2456" i="15"/>
  <c r="H2456" i="15"/>
  <c r="F2456" i="15"/>
  <c r="J2456" i="15" s="1"/>
  <c r="E2456" i="15"/>
  <c r="D2456" i="15"/>
  <c r="C2456" i="15"/>
  <c r="B2456" i="15"/>
  <c r="V2093" i="15"/>
  <c r="J2455" i="15"/>
  <c r="I2455" i="15"/>
  <c r="H2455" i="15"/>
  <c r="F2455" i="15"/>
  <c r="E2455" i="15"/>
  <c r="D2455" i="15"/>
  <c r="C2455" i="15"/>
  <c r="B2455" i="15"/>
  <c r="V2092" i="15"/>
  <c r="I2454" i="15"/>
  <c r="H2454" i="15"/>
  <c r="F2454" i="15"/>
  <c r="E2454" i="15"/>
  <c r="D2454" i="15"/>
  <c r="C2454" i="15"/>
  <c r="B2454" i="15"/>
  <c r="V2091" i="15"/>
  <c r="I2453" i="15"/>
  <c r="H2453" i="15"/>
  <c r="F2453" i="15"/>
  <c r="J2453" i="15" s="1"/>
  <c r="E2453" i="15"/>
  <c r="D2453" i="15"/>
  <c r="C2453" i="15"/>
  <c r="B2453" i="15"/>
  <c r="V2090" i="15"/>
  <c r="I2452" i="15"/>
  <c r="H2452" i="15"/>
  <c r="F2452" i="15"/>
  <c r="E2452" i="15"/>
  <c r="D2452" i="15"/>
  <c r="C2452" i="15"/>
  <c r="B2452" i="15"/>
  <c r="V2089" i="15"/>
  <c r="I2451" i="15"/>
  <c r="H2451" i="15"/>
  <c r="F2451" i="15"/>
  <c r="E2451" i="15"/>
  <c r="D2451" i="15"/>
  <c r="C2451" i="15"/>
  <c r="B2451" i="15"/>
  <c r="V2088" i="15"/>
  <c r="I2450" i="15"/>
  <c r="H2450" i="15"/>
  <c r="F2450" i="15"/>
  <c r="W2450" i="15" s="1"/>
  <c r="E2450" i="15"/>
  <c r="D2450" i="15"/>
  <c r="C2450" i="15"/>
  <c r="B2450" i="15"/>
  <c r="V2087" i="15"/>
  <c r="I2449" i="15"/>
  <c r="H2449" i="15"/>
  <c r="F2449" i="15"/>
  <c r="E2449" i="15"/>
  <c r="D2449" i="15"/>
  <c r="C2449" i="15"/>
  <c r="B2449" i="15"/>
  <c r="V2086" i="15"/>
  <c r="I2448" i="15"/>
  <c r="H2448" i="15"/>
  <c r="F2448" i="15"/>
  <c r="E2448" i="15"/>
  <c r="D2448" i="15"/>
  <c r="C2448" i="15"/>
  <c r="B2448" i="15"/>
  <c r="V2085" i="15"/>
  <c r="I2447" i="15"/>
  <c r="H2447" i="15"/>
  <c r="F2447" i="15"/>
  <c r="W2085" i="15" s="1"/>
  <c r="E2447" i="15"/>
  <c r="D2447" i="15"/>
  <c r="C2447" i="15"/>
  <c r="B2447" i="15"/>
  <c r="W2084" i="15"/>
  <c r="V2084" i="15"/>
  <c r="I2446" i="15"/>
  <c r="H2446" i="15"/>
  <c r="F2446" i="15"/>
  <c r="J2446" i="15" s="1"/>
  <c r="E2446" i="15"/>
  <c r="D2446" i="15"/>
  <c r="C2446" i="15"/>
  <c r="B2446" i="15"/>
  <c r="W2083" i="15"/>
  <c r="V2083" i="15"/>
  <c r="I2445" i="15"/>
  <c r="H2445" i="15"/>
  <c r="F2445" i="15"/>
  <c r="J2445" i="15" s="1"/>
  <c r="E2445" i="15"/>
  <c r="D2445" i="15"/>
  <c r="C2445" i="15"/>
  <c r="B2445" i="15"/>
  <c r="W2082" i="15"/>
  <c r="V2082" i="15"/>
  <c r="J2444" i="15"/>
  <c r="I2444" i="15"/>
  <c r="H2444" i="15"/>
  <c r="F2444" i="15"/>
  <c r="W2444" i="15" s="1"/>
  <c r="E2444" i="15"/>
  <c r="D2444" i="15"/>
  <c r="C2444" i="15"/>
  <c r="B2444" i="15"/>
  <c r="V2081" i="15"/>
  <c r="I2443" i="15"/>
  <c r="H2443" i="15"/>
  <c r="F2443" i="15"/>
  <c r="J2443" i="15" s="1"/>
  <c r="E2443" i="15"/>
  <c r="D2443" i="15"/>
  <c r="C2443" i="15"/>
  <c r="B2443" i="15"/>
  <c r="V2080" i="15"/>
  <c r="I2442" i="15"/>
  <c r="H2442" i="15"/>
  <c r="F2442" i="15"/>
  <c r="E2442" i="15"/>
  <c r="D2442" i="15"/>
  <c r="C2442" i="15"/>
  <c r="B2442" i="15"/>
  <c r="V2079" i="15"/>
  <c r="I2441" i="15"/>
  <c r="H2441" i="15"/>
  <c r="F2441" i="15"/>
  <c r="J2441" i="15" s="1"/>
  <c r="E2441" i="15"/>
  <c r="D2441" i="15"/>
  <c r="C2441" i="15"/>
  <c r="B2441" i="15"/>
  <c r="V2078" i="15"/>
  <c r="J2440" i="15"/>
  <c r="I2440" i="15"/>
  <c r="H2440" i="15"/>
  <c r="F2440" i="15"/>
  <c r="E2440" i="15"/>
  <c r="D2440" i="15"/>
  <c r="C2440" i="15"/>
  <c r="B2440" i="15"/>
  <c r="V2077" i="15"/>
  <c r="I2439" i="15"/>
  <c r="H2439" i="15"/>
  <c r="F2439" i="15"/>
  <c r="E2439" i="15"/>
  <c r="D2439" i="15"/>
  <c r="C2439" i="15"/>
  <c r="B2439" i="15"/>
  <c r="V2076" i="15"/>
  <c r="I2438" i="15"/>
  <c r="H2438" i="15"/>
  <c r="F2438" i="15"/>
  <c r="E2438" i="15"/>
  <c r="D2438" i="15"/>
  <c r="C2438" i="15"/>
  <c r="B2438" i="15"/>
  <c r="V2075" i="15"/>
  <c r="I2437" i="15"/>
  <c r="H2437" i="15"/>
  <c r="F2437" i="15"/>
  <c r="E2437" i="15"/>
  <c r="D2437" i="15"/>
  <c r="C2437" i="15"/>
  <c r="B2437" i="15"/>
  <c r="W2074" i="15"/>
  <c r="V2074" i="15"/>
  <c r="I2436" i="15"/>
  <c r="H2436" i="15"/>
  <c r="F2436" i="15"/>
  <c r="J2436" i="15" s="1"/>
  <c r="E2436" i="15"/>
  <c r="D2436" i="15"/>
  <c r="C2436" i="15"/>
  <c r="B2436" i="15"/>
  <c r="V2073" i="15"/>
  <c r="I2435" i="15"/>
  <c r="H2435" i="15"/>
  <c r="F2435" i="15"/>
  <c r="E2435" i="15"/>
  <c r="D2435" i="15"/>
  <c r="C2435" i="15"/>
  <c r="B2435" i="15"/>
  <c r="V2072" i="15"/>
  <c r="I2434" i="15"/>
  <c r="H2434" i="15"/>
  <c r="F2434" i="15"/>
  <c r="J2434" i="15" s="1"/>
  <c r="E2434" i="15"/>
  <c r="D2434" i="15"/>
  <c r="C2434" i="15"/>
  <c r="B2434" i="15"/>
  <c r="V2071" i="15"/>
  <c r="I2433" i="15"/>
  <c r="H2433" i="15"/>
  <c r="F2433" i="15"/>
  <c r="E2433" i="15"/>
  <c r="D2433" i="15"/>
  <c r="C2433" i="15"/>
  <c r="B2433" i="15"/>
  <c r="V2070" i="15"/>
  <c r="J2432" i="15"/>
  <c r="I2432" i="15"/>
  <c r="H2432" i="15"/>
  <c r="F2432" i="15"/>
  <c r="E2432" i="15"/>
  <c r="D2432" i="15"/>
  <c r="C2432" i="15"/>
  <c r="B2432" i="15"/>
  <c r="V2069" i="15"/>
  <c r="I2431" i="15"/>
  <c r="H2431" i="15"/>
  <c r="F2431" i="15"/>
  <c r="E2431" i="15"/>
  <c r="D2431" i="15"/>
  <c r="C2431" i="15"/>
  <c r="B2431" i="15"/>
  <c r="V2068" i="15"/>
  <c r="I2430" i="15"/>
  <c r="H2430" i="15"/>
  <c r="F2430" i="15"/>
  <c r="E2430" i="15"/>
  <c r="D2430" i="15"/>
  <c r="C2430" i="15"/>
  <c r="B2430" i="15"/>
  <c r="V2067" i="15"/>
  <c r="I2429" i="15"/>
  <c r="H2429" i="15"/>
  <c r="F2429" i="15"/>
  <c r="E2429" i="15"/>
  <c r="D2429" i="15"/>
  <c r="C2429" i="15"/>
  <c r="B2429" i="15"/>
  <c r="V2066" i="15"/>
  <c r="I2428" i="15"/>
  <c r="H2428" i="15"/>
  <c r="F2428" i="15"/>
  <c r="E2428" i="15"/>
  <c r="D2428" i="15"/>
  <c r="C2428" i="15"/>
  <c r="B2428" i="15"/>
  <c r="V2065" i="15"/>
  <c r="I2427" i="15"/>
  <c r="H2427" i="15"/>
  <c r="F2427" i="15"/>
  <c r="J2427" i="15" s="1"/>
  <c r="E2427" i="15"/>
  <c r="D2427" i="15"/>
  <c r="C2427" i="15"/>
  <c r="B2427" i="15"/>
  <c r="V2064" i="15"/>
  <c r="J2426" i="15"/>
  <c r="I2426" i="15"/>
  <c r="H2426" i="15"/>
  <c r="F2426" i="15"/>
  <c r="E2426" i="15"/>
  <c r="D2426" i="15"/>
  <c r="C2426" i="15"/>
  <c r="B2426" i="15"/>
  <c r="W2063" i="15"/>
  <c r="V2063" i="15"/>
  <c r="I2425" i="15"/>
  <c r="H2425" i="15"/>
  <c r="F2425" i="15"/>
  <c r="J2425" i="15" s="1"/>
  <c r="E2425" i="15"/>
  <c r="D2425" i="15"/>
  <c r="C2425" i="15"/>
  <c r="B2425" i="15"/>
  <c r="W2062" i="15"/>
  <c r="V2062" i="15"/>
  <c r="I2424" i="15"/>
  <c r="H2424" i="15"/>
  <c r="F2424" i="15"/>
  <c r="E2424" i="15"/>
  <c r="D2424" i="15"/>
  <c r="C2424" i="15"/>
  <c r="B2424" i="15"/>
  <c r="V2061" i="15"/>
  <c r="I2423" i="15"/>
  <c r="H2423" i="15"/>
  <c r="F2423" i="15"/>
  <c r="E2423" i="15"/>
  <c r="D2423" i="15"/>
  <c r="C2423" i="15"/>
  <c r="B2423" i="15"/>
  <c r="V2060" i="15"/>
  <c r="I2422" i="15"/>
  <c r="H2422" i="15"/>
  <c r="F2422" i="15"/>
  <c r="J2422" i="15" s="1"/>
  <c r="E2422" i="15"/>
  <c r="D2422" i="15"/>
  <c r="C2422" i="15"/>
  <c r="B2422" i="15"/>
  <c r="W2059" i="15"/>
  <c r="V2059" i="15"/>
  <c r="I2421" i="15"/>
  <c r="H2421" i="15"/>
  <c r="F2421" i="15"/>
  <c r="J2421" i="15" s="1"/>
  <c r="E2421" i="15"/>
  <c r="D2421" i="15"/>
  <c r="C2421" i="15"/>
  <c r="B2421" i="15"/>
  <c r="V2058" i="15"/>
  <c r="J2420" i="15"/>
  <c r="I2420" i="15"/>
  <c r="H2420" i="15"/>
  <c r="F2420" i="15"/>
  <c r="E2420" i="15"/>
  <c r="D2420" i="15"/>
  <c r="C2420" i="15"/>
  <c r="B2420" i="15"/>
  <c r="V2057" i="15"/>
  <c r="I2419" i="15"/>
  <c r="H2419" i="15"/>
  <c r="F2419" i="15"/>
  <c r="E2419" i="15"/>
  <c r="D2419" i="15"/>
  <c r="C2419" i="15"/>
  <c r="B2419" i="15"/>
  <c r="V2056" i="15"/>
  <c r="I2418" i="15"/>
  <c r="H2418" i="15"/>
  <c r="F2418" i="15"/>
  <c r="E2418" i="15"/>
  <c r="D2418" i="15"/>
  <c r="C2418" i="15"/>
  <c r="B2418" i="15"/>
  <c r="V2055" i="15"/>
  <c r="I2417" i="15"/>
  <c r="H2417" i="15"/>
  <c r="F2417" i="15"/>
  <c r="E2417" i="15"/>
  <c r="D2417" i="15"/>
  <c r="C2417" i="15"/>
  <c r="B2417" i="15"/>
  <c r="V2054" i="15"/>
  <c r="I2416" i="15"/>
  <c r="H2416" i="15"/>
  <c r="F2416" i="15"/>
  <c r="E2416" i="15"/>
  <c r="D2416" i="15"/>
  <c r="C2416" i="15"/>
  <c r="B2416" i="15"/>
  <c r="V2053" i="15"/>
  <c r="I2415" i="15"/>
  <c r="H2415" i="15"/>
  <c r="F2415" i="15"/>
  <c r="E2415" i="15"/>
  <c r="D2415" i="15"/>
  <c r="C2415" i="15"/>
  <c r="B2415" i="15"/>
  <c r="V2052" i="15"/>
  <c r="I2414" i="15"/>
  <c r="H2414" i="15"/>
  <c r="F2414" i="15"/>
  <c r="E2414" i="15"/>
  <c r="D2414" i="15"/>
  <c r="C2414" i="15"/>
  <c r="B2414" i="15"/>
  <c r="V2051" i="15"/>
  <c r="J2413" i="15"/>
  <c r="I2413" i="15"/>
  <c r="H2413" i="15"/>
  <c r="F2413" i="15"/>
  <c r="E2413" i="15"/>
  <c r="D2413" i="15"/>
  <c r="C2413" i="15"/>
  <c r="B2413" i="15"/>
  <c r="V2050" i="15"/>
  <c r="I2412" i="15"/>
  <c r="H2412" i="15"/>
  <c r="F2412" i="15"/>
  <c r="E2412" i="15"/>
  <c r="D2412" i="15"/>
  <c r="C2412" i="15"/>
  <c r="B2412" i="15"/>
  <c r="V2049" i="15"/>
  <c r="I2411" i="15"/>
  <c r="H2411" i="15"/>
  <c r="F2411" i="15"/>
  <c r="E2411" i="15"/>
  <c r="D2411" i="15"/>
  <c r="C2411" i="15"/>
  <c r="B2411" i="15"/>
  <c r="V2048" i="15"/>
  <c r="I2410" i="15"/>
  <c r="H2410" i="15"/>
  <c r="F2410" i="15"/>
  <c r="E2410" i="15"/>
  <c r="D2410" i="15"/>
  <c r="C2410" i="15"/>
  <c r="B2410" i="15"/>
  <c r="V2047" i="15"/>
  <c r="I2409" i="15"/>
  <c r="H2409" i="15"/>
  <c r="F2409" i="15"/>
  <c r="E2409" i="15"/>
  <c r="D2409" i="15"/>
  <c r="C2409" i="15"/>
  <c r="B2409" i="15"/>
  <c r="V2046" i="15"/>
  <c r="I2408" i="15"/>
  <c r="H2408" i="15"/>
  <c r="F2408" i="15"/>
  <c r="J2408" i="15" s="1"/>
  <c r="E2408" i="15"/>
  <c r="D2408" i="15"/>
  <c r="C2408" i="15"/>
  <c r="B2408" i="15"/>
  <c r="V2045" i="15"/>
  <c r="I2407" i="15"/>
  <c r="H2407" i="15"/>
  <c r="F2407" i="15"/>
  <c r="J2407" i="15" s="1"/>
  <c r="E2407" i="15"/>
  <c r="D2407" i="15"/>
  <c r="C2407" i="15"/>
  <c r="B2407" i="15"/>
  <c r="W2044" i="15"/>
  <c r="V2044" i="15"/>
  <c r="I2406" i="15"/>
  <c r="H2406" i="15"/>
  <c r="F2406" i="15"/>
  <c r="J2406" i="15" s="1"/>
  <c r="E2406" i="15"/>
  <c r="D2406" i="15"/>
  <c r="C2406" i="15"/>
  <c r="B2406" i="15"/>
  <c r="W2043" i="15"/>
  <c r="V2043" i="15"/>
  <c r="I2405" i="15"/>
  <c r="H2405" i="15"/>
  <c r="F2405" i="15"/>
  <c r="W2405" i="15" s="1"/>
  <c r="E2405" i="15"/>
  <c r="D2405" i="15"/>
  <c r="C2405" i="15"/>
  <c r="B2405" i="15"/>
  <c r="V2042" i="15"/>
  <c r="I2404" i="15"/>
  <c r="H2404" i="15"/>
  <c r="F2404" i="15"/>
  <c r="J2404" i="15" s="1"/>
  <c r="E2404" i="15"/>
  <c r="D2404" i="15"/>
  <c r="C2404" i="15"/>
  <c r="B2404" i="15"/>
  <c r="V2041" i="15"/>
  <c r="I2403" i="15"/>
  <c r="H2403" i="15"/>
  <c r="F2403" i="15"/>
  <c r="E2403" i="15"/>
  <c r="D2403" i="15"/>
  <c r="C2403" i="15"/>
  <c r="B2403" i="15"/>
  <c r="V2040" i="15"/>
  <c r="I2402" i="15"/>
  <c r="H2402" i="15"/>
  <c r="F2402" i="15"/>
  <c r="E2402" i="15"/>
  <c r="D2402" i="15"/>
  <c r="C2402" i="15"/>
  <c r="B2402" i="15"/>
  <c r="V2039" i="15"/>
  <c r="I2401" i="15"/>
  <c r="H2401" i="15"/>
  <c r="F2401" i="15"/>
  <c r="J2401" i="15" s="1"/>
  <c r="E2401" i="15"/>
  <c r="D2401" i="15"/>
  <c r="C2401" i="15"/>
  <c r="B2401" i="15"/>
  <c r="V2038" i="15"/>
  <c r="I2400" i="15"/>
  <c r="H2400" i="15"/>
  <c r="F2400" i="15"/>
  <c r="E2400" i="15"/>
  <c r="D2400" i="15"/>
  <c r="C2400" i="15"/>
  <c r="B2400" i="15"/>
  <c r="V2037" i="15"/>
  <c r="I2399" i="15"/>
  <c r="H2399" i="15"/>
  <c r="F2399" i="15"/>
  <c r="E2399" i="15"/>
  <c r="D2399" i="15"/>
  <c r="C2399" i="15"/>
  <c r="B2399" i="15"/>
  <c r="V2036" i="15"/>
  <c r="I2398" i="15"/>
  <c r="H2398" i="15"/>
  <c r="F2398" i="15"/>
  <c r="E2398" i="15"/>
  <c r="D2398" i="15"/>
  <c r="C2398" i="15"/>
  <c r="B2398" i="15"/>
  <c r="V2035" i="15"/>
  <c r="I2397" i="15"/>
  <c r="H2397" i="15"/>
  <c r="F2397" i="15"/>
  <c r="E2397" i="15"/>
  <c r="D2397" i="15"/>
  <c r="C2397" i="15"/>
  <c r="B2397" i="15"/>
  <c r="W2034" i="15"/>
  <c r="V2034" i="15"/>
  <c r="J2396" i="15"/>
  <c r="I2396" i="15"/>
  <c r="H2396" i="15"/>
  <c r="F2396" i="15"/>
  <c r="E2396" i="15"/>
  <c r="D2396" i="15"/>
  <c r="C2396" i="15"/>
  <c r="B2396" i="15"/>
  <c r="V2033" i="15"/>
  <c r="I2395" i="15"/>
  <c r="H2395" i="15"/>
  <c r="F2395" i="15"/>
  <c r="J2395" i="15" s="1"/>
  <c r="E2395" i="15"/>
  <c r="D2395" i="15"/>
  <c r="C2395" i="15"/>
  <c r="B2395" i="15"/>
  <c r="V2032" i="15"/>
  <c r="I2394" i="15"/>
  <c r="H2394" i="15"/>
  <c r="F2394" i="15"/>
  <c r="J2394" i="15" s="1"/>
  <c r="E2394" i="15"/>
  <c r="D2394" i="15"/>
  <c r="C2394" i="15"/>
  <c r="B2394" i="15"/>
  <c r="W2031" i="15"/>
  <c r="V2031" i="15"/>
  <c r="I2393" i="15"/>
  <c r="H2393" i="15"/>
  <c r="F2393" i="15"/>
  <c r="J2393" i="15" s="1"/>
  <c r="E2393" i="15"/>
  <c r="D2393" i="15"/>
  <c r="C2393" i="15"/>
  <c r="B2393" i="15"/>
  <c r="W2030" i="15"/>
  <c r="V2030" i="15"/>
  <c r="J2392" i="15"/>
  <c r="I2392" i="15"/>
  <c r="H2392" i="15"/>
  <c r="F2392" i="15"/>
  <c r="E2392" i="15"/>
  <c r="D2392" i="15"/>
  <c r="C2392" i="15"/>
  <c r="B2392" i="15"/>
  <c r="V2029" i="15"/>
  <c r="J2391" i="15"/>
  <c r="I2391" i="15"/>
  <c r="H2391" i="15"/>
  <c r="F2391" i="15"/>
  <c r="E2391" i="15"/>
  <c r="D2391" i="15"/>
  <c r="C2391" i="15"/>
  <c r="B2391" i="15"/>
  <c r="V2028" i="15"/>
  <c r="I2390" i="15"/>
  <c r="H2390" i="15"/>
  <c r="F2390" i="15"/>
  <c r="E2390" i="15"/>
  <c r="D2390" i="15"/>
  <c r="C2390" i="15"/>
  <c r="B2390" i="15"/>
  <c r="V2027" i="15"/>
  <c r="I2389" i="15"/>
  <c r="H2389" i="15"/>
  <c r="F2389" i="15"/>
  <c r="E2389" i="15"/>
  <c r="D2389" i="15"/>
  <c r="C2389" i="15"/>
  <c r="B2389" i="15"/>
  <c r="V2026" i="15"/>
  <c r="I2388" i="15"/>
  <c r="H2388" i="15"/>
  <c r="F2388" i="15"/>
  <c r="E2388" i="15"/>
  <c r="D2388" i="15"/>
  <c r="C2388" i="15"/>
  <c r="B2388" i="15"/>
  <c r="V2025" i="15"/>
  <c r="I2387" i="15"/>
  <c r="H2387" i="15"/>
  <c r="F2387" i="15"/>
  <c r="W2032" i="15" s="1"/>
  <c r="E2387" i="15"/>
  <c r="D2387" i="15"/>
  <c r="C2387" i="15"/>
  <c r="B2387" i="15"/>
  <c r="V2024" i="15"/>
  <c r="I2386" i="15"/>
  <c r="H2386" i="15"/>
  <c r="F2386" i="15"/>
  <c r="E2386" i="15"/>
  <c r="D2386" i="15"/>
  <c r="C2386" i="15"/>
  <c r="B2386" i="15"/>
  <c r="W2023" i="15"/>
  <c r="V2023" i="15"/>
  <c r="I2385" i="15"/>
  <c r="H2385" i="15"/>
  <c r="F2385" i="15"/>
  <c r="E2385" i="15"/>
  <c r="D2385" i="15"/>
  <c r="C2385" i="15"/>
  <c r="B2385" i="15"/>
  <c r="V2022" i="15"/>
  <c r="I2384" i="15"/>
  <c r="H2384" i="15"/>
  <c r="F2384" i="15"/>
  <c r="E2384" i="15"/>
  <c r="D2384" i="15"/>
  <c r="C2384" i="15"/>
  <c r="B2384" i="15"/>
  <c r="V2021" i="15"/>
  <c r="I2383" i="15"/>
  <c r="H2383" i="15"/>
  <c r="F2383" i="15"/>
  <c r="J2383" i="15" s="1"/>
  <c r="E2383" i="15"/>
  <c r="D2383" i="15"/>
  <c r="C2383" i="15"/>
  <c r="B2383" i="15"/>
  <c r="V2020" i="15"/>
  <c r="J2382" i="15"/>
  <c r="I2382" i="15"/>
  <c r="H2382" i="15"/>
  <c r="F2382" i="15"/>
  <c r="E2382" i="15"/>
  <c r="D2382" i="15"/>
  <c r="C2382" i="15"/>
  <c r="B2382" i="15"/>
  <c r="W2019" i="15"/>
  <c r="V2019" i="15"/>
  <c r="I2381" i="15"/>
  <c r="H2381" i="15"/>
  <c r="F2381" i="15"/>
  <c r="J2381" i="15" s="1"/>
  <c r="E2381" i="15"/>
  <c r="D2381" i="15"/>
  <c r="C2381" i="15"/>
  <c r="B2381" i="15"/>
  <c r="W2018" i="15"/>
  <c r="V2018" i="15"/>
  <c r="I2380" i="15"/>
  <c r="H2380" i="15"/>
  <c r="F2380" i="15"/>
  <c r="J2380" i="15" s="1"/>
  <c r="E2380" i="15"/>
  <c r="D2380" i="15"/>
  <c r="C2380" i="15"/>
  <c r="B2380" i="15"/>
  <c r="V2017" i="15"/>
  <c r="J2379" i="15"/>
  <c r="I2379" i="15"/>
  <c r="H2379" i="15"/>
  <c r="F2379" i="15"/>
  <c r="E2379" i="15"/>
  <c r="D2379" i="15"/>
  <c r="C2379" i="15"/>
  <c r="B2379" i="15"/>
  <c r="V2016" i="15"/>
  <c r="I2378" i="15"/>
  <c r="H2378" i="15"/>
  <c r="F2378" i="15"/>
  <c r="E2378" i="15"/>
  <c r="D2378" i="15"/>
  <c r="C2378" i="15"/>
  <c r="B2378" i="15"/>
  <c r="V2015" i="15"/>
  <c r="I2377" i="15"/>
  <c r="H2377" i="15"/>
  <c r="F2377" i="15"/>
  <c r="W2011" i="15" s="1"/>
  <c r="E2377" i="15"/>
  <c r="D2377" i="15"/>
  <c r="C2377" i="15"/>
  <c r="B2377" i="15"/>
  <c r="W2014" i="15"/>
  <c r="V2014" i="15"/>
  <c r="I2376" i="15"/>
  <c r="H2376" i="15"/>
  <c r="F2376" i="15"/>
  <c r="J2376" i="15" s="1"/>
  <c r="E2376" i="15"/>
  <c r="D2376" i="15"/>
  <c r="C2376" i="15"/>
  <c r="B2376" i="15"/>
  <c r="W2013" i="15"/>
  <c r="V2013" i="15"/>
  <c r="I2375" i="15"/>
  <c r="H2375" i="15"/>
  <c r="F2375" i="15"/>
  <c r="J2375" i="15" s="1"/>
  <c r="E2375" i="15"/>
  <c r="D2375" i="15"/>
  <c r="C2375" i="15"/>
  <c r="B2375" i="15"/>
  <c r="W2012" i="15"/>
  <c r="V2012" i="15"/>
  <c r="I2374" i="15"/>
  <c r="H2374" i="15"/>
  <c r="F2374" i="15"/>
  <c r="J2374" i="15" s="1"/>
  <c r="E2374" i="15"/>
  <c r="D2374" i="15"/>
  <c r="C2374" i="15"/>
  <c r="B2374" i="15"/>
  <c r="V2011" i="15"/>
  <c r="I2373" i="15"/>
  <c r="H2373" i="15"/>
  <c r="F2373" i="15"/>
  <c r="J2373" i="15" s="1"/>
  <c r="E2373" i="15"/>
  <c r="D2373" i="15"/>
  <c r="C2373" i="15"/>
  <c r="B2373" i="15"/>
  <c r="V2010" i="15"/>
  <c r="I2372" i="15"/>
  <c r="H2372" i="15"/>
  <c r="F2372" i="15"/>
  <c r="J2372" i="15" s="1"/>
  <c r="E2372" i="15"/>
  <c r="D2372" i="15"/>
  <c r="C2372" i="15"/>
  <c r="B2372" i="15"/>
  <c r="V2009" i="15"/>
  <c r="I2371" i="15"/>
  <c r="H2371" i="15"/>
  <c r="F2371" i="15"/>
  <c r="E2371" i="15"/>
  <c r="D2371" i="15"/>
  <c r="C2371" i="15"/>
  <c r="B2371" i="15"/>
  <c r="V2008" i="15"/>
  <c r="I2370" i="15"/>
  <c r="H2370" i="15"/>
  <c r="F2370" i="15"/>
  <c r="E2370" i="15"/>
  <c r="D2370" i="15"/>
  <c r="C2370" i="15"/>
  <c r="B2370" i="15"/>
  <c r="V2007" i="15"/>
  <c r="I2369" i="15"/>
  <c r="H2369" i="15"/>
  <c r="F2369" i="15"/>
  <c r="E2369" i="15"/>
  <c r="D2369" i="15"/>
  <c r="C2369" i="15"/>
  <c r="B2369" i="15"/>
  <c r="V2006" i="15"/>
  <c r="I2368" i="15"/>
  <c r="H2368" i="15"/>
  <c r="F2368" i="15"/>
  <c r="E2368" i="15"/>
  <c r="D2368" i="15"/>
  <c r="C2368" i="15"/>
  <c r="B2368" i="15"/>
  <c r="V2005" i="15"/>
  <c r="I2367" i="15"/>
  <c r="H2367" i="15"/>
  <c r="F2367" i="15"/>
  <c r="J2367" i="15" s="1"/>
  <c r="E2367" i="15"/>
  <c r="D2367" i="15"/>
  <c r="C2367" i="15"/>
  <c r="B2367" i="15"/>
  <c r="V2004" i="15"/>
  <c r="I2366" i="15"/>
  <c r="H2366" i="15"/>
  <c r="F2366" i="15"/>
  <c r="W2366" i="15" s="1"/>
  <c r="E2366" i="15"/>
  <c r="D2366" i="15"/>
  <c r="C2366" i="15"/>
  <c r="B2366" i="15"/>
  <c r="V2003" i="15"/>
  <c r="I2365" i="15"/>
  <c r="H2365" i="15"/>
  <c r="F2365" i="15"/>
  <c r="E2365" i="15"/>
  <c r="D2365" i="15"/>
  <c r="C2365" i="15"/>
  <c r="B2365" i="15"/>
  <c r="V2002" i="15"/>
  <c r="I2364" i="15"/>
  <c r="H2364" i="15"/>
  <c r="F2364" i="15"/>
  <c r="J2364" i="15" s="1"/>
  <c r="E2364" i="15"/>
  <c r="D2364" i="15"/>
  <c r="C2364" i="15"/>
  <c r="B2364" i="15"/>
  <c r="V2001" i="15"/>
  <c r="I2363" i="15"/>
  <c r="H2363" i="15"/>
  <c r="F2363" i="15"/>
  <c r="J2363" i="15" s="1"/>
  <c r="E2363" i="15"/>
  <c r="D2363" i="15"/>
  <c r="C2363" i="15"/>
  <c r="B2363" i="15"/>
  <c r="V2000" i="15"/>
  <c r="J2362" i="15"/>
  <c r="I2362" i="15"/>
  <c r="H2362" i="15"/>
  <c r="F2362" i="15"/>
  <c r="E2362" i="15"/>
  <c r="D2362" i="15"/>
  <c r="C2362" i="15"/>
  <c r="B2362" i="15"/>
  <c r="V1999" i="15"/>
  <c r="I2361" i="15"/>
  <c r="H2361" i="15"/>
  <c r="F2361" i="15"/>
  <c r="E2361" i="15"/>
  <c r="D2361" i="15"/>
  <c r="C2361" i="15"/>
  <c r="B2361" i="15"/>
  <c r="V1998" i="15"/>
  <c r="J2360" i="15"/>
  <c r="I2360" i="15"/>
  <c r="H2360" i="15"/>
  <c r="F2360" i="15"/>
  <c r="E2360" i="15"/>
  <c r="D2360" i="15"/>
  <c r="C2360" i="15"/>
  <c r="B2360" i="15"/>
  <c r="V1997" i="15"/>
  <c r="I2359" i="15"/>
  <c r="H2359" i="15"/>
  <c r="F2359" i="15"/>
  <c r="J2359" i="15" s="1"/>
  <c r="E2359" i="15"/>
  <c r="D2359" i="15"/>
  <c r="C2359" i="15"/>
  <c r="B2359" i="15"/>
  <c r="V1996" i="15"/>
  <c r="J2358" i="15"/>
  <c r="I2358" i="15"/>
  <c r="H2358" i="15"/>
  <c r="F2358" i="15"/>
  <c r="E2358" i="15"/>
  <c r="D2358" i="15"/>
  <c r="C2358" i="15"/>
  <c r="B2358" i="15"/>
  <c r="V1995" i="15"/>
  <c r="I2357" i="15"/>
  <c r="H2357" i="15"/>
  <c r="F2357" i="15"/>
  <c r="E2357" i="15"/>
  <c r="D2357" i="15"/>
  <c r="C2357" i="15"/>
  <c r="B2357" i="15"/>
  <c r="V1994" i="15"/>
  <c r="I2356" i="15"/>
  <c r="H2356" i="15"/>
  <c r="F2356" i="15"/>
  <c r="E2356" i="15"/>
  <c r="D2356" i="15"/>
  <c r="C2356" i="15"/>
  <c r="B2356" i="15"/>
  <c r="V1993" i="15"/>
  <c r="I2355" i="15"/>
  <c r="H2355" i="15"/>
  <c r="F2355" i="15"/>
  <c r="E2355" i="15"/>
  <c r="D2355" i="15"/>
  <c r="C2355" i="15"/>
  <c r="B2355" i="15"/>
  <c r="V1992" i="15"/>
  <c r="I2354" i="15"/>
  <c r="H2354" i="15"/>
  <c r="F2354" i="15"/>
  <c r="E2354" i="15"/>
  <c r="D2354" i="15"/>
  <c r="C2354" i="15"/>
  <c r="B2354" i="15"/>
  <c r="V1991" i="15"/>
  <c r="J2353" i="15"/>
  <c r="I2353" i="15"/>
  <c r="H2353" i="15"/>
  <c r="F2353" i="15"/>
  <c r="E2353" i="15"/>
  <c r="D2353" i="15"/>
  <c r="C2353" i="15"/>
  <c r="B2353" i="15"/>
  <c r="W1990" i="15"/>
  <c r="V1990" i="15"/>
  <c r="I2352" i="15"/>
  <c r="H2352" i="15"/>
  <c r="F2352" i="15"/>
  <c r="J2352" i="15" s="1"/>
  <c r="E2352" i="15"/>
  <c r="D2352" i="15"/>
  <c r="C2352" i="15"/>
  <c r="B2352" i="15"/>
  <c r="V1989" i="15"/>
  <c r="I2351" i="15"/>
  <c r="H2351" i="15"/>
  <c r="F2351" i="15"/>
  <c r="J2351" i="15" s="1"/>
  <c r="E2351" i="15"/>
  <c r="D2351" i="15"/>
  <c r="C2351" i="15"/>
  <c r="B2351" i="15"/>
  <c r="V1988" i="15"/>
  <c r="J2350" i="15"/>
  <c r="I2350" i="15"/>
  <c r="H2350" i="15"/>
  <c r="F2350" i="15"/>
  <c r="E2350" i="15"/>
  <c r="D2350" i="15"/>
  <c r="C2350" i="15"/>
  <c r="B2350" i="15"/>
  <c r="V1987" i="15"/>
  <c r="I2349" i="15"/>
  <c r="H2349" i="15"/>
  <c r="F2349" i="15"/>
  <c r="E2349" i="15"/>
  <c r="D2349" i="15"/>
  <c r="C2349" i="15"/>
  <c r="B2349" i="15"/>
  <c r="V1986" i="15"/>
  <c r="I2348" i="15"/>
  <c r="H2348" i="15"/>
  <c r="F2348" i="15"/>
  <c r="J2348" i="15" s="1"/>
  <c r="E2348" i="15"/>
  <c r="D2348" i="15"/>
  <c r="C2348" i="15"/>
  <c r="B2348" i="15"/>
  <c r="V1985" i="15"/>
  <c r="I2347" i="15"/>
  <c r="H2347" i="15"/>
  <c r="F2347" i="15"/>
  <c r="E2347" i="15"/>
  <c r="D2347" i="15"/>
  <c r="C2347" i="15"/>
  <c r="B2347" i="15"/>
  <c r="V1984" i="15"/>
  <c r="I2346" i="15"/>
  <c r="H2346" i="15"/>
  <c r="F2346" i="15"/>
  <c r="E2346" i="15"/>
  <c r="D2346" i="15"/>
  <c r="C2346" i="15"/>
  <c r="B2346" i="15"/>
  <c r="V1983" i="15"/>
  <c r="I2345" i="15"/>
  <c r="H2345" i="15"/>
  <c r="F2345" i="15"/>
  <c r="W2345" i="15" s="1"/>
  <c r="E2345" i="15"/>
  <c r="D2345" i="15"/>
  <c r="C2345" i="15"/>
  <c r="B2345" i="15"/>
  <c r="V1982" i="15"/>
  <c r="I2344" i="15"/>
  <c r="H2344" i="15"/>
  <c r="F2344" i="15"/>
  <c r="J2344" i="15" s="1"/>
  <c r="E2344" i="15"/>
  <c r="D2344" i="15"/>
  <c r="C2344" i="15"/>
  <c r="B2344" i="15"/>
  <c r="V1981" i="15"/>
  <c r="I2343" i="15"/>
  <c r="H2343" i="15"/>
  <c r="F2343" i="15"/>
  <c r="J2343" i="15" s="1"/>
  <c r="E2343" i="15"/>
  <c r="D2343" i="15"/>
  <c r="C2343" i="15"/>
  <c r="B2343" i="15"/>
  <c r="V1980" i="15"/>
  <c r="I2342" i="15"/>
  <c r="H2342" i="15"/>
  <c r="F2342" i="15"/>
  <c r="E2342" i="15"/>
  <c r="D2342" i="15"/>
  <c r="C2342" i="15"/>
  <c r="B2342" i="15"/>
  <c r="V1979" i="15"/>
  <c r="I2341" i="15"/>
  <c r="H2341" i="15"/>
  <c r="F2341" i="15"/>
  <c r="J2341" i="15" s="1"/>
  <c r="E2341" i="15"/>
  <c r="D2341" i="15"/>
  <c r="C2341" i="15"/>
  <c r="B2341" i="15"/>
  <c r="V1978" i="15"/>
  <c r="I2340" i="15"/>
  <c r="H2340" i="15"/>
  <c r="F2340" i="15"/>
  <c r="J2340" i="15" s="1"/>
  <c r="E2340" i="15"/>
  <c r="D2340" i="15"/>
  <c r="C2340" i="15"/>
  <c r="B2340" i="15"/>
  <c r="V1977" i="15"/>
  <c r="I2339" i="15"/>
  <c r="H2339" i="15"/>
  <c r="F2339" i="15"/>
  <c r="E2339" i="15"/>
  <c r="D2339" i="15"/>
  <c r="C2339" i="15"/>
  <c r="B2339" i="15"/>
  <c r="V1976" i="15"/>
  <c r="I2338" i="15"/>
  <c r="H2338" i="15"/>
  <c r="F2338" i="15"/>
  <c r="E2338" i="15"/>
  <c r="D2338" i="15"/>
  <c r="C2338" i="15"/>
  <c r="B2338" i="15"/>
  <c r="V1975" i="15"/>
  <c r="I2337" i="15"/>
  <c r="H2337" i="15"/>
  <c r="F2337" i="15"/>
  <c r="E2337" i="15"/>
  <c r="D2337" i="15"/>
  <c r="C2337" i="15"/>
  <c r="B2337" i="15"/>
  <c r="V1974" i="15"/>
  <c r="I2336" i="15"/>
  <c r="H2336" i="15"/>
  <c r="F2336" i="15"/>
  <c r="J2336" i="15" s="1"/>
  <c r="E2336" i="15"/>
  <c r="D2336" i="15"/>
  <c r="C2336" i="15"/>
  <c r="B2336" i="15"/>
  <c r="V1973" i="15"/>
  <c r="I2335" i="15"/>
  <c r="H2335" i="15"/>
  <c r="F2335" i="15"/>
  <c r="E2335" i="15"/>
  <c r="D2335" i="15"/>
  <c r="C2335" i="15"/>
  <c r="B2335" i="15"/>
  <c r="V1972" i="15"/>
  <c r="I2334" i="15"/>
  <c r="H2334" i="15"/>
  <c r="F2334" i="15"/>
  <c r="E2334" i="15"/>
  <c r="D2334" i="15"/>
  <c r="C2334" i="15"/>
  <c r="B2334" i="15"/>
  <c r="V1971" i="15"/>
  <c r="I2333" i="15"/>
  <c r="H2333" i="15"/>
  <c r="F2333" i="15"/>
  <c r="J2333" i="15" s="1"/>
  <c r="E2333" i="15"/>
  <c r="D2333" i="15"/>
  <c r="C2333" i="15"/>
  <c r="B2333" i="15"/>
  <c r="W1970" i="15"/>
  <c r="V1970" i="15"/>
  <c r="I2332" i="15"/>
  <c r="H2332" i="15"/>
  <c r="F2332" i="15"/>
  <c r="J2332" i="15" s="1"/>
  <c r="E2332" i="15"/>
  <c r="D2332" i="15"/>
  <c r="C2332" i="15"/>
  <c r="B2332" i="15"/>
  <c r="W1969" i="15"/>
  <c r="V1969" i="15"/>
  <c r="I2331" i="15"/>
  <c r="H2331" i="15"/>
  <c r="F2331" i="15"/>
  <c r="E2331" i="15"/>
  <c r="D2331" i="15"/>
  <c r="C2331" i="15"/>
  <c r="B2331" i="15"/>
  <c r="V1968" i="15"/>
  <c r="I2330" i="15"/>
  <c r="H2330" i="15"/>
  <c r="F2330" i="15"/>
  <c r="W2330" i="15" s="1"/>
  <c r="E2330" i="15"/>
  <c r="D2330" i="15"/>
  <c r="C2330" i="15"/>
  <c r="B2330" i="15"/>
  <c r="V1967" i="15"/>
  <c r="I2329" i="15"/>
  <c r="H2329" i="15"/>
  <c r="F2329" i="15"/>
  <c r="E2329" i="15"/>
  <c r="D2329" i="15"/>
  <c r="C2329" i="15"/>
  <c r="B2329" i="15"/>
  <c r="V1966" i="15"/>
  <c r="I2328" i="15"/>
  <c r="H2328" i="15"/>
  <c r="F2328" i="15"/>
  <c r="J2328" i="15" s="1"/>
  <c r="E2328" i="15"/>
  <c r="D2328" i="15"/>
  <c r="C2328" i="15"/>
  <c r="B2328" i="15"/>
  <c r="V1965" i="15"/>
  <c r="J2327" i="15"/>
  <c r="I2327" i="15"/>
  <c r="H2327" i="15"/>
  <c r="F2327" i="15"/>
  <c r="E2327" i="15"/>
  <c r="D2327" i="15"/>
  <c r="C2327" i="15"/>
  <c r="B2327" i="15"/>
  <c r="V1964" i="15"/>
  <c r="I2326" i="15"/>
  <c r="H2326" i="15"/>
  <c r="F2326" i="15"/>
  <c r="E2326" i="15"/>
  <c r="D2326" i="15"/>
  <c r="C2326" i="15"/>
  <c r="B2326" i="15"/>
  <c r="V1963" i="15"/>
  <c r="I2325" i="15"/>
  <c r="H2325" i="15"/>
  <c r="F2325" i="15"/>
  <c r="E2325" i="15"/>
  <c r="D2325" i="15"/>
  <c r="C2325" i="15"/>
  <c r="B2325" i="15"/>
  <c r="W1962" i="15"/>
  <c r="V1962" i="15"/>
  <c r="I2324" i="15"/>
  <c r="H2324" i="15"/>
  <c r="F2324" i="15"/>
  <c r="J2324" i="15" s="1"/>
  <c r="E2324" i="15"/>
  <c r="D2324" i="15"/>
  <c r="C2324" i="15"/>
  <c r="B2324" i="15"/>
  <c r="W1961" i="15"/>
  <c r="V1961" i="15"/>
  <c r="J2323" i="15"/>
  <c r="I2323" i="15"/>
  <c r="H2323" i="15"/>
  <c r="F2323" i="15"/>
  <c r="E2323" i="15"/>
  <c r="D2323" i="15"/>
  <c r="C2323" i="15"/>
  <c r="B2323" i="15"/>
  <c r="W1960" i="15"/>
  <c r="V1960" i="15"/>
  <c r="I2322" i="15"/>
  <c r="H2322" i="15"/>
  <c r="F2322" i="15"/>
  <c r="E2322" i="15"/>
  <c r="D2322" i="15"/>
  <c r="C2322" i="15"/>
  <c r="B2322" i="15"/>
  <c r="V1959" i="15"/>
  <c r="J2321" i="15"/>
  <c r="I2321" i="15"/>
  <c r="H2321" i="15"/>
  <c r="F2321" i="15"/>
  <c r="E2321" i="15"/>
  <c r="D2321" i="15"/>
  <c r="C2321" i="15"/>
  <c r="B2321" i="15"/>
  <c r="V1958" i="15"/>
  <c r="I2320" i="15"/>
  <c r="H2320" i="15"/>
  <c r="F2320" i="15"/>
  <c r="J2320" i="15" s="1"/>
  <c r="E2320" i="15"/>
  <c r="D2320" i="15"/>
  <c r="C2320" i="15"/>
  <c r="B2320" i="15"/>
  <c r="W1957" i="15"/>
  <c r="V1957" i="15"/>
  <c r="I2319" i="15"/>
  <c r="H2319" i="15"/>
  <c r="F2319" i="15"/>
  <c r="J2319" i="15" s="1"/>
  <c r="E2319" i="15"/>
  <c r="D2319" i="15"/>
  <c r="C2319" i="15"/>
  <c r="B2319" i="15"/>
  <c r="V1956" i="15"/>
  <c r="I2318" i="15"/>
  <c r="H2318" i="15"/>
  <c r="F2318" i="15"/>
  <c r="W2318" i="15" s="1"/>
  <c r="E2318" i="15"/>
  <c r="D2318" i="15"/>
  <c r="C2318" i="15"/>
  <c r="B2318" i="15"/>
  <c r="V1955" i="15"/>
  <c r="I2317" i="15"/>
  <c r="H2317" i="15"/>
  <c r="F2317" i="15"/>
  <c r="E2317" i="15"/>
  <c r="D2317" i="15"/>
  <c r="C2317" i="15"/>
  <c r="B2317" i="15"/>
  <c r="V1954" i="15"/>
  <c r="I2316" i="15"/>
  <c r="H2316" i="15"/>
  <c r="F2316" i="15"/>
  <c r="E2316" i="15"/>
  <c r="D2316" i="15"/>
  <c r="C2316" i="15"/>
  <c r="B2316" i="15"/>
  <c r="V1953" i="15"/>
  <c r="I2315" i="15"/>
  <c r="H2315" i="15"/>
  <c r="F2315" i="15"/>
  <c r="E2315" i="15"/>
  <c r="D2315" i="15"/>
  <c r="C2315" i="15"/>
  <c r="B2315" i="15"/>
  <c r="V1952" i="15"/>
  <c r="I2314" i="15"/>
  <c r="H2314" i="15"/>
  <c r="F2314" i="15"/>
  <c r="J2314" i="15" s="1"/>
  <c r="E2314" i="15"/>
  <c r="D2314" i="15"/>
  <c r="C2314" i="15"/>
  <c r="B2314" i="15"/>
  <c r="V1951" i="15"/>
  <c r="J2313" i="15"/>
  <c r="I2313" i="15"/>
  <c r="H2313" i="15"/>
  <c r="F2313" i="15"/>
  <c r="W2313" i="15" s="1"/>
  <c r="E2313" i="15"/>
  <c r="D2313" i="15"/>
  <c r="C2313" i="15"/>
  <c r="B2313" i="15"/>
  <c r="W1950" i="15"/>
  <c r="V1950" i="15"/>
  <c r="I2312" i="15"/>
  <c r="H2312" i="15"/>
  <c r="F2312" i="15"/>
  <c r="J2312" i="15" s="1"/>
  <c r="E2312" i="15"/>
  <c r="D2312" i="15"/>
  <c r="C2312" i="15"/>
  <c r="B2312" i="15"/>
  <c r="W1949" i="15"/>
  <c r="V1949" i="15"/>
  <c r="I2311" i="15"/>
  <c r="H2311" i="15"/>
  <c r="F2311" i="15"/>
  <c r="J2311" i="15" s="1"/>
  <c r="E2311" i="15"/>
  <c r="D2311" i="15"/>
  <c r="C2311" i="15"/>
  <c r="B2311" i="15"/>
  <c r="V1948" i="15"/>
  <c r="I2310" i="15"/>
  <c r="H2310" i="15"/>
  <c r="F2310" i="15"/>
  <c r="J2310" i="15" s="1"/>
  <c r="E2310" i="15"/>
  <c r="D2310" i="15"/>
  <c r="C2310" i="15"/>
  <c r="B2310" i="15"/>
  <c r="V1947" i="15"/>
  <c r="I2309" i="15"/>
  <c r="H2309" i="15"/>
  <c r="F2309" i="15"/>
  <c r="J2309" i="15" s="1"/>
  <c r="E2309" i="15"/>
  <c r="D2309" i="15"/>
  <c r="C2309" i="15"/>
  <c r="B2309" i="15"/>
  <c r="V1946" i="15"/>
  <c r="I2308" i="15"/>
  <c r="H2308" i="15"/>
  <c r="F2308" i="15"/>
  <c r="E2308" i="15"/>
  <c r="D2308" i="15"/>
  <c r="C2308" i="15"/>
  <c r="B2308" i="15"/>
  <c r="V1945" i="15"/>
  <c r="I2307" i="15"/>
  <c r="H2307" i="15"/>
  <c r="F2307" i="15"/>
  <c r="E2307" i="15"/>
  <c r="D2307" i="15"/>
  <c r="C2307" i="15"/>
  <c r="B2307" i="15"/>
  <c r="V1944" i="15"/>
  <c r="J2306" i="15"/>
  <c r="I2306" i="15"/>
  <c r="H2306" i="15"/>
  <c r="F2306" i="15"/>
  <c r="E2306" i="15"/>
  <c r="D2306" i="15"/>
  <c r="C2306" i="15"/>
  <c r="B2306" i="15"/>
  <c r="V1943" i="15"/>
  <c r="I2305" i="15"/>
  <c r="H2305" i="15"/>
  <c r="F2305" i="15"/>
  <c r="E2305" i="15"/>
  <c r="D2305" i="15"/>
  <c r="C2305" i="15"/>
  <c r="B2305" i="15"/>
  <c r="V1942" i="15"/>
  <c r="I2304" i="15"/>
  <c r="H2304" i="15"/>
  <c r="F2304" i="15"/>
  <c r="E2304" i="15"/>
  <c r="D2304" i="15"/>
  <c r="C2304" i="15"/>
  <c r="B2304" i="15"/>
  <c r="V1941" i="15"/>
  <c r="I2303" i="15"/>
  <c r="H2303" i="15"/>
  <c r="F2303" i="15"/>
  <c r="E2303" i="15"/>
  <c r="D2303" i="15"/>
  <c r="C2303" i="15"/>
  <c r="B2303" i="15"/>
  <c r="V1940" i="15"/>
  <c r="I2302" i="15"/>
  <c r="H2302" i="15"/>
  <c r="F2302" i="15"/>
  <c r="E2302" i="15"/>
  <c r="D2302" i="15"/>
  <c r="C2302" i="15"/>
  <c r="B2302" i="15"/>
  <c r="V1939" i="15"/>
  <c r="I2301" i="15"/>
  <c r="H2301" i="15"/>
  <c r="F2301" i="15"/>
  <c r="J2301" i="15" s="1"/>
  <c r="E2301" i="15"/>
  <c r="D2301" i="15"/>
  <c r="C2301" i="15"/>
  <c r="B2301" i="15"/>
  <c r="W1938" i="15"/>
  <c r="V1938" i="15"/>
  <c r="I2300" i="15"/>
  <c r="H2300" i="15"/>
  <c r="F2300" i="15"/>
  <c r="J2300" i="15" s="1"/>
  <c r="E2300" i="15"/>
  <c r="D2300" i="15"/>
  <c r="C2300" i="15"/>
  <c r="B2300" i="15"/>
  <c r="V1937" i="15"/>
  <c r="I2299" i="15"/>
  <c r="H2299" i="15"/>
  <c r="F2299" i="15"/>
  <c r="E2299" i="15"/>
  <c r="D2299" i="15"/>
  <c r="C2299" i="15"/>
  <c r="B2299" i="15"/>
  <c r="V1936" i="15"/>
  <c r="I2298" i="15"/>
  <c r="H2298" i="15"/>
  <c r="F2298" i="15"/>
  <c r="W2298" i="15" s="1"/>
  <c r="E2298" i="15"/>
  <c r="D2298" i="15"/>
  <c r="C2298" i="15"/>
  <c r="B2298" i="15"/>
  <c r="V1935" i="15"/>
  <c r="I2297" i="15"/>
  <c r="H2297" i="15"/>
  <c r="F2297" i="15"/>
  <c r="E2297" i="15"/>
  <c r="D2297" i="15"/>
  <c r="C2297" i="15"/>
  <c r="B2297" i="15"/>
  <c r="V1934" i="15"/>
  <c r="I2296" i="15"/>
  <c r="H2296" i="15"/>
  <c r="F2296" i="15"/>
  <c r="J2296" i="15" s="1"/>
  <c r="E2296" i="15"/>
  <c r="D2296" i="15"/>
  <c r="C2296" i="15"/>
  <c r="B2296" i="15"/>
  <c r="V1933" i="15"/>
  <c r="J2295" i="15"/>
  <c r="I2295" i="15"/>
  <c r="H2295" i="15"/>
  <c r="F2295" i="15"/>
  <c r="E2295" i="15"/>
  <c r="D2295" i="15"/>
  <c r="C2295" i="15"/>
  <c r="B2295" i="15"/>
  <c r="V1932" i="15"/>
  <c r="I2294" i="15"/>
  <c r="H2294" i="15"/>
  <c r="F2294" i="15"/>
  <c r="W2294" i="15" s="1"/>
  <c r="E2294" i="15"/>
  <c r="D2294" i="15"/>
  <c r="C2294" i="15"/>
  <c r="B2294" i="15"/>
  <c r="V1931" i="15"/>
  <c r="I2293" i="15"/>
  <c r="H2293" i="15"/>
  <c r="F2293" i="15"/>
  <c r="E2293" i="15"/>
  <c r="D2293" i="15"/>
  <c r="C2293" i="15"/>
  <c r="B2293" i="15"/>
  <c r="V1930" i="15"/>
  <c r="I2292" i="15"/>
  <c r="H2292" i="15"/>
  <c r="F2292" i="15"/>
  <c r="E2292" i="15"/>
  <c r="D2292" i="15"/>
  <c r="C2292" i="15"/>
  <c r="B2292" i="15"/>
  <c r="V1929" i="15"/>
  <c r="J2291" i="15"/>
  <c r="I2291" i="15"/>
  <c r="H2291" i="15"/>
  <c r="F2291" i="15"/>
  <c r="E2291" i="15"/>
  <c r="D2291" i="15"/>
  <c r="C2291" i="15"/>
  <c r="B2291" i="15"/>
  <c r="V1928" i="15"/>
  <c r="I2290" i="15"/>
  <c r="H2290" i="15"/>
  <c r="F2290" i="15"/>
  <c r="J2290" i="15" s="1"/>
  <c r="E2290" i="15"/>
  <c r="D2290" i="15"/>
  <c r="C2290" i="15"/>
  <c r="B2290" i="15"/>
  <c r="V1927" i="15"/>
  <c r="I2289" i="15"/>
  <c r="H2289" i="15"/>
  <c r="F2289" i="15"/>
  <c r="E2289" i="15"/>
  <c r="D2289" i="15"/>
  <c r="C2289" i="15"/>
  <c r="B2289" i="15"/>
  <c r="V1926" i="15"/>
  <c r="I2288" i="15"/>
  <c r="H2288" i="15"/>
  <c r="F2288" i="15"/>
  <c r="J2288" i="15" s="1"/>
  <c r="E2288" i="15"/>
  <c r="D2288" i="15"/>
  <c r="C2288" i="15"/>
  <c r="B2288" i="15"/>
  <c r="V1925" i="15"/>
  <c r="J2287" i="15"/>
  <c r="I2287" i="15"/>
  <c r="H2287" i="15"/>
  <c r="F2287" i="15"/>
  <c r="E2287" i="15"/>
  <c r="D2287" i="15"/>
  <c r="C2287" i="15"/>
  <c r="B2287" i="15"/>
  <c r="W1924" i="15"/>
  <c r="V1924" i="15"/>
  <c r="I2286" i="15"/>
  <c r="H2286" i="15"/>
  <c r="F2286" i="15"/>
  <c r="J2286" i="15" s="1"/>
  <c r="E2286" i="15"/>
  <c r="D2286" i="15"/>
  <c r="C2286" i="15"/>
  <c r="B2286" i="15"/>
  <c r="V1923" i="15"/>
  <c r="I2285" i="15"/>
  <c r="H2285" i="15"/>
  <c r="F2285" i="15"/>
  <c r="E2285" i="15"/>
  <c r="D2285" i="15"/>
  <c r="C2285" i="15"/>
  <c r="B2285" i="15"/>
  <c r="V1922" i="15"/>
  <c r="I2284" i="15"/>
  <c r="H2284" i="15"/>
  <c r="F2284" i="15"/>
  <c r="E2284" i="15"/>
  <c r="D2284" i="15"/>
  <c r="C2284" i="15"/>
  <c r="B2284" i="15"/>
  <c r="V1921" i="15"/>
  <c r="I2283" i="15"/>
  <c r="H2283" i="15"/>
  <c r="F2283" i="15"/>
  <c r="W2283" i="15" s="1"/>
  <c r="E2283" i="15"/>
  <c r="D2283" i="15"/>
  <c r="C2283" i="15"/>
  <c r="B2283" i="15"/>
  <c r="V1920" i="15"/>
  <c r="I2282" i="15"/>
  <c r="H2282" i="15"/>
  <c r="F2282" i="15"/>
  <c r="W1920" i="15" s="1"/>
  <c r="E2282" i="15"/>
  <c r="D2282" i="15"/>
  <c r="C2282" i="15"/>
  <c r="B2282" i="15"/>
  <c r="V1919" i="15"/>
  <c r="J2281" i="15"/>
  <c r="I2281" i="15"/>
  <c r="H2281" i="15"/>
  <c r="F2281" i="15"/>
  <c r="E2281" i="15"/>
  <c r="D2281" i="15"/>
  <c r="C2281" i="15"/>
  <c r="B2281" i="15"/>
  <c r="V1918" i="15"/>
  <c r="I2280" i="15"/>
  <c r="H2280" i="15"/>
  <c r="F2280" i="15"/>
  <c r="J2280" i="15" s="1"/>
  <c r="E2280" i="15"/>
  <c r="D2280" i="15"/>
  <c r="C2280" i="15"/>
  <c r="B2280" i="15"/>
  <c r="V1917" i="15"/>
  <c r="I2279" i="15"/>
  <c r="H2279" i="15"/>
  <c r="F2279" i="15"/>
  <c r="J2279" i="15" s="1"/>
  <c r="E2279" i="15"/>
  <c r="D2279" i="15"/>
  <c r="C2279" i="15"/>
  <c r="B2279" i="15"/>
  <c r="V1916" i="15"/>
  <c r="I2278" i="15"/>
  <c r="H2278" i="15"/>
  <c r="F2278" i="15"/>
  <c r="E2278" i="15"/>
  <c r="D2278" i="15"/>
  <c r="C2278" i="15"/>
  <c r="B2278" i="15"/>
  <c r="V1915" i="15"/>
  <c r="J2277" i="15"/>
  <c r="I2277" i="15"/>
  <c r="H2277" i="15"/>
  <c r="F2277" i="15"/>
  <c r="E2277" i="15"/>
  <c r="D2277" i="15"/>
  <c r="C2277" i="15"/>
  <c r="B2277" i="15"/>
  <c r="V1914" i="15"/>
  <c r="I2276" i="15"/>
  <c r="H2276" i="15"/>
  <c r="F2276" i="15"/>
  <c r="E2276" i="15"/>
  <c r="D2276" i="15"/>
  <c r="C2276" i="15"/>
  <c r="B2276" i="15"/>
  <c r="V1913" i="15"/>
  <c r="I2275" i="15"/>
  <c r="H2275" i="15"/>
  <c r="F2275" i="15"/>
  <c r="J2275" i="15" s="1"/>
  <c r="E2275" i="15"/>
  <c r="D2275" i="15"/>
  <c r="C2275" i="15"/>
  <c r="B2275" i="15"/>
  <c r="V1912" i="15"/>
  <c r="I2274" i="15"/>
  <c r="H2274" i="15"/>
  <c r="F2274" i="15"/>
  <c r="W2274" i="15" s="1"/>
  <c r="E2274" i="15"/>
  <c r="D2274" i="15"/>
  <c r="C2274" i="15"/>
  <c r="B2274" i="15"/>
  <c r="V1911" i="15"/>
  <c r="I2273" i="15"/>
  <c r="H2273" i="15"/>
  <c r="F2273" i="15"/>
  <c r="E2273" i="15"/>
  <c r="D2273" i="15"/>
  <c r="C2273" i="15"/>
  <c r="B2273" i="15"/>
  <c r="V1910" i="15"/>
  <c r="I2272" i="15"/>
  <c r="H2272" i="15"/>
  <c r="F2272" i="15"/>
  <c r="J2272" i="15" s="1"/>
  <c r="E2272" i="15"/>
  <c r="D2272" i="15"/>
  <c r="C2272" i="15"/>
  <c r="B2272" i="15"/>
  <c r="V1909" i="15"/>
  <c r="I2271" i="15"/>
  <c r="H2271" i="15"/>
  <c r="F2271" i="15"/>
  <c r="E2271" i="15"/>
  <c r="D2271" i="15"/>
  <c r="C2271" i="15"/>
  <c r="B2271" i="15"/>
  <c r="V1908" i="15"/>
  <c r="J2270" i="15"/>
  <c r="I2270" i="15"/>
  <c r="H2270" i="15"/>
  <c r="F2270" i="15"/>
  <c r="E2270" i="15"/>
  <c r="D2270" i="15"/>
  <c r="C2270" i="15"/>
  <c r="B2270" i="15"/>
  <c r="V1907" i="15"/>
  <c r="I2269" i="15"/>
  <c r="H2269" i="15"/>
  <c r="F2269" i="15"/>
  <c r="J2269" i="15" s="1"/>
  <c r="E2269" i="15"/>
  <c r="D2269" i="15"/>
  <c r="C2269" i="15"/>
  <c r="B2269" i="15"/>
  <c r="W1906" i="15"/>
  <c r="V1906" i="15"/>
  <c r="I2268" i="15"/>
  <c r="H2268" i="15"/>
  <c r="F2268" i="15"/>
  <c r="E2268" i="15"/>
  <c r="D2268" i="15"/>
  <c r="C2268" i="15"/>
  <c r="B2268" i="15"/>
  <c r="V1905" i="15"/>
  <c r="I2267" i="15"/>
  <c r="H2267" i="15"/>
  <c r="F2267" i="15"/>
  <c r="J2267" i="15" s="1"/>
  <c r="E2267" i="15"/>
  <c r="D2267" i="15"/>
  <c r="C2267" i="15"/>
  <c r="B2267" i="15"/>
  <c r="V1904" i="15"/>
  <c r="I2266" i="15"/>
  <c r="H2266" i="15"/>
  <c r="F2266" i="15"/>
  <c r="E2266" i="15"/>
  <c r="D2266" i="15"/>
  <c r="C2266" i="15"/>
  <c r="B2266" i="15"/>
  <c r="V1903" i="15"/>
  <c r="I2265" i="15"/>
  <c r="H2265" i="15"/>
  <c r="F2265" i="15"/>
  <c r="E2265" i="15"/>
  <c r="D2265" i="15"/>
  <c r="C2265" i="15"/>
  <c r="B2265" i="15"/>
  <c r="V1902" i="15"/>
  <c r="I2264" i="15"/>
  <c r="H2264" i="15"/>
  <c r="F2264" i="15"/>
  <c r="E2264" i="15"/>
  <c r="D2264" i="15"/>
  <c r="C2264" i="15"/>
  <c r="B2264" i="15"/>
  <c r="W1901" i="15"/>
  <c r="V1901" i="15"/>
  <c r="I2263" i="15"/>
  <c r="H2263" i="15"/>
  <c r="F2263" i="15"/>
  <c r="E2263" i="15"/>
  <c r="D2263" i="15"/>
  <c r="C2263" i="15"/>
  <c r="B2263" i="15"/>
  <c r="V1900" i="15"/>
  <c r="I2262" i="15"/>
  <c r="H2262" i="15"/>
  <c r="F2262" i="15"/>
  <c r="J2262" i="15" s="1"/>
  <c r="E2262" i="15"/>
  <c r="D2262" i="15"/>
  <c r="C2262" i="15"/>
  <c r="B2262" i="15"/>
  <c r="V1899" i="15"/>
  <c r="I2261" i="15"/>
  <c r="H2261" i="15"/>
  <c r="F2261" i="15"/>
  <c r="J2261" i="15" s="1"/>
  <c r="E2261" i="15"/>
  <c r="D2261" i="15"/>
  <c r="C2261" i="15"/>
  <c r="B2261" i="15"/>
  <c r="V1898" i="15"/>
  <c r="I2260" i="15"/>
  <c r="H2260" i="15"/>
  <c r="F2260" i="15"/>
  <c r="E2260" i="15"/>
  <c r="D2260" i="15"/>
  <c r="C2260" i="15"/>
  <c r="B2260" i="15"/>
  <c r="V1897" i="15"/>
  <c r="I2259" i="15"/>
  <c r="H2259" i="15"/>
  <c r="F2259" i="15"/>
  <c r="J2259" i="15" s="1"/>
  <c r="E2259" i="15"/>
  <c r="D2259" i="15"/>
  <c r="C2259" i="15"/>
  <c r="B2259" i="15"/>
  <c r="V1896" i="15"/>
  <c r="I2258" i="15"/>
  <c r="H2258" i="15"/>
  <c r="F2258" i="15"/>
  <c r="E2258" i="15"/>
  <c r="D2258" i="15"/>
  <c r="C2258" i="15"/>
  <c r="B2258" i="15"/>
  <c r="V1895" i="15"/>
  <c r="I2257" i="15"/>
  <c r="H2257" i="15"/>
  <c r="F2257" i="15"/>
  <c r="W2257" i="15" s="1"/>
  <c r="E2257" i="15"/>
  <c r="D2257" i="15"/>
  <c r="C2257" i="15"/>
  <c r="B2257" i="15"/>
  <c r="V1894" i="15"/>
  <c r="I2256" i="15"/>
  <c r="H2256" i="15"/>
  <c r="F2256" i="15"/>
  <c r="E2256" i="15"/>
  <c r="D2256" i="15"/>
  <c r="C2256" i="15"/>
  <c r="B2256" i="15"/>
  <c r="V1893" i="15"/>
  <c r="I2255" i="15"/>
  <c r="H2255" i="15"/>
  <c r="F2255" i="15"/>
  <c r="J2255" i="15" s="1"/>
  <c r="E2255" i="15"/>
  <c r="D2255" i="15"/>
  <c r="C2255" i="15"/>
  <c r="B2255" i="15"/>
  <c r="V1892" i="15"/>
  <c r="I2254" i="15"/>
  <c r="H2254" i="15"/>
  <c r="F2254" i="15"/>
  <c r="E2254" i="15"/>
  <c r="D2254" i="15"/>
  <c r="C2254" i="15"/>
  <c r="B2254" i="15"/>
  <c r="V1891" i="15"/>
  <c r="I2253" i="15"/>
  <c r="H2253" i="15"/>
  <c r="F2253" i="15"/>
  <c r="E2253" i="15"/>
  <c r="D2253" i="15"/>
  <c r="C2253" i="15"/>
  <c r="B2253" i="15"/>
  <c r="W1890" i="15"/>
  <c r="V1890" i="15"/>
  <c r="I2252" i="15"/>
  <c r="H2252" i="15"/>
  <c r="F2252" i="15"/>
  <c r="J2252" i="15" s="1"/>
  <c r="E2252" i="15"/>
  <c r="D2252" i="15"/>
  <c r="C2252" i="15"/>
  <c r="B2252" i="15"/>
  <c r="V1889" i="15"/>
  <c r="I2251" i="15"/>
  <c r="H2251" i="15"/>
  <c r="F2251" i="15"/>
  <c r="E2251" i="15"/>
  <c r="D2251" i="15"/>
  <c r="C2251" i="15"/>
  <c r="B2251" i="15"/>
  <c r="V1888" i="15"/>
  <c r="I2250" i="15"/>
  <c r="H2250" i="15"/>
  <c r="F2250" i="15"/>
  <c r="J2250" i="15" s="1"/>
  <c r="E2250" i="15"/>
  <c r="D2250" i="15"/>
  <c r="C2250" i="15"/>
  <c r="B2250" i="15"/>
  <c r="V1887" i="15"/>
  <c r="I2249" i="15"/>
  <c r="H2249" i="15"/>
  <c r="F2249" i="15"/>
  <c r="E2249" i="15"/>
  <c r="D2249" i="15"/>
  <c r="C2249" i="15"/>
  <c r="B2249" i="15"/>
  <c r="V1886" i="15"/>
  <c r="I2248" i="15"/>
  <c r="H2248" i="15"/>
  <c r="F2248" i="15"/>
  <c r="W2248" i="15" s="1"/>
  <c r="E2248" i="15"/>
  <c r="D2248" i="15"/>
  <c r="C2248" i="15"/>
  <c r="B2248" i="15"/>
  <c r="W1885" i="15"/>
  <c r="V1885" i="15"/>
  <c r="I2247" i="15"/>
  <c r="H2247" i="15"/>
  <c r="F2247" i="15"/>
  <c r="J2247" i="15" s="1"/>
  <c r="E2247" i="15"/>
  <c r="D2247" i="15"/>
  <c r="C2247" i="15"/>
  <c r="B2247" i="15"/>
  <c r="V1884" i="15"/>
  <c r="I2246" i="15"/>
  <c r="H2246" i="15"/>
  <c r="F2246" i="15"/>
  <c r="E2246" i="15"/>
  <c r="D2246" i="15"/>
  <c r="C2246" i="15"/>
  <c r="B2246" i="15"/>
  <c r="V1883" i="15"/>
  <c r="I2245" i="15"/>
  <c r="H2245" i="15"/>
  <c r="F2245" i="15"/>
  <c r="E2245" i="15"/>
  <c r="D2245" i="15"/>
  <c r="C2245" i="15"/>
  <c r="B2245" i="15"/>
  <c r="V1882" i="15"/>
  <c r="I2244" i="15"/>
  <c r="H2244" i="15"/>
  <c r="F2244" i="15"/>
  <c r="E2244" i="15"/>
  <c r="D2244" i="15"/>
  <c r="C2244" i="15"/>
  <c r="B2244" i="15"/>
  <c r="V1881" i="15"/>
  <c r="I2243" i="15"/>
  <c r="H2243" i="15"/>
  <c r="F2243" i="15"/>
  <c r="E2243" i="15"/>
  <c r="D2243" i="15"/>
  <c r="C2243" i="15"/>
  <c r="B2243" i="15"/>
  <c r="V1880" i="15"/>
  <c r="I2242" i="15"/>
  <c r="H2242" i="15"/>
  <c r="F2242" i="15"/>
  <c r="J2242" i="15" s="1"/>
  <c r="E2242" i="15"/>
  <c r="D2242" i="15"/>
  <c r="C2242" i="15"/>
  <c r="B2242" i="15"/>
  <c r="V1879" i="15"/>
  <c r="J2241" i="15"/>
  <c r="I2241" i="15"/>
  <c r="H2241" i="15"/>
  <c r="F2241" i="15"/>
  <c r="E2241" i="15"/>
  <c r="D2241" i="15"/>
  <c r="C2241" i="15"/>
  <c r="B2241" i="15"/>
  <c r="W1878" i="15"/>
  <c r="V1878" i="15"/>
  <c r="I2240" i="15"/>
  <c r="H2240" i="15"/>
  <c r="F2240" i="15"/>
  <c r="E2240" i="15"/>
  <c r="D2240" i="15"/>
  <c r="C2240" i="15"/>
  <c r="B2240" i="15"/>
  <c r="V1877" i="15"/>
  <c r="I2239" i="15"/>
  <c r="H2239" i="15"/>
  <c r="F2239" i="15"/>
  <c r="J2239" i="15" s="1"/>
  <c r="E2239" i="15"/>
  <c r="D2239" i="15"/>
  <c r="C2239" i="15"/>
  <c r="B2239" i="15"/>
  <c r="W1876" i="15"/>
  <c r="V1876" i="15"/>
  <c r="I2238" i="15"/>
  <c r="H2238" i="15"/>
  <c r="F2238" i="15"/>
  <c r="J2238" i="15" s="1"/>
  <c r="E2238" i="15"/>
  <c r="D2238" i="15"/>
  <c r="C2238" i="15"/>
  <c r="B2238" i="15"/>
  <c r="V1875" i="15"/>
  <c r="I2237" i="15"/>
  <c r="H2237" i="15"/>
  <c r="F2237" i="15"/>
  <c r="E2237" i="15"/>
  <c r="D2237" i="15"/>
  <c r="C2237" i="15"/>
  <c r="B2237" i="15"/>
  <c r="V1874" i="15"/>
  <c r="I2236" i="15"/>
  <c r="H2236" i="15"/>
  <c r="F2236" i="15"/>
  <c r="E2236" i="15"/>
  <c r="D2236" i="15"/>
  <c r="C2236" i="15"/>
  <c r="B2236" i="15"/>
  <c r="V1873" i="15"/>
  <c r="I2235" i="15"/>
  <c r="H2235" i="15"/>
  <c r="F2235" i="15"/>
  <c r="E2235" i="15"/>
  <c r="D2235" i="15"/>
  <c r="C2235" i="15"/>
  <c r="B2235" i="15"/>
  <c r="V1872" i="15"/>
  <c r="I2234" i="15"/>
  <c r="H2234" i="15"/>
  <c r="F2234" i="15"/>
  <c r="J2234" i="15" s="1"/>
  <c r="E2234" i="15"/>
  <c r="D2234" i="15"/>
  <c r="C2234" i="15"/>
  <c r="B2234" i="15"/>
  <c r="V1871" i="15"/>
  <c r="I2233" i="15"/>
  <c r="H2233" i="15"/>
  <c r="F2233" i="15"/>
  <c r="E2233" i="15"/>
  <c r="D2233" i="15"/>
  <c r="C2233" i="15"/>
  <c r="B2233" i="15"/>
  <c r="V1870" i="15"/>
  <c r="I2232" i="15"/>
  <c r="H2232" i="15"/>
  <c r="F2232" i="15"/>
  <c r="E2232" i="15"/>
  <c r="D2232" i="15"/>
  <c r="C2232" i="15"/>
  <c r="B2232" i="15"/>
  <c r="V1869" i="15"/>
  <c r="J2231" i="15"/>
  <c r="I2231" i="15"/>
  <c r="H2231" i="15"/>
  <c r="F2231" i="15"/>
  <c r="E2231" i="15"/>
  <c r="D2231" i="15"/>
  <c r="C2231" i="15"/>
  <c r="B2231" i="15"/>
  <c r="V1868" i="15"/>
  <c r="I2230" i="15"/>
  <c r="H2230" i="15"/>
  <c r="F2230" i="15"/>
  <c r="J2230" i="15" s="1"/>
  <c r="E2230" i="15"/>
  <c r="D2230" i="15"/>
  <c r="C2230" i="15"/>
  <c r="B2230" i="15"/>
  <c r="V1867" i="15"/>
  <c r="J2229" i="15"/>
  <c r="I2229" i="15"/>
  <c r="H2229" i="15"/>
  <c r="F2229" i="15"/>
  <c r="E2229" i="15"/>
  <c r="D2229" i="15"/>
  <c r="C2229" i="15"/>
  <c r="B2229" i="15"/>
  <c r="V1866" i="15"/>
  <c r="I2228" i="15"/>
  <c r="H2228" i="15"/>
  <c r="F2228" i="15"/>
  <c r="J2228" i="15" s="1"/>
  <c r="E2228" i="15"/>
  <c r="D2228" i="15"/>
  <c r="C2228" i="15"/>
  <c r="B2228" i="15"/>
  <c r="V1865" i="15"/>
  <c r="I2227" i="15"/>
  <c r="H2227" i="15"/>
  <c r="F2227" i="15"/>
  <c r="E2227" i="15"/>
  <c r="D2227" i="15"/>
  <c r="C2227" i="15"/>
  <c r="B2227" i="15"/>
  <c r="V1864" i="15"/>
  <c r="I2226" i="15"/>
  <c r="H2226" i="15"/>
  <c r="F2226" i="15"/>
  <c r="E2226" i="15"/>
  <c r="D2226" i="15"/>
  <c r="C2226" i="15"/>
  <c r="B2226" i="15"/>
  <c r="V1863" i="15"/>
  <c r="I2225" i="15"/>
  <c r="H2225" i="15"/>
  <c r="F2225" i="15"/>
  <c r="J2225" i="15" s="1"/>
  <c r="E2225" i="15"/>
  <c r="D2225" i="15"/>
  <c r="C2225" i="15"/>
  <c r="B2225" i="15"/>
  <c r="V1862" i="15"/>
  <c r="I2224" i="15"/>
  <c r="H2224" i="15"/>
  <c r="F2224" i="15"/>
  <c r="E2224" i="15"/>
  <c r="D2224" i="15"/>
  <c r="C2224" i="15"/>
  <c r="B2224" i="15"/>
  <c r="V1861" i="15"/>
  <c r="I2223" i="15"/>
  <c r="H2223" i="15"/>
  <c r="F2223" i="15"/>
  <c r="E2223" i="15"/>
  <c r="D2223" i="15"/>
  <c r="C2223" i="15"/>
  <c r="B2223" i="15"/>
  <c r="V1860" i="15"/>
  <c r="I2222" i="15"/>
  <c r="H2222" i="15"/>
  <c r="F2222" i="15"/>
  <c r="W2222" i="15" s="1"/>
  <c r="E2222" i="15"/>
  <c r="D2222" i="15"/>
  <c r="C2222" i="15"/>
  <c r="B2222" i="15"/>
  <c r="V1859" i="15"/>
  <c r="I2221" i="15"/>
  <c r="H2221" i="15"/>
  <c r="F2221" i="15"/>
  <c r="E2221" i="15"/>
  <c r="D2221" i="15"/>
  <c r="C2221" i="15"/>
  <c r="B2221" i="15"/>
  <c r="V1858" i="15"/>
  <c r="I2220" i="15"/>
  <c r="H2220" i="15"/>
  <c r="F2220" i="15"/>
  <c r="J2220" i="15" s="1"/>
  <c r="E2220" i="15"/>
  <c r="D2220" i="15"/>
  <c r="C2220" i="15"/>
  <c r="B2220" i="15"/>
  <c r="W1857" i="15"/>
  <c r="V1857" i="15"/>
  <c r="J2219" i="15"/>
  <c r="I2219" i="15"/>
  <c r="H2219" i="15"/>
  <c r="F2219" i="15"/>
  <c r="E2219" i="15"/>
  <c r="D2219" i="15"/>
  <c r="C2219" i="15"/>
  <c r="B2219" i="15"/>
  <c r="V1856" i="15"/>
  <c r="J2218" i="15"/>
  <c r="I2218" i="15"/>
  <c r="H2218" i="15"/>
  <c r="F2218" i="15"/>
  <c r="E2218" i="15"/>
  <c r="D2218" i="15"/>
  <c r="C2218" i="15"/>
  <c r="B2218" i="15"/>
  <c r="V1855" i="15"/>
  <c r="I2217" i="15"/>
  <c r="H2217" i="15"/>
  <c r="F2217" i="15"/>
  <c r="J2217" i="15" s="1"/>
  <c r="E2217" i="15"/>
  <c r="D2217" i="15"/>
  <c r="C2217" i="15"/>
  <c r="B2217" i="15"/>
  <c r="V1854" i="15"/>
  <c r="I2216" i="15"/>
  <c r="H2216" i="15"/>
  <c r="F2216" i="15"/>
  <c r="J2216" i="15" s="1"/>
  <c r="E2216" i="15"/>
  <c r="D2216" i="15"/>
  <c r="C2216" i="15"/>
  <c r="B2216" i="15"/>
  <c r="V1853" i="15"/>
  <c r="I2215" i="15"/>
  <c r="H2215" i="15"/>
  <c r="F2215" i="15"/>
  <c r="E2215" i="15"/>
  <c r="D2215" i="15"/>
  <c r="C2215" i="15"/>
  <c r="B2215" i="15"/>
  <c r="W1852" i="15"/>
  <c r="V1852" i="15"/>
  <c r="I2214" i="15"/>
  <c r="H2214" i="15"/>
  <c r="F2214" i="15"/>
  <c r="J2214" i="15" s="1"/>
  <c r="E2214" i="15"/>
  <c r="D2214" i="15"/>
  <c r="C2214" i="15"/>
  <c r="B2214" i="15"/>
  <c r="V1851" i="15"/>
  <c r="I2213" i="15"/>
  <c r="H2213" i="15"/>
  <c r="F2213" i="15"/>
  <c r="W1851" i="15" s="1"/>
  <c r="E2213" i="15"/>
  <c r="D2213" i="15"/>
  <c r="C2213" i="15"/>
  <c r="B2213" i="15"/>
  <c r="V1850" i="15"/>
  <c r="I2212" i="15"/>
  <c r="H2212" i="15"/>
  <c r="F2212" i="15"/>
  <c r="E2212" i="15"/>
  <c r="D2212" i="15"/>
  <c r="C2212" i="15"/>
  <c r="B2212" i="15"/>
  <c r="V1849" i="15"/>
  <c r="I2211" i="15"/>
  <c r="H2211" i="15"/>
  <c r="F2211" i="15"/>
  <c r="J2211" i="15" s="1"/>
  <c r="E2211" i="15"/>
  <c r="D2211" i="15"/>
  <c r="C2211" i="15"/>
  <c r="B2211" i="15"/>
  <c r="V1848" i="15"/>
  <c r="I2210" i="15"/>
  <c r="H2210" i="15"/>
  <c r="F2210" i="15"/>
  <c r="E2210" i="15"/>
  <c r="D2210" i="15"/>
  <c r="C2210" i="15"/>
  <c r="B2210" i="15"/>
  <c r="V1847" i="15"/>
  <c r="I2209" i="15"/>
  <c r="H2209" i="15"/>
  <c r="F2209" i="15"/>
  <c r="E2209" i="15"/>
  <c r="D2209" i="15"/>
  <c r="C2209" i="15"/>
  <c r="B2209" i="15"/>
  <c r="V1846" i="15"/>
  <c r="I2208" i="15"/>
  <c r="H2208" i="15"/>
  <c r="F2208" i="15"/>
  <c r="J2208" i="15" s="1"/>
  <c r="E2208" i="15"/>
  <c r="D2208" i="15"/>
  <c r="C2208" i="15"/>
  <c r="B2208" i="15"/>
  <c r="V1845" i="15"/>
  <c r="I2207" i="15"/>
  <c r="H2207" i="15"/>
  <c r="F2207" i="15"/>
  <c r="E2207" i="15"/>
  <c r="D2207" i="15"/>
  <c r="C2207" i="15"/>
  <c r="B2207" i="15"/>
  <c r="V1844" i="15"/>
  <c r="I2206" i="15"/>
  <c r="H2206" i="15"/>
  <c r="F2206" i="15"/>
  <c r="J2206" i="15" s="1"/>
  <c r="E2206" i="15"/>
  <c r="D2206" i="15"/>
  <c r="C2206" i="15"/>
  <c r="B2206" i="15"/>
  <c r="V1843" i="15"/>
  <c r="I2205" i="15"/>
  <c r="H2205" i="15"/>
  <c r="F2205" i="15"/>
  <c r="E2205" i="15"/>
  <c r="D2205" i="15"/>
  <c r="C2205" i="15"/>
  <c r="B2205" i="15"/>
  <c r="V1842" i="15"/>
  <c r="I2204" i="15"/>
  <c r="H2204" i="15"/>
  <c r="F2204" i="15"/>
  <c r="E2204" i="15"/>
  <c r="D2204" i="15"/>
  <c r="C2204" i="15"/>
  <c r="B2204" i="15"/>
  <c r="V1841" i="15"/>
  <c r="J2203" i="15"/>
  <c r="I2203" i="15"/>
  <c r="H2203" i="15"/>
  <c r="F2203" i="15"/>
  <c r="E2203" i="15"/>
  <c r="D2203" i="15"/>
  <c r="C2203" i="15"/>
  <c r="B2203" i="15"/>
  <c r="V1840" i="15"/>
  <c r="I2202" i="15"/>
  <c r="H2202" i="15"/>
  <c r="F2202" i="15"/>
  <c r="W2202" i="15" s="1"/>
  <c r="E2202" i="15"/>
  <c r="D2202" i="15"/>
  <c r="C2202" i="15"/>
  <c r="B2202" i="15"/>
  <c r="V1839" i="15"/>
  <c r="I2201" i="15"/>
  <c r="H2201" i="15"/>
  <c r="F2201" i="15"/>
  <c r="E2201" i="15"/>
  <c r="D2201" i="15"/>
  <c r="C2201" i="15"/>
  <c r="B2201" i="15"/>
  <c r="V1838" i="15"/>
  <c r="I2200" i="15"/>
  <c r="H2200" i="15"/>
  <c r="F2200" i="15"/>
  <c r="E2200" i="15"/>
  <c r="D2200" i="15"/>
  <c r="C2200" i="15"/>
  <c r="B2200" i="15"/>
  <c r="V1837" i="15"/>
  <c r="I2199" i="15"/>
  <c r="H2199" i="15"/>
  <c r="F2199" i="15"/>
  <c r="E2199" i="15"/>
  <c r="D2199" i="15"/>
  <c r="C2199" i="15"/>
  <c r="B2199" i="15"/>
  <c r="V1836" i="15"/>
  <c r="I2198" i="15"/>
  <c r="H2198" i="15"/>
  <c r="F2198" i="15"/>
  <c r="E2198" i="15"/>
  <c r="D2198" i="15"/>
  <c r="C2198" i="15"/>
  <c r="B2198" i="15"/>
  <c r="V1835" i="15"/>
  <c r="I2197" i="15"/>
  <c r="H2197" i="15"/>
  <c r="F2197" i="15"/>
  <c r="J2197" i="15" s="1"/>
  <c r="E2197" i="15"/>
  <c r="D2197" i="15"/>
  <c r="C2197" i="15"/>
  <c r="B2197" i="15"/>
  <c r="V1834" i="15"/>
  <c r="I2196" i="15"/>
  <c r="H2196" i="15"/>
  <c r="F2196" i="15"/>
  <c r="J2196" i="15" s="1"/>
  <c r="E2196" i="15"/>
  <c r="D2196" i="15"/>
  <c r="C2196" i="15"/>
  <c r="B2196" i="15"/>
  <c r="V1833" i="15"/>
  <c r="I2195" i="15"/>
  <c r="H2195" i="15"/>
  <c r="F2195" i="15"/>
  <c r="W1833" i="15" s="1"/>
  <c r="E2195" i="15"/>
  <c r="D2195" i="15"/>
  <c r="C2195" i="15"/>
  <c r="B2195" i="15"/>
  <c r="V1832" i="15"/>
  <c r="I2194" i="15"/>
  <c r="H2194" i="15"/>
  <c r="F2194" i="15"/>
  <c r="E2194" i="15"/>
  <c r="D2194" i="15"/>
  <c r="C2194" i="15"/>
  <c r="B2194" i="15"/>
  <c r="V1831" i="15"/>
  <c r="I2193" i="15"/>
  <c r="H2193" i="15"/>
  <c r="F2193" i="15"/>
  <c r="E2193" i="15"/>
  <c r="D2193" i="15"/>
  <c r="C2193" i="15"/>
  <c r="B2193" i="15"/>
  <c r="V1830" i="15"/>
  <c r="I2192" i="15"/>
  <c r="H2192" i="15"/>
  <c r="F2192" i="15"/>
  <c r="E2192" i="15"/>
  <c r="D2192" i="15"/>
  <c r="C2192" i="15"/>
  <c r="B2192" i="15"/>
  <c r="V1829" i="15"/>
  <c r="I2191" i="15"/>
  <c r="H2191" i="15"/>
  <c r="F2191" i="15"/>
  <c r="J2191" i="15" s="1"/>
  <c r="E2191" i="15"/>
  <c r="D2191" i="15"/>
  <c r="C2191" i="15"/>
  <c r="B2191" i="15"/>
  <c r="V1828" i="15"/>
  <c r="I2190" i="15"/>
  <c r="H2190" i="15"/>
  <c r="F2190" i="15"/>
  <c r="J2190" i="15" s="1"/>
  <c r="E2190" i="15"/>
  <c r="D2190" i="15"/>
  <c r="C2190" i="15"/>
  <c r="B2190" i="15"/>
  <c r="V1827" i="15"/>
  <c r="I2189" i="15"/>
  <c r="H2189" i="15"/>
  <c r="F2189" i="15"/>
  <c r="J2189" i="15" s="1"/>
  <c r="E2189" i="15"/>
  <c r="D2189" i="15"/>
  <c r="C2189" i="15"/>
  <c r="B2189" i="15"/>
  <c r="V1826" i="15"/>
  <c r="I2188" i="15"/>
  <c r="H2188" i="15"/>
  <c r="F2188" i="15"/>
  <c r="E2188" i="15"/>
  <c r="D2188" i="15"/>
  <c r="C2188" i="15"/>
  <c r="B2188" i="15"/>
  <c r="V1825" i="15"/>
  <c r="J2187" i="15"/>
  <c r="I2187" i="15"/>
  <c r="H2187" i="15"/>
  <c r="F2187" i="15"/>
  <c r="E2187" i="15"/>
  <c r="D2187" i="15"/>
  <c r="C2187" i="15"/>
  <c r="B2187" i="15"/>
  <c r="V1824" i="15"/>
  <c r="I2186" i="15"/>
  <c r="H2186" i="15"/>
  <c r="F2186" i="15"/>
  <c r="J2186" i="15" s="1"/>
  <c r="E2186" i="15"/>
  <c r="D2186" i="15"/>
  <c r="C2186" i="15"/>
  <c r="B2186" i="15"/>
  <c r="V1823" i="15"/>
  <c r="I2185" i="15"/>
  <c r="H2185" i="15"/>
  <c r="F2185" i="15"/>
  <c r="W2185" i="15" s="1"/>
  <c r="E2185" i="15"/>
  <c r="D2185" i="15"/>
  <c r="C2185" i="15"/>
  <c r="B2185" i="15"/>
  <c r="V1822" i="15"/>
  <c r="I2184" i="15"/>
  <c r="H2184" i="15"/>
  <c r="F2184" i="15"/>
  <c r="E2184" i="15"/>
  <c r="D2184" i="15"/>
  <c r="C2184" i="15"/>
  <c r="B2184" i="15"/>
  <c r="V1821" i="15"/>
  <c r="I2183" i="15"/>
  <c r="H2183" i="15"/>
  <c r="F2183" i="15"/>
  <c r="E2183" i="15"/>
  <c r="D2183" i="15"/>
  <c r="C2183" i="15"/>
  <c r="B2183" i="15"/>
  <c r="V1820" i="15"/>
  <c r="J2182" i="15"/>
  <c r="I2182" i="15"/>
  <c r="H2182" i="15"/>
  <c r="F2182" i="15"/>
  <c r="E2182" i="15"/>
  <c r="D2182" i="15"/>
  <c r="C2182" i="15"/>
  <c r="B2182" i="15"/>
  <c r="V1819" i="15"/>
  <c r="I2181" i="15"/>
  <c r="H2181" i="15"/>
  <c r="F2181" i="15"/>
  <c r="E2181" i="15"/>
  <c r="D2181" i="15"/>
  <c r="C2181" i="15"/>
  <c r="B2181" i="15"/>
  <c r="V1818" i="15"/>
  <c r="I2180" i="15"/>
  <c r="H2180" i="15"/>
  <c r="F2180" i="15"/>
  <c r="E2180" i="15"/>
  <c r="D2180" i="15"/>
  <c r="C2180" i="15"/>
  <c r="B2180" i="15"/>
  <c r="V1817" i="15"/>
  <c r="I2179" i="15"/>
  <c r="H2179" i="15"/>
  <c r="F2179" i="15"/>
  <c r="E2179" i="15"/>
  <c r="D2179" i="15"/>
  <c r="C2179" i="15"/>
  <c r="B2179" i="15"/>
  <c r="V1816" i="15"/>
  <c r="I2178" i="15"/>
  <c r="H2178" i="15"/>
  <c r="F2178" i="15"/>
  <c r="E2178" i="15"/>
  <c r="D2178" i="15"/>
  <c r="C2178" i="15"/>
  <c r="B2178" i="15"/>
  <c r="V1815" i="15"/>
  <c r="I2177" i="15"/>
  <c r="H2177" i="15"/>
  <c r="F2177" i="15"/>
  <c r="E2177" i="15"/>
  <c r="D2177" i="15"/>
  <c r="C2177" i="15"/>
  <c r="B2177" i="15"/>
  <c r="V1814" i="15"/>
  <c r="J2176" i="15"/>
  <c r="I2176" i="15"/>
  <c r="H2176" i="15"/>
  <c r="F2176" i="15"/>
  <c r="E2176" i="15"/>
  <c r="D2176" i="15"/>
  <c r="C2176" i="15"/>
  <c r="B2176" i="15"/>
  <c r="W1813" i="15"/>
  <c r="V1813" i="15"/>
  <c r="I2175" i="15"/>
  <c r="H2175" i="15"/>
  <c r="F2175" i="15"/>
  <c r="J2175" i="15" s="1"/>
  <c r="E2175" i="15"/>
  <c r="D2175" i="15"/>
  <c r="C2175" i="15"/>
  <c r="B2175" i="15"/>
  <c r="W1812" i="15"/>
  <c r="V1812" i="15"/>
  <c r="J2174" i="15"/>
  <c r="I2174" i="15"/>
  <c r="H2174" i="15"/>
  <c r="F2174" i="15"/>
  <c r="E2174" i="15"/>
  <c r="D2174" i="15"/>
  <c r="C2174" i="15"/>
  <c r="B2174" i="15"/>
  <c r="V1811" i="15"/>
  <c r="I2173" i="15"/>
  <c r="H2173" i="15"/>
  <c r="F2173" i="15"/>
  <c r="E2173" i="15"/>
  <c r="D2173" i="15"/>
  <c r="C2173" i="15"/>
  <c r="B2173" i="15"/>
  <c r="V1810" i="15"/>
  <c r="J2172" i="15"/>
  <c r="I2172" i="15"/>
  <c r="H2172" i="15"/>
  <c r="F2172" i="15"/>
  <c r="E2172" i="15"/>
  <c r="D2172" i="15"/>
  <c r="C2172" i="15"/>
  <c r="B2172" i="15"/>
  <c r="V1809" i="15"/>
  <c r="I2171" i="15"/>
  <c r="H2171" i="15"/>
  <c r="F2171" i="15"/>
  <c r="J2171" i="15" s="1"/>
  <c r="E2171" i="15"/>
  <c r="D2171" i="15"/>
  <c r="C2171" i="15"/>
  <c r="B2171" i="15"/>
  <c r="V1808" i="15"/>
  <c r="J2170" i="15"/>
  <c r="I2170" i="15"/>
  <c r="H2170" i="15"/>
  <c r="F2170" i="15"/>
  <c r="E2170" i="15"/>
  <c r="D2170" i="15"/>
  <c r="C2170" i="15"/>
  <c r="B2170" i="15"/>
  <c r="V1807" i="15"/>
  <c r="I2169" i="15"/>
  <c r="H2169" i="15"/>
  <c r="F2169" i="15"/>
  <c r="E2169" i="15"/>
  <c r="D2169" i="15"/>
  <c r="C2169" i="15"/>
  <c r="B2169" i="15"/>
  <c r="V1806" i="15"/>
  <c r="I2168" i="15"/>
  <c r="H2168" i="15"/>
  <c r="F2168" i="15"/>
  <c r="W2168" i="15" s="1"/>
  <c r="E2168" i="15"/>
  <c r="D2168" i="15"/>
  <c r="C2168" i="15"/>
  <c r="B2168" i="15"/>
  <c r="W1805" i="15"/>
  <c r="V1805" i="15"/>
  <c r="I2167" i="15"/>
  <c r="H2167" i="15"/>
  <c r="F2167" i="15"/>
  <c r="J2167" i="15" s="1"/>
  <c r="E2167" i="15"/>
  <c r="D2167" i="15"/>
  <c r="C2167" i="15"/>
  <c r="B2167" i="15"/>
  <c r="V1804" i="15"/>
  <c r="I2166" i="15"/>
  <c r="H2166" i="15"/>
  <c r="F2166" i="15"/>
  <c r="J2166" i="15" s="1"/>
  <c r="E2166" i="15"/>
  <c r="D2166" i="15"/>
  <c r="C2166" i="15"/>
  <c r="B2166" i="15"/>
  <c r="V1803" i="15"/>
  <c r="J2165" i="15"/>
  <c r="I2165" i="15"/>
  <c r="H2165" i="15"/>
  <c r="F2165" i="15"/>
  <c r="E2165" i="15"/>
  <c r="D2165" i="15"/>
  <c r="C2165" i="15"/>
  <c r="B2165" i="15"/>
  <c r="W1802" i="15"/>
  <c r="V1802" i="15"/>
  <c r="I2164" i="15"/>
  <c r="H2164" i="15"/>
  <c r="F2164" i="15"/>
  <c r="J2164" i="15" s="1"/>
  <c r="E2164" i="15"/>
  <c r="D2164" i="15"/>
  <c r="C2164" i="15"/>
  <c r="B2164" i="15"/>
  <c r="V1801" i="15"/>
  <c r="J2163" i="15"/>
  <c r="I2163" i="15"/>
  <c r="H2163" i="15"/>
  <c r="F2163" i="15"/>
  <c r="E2163" i="15"/>
  <c r="D2163" i="15"/>
  <c r="C2163" i="15"/>
  <c r="B2163" i="15"/>
  <c r="V1800" i="15"/>
  <c r="I2162" i="15"/>
  <c r="H2162" i="15"/>
  <c r="F2162" i="15"/>
  <c r="J2162" i="15" s="1"/>
  <c r="E2162" i="15"/>
  <c r="D2162" i="15"/>
  <c r="C2162" i="15"/>
  <c r="B2162" i="15"/>
  <c r="V1799" i="15"/>
  <c r="I2161" i="15"/>
  <c r="H2161" i="15"/>
  <c r="F2161" i="15"/>
  <c r="E2161" i="15"/>
  <c r="D2161" i="15"/>
  <c r="C2161" i="15"/>
  <c r="B2161" i="15"/>
  <c r="V1798" i="15"/>
  <c r="I2160" i="15"/>
  <c r="H2160" i="15"/>
  <c r="F2160" i="15"/>
  <c r="E2160" i="15"/>
  <c r="D2160" i="15"/>
  <c r="C2160" i="15"/>
  <c r="B2160" i="15"/>
  <c r="V1797" i="15"/>
  <c r="I2159" i="15"/>
  <c r="H2159" i="15"/>
  <c r="F2159" i="15"/>
  <c r="E2159" i="15"/>
  <c r="D2159" i="15"/>
  <c r="C2159" i="15"/>
  <c r="B2159" i="15"/>
  <c r="W1796" i="15"/>
  <c r="V1796" i="15"/>
  <c r="I2158" i="15"/>
  <c r="H2158" i="15"/>
  <c r="F2158" i="15"/>
  <c r="E2158" i="15"/>
  <c r="D2158" i="15"/>
  <c r="C2158" i="15"/>
  <c r="B2158" i="15"/>
  <c r="V1795" i="15"/>
  <c r="J2157" i="15"/>
  <c r="I2157" i="15"/>
  <c r="H2157" i="15"/>
  <c r="F2157" i="15"/>
  <c r="E2157" i="15"/>
  <c r="D2157" i="15"/>
  <c r="C2157" i="15"/>
  <c r="B2157" i="15"/>
  <c r="V1794" i="15"/>
  <c r="J2156" i="15"/>
  <c r="I2156" i="15"/>
  <c r="H2156" i="15"/>
  <c r="F2156" i="15"/>
  <c r="E2156" i="15"/>
  <c r="D2156" i="15"/>
  <c r="C2156" i="15"/>
  <c r="B2156" i="15"/>
  <c r="V1793" i="15"/>
  <c r="I2155" i="15"/>
  <c r="H2155" i="15"/>
  <c r="F2155" i="15"/>
  <c r="J2155" i="15" s="1"/>
  <c r="E2155" i="15"/>
  <c r="D2155" i="15"/>
  <c r="C2155" i="15"/>
  <c r="B2155" i="15"/>
  <c r="V1792" i="15"/>
  <c r="I2154" i="15"/>
  <c r="H2154" i="15"/>
  <c r="F2154" i="15"/>
  <c r="E2154" i="15"/>
  <c r="D2154" i="15"/>
  <c r="C2154" i="15"/>
  <c r="B2154" i="15"/>
  <c r="V1791" i="15"/>
  <c r="I2153" i="15"/>
  <c r="H2153" i="15"/>
  <c r="F2153" i="15"/>
  <c r="E2153" i="15"/>
  <c r="D2153" i="15"/>
  <c r="C2153" i="15"/>
  <c r="B2153" i="15"/>
  <c r="V1790" i="15"/>
  <c r="I2152" i="15"/>
  <c r="H2152" i="15"/>
  <c r="F2152" i="15"/>
  <c r="E2152" i="15"/>
  <c r="D2152" i="15"/>
  <c r="C2152" i="15"/>
  <c r="B2152" i="15"/>
  <c r="V1789" i="15"/>
  <c r="I2151" i="15"/>
  <c r="H2151" i="15"/>
  <c r="F2151" i="15"/>
  <c r="E2151" i="15"/>
  <c r="D2151" i="15"/>
  <c r="C2151" i="15"/>
  <c r="B2151" i="15"/>
  <c r="W1788" i="15"/>
  <c r="V1788" i="15"/>
  <c r="I2150" i="15"/>
  <c r="H2150" i="15"/>
  <c r="F2150" i="15"/>
  <c r="J2150" i="15" s="1"/>
  <c r="E2150" i="15"/>
  <c r="D2150" i="15"/>
  <c r="C2150" i="15"/>
  <c r="B2150" i="15"/>
  <c r="V1787" i="15"/>
  <c r="I2149" i="15"/>
  <c r="H2149" i="15"/>
  <c r="F2149" i="15"/>
  <c r="E2149" i="15"/>
  <c r="D2149" i="15"/>
  <c r="C2149" i="15"/>
  <c r="B2149" i="15"/>
  <c r="V1786" i="15"/>
  <c r="I2148" i="15"/>
  <c r="H2148" i="15"/>
  <c r="F2148" i="15"/>
  <c r="W1835" i="15" s="1"/>
  <c r="E2148" i="15"/>
  <c r="D2148" i="15"/>
  <c r="C2148" i="15"/>
  <c r="B2148" i="15"/>
  <c r="W1785" i="15"/>
  <c r="V1785" i="15"/>
  <c r="I2147" i="15"/>
  <c r="H2147" i="15"/>
  <c r="F2147" i="15"/>
  <c r="J2147" i="15" s="1"/>
  <c r="E2147" i="15"/>
  <c r="D2147" i="15"/>
  <c r="C2147" i="15"/>
  <c r="B2147" i="15"/>
  <c r="W1784" i="15"/>
  <c r="V1784" i="15"/>
  <c r="J2146" i="15"/>
  <c r="I2146" i="15"/>
  <c r="H2146" i="15"/>
  <c r="F2146" i="15"/>
  <c r="E2146" i="15"/>
  <c r="D2146" i="15"/>
  <c r="C2146" i="15"/>
  <c r="B2146" i="15"/>
  <c r="V1783" i="15"/>
  <c r="I2145" i="15"/>
  <c r="H2145" i="15"/>
  <c r="F2145" i="15"/>
  <c r="J2145" i="15" s="1"/>
  <c r="E2145" i="15"/>
  <c r="D2145" i="15"/>
  <c r="C2145" i="15"/>
  <c r="B2145" i="15"/>
  <c r="V1782" i="15"/>
  <c r="I2144" i="15"/>
  <c r="H2144" i="15"/>
  <c r="F2144" i="15"/>
  <c r="E2144" i="15"/>
  <c r="D2144" i="15"/>
  <c r="C2144" i="15"/>
  <c r="B2144" i="15"/>
  <c r="V1781" i="15"/>
  <c r="I2143" i="15"/>
  <c r="H2143" i="15"/>
  <c r="F2143" i="15"/>
  <c r="E2143" i="15"/>
  <c r="D2143" i="15"/>
  <c r="C2143" i="15"/>
  <c r="B2143" i="15"/>
  <c r="V1780" i="15"/>
  <c r="I2142" i="15"/>
  <c r="H2142" i="15"/>
  <c r="F2142" i="15"/>
  <c r="E2142" i="15"/>
  <c r="D2142" i="15"/>
  <c r="C2142" i="15"/>
  <c r="B2142" i="15"/>
  <c r="W1779" i="15"/>
  <c r="V1779" i="15"/>
  <c r="I2141" i="15"/>
  <c r="H2141" i="15"/>
  <c r="F2141" i="15"/>
  <c r="J2141" i="15" s="1"/>
  <c r="E2141" i="15"/>
  <c r="D2141" i="15"/>
  <c r="C2141" i="15"/>
  <c r="B2141" i="15"/>
  <c r="V1778" i="15"/>
  <c r="I2140" i="15"/>
  <c r="H2140" i="15"/>
  <c r="F2140" i="15"/>
  <c r="E2140" i="15"/>
  <c r="D2140" i="15"/>
  <c r="C2140" i="15"/>
  <c r="B2140" i="15"/>
  <c r="V1777" i="15"/>
  <c r="I2139" i="15"/>
  <c r="H2139" i="15"/>
  <c r="F2139" i="15"/>
  <c r="E2139" i="15"/>
  <c r="D2139" i="15"/>
  <c r="C2139" i="15"/>
  <c r="B2139" i="15"/>
  <c r="W1776" i="15"/>
  <c r="V1776" i="15"/>
  <c r="J2138" i="15"/>
  <c r="I2138" i="15"/>
  <c r="H2138" i="15"/>
  <c r="F2138" i="15"/>
  <c r="E2138" i="15"/>
  <c r="D2138" i="15"/>
  <c r="C2138" i="15"/>
  <c r="B2138" i="15"/>
  <c r="V1775" i="15"/>
  <c r="I2137" i="15"/>
  <c r="H2137" i="15"/>
  <c r="F2137" i="15"/>
  <c r="E2137" i="15"/>
  <c r="D2137" i="15"/>
  <c r="C2137" i="15"/>
  <c r="B2137" i="15"/>
  <c r="V1774" i="15"/>
  <c r="I2136" i="15"/>
  <c r="H2136" i="15"/>
  <c r="F2136" i="15"/>
  <c r="E2136" i="15"/>
  <c r="D2136" i="15"/>
  <c r="C2136" i="15"/>
  <c r="B2136" i="15"/>
  <c r="V1773" i="15"/>
  <c r="I2135" i="15"/>
  <c r="H2135" i="15"/>
  <c r="F2135" i="15"/>
  <c r="E2135" i="15"/>
  <c r="D2135" i="15"/>
  <c r="C2135" i="15"/>
  <c r="B2135" i="15"/>
  <c r="V1772" i="15"/>
  <c r="I2134" i="15"/>
  <c r="H2134" i="15"/>
  <c r="F2134" i="15"/>
  <c r="E2134" i="15"/>
  <c r="D2134" i="15"/>
  <c r="C2134" i="15"/>
  <c r="B2134" i="15"/>
  <c r="V1771" i="15"/>
  <c r="I2133" i="15"/>
  <c r="H2133" i="15"/>
  <c r="F2133" i="15"/>
  <c r="E2133" i="15"/>
  <c r="D2133" i="15"/>
  <c r="C2133" i="15"/>
  <c r="B2133" i="15"/>
  <c r="V1770" i="15"/>
  <c r="I2132" i="15"/>
  <c r="H2132" i="15"/>
  <c r="F2132" i="15"/>
  <c r="W1770" i="15" s="1"/>
  <c r="E2132" i="15"/>
  <c r="D2132" i="15"/>
  <c r="C2132" i="15"/>
  <c r="B2132" i="15"/>
  <c r="V1769" i="15"/>
  <c r="I2131" i="15"/>
  <c r="H2131" i="15"/>
  <c r="F2131" i="15"/>
  <c r="W2131" i="15" s="1"/>
  <c r="E2131" i="15"/>
  <c r="D2131" i="15"/>
  <c r="C2131" i="15"/>
  <c r="B2131" i="15"/>
  <c r="V1768" i="15"/>
  <c r="I2130" i="15"/>
  <c r="H2130" i="15"/>
  <c r="F2130" i="15"/>
  <c r="J2130" i="15" s="1"/>
  <c r="E2130" i="15"/>
  <c r="D2130" i="15"/>
  <c r="C2130" i="15"/>
  <c r="B2130" i="15"/>
  <c r="W1767" i="15"/>
  <c r="V1767" i="15"/>
  <c r="J2129" i="15"/>
  <c r="I2129" i="15"/>
  <c r="H2129" i="15"/>
  <c r="F2129" i="15"/>
  <c r="E2129" i="15"/>
  <c r="D2129" i="15"/>
  <c r="C2129" i="15"/>
  <c r="B2129" i="15"/>
  <c r="V1766" i="15"/>
  <c r="I2128" i="15"/>
  <c r="H2128" i="15"/>
  <c r="F2128" i="15"/>
  <c r="E2128" i="15"/>
  <c r="D2128" i="15"/>
  <c r="C2128" i="15"/>
  <c r="B2128" i="15"/>
  <c r="V1765" i="15"/>
  <c r="J2127" i="15"/>
  <c r="I2127" i="15"/>
  <c r="H2127" i="15"/>
  <c r="F2127" i="15"/>
  <c r="E2127" i="15"/>
  <c r="D2127" i="15"/>
  <c r="C2127" i="15"/>
  <c r="B2127" i="15"/>
  <c r="V1764" i="15"/>
  <c r="I2126" i="15"/>
  <c r="H2126" i="15"/>
  <c r="F2126" i="15"/>
  <c r="E2126" i="15"/>
  <c r="D2126" i="15"/>
  <c r="C2126" i="15"/>
  <c r="B2126" i="15"/>
  <c r="V1763" i="15"/>
  <c r="I2125" i="15"/>
  <c r="H2125" i="15"/>
  <c r="F2125" i="15"/>
  <c r="E2125" i="15"/>
  <c r="D2125" i="15"/>
  <c r="C2125" i="15"/>
  <c r="B2125" i="15"/>
  <c r="V1762" i="15"/>
  <c r="I2124" i="15"/>
  <c r="H2124" i="15"/>
  <c r="F2124" i="15"/>
  <c r="E2124" i="15"/>
  <c r="D2124" i="15"/>
  <c r="C2124" i="15"/>
  <c r="B2124" i="15"/>
  <c r="V1761" i="15"/>
  <c r="I2123" i="15"/>
  <c r="H2123" i="15"/>
  <c r="F2123" i="15"/>
  <c r="E2123" i="15"/>
  <c r="D2123" i="15"/>
  <c r="C2123" i="15"/>
  <c r="B2123" i="15"/>
  <c r="V1760" i="15"/>
  <c r="J2122" i="15"/>
  <c r="I2122" i="15"/>
  <c r="H2122" i="15"/>
  <c r="F2122" i="15"/>
  <c r="E2122" i="15"/>
  <c r="D2122" i="15"/>
  <c r="C2122" i="15"/>
  <c r="B2122" i="15"/>
  <c r="V1759" i="15"/>
  <c r="I2121" i="15"/>
  <c r="H2121" i="15"/>
  <c r="F2121" i="15"/>
  <c r="E2121" i="15"/>
  <c r="D2121" i="15"/>
  <c r="C2121" i="15"/>
  <c r="B2121" i="15"/>
  <c r="V1758" i="15"/>
  <c r="I2120" i="15"/>
  <c r="H2120" i="15"/>
  <c r="F2120" i="15"/>
  <c r="E2120" i="15"/>
  <c r="D2120" i="15"/>
  <c r="C2120" i="15"/>
  <c r="B2120" i="15"/>
  <c r="V1757" i="15"/>
  <c r="I2119" i="15"/>
  <c r="H2119" i="15"/>
  <c r="F2119" i="15"/>
  <c r="E2119" i="15"/>
  <c r="D2119" i="15"/>
  <c r="C2119" i="15"/>
  <c r="B2119" i="15"/>
  <c r="V1756" i="15"/>
  <c r="I2118" i="15"/>
  <c r="H2118" i="15"/>
  <c r="F2118" i="15"/>
  <c r="E2118" i="15"/>
  <c r="D2118" i="15"/>
  <c r="C2118" i="15"/>
  <c r="B2118" i="15"/>
  <c r="V1755" i="15"/>
  <c r="I2117" i="15"/>
  <c r="H2117" i="15"/>
  <c r="F2117" i="15"/>
  <c r="J2117" i="15" s="1"/>
  <c r="E2117" i="15"/>
  <c r="D2117" i="15"/>
  <c r="C2117" i="15"/>
  <c r="B2117" i="15"/>
  <c r="V1754" i="15"/>
  <c r="I2116" i="15"/>
  <c r="H2116" i="15"/>
  <c r="F2116" i="15"/>
  <c r="E2116" i="15"/>
  <c r="D2116" i="15"/>
  <c r="C2116" i="15"/>
  <c r="B2116" i="15"/>
  <c r="V1753" i="15"/>
  <c r="I2115" i="15"/>
  <c r="H2115" i="15"/>
  <c r="F2115" i="15"/>
  <c r="E2115" i="15"/>
  <c r="D2115" i="15"/>
  <c r="C2115" i="15"/>
  <c r="B2115" i="15"/>
  <c r="W1752" i="15"/>
  <c r="V1752" i="15"/>
  <c r="J2114" i="15"/>
  <c r="I2114" i="15"/>
  <c r="H2114" i="15"/>
  <c r="F2114" i="15"/>
  <c r="E2114" i="15"/>
  <c r="D2114" i="15"/>
  <c r="C2114" i="15"/>
  <c r="B2114" i="15"/>
  <c r="V1751" i="15"/>
  <c r="I2113" i="15"/>
  <c r="H2113" i="15"/>
  <c r="F2113" i="15"/>
  <c r="J2113" i="15" s="1"/>
  <c r="E2113" i="15"/>
  <c r="D2113" i="15"/>
  <c r="C2113" i="15"/>
  <c r="B2113" i="15"/>
  <c r="V1750" i="15"/>
  <c r="I2112" i="15"/>
  <c r="H2112" i="15"/>
  <c r="F2112" i="15"/>
  <c r="E2112" i="15"/>
  <c r="D2112" i="15"/>
  <c r="C2112" i="15"/>
  <c r="B2112" i="15"/>
  <c r="V1749" i="15"/>
  <c r="I2111" i="15"/>
  <c r="H2111" i="15"/>
  <c r="F2111" i="15"/>
  <c r="E2111" i="15"/>
  <c r="D2111" i="15"/>
  <c r="C2111" i="15"/>
  <c r="B2111" i="15"/>
  <c r="V1748" i="15"/>
  <c r="I2110" i="15"/>
  <c r="H2110" i="15"/>
  <c r="F2110" i="15"/>
  <c r="E2110" i="15"/>
  <c r="D2110" i="15"/>
  <c r="C2110" i="15"/>
  <c r="B2110" i="15"/>
  <c r="V1747" i="15"/>
  <c r="I2109" i="15"/>
  <c r="H2109" i="15"/>
  <c r="F2109" i="15"/>
  <c r="E2109" i="15"/>
  <c r="D2109" i="15"/>
  <c r="C2109" i="15"/>
  <c r="B2109" i="15"/>
  <c r="V1746" i="15"/>
  <c r="I2108" i="15"/>
  <c r="H2108" i="15"/>
  <c r="F2108" i="15"/>
  <c r="E2108" i="15"/>
  <c r="D2108" i="15"/>
  <c r="C2108" i="15"/>
  <c r="B2108" i="15"/>
  <c r="V1745" i="15"/>
  <c r="I2107" i="15"/>
  <c r="H2107" i="15"/>
  <c r="F2107" i="15"/>
  <c r="E2107" i="15"/>
  <c r="D2107" i="15"/>
  <c r="C2107" i="15"/>
  <c r="B2107" i="15"/>
  <c r="V1744" i="15"/>
  <c r="I2106" i="15"/>
  <c r="H2106" i="15"/>
  <c r="F2106" i="15"/>
  <c r="J2106" i="15" s="1"/>
  <c r="E2106" i="15"/>
  <c r="D2106" i="15"/>
  <c r="C2106" i="15"/>
  <c r="B2106" i="15"/>
  <c r="V1743" i="15"/>
  <c r="J2105" i="15"/>
  <c r="I2105" i="15"/>
  <c r="H2105" i="15"/>
  <c r="F2105" i="15"/>
  <c r="E2105" i="15"/>
  <c r="D2105" i="15"/>
  <c r="C2105" i="15"/>
  <c r="B2105" i="15"/>
  <c r="V1742" i="15"/>
  <c r="I2104" i="15"/>
  <c r="H2104" i="15"/>
  <c r="F2104" i="15"/>
  <c r="E2104" i="15"/>
  <c r="D2104" i="15"/>
  <c r="C2104" i="15"/>
  <c r="B2104" i="15"/>
  <c r="W1741" i="15"/>
  <c r="V1741" i="15"/>
  <c r="I2103" i="15"/>
  <c r="H2103" i="15"/>
  <c r="F2103" i="15"/>
  <c r="J2103" i="15" s="1"/>
  <c r="E2103" i="15"/>
  <c r="D2103" i="15"/>
  <c r="C2103" i="15"/>
  <c r="B2103" i="15"/>
  <c r="V1740" i="15"/>
  <c r="J2102" i="15"/>
  <c r="I2102" i="15"/>
  <c r="H2102" i="15"/>
  <c r="F2102" i="15"/>
  <c r="E2102" i="15"/>
  <c r="D2102" i="15"/>
  <c r="C2102" i="15"/>
  <c r="B2102" i="15"/>
  <c r="V1739" i="15"/>
  <c r="I2101" i="15"/>
  <c r="H2101" i="15"/>
  <c r="F2101" i="15"/>
  <c r="W2101" i="15" s="1"/>
  <c r="E2101" i="15"/>
  <c r="D2101" i="15"/>
  <c r="C2101" i="15"/>
  <c r="B2101" i="15"/>
  <c r="V1738" i="15"/>
  <c r="I2100" i="15"/>
  <c r="H2100" i="15"/>
  <c r="F2100" i="15"/>
  <c r="E2100" i="15"/>
  <c r="D2100" i="15"/>
  <c r="C2100" i="15"/>
  <c r="B2100" i="15"/>
  <c r="V1737" i="15"/>
  <c r="I2099" i="15"/>
  <c r="H2099" i="15"/>
  <c r="F2099" i="15"/>
  <c r="E2099" i="15"/>
  <c r="D2099" i="15"/>
  <c r="C2099" i="15"/>
  <c r="B2099" i="15"/>
  <c r="V1736" i="15"/>
  <c r="I2098" i="15"/>
  <c r="H2098" i="15"/>
  <c r="F2098" i="15"/>
  <c r="E2098" i="15"/>
  <c r="D2098" i="15"/>
  <c r="C2098" i="15"/>
  <c r="B2098" i="15"/>
  <c r="V1735" i="15"/>
  <c r="I2097" i="15"/>
  <c r="H2097" i="15"/>
  <c r="F2097" i="15"/>
  <c r="E2097" i="15"/>
  <c r="D2097" i="15"/>
  <c r="C2097" i="15"/>
  <c r="B2097" i="15"/>
  <c r="V1734" i="15"/>
  <c r="I2096" i="15"/>
  <c r="H2096" i="15"/>
  <c r="F2096" i="15"/>
  <c r="E2096" i="15"/>
  <c r="D2096" i="15"/>
  <c r="C2096" i="15"/>
  <c r="B2096" i="15"/>
  <c r="V1733" i="15"/>
  <c r="I2095" i="15"/>
  <c r="H2095" i="15"/>
  <c r="F2095" i="15"/>
  <c r="J2095" i="15" s="1"/>
  <c r="E2095" i="15"/>
  <c r="D2095" i="15"/>
  <c r="C2095" i="15"/>
  <c r="B2095" i="15"/>
  <c r="W1732" i="15"/>
  <c r="V1732" i="15"/>
  <c r="I2094" i="15"/>
  <c r="H2094" i="15"/>
  <c r="F2094" i="15"/>
  <c r="J2094" i="15" s="1"/>
  <c r="E2094" i="15"/>
  <c r="D2094" i="15"/>
  <c r="C2094" i="15"/>
  <c r="B2094" i="15"/>
  <c r="V1731" i="15"/>
  <c r="I2093" i="15"/>
  <c r="H2093" i="15"/>
  <c r="F2093" i="15"/>
  <c r="E2093" i="15"/>
  <c r="D2093" i="15"/>
  <c r="C2093" i="15"/>
  <c r="B2093" i="15"/>
  <c r="V1730" i="15"/>
  <c r="I2092" i="15"/>
  <c r="H2092" i="15"/>
  <c r="F2092" i="15"/>
  <c r="E2092" i="15"/>
  <c r="D2092" i="15"/>
  <c r="C2092" i="15"/>
  <c r="B2092" i="15"/>
  <c r="V1729" i="15"/>
  <c r="I2091" i="15"/>
  <c r="H2091" i="15"/>
  <c r="F2091" i="15"/>
  <c r="W1717" i="15" s="1"/>
  <c r="E2091" i="15"/>
  <c r="D2091" i="15"/>
  <c r="C2091" i="15"/>
  <c r="B2091" i="15"/>
  <c r="V1728" i="15"/>
  <c r="I2090" i="15"/>
  <c r="H2090" i="15"/>
  <c r="F2090" i="15"/>
  <c r="J2090" i="15" s="1"/>
  <c r="E2090" i="15"/>
  <c r="D2090" i="15"/>
  <c r="C2090" i="15"/>
  <c r="B2090" i="15"/>
  <c r="V1727" i="15"/>
  <c r="I2089" i="15"/>
  <c r="H2089" i="15"/>
  <c r="F2089" i="15"/>
  <c r="E2089" i="15"/>
  <c r="D2089" i="15"/>
  <c r="C2089" i="15"/>
  <c r="B2089" i="15"/>
  <c r="V1726" i="15"/>
  <c r="J2088" i="15"/>
  <c r="I2088" i="15"/>
  <c r="H2088" i="15"/>
  <c r="F2088" i="15"/>
  <c r="E2088" i="15"/>
  <c r="D2088" i="15"/>
  <c r="C2088" i="15"/>
  <c r="B2088" i="15"/>
  <c r="V1725" i="15"/>
  <c r="I2087" i="15"/>
  <c r="H2087" i="15"/>
  <c r="F2087" i="15"/>
  <c r="J2087" i="15" s="1"/>
  <c r="E2087" i="15"/>
  <c r="D2087" i="15"/>
  <c r="C2087" i="15"/>
  <c r="B2087" i="15"/>
  <c r="V1724" i="15"/>
  <c r="I2086" i="15"/>
  <c r="H2086" i="15"/>
  <c r="F2086" i="15"/>
  <c r="J2086" i="15" s="1"/>
  <c r="E2086" i="15"/>
  <c r="D2086" i="15"/>
  <c r="C2086" i="15"/>
  <c r="B2086" i="15"/>
  <c r="W1723" i="15"/>
  <c r="V1723" i="15"/>
  <c r="I2085" i="15"/>
  <c r="H2085" i="15"/>
  <c r="F2085" i="15"/>
  <c r="J2085" i="15" s="1"/>
  <c r="E2085" i="15"/>
  <c r="D2085" i="15"/>
  <c r="C2085" i="15"/>
  <c r="B2085" i="15"/>
  <c r="V1722" i="15"/>
  <c r="I2084" i="15"/>
  <c r="H2084" i="15"/>
  <c r="F2084" i="15"/>
  <c r="E2084" i="15"/>
  <c r="D2084" i="15"/>
  <c r="C2084" i="15"/>
  <c r="B2084" i="15"/>
  <c r="V1721" i="15"/>
  <c r="J2083" i="15"/>
  <c r="I2083" i="15"/>
  <c r="H2083" i="15"/>
  <c r="F2083" i="15"/>
  <c r="E2083" i="15"/>
  <c r="D2083" i="15"/>
  <c r="C2083" i="15"/>
  <c r="B2083" i="15"/>
  <c r="V1720" i="15"/>
  <c r="I2082" i="15"/>
  <c r="H2082" i="15"/>
  <c r="F2082" i="15"/>
  <c r="E2082" i="15"/>
  <c r="D2082" i="15"/>
  <c r="C2082" i="15"/>
  <c r="B2082" i="15"/>
  <c r="V1719" i="15"/>
  <c r="I2081" i="15"/>
  <c r="H2081" i="15"/>
  <c r="F2081" i="15"/>
  <c r="E2081" i="15"/>
  <c r="D2081" i="15"/>
  <c r="C2081" i="15"/>
  <c r="B2081" i="15"/>
  <c r="V1718" i="15"/>
  <c r="I2080" i="15"/>
  <c r="H2080" i="15"/>
  <c r="F2080" i="15"/>
  <c r="E2080" i="15"/>
  <c r="D2080" i="15"/>
  <c r="C2080" i="15"/>
  <c r="B2080" i="15"/>
  <c r="V1717" i="15"/>
  <c r="I2079" i="15"/>
  <c r="H2079" i="15"/>
  <c r="F2079" i="15"/>
  <c r="W2079" i="15" s="1"/>
  <c r="E2079" i="15"/>
  <c r="D2079" i="15"/>
  <c r="C2079" i="15"/>
  <c r="B2079" i="15"/>
  <c r="W1716" i="15"/>
  <c r="V1716" i="15"/>
  <c r="I2078" i="15"/>
  <c r="H2078" i="15"/>
  <c r="F2078" i="15"/>
  <c r="J2078" i="15" s="1"/>
  <c r="E2078" i="15"/>
  <c r="D2078" i="15"/>
  <c r="C2078" i="15"/>
  <c r="B2078" i="15"/>
  <c r="V1715" i="15"/>
  <c r="I2077" i="15"/>
  <c r="H2077" i="15"/>
  <c r="F2077" i="15"/>
  <c r="J2077" i="15" s="1"/>
  <c r="E2077" i="15"/>
  <c r="D2077" i="15"/>
  <c r="C2077" i="15"/>
  <c r="B2077" i="15"/>
  <c r="V1714" i="15"/>
  <c r="J2076" i="15"/>
  <c r="I2076" i="15"/>
  <c r="H2076" i="15"/>
  <c r="F2076" i="15"/>
  <c r="E2076" i="15"/>
  <c r="D2076" i="15"/>
  <c r="C2076" i="15"/>
  <c r="B2076" i="15"/>
  <c r="V1713" i="15"/>
  <c r="I2075" i="15"/>
  <c r="H2075" i="15"/>
  <c r="F2075" i="15"/>
  <c r="E2075" i="15"/>
  <c r="D2075" i="15"/>
  <c r="C2075" i="15"/>
  <c r="B2075" i="15"/>
  <c r="V1712" i="15"/>
  <c r="I2074" i="15"/>
  <c r="H2074" i="15"/>
  <c r="F2074" i="15"/>
  <c r="E2074" i="15"/>
  <c r="D2074" i="15"/>
  <c r="C2074" i="15"/>
  <c r="B2074" i="15"/>
  <c r="V1711" i="15"/>
  <c r="I2073" i="15"/>
  <c r="H2073" i="15"/>
  <c r="F2073" i="15"/>
  <c r="E2073" i="15"/>
  <c r="D2073" i="15"/>
  <c r="C2073" i="15"/>
  <c r="B2073" i="15"/>
  <c r="V1710" i="15"/>
  <c r="I2072" i="15"/>
  <c r="H2072" i="15"/>
  <c r="F2072" i="15"/>
  <c r="E2072" i="15"/>
  <c r="D2072" i="15"/>
  <c r="C2072" i="15"/>
  <c r="B2072" i="15"/>
  <c r="V1709" i="15"/>
  <c r="I2071" i="15"/>
  <c r="H2071" i="15"/>
  <c r="F2071" i="15"/>
  <c r="E2071" i="15"/>
  <c r="D2071" i="15"/>
  <c r="C2071" i="15"/>
  <c r="B2071" i="15"/>
  <c r="V1708" i="15"/>
  <c r="I2070" i="15"/>
  <c r="H2070" i="15"/>
  <c r="F2070" i="15"/>
  <c r="E2070" i="15"/>
  <c r="D2070" i="15"/>
  <c r="C2070" i="15"/>
  <c r="B2070" i="15"/>
  <c r="V1707" i="15"/>
  <c r="I2069" i="15"/>
  <c r="H2069" i="15"/>
  <c r="F2069" i="15"/>
  <c r="J2069" i="15" s="1"/>
  <c r="E2069" i="15"/>
  <c r="D2069" i="15"/>
  <c r="C2069" i="15"/>
  <c r="B2069" i="15"/>
  <c r="V1706" i="15"/>
  <c r="J2068" i="15"/>
  <c r="I2068" i="15"/>
  <c r="H2068" i="15"/>
  <c r="F2068" i="15"/>
  <c r="E2068" i="15"/>
  <c r="D2068" i="15"/>
  <c r="C2068" i="15"/>
  <c r="B2068" i="15"/>
  <c r="V1705" i="15"/>
  <c r="I2067" i="15"/>
  <c r="H2067" i="15"/>
  <c r="F2067" i="15"/>
  <c r="E2067" i="15"/>
  <c r="D2067" i="15"/>
  <c r="C2067" i="15"/>
  <c r="B2067" i="15"/>
  <c r="W1704" i="15"/>
  <c r="V1704" i="15"/>
  <c r="J2066" i="15"/>
  <c r="I2066" i="15"/>
  <c r="H2066" i="15"/>
  <c r="F2066" i="15"/>
  <c r="E2066" i="15"/>
  <c r="D2066" i="15"/>
  <c r="C2066" i="15"/>
  <c r="B2066" i="15"/>
  <c r="V1703" i="15"/>
  <c r="I2065" i="15"/>
  <c r="H2065" i="15"/>
  <c r="F2065" i="15"/>
  <c r="E2065" i="15"/>
  <c r="D2065" i="15"/>
  <c r="C2065" i="15"/>
  <c r="B2065" i="15"/>
  <c r="V1702" i="15"/>
  <c r="I2064" i="15"/>
  <c r="H2064" i="15"/>
  <c r="F2064" i="15"/>
  <c r="E2064" i="15"/>
  <c r="D2064" i="15"/>
  <c r="C2064" i="15"/>
  <c r="B2064" i="15"/>
  <c r="V1701" i="15"/>
  <c r="I2063" i="15"/>
  <c r="H2063" i="15"/>
  <c r="F2063" i="15"/>
  <c r="E2063" i="15"/>
  <c r="D2063" i="15"/>
  <c r="C2063" i="15"/>
  <c r="B2063" i="15"/>
  <c r="V1700" i="15"/>
  <c r="I2062" i="15"/>
  <c r="H2062" i="15"/>
  <c r="F2062" i="15"/>
  <c r="E2062" i="15"/>
  <c r="D2062" i="15"/>
  <c r="C2062" i="15"/>
  <c r="B2062" i="15"/>
  <c r="V1699" i="15"/>
  <c r="I2061" i="15"/>
  <c r="H2061" i="15"/>
  <c r="F2061" i="15"/>
  <c r="E2061" i="15"/>
  <c r="D2061" i="15"/>
  <c r="C2061" i="15"/>
  <c r="B2061" i="15"/>
  <c r="V1698" i="15"/>
  <c r="I2060" i="15"/>
  <c r="H2060" i="15"/>
  <c r="F2060" i="15"/>
  <c r="E2060" i="15"/>
  <c r="D2060" i="15"/>
  <c r="C2060" i="15"/>
  <c r="B2060" i="15"/>
  <c r="W1697" i="15"/>
  <c r="V1697" i="15"/>
  <c r="I2059" i="15"/>
  <c r="H2059" i="15"/>
  <c r="F2059" i="15"/>
  <c r="J2059" i="15" s="1"/>
  <c r="E2059" i="15"/>
  <c r="D2059" i="15"/>
  <c r="C2059" i="15"/>
  <c r="B2059" i="15"/>
  <c r="V1696" i="15"/>
  <c r="I2058" i="15"/>
  <c r="H2058" i="15"/>
  <c r="F2058" i="15"/>
  <c r="J2058" i="15" s="1"/>
  <c r="E2058" i="15"/>
  <c r="D2058" i="15"/>
  <c r="C2058" i="15"/>
  <c r="B2058" i="15"/>
  <c r="V1695" i="15"/>
  <c r="I2057" i="15"/>
  <c r="H2057" i="15"/>
  <c r="F2057" i="15"/>
  <c r="E2057" i="15"/>
  <c r="D2057" i="15"/>
  <c r="C2057" i="15"/>
  <c r="B2057" i="15"/>
  <c r="V1694" i="15"/>
  <c r="I2056" i="15"/>
  <c r="H2056" i="15"/>
  <c r="F2056" i="15"/>
  <c r="E2056" i="15"/>
  <c r="D2056" i="15"/>
  <c r="C2056" i="15"/>
  <c r="B2056" i="15"/>
  <c r="V1693" i="15"/>
  <c r="I2055" i="15"/>
  <c r="H2055" i="15"/>
  <c r="F2055" i="15"/>
  <c r="J2055" i="15" s="1"/>
  <c r="E2055" i="15"/>
  <c r="D2055" i="15"/>
  <c r="C2055" i="15"/>
  <c r="B2055" i="15"/>
  <c r="V1692" i="15"/>
  <c r="I2054" i="15"/>
  <c r="H2054" i="15"/>
  <c r="F2054" i="15"/>
  <c r="J2054" i="15" s="1"/>
  <c r="E2054" i="15"/>
  <c r="D2054" i="15"/>
  <c r="C2054" i="15"/>
  <c r="B2054" i="15"/>
  <c r="V1691" i="15"/>
  <c r="I2053" i="15"/>
  <c r="H2053" i="15"/>
  <c r="F2053" i="15"/>
  <c r="E2053" i="15"/>
  <c r="D2053" i="15"/>
  <c r="C2053" i="15"/>
  <c r="B2053" i="15"/>
  <c r="V1690" i="15"/>
  <c r="I2052" i="15"/>
  <c r="H2052" i="15"/>
  <c r="F2052" i="15"/>
  <c r="E2052" i="15"/>
  <c r="D2052" i="15"/>
  <c r="C2052" i="15"/>
  <c r="B2052" i="15"/>
  <c r="V1689" i="15"/>
  <c r="I2051" i="15"/>
  <c r="H2051" i="15"/>
  <c r="F2051" i="15"/>
  <c r="J2051" i="15" s="1"/>
  <c r="E2051" i="15"/>
  <c r="D2051" i="15"/>
  <c r="C2051" i="15"/>
  <c r="B2051" i="15"/>
  <c r="V1688" i="15"/>
  <c r="J2050" i="15"/>
  <c r="I2050" i="15"/>
  <c r="H2050" i="15"/>
  <c r="F2050" i="15"/>
  <c r="E2050" i="15"/>
  <c r="D2050" i="15"/>
  <c r="C2050" i="15"/>
  <c r="B2050" i="15"/>
  <c r="V1687" i="15"/>
  <c r="I2049" i="15"/>
  <c r="H2049" i="15"/>
  <c r="F2049" i="15"/>
  <c r="J2049" i="15" s="1"/>
  <c r="E2049" i="15"/>
  <c r="D2049" i="15"/>
  <c r="C2049" i="15"/>
  <c r="B2049" i="15"/>
  <c r="V1686" i="15"/>
  <c r="I2048" i="15"/>
  <c r="H2048" i="15"/>
  <c r="F2048" i="15"/>
  <c r="E2048" i="15"/>
  <c r="D2048" i="15"/>
  <c r="C2048" i="15"/>
  <c r="B2048" i="15"/>
  <c r="V1685" i="15"/>
  <c r="I2047" i="15"/>
  <c r="H2047" i="15"/>
  <c r="F2047" i="15"/>
  <c r="E2047" i="15"/>
  <c r="D2047" i="15"/>
  <c r="C2047" i="15"/>
  <c r="B2047" i="15"/>
  <c r="V1684" i="15"/>
  <c r="I2046" i="15"/>
  <c r="H2046" i="15"/>
  <c r="F2046" i="15"/>
  <c r="E2046" i="15"/>
  <c r="D2046" i="15"/>
  <c r="C2046" i="15"/>
  <c r="B2046" i="15"/>
  <c r="V1683" i="15"/>
  <c r="I2045" i="15"/>
  <c r="H2045" i="15"/>
  <c r="F2045" i="15"/>
  <c r="E2045" i="15"/>
  <c r="D2045" i="15"/>
  <c r="C2045" i="15"/>
  <c r="B2045" i="15"/>
  <c r="V1682" i="15"/>
  <c r="I2044" i="15"/>
  <c r="H2044" i="15"/>
  <c r="F2044" i="15"/>
  <c r="E2044" i="15"/>
  <c r="D2044" i="15"/>
  <c r="C2044" i="15"/>
  <c r="B2044" i="15"/>
  <c r="V1681" i="15"/>
  <c r="I2043" i="15"/>
  <c r="H2043" i="15"/>
  <c r="F2043" i="15"/>
  <c r="E2043" i="15"/>
  <c r="D2043" i="15"/>
  <c r="C2043" i="15"/>
  <c r="B2043" i="15"/>
  <c r="V1680" i="15"/>
  <c r="J2042" i="15"/>
  <c r="I2042" i="15"/>
  <c r="H2042" i="15"/>
  <c r="F2042" i="15"/>
  <c r="E2042" i="15"/>
  <c r="D2042" i="15"/>
  <c r="C2042" i="15"/>
  <c r="B2042" i="15"/>
  <c r="V1679" i="15"/>
  <c r="I2041" i="15"/>
  <c r="H2041" i="15"/>
  <c r="F2041" i="15"/>
  <c r="J2041" i="15" s="1"/>
  <c r="E2041" i="15"/>
  <c r="D2041" i="15"/>
  <c r="C2041" i="15"/>
  <c r="B2041" i="15"/>
  <c r="V1678" i="15"/>
  <c r="I2040" i="15"/>
  <c r="H2040" i="15"/>
  <c r="F2040" i="15"/>
  <c r="J2040" i="15" s="1"/>
  <c r="E2040" i="15"/>
  <c r="D2040" i="15"/>
  <c r="C2040" i="15"/>
  <c r="B2040" i="15"/>
  <c r="V1677" i="15"/>
  <c r="I2039" i="15"/>
  <c r="H2039" i="15"/>
  <c r="F2039" i="15"/>
  <c r="E2039" i="15"/>
  <c r="D2039" i="15"/>
  <c r="C2039" i="15"/>
  <c r="B2039" i="15"/>
  <c r="V1676" i="15"/>
  <c r="I2038" i="15"/>
  <c r="H2038" i="15"/>
  <c r="F2038" i="15"/>
  <c r="J2038" i="15" s="1"/>
  <c r="E2038" i="15"/>
  <c r="D2038" i="15"/>
  <c r="C2038" i="15"/>
  <c r="B2038" i="15"/>
  <c r="V1675" i="15"/>
  <c r="I2037" i="15"/>
  <c r="H2037" i="15"/>
  <c r="F2037" i="15"/>
  <c r="E2037" i="15"/>
  <c r="D2037" i="15"/>
  <c r="C2037" i="15"/>
  <c r="B2037" i="15"/>
  <c r="V1674" i="15"/>
  <c r="I2036" i="15"/>
  <c r="H2036" i="15"/>
  <c r="F2036" i="15"/>
  <c r="E2036" i="15"/>
  <c r="D2036" i="15"/>
  <c r="C2036" i="15"/>
  <c r="B2036" i="15"/>
  <c r="V1673" i="15"/>
  <c r="I2035" i="15"/>
  <c r="H2035" i="15"/>
  <c r="F2035" i="15"/>
  <c r="E2035" i="15"/>
  <c r="D2035" i="15"/>
  <c r="C2035" i="15"/>
  <c r="B2035" i="15"/>
  <c r="V1672" i="15"/>
  <c r="I2034" i="15"/>
  <c r="H2034" i="15"/>
  <c r="F2034" i="15"/>
  <c r="E2034" i="15"/>
  <c r="D2034" i="15"/>
  <c r="C2034" i="15"/>
  <c r="B2034" i="15"/>
  <c r="V1671" i="15"/>
  <c r="I2033" i="15"/>
  <c r="H2033" i="15"/>
  <c r="F2033" i="15"/>
  <c r="E2033" i="15"/>
  <c r="D2033" i="15"/>
  <c r="C2033" i="15"/>
  <c r="B2033" i="15"/>
  <c r="V1670" i="15"/>
  <c r="J2032" i="15"/>
  <c r="I2032" i="15"/>
  <c r="H2032" i="15"/>
  <c r="F2032" i="15"/>
  <c r="E2032" i="15"/>
  <c r="D2032" i="15"/>
  <c r="C2032" i="15"/>
  <c r="B2032" i="15"/>
  <c r="V1669" i="15"/>
  <c r="I2031" i="15"/>
  <c r="H2031" i="15"/>
  <c r="F2031" i="15"/>
  <c r="J2031" i="15" s="1"/>
  <c r="E2031" i="15"/>
  <c r="D2031" i="15"/>
  <c r="C2031" i="15"/>
  <c r="B2031" i="15"/>
  <c r="W1668" i="15"/>
  <c r="V1668" i="15"/>
  <c r="I2030" i="15"/>
  <c r="H2030" i="15"/>
  <c r="F2030" i="15"/>
  <c r="J2030" i="15" s="1"/>
  <c r="E2030" i="15"/>
  <c r="D2030" i="15"/>
  <c r="C2030" i="15"/>
  <c r="B2030" i="15"/>
  <c r="V1667" i="15"/>
  <c r="I2029" i="15"/>
  <c r="H2029" i="15"/>
  <c r="F2029" i="15"/>
  <c r="W2029" i="15" s="1"/>
  <c r="E2029" i="15"/>
  <c r="D2029" i="15"/>
  <c r="C2029" i="15"/>
  <c r="B2029" i="15"/>
  <c r="V1666" i="15"/>
  <c r="I2028" i="15"/>
  <c r="H2028" i="15"/>
  <c r="F2028" i="15"/>
  <c r="E2028" i="15"/>
  <c r="D2028" i="15"/>
  <c r="C2028" i="15"/>
  <c r="B2028" i="15"/>
  <c r="V1665" i="15"/>
  <c r="I2027" i="15"/>
  <c r="H2027" i="15"/>
  <c r="F2027" i="15"/>
  <c r="E2027" i="15"/>
  <c r="D2027" i="15"/>
  <c r="C2027" i="15"/>
  <c r="B2027" i="15"/>
  <c r="V1664" i="15"/>
  <c r="I2026" i="15"/>
  <c r="H2026" i="15"/>
  <c r="F2026" i="15"/>
  <c r="E2026" i="15"/>
  <c r="D2026" i="15"/>
  <c r="C2026" i="15"/>
  <c r="B2026" i="15"/>
  <c r="V1663" i="15"/>
  <c r="I2025" i="15"/>
  <c r="H2025" i="15"/>
  <c r="F2025" i="15"/>
  <c r="E2025" i="15"/>
  <c r="D2025" i="15"/>
  <c r="C2025" i="15"/>
  <c r="B2025" i="15"/>
  <c r="V1662" i="15"/>
  <c r="J2024" i="15"/>
  <c r="I2024" i="15"/>
  <c r="H2024" i="15"/>
  <c r="F2024" i="15"/>
  <c r="E2024" i="15"/>
  <c r="D2024" i="15"/>
  <c r="C2024" i="15"/>
  <c r="B2024" i="15"/>
  <c r="V1661" i="15"/>
  <c r="I2023" i="15"/>
  <c r="H2023" i="15"/>
  <c r="F2023" i="15"/>
  <c r="J2023" i="15" s="1"/>
  <c r="E2023" i="15"/>
  <c r="D2023" i="15"/>
  <c r="C2023" i="15"/>
  <c r="B2023" i="15"/>
  <c r="V1660" i="15"/>
  <c r="I2022" i="15"/>
  <c r="H2022" i="15"/>
  <c r="F2022" i="15"/>
  <c r="E2022" i="15"/>
  <c r="D2022" i="15"/>
  <c r="C2022" i="15"/>
  <c r="B2022" i="15"/>
  <c r="V1659" i="15"/>
  <c r="I2021" i="15"/>
  <c r="H2021" i="15"/>
  <c r="F2021" i="15"/>
  <c r="J2021" i="15" s="1"/>
  <c r="E2021" i="15"/>
  <c r="D2021" i="15"/>
  <c r="C2021" i="15"/>
  <c r="B2021" i="15"/>
  <c r="V1658" i="15"/>
  <c r="I2020" i="15"/>
  <c r="H2020" i="15"/>
  <c r="F2020" i="15"/>
  <c r="E2020" i="15"/>
  <c r="D2020" i="15"/>
  <c r="C2020" i="15"/>
  <c r="B2020" i="15"/>
  <c r="V1657" i="15"/>
  <c r="I2019" i="15"/>
  <c r="H2019" i="15"/>
  <c r="F2019" i="15"/>
  <c r="E2019" i="15"/>
  <c r="D2019" i="15"/>
  <c r="C2019" i="15"/>
  <c r="B2019" i="15"/>
  <c r="V1656" i="15"/>
  <c r="I2018" i="15"/>
  <c r="H2018" i="15"/>
  <c r="F2018" i="15"/>
  <c r="J2018" i="15" s="1"/>
  <c r="E2018" i="15"/>
  <c r="D2018" i="15"/>
  <c r="C2018" i="15"/>
  <c r="B2018" i="15"/>
  <c r="V1655" i="15"/>
  <c r="I2017" i="15"/>
  <c r="H2017" i="15"/>
  <c r="F2017" i="15"/>
  <c r="E2017" i="15"/>
  <c r="D2017" i="15"/>
  <c r="C2017" i="15"/>
  <c r="B2017" i="15"/>
  <c r="V1654" i="15"/>
  <c r="I2016" i="15"/>
  <c r="H2016" i="15"/>
  <c r="F2016" i="15"/>
  <c r="E2016" i="15"/>
  <c r="D2016" i="15"/>
  <c r="C2016" i="15"/>
  <c r="B2016" i="15"/>
  <c r="V1653" i="15"/>
  <c r="I2015" i="15"/>
  <c r="H2015" i="15"/>
  <c r="F2015" i="15"/>
  <c r="E2015" i="15"/>
  <c r="D2015" i="15"/>
  <c r="C2015" i="15"/>
  <c r="B2015" i="15"/>
  <c r="V1652" i="15"/>
  <c r="I2014" i="15"/>
  <c r="H2014" i="15"/>
  <c r="F2014" i="15"/>
  <c r="E2014" i="15"/>
  <c r="D2014" i="15"/>
  <c r="C2014" i="15"/>
  <c r="B2014" i="15"/>
  <c r="V1651" i="15"/>
  <c r="I2013" i="15"/>
  <c r="H2013" i="15"/>
  <c r="F2013" i="15"/>
  <c r="J2013" i="15" s="1"/>
  <c r="E2013" i="15"/>
  <c r="D2013" i="15"/>
  <c r="C2013" i="15"/>
  <c r="B2013" i="15"/>
  <c r="V1650" i="15"/>
  <c r="J2012" i="15"/>
  <c r="I2012" i="15"/>
  <c r="H2012" i="15"/>
  <c r="F2012" i="15"/>
  <c r="E2012" i="15"/>
  <c r="D2012" i="15"/>
  <c r="C2012" i="15"/>
  <c r="B2012" i="15"/>
  <c r="V1649" i="15"/>
  <c r="I2011" i="15"/>
  <c r="H2011" i="15"/>
  <c r="F2011" i="15"/>
  <c r="E2011" i="15"/>
  <c r="D2011" i="15"/>
  <c r="C2011" i="15"/>
  <c r="B2011" i="15"/>
  <c r="V1648" i="15"/>
  <c r="I2010" i="15"/>
  <c r="H2010" i="15"/>
  <c r="F2010" i="15"/>
  <c r="E2010" i="15"/>
  <c r="D2010" i="15"/>
  <c r="C2010" i="15"/>
  <c r="B2010" i="15"/>
  <c r="V1647" i="15"/>
  <c r="I2009" i="15"/>
  <c r="H2009" i="15"/>
  <c r="F2009" i="15"/>
  <c r="E2009" i="15"/>
  <c r="D2009" i="15"/>
  <c r="C2009" i="15"/>
  <c r="B2009" i="15"/>
  <c r="V1646" i="15"/>
  <c r="I2008" i="15"/>
  <c r="H2008" i="15"/>
  <c r="F2008" i="15"/>
  <c r="J2008" i="15" s="1"/>
  <c r="E2008" i="15"/>
  <c r="D2008" i="15"/>
  <c r="C2008" i="15"/>
  <c r="B2008" i="15"/>
  <c r="V1645" i="15"/>
  <c r="I2007" i="15"/>
  <c r="H2007" i="15"/>
  <c r="F2007" i="15"/>
  <c r="J2007" i="15" s="1"/>
  <c r="E2007" i="15"/>
  <c r="D2007" i="15"/>
  <c r="C2007" i="15"/>
  <c r="B2007" i="15"/>
  <c r="V1644" i="15"/>
  <c r="J2006" i="15"/>
  <c r="I2006" i="15"/>
  <c r="H2006" i="15"/>
  <c r="F2006" i="15"/>
  <c r="E2006" i="15"/>
  <c r="D2006" i="15"/>
  <c r="C2006" i="15"/>
  <c r="B2006" i="15"/>
  <c r="V1643" i="15"/>
  <c r="I2005" i="15"/>
  <c r="H2005" i="15"/>
  <c r="F2005" i="15"/>
  <c r="J2005" i="15" s="1"/>
  <c r="E2005" i="15"/>
  <c r="D2005" i="15"/>
  <c r="C2005" i="15"/>
  <c r="B2005" i="15"/>
  <c r="V1642" i="15"/>
  <c r="I2004" i="15"/>
  <c r="H2004" i="15"/>
  <c r="F2004" i="15"/>
  <c r="J2004" i="15" s="1"/>
  <c r="E2004" i="15"/>
  <c r="D2004" i="15"/>
  <c r="C2004" i="15"/>
  <c r="B2004" i="15"/>
  <c r="V1641" i="15"/>
  <c r="I2003" i="15"/>
  <c r="H2003" i="15"/>
  <c r="F2003" i="15"/>
  <c r="E2003" i="15"/>
  <c r="D2003" i="15"/>
  <c r="C2003" i="15"/>
  <c r="B2003" i="15"/>
  <c r="V1640" i="15"/>
  <c r="I2002" i="15"/>
  <c r="H2002" i="15"/>
  <c r="F2002" i="15"/>
  <c r="W1632" i="15" s="1"/>
  <c r="E2002" i="15"/>
  <c r="D2002" i="15"/>
  <c r="C2002" i="15"/>
  <c r="B2002" i="15"/>
  <c r="V1639" i="15"/>
  <c r="I2001" i="15"/>
  <c r="H2001" i="15"/>
  <c r="F2001" i="15"/>
  <c r="W2001" i="15" s="1"/>
  <c r="E2001" i="15"/>
  <c r="D2001" i="15"/>
  <c r="C2001" i="15"/>
  <c r="B2001" i="15"/>
  <c r="V1638" i="15"/>
  <c r="I2000" i="15"/>
  <c r="H2000" i="15"/>
  <c r="F2000" i="15"/>
  <c r="E2000" i="15"/>
  <c r="D2000" i="15"/>
  <c r="C2000" i="15"/>
  <c r="B2000" i="15"/>
  <c r="V1637" i="15"/>
  <c r="I1999" i="15"/>
  <c r="H1999" i="15"/>
  <c r="F1999" i="15"/>
  <c r="E1999" i="15"/>
  <c r="D1999" i="15"/>
  <c r="C1999" i="15"/>
  <c r="B1999" i="15"/>
  <c r="V1636" i="15"/>
  <c r="I1998" i="15"/>
  <c r="H1998" i="15"/>
  <c r="F1998" i="15"/>
  <c r="W1998" i="15" s="1"/>
  <c r="E1998" i="15"/>
  <c r="D1998" i="15"/>
  <c r="C1998" i="15"/>
  <c r="B1998" i="15"/>
  <c r="V1635" i="15"/>
  <c r="I1997" i="15"/>
  <c r="H1997" i="15"/>
  <c r="F1997" i="15"/>
  <c r="J1997" i="15" s="1"/>
  <c r="E1997" i="15"/>
  <c r="D1997" i="15"/>
  <c r="C1997" i="15"/>
  <c r="B1997" i="15"/>
  <c r="W1634" i="15"/>
  <c r="V1634" i="15"/>
  <c r="I1996" i="15"/>
  <c r="H1996" i="15"/>
  <c r="F1996" i="15"/>
  <c r="J1996" i="15" s="1"/>
  <c r="E1996" i="15"/>
  <c r="D1996" i="15"/>
  <c r="C1996" i="15"/>
  <c r="B1996" i="15"/>
  <c r="V1633" i="15"/>
  <c r="J1995" i="15"/>
  <c r="I1995" i="15"/>
  <c r="H1995" i="15"/>
  <c r="F1995" i="15"/>
  <c r="E1995" i="15"/>
  <c r="D1995" i="15"/>
  <c r="C1995" i="15"/>
  <c r="B1995" i="15"/>
  <c r="V1632" i="15"/>
  <c r="I1994" i="15"/>
  <c r="H1994" i="15"/>
  <c r="F1994" i="15"/>
  <c r="J1994" i="15" s="1"/>
  <c r="E1994" i="15"/>
  <c r="D1994" i="15"/>
  <c r="C1994" i="15"/>
  <c r="B1994" i="15"/>
  <c r="V1631" i="15"/>
  <c r="I1993" i="15"/>
  <c r="H1993" i="15"/>
  <c r="F1993" i="15"/>
  <c r="J1993" i="15" s="1"/>
  <c r="E1993" i="15"/>
  <c r="D1993" i="15"/>
  <c r="C1993" i="15"/>
  <c r="B1993" i="15"/>
  <c r="V1630" i="15"/>
  <c r="I1992" i="15"/>
  <c r="H1992" i="15"/>
  <c r="F1992" i="15"/>
  <c r="E1992" i="15"/>
  <c r="D1992" i="15"/>
  <c r="C1992" i="15"/>
  <c r="B1992" i="15"/>
  <c r="V1629" i="15"/>
  <c r="I1991" i="15"/>
  <c r="H1991" i="15"/>
  <c r="F1991" i="15"/>
  <c r="J1991" i="15" s="1"/>
  <c r="E1991" i="15"/>
  <c r="D1991" i="15"/>
  <c r="C1991" i="15"/>
  <c r="B1991" i="15"/>
  <c r="V1628" i="15"/>
  <c r="I1990" i="15"/>
  <c r="H1990" i="15"/>
  <c r="F1990" i="15"/>
  <c r="E1990" i="15"/>
  <c r="D1990" i="15"/>
  <c r="C1990" i="15"/>
  <c r="B1990" i="15"/>
  <c r="V1627" i="15"/>
  <c r="I1989" i="15"/>
  <c r="H1989" i="15"/>
  <c r="F1989" i="15"/>
  <c r="W1989" i="15" s="1"/>
  <c r="E1989" i="15"/>
  <c r="D1989" i="15"/>
  <c r="C1989" i="15"/>
  <c r="B1989" i="15"/>
  <c r="V1626" i="15"/>
  <c r="I1988" i="15"/>
  <c r="H1988" i="15"/>
  <c r="F1988" i="15"/>
  <c r="W1988" i="15" s="1"/>
  <c r="E1988" i="15"/>
  <c r="D1988" i="15"/>
  <c r="C1988" i="15"/>
  <c r="B1988" i="15"/>
  <c r="V1625" i="15"/>
  <c r="I1987" i="15"/>
  <c r="H1987" i="15"/>
  <c r="F1987" i="15"/>
  <c r="E1987" i="15"/>
  <c r="D1987" i="15"/>
  <c r="C1987" i="15"/>
  <c r="B1987" i="15"/>
  <c r="W1624" i="15"/>
  <c r="V1624" i="15"/>
  <c r="I1986" i="15"/>
  <c r="H1986" i="15"/>
  <c r="F1986" i="15"/>
  <c r="E1986" i="15"/>
  <c r="D1986" i="15"/>
  <c r="C1986" i="15"/>
  <c r="B1986" i="15"/>
  <c r="V1623" i="15"/>
  <c r="J1985" i="15"/>
  <c r="I1985" i="15"/>
  <c r="H1985" i="15"/>
  <c r="F1985" i="15"/>
  <c r="E1985" i="15"/>
  <c r="D1985" i="15"/>
  <c r="C1985" i="15"/>
  <c r="B1985" i="15"/>
  <c r="V1622" i="15"/>
  <c r="I1984" i="15"/>
  <c r="H1984" i="15"/>
  <c r="F1984" i="15"/>
  <c r="J1984" i="15" s="1"/>
  <c r="E1984" i="15"/>
  <c r="D1984" i="15"/>
  <c r="C1984" i="15"/>
  <c r="B1984" i="15"/>
  <c r="V1621" i="15"/>
  <c r="J1983" i="15"/>
  <c r="I1983" i="15"/>
  <c r="H1983" i="15"/>
  <c r="F1983" i="15"/>
  <c r="E1983" i="15"/>
  <c r="D1983" i="15"/>
  <c r="C1983" i="15"/>
  <c r="B1983" i="15"/>
  <c r="V1620" i="15"/>
  <c r="I1982" i="15"/>
  <c r="H1982" i="15"/>
  <c r="F1982" i="15"/>
  <c r="E1982" i="15"/>
  <c r="D1982" i="15"/>
  <c r="C1982" i="15"/>
  <c r="B1982" i="15"/>
  <c r="V1619" i="15"/>
  <c r="I1981" i="15"/>
  <c r="H1981" i="15"/>
  <c r="F1981" i="15"/>
  <c r="J1981" i="15" s="1"/>
  <c r="E1981" i="15"/>
  <c r="D1981" i="15"/>
  <c r="C1981" i="15"/>
  <c r="B1981" i="15"/>
  <c r="V1618" i="15"/>
  <c r="I1980" i="15"/>
  <c r="H1980" i="15"/>
  <c r="F1980" i="15"/>
  <c r="E1980" i="15"/>
  <c r="D1980" i="15"/>
  <c r="C1980" i="15"/>
  <c r="B1980" i="15"/>
  <c r="V1617" i="15"/>
  <c r="I1979" i="15"/>
  <c r="H1979" i="15"/>
  <c r="F1979" i="15"/>
  <c r="W1610" i="15" s="1"/>
  <c r="E1979" i="15"/>
  <c r="D1979" i="15"/>
  <c r="C1979" i="15"/>
  <c r="B1979" i="15"/>
  <c r="V1616" i="15"/>
  <c r="I1978" i="15"/>
  <c r="H1978" i="15"/>
  <c r="F1978" i="15"/>
  <c r="E1978" i="15"/>
  <c r="D1978" i="15"/>
  <c r="C1978" i="15"/>
  <c r="B1978" i="15"/>
  <c r="V1615" i="15"/>
  <c r="I1977" i="15"/>
  <c r="H1977" i="15"/>
  <c r="F1977" i="15"/>
  <c r="W1661" i="15" s="1"/>
  <c r="E1977" i="15"/>
  <c r="D1977" i="15"/>
  <c r="C1977" i="15"/>
  <c r="B1977" i="15"/>
  <c r="V1614" i="15"/>
  <c r="I1976" i="15"/>
  <c r="H1976" i="15"/>
  <c r="F1976" i="15"/>
  <c r="E1976" i="15"/>
  <c r="D1976" i="15"/>
  <c r="C1976" i="15"/>
  <c r="B1976" i="15"/>
  <c r="V1613" i="15"/>
  <c r="I1975" i="15"/>
  <c r="H1975" i="15"/>
  <c r="F1975" i="15"/>
  <c r="J1975" i="15" s="1"/>
  <c r="E1975" i="15"/>
  <c r="D1975" i="15"/>
  <c r="C1975" i="15"/>
  <c r="B1975" i="15"/>
  <c r="V1612" i="15"/>
  <c r="I1974" i="15"/>
  <c r="H1974" i="15"/>
  <c r="F1974" i="15"/>
  <c r="E1974" i="15"/>
  <c r="D1974" i="15"/>
  <c r="C1974" i="15"/>
  <c r="B1974" i="15"/>
  <c r="V1611" i="15"/>
  <c r="I1973" i="15"/>
  <c r="H1973" i="15"/>
  <c r="F1973" i="15"/>
  <c r="J1973" i="15" s="1"/>
  <c r="E1973" i="15"/>
  <c r="D1973" i="15"/>
  <c r="C1973" i="15"/>
  <c r="B1973" i="15"/>
  <c r="V1610" i="15"/>
  <c r="J1972" i="15"/>
  <c r="I1972" i="15"/>
  <c r="H1972" i="15"/>
  <c r="F1972" i="15"/>
  <c r="E1972" i="15"/>
  <c r="D1972" i="15"/>
  <c r="C1972" i="15"/>
  <c r="B1972" i="15"/>
  <c r="V1609" i="15"/>
  <c r="I1971" i="15"/>
  <c r="H1971" i="15"/>
  <c r="F1971" i="15"/>
  <c r="W1971" i="15" s="1"/>
  <c r="E1971" i="15"/>
  <c r="D1971" i="15"/>
  <c r="C1971" i="15"/>
  <c r="B1971" i="15"/>
  <c r="V1608" i="15"/>
  <c r="I1970" i="15"/>
  <c r="H1970" i="15"/>
  <c r="F1970" i="15"/>
  <c r="E1970" i="15"/>
  <c r="D1970" i="15"/>
  <c r="C1970" i="15"/>
  <c r="B1970" i="15"/>
  <c r="V1607" i="15"/>
  <c r="I1969" i="15"/>
  <c r="H1969" i="15"/>
  <c r="F1969" i="15"/>
  <c r="E1969" i="15"/>
  <c r="D1969" i="15"/>
  <c r="C1969" i="15"/>
  <c r="B1969" i="15"/>
  <c r="V1606" i="15"/>
  <c r="I1968" i="15"/>
  <c r="H1968" i="15"/>
  <c r="F1968" i="15"/>
  <c r="E1968" i="15"/>
  <c r="D1968" i="15"/>
  <c r="C1968" i="15"/>
  <c r="B1968" i="15"/>
  <c r="V1605" i="15"/>
  <c r="I1967" i="15"/>
  <c r="H1967" i="15"/>
  <c r="F1967" i="15"/>
  <c r="E1967" i="15"/>
  <c r="D1967" i="15"/>
  <c r="C1967" i="15"/>
  <c r="B1967" i="15"/>
  <c r="V1604" i="15"/>
  <c r="I1966" i="15"/>
  <c r="H1966" i="15"/>
  <c r="F1966" i="15"/>
  <c r="J1966" i="15" s="1"/>
  <c r="E1966" i="15"/>
  <c r="D1966" i="15"/>
  <c r="C1966" i="15"/>
  <c r="B1966" i="15"/>
  <c r="W1603" i="15"/>
  <c r="V1603" i="15"/>
  <c r="I1965" i="15"/>
  <c r="H1965" i="15"/>
  <c r="F1965" i="15"/>
  <c r="W1599" i="15" s="1"/>
  <c r="E1965" i="15"/>
  <c r="D1965" i="15"/>
  <c r="C1965" i="15"/>
  <c r="B1965" i="15"/>
  <c r="V1602" i="15"/>
  <c r="I1964" i="15"/>
  <c r="H1964" i="15"/>
  <c r="F1964" i="15"/>
  <c r="J1964" i="15" s="1"/>
  <c r="E1964" i="15"/>
  <c r="D1964" i="15"/>
  <c r="C1964" i="15"/>
  <c r="B1964" i="15"/>
  <c r="V1601" i="15"/>
  <c r="I1963" i="15"/>
  <c r="H1963" i="15"/>
  <c r="F1963" i="15"/>
  <c r="J1963" i="15" s="1"/>
  <c r="E1963" i="15"/>
  <c r="D1963" i="15"/>
  <c r="C1963" i="15"/>
  <c r="B1963" i="15"/>
  <c r="W1600" i="15"/>
  <c r="V1600" i="15"/>
  <c r="I1962" i="15"/>
  <c r="H1962" i="15"/>
  <c r="F1962" i="15"/>
  <c r="J1962" i="15" s="1"/>
  <c r="E1962" i="15"/>
  <c r="D1962" i="15"/>
  <c r="C1962" i="15"/>
  <c r="B1962" i="15"/>
  <c r="V1599" i="15"/>
  <c r="I1961" i="15"/>
  <c r="H1961" i="15"/>
  <c r="F1961" i="15"/>
  <c r="E1961" i="15"/>
  <c r="D1961" i="15"/>
  <c r="C1961" i="15"/>
  <c r="B1961" i="15"/>
  <c r="V1598" i="15"/>
  <c r="I1960" i="15"/>
  <c r="H1960" i="15"/>
  <c r="F1960" i="15"/>
  <c r="E1960" i="15"/>
  <c r="D1960" i="15"/>
  <c r="C1960" i="15"/>
  <c r="B1960" i="15"/>
  <c r="V1597" i="15"/>
  <c r="I1959" i="15"/>
  <c r="H1959" i="15"/>
  <c r="F1959" i="15"/>
  <c r="E1959" i="15"/>
  <c r="D1959" i="15"/>
  <c r="C1959" i="15"/>
  <c r="B1959" i="15"/>
  <c r="V1596" i="15"/>
  <c r="I1958" i="15"/>
  <c r="H1958" i="15"/>
  <c r="F1958" i="15"/>
  <c r="W1958" i="15" s="1"/>
  <c r="E1958" i="15"/>
  <c r="D1958" i="15"/>
  <c r="C1958" i="15"/>
  <c r="B1958" i="15"/>
  <c r="V1595" i="15"/>
  <c r="I1957" i="15"/>
  <c r="H1957" i="15"/>
  <c r="F1957" i="15"/>
  <c r="E1957" i="15"/>
  <c r="D1957" i="15"/>
  <c r="C1957" i="15"/>
  <c r="B1957" i="15"/>
  <c r="V1594" i="15"/>
  <c r="I1956" i="15"/>
  <c r="H1956" i="15"/>
  <c r="F1956" i="15"/>
  <c r="E1956" i="15"/>
  <c r="D1956" i="15"/>
  <c r="C1956" i="15"/>
  <c r="B1956" i="15"/>
  <c r="V1593" i="15"/>
  <c r="I1955" i="15"/>
  <c r="H1955" i="15"/>
  <c r="F1955" i="15"/>
  <c r="E1955" i="15"/>
  <c r="D1955" i="15"/>
  <c r="C1955" i="15"/>
  <c r="B1955" i="15"/>
  <c r="V1592" i="15"/>
  <c r="I1954" i="15"/>
  <c r="H1954" i="15"/>
  <c r="F1954" i="15"/>
  <c r="J1954" i="15" s="1"/>
  <c r="E1954" i="15"/>
  <c r="D1954" i="15"/>
  <c r="C1954" i="15"/>
  <c r="B1954" i="15"/>
  <c r="V1591" i="15"/>
  <c r="I1953" i="15"/>
  <c r="H1953" i="15"/>
  <c r="F1953" i="15"/>
  <c r="E1953" i="15"/>
  <c r="D1953" i="15"/>
  <c r="C1953" i="15"/>
  <c r="B1953" i="15"/>
  <c r="V1590" i="15"/>
  <c r="I1952" i="15"/>
  <c r="H1952" i="15"/>
  <c r="F1952" i="15"/>
  <c r="E1952" i="15"/>
  <c r="D1952" i="15"/>
  <c r="C1952" i="15"/>
  <c r="B1952" i="15"/>
  <c r="W1589" i="15"/>
  <c r="V1589" i="15"/>
  <c r="I1951" i="15"/>
  <c r="H1951" i="15"/>
  <c r="F1951" i="15"/>
  <c r="J1951" i="15" s="1"/>
  <c r="E1951" i="15"/>
  <c r="D1951" i="15"/>
  <c r="C1951" i="15"/>
  <c r="B1951" i="15"/>
  <c r="V1588" i="15"/>
  <c r="J1950" i="15"/>
  <c r="I1950" i="15"/>
  <c r="H1950" i="15"/>
  <c r="F1950" i="15"/>
  <c r="E1950" i="15"/>
  <c r="D1950" i="15"/>
  <c r="C1950" i="15"/>
  <c r="B1950" i="15"/>
  <c r="V1587" i="15"/>
  <c r="J1949" i="15"/>
  <c r="I1949" i="15"/>
  <c r="H1949" i="15"/>
  <c r="F1949" i="15"/>
  <c r="E1949" i="15"/>
  <c r="D1949" i="15"/>
  <c r="C1949" i="15"/>
  <c r="B1949" i="15"/>
  <c r="V1586" i="15"/>
  <c r="I1948" i="15"/>
  <c r="H1948" i="15"/>
  <c r="F1948" i="15"/>
  <c r="E1948" i="15"/>
  <c r="D1948" i="15"/>
  <c r="C1948" i="15"/>
  <c r="B1948" i="15"/>
  <c r="V1585" i="15"/>
  <c r="I1947" i="15"/>
  <c r="H1947" i="15"/>
  <c r="F1947" i="15"/>
  <c r="E1947" i="15"/>
  <c r="D1947" i="15"/>
  <c r="C1947" i="15"/>
  <c r="B1947" i="15"/>
  <c r="V1584" i="15"/>
  <c r="I1946" i="15"/>
  <c r="H1946" i="15"/>
  <c r="F1946" i="15"/>
  <c r="E1946" i="15"/>
  <c r="D1946" i="15"/>
  <c r="C1946" i="15"/>
  <c r="B1946" i="15"/>
  <c r="V1583" i="15"/>
  <c r="I1945" i="15"/>
  <c r="H1945" i="15"/>
  <c r="F1945" i="15"/>
  <c r="E1945" i="15"/>
  <c r="D1945" i="15"/>
  <c r="C1945" i="15"/>
  <c r="B1945" i="15"/>
  <c r="V1582" i="15"/>
  <c r="I1944" i="15"/>
  <c r="H1944" i="15"/>
  <c r="F1944" i="15"/>
  <c r="E1944" i="15"/>
  <c r="D1944" i="15"/>
  <c r="C1944" i="15"/>
  <c r="B1944" i="15"/>
  <c r="V1581" i="15"/>
  <c r="I1943" i="15"/>
  <c r="H1943" i="15"/>
  <c r="F1943" i="15"/>
  <c r="E1943" i="15"/>
  <c r="D1943" i="15"/>
  <c r="C1943" i="15"/>
  <c r="B1943" i="15"/>
  <c r="V1580" i="15"/>
  <c r="I1942" i="15"/>
  <c r="H1942" i="15"/>
  <c r="F1942" i="15"/>
  <c r="J1942" i="15" s="1"/>
  <c r="E1942" i="15"/>
  <c r="D1942" i="15"/>
  <c r="C1942" i="15"/>
  <c r="B1942" i="15"/>
  <c r="V1579" i="15"/>
  <c r="I1941" i="15"/>
  <c r="H1941" i="15"/>
  <c r="F1941" i="15"/>
  <c r="J1941" i="15" s="1"/>
  <c r="E1941" i="15"/>
  <c r="D1941" i="15"/>
  <c r="C1941" i="15"/>
  <c r="B1941" i="15"/>
  <c r="V1578" i="15"/>
  <c r="I1940" i="15"/>
  <c r="H1940" i="15"/>
  <c r="F1940" i="15"/>
  <c r="J1940" i="15" s="1"/>
  <c r="E1940" i="15"/>
  <c r="D1940" i="15"/>
  <c r="C1940" i="15"/>
  <c r="B1940" i="15"/>
  <c r="V1577" i="15"/>
  <c r="I1939" i="15"/>
  <c r="H1939" i="15"/>
  <c r="F1939" i="15"/>
  <c r="E1939" i="15"/>
  <c r="D1939" i="15"/>
  <c r="C1939" i="15"/>
  <c r="B1939" i="15"/>
  <c r="V1576" i="15"/>
  <c r="J1938" i="15"/>
  <c r="I1938" i="15"/>
  <c r="H1938" i="15"/>
  <c r="F1938" i="15"/>
  <c r="E1938" i="15"/>
  <c r="D1938" i="15"/>
  <c r="C1938" i="15"/>
  <c r="B1938" i="15"/>
  <c r="V1575" i="15"/>
  <c r="I1937" i="15"/>
  <c r="H1937" i="15"/>
  <c r="F1937" i="15"/>
  <c r="J1937" i="15" s="1"/>
  <c r="E1937" i="15"/>
  <c r="D1937" i="15"/>
  <c r="C1937" i="15"/>
  <c r="B1937" i="15"/>
  <c r="W1574" i="15"/>
  <c r="V1574" i="15"/>
  <c r="I1936" i="15"/>
  <c r="H1936" i="15"/>
  <c r="F1936" i="15"/>
  <c r="E1936" i="15"/>
  <c r="D1936" i="15"/>
  <c r="C1936" i="15"/>
  <c r="B1936" i="15"/>
  <c r="V1573" i="15"/>
  <c r="I1935" i="15"/>
  <c r="H1935" i="15"/>
  <c r="F1935" i="15"/>
  <c r="W1935" i="15" s="1"/>
  <c r="E1935" i="15"/>
  <c r="D1935" i="15"/>
  <c r="C1935" i="15"/>
  <c r="B1935" i="15"/>
  <c r="V1572" i="15"/>
  <c r="I1934" i="15"/>
  <c r="H1934" i="15"/>
  <c r="F1934" i="15"/>
  <c r="W1934" i="15" s="1"/>
  <c r="E1934" i="15"/>
  <c r="D1934" i="15"/>
  <c r="C1934" i="15"/>
  <c r="B1934" i="15"/>
  <c r="V1571" i="15"/>
  <c r="I1933" i="15"/>
  <c r="H1933" i="15"/>
  <c r="F1933" i="15"/>
  <c r="E1933" i="15"/>
  <c r="D1933" i="15"/>
  <c r="C1933" i="15"/>
  <c r="B1933" i="15"/>
  <c r="V1570" i="15"/>
  <c r="I1932" i="15"/>
  <c r="H1932" i="15"/>
  <c r="F1932" i="15"/>
  <c r="E1932" i="15"/>
  <c r="D1932" i="15"/>
  <c r="C1932" i="15"/>
  <c r="B1932" i="15"/>
  <c r="V1569" i="15"/>
  <c r="I1931" i="15"/>
  <c r="H1931" i="15"/>
  <c r="F1931" i="15"/>
  <c r="E1931" i="15"/>
  <c r="D1931" i="15"/>
  <c r="C1931" i="15"/>
  <c r="B1931" i="15"/>
  <c r="V1568" i="15"/>
  <c r="I1930" i="15"/>
  <c r="H1930" i="15"/>
  <c r="F1930" i="15"/>
  <c r="E1930" i="15"/>
  <c r="D1930" i="15"/>
  <c r="C1930" i="15"/>
  <c r="B1930" i="15"/>
  <c r="V1567" i="15"/>
  <c r="I1929" i="15"/>
  <c r="H1929" i="15"/>
  <c r="F1929" i="15"/>
  <c r="J1929" i="15" s="1"/>
  <c r="E1929" i="15"/>
  <c r="D1929" i="15"/>
  <c r="C1929" i="15"/>
  <c r="B1929" i="15"/>
  <c r="W1566" i="15"/>
  <c r="V1566" i="15"/>
  <c r="I1928" i="15"/>
  <c r="H1928" i="15"/>
  <c r="F1928" i="15"/>
  <c r="J1928" i="15" s="1"/>
  <c r="E1928" i="15"/>
  <c r="D1928" i="15"/>
  <c r="C1928" i="15"/>
  <c r="B1928" i="15"/>
  <c r="V1565" i="15"/>
  <c r="I1927" i="15"/>
  <c r="H1927" i="15"/>
  <c r="F1927" i="15"/>
  <c r="J1927" i="15" s="1"/>
  <c r="E1927" i="15"/>
  <c r="D1927" i="15"/>
  <c r="C1927" i="15"/>
  <c r="B1927" i="15"/>
  <c r="V1564" i="15"/>
  <c r="J1926" i="15"/>
  <c r="I1926" i="15"/>
  <c r="H1926" i="15"/>
  <c r="F1926" i="15"/>
  <c r="W1926" i="15" s="1"/>
  <c r="E1926" i="15"/>
  <c r="D1926" i="15"/>
  <c r="C1926" i="15"/>
  <c r="B1926" i="15"/>
  <c r="V1563" i="15"/>
  <c r="I1925" i="15"/>
  <c r="H1925" i="15"/>
  <c r="F1925" i="15"/>
  <c r="J1925" i="15" s="1"/>
  <c r="E1925" i="15"/>
  <c r="D1925" i="15"/>
  <c r="C1925" i="15"/>
  <c r="B1925" i="15"/>
  <c r="V1562" i="15"/>
  <c r="J1924" i="15"/>
  <c r="I1924" i="15"/>
  <c r="H1924" i="15"/>
  <c r="F1924" i="15"/>
  <c r="E1924" i="15"/>
  <c r="D1924" i="15"/>
  <c r="C1924" i="15"/>
  <c r="B1924" i="15"/>
  <c r="V1561" i="15"/>
  <c r="I1923" i="15"/>
  <c r="H1923" i="15"/>
  <c r="F1923" i="15"/>
  <c r="E1923" i="15"/>
  <c r="D1923" i="15"/>
  <c r="C1923" i="15"/>
  <c r="B1923" i="15"/>
  <c r="V1560" i="15"/>
  <c r="I1922" i="15"/>
  <c r="H1922" i="15"/>
  <c r="F1922" i="15"/>
  <c r="E1922" i="15"/>
  <c r="D1922" i="15"/>
  <c r="C1922" i="15"/>
  <c r="B1922" i="15"/>
  <c r="V1559" i="15"/>
  <c r="I1921" i="15"/>
  <c r="H1921" i="15"/>
  <c r="F1921" i="15"/>
  <c r="E1921" i="15"/>
  <c r="D1921" i="15"/>
  <c r="C1921" i="15"/>
  <c r="B1921" i="15"/>
  <c r="V1558" i="15"/>
  <c r="I1920" i="15"/>
  <c r="H1920" i="15"/>
  <c r="F1920" i="15"/>
  <c r="E1920" i="15"/>
  <c r="D1920" i="15"/>
  <c r="C1920" i="15"/>
  <c r="B1920" i="15"/>
  <c r="V1557" i="15"/>
  <c r="I1919" i="15"/>
  <c r="H1919" i="15"/>
  <c r="F1919" i="15"/>
  <c r="E1919" i="15"/>
  <c r="D1919" i="15"/>
  <c r="C1919" i="15"/>
  <c r="B1919" i="15"/>
  <c r="V1556" i="15"/>
  <c r="I1918" i="15"/>
  <c r="H1918" i="15"/>
  <c r="F1918" i="15"/>
  <c r="E1918" i="15"/>
  <c r="D1918" i="15"/>
  <c r="C1918" i="15"/>
  <c r="B1918" i="15"/>
  <c r="V1555" i="15"/>
  <c r="J1917" i="15"/>
  <c r="I1917" i="15"/>
  <c r="H1917" i="15"/>
  <c r="F1917" i="15"/>
  <c r="W1917" i="15" s="1"/>
  <c r="E1917" i="15"/>
  <c r="D1917" i="15"/>
  <c r="C1917" i="15"/>
  <c r="B1917" i="15"/>
  <c r="V1554" i="15"/>
  <c r="I1916" i="15"/>
  <c r="H1916" i="15"/>
  <c r="F1916" i="15"/>
  <c r="J1916" i="15" s="1"/>
  <c r="E1916" i="15"/>
  <c r="D1916" i="15"/>
  <c r="C1916" i="15"/>
  <c r="B1916" i="15"/>
  <c r="V1553" i="15"/>
  <c r="J1915" i="15"/>
  <c r="I1915" i="15"/>
  <c r="H1915" i="15"/>
  <c r="F1915" i="15"/>
  <c r="E1915" i="15"/>
  <c r="D1915" i="15"/>
  <c r="C1915" i="15"/>
  <c r="B1915" i="15"/>
  <c r="V1552" i="15"/>
  <c r="I1914" i="15"/>
  <c r="H1914" i="15"/>
  <c r="F1914" i="15"/>
  <c r="E1914" i="15"/>
  <c r="D1914" i="15"/>
  <c r="C1914" i="15"/>
  <c r="B1914" i="15"/>
  <c r="V1551" i="15"/>
  <c r="I1913" i="15"/>
  <c r="H1913" i="15"/>
  <c r="F1913" i="15"/>
  <c r="E1913" i="15"/>
  <c r="D1913" i="15"/>
  <c r="C1913" i="15"/>
  <c r="B1913" i="15"/>
  <c r="V1550" i="15"/>
  <c r="I1912" i="15"/>
  <c r="H1912" i="15"/>
  <c r="F1912" i="15"/>
  <c r="W1550" i="15" s="1"/>
  <c r="E1912" i="15"/>
  <c r="D1912" i="15"/>
  <c r="C1912" i="15"/>
  <c r="B1912" i="15"/>
  <c r="V1549" i="15"/>
  <c r="I1911" i="15"/>
  <c r="H1911" i="15"/>
  <c r="F1911" i="15"/>
  <c r="E1911" i="15"/>
  <c r="D1911" i="15"/>
  <c r="C1911" i="15"/>
  <c r="B1911" i="15"/>
  <c r="V1548" i="15"/>
  <c r="I1910" i="15"/>
  <c r="H1910" i="15"/>
  <c r="F1910" i="15"/>
  <c r="E1910" i="15"/>
  <c r="D1910" i="15"/>
  <c r="C1910" i="15"/>
  <c r="B1910" i="15"/>
  <c r="V1547" i="15"/>
  <c r="I1909" i="15"/>
  <c r="H1909" i="15"/>
  <c r="F1909" i="15"/>
  <c r="E1909" i="15"/>
  <c r="D1909" i="15"/>
  <c r="C1909" i="15"/>
  <c r="B1909" i="15"/>
  <c r="V1546" i="15"/>
  <c r="I1908" i="15"/>
  <c r="H1908" i="15"/>
  <c r="F1908" i="15"/>
  <c r="E1908" i="15"/>
  <c r="D1908" i="15"/>
  <c r="C1908" i="15"/>
  <c r="B1908" i="15"/>
  <c r="V1545" i="15"/>
  <c r="I1907" i="15"/>
  <c r="H1907" i="15"/>
  <c r="F1907" i="15"/>
  <c r="J1907" i="15" s="1"/>
  <c r="E1907" i="15"/>
  <c r="D1907" i="15"/>
  <c r="C1907" i="15"/>
  <c r="B1907" i="15"/>
  <c r="V1544" i="15"/>
  <c r="I1906" i="15"/>
  <c r="H1906" i="15"/>
  <c r="F1906" i="15"/>
  <c r="E1906" i="15"/>
  <c r="D1906" i="15"/>
  <c r="C1906" i="15"/>
  <c r="B1906" i="15"/>
  <c r="V1543" i="15"/>
  <c r="I1905" i="15"/>
  <c r="H1905" i="15"/>
  <c r="F1905" i="15"/>
  <c r="J1905" i="15" s="1"/>
  <c r="E1905" i="15"/>
  <c r="D1905" i="15"/>
  <c r="C1905" i="15"/>
  <c r="B1905" i="15"/>
  <c r="V1542" i="15"/>
  <c r="I1904" i="15"/>
  <c r="H1904" i="15"/>
  <c r="F1904" i="15"/>
  <c r="E1904" i="15"/>
  <c r="D1904" i="15"/>
  <c r="C1904" i="15"/>
  <c r="B1904" i="15"/>
  <c r="V1541" i="15"/>
  <c r="I1903" i="15"/>
  <c r="H1903" i="15"/>
  <c r="F1903" i="15"/>
  <c r="J1903" i="15" s="1"/>
  <c r="E1903" i="15"/>
  <c r="D1903" i="15"/>
  <c r="C1903" i="15"/>
  <c r="B1903" i="15"/>
  <c r="V1540" i="15"/>
  <c r="I1902" i="15"/>
  <c r="H1902" i="15"/>
  <c r="F1902" i="15"/>
  <c r="E1902" i="15"/>
  <c r="D1902" i="15"/>
  <c r="C1902" i="15"/>
  <c r="B1902" i="15"/>
  <c r="V1539" i="15"/>
  <c r="I1901" i="15"/>
  <c r="H1901" i="15"/>
  <c r="F1901" i="15"/>
  <c r="J1901" i="15" s="1"/>
  <c r="E1901" i="15"/>
  <c r="D1901" i="15"/>
  <c r="C1901" i="15"/>
  <c r="B1901" i="15"/>
  <c r="V1538" i="15"/>
  <c r="I1900" i="15"/>
  <c r="H1900" i="15"/>
  <c r="F1900" i="15"/>
  <c r="E1900" i="15"/>
  <c r="D1900" i="15"/>
  <c r="C1900" i="15"/>
  <c r="B1900" i="15"/>
  <c r="V1537" i="15"/>
  <c r="I1899" i="15"/>
  <c r="H1899" i="15"/>
  <c r="F1899" i="15"/>
  <c r="E1899" i="15"/>
  <c r="D1899" i="15"/>
  <c r="C1899" i="15"/>
  <c r="B1899" i="15"/>
  <c r="V1536" i="15"/>
  <c r="I1898" i="15"/>
  <c r="H1898" i="15"/>
  <c r="F1898" i="15"/>
  <c r="E1898" i="15"/>
  <c r="D1898" i="15"/>
  <c r="C1898" i="15"/>
  <c r="B1898" i="15"/>
  <c r="V1535" i="15"/>
  <c r="I1897" i="15"/>
  <c r="H1897" i="15"/>
  <c r="F1897" i="15"/>
  <c r="W1897" i="15" s="1"/>
  <c r="E1897" i="15"/>
  <c r="D1897" i="15"/>
  <c r="C1897" i="15"/>
  <c r="B1897" i="15"/>
  <c r="V1534" i="15"/>
  <c r="I1896" i="15"/>
  <c r="H1896" i="15"/>
  <c r="F1896" i="15"/>
  <c r="E1896" i="15"/>
  <c r="D1896" i="15"/>
  <c r="C1896" i="15"/>
  <c r="B1896" i="15"/>
  <c r="V1533" i="15"/>
  <c r="I1895" i="15"/>
  <c r="H1895" i="15"/>
  <c r="F1895" i="15"/>
  <c r="E1895" i="15"/>
  <c r="D1895" i="15"/>
  <c r="C1895" i="15"/>
  <c r="B1895" i="15"/>
  <c r="V1532" i="15"/>
  <c r="I1894" i="15"/>
  <c r="H1894" i="15"/>
  <c r="F1894" i="15"/>
  <c r="E1894" i="15"/>
  <c r="D1894" i="15"/>
  <c r="C1894" i="15"/>
  <c r="B1894" i="15"/>
  <c r="V1531" i="15"/>
  <c r="I1893" i="15"/>
  <c r="H1893" i="15"/>
  <c r="F1893" i="15"/>
  <c r="J1893" i="15" s="1"/>
  <c r="E1893" i="15"/>
  <c r="D1893" i="15"/>
  <c r="C1893" i="15"/>
  <c r="B1893" i="15"/>
  <c r="V1530" i="15"/>
  <c r="J1892" i="15"/>
  <c r="I1892" i="15"/>
  <c r="H1892" i="15"/>
  <c r="F1892" i="15"/>
  <c r="E1892" i="15"/>
  <c r="D1892" i="15"/>
  <c r="C1892" i="15"/>
  <c r="B1892" i="15"/>
  <c r="V1529" i="15"/>
  <c r="I1891" i="15"/>
  <c r="H1891" i="15"/>
  <c r="F1891" i="15"/>
  <c r="J1891" i="15" s="1"/>
  <c r="E1891" i="15"/>
  <c r="D1891" i="15"/>
  <c r="C1891" i="15"/>
  <c r="B1891" i="15"/>
  <c r="V1528" i="15"/>
  <c r="I1890" i="15"/>
  <c r="H1890" i="15"/>
  <c r="F1890" i="15"/>
  <c r="E1890" i="15"/>
  <c r="D1890" i="15"/>
  <c r="C1890" i="15"/>
  <c r="B1890" i="15"/>
  <c r="V1527" i="15"/>
  <c r="I1889" i="15"/>
  <c r="H1889" i="15"/>
  <c r="F1889" i="15"/>
  <c r="J1889" i="15" s="1"/>
  <c r="E1889" i="15"/>
  <c r="D1889" i="15"/>
  <c r="C1889" i="15"/>
  <c r="B1889" i="15"/>
  <c r="W1526" i="15"/>
  <c r="V1526" i="15"/>
  <c r="I1888" i="15"/>
  <c r="H1888" i="15"/>
  <c r="F1888" i="15"/>
  <c r="J1888" i="15" s="1"/>
  <c r="E1888" i="15"/>
  <c r="D1888" i="15"/>
  <c r="C1888" i="15"/>
  <c r="B1888" i="15"/>
  <c r="V1525" i="15"/>
  <c r="I1887" i="15"/>
  <c r="H1887" i="15"/>
  <c r="F1887" i="15"/>
  <c r="J1887" i="15" s="1"/>
  <c r="E1887" i="15"/>
  <c r="D1887" i="15"/>
  <c r="C1887" i="15"/>
  <c r="B1887" i="15"/>
  <c r="V1524" i="15"/>
  <c r="I1886" i="15"/>
  <c r="H1886" i="15"/>
  <c r="F1886" i="15"/>
  <c r="W1886" i="15" s="1"/>
  <c r="E1886" i="15"/>
  <c r="D1886" i="15"/>
  <c r="C1886" i="15"/>
  <c r="B1886" i="15"/>
  <c r="V1523" i="15"/>
  <c r="I1885" i="15"/>
  <c r="H1885" i="15"/>
  <c r="F1885" i="15"/>
  <c r="E1885" i="15"/>
  <c r="D1885" i="15"/>
  <c r="C1885" i="15"/>
  <c r="B1885" i="15"/>
  <c r="V1522" i="15"/>
  <c r="I1884" i="15"/>
  <c r="H1884" i="15"/>
  <c r="F1884" i="15"/>
  <c r="E1884" i="15"/>
  <c r="D1884" i="15"/>
  <c r="C1884" i="15"/>
  <c r="B1884" i="15"/>
  <c r="V1521" i="15"/>
  <c r="I1883" i="15"/>
  <c r="H1883" i="15"/>
  <c r="F1883" i="15"/>
  <c r="J1883" i="15" s="1"/>
  <c r="E1883" i="15"/>
  <c r="D1883" i="15"/>
  <c r="C1883" i="15"/>
  <c r="B1883" i="15"/>
  <c r="V1520" i="15"/>
  <c r="I1882" i="15"/>
  <c r="H1882" i="15"/>
  <c r="F1882" i="15"/>
  <c r="J1882" i="15" s="1"/>
  <c r="E1882" i="15"/>
  <c r="D1882" i="15"/>
  <c r="C1882" i="15"/>
  <c r="B1882" i="15"/>
  <c r="V1519" i="15"/>
  <c r="J1881" i="15"/>
  <c r="I1881" i="15"/>
  <c r="H1881" i="15"/>
  <c r="F1881" i="15"/>
  <c r="E1881" i="15"/>
  <c r="D1881" i="15"/>
  <c r="C1881" i="15"/>
  <c r="B1881" i="15"/>
  <c r="V1518" i="15"/>
  <c r="I1880" i="15"/>
  <c r="H1880" i="15"/>
  <c r="F1880" i="15"/>
  <c r="J1880" i="15" s="1"/>
  <c r="E1880" i="15"/>
  <c r="D1880" i="15"/>
  <c r="C1880" i="15"/>
  <c r="B1880" i="15"/>
  <c r="V1517" i="15"/>
  <c r="I1879" i="15"/>
  <c r="H1879" i="15"/>
  <c r="F1879" i="15"/>
  <c r="J1879" i="15" s="1"/>
  <c r="E1879" i="15"/>
  <c r="D1879" i="15"/>
  <c r="C1879" i="15"/>
  <c r="B1879" i="15"/>
  <c r="V1516" i="15"/>
  <c r="I1878" i="15"/>
  <c r="H1878" i="15"/>
  <c r="F1878" i="15"/>
  <c r="J1878" i="15" s="1"/>
  <c r="E1878" i="15"/>
  <c r="D1878" i="15"/>
  <c r="C1878" i="15"/>
  <c r="B1878" i="15"/>
  <c r="V1515" i="15"/>
  <c r="I1877" i="15"/>
  <c r="H1877" i="15"/>
  <c r="F1877" i="15"/>
  <c r="E1877" i="15"/>
  <c r="D1877" i="15"/>
  <c r="C1877" i="15"/>
  <c r="B1877" i="15"/>
  <c r="V1514" i="15"/>
  <c r="I1876" i="15"/>
  <c r="H1876" i="15"/>
  <c r="F1876" i="15"/>
  <c r="E1876" i="15"/>
  <c r="D1876" i="15"/>
  <c r="C1876" i="15"/>
  <c r="B1876" i="15"/>
  <c r="V1513" i="15"/>
  <c r="I1875" i="15"/>
  <c r="H1875" i="15"/>
  <c r="F1875" i="15"/>
  <c r="E1875" i="15"/>
  <c r="D1875" i="15"/>
  <c r="C1875" i="15"/>
  <c r="B1875" i="15"/>
  <c r="V1512" i="15"/>
  <c r="I1874" i="15"/>
  <c r="H1874" i="15"/>
  <c r="F1874" i="15"/>
  <c r="E1874" i="15"/>
  <c r="D1874" i="15"/>
  <c r="C1874" i="15"/>
  <c r="B1874" i="15"/>
  <c r="V1511" i="15"/>
  <c r="I1873" i="15"/>
  <c r="H1873" i="15"/>
  <c r="F1873" i="15"/>
  <c r="E1873" i="15"/>
  <c r="D1873" i="15"/>
  <c r="C1873" i="15"/>
  <c r="B1873" i="15"/>
  <c r="V1510" i="15"/>
  <c r="I1872" i="15"/>
  <c r="H1872" i="15"/>
  <c r="F1872" i="15"/>
  <c r="E1872" i="15"/>
  <c r="D1872" i="15"/>
  <c r="C1872" i="15"/>
  <c r="B1872" i="15"/>
  <c r="V1509" i="15"/>
  <c r="I1871" i="15"/>
  <c r="H1871" i="15"/>
  <c r="F1871" i="15"/>
  <c r="E1871" i="15"/>
  <c r="D1871" i="15"/>
  <c r="C1871" i="15"/>
  <c r="B1871" i="15"/>
  <c r="V1508" i="15"/>
  <c r="I1870" i="15"/>
  <c r="H1870" i="15"/>
  <c r="F1870" i="15"/>
  <c r="E1870" i="15"/>
  <c r="D1870" i="15"/>
  <c r="C1870" i="15"/>
  <c r="B1870" i="15"/>
  <c r="W1507" i="15"/>
  <c r="V1507" i="15"/>
  <c r="I1869" i="15"/>
  <c r="H1869" i="15"/>
  <c r="F1869" i="15"/>
  <c r="J1869" i="15" s="1"/>
  <c r="E1869" i="15"/>
  <c r="D1869" i="15"/>
  <c r="C1869" i="15"/>
  <c r="B1869" i="15"/>
  <c r="V1506" i="15"/>
  <c r="I1868" i="15"/>
  <c r="H1868" i="15"/>
  <c r="F1868" i="15"/>
  <c r="E1868" i="15"/>
  <c r="D1868" i="15"/>
  <c r="C1868" i="15"/>
  <c r="B1868" i="15"/>
  <c r="V1505" i="15"/>
  <c r="I1867" i="15"/>
  <c r="H1867" i="15"/>
  <c r="F1867" i="15"/>
  <c r="J1867" i="15" s="1"/>
  <c r="E1867" i="15"/>
  <c r="D1867" i="15"/>
  <c r="C1867" i="15"/>
  <c r="B1867" i="15"/>
  <c r="V1504" i="15"/>
  <c r="I1866" i="15"/>
  <c r="H1866" i="15"/>
  <c r="F1866" i="15"/>
  <c r="E1866" i="15"/>
  <c r="D1866" i="15"/>
  <c r="C1866" i="15"/>
  <c r="B1866" i="15"/>
  <c r="V1503" i="15"/>
  <c r="I1865" i="15"/>
  <c r="H1865" i="15"/>
  <c r="F1865" i="15"/>
  <c r="J1865" i="15" s="1"/>
  <c r="E1865" i="15"/>
  <c r="D1865" i="15"/>
  <c r="C1865" i="15"/>
  <c r="B1865" i="15"/>
  <c r="V1502" i="15"/>
  <c r="I1864" i="15"/>
  <c r="H1864" i="15"/>
  <c r="F1864" i="15"/>
  <c r="E1864" i="15"/>
  <c r="D1864" i="15"/>
  <c r="C1864" i="15"/>
  <c r="B1864" i="15"/>
  <c r="V1501" i="15"/>
  <c r="I1863" i="15"/>
  <c r="H1863" i="15"/>
  <c r="F1863" i="15"/>
  <c r="E1863" i="15"/>
  <c r="D1863" i="15"/>
  <c r="C1863" i="15"/>
  <c r="B1863" i="15"/>
  <c r="V1500" i="15"/>
  <c r="I1862" i="15"/>
  <c r="H1862" i="15"/>
  <c r="F1862" i="15"/>
  <c r="E1862" i="15"/>
  <c r="D1862" i="15"/>
  <c r="C1862" i="15"/>
  <c r="B1862" i="15"/>
  <c r="V1499" i="15"/>
  <c r="I1861" i="15"/>
  <c r="H1861" i="15"/>
  <c r="F1861" i="15"/>
  <c r="E1861" i="15"/>
  <c r="D1861" i="15"/>
  <c r="C1861" i="15"/>
  <c r="B1861" i="15"/>
  <c r="V1498" i="15"/>
  <c r="I1860" i="15"/>
  <c r="H1860" i="15"/>
  <c r="F1860" i="15"/>
  <c r="E1860" i="15"/>
  <c r="D1860" i="15"/>
  <c r="C1860" i="15"/>
  <c r="B1860" i="15"/>
  <c r="V1497" i="15"/>
  <c r="I1859" i="15"/>
  <c r="H1859" i="15"/>
  <c r="F1859" i="15"/>
  <c r="E1859" i="15"/>
  <c r="D1859" i="15"/>
  <c r="C1859" i="15"/>
  <c r="B1859" i="15"/>
  <c r="V1496" i="15"/>
  <c r="I1858" i="15"/>
  <c r="H1858" i="15"/>
  <c r="F1858" i="15"/>
  <c r="E1858" i="15"/>
  <c r="D1858" i="15"/>
  <c r="C1858" i="15"/>
  <c r="B1858" i="15"/>
  <c r="V1495" i="15"/>
  <c r="I1857" i="15"/>
  <c r="H1857" i="15"/>
  <c r="F1857" i="15"/>
  <c r="J1857" i="15" s="1"/>
  <c r="E1857" i="15"/>
  <c r="D1857" i="15"/>
  <c r="C1857" i="15"/>
  <c r="B1857" i="15"/>
  <c r="V1494" i="15"/>
  <c r="I1856" i="15"/>
  <c r="H1856" i="15"/>
  <c r="F1856" i="15"/>
  <c r="E1856" i="15"/>
  <c r="D1856" i="15"/>
  <c r="C1856" i="15"/>
  <c r="B1856" i="15"/>
  <c r="V1493" i="15"/>
  <c r="I1855" i="15"/>
  <c r="H1855" i="15"/>
  <c r="F1855" i="15"/>
  <c r="E1855" i="15"/>
  <c r="D1855" i="15"/>
  <c r="C1855" i="15"/>
  <c r="B1855" i="15"/>
  <c r="V1492" i="15"/>
  <c r="I1854" i="15"/>
  <c r="H1854" i="15"/>
  <c r="F1854" i="15"/>
  <c r="J1854" i="15" s="1"/>
  <c r="E1854" i="15"/>
  <c r="D1854" i="15"/>
  <c r="C1854" i="15"/>
  <c r="B1854" i="15"/>
  <c r="V1491" i="15"/>
  <c r="I1853" i="15"/>
  <c r="H1853" i="15"/>
  <c r="F1853" i="15"/>
  <c r="J1853" i="15" s="1"/>
  <c r="E1853" i="15"/>
  <c r="D1853" i="15"/>
  <c r="C1853" i="15"/>
  <c r="B1853" i="15"/>
  <c r="V1490" i="15"/>
  <c r="I1852" i="15"/>
  <c r="H1852" i="15"/>
  <c r="F1852" i="15"/>
  <c r="J1852" i="15" s="1"/>
  <c r="E1852" i="15"/>
  <c r="D1852" i="15"/>
  <c r="C1852" i="15"/>
  <c r="B1852" i="15"/>
  <c r="V1489" i="15"/>
  <c r="J1851" i="15"/>
  <c r="I1851" i="15"/>
  <c r="H1851" i="15"/>
  <c r="F1851" i="15"/>
  <c r="E1851" i="15"/>
  <c r="D1851" i="15"/>
  <c r="C1851" i="15"/>
  <c r="B1851" i="15"/>
  <c r="V1488" i="15"/>
  <c r="I1850" i="15"/>
  <c r="H1850" i="15"/>
  <c r="F1850" i="15"/>
  <c r="E1850" i="15"/>
  <c r="D1850" i="15"/>
  <c r="C1850" i="15"/>
  <c r="B1850" i="15"/>
  <c r="V1487" i="15"/>
  <c r="I1849" i="15"/>
  <c r="H1849" i="15"/>
  <c r="F1849" i="15"/>
  <c r="E1849" i="15"/>
  <c r="D1849" i="15"/>
  <c r="C1849" i="15"/>
  <c r="B1849" i="15"/>
  <c r="V1486" i="15"/>
  <c r="I1848" i="15"/>
  <c r="H1848" i="15"/>
  <c r="F1848" i="15"/>
  <c r="E1848" i="15"/>
  <c r="D1848" i="15"/>
  <c r="C1848" i="15"/>
  <c r="B1848" i="15"/>
  <c r="V1485" i="15"/>
  <c r="I1847" i="15"/>
  <c r="H1847" i="15"/>
  <c r="F1847" i="15"/>
  <c r="J1847" i="15" s="1"/>
  <c r="E1847" i="15"/>
  <c r="D1847" i="15"/>
  <c r="C1847" i="15"/>
  <c r="B1847" i="15"/>
  <c r="W1484" i="15"/>
  <c r="V1484" i="15"/>
  <c r="I1846" i="15"/>
  <c r="H1846" i="15"/>
  <c r="F1846" i="15"/>
  <c r="E1846" i="15"/>
  <c r="D1846" i="15"/>
  <c r="C1846" i="15"/>
  <c r="B1846" i="15"/>
  <c r="V1483" i="15"/>
  <c r="I1845" i="15"/>
  <c r="H1845" i="15"/>
  <c r="F1845" i="15"/>
  <c r="J1845" i="15" s="1"/>
  <c r="E1845" i="15"/>
  <c r="D1845" i="15"/>
  <c r="C1845" i="15"/>
  <c r="B1845" i="15"/>
  <c r="W1482" i="15"/>
  <c r="V1482" i="15"/>
  <c r="I1844" i="15"/>
  <c r="H1844" i="15"/>
  <c r="F1844" i="15"/>
  <c r="E1844" i="15"/>
  <c r="D1844" i="15"/>
  <c r="C1844" i="15"/>
  <c r="B1844" i="15"/>
  <c r="V1481" i="15"/>
  <c r="I1843" i="15"/>
  <c r="H1843" i="15"/>
  <c r="F1843" i="15"/>
  <c r="E1843" i="15"/>
  <c r="D1843" i="15"/>
  <c r="C1843" i="15"/>
  <c r="B1843" i="15"/>
  <c r="V1480" i="15"/>
  <c r="I1842" i="15"/>
  <c r="H1842" i="15"/>
  <c r="F1842" i="15"/>
  <c r="J1842" i="15" s="1"/>
  <c r="E1842" i="15"/>
  <c r="D1842" i="15"/>
  <c r="C1842" i="15"/>
  <c r="B1842" i="15"/>
  <c r="V1479" i="15"/>
  <c r="I1841" i="15"/>
  <c r="H1841" i="15"/>
  <c r="F1841" i="15"/>
  <c r="E1841" i="15"/>
  <c r="D1841" i="15"/>
  <c r="C1841" i="15"/>
  <c r="B1841" i="15"/>
  <c r="V1478" i="15"/>
  <c r="I1840" i="15"/>
  <c r="H1840" i="15"/>
  <c r="F1840" i="15"/>
  <c r="E1840" i="15"/>
  <c r="D1840" i="15"/>
  <c r="C1840" i="15"/>
  <c r="B1840" i="15"/>
  <c r="V1477" i="15"/>
  <c r="I1839" i="15"/>
  <c r="H1839" i="15"/>
  <c r="F1839" i="15"/>
  <c r="E1839" i="15"/>
  <c r="D1839" i="15"/>
  <c r="C1839" i="15"/>
  <c r="B1839" i="15"/>
  <c r="V1476" i="15"/>
  <c r="I1838" i="15"/>
  <c r="H1838" i="15"/>
  <c r="F1838" i="15"/>
  <c r="E1838" i="15"/>
  <c r="D1838" i="15"/>
  <c r="C1838" i="15"/>
  <c r="B1838" i="15"/>
  <c r="V1475" i="15"/>
  <c r="I1837" i="15"/>
  <c r="H1837" i="15"/>
  <c r="F1837" i="15"/>
  <c r="E1837" i="15"/>
  <c r="D1837" i="15"/>
  <c r="C1837" i="15"/>
  <c r="B1837" i="15"/>
  <c r="V1474" i="15"/>
  <c r="I1836" i="15"/>
  <c r="H1836" i="15"/>
  <c r="F1836" i="15"/>
  <c r="E1836" i="15"/>
  <c r="D1836" i="15"/>
  <c r="C1836" i="15"/>
  <c r="B1836" i="15"/>
  <c r="V1473" i="15"/>
  <c r="I1835" i="15"/>
  <c r="H1835" i="15"/>
  <c r="F1835" i="15"/>
  <c r="J1835" i="15" s="1"/>
  <c r="E1835" i="15"/>
  <c r="D1835" i="15"/>
  <c r="C1835" i="15"/>
  <c r="B1835" i="15"/>
  <c r="V1472" i="15"/>
  <c r="I1834" i="15"/>
  <c r="H1834" i="15"/>
  <c r="F1834" i="15"/>
  <c r="J1834" i="15" s="1"/>
  <c r="E1834" i="15"/>
  <c r="D1834" i="15"/>
  <c r="C1834" i="15"/>
  <c r="B1834" i="15"/>
  <c r="V1471" i="15"/>
  <c r="I1833" i="15"/>
  <c r="H1833" i="15"/>
  <c r="F1833" i="15"/>
  <c r="J1833" i="15" s="1"/>
  <c r="E1833" i="15"/>
  <c r="D1833" i="15"/>
  <c r="C1833" i="15"/>
  <c r="B1833" i="15"/>
  <c r="V1470" i="15"/>
  <c r="I1832" i="15"/>
  <c r="H1832" i="15"/>
  <c r="F1832" i="15"/>
  <c r="J1832" i="15" s="1"/>
  <c r="E1832" i="15"/>
  <c r="D1832" i="15"/>
  <c r="C1832" i="15"/>
  <c r="B1832" i="15"/>
  <c r="V1469" i="15"/>
  <c r="I1831" i="15"/>
  <c r="H1831" i="15"/>
  <c r="F1831" i="15"/>
  <c r="E1831" i="15"/>
  <c r="D1831" i="15"/>
  <c r="C1831" i="15"/>
  <c r="B1831" i="15"/>
  <c r="V1468" i="15"/>
  <c r="J1830" i="15"/>
  <c r="I1830" i="15"/>
  <c r="H1830" i="15"/>
  <c r="F1830" i="15"/>
  <c r="E1830" i="15"/>
  <c r="D1830" i="15"/>
  <c r="C1830" i="15"/>
  <c r="B1830" i="15"/>
  <c r="V1467" i="15"/>
  <c r="I1829" i="15"/>
  <c r="H1829" i="15"/>
  <c r="F1829" i="15"/>
  <c r="J1829" i="15" s="1"/>
  <c r="E1829" i="15"/>
  <c r="D1829" i="15"/>
  <c r="C1829" i="15"/>
  <c r="B1829" i="15"/>
  <c r="V1466" i="15"/>
  <c r="I1828" i="15"/>
  <c r="H1828" i="15"/>
  <c r="F1828" i="15"/>
  <c r="W1828" i="15" s="1"/>
  <c r="E1828" i="15"/>
  <c r="D1828" i="15"/>
  <c r="C1828" i="15"/>
  <c r="B1828" i="15"/>
  <c r="V1465" i="15"/>
  <c r="I1827" i="15"/>
  <c r="H1827" i="15"/>
  <c r="F1827" i="15"/>
  <c r="E1827" i="15"/>
  <c r="D1827" i="15"/>
  <c r="C1827" i="15"/>
  <c r="B1827" i="15"/>
  <c r="V1464" i="15"/>
  <c r="I1826" i="15"/>
  <c r="H1826" i="15"/>
  <c r="F1826" i="15"/>
  <c r="E1826" i="15"/>
  <c r="D1826" i="15"/>
  <c r="C1826" i="15"/>
  <c r="B1826" i="15"/>
  <c r="V1463" i="15"/>
  <c r="I1825" i="15"/>
  <c r="H1825" i="15"/>
  <c r="F1825" i="15"/>
  <c r="E1825" i="15"/>
  <c r="D1825" i="15"/>
  <c r="C1825" i="15"/>
  <c r="B1825" i="15"/>
  <c r="V1462" i="15"/>
  <c r="I1824" i="15"/>
  <c r="H1824" i="15"/>
  <c r="F1824" i="15"/>
  <c r="W1456" i="15" s="1"/>
  <c r="E1824" i="15"/>
  <c r="D1824" i="15"/>
  <c r="C1824" i="15"/>
  <c r="B1824" i="15"/>
  <c r="V1461" i="15"/>
  <c r="I1823" i="15"/>
  <c r="H1823" i="15"/>
  <c r="F1823" i="15"/>
  <c r="E1823" i="15"/>
  <c r="D1823" i="15"/>
  <c r="C1823" i="15"/>
  <c r="B1823" i="15"/>
  <c r="V1460" i="15"/>
  <c r="I1822" i="15"/>
  <c r="H1822" i="15"/>
  <c r="F1822" i="15"/>
  <c r="E1822" i="15"/>
  <c r="D1822" i="15"/>
  <c r="C1822" i="15"/>
  <c r="B1822" i="15"/>
  <c r="V1459" i="15"/>
  <c r="I1821" i="15"/>
  <c r="H1821" i="15"/>
  <c r="F1821" i="15"/>
  <c r="J1821" i="15" s="1"/>
  <c r="E1821" i="15"/>
  <c r="D1821" i="15"/>
  <c r="C1821" i="15"/>
  <c r="B1821" i="15"/>
  <c r="V1458" i="15"/>
  <c r="I1820" i="15"/>
  <c r="H1820" i="15"/>
  <c r="F1820" i="15"/>
  <c r="E1820" i="15"/>
  <c r="D1820" i="15"/>
  <c r="C1820" i="15"/>
  <c r="B1820" i="15"/>
  <c r="W1457" i="15"/>
  <c r="V1457" i="15"/>
  <c r="J1819" i="15"/>
  <c r="I1819" i="15"/>
  <c r="H1819" i="15"/>
  <c r="F1819" i="15"/>
  <c r="E1819" i="15"/>
  <c r="D1819" i="15"/>
  <c r="C1819" i="15"/>
  <c r="B1819" i="15"/>
  <c r="V1456" i="15"/>
  <c r="I1818" i="15"/>
  <c r="H1818" i="15"/>
  <c r="F1818" i="15"/>
  <c r="J1818" i="15" s="1"/>
  <c r="E1818" i="15"/>
  <c r="D1818" i="15"/>
  <c r="C1818" i="15"/>
  <c r="B1818" i="15"/>
  <c r="V1455" i="15"/>
  <c r="I1817" i="15"/>
  <c r="H1817" i="15"/>
  <c r="F1817" i="15"/>
  <c r="E1817" i="15"/>
  <c r="D1817" i="15"/>
  <c r="C1817" i="15"/>
  <c r="B1817" i="15"/>
  <c r="W1454" i="15"/>
  <c r="V1454" i="15"/>
  <c r="J1816" i="15"/>
  <c r="I1816" i="15"/>
  <c r="H1816" i="15"/>
  <c r="F1816" i="15"/>
  <c r="E1816" i="15"/>
  <c r="D1816" i="15"/>
  <c r="C1816" i="15"/>
  <c r="B1816" i="15"/>
  <c r="V1453" i="15"/>
  <c r="I1815" i="15"/>
  <c r="H1815" i="15"/>
  <c r="F1815" i="15"/>
  <c r="E1815" i="15"/>
  <c r="D1815" i="15"/>
  <c r="C1815" i="15"/>
  <c r="B1815" i="15"/>
  <c r="V1452" i="15"/>
  <c r="I1814" i="15"/>
  <c r="H1814" i="15"/>
  <c r="F1814" i="15"/>
  <c r="W1446" i="15" s="1"/>
  <c r="E1814" i="15"/>
  <c r="D1814" i="15"/>
  <c r="C1814" i="15"/>
  <c r="B1814" i="15"/>
  <c r="V1451" i="15"/>
  <c r="I1813" i="15"/>
  <c r="H1813" i="15"/>
  <c r="F1813" i="15"/>
  <c r="E1813" i="15"/>
  <c r="D1813" i="15"/>
  <c r="C1813" i="15"/>
  <c r="B1813" i="15"/>
  <c r="V1450" i="15"/>
  <c r="I1812" i="15"/>
  <c r="H1812" i="15"/>
  <c r="F1812" i="15"/>
  <c r="E1812" i="15"/>
  <c r="D1812" i="15"/>
  <c r="C1812" i="15"/>
  <c r="B1812" i="15"/>
  <c r="W1449" i="15"/>
  <c r="V1449" i="15"/>
  <c r="I1811" i="15"/>
  <c r="H1811" i="15"/>
  <c r="F1811" i="15"/>
  <c r="J1811" i="15" s="1"/>
  <c r="E1811" i="15"/>
  <c r="D1811" i="15"/>
  <c r="C1811" i="15"/>
  <c r="B1811" i="15"/>
  <c r="V1448" i="15"/>
  <c r="I1810" i="15"/>
  <c r="H1810" i="15"/>
  <c r="F1810" i="15"/>
  <c r="J1810" i="15" s="1"/>
  <c r="E1810" i="15"/>
  <c r="D1810" i="15"/>
  <c r="C1810" i="15"/>
  <c r="B1810" i="15"/>
  <c r="V1447" i="15"/>
  <c r="J1809" i="15"/>
  <c r="I1809" i="15"/>
  <c r="H1809" i="15"/>
  <c r="F1809" i="15"/>
  <c r="E1809" i="15"/>
  <c r="D1809" i="15"/>
  <c r="C1809" i="15"/>
  <c r="B1809" i="15"/>
  <c r="V1446" i="15"/>
  <c r="J1808" i="15"/>
  <c r="I1808" i="15"/>
  <c r="H1808" i="15"/>
  <c r="F1808" i="15"/>
  <c r="E1808" i="15"/>
  <c r="D1808" i="15"/>
  <c r="C1808" i="15"/>
  <c r="B1808" i="15"/>
  <c r="V1445" i="15"/>
  <c r="I1807" i="15"/>
  <c r="H1807" i="15"/>
  <c r="F1807" i="15"/>
  <c r="J1807" i="15" s="1"/>
  <c r="E1807" i="15"/>
  <c r="D1807" i="15"/>
  <c r="C1807" i="15"/>
  <c r="B1807" i="15"/>
  <c r="V1444" i="15"/>
  <c r="I1806" i="15"/>
  <c r="H1806" i="15"/>
  <c r="F1806" i="15"/>
  <c r="J1806" i="15" s="1"/>
  <c r="E1806" i="15"/>
  <c r="D1806" i="15"/>
  <c r="C1806" i="15"/>
  <c r="B1806" i="15"/>
  <c r="V1443" i="15"/>
  <c r="I1805" i="15"/>
  <c r="H1805" i="15"/>
  <c r="F1805" i="15"/>
  <c r="E1805" i="15"/>
  <c r="D1805" i="15"/>
  <c r="C1805" i="15"/>
  <c r="B1805" i="15"/>
  <c r="V1442" i="15"/>
  <c r="I1804" i="15"/>
  <c r="H1804" i="15"/>
  <c r="F1804" i="15"/>
  <c r="W1804" i="15" s="1"/>
  <c r="E1804" i="15"/>
  <c r="D1804" i="15"/>
  <c r="C1804" i="15"/>
  <c r="B1804" i="15"/>
  <c r="V1441" i="15"/>
  <c r="I1803" i="15"/>
  <c r="H1803" i="15"/>
  <c r="F1803" i="15"/>
  <c r="E1803" i="15"/>
  <c r="D1803" i="15"/>
  <c r="C1803" i="15"/>
  <c r="B1803" i="15"/>
  <c r="V1440" i="15"/>
  <c r="J1802" i="15"/>
  <c r="I1802" i="15"/>
  <c r="H1802" i="15"/>
  <c r="F1802" i="15"/>
  <c r="E1802" i="15"/>
  <c r="D1802" i="15"/>
  <c r="C1802" i="15"/>
  <c r="B1802" i="15"/>
  <c r="V1439" i="15"/>
  <c r="I1801" i="15"/>
  <c r="H1801" i="15"/>
  <c r="F1801" i="15"/>
  <c r="E1801" i="15"/>
  <c r="D1801" i="15"/>
  <c r="C1801" i="15"/>
  <c r="B1801" i="15"/>
  <c r="V1438" i="15"/>
  <c r="I1800" i="15"/>
  <c r="H1800" i="15"/>
  <c r="F1800" i="15"/>
  <c r="W1800" i="15" s="1"/>
  <c r="E1800" i="15"/>
  <c r="D1800" i="15"/>
  <c r="C1800" i="15"/>
  <c r="B1800" i="15"/>
  <c r="V1437" i="15"/>
  <c r="I1799" i="15"/>
  <c r="H1799" i="15"/>
  <c r="F1799" i="15"/>
  <c r="J1799" i="15" s="1"/>
  <c r="E1799" i="15"/>
  <c r="D1799" i="15"/>
  <c r="C1799" i="15"/>
  <c r="B1799" i="15"/>
  <c r="W1436" i="15"/>
  <c r="V1436" i="15"/>
  <c r="I1798" i="15"/>
  <c r="H1798" i="15"/>
  <c r="F1798" i="15"/>
  <c r="J1798" i="15" s="1"/>
  <c r="E1798" i="15"/>
  <c r="D1798" i="15"/>
  <c r="C1798" i="15"/>
  <c r="B1798" i="15"/>
  <c r="V1435" i="15"/>
  <c r="I1797" i="15"/>
  <c r="H1797" i="15"/>
  <c r="F1797" i="15"/>
  <c r="E1797" i="15"/>
  <c r="D1797" i="15"/>
  <c r="C1797" i="15"/>
  <c r="B1797" i="15"/>
  <c r="V1434" i="15"/>
  <c r="J1796" i="15"/>
  <c r="I1796" i="15"/>
  <c r="H1796" i="15"/>
  <c r="F1796" i="15"/>
  <c r="E1796" i="15"/>
  <c r="D1796" i="15"/>
  <c r="C1796" i="15"/>
  <c r="B1796" i="15"/>
  <c r="W1433" i="15"/>
  <c r="V1433" i="15"/>
  <c r="I1795" i="15"/>
  <c r="H1795" i="15"/>
  <c r="F1795" i="15"/>
  <c r="J1795" i="15" s="1"/>
  <c r="E1795" i="15"/>
  <c r="D1795" i="15"/>
  <c r="C1795" i="15"/>
  <c r="B1795" i="15"/>
  <c r="V1432" i="15"/>
  <c r="I1794" i="15"/>
  <c r="H1794" i="15"/>
  <c r="F1794" i="15"/>
  <c r="J1794" i="15" s="1"/>
  <c r="E1794" i="15"/>
  <c r="D1794" i="15"/>
  <c r="C1794" i="15"/>
  <c r="B1794" i="15"/>
  <c r="V1431" i="15"/>
  <c r="I1793" i="15"/>
  <c r="H1793" i="15"/>
  <c r="F1793" i="15"/>
  <c r="J1793" i="15" s="1"/>
  <c r="E1793" i="15"/>
  <c r="D1793" i="15"/>
  <c r="C1793" i="15"/>
  <c r="B1793" i="15"/>
  <c r="V1430" i="15"/>
  <c r="I1792" i="15"/>
  <c r="H1792" i="15"/>
  <c r="F1792" i="15"/>
  <c r="E1792" i="15"/>
  <c r="D1792" i="15"/>
  <c r="C1792" i="15"/>
  <c r="B1792" i="15"/>
  <c r="V1429" i="15"/>
  <c r="I1791" i="15"/>
  <c r="H1791" i="15"/>
  <c r="F1791" i="15"/>
  <c r="E1791" i="15"/>
  <c r="D1791" i="15"/>
  <c r="C1791" i="15"/>
  <c r="B1791" i="15"/>
  <c r="V1428" i="15"/>
  <c r="I1790" i="15"/>
  <c r="H1790" i="15"/>
  <c r="F1790" i="15"/>
  <c r="W1428" i="15" s="1"/>
  <c r="E1790" i="15"/>
  <c r="D1790" i="15"/>
  <c r="C1790" i="15"/>
  <c r="B1790" i="15"/>
  <c r="V1427" i="15"/>
  <c r="I1789" i="15"/>
  <c r="H1789" i="15"/>
  <c r="F1789" i="15"/>
  <c r="E1789" i="15"/>
  <c r="D1789" i="15"/>
  <c r="C1789" i="15"/>
  <c r="B1789" i="15"/>
  <c r="V1426" i="15"/>
  <c r="I1788" i="15"/>
  <c r="H1788" i="15"/>
  <c r="F1788" i="15"/>
  <c r="W1423" i="15" s="1"/>
  <c r="E1788" i="15"/>
  <c r="D1788" i="15"/>
  <c r="C1788" i="15"/>
  <c r="B1788" i="15"/>
  <c r="V1425" i="15"/>
  <c r="I1787" i="15"/>
  <c r="H1787" i="15"/>
  <c r="F1787" i="15"/>
  <c r="W1787" i="15" s="1"/>
  <c r="E1787" i="15"/>
  <c r="D1787" i="15"/>
  <c r="C1787" i="15"/>
  <c r="B1787" i="15"/>
  <c r="V1424" i="15"/>
  <c r="I1786" i="15"/>
  <c r="H1786" i="15"/>
  <c r="F1786" i="15"/>
  <c r="E1786" i="15"/>
  <c r="D1786" i="15"/>
  <c r="C1786" i="15"/>
  <c r="B1786" i="15"/>
  <c r="V1423" i="15"/>
  <c r="J1785" i="15"/>
  <c r="I1785" i="15"/>
  <c r="H1785" i="15"/>
  <c r="F1785" i="15"/>
  <c r="E1785" i="15"/>
  <c r="D1785" i="15"/>
  <c r="C1785" i="15"/>
  <c r="B1785" i="15"/>
  <c r="V1422" i="15"/>
  <c r="I1784" i="15"/>
  <c r="H1784" i="15"/>
  <c r="F1784" i="15"/>
  <c r="E1784" i="15"/>
  <c r="D1784" i="15"/>
  <c r="C1784" i="15"/>
  <c r="B1784" i="15"/>
  <c r="V1421" i="15"/>
  <c r="I1783" i="15"/>
  <c r="H1783" i="15"/>
  <c r="F1783" i="15"/>
  <c r="E1783" i="15"/>
  <c r="D1783" i="15"/>
  <c r="C1783" i="15"/>
  <c r="B1783" i="15"/>
  <c r="V1420" i="15"/>
  <c r="I1782" i="15"/>
  <c r="H1782" i="15"/>
  <c r="F1782" i="15"/>
  <c r="J1782" i="15" s="1"/>
  <c r="E1782" i="15"/>
  <c r="D1782" i="15"/>
  <c r="C1782" i="15"/>
  <c r="B1782" i="15"/>
  <c r="V1419" i="15"/>
  <c r="J1781" i="15"/>
  <c r="I1781" i="15"/>
  <c r="H1781" i="15"/>
  <c r="F1781" i="15"/>
  <c r="E1781" i="15"/>
  <c r="D1781" i="15"/>
  <c r="C1781" i="15"/>
  <c r="B1781" i="15"/>
  <c r="V1418" i="15"/>
  <c r="I1780" i="15"/>
  <c r="H1780" i="15"/>
  <c r="F1780" i="15"/>
  <c r="J1780" i="15" s="1"/>
  <c r="E1780" i="15"/>
  <c r="D1780" i="15"/>
  <c r="C1780" i="15"/>
  <c r="B1780" i="15"/>
  <c r="V1417" i="15"/>
  <c r="I1779" i="15"/>
  <c r="H1779" i="15"/>
  <c r="F1779" i="15"/>
  <c r="J1779" i="15" s="1"/>
  <c r="E1779" i="15"/>
  <c r="D1779" i="15"/>
  <c r="C1779" i="15"/>
  <c r="B1779" i="15"/>
  <c r="V1416" i="15"/>
  <c r="I1778" i="15"/>
  <c r="H1778" i="15"/>
  <c r="F1778" i="15"/>
  <c r="J1778" i="15" s="1"/>
  <c r="E1778" i="15"/>
  <c r="D1778" i="15"/>
  <c r="C1778" i="15"/>
  <c r="B1778" i="15"/>
  <c r="V1415" i="15"/>
  <c r="I1777" i="15"/>
  <c r="H1777" i="15"/>
  <c r="F1777" i="15"/>
  <c r="J1777" i="15" s="1"/>
  <c r="E1777" i="15"/>
  <c r="D1777" i="15"/>
  <c r="C1777" i="15"/>
  <c r="B1777" i="15"/>
  <c r="V1414" i="15"/>
  <c r="I1776" i="15"/>
  <c r="H1776" i="15"/>
  <c r="F1776" i="15"/>
  <c r="J1776" i="15" s="1"/>
  <c r="E1776" i="15"/>
  <c r="D1776" i="15"/>
  <c r="C1776" i="15"/>
  <c r="B1776" i="15"/>
  <c r="W1413" i="15"/>
  <c r="V1413" i="15"/>
  <c r="I1775" i="15"/>
  <c r="H1775" i="15"/>
  <c r="F1775" i="15"/>
  <c r="W1411" i="15" s="1"/>
  <c r="E1775" i="15"/>
  <c r="D1775" i="15"/>
  <c r="C1775" i="15"/>
  <c r="B1775" i="15"/>
  <c r="V1412" i="15"/>
  <c r="I1774" i="15"/>
  <c r="H1774" i="15"/>
  <c r="F1774" i="15"/>
  <c r="E1774" i="15"/>
  <c r="D1774" i="15"/>
  <c r="C1774" i="15"/>
  <c r="B1774" i="15"/>
  <c r="V1411" i="15"/>
  <c r="I1773" i="15"/>
  <c r="H1773" i="15"/>
  <c r="F1773" i="15"/>
  <c r="E1773" i="15"/>
  <c r="D1773" i="15"/>
  <c r="C1773" i="15"/>
  <c r="B1773" i="15"/>
  <c r="V1410" i="15"/>
  <c r="I1772" i="15"/>
  <c r="H1772" i="15"/>
  <c r="F1772" i="15"/>
  <c r="J1772" i="15" s="1"/>
  <c r="E1772" i="15"/>
  <c r="D1772" i="15"/>
  <c r="C1772" i="15"/>
  <c r="B1772" i="15"/>
  <c r="V1409" i="15"/>
  <c r="I1771" i="15"/>
  <c r="H1771" i="15"/>
  <c r="F1771" i="15"/>
  <c r="J1771" i="15" s="1"/>
  <c r="E1771" i="15"/>
  <c r="D1771" i="15"/>
  <c r="C1771" i="15"/>
  <c r="B1771" i="15"/>
  <c r="V1408" i="15"/>
  <c r="I1770" i="15"/>
  <c r="H1770" i="15"/>
  <c r="F1770" i="15"/>
  <c r="J1770" i="15" s="1"/>
  <c r="E1770" i="15"/>
  <c r="D1770" i="15"/>
  <c r="C1770" i="15"/>
  <c r="B1770" i="15"/>
  <c r="W1407" i="15"/>
  <c r="V1407" i="15"/>
  <c r="I1769" i="15"/>
  <c r="H1769" i="15"/>
  <c r="F1769" i="15"/>
  <c r="J1769" i="15" s="1"/>
  <c r="E1769" i="15"/>
  <c r="D1769" i="15"/>
  <c r="C1769" i="15"/>
  <c r="B1769" i="15"/>
  <c r="V1406" i="15"/>
  <c r="I1768" i="15"/>
  <c r="H1768" i="15"/>
  <c r="F1768" i="15"/>
  <c r="W1768" i="15" s="1"/>
  <c r="E1768" i="15"/>
  <c r="D1768" i="15"/>
  <c r="C1768" i="15"/>
  <c r="B1768" i="15"/>
  <c r="V1405" i="15"/>
  <c r="I1767" i="15"/>
  <c r="H1767" i="15"/>
  <c r="F1767" i="15"/>
  <c r="E1767" i="15"/>
  <c r="D1767" i="15"/>
  <c r="C1767" i="15"/>
  <c r="B1767" i="15"/>
  <c r="V1404" i="15"/>
  <c r="I1766" i="15"/>
  <c r="H1766" i="15"/>
  <c r="F1766" i="15"/>
  <c r="J1766" i="15" s="1"/>
  <c r="E1766" i="15"/>
  <c r="D1766" i="15"/>
  <c r="C1766" i="15"/>
  <c r="B1766" i="15"/>
  <c r="V1403" i="15"/>
  <c r="I1765" i="15"/>
  <c r="H1765" i="15"/>
  <c r="F1765" i="15"/>
  <c r="J1765" i="15" s="1"/>
  <c r="E1765" i="15"/>
  <c r="D1765" i="15"/>
  <c r="C1765" i="15"/>
  <c r="B1765" i="15"/>
  <c r="V1402" i="15"/>
  <c r="I1764" i="15"/>
  <c r="H1764" i="15"/>
  <c r="F1764" i="15"/>
  <c r="J1764" i="15" s="1"/>
  <c r="E1764" i="15"/>
  <c r="D1764" i="15"/>
  <c r="C1764" i="15"/>
  <c r="B1764" i="15"/>
  <c r="V1401" i="15"/>
  <c r="I1763" i="15"/>
  <c r="H1763" i="15"/>
  <c r="F1763" i="15"/>
  <c r="E1763" i="15"/>
  <c r="D1763" i="15"/>
  <c r="C1763" i="15"/>
  <c r="B1763" i="15"/>
  <c r="V1400" i="15"/>
  <c r="J1762" i="15"/>
  <c r="I1762" i="15"/>
  <c r="H1762" i="15"/>
  <c r="F1762" i="15"/>
  <c r="E1762" i="15"/>
  <c r="D1762" i="15"/>
  <c r="C1762" i="15"/>
  <c r="B1762" i="15"/>
  <c r="V1399" i="15"/>
  <c r="I1761" i="15"/>
  <c r="H1761" i="15"/>
  <c r="F1761" i="15"/>
  <c r="E1761" i="15"/>
  <c r="D1761" i="15"/>
  <c r="C1761" i="15"/>
  <c r="B1761" i="15"/>
  <c r="V1398" i="15"/>
  <c r="I1760" i="15"/>
  <c r="H1760" i="15"/>
  <c r="F1760" i="15"/>
  <c r="J1760" i="15" s="1"/>
  <c r="E1760" i="15"/>
  <c r="D1760" i="15"/>
  <c r="C1760" i="15"/>
  <c r="B1760" i="15"/>
  <c r="V1397" i="15"/>
  <c r="I1759" i="15"/>
  <c r="H1759" i="15"/>
  <c r="F1759" i="15"/>
  <c r="J1759" i="15" s="1"/>
  <c r="E1759" i="15"/>
  <c r="D1759" i="15"/>
  <c r="C1759" i="15"/>
  <c r="B1759" i="15"/>
  <c r="V1396" i="15"/>
  <c r="J1758" i="15"/>
  <c r="I1758" i="15"/>
  <c r="H1758" i="15"/>
  <c r="F1758" i="15"/>
  <c r="E1758" i="15"/>
  <c r="D1758" i="15"/>
  <c r="C1758" i="15"/>
  <c r="B1758" i="15"/>
  <c r="V1395" i="15"/>
  <c r="I1757" i="15"/>
  <c r="H1757" i="15"/>
  <c r="F1757" i="15"/>
  <c r="E1757" i="15"/>
  <c r="D1757" i="15"/>
  <c r="C1757" i="15"/>
  <c r="B1757" i="15"/>
  <c r="V1394" i="15"/>
  <c r="I20" i="15"/>
  <c r="H20" i="15"/>
  <c r="F20" i="15"/>
  <c r="E20" i="15"/>
  <c r="D20" i="15"/>
  <c r="C20" i="15"/>
  <c r="B20" i="15"/>
  <c r="V1393" i="15"/>
  <c r="I19" i="15"/>
  <c r="H19" i="15"/>
  <c r="F19" i="15"/>
  <c r="J19" i="15" s="1"/>
  <c r="V19" i="15" s="1"/>
  <c r="E19" i="15"/>
  <c r="D19" i="15"/>
  <c r="C19" i="15"/>
  <c r="B19" i="15"/>
  <c r="V1392" i="15"/>
  <c r="I18" i="15"/>
  <c r="H18" i="15"/>
  <c r="F18" i="15"/>
  <c r="J18" i="15" s="1"/>
  <c r="E18" i="15"/>
  <c r="D18" i="15"/>
  <c r="C18" i="15"/>
  <c r="B18" i="15"/>
  <c r="V1391" i="15"/>
  <c r="I17" i="15"/>
  <c r="H17" i="15"/>
  <c r="F17" i="15"/>
  <c r="E17" i="15"/>
  <c r="D17" i="15"/>
  <c r="C17" i="15"/>
  <c r="B17" i="15"/>
  <c r="V1390" i="15"/>
  <c r="J16" i="15"/>
  <c r="I16" i="15"/>
  <c r="H16" i="15"/>
  <c r="F16" i="15"/>
  <c r="E16" i="15"/>
  <c r="D16" i="15"/>
  <c r="C16" i="15"/>
  <c r="B16" i="15"/>
  <c r="V1389" i="15"/>
  <c r="I15" i="15"/>
  <c r="H15" i="15"/>
  <c r="F15" i="15"/>
  <c r="J15" i="15" s="1"/>
  <c r="E15" i="15"/>
  <c r="D15" i="15"/>
  <c r="C15" i="15"/>
  <c r="B15" i="15"/>
  <c r="V1388" i="15"/>
  <c r="I1756" i="15"/>
  <c r="H1756" i="15"/>
  <c r="F1756" i="15"/>
  <c r="E1756" i="15"/>
  <c r="D1756" i="15"/>
  <c r="C1756" i="15"/>
  <c r="B1756" i="15"/>
  <c r="V1387" i="15"/>
  <c r="I1755" i="15"/>
  <c r="H1755" i="15"/>
  <c r="F1755" i="15"/>
  <c r="E1755" i="15"/>
  <c r="D1755" i="15"/>
  <c r="C1755" i="15"/>
  <c r="B1755" i="15"/>
  <c r="V1386" i="15"/>
  <c r="I1754" i="15"/>
  <c r="H1754" i="15"/>
  <c r="F1754" i="15"/>
  <c r="E1754" i="15"/>
  <c r="D1754" i="15"/>
  <c r="C1754" i="15"/>
  <c r="B1754" i="15"/>
  <c r="V1385" i="15"/>
  <c r="J1753" i="15"/>
  <c r="I1753" i="15"/>
  <c r="H1753" i="15"/>
  <c r="F1753" i="15"/>
  <c r="E1753" i="15"/>
  <c r="D1753" i="15"/>
  <c r="C1753" i="15"/>
  <c r="B1753" i="15"/>
  <c r="V1384" i="15"/>
  <c r="I1752" i="15"/>
  <c r="H1752" i="15"/>
  <c r="F1752" i="15"/>
  <c r="J1752" i="15" s="1"/>
  <c r="E1752" i="15"/>
  <c r="D1752" i="15"/>
  <c r="C1752" i="15"/>
  <c r="B1752" i="15"/>
  <c r="V1383" i="15"/>
  <c r="I1751" i="15"/>
  <c r="H1751" i="15"/>
  <c r="F1751" i="15"/>
  <c r="E1751" i="15"/>
  <c r="D1751" i="15"/>
  <c r="C1751" i="15"/>
  <c r="B1751" i="15"/>
  <c r="V1382" i="15"/>
  <c r="I1750" i="15"/>
  <c r="H1750" i="15"/>
  <c r="F1750" i="15"/>
  <c r="E1750" i="15"/>
  <c r="D1750" i="15"/>
  <c r="C1750" i="15"/>
  <c r="B1750" i="15"/>
  <c r="V1381" i="15"/>
  <c r="I1749" i="15"/>
  <c r="H1749" i="15"/>
  <c r="F1749" i="15"/>
  <c r="J1749" i="15" s="1"/>
  <c r="E1749" i="15"/>
  <c r="D1749" i="15"/>
  <c r="C1749" i="15"/>
  <c r="B1749" i="15"/>
  <c r="V1380" i="15"/>
  <c r="I1748" i="15"/>
  <c r="H1748" i="15"/>
  <c r="F1748" i="15"/>
  <c r="J1748" i="15" s="1"/>
  <c r="E1748" i="15"/>
  <c r="D1748" i="15"/>
  <c r="C1748" i="15"/>
  <c r="B1748" i="15"/>
  <c r="V1379" i="15"/>
  <c r="I1747" i="15"/>
  <c r="H1747" i="15"/>
  <c r="F1747" i="15"/>
  <c r="J1747" i="15" s="1"/>
  <c r="E1747" i="15"/>
  <c r="D1747" i="15"/>
  <c r="C1747" i="15"/>
  <c r="B1747" i="15"/>
  <c r="V1378" i="15"/>
  <c r="I1746" i="15"/>
  <c r="H1746" i="15"/>
  <c r="F1746" i="15"/>
  <c r="E1746" i="15"/>
  <c r="D1746" i="15"/>
  <c r="C1746" i="15"/>
  <c r="B1746" i="15"/>
  <c r="V1377" i="15"/>
  <c r="I1745" i="15"/>
  <c r="H1745" i="15"/>
  <c r="F1745" i="15"/>
  <c r="J1745" i="15" s="1"/>
  <c r="E1745" i="15"/>
  <c r="D1745" i="15"/>
  <c r="C1745" i="15"/>
  <c r="B1745" i="15"/>
  <c r="V1376" i="15"/>
  <c r="J1744" i="15"/>
  <c r="I1744" i="15"/>
  <c r="H1744" i="15"/>
  <c r="F1744" i="15"/>
  <c r="E1744" i="15"/>
  <c r="D1744" i="15"/>
  <c r="C1744" i="15"/>
  <c r="B1744" i="15"/>
  <c r="V1375" i="15"/>
  <c r="I1743" i="15"/>
  <c r="H1743" i="15"/>
  <c r="F1743" i="15"/>
  <c r="E1743" i="15"/>
  <c r="D1743" i="15"/>
  <c r="C1743" i="15"/>
  <c r="B1743" i="15"/>
  <c r="W1374" i="15"/>
  <c r="V1374" i="15"/>
  <c r="I1742" i="15"/>
  <c r="H1742" i="15"/>
  <c r="F1742" i="15"/>
  <c r="J1742" i="15" s="1"/>
  <c r="E1742" i="15"/>
  <c r="D1742" i="15"/>
  <c r="C1742" i="15"/>
  <c r="B1742" i="15"/>
  <c r="V1373" i="15"/>
  <c r="I1741" i="15"/>
  <c r="H1741" i="15"/>
  <c r="F1741" i="15"/>
  <c r="E1741" i="15"/>
  <c r="D1741" i="15"/>
  <c r="C1741" i="15"/>
  <c r="B1741" i="15"/>
  <c r="W1372" i="15"/>
  <c r="V1372" i="15"/>
  <c r="I1740" i="15"/>
  <c r="H1740" i="15"/>
  <c r="F1740" i="15"/>
  <c r="J1740" i="15" s="1"/>
  <c r="E1740" i="15"/>
  <c r="D1740" i="15"/>
  <c r="C1740" i="15"/>
  <c r="B1740" i="15"/>
  <c r="V1371" i="15"/>
  <c r="J1739" i="15"/>
  <c r="I1739" i="15"/>
  <c r="H1739" i="15"/>
  <c r="F1739" i="15"/>
  <c r="E1739" i="15"/>
  <c r="D1739" i="15"/>
  <c r="C1739" i="15"/>
  <c r="B1739" i="15"/>
  <c r="V1370" i="15"/>
  <c r="J1738" i="15"/>
  <c r="I1738" i="15"/>
  <c r="H1738" i="15"/>
  <c r="F1738" i="15"/>
  <c r="W1364" i="15" s="1"/>
  <c r="E1738" i="15"/>
  <c r="D1738" i="15"/>
  <c r="C1738" i="15"/>
  <c r="B1738" i="15"/>
  <c r="V1369" i="15"/>
  <c r="I1737" i="15"/>
  <c r="H1737" i="15"/>
  <c r="F1737" i="15"/>
  <c r="W1363" i="15" s="1"/>
  <c r="E1737" i="15"/>
  <c r="D1737" i="15"/>
  <c r="C1737" i="15"/>
  <c r="B1737" i="15"/>
  <c r="V1368" i="15"/>
  <c r="I1736" i="15"/>
  <c r="H1736" i="15"/>
  <c r="F1736" i="15"/>
  <c r="E1736" i="15"/>
  <c r="D1736" i="15"/>
  <c r="C1736" i="15"/>
  <c r="B1736" i="15"/>
  <c r="V1367" i="15"/>
  <c r="I1735" i="15"/>
  <c r="H1735" i="15"/>
  <c r="F1735" i="15"/>
  <c r="J1735" i="15" s="1"/>
  <c r="E1735" i="15"/>
  <c r="D1735" i="15"/>
  <c r="C1735" i="15"/>
  <c r="B1735" i="15"/>
  <c r="V1366" i="15"/>
  <c r="J1734" i="15"/>
  <c r="I1734" i="15"/>
  <c r="H1734" i="15"/>
  <c r="F1734" i="15"/>
  <c r="E1734" i="15"/>
  <c r="D1734" i="15"/>
  <c r="C1734" i="15"/>
  <c r="B1734" i="15"/>
  <c r="W1365" i="15"/>
  <c r="V1365" i="15"/>
  <c r="I1733" i="15"/>
  <c r="H1733" i="15"/>
  <c r="F1733" i="15"/>
  <c r="E1733" i="15"/>
  <c r="D1733" i="15"/>
  <c r="C1733" i="15"/>
  <c r="B1733" i="15"/>
  <c r="V1364" i="15"/>
  <c r="I1732" i="15"/>
  <c r="H1732" i="15"/>
  <c r="F1732" i="15"/>
  <c r="J1732" i="15" s="1"/>
  <c r="E1732" i="15"/>
  <c r="D1732" i="15"/>
  <c r="C1732" i="15"/>
  <c r="B1732" i="15"/>
  <c r="V1363" i="15"/>
  <c r="I1731" i="15"/>
  <c r="H1731" i="15"/>
  <c r="F1731" i="15"/>
  <c r="E1731" i="15"/>
  <c r="D1731" i="15"/>
  <c r="C1731" i="15"/>
  <c r="B1731" i="15"/>
  <c r="V1362" i="15"/>
  <c r="I1730" i="15"/>
  <c r="H1730" i="15"/>
  <c r="F1730" i="15"/>
  <c r="J1730" i="15" s="1"/>
  <c r="E1730" i="15"/>
  <c r="D1730" i="15"/>
  <c r="C1730" i="15"/>
  <c r="B1730" i="15"/>
  <c r="V1361" i="15"/>
  <c r="I1729" i="15"/>
  <c r="H1729" i="15"/>
  <c r="F1729" i="15"/>
  <c r="J1729" i="15" s="1"/>
  <c r="E1729" i="15"/>
  <c r="D1729" i="15"/>
  <c r="C1729" i="15"/>
  <c r="B1729" i="15"/>
  <c r="V1360" i="15"/>
  <c r="I1728" i="15"/>
  <c r="H1728" i="15"/>
  <c r="F1728" i="15"/>
  <c r="E1728" i="15"/>
  <c r="D1728" i="15"/>
  <c r="C1728" i="15"/>
  <c r="B1728" i="15"/>
  <c r="V1359" i="15"/>
  <c r="J1727" i="15"/>
  <c r="I1727" i="15"/>
  <c r="H1727" i="15"/>
  <c r="F1727" i="15"/>
  <c r="E1727" i="15"/>
  <c r="D1727" i="15"/>
  <c r="C1727" i="15"/>
  <c r="B1727" i="15"/>
  <c r="W1358" i="15"/>
  <c r="V1358" i="15"/>
  <c r="I1726" i="15"/>
  <c r="H1726" i="15"/>
  <c r="F1726" i="15"/>
  <c r="E1726" i="15"/>
  <c r="D1726" i="15"/>
  <c r="C1726" i="15"/>
  <c r="B1726" i="15"/>
  <c r="V1357" i="15"/>
  <c r="I1725" i="15"/>
  <c r="H1725" i="15"/>
  <c r="F1725" i="15"/>
  <c r="E1725" i="15"/>
  <c r="D1725" i="15"/>
  <c r="C1725" i="15"/>
  <c r="B1725" i="15"/>
  <c r="W1356" i="15"/>
  <c r="V1356" i="15"/>
  <c r="I1724" i="15"/>
  <c r="H1724" i="15"/>
  <c r="F1724" i="15"/>
  <c r="E1724" i="15"/>
  <c r="D1724" i="15"/>
  <c r="C1724" i="15"/>
  <c r="B1724" i="15"/>
  <c r="V1355" i="15"/>
  <c r="I1723" i="15"/>
  <c r="H1723" i="15"/>
  <c r="F1723" i="15"/>
  <c r="J1723" i="15" s="1"/>
  <c r="E1723" i="15"/>
  <c r="D1723" i="15"/>
  <c r="C1723" i="15"/>
  <c r="B1723" i="15"/>
  <c r="V1354" i="15"/>
  <c r="J1722" i="15"/>
  <c r="I1722" i="15"/>
  <c r="H1722" i="15"/>
  <c r="F1722" i="15"/>
  <c r="E1722" i="15"/>
  <c r="D1722" i="15"/>
  <c r="C1722" i="15"/>
  <c r="B1722" i="15"/>
  <c r="V1353" i="15"/>
  <c r="I1721" i="15"/>
  <c r="H1721" i="15"/>
  <c r="F1721" i="15"/>
  <c r="E1721" i="15"/>
  <c r="D1721" i="15"/>
  <c r="C1721" i="15"/>
  <c r="B1721" i="15"/>
  <c r="V1352" i="15"/>
  <c r="I1720" i="15"/>
  <c r="H1720" i="15"/>
  <c r="F1720" i="15"/>
  <c r="E1720" i="15"/>
  <c r="D1720" i="15"/>
  <c r="C1720" i="15"/>
  <c r="B1720" i="15"/>
  <c r="V1351" i="15"/>
  <c r="I1719" i="15"/>
  <c r="H1719" i="15"/>
  <c r="F1719" i="15"/>
  <c r="J1719" i="15" s="1"/>
  <c r="E1719" i="15"/>
  <c r="D1719" i="15"/>
  <c r="C1719" i="15"/>
  <c r="B1719" i="15"/>
  <c r="V1350" i="15"/>
  <c r="I1718" i="15"/>
  <c r="H1718" i="15"/>
  <c r="F1718" i="15"/>
  <c r="E1718" i="15"/>
  <c r="D1718" i="15"/>
  <c r="C1718" i="15"/>
  <c r="B1718" i="15"/>
  <c r="V1349" i="15"/>
  <c r="J1717" i="15"/>
  <c r="I1717" i="15"/>
  <c r="H1717" i="15"/>
  <c r="F1717" i="15"/>
  <c r="E1717" i="15"/>
  <c r="D1717" i="15"/>
  <c r="C1717" i="15"/>
  <c r="B1717" i="15"/>
  <c r="V1348" i="15"/>
  <c r="I1716" i="15"/>
  <c r="H1716" i="15"/>
  <c r="F1716" i="15"/>
  <c r="J1716" i="15" s="1"/>
  <c r="E1716" i="15"/>
  <c r="D1716" i="15"/>
  <c r="C1716" i="15"/>
  <c r="B1716" i="15"/>
  <c r="V1347" i="15"/>
  <c r="I1715" i="15"/>
  <c r="H1715" i="15"/>
  <c r="F1715" i="15"/>
  <c r="W1715" i="15" s="1"/>
  <c r="E1715" i="15"/>
  <c r="D1715" i="15"/>
  <c r="C1715" i="15"/>
  <c r="B1715" i="15"/>
  <c r="W1346" i="15"/>
  <c r="V1346" i="15"/>
  <c r="I1714" i="15"/>
  <c r="H1714" i="15"/>
  <c r="F1714" i="15"/>
  <c r="J1714" i="15" s="1"/>
  <c r="E1714" i="15"/>
  <c r="D1714" i="15"/>
  <c r="C1714" i="15"/>
  <c r="B1714" i="15"/>
  <c r="V1345" i="15"/>
  <c r="I1713" i="15"/>
  <c r="H1713" i="15"/>
  <c r="F1713" i="15"/>
  <c r="E1713" i="15"/>
  <c r="D1713" i="15"/>
  <c r="C1713" i="15"/>
  <c r="B1713" i="15"/>
  <c r="V1344" i="15"/>
  <c r="I1712" i="15"/>
  <c r="H1712" i="15"/>
  <c r="F1712" i="15"/>
  <c r="E1712" i="15"/>
  <c r="D1712" i="15"/>
  <c r="C1712" i="15"/>
  <c r="B1712" i="15"/>
  <c r="V1343" i="15"/>
  <c r="I1711" i="15"/>
  <c r="H1711" i="15"/>
  <c r="F1711" i="15"/>
  <c r="E1711" i="15"/>
  <c r="D1711" i="15"/>
  <c r="C1711" i="15"/>
  <c r="B1711" i="15"/>
  <c r="V1342" i="15"/>
  <c r="J1710" i="15"/>
  <c r="I1710" i="15"/>
  <c r="H1710" i="15"/>
  <c r="F1710" i="15"/>
  <c r="E1710" i="15"/>
  <c r="D1710" i="15"/>
  <c r="C1710" i="15"/>
  <c r="B1710" i="15"/>
  <c r="V1341" i="15"/>
  <c r="I1709" i="15"/>
  <c r="H1709" i="15"/>
  <c r="F1709" i="15"/>
  <c r="J1709" i="15" s="1"/>
  <c r="E1709" i="15"/>
  <c r="D1709" i="15"/>
  <c r="C1709" i="15"/>
  <c r="B1709" i="15"/>
  <c r="V1340" i="15"/>
  <c r="J1708" i="15"/>
  <c r="I1708" i="15"/>
  <c r="H1708" i="15"/>
  <c r="F1708" i="15"/>
  <c r="E1708" i="15"/>
  <c r="D1708" i="15"/>
  <c r="C1708" i="15"/>
  <c r="B1708" i="15"/>
  <c r="V1339" i="15"/>
  <c r="I1707" i="15"/>
  <c r="H1707" i="15"/>
  <c r="F1707" i="15"/>
  <c r="E1707" i="15"/>
  <c r="D1707" i="15"/>
  <c r="C1707" i="15"/>
  <c r="B1707" i="15"/>
  <c r="V1338" i="15"/>
  <c r="I1706" i="15"/>
  <c r="H1706" i="15"/>
  <c r="F1706" i="15"/>
  <c r="E1706" i="15"/>
  <c r="D1706" i="15"/>
  <c r="C1706" i="15"/>
  <c r="B1706" i="15"/>
  <c r="V1337" i="15"/>
  <c r="I1705" i="15"/>
  <c r="H1705" i="15"/>
  <c r="F1705" i="15"/>
  <c r="J1705" i="15" s="1"/>
  <c r="E1705" i="15"/>
  <c r="D1705" i="15"/>
  <c r="C1705" i="15"/>
  <c r="B1705" i="15"/>
  <c r="W1336" i="15"/>
  <c r="V1336" i="15"/>
  <c r="I1704" i="15"/>
  <c r="H1704" i="15"/>
  <c r="F1704" i="15"/>
  <c r="E1704" i="15"/>
  <c r="D1704" i="15"/>
  <c r="C1704" i="15"/>
  <c r="B1704" i="15"/>
  <c r="V1335" i="15"/>
  <c r="I1703" i="15"/>
  <c r="H1703" i="15"/>
  <c r="F1703" i="15"/>
  <c r="J1703" i="15" s="1"/>
  <c r="E1703" i="15"/>
  <c r="D1703" i="15"/>
  <c r="C1703" i="15"/>
  <c r="B1703" i="15"/>
  <c r="V1334" i="15"/>
  <c r="I1702" i="15"/>
  <c r="H1702" i="15"/>
  <c r="F1702" i="15"/>
  <c r="E1702" i="15"/>
  <c r="D1702" i="15"/>
  <c r="C1702" i="15"/>
  <c r="B1702" i="15"/>
  <c r="V1333" i="15"/>
  <c r="I1701" i="15"/>
  <c r="H1701" i="15"/>
  <c r="F1701" i="15"/>
  <c r="J1701" i="15" s="1"/>
  <c r="E1701" i="15"/>
  <c r="D1701" i="15"/>
  <c r="C1701" i="15"/>
  <c r="B1701" i="15"/>
  <c r="W1332" i="15"/>
  <c r="V1332" i="15"/>
  <c r="I1700" i="15"/>
  <c r="H1700" i="15"/>
  <c r="F1700" i="15"/>
  <c r="J1700" i="15" s="1"/>
  <c r="E1700" i="15"/>
  <c r="D1700" i="15"/>
  <c r="C1700" i="15"/>
  <c r="B1700" i="15"/>
  <c r="V1331" i="15"/>
  <c r="I1699" i="15"/>
  <c r="H1699" i="15"/>
  <c r="F1699" i="15"/>
  <c r="J1699" i="15" s="1"/>
  <c r="E1699" i="15"/>
  <c r="D1699" i="15"/>
  <c r="C1699" i="15"/>
  <c r="B1699" i="15"/>
  <c r="V1330" i="15"/>
  <c r="I1698" i="15"/>
  <c r="H1698" i="15"/>
  <c r="F1698" i="15"/>
  <c r="E1698" i="15"/>
  <c r="D1698" i="15"/>
  <c r="C1698" i="15"/>
  <c r="B1698" i="15"/>
  <c r="W1329" i="15"/>
  <c r="V1329" i="15"/>
  <c r="I1697" i="15"/>
  <c r="H1697" i="15"/>
  <c r="F1697" i="15"/>
  <c r="J1697" i="15" s="1"/>
  <c r="E1697" i="15"/>
  <c r="D1697" i="15"/>
  <c r="C1697" i="15"/>
  <c r="B1697" i="15"/>
  <c r="V1328" i="15"/>
  <c r="I1696" i="15"/>
  <c r="H1696" i="15"/>
  <c r="F1696" i="15"/>
  <c r="W1696" i="15" s="1"/>
  <c r="E1696" i="15"/>
  <c r="D1696" i="15"/>
  <c r="C1696" i="15"/>
  <c r="B1696" i="15"/>
  <c r="V1327" i="15"/>
  <c r="I1695" i="15"/>
  <c r="H1695" i="15"/>
  <c r="F1695" i="15"/>
  <c r="J1695" i="15" s="1"/>
  <c r="E1695" i="15"/>
  <c r="D1695" i="15"/>
  <c r="C1695" i="15"/>
  <c r="B1695" i="15"/>
  <c r="V1326" i="15"/>
  <c r="I1694" i="15"/>
  <c r="H1694" i="15"/>
  <c r="F1694" i="15"/>
  <c r="J1694" i="15" s="1"/>
  <c r="E1694" i="15"/>
  <c r="D1694" i="15"/>
  <c r="C1694" i="15"/>
  <c r="B1694" i="15"/>
  <c r="W1325" i="15"/>
  <c r="V1325" i="15"/>
  <c r="J1693" i="15"/>
  <c r="I1693" i="15"/>
  <c r="H1693" i="15"/>
  <c r="F1693" i="15"/>
  <c r="E1693" i="15"/>
  <c r="D1693" i="15"/>
  <c r="C1693" i="15"/>
  <c r="B1693" i="15"/>
  <c r="V1324" i="15"/>
  <c r="I1692" i="15"/>
  <c r="H1692" i="15"/>
  <c r="F1692" i="15"/>
  <c r="E1692" i="15"/>
  <c r="D1692" i="15"/>
  <c r="C1692" i="15"/>
  <c r="B1692" i="15"/>
  <c r="V1323" i="15"/>
  <c r="I1691" i="15"/>
  <c r="H1691" i="15"/>
  <c r="F1691" i="15"/>
  <c r="J1691" i="15" s="1"/>
  <c r="E1691" i="15"/>
  <c r="D1691" i="15"/>
  <c r="C1691" i="15"/>
  <c r="B1691" i="15"/>
  <c r="W1322" i="15"/>
  <c r="V1322" i="15"/>
  <c r="I1690" i="15"/>
  <c r="H1690" i="15"/>
  <c r="F1690" i="15"/>
  <c r="J1690" i="15" s="1"/>
  <c r="E1690" i="15"/>
  <c r="D1690" i="15"/>
  <c r="C1690" i="15"/>
  <c r="B1690" i="15"/>
  <c r="V1321" i="15"/>
  <c r="I1689" i="15"/>
  <c r="H1689" i="15"/>
  <c r="F1689" i="15"/>
  <c r="J1689" i="15" s="1"/>
  <c r="E1689" i="15"/>
  <c r="D1689" i="15"/>
  <c r="C1689" i="15"/>
  <c r="B1689" i="15"/>
  <c r="V1320" i="15"/>
  <c r="I1688" i="15"/>
  <c r="H1688" i="15"/>
  <c r="F1688" i="15"/>
  <c r="J1688" i="15" s="1"/>
  <c r="E1688" i="15"/>
  <c r="D1688" i="15"/>
  <c r="C1688" i="15"/>
  <c r="B1688" i="15"/>
  <c r="W1319" i="15"/>
  <c r="V1319" i="15"/>
  <c r="I1687" i="15"/>
  <c r="H1687" i="15"/>
  <c r="F1687" i="15"/>
  <c r="E1687" i="15"/>
  <c r="D1687" i="15"/>
  <c r="C1687" i="15"/>
  <c r="B1687" i="15"/>
  <c r="V1318" i="15"/>
  <c r="J1686" i="15"/>
  <c r="I1686" i="15"/>
  <c r="H1686" i="15"/>
  <c r="F1686" i="15"/>
  <c r="E1686" i="15"/>
  <c r="D1686" i="15"/>
  <c r="C1686" i="15"/>
  <c r="B1686" i="15"/>
  <c r="V1317" i="15"/>
  <c r="I1685" i="15"/>
  <c r="H1685" i="15"/>
  <c r="F1685" i="15"/>
  <c r="J1685" i="15" s="1"/>
  <c r="E1685" i="15"/>
  <c r="D1685" i="15"/>
  <c r="C1685" i="15"/>
  <c r="B1685" i="15"/>
  <c r="V1316" i="15"/>
  <c r="I1684" i="15"/>
  <c r="H1684" i="15"/>
  <c r="F1684" i="15"/>
  <c r="E1684" i="15"/>
  <c r="D1684" i="15"/>
  <c r="C1684" i="15"/>
  <c r="B1684" i="15"/>
  <c r="V1315" i="15"/>
  <c r="I1683" i="15"/>
  <c r="H1683" i="15"/>
  <c r="F1683" i="15"/>
  <c r="E1683" i="15"/>
  <c r="D1683" i="15"/>
  <c r="C1683" i="15"/>
  <c r="B1683" i="15"/>
  <c r="V1314" i="15"/>
  <c r="I1682" i="15"/>
  <c r="H1682" i="15"/>
  <c r="F1682" i="15"/>
  <c r="E1682" i="15"/>
  <c r="D1682" i="15"/>
  <c r="C1682" i="15"/>
  <c r="B1682" i="15"/>
  <c r="V1313" i="15"/>
  <c r="I1681" i="15"/>
  <c r="H1681" i="15"/>
  <c r="F1681" i="15"/>
  <c r="J1681" i="15" s="1"/>
  <c r="E1681" i="15"/>
  <c r="D1681" i="15"/>
  <c r="C1681" i="15"/>
  <c r="B1681" i="15"/>
  <c r="W1312" i="15"/>
  <c r="V1312" i="15"/>
  <c r="I1680" i="15"/>
  <c r="H1680" i="15"/>
  <c r="F1680" i="15"/>
  <c r="E1680" i="15"/>
  <c r="D1680" i="15"/>
  <c r="C1680" i="15"/>
  <c r="B1680" i="15"/>
  <c r="V1311" i="15"/>
  <c r="I1679" i="15"/>
  <c r="H1679" i="15"/>
  <c r="F1679" i="15"/>
  <c r="E1679" i="15"/>
  <c r="D1679" i="15"/>
  <c r="C1679" i="15"/>
  <c r="B1679" i="15"/>
  <c r="V1310" i="15"/>
  <c r="I1678" i="15"/>
  <c r="H1678" i="15"/>
  <c r="F1678" i="15"/>
  <c r="J1678" i="15" s="1"/>
  <c r="E1678" i="15"/>
  <c r="D1678" i="15"/>
  <c r="C1678" i="15"/>
  <c r="B1678" i="15"/>
  <c r="V1309" i="15"/>
  <c r="I1677" i="15"/>
  <c r="H1677" i="15"/>
  <c r="F1677" i="15"/>
  <c r="J1677" i="15" s="1"/>
  <c r="E1677" i="15"/>
  <c r="D1677" i="15"/>
  <c r="C1677" i="15"/>
  <c r="B1677" i="15"/>
  <c r="W1308" i="15"/>
  <c r="V1308" i="15"/>
  <c r="I1676" i="15"/>
  <c r="H1676" i="15"/>
  <c r="F1676" i="15"/>
  <c r="E1676" i="15"/>
  <c r="D1676" i="15"/>
  <c r="C1676" i="15"/>
  <c r="B1676" i="15"/>
  <c r="V1307" i="15"/>
  <c r="I1675" i="15"/>
  <c r="H1675" i="15"/>
  <c r="F1675" i="15"/>
  <c r="J1675" i="15" s="1"/>
  <c r="E1675" i="15"/>
  <c r="D1675" i="15"/>
  <c r="C1675" i="15"/>
  <c r="B1675" i="15"/>
  <c r="V1306" i="15"/>
  <c r="I1674" i="15"/>
  <c r="H1674" i="15"/>
  <c r="F1674" i="15"/>
  <c r="E1674" i="15"/>
  <c r="D1674" i="15"/>
  <c r="C1674" i="15"/>
  <c r="B1674" i="15"/>
  <c r="W1305" i="15"/>
  <c r="V1305" i="15"/>
  <c r="I1673" i="15"/>
  <c r="H1673" i="15"/>
  <c r="F1673" i="15"/>
  <c r="E1673" i="15"/>
  <c r="D1673" i="15"/>
  <c r="C1673" i="15"/>
  <c r="B1673" i="15"/>
  <c r="V1304" i="15"/>
  <c r="I1672" i="15"/>
  <c r="H1672" i="15"/>
  <c r="F1672" i="15"/>
  <c r="E1672" i="15"/>
  <c r="D1672" i="15"/>
  <c r="C1672" i="15"/>
  <c r="B1672" i="15"/>
  <c r="V1303" i="15"/>
  <c r="I1671" i="15"/>
  <c r="H1671" i="15"/>
  <c r="F1671" i="15"/>
  <c r="E1671" i="15"/>
  <c r="D1671" i="15"/>
  <c r="C1671" i="15"/>
  <c r="B1671" i="15"/>
  <c r="V1302" i="15"/>
  <c r="I1670" i="15"/>
  <c r="H1670" i="15"/>
  <c r="F1670" i="15"/>
  <c r="E1670" i="15"/>
  <c r="D1670" i="15"/>
  <c r="C1670" i="15"/>
  <c r="B1670" i="15"/>
  <c r="V1301" i="15"/>
  <c r="I1669" i="15"/>
  <c r="H1669" i="15"/>
  <c r="F1669" i="15"/>
  <c r="E1669" i="15"/>
  <c r="D1669" i="15"/>
  <c r="C1669" i="15"/>
  <c r="B1669" i="15"/>
  <c r="V1300" i="15"/>
  <c r="I1668" i="15"/>
  <c r="H1668" i="15"/>
  <c r="F1668" i="15"/>
  <c r="J1668" i="15" s="1"/>
  <c r="E1668" i="15"/>
  <c r="D1668" i="15"/>
  <c r="C1668" i="15"/>
  <c r="B1668" i="15"/>
  <c r="V1299" i="15"/>
  <c r="J1667" i="15"/>
  <c r="I1667" i="15"/>
  <c r="H1667" i="15"/>
  <c r="F1667" i="15"/>
  <c r="E1667" i="15"/>
  <c r="D1667" i="15"/>
  <c r="C1667" i="15"/>
  <c r="B1667" i="15"/>
  <c r="W1298" i="15"/>
  <c r="V1298" i="15"/>
  <c r="I1666" i="15"/>
  <c r="H1666" i="15"/>
  <c r="F1666" i="15"/>
  <c r="J1666" i="15" s="1"/>
  <c r="E1666" i="15"/>
  <c r="D1666" i="15"/>
  <c r="C1666" i="15"/>
  <c r="B1666" i="15"/>
  <c r="V1297" i="15"/>
  <c r="I1665" i="15"/>
  <c r="H1665" i="15"/>
  <c r="F1665" i="15"/>
  <c r="E1665" i="15"/>
  <c r="D1665" i="15"/>
  <c r="C1665" i="15"/>
  <c r="B1665" i="15"/>
  <c r="V1296" i="15"/>
  <c r="I1664" i="15"/>
  <c r="H1664" i="15"/>
  <c r="F1664" i="15"/>
  <c r="E1664" i="15"/>
  <c r="D1664" i="15"/>
  <c r="C1664" i="15"/>
  <c r="B1664" i="15"/>
  <c r="W1295" i="15"/>
  <c r="V1295" i="15"/>
  <c r="I1663" i="15"/>
  <c r="H1663" i="15"/>
  <c r="F1663" i="15"/>
  <c r="J1663" i="15" s="1"/>
  <c r="E1663" i="15"/>
  <c r="D1663" i="15"/>
  <c r="C1663" i="15"/>
  <c r="B1663" i="15"/>
  <c r="V1294" i="15"/>
  <c r="I1662" i="15"/>
  <c r="H1662" i="15"/>
  <c r="F1662" i="15"/>
  <c r="J1662" i="15" s="1"/>
  <c r="E1662" i="15"/>
  <c r="D1662" i="15"/>
  <c r="C1662" i="15"/>
  <c r="B1662" i="15"/>
  <c r="W1293" i="15"/>
  <c r="V1293" i="15"/>
  <c r="I1661" i="15"/>
  <c r="H1661" i="15"/>
  <c r="F1661" i="15"/>
  <c r="J1661" i="15" s="1"/>
  <c r="E1661" i="15"/>
  <c r="D1661" i="15"/>
  <c r="C1661" i="15"/>
  <c r="B1661" i="15"/>
  <c r="V1292" i="15"/>
  <c r="I1660" i="15"/>
  <c r="H1660" i="15"/>
  <c r="F1660" i="15"/>
  <c r="E1660" i="15"/>
  <c r="D1660" i="15"/>
  <c r="C1660" i="15"/>
  <c r="B1660" i="15"/>
  <c r="V1291" i="15"/>
  <c r="I1659" i="15"/>
  <c r="H1659" i="15"/>
  <c r="F1659" i="15"/>
  <c r="E1659" i="15"/>
  <c r="D1659" i="15"/>
  <c r="C1659" i="15"/>
  <c r="B1659" i="15"/>
  <c r="W1290" i="15"/>
  <c r="V1290" i="15"/>
  <c r="I1658" i="15"/>
  <c r="H1658" i="15"/>
  <c r="F1658" i="15"/>
  <c r="J1658" i="15" s="1"/>
  <c r="E1658" i="15"/>
  <c r="D1658" i="15"/>
  <c r="C1658" i="15"/>
  <c r="B1658" i="15"/>
  <c r="W1289" i="15"/>
  <c r="V1289" i="15"/>
  <c r="I1657" i="15"/>
  <c r="H1657" i="15"/>
  <c r="F1657" i="15"/>
  <c r="J1657" i="15" s="1"/>
  <c r="E1657" i="15"/>
  <c r="D1657" i="15"/>
  <c r="C1657" i="15"/>
  <c r="B1657" i="15"/>
  <c r="V1288" i="15"/>
  <c r="I1656" i="15"/>
  <c r="H1656" i="15"/>
  <c r="F1656" i="15"/>
  <c r="E1656" i="15"/>
  <c r="D1656" i="15"/>
  <c r="C1656" i="15"/>
  <c r="B1656" i="15"/>
  <c r="V1287" i="15"/>
  <c r="I1655" i="15"/>
  <c r="H1655" i="15"/>
  <c r="F1655" i="15"/>
  <c r="E1655" i="15"/>
  <c r="D1655" i="15"/>
  <c r="C1655" i="15"/>
  <c r="B1655" i="15"/>
  <c r="W1286" i="15"/>
  <c r="V1286" i="15"/>
  <c r="I1654" i="15"/>
  <c r="H1654" i="15"/>
  <c r="F1654" i="15"/>
  <c r="J1654" i="15" s="1"/>
  <c r="E1654" i="15"/>
  <c r="D1654" i="15"/>
  <c r="C1654" i="15"/>
  <c r="B1654" i="15"/>
  <c r="V1285" i="15"/>
  <c r="I1653" i="15"/>
  <c r="H1653" i="15"/>
  <c r="F1653" i="15"/>
  <c r="E1653" i="15"/>
  <c r="D1653" i="15"/>
  <c r="C1653" i="15"/>
  <c r="B1653" i="15"/>
  <c r="V1284" i="15"/>
  <c r="I1652" i="15"/>
  <c r="H1652" i="15"/>
  <c r="F1652" i="15"/>
  <c r="E1652" i="15"/>
  <c r="D1652" i="15"/>
  <c r="C1652" i="15"/>
  <c r="B1652" i="15"/>
  <c r="V1283" i="15"/>
  <c r="I1651" i="15"/>
  <c r="H1651" i="15"/>
  <c r="F1651" i="15"/>
  <c r="E1651" i="15"/>
  <c r="D1651" i="15"/>
  <c r="C1651" i="15"/>
  <c r="B1651" i="15"/>
  <c r="V1282" i="15"/>
  <c r="I1650" i="15"/>
  <c r="H1650" i="15"/>
  <c r="F1650" i="15"/>
  <c r="E1650" i="15"/>
  <c r="D1650" i="15"/>
  <c r="C1650" i="15"/>
  <c r="B1650" i="15"/>
  <c r="V1281" i="15"/>
  <c r="I1649" i="15"/>
  <c r="H1649" i="15"/>
  <c r="F1649" i="15"/>
  <c r="E1649" i="15"/>
  <c r="D1649" i="15"/>
  <c r="C1649" i="15"/>
  <c r="B1649" i="15"/>
  <c r="V1280" i="15"/>
  <c r="J1648" i="15"/>
  <c r="I1648" i="15"/>
  <c r="H1648" i="15"/>
  <c r="F1648" i="15"/>
  <c r="E1648" i="15"/>
  <c r="D1648" i="15"/>
  <c r="C1648" i="15"/>
  <c r="B1648" i="15"/>
  <c r="V1279" i="15"/>
  <c r="I1647" i="15"/>
  <c r="H1647" i="15"/>
  <c r="F1647" i="15"/>
  <c r="E1647" i="15"/>
  <c r="D1647" i="15"/>
  <c r="C1647" i="15"/>
  <c r="B1647" i="15"/>
  <c r="V1278" i="15"/>
  <c r="I1646" i="15"/>
  <c r="H1646" i="15"/>
  <c r="F1646" i="15"/>
  <c r="J1646" i="15" s="1"/>
  <c r="E1646" i="15"/>
  <c r="D1646" i="15"/>
  <c r="C1646" i="15"/>
  <c r="B1646" i="15"/>
  <c r="V1277" i="15"/>
  <c r="I1645" i="15"/>
  <c r="H1645" i="15"/>
  <c r="F1645" i="15"/>
  <c r="J1645" i="15" s="1"/>
  <c r="E1645" i="15"/>
  <c r="D1645" i="15"/>
  <c r="C1645" i="15"/>
  <c r="B1645" i="15"/>
  <c r="V1276" i="15"/>
  <c r="I1644" i="15"/>
  <c r="H1644" i="15"/>
  <c r="F1644" i="15"/>
  <c r="E1644" i="15"/>
  <c r="D1644" i="15"/>
  <c r="C1644" i="15"/>
  <c r="B1644" i="15"/>
  <c r="V1275" i="15"/>
  <c r="I1643" i="15"/>
  <c r="H1643" i="15"/>
  <c r="F1643" i="15"/>
  <c r="E1643" i="15"/>
  <c r="D1643" i="15"/>
  <c r="C1643" i="15"/>
  <c r="B1643" i="15"/>
  <c r="V1274" i="15"/>
  <c r="I1642" i="15"/>
  <c r="H1642" i="15"/>
  <c r="F1642" i="15"/>
  <c r="E1642" i="15"/>
  <c r="D1642" i="15"/>
  <c r="C1642" i="15"/>
  <c r="B1642" i="15"/>
  <c r="V1273" i="15"/>
  <c r="I1641" i="15"/>
  <c r="H1641" i="15"/>
  <c r="F1641" i="15"/>
  <c r="J1641" i="15" s="1"/>
  <c r="E1641" i="15"/>
  <c r="D1641" i="15"/>
  <c r="C1641" i="15"/>
  <c r="B1641" i="15"/>
  <c r="V1272" i="15"/>
  <c r="I1640" i="15"/>
  <c r="H1640" i="15"/>
  <c r="F1640" i="15"/>
  <c r="J1640" i="15" s="1"/>
  <c r="E1640" i="15"/>
  <c r="D1640" i="15"/>
  <c r="C1640" i="15"/>
  <c r="B1640" i="15"/>
  <c r="V1271" i="15"/>
  <c r="I1639" i="15"/>
  <c r="H1639" i="15"/>
  <c r="F1639" i="15"/>
  <c r="E1639" i="15"/>
  <c r="D1639" i="15"/>
  <c r="C1639" i="15"/>
  <c r="B1639" i="15"/>
  <c r="V1270" i="15"/>
  <c r="I1638" i="15"/>
  <c r="H1638" i="15"/>
  <c r="F1638" i="15"/>
  <c r="W1251" i="15" s="1"/>
  <c r="E1638" i="15"/>
  <c r="D1638" i="15"/>
  <c r="C1638" i="15"/>
  <c r="B1638" i="15"/>
  <c r="V1269" i="15"/>
  <c r="I1637" i="15"/>
  <c r="H1637" i="15"/>
  <c r="F1637" i="15"/>
  <c r="E1637" i="15"/>
  <c r="D1637" i="15"/>
  <c r="C1637" i="15"/>
  <c r="B1637" i="15"/>
  <c r="V1268" i="15"/>
  <c r="I1636" i="15"/>
  <c r="H1636" i="15"/>
  <c r="F1636" i="15"/>
  <c r="J1636" i="15" s="1"/>
  <c r="E1636" i="15"/>
  <c r="D1636" i="15"/>
  <c r="C1636" i="15"/>
  <c r="B1636" i="15"/>
  <c r="V1267" i="15"/>
  <c r="I1635" i="15"/>
  <c r="H1635" i="15"/>
  <c r="F1635" i="15"/>
  <c r="W1635" i="15" s="1"/>
  <c r="E1635" i="15"/>
  <c r="D1635" i="15"/>
  <c r="C1635" i="15"/>
  <c r="B1635" i="15"/>
  <c r="V1266" i="15"/>
  <c r="I1634" i="15"/>
  <c r="H1634" i="15"/>
  <c r="F1634" i="15"/>
  <c r="E1634" i="15"/>
  <c r="D1634" i="15"/>
  <c r="C1634" i="15"/>
  <c r="B1634" i="15"/>
  <c r="V1265" i="15"/>
  <c r="J1633" i="15"/>
  <c r="I1633" i="15"/>
  <c r="H1633" i="15"/>
  <c r="F1633" i="15"/>
  <c r="E1633" i="15"/>
  <c r="D1633" i="15"/>
  <c r="C1633" i="15"/>
  <c r="B1633" i="15"/>
  <c r="W1264" i="15"/>
  <c r="V1264" i="15"/>
  <c r="I1632" i="15"/>
  <c r="H1632" i="15"/>
  <c r="F1632" i="15"/>
  <c r="J1632" i="15" s="1"/>
  <c r="E1632" i="15"/>
  <c r="D1632" i="15"/>
  <c r="C1632" i="15"/>
  <c r="B1632" i="15"/>
  <c r="W1263" i="15"/>
  <c r="V1263" i="15"/>
  <c r="I1631" i="15"/>
  <c r="H1631" i="15"/>
  <c r="F1631" i="15"/>
  <c r="W1631" i="15" s="1"/>
  <c r="E1631" i="15"/>
  <c r="D1631" i="15"/>
  <c r="C1631" i="15"/>
  <c r="B1631" i="15"/>
  <c r="V1262" i="15"/>
  <c r="I1630" i="15"/>
  <c r="H1630" i="15"/>
  <c r="F1630" i="15"/>
  <c r="E1630" i="15"/>
  <c r="D1630" i="15"/>
  <c r="C1630" i="15"/>
  <c r="B1630" i="15"/>
  <c r="V1261" i="15"/>
  <c r="I1629" i="15"/>
  <c r="H1629" i="15"/>
  <c r="F1629" i="15"/>
  <c r="W1245" i="15" s="1"/>
  <c r="E1629" i="15"/>
  <c r="D1629" i="15"/>
  <c r="C1629" i="15"/>
  <c r="B1629" i="15"/>
  <c r="V1260" i="15"/>
  <c r="I1628" i="15"/>
  <c r="H1628" i="15"/>
  <c r="F1628" i="15"/>
  <c r="J1628" i="15" s="1"/>
  <c r="E1628" i="15"/>
  <c r="D1628" i="15"/>
  <c r="C1628" i="15"/>
  <c r="B1628" i="15"/>
  <c r="V1259" i="15"/>
  <c r="I1627" i="15"/>
  <c r="H1627" i="15"/>
  <c r="F1627" i="15"/>
  <c r="J1627" i="15" s="1"/>
  <c r="E1627" i="15"/>
  <c r="D1627" i="15"/>
  <c r="C1627" i="15"/>
  <c r="B1627" i="15"/>
  <c r="V1258" i="15"/>
  <c r="I1626" i="15"/>
  <c r="H1626" i="15"/>
  <c r="F1626" i="15"/>
  <c r="E1626" i="15"/>
  <c r="D1626" i="15"/>
  <c r="C1626" i="15"/>
  <c r="B1626" i="15"/>
  <c r="V1257" i="15"/>
  <c r="I1625" i="15"/>
  <c r="H1625" i="15"/>
  <c r="F1625" i="15"/>
  <c r="J1625" i="15" s="1"/>
  <c r="E1625" i="15"/>
  <c r="D1625" i="15"/>
  <c r="C1625" i="15"/>
  <c r="B1625" i="15"/>
  <c r="V1256" i="15"/>
  <c r="J1624" i="15"/>
  <c r="I1624" i="15"/>
  <c r="H1624" i="15"/>
  <c r="F1624" i="15"/>
  <c r="E1624" i="15"/>
  <c r="D1624" i="15"/>
  <c r="C1624" i="15"/>
  <c r="B1624" i="15"/>
  <c r="V1255" i="15"/>
  <c r="I1623" i="15"/>
  <c r="H1623" i="15"/>
  <c r="F1623" i="15"/>
  <c r="W1623" i="15" s="1"/>
  <c r="E1623" i="15"/>
  <c r="D1623" i="15"/>
  <c r="C1623" i="15"/>
  <c r="B1623" i="15"/>
  <c r="V1254" i="15"/>
  <c r="I1622" i="15"/>
  <c r="H1622" i="15"/>
  <c r="F1622" i="15"/>
  <c r="E1622" i="15"/>
  <c r="D1622" i="15"/>
  <c r="C1622" i="15"/>
  <c r="B1622" i="15"/>
  <c r="V1253" i="15"/>
  <c r="I1621" i="15"/>
  <c r="H1621" i="15"/>
  <c r="F1621" i="15"/>
  <c r="E1621" i="15"/>
  <c r="D1621" i="15"/>
  <c r="C1621" i="15"/>
  <c r="B1621" i="15"/>
  <c r="V1252" i="15"/>
  <c r="I1620" i="15"/>
  <c r="H1620" i="15"/>
  <c r="F1620" i="15"/>
  <c r="J1620" i="15" s="1"/>
  <c r="E1620" i="15"/>
  <c r="D1620" i="15"/>
  <c r="C1620" i="15"/>
  <c r="B1620" i="15"/>
  <c r="V1251" i="15"/>
  <c r="I1619" i="15"/>
  <c r="H1619" i="15"/>
  <c r="F1619" i="15"/>
  <c r="J1619" i="15" s="1"/>
  <c r="E1619" i="15"/>
  <c r="D1619" i="15"/>
  <c r="C1619" i="15"/>
  <c r="B1619" i="15"/>
  <c r="V1250" i="15"/>
  <c r="I1618" i="15"/>
  <c r="H1618" i="15"/>
  <c r="F1618" i="15"/>
  <c r="E1618" i="15"/>
  <c r="D1618" i="15"/>
  <c r="C1618" i="15"/>
  <c r="B1618" i="15"/>
  <c r="V1249" i="15"/>
  <c r="J1617" i="15"/>
  <c r="I1617" i="15"/>
  <c r="H1617" i="15"/>
  <c r="F1617" i="15"/>
  <c r="E1617" i="15"/>
  <c r="D1617" i="15"/>
  <c r="C1617" i="15"/>
  <c r="B1617" i="15"/>
  <c r="V1248" i="15"/>
  <c r="I1616" i="15"/>
  <c r="H1616" i="15"/>
  <c r="F1616" i="15"/>
  <c r="J1616" i="15" s="1"/>
  <c r="E1616" i="15"/>
  <c r="D1616" i="15"/>
  <c r="C1616" i="15"/>
  <c r="B1616" i="15"/>
  <c r="V1247" i="15"/>
  <c r="J1615" i="15"/>
  <c r="I1615" i="15"/>
  <c r="H1615" i="15"/>
  <c r="F1615" i="15"/>
  <c r="E1615" i="15"/>
  <c r="D1615" i="15"/>
  <c r="C1615" i="15"/>
  <c r="B1615" i="15"/>
  <c r="V1246" i="15"/>
  <c r="I1614" i="15"/>
  <c r="H1614" i="15"/>
  <c r="F1614" i="15"/>
  <c r="E1614" i="15"/>
  <c r="D1614" i="15"/>
  <c r="C1614" i="15"/>
  <c r="B1614" i="15"/>
  <c r="V1245" i="15"/>
  <c r="I1613" i="15"/>
  <c r="H1613" i="15"/>
  <c r="F1613" i="15"/>
  <c r="E1613" i="15"/>
  <c r="D1613" i="15"/>
  <c r="C1613" i="15"/>
  <c r="B1613" i="15"/>
  <c r="V1244" i="15"/>
  <c r="I1612" i="15"/>
  <c r="H1612" i="15"/>
  <c r="F1612" i="15"/>
  <c r="E1612" i="15"/>
  <c r="D1612" i="15"/>
  <c r="C1612" i="15"/>
  <c r="B1612" i="15"/>
  <c r="V1243" i="15"/>
  <c r="I1611" i="15"/>
  <c r="H1611" i="15"/>
  <c r="F1611" i="15"/>
  <c r="E1611" i="15"/>
  <c r="D1611" i="15"/>
  <c r="C1611" i="15"/>
  <c r="B1611" i="15"/>
  <c r="V1242" i="15"/>
  <c r="I1610" i="15"/>
  <c r="H1610" i="15"/>
  <c r="F1610" i="15"/>
  <c r="E1610" i="15"/>
  <c r="D1610" i="15"/>
  <c r="C1610" i="15"/>
  <c r="B1610" i="15"/>
  <c r="V1241" i="15"/>
  <c r="I1609" i="15"/>
  <c r="H1609" i="15"/>
  <c r="F1609" i="15"/>
  <c r="E1609" i="15"/>
  <c r="D1609" i="15"/>
  <c r="C1609" i="15"/>
  <c r="B1609" i="15"/>
  <c r="W1240" i="15"/>
  <c r="V1240" i="15"/>
  <c r="I1608" i="15"/>
  <c r="H1608" i="15"/>
  <c r="F1608" i="15"/>
  <c r="E1608" i="15"/>
  <c r="D1608" i="15"/>
  <c r="C1608" i="15"/>
  <c r="B1608" i="15"/>
  <c r="V1239" i="15"/>
  <c r="I1607" i="15"/>
  <c r="H1607" i="15"/>
  <c r="F1607" i="15"/>
  <c r="E1607" i="15"/>
  <c r="D1607" i="15"/>
  <c r="C1607" i="15"/>
  <c r="B1607" i="15"/>
  <c r="V1238" i="15"/>
  <c r="I1606" i="15"/>
  <c r="H1606" i="15"/>
  <c r="F1606" i="15"/>
  <c r="J1606" i="15" s="1"/>
  <c r="E1606" i="15"/>
  <c r="D1606" i="15"/>
  <c r="C1606" i="15"/>
  <c r="B1606" i="15"/>
  <c r="V1237" i="15"/>
  <c r="J1605" i="15"/>
  <c r="I1605" i="15"/>
  <c r="H1605" i="15"/>
  <c r="F1605" i="15"/>
  <c r="E1605" i="15"/>
  <c r="D1605" i="15"/>
  <c r="C1605" i="15"/>
  <c r="B1605" i="15"/>
  <c r="V1236" i="15"/>
  <c r="I1604" i="15"/>
  <c r="H1604" i="15"/>
  <c r="F1604" i="15"/>
  <c r="W1604" i="15" s="1"/>
  <c r="E1604" i="15"/>
  <c r="D1604" i="15"/>
  <c r="C1604" i="15"/>
  <c r="B1604" i="15"/>
  <c r="V1235" i="15"/>
  <c r="I1603" i="15"/>
  <c r="H1603" i="15"/>
  <c r="F1603" i="15"/>
  <c r="J1603" i="15" s="1"/>
  <c r="E1603" i="15"/>
  <c r="D1603" i="15"/>
  <c r="C1603" i="15"/>
  <c r="B1603" i="15"/>
  <c r="V1234" i="15"/>
  <c r="I1602" i="15"/>
  <c r="H1602" i="15"/>
  <c r="F1602" i="15"/>
  <c r="E1602" i="15"/>
  <c r="D1602" i="15"/>
  <c r="C1602" i="15"/>
  <c r="B1602" i="15"/>
  <c r="V1233" i="15"/>
  <c r="I1601" i="15"/>
  <c r="H1601" i="15"/>
  <c r="F1601" i="15"/>
  <c r="W1270" i="15" s="1"/>
  <c r="E1601" i="15"/>
  <c r="D1601" i="15"/>
  <c r="C1601" i="15"/>
  <c r="B1601" i="15"/>
  <c r="V1232" i="15"/>
  <c r="I1600" i="15"/>
  <c r="H1600" i="15"/>
  <c r="F1600" i="15"/>
  <c r="J1600" i="15" s="1"/>
  <c r="E1600" i="15"/>
  <c r="D1600" i="15"/>
  <c r="C1600" i="15"/>
  <c r="B1600" i="15"/>
  <c r="V1231" i="15"/>
  <c r="J1599" i="15"/>
  <c r="I1599" i="15"/>
  <c r="H1599" i="15"/>
  <c r="F1599" i="15"/>
  <c r="E1599" i="15"/>
  <c r="D1599" i="15"/>
  <c r="C1599" i="15"/>
  <c r="B1599" i="15"/>
  <c r="V1230" i="15"/>
  <c r="I1598" i="15"/>
  <c r="H1598" i="15"/>
  <c r="F1598" i="15"/>
  <c r="J1598" i="15" s="1"/>
  <c r="E1598" i="15"/>
  <c r="D1598" i="15"/>
  <c r="C1598" i="15"/>
  <c r="B1598" i="15"/>
  <c r="V1229" i="15"/>
  <c r="I1597" i="15"/>
  <c r="H1597" i="15"/>
  <c r="F1597" i="15"/>
  <c r="J1597" i="15" s="1"/>
  <c r="E1597" i="15"/>
  <c r="D1597" i="15"/>
  <c r="C1597" i="15"/>
  <c r="B1597" i="15"/>
  <c r="V1228" i="15"/>
  <c r="I1596" i="15"/>
  <c r="H1596" i="15"/>
  <c r="F1596" i="15"/>
  <c r="J1596" i="15" s="1"/>
  <c r="E1596" i="15"/>
  <c r="D1596" i="15"/>
  <c r="C1596" i="15"/>
  <c r="B1596" i="15"/>
  <c r="W1227" i="15"/>
  <c r="V1227" i="15"/>
  <c r="J1595" i="15"/>
  <c r="I1595" i="15"/>
  <c r="H1595" i="15"/>
  <c r="F1595" i="15"/>
  <c r="W1275" i="15" s="1"/>
  <c r="E1595" i="15"/>
  <c r="D1595" i="15"/>
  <c r="C1595" i="15"/>
  <c r="B1595" i="15"/>
  <c r="V1226" i="15"/>
  <c r="I1594" i="15"/>
  <c r="H1594" i="15"/>
  <c r="F1594" i="15"/>
  <c r="W1220" i="15" s="1"/>
  <c r="E1594" i="15"/>
  <c r="D1594" i="15"/>
  <c r="C1594" i="15"/>
  <c r="B1594" i="15"/>
  <c r="V1225" i="15"/>
  <c r="I1593" i="15"/>
  <c r="H1593" i="15"/>
  <c r="F1593" i="15"/>
  <c r="E1593" i="15"/>
  <c r="D1593" i="15"/>
  <c r="C1593" i="15"/>
  <c r="B1593" i="15"/>
  <c r="V1224" i="15"/>
  <c r="I1592" i="15"/>
  <c r="H1592" i="15"/>
  <c r="F1592" i="15"/>
  <c r="E1592" i="15"/>
  <c r="D1592" i="15"/>
  <c r="C1592" i="15"/>
  <c r="B1592" i="15"/>
  <c r="V1223" i="15"/>
  <c r="I1591" i="15"/>
  <c r="H1591" i="15"/>
  <c r="F1591" i="15"/>
  <c r="J1591" i="15" s="1"/>
  <c r="E1591" i="15"/>
  <c r="D1591" i="15"/>
  <c r="C1591" i="15"/>
  <c r="B1591" i="15"/>
  <c r="V1222" i="15"/>
  <c r="I1590" i="15"/>
  <c r="H1590" i="15"/>
  <c r="F1590" i="15"/>
  <c r="J1590" i="15" s="1"/>
  <c r="E1590" i="15"/>
  <c r="D1590" i="15"/>
  <c r="C1590" i="15"/>
  <c r="B1590" i="15"/>
  <c r="V1221" i="15"/>
  <c r="I1589" i="15"/>
  <c r="H1589" i="15"/>
  <c r="F1589" i="15"/>
  <c r="E1589" i="15"/>
  <c r="D1589" i="15"/>
  <c r="C1589" i="15"/>
  <c r="B1589" i="15"/>
  <c r="V1220" i="15"/>
  <c r="I1588" i="15"/>
  <c r="H1588" i="15"/>
  <c r="F1588" i="15"/>
  <c r="E1588" i="15"/>
  <c r="D1588" i="15"/>
  <c r="C1588" i="15"/>
  <c r="B1588" i="15"/>
  <c r="V1219" i="15"/>
  <c r="I1587" i="15"/>
  <c r="H1587" i="15"/>
  <c r="F1587" i="15"/>
  <c r="J1587" i="15" s="1"/>
  <c r="E1587" i="15"/>
  <c r="D1587" i="15"/>
  <c r="C1587" i="15"/>
  <c r="B1587" i="15"/>
  <c r="V1218" i="15"/>
  <c r="I1586" i="15"/>
  <c r="H1586" i="15"/>
  <c r="F1586" i="15"/>
  <c r="E1586" i="15"/>
  <c r="D1586" i="15"/>
  <c r="C1586" i="15"/>
  <c r="B1586" i="15"/>
  <c r="W1217" i="15"/>
  <c r="V1217" i="15"/>
  <c r="I1585" i="15"/>
  <c r="H1585" i="15"/>
  <c r="F1585" i="15"/>
  <c r="J1585" i="15" s="1"/>
  <c r="E1585" i="15"/>
  <c r="D1585" i="15"/>
  <c r="C1585" i="15"/>
  <c r="B1585" i="15"/>
  <c r="W1216" i="15"/>
  <c r="V1216" i="15"/>
  <c r="I1584" i="15"/>
  <c r="H1584" i="15"/>
  <c r="F1584" i="15"/>
  <c r="J1584" i="15" s="1"/>
  <c r="E1584" i="15"/>
  <c r="D1584" i="15"/>
  <c r="C1584" i="15"/>
  <c r="B1584" i="15"/>
  <c r="V1215" i="15"/>
  <c r="I1583" i="15"/>
  <c r="H1583" i="15"/>
  <c r="F1583" i="15"/>
  <c r="W1208" i="15" s="1"/>
  <c r="E1583" i="15"/>
  <c r="D1583" i="15"/>
  <c r="C1583" i="15"/>
  <c r="B1583" i="15"/>
  <c r="W1214" i="15"/>
  <c r="V1214" i="15"/>
  <c r="I1582" i="15"/>
  <c r="H1582" i="15"/>
  <c r="F1582" i="15"/>
  <c r="E1582" i="15"/>
  <c r="D1582" i="15"/>
  <c r="C1582" i="15"/>
  <c r="B1582" i="15"/>
  <c r="V1213" i="15"/>
  <c r="I1581" i="15"/>
  <c r="H1581" i="15"/>
  <c r="F1581" i="15"/>
  <c r="J1581" i="15" s="1"/>
  <c r="E1581" i="15"/>
  <c r="D1581" i="15"/>
  <c r="C1581" i="15"/>
  <c r="B1581" i="15"/>
  <c r="V1212" i="15"/>
  <c r="I1580" i="15"/>
  <c r="H1580" i="15"/>
  <c r="F1580" i="15"/>
  <c r="J1580" i="15" s="1"/>
  <c r="E1580" i="15"/>
  <c r="D1580" i="15"/>
  <c r="C1580" i="15"/>
  <c r="B1580" i="15"/>
  <c r="V1211" i="15"/>
  <c r="I1579" i="15"/>
  <c r="H1579" i="15"/>
  <c r="F1579" i="15"/>
  <c r="E1579" i="15"/>
  <c r="D1579" i="15"/>
  <c r="C1579" i="15"/>
  <c r="B1579" i="15"/>
  <c r="V1210" i="15"/>
  <c r="I1578" i="15"/>
  <c r="H1578" i="15"/>
  <c r="F1578" i="15"/>
  <c r="E1578" i="15"/>
  <c r="D1578" i="15"/>
  <c r="C1578" i="15"/>
  <c r="B1578" i="15"/>
  <c r="V1209" i="15"/>
  <c r="I1577" i="15"/>
  <c r="H1577" i="15"/>
  <c r="F1577" i="15"/>
  <c r="E1577" i="15"/>
  <c r="D1577" i="15"/>
  <c r="C1577" i="15"/>
  <c r="B1577" i="15"/>
  <c r="V1208" i="15"/>
  <c r="I1576" i="15"/>
  <c r="H1576" i="15"/>
  <c r="F1576" i="15"/>
  <c r="J1576" i="15" s="1"/>
  <c r="E1576" i="15"/>
  <c r="D1576" i="15"/>
  <c r="C1576" i="15"/>
  <c r="B1576" i="15"/>
  <c r="V1207" i="15"/>
  <c r="I1575" i="15"/>
  <c r="H1575" i="15"/>
  <c r="F1575" i="15"/>
  <c r="W1575" i="15" s="1"/>
  <c r="E1575" i="15"/>
  <c r="D1575" i="15"/>
  <c r="C1575" i="15"/>
  <c r="B1575" i="15"/>
  <c r="V1206" i="15"/>
  <c r="I1574" i="15"/>
  <c r="H1574" i="15"/>
  <c r="F1574" i="15"/>
  <c r="J1574" i="15" s="1"/>
  <c r="E1574" i="15"/>
  <c r="D1574" i="15"/>
  <c r="C1574" i="15"/>
  <c r="B1574" i="15"/>
  <c r="V1205" i="15"/>
  <c r="J1573" i="15"/>
  <c r="I1573" i="15"/>
  <c r="H1573" i="15"/>
  <c r="F1573" i="15"/>
  <c r="E1573" i="15"/>
  <c r="D1573" i="15"/>
  <c r="C1573" i="15"/>
  <c r="B1573" i="15"/>
  <c r="V1204" i="15"/>
  <c r="I1572" i="15"/>
  <c r="H1572" i="15"/>
  <c r="F1572" i="15"/>
  <c r="J1572" i="15" s="1"/>
  <c r="E1572" i="15"/>
  <c r="D1572" i="15"/>
  <c r="C1572" i="15"/>
  <c r="B1572" i="15"/>
  <c r="V1203" i="15"/>
  <c r="I1571" i="15"/>
  <c r="H1571" i="15"/>
  <c r="F1571" i="15"/>
  <c r="E1571" i="15"/>
  <c r="D1571" i="15"/>
  <c r="C1571" i="15"/>
  <c r="B1571" i="15"/>
  <c r="V1202" i="15"/>
  <c r="I1570" i="15"/>
  <c r="H1570" i="15"/>
  <c r="F1570" i="15"/>
  <c r="J1570" i="15" s="1"/>
  <c r="E1570" i="15"/>
  <c r="D1570" i="15"/>
  <c r="C1570" i="15"/>
  <c r="B1570" i="15"/>
  <c r="V1201" i="15"/>
  <c r="I1569" i="15"/>
  <c r="H1569" i="15"/>
  <c r="F1569" i="15"/>
  <c r="J1569" i="15" s="1"/>
  <c r="E1569" i="15"/>
  <c r="D1569" i="15"/>
  <c r="C1569" i="15"/>
  <c r="B1569" i="15"/>
  <c r="V1200" i="15"/>
  <c r="I1568" i="15"/>
  <c r="H1568" i="15"/>
  <c r="F1568" i="15"/>
  <c r="E1568" i="15"/>
  <c r="D1568" i="15"/>
  <c r="C1568" i="15"/>
  <c r="B1568" i="15"/>
  <c r="V1199" i="15"/>
  <c r="I1567" i="15"/>
  <c r="H1567" i="15"/>
  <c r="F1567" i="15"/>
  <c r="W1567" i="15" s="1"/>
  <c r="E1567" i="15"/>
  <c r="D1567" i="15"/>
  <c r="C1567" i="15"/>
  <c r="B1567" i="15"/>
  <c r="V1198" i="15"/>
  <c r="I1566" i="15"/>
  <c r="H1566" i="15"/>
  <c r="F1566" i="15"/>
  <c r="E1566" i="15"/>
  <c r="D1566" i="15"/>
  <c r="C1566" i="15"/>
  <c r="B1566" i="15"/>
  <c r="V1197" i="15"/>
  <c r="I1565" i="15"/>
  <c r="H1565" i="15"/>
  <c r="F1565" i="15"/>
  <c r="J1565" i="15" s="1"/>
  <c r="E1565" i="15"/>
  <c r="D1565" i="15"/>
  <c r="C1565" i="15"/>
  <c r="B1565" i="15"/>
  <c r="V1196" i="15"/>
  <c r="J1564" i="15"/>
  <c r="I1564" i="15"/>
  <c r="H1564" i="15"/>
  <c r="F1564" i="15"/>
  <c r="W1564" i="15" s="1"/>
  <c r="E1564" i="15"/>
  <c r="D1564" i="15"/>
  <c r="C1564" i="15"/>
  <c r="B1564" i="15"/>
  <c r="V1195" i="15"/>
  <c r="I1563" i="15"/>
  <c r="H1563" i="15"/>
  <c r="F1563" i="15"/>
  <c r="W1563" i="15" s="1"/>
  <c r="E1563" i="15"/>
  <c r="D1563" i="15"/>
  <c r="C1563" i="15"/>
  <c r="B1563" i="15"/>
  <c r="V1194" i="15"/>
  <c r="I1562" i="15"/>
  <c r="H1562" i="15"/>
  <c r="F1562" i="15"/>
  <c r="E1562" i="15"/>
  <c r="D1562" i="15"/>
  <c r="C1562" i="15"/>
  <c r="B1562" i="15"/>
  <c r="V1193" i="15"/>
  <c r="I1561" i="15"/>
  <c r="H1561" i="15"/>
  <c r="F1561" i="15"/>
  <c r="E1561" i="15"/>
  <c r="D1561" i="15"/>
  <c r="C1561" i="15"/>
  <c r="B1561" i="15"/>
  <c r="V1192" i="15"/>
  <c r="I1560" i="15"/>
  <c r="H1560" i="15"/>
  <c r="F1560" i="15"/>
  <c r="J1560" i="15" s="1"/>
  <c r="E1560" i="15"/>
  <c r="D1560" i="15"/>
  <c r="C1560" i="15"/>
  <c r="B1560" i="15"/>
  <c r="V1191" i="15"/>
  <c r="J1559" i="15"/>
  <c r="I1559" i="15"/>
  <c r="H1559" i="15"/>
  <c r="F1559" i="15"/>
  <c r="E1559" i="15"/>
  <c r="D1559" i="15"/>
  <c r="C1559" i="15"/>
  <c r="B1559" i="15"/>
  <c r="V1190" i="15"/>
  <c r="I1558" i="15"/>
  <c r="H1558" i="15"/>
  <c r="F1558" i="15"/>
  <c r="E1558" i="15"/>
  <c r="D1558" i="15"/>
  <c r="C1558" i="15"/>
  <c r="B1558" i="15"/>
  <c r="V1189" i="15"/>
  <c r="J1557" i="15"/>
  <c r="I1557" i="15"/>
  <c r="H1557" i="15"/>
  <c r="F1557" i="15"/>
  <c r="E1557" i="15"/>
  <c r="D1557" i="15"/>
  <c r="C1557" i="15"/>
  <c r="B1557" i="15"/>
  <c r="W1188" i="15"/>
  <c r="V1188" i="15"/>
  <c r="I1556" i="15"/>
  <c r="H1556" i="15"/>
  <c r="F1556" i="15"/>
  <c r="W1556" i="15" s="1"/>
  <c r="E1556" i="15"/>
  <c r="D1556" i="15"/>
  <c r="C1556" i="15"/>
  <c r="B1556" i="15"/>
  <c r="W1187" i="15"/>
  <c r="V1187" i="15"/>
  <c r="I1555" i="15"/>
  <c r="H1555" i="15"/>
  <c r="F1555" i="15"/>
  <c r="E1555" i="15"/>
  <c r="D1555" i="15"/>
  <c r="C1555" i="15"/>
  <c r="B1555" i="15"/>
  <c r="V1186" i="15"/>
  <c r="J1554" i="15"/>
  <c r="I1554" i="15"/>
  <c r="H1554" i="15"/>
  <c r="F1554" i="15"/>
  <c r="W1554" i="15" s="1"/>
  <c r="E1554" i="15"/>
  <c r="D1554" i="15"/>
  <c r="C1554" i="15"/>
  <c r="B1554" i="15"/>
  <c r="V1185" i="15"/>
  <c r="I1553" i="15"/>
  <c r="H1553" i="15"/>
  <c r="F1553" i="15"/>
  <c r="E1553" i="15"/>
  <c r="D1553" i="15"/>
  <c r="C1553" i="15"/>
  <c r="B1553" i="15"/>
  <c r="V1184" i="15"/>
  <c r="J1552" i="15"/>
  <c r="I1552" i="15"/>
  <c r="H1552" i="15"/>
  <c r="F1552" i="15"/>
  <c r="E1552" i="15"/>
  <c r="D1552" i="15"/>
  <c r="C1552" i="15"/>
  <c r="B1552" i="15"/>
  <c r="V1183" i="15"/>
  <c r="I1551" i="15"/>
  <c r="H1551" i="15"/>
  <c r="F1551" i="15"/>
  <c r="J1551" i="15" s="1"/>
  <c r="E1551" i="15"/>
  <c r="D1551" i="15"/>
  <c r="C1551" i="15"/>
  <c r="B1551" i="15"/>
  <c r="V1182" i="15"/>
  <c r="I1550" i="15"/>
  <c r="H1550" i="15"/>
  <c r="F1550" i="15"/>
  <c r="J1550" i="15" s="1"/>
  <c r="E1550" i="15"/>
  <c r="D1550" i="15"/>
  <c r="C1550" i="15"/>
  <c r="B1550" i="15"/>
  <c r="W1181" i="15"/>
  <c r="V1181" i="15"/>
  <c r="I1549" i="15"/>
  <c r="H1549" i="15"/>
  <c r="F1549" i="15"/>
  <c r="J1549" i="15" s="1"/>
  <c r="E1549" i="15"/>
  <c r="D1549" i="15"/>
  <c r="C1549" i="15"/>
  <c r="B1549" i="15"/>
  <c r="W1180" i="15"/>
  <c r="V1180" i="15"/>
  <c r="J1548" i="15"/>
  <c r="I1548" i="15"/>
  <c r="H1548" i="15"/>
  <c r="F1548" i="15"/>
  <c r="E1548" i="15"/>
  <c r="D1548" i="15"/>
  <c r="C1548" i="15"/>
  <c r="B1548" i="15"/>
  <c r="V1179" i="15"/>
  <c r="I1547" i="15"/>
  <c r="H1547" i="15"/>
  <c r="F1547" i="15"/>
  <c r="E1547" i="15"/>
  <c r="D1547" i="15"/>
  <c r="C1547" i="15"/>
  <c r="B1547" i="15"/>
  <c r="V1178" i="15"/>
  <c r="I1546" i="15"/>
  <c r="H1546" i="15"/>
  <c r="F1546" i="15"/>
  <c r="E1546" i="15"/>
  <c r="D1546" i="15"/>
  <c r="C1546" i="15"/>
  <c r="B1546" i="15"/>
  <c r="V1177" i="15"/>
  <c r="I1545" i="15"/>
  <c r="H1545" i="15"/>
  <c r="F1545" i="15"/>
  <c r="E1545" i="15"/>
  <c r="D1545" i="15"/>
  <c r="C1545" i="15"/>
  <c r="B1545" i="15"/>
  <c r="V1176" i="15"/>
  <c r="I1544" i="15"/>
  <c r="H1544" i="15"/>
  <c r="F1544" i="15"/>
  <c r="E1544" i="15"/>
  <c r="D1544" i="15"/>
  <c r="C1544" i="15"/>
  <c r="B1544" i="15"/>
  <c r="W1175" i="15"/>
  <c r="V1175" i="15"/>
  <c r="I1543" i="15"/>
  <c r="H1543" i="15"/>
  <c r="F1543" i="15"/>
  <c r="E1543" i="15"/>
  <c r="D1543" i="15"/>
  <c r="C1543" i="15"/>
  <c r="B1543" i="15"/>
  <c r="V1174" i="15"/>
  <c r="I1542" i="15"/>
  <c r="H1542" i="15"/>
  <c r="F1542" i="15"/>
  <c r="W1171" i="15" s="1"/>
  <c r="E1542" i="15"/>
  <c r="D1542" i="15"/>
  <c r="C1542" i="15"/>
  <c r="B1542" i="15"/>
  <c r="V1173" i="15"/>
  <c r="I1541" i="15"/>
  <c r="H1541" i="15"/>
  <c r="F1541" i="15"/>
  <c r="E1541" i="15"/>
  <c r="D1541" i="15"/>
  <c r="C1541" i="15"/>
  <c r="B1541" i="15"/>
  <c r="V1172" i="15"/>
  <c r="I1540" i="15"/>
  <c r="H1540" i="15"/>
  <c r="F1540" i="15"/>
  <c r="E1540" i="15"/>
  <c r="D1540" i="15"/>
  <c r="C1540" i="15"/>
  <c r="B1540" i="15"/>
  <c r="V1171" i="15"/>
  <c r="J1539" i="15"/>
  <c r="I1539" i="15"/>
  <c r="H1539" i="15"/>
  <c r="F1539" i="15"/>
  <c r="E1539" i="15"/>
  <c r="D1539" i="15"/>
  <c r="C1539" i="15"/>
  <c r="B1539" i="15"/>
  <c r="V1170" i="15"/>
  <c r="I1538" i="15"/>
  <c r="H1538" i="15"/>
  <c r="F1538" i="15"/>
  <c r="J1538" i="15" s="1"/>
  <c r="E1538" i="15"/>
  <c r="D1538" i="15"/>
  <c r="C1538" i="15"/>
  <c r="B1538" i="15"/>
  <c r="V1169" i="15"/>
  <c r="I1537" i="15"/>
  <c r="H1537" i="15"/>
  <c r="F1537" i="15"/>
  <c r="E1537" i="15"/>
  <c r="D1537" i="15"/>
  <c r="C1537" i="15"/>
  <c r="B1537" i="15"/>
  <c r="W1168" i="15"/>
  <c r="V1168" i="15"/>
  <c r="I1536" i="15"/>
  <c r="H1536" i="15"/>
  <c r="F1536" i="15"/>
  <c r="J1536" i="15" s="1"/>
  <c r="E1536" i="15"/>
  <c r="D1536" i="15"/>
  <c r="C1536" i="15"/>
  <c r="B1536" i="15"/>
  <c r="V1167" i="15"/>
  <c r="I1535" i="15"/>
  <c r="H1535" i="15"/>
  <c r="F1535" i="15"/>
  <c r="W1165" i="15" s="1"/>
  <c r="E1535" i="15"/>
  <c r="D1535" i="15"/>
  <c r="C1535" i="15"/>
  <c r="B1535" i="15"/>
  <c r="V1166" i="15"/>
  <c r="I1534" i="15"/>
  <c r="H1534" i="15"/>
  <c r="F1534" i="15"/>
  <c r="J1534" i="15" s="1"/>
  <c r="E1534" i="15"/>
  <c r="D1534" i="15"/>
  <c r="C1534" i="15"/>
  <c r="B1534" i="15"/>
  <c r="V1165" i="15"/>
  <c r="J1533" i="15"/>
  <c r="I1533" i="15"/>
  <c r="H1533" i="15"/>
  <c r="F1533" i="15"/>
  <c r="E1533" i="15"/>
  <c r="D1533" i="15"/>
  <c r="C1533" i="15"/>
  <c r="B1533" i="15"/>
  <c r="V1164" i="15"/>
  <c r="I1532" i="15"/>
  <c r="H1532" i="15"/>
  <c r="F1532" i="15"/>
  <c r="E1532" i="15"/>
  <c r="D1532" i="15"/>
  <c r="C1532" i="15"/>
  <c r="B1532" i="15"/>
  <c r="W1163" i="15"/>
  <c r="V1163" i="15"/>
  <c r="I1531" i="15"/>
  <c r="H1531" i="15"/>
  <c r="F1531" i="15"/>
  <c r="E1531" i="15"/>
  <c r="D1531" i="15"/>
  <c r="C1531" i="15"/>
  <c r="B1531" i="15"/>
  <c r="V1162" i="15"/>
  <c r="I1530" i="15"/>
  <c r="H1530" i="15"/>
  <c r="F1530" i="15"/>
  <c r="J1530" i="15" s="1"/>
  <c r="E1530" i="15"/>
  <c r="D1530" i="15"/>
  <c r="C1530" i="15"/>
  <c r="B1530" i="15"/>
  <c r="V1161" i="15"/>
  <c r="I1529" i="15"/>
  <c r="H1529" i="15"/>
  <c r="F1529" i="15"/>
  <c r="J1529" i="15" s="1"/>
  <c r="E1529" i="15"/>
  <c r="D1529" i="15"/>
  <c r="C1529" i="15"/>
  <c r="B1529" i="15"/>
  <c r="V1160" i="15"/>
  <c r="I1528" i="15"/>
  <c r="H1528" i="15"/>
  <c r="F1528" i="15"/>
  <c r="J1528" i="15" s="1"/>
  <c r="E1528" i="15"/>
  <c r="D1528" i="15"/>
  <c r="C1528" i="15"/>
  <c r="B1528" i="15"/>
  <c r="V1159" i="15"/>
  <c r="I1527" i="15"/>
  <c r="H1527" i="15"/>
  <c r="F1527" i="15"/>
  <c r="W1151" i="15" s="1"/>
  <c r="E1527" i="15"/>
  <c r="D1527" i="15"/>
  <c r="C1527" i="15"/>
  <c r="B1527" i="15"/>
  <c r="V1158" i="15"/>
  <c r="I1526" i="15"/>
  <c r="H1526" i="15"/>
  <c r="F1526" i="15"/>
  <c r="E1526" i="15"/>
  <c r="D1526" i="15"/>
  <c r="C1526" i="15"/>
  <c r="B1526" i="15"/>
  <c r="W1157" i="15"/>
  <c r="V1157" i="15"/>
  <c r="I1525" i="15"/>
  <c r="H1525" i="15"/>
  <c r="F1525" i="15"/>
  <c r="J1525" i="15" s="1"/>
  <c r="E1525" i="15"/>
  <c r="D1525" i="15"/>
  <c r="C1525" i="15"/>
  <c r="B1525" i="15"/>
  <c r="V1156" i="15"/>
  <c r="I1524" i="15"/>
  <c r="H1524" i="15"/>
  <c r="F1524" i="15"/>
  <c r="J1524" i="15" s="1"/>
  <c r="E1524" i="15"/>
  <c r="D1524" i="15"/>
  <c r="C1524" i="15"/>
  <c r="B1524" i="15"/>
  <c r="V1155" i="15"/>
  <c r="I1523" i="15"/>
  <c r="H1523" i="15"/>
  <c r="F1523" i="15"/>
  <c r="J1523" i="15" s="1"/>
  <c r="E1523" i="15"/>
  <c r="D1523" i="15"/>
  <c r="C1523" i="15"/>
  <c r="B1523" i="15"/>
  <c r="W1154" i="15"/>
  <c r="V1154" i="15"/>
  <c r="I1522" i="15"/>
  <c r="H1522" i="15"/>
  <c r="F1522" i="15"/>
  <c r="E1522" i="15"/>
  <c r="D1522" i="15"/>
  <c r="C1522" i="15"/>
  <c r="B1522" i="15"/>
  <c r="V1153" i="15"/>
  <c r="I1521" i="15"/>
  <c r="H1521" i="15"/>
  <c r="F1521" i="15"/>
  <c r="E1521" i="15"/>
  <c r="D1521" i="15"/>
  <c r="C1521" i="15"/>
  <c r="B1521" i="15"/>
  <c r="V1152" i="15"/>
  <c r="I1520" i="15"/>
  <c r="H1520" i="15"/>
  <c r="F1520" i="15"/>
  <c r="W1520" i="15" s="1"/>
  <c r="E1520" i="15"/>
  <c r="D1520" i="15"/>
  <c r="C1520" i="15"/>
  <c r="B1520" i="15"/>
  <c r="V1151" i="15"/>
  <c r="I1519" i="15"/>
  <c r="H1519" i="15"/>
  <c r="F1519" i="15"/>
  <c r="J1519" i="15" s="1"/>
  <c r="E1519" i="15"/>
  <c r="D1519" i="15"/>
  <c r="C1519" i="15"/>
  <c r="B1519" i="15"/>
  <c r="V1150" i="15"/>
  <c r="J1518" i="15"/>
  <c r="I1518" i="15"/>
  <c r="H1518" i="15"/>
  <c r="F1518" i="15"/>
  <c r="W1518" i="15" s="1"/>
  <c r="E1518" i="15"/>
  <c r="D1518" i="15"/>
  <c r="C1518" i="15"/>
  <c r="B1518" i="15"/>
  <c r="V1149" i="15"/>
  <c r="I1517" i="15"/>
  <c r="H1517" i="15"/>
  <c r="F1517" i="15"/>
  <c r="E1517" i="15"/>
  <c r="D1517" i="15"/>
  <c r="C1517" i="15"/>
  <c r="B1517" i="15"/>
  <c r="V1148" i="15"/>
  <c r="I1516" i="15"/>
  <c r="H1516" i="15"/>
  <c r="F1516" i="15"/>
  <c r="E1516" i="15"/>
  <c r="D1516" i="15"/>
  <c r="C1516" i="15"/>
  <c r="B1516" i="15"/>
  <c r="V1147" i="15"/>
  <c r="I1515" i="15"/>
  <c r="H1515" i="15"/>
  <c r="F1515" i="15"/>
  <c r="E1515" i="15"/>
  <c r="D1515" i="15"/>
  <c r="C1515" i="15"/>
  <c r="B1515" i="15"/>
  <c r="V1146" i="15"/>
  <c r="I1514" i="15"/>
  <c r="H1514" i="15"/>
  <c r="F1514" i="15"/>
  <c r="E1514" i="15"/>
  <c r="D1514" i="15"/>
  <c r="C1514" i="15"/>
  <c r="B1514" i="15"/>
  <c r="V1145" i="15"/>
  <c r="I1513" i="15"/>
  <c r="H1513" i="15"/>
  <c r="F1513" i="15"/>
  <c r="J1513" i="15" s="1"/>
  <c r="E1513" i="15"/>
  <c r="D1513" i="15"/>
  <c r="C1513" i="15"/>
  <c r="B1513" i="15"/>
  <c r="V1144" i="15"/>
  <c r="I1512" i="15"/>
  <c r="H1512" i="15"/>
  <c r="F1512" i="15"/>
  <c r="E1512" i="15"/>
  <c r="D1512" i="15"/>
  <c r="C1512" i="15"/>
  <c r="B1512" i="15"/>
  <c r="V1143" i="15"/>
  <c r="I1511" i="15"/>
  <c r="H1511" i="15"/>
  <c r="F1511" i="15"/>
  <c r="J1511" i="15" s="1"/>
  <c r="E1511" i="15"/>
  <c r="D1511" i="15"/>
  <c r="C1511" i="15"/>
  <c r="B1511" i="15"/>
  <c r="W1142" i="15"/>
  <c r="V1142" i="15"/>
  <c r="J1510" i="15"/>
  <c r="I1510" i="15"/>
  <c r="H1510" i="15"/>
  <c r="F1510" i="15"/>
  <c r="E1510" i="15"/>
  <c r="D1510" i="15"/>
  <c r="C1510" i="15"/>
  <c r="B1510" i="15"/>
  <c r="V1141" i="15"/>
  <c r="I1509" i="15"/>
  <c r="H1509" i="15"/>
  <c r="F1509" i="15"/>
  <c r="J1509" i="15" s="1"/>
  <c r="E1509" i="15"/>
  <c r="D1509" i="15"/>
  <c r="C1509" i="15"/>
  <c r="B1509" i="15"/>
  <c r="V1140" i="15"/>
  <c r="I1508" i="15"/>
  <c r="H1508" i="15"/>
  <c r="F1508" i="15"/>
  <c r="E1508" i="15"/>
  <c r="D1508" i="15"/>
  <c r="C1508" i="15"/>
  <c r="B1508" i="15"/>
  <c r="W1139" i="15"/>
  <c r="V1139" i="15"/>
  <c r="I1507" i="15"/>
  <c r="H1507" i="15"/>
  <c r="F1507" i="15"/>
  <c r="E1507" i="15"/>
  <c r="D1507" i="15"/>
  <c r="C1507" i="15"/>
  <c r="B1507" i="15"/>
  <c r="V1138" i="15"/>
  <c r="I1506" i="15"/>
  <c r="H1506" i="15"/>
  <c r="F1506" i="15"/>
  <c r="W1132" i="15" s="1"/>
  <c r="E1506" i="15"/>
  <c r="D1506" i="15"/>
  <c r="C1506" i="15"/>
  <c r="B1506" i="15"/>
  <c r="V1137" i="15"/>
  <c r="I1505" i="15"/>
  <c r="H1505" i="15"/>
  <c r="F1505" i="15"/>
  <c r="J1505" i="15" s="1"/>
  <c r="E1505" i="15"/>
  <c r="D1505" i="15"/>
  <c r="C1505" i="15"/>
  <c r="B1505" i="15"/>
  <c r="W1136" i="15"/>
  <c r="V1136" i="15"/>
  <c r="I1504" i="15"/>
  <c r="H1504" i="15"/>
  <c r="F1504" i="15"/>
  <c r="J1504" i="15" s="1"/>
  <c r="E1504" i="15"/>
  <c r="D1504" i="15"/>
  <c r="C1504" i="15"/>
  <c r="B1504" i="15"/>
  <c r="W1135" i="15"/>
  <c r="V1135" i="15"/>
  <c r="J1503" i="15"/>
  <c r="I1503" i="15"/>
  <c r="H1503" i="15"/>
  <c r="F1503" i="15"/>
  <c r="E1503" i="15"/>
  <c r="D1503" i="15"/>
  <c r="C1503" i="15"/>
  <c r="B1503" i="15"/>
  <c r="V1134" i="15"/>
  <c r="I1502" i="15"/>
  <c r="H1502" i="15"/>
  <c r="F1502" i="15"/>
  <c r="E1502" i="15"/>
  <c r="D1502" i="15"/>
  <c r="C1502" i="15"/>
  <c r="B1502" i="15"/>
  <c r="V1133" i="15"/>
  <c r="I1501" i="15"/>
  <c r="H1501" i="15"/>
  <c r="F1501" i="15"/>
  <c r="E1501" i="15"/>
  <c r="D1501" i="15"/>
  <c r="C1501" i="15"/>
  <c r="B1501" i="15"/>
  <c r="V1132" i="15"/>
  <c r="J1500" i="15"/>
  <c r="I1500" i="15"/>
  <c r="H1500" i="15"/>
  <c r="F1500" i="15"/>
  <c r="E1500" i="15"/>
  <c r="D1500" i="15"/>
  <c r="C1500" i="15"/>
  <c r="B1500" i="15"/>
  <c r="W1131" i="15"/>
  <c r="V1131" i="15"/>
  <c r="I1499" i="15"/>
  <c r="H1499" i="15"/>
  <c r="F1499" i="15"/>
  <c r="J1499" i="15" s="1"/>
  <c r="E1499" i="15"/>
  <c r="D1499" i="15"/>
  <c r="C1499" i="15"/>
  <c r="B1499" i="15"/>
  <c r="W1130" i="15"/>
  <c r="V1130" i="15"/>
  <c r="I1498" i="15"/>
  <c r="H1498" i="15"/>
  <c r="F1498" i="15"/>
  <c r="E1498" i="15"/>
  <c r="D1498" i="15"/>
  <c r="C1498" i="15"/>
  <c r="B1498" i="15"/>
  <c r="V1129" i="15"/>
  <c r="I1497" i="15"/>
  <c r="H1497" i="15"/>
  <c r="F1497" i="15"/>
  <c r="E1497" i="15"/>
  <c r="D1497" i="15"/>
  <c r="C1497" i="15"/>
  <c r="B1497" i="15"/>
  <c r="V1128" i="15"/>
  <c r="I1496" i="15"/>
  <c r="H1496" i="15"/>
  <c r="F1496" i="15"/>
  <c r="J1496" i="15" s="1"/>
  <c r="E1496" i="15"/>
  <c r="D1496" i="15"/>
  <c r="C1496" i="15"/>
  <c r="B1496" i="15"/>
  <c r="V1127" i="15"/>
  <c r="I1495" i="15"/>
  <c r="H1495" i="15"/>
  <c r="F1495" i="15"/>
  <c r="E1495" i="15"/>
  <c r="D1495" i="15"/>
  <c r="C1495" i="15"/>
  <c r="B1495" i="15"/>
  <c r="V1126" i="15"/>
  <c r="I1494" i="15"/>
  <c r="H1494" i="15"/>
  <c r="F1494" i="15"/>
  <c r="J1494" i="15" s="1"/>
  <c r="E1494" i="15"/>
  <c r="D1494" i="15"/>
  <c r="C1494" i="15"/>
  <c r="B1494" i="15"/>
  <c r="V1125" i="15"/>
  <c r="I1493" i="15"/>
  <c r="H1493" i="15"/>
  <c r="F1493" i="15"/>
  <c r="J1493" i="15" s="1"/>
  <c r="E1493" i="15"/>
  <c r="D1493" i="15"/>
  <c r="C1493" i="15"/>
  <c r="B1493" i="15"/>
  <c r="W1124" i="15"/>
  <c r="V1124" i="15"/>
  <c r="J1492" i="15"/>
  <c r="I1492" i="15"/>
  <c r="H1492" i="15"/>
  <c r="F1492" i="15"/>
  <c r="E1492" i="15"/>
  <c r="D1492" i="15"/>
  <c r="C1492" i="15"/>
  <c r="B1492" i="15"/>
  <c r="V1123" i="15"/>
  <c r="I1491" i="15"/>
  <c r="H1491" i="15"/>
  <c r="F1491" i="15"/>
  <c r="J1491" i="15" s="1"/>
  <c r="E1491" i="15"/>
  <c r="D1491" i="15"/>
  <c r="C1491" i="15"/>
  <c r="B1491" i="15"/>
  <c r="V1122" i="15"/>
  <c r="I1490" i="15"/>
  <c r="H1490" i="15"/>
  <c r="F1490" i="15"/>
  <c r="E1490" i="15"/>
  <c r="D1490" i="15"/>
  <c r="C1490" i="15"/>
  <c r="B1490" i="15"/>
  <c r="V1121" i="15"/>
  <c r="I1489" i="15"/>
  <c r="H1489" i="15"/>
  <c r="F1489" i="15"/>
  <c r="E1489" i="15"/>
  <c r="D1489" i="15"/>
  <c r="C1489" i="15"/>
  <c r="B1489" i="15"/>
  <c r="V1120" i="15"/>
  <c r="I1488" i="15"/>
  <c r="H1488" i="15"/>
  <c r="F1488" i="15"/>
  <c r="J1488" i="15" s="1"/>
  <c r="E1488" i="15"/>
  <c r="D1488" i="15"/>
  <c r="C1488" i="15"/>
  <c r="B1488" i="15"/>
  <c r="V1119" i="15"/>
  <c r="I1487" i="15"/>
  <c r="H1487" i="15"/>
  <c r="F1487" i="15"/>
  <c r="J1487" i="15" s="1"/>
  <c r="E1487" i="15"/>
  <c r="D1487" i="15"/>
  <c r="C1487" i="15"/>
  <c r="B1487" i="15"/>
  <c r="V1118" i="15"/>
  <c r="I1486" i="15"/>
  <c r="H1486" i="15"/>
  <c r="F1486" i="15"/>
  <c r="J1486" i="15" s="1"/>
  <c r="E1486" i="15"/>
  <c r="D1486" i="15"/>
  <c r="C1486" i="15"/>
  <c r="B1486" i="15"/>
  <c r="V1117" i="15"/>
  <c r="I1485" i="15"/>
  <c r="H1485" i="15"/>
  <c r="F1485" i="15"/>
  <c r="E1485" i="15"/>
  <c r="D1485" i="15"/>
  <c r="C1485" i="15"/>
  <c r="B1485" i="15"/>
  <c r="V1116" i="15"/>
  <c r="I1484" i="15"/>
  <c r="H1484" i="15"/>
  <c r="F1484" i="15"/>
  <c r="E1484" i="15"/>
  <c r="D1484" i="15"/>
  <c r="C1484" i="15"/>
  <c r="B1484" i="15"/>
  <c r="V1115" i="15"/>
  <c r="I1483" i="15"/>
  <c r="H1483" i="15"/>
  <c r="F1483" i="15"/>
  <c r="W1483" i="15" s="1"/>
  <c r="E1483" i="15"/>
  <c r="D1483" i="15"/>
  <c r="C1483" i="15"/>
  <c r="B1483" i="15"/>
  <c r="V1114" i="15"/>
  <c r="I1482" i="15"/>
  <c r="H1482" i="15"/>
  <c r="F1482" i="15"/>
  <c r="E1482" i="15"/>
  <c r="D1482" i="15"/>
  <c r="C1482" i="15"/>
  <c r="B1482" i="15"/>
  <c r="W1113" i="15"/>
  <c r="V1113" i="15"/>
  <c r="I1481" i="15"/>
  <c r="H1481" i="15"/>
  <c r="F1481" i="15"/>
  <c r="J1481" i="15" s="1"/>
  <c r="E1481" i="15"/>
  <c r="D1481" i="15"/>
  <c r="C1481" i="15"/>
  <c r="B1481" i="15"/>
  <c r="V1112" i="15"/>
  <c r="J1480" i="15"/>
  <c r="I1480" i="15"/>
  <c r="H1480" i="15"/>
  <c r="F1480" i="15"/>
  <c r="E1480" i="15"/>
  <c r="D1480" i="15"/>
  <c r="C1480" i="15"/>
  <c r="B1480" i="15"/>
  <c r="V1111" i="15"/>
  <c r="I1479" i="15"/>
  <c r="H1479" i="15"/>
  <c r="F1479" i="15"/>
  <c r="E1479" i="15"/>
  <c r="D1479" i="15"/>
  <c r="C1479" i="15"/>
  <c r="B1479" i="15"/>
  <c r="V1110" i="15"/>
  <c r="I1478" i="15"/>
  <c r="H1478" i="15"/>
  <c r="F1478" i="15"/>
  <c r="W1110" i="15" s="1"/>
  <c r="E1478" i="15"/>
  <c r="D1478" i="15"/>
  <c r="C1478" i="15"/>
  <c r="B1478" i="15"/>
  <c r="V1109" i="15"/>
  <c r="I1477" i="15"/>
  <c r="H1477" i="15"/>
  <c r="F1477" i="15"/>
  <c r="J1477" i="15" s="1"/>
  <c r="E1477" i="15"/>
  <c r="D1477" i="15"/>
  <c r="C1477" i="15"/>
  <c r="B1477" i="15"/>
  <c r="V1108" i="15"/>
  <c r="J1476" i="15"/>
  <c r="I1476" i="15"/>
  <c r="H1476" i="15"/>
  <c r="F1476" i="15"/>
  <c r="E1476" i="15"/>
  <c r="D1476" i="15"/>
  <c r="C1476" i="15"/>
  <c r="B1476" i="15"/>
  <c r="V1107" i="15"/>
  <c r="I1475" i="15"/>
  <c r="H1475" i="15"/>
  <c r="F1475" i="15"/>
  <c r="J1475" i="15" s="1"/>
  <c r="E1475" i="15"/>
  <c r="D1475" i="15"/>
  <c r="C1475" i="15"/>
  <c r="B1475" i="15"/>
  <c r="W1106" i="15"/>
  <c r="V1106" i="15"/>
  <c r="I1474" i="15"/>
  <c r="H1474" i="15"/>
  <c r="F1474" i="15"/>
  <c r="J1474" i="15" s="1"/>
  <c r="E1474" i="15"/>
  <c r="D1474" i="15"/>
  <c r="C1474" i="15"/>
  <c r="B1474" i="15"/>
  <c r="V1105" i="15"/>
  <c r="I1473" i="15"/>
  <c r="H1473" i="15"/>
  <c r="F1473" i="15"/>
  <c r="E1473" i="15"/>
  <c r="D1473" i="15"/>
  <c r="C1473" i="15"/>
  <c r="B1473" i="15"/>
  <c r="V1104" i="15"/>
  <c r="J1472" i="15"/>
  <c r="I1472" i="15"/>
  <c r="H1472" i="15"/>
  <c r="F1472" i="15"/>
  <c r="W1097" i="15" s="1"/>
  <c r="E1472" i="15"/>
  <c r="D1472" i="15"/>
  <c r="C1472" i="15"/>
  <c r="B1472" i="15"/>
  <c r="V1103" i="15"/>
  <c r="I1471" i="15"/>
  <c r="H1471" i="15"/>
  <c r="F1471" i="15"/>
  <c r="E1471" i="15"/>
  <c r="D1471" i="15"/>
  <c r="C1471" i="15"/>
  <c r="B1471" i="15"/>
  <c r="V1102" i="15"/>
  <c r="I1470" i="15"/>
  <c r="H1470" i="15"/>
  <c r="F1470" i="15"/>
  <c r="J1470" i="15" s="1"/>
  <c r="E1470" i="15"/>
  <c r="D1470" i="15"/>
  <c r="C1470" i="15"/>
  <c r="B1470" i="15"/>
  <c r="W1101" i="15"/>
  <c r="V1101" i="15"/>
  <c r="I1469" i="15"/>
  <c r="H1469" i="15"/>
  <c r="F1469" i="15"/>
  <c r="J1469" i="15" s="1"/>
  <c r="E1469" i="15"/>
  <c r="D1469" i="15"/>
  <c r="C1469" i="15"/>
  <c r="B1469" i="15"/>
  <c r="W1100" i="15"/>
  <c r="V1100" i="15"/>
  <c r="I1468" i="15"/>
  <c r="H1468" i="15"/>
  <c r="F1468" i="15"/>
  <c r="W1468" i="15" s="1"/>
  <c r="E1468" i="15"/>
  <c r="D1468" i="15"/>
  <c r="C1468" i="15"/>
  <c r="B1468" i="15"/>
  <c r="V1099" i="15"/>
  <c r="J1467" i="15"/>
  <c r="I1467" i="15"/>
  <c r="H1467" i="15"/>
  <c r="F1467" i="15"/>
  <c r="E1467" i="15"/>
  <c r="D1467" i="15"/>
  <c r="C1467" i="15"/>
  <c r="B1467" i="15"/>
  <c r="V1098" i="15"/>
  <c r="I1466" i="15"/>
  <c r="H1466" i="15"/>
  <c r="F1466" i="15"/>
  <c r="J1466" i="15" s="1"/>
  <c r="E1466" i="15"/>
  <c r="D1466" i="15"/>
  <c r="C1466" i="15"/>
  <c r="B1466" i="15"/>
  <c r="V1097" i="15"/>
  <c r="I1465" i="15"/>
  <c r="H1465" i="15"/>
  <c r="F1465" i="15"/>
  <c r="E1465" i="15"/>
  <c r="D1465" i="15"/>
  <c r="C1465" i="15"/>
  <c r="B1465" i="15"/>
  <c r="V1096" i="15"/>
  <c r="I1464" i="15"/>
  <c r="H1464" i="15"/>
  <c r="F1464" i="15"/>
  <c r="W1089" i="15" s="1"/>
  <c r="E1464" i="15"/>
  <c r="D1464" i="15"/>
  <c r="C1464" i="15"/>
  <c r="B1464" i="15"/>
  <c r="V1095" i="15"/>
  <c r="I1463" i="15"/>
  <c r="H1463" i="15"/>
  <c r="F1463" i="15"/>
  <c r="J1463" i="15" s="1"/>
  <c r="E1463" i="15"/>
  <c r="D1463" i="15"/>
  <c r="C1463" i="15"/>
  <c r="B1463" i="15"/>
  <c r="V1094" i="15"/>
  <c r="I1462" i="15"/>
  <c r="H1462" i="15"/>
  <c r="F1462" i="15"/>
  <c r="J1462" i="15" s="1"/>
  <c r="E1462" i="15"/>
  <c r="D1462" i="15"/>
  <c r="C1462" i="15"/>
  <c r="B1462" i="15"/>
  <c r="V1093" i="15"/>
  <c r="I1461" i="15"/>
  <c r="H1461" i="15"/>
  <c r="F1461" i="15"/>
  <c r="E1461" i="15"/>
  <c r="D1461" i="15"/>
  <c r="C1461" i="15"/>
  <c r="B1461" i="15"/>
  <c r="V1092" i="15"/>
  <c r="I1460" i="15"/>
  <c r="H1460" i="15"/>
  <c r="F1460" i="15"/>
  <c r="J1460" i="15" s="1"/>
  <c r="E1460" i="15"/>
  <c r="D1460" i="15"/>
  <c r="C1460" i="15"/>
  <c r="B1460" i="15"/>
  <c r="V1091" i="15"/>
  <c r="I1459" i="15"/>
  <c r="H1459" i="15"/>
  <c r="F1459" i="15"/>
  <c r="E1459" i="15"/>
  <c r="D1459" i="15"/>
  <c r="C1459" i="15"/>
  <c r="B1459" i="15"/>
  <c r="V1090" i="15"/>
  <c r="I1458" i="15"/>
  <c r="H1458" i="15"/>
  <c r="F1458" i="15"/>
  <c r="E1458" i="15"/>
  <c r="D1458" i="15"/>
  <c r="C1458" i="15"/>
  <c r="B1458" i="15"/>
  <c r="V1089" i="15"/>
  <c r="I1457" i="15"/>
  <c r="H1457" i="15"/>
  <c r="F1457" i="15"/>
  <c r="J1457" i="15" s="1"/>
  <c r="E1457" i="15"/>
  <c r="D1457" i="15"/>
  <c r="C1457" i="15"/>
  <c r="B1457" i="15"/>
  <c r="W1088" i="15"/>
  <c r="V1088" i="15"/>
  <c r="I1456" i="15"/>
  <c r="H1456" i="15"/>
  <c r="F1456" i="15"/>
  <c r="J1456" i="15" s="1"/>
  <c r="E1456" i="15"/>
  <c r="D1456" i="15"/>
  <c r="C1456" i="15"/>
  <c r="B1456" i="15"/>
  <c r="V1087" i="15"/>
  <c r="J1455" i="15"/>
  <c r="I1455" i="15"/>
  <c r="H1455" i="15"/>
  <c r="F1455" i="15"/>
  <c r="E1455" i="15"/>
  <c r="D1455" i="15"/>
  <c r="C1455" i="15"/>
  <c r="B1455" i="15"/>
  <c r="V1086" i="15"/>
  <c r="I1454" i="15"/>
  <c r="H1454" i="15"/>
  <c r="F1454" i="15"/>
  <c r="E1454" i="15"/>
  <c r="D1454" i="15"/>
  <c r="C1454" i="15"/>
  <c r="B1454" i="15"/>
  <c r="V1085" i="15"/>
  <c r="I1453" i="15"/>
  <c r="H1453" i="15"/>
  <c r="F1453" i="15"/>
  <c r="E1453" i="15"/>
  <c r="D1453" i="15"/>
  <c r="C1453" i="15"/>
  <c r="B1453" i="15"/>
  <c r="V1084" i="15"/>
  <c r="I1452" i="15"/>
  <c r="H1452" i="15"/>
  <c r="F1452" i="15"/>
  <c r="J1452" i="15" s="1"/>
  <c r="E1452" i="15"/>
  <c r="D1452" i="15"/>
  <c r="C1452" i="15"/>
  <c r="B1452" i="15"/>
  <c r="W1083" i="15"/>
  <c r="V1083" i="15"/>
  <c r="I1451" i="15"/>
  <c r="H1451" i="15"/>
  <c r="F1451" i="15"/>
  <c r="J1451" i="15" s="1"/>
  <c r="E1451" i="15"/>
  <c r="D1451" i="15"/>
  <c r="C1451" i="15"/>
  <c r="B1451" i="15"/>
  <c r="V1082" i="15"/>
  <c r="I1450" i="15"/>
  <c r="H1450" i="15"/>
  <c r="F1450" i="15"/>
  <c r="J1450" i="15" s="1"/>
  <c r="E1450" i="15"/>
  <c r="D1450" i="15"/>
  <c r="C1450" i="15"/>
  <c r="B1450" i="15"/>
  <c r="V1081" i="15"/>
  <c r="I1449" i="15"/>
  <c r="H1449" i="15"/>
  <c r="F1449" i="15"/>
  <c r="E1449" i="15"/>
  <c r="D1449" i="15"/>
  <c r="C1449" i="15"/>
  <c r="B1449" i="15"/>
  <c r="V1080" i="15"/>
  <c r="I1448" i="15"/>
  <c r="H1448" i="15"/>
  <c r="F1448" i="15"/>
  <c r="E1448" i="15"/>
  <c r="D1448" i="15"/>
  <c r="C1448" i="15"/>
  <c r="B1448" i="15"/>
  <c r="V1079" i="15"/>
  <c r="I1447" i="15"/>
  <c r="H1447" i="15"/>
  <c r="F1447" i="15"/>
  <c r="J1447" i="15" s="1"/>
  <c r="E1447" i="15"/>
  <c r="D1447" i="15"/>
  <c r="C1447" i="15"/>
  <c r="B1447" i="15"/>
  <c r="V1078" i="15"/>
  <c r="J1446" i="15"/>
  <c r="I1446" i="15"/>
  <c r="H1446" i="15"/>
  <c r="F1446" i="15"/>
  <c r="E1446" i="15"/>
  <c r="D1446" i="15"/>
  <c r="C1446" i="15"/>
  <c r="B1446" i="15"/>
  <c r="V1077" i="15"/>
  <c r="I1445" i="15"/>
  <c r="H1445" i="15"/>
  <c r="F1445" i="15"/>
  <c r="J1445" i="15" s="1"/>
  <c r="E1445" i="15"/>
  <c r="D1445" i="15"/>
  <c r="C1445" i="15"/>
  <c r="B1445" i="15"/>
  <c r="V1076" i="15"/>
  <c r="I1444" i="15"/>
  <c r="H1444" i="15"/>
  <c r="F1444" i="15"/>
  <c r="E1444" i="15"/>
  <c r="D1444" i="15"/>
  <c r="C1444" i="15"/>
  <c r="B1444" i="15"/>
  <c r="V1075" i="15"/>
  <c r="I1443" i="15"/>
  <c r="H1443" i="15"/>
  <c r="F1443" i="15"/>
  <c r="E1443" i="15"/>
  <c r="D1443" i="15"/>
  <c r="C1443" i="15"/>
  <c r="B1443" i="15"/>
  <c r="V1074" i="15"/>
  <c r="I1442" i="15"/>
  <c r="H1442" i="15"/>
  <c r="F1442" i="15"/>
  <c r="E1442" i="15"/>
  <c r="D1442" i="15"/>
  <c r="C1442" i="15"/>
  <c r="B1442" i="15"/>
  <c r="V1073" i="15"/>
  <c r="I1441" i="15"/>
  <c r="H1441" i="15"/>
  <c r="F1441" i="15"/>
  <c r="J1441" i="15" s="1"/>
  <c r="E1441" i="15"/>
  <c r="D1441" i="15"/>
  <c r="C1441" i="15"/>
  <c r="B1441" i="15"/>
  <c r="V1072" i="15"/>
  <c r="J1440" i="15"/>
  <c r="I1440" i="15"/>
  <c r="H1440" i="15"/>
  <c r="F1440" i="15"/>
  <c r="E1440" i="15"/>
  <c r="D1440" i="15"/>
  <c r="C1440" i="15"/>
  <c r="B1440" i="15"/>
  <c r="V1071" i="15"/>
  <c r="I1439" i="15"/>
  <c r="H1439" i="15"/>
  <c r="F1439" i="15"/>
  <c r="J1439" i="15" s="1"/>
  <c r="E1439" i="15"/>
  <c r="D1439" i="15"/>
  <c r="C1439" i="15"/>
  <c r="B1439" i="15"/>
  <c r="W1070" i="15"/>
  <c r="V1070" i="15"/>
  <c r="I1438" i="15"/>
  <c r="H1438" i="15"/>
  <c r="F1438" i="15"/>
  <c r="J1438" i="15" s="1"/>
  <c r="E1438" i="15"/>
  <c r="D1438" i="15"/>
  <c r="C1438" i="15"/>
  <c r="B1438" i="15"/>
  <c r="V1069" i="15"/>
  <c r="I1437" i="15"/>
  <c r="H1437" i="15"/>
  <c r="F1437" i="15"/>
  <c r="J1437" i="15" s="1"/>
  <c r="E1437" i="15"/>
  <c r="D1437" i="15"/>
  <c r="C1437" i="15"/>
  <c r="B1437" i="15"/>
  <c r="V1068" i="15"/>
  <c r="I1436" i="15"/>
  <c r="H1436" i="15"/>
  <c r="F1436" i="15"/>
  <c r="E1436" i="15"/>
  <c r="D1436" i="15"/>
  <c r="C1436" i="15"/>
  <c r="B1436" i="15"/>
  <c r="W1067" i="15"/>
  <c r="V1067" i="15"/>
  <c r="I1435" i="15"/>
  <c r="H1435" i="15"/>
  <c r="F1435" i="15"/>
  <c r="W1435" i="15" s="1"/>
  <c r="E1435" i="15"/>
  <c r="D1435" i="15"/>
  <c r="C1435" i="15"/>
  <c r="B1435" i="15"/>
  <c r="V1066" i="15"/>
  <c r="I1434" i="15"/>
  <c r="H1434" i="15"/>
  <c r="F1434" i="15"/>
  <c r="W1062" i="15" s="1"/>
  <c r="E1434" i="15"/>
  <c r="D1434" i="15"/>
  <c r="C1434" i="15"/>
  <c r="B1434" i="15"/>
  <c r="V1065" i="15"/>
  <c r="I1433" i="15"/>
  <c r="H1433" i="15"/>
  <c r="F1433" i="15"/>
  <c r="J1433" i="15" s="1"/>
  <c r="E1433" i="15"/>
  <c r="D1433" i="15"/>
  <c r="C1433" i="15"/>
  <c r="B1433" i="15"/>
  <c r="V1064" i="15"/>
  <c r="I1432" i="15"/>
  <c r="H1432" i="15"/>
  <c r="F1432" i="15"/>
  <c r="W1432" i="15" s="1"/>
  <c r="E1432" i="15"/>
  <c r="D1432" i="15"/>
  <c r="C1432" i="15"/>
  <c r="B1432" i="15"/>
  <c r="V1063" i="15"/>
  <c r="I1431" i="15"/>
  <c r="H1431" i="15"/>
  <c r="F1431" i="15"/>
  <c r="E1431" i="15"/>
  <c r="D1431" i="15"/>
  <c r="C1431" i="15"/>
  <c r="B1431" i="15"/>
  <c r="V1062" i="15"/>
  <c r="I1430" i="15"/>
  <c r="H1430" i="15"/>
  <c r="F1430" i="15"/>
  <c r="J1430" i="15" s="1"/>
  <c r="E1430" i="15"/>
  <c r="D1430" i="15"/>
  <c r="C1430" i="15"/>
  <c r="B1430" i="15"/>
  <c r="W1061" i="15"/>
  <c r="V1061" i="15"/>
  <c r="I1429" i="15"/>
  <c r="H1429" i="15"/>
  <c r="F1429" i="15"/>
  <c r="J1429" i="15" s="1"/>
  <c r="E1429" i="15"/>
  <c r="D1429" i="15"/>
  <c r="C1429" i="15"/>
  <c r="B1429" i="15"/>
  <c r="V1060" i="15"/>
  <c r="J1428" i="15"/>
  <c r="I1428" i="15"/>
  <c r="H1428" i="15"/>
  <c r="F1428" i="15"/>
  <c r="E1428" i="15"/>
  <c r="D1428" i="15"/>
  <c r="C1428" i="15"/>
  <c r="B1428" i="15"/>
  <c r="V1059" i="15"/>
  <c r="I1427" i="15"/>
  <c r="H1427" i="15"/>
  <c r="F1427" i="15"/>
  <c r="J1427" i="15" s="1"/>
  <c r="E1427" i="15"/>
  <c r="D1427" i="15"/>
  <c r="C1427" i="15"/>
  <c r="B1427" i="15"/>
  <c r="V1058" i="15"/>
  <c r="I1426" i="15"/>
  <c r="H1426" i="15"/>
  <c r="F1426" i="15"/>
  <c r="E1426" i="15"/>
  <c r="D1426" i="15"/>
  <c r="C1426" i="15"/>
  <c r="B1426" i="15"/>
  <c r="V1057" i="15"/>
  <c r="I1425" i="15"/>
  <c r="H1425" i="15"/>
  <c r="F1425" i="15"/>
  <c r="J1425" i="15" s="1"/>
  <c r="E1425" i="15"/>
  <c r="D1425" i="15"/>
  <c r="C1425" i="15"/>
  <c r="B1425" i="15"/>
  <c r="V1056" i="15"/>
  <c r="I1424" i="15"/>
  <c r="H1424" i="15"/>
  <c r="F1424" i="15"/>
  <c r="J1424" i="15" s="1"/>
  <c r="E1424" i="15"/>
  <c r="D1424" i="15"/>
  <c r="C1424" i="15"/>
  <c r="B1424" i="15"/>
  <c r="V1055" i="15"/>
  <c r="I1423" i="15"/>
  <c r="H1423" i="15"/>
  <c r="F1423" i="15"/>
  <c r="E1423" i="15"/>
  <c r="D1423" i="15"/>
  <c r="C1423" i="15"/>
  <c r="B1423" i="15"/>
  <c r="V1054" i="15"/>
  <c r="J1422" i="15"/>
  <c r="I1422" i="15"/>
  <c r="H1422" i="15"/>
  <c r="F1422" i="15"/>
  <c r="E1422" i="15"/>
  <c r="D1422" i="15"/>
  <c r="C1422" i="15"/>
  <c r="B1422" i="15"/>
  <c r="W1053" i="15"/>
  <c r="V1053" i="15"/>
  <c r="I1421" i="15"/>
  <c r="H1421" i="15"/>
  <c r="F1421" i="15"/>
  <c r="J1421" i="15" s="1"/>
  <c r="E1421" i="15"/>
  <c r="D1421" i="15"/>
  <c r="C1421" i="15"/>
  <c r="B1421" i="15"/>
  <c r="W1052" i="15"/>
  <c r="V1052" i="15"/>
  <c r="I1420" i="15"/>
  <c r="H1420" i="15"/>
  <c r="F1420" i="15"/>
  <c r="J1420" i="15" s="1"/>
  <c r="E1420" i="15"/>
  <c r="D1420" i="15"/>
  <c r="C1420" i="15"/>
  <c r="B1420" i="15"/>
  <c r="V1051" i="15"/>
  <c r="J1419" i="15"/>
  <c r="I1419" i="15"/>
  <c r="H1419" i="15"/>
  <c r="F1419" i="15"/>
  <c r="E1419" i="15"/>
  <c r="D1419" i="15"/>
  <c r="C1419" i="15"/>
  <c r="B1419" i="15"/>
  <c r="V1050" i="15"/>
  <c r="J1418" i="15"/>
  <c r="I1418" i="15"/>
  <c r="H1418" i="15"/>
  <c r="F1418" i="15"/>
  <c r="E1418" i="15"/>
  <c r="D1418" i="15"/>
  <c r="C1418" i="15"/>
  <c r="B1418" i="15"/>
  <c r="V1049" i="15"/>
  <c r="I1417" i="15"/>
  <c r="H1417" i="15"/>
  <c r="F1417" i="15"/>
  <c r="E1417" i="15"/>
  <c r="D1417" i="15"/>
  <c r="C1417" i="15"/>
  <c r="B1417" i="15"/>
  <c r="V1048" i="15"/>
  <c r="I1416" i="15"/>
  <c r="H1416" i="15"/>
  <c r="F1416" i="15"/>
  <c r="E1416" i="15"/>
  <c r="D1416" i="15"/>
  <c r="C1416" i="15"/>
  <c r="B1416" i="15"/>
  <c r="W1047" i="15"/>
  <c r="V1047" i="15"/>
  <c r="I1415" i="15"/>
  <c r="H1415" i="15"/>
  <c r="F1415" i="15"/>
  <c r="J1415" i="15" s="1"/>
  <c r="E1415" i="15"/>
  <c r="D1415" i="15"/>
  <c r="C1415" i="15"/>
  <c r="B1415" i="15"/>
  <c r="W1046" i="15"/>
  <c r="V1046" i="15"/>
  <c r="J1414" i="15"/>
  <c r="I1414" i="15"/>
  <c r="H1414" i="15"/>
  <c r="F1414" i="15"/>
  <c r="E1414" i="15"/>
  <c r="D1414" i="15"/>
  <c r="C1414" i="15"/>
  <c r="B1414" i="15"/>
  <c r="V1045" i="15"/>
  <c r="J1413" i="15"/>
  <c r="I1413" i="15"/>
  <c r="H1413" i="15"/>
  <c r="F1413" i="15"/>
  <c r="E1413" i="15"/>
  <c r="D1413" i="15"/>
  <c r="C1413" i="15"/>
  <c r="B1413" i="15"/>
  <c r="V1044" i="15"/>
  <c r="I1412" i="15"/>
  <c r="H1412" i="15"/>
  <c r="F1412" i="15"/>
  <c r="W1412" i="15" s="1"/>
  <c r="E1412" i="15"/>
  <c r="D1412" i="15"/>
  <c r="C1412" i="15"/>
  <c r="B1412" i="15"/>
  <c r="V1043" i="15"/>
  <c r="I1411" i="15"/>
  <c r="H1411" i="15"/>
  <c r="F1411" i="15"/>
  <c r="J1411" i="15" s="1"/>
  <c r="E1411" i="15"/>
  <c r="D1411" i="15"/>
  <c r="C1411" i="15"/>
  <c r="B1411" i="15"/>
  <c r="V1042" i="15"/>
  <c r="J1410" i="15"/>
  <c r="I1410" i="15"/>
  <c r="H1410" i="15"/>
  <c r="F1410" i="15"/>
  <c r="E1410" i="15"/>
  <c r="D1410" i="15"/>
  <c r="C1410" i="15"/>
  <c r="B1410" i="15"/>
  <c r="W1041" i="15"/>
  <c r="V1041" i="15"/>
  <c r="I1409" i="15"/>
  <c r="H1409" i="15"/>
  <c r="F1409" i="15"/>
  <c r="J1409" i="15" s="1"/>
  <c r="E1409" i="15"/>
  <c r="D1409" i="15"/>
  <c r="C1409" i="15"/>
  <c r="B1409" i="15"/>
  <c r="V1040" i="15"/>
  <c r="I1408" i="15"/>
  <c r="H1408" i="15"/>
  <c r="F1408" i="15"/>
  <c r="W1408" i="15" s="1"/>
  <c r="E1408" i="15"/>
  <c r="D1408" i="15"/>
  <c r="C1408" i="15"/>
  <c r="B1408" i="15"/>
  <c r="V1039" i="15"/>
  <c r="I1407" i="15"/>
  <c r="H1407" i="15"/>
  <c r="F1407" i="15"/>
  <c r="E1407" i="15"/>
  <c r="D1407" i="15"/>
  <c r="C1407" i="15"/>
  <c r="B1407" i="15"/>
  <c r="V1038" i="15"/>
  <c r="I1406" i="15"/>
  <c r="H1406" i="15"/>
  <c r="F1406" i="15"/>
  <c r="E1406" i="15"/>
  <c r="D1406" i="15"/>
  <c r="C1406" i="15"/>
  <c r="B1406" i="15"/>
  <c r="V1037" i="15"/>
  <c r="I1405" i="15"/>
  <c r="H1405" i="15"/>
  <c r="F1405" i="15"/>
  <c r="E1405" i="15"/>
  <c r="D1405" i="15"/>
  <c r="C1405" i="15"/>
  <c r="B1405" i="15"/>
  <c r="V1036" i="15"/>
  <c r="I1404" i="15"/>
  <c r="H1404" i="15"/>
  <c r="F1404" i="15"/>
  <c r="J1404" i="15" s="1"/>
  <c r="E1404" i="15"/>
  <c r="D1404" i="15"/>
  <c r="C1404" i="15"/>
  <c r="B1404" i="15"/>
  <c r="W1035" i="15"/>
  <c r="V1035" i="15"/>
  <c r="I1403" i="15"/>
  <c r="H1403" i="15"/>
  <c r="F1403" i="15"/>
  <c r="E1403" i="15"/>
  <c r="D1403" i="15"/>
  <c r="C1403" i="15"/>
  <c r="B1403" i="15"/>
  <c r="V1034" i="15"/>
  <c r="I1402" i="15"/>
  <c r="H1402" i="15"/>
  <c r="F1402" i="15"/>
  <c r="E1402" i="15"/>
  <c r="D1402" i="15"/>
  <c r="C1402" i="15"/>
  <c r="B1402" i="15"/>
  <c r="V1033" i="15"/>
  <c r="I1401" i="15"/>
  <c r="H1401" i="15"/>
  <c r="F1401" i="15"/>
  <c r="W1401" i="15" s="1"/>
  <c r="E1401" i="15"/>
  <c r="D1401" i="15"/>
  <c r="C1401" i="15"/>
  <c r="B1401" i="15"/>
  <c r="V1032" i="15"/>
  <c r="I1400" i="15"/>
  <c r="H1400" i="15"/>
  <c r="F1400" i="15"/>
  <c r="E1400" i="15"/>
  <c r="D1400" i="15"/>
  <c r="C1400" i="15"/>
  <c r="B1400" i="15"/>
  <c r="V1031" i="15"/>
  <c r="I1399" i="15"/>
  <c r="H1399" i="15"/>
  <c r="F1399" i="15"/>
  <c r="E1399" i="15"/>
  <c r="D1399" i="15"/>
  <c r="C1399" i="15"/>
  <c r="B1399" i="15"/>
  <c r="V1030" i="15"/>
  <c r="I1398" i="15"/>
  <c r="H1398" i="15"/>
  <c r="F1398" i="15"/>
  <c r="E1398" i="15"/>
  <c r="D1398" i="15"/>
  <c r="C1398" i="15"/>
  <c r="B1398" i="15"/>
  <c r="V1029" i="15"/>
  <c r="I1397" i="15"/>
  <c r="H1397" i="15"/>
  <c r="F1397" i="15"/>
  <c r="J1397" i="15" s="1"/>
  <c r="E1397" i="15"/>
  <c r="D1397" i="15"/>
  <c r="C1397" i="15"/>
  <c r="B1397" i="15"/>
  <c r="V1028" i="15"/>
  <c r="J1396" i="15"/>
  <c r="I1396" i="15"/>
  <c r="H1396" i="15"/>
  <c r="F1396" i="15"/>
  <c r="W1396" i="15" s="1"/>
  <c r="E1396" i="15"/>
  <c r="D1396" i="15"/>
  <c r="C1396" i="15"/>
  <c r="B1396" i="15"/>
  <c r="W1027" i="15"/>
  <c r="V1027" i="15"/>
  <c r="J1395" i="15"/>
  <c r="I1395" i="15"/>
  <c r="H1395" i="15"/>
  <c r="F1395" i="15"/>
  <c r="E1395" i="15"/>
  <c r="D1395" i="15"/>
  <c r="C1395" i="15"/>
  <c r="B1395" i="15"/>
  <c r="V1026" i="15"/>
  <c r="I1394" i="15"/>
  <c r="H1394" i="15"/>
  <c r="F1394" i="15"/>
  <c r="W1394" i="15" s="1"/>
  <c r="E1394" i="15"/>
  <c r="D1394" i="15"/>
  <c r="C1394" i="15"/>
  <c r="B1394" i="15"/>
  <c r="V1025" i="15"/>
  <c r="I1393" i="15"/>
  <c r="H1393" i="15"/>
  <c r="F1393" i="15"/>
  <c r="J1393" i="15" s="1"/>
  <c r="E1393" i="15"/>
  <c r="D1393" i="15"/>
  <c r="C1393" i="15"/>
  <c r="B1393" i="15"/>
  <c r="V1024" i="15"/>
  <c r="J1392" i="15"/>
  <c r="I1392" i="15"/>
  <c r="H1392" i="15"/>
  <c r="F1392" i="15"/>
  <c r="E1392" i="15"/>
  <c r="D1392" i="15"/>
  <c r="C1392" i="15"/>
  <c r="B1392" i="15"/>
  <c r="V1023" i="15"/>
  <c r="I1391" i="15"/>
  <c r="H1391" i="15"/>
  <c r="F1391" i="15"/>
  <c r="J1391" i="15" s="1"/>
  <c r="E1391" i="15"/>
  <c r="D1391" i="15"/>
  <c r="C1391" i="15"/>
  <c r="B1391" i="15"/>
  <c r="V1022" i="15"/>
  <c r="I1390" i="15"/>
  <c r="H1390" i="15"/>
  <c r="F1390" i="15"/>
  <c r="W1017" i="15" s="1"/>
  <c r="E1390" i="15"/>
  <c r="D1390" i="15"/>
  <c r="C1390" i="15"/>
  <c r="B1390" i="15"/>
  <c r="V1021" i="15"/>
  <c r="I1389" i="15"/>
  <c r="H1389" i="15"/>
  <c r="F1389" i="15"/>
  <c r="J1389" i="15" s="1"/>
  <c r="E1389" i="15"/>
  <c r="D1389" i="15"/>
  <c r="C1389" i="15"/>
  <c r="B1389" i="15"/>
  <c r="V1020" i="15"/>
  <c r="I1388" i="15"/>
  <c r="H1388" i="15"/>
  <c r="F1388" i="15"/>
  <c r="J1388" i="15" s="1"/>
  <c r="E1388" i="15"/>
  <c r="D1388" i="15"/>
  <c r="C1388" i="15"/>
  <c r="B1388" i="15"/>
  <c r="W1019" i="15"/>
  <c r="V1019" i="15"/>
  <c r="I1387" i="15"/>
  <c r="H1387" i="15"/>
  <c r="F1387" i="15"/>
  <c r="E1387" i="15"/>
  <c r="D1387" i="15"/>
  <c r="C1387" i="15"/>
  <c r="B1387" i="15"/>
  <c r="V1018" i="15"/>
  <c r="J1386" i="15"/>
  <c r="I1386" i="15"/>
  <c r="H1386" i="15"/>
  <c r="F1386" i="15"/>
  <c r="E1386" i="15"/>
  <c r="D1386" i="15"/>
  <c r="C1386" i="15"/>
  <c r="B1386" i="15"/>
  <c r="V1017" i="15"/>
  <c r="I1385" i="15"/>
  <c r="H1385" i="15"/>
  <c r="F1385" i="15"/>
  <c r="J1385" i="15" s="1"/>
  <c r="E1385" i="15"/>
  <c r="D1385" i="15"/>
  <c r="C1385" i="15"/>
  <c r="B1385" i="15"/>
  <c r="V1016" i="15"/>
  <c r="I1384" i="15"/>
  <c r="H1384" i="15"/>
  <c r="F1384" i="15"/>
  <c r="J1384" i="15" s="1"/>
  <c r="E1384" i="15"/>
  <c r="D1384" i="15"/>
  <c r="C1384" i="15"/>
  <c r="B1384" i="15"/>
  <c r="V1015" i="15"/>
  <c r="J1383" i="15"/>
  <c r="I1383" i="15"/>
  <c r="H1383" i="15"/>
  <c r="F1383" i="15"/>
  <c r="E1383" i="15"/>
  <c r="D1383" i="15"/>
  <c r="C1383" i="15"/>
  <c r="B1383" i="15"/>
  <c r="V1014" i="15"/>
  <c r="I1382" i="15"/>
  <c r="H1382" i="15"/>
  <c r="F1382" i="15"/>
  <c r="E1382" i="15"/>
  <c r="D1382" i="15"/>
  <c r="C1382" i="15"/>
  <c r="B1382" i="15"/>
  <c r="V1013" i="15"/>
  <c r="I1381" i="15"/>
  <c r="H1381" i="15"/>
  <c r="F1381" i="15"/>
  <c r="E1381" i="15"/>
  <c r="D1381" i="15"/>
  <c r="C1381" i="15"/>
  <c r="B1381" i="15"/>
  <c r="V1012" i="15"/>
  <c r="I1380" i="15"/>
  <c r="H1380" i="15"/>
  <c r="F1380" i="15"/>
  <c r="E1380" i="15"/>
  <c r="D1380" i="15"/>
  <c r="C1380" i="15"/>
  <c r="B1380" i="15"/>
  <c r="V1011" i="15"/>
  <c r="I1379" i="15"/>
  <c r="H1379" i="15"/>
  <c r="F1379" i="15"/>
  <c r="J1379" i="15" s="1"/>
  <c r="E1379" i="15"/>
  <c r="D1379" i="15"/>
  <c r="C1379" i="15"/>
  <c r="B1379" i="15"/>
  <c r="W1010" i="15"/>
  <c r="V1010" i="15"/>
  <c r="I1378" i="15"/>
  <c r="H1378" i="15"/>
  <c r="F1378" i="15"/>
  <c r="E1378" i="15"/>
  <c r="D1378" i="15"/>
  <c r="C1378" i="15"/>
  <c r="B1378" i="15"/>
  <c r="V1009" i="15"/>
  <c r="I1377" i="15"/>
  <c r="H1377" i="15"/>
  <c r="F1377" i="15"/>
  <c r="E1377" i="15"/>
  <c r="D1377" i="15"/>
  <c r="C1377" i="15"/>
  <c r="B1377" i="15"/>
  <c r="V1008" i="15"/>
  <c r="I1376" i="15"/>
  <c r="H1376" i="15"/>
  <c r="F1376" i="15"/>
  <c r="E1376" i="15"/>
  <c r="D1376" i="15"/>
  <c r="C1376" i="15"/>
  <c r="B1376" i="15"/>
  <c r="V1007" i="15"/>
  <c r="I1375" i="15"/>
  <c r="H1375" i="15"/>
  <c r="F1375" i="15"/>
  <c r="J1375" i="15" s="1"/>
  <c r="E1375" i="15"/>
  <c r="D1375" i="15"/>
  <c r="C1375" i="15"/>
  <c r="B1375" i="15"/>
  <c r="V1006" i="15"/>
  <c r="J1374" i="15"/>
  <c r="I1374" i="15"/>
  <c r="H1374" i="15"/>
  <c r="F1374" i="15"/>
  <c r="E1374" i="15"/>
  <c r="D1374" i="15"/>
  <c r="C1374" i="15"/>
  <c r="B1374" i="15"/>
  <c r="V1005" i="15"/>
  <c r="I1373" i="15"/>
  <c r="H1373" i="15"/>
  <c r="F1373" i="15"/>
  <c r="J1373" i="15" s="1"/>
  <c r="E1373" i="15"/>
  <c r="D1373" i="15"/>
  <c r="C1373" i="15"/>
  <c r="B1373" i="15"/>
  <c r="V1004" i="15"/>
  <c r="J1372" i="15"/>
  <c r="I1372" i="15"/>
  <c r="H1372" i="15"/>
  <c r="F1372" i="15"/>
  <c r="E1372" i="15"/>
  <c r="D1372" i="15"/>
  <c r="C1372" i="15"/>
  <c r="B1372" i="15"/>
  <c r="V1003" i="15"/>
  <c r="I1371" i="15"/>
  <c r="H1371" i="15"/>
  <c r="F1371" i="15"/>
  <c r="E1371" i="15"/>
  <c r="D1371" i="15"/>
  <c r="C1371" i="15"/>
  <c r="B1371" i="15"/>
  <c r="V1002" i="15"/>
  <c r="I1370" i="15"/>
  <c r="H1370" i="15"/>
  <c r="F1370" i="15"/>
  <c r="E1370" i="15"/>
  <c r="D1370" i="15"/>
  <c r="C1370" i="15"/>
  <c r="B1370" i="15"/>
  <c r="W1001" i="15"/>
  <c r="V1001" i="15"/>
  <c r="I1369" i="15"/>
  <c r="H1369" i="15"/>
  <c r="F1369" i="15"/>
  <c r="J1369" i="15" s="1"/>
  <c r="E1369" i="15"/>
  <c r="D1369" i="15"/>
  <c r="C1369" i="15"/>
  <c r="B1369" i="15"/>
  <c r="V1000" i="15"/>
  <c r="I1368" i="15"/>
  <c r="H1368" i="15"/>
  <c r="F1368" i="15"/>
  <c r="J1368" i="15" s="1"/>
  <c r="E1368" i="15"/>
  <c r="D1368" i="15"/>
  <c r="C1368" i="15"/>
  <c r="B1368" i="15"/>
  <c r="V999" i="15"/>
  <c r="I1367" i="15"/>
  <c r="H1367" i="15"/>
  <c r="F1367" i="15"/>
  <c r="J1367" i="15" s="1"/>
  <c r="E1367" i="15"/>
  <c r="D1367" i="15"/>
  <c r="C1367" i="15"/>
  <c r="B1367" i="15"/>
  <c r="V998" i="15"/>
  <c r="I1366" i="15"/>
  <c r="H1366" i="15"/>
  <c r="F1366" i="15"/>
  <c r="E1366" i="15"/>
  <c r="D1366" i="15"/>
  <c r="C1366" i="15"/>
  <c r="B1366" i="15"/>
  <c r="V997" i="15"/>
  <c r="I1365" i="15"/>
  <c r="H1365" i="15"/>
  <c r="F1365" i="15"/>
  <c r="E1365" i="15"/>
  <c r="D1365" i="15"/>
  <c r="C1365" i="15"/>
  <c r="B1365" i="15"/>
  <c r="V996" i="15"/>
  <c r="J1364" i="15"/>
  <c r="I1364" i="15"/>
  <c r="H1364" i="15"/>
  <c r="F1364" i="15"/>
  <c r="E1364" i="15"/>
  <c r="D1364" i="15"/>
  <c r="C1364" i="15"/>
  <c r="B1364" i="15"/>
  <c r="V995" i="15"/>
  <c r="I1363" i="15"/>
  <c r="H1363" i="15"/>
  <c r="F1363" i="15"/>
  <c r="E1363" i="15"/>
  <c r="D1363" i="15"/>
  <c r="C1363" i="15"/>
  <c r="B1363" i="15"/>
  <c r="V994" i="15"/>
  <c r="I1362" i="15"/>
  <c r="H1362" i="15"/>
  <c r="F1362" i="15"/>
  <c r="J1362" i="15" s="1"/>
  <c r="E1362" i="15"/>
  <c r="D1362" i="15"/>
  <c r="C1362" i="15"/>
  <c r="B1362" i="15"/>
  <c r="V993" i="15"/>
  <c r="I1361" i="15"/>
  <c r="H1361" i="15"/>
  <c r="F1361" i="15"/>
  <c r="E1361" i="15"/>
  <c r="D1361" i="15"/>
  <c r="C1361" i="15"/>
  <c r="B1361" i="15"/>
  <c r="V992" i="15"/>
  <c r="I1360" i="15"/>
  <c r="H1360" i="15"/>
  <c r="F1360" i="15"/>
  <c r="J1360" i="15" s="1"/>
  <c r="E1360" i="15"/>
  <c r="D1360" i="15"/>
  <c r="C1360" i="15"/>
  <c r="B1360" i="15"/>
  <c r="V991" i="15"/>
  <c r="J1359" i="15"/>
  <c r="I1359" i="15"/>
  <c r="H1359" i="15"/>
  <c r="F1359" i="15"/>
  <c r="E1359" i="15"/>
  <c r="D1359" i="15"/>
  <c r="C1359" i="15"/>
  <c r="B1359" i="15"/>
  <c r="V990" i="15"/>
  <c r="I1358" i="15"/>
  <c r="H1358" i="15"/>
  <c r="F1358" i="15"/>
  <c r="E1358" i="15"/>
  <c r="D1358" i="15"/>
  <c r="C1358" i="15"/>
  <c r="B1358" i="15"/>
  <c r="V989" i="15"/>
  <c r="I1357" i="15"/>
  <c r="H1357" i="15"/>
  <c r="F1357" i="15"/>
  <c r="E1357" i="15"/>
  <c r="D1357" i="15"/>
  <c r="C1357" i="15"/>
  <c r="B1357" i="15"/>
  <c r="V988" i="15"/>
  <c r="I1356" i="15"/>
  <c r="H1356" i="15"/>
  <c r="F1356" i="15"/>
  <c r="J1356" i="15" s="1"/>
  <c r="E1356" i="15"/>
  <c r="D1356" i="15"/>
  <c r="C1356" i="15"/>
  <c r="B1356" i="15"/>
  <c r="V987" i="15"/>
  <c r="I1355" i="15"/>
  <c r="H1355" i="15"/>
  <c r="F1355" i="15"/>
  <c r="E1355" i="15"/>
  <c r="D1355" i="15"/>
  <c r="C1355" i="15"/>
  <c r="B1355" i="15"/>
  <c r="V986" i="15"/>
  <c r="I1354" i="15"/>
  <c r="H1354" i="15"/>
  <c r="F1354" i="15"/>
  <c r="W986" i="15" s="1"/>
  <c r="E1354" i="15"/>
  <c r="D1354" i="15"/>
  <c r="C1354" i="15"/>
  <c r="B1354" i="15"/>
  <c r="V985" i="15"/>
  <c r="I1353" i="15"/>
  <c r="H1353" i="15"/>
  <c r="F1353" i="15"/>
  <c r="W1353" i="15" s="1"/>
  <c r="E1353" i="15"/>
  <c r="D1353" i="15"/>
  <c r="C1353" i="15"/>
  <c r="B1353" i="15"/>
  <c r="V984" i="15"/>
  <c r="I1352" i="15"/>
  <c r="H1352" i="15"/>
  <c r="F1352" i="15"/>
  <c r="E1352" i="15"/>
  <c r="D1352" i="15"/>
  <c r="C1352" i="15"/>
  <c r="B1352" i="15"/>
  <c r="V983" i="15"/>
  <c r="I1351" i="15"/>
  <c r="H1351" i="15"/>
  <c r="F1351" i="15"/>
  <c r="J1351" i="15" s="1"/>
  <c r="E1351" i="15"/>
  <c r="D1351" i="15"/>
  <c r="C1351" i="15"/>
  <c r="B1351" i="15"/>
  <c r="V982" i="15"/>
  <c r="I1350" i="15"/>
  <c r="H1350" i="15"/>
  <c r="F1350" i="15"/>
  <c r="E1350" i="15"/>
  <c r="D1350" i="15"/>
  <c r="C1350" i="15"/>
  <c r="B1350" i="15"/>
  <c r="V981" i="15"/>
  <c r="I1349" i="15"/>
  <c r="H1349" i="15"/>
  <c r="F1349" i="15"/>
  <c r="J1349" i="15" s="1"/>
  <c r="E1349" i="15"/>
  <c r="D1349" i="15"/>
  <c r="C1349" i="15"/>
  <c r="B1349" i="15"/>
  <c r="V980" i="15"/>
  <c r="I1348" i="15"/>
  <c r="H1348" i="15"/>
  <c r="F1348" i="15"/>
  <c r="E1348" i="15"/>
  <c r="D1348" i="15"/>
  <c r="C1348" i="15"/>
  <c r="B1348" i="15"/>
  <c r="V979" i="15"/>
  <c r="J1347" i="15"/>
  <c r="I1347" i="15"/>
  <c r="H1347" i="15"/>
  <c r="F1347" i="15"/>
  <c r="E1347" i="15"/>
  <c r="D1347" i="15"/>
  <c r="C1347" i="15"/>
  <c r="B1347" i="15"/>
  <c r="V978" i="15"/>
  <c r="J1346" i="15"/>
  <c r="I1346" i="15"/>
  <c r="H1346" i="15"/>
  <c r="F1346" i="15"/>
  <c r="E1346" i="15"/>
  <c r="D1346" i="15"/>
  <c r="C1346" i="15"/>
  <c r="B1346" i="15"/>
  <c r="V977" i="15"/>
  <c r="I1345" i="15"/>
  <c r="H1345" i="15"/>
  <c r="F1345" i="15"/>
  <c r="E1345" i="15"/>
  <c r="D1345" i="15"/>
  <c r="C1345" i="15"/>
  <c r="B1345" i="15"/>
  <c r="V976" i="15"/>
  <c r="I1344" i="15"/>
  <c r="H1344" i="15"/>
  <c r="F1344" i="15"/>
  <c r="W1344" i="15" s="1"/>
  <c r="E1344" i="15"/>
  <c r="D1344" i="15"/>
  <c r="C1344" i="15"/>
  <c r="B1344" i="15"/>
  <c r="V975" i="15"/>
  <c r="I1343" i="15"/>
  <c r="H1343" i="15"/>
  <c r="F1343" i="15"/>
  <c r="E1343" i="15"/>
  <c r="D1343" i="15"/>
  <c r="C1343" i="15"/>
  <c r="B1343" i="15"/>
  <c r="V974" i="15"/>
  <c r="I1342" i="15"/>
  <c r="H1342" i="15"/>
  <c r="F1342" i="15"/>
  <c r="J1342" i="15" s="1"/>
  <c r="E1342" i="15"/>
  <c r="D1342" i="15"/>
  <c r="C1342" i="15"/>
  <c r="B1342" i="15"/>
  <c r="V973" i="15"/>
  <c r="I1341" i="15"/>
  <c r="H1341" i="15"/>
  <c r="F1341" i="15"/>
  <c r="W1341" i="15" s="1"/>
  <c r="E1341" i="15"/>
  <c r="D1341" i="15"/>
  <c r="C1341" i="15"/>
  <c r="B1341" i="15"/>
  <c r="V972" i="15"/>
  <c r="I1340" i="15"/>
  <c r="H1340" i="15"/>
  <c r="F1340" i="15"/>
  <c r="E1340" i="15"/>
  <c r="D1340" i="15"/>
  <c r="C1340" i="15"/>
  <c r="B1340" i="15"/>
  <c r="V971" i="15"/>
  <c r="I1339" i="15"/>
  <c r="H1339" i="15"/>
  <c r="F1339" i="15"/>
  <c r="E1339" i="15"/>
  <c r="D1339" i="15"/>
  <c r="C1339" i="15"/>
  <c r="B1339" i="15"/>
  <c r="W970" i="15"/>
  <c r="V970" i="15"/>
  <c r="I1338" i="15"/>
  <c r="H1338" i="15"/>
  <c r="F1338" i="15"/>
  <c r="E1338" i="15"/>
  <c r="D1338" i="15"/>
  <c r="C1338" i="15"/>
  <c r="B1338" i="15"/>
  <c r="V969" i="15"/>
  <c r="I1337" i="15"/>
  <c r="H1337" i="15"/>
  <c r="F1337" i="15"/>
  <c r="J1337" i="15" s="1"/>
  <c r="E1337" i="15"/>
  <c r="D1337" i="15"/>
  <c r="C1337" i="15"/>
  <c r="B1337" i="15"/>
  <c r="V968" i="15"/>
  <c r="I1336" i="15"/>
  <c r="H1336" i="15"/>
  <c r="F1336" i="15"/>
  <c r="E1336" i="15"/>
  <c r="D1336" i="15"/>
  <c r="C1336" i="15"/>
  <c r="B1336" i="15"/>
  <c r="W967" i="15"/>
  <c r="V967" i="15"/>
  <c r="I1335" i="15"/>
  <c r="H1335" i="15"/>
  <c r="F1335" i="15"/>
  <c r="J1335" i="15" s="1"/>
  <c r="E1335" i="15"/>
  <c r="D1335" i="15"/>
  <c r="C1335" i="15"/>
  <c r="B1335" i="15"/>
  <c r="V966" i="15"/>
  <c r="I1334" i="15"/>
  <c r="H1334" i="15"/>
  <c r="F1334" i="15"/>
  <c r="E1334" i="15"/>
  <c r="D1334" i="15"/>
  <c r="C1334" i="15"/>
  <c r="B1334" i="15"/>
  <c r="V965" i="15"/>
  <c r="I1333" i="15"/>
  <c r="H1333" i="15"/>
  <c r="F1333" i="15"/>
  <c r="E1333" i="15"/>
  <c r="D1333" i="15"/>
  <c r="C1333" i="15"/>
  <c r="B1333" i="15"/>
  <c r="V964" i="15"/>
  <c r="I1332" i="15"/>
  <c r="H1332" i="15"/>
  <c r="F1332" i="15"/>
  <c r="E1332" i="15"/>
  <c r="D1332" i="15"/>
  <c r="C1332" i="15"/>
  <c r="B1332" i="15"/>
  <c r="V963" i="15"/>
  <c r="I1331" i="15"/>
  <c r="H1331" i="15"/>
  <c r="F1331" i="15"/>
  <c r="J1331" i="15" s="1"/>
  <c r="E1331" i="15"/>
  <c r="D1331" i="15"/>
  <c r="C1331" i="15"/>
  <c r="B1331" i="15"/>
  <c r="V962" i="15"/>
  <c r="I1330" i="15"/>
  <c r="H1330" i="15"/>
  <c r="F1330" i="15"/>
  <c r="J1330" i="15" s="1"/>
  <c r="E1330" i="15"/>
  <c r="D1330" i="15"/>
  <c r="C1330" i="15"/>
  <c r="B1330" i="15"/>
  <c r="V961" i="15"/>
  <c r="J1329" i="15"/>
  <c r="I1329" i="15"/>
  <c r="H1329" i="15"/>
  <c r="F1329" i="15"/>
  <c r="E1329" i="15"/>
  <c r="D1329" i="15"/>
  <c r="C1329" i="15"/>
  <c r="B1329" i="15"/>
  <c r="V960" i="15"/>
  <c r="J1328" i="15"/>
  <c r="I1328" i="15"/>
  <c r="H1328" i="15"/>
  <c r="F1328" i="15"/>
  <c r="E1328" i="15"/>
  <c r="D1328" i="15"/>
  <c r="C1328" i="15"/>
  <c r="B1328" i="15"/>
  <c r="V959" i="15"/>
  <c r="I1327" i="15"/>
  <c r="H1327" i="15"/>
  <c r="F1327" i="15"/>
  <c r="E1327" i="15"/>
  <c r="D1327" i="15"/>
  <c r="C1327" i="15"/>
  <c r="B1327" i="15"/>
  <c r="V958" i="15"/>
  <c r="I1326" i="15"/>
  <c r="H1326" i="15"/>
  <c r="F1326" i="15"/>
  <c r="J1326" i="15" s="1"/>
  <c r="E1326" i="15"/>
  <c r="D1326" i="15"/>
  <c r="C1326" i="15"/>
  <c r="B1326" i="15"/>
  <c r="V957" i="15"/>
  <c r="I1325" i="15"/>
  <c r="H1325" i="15"/>
  <c r="F1325" i="15"/>
  <c r="E1325" i="15"/>
  <c r="D1325" i="15"/>
  <c r="C1325" i="15"/>
  <c r="B1325" i="15"/>
  <c r="V956" i="15"/>
  <c r="I1324" i="15"/>
  <c r="H1324" i="15"/>
  <c r="F1324" i="15"/>
  <c r="W950" i="15" s="1"/>
  <c r="E1324" i="15"/>
  <c r="D1324" i="15"/>
  <c r="C1324" i="15"/>
  <c r="B1324" i="15"/>
  <c r="V955" i="15"/>
  <c r="I1323" i="15"/>
  <c r="H1323" i="15"/>
  <c r="F1323" i="15"/>
  <c r="E1323" i="15"/>
  <c r="D1323" i="15"/>
  <c r="C1323" i="15"/>
  <c r="B1323" i="15"/>
  <c r="V954" i="15"/>
  <c r="I1322" i="15"/>
  <c r="H1322" i="15"/>
  <c r="F1322" i="15"/>
  <c r="J1322" i="15" s="1"/>
  <c r="E1322" i="15"/>
  <c r="D1322" i="15"/>
  <c r="C1322" i="15"/>
  <c r="B1322" i="15"/>
  <c r="V953" i="15"/>
  <c r="I1321" i="15"/>
  <c r="H1321" i="15"/>
  <c r="F1321" i="15"/>
  <c r="W953" i="15" s="1"/>
  <c r="E1321" i="15"/>
  <c r="D1321" i="15"/>
  <c r="C1321" i="15"/>
  <c r="B1321" i="15"/>
  <c r="V952" i="15"/>
  <c r="I1320" i="15"/>
  <c r="H1320" i="15"/>
  <c r="F1320" i="15"/>
  <c r="W1320" i="15" s="1"/>
  <c r="E1320" i="15"/>
  <c r="D1320" i="15"/>
  <c r="C1320" i="15"/>
  <c r="B1320" i="15"/>
  <c r="V951" i="15"/>
  <c r="I1319" i="15"/>
  <c r="H1319" i="15"/>
  <c r="F1319" i="15"/>
  <c r="J1319" i="15" s="1"/>
  <c r="E1319" i="15"/>
  <c r="D1319" i="15"/>
  <c r="C1319" i="15"/>
  <c r="B1319" i="15"/>
  <c r="V950" i="15"/>
  <c r="I1318" i="15"/>
  <c r="H1318" i="15"/>
  <c r="F1318" i="15"/>
  <c r="J1318" i="15" s="1"/>
  <c r="E1318" i="15"/>
  <c r="D1318" i="15"/>
  <c r="C1318" i="15"/>
  <c r="B1318" i="15"/>
  <c r="V949" i="15"/>
  <c r="I1317" i="15"/>
  <c r="H1317" i="15"/>
  <c r="F1317" i="15"/>
  <c r="J1317" i="15" s="1"/>
  <c r="E1317" i="15"/>
  <c r="D1317" i="15"/>
  <c r="C1317" i="15"/>
  <c r="B1317" i="15"/>
  <c r="V948" i="15"/>
  <c r="I1316" i="15"/>
  <c r="H1316" i="15"/>
  <c r="F1316" i="15"/>
  <c r="E1316" i="15"/>
  <c r="D1316" i="15"/>
  <c r="C1316" i="15"/>
  <c r="B1316" i="15"/>
  <c r="W947" i="15"/>
  <c r="V947" i="15"/>
  <c r="I1315" i="15"/>
  <c r="H1315" i="15"/>
  <c r="F1315" i="15"/>
  <c r="J1315" i="15" s="1"/>
  <c r="E1315" i="15"/>
  <c r="D1315" i="15"/>
  <c r="C1315" i="15"/>
  <c r="B1315" i="15"/>
  <c r="V946" i="15"/>
  <c r="I1314" i="15"/>
  <c r="H1314" i="15"/>
  <c r="F1314" i="15"/>
  <c r="J1314" i="15" s="1"/>
  <c r="E1314" i="15"/>
  <c r="D1314" i="15"/>
  <c r="C1314" i="15"/>
  <c r="B1314" i="15"/>
  <c r="V945" i="15"/>
  <c r="I1313" i="15"/>
  <c r="H1313" i="15"/>
  <c r="F1313" i="15"/>
  <c r="E1313" i="15"/>
  <c r="D1313" i="15"/>
  <c r="C1313" i="15"/>
  <c r="B1313" i="15"/>
  <c r="W944" i="15"/>
  <c r="V944" i="15"/>
  <c r="I1312" i="15"/>
  <c r="H1312" i="15"/>
  <c r="F1312" i="15"/>
  <c r="J1312" i="15" s="1"/>
  <c r="E1312" i="15"/>
  <c r="D1312" i="15"/>
  <c r="C1312" i="15"/>
  <c r="B1312" i="15"/>
  <c r="W943" i="15"/>
  <c r="V943" i="15"/>
  <c r="J1311" i="15"/>
  <c r="I1311" i="15"/>
  <c r="H1311" i="15"/>
  <c r="F1311" i="15"/>
  <c r="E1311" i="15"/>
  <c r="D1311" i="15"/>
  <c r="C1311" i="15"/>
  <c r="B1311" i="15"/>
  <c r="V942" i="15"/>
  <c r="I1310" i="15"/>
  <c r="H1310" i="15"/>
  <c r="F1310" i="15"/>
  <c r="J1310" i="15" s="1"/>
  <c r="E1310" i="15"/>
  <c r="D1310" i="15"/>
  <c r="C1310" i="15"/>
  <c r="B1310" i="15"/>
  <c r="V941" i="15"/>
  <c r="I1309" i="15"/>
  <c r="H1309" i="15"/>
  <c r="F1309" i="15"/>
  <c r="W935" i="15" s="1"/>
  <c r="E1309" i="15"/>
  <c r="D1309" i="15"/>
  <c r="C1309" i="15"/>
  <c r="B1309" i="15"/>
  <c r="V940" i="15"/>
  <c r="I1308" i="15"/>
  <c r="H1308" i="15"/>
  <c r="F1308" i="15"/>
  <c r="E1308" i="15"/>
  <c r="D1308" i="15"/>
  <c r="C1308" i="15"/>
  <c r="B1308" i="15"/>
  <c r="V939" i="15"/>
  <c r="I1307" i="15"/>
  <c r="H1307" i="15"/>
  <c r="F1307" i="15"/>
  <c r="W1307" i="15" s="1"/>
  <c r="E1307" i="15"/>
  <c r="D1307" i="15"/>
  <c r="C1307" i="15"/>
  <c r="B1307" i="15"/>
  <c r="V938" i="15"/>
  <c r="I1306" i="15"/>
  <c r="H1306" i="15"/>
  <c r="F1306" i="15"/>
  <c r="E1306" i="15"/>
  <c r="D1306" i="15"/>
  <c r="C1306" i="15"/>
  <c r="B1306" i="15"/>
  <c r="V937" i="15"/>
  <c r="I1305" i="15"/>
  <c r="H1305" i="15"/>
  <c r="F1305" i="15"/>
  <c r="J1305" i="15" s="1"/>
  <c r="E1305" i="15"/>
  <c r="D1305" i="15"/>
  <c r="C1305" i="15"/>
  <c r="B1305" i="15"/>
  <c r="W936" i="15"/>
  <c r="V936" i="15"/>
  <c r="I1304" i="15"/>
  <c r="H1304" i="15"/>
  <c r="F1304" i="15"/>
  <c r="J1304" i="15" s="1"/>
  <c r="E1304" i="15"/>
  <c r="D1304" i="15"/>
  <c r="C1304" i="15"/>
  <c r="B1304" i="15"/>
  <c r="V935" i="15"/>
  <c r="I1303" i="15"/>
  <c r="H1303" i="15"/>
  <c r="F1303" i="15"/>
  <c r="E1303" i="15"/>
  <c r="D1303" i="15"/>
  <c r="C1303" i="15"/>
  <c r="B1303" i="15"/>
  <c r="V934" i="15"/>
  <c r="I1302" i="15"/>
  <c r="H1302" i="15"/>
  <c r="F1302" i="15"/>
  <c r="J1302" i="15" s="1"/>
  <c r="E1302" i="15"/>
  <c r="D1302" i="15"/>
  <c r="C1302" i="15"/>
  <c r="B1302" i="15"/>
  <c r="W933" i="15"/>
  <c r="V933" i="15"/>
  <c r="I1301" i="15"/>
  <c r="H1301" i="15"/>
  <c r="F1301" i="15"/>
  <c r="J1301" i="15" s="1"/>
  <c r="E1301" i="15"/>
  <c r="D1301" i="15"/>
  <c r="C1301" i="15"/>
  <c r="B1301" i="15"/>
  <c r="W932" i="15"/>
  <c r="V932" i="15"/>
  <c r="I1300" i="15"/>
  <c r="H1300" i="15"/>
  <c r="F1300" i="15"/>
  <c r="J1300" i="15" s="1"/>
  <c r="E1300" i="15"/>
  <c r="D1300" i="15"/>
  <c r="C1300" i="15"/>
  <c r="B1300" i="15"/>
  <c r="V931" i="15"/>
  <c r="I1299" i="15"/>
  <c r="H1299" i="15"/>
  <c r="F1299" i="15"/>
  <c r="W1299" i="15" s="1"/>
  <c r="E1299" i="15"/>
  <c r="D1299" i="15"/>
  <c r="C1299" i="15"/>
  <c r="B1299" i="15"/>
  <c r="V930" i="15"/>
  <c r="I1298" i="15"/>
  <c r="H1298" i="15"/>
  <c r="F1298" i="15"/>
  <c r="E1298" i="15"/>
  <c r="D1298" i="15"/>
  <c r="C1298" i="15"/>
  <c r="B1298" i="15"/>
  <c r="V929" i="15"/>
  <c r="I1297" i="15"/>
  <c r="H1297" i="15"/>
  <c r="F1297" i="15"/>
  <c r="E1297" i="15"/>
  <c r="D1297" i="15"/>
  <c r="C1297" i="15"/>
  <c r="B1297" i="15"/>
  <c r="V928" i="15"/>
  <c r="I1296" i="15"/>
  <c r="H1296" i="15"/>
  <c r="F1296" i="15"/>
  <c r="J1296" i="15" s="1"/>
  <c r="E1296" i="15"/>
  <c r="D1296" i="15"/>
  <c r="C1296" i="15"/>
  <c r="B1296" i="15"/>
  <c r="V927" i="15"/>
  <c r="I1295" i="15"/>
  <c r="H1295" i="15"/>
  <c r="F1295" i="15"/>
  <c r="E1295" i="15"/>
  <c r="D1295" i="15"/>
  <c r="C1295" i="15"/>
  <c r="B1295" i="15"/>
  <c r="V926" i="15"/>
  <c r="I1294" i="15"/>
  <c r="H1294" i="15"/>
  <c r="F1294" i="15"/>
  <c r="W1294" i="15" s="1"/>
  <c r="E1294" i="15"/>
  <c r="D1294" i="15"/>
  <c r="C1294" i="15"/>
  <c r="B1294" i="15"/>
  <c r="V925" i="15"/>
  <c r="I1293" i="15"/>
  <c r="H1293" i="15"/>
  <c r="F1293" i="15"/>
  <c r="J1293" i="15" s="1"/>
  <c r="E1293" i="15"/>
  <c r="D1293" i="15"/>
  <c r="C1293" i="15"/>
  <c r="B1293" i="15"/>
  <c r="V924" i="15"/>
  <c r="I1292" i="15"/>
  <c r="H1292" i="15"/>
  <c r="F1292" i="15"/>
  <c r="J1292" i="15" s="1"/>
  <c r="E1292" i="15"/>
  <c r="D1292" i="15"/>
  <c r="C1292" i="15"/>
  <c r="B1292" i="15"/>
  <c r="W923" i="15"/>
  <c r="V923" i="15"/>
  <c r="I1291" i="15"/>
  <c r="H1291" i="15"/>
  <c r="F1291" i="15"/>
  <c r="J1291" i="15" s="1"/>
  <c r="E1291" i="15"/>
  <c r="D1291" i="15"/>
  <c r="C1291" i="15"/>
  <c r="B1291" i="15"/>
  <c r="V922" i="15"/>
  <c r="I1290" i="15"/>
  <c r="H1290" i="15"/>
  <c r="F1290" i="15"/>
  <c r="J1290" i="15" s="1"/>
  <c r="E1290" i="15"/>
  <c r="D1290" i="15"/>
  <c r="C1290" i="15"/>
  <c r="B1290" i="15"/>
  <c r="V921" i="15"/>
  <c r="I1289" i="15"/>
  <c r="H1289" i="15"/>
  <c r="F1289" i="15"/>
  <c r="J1289" i="15" s="1"/>
  <c r="E1289" i="15"/>
  <c r="D1289" i="15"/>
  <c r="C1289" i="15"/>
  <c r="B1289" i="15"/>
  <c r="W920" i="15"/>
  <c r="V920" i="15"/>
  <c r="I1288" i="15"/>
  <c r="H1288" i="15"/>
  <c r="F1288" i="15"/>
  <c r="J1288" i="15" s="1"/>
  <c r="E1288" i="15"/>
  <c r="D1288" i="15"/>
  <c r="C1288" i="15"/>
  <c r="B1288" i="15"/>
  <c r="V919" i="15"/>
  <c r="I1287" i="15"/>
  <c r="H1287" i="15"/>
  <c r="F1287" i="15"/>
  <c r="E1287" i="15"/>
  <c r="D1287" i="15"/>
  <c r="C1287" i="15"/>
  <c r="B1287" i="15"/>
  <c r="V918" i="15"/>
  <c r="I1286" i="15"/>
  <c r="H1286" i="15"/>
  <c r="F1286" i="15"/>
  <c r="E1286" i="15"/>
  <c r="D1286" i="15"/>
  <c r="C1286" i="15"/>
  <c r="B1286" i="15"/>
  <c r="V917" i="15"/>
  <c r="I1285" i="15"/>
  <c r="H1285" i="15"/>
  <c r="F1285" i="15"/>
  <c r="E1285" i="15"/>
  <c r="D1285" i="15"/>
  <c r="C1285" i="15"/>
  <c r="B1285" i="15"/>
  <c r="V916" i="15"/>
  <c r="J1284" i="15"/>
  <c r="I1284" i="15"/>
  <c r="H1284" i="15"/>
  <c r="F1284" i="15"/>
  <c r="E1284" i="15"/>
  <c r="D1284" i="15"/>
  <c r="C1284" i="15"/>
  <c r="B1284" i="15"/>
  <c r="V915" i="15"/>
  <c r="I1283" i="15"/>
  <c r="H1283" i="15"/>
  <c r="F1283" i="15"/>
  <c r="E1283" i="15"/>
  <c r="D1283" i="15"/>
  <c r="C1283" i="15"/>
  <c r="B1283" i="15"/>
  <c r="V914" i="15"/>
  <c r="I1282" i="15"/>
  <c r="H1282" i="15"/>
  <c r="F1282" i="15"/>
  <c r="E1282" i="15"/>
  <c r="D1282" i="15"/>
  <c r="C1282" i="15"/>
  <c r="B1282" i="15"/>
  <c r="W913" i="15"/>
  <c r="V913" i="15"/>
  <c r="I1281" i="15"/>
  <c r="H1281" i="15"/>
  <c r="F1281" i="15"/>
  <c r="E1281" i="15"/>
  <c r="D1281" i="15"/>
  <c r="C1281" i="15"/>
  <c r="B1281" i="15"/>
  <c r="V912" i="15"/>
  <c r="I1280" i="15"/>
  <c r="H1280" i="15"/>
  <c r="F1280" i="15"/>
  <c r="W980" i="15" s="1"/>
  <c r="E1280" i="15"/>
  <c r="D1280" i="15"/>
  <c r="C1280" i="15"/>
  <c r="B1280" i="15"/>
  <c r="V911" i="15"/>
  <c r="I1279" i="15"/>
  <c r="H1279" i="15"/>
  <c r="F1279" i="15"/>
  <c r="J1279" i="15" s="1"/>
  <c r="E1279" i="15"/>
  <c r="D1279" i="15"/>
  <c r="C1279" i="15"/>
  <c r="B1279" i="15"/>
  <c r="W910" i="15"/>
  <c r="V910" i="15"/>
  <c r="I1278" i="15"/>
  <c r="H1278" i="15"/>
  <c r="F1278" i="15"/>
  <c r="J1278" i="15" s="1"/>
  <c r="E1278" i="15"/>
  <c r="D1278" i="15"/>
  <c r="C1278" i="15"/>
  <c r="B1278" i="15"/>
  <c r="V909" i="15"/>
  <c r="J1277" i="15"/>
  <c r="I1277" i="15"/>
  <c r="H1277" i="15"/>
  <c r="F1277" i="15"/>
  <c r="E1277" i="15"/>
  <c r="D1277" i="15"/>
  <c r="C1277" i="15"/>
  <c r="B1277" i="15"/>
  <c r="W908" i="15"/>
  <c r="V908" i="15"/>
  <c r="I1276" i="15"/>
  <c r="H1276" i="15"/>
  <c r="F1276" i="15"/>
  <c r="W1276" i="15" s="1"/>
  <c r="E1276" i="15"/>
  <c r="D1276" i="15"/>
  <c r="C1276" i="15"/>
  <c r="B1276" i="15"/>
  <c r="V907" i="15"/>
  <c r="I1275" i="15"/>
  <c r="H1275" i="15"/>
  <c r="F1275" i="15"/>
  <c r="E1275" i="15"/>
  <c r="D1275" i="15"/>
  <c r="C1275" i="15"/>
  <c r="B1275" i="15"/>
  <c r="V906" i="15"/>
  <c r="I1274" i="15"/>
  <c r="H1274" i="15"/>
  <c r="F1274" i="15"/>
  <c r="E1274" i="15"/>
  <c r="D1274" i="15"/>
  <c r="C1274" i="15"/>
  <c r="B1274" i="15"/>
  <c r="V905" i="15"/>
  <c r="I1273" i="15"/>
  <c r="H1273" i="15"/>
  <c r="F1273" i="15"/>
  <c r="E1273" i="15"/>
  <c r="D1273" i="15"/>
  <c r="C1273" i="15"/>
  <c r="B1273" i="15"/>
  <c r="V904" i="15"/>
  <c r="I1272" i="15"/>
  <c r="H1272" i="15"/>
  <c r="F1272" i="15"/>
  <c r="W1272" i="15" s="1"/>
  <c r="E1272" i="15"/>
  <c r="D1272" i="15"/>
  <c r="C1272" i="15"/>
  <c r="B1272" i="15"/>
  <c r="V903" i="15"/>
  <c r="I1271" i="15"/>
  <c r="H1271" i="15"/>
  <c r="F1271" i="15"/>
  <c r="W1271" i="15" s="1"/>
  <c r="E1271" i="15"/>
  <c r="D1271" i="15"/>
  <c r="C1271" i="15"/>
  <c r="B1271" i="15"/>
  <c r="V902" i="15"/>
  <c r="I1270" i="15"/>
  <c r="H1270" i="15"/>
  <c r="F1270" i="15"/>
  <c r="E1270" i="15"/>
  <c r="D1270" i="15"/>
  <c r="C1270" i="15"/>
  <c r="B1270" i="15"/>
  <c r="V901" i="15"/>
  <c r="I1269" i="15"/>
  <c r="H1269" i="15"/>
  <c r="F1269" i="15"/>
  <c r="E1269" i="15"/>
  <c r="D1269" i="15"/>
  <c r="C1269" i="15"/>
  <c r="B1269" i="15"/>
  <c r="V900" i="15"/>
  <c r="I1268" i="15"/>
  <c r="H1268" i="15"/>
  <c r="F1268" i="15"/>
  <c r="W1268" i="15" s="1"/>
  <c r="E1268" i="15"/>
  <c r="D1268" i="15"/>
  <c r="C1268" i="15"/>
  <c r="B1268" i="15"/>
  <c r="V899" i="15"/>
  <c r="J1267" i="15"/>
  <c r="I1267" i="15"/>
  <c r="H1267" i="15"/>
  <c r="F1267" i="15"/>
  <c r="E1267" i="15"/>
  <c r="D1267" i="15"/>
  <c r="C1267" i="15"/>
  <c r="B1267" i="15"/>
  <c r="W898" i="15"/>
  <c r="V898" i="15"/>
  <c r="I1266" i="15"/>
  <c r="H1266" i="15"/>
  <c r="F1266" i="15"/>
  <c r="W1266" i="15" s="1"/>
  <c r="E1266" i="15"/>
  <c r="D1266" i="15"/>
  <c r="C1266" i="15"/>
  <c r="B1266" i="15"/>
  <c r="V897" i="15"/>
  <c r="I1265" i="15"/>
  <c r="H1265" i="15"/>
  <c r="F1265" i="15"/>
  <c r="J1265" i="15" s="1"/>
  <c r="E1265" i="15"/>
  <c r="D1265" i="15"/>
  <c r="C1265" i="15"/>
  <c r="B1265" i="15"/>
  <c r="V896" i="15"/>
  <c r="I1264" i="15"/>
  <c r="H1264" i="15"/>
  <c r="F1264" i="15"/>
  <c r="J1264" i="15" s="1"/>
  <c r="E1264" i="15"/>
  <c r="D1264" i="15"/>
  <c r="C1264" i="15"/>
  <c r="B1264" i="15"/>
  <c r="V895" i="15"/>
  <c r="J1263" i="15"/>
  <c r="I1263" i="15"/>
  <c r="H1263" i="15"/>
  <c r="F1263" i="15"/>
  <c r="E1263" i="15"/>
  <c r="D1263" i="15"/>
  <c r="C1263" i="15"/>
  <c r="B1263" i="15"/>
  <c r="V894" i="15"/>
  <c r="I1262" i="15"/>
  <c r="H1262" i="15"/>
  <c r="F1262" i="15"/>
  <c r="W1262" i="15" s="1"/>
  <c r="E1262" i="15"/>
  <c r="D1262" i="15"/>
  <c r="C1262" i="15"/>
  <c r="B1262" i="15"/>
  <c r="V893" i="15"/>
  <c r="I1261" i="15"/>
  <c r="H1261" i="15"/>
  <c r="F1261" i="15"/>
  <c r="E1261" i="15"/>
  <c r="D1261" i="15"/>
  <c r="C1261" i="15"/>
  <c r="B1261" i="15"/>
  <c r="V892" i="15"/>
  <c r="I1260" i="15"/>
  <c r="H1260" i="15"/>
  <c r="F1260" i="15"/>
  <c r="W837" i="15" s="1"/>
  <c r="E1260" i="15"/>
  <c r="D1260" i="15"/>
  <c r="C1260" i="15"/>
  <c r="B1260" i="15"/>
  <c r="V891" i="15"/>
  <c r="I1259" i="15"/>
  <c r="H1259" i="15"/>
  <c r="F1259" i="15"/>
  <c r="E1259" i="15"/>
  <c r="D1259" i="15"/>
  <c r="C1259" i="15"/>
  <c r="B1259" i="15"/>
  <c r="V890" i="15"/>
  <c r="I1258" i="15"/>
  <c r="H1258" i="15"/>
  <c r="F1258" i="15"/>
  <c r="E1258" i="15"/>
  <c r="D1258" i="15"/>
  <c r="C1258" i="15"/>
  <c r="B1258" i="15"/>
  <c r="V889" i="15"/>
  <c r="I1257" i="15"/>
  <c r="H1257" i="15"/>
  <c r="F1257" i="15"/>
  <c r="J1257" i="15" s="1"/>
  <c r="E1257" i="15"/>
  <c r="D1257" i="15"/>
  <c r="C1257" i="15"/>
  <c r="B1257" i="15"/>
  <c r="V888" i="15"/>
  <c r="I1256" i="15"/>
  <c r="H1256" i="15"/>
  <c r="F1256" i="15"/>
  <c r="E1256" i="15"/>
  <c r="D1256" i="15"/>
  <c r="C1256" i="15"/>
  <c r="B1256" i="15"/>
  <c r="W887" i="15"/>
  <c r="V887" i="15"/>
  <c r="I1255" i="15"/>
  <c r="H1255" i="15"/>
  <c r="F1255" i="15"/>
  <c r="J1255" i="15" s="1"/>
  <c r="E1255" i="15"/>
  <c r="D1255" i="15"/>
  <c r="C1255" i="15"/>
  <c r="B1255" i="15"/>
  <c r="V886" i="15"/>
  <c r="J1254" i="15"/>
  <c r="I1254" i="15"/>
  <c r="H1254" i="15"/>
  <c r="F1254" i="15"/>
  <c r="W1254" i="15" s="1"/>
  <c r="E1254" i="15"/>
  <c r="D1254" i="15"/>
  <c r="C1254" i="15"/>
  <c r="B1254" i="15"/>
  <c r="V885" i="15"/>
  <c r="I1253" i="15"/>
  <c r="H1253" i="15"/>
  <c r="F1253" i="15"/>
  <c r="J1253" i="15" s="1"/>
  <c r="E1253" i="15"/>
  <c r="D1253" i="15"/>
  <c r="C1253" i="15"/>
  <c r="B1253" i="15"/>
  <c r="V884" i="15"/>
  <c r="I1252" i="15"/>
  <c r="H1252" i="15"/>
  <c r="F1252" i="15"/>
  <c r="J1252" i="15" s="1"/>
  <c r="E1252" i="15"/>
  <c r="D1252" i="15"/>
  <c r="C1252" i="15"/>
  <c r="B1252" i="15"/>
  <c r="V883" i="15"/>
  <c r="I1251" i="15"/>
  <c r="H1251" i="15"/>
  <c r="F1251" i="15"/>
  <c r="J1251" i="15" s="1"/>
  <c r="E1251" i="15"/>
  <c r="D1251" i="15"/>
  <c r="C1251" i="15"/>
  <c r="B1251" i="15"/>
  <c r="V882" i="15"/>
  <c r="I1250" i="15"/>
  <c r="H1250" i="15"/>
  <c r="F1250" i="15"/>
  <c r="J1250" i="15" s="1"/>
  <c r="E1250" i="15"/>
  <c r="D1250" i="15"/>
  <c r="C1250" i="15"/>
  <c r="B1250" i="15"/>
  <c r="V881" i="15"/>
  <c r="I1249" i="15"/>
  <c r="H1249" i="15"/>
  <c r="F1249" i="15"/>
  <c r="E1249" i="15"/>
  <c r="D1249" i="15"/>
  <c r="C1249" i="15"/>
  <c r="B1249" i="15"/>
  <c r="V880" i="15"/>
  <c r="I1248" i="15"/>
  <c r="H1248" i="15"/>
  <c r="F1248" i="15"/>
  <c r="W1248" i="15" s="1"/>
  <c r="E1248" i="15"/>
  <c r="D1248" i="15"/>
  <c r="C1248" i="15"/>
  <c r="B1248" i="15"/>
  <c r="V879" i="15"/>
  <c r="I1247" i="15"/>
  <c r="H1247" i="15"/>
  <c r="F1247" i="15"/>
  <c r="E1247" i="15"/>
  <c r="D1247" i="15"/>
  <c r="C1247" i="15"/>
  <c r="B1247" i="15"/>
  <c r="V878" i="15"/>
  <c r="I1246" i="15"/>
  <c r="H1246" i="15"/>
  <c r="F1246" i="15"/>
  <c r="E1246" i="15"/>
  <c r="D1246" i="15"/>
  <c r="C1246" i="15"/>
  <c r="B1246" i="15"/>
  <c r="V877" i="15"/>
  <c r="I1245" i="15"/>
  <c r="H1245" i="15"/>
  <c r="F1245" i="15"/>
  <c r="J1245" i="15" s="1"/>
  <c r="E1245" i="15"/>
  <c r="D1245" i="15"/>
  <c r="C1245" i="15"/>
  <c r="B1245" i="15"/>
  <c r="V876" i="15"/>
  <c r="I1244" i="15"/>
  <c r="H1244" i="15"/>
  <c r="F1244" i="15"/>
  <c r="E1244" i="15"/>
  <c r="D1244" i="15"/>
  <c r="C1244" i="15"/>
  <c r="B1244" i="15"/>
  <c r="V875" i="15"/>
  <c r="J1243" i="15"/>
  <c r="I1243" i="15"/>
  <c r="H1243" i="15"/>
  <c r="F1243" i="15"/>
  <c r="E1243" i="15"/>
  <c r="D1243" i="15"/>
  <c r="C1243" i="15"/>
  <c r="B1243" i="15"/>
  <c r="V874" i="15"/>
  <c r="J1242" i="15"/>
  <c r="I1242" i="15"/>
  <c r="H1242" i="15"/>
  <c r="F1242" i="15"/>
  <c r="W1242" i="15" s="1"/>
  <c r="E1242" i="15"/>
  <c r="D1242" i="15"/>
  <c r="C1242" i="15"/>
  <c r="B1242" i="15"/>
  <c r="V873" i="15"/>
  <c r="I1241" i="15"/>
  <c r="H1241" i="15"/>
  <c r="F1241" i="15"/>
  <c r="J1241" i="15" s="1"/>
  <c r="E1241" i="15"/>
  <c r="D1241" i="15"/>
  <c r="C1241" i="15"/>
  <c r="B1241" i="15"/>
  <c r="V872" i="15"/>
  <c r="I1240" i="15"/>
  <c r="H1240" i="15"/>
  <c r="F1240" i="15"/>
  <c r="J1240" i="15" s="1"/>
  <c r="E1240" i="15"/>
  <c r="D1240" i="15"/>
  <c r="C1240" i="15"/>
  <c r="B1240" i="15"/>
  <c r="V871" i="15"/>
  <c r="I1239" i="15"/>
  <c r="H1239" i="15"/>
  <c r="F1239" i="15"/>
  <c r="E1239" i="15"/>
  <c r="D1239" i="15"/>
  <c r="C1239" i="15"/>
  <c r="B1239" i="15"/>
  <c r="V870" i="15"/>
  <c r="I1238" i="15"/>
  <c r="H1238" i="15"/>
  <c r="F1238" i="15"/>
  <c r="E1238" i="15"/>
  <c r="D1238" i="15"/>
  <c r="C1238" i="15"/>
  <c r="B1238" i="15"/>
  <c r="V869" i="15"/>
  <c r="I1237" i="15"/>
  <c r="H1237" i="15"/>
  <c r="F1237" i="15"/>
  <c r="W815" i="15" s="1"/>
  <c r="E1237" i="15"/>
  <c r="D1237" i="15"/>
  <c r="C1237" i="15"/>
  <c r="B1237" i="15"/>
  <c r="V868" i="15"/>
  <c r="I1236" i="15"/>
  <c r="H1236" i="15"/>
  <c r="F1236" i="15"/>
  <c r="W1236" i="15" s="1"/>
  <c r="E1236" i="15"/>
  <c r="D1236" i="15"/>
  <c r="C1236" i="15"/>
  <c r="B1236" i="15"/>
  <c r="V867" i="15"/>
  <c r="I1235" i="15"/>
  <c r="H1235" i="15"/>
  <c r="F1235" i="15"/>
  <c r="W814" i="15" s="1"/>
  <c r="E1235" i="15"/>
  <c r="D1235" i="15"/>
  <c r="C1235" i="15"/>
  <c r="B1235" i="15"/>
  <c r="V866" i="15"/>
  <c r="I1234" i="15"/>
  <c r="H1234" i="15"/>
  <c r="F1234" i="15"/>
  <c r="E1234" i="15"/>
  <c r="D1234" i="15"/>
  <c r="C1234" i="15"/>
  <c r="B1234" i="15"/>
  <c r="V865" i="15"/>
  <c r="I1233" i="15"/>
  <c r="H1233" i="15"/>
  <c r="F1233" i="15"/>
  <c r="J1233" i="15" s="1"/>
  <c r="E1233" i="15"/>
  <c r="D1233" i="15"/>
  <c r="C1233" i="15"/>
  <c r="B1233" i="15"/>
  <c r="V864" i="15"/>
  <c r="I1232" i="15"/>
  <c r="H1232" i="15"/>
  <c r="F1232" i="15"/>
  <c r="J1232" i="15" s="1"/>
  <c r="E1232" i="15"/>
  <c r="D1232" i="15"/>
  <c r="C1232" i="15"/>
  <c r="B1232" i="15"/>
  <c r="V863" i="15"/>
  <c r="I1231" i="15"/>
  <c r="H1231" i="15"/>
  <c r="F1231" i="15"/>
  <c r="E1231" i="15"/>
  <c r="D1231" i="15"/>
  <c r="C1231" i="15"/>
  <c r="B1231" i="15"/>
  <c r="V862" i="15"/>
  <c r="J1230" i="15"/>
  <c r="I1230" i="15"/>
  <c r="H1230" i="15"/>
  <c r="F1230" i="15"/>
  <c r="E1230" i="15"/>
  <c r="D1230" i="15"/>
  <c r="C1230" i="15"/>
  <c r="B1230" i="15"/>
  <c r="V861" i="15"/>
  <c r="I1229" i="15"/>
  <c r="H1229" i="15"/>
  <c r="F1229" i="15"/>
  <c r="J1229" i="15" s="1"/>
  <c r="E1229" i="15"/>
  <c r="D1229" i="15"/>
  <c r="C1229" i="15"/>
  <c r="B1229" i="15"/>
  <c r="V860" i="15"/>
  <c r="I1228" i="15"/>
  <c r="H1228" i="15"/>
  <c r="F1228" i="15"/>
  <c r="W1228" i="15" s="1"/>
  <c r="E1228" i="15"/>
  <c r="D1228" i="15"/>
  <c r="C1228" i="15"/>
  <c r="B1228" i="15"/>
  <c r="V859" i="15"/>
  <c r="I1227" i="15"/>
  <c r="H1227" i="15"/>
  <c r="F1227" i="15"/>
  <c r="E1227" i="15"/>
  <c r="D1227" i="15"/>
  <c r="C1227" i="15"/>
  <c r="B1227" i="15"/>
  <c r="V858" i="15"/>
  <c r="I1226" i="15"/>
  <c r="H1226" i="15"/>
  <c r="F1226" i="15"/>
  <c r="W1226" i="15" s="1"/>
  <c r="E1226" i="15"/>
  <c r="D1226" i="15"/>
  <c r="C1226" i="15"/>
  <c r="B1226" i="15"/>
  <c r="V857" i="15"/>
  <c r="I1225" i="15"/>
  <c r="H1225" i="15"/>
  <c r="F1225" i="15"/>
  <c r="E1225" i="15"/>
  <c r="D1225" i="15"/>
  <c r="C1225" i="15"/>
  <c r="B1225" i="15"/>
  <c r="V856" i="15"/>
  <c r="I1224" i="15"/>
  <c r="H1224" i="15"/>
  <c r="F1224" i="15"/>
  <c r="J1224" i="15" s="1"/>
  <c r="E1224" i="15"/>
  <c r="D1224" i="15"/>
  <c r="C1224" i="15"/>
  <c r="B1224" i="15"/>
  <c r="V855" i="15"/>
  <c r="I1223" i="15"/>
  <c r="H1223" i="15"/>
  <c r="F1223" i="15"/>
  <c r="E1223" i="15"/>
  <c r="D1223" i="15"/>
  <c r="C1223" i="15"/>
  <c r="B1223" i="15"/>
  <c r="V854" i="15"/>
  <c r="I1222" i="15"/>
  <c r="H1222" i="15"/>
  <c r="F1222" i="15"/>
  <c r="E1222" i="15"/>
  <c r="D1222" i="15"/>
  <c r="C1222" i="15"/>
  <c r="B1222" i="15"/>
  <c r="V853" i="15"/>
  <c r="I1221" i="15"/>
  <c r="H1221" i="15"/>
  <c r="F1221" i="15"/>
  <c r="E1221" i="15"/>
  <c r="D1221" i="15"/>
  <c r="C1221" i="15"/>
  <c r="B1221" i="15"/>
  <c r="V852" i="15"/>
  <c r="I1220" i="15"/>
  <c r="H1220" i="15"/>
  <c r="F1220" i="15"/>
  <c r="J1220" i="15" s="1"/>
  <c r="E1220" i="15"/>
  <c r="D1220" i="15"/>
  <c r="C1220" i="15"/>
  <c r="B1220" i="15"/>
  <c r="W851" i="15"/>
  <c r="V851" i="15"/>
  <c r="I1219" i="15"/>
  <c r="H1219" i="15"/>
  <c r="F1219" i="15"/>
  <c r="J1219" i="15" s="1"/>
  <c r="E1219" i="15"/>
  <c r="D1219" i="15"/>
  <c r="C1219" i="15"/>
  <c r="B1219" i="15"/>
  <c r="V850" i="15"/>
  <c r="I1218" i="15"/>
  <c r="H1218" i="15"/>
  <c r="F1218" i="15"/>
  <c r="E1218" i="15"/>
  <c r="D1218" i="15"/>
  <c r="C1218" i="15"/>
  <c r="B1218" i="15"/>
  <c r="V849" i="15"/>
  <c r="I1217" i="15"/>
  <c r="H1217" i="15"/>
  <c r="F1217" i="15"/>
  <c r="E1217" i="15"/>
  <c r="D1217" i="15"/>
  <c r="C1217" i="15"/>
  <c r="B1217" i="15"/>
  <c r="V848" i="15"/>
  <c r="I1216" i="15"/>
  <c r="H1216" i="15"/>
  <c r="F1216" i="15"/>
  <c r="E1216" i="15"/>
  <c r="D1216" i="15"/>
  <c r="C1216" i="15"/>
  <c r="B1216" i="15"/>
  <c r="V847" i="15"/>
  <c r="I1215" i="15"/>
  <c r="H1215" i="15"/>
  <c r="F1215" i="15"/>
  <c r="J1215" i="15" s="1"/>
  <c r="E1215" i="15"/>
  <c r="D1215" i="15"/>
  <c r="C1215" i="15"/>
  <c r="B1215" i="15"/>
  <c r="V846" i="15"/>
  <c r="I1214" i="15"/>
  <c r="H1214" i="15"/>
  <c r="F1214" i="15"/>
  <c r="E1214" i="15"/>
  <c r="D1214" i="15"/>
  <c r="C1214" i="15"/>
  <c r="B1214" i="15"/>
  <c r="V845" i="15"/>
  <c r="I1213" i="15"/>
  <c r="H1213" i="15"/>
  <c r="F1213" i="15"/>
  <c r="E1213" i="15"/>
  <c r="D1213" i="15"/>
  <c r="C1213" i="15"/>
  <c r="B1213" i="15"/>
  <c r="V844" i="15"/>
  <c r="I1212" i="15"/>
  <c r="H1212" i="15"/>
  <c r="F1212" i="15"/>
  <c r="J1212" i="15" s="1"/>
  <c r="E1212" i="15"/>
  <c r="D1212" i="15"/>
  <c r="C1212" i="15"/>
  <c r="B1212" i="15"/>
  <c r="V843" i="15"/>
  <c r="I1211" i="15"/>
  <c r="H1211" i="15"/>
  <c r="F1211" i="15"/>
  <c r="W780" i="15" s="1"/>
  <c r="E1211" i="15"/>
  <c r="D1211" i="15"/>
  <c r="C1211" i="15"/>
  <c r="B1211" i="15"/>
  <c r="V842" i="15"/>
  <c r="I1210" i="15"/>
  <c r="H1210" i="15"/>
  <c r="F1210" i="15"/>
  <c r="E1210" i="15"/>
  <c r="D1210" i="15"/>
  <c r="C1210" i="15"/>
  <c r="B1210" i="15"/>
  <c r="V841" i="15"/>
  <c r="I1209" i="15"/>
  <c r="H1209" i="15"/>
  <c r="F1209" i="15"/>
  <c r="W1209" i="15" s="1"/>
  <c r="E1209" i="15"/>
  <c r="D1209" i="15"/>
  <c r="C1209" i="15"/>
  <c r="B1209" i="15"/>
  <c r="V840" i="15"/>
  <c r="I1208" i="15"/>
  <c r="H1208" i="15"/>
  <c r="F1208" i="15"/>
  <c r="E1208" i="15"/>
  <c r="D1208" i="15"/>
  <c r="C1208" i="15"/>
  <c r="B1208" i="15"/>
  <c r="W839" i="15"/>
  <c r="V839" i="15"/>
  <c r="I1207" i="15"/>
  <c r="H1207" i="15"/>
  <c r="F1207" i="15"/>
  <c r="J1207" i="15" s="1"/>
  <c r="E1207" i="15"/>
  <c r="D1207" i="15"/>
  <c r="C1207" i="15"/>
  <c r="B1207" i="15"/>
  <c r="W838" i="15"/>
  <c r="V838" i="15"/>
  <c r="J1206" i="15"/>
  <c r="I1206" i="15"/>
  <c r="H1206" i="15"/>
  <c r="F1206" i="15"/>
  <c r="W1206" i="15" s="1"/>
  <c r="E1206" i="15"/>
  <c r="D1206" i="15"/>
  <c r="C1206" i="15"/>
  <c r="B1206" i="15"/>
  <c r="V837" i="15"/>
  <c r="I1205" i="15"/>
  <c r="H1205" i="15"/>
  <c r="F1205" i="15"/>
  <c r="J1205" i="15" s="1"/>
  <c r="E1205" i="15"/>
  <c r="D1205" i="15"/>
  <c r="C1205" i="15"/>
  <c r="B1205" i="15"/>
  <c r="W836" i="15"/>
  <c r="V836" i="15"/>
  <c r="I1204" i="15"/>
  <c r="H1204" i="15"/>
  <c r="F1204" i="15"/>
  <c r="E1204" i="15"/>
  <c r="D1204" i="15"/>
  <c r="C1204" i="15"/>
  <c r="B1204" i="15"/>
  <c r="V835" i="15"/>
  <c r="I1203" i="15"/>
  <c r="H1203" i="15"/>
  <c r="F1203" i="15"/>
  <c r="E1203" i="15"/>
  <c r="D1203" i="15"/>
  <c r="C1203" i="15"/>
  <c r="B1203" i="15"/>
  <c r="V834" i="15"/>
  <c r="I1202" i="15"/>
  <c r="H1202" i="15"/>
  <c r="F1202" i="15"/>
  <c r="W1202" i="15" s="1"/>
  <c r="E1202" i="15"/>
  <c r="D1202" i="15"/>
  <c r="C1202" i="15"/>
  <c r="B1202" i="15"/>
  <c r="V833" i="15"/>
  <c r="I1201" i="15"/>
  <c r="H1201" i="15"/>
  <c r="F1201" i="15"/>
  <c r="E1201" i="15"/>
  <c r="D1201" i="15"/>
  <c r="C1201" i="15"/>
  <c r="B1201" i="15"/>
  <c r="V832" i="15"/>
  <c r="I1200" i="15"/>
  <c r="H1200" i="15"/>
  <c r="F1200" i="15"/>
  <c r="E1200" i="15"/>
  <c r="D1200" i="15"/>
  <c r="C1200" i="15"/>
  <c r="B1200" i="15"/>
  <c r="V831" i="15"/>
  <c r="I1199" i="15"/>
  <c r="H1199" i="15"/>
  <c r="F1199" i="15"/>
  <c r="E1199" i="15"/>
  <c r="D1199" i="15"/>
  <c r="C1199" i="15"/>
  <c r="B1199" i="15"/>
  <c r="V830" i="15"/>
  <c r="I1198" i="15"/>
  <c r="H1198" i="15"/>
  <c r="F1198" i="15"/>
  <c r="E1198" i="15"/>
  <c r="D1198" i="15"/>
  <c r="C1198" i="15"/>
  <c r="B1198" i="15"/>
  <c r="V829" i="15"/>
  <c r="I1197" i="15"/>
  <c r="H1197" i="15"/>
  <c r="F1197" i="15"/>
  <c r="E1197" i="15"/>
  <c r="D1197" i="15"/>
  <c r="C1197" i="15"/>
  <c r="B1197" i="15"/>
  <c r="V828" i="15"/>
  <c r="I1196" i="15"/>
  <c r="H1196" i="15"/>
  <c r="F1196" i="15"/>
  <c r="W1196" i="15" s="1"/>
  <c r="E1196" i="15"/>
  <c r="D1196" i="15"/>
  <c r="C1196" i="15"/>
  <c r="B1196" i="15"/>
  <c r="V827" i="15"/>
  <c r="I1195" i="15"/>
  <c r="H1195" i="15"/>
  <c r="F1195" i="15"/>
  <c r="J1195" i="15" s="1"/>
  <c r="E1195" i="15"/>
  <c r="D1195" i="15"/>
  <c r="C1195" i="15"/>
  <c r="B1195" i="15"/>
  <c r="W826" i="15"/>
  <c r="V826" i="15"/>
  <c r="I1194" i="15"/>
  <c r="H1194" i="15"/>
  <c r="F1194" i="15"/>
  <c r="J1194" i="15" s="1"/>
  <c r="E1194" i="15"/>
  <c r="D1194" i="15"/>
  <c r="C1194" i="15"/>
  <c r="B1194" i="15"/>
  <c r="V825" i="15"/>
  <c r="I1193" i="15"/>
  <c r="H1193" i="15"/>
  <c r="F1193" i="15"/>
  <c r="J1193" i="15" s="1"/>
  <c r="E1193" i="15"/>
  <c r="D1193" i="15"/>
  <c r="C1193" i="15"/>
  <c r="B1193" i="15"/>
  <c r="V824" i="15"/>
  <c r="I1192" i="15"/>
  <c r="H1192" i="15"/>
  <c r="F1192" i="15"/>
  <c r="J1192" i="15" s="1"/>
  <c r="E1192" i="15"/>
  <c r="D1192" i="15"/>
  <c r="C1192" i="15"/>
  <c r="B1192" i="15"/>
  <c r="V823" i="15"/>
  <c r="I1191" i="15"/>
  <c r="H1191" i="15"/>
  <c r="F1191" i="15"/>
  <c r="J1191" i="15" s="1"/>
  <c r="E1191" i="15"/>
  <c r="D1191" i="15"/>
  <c r="C1191" i="15"/>
  <c r="B1191" i="15"/>
  <c r="W822" i="15"/>
  <c r="V822" i="15"/>
  <c r="I1190" i="15"/>
  <c r="H1190" i="15"/>
  <c r="F1190" i="15"/>
  <c r="J1190" i="15" s="1"/>
  <c r="E1190" i="15"/>
  <c r="D1190" i="15"/>
  <c r="C1190" i="15"/>
  <c r="B1190" i="15"/>
  <c r="V821" i="15"/>
  <c r="I1189" i="15"/>
  <c r="H1189" i="15"/>
  <c r="F1189" i="15"/>
  <c r="E1189" i="15"/>
  <c r="D1189" i="15"/>
  <c r="C1189" i="15"/>
  <c r="B1189" i="15"/>
  <c r="V820" i="15"/>
  <c r="I1188" i="15"/>
  <c r="H1188" i="15"/>
  <c r="F1188" i="15"/>
  <c r="E1188" i="15"/>
  <c r="D1188" i="15"/>
  <c r="C1188" i="15"/>
  <c r="B1188" i="15"/>
  <c r="V819" i="15"/>
  <c r="I1187" i="15"/>
  <c r="H1187" i="15"/>
  <c r="F1187" i="15"/>
  <c r="E1187" i="15"/>
  <c r="D1187" i="15"/>
  <c r="C1187" i="15"/>
  <c r="B1187" i="15"/>
  <c r="V818" i="15"/>
  <c r="I1186" i="15"/>
  <c r="H1186" i="15"/>
  <c r="F1186" i="15"/>
  <c r="E1186" i="15"/>
  <c r="D1186" i="15"/>
  <c r="C1186" i="15"/>
  <c r="B1186" i="15"/>
  <c r="V817" i="15"/>
  <c r="I1185" i="15"/>
  <c r="H1185" i="15"/>
  <c r="F1185" i="15"/>
  <c r="E1185" i="15"/>
  <c r="D1185" i="15"/>
  <c r="C1185" i="15"/>
  <c r="B1185" i="15"/>
  <c r="V816" i="15"/>
  <c r="I1184" i="15"/>
  <c r="H1184" i="15"/>
  <c r="F1184" i="15"/>
  <c r="E1184" i="15"/>
  <c r="D1184" i="15"/>
  <c r="C1184" i="15"/>
  <c r="B1184" i="15"/>
  <c r="V815" i="15"/>
  <c r="I1183" i="15"/>
  <c r="H1183" i="15"/>
  <c r="F1183" i="15"/>
  <c r="J1183" i="15" s="1"/>
  <c r="E1183" i="15"/>
  <c r="D1183" i="15"/>
  <c r="C1183" i="15"/>
  <c r="B1183" i="15"/>
  <c r="V814" i="15"/>
  <c r="I1182" i="15"/>
  <c r="H1182" i="15"/>
  <c r="F1182" i="15"/>
  <c r="J1182" i="15" s="1"/>
  <c r="E1182" i="15"/>
  <c r="D1182" i="15"/>
  <c r="C1182" i="15"/>
  <c r="B1182" i="15"/>
  <c r="V813" i="15"/>
  <c r="J1181" i="15"/>
  <c r="I1181" i="15"/>
  <c r="H1181" i="15"/>
  <c r="F1181" i="15"/>
  <c r="E1181" i="15"/>
  <c r="D1181" i="15"/>
  <c r="C1181" i="15"/>
  <c r="B1181" i="15"/>
  <c r="V812" i="15"/>
  <c r="I1180" i="15"/>
  <c r="H1180" i="15"/>
  <c r="F1180" i="15"/>
  <c r="J1180" i="15" s="1"/>
  <c r="E1180" i="15"/>
  <c r="D1180" i="15"/>
  <c r="C1180" i="15"/>
  <c r="B1180" i="15"/>
  <c r="V811" i="15"/>
  <c r="I1179" i="15"/>
  <c r="H1179" i="15"/>
  <c r="F1179" i="15"/>
  <c r="J1179" i="15" s="1"/>
  <c r="E1179" i="15"/>
  <c r="D1179" i="15"/>
  <c r="C1179" i="15"/>
  <c r="B1179" i="15"/>
  <c r="V810" i="15"/>
  <c r="I1178" i="15"/>
  <c r="H1178" i="15"/>
  <c r="F1178" i="15"/>
  <c r="J1178" i="15" s="1"/>
  <c r="E1178" i="15"/>
  <c r="D1178" i="15"/>
  <c r="C1178" i="15"/>
  <c r="B1178" i="15"/>
  <c r="V809" i="15"/>
  <c r="I1177" i="15"/>
  <c r="H1177" i="15"/>
  <c r="F1177" i="15"/>
  <c r="E1177" i="15"/>
  <c r="D1177" i="15"/>
  <c r="C1177" i="15"/>
  <c r="B1177" i="15"/>
  <c r="V808" i="15"/>
  <c r="I1176" i="15"/>
  <c r="H1176" i="15"/>
  <c r="F1176" i="15"/>
  <c r="E1176" i="15"/>
  <c r="D1176" i="15"/>
  <c r="C1176" i="15"/>
  <c r="B1176" i="15"/>
  <c r="V807" i="15"/>
  <c r="I1175" i="15"/>
  <c r="H1175" i="15"/>
  <c r="F1175" i="15"/>
  <c r="E1175" i="15"/>
  <c r="D1175" i="15"/>
  <c r="C1175" i="15"/>
  <c r="B1175" i="15"/>
  <c r="V806" i="15"/>
  <c r="I1174" i="15"/>
  <c r="H1174" i="15"/>
  <c r="F1174" i="15"/>
  <c r="E1174" i="15"/>
  <c r="D1174" i="15"/>
  <c r="C1174" i="15"/>
  <c r="B1174" i="15"/>
  <c r="V805" i="15"/>
  <c r="I1173" i="15"/>
  <c r="H1173" i="15"/>
  <c r="F1173" i="15"/>
  <c r="J1173" i="15" s="1"/>
  <c r="E1173" i="15"/>
  <c r="D1173" i="15"/>
  <c r="C1173" i="15"/>
  <c r="B1173" i="15"/>
  <c r="V804" i="15"/>
  <c r="I1172" i="15"/>
  <c r="H1172" i="15"/>
  <c r="F1172" i="15"/>
  <c r="E1172" i="15"/>
  <c r="D1172" i="15"/>
  <c r="C1172" i="15"/>
  <c r="B1172" i="15"/>
  <c r="V803" i="15"/>
  <c r="I1171" i="15"/>
  <c r="H1171" i="15"/>
  <c r="F1171" i="15"/>
  <c r="J1171" i="15" s="1"/>
  <c r="E1171" i="15"/>
  <c r="D1171" i="15"/>
  <c r="C1171" i="15"/>
  <c r="B1171" i="15"/>
  <c r="V802" i="15"/>
  <c r="I1170" i="15"/>
  <c r="H1170" i="15"/>
  <c r="F1170" i="15"/>
  <c r="E1170" i="15"/>
  <c r="D1170" i="15"/>
  <c r="C1170" i="15"/>
  <c r="B1170" i="15"/>
  <c r="V801" i="15"/>
  <c r="I1169" i="15"/>
  <c r="H1169" i="15"/>
  <c r="F1169" i="15"/>
  <c r="J1169" i="15" s="1"/>
  <c r="E1169" i="15"/>
  <c r="D1169" i="15"/>
  <c r="C1169" i="15"/>
  <c r="B1169" i="15"/>
  <c r="W800" i="15"/>
  <c r="V800" i="15"/>
  <c r="I1168" i="15"/>
  <c r="H1168" i="15"/>
  <c r="F1168" i="15"/>
  <c r="E1168" i="15"/>
  <c r="D1168" i="15"/>
  <c r="C1168" i="15"/>
  <c r="B1168" i="15"/>
  <c r="V799" i="15"/>
  <c r="I1167" i="15"/>
  <c r="H1167" i="15"/>
  <c r="F1167" i="15"/>
  <c r="E1167" i="15"/>
  <c r="D1167" i="15"/>
  <c r="C1167" i="15"/>
  <c r="B1167" i="15"/>
  <c r="V798" i="15"/>
  <c r="I1166" i="15"/>
  <c r="H1166" i="15"/>
  <c r="F1166" i="15"/>
  <c r="J1166" i="15" s="1"/>
  <c r="E1166" i="15"/>
  <c r="D1166" i="15"/>
  <c r="C1166" i="15"/>
  <c r="B1166" i="15"/>
  <c r="V797" i="15"/>
  <c r="I1165" i="15"/>
  <c r="H1165" i="15"/>
  <c r="F1165" i="15"/>
  <c r="W728" i="15" s="1"/>
  <c r="E1165" i="15"/>
  <c r="D1165" i="15"/>
  <c r="C1165" i="15"/>
  <c r="B1165" i="15"/>
  <c r="V796" i="15"/>
  <c r="I1164" i="15"/>
  <c r="H1164" i="15"/>
  <c r="F1164" i="15"/>
  <c r="W1164" i="15" s="1"/>
  <c r="E1164" i="15"/>
  <c r="D1164" i="15"/>
  <c r="C1164" i="15"/>
  <c r="B1164" i="15"/>
  <c r="V795" i="15"/>
  <c r="I1163" i="15"/>
  <c r="H1163" i="15"/>
  <c r="F1163" i="15"/>
  <c r="E1163" i="15"/>
  <c r="D1163" i="15"/>
  <c r="C1163" i="15"/>
  <c r="B1163" i="15"/>
  <c r="V794" i="15"/>
  <c r="I1162" i="15"/>
  <c r="H1162" i="15"/>
  <c r="F1162" i="15"/>
  <c r="E1162" i="15"/>
  <c r="D1162" i="15"/>
  <c r="C1162" i="15"/>
  <c r="B1162" i="15"/>
  <c r="V793" i="15"/>
  <c r="I1161" i="15"/>
  <c r="H1161" i="15"/>
  <c r="F1161" i="15"/>
  <c r="J1161" i="15" s="1"/>
  <c r="E1161" i="15"/>
  <c r="D1161" i="15"/>
  <c r="C1161" i="15"/>
  <c r="B1161" i="15"/>
  <c r="V792" i="15"/>
  <c r="I1160" i="15"/>
  <c r="H1160" i="15"/>
  <c r="F1160" i="15"/>
  <c r="J1160" i="15" s="1"/>
  <c r="E1160" i="15"/>
  <c r="D1160" i="15"/>
  <c r="C1160" i="15"/>
  <c r="B1160" i="15"/>
  <c r="W791" i="15"/>
  <c r="V791" i="15"/>
  <c r="I1159" i="15"/>
  <c r="H1159" i="15"/>
  <c r="F1159" i="15"/>
  <c r="W1159" i="15" s="1"/>
  <c r="E1159" i="15"/>
  <c r="D1159" i="15"/>
  <c r="C1159" i="15"/>
  <c r="B1159" i="15"/>
  <c r="W790" i="15"/>
  <c r="V790" i="15"/>
  <c r="J1158" i="15"/>
  <c r="I1158" i="15"/>
  <c r="H1158" i="15"/>
  <c r="F1158" i="15"/>
  <c r="E1158" i="15"/>
  <c r="D1158" i="15"/>
  <c r="C1158" i="15"/>
  <c r="B1158" i="15"/>
  <c r="V789" i="15"/>
  <c r="J1157" i="15"/>
  <c r="I1157" i="15"/>
  <c r="H1157" i="15"/>
  <c r="F1157" i="15"/>
  <c r="E1157" i="15"/>
  <c r="D1157" i="15"/>
  <c r="C1157" i="15"/>
  <c r="B1157" i="15"/>
  <c r="W788" i="15"/>
  <c r="V788" i="15"/>
  <c r="I1156" i="15"/>
  <c r="H1156" i="15"/>
  <c r="F1156" i="15"/>
  <c r="J1156" i="15" s="1"/>
  <c r="E1156" i="15"/>
  <c r="D1156" i="15"/>
  <c r="C1156" i="15"/>
  <c r="B1156" i="15"/>
  <c r="V787" i="15"/>
  <c r="I1155" i="15"/>
  <c r="H1155" i="15"/>
  <c r="F1155" i="15"/>
  <c r="W1155" i="15" s="1"/>
  <c r="E1155" i="15"/>
  <c r="D1155" i="15"/>
  <c r="C1155" i="15"/>
  <c r="B1155" i="15"/>
  <c r="V786" i="15"/>
  <c r="I1154" i="15"/>
  <c r="H1154" i="15"/>
  <c r="F1154" i="15"/>
  <c r="E1154" i="15"/>
  <c r="D1154" i="15"/>
  <c r="C1154" i="15"/>
  <c r="B1154" i="15"/>
  <c r="V785" i="15"/>
  <c r="I1153" i="15"/>
  <c r="H1153" i="15"/>
  <c r="F1153" i="15"/>
  <c r="W1153" i="15" s="1"/>
  <c r="E1153" i="15"/>
  <c r="D1153" i="15"/>
  <c r="C1153" i="15"/>
  <c r="B1153" i="15"/>
  <c r="V784" i="15"/>
  <c r="I1152" i="15"/>
  <c r="H1152" i="15"/>
  <c r="F1152" i="15"/>
  <c r="E1152" i="15"/>
  <c r="D1152" i="15"/>
  <c r="C1152" i="15"/>
  <c r="B1152" i="15"/>
  <c r="V783" i="15"/>
  <c r="I1151" i="15"/>
  <c r="H1151" i="15"/>
  <c r="F1151" i="15"/>
  <c r="E1151" i="15"/>
  <c r="D1151" i="15"/>
  <c r="C1151" i="15"/>
  <c r="B1151" i="15"/>
  <c r="V782" i="15"/>
  <c r="I1150" i="15"/>
  <c r="H1150" i="15"/>
  <c r="F1150" i="15"/>
  <c r="E1150" i="15"/>
  <c r="D1150" i="15"/>
  <c r="C1150" i="15"/>
  <c r="B1150" i="15"/>
  <c r="V781" i="15"/>
  <c r="I1149" i="15"/>
  <c r="H1149" i="15"/>
  <c r="F1149" i="15"/>
  <c r="J1149" i="15" s="1"/>
  <c r="E1149" i="15"/>
  <c r="D1149" i="15"/>
  <c r="C1149" i="15"/>
  <c r="B1149" i="15"/>
  <c r="V780" i="15"/>
  <c r="I1148" i="15"/>
  <c r="H1148" i="15"/>
  <c r="F1148" i="15"/>
  <c r="E1148" i="15"/>
  <c r="D1148" i="15"/>
  <c r="C1148" i="15"/>
  <c r="B1148" i="15"/>
  <c r="V779" i="15"/>
  <c r="I1147" i="15"/>
  <c r="H1147" i="15"/>
  <c r="F1147" i="15"/>
  <c r="W1147" i="15" s="1"/>
  <c r="E1147" i="15"/>
  <c r="D1147" i="15"/>
  <c r="C1147" i="15"/>
  <c r="B1147" i="15"/>
  <c r="V778" i="15"/>
  <c r="I1146" i="15"/>
  <c r="H1146" i="15"/>
  <c r="F1146" i="15"/>
  <c r="J1146" i="15" s="1"/>
  <c r="E1146" i="15"/>
  <c r="D1146" i="15"/>
  <c r="C1146" i="15"/>
  <c r="B1146" i="15"/>
  <c r="V777" i="15"/>
  <c r="I1145" i="15"/>
  <c r="H1145" i="15"/>
  <c r="F1145" i="15"/>
  <c r="J1145" i="15" s="1"/>
  <c r="E1145" i="15"/>
  <c r="D1145" i="15"/>
  <c r="C1145" i="15"/>
  <c r="B1145" i="15"/>
  <c r="V776" i="15"/>
  <c r="I1144" i="15"/>
  <c r="H1144" i="15"/>
  <c r="F1144" i="15"/>
  <c r="J1144" i="15" s="1"/>
  <c r="E1144" i="15"/>
  <c r="D1144" i="15"/>
  <c r="C1144" i="15"/>
  <c r="B1144" i="15"/>
  <c r="V775" i="15"/>
  <c r="I1143" i="15"/>
  <c r="H1143" i="15"/>
  <c r="F1143" i="15"/>
  <c r="W767" i="15" s="1"/>
  <c r="E1143" i="15"/>
  <c r="D1143" i="15"/>
  <c r="C1143" i="15"/>
  <c r="B1143" i="15"/>
  <c r="V774" i="15"/>
  <c r="I1142" i="15"/>
  <c r="H1142" i="15"/>
  <c r="F1142" i="15"/>
  <c r="J1142" i="15" s="1"/>
  <c r="E1142" i="15"/>
  <c r="D1142" i="15"/>
  <c r="C1142" i="15"/>
  <c r="B1142" i="15"/>
  <c r="V773" i="15"/>
  <c r="I1141" i="15"/>
  <c r="H1141" i="15"/>
  <c r="F1141" i="15"/>
  <c r="E1141" i="15"/>
  <c r="D1141" i="15"/>
  <c r="C1141" i="15"/>
  <c r="B1141" i="15"/>
  <c r="V772" i="15"/>
  <c r="I1140" i="15"/>
  <c r="H1140" i="15"/>
  <c r="F1140" i="15"/>
  <c r="E1140" i="15"/>
  <c r="D1140" i="15"/>
  <c r="C1140" i="15"/>
  <c r="B1140" i="15"/>
  <c r="V771" i="15"/>
  <c r="I1139" i="15"/>
  <c r="H1139" i="15"/>
  <c r="F1139" i="15"/>
  <c r="E1139" i="15"/>
  <c r="D1139" i="15"/>
  <c r="C1139" i="15"/>
  <c r="B1139" i="15"/>
  <c r="V770" i="15"/>
  <c r="I1138" i="15"/>
  <c r="H1138" i="15"/>
  <c r="F1138" i="15"/>
  <c r="E1138" i="15"/>
  <c r="D1138" i="15"/>
  <c r="C1138" i="15"/>
  <c r="B1138" i="15"/>
  <c r="V769" i="15"/>
  <c r="I1137" i="15"/>
  <c r="H1137" i="15"/>
  <c r="F1137" i="15"/>
  <c r="E1137" i="15"/>
  <c r="D1137" i="15"/>
  <c r="C1137" i="15"/>
  <c r="B1137" i="15"/>
  <c r="V768" i="15"/>
  <c r="I1136" i="15"/>
  <c r="H1136" i="15"/>
  <c r="F1136" i="15"/>
  <c r="E1136" i="15"/>
  <c r="D1136" i="15"/>
  <c r="C1136" i="15"/>
  <c r="B1136" i="15"/>
  <c r="V767" i="15"/>
  <c r="I1135" i="15"/>
  <c r="H1135" i="15"/>
  <c r="F1135" i="15"/>
  <c r="J1135" i="15" s="1"/>
  <c r="E1135" i="15"/>
  <c r="D1135" i="15"/>
  <c r="C1135" i="15"/>
  <c r="B1135" i="15"/>
  <c r="V766" i="15"/>
  <c r="I1134" i="15"/>
  <c r="H1134" i="15"/>
  <c r="F1134" i="15"/>
  <c r="J1134" i="15" s="1"/>
  <c r="E1134" i="15"/>
  <c r="D1134" i="15"/>
  <c r="C1134" i="15"/>
  <c r="B1134" i="15"/>
  <c r="W765" i="15"/>
  <c r="V765" i="15"/>
  <c r="I1133" i="15"/>
  <c r="H1133" i="15"/>
  <c r="F1133" i="15"/>
  <c r="J1133" i="15" s="1"/>
  <c r="E1133" i="15"/>
  <c r="D1133" i="15"/>
  <c r="C1133" i="15"/>
  <c r="B1133" i="15"/>
  <c r="V764" i="15"/>
  <c r="J1132" i="15"/>
  <c r="I1132" i="15"/>
  <c r="H1132" i="15"/>
  <c r="F1132" i="15"/>
  <c r="E1132" i="15"/>
  <c r="D1132" i="15"/>
  <c r="C1132" i="15"/>
  <c r="B1132" i="15"/>
  <c r="V763" i="15"/>
  <c r="J1131" i="15"/>
  <c r="I1131" i="15"/>
  <c r="H1131" i="15"/>
  <c r="F1131" i="15"/>
  <c r="E1131" i="15"/>
  <c r="D1131" i="15"/>
  <c r="C1131" i="15"/>
  <c r="B1131" i="15"/>
  <c r="V762" i="15"/>
  <c r="J1130" i="15"/>
  <c r="I1130" i="15"/>
  <c r="H1130" i="15"/>
  <c r="F1130" i="15"/>
  <c r="E1130" i="15"/>
  <c r="D1130" i="15"/>
  <c r="C1130" i="15"/>
  <c r="B1130" i="15"/>
  <c r="V761" i="15"/>
  <c r="I1129" i="15"/>
  <c r="H1129" i="15"/>
  <c r="F1129" i="15"/>
  <c r="E1129" i="15"/>
  <c r="D1129" i="15"/>
  <c r="C1129" i="15"/>
  <c r="B1129" i="15"/>
  <c r="V760" i="15"/>
  <c r="I1128" i="15"/>
  <c r="H1128" i="15"/>
  <c r="F1128" i="15"/>
  <c r="E1128" i="15"/>
  <c r="D1128" i="15"/>
  <c r="C1128" i="15"/>
  <c r="B1128" i="15"/>
  <c r="V759" i="15"/>
  <c r="I1127" i="15"/>
  <c r="H1127" i="15"/>
  <c r="F1127" i="15"/>
  <c r="W1127" i="15" s="1"/>
  <c r="E1127" i="15"/>
  <c r="D1127" i="15"/>
  <c r="C1127" i="15"/>
  <c r="B1127" i="15"/>
  <c r="V758" i="15"/>
  <c r="I1126" i="15"/>
  <c r="H1126" i="15"/>
  <c r="F1126" i="15"/>
  <c r="E1126" i="15"/>
  <c r="D1126" i="15"/>
  <c r="C1126" i="15"/>
  <c r="B1126" i="15"/>
  <c r="V757" i="15"/>
  <c r="I1125" i="15"/>
  <c r="H1125" i="15"/>
  <c r="F1125" i="15"/>
  <c r="J1125" i="15" s="1"/>
  <c r="E1125" i="15"/>
  <c r="D1125" i="15"/>
  <c r="C1125" i="15"/>
  <c r="B1125" i="15"/>
  <c r="V756" i="15"/>
  <c r="I1124" i="15"/>
  <c r="H1124" i="15"/>
  <c r="F1124" i="15"/>
  <c r="E1124" i="15"/>
  <c r="D1124" i="15"/>
  <c r="C1124" i="15"/>
  <c r="B1124" i="15"/>
  <c r="V755" i="15"/>
  <c r="I1123" i="15"/>
  <c r="H1123" i="15"/>
  <c r="F1123" i="15"/>
  <c r="E1123" i="15"/>
  <c r="D1123" i="15"/>
  <c r="C1123" i="15"/>
  <c r="B1123" i="15"/>
  <c r="V754" i="15"/>
  <c r="I1122" i="15"/>
  <c r="H1122" i="15"/>
  <c r="F1122" i="15"/>
  <c r="J1122" i="15" s="1"/>
  <c r="E1122" i="15"/>
  <c r="D1122" i="15"/>
  <c r="C1122" i="15"/>
  <c r="B1122" i="15"/>
  <c r="V753" i="15"/>
  <c r="I1121" i="15"/>
  <c r="H1121" i="15"/>
  <c r="F1121" i="15"/>
  <c r="J1121" i="15" s="1"/>
  <c r="E1121" i="15"/>
  <c r="D1121" i="15"/>
  <c r="C1121" i="15"/>
  <c r="B1121" i="15"/>
  <c r="V752" i="15"/>
  <c r="J1120" i="15"/>
  <c r="I1120" i="15"/>
  <c r="H1120" i="15"/>
  <c r="F1120" i="15"/>
  <c r="E1120" i="15"/>
  <c r="D1120" i="15"/>
  <c r="C1120" i="15"/>
  <c r="B1120" i="15"/>
  <c r="V751" i="15"/>
  <c r="I1119" i="15"/>
  <c r="H1119" i="15"/>
  <c r="F1119" i="15"/>
  <c r="W1119" i="15" s="1"/>
  <c r="E1119" i="15"/>
  <c r="D1119" i="15"/>
  <c r="C1119" i="15"/>
  <c r="B1119" i="15"/>
  <c r="V750" i="15"/>
  <c r="I1118" i="15"/>
  <c r="H1118" i="15"/>
  <c r="F1118" i="15"/>
  <c r="E1118" i="15"/>
  <c r="D1118" i="15"/>
  <c r="C1118" i="15"/>
  <c r="B1118" i="15"/>
  <c r="V749" i="15"/>
  <c r="I1117" i="15"/>
  <c r="H1117" i="15"/>
  <c r="F1117" i="15"/>
  <c r="E1117" i="15"/>
  <c r="D1117" i="15"/>
  <c r="C1117" i="15"/>
  <c r="B1117" i="15"/>
  <c r="V748" i="15"/>
  <c r="I1116" i="15"/>
  <c r="H1116" i="15"/>
  <c r="F1116" i="15"/>
  <c r="J1116" i="15" s="1"/>
  <c r="E1116" i="15"/>
  <c r="D1116" i="15"/>
  <c r="C1116" i="15"/>
  <c r="B1116" i="15"/>
  <c r="V747" i="15"/>
  <c r="I1115" i="15"/>
  <c r="H1115" i="15"/>
  <c r="F1115" i="15"/>
  <c r="W899" i="15" s="1"/>
  <c r="E1115" i="15"/>
  <c r="D1115" i="15"/>
  <c r="C1115" i="15"/>
  <c r="B1115" i="15"/>
  <c r="V746" i="15"/>
  <c r="I1114" i="15"/>
  <c r="H1114" i="15"/>
  <c r="F1114" i="15"/>
  <c r="E1114" i="15"/>
  <c r="D1114" i="15"/>
  <c r="C1114" i="15"/>
  <c r="B1114" i="15"/>
  <c r="V745" i="15"/>
  <c r="I1113" i="15"/>
  <c r="H1113" i="15"/>
  <c r="F1113" i="15"/>
  <c r="E1113" i="15"/>
  <c r="D1113" i="15"/>
  <c r="C1113" i="15"/>
  <c r="B1113" i="15"/>
  <c r="V744" i="15"/>
  <c r="I1112" i="15"/>
  <c r="H1112" i="15"/>
  <c r="F1112" i="15"/>
  <c r="J1112" i="15" s="1"/>
  <c r="E1112" i="15"/>
  <c r="D1112" i="15"/>
  <c r="C1112" i="15"/>
  <c r="B1112" i="15"/>
  <c r="V743" i="15"/>
  <c r="I1111" i="15"/>
  <c r="H1111" i="15"/>
  <c r="F1111" i="15"/>
  <c r="E1111" i="15"/>
  <c r="D1111" i="15"/>
  <c r="C1111" i="15"/>
  <c r="B1111" i="15"/>
  <c r="V742" i="15"/>
  <c r="I1110" i="15"/>
  <c r="H1110" i="15"/>
  <c r="F1110" i="15"/>
  <c r="E1110" i="15"/>
  <c r="D1110" i="15"/>
  <c r="C1110" i="15"/>
  <c r="B1110" i="15"/>
  <c r="W741" i="15"/>
  <c r="V741" i="15"/>
  <c r="I1109" i="15"/>
  <c r="H1109" i="15"/>
  <c r="F1109" i="15"/>
  <c r="E1109" i="15"/>
  <c r="D1109" i="15"/>
  <c r="C1109" i="15"/>
  <c r="B1109" i="15"/>
  <c r="V740" i="15"/>
  <c r="I1108" i="15"/>
  <c r="H1108" i="15"/>
  <c r="F1108" i="15"/>
  <c r="J1108" i="15" s="1"/>
  <c r="E1108" i="15"/>
  <c r="D1108" i="15"/>
  <c r="C1108" i="15"/>
  <c r="B1108" i="15"/>
  <c r="V739" i="15"/>
  <c r="I1107" i="15"/>
  <c r="H1107" i="15"/>
  <c r="F1107" i="15"/>
  <c r="E1107" i="15"/>
  <c r="D1107" i="15"/>
  <c r="C1107" i="15"/>
  <c r="B1107" i="15"/>
  <c r="V738" i="15"/>
  <c r="I1106" i="15"/>
  <c r="H1106" i="15"/>
  <c r="F1106" i="15"/>
  <c r="E1106" i="15"/>
  <c r="D1106" i="15"/>
  <c r="C1106" i="15"/>
  <c r="B1106" i="15"/>
  <c r="V737" i="15"/>
  <c r="I1105" i="15"/>
  <c r="H1105" i="15"/>
  <c r="F1105" i="15"/>
  <c r="E1105" i="15"/>
  <c r="D1105" i="15"/>
  <c r="C1105" i="15"/>
  <c r="B1105" i="15"/>
  <c r="V736" i="15"/>
  <c r="I1104" i="15"/>
  <c r="H1104" i="15"/>
  <c r="F1104" i="15"/>
  <c r="E1104" i="15"/>
  <c r="D1104" i="15"/>
  <c r="C1104" i="15"/>
  <c r="B1104" i="15"/>
  <c r="V735" i="15"/>
  <c r="I1103" i="15"/>
  <c r="H1103" i="15"/>
  <c r="F1103" i="15"/>
  <c r="E1103" i="15"/>
  <c r="D1103" i="15"/>
  <c r="C1103" i="15"/>
  <c r="B1103" i="15"/>
  <c r="V734" i="15"/>
  <c r="I1102" i="15"/>
  <c r="H1102" i="15"/>
  <c r="F1102" i="15"/>
  <c r="E1102" i="15"/>
  <c r="D1102" i="15"/>
  <c r="C1102" i="15"/>
  <c r="B1102" i="15"/>
  <c r="V733" i="15"/>
  <c r="I1101" i="15"/>
  <c r="H1101" i="15"/>
  <c r="F1101" i="15"/>
  <c r="E1101" i="15"/>
  <c r="D1101" i="15"/>
  <c r="C1101" i="15"/>
  <c r="B1101" i="15"/>
  <c r="V732" i="15"/>
  <c r="I1100" i="15"/>
  <c r="H1100" i="15"/>
  <c r="F1100" i="15"/>
  <c r="W901" i="15" s="1"/>
  <c r="E1100" i="15"/>
  <c r="D1100" i="15"/>
  <c r="C1100" i="15"/>
  <c r="B1100" i="15"/>
  <c r="W731" i="15"/>
  <c r="V731" i="15"/>
  <c r="I1099" i="15"/>
  <c r="H1099" i="15"/>
  <c r="F1099" i="15"/>
  <c r="E1099" i="15"/>
  <c r="D1099" i="15"/>
  <c r="C1099" i="15"/>
  <c r="B1099" i="15"/>
  <c r="V730" i="15"/>
  <c r="I1098" i="15"/>
  <c r="H1098" i="15"/>
  <c r="F1098" i="15"/>
  <c r="W885" i="15" s="1"/>
  <c r="E1098" i="15"/>
  <c r="D1098" i="15"/>
  <c r="C1098" i="15"/>
  <c r="B1098" i="15"/>
  <c r="V729" i="15"/>
  <c r="J1097" i="15"/>
  <c r="I1097" i="15"/>
  <c r="H1097" i="15"/>
  <c r="F1097" i="15"/>
  <c r="W884" i="15" s="1"/>
  <c r="E1097" i="15"/>
  <c r="D1097" i="15"/>
  <c r="C1097" i="15"/>
  <c r="B1097" i="15"/>
  <c r="V728" i="15"/>
  <c r="J1096" i="15"/>
  <c r="I1096" i="15"/>
  <c r="H1096" i="15"/>
  <c r="F1096" i="15"/>
  <c r="E1096" i="15"/>
  <c r="D1096" i="15"/>
  <c r="C1096" i="15"/>
  <c r="B1096" i="15"/>
  <c r="W727" i="15"/>
  <c r="V727" i="15"/>
  <c r="I1095" i="15"/>
  <c r="H1095" i="15"/>
  <c r="F1095" i="15"/>
  <c r="J1095" i="15" s="1"/>
  <c r="E1095" i="15"/>
  <c r="D1095" i="15"/>
  <c r="C1095" i="15"/>
  <c r="B1095" i="15"/>
  <c r="V726" i="15"/>
  <c r="I1094" i="15"/>
  <c r="H1094" i="15"/>
  <c r="F1094" i="15"/>
  <c r="E1094" i="15"/>
  <c r="D1094" i="15"/>
  <c r="C1094" i="15"/>
  <c r="B1094" i="15"/>
  <c r="V725" i="15"/>
  <c r="I1093" i="15"/>
  <c r="H1093" i="15"/>
  <c r="F1093" i="15"/>
  <c r="W1093" i="15" s="1"/>
  <c r="E1093" i="15"/>
  <c r="D1093" i="15"/>
  <c r="C1093" i="15"/>
  <c r="B1093" i="15"/>
  <c r="V724" i="15"/>
  <c r="I1092" i="15"/>
  <c r="H1092" i="15"/>
  <c r="F1092" i="15"/>
  <c r="E1092" i="15"/>
  <c r="D1092" i="15"/>
  <c r="C1092" i="15"/>
  <c r="B1092" i="15"/>
  <c r="V723" i="15"/>
  <c r="I1091" i="15"/>
  <c r="H1091" i="15"/>
  <c r="F1091" i="15"/>
  <c r="E1091" i="15"/>
  <c r="D1091" i="15"/>
  <c r="C1091" i="15"/>
  <c r="B1091" i="15"/>
  <c r="V722" i="15"/>
  <c r="I1090" i="15"/>
  <c r="H1090" i="15"/>
  <c r="F1090" i="15"/>
  <c r="W877" i="15" s="1"/>
  <c r="E1090" i="15"/>
  <c r="D1090" i="15"/>
  <c r="C1090" i="15"/>
  <c r="B1090" i="15"/>
  <c r="V721" i="15"/>
  <c r="I1089" i="15"/>
  <c r="H1089" i="15"/>
  <c r="F1089" i="15"/>
  <c r="J1089" i="15" s="1"/>
  <c r="E1089" i="15"/>
  <c r="D1089" i="15"/>
  <c r="C1089" i="15"/>
  <c r="B1089" i="15"/>
  <c r="V720" i="15"/>
  <c r="I1088" i="15"/>
  <c r="H1088" i="15"/>
  <c r="F1088" i="15"/>
  <c r="W875" i="15" s="1"/>
  <c r="E1088" i="15"/>
  <c r="D1088" i="15"/>
  <c r="C1088" i="15"/>
  <c r="B1088" i="15"/>
  <c r="V719" i="15"/>
  <c r="I1087" i="15"/>
  <c r="H1087" i="15"/>
  <c r="F1087" i="15"/>
  <c r="E1087" i="15"/>
  <c r="D1087" i="15"/>
  <c r="C1087" i="15"/>
  <c r="B1087" i="15"/>
  <c r="V718" i="15"/>
  <c r="I1086" i="15"/>
  <c r="H1086" i="15"/>
  <c r="F1086" i="15"/>
  <c r="J1086" i="15" s="1"/>
  <c r="E1086" i="15"/>
  <c r="D1086" i="15"/>
  <c r="C1086" i="15"/>
  <c r="B1086" i="15"/>
  <c r="V717" i="15"/>
  <c r="I1085" i="15"/>
  <c r="H1085" i="15"/>
  <c r="F1085" i="15"/>
  <c r="J1085" i="15" s="1"/>
  <c r="E1085" i="15"/>
  <c r="D1085" i="15"/>
  <c r="C1085" i="15"/>
  <c r="B1085" i="15"/>
  <c r="V716" i="15"/>
  <c r="I1084" i="15"/>
  <c r="H1084" i="15"/>
  <c r="F1084" i="15"/>
  <c r="J1084" i="15" s="1"/>
  <c r="E1084" i="15"/>
  <c r="D1084" i="15"/>
  <c r="C1084" i="15"/>
  <c r="B1084" i="15"/>
  <c r="V715" i="15"/>
  <c r="I1083" i="15"/>
  <c r="H1083" i="15"/>
  <c r="F1083" i="15"/>
  <c r="E1083" i="15"/>
  <c r="D1083" i="15"/>
  <c r="C1083" i="15"/>
  <c r="B1083" i="15"/>
  <c r="V714" i="15"/>
  <c r="I1082" i="15"/>
  <c r="H1082" i="15"/>
  <c r="F1082" i="15"/>
  <c r="J1082" i="15" s="1"/>
  <c r="E1082" i="15"/>
  <c r="D1082" i="15"/>
  <c r="C1082" i="15"/>
  <c r="B1082" i="15"/>
  <c r="V713" i="15"/>
  <c r="I1081" i="15"/>
  <c r="H1081" i="15"/>
  <c r="F1081" i="15"/>
  <c r="J1081" i="15" s="1"/>
  <c r="E1081" i="15"/>
  <c r="D1081" i="15"/>
  <c r="C1081" i="15"/>
  <c r="B1081" i="15"/>
  <c r="V712" i="15"/>
  <c r="I1080" i="15"/>
  <c r="H1080" i="15"/>
  <c r="F1080" i="15"/>
  <c r="E1080" i="15"/>
  <c r="D1080" i="15"/>
  <c r="C1080" i="15"/>
  <c r="B1080" i="15"/>
  <c r="V711" i="15"/>
  <c r="I1079" i="15"/>
  <c r="H1079" i="15"/>
  <c r="F1079" i="15"/>
  <c r="E1079" i="15"/>
  <c r="D1079" i="15"/>
  <c r="C1079" i="15"/>
  <c r="B1079" i="15"/>
  <c r="V710" i="15"/>
  <c r="I1078" i="15"/>
  <c r="H1078" i="15"/>
  <c r="F1078" i="15"/>
  <c r="E1078" i="15"/>
  <c r="D1078" i="15"/>
  <c r="C1078" i="15"/>
  <c r="B1078" i="15"/>
  <c r="V709" i="15"/>
  <c r="I1077" i="15"/>
  <c r="H1077" i="15"/>
  <c r="F1077" i="15"/>
  <c r="E1077" i="15"/>
  <c r="D1077" i="15"/>
  <c r="C1077" i="15"/>
  <c r="B1077" i="15"/>
  <c r="W708" i="15"/>
  <c r="V708" i="15"/>
  <c r="I1076" i="15"/>
  <c r="H1076" i="15"/>
  <c r="F1076" i="15"/>
  <c r="J1076" i="15" s="1"/>
  <c r="E1076" i="15"/>
  <c r="D1076" i="15"/>
  <c r="C1076" i="15"/>
  <c r="B1076" i="15"/>
  <c r="V707" i="15"/>
  <c r="I1075" i="15"/>
  <c r="H1075" i="15"/>
  <c r="F1075" i="15"/>
  <c r="W1075" i="15" s="1"/>
  <c r="E1075" i="15"/>
  <c r="D1075" i="15"/>
  <c r="C1075" i="15"/>
  <c r="B1075" i="15"/>
  <c r="V706" i="15"/>
  <c r="I1074" i="15"/>
  <c r="H1074" i="15"/>
  <c r="F1074" i="15"/>
  <c r="J1074" i="15" s="1"/>
  <c r="E1074" i="15"/>
  <c r="D1074" i="15"/>
  <c r="C1074" i="15"/>
  <c r="B1074" i="15"/>
  <c r="W705" i="15"/>
  <c r="V705" i="15"/>
  <c r="I1073" i="15"/>
  <c r="H1073" i="15"/>
  <c r="F1073" i="15"/>
  <c r="W1073" i="15" s="1"/>
  <c r="E1073" i="15"/>
  <c r="D1073" i="15"/>
  <c r="C1073" i="15"/>
  <c r="B1073" i="15"/>
  <c r="V704" i="15"/>
  <c r="I1072" i="15"/>
  <c r="H1072" i="15"/>
  <c r="F1072" i="15"/>
  <c r="J1072" i="15" s="1"/>
  <c r="E1072" i="15"/>
  <c r="D1072" i="15"/>
  <c r="C1072" i="15"/>
  <c r="B1072" i="15"/>
  <c r="V703" i="15"/>
  <c r="I1071" i="15"/>
  <c r="H1071" i="15"/>
  <c r="F1071" i="15"/>
  <c r="W1071" i="15" s="1"/>
  <c r="E1071" i="15"/>
  <c r="D1071" i="15"/>
  <c r="C1071" i="15"/>
  <c r="B1071" i="15"/>
  <c r="V702" i="15"/>
  <c r="I1070" i="15"/>
  <c r="H1070" i="15"/>
  <c r="F1070" i="15"/>
  <c r="E1070" i="15"/>
  <c r="D1070" i="15"/>
  <c r="C1070" i="15"/>
  <c r="B1070" i="15"/>
  <c r="V701" i="15"/>
  <c r="I1069" i="15"/>
  <c r="H1069" i="15"/>
  <c r="F1069" i="15"/>
  <c r="E1069" i="15"/>
  <c r="D1069" i="15"/>
  <c r="C1069" i="15"/>
  <c r="B1069" i="15"/>
  <c r="V700" i="15"/>
  <c r="I1068" i="15"/>
  <c r="H1068" i="15"/>
  <c r="F1068" i="15"/>
  <c r="E1068" i="15"/>
  <c r="D1068" i="15"/>
  <c r="C1068" i="15"/>
  <c r="B1068" i="15"/>
  <c r="V699" i="15"/>
  <c r="I1067" i="15"/>
  <c r="H1067" i="15"/>
  <c r="F1067" i="15"/>
  <c r="E1067" i="15"/>
  <c r="D1067" i="15"/>
  <c r="C1067" i="15"/>
  <c r="B1067" i="15"/>
  <c r="V698" i="15"/>
  <c r="I1066" i="15"/>
  <c r="H1066" i="15"/>
  <c r="F1066" i="15"/>
  <c r="E1066" i="15"/>
  <c r="D1066" i="15"/>
  <c r="C1066" i="15"/>
  <c r="B1066" i="15"/>
  <c r="V697" i="15"/>
  <c r="I1065" i="15"/>
  <c r="H1065" i="15"/>
  <c r="F1065" i="15"/>
  <c r="W1065" i="15" s="1"/>
  <c r="E1065" i="15"/>
  <c r="D1065" i="15"/>
  <c r="C1065" i="15"/>
  <c r="B1065" i="15"/>
  <c r="V696" i="15"/>
  <c r="I1064" i="15"/>
  <c r="H1064" i="15"/>
  <c r="F1064" i="15"/>
  <c r="E1064" i="15"/>
  <c r="D1064" i="15"/>
  <c r="C1064" i="15"/>
  <c r="B1064" i="15"/>
  <c r="V695" i="15"/>
  <c r="I1063" i="15"/>
  <c r="H1063" i="15"/>
  <c r="F1063" i="15"/>
  <c r="W1063" i="15" s="1"/>
  <c r="E1063" i="15"/>
  <c r="D1063" i="15"/>
  <c r="C1063" i="15"/>
  <c r="B1063" i="15"/>
  <c r="V694" i="15"/>
  <c r="I1062" i="15"/>
  <c r="H1062" i="15"/>
  <c r="F1062" i="15"/>
  <c r="J1062" i="15" s="1"/>
  <c r="E1062" i="15"/>
  <c r="D1062" i="15"/>
  <c r="C1062" i="15"/>
  <c r="B1062" i="15"/>
  <c r="V693" i="15"/>
  <c r="I1061" i="15"/>
  <c r="H1061" i="15"/>
  <c r="F1061" i="15"/>
  <c r="J1061" i="15" s="1"/>
  <c r="E1061" i="15"/>
  <c r="D1061" i="15"/>
  <c r="C1061" i="15"/>
  <c r="B1061" i="15"/>
  <c r="W692" i="15"/>
  <c r="V692" i="15"/>
  <c r="I1060" i="15"/>
  <c r="H1060" i="15"/>
  <c r="F1060" i="15"/>
  <c r="J1060" i="15" s="1"/>
  <c r="E1060" i="15"/>
  <c r="D1060" i="15"/>
  <c r="C1060" i="15"/>
  <c r="B1060" i="15"/>
  <c r="V691" i="15"/>
  <c r="I1059" i="15"/>
  <c r="H1059" i="15"/>
  <c r="F1059" i="15"/>
  <c r="J1059" i="15" s="1"/>
  <c r="E1059" i="15"/>
  <c r="D1059" i="15"/>
  <c r="C1059" i="15"/>
  <c r="B1059" i="15"/>
  <c r="V690" i="15"/>
  <c r="I1058" i="15"/>
  <c r="H1058" i="15"/>
  <c r="F1058" i="15"/>
  <c r="J1058" i="15" s="1"/>
  <c r="E1058" i="15"/>
  <c r="D1058" i="15"/>
  <c r="C1058" i="15"/>
  <c r="B1058" i="15"/>
  <c r="V689" i="15"/>
  <c r="I1057" i="15"/>
  <c r="H1057" i="15"/>
  <c r="F1057" i="15"/>
  <c r="J1057" i="15" s="1"/>
  <c r="E1057" i="15"/>
  <c r="D1057" i="15"/>
  <c r="C1057" i="15"/>
  <c r="B1057" i="15"/>
  <c r="V688" i="15"/>
  <c r="I1056" i="15"/>
  <c r="H1056" i="15"/>
  <c r="F1056" i="15"/>
  <c r="J1056" i="15" s="1"/>
  <c r="E1056" i="15"/>
  <c r="D1056" i="15"/>
  <c r="C1056" i="15"/>
  <c r="B1056" i="15"/>
  <c r="V687" i="15"/>
  <c r="I1055" i="15"/>
  <c r="H1055" i="15"/>
  <c r="F1055" i="15"/>
  <c r="W1055" i="15" s="1"/>
  <c r="E1055" i="15"/>
  <c r="D1055" i="15"/>
  <c r="C1055" i="15"/>
  <c r="B1055" i="15"/>
  <c r="V686" i="15"/>
  <c r="I1054" i="15"/>
  <c r="H1054" i="15"/>
  <c r="F1054" i="15"/>
  <c r="E1054" i="15"/>
  <c r="D1054" i="15"/>
  <c r="C1054" i="15"/>
  <c r="B1054" i="15"/>
  <c r="V685" i="15"/>
  <c r="I1053" i="15"/>
  <c r="H1053" i="15"/>
  <c r="F1053" i="15"/>
  <c r="E1053" i="15"/>
  <c r="D1053" i="15"/>
  <c r="C1053" i="15"/>
  <c r="B1053" i="15"/>
  <c r="V684" i="15"/>
  <c r="I1052" i="15"/>
  <c r="H1052" i="15"/>
  <c r="F1052" i="15"/>
  <c r="J1052" i="15" s="1"/>
  <c r="E1052" i="15"/>
  <c r="D1052" i="15"/>
  <c r="C1052" i="15"/>
  <c r="B1052" i="15"/>
  <c r="V683" i="15"/>
  <c r="I1051" i="15"/>
  <c r="H1051" i="15"/>
  <c r="F1051" i="15"/>
  <c r="E1051" i="15"/>
  <c r="D1051" i="15"/>
  <c r="C1051" i="15"/>
  <c r="B1051" i="15"/>
  <c r="W682" i="15"/>
  <c r="V682" i="15"/>
  <c r="I1050" i="15"/>
  <c r="H1050" i="15"/>
  <c r="F1050" i="15"/>
  <c r="E1050" i="15"/>
  <c r="D1050" i="15"/>
  <c r="C1050" i="15"/>
  <c r="B1050" i="15"/>
  <c r="V681" i="15"/>
  <c r="I1049" i="15"/>
  <c r="H1049" i="15"/>
  <c r="F1049" i="15"/>
  <c r="J1049" i="15" s="1"/>
  <c r="E1049" i="15"/>
  <c r="D1049" i="15"/>
  <c r="C1049" i="15"/>
  <c r="B1049" i="15"/>
  <c r="V680" i="15"/>
  <c r="I1048" i="15"/>
  <c r="H1048" i="15"/>
  <c r="F1048" i="15"/>
  <c r="J1048" i="15" s="1"/>
  <c r="E1048" i="15"/>
  <c r="D1048" i="15"/>
  <c r="C1048" i="15"/>
  <c r="B1048" i="15"/>
  <c r="V679" i="15"/>
  <c r="I1047" i="15"/>
  <c r="H1047" i="15"/>
  <c r="F1047" i="15"/>
  <c r="E1047" i="15"/>
  <c r="D1047" i="15"/>
  <c r="C1047" i="15"/>
  <c r="B1047" i="15"/>
  <c r="V678" i="15"/>
  <c r="I1046" i="15"/>
  <c r="H1046" i="15"/>
  <c r="F1046" i="15"/>
  <c r="E1046" i="15"/>
  <c r="D1046" i="15"/>
  <c r="C1046" i="15"/>
  <c r="B1046" i="15"/>
  <c r="V677" i="15"/>
  <c r="I1045" i="15"/>
  <c r="H1045" i="15"/>
  <c r="F1045" i="15"/>
  <c r="E1045" i="15"/>
  <c r="D1045" i="15"/>
  <c r="C1045" i="15"/>
  <c r="B1045" i="15"/>
  <c r="V676" i="15"/>
  <c r="I1044" i="15"/>
  <c r="H1044" i="15"/>
  <c r="F1044" i="15"/>
  <c r="E1044" i="15"/>
  <c r="D1044" i="15"/>
  <c r="C1044" i="15"/>
  <c r="B1044" i="15"/>
  <c r="V675" i="15"/>
  <c r="I1043" i="15"/>
  <c r="H1043" i="15"/>
  <c r="F1043" i="15"/>
  <c r="W675" i="15" s="1"/>
  <c r="E1043" i="15"/>
  <c r="D1043" i="15"/>
  <c r="C1043" i="15"/>
  <c r="B1043" i="15"/>
  <c r="V674" i="15"/>
  <c r="I1042" i="15"/>
  <c r="H1042" i="15"/>
  <c r="F1042" i="15"/>
  <c r="E1042" i="15"/>
  <c r="D1042" i="15"/>
  <c r="C1042" i="15"/>
  <c r="B1042" i="15"/>
  <c r="V673" i="15"/>
  <c r="I1041" i="15"/>
  <c r="H1041" i="15"/>
  <c r="F1041" i="15"/>
  <c r="E1041" i="15"/>
  <c r="D1041" i="15"/>
  <c r="C1041" i="15"/>
  <c r="B1041" i="15"/>
  <c r="V672" i="15"/>
  <c r="I1040" i="15"/>
  <c r="H1040" i="15"/>
  <c r="F1040" i="15"/>
  <c r="E1040" i="15"/>
  <c r="D1040" i="15"/>
  <c r="C1040" i="15"/>
  <c r="B1040" i="15"/>
  <c r="V671" i="15"/>
  <c r="I1039" i="15"/>
  <c r="H1039" i="15"/>
  <c r="F1039" i="15"/>
  <c r="E1039" i="15"/>
  <c r="D1039" i="15"/>
  <c r="C1039" i="15"/>
  <c r="B1039" i="15"/>
  <c r="V670" i="15"/>
  <c r="I1038" i="15"/>
  <c r="H1038" i="15"/>
  <c r="F1038" i="15"/>
  <c r="J1038" i="15" s="1"/>
  <c r="E1038" i="15"/>
  <c r="D1038" i="15"/>
  <c r="C1038" i="15"/>
  <c r="B1038" i="15"/>
  <c r="W669" i="15"/>
  <c r="V669" i="15"/>
  <c r="I1037" i="15"/>
  <c r="H1037" i="15"/>
  <c r="F1037" i="15"/>
  <c r="E1037" i="15"/>
  <c r="D1037" i="15"/>
  <c r="C1037" i="15"/>
  <c r="B1037" i="15"/>
  <c r="W668" i="15"/>
  <c r="V668" i="15"/>
  <c r="I1036" i="15"/>
  <c r="H1036" i="15"/>
  <c r="F1036" i="15"/>
  <c r="J1036" i="15" s="1"/>
  <c r="E1036" i="15"/>
  <c r="D1036" i="15"/>
  <c r="C1036" i="15"/>
  <c r="B1036" i="15"/>
  <c r="V667" i="15"/>
  <c r="I1035" i="15"/>
  <c r="H1035" i="15"/>
  <c r="F1035" i="15"/>
  <c r="J1035" i="15" s="1"/>
  <c r="E1035" i="15"/>
  <c r="D1035" i="15"/>
  <c r="C1035" i="15"/>
  <c r="B1035" i="15"/>
  <c r="V666" i="15"/>
  <c r="I1034" i="15"/>
  <c r="H1034" i="15"/>
  <c r="F1034" i="15"/>
  <c r="E1034" i="15"/>
  <c r="D1034" i="15"/>
  <c r="C1034" i="15"/>
  <c r="B1034" i="15"/>
  <c r="V665" i="15"/>
  <c r="I1033" i="15"/>
  <c r="H1033" i="15"/>
  <c r="F1033" i="15"/>
  <c r="W1033" i="15" s="1"/>
  <c r="E1033" i="15"/>
  <c r="D1033" i="15"/>
  <c r="C1033" i="15"/>
  <c r="B1033" i="15"/>
  <c r="V664" i="15"/>
  <c r="I1032" i="15"/>
  <c r="H1032" i="15"/>
  <c r="F1032" i="15"/>
  <c r="W664" i="15" s="1"/>
  <c r="E1032" i="15"/>
  <c r="D1032" i="15"/>
  <c r="C1032" i="15"/>
  <c r="B1032" i="15"/>
  <c r="V663" i="15"/>
  <c r="I1031" i="15"/>
  <c r="H1031" i="15"/>
  <c r="F1031" i="15"/>
  <c r="W1031" i="15" s="1"/>
  <c r="E1031" i="15"/>
  <c r="D1031" i="15"/>
  <c r="C1031" i="15"/>
  <c r="B1031" i="15"/>
  <c r="V662" i="15"/>
  <c r="I1030" i="15"/>
  <c r="H1030" i="15"/>
  <c r="F1030" i="15"/>
  <c r="E1030" i="15"/>
  <c r="D1030" i="15"/>
  <c r="C1030" i="15"/>
  <c r="B1030" i="15"/>
  <c r="V661" i="15"/>
  <c r="I1029" i="15"/>
  <c r="H1029" i="15"/>
  <c r="F1029" i="15"/>
  <c r="E1029" i="15"/>
  <c r="D1029" i="15"/>
  <c r="C1029" i="15"/>
  <c r="B1029" i="15"/>
  <c r="V660" i="15"/>
  <c r="I1028" i="15"/>
  <c r="H1028" i="15"/>
  <c r="F1028" i="15"/>
  <c r="J1028" i="15" s="1"/>
  <c r="E1028" i="15"/>
  <c r="D1028" i="15"/>
  <c r="C1028" i="15"/>
  <c r="B1028" i="15"/>
  <c r="V659" i="15"/>
  <c r="I1027" i="15"/>
  <c r="H1027" i="15"/>
  <c r="F1027" i="15"/>
  <c r="J1027" i="15" s="1"/>
  <c r="E1027" i="15"/>
  <c r="D1027" i="15"/>
  <c r="C1027" i="15"/>
  <c r="B1027" i="15"/>
  <c r="W658" i="15"/>
  <c r="V658" i="15"/>
  <c r="I1026" i="15"/>
  <c r="H1026" i="15"/>
  <c r="F1026" i="15"/>
  <c r="J1026" i="15" s="1"/>
  <c r="E1026" i="15"/>
  <c r="D1026" i="15"/>
  <c r="C1026" i="15"/>
  <c r="B1026" i="15"/>
  <c r="V657" i="15"/>
  <c r="J1025" i="15"/>
  <c r="I1025" i="15"/>
  <c r="H1025" i="15"/>
  <c r="F1025" i="15"/>
  <c r="E1025" i="15"/>
  <c r="D1025" i="15"/>
  <c r="C1025" i="15"/>
  <c r="B1025" i="15"/>
  <c r="V656" i="15"/>
  <c r="I1024" i="15"/>
  <c r="H1024" i="15"/>
  <c r="F1024" i="15"/>
  <c r="J1024" i="15" s="1"/>
  <c r="E1024" i="15"/>
  <c r="D1024" i="15"/>
  <c r="C1024" i="15"/>
  <c r="B1024" i="15"/>
  <c r="V655" i="15"/>
  <c r="I1023" i="15"/>
  <c r="H1023" i="15"/>
  <c r="F1023" i="15"/>
  <c r="W691" i="15" s="1"/>
  <c r="E1023" i="15"/>
  <c r="D1023" i="15"/>
  <c r="C1023" i="15"/>
  <c r="B1023" i="15"/>
  <c r="V654" i="15"/>
  <c r="I1022" i="15"/>
  <c r="H1022" i="15"/>
  <c r="F1022" i="15"/>
  <c r="W654" i="15" s="1"/>
  <c r="E1022" i="15"/>
  <c r="D1022" i="15"/>
  <c r="C1022" i="15"/>
  <c r="B1022" i="15"/>
  <c r="V653" i="15"/>
  <c r="I1021" i="15"/>
  <c r="H1021" i="15"/>
  <c r="F1021" i="15"/>
  <c r="E1021" i="15"/>
  <c r="D1021" i="15"/>
  <c r="C1021" i="15"/>
  <c r="B1021" i="15"/>
  <c r="V652" i="15"/>
  <c r="I1020" i="15"/>
  <c r="H1020" i="15"/>
  <c r="F1020" i="15"/>
  <c r="E1020" i="15"/>
  <c r="D1020" i="15"/>
  <c r="C1020" i="15"/>
  <c r="B1020" i="15"/>
  <c r="V651" i="15"/>
  <c r="I1019" i="15"/>
  <c r="H1019" i="15"/>
  <c r="F1019" i="15"/>
  <c r="E1019" i="15"/>
  <c r="D1019" i="15"/>
  <c r="C1019" i="15"/>
  <c r="B1019" i="15"/>
  <c r="V650" i="15"/>
  <c r="I1018" i="15"/>
  <c r="H1018" i="15"/>
  <c r="F1018" i="15"/>
  <c r="E1018" i="15"/>
  <c r="D1018" i="15"/>
  <c r="C1018" i="15"/>
  <c r="B1018" i="15"/>
  <c r="V649" i="15"/>
  <c r="I1017" i="15"/>
  <c r="H1017" i="15"/>
  <c r="F1017" i="15"/>
  <c r="E1017" i="15"/>
  <c r="D1017" i="15"/>
  <c r="C1017" i="15"/>
  <c r="B1017" i="15"/>
  <c r="V648" i="15"/>
  <c r="I1016" i="15"/>
  <c r="H1016" i="15"/>
  <c r="F1016" i="15"/>
  <c r="E1016" i="15"/>
  <c r="D1016" i="15"/>
  <c r="C1016" i="15"/>
  <c r="B1016" i="15"/>
  <c r="V647" i="15"/>
  <c r="I1015" i="15"/>
  <c r="H1015" i="15"/>
  <c r="F1015" i="15"/>
  <c r="W1015" i="15" s="1"/>
  <c r="E1015" i="15"/>
  <c r="D1015" i="15"/>
  <c r="C1015" i="15"/>
  <c r="B1015" i="15"/>
  <c r="V646" i="15"/>
  <c r="I1014" i="15"/>
  <c r="H1014" i="15"/>
  <c r="F1014" i="15"/>
  <c r="J1014" i="15" s="1"/>
  <c r="E1014" i="15"/>
  <c r="D1014" i="15"/>
  <c r="C1014" i="15"/>
  <c r="B1014" i="15"/>
  <c r="V645" i="15"/>
  <c r="I1013" i="15"/>
  <c r="H1013" i="15"/>
  <c r="F1013" i="15"/>
  <c r="J1013" i="15" s="1"/>
  <c r="E1013" i="15"/>
  <c r="D1013" i="15"/>
  <c r="C1013" i="15"/>
  <c r="B1013" i="15"/>
  <c r="V644" i="15"/>
  <c r="I1012" i="15"/>
  <c r="H1012" i="15"/>
  <c r="F1012" i="15"/>
  <c r="J1012" i="15" s="1"/>
  <c r="E1012" i="15"/>
  <c r="D1012" i="15"/>
  <c r="C1012" i="15"/>
  <c r="B1012" i="15"/>
  <c r="V643" i="15"/>
  <c r="I1011" i="15"/>
  <c r="H1011" i="15"/>
  <c r="F1011" i="15"/>
  <c r="E1011" i="15"/>
  <c r="D1011" i="15"/>
  <c r="C1011" i="15"/>
  <c r="B1011" i="15"/>
  <c r="V642" i="15"/>
  <c r="I1010" i="15"/>
  <c r="H1010" i="15"/>
  <c r="F1010" i="15"/>
  <c r="J1010" i="15" s="1"/>
  <c r="E1010" i="15"/>
  <c r="D1010" i="15"/>
  <c r="C1010" i="15"/>
  <c r="B1010" i="15"/>
  <c r="W641" i="15"/>
  <c r="V641" i="15"/>
  <c r="I1009" i="15"/>
  <c r="H1009" i="15"/>
  <c r="F1009" i="15"/>
  <c r="J1009" i="15" s="1"/>
  <c r="E1009" i="15"/>
  <c r="D1009" i="15"/>
  <c r="C1009" i="15"/>
  <c r="B1009" i="15"/>
  <c r="V640" i="15"/>
  <c r="I1008" i="15"/>
  <c r="H1008" i="15"/>
  <c r="F1008" i="15"/>
  <c r="E1008" i="15"/>
  <c r="D1008" i="15"/>
  <c r="C1008" i="15"/>
  <c r="B1008" i="15"/>
  <c r="V639" i="15"/>
  <c r="I1007" i="15"/>
  <c r="H1007" i="15"/>
  <c r="F1007" i="15"/>
  <c r="E1007" i="15"/>
  <c r="D1007" i="15"/>
  <c r="C1007" i="15"/>
  <c r="B1007" i="15"/>
  <c r="V638" i="15"/>
  <c r="I1006" i="15"/>
  <c r="H1006" i="15"/>
  <c r="F1006" i="15"/>
  <c r="E1006" i="15"/>
  <c r="D1006" i="15"/>
  <c r="C1006" i="15"/>
  <c r="B1006" i="15"/>
  <c r="V637" i="15"/>
  <c r="I1005" i="15"/>
  <c r="H1005" i="15"/>
  <c r="F1005" i="15"/>
  <c r="E1005" i="15"/>
  <c r="D1005" i="15"/>
  <c r="C1005" i="15"/>
  <c r="B1005" i="15"/>
  <c r="W636" i="15"/>
  <c r="V636" i="15"/>
  <c r="I1004" i="15"/>
  <c r="H1004" i="15"/>
  <c r="F1004" i="15"/>
  <c r="J1004" i="15" s="1"/>
  <c r="E1004" i="15"/>
  <c r="D1004" i="15"/>
  <c r="C1004" i="15"/>
  <c r="B1004" i="15"/>
  <c r="V635" i="15"/>
  <c r="I1003" i="15"/>
  <c r="H1003" i="15"/>
  <c r="F1003" i="15"/>
  <c r="W1003" i="15" s="1"/>
  <c r="E1003" i="15"/>
  <c r="D1003" i="15"/>
  <c r="C1003" i="15"/>
  <c r="B1003" i="15"/>
  <c r="V634" i="15"/>
  <c r="J1002" i="15"/>
  <c r="I1002" i="15"/>
  <c r="H1002" i="15"/>
  <c r="F1002" i="15"/>
  <c r="E1002" i="15"/>
  <c r="D1002" i="15"/>
  <c r="C1002" i="15"/>
  <c r="B1002" i="15"/>
  <c r="W633" i="15"/>
  <c r="V633" i="15"/>
  <c r="J1001" i="15"/>
  <c r="I1001" i="15"/>
  <c r="H1001" i="15"/>
  <c r="F1001" i="15"/>
  <c r="E1001" i="15"/>
  <c r="D1001" i="15"/>
  <c r="C1001" i="15"/>
  <c r="B1001" i="15"/>
  <c r="V632" i="15"/>
  <c r="I1000" i="15"/>
  <c r="H1000" i="15"/>
  <c r="F1000" i="15"/>
  <c r="J1000" i="15" s="1"/>
  <c r="E1000" i="15"/>
  <c r="D1000" i="15"/>
  <c r="C1000" i="15"/>
  <c r="B1000" i="15"/>
  <c r="V631" i="15"/>
  <c r="I999" i="15"/>
  <c r="H999" i="15"/>
  <c r="F999" i="15"/>
  <c r="W999" i="15" s="1"/>
  <c r="E999" i="15"/>
  <c r="D999" i="15"/>
  <c r="C999" i="15"/>
  <c r="B999" i="15"/>
  <c r="V630" i="15"/>
  <c r="I998" i="15"/>
  <c r="H998" i="15"/>
  <c r="F998" i="15"/>
  <c r="W630" i="15" s="1"/>
  <c r="E998" i="15"/>
  <c r="D998" i="15"/>
  <c r="C998" i="15"/>
  <c r="B998" i="15"/>
  <c r="V629" i="15"/>
  <c r="I997" i="15"/>
  <c r="H997" i="15"/>
  <c r="F997" i="15"/>
  <c r="W997" i="15" s="1"/>
  <c r="E997" i="15"/>
  <c r="D997" i="15"/>
  <c r="C997" i="15"/>
  <c r="B997" i="15"/>
  <c r="V628" i="15"/>
  <c r="I996" i="15"/>
  <c r="H996" i="15"/>
  <c r="F996" i="15"/>
  <c r="E996" i="15"/>
  <c r="D996" i="15"/>
  <c r="C996" i="15"/>
  <c r="B996" i="15"/>
  <c r="V627" i="15"/>
  <c r="I995" i="15"/>
  <c r="H995" i="15"/>
  <c r="F995" i="15"/>
  <c r="E995" i="15"/>
  <c r="D995" i="15"/>
  <c r="C995" i="15"/>
  <c r="B995" i="15"/>
  <c r="V626" i="15"/>
  <c r="I994" i="15"/>
  <c r="H994" i="15"/>
  <c r="F994" i="15"/>
  <c r="E994" i="15"/>
  <c r="D994" i="15"/>
  <c r="C994" i="15"/>
  <c r="B994" i="15"/>
  <c r="V625" i="15"/>
  <c r="I993" i="15"/>
  <c r="H993" i="15"/>
  <c r="F993" i="15"/>
  <c r="W993" i="15" s="1"/>
  <c r="E993" i="15"/>
  <c r="D993" i="15"/>
  <c r="C993" i="15"/>
  <c r="B993" i="15"/>
  <c r="V624" i="15"/>
  <c r="I992" i="15"/>
  <c r="H992" i="15"/>
  <c r="F992" i="15"/>
  <c r="E992" i="15"/>
  <c r="D992" i="15"/>
  <c r="C992" i="15"/>
  <c r="B992" i="15"/>
  <c r="V623" i="15"/>
  <c r="I991" i="15"/>
  <c r="H991" i="15"/>
  <c r="F991" i="15"/>
  <c r="E991" i="15"/>
  <c r="D991" i="15"/>
  <c r="C991" i="15"/>
  <c r="B991" i="15"/>
  <c r="V622" i="15"/>
  <c r="I990" i="15"/>
  <c r="H990" i="15"/>
  <c r="F990" i="15"/>
  <c r="J990" i="15" s="1"/>
  <c r="E990" i="15"/>
  <c r="D990" i="15"/>
  <c r="C990" i="15"/>
  <c r="B990" i="15"/>
  <c r="V621" i="15"/>
  <c r="J989" i="15"/>
  <c r="I989" i="15"/>
  <c r="H989" i="15"/>
  <c r="F989" i="15"/>
  <c r="E989" i="15"/>
  <c r="D989" i="15"/>
  <c r="C989" i="15"/>
  <c r="B989" i="15"/>
  <c r="V620" i="15"/>
  <c r="I988" i="15"/>
  <c r="H988" i="15"/>
  <c r="F988" i="15"/>
  <c r="J988" i="15" s="1"/>
  <c r="E988" i="15"/>
  <c r="D988" i="15"/>
  <c r="C988" i="15"/>
  <c r="B988" i="15"/>
  <c r="W619" i="15"/>
  <c r="V619" i="15"/>
  <c r="I987" i="15"/>
  <c r="H987" i="15"/>
  <c r="F987" i="15"/>
  <c r="J987" i="15" s="1"/>
  <c r="E987" i="15"/>
  <c r="D987" i="15"/>
  <c r="C987" i="15"/>
  <c r="B987" i="15"/>
  <c r="V618" i="15"/>
  <c r="I986" i="15"/>
  <c r="H986" i="15"/>
  <c r="F986" i="15"/>
  <c r="J986" i="15" s="1"/>
  <c r="E986" i="15"/>
  <c r="D986" i="15"/>
  <c r="C986" i="15"/>
  <c r="B986" i="15"/>
  <c r="V617" i="15"/>
  <c r="I985" i="15"/>
  <c r="H985" i="15"/>
  <c r="F985" i="15"/>
  <c r="J985" i="15" s="1"/>
  <c r="E985" i="15"/>
  <c r="D985" i="15"/>
  <c r="C985" i="15"/>
  <c r="B985" i="15"/>
  <c r="V616" i="15"/>
  <c r="I984" i="15"/>
  <c r="H984" i="15"/>
  <c r="F984" i="15"/>
  <c r="J984" i="15" s="1"/>
  <c r="E984" i="15"/>
  <c r="D984" i="15"/>
  <c r="C984" i="15"/>
  <c r="B984" i="15"/>
  <c r="V615" i="15"/>
  <c r="I983" i="15"/>
  <c r="H983" i="15"/>
  <c r="F983" i="15"/>
  <c r="W983" i="15" s="1"/>
  <c r="E983" i="15"/>
  <c r="D983" i="15"/>
  <c r="C983" i="15"/>
  <c r="B983" i="15"/>
  <c r="V614" i="15"/>
  <c r="I982" i="15"/>
  <c r="H982" i="15"/>
  <c r="F982" i="15"/>
  <c r="E982" i="15"/>
  <c r="D982" i="15"/>
  <c r="C982" i="15"/>
  <c r="B982" i="15"/>
  <c r="V613" i="15"/>
  <c r="I981" i="15"/>
  <c r="H981" i="15"/>
  <c r="F981" i="15"/>
  <c r="E981" i="15"/>
  <c r="D981" i="15"/>
  <c r="C981" i="15"/>
  <c r="B981" i="15"/>
  <c r="V612" i="15"/>
  <c r="I980" i="15"/>
  <c r="H980" i="15"/>
  <c r="F980" i="15"/>
  <c r="J980" i="15" s="1"/>
  <c r="E980" i="15"/>
  <c r="D980" i="15"/>
  <c r="C980" i="15"/>
  <c r="B980" i="15"/>
  <c r="V611" i="15"/>
  <c r="J979" i="15"/>
  <c r="I979" i="15"/>
  <c r="H979" i="15"/>
  <c r="F979" i="15"/>
  <c r="E979" i="15"/>
  <c r="D979" i="15"/>
  <c r="C979" i="15"/>
  <c r="B979" i="15"/>
  <c r="V610" i="15"/>
  <c r="I978" i="15"/>
  <c r="H978" i="15"/>
  <c r="F978" i="15"/>
  <c r="W978" i="15" s="1"/>
  <c r="E978" i="15"/>
  <c r="D978" i="15"/>
  <c r="C978" i="15"/>
  <c r="B978" i="15"/>
  <c r="V609" i="15"/>
  <c r="I977" i="15"/>
  <c r="H977" i="15"/>
  <c r="F977" i="15"/>
  <c r="J977" i="15" s="1"/>
  <c r="E977" i="15"/>
  <c r="D977" i="15"/>
  <c r="C977" i="15"/>
  <c r="B977" i="15"/>
  <c r="V608" i="15"/>
  <c r="I976" i="15"/>
  <c r="H976" i="15"/>
  <c r="F976" i="15"/>
  <c r="J976" i="15" s="1"/>
  <c r="E976" i="15"/>
  <c r="D976" i="15"/>
  <c r="C976" i="15"/>
  <c r="B976" i="15"/>
  <c r="V607" i="15"/>
  <c r="I975" i="15"/>
  <c r="H975" i="15"/>
  <c r="F975" i="15"/>
  <c r="E975" i="15"/>
  <c r="D975" i="15"/>
  <c r="C975" i="15"/>
  <c r="B975" i="15"/>
  <c r="V606" i="15"/>
  <c r="I974" i="15"/>
  <c r="H974" i="15"/>
  <c r="F974" i="15"/>
  <c r="W606" i="15" s="1"/>
  <c r="E974" i="15"/>
  <c r="D974" i="15"/>
  <c r="C974" i="15"/>
  <c r="B974" i="15"/>
  <c r="V605" i="15"/>
  <c r="I973" i="15"/>
  <c r="H973" i="15"/>
  <c r="F973" i="15"/>
  <c r="E973" i="15"/>
  <c r="D973" i="15"/>
  <c r="C973" i="15"/>
  <c r="B973" i="15"/>
  <c r="V604" i="15"/>
  <c r="I972" i="15"/>
  <c r="H972" i="15"/>
  <c r="F972" i="15"/>
  <c r="E972" i="15"/>
  <c r="D972" i="15"/>
  <c r="C972" i="15"/>
  <c r="B972" i="15"/>
  <c r="V603" i="15"/>
  <c r="I971" i="15"/>
  <c r="H971" i="15"/>
  <c r="F971" i="15"/>
  <c r="W603" i="15" s="1"/>
  <c r="E971" i="15"/>
  <c r="D971" i="15"/>
  <c r="C971" i="15"/>
  <c r="B971" i="15"/>
  <c r="V602" i="15"/>
  <c r="I970" i="15"/>
  <c r="H970" i="15"/>
  <c r="F970" i="15"/>
  <c r="E970" i="15"/>
  <c r="D970" i="15"/>
  <c r="C970" i="15"/>
  <c r="B970" i="15"/>
  <c r="V601" i="15"/>
  <c r="I969" i="15"/>
  <c r="H969" i="15"/>
  <c r="F969" i="15"/>
  <c r="E969" i="15"/>
  <c r="D969" i="15"/>
  <c r="C969" i="15"/>
  <c r="B969" i="15"/>
  <c r="V600" i="15"/>
  <c r="I968" i="15"/>
  <c r="H968" i="15"/>
  <c r="F968" i="15"/>
  <c r="E968" i="15"/>
  <c r="D968" i="15"/>
  <c r="C968" i="15"/>
  <c r="B968" i="15"/>
  <c r="V599" i="15"/>
  <c r="I967" i="15"/>
  <c r="H967" i="15"/>
  <c r="F967" i="15"/>
  <c r="E967" i="15"/>
  <c r="D967" i="15"/>
  <c r="C967" i="15"/>
  <c r="B967" i="15"/>
  <c r="V598" i="15"/>
  <c r="J966" i="15"/>
  <c r="I966" i="15"/>
  <c r="H966" i="15"/>
  <c r="F966" i="15"/>
  <c r="E966" i="15"/>
  <c r="D966" i="15"/>
  <c r="C966" i="15"/>
  <c r="B966" i="15"/>
  <c r="V597" i="15"/>
  <c r="I965" i="15"/>
  <c r="H965" i="15"/>
  <c r="F965" i="15"/>
  <c r="J965" i="15" s="1"/>
  <c r="E965" i="15"/>
  <c r="D965" i="15"/>
  <c r="C965" i="15"/>
  <c r="B965" i="15"/>
  <c r="V596" i="15"/>
  <c r="I964" i="15"/>
  <c r="H964" i="15"/>
  <c r="F964" i="15"/>
  <c r="J964" i="15" s="1"/>
  <c r="E964" i="15"/>
  <c r="D964" i="15"/>
  <c r="C964" i="15"/>
  <c r="B964" i="15"/>
  <c r="V595" i="15"/>
  <c r="I963" i="15"/>
  <c r="H963" i="15"/>
  <c r="F963" i="15"/>
  <c r="J963" i="15" s="1"/>
  <c r="E963" i="15"/>
  <c r="D963" i="15"/>
  <c r="C963" i="15"/>
  <c r="B963" i="15"/>
  <c r="V594" i="15"/>
  <c r="I962" i="15"/>
  <c r="H962" i="15"/>
  <c r="F962" i="15"/>
  <c r="J962" i="15" s="1"/>
  <c r="E962" i="15"/>
  <c r="D962" i="15"/>
  <c r="C962" i="15"/>
  <c r="B962" i="15"/>
  <c r="W593" i="15"/>
  <c r="V593" i="15"/>
  <c r="I961" i="15"/>
  <c r="H961" i="15"/>
  <c r="F961" i="15"/>
  <c r="J961" i="15" s="1"/>
  <c r="E961" i="15"/>
  <c r="D961" i="15"/>
  <c r="C961" i="15"/>
  <c r="B961" i="15"/>
  <c r="V592" i="15"/>
  <c r="I960" i="15"/>
  <c r="H960" i="15"/>
  <c r="F960" i="15"/>
  <c r="J960" i="15" s="1"/>
  <c r="E960" i="15"/>
  <c r="D960" i="15"/>
  <c r="C960" i="15"/>
  <c r="B960" i="15"/>
  <c r="V591" i="15"/>
  <c r="I959" i="15"/>
  <c r="H959" i="15"/>
  <c r="F959" i="15"/>
  <c r="E959" i="15"/>
  <c r="D959" i="15"/>
  <c r="C959" i="15"/>
  <c r="B959" i="15"/>
  <c r="V590" i="15"/>
  <c r="I958" i="15"/>
  <c r="H958" i="15"/>
  <c r="F958" i="15"/>
  <c r="W958" i="15" s="1"/>
  <c r="E958" i="15"/>
  <c r="D958" i="15"/>
  <c r="C958" i="15"/>
  <c r="B958" i="15"/>
  <c r="V589" i="15"/>
  <c r="I957" i="15"/>
  <c r="H957" i="15"/>
  <c r="F957" i="15"/>
  <c r="E957" i="15"/>
  <c r="D957" i="15"/>
  <c r="C957" i="15"/>
  <c r="B957" i="15"/>
  <c r="V588" i="15"/>
  <c r="I956" i="15"/>
  <c r="H956" i="15"/>
  <c r="F956" i="15"/>
  <c r="J956" i="15" s="1"/>
  <c r="E956" i="15"/>
  <c r="D956" i="15"/>
  <c r="C956" i="15"/>
  <c r="B956" i="15"/>
  <c r="V587" i="15"/>
  <c r="I955" i="15"/>
  <c r="H955" i="15"/>
  <c r="F955" i="15"/>
  <c r="J955" i="15" s="1"/>
  <c r="E955" i="15"/>
  <c r="D955" i="15"/>
  <c r="C955" i="15"/>
  <c r="B955" i="15"/>
  <c r="W586" i="15"/>
  <c r="V586" i="15"/>
  <c r="I954" i="15"/>
  <c r="H954" i="15"/>
  <c r="F954" i="15"/>
  <c r="J954" i="15" s="1"/>
  <c r="E954" i="15"/>
  <c r="D954" i="15"/>
  <c r="C954" i="15"/>
  <c r="B954" i="15"/>
  <c r="V585" i="15"/>
  <c r="I953" i="15"/>
  <c r="H953" i="15"/>
  <c r="F953" i="15"/>
  <c r="J953" i="15" s="1"/>
  <c r="E953" i="15"/>
  <c r="D953" i="15"/>
  <c r="C953" i="15"/>
  <c r="B953" i="15"/>
  <c r="W584" i="15"/>
  <c r="V584" i="15"/>
  <c r="J952" i="15"/>
  <c r="I952" i="15"/>
  <c r="H952" i="15"/>
  <c r="F952" i="15"/>
  <c r="E952" i="15"/>
  <c r="D952" i="15"/>
  <c r="C952" i="15"/>
  <c r="B952" i="15"/>
  <c r="V583" i="15"/>
  <c r="I951" i="15"/>
  <c r="H951" i="15"/>
  <c r="F951" i="15"/>
  <c r="E951" i="15"/>
  <c r="D951" i="15"/>
  <c r="C951" i="15"/>
  <c r="B951" i="15"/>
  <c r="V582" i="15"/>
  <c r="I950" i="15"/>
  <c r="H950" i="15"/>
  <c r="F950" i="15"/>
  <c r="E950" i="15"/>
  <c r="D950" i="15"/>
  <c r="C950" i="15"/>
  <c r="B950" i="15"/>
  <c r="V581" i="15"/>
  <c r="I949" i="15"/>
  <c r="H949" i="15"/>
  <c r="F949" i="15"/>
  <c r="E949" i="15"/>
  <c r="D949" i="15"/>
  <c r="C949" i="15"/>
  <c r="B949" i="15"/>
  <c r="V580" i="15"/>
  <c r="I948" i="15"/>
  <c r="H948" i="15"/>
  <c r="F948" i="15"/>
  <c r="E948" i="15"/>
  <c r="D948" i="15"/>
  <c r="C948" i="15"/>
  <c r="B948" i="15"/>
  <c r="V579" i="15"/>
  <c r="I947" i="15"/>
  <c r="H947" i="15"/>
  <c r="F947" i="15"/>
  <c r="E947" i="15"/>
  <c r="D947" i="15"/>
  <c r="C947" i="15"/>
  <c r="B947" i="15"/>
  <c r="V578" i="15"/>
  <c r="I946" i="15"/>
  <c r="H946" i="15"/>
  <c r="F946" i="15"/>
  <c r="W946" i="15" s="1"/>
  <c r="E946" i="15"/>
  <c r="D946" i="15"/>
  <c r="C946" i="15"/>
  <c r="B946" i="15"/>
  <c r="V577" i="15"/>
  <c r="I945" i="15"/>
  <c r="H945" i="15"/>
  <c r="F945" i="15"/>
  <c r="E945" i="15"/>
  <c r="D945" i="15"/>
  <c r="C945" i="15"/>
  <c r="B945" i="15"/>
  <c r="V576" i="15"/>
  <c r="I944" i="15"/>
  <c r="H944" i="15"/>
  <c r="F944" i="15"/>
  <c r="E944" i="15"/>
  <c r="D944" i="15"/>
  <c r="C944" i="15"/>
  <c r="B944" i="15"/>
  <c r="V575" i="15"/>
  <c r="I943" i="15"/>
  <c r="H943" i="15"/>
  <c r="F943" i="15"/>
  <c r="E943" i="15"/>
  <c r="D943" i="15"/>
  <c r="C943" i="15"/>
  <c r="B943" i="15"/>
  <c r="W574" i="15"/>
  <c r="V574" i="15"/>
  <c r="I942" i="15"/>
  <c r="H942" i="15"/>
  <c r="F942" i="15"/>
  <c r="W942" i="15" s="1"/>
  <c r="E942" i="15"/>
  <c r="D942" i="15"/>
  <c r="C942" i="15"/>
  <c r="B942" i="15"/>
  <c r="V573" i="15"/>
  <c r="I941" i="15"/>
  <c r="H941" i="15"/>
  <c r="F941" i="15"/>
  <c r="J941" i="15" s="1"/>
  <c r="E941" i="15"/>
  <c r="D941" i="15"/>
  <c r="C941" i="15"/>
  <c r="B941" i="15"/>
  <c r="V572" i="15"/>
  <c r="I940" i="15"/>
  <c r="H940" i="15"/>
  <c r="F940" i="15"/>
  <c r="J940" i="15" s="1"/>
  <c r="E940" i="15"/>
  <c r="D940" i="15"/>
  <c r="C940" i="15"/>
  <c r="B940" i="15"/>
  <c r="V571" i="15"/>
  <c r="I939" i="15"/>
  <c r="H939" i="15"/>
  <c r="F939" i="15"/>
  <c r="E939" i="15"/>
  <c r="D939" i="15"/>
  <c r="C939" i="15"/>
  <c r="B939" i="15"/>
  <c r="V570" i="15"/>
  <c r="J938" i="15"/>
  <c r="I938" i="15"/>
  <c r="H938" i="15"/>
  <c r="F938" i="15"/>
  <c r="E938" i="15"/>
  <c r="D938" i="15"/>
  <c r="C938" i="15"/>
  <c r="B938" i="15"/>
  <c r="V569" i="15"/>
  <c r="I937" i="15"/>
  <c r="H937" i="15"/>
  <c r="F937" i="15"/>
  <c r="J937" i="15" s="1"/>
  <c r="E937" i="15"/>
  <c r="D937" i="15"/>
  <c r="C937" i="15"/>
  <c r="B937" i="15"/>
  <c r="V568" i="15"/>
  <c r="I936" i="15"/>
  <c r="H936" i="15"/>
  <c r="F936" i="15"/>
  <c r="W568" i="15" s="1"/>
  <c r="E936" i="15"/>
  <c r="D936" i="15"/>
  <c r="C936" i="15"/>
  <c r="B936" i="15"/>
  <c r="V567" i="15"/>
  <c r="I935" i="15"/>
  <c r="H935" i="15"/>
  <c r="F935" i="15"/>
  <c r="E935" i="15"/>
  <c r="D935" i="15"/>
  <c r="C935" i="15"/>
  <c r="B935" i="15"/>
  <c r="V566" i="15"/>
  <c r="I934" i="15"/>
  <c r="H934" i="15"/>
  <c r="F934" i="15"/>
  <c r="E934" i="15"/>
  <c r="D934" i="15"/>
  <c r="C934" i="15"/>
  <c r="B934" i="15"/>
  <c r="V565" i="15"/>
  <c r="I933" i="15"/>
  <c r="H933" i="15"/>
  <c r="F933" i="15"/>
  <c r="W564" i="15" s="1"/>
  <c r="E933" i="15"/>
  <c r="D933" i="15"/>
  <c r="C933" i="15"/>
  <c r="B933" i="15"/>
  <c r="V564" i="15"/>
  <c r="I932" i="15"/>
  <c r="H932" i="15"/>
  <c r="F932" i="15"/>
  <c r="J932" i="15" s="1"/>
  <c r="E932" i="15"/>
  <c r="D932" i="15"/>
  <c r="C932" i="15"/>
  <c r="B932" i="15"/>
  <c r="V563" i="15"/>
  <c r="I931" i="15"/>
  <c r="H931" i="15"/>
  <c r="F931" i="15"/>
  <c r="J931" i="15" s="1"/>
  <c r="E931" i="15"/>
  <c r="D931" i="15"/>
  <c r="C931" i="15"/>
  <c r="B931" i="15"/>
  <c r="V562" i="15"/>
  <c r="I930" i="15"/>
  <c r="H930" i="15"/>
  <c r="F930" i="15"/>
  <c r="J930" i="15" s="1"/>
  <c r="E930" i="15"/>
  <c r="D930" i="15"/>
  <c r="C930" i="15"/>
  <c r="B930" i="15"/>
  <c r="V561" i="15"/>
  <c r="I929" i="15"/>
  <c r="H929" i="15"/>
  <c r="F929" i="15"/>
  <c r="J929" i="15" s="1"/>
  <c r="E929" i="15"/>
  <c r="D929" i="15"/>
  <c r="C929" i="15"/>
  <c r="B929" i="15"/>
  <c r="V560" i="15"/>
  <c r="I928" i="15"/>
  <c r="H928" i="15"/>
  <c r="F928" i="15"/>
  <c r="J928" i="15" s="1"/>
  <c r="E928" i="15"/>
  <c r="D928" i="15"/>
  <c r="C928" i="15"/>
  <c r="B928" i="15"/>
  <c r="V559" i="15"/>
  <c r="I927" i="15"/>
  <c r="H927" i="15"/>
  <c r="F927" i="15"/>
  <c r="E927" i="15"/>
  <c r="D927" i="15"/>
  <c r="C927" i="15"/>
  <c r="B927" i="15"/>
  <c r="V558" i="15"/>
  <c r="I926" i="15"/>
  <c r="H926" i="15"/>
  <c r="F926" i="15"/>
  <c r="E926" i="15"/>
  <c r="D926" i="15"/>
  <c r="C926" i="15"/>
  <c r="B926" i="15"/>
  <c r="V557" i="15"/>
  <c r="I925" i="15"/>
  <c r="H925" i="15"/>
  <c r="F925" i="15"/>
  <c r="W925" i="15" s="1"/>
  <c r="E925" i="15"/>
  <c r="D925" i="15"/>
  <c r="C925" i="15"/>
  <c r="B925" i="15"/>
  <c r="V556" i="15"/>
  <c r="I924" i="15"/>
  <c r="H924" i="15"/>
  <c r="F924" i="15"/>
  <c r="E924" i="15"/>
  <c r="D924" i="15"/>
  <c r="C924" i="15"/>
  <c r="B924" i="15"/>
  <c r="V555" i="15"/>
  <c r="I923" i="15"/>
  <c r="H923" i="15"/>
  <c r="F923" i="15"/>
  <c r="E923" i="15"/>
  <c r="D923" i="15"/>
  <c r="C923" i="15"/>
  <c r="B923" i="15"/>
  <c r="V554" i="15"/>
  <c r="I922" i="15"/>
  <c r="H922" i="15"/>
  <c r="F922" i="15"/>
  <c r="E922" i="15"/>
  <c r="D922" i="15"/>
  <c r="C922" i="15"/>
  <c r="B922" i="15"/>
  <c r="V553" i="15"/>
  <c r="I921" i="15"/>
  <c r="H921" i="15"/>
  <c r="F921" i="15"/>
  <c r="W921" i="15" s="1"/>
  <c r="E921" i="15"/>
  <c r="D921" i="15"/>
  <c r="C921" i="15"/>
  <c r="B921" i="15"/>
  <c r="V552" i="15"/>
  <c r="I920" i="15"/>
  <c r="H920" i="15"/>
  <c r="F920" i="15"/>
  <c r="E920" i="15"/>
  <c r="D920" i="15"/>
  <c r="C920" i="15"/>
  <c r="B920" i="15"/>
  <c r="V551" i="15"/>
  <c r="I919" i="15"/>
  <c r="H919" i="15"/>
  <c r="F919" i="15"/>
  <c r="W538" i="15" s="1"/>
  <c r="E919" i="15"/>
  <c r="D919" i="15"/>
  <c r="C919" i="15"/>
  <c r="B919" i="15"/>
  <c r="V550" i="15"/>
  <c r="I918" i="15"/>
  <c r="H918" i="15"/>
  <c r="F918" i="15"/>
  <c r="J918" i="15" s="1"/>
  <c r="E918" i="15"/>
  <c r="D918" i="15"/>
  <c r="C918" i="15"/>
  <c r="B918" i="15"/>
  <c r="V549" i="15"/>
  <c r="J917" i="15"/>
  <c r="I917" i="15"/>
  <c r="H917" i="15"/>
  <c r="F917" i="15"/>
  <c r="E917" i="15"/>
  <c r="D917" i="15"/>
  <c r="C917" i="15"/>
  <c r="B917" i="15"/>
  <c r="V548" i="15"/>
  <c r="I916" i="15"/>
  <c r="H916" i="15"/>
  <c r="F916" i="15"/>
  <c r="J916" i="15" s="1"/>
  <c r="E916" i="15"/>
  <c r="D916" i="15"/>
  <c r="C916" i="15"/>
  <c r="B916" i="15"/>
  <c r="V547" i="15"/>
  <c r="I915" i="15"/>
  <c r="H915" i="15"/>
  <c r="F915" i="15"/>
  <c r="J915" i="15" s="1"/>
  <c r="E915" i="15"/>
  <c r="D915" i="15"/>
  <c r="C915" i="15"/>
  <c r="B915" i="15"/>
  <c r="V546" i="15"/>
  <c r="I914" i="15"/>
  <c r="H914" i="15"/>
  <c r="F914" i="15"/>
  <c r="J914" i="15" s="1"/>
  <c r="E914" i="15"/>
  <c r="D914" i="15"/>
  <c r="C914" i="15"/>
  <c r="B914" i="15"/>
  <c r="V545" i="15"/>
  <c r="J913" i="15"/>
  <c r="I913" i="15"/>
  <c r="H913" i="15"/>
  <c r="F913" i="15"/>
  <c r="E913" i="15"/>
  <c r="D913" i="15"/>
  <c r="C913" i="15"/>
  <c r="B913" i="15"/>
  <c r="V544" i="15"/>
  <c r="I912" i="15"/>
  <c r="H912" i="15"/>
  <c r="F912" i="15"/>
  <c r="E912" i="15"/>
  <c r="D912" i="15"/>
  <c r="C912" i="15"/>
  <c r="B912" i="15"/>
  <c r="V543" i="15"/>
  <c r="I911" i="15"/>
  <c r="H911" i="15"/>
  <c r="F911" i="15"/>
  <c r="E911" i="15"/>
  <c r="D911" i="15"/>
  <c r="C911" i="15"/>
  <c r="B911" i="15"/>
  <c r="V542" i="15"/>
  <c r="I910" i="15"/>
  <c r="H910" i="15"/>
  <c r="F910" i="15"/>
  <c r="E910" i="15"/>
  <c r="D910" i="15"/>
  <c r="C910" i="15"/>
  <c r="B910" i="15"/>
  <c r="V541" i="15"/>
  <c r="I909" i="15"/>
  <c r="H909" i="15"/>
  <c r="F909" i="15"/>
  <c r="W909" i="15" s="1"/>
  <c r="E909" i="15"/>
  <c r="D909" i="15"/>
  <c r="C909" i="15"/>
  <c r="B909" i="15"/>
  <c r="V540" i="15"/>
  <c r="I908" i="15"/>
  <c r="H908" i="15"/>
  <c r="F908" i="15"/>
  <c r="J908" i="15" s="1"/>
  <c r="E908" i="15"/>
  <c r="D908" i="15"/>
  <c r="C908" i="15"/>
  <c r="B908" i="15"/>
  <c r="V539" i="15"/>
  <c r="I907" i="15"/>
  <c r="H907" i="15"/>
  <c r="F907" i="15"/>
  <c r="J907" i="15" s="1"/>
  <c r="E907" i="15"/>
  <c r="D907" i="15"/>
  <c r="C907" i="15"/>
  <c r="B907" i="15"/>
  <c r="V538" i="15"/>
  <c r="I906" i="15"/>
  <c r="H906" i="15"/>
  <c r="F906" i="15"/>
  <c r="W549" i="15" s="1"/>
  <c r="E906" i="15"/>
  <c r="D906" i="15"/>
  <c r="C906" i="15"/>
  <c r="B906" i="15"/>
  <c r="V537" i="15"/>
  <c r="I905" i="15"/>
  <c r="H905" i="15"/>
  <c r="F905" i="15"/>
  <c r="E905" i="15"/>
  <c r="D905" i="15"/>
  <c r="C905" i="15"/>
  <c r="B905" i="15"/>
  <c r="V536" i="15"/>
  <c r="I904" i="15"/>
  <c r="H904" i="15"/>
  <c r="F904" i="15"/>
  <c r="J904" i="15" s="1"/>
  <c r="E904" i="15"/>
  <c r="D904" i="15"/>
  <c r="C904" i="15"/>
  <c r="B904" i="15"/>
  <c r="V535" i="15"/>
  <c r="I903" i="15"/>
  <c r="H903" i="15"/>
  <c r="F903" i="15"/>
  <c r="E903" i="15"/>
  <c r="D903" i="15"/>
  <c r="C903" i="15"/>
  <c r="B903" i="15"/>
  <c r="V534" i="15"/>
  <c r="I902" i="15"/>
  <c r="H902" i="15"/>
  <c r="F902" i="15"/>
  <c r="W523" i="15" s="1"/>
  <c r="E902" i="15"/>
  <c r="D902" i="15"/>
  <c r="C902" i="15"/>
  <c r="B902" i="15"/>
  <c r="V533" i="15"/>
  <c r="I901" i="15"/>
  <c r="H901" i="15"/>
  <c r="F901" i="15"/>
  <c r="E901" i="15"/>
  <c r="D901" i="15"/>
  <c r="C901" i="15"/>
  <c r="B901" i="15"/>
  <c r="V532" i="15"/>
  <c r="I900" i="15"/>
  <c r="H900" i="15"/>
  <c r="F900" i="15"/>
  <c r="W532" i="15" s="1"/>
  <c r="E900" i="15"/>
  <c r="D900" i="15"/>
  <c r="C900" i="15"/>
  <c r="B900" i="15"/>
  <c r="V531" i="15"/>
  <c r="I899" i="15"/>
  <c r="H899" i="15"/>
  <c r="F899" i="15"/>
  <c r="E899" i="15"/>
  <c r="D899" i="15"/>
  <c r="C899" i="15"/>
  <c r="B899" i="15"/>
  <c r="V530" i="15"/>
  <c r="I898" i="15"/>
  <c r="H898" i="15"/>
  <c r="F898" i="15"/>
  <c r="E898" i="15"/>
  <c r="D898" i="15"/>
  <c r="C898" i="15"/>
  <c r="B898" i="15"/>
  <c r="V529" i="15"/>
  <c r="I897" i="15"/>
  <c r="H897" i="15"/>
  <c r="F897" i="15"/>
  <c r="E897" i="15"/>
  <c r="D897" i="15"/>
  <c r="C897" i="15"/>
  <c r="B897" i="15"/>
  <c r="V528" i="15"/>
  <c r="I896" i="15"/>
  <c r="H896" i="15"/>
  <c r="F896" i="15"/>
  <c r="E896" i="15"/>
  <c r="D896" i="15"/>
  <c r="C896" i="15"/>
  <c r="B896" i="15"/>
  <c r="V527" i="15"/>
  <c r="I895" i="15"/>
  <c r="H895" i="15"/>
  <c r="F895" i="15"/>
  <c r="E895" i="15"/>
  <c r="D895" i="15"/>
  <c r="C895" i="15"/>
  <c r="B895" i="15"/>
  <c r="V526" i="15"/>
  <c r="I894" i="15"/>
  <c r="H894" i="15"/>
  <c r="F894" i="15"/>
  <c r="J894" i="15" s="1"/>
  <c r="E894" i="15"/>
  <c r="D894" i="15"/>
  <c r="C894" i="15"/>
  <c r="B894" i="15"/>
  <c r="W525" i="15"/>
  <c r="V525" i="15"/>
  <c r="I893" i="15"/>
  <c r="H893" i="15"/>
  <c r="F893" i="15"/>
  <c r="J893" i="15" s="1"/>
  <c r="E893" i="15"/>
  <c r="D893" i="15"/>
  <c r="C893" i="15"/>
  <c r="B893" i="15"/>
  <c r="V524" i="15"/>
  <c r="I892" i="15"/>
  <c r="H892" i="15"/>
  <c r="F892" i="15"/>
  <c r="J892" i="15" s="1"/>
  <c r="E892" i="15"/>
  <c r="D892" i="15"/>
  <c r="C892" i="15"/>
  <c r="B892" i="15"/>
  <c r="V523" i="15"/>
  <c r="I891" i="15"/>
  <c r="H891" i="15"/>
  <c r="F891" i="15"/>
  <c r="J891" i="15" s="1"/>
  <c r="E891" i="15"/>
  <c r="D891" i="15"/>
  <c r="C891" i="15"/>
  <c r="B891" i="15"/>
  <c r="W522" i="15"/>
  <c r="V522" i="15"/>
  <c r="I890" i="15"/>
  <c r="H890" i="15"/>
  <c r="F890" i="15"/>
  <c r="J890" i="15" s="1"/>
  <c r="E890" i="15"/>
  <c r="D890" i="15"/>
  <c r="C890" i="15"/>
  <c r="B890" i="15"/>
  <c r="W521" i="15"/>
  <c r="V521" i="15"/>
  <c r="I889" i="15"/>
  <c r="H889" i="15"/>
  <c r="F889" i="15"/>
  <c r="J889" i="15" s="1"/>
  <c r="E889" i="15"/>
  <c r="D889" i="15"/>
  <c r="C889" i="15"/>
  <c r="B889" i="15"/>
  <c r="V520" i="15"/>
  <c r="I888" i="15"/>
  <c r="H888" i="15"/>
  <c r="F888" i="15"/>
  <c r="E888" i="15"/>
  <c r="D888" i="15"/>
  <c r="C888" i="15"/>
  <c r="B888" i="15"/>
  <c r="V519" i="15"/>
  <c r="I887" i="15"/>
  <c r="H887" i="15"/>
  <c r="F887" i="15"/>
  <c r="E887" i="15"/>
  <c r="D887" i="15"/>
  <c r="C887" i="15"/>
  <c r="B887" i="15"/>
  <c r="V518" i="15"/>
  <c r="I886" i="15"/>
  <c r="H886" i="15"/>
  <c r="F886" i="15"/>
  <c r="E886" i="15"/>
  <c r="D886" i="15"/>
  <c r="C886" i="15"/>
  <c r="B886" i="15"/>
  <c r="V517" i="15"/>
  <c r="I885" i="15"/>
  <c r="H885" i="15"/>
  <c r="F885" i="15"/>
  <c r="E885" i="15"/>
  <c r="D885" i="15"/>
  <c r="C885" i="15"/>
  <c r="B885" i="15"/>
  <c r="V516" i="15"/>
  <c r="I884" i="15"/>
  <c r="H884" i="15"/>
  <c r="F884" i="15"/>
  <c r="J884" i="15" s="1"/>
  <c r="E884" i="15"/>
  <c r="D884" i="15"/>
  <c r="C884" i="15"/>
  <c r="B884" i="15"/>
  <c r="W515" i="15"/>
  <c r="V515" i="15"/>
  <c r="I883" i="15"/>
  <c r="H883" i="15"/>
  <c r="F883" i="15"/>
  <c r="J883" i="15" s="1"/>
  <c r="E883" i="15"/>
  <c r="D883" i="15"/>
  <c r="C883" i="15"/>
  <c r="B883" i="15"/>
  <c r="V514" i="15"/>
  <c r="I882" i="15"/>
  <c r="H882" i="15"/>
  <c r="F882" i="15"/>
  <c r="J882" i="15" s="1"/>
  <c r="E882" i="15"/>
  <c r="D882" i="15"/>
  <c r="C882" i="15"/>
  <c r="B882" i="15"/>
  <c r="V513" i="15"/>
  <c r="I881" i="15"/>
  <c r="H881" i="15"/>
  <c r="F881" i="15"/>
  <c r="J881" i="15" s="1"/>
  <c r="E881" i="15"/>
  <c r="D881" i="15"/>
  <c r="C881" i="15"/>
  <c r="B881" i="15"/>
  <c r="W512" i="15"/>
  <c r="V512" i="15"/>
  <c r="I880" i="15"/>
  <c r="H880" i="15"/>
  <c r="F880" i="15"/>
  <c r="J880" i="15" s="1"/>
  <c r="E880" i="15"/>
  <c r="D880" i="15"/>
  <c r="C880" i="15"/>
  <c r="B880" i="15"/>
  <c r="V511" i="15"/>
  <c r="I879" i="15"/>
  <c r="H879" i="15"/>
  <c r="F879" i="15"/>
  <c r="J879" i="15" s="1"/>
  <c r="E879" i="15"/>
  <c r="D879" i="15"/>
  <c r="C879" i="15"/>
  <c r="B879" i="15"/>
  <c r="V510" i="15"/>
  <c r="I878" i="15"/>
  <c r="H878" i="15"/>
  <c r="F878" i="15"/>
  <c r="E878" i="15"/>
  <c r="D878" i="15"/>
  <c r="C878" i="15"/>
  <c r="B878" i="15"/>
  <c r="V509" i="15"/>
  <c r="I877" i="15"/>
  <c r="H877" i="15"/>
  <c r="F877" i="15"/>
  <c r="E877" i="15"/>
  <c r="D877" i="15"/>
  <c r="C877" i="15"/>
  <c r="B877" i="15"/>
  <c r="V508" i="15"/>
  <c r="I876" i="15"/>
  <c r="H876" i="15"/>
  <c r="F876" i="15"/>
  <c r="W501" i="15" s="1"/>
  <c r="E876" i="15"/>
  <c r="D876" i="15"/>
  <c r="C876" i="15"/>
  <c r="B876" i="15"/>
  <c r="V507" i="15"/>
  <c r="I875" i="15"/>
  <c r="H875" i="15"/>
  <c r="F875" i="15"/>
  <c r="E875" i="15"/>
  <c r="D875" i="15"/>
  <c r="C875" i="15"/>
  <c r="B875" i="15"/>
  <c r="V506" i="15"/>
  <c r="I874" i="15"/>
  <c r="H874" i="15"/>
  <c r="F874" i="15"/>
  <c r="E874" i="15"/>
  <c r="D874" i="15"/>
  <c r="C874" i="15"/>
  <c r="B874" i="15"/>
  <c r="V505" i="15"/>
  <c r="I873" i="15"/>
  <c r="H873" i="15"/>
  <c r="F873" i="15"/>
  <c r="E873" i="15"/>
  <c r="D873" i="15"/>
  <c r="C873" i="15"/>
  <c r="B873" i="15"/>
  <c r="V504" i="15"/>
  <c r="I872" i="15"/>
  <c r="H872" i="15"/>
  <c r="F872" i="15"/>
  <c r="E872" i="15"/>
  <c r="D872" i="15"/>
  <c r="C872" i="15"/>
  <c r="B872" i="15"/>
  <c r="V503" i="15"/>
  <c r="I871" i="15"/>
  <c r="H871" i="15"/>
  <c r="F871" i="15"/>
  <c r="E871" i="15"/>
  <c r="D871" i="15"/>
  <c r="C871" i="15"/>
  <c r="B871" i="15"/>
  <c r="V502" i="15"/>
  <c r="I870" i="15"/>
  <c r="H870" i="15"/>
  <c r="F870" i="15"/>
  <c r="W498" i="15" s="1"/>
  <c r="E870" i="15"/>
  <c r="D870" i="15"/>
  <c r="C870" i="15"/>
  <c r="B870" i="15"/>
  <c r="V501" i="15"/>
  <c r="I869" i="15"/>
  <c r="H869" i="15"/>
  <c r="F869" i="15"/>
  <c r="J869" i="15" s="1"/>
  <c r="E869" i="15"/>
  <c r="D869" i="15"/>
  <c r="C869" i="15"/>
  <c r="B869" i="15"/>
  <c r="W500" i="15"/>
  <c r="V500" i="15"/>
  <c r="I868" i="15"/>
  <c r="H868" i="15"/>
  <c r="F868" i="15"/>
  <c r="J868" i="15" s="1"/>
  <c r="E868" i="15"/>
  <c r="D868" i="15"/>
  <c r="C868" i="15"/>
  <c r="B868" i="15"/>
  <c r="V499" i="15"/>
  <c r="J867" i="15"/>
  <c r="I867" i="15"/>
  <c r="H867" i="15"/>
  <c r="F867" i="15"/>
  <c r="E867" i="15"/>
  <c r="D867" i="15"/>
  <c r="C867" i="15"/>
  <c r="B867" i="15"/>
  <c r="V498" i="15"/>
  <c r="I866" i="15"/>
  <c r="H866" i="15"/>
  <c r="F866" i="15"/>
  <c r="E866" i="15"/>
  <c r="D866" i="15"/>
  <c r="C866" i="15"/>
  <c r="B866" i="15"/>
  <c r="V497" i="15"/>
  <c r="I865" i="15"/>
  <c r="H865" i="15"/>
  <c r="F865" i="15"/>
  <c r="J865" i="15" s="1"/>
  <c r="E865" i="15"/>
  <c r="D865" i="15"/>
  <c r="C865" i="15"/>
  <c r="B865" i="15"/>
  <c r="V496" i="15"/>
  <c r="I864" i="15"/>
  <c r="H864" i="15"/>
  <c r="F864" i="15"/>
  <c r="J864" i="15" s="1"/>
  <c r="E864" i="15"/>
  <c r="D864" i="15"/>
  <c r="C864" i="15"/>
  <c r="B864" i="15"/>
  <c r="V495" i="15"/>
  <c r="J863" i="15"/>
  <c r="I863" i="15"/>
  <c r="H863" i="15"/>
  <c r="F863" i="15"/>
  <c r="E863" i="15"/>
  <c r="D863" i="15"/>
  <c r="C863" i="15"/>
  <c r="B863" i="15"/>
  <c r="V494" i="15"/>
  <c r="I862" i="15"/>
  <c r="H862" i="15"/>
  <c r="F862" i="15"/>
  <c r="W862" i="15" s="1"/>
  <c r="E862" i="15"/>
  <c r="D862" i="15"/>
  <c r="C862" i="15"/>
  <c r="B862" i="15"/>
  <c r="V493" i="15"/>
  <c r="I861" i="15"/>
  <c r="H861" i="15"/>
  <c r="F861" i="15"/>
  <c r="W861" i="15" s="1"/>
  <c r="E861" i="15"/>
  <c r="D861" i="15"/>
  <c r="C861" i="15"/>
  <c r="B861" i="15"/>
  <c r="V492" i="15"/>
  <c r="I860" i="15"/>
  <c r="H860" i="15"/>
  <c r="F860" i="15"/>
  <c r="E860" i="15"/>
  <c r="D860" i="15"/>
  <c r="C860" i="15"/>
  <c r="B860" i="15"/>
  <c r="V491" i="15"/>
  <c r="I859" i="15"/>
  <c r="H859" i="15"/>
  <c r="F859" i="15"/>
  <c r="J859" i="15" s="1"/>
  <c r="E859" i="15"/>
  <c r="D859" i="15"/>
  <c r="C859" i="15"/>
  <c r="B859" i="15"/>
  <c r="V490" i="15"/>
  <c r="I858" i="15"/>
  <c r="H858" i="15"/>
  <c r="F858" i="15"/>
  <c r="J858" i="15" s="1"/>
  <c r="E858" i="15"/>
  <c r="D858" i="15"/>
  <c r="C858" i="15"/>
  <c r="B858" i="15"/>
  <c r="W489" i="15"/>
  <c r="V489" i="15"/>
  <c r="I857" i="15"/>
  <c r="H857" i="15"/>
  <c r="F857" i="15"/>
  <c r="J857" i="15" s="1"/>
  <c r="E857" i="15"/>
  <c r="D857" i="15"/>
  <c r="C857" i="15"/>
  <c r="B857" i="15"/>
  <c r="W488" i="15"/>
  <c r="V488" i="15"/>
  <c r="J856" i="15"/>
  <c r="I856" i="15"/>
  <c r="H856" i="15"/>
  <c r="F856" i="15"/>
  <c r="E856" i="15"/>
  <c r="D856" i="15"/>
  <c r="C856" i="15"/>
  <c r="B856" i="15"/>
  <c r="W487" i="15"/>
  <c r="V487" i="15"/>
  <c r="I855" i="15"/>
  <c r="H855" i="15"/>
  <c r="F855" i="15"/>
  <c r="J855" i="15" s="1"/>
  <c r="E855" i="15"/>
  <c r="D855" i="15"/>
  <c r="C855" i="15"/>
  <c r="B855" i="15"/>
  <c r="V486" i="15"/>
  <c r="I854" i="15"/>
  <c r="H854" i="15"/>
  <c r="F854" i="15"/>
  <c r="E854" i="15"/>
  <c r="D854" i="15"/>
  <c r="C854" i="15"/>
  <c r="B854" i="15"/>
  <c r="V485" i="15"/>
  <c r="I853" i="15"/>
  <c r="H853" i="15"/>
  <c r="F853" i="15"/>
  <c r="W485" i="15" s="1"/>
  <c r="E853" i="15"/>
  <c r="D853" i="15"/>
  <c r="C853" i="15"/>
  <c r="B853" i="15"/>
  <c r="V484" i="15"/>
  <c r="I852" i="15"/>
  <c r="H852" i="15"/>
  <c r="F852" i="15"/>
  <c r="W490" i="15" s="1"/>
  <c r="E852" i="15"/>
  <c r="D852" i="15"/>
  <c r="C852" i="15"/>
  <c r="B852" i="15"/>
  <c r="V483" i="15"/>
  <c r="I851" i="15"/>
  <c r="H851" i="15"/>
  <c r="F851" i="15"/>
  <c r="E851" i="15"/>
  <c r="D851" i="15"/>
  <c r="C851" i="15"/>
  <c r="B851" i="15"/>
  <c r="V482" i="15"/>
  <c r="I850" i="15"/>
  <c r="H850" i="15"/>
  <c r="F850" i="15"/>
  <c r="E850" i="15"/>
  <c r="D850" i="15"/>
  <c r="C850" i="15"/>
  <c r="B850" i="15"/>
  <c r="V481" i="15"/>
  <c r="I849" i="15"/>
  <c r="H849" i="15"/>
  <c r="F849" i="15"/>
  <c r="E849" i="15"/>
  <c r="D849" i="15"/>
  <c r="C849" i="15"/>
  <c r="B849" i="15"/>
  <c r="V480" i="15"/>
  <c r="I848" i="15"/>
  <c r="H848" i="15"/>
  <c r="F848" i="15"/>
  <c r="W848" i="15" s="1"/>
  <c r="E848" i="15"/>
  <c r="D848" i="15"/>
  <c r="C848" i="15"/>
  <c r="B848" i="15"/>
  <c r="V479" i="15"/>
  <c r="I847" i="15"/>
  <c r="H847" i="15"/>
  <c r="F847" i="15"/>
  <c r="E847" i="15"/>
  <c r="D847" i="15"/>
  <c r="C847" i="15"/>
  <c r="B847" i="15"/>
  <c r="V478" i="15"/>
  <c r="I846" i="15"/>
  <c r="H846" i="15"/>
  <c r="F846" i="15"/>
  <c r="E846" i="15"/>
  <c r="D846" i="15"/>
  <c r="C846" i="15"/>
  <c r="B846" i="15"/>
  <c r="V477" i="15"/>
  <c r="I845" i="15"/>
  <c r="H845" i="15"/>
  <c r="F845" i="15"/>
  <c r="J845" i="15" s="1"/>
  <c r="E845" i="15"/>
  <c r="D845" i="15"/>
  <c r="C845" i="15"/>
  <c r="B845" i="15"/>
  <c r="V476" i="15"/>
  <c r="I844" i="15"/>
  <c r="H844" i="15"/>
  <c r="F844" i="15"/>
  <c r="E844" i="15"/>
  <c r="D844" i="15"/>
  <c r="C844" i="15"/>
  <c r="B844" i="15"/>
  <c r="V475" i="15"/>
  <c r="I843" i="15"/>
  <c r="H843" i="15"/>
  <c r="F843" i="15"/>
  <c r="J843" i="15" s="1"/>
  <c r="E843" i="15"/>
  <c r="D843" i="15"/>
  <c r="C843" i="15"/>
  <c r="B843" i="15"/>
  <c r="W474" i="15"/>
  <c r="V474" i="15"/>
  <c r="I842" i="15"/>
  <c r="H842" i="15"/>
  <c r="F842" i="15"/>
  <c r="J842" i="15" s="1"/>
  <c r="E842" i="15"/>
  <c r="D842" i="15"/>
  <c r="C842" i="15"/>
  <c r="B842" i="15"/>
  <c r="V473" i="15"/>
  <c r="I841" i="15"/>
  <c r="H841" i="15"/>
  <c r="F841" i="15"/>
  <c r="E841" i="15"/>
  <c r="D841" i="15"/>
  <c r="C841" i="15"/>
  <c r="B841" i="15"/>
  <c r="W472" i="15"/>
  <c r="V472" i="15"/>
  <c r="J840" i="15"/>
  <c r="I840" i="15"/>
  <c r="H840" i="15"/>
  <c r="F840" i="15"/>
  <c r="E840" i="15"/>
  <c r="D840" i="15"/>
  <c r="C840" i="15"/>
  <c r="B840" i="15"/>
  <c r="V471" i="15"/>
  <c r="I839" i="15"/>
  <c r="H839" i="15"/>
  <c r="F839" i="15"/>
  <c r="E839" i="15"/>
  <c r="D839" i="15"/>
  <c r="C839" i="15"/>
  <c r="B839" i="15"/>
  <c r="V470" i="15"/>
  <c r="I838" i="15"/>
  <c r="H838" i="15"/>
  <c r="F838" i="15"/>
  <c r="E838" i="15"/>
  <c r="D838" i="15"/>
  <c r="C838" i="15"/>
  <c r="B838" i="15"/>
  <c r="V469" i="15"/>
  <c r="I837" i="15"/>
  <c r="H837" i="15"/>
  <c r="F837" i="15"/>
  <c r="E837" i="15"/>
  <c r="D837" i="15"/>
  <c r="C837" i="15"/>
  <c r="B837" i="15"/>
  <c r="V468" i="15"/>
  <c r="I836" i="15"/>
  <c r="H836" i="15"/>
  <c r="F836" i="15"/>
  <c r="E836" i="15"/>
  <c r="D836" i="15"/>
  <c r="C836" i="15"/>
  <c r="B836" i="15"/>
  <c r="V467" i="15"/>
  <c r="I835" i="15"/>
  <c r="H835" i="15"/>
  <c r="F835" i="15"/>
  <c r="E835" i="15"/>
  <c r="D835" i="15"/>
  <c r="C835" i="15"/>
  <c r="B835" i="15"/>
  <c r="W466" i="15"/>
  <c r="V466" i="15"/>
  <c r="I834" i="15"/>
  <c r="H834" i="15"/>
  <c r="F834" i="15"/>
  <c r="J834" i="15" s="1"/>
  <c r="E834" i="15"/>
  <c r="D834" i="15"/>
  <c r="C834" i="15"/>
  <c r="B834" i="15"/>
  <c r="W465" i="15"/>
  <c r="V465" i="15"/>
  <c r="J833" i="15"/>
  <c r="I833" i="15"/>
  <c r="H833" i="15"/>
  <c r="F833" i="15"/>
  <c r="E833" i="15"/>
  <c r="D833" i="15"/>
  <c r="C833" i="15"/>
  <c r="B833" i="15"/>
  <c r="V464" i="15"/>
  <c r="I832" i="15"/>
  <c r="H832" i="15"/>
  <c r="F832" i="15"/>
  <c r="W464" i="15" s="1"/>
  <c r="E832" i="15"/>
  <c r="D832" i="15"/>
  <c r="C832" i="15"/>
  <c r="B832" i="15"/>
  <c r="V463" i="15"/>
  <c r="I831" i="15"/>
  <c r="H831" i="15"/>
  <c r="F831" i="15"/>
  <c r="E831" i="15"/>
  <c r="D831" i="15"/>
  <c r="C831" i="15"/>
  <c r="B831" i="15"/>
  <c r="V462" i="15"/>
  <c r="I830" i="15"/>
  <c r="H830" i="15"/>
  <c r="F830" i="15"/>
  <c r="E830" i="15"/>
  <c r="D830" i="15"/>
  <c r="C830" i="15"/>
  <c r="B830" i="15"/>
  <c r="V461" i="15"/>
  <c r="I829" i="15"/>
  <c r="H829" i="15"/>
  <c r="F829" i="15"/>
  <c r="E829" i="15"/>
  <c r="D829" i="15"/>
  <c r="C829" i="15"/>
  <c r="B829" i="15"/>
  <c r="V460" i="15"/>
  <c r="I828" i="15"/>
  <c r="H828" i="15"/>
  <c r="F828" i="15"/>
  <c r="E828" i="15"/>
  <c r="D828" i="15"/>
  <c r="C828" i="15"/>
  <c r="B828" i="15"/>
  <c r="V459" i="15"/>
  <c r="I827" i="15"/>
  <c r="H827" i="15"/>
  <c r="F827" i="15"/>
  <c r="W459" i="15" s="1"/>
  <c r="E827" i="15"/>
  <c r="D827" i="15"/>
  <c r="C827" i="15"/>
  <c r="B827" i="15"/>
  <c r="V458" i="15"/>
  <c r="I826" i="15"/>
  <c r="H826" i="15"/>
  <c r="F826" i="15"/>
  <c r="W458" i="15" s="1"/>
  <c r="E826" i="15"/>
  <c r="D826" i="15"/>
  <c r="C826" i="15"/>
  <c r="B826" i="15"/>
  <c r="V457" i="15"/>
  <c r="I825" i="15"/>
  <c r="H825" i="15"/>
  <c r="F825" i="15"/>
  <c r="E825" i="15"/>
  <c r="D825" i="15"/>
  <c r="C825" i="15"/>
  <c r="B825" i="15"/>
  <c r="V456" i="15"/>
  <c r="I824" i="15"/>
  <c r="H824" i="15"/>
  <c r="F824" i="15"/>
  <c r="W824" i="15" s="1"/>
  <c r="E824" i="15"/>
  <c r="D824" i="15"/>
  <c r="C824" i="15"/>
  <c r="B824" i="15"/>
  <c r="V455" i="15"/>
  <c r="I823" i="15"/>
  <c r="H823" i="15"/>
  <c r="F823" i="15"/>
  <c r="E823" i="15"/>
  <c r="D823" i="15"/>
  <c r="C823" i="15"/>
  <c r="B823" i="15"/>
  <c r="V454" i="15"/>
  <c r="I822" i="15"/>
  <c r="H822" i="15"/>
  <c r="F822" i="15"/>
  <c r="E822" i="15"/>
  <c r="D822" i="15"/>
  <c r="C822" i="15"/>
  <c r="B822" i="15"/>
  <c r="V453" i="15"/>
  <c r="I821" i="15"/>
  <c r="H821" i="15"/>
  <c r="F821" i="15"/>
  <c r="J821" i="15" s="1"/>
  <c r="E821" i="15"/>
  <c r="D821" i="15"/>
  <c r="C821" i="15"/>
  <c r="B821" i="15"/>
  <c r="W452" i="15"/>
  <c r="V452" i="15"/>
  <c r="J820" i="15"/>
  <c r="I820" i="15"/>
  <c r="H820" i="15"/>
  <c r="F820" i="15"/>
  <c r="E820" i="15"/>
  <c r="D820" i="15"/>
  <c r="C820" i="15"/>
  <c r="B820" i="15"/>
  <c r="W451" i="15"/>
  <c r="V451" i="15"/>
  <c r="J819" i="15"/>
  <c r="I819" i="15"/>
  <c r="H819" i="15"/>
  <c r="F819" i="15"/>
  <c r="E819" i="15"/>
  <c r="D819" i="15"/>
  <c r="C819" i="15"/>
  <c r="B819" i="15"/>
  <c r="V450" i="15"/>
  <c r="I818" i="15"/>
  <c r="H818" i="15"/>
  <c r="F818" i="15"/>
  <c r="J818" i="15" s="1"/>
  <c r="E818" i="15"/>
  <c r="D818" i="15"/>
  <c r="C818" i="15"/>
  <c r="B818" i="15"/>
  <c r="V449" i="15"/>
  <c r="I817" i="15"/>
  <c r="H817" i="15"/>
  <c r="F817" i="15"/>
  <c r="W817" i="15" s="1"/>
  <c r="E817" i="15"/>
  <c r="D817" i="15"/>
  <c r="C817" i="15"/>
  <c r="B817" i="15"/>
  <c r="V448" i="15"/>
  <c r="I816" i="15"/>
  <c r="H816" i="15"/>
  <c r="F816" i="15"/>
  <c r="E816" i="15"/>
  <c r="D816" i="15"/>
  <c r="C816" i="15"/>
  <c r="B816" i="15"/>
  <c r="V447" i="15"/>
  <c r="J815" i="15"/>
  <c r="I815" i="15"/>
  <c r="H815" i="15"/>
  <c r="F815" i="15"/>
  <c r="E815" i="15"/>
  <c r="D815" i="15"/>
  <c r="C815" i="15"/>
  <c r="B815" i="15"/>
  <c r="V446" i="15"/>
  <c r="I814" i="15"/>
  <c r="H814" i="15"/>
  <c r="F814" i="15"/>
  <c r="E814" i="15"/>
  <c r="D814" i="15"/>
  <c r="C814" i="15"/>
  <c r="B814" i="15"/>
  <c r="V445" i="15"/>
  <c r="I813" i="15"/>
  <c r="H813" i="15"/>
  <c r="F813" i="15"/>
  <c r="E813" i="15"/>
  <c r="D813" i="15"/>
  <c r="C813" i="15"/>
  <c r="B813" i="15"/>
  <c r="V444" i="15"/>
  <c r="I812" i="15"/>
  <c r="H812" i="15"/>
  <c r="F812" i="15"/>
  <c r="W812" i="15" s="1"/>
  <c r="E812" i="15"/>
  <c r="D812" i="15"/>
  <c r="C812" i="15"/>
  <c r="B812" i="15"/>
  <c r="V443" i="15"/>
  <c r="I811" i="15"/>
  <c r="H811" i="15"/>
  <c r="F811" i="15"/>
  <c r="J811" i="15" s="1"/>
  <c r="E811" i="15"/>
  <c r="D811" i="15"/>
  <c r="C811" i="15"/>
  <c r="B811" i="15"/>
  <c r="V442" i="15"/>
  <c r="I810" i="15"/>
  <c r="H810" i="15"/>
  <c r="F810" i="15"/>
  <c r="E810" i="15"/>
  <c r="D810" i="15"/>
  <c r="C810" i="15"/>
  <c r="B810" i="15"/>
  <c r="V441" i="15"/>
  <c r="I809" i="15"/>
  <c r="H809" i="15"/>
  <c r="F809" i="15"/>
  <c r="E809" i="15"/>
  <c r="D809" i="15"/>
  <c r="C809" i="15"/>
  <c r="B809" i="15"/>
  <c r="V440" i="15"/>
  <c r="I808" i="15"/>
  <c r="H808" i="15"/>
  <c r="F808" i="15"/>
  <c r="E808" i="15"/>
  <c r="D808" i="15"/>
  <c r="C808" i="15"/>
  <c r="B808" i="15"/>
  <c r="V439" i="15"/>
  <c r="I807" i="15"/>
  <c r="H807" i="15"/>
  <c r="F807" i="15"/>
  <c r="E807" i="15"/>
  <c r="D807" i="15"/>
  <c r="C807" i="15"/>
  <c r="B807" i="15"/>
  <c r="V438" i="15"/>
  <c r="I806" i="15"/>
  <c r="H806" i="15"/>
  <c r="F806" i="15"/>
  <c r="E806" i="15"/>
  <c r="D806" i="15"/>
  <c r="C806" i="15"/>
  <c r="B806" i="15"/>
  <c r="V437" i="15"/>
  <c r="I805" i="15"/>
  <c r="H805" i="15"/>
  <c r="F805" i="15"/>
  <c r="W805" i="15" s="1"/>
  <c r="E805" i="15"/>
  <c r="D805" i="15"/>
  <c r="C805" i="15"/>
  <c r="B805" i="15"/>
  <c r="V436" i="15"/>
  <c r="I804" i="15"/>
  <c r="H804" i="15"/>
  <c r="F804" i="15"/>
  <c r="E804" i="15"/>
  <c r="D804" i="15"/>
  <c r="C804" i="15"/>
  <c r="B804" i="15"/>
  <c r="V435" i="15"/>
  <c r="I803" i="15"/>
  <c r="H803" i="15"/>
  <c r="F803" i="15"/>
  <c r="E803" i="15"/>
  <c r="D803" i="15"/>
  <c r="C803" i="15"/>
  <c r="B803" i="15"/>
  <c r="V434" i="15"/>
  <c r="I802" i="15"/>
  <c r="H802" i="15"/>
  <c r="F802" i="15"/>
  <c r="W434" i="15" s="1"/>
  <c r="E802" i="15"/>
  <c r="D802" i="15"/>
  <c r="C802" i="15"/>
  <c r="B802" i="15"/>
  <c r="V433" i="15"/>
  <c r="I801" i="15"/>
  <c r="H801" i="15"/>
  <c r="F801" i="15"/>
  <c r="E801" i="15"/>
  <c r="D801" i="15"/>
  <c r="C801" i="15"/>
  <c r="B801" i="15"/>
  <c r="V432" i="15"/>
  <c r="I800" i="15"/>
  <c r="H800" i="15"/>
  <c r="F800" i="15"/>
  <c r="E800" i="15"/>
  <c r="D800" i="15"/>
  <c r="C800" i="15"/>
  <c r="B800" i="15"/>
  <c r="V431" i="15"/>
  <c r="I799" i="15"/>
  <c r="H799" i="15"/>
  <c r="F799" i="15"/>
  <c r="E799" i="15"/>
  <c r="D799" i="15"/>
  <c r="C799" i="15"/>
  <c r="B799" i="15"/>
  <c r="V430" i="15"/>
  <c r="I798" i="15"/>
  <c r="H798" i="15"/>
  <c r="F798" i="15"/>
  <c r="E798" i="15"/>
  <c r="D798" i="15"/>
  <c r="C798" i="15"/>
  <c r="B798" i="15"/>
  <c r="V429" i="15"/>
  <c r="I797" i="15"/>
  <c r="H797" i="15"/>
  <c r="F797" i="15"/>
  <c r="J797" i="15" s="1"/>
  <c r="E797" i="15"/>
  <c r="D797" i="15"/>
  <c r="C797" i="15"/>
  <c r="B797" i="15"/>
  <c r="V428" i="15"/>
  <c r="J796" i="15"/>
  <c r="I796" i="15"/>
  <c r="H796" i="15"/>
  <c r="F796" i="15"/>
  <c r="E796" i="15"/>
  <c r="D796" i="15"/>
  <c r="C796" i="15"/>
  <c r="B796" i="15"/>
  <c r="V427" i="15"/>
  <c r="J795" i="15"/>
  <c r="I795" i="15"/>
  <c r="H795" i="15"/>
  <c r="F795" i="15"/>
  <c r="E795" i="15"/>
  <c r="D795" i="15"/>
  <c r="C795" i="15"/>
  <c r="B795" i="15"/>
  <c r="W426" i="15"/>
  <c r="V426" i="15"/>
  <c r="I794" i="15"/>
  <c r="H794" i="15"/>
  <c r="F794" i="15"/>
  <c r="E794" i="15"/>
  <c r="D794" i="15"/>
  <c r="C794" i="15"/>
  <c r="B794" i="15"/>
  <c r="V425" i="15"/>
  <c r="I793" i="15"/>
  <c r="H793" i="15"/>
  <c r="F793" i="15"/>
  <c r="J793" i="15" s="1"/>
  <c r="E793" i="15"/>
  <c r="D793" i="15"/>
  <c r="C793" i="15"/>
  <c r="B793" i="15"/>
  <c r="V424" i="15"/>
  <c r="I792" i="15"/>
  <c r="H792" i="15"/>
  <c r="F792" i="15"/>
  <c r="J792" i="15" s="1"/>
  <c r="E792" i="15"/>
  <c r="D792" i="15"/>
  <c r="C792" i="15"/>
  <c r="B792" i="15"/>
  <c r="V423" i="15"/>
  <c r="J791" i="15"/>
  <c r="I791" i="15"/>
  <c r="H791" i="15"/>
  <c r="F791" i="15"/>
  <c r="E791" i="15"/>
  <c r="D791" i="15"/>
  <c r="C791" i="15"/>
  <c r="B791" i="15"/>
  <c r="V422" i="15"/>
  <c r="I790" i="15"/>
  <c r="H790" i="15"/>
  <c r="F790" i="15"/>
  <c r="E790" i="15"/>
  <c r="D790" i="15"/>
  <c r="C790" i="15"/>
  <c r="B790" i="15"/>
  <c r="V421" i="15"/>
  <c r="I789" i="15"/>
  <c r="H789" i="15"/>
  <c r="F789" i="15"/>
  <c r="E789" i="15"/>
  <c r="D789" i="15"/>
  <c r="C789" i="15"/>
  <c r="B789" i="15"/>
  <c r="V420" i="15"/>
  <c r="I788" i="15"/>
  <c r="H788" i="15"/>
  <c r="F788" i="15"/>
  <c r="E788" i="15"/>
  <c r="D788" i="15"/>
  <c r="C788" i="15"/>
  <c r="B788" i="15"/>
  <c r="W419" i="15"/>
  <c r="V419" i="15"/>
  <c r="I787" i="15"/>
  <c r="H787" i="15"/>
  <c r="F787" i="15"/>
  <c r="J787" i="15" s="1"/>
  <c r="E787" i="15"/>
  <c r="D787" i="15"/>
  <c r="C787" i="15"/>
  <c r="B787" i="15"/>
  <c r="V418" i="15"/>
  <c r="I786" i="15"/>
  <c r="H786" i="15"/>
  <c r="F786" i="15"/>
  <c r="E786" i="15"/>
  <c r="D786" i="15"/>
  <c r="C786" i="15"/>
  <c r="B786" i="15"/>
  <c r="W417" i="15"/>
  <c r="V417" i="15"/>
  <c r="I785" i="15"/>
  <c r="H785" i="15"/>
  <c r="F785" i="15"/>
  <c r="J785" i="15" s="1"/>
  <c r="E785" i="15"/>
  <c r="D785" i="15"/>
  <c r="C785" i="15"/>
  <c r="B785" i="15"/>
  <c r="V416" i="15"/>
  <c r="I784" i="15"/>
  <c r="H784" i="15"/>
  <c r="F784" i="15"/>
  <c r="J784" i="15" s="1"/>
  <c r="E784" i="15"/>
  <c r="D784" i="15"/>
  <c r="C784" i="15"/>
  <c r="B784" i="15"/>
  <c r="V415" i="15"/>
  <c r="I783" i="15"/>
  <c r="H783" i="15"/>
  <c r="F783" i="15"/>
  <c r="J783" i="15" s="1"/>
  <c r="E783" i="15"/>
  <c r="D783" i="15"/>
  <c r="C783" i="15"/>
  <c r="B783" i="15"/>
  <c r="V414" i="15"/>
  <c r="I782" i="15"/>
  <c r="H782" i="15"/>
  <c r="F782" i="15"/>
  <c r="E782" i="15"/>
  <c r="D782" i="15"/>
  <c r="C782" i="15"/>
  <c r="B782" i="15"/>
  <c r="V413" i="15"/>
  <c r="I781" i="15"/>
  <c r="H781" i="15"/>
  <c r="F781" i="15"/>
  <c r="J781" i="15" s="1"/>
  <c r="E781" i="15"/>
  <c r="D781" i="15"/>
  <c r="C781" i="15"/>
  <c r="B781" i="15"/>
  <c r="V412" i="15"/>
  <c r="I780" i="15"/>
  <c r="H780" i="15"/>
  <c r="F780" i="15"/>
  <c r="E780" i="15"/>
  <c r="D780" i="15"/>
  <c r="C780" i="15"/>
  <c r="B780" i="15"/>
  <c r="V411" i="15"/>
  <c r="I779" i="15"/>
  <c r="H779" i="15"/>
  <c r="F779" i="15"/>
  <c r="E779" i="15"/>
  <c r="D779" i="15"/>
  <c r="C779" i="15"/>
  <c r="B779" i="15"/>
  <c r="V410" i="15"/>
  <c r="I778" i="15"/>
  <c r="H778" i="15"/>
  <c r="F778" i="15"/>
  <c r="E778" i="15"/>
  <c r="D778" i="15"/>
  <c r="C778" i="15"/>
  <c r="B778" i="15"/>
  <c r="V409" i="15"/>
  <c r="I777" i="15"/>
  <c r="H777" i="15"/>
  <c r="F777" i="15"/>
  <c r="E777" i="15"/>
  <c r="D777" i="15"/>
  <c r="C777" i="15"/>
  <c r="B777" i="15"/>
  <c r="V408" i="15"/>
  <c r="I776" i="15"/>
  <c r="H776" i="15"/>
  <c r="F776" i="15"/>
  <c r="W776" i="15" s="1"/>
  <c r="E776" i="15"/>
  <c r="D776" i="15"/>
  <c r="C776" i="15"/>
  <c r="B776" i="15"/>
  <c r="V407" i="15"/>
  <c r="I775" i="15"/>
  <c r="H775" i="15"/>
  <c r="F775" i="15"/>
  <c r="E775" i="15"/>
  <c r="D775" i="15"/>
  <c r="C775" i="15"/>
  <c r="B775" i="15"/>
  <c r="V406" i="15"/>
  <c r="I774" i="15"/>
  <c r="H774" i="15"/>
  <c r="F774" i="15"/>
  <c r="E774" i="15"/>
  <c r="D774" i="15"/>
  <c r="C774" i="15"/>
  <c r="B774" i="15"/>
  <c r="V405" i="15"/>
  <c r="I773" i="15"/>
  <c r="H773" i="15"/>
  <c r="F773" i="15"/>
  <c r="J773" i="15" s="1"/>
  <c r="E773" i="15"/>
  <c r="D773" i="15"/>
  <c r="C773" i="15"/>
  <c r="B773" i="15"/>
  <c r="V404" i="15"/>
  <c r="I772" i="15"/>
  <c r="H772" i="15"/>
  <c r="F772" i="15"/>
  <c r="J772" i="15" s="1"/>
  <c r="E772" i="15"/>
  <c r="D772" i="15"/>
  <c r="C772" i="15"/>
  <c r="B772" i="15"/>
  <c r="V403" i="15"/>
  <c r="I771" i="15"/>
  <c r="H771" i="15"/>
  <c r="F771" i="15"/>
  <c r="E771" i="15"/>
  <c r="D771" i="15"/>
  <c r="C771" i="15"/>
  <c r="B771" i="15"/>
  <c r="V402" i="15"/>
  <c r="I770" i="15"/>
  <c r="H770" i="15"/>
  <c r="F770" i="15"/>
  <c r="J770" i="15" s="1"/>
  <c r="E770" i="15"/>
  <c r="D770" i="15"/>
  <c r="C770" i="15"/>
  <c r="B770" i="15"/>
  <c r="V401" i="15"/>
  <c r="I769" i="15"/>
  <c r="H769" i="15"/>
  <c r="F769" i="15"/>
  <c r="J769" i="15" s="1"/>
  <c r="E769" i="15"/>
  <c r="D769" i="15"/>
  <c r="C769" i="15"/>
  <c r="B769" i="15"/>
  <c r="W400" i="15"/>
  <c r="V400" i="15"/>
  <c r="I768" i="15"/>
  <c r="H768" i="15"/>
  <c r="F768" i="15"/>
  <c r="J768" i="15" s="1"/>
  <c r="E768" i="15"/>
  <c r="D768" i="15"/>
  <c r="C768" i="15"/>
  <c r="B768" i="15"/>
  <c r="V399" i="15"/>
  <c r="J767" i="15"/>
  <c r="I767" i="15"/>
  <c r="H767" i="15"/>
  <c r="F767" i="15"/>
  <c r="E767" i="15"/>
  <c r="D767" i="15"/>
  <c r="C767" i="15"/>
  <c r="B767" i="15"/>
  <c r="V398" i="15"/>
  <c r="I766" i="15"/>
  <c r="H766" i="15"/>
  <c r="F766" i="15"/>
  <c r="W766" i="15" s="1"/>
  <c r="E766" i="15"/>
  <c r="D766" i="15"/>
  <c r="C766" i="15"/>
  <c r="B766" i="15"/>
  <c r="V397" i="15"/>
  <c r="I765" i="15"/>
  <c r="H765" i="15"/>
  <c r="F765" i="15"/>
  <c r="E765" i="15"/>
  <c r="D765" i="15"/>
  <c r="C765" i="15"/>
  <c r="B765" i="15"/>
  <c r="V396" i="15"/>
  <c r="I764" i="15"/>
  <c r="H764" i="15"/>
  <c r="F764" i="15"/>
  <c r="W764" i="15" s="1"/>
  <c r="E764" i="15"/>
  <c r="D764" i="15"/>
  <c r="C764" i="15"/>
  <c r="B764" i="15"/>
  <c r="V395" i="15"/>
  <c r="I763" i="15"/>
  <c r="H763" i="15"/>
  <c r="F763" i="15"/>
  <c r="W763" i="15" s="1"/>
  <c r="E763" i="15"/>
  <c r="D763" i="15"/>
  <c r="C763" i="15"/>
  <c r="B763" i="15"/>
  <c r="W394" i="15"/>
  <c r="V394" i="15"/>
  <c r="I762" i="15"/>
  <c r="H762" i="15"/>
  <c r="F762" i="15"/>
  <c r="E762" i="15"/>
  <c r="D762" i="15"/>
  <c r="C762" i="15"/>
  <c r="B762" i="15"/>
  <c r="V393" i="15"/>
  <c r="J761" i="15"/>
  <c r="I761" i="15"/>
  <c r="H761" i="15"/>
  <c r="F761" i="15"/>
  <c r="E761" i="15"/>
  <c r="D761" i="15"/>
  <c r="C761" i="15"/>
  <c r="B761" i="15"/>
  <c r="V392" i="15"/>
  <c r="I760" i="15"/>
  <c r="H760" i="15"/>
  <c r="F760" i="15"/>
  <c r="J760" i="15" s="1"/>
  <c r="E760" i="15"/>
  <c r="D760" i="15"/>
  <c r="C760" i="15"/>
  <c r="B760" i="15"/>
  <c r="V391" i="15"/>
  <c r="I759" i="15"/>
  <c r="H759" i="15"/>
  <c r="F759" i="15"/>
  <c r="J759" i="15" s="1"/>
  <c r="E759" i="15"/>
  <c r="D759" i="15"/>
  <c r="C759" i="15"/>
  <c r="B759" i="15"/>
  <c r="V390" i="15"/>
  <c r="I758" i="15"/>
  <c r="H758" i="15"/>
  <c r="F758" i="15"/>
  <c r="E758" i="15"/>
  <c r="D758" i="15"/>
  <c r="C758" i="15"/>
  <c r="B758" i="15"/>
  <c r="V389" i="15"/>
  <c r="I757" i="15"/>
  <c r="H757" i="15"/>
  <c r="F757" i="15"/>
  <c r="W389" i="15" s="1"/>
  <c r="E757" i="15"/>
  <c r="D757" i="15"/>
  <c r="C757" i="15"/>
  <c r="B757" i="15"/>
  <c r="V388" i="15"/>
  <c r="I756" i="15"/>
  <c r="H756" i="15"/>
  <c r="F756" i="15"/>
  <c r="E756" i="15"/>
  <c r="D756" i="15"/>
  <c r="C756" i="15"/>
  <c r="B756" i="15"/>
  <c r="V387" i="15"/>
  <c r="I755" i="15"/>
  <c r="H755" i="15"/>
  <c r="F755" i="15"/>
  <c r="W387" i="15" s="1"/>
  <c r="E755" i="15"/>
  <c r="D755" i="15"/>
  <c r="C755" i="15"/>
  <c r="B755" i="15"/>
  <c r="V386" i="15"/>
  <c r="I754" i="15"/>
  <c r="H754" i="15"/>
  <c r="F754" i="15"/>
  <c r="E754" i="15"/>
  <c r="D754" i="15"/>
  <c r="C754" i="15"/>
  <c r="B754" i="15"/>
  <c r="V385" i="15"/>
  <c r="I753" i="15"/>
  <c r="H753" i="15"/>
  <c r="F753" i="15"/>
  <c r="W753" i="15" s="1"/>
  <c r="E753" i="15"/>
  <c r="D753" i="15"/>
  <c r="C753" i="15"/>
  <c r="B753" i="15"/>
  <c r="V384" i="15"/>
  <c r="I752" i="15"/>
  <c r="H752" i="15"/>
  <c r="F752" i="15"/>
  <c r="W752" i="15" s="1"/>
  <c r="E752" i="15"/>
  <c r="D752" i="15"/>
  <c r="C752" i="15"/>
  <c r="B752" i="15"/>
  <c r="V383" i="15"/>
  <c r="I751" i="15"/>
  <c r="H751" i="15"/>
  <c r="F751" i="15"/>
  <c r="W381" i="15" s="1"/>
  <c r="E751" i="15"/>
  <c r="D751" i="15"/>
  <c r="C751" i="15"/>
  <c r="B751" i="15"/>
  <c r="V382" i="15"/>
  <c r="I750" i="15"/>
  <c r="H750" i="15"/>
  <c r="F750" i="15"/>
  <c r="W750" i="15" s="1"/>
  <c r="E750" i="15"/>
  <c r="D750" i="15"/>
  <c r="C750" i="15"/>
  <c r="B750" i="15"/>
  <c r="J749" i="15"/>
  <c r="I749" i="15"/>
  <c r="H749" i="15"/>
  <c r="F749" i="15"/>
  <c r="E749" i="15"/>
  <c r="D749" i="15"/>
  <c r="C749" i="15"/>
  <c r="B749" i="15"/>
  <c r="W380" i="15"/>
  <c r="V380" i="15"/>
  <c r="I748" i="15"/>
  <c r="H748" i="15"/>
  <c r="F748" i="15"/>
  <c r="W378" i="15" s="1"/>
  <c r="E748" i="15"/>
  <c r="D748" i="15"/>
  <c r="C748" i="15"/>
  <c r="B748" i="15"/>
  <c r="W379" i="15"/>
  <c r="V379" i="15"/>
  <c r="I747" i="15"/>
  <c r="H747" i="15"/>
  <c r="F747" i="15"/>
  <c r="J747" i="15" s="1"/>
  <c r="E747" i="15"/>
  <c r="D747" i="15"/>
  <c r="C747" i="15"/>
  <c r="B747" i="15"/>
  <c r="I746" i="15"/>
  <c r="H746" i="15"/>
  <c r="F746" i="15"/>
  <c r="J746" i="15" s="1"/>
  <c r="E746" i="15"/>
  <c r="D746" i="15"/>
  <c r="C746" i="15"/>
  <c r="B746" i="15"/>
  <c r="W377" i="15"/>
  <c r="I745" i="15"/>
  <c r="H745" i="15"/>
  <c r="F745" i="15"/>
  <c r="J745" i="15" s="1"/>
  <c r="E745" i="15"/>
  <c r="D745" i="15"/>
  <c r="C745" i="15"/>
  <c r="B745" i="15"/>
  <c r="J744" i="15"/>
  <c r="I744" i="15"/>
  <c r="H744" i="15"/>
  <c r="F744" i="15"/>
  <c r="E744" i="15"/>
  <c r="D744" i="15"/>
  <c r="C744" i="15"/>
  <c r="B744" i="15"/>
  <c r="I743" i="15"/>
  <c r="H743" i="15"/>
  <c r="F743" i="15"/>
  <c r="W375" i="15" s="1"/>
  <c r="E743" i="15"/>
  <c r="D743" i="15"/>
  <c r="C743" i="15"/>
  <c r="B743" i="15"/>
  <c r="I742" i="15"/>
  <c r="H742" i="15"/>
  <c r="F742" i="15"/>
  <c r="E742" i="15"/>
  <c r="D742" i="15"/>
  <c r="C742" i="15"/>
  <c r="B742" i="15"/>
  <c r="I741" i="15"/>
  <c r="H741" i="15"/>
  <c r="F741" i="15"/>
  <c r="E741" i="15"/>
  <c r="D741" i="15"/>
  <c r="C741" i="15"/>
  <c r="B741" i="15"/>
  <c r="I740" i="15"/>
  <c r="H740" i="15"/>
  <c r="F740" i="15"/>
  <c r="E740" i="15"/>
  <c r="D740" i="15"/>
  <c r="C740" i="15"/>
  <c r="B740" i="15"/>
  <c r="I739" i="15"/>
  <c r="H739" i="15"/>
  <c r="F739" i="15"/>
  <c r="E739" i="15"/>
  <c r="D739" i="15"/>
  <c r="C739" i="15"/>
  <c r="B739" i="15"/>
  <c r="I738" i="15"/>
  <c r="H738" i="15"/>
  <c r="F738" i="15"/>
  <c r="J738" i="15" s="1"/>
  <c r="E738" i="15"/>
  <c r="D738" i="15"/>
  <c r="C738" i="15"/>
  <c r="B738" i="15"/>
  <c r="I737" i="15"/>
  <c r="H737" i="15"/>
  <c r="F737" i="15"/>
  <c r="J737" i="15" s="1"/>
  <c r="E737" i="15"/>
  <c r="D737" i="15"/>
  <c r="C737" i="15"/>
  <c r="B737" i="15"/>
  <c r="I736" i="15"/>
  <c r="H736" i="15"/>
  <c r="F736" i="15"/>
  <c r="J736" i="15" s="1"/>
  <c r="E736" i="15"/>
  <c r="D736" i="15"/>
  <c r="C736" i="15"/>
  <c r="B736" i="15"/>
  <c r="W367" i="15"/>
  <c r="J735" i="15"/>
  <c r="I735" i="15"/>
  <c r="H735" i="15"/>
  <c r="F735" i="15"/>
  <c r="E735" i="15"/>
  <c r="D735" i="15"/>
  <c r="C735" i="15"/>
  <c r="B735" i="15"/>
  <c r="I734" i="15"/>
  <c r="H734" i="15"/>
  <c r="F734" i="15"/>
  <c r="E734" i="15"/>
  <c r="D734" i="15"/>
  <c r="C734" i="15"/>
  <c r="B734" i="15"/>
  <c r="I733" i="15"/>
  <c r="H733" i="15"/>
  <c r="F733" i="15"/>
  <c r="E733" i="15"/>
  <c r="D733" i="15"/>
  <c r="C733" i="15"/>
  <c r="B733" i="15"/>
  <c r="I732" i="15"/>
  <c r="H732" i="15"/>
  <c r="F732" i="15"/>
  <c r="E732" i="15"/>
  <c r="D732" i="15"/>
  <c r="C732" i="15"/>
  <c r="B732" i="15"/>
  <c r="I731" i="15"/>
  <c r="H731" i="15"/>
  <c r="F731" i="15"/>
  <c r="W363" i="15" s="1"/>
  <c r="E731" i="15"/>
  <c r="D731" i="15"/>
  <c r="C731" i="15"/>
  <c r="B731" i="15"/>
  <c r="I730" i="15"/>
  <c r="H730" i="15"/>
  <c r="F730" i="15"/>
  <c r="E730" i="15"/>
  <c r="D730" i="15"/>
  <c r="C730" i="15"/>
  <c r="B730" i="15"/>
  <c r="V361" i="15"/>
  <c r="I729" i="15"/>
  <c r="H729" i="15"/>
  <c r="F729" i="15"/>
  <c r="W729" i="15" s="1"/>
  <c r="E729" i="15"/>
  <c r="D729" i="15"/>
  <c r="C729" i="15"/>
  <c r="B729" i="15"/>
  <c r="V360" i="15"/>
  <c r="I728" i="15"/>
  <c r="H728" i="15"/>
  <c r="F728" i="15"/>
  <c r="E728" i="15"/>
  <c r="D728" i="15"/>
  <c r="C728" i="15"/>
  <c r="B728" i="15"/>
  <c r="V359" i="15"/>
  <c r="I727" i="15"/>
  <c r="H727" i="15"/>
  <c r="F727" i="15"/>
  <c r="E727" i="15"/>
  <c r="D727" i="15"/>
  <c r="C727" i="15"/>
  <c r="B727" i="15"/>
  <c r="I726" i="15"/>
  <c r="H726" i="15"/>
  <c r="F726" i="15"/>
  <c r="E726" i="15"/>
  <c r="D726" i="15"/>
  <c r="C726" i="15"/>
  <c r="B726" i="15"/>
  <c r="I725" i="15"/>
  <c r="H725" i="15"/>
  <c r="F725" i="15"/>
  <c r="W357" i="15" s="1"/>
  <c r="E725" i="15"/>
  <c r="D725" i="15"/>
  <c r="C725" i="15"/>
  <c r="B725" i="15"/>
  <c r="I724" i="15"/>
  <c r="H724" i="15"/>
  <c r="F724" i="15"/>
  <c r="E724" i="15"/>
  <c r="D724" i="15"/>
  <c r="C724" i="15"/>
  <c r="B724" i="15"/>
  <c r="I723" i="15"/>
  <c r="H723" i="15"/>
  <c r="F723" i="15"/>
  <c r="E723" i="15"/>
  <c r="D723" i="15"/>
  <c r="C723" i="15"/>
  <c r="B723" i="15"/>
  <c r="W354" i="15"/>
  <c r="I722" i="15"/>
  <c r="H722" i="15"/>
  <c r="F722" i="15"/>
  <c r="J722" i="15" s="1"/>
  <c r="E722" i="15"/>
  <c r="D722" i="15"/>
  <c r="C722" i="15"/>
  <c r="B722" i="15"/>
  <c r="W353" i="15"/>
  <c r="J721" i="15"/>
  <c r="I721" i="15"/>
  <c r="H721" i="15"/>
  <c r="F721" i="15"/>
  <c r="E721" i="15"/>
  <c r="D721" i="15"/>
  <c r="C721" i="15"/>
  <c r="B721" i="15"/>
  <c r="W352" i="15"/>
  <c r="V352" i="15"/>
  <c r="I720" i="15"/>
  <c r="H720" i="15"/>
  <c r="F720" i="15"/>
  <c r="J720" i="15" s="1"/>
  <c r="E720" i="15"/>
  <c r="D720" i="15"/>
  <c r="C720" i="15"/>
  <c r="B720" i="15"/>
  <c r="I719" i="15"/>
  <c r="H719" i="15"/>
  <c r="F719" i="15"/>
  <c r="E719" i="15"/>
  <c r="D719" i="15"/>
  <c r="C719" i="15"/>
  <c r="B719" i="15"/>
  <c r="I718" i="15"/>
  <c r="H718" i="15"/>
  <c r="F718" i="15"/>
  <c r="W718" i="15" s="1"/>
  <c r="E718" i="15"/>
  <c r="D718" i="15"/>
  <c r="C718" i="15"/>
  <c r="B718" i="15"/>
  <c r="I717" i="15"/>
  <c r="H717" i="15"/>
  <c r="F717" i="15"/>
  <c r="W717" i="15" s="1"/>
  <c r="E717" i="15"/>
  <c r="D717" i="15"/>
  <c r="C717" i="15"/>
  <c r="B717" i="15"/>
  <c r="I716" i="15"/>
  <c r="H716" i="15"/>
  <c r="F716" i="15"/>
  <c r="W716" i="15" s="1"/>
  <c r="E716" i="15"/>
  <c r="D716" i="15"/>
  <c r="C716" i="15"/>
  <c r="B716" i="15"/>
  <c r="W347" i="15"/>
  <c r="I715" i="15"/>
  <c r="H715" i="15"/>
  <c r="F715" i="15"/>
  <c r="J715" i="15" s="1"/>
  <c r="E715" i="15"/>
  <c r="D715" i="15"/>
  <c r="C715" i="15"/>
  <c r="B715" i="15"/>
  <c r="J714" i="15"/>
  <c r="I714" i="15"/>
  <c r="H714" i="15"/>
  <c r="F714" i="15"/>
  <c r="E714" i="15"/>
  <c r="D714" i="15"/>
  <c r="C714" i="15"/>
  <c r="B714" i="15"/>
  <c r="I713" i="15"/>
  <c r="H713" i="15"/>
  <c r="F713" i="15"/>
  <c r="E713" i="15"/>
  <c r="D713" i="15"/>
  <c r="C713" i="15"/>
  <c r="B713" i="15"/>
  <c r="I712" i="15"/>
  <c r="H712" i="15"/>
  <c r="F712" i="15"/>
  <c r="J712" i="15" s="1"/>
  <c r="E712" i="15"/>
  <c r="D712" i="15"/>
  <c r="C712" i="15"/>
  <c r="B712" i="15"/>
  <c r="I711" i="15"/>
  <c r="H711" i="15"/>
  <c r="F711" i="15"/>
  <c r="J711" i="15" s="1"/>
  <c r="E711" i="15"/>
  <c r="D711" i="15"/>
  <c r="C711" i="15"/>
  <c r="B711" i="15"/>
  <c r="V342" i="15"/>
  <c r="I710" i="15"/>
  <c r="H710" i="15"/>
  <c r="F710" i="15"/>
  <c r="E710" i="15"/>
  <c r="D710" i="15"/>
  <c r="C710" i="15"/>
  <c r="B710" i="15"/>
  <c r="I709" i="15"/>
  <c r="H709" i="15"/>
  <c r="F709" i="15"/>
  <c r="E709" i="15"/>
  <c r="D709" i="15"/>
  <c r="C709" i="15"/>
  <c r="B709" i="15"/>
  <c r="I708" i="15"/>
  <c r="H708" i="15"/>
  <c r="F708" i="15"/>
  <c r="W328" i="15" s="1"/>
  <c r="E708" i="15"/>
  <c r="D708" i="15"/>
  <c r="C708" i="15"/>
  <c r="B708" i="15"/>
  <c r="I707" i="15"/>
  <c r="H707" i="15"/>
  <c r="F707" i="15"/>
  <c r="E707" i="15"/>
  <c r="D707" i="15"/>
  <c r="C707" i="15"/>
  <c r="B707" i="15"/>
  <c r="I706" i="15"/>
  <c r="H706" i="15"/>
  <c r="F706" i="15"/>
  <c r="W706" i="15" s="1"/>
  <c r="E706" i="15"/>
  <c r="D706" i="15"/>
  <c r="C706" i="15"/>
  <c r="B706" i="15"/>
  <c r="I705" i="15"/>
  <c r="H705" i="15"/>
  <c r="F705" i="15"/>
  <c r="E705" i="15"/>
  <c r="D705" i="15"/>
  <c r="C705" i="15"/>
  <c r="B705" i="15"/>
  <c r="I704" i="15"/>
  <c r="H704" i="15"/>
  <c r="F704" i="15"/>
  <c r="E704" i="15"/>
  <c r="D704" i="15"/>
  <c r="C704" i="15"/>
  <c r="B704" i="15"/>
  <c r="I703" i="15"/>
  <c r="H703" i="15"/>
  <c r="F703" i="15"/>
  <c r="E703" i="15"/>
  <c r="D703" i="15"/>
  <c r="C703" i="15"/>
  <c r="B703" i="15"/>
  <c r="I702" i="15"/>
  <c r="H702" i="15"/>
  <c r="F702" i="15"/>
  <c r="E702" i="15"/>
  <c r="D702" i="15"/>
  <c r="C702" i="15"/>
  <c r="B702" i="15"/>
  <c r="I701" i="15"/>
  <c r="H701" i="15"/>
  <c r="F701" i="15"/>
  <c r="J701" i="15" s="1"/>
  <c r="E701" i="15"/>
  <c r="D701" i="15"/>
  <c r="C701" i="15"/>
  <c r="B701" i="15"/>
  <c r="I700" i="15"/>
  <c r="H700" i="15"/>
  <c r="F700" i="15"/>
  <c r="J700" i="15" s="1"/>
  <c r="E700" i="15"/>
  <c r="D700" i="15"/>
  <c r="C700" i="15"/>
  <c r="B700" i="15"/>
  <c r="W331" i="15"/>
  <c r="I699" i="15"/>
  <c r="H699" i="15"/>
  <c r="F699" i="15"/>
  <c r="J699" i="15" s="1"/>
  <c r="E699" i="15"/>
  <c r="D699" i="15"/>
  <c r="C699" i="15"/>
  <c r="B699" i="15"/>
  <c r="W330" i="15"/>
  <c r="V330" i="15"/>
  <c r="I698" i="15"/>
  <c r="H698" i="15"/>
  <c r="F698" i="15"/>
  <c r="J698" i="15" s="1"/>
  <c r="E698" i="15"/>
  <c r="D698" i="15"/>
  <c r="C698" i="15"/>
  <c r="B698" i="15"/>
  <c r="W329" i="15"/>
  <c r="V329" i="15"/>
  <c r="I697" i="15"/>
  <c r="H697" i="15"/>
  <c r="F697" i="15"/>
  <c r="E697" i="15"/>
  <c r="D697" i="15"/>
  <c r="C697" i="15"/>
  <c r="B697" i="15"/>
  <c r="V328" i="15"/>
  <c r="I696" i="15"/>
  <c r="H696" i="15"/>
  <c r="F696" i="15"/>
  <c r="J696" i="15" s="1"/>
  <c r="E696" i="15"/>
  <c r="D696" i="15"/>
  <c r="C696" i="15"/>
  <c r="B696" i="15"/>
  <c r="I695" i="15"/>
  <c r="H695" i="15"/>
  <c r="F695" i="15"/>
  <c r="E695" i="15"/>
  <c r="D695" i="15"/>
  <c r="C695" i="15"/>
  <c r="B695" i="15"/>
  <c r="I694" i="15"/>
  <c r="H694" i="15"/>
  <c r="F694" i="15"/>
  <c r="E694" i="15"/>
  <c r="D694" i="15"/>
  <c r="C694" i="15"/>
  <c r="B694" i="15"/>
  <c r="I693" i="15"/>
  <c r="H693" i="15"/>
  <c r="F693" i="15"/>
  <c r="E693" i="15"/>
  <c r="D693" i="15"/>
  <c r="C693" i="15"/>
  <c r="B693" i="15"/>
  <c r="I692" i="15"/>
  <c r="H692" i="15"/>
  <c r="F692" i="15"/>
  <c r="E692" i="15"/>
  <c r="D692" i="15"/>
  <c r="C692" i="15"/>
  <c r="B692" i="15"/>
  <c r="W323" i="15"/>
  <c r="I691" i="15"/>
  <c r="H691" i="15"/>
  <c r="F691" i="15"/>
  <c r="J691" i="15" s="1"/>
  <c r="E691" i="15"/>
  <c r="D691" i="15"/>
  <c r="C691" i="15"/>
  <c r="B691" i="15"/>
  <c r="W322" i="15"/>
  <c r="I690" i="15"/>
  <c r="H690" i="15"/>
  <c r="F690" i="15"/>
  <c r="J690" i="15" s="1"/>
  <c r="E690" i="15"/>
  <c r="D690" i="15"/>
  <c r="C690" i="15"/>
  <c r="B690" i="15"/>
  <c r="V321" i="15"/>
  <c r="I689" i="15"/>
  <c r="H689" i="15"/>
  <c r="F689" i="15"/>
  <c r="J689" i="15" s="1"/>
  <c r="E689" i="15"/>
  <c r="D689" i="15"/>
  <c r="C689" i="15"/>
  <c r="B689" i="15"/>
  <c r="I688" i="15"/>
  <c r="H688" i="15"/>
  <c r="F688" i="15"/>
  <c r="J688" i="15" s="1"/>
  <c r="E688" i="15"/>
  <c r="D688" i="15"/>
  <c r="C688" i="15"/>
  <c r="B688" i="15"/>
  <c r="W319" i="15"/>
  <c r="I687" i="15"/>
  <c r="H687" i="15"/>
  <c r="F687" i="15"/>
  <c r="J687" i="15" s="1"/>
  <c r="E687" i="15"/>
  <c r="D687" i="15"/>
  <c r="C687" i="15"/>
  <c r="B687" i="15"/>
  <c r="I686" i="15"/>
  <c r="H686" i="15"/>
  <c r="F686" i="15"/>
  <c r="E686" i="15"/>
  <c r="D686" i="15"/>
  <c r="C686" i="15"/>
  <c r="B686" i="15"/>
  <c r="I685" i="15"/>
  <c r="H685" i="15"/>
  <c r="F685" i="15"/>
  <c r="E685" i="15"/>
  <c r="D685" i="15"/>
  <c r="C685" i="15"/>
  <c r="B685" i="15"/>
  <c r="V316" i="15"/>
  <c r="I684" i="15"/>
  <c r="H684" i="15"/>
  <c r="F684" i="15"/>
  <c r="W684" i="15" s="1"/>
  <c r="E684" i="15"/>
  <c r="D684" i="15"/>
  <c r="C684" i="15"/>
  <c r="B684" i="15"/>
  <c r="V315" i="15"/>
  <c r="I683" i="15"/>
  <c r="H683" i="15"/>
  <c r="F683" i="15"/>
  <c r="W315" i="15" s="1"/>
  <c r="E683" i="15"/>
  <c r="D683" i="15"/>
  <c r="C683" i="15"/>
  <c r="B683" i="15"/>
  <c r="I682" i="15"/>
  <c r="H682" i="15"/>
  <c r="F682" i="15"/>
  <c r="E682" i="15"/>
  <c r="D682" i="15"/>
  <c r="C682" i="15"/>
  <c r="B682" i="15"/>
  <c r="V313" i="15"/>
  <c r="I681" i="15"/>
  <c r="H681" i="15"/>
  <c r="F681" i="15"/>
  <c r="W681" i="15" s="1"/>
  <c r="E681" i="15"/>
  <c r="D681" i="15"/>
  <c r="C681" i="15"/>
  <c r="B681" i="15"/>
  <c r="I680" i="15"/>
  <c r="H680" i="15"/>
  <c r="F680" i="15"/>
  <c r="W680" i="15" s="1"/>
  <c r="E680" i="15"/>
  <c r="D680" i="15"/>
  <c r="C680" i="15"/>
  <c r="B680" i="15"/>
  <c r="I679" i="15"/>
  <c r="H679" i="15"/>
  <c r="F679" i="15"/>
  <c r="E679" i="15"/>
  <c r="D679" i="15"/>
  <c r="C679" i="15"/>
  <c r="B679" i="15"/>
  <c r="I678" i="15"/>
  <c r="H678" i="15"/>
  <c r="F678" i="15"/>
  <c r="E678" i="15"/>
  <c r="D678" i="15"/>
  <c r="C678" i="15"/>
  <c r="B678" i="15"/>
  <c r="W309" i="15"/>
  <c r="I677" i="15"/>
  <c r="H677" i="15"/>
  <c r="F677" i="15"/>
  <c r="J677" i="15" s="1"/>
  <c r="E677" i="15"/>
  <c r="D677" i="15"/>
  <c r="C677" i="15"/>
  <c r="B677" i="15"/>
  <c r="I676" i="15"/>
  <c r="H676" i="15"/>
  <c r="F676" i="15"/>
  <c r="J676" i="15" s="1"/>
  <c r="E676" i="15"/>
  <c r="D676" i="15"/>
  <c r="C676" i="15"/>
  <c r="B676" i="15"/>
  <c r="W307" i="15"/>
  <c r="I675" i="15"/>
  <c r="H675" i="15"/>
  <c r="F675" i="15"/>
  <c r="J675" i="15" s="1"/>
  <c r="E675" i="15"/>
  <c r="D675" i="15"/>
  <c r="C675" i="15"/>
  <c r="B675" i="15"/>
  <c r="W306" i="15"/>
  <c r="I674" i="15"/>
  <c r="H674" i="15"/>
  <c r="F674" i="15"/>
  <c r="J674" i="15" s="1"/>
  <c r="E674" i="15"/>
  <c r="D674" i="15"/>
  <c r="C674" i="15"/>
  <c r="B674" i="15"/>
  <c r="V305" i="15"/>
  <c r="I673" i="15"/>
  <c r="H673" i="15"/>
  <c r="F673" i="15"/>
  <c r="J673" i="15" s="1"/>
  <c r="E673" i="15"/>
  <c r="D673" i="15"/>
  <c r="C673" i="15"/>
  <c r="B673" i="15"/>
  <c r="W304" i="15"/>
  <c r="V304" i="15"/>
  <c r="I672" i="15"/>
  <c r="H672" i="15"/>
  <c r="F672" i="15"/>
  <c r="J672" i="15" s="1"/>
  <c r="E672" i="15"/>
  <c r="D672" i="15"/>
  <c r="C672" i="15"/>
  <c r="B672" i="15"/>
  <c r="V303" i="15"/>
  <c r="I671" i="15"/>
  <c r="H671" i="15"/>
  <c r="F671" i="15"/>
  <c r="J671" i="15" s="1"/>
  <c r="E671" i="15"/>
  <c r="D671" i="15"/>
  <c r="C671" i="15"/>
  <c r="B671" i="15"/>
  <c r="I670" i="15"/>
  <c r="H670" i="15"/>
  <c r="F670" i="15"/>
  <c r="E670" i="15"/>
  <c r="D670" i="15"/>
  <c r="C670" i="15"/>
  <c r="B670" i="15"/>
  <c r="V301" i="15"/>
  <c r="I669" i="15"/>
  <c r="H669" i="15"/>
  <c r="F669" i="15"/>
  <c r="E669" i="15"/>
  <c r="D669" i="15"/>
  <c r="C669" i="15"/>
  <c r="B669" i="15"/>
  <c r="I668" i="15"/>
  <c r="H668" i="15"/>
  <c r="F668" i="15"/>
  <c r="E668" i="15"/>
  <c r="D668" i="15"/>
  <c r="C668" i="15"/>
  <c r="B668" i="15"/>
  <c r="I667" i="15"/>
  <c r="H667" i="15"/>
  <c r="F667" i="15"/>
  <c r="E667" i="15"/>
  <c r="D667" i="15"/>
  <c r="C667" i="15"/>
  <c r="B667" i="15"/>
  <c r="W298" i="15"/>
  <c r="I666" i="15"/>
  <c r="H666" i="15"/>
  <c r="F666" i="15"/>
  <c r="J666" i="15" s="1"/>
  <c r="E666" i="15"/>
  <c r="D666" i="15"/>
  <c r="C666" i="15"/>
  <c r="B666" i="15"/>
  <c r="I665" i="15"/>
  <c r="H665" i="15"/>
  <c r="F665" i="15"/>
  <c r="J665" i="15" s="1"/>
  <c r="E665" i="15"/>
  <c r="D665" i="15"/>
  <c r="C665" i="15"/>
  <c r="B665" i="15"/>
  <c r="W296" i="15"/>
  <c r="V296" i="15"/>
  <c r="I664" i="15"/>
  <c r="H664" i="15"/>
  <c r="F664" i="15"/>
  <c r="J664" i="15" s="1"/>
  <c r="E664" i="15"/>
  <c r="D664" i="15"/>
  <c r="C664" i="15"/>
  <c r="B664" i="15"/>
  <c r="V295" i="15"/>
  <c r="I663" i="15"/>
  <c r="H663" i="15"/>
  <c r="F663" i="15"/>
  <c r="J663" i="15" s="1"/>
  <c r="E663" i="15"/>
  <c r="D663" i="15"/>
  <c r="C663" i="15"/>
  <c r="B663" i="15"/>
  <c r="I662" i="15"/>
  <c r="H662" i="15"/>
  <c r="F662" i="15"/>
  <c r="E662" i="15"/>
  <c r="D662" i="15"/>
  <c r="C662" i="15"/>
  <c r="B662" i="15"/>
  <c r="I661" i="15"/>
  <c r="H661" i="15"/>
  <c r="F661" i="15"/>
  <c r="J661" i="15" s="1"/>
  <c r="E661" i="15"/>
  <c r="D661" i="15"/>
  <c r="C661" i="15"/>
  <c r="B661" i="15"/>
  <c r="V292" i="15"/>
  <c r="I660" i="15"/>
  <c r="H660" i="15"/>
  <c r="F660" i="15"/>
  <c r="E660" i="15"/>
  <c r="D660" i="15"/>
  <c r="C660" i="15"/>
  <c r="B660" i="15"/>
  <c r="I659" i="15"/>
  <c r="H659" i="15"/>
  <c r="F659" i="15"/>
  <c r="E659" i="15"/>
  <c r="D659" i="15"/>
  <c r="C659" i="15"/>
  <c r="B659" i="15"/>
  <c r="V290" i="15"/>
  <c r="I658" i="15"/>
  <c r="H658" i="15"/>
  <c r="F658" i="15"/>
  <c r="J658" i="15" s="1"/>
  <c r="E658" i="15"/>
  <c r="D658" i="15"/>
  <c r="C658" i="15"/>
  <c r="B658" i="15"/>
  <c r="V289" i="15"/>
  <c r="I657" i="15"/>
  <c r="H657" i="15"/>
  <c r="F657" i="15"/>
  <c r="W288" i="15" s="1"/>
  <c r="E657" i="15"/>
  <c r="D657" i="15"/>
  <c r="C657" i="15"/>
  <c r="B657" i="15"/>
  <c r="V288" i="15"/>
  <c r="I656" i="15"/>
  <c r="H656" i="15"/>
  <c r="F656" i="15"/>
  <c r="W656" i="15" s="1"/>
  <c r="E656" i="15"/>
  <c r="D656" i="15"/>
  <c r="C656" i="15"/>
  <c r="B656" i="15"/>
  <c r="V287" i="15"/>
  <c r="I655" i="15"/>
  <c r="H655" i="15"/>
  <c r="F655" i="15"/>
  <c r="E655" i="15"/>
  <c r="D655" i="15"/>
  <c r="C655" i="15"/>
  <c r="B655" i="15"/>
  <c r="I654" i="15"/>
  <c r="H654" i="15"/>
  <c r="F654" i="15"/>
  <c r="W285" i="15" s="1"/>
  <c r="E654" i="15"/>
  <c r="D654" i="15"/>
  <c r="C654" i="15"/>
  <c r="B654" i="15"/>
  <c r="I653" i="15"/>
  <c r="H653" i="15"/>
  <c r="F653" i="15"/>
  <c r="J653" i="15" s="1"/>
  <c r="E653" i="15"/>
  <c r="D653" i="15"/>
  <c r="C653" i="15"/>
  <c r="B653" i="15"/>
  <c r="I652" i="15"/>
  <c r="H652" i="15"/>
  <c r="F652" i="15"/>
  <c r="E652" i="15"/>
  <c r="D652" i="15"/>
  <c r="C652" i="15"/>
  <c r="B652" i="15"/>
  <c r="W283" i="15"/>
  <c r="I651" i="15"/>
  <c r="H651" i="15"/>
  <c r="F651" i="15"/>
  <c r="J651" i="15" s="1"/>
  <c r="E651" i="15"/>
  <c r="D651" i="15"/>
  <c r="C651" i="15"/>
  <c r="B651" i="15"/>
  <c r="I650" i="15"/>
  <c r="H650" i="15"/>
  <c r="F650" i="15"/>
  <c r="W282" i="15" s="1"/>
  <c r="E650" i="15"/>
  <c r="D650" i="15"/>
  <c r="C650" i="15"/>
  <c r="B650" i="15"/>
  <c r="V281" i="15"/>
  <c r="I649" i="15"/>
  <c r="H649" i="15"/>
  <c r="F649" i="15"/>
  <c r="J649" i="15" s="1"/>
  <c r="E649" i="15"/>
  <c r="D649" i="15"/>
  <c r="C649" i="15"/>
  <c r="B649" i="15"/>
  <c r="W280" i="15"/>
  <c r="V280" i="15"/>
  <c r="I648" i="15"/>
  <c r="H648" i="15"/>
  <c r="F648" i="15"/>
  <c r="J648" i="15" s="1"/>
  <c r="E648" i="15"/>
  <c r="D648" i="15"/>
  <c r="C648" i="15"/>
  <c r="B648" i="15"/>
  <c r="J647" i="15"/>
  <c r="I647" i="15"/>
  <c r="H647" i="15"/>
  <c r="F647" i="15"/>
  <c r="E647" i="15"/>
  <c r="D647" i="15"/>
  <c r="C647" i="15"/>
  <c r="B647" i="15"/>
  <c r="W278" i="15"/>
  <c r="V278" i="15"/>
  <c r="I646" i="15"/>
  <c r="H646" i="15"/>
  <c r="F646" i="15"/>
  <c r="W268" i="15" s="1"/>
  <c r="E646" i="15"/>
  <c r="D646" i="15"/>
  <c r="C646" i="15"/>
  <c r="B646" i="15"/>
  <c r="V277" i="15"/>
  <c r="I645" i="15"/>
  <c r="H645" i="15"/>
  <c r="F645" i="15"/>
  <c r="E645" i="15"/>
  <c r="D645" i="15"/>
  <c r="C645" i="15"/>
  <c r="B645" i="15"/>
  <c r="V276" i="15"/>
  <c r="I644" i="15"/>
  <c r="H644" i="15"/>
  <c r="F644" i="15"/>
  <c r="W276" i="15" s="1"/>
  <c r="E644" i="15"/>
  <c r="D644" i="15"/>
  <c r="C644" i="15"/>
  <c r="B644" i="15"/>
  <c r="I643" i="15"/>
  <c r="H643" i="15"/>
  <c r="F643" i="15"/>
  <c r="W643" i="15" s="1"/>
  <c r="E643" i="15"/>
  <c r="D643" i="15"/>
  <c r="C643" i="15"/>
  <c r="B643" i="15"/>
  <c r="I642" i="15"/>
  <c r="H642" i="15"/>
  <c r="F642" i="15"/>
  <c r="W274" i="15" s="1"/>
  <c r="E642" i="15"/>
  <c r="D642" i="15"/>
  <c r="C642" i="15"/>
  <c r="B642" i="15"/>
  <c r="V273" i="15"/>
  <c r="I641" i="15"/>
  <c r="H641" i="15"/>
  <c r="F641" i="15"/>
  <c r="J641" i="15" s="1"/>
  <c r="E641" i="15"/>
  <c r="D641" i="15"/>
  <c r="C641" i="15"/>
  <c r="B641" i="15"/>
  <c r="I640" i="15"/>
  <c r="H640" i="15"/>
  <c r="F640" i="15"/>
  <c r="J640" i="15" s="1"/>
  <c r="E640" i="15"/>
  <c r="D640" i="15"/>
  <c r="C640" i="15"/>
  <c r="B640" i="15"/>
  <c r="W271" i="15"/>
  <c r="I639" i="15"/>
  <c r="H639" i="15"/>
  <c r="F639" i="15"/>
  <c r="J639" i="15" s="1"/>
  <c r="E639" i="15"/>
  <c r="D639" i="15"/>
  <c r="C639" i="15"/>
  <c r="B639" i="15"/>
  <c r="W270" i="15"/>
  <c r="V270" i="15"/>
  <c r="I638" i="15"/>
  <c r="H638" i="15"/>
  <c r="F638" i="15"/>
  <c r="J638" i="15" s="1"/>
  <c r="E638" i="15"/>
  <c r="D638" i="15"/>
  <c r="C638" i="15"/>
  <c r="B638" i="15"/>
  <c r="I637" i="15"/>
  <c r="H637" i="15"/>
  <c r="F637" i="15"/>
  <c r="J637" i="15" s="1"/>
  <c r="E637" i="15"/>
  <c r="D637" i="15"/>
  <c r="C637" i="15"/>
  <c r="B637" i="15"/>
  <c r="J636" i="15"/>
  <c r="I636" i="15"/>
  <c r="H636" i="15"/>
  <c r="F636" i="15"/>
  <c r="E636" i="15"/>
  <c r="D636" i="15"/>
  <c r="C636" i="15"/>
  <c r="B636" i="15"/>
  <c r="I635" i="15"/>
  <c r="H635" i="15"/>
  <c r="F635" i="15"/>
  <c r="W635" i="15" s="1"/>
  <c r="E635" i="15"/>
  <c r="D635" i="15"/>
  <c r="C635" i="15"/>
  <c r="B635" i="15"/>
  <c r="I634" i="15"/>
  <c r="H634" i="15"/>
  <c r="F634" i="15"/>
  <c r="E634" i="15"/>
  <c r="D634" i="15"/>
  <c r="C634" i="15"/>
  <c r="B634" i="15"/>
  <c r="V265" i="15"/>
  <c r="I633" i="15"/>
  <c r="H633" i="15"/>
  <c r="F633" i="15"/>
  <c r="E633" i="15"/>
  <c r="D633" i="15"/>
  <c r="C633" i="15"/>
  <c r="B633" i="15"/>
  <c r="W264" i="15"/>
  <c r="I632" i="15"/>
  <c r="H632" i="15"/>
  <c r="F632" i="15"/>
  <c r="J632" i="15" s="1"/>
  <c r="E632" i="15"/>
  <c r="D632" i="15"/>
  <c r="C632" i="15"/>
  <c r="B632" i="15"/>
  <c r="I631" i="15"/>
  <c r="H631" i="15"/>
  <c r="F631" i="15"/>
  <c r="J631" i="15" s="1"/>
  <c r="E631" i="15"/>
  <c r="D631" i="15"/>
  <c r="C631" i="15"/>
  <c r="B631" i="15"/>
  <c r="W262" i="15"/>
  <c r="I630" i="15"/>
  <c r="H630" i="15"/>
  <c r="F630" i="15"/>
  <c r="J630" i="15" s="1"/>
  <c r="E630" i="15"/>
  <c r="D630" i="15"/>
  <c r="C630" i="15"/>
  <c r="B630" i="15"/>
  <c r="W261" i="15"/>
  <c r="J629" i="15"/>
  <c r="I629" i="15"/>
  <c r="H629" i="15"/>
  <c r="F629" i="15"/>
  <c r="E629" i="15"/>
  <c r="D629" i="15"/>
  <c r="C629" i="15"/>
  <c r="B629" i="15"/>
  <c r="I628" i="15"/>
  <c r="H628" i="15"/>
  <c r="F628" i="15"/>
  <c r="J628" i="15" s="1"/>
  <c r="E628" i="15"/>
  <c r="D628" i="15"/>
  <c r="C628" i="15"/>
  <c r="B628" i="15"/>
  <c r="W259" i="15"/>
  <c r="I627" i="15"/>
  <c r="H627" i="15"/>
  <c r="F627" i="15"/>
  <c r="J627" i="15" s="1"/>
  <c r="E627" i="15"/>
  <c r="D627" i="15"/>
  <c r="C627" i="15"/>
  <c r="B627" i="15"/>
  <c r="I626" i="15"/>
  <c r="H626" i="15"/>
  <c r="F626" i="15"/>
  <c r="E626" i="15"/>
  <c r="D626" i="15"/>
  <c r="C626" i="15"/>
  <c r="B626" i="15"/>
  <c r="V257" i="15"/>
  <c r="I625" i="15"/>
  <c r="H625" i="15"/>
  <c r="F625" i="15"/>
  <c r="E625" i="15"/>
  <c r="D625" i="15"/>
  <c r="C625" i="15"/>
  <c r="B625" i="15"/>
  <c r="I624" i="15"/>
  <c r="H624" i="15"/>
  <c r="F624" i="15"/>
  <c r="E624" i="15"/>
  <c r="D624" i="15"/>
  <c r="C624" i="15"/>
  <c r="B624" i="15"/>
  <c r="V255" i="15"/>
  <c r="I623" i="15"/>
  <c r="H623" i="15"/>
  <c r="F623" i="15"/>
  <c r="E623" i="15"/>
  <c r="D623" i="15"/>
  <c r="C623" i="15"/>
  <c r="B623" i="15"/>
  <c r="I622" i="15"/>
  <c r="H622" i="15"/>
  <c r="F622" i="15"/>
  <c r="J622" i="15" s="1"/>
  <c r="E622" i="15"/>
  <c r="D622" i="15"/>
  <c r="C622" i="15"/>
  <c r="B622" i="15"/>
  <c r="I621" i="15"/>
  <c r="H621" i="15"/>
  <c r="F621" i="15"/>
  <c r="E621" i="15"/>
  <c r="D621" i="15"/>
  <c r="C621" i="15"/>
  <c r="B621" i="15"/>
  <c r="W252" i="15"/>
  <c r="I620" i="15"/>
  <c r="H620" i="15"/>
  <c r="F620" i="15"/>
  <c r="J620" i="15" s="1"/>
  <c r="E620" i="15"/>
  <c r="D620" i="15"/>
  <c r="C620" i="15"/>
  <c r="B620" i="15"/>
  <c r="I619" i="15"/>
  <c r="H619" i="15"/>
  <c r="F619" i="15"/>
  <c r="E619" i="15"/>
  <c r="D619" i="15"/>
  <c r="C619" i="15"/>
  <c r="B619" i="15"/>
  <c r="I618" i="15"/>
  <c r="H618" i="15"/>
  <c r="F618" i="15"/>
  <c r="W244" i="15" s="1"/>
  <c r="E618" i="15"/>
  <c r="D618" i="15"/>
  <c r="C618" i="15"/>
  <c r="B618" i="15"/>
  <c r="W249" i="15"/>
  <c r="V249" i="15"/>
  <c r="I617" i="15"/>
  <c r="H617" i="15"/>
  <c r="F617" i="15"/>
  <c r="J617" i="15" s="1"/>
  <c r="E617" i="15"/>
  <c r="D617" i="15"/>
  <c r="C617" i="15"/>
  <c r="B617" i="15"/>
  <c r="I616" i="15"/>
  <c r="H616" i="15"/>
  <c r="F616" i="15"/>
  <c r="E616" i="15"/>
  <c r="D616" i="15"/>
  <c r="C616" i="15"/>
  <c r="B616" i="15"/>
  <c r="I615" i="15"/>
  <c r="H615" i="15"/>
  <c r="F615" i="15"/>
  <c r="J615" i="15" s="1"/>
  <c r="E615" i="15"/>
  <c r="D615" i="15"/>
  <c r="C615" i="15"/>
  <c r="B615" i="15"/>
  <c r="V246" i="15"/>
  <c r="I614" i="15"/>
  <c r="H614" i="15"/>
  <c r="F614" i="15"/>
  <c r="W246" i="15" s="1"/>
  <c r="E614" i="15"/>
  <c r="D614" i="15"/>
  <c r="C614" i="15"/>
  <c r="B614" i="15"/>
  <c r="I613" i="15"/>
  <c r="H613" i="15"/>
  <c r="F613" i="15"/>
  <c r="J613" i="15" s="1"/>
  <c r="E613" i="15"/>
  <c r="D613" i="15"/>
  <c r="C613" i="15"/>
  <c r="B613" i="15"/>
  <c r="I612" i="15"/>
  <c r="H612" i="15"/>
  <c r="F612" i="15"/>
  <c r="E612" i="15"/>
  <c r="D612" i="15"/>
  <c r="C612" i="15"/>
  <c r="B612" i="15"/>
  <c r="I611" i="15"/>
  <c r="H611" i="15"/>
  <c r="F611" i="15"/>
  <c r="W611" i="15" s="1"/>
  <c r="E611" i="15"/>
  <c r="D611" i="15"/>
  <c r="C611" i="15"/>
  <c r="B611" i="15"/>
  <c r="W242" i="15"/>
  <c r="I610" i="15"/>
  <c r="H610" i="15"/>
  <c r="F610" i="15"/>
  <c r="J610" i="15" s="1"/>
  <c r="E610" i="15"/>
  <c r="D610" i="15"/>
  <c r="C610" i="15"/>
  <c r="B610" i="15"/>
  <c r="I609" i="15"/>
  <c r="H609" i="15"/>
  <c r="F609" i="15"/>
  <c r="E609" i="15"/>
  <c r="D609" i="15"/>
  <c r="C609" i="15"/>
  <c r="B609" i="15"/>
  <c r="I608" i="15"/>
  <c r="H608" i="15"/>
  <c r="F608" i="15"/>
  <c r="J608" i="15" s="1"/>
  <c r="E608" i="15"/>
  <c r="D608" i="15"/>
  <c r="C608" i="15"/>
  <c r="B608" i="15"/>
  <c r="I607" i="15"/>
  <c r="H607" i="15"/>
  <c r="F607" i="15"/>
  <c r="W233" i="15" s="1"/>
  <c r="E607" i="15"/>
  <c r="D607" i="15"/>
  <c r="C607" i="15"/>
  <c r="B607" i="15"/>
  <c r="I606" i="15"/>
  <c r="H606" i="15"/>
  <c r="F606" i="15"/>
  <c r="E606" i="15"/>
  <c r="D606" i="15"/>
  <c r="C606" i="15"/>
  <c r="B606" i="15"/>
  <c r="I605" i="15"/>
  <c r="H605" i="15"/>
  <c r="F605" i="15"/>
  <c r="J605" i="15" s="1"/>
  <c r="E605" i="15"/>
  <c r="D605" i="15"/>
  <c r="C605" i="15"/>
  <c r="B605" i="15"/>
  <c r="W236" i="15"/>
  <c r="I604" i="15"/>
  <c r="H604" i="15"/>
  <c r="F604" i="15"/>
  <c r="J604" i="15" s="1"/>
  <c r="E604" i="15"/>
  <c r="D604" i="15"/>
  <c r="C604" i="15"/>
  <c r="B604" i="15"/>
  <c r="I603" i="15"/>
  <c r="H603" i="15"/>
  <c r="F603" i="15"/>
  <c r="J603" i="15" s="1"/>
  <c r="E603" i="15"/>
  <c r="D603" i="15"/>
  <c r="C603" i="15"/>
  <c r="B603" i="15"/>
  <c r="W234" i="15"/>
  <c r="I602" i="15"/>
  <c r="H602" i="15"/>
  <c r="F602" i="15"/>
  <c r="J602" i="15" s="1"/>
  <c r="E602" i="15"/>
  <c r="D602" i="15"/>
  <c r="C602" i="15"/>
  <c r="B602" i="15"/>
  <c r="I601" i="15"/>
  <c r="H601" i="15"/>
  <c r="F601" i="15"/>
  <c r="J601" i="15" s="1"/>
  <c r="E601" i="15"/>
  <c r="D601" i="15"/>
  <c r="C601" i="15"/>
  <c r="B601" i="15"/>
  <c r="I600" i="15"/>
  <c r="H600" i="15"/>
  <c r="F600" i="15"/>
  <c r="W227" i="15" s="1"/>
  <c r="E600" i="15"/>
  <c r="D600" i="15"/>
  <c r="C600" i="15"/>
  <c r="B600" i="15"/>
  <c r="I599" i="15"/>
  <c r="H599" i="15"/>
  <c r="F599" i="15"/>
  <c r="E599" i="15"/>
  <c r="D599" i="15"/>
  <c r="C599" i="15"/>
  <c r="B599" i="15"/>
  <c r="I598" i="15"/>
  <c r="H598" i="15"/>
  <c r="F598" i="15"/>
  <c r="W598" i="15" s="1"/>
  <c r="E598" i="15"/>
  <c r="D598" i="15"/>
  <c r="C598" i="15"/>
  <c r="B598" i="15"/>
  <c r="I597" i="15"/>
  <c r="H597" i="15"/>
  <c r="F597" i="15"/>
  <c r="W225" i="15" s="1"/>
  <c r="E597" i="15"/>
  <c r="D597" i="15"/>
  <c r="C597" i="15"/>
  <c r="B597" i="15"/>
  <c r="W228" i="15"/>
  <c r="I596" i="15"/>
  <c r="H596" i="15"/>
  <c r="F596" i="15"/>
  <c r="J596" i="15" s="1"/>
  <c r="E596" i="15"/>
  <c r="D596" i="15"/>
  <c r="C596" i="15"/>
  <c r="B596" i="15"/>
  <c r="V227" i="15"/>
  <c r="I595" i="15"/>
  <c r="H595" i="15"/>
  <c r="F595" i="15"/>
  <c r="W595" i="15" s="1"/>
  <c r="E595" i="15"/>
  <c r="D595" i="15"/>
  <c r="C595" i="15"/>
  <c r="B595" i="15"/>
  <c r="W226" i="15"/>
  <c r="I594" i="15"/>
  <c r="H594" i="15"/>
  <c r="F594" i="15"/>
  <c r="J594" i="15" s="1"/>
  <c r="E594" i="15"/>
  <c r="D594" i="15"/>
  <c r="C594" i="15"/>
  <c r="B594" i="15"/>
  <c r="I593" i="15"/>
  <c r="H593" i="15"/>
  <c r="F593" i="15"/>
  <c r="J593" i="15" s="1"/>
  <c r="E593" i="15"/>
  <c r="D593" i="15"/>
  <c r="C593" i="15"/>
  <c r="B593" i="15"/>
  <c r="W224" i="15"/>
  <c r="I592" i="15"/>
  <c r="H592" i="15"/>
  <c r="F592" i="15"/>
  <c r="J592" i="15" s="1"/>
  <c r="E592" i="15"/>
  <c r="D592" i="15"/>
  <c r="C592" i="15"/>
  <c r="B592" i="15"/>
  <c r="I591" i="15"/>
  <c r="H591" i="15"/>
  <c r="F591" i="15"/>
  <c r="J591" i="15" s="1"/>
  <c r="E591" i="15"/>
  <c r="D591" i="15"/>
  <c r="C591" i="15"/>
  <c r="B591" i="15"/>
  <c r="I590" i="15"/>
  <c r="H590" i="15"/>
  <c r="F590" i="15"/>
  <c r="W269" i="15" s="1"/>
  <c r="E590" i="15"/>
  <c r="D590" i="15"/>
  <c r="C590" i="15"/>
  <c r="B590" i="15"/>
  <c r="V221" i="15"/>
  <c r="J589" i="15"/>
  <c r="I589" i="15"/>
  <c r="H589" i="15"/>
  <c r="F589" i="15"/>
  <c r="E589" i="15"/>
  <c r="D589" i="15"/>
  <c r="C589" i="15"/>
  <c r="B589" i="15"/>
  <c r="I588" i="15"/>
  <c r="H588" i="15"/>
  <c r="F588" i="15"/>
  <c r="E588" i="15"/>
  <c r="D588" i="15"/>
  <c r="C588" i="15"/>
  <c r="B588" i="15"/>
  <c r="I587" i="15"/>
  <c r="H587" i="15"/>
  <c r="F587" i="15"/>
  <c r="W219" i="15" s="1"/>
  <c r="E587" i="15"/>
  <c r="D587" i="15"/>
  <c r="C587" i="15"/>
  <c r="B587" i="15"/>
  <c r="I586" i="15"/>
  <c r="H586" i="15"/>
  <c r="F586" i="15"/>
  <c r="J586" i="15" s="1"/>
  <c r="E586" i="15"/>
  <c r="D586" i="15"/>
  <c r="C586" i="15"/>
  <c r="B586" i="15"/>
  <c r="V217" i="15"/>
  <c r="I585" i="15"/>
  <c r="H585" i="15"/>
  <c r="F585" i="15"/>
  <c r="E585" i="15"/>
  <c r="D585" i="15"/>
  <c r="C585" i="15"/>
  <c r="B585" i="15"/>
  <c r="I584" i="15"/>
  <c r="H584" i="15"/>
  <c r="F584" i="15"/>
  <c r="J584" i="15" s="1"/>
  <c r="E584" i="15"/>
  <c r="D584" i="15"/>
  <c r="C584" i="15"/>
  <c r="B584" i="15"/>
  <c r="I583" i="15"/>
  <c r="H583" i="15"/>
  <c r="F583" i="15"/>
  <c r="E583" i="15"/>
  <c r="D583" i="15"/>
  <c r="C583" i="15"/>
  <c r="B583" i="15"/>
  <c r="I582" i="15"/>
  <c r="H582" i="15"/>
  <c r="F582" i="15"/>
  <c r="E582" i="15"/>
  <c r="D582" i="15"/>
  <c r="C582" i="15"/>
  <c r="B582" i="15"/>
  <c r="W213" i="15"/>
  <c r="V213" i="15"/>
  <c r="I581" i="15"/>
  <c r="H581" i="15"/>
  <c r="F581" i="15"/>
  <c r="J581" i="15" s="1"/>
  <c r="E581" i="15"/>
  <c r="D581" i="15"/>
  <c r="C581" i="15"/>
  <c r="B581" i="15"/>
  <c r="I580" i="15"/>
  <c r="H580" i="15"/>
  <c r="F580" i="15"/>
  <c r="E580" i="15"/>
  <c r="D580" i="15"/>
  <c r="C580" i="15"/>
  <c r="B580" i="15"/>
  <c r="W211" i="15"/>
  <c r="I579" i="15"/>
  <c r="H579" i="15"/>
  <c r="F579" i="15"/>
  <c r="J579" i="15" s="1"/>
  <c r="E579" i="15"/>
  <c r="D579" i="15"/>
  <c r="C579" i="15"/>
  <c r="B579" i="15"/>
  <c r="I578" i="15"/>
  <c r="H578" i="15"/>
  <c r="F578" i="15"/>
  <c r="E578" i="15"/>
  <c r="D578" i="15"/>
  <c r="C578" i="15"/>
  <c r="B578" i="15"/>
  <c r="V209" i="15"/>
  <c r="I577" i="15"/>
  <c r="H577" i="15"/>
  <c r="F577" i="15"/>
  <c r="J577" i="15" s="1"/>
  <c r="E577" i="15"/>
  <c r="D577" i="15"/>
  <c r="C577" i="15"/>
  <c r="B577" i="15"/>
  <c r="I576" i="15"/>
  <c r="H576" i="15"/>
  <c r="F576" i="15"/>
  <c r="J576" i="15" s="1"/>
  <c r="E576" i="15"/>
  <c r="D576" i="15"/>
  <c r="C576" i="15"/>
  <c r="B576" i="15"/>
  <c r="V207" i="15"/>
  <c r="I575" i="15"/>
  <c r="H575" i="15"/>
  <c r="F575" i="15"/>
  <c r="J575" i="15" s="1"/>
  <c r="E575" i="15"/>
  <c r="D575" i="15"/>
  <c r="C575" i="15"/>
  <c r="B575" i="15"/>
  <c r="W206" i="15"/>
  <c r="V206" i="15"/>
  <c r="I574" i="15"/>
  <c r="H574" i="15"/>
  <c r="F574" i="15"/>
  <c r="J574" i="15" s="1"/>
  <c r="E574" i="15"/>
  <c r="D574" i="15"/>
  <c r="C574" i="15"/>
  <c r="B574" i="15"/>
  <c r="V205" i="15"/>
  <c r="I573" i="15"/>
  <c r="H573" i="15"/>
  <c r="F573" i="15"/>
  <c r="E573" i="15"/>
  <c r="D573" i="15"/>
  <c r="C573" i="15"/>
  <c r="B573" i="15"/>
  <c r="I572" i="15"/>
  <c r="H572" i="15"/>
  <c r="F572" i="15"/>
  <c r="E572" i="15"/>
  <c r="D572" i="15"/>
  <c r="C572" i="15"/>
  <c r="B572" i="15"/>
  <c r="I571" i="15"/>
  <c r="H571" i="15"/>
  <c r="F571" i="15"/>
  <c r="E571" i="15"/>
  <c r="D571" i="15"/>
  <c r="C571" i="15"/>
  <c r="B571" i="15"/>
  <c r="V202" i="15"/>
  <c r="I570" i="15"/>
  <c r="H570" i="15"/>
  <c r="F570" i="15"/>
  <c r="W570" i="15" s="1"/>
  <c r="E570" i="15"/>
  <c r="D570" i="15"/>
  <c r="C570" i="15"/>
  <c r="B570" i="15"/>
  <c r="I569" i="15"/>
  <c r="H569" i="15"/>
  <c r="F569" i="15"/>
  <c r="J569" i="15" s="1"/>
  <c r="E569" i="15"/>
  <c r="D569" i="15"/>
  <c r="C569" i="15"/>
  <c r="B569" i="15"/>
  <c r="W200" i="15"/>
  <c r="I568" i="15"/>
  <c r="H568" i="15"/>
  <c r="F568" i="15"/>
  <c r="J568" i="15" s="1"/>
  <c r="E568" i="15"/>
  <c r="D568" i="15"/>
  <c r="C568" i="15"/>
  <c r="B568" i="15"/>
  <c r="W199" i="15"/>
  <c r="V199" i="15"/>
  <c r="I567" i="15"/>
  <c r="H567" i="15"/>
  <c r="F567" i="15"/>
  <c r="J567" i="15" s="1"/>
  <c r="E567" i="15"/>
  <c r="D567" i="15"/>
  <c r="C567" i="15"/>
  <c r="B567" i="15"/>
  <c r="W198" i="15"/>
  <c r="V198" i="15"/>
  <c r="J566" i="15"/>
  <c r="I566" i="15"/>
  <c r="H566" i="15"/>
  <c r="F566" i="15"/>
  <c r="E566" i="15"/>
  <c r="D566" i="15"/>
  <c r="C566" i="15"/>
  <c r="B566" i="15"/>
  <c r="I565" i="15"/>
  <c r="H565" i="15"/>
  <c r="F565" i="15"/>
  <c r="W197" i="15" s="1"/>
  <c r="E565" i="15"/>
  <c r="D565" i="15"/>
  <c r="C565" i="15"/>
  <c r="B565" i="15"/>
  <c r="I564" i="15"/>
  <c r="H564" i="15"/>
  <c r="F564" i="15"/>
  <c r="J564" i="15" s="1"/>
  <c r="E564" i="15"/>
  <c r="D564" i="15"/>
  <c r="C564" i="15"/>
  <c r="B564" i="15"/>
  <c r="I563" i="15"/>
  <c r="H563" i="15"/>
  <c r="F563" i="15"/>
  <c r="W563" i="15" s="1"/>
  <c r="E563" i="15"/>
  <c r="D563" i="15"/>
  <c r="C563" i="15"/>
  <c r="B563" i="15"/>
  <c r="I562" i="15"/>
  <c r="H562" i="15"/>
  <c r="F562" i="15"/>
  <c r="E562" i="15"/>
  <c r="D562" i="15"/>
  <c r="C562" i="15"/>
  <c r="B562" i="15"/>
  <c r="I561" i="15"/>
  <c r="H561" i="15"/>
  <c r="F561" i="15"/>
  <c r="W561" i="15" s="1"/>
  <c r="E561" i="15"/>
  <c r="D561" i="15"/>
  <c r="C561" i="15"/>
  <c r="B561" i="15"/>
  <c r="W192" i="15"/>
  <c r="I560" i="15"/>
  <c r="H560" i="15"/>
  <c r="F560" i="15"/>
  <c r="J560" i="15" s="1"/>
  <c r="E560" i="15"/>
  <c r="D560" i="15"/>
  <c r="C560" i="15"/>
  <c r="B560" i="15"/>
  <c r="I559" i="15"/>
  <c r="H559" i="15"/>
  <c r="F559" i="15"/>
  <c r="J559" i="15" s="1"/>
  <c r="E559" i="15"/>
  <c r="D559" i="15"/>
  <c r="C559" i="15"/>
  <c r="B559" i="15"/>
  <c r="V190" i="15"/>
  <c r="I558" i="15"/>
  <c r="H558" i="15"/>
  <c r="F558" i="15"/>
  <c r="W162" i="15" s="1"/>
  <c r="E558" i="15"/>
  <c r="D558" i="15"/>
  <c r="C558" i="15"/>
  <c r="B558" i="15"/>
  <c r="I557" i="15"/>
  <c r="H557" i="15"/>
  <c r="F557" i="15"/>
  <c r="E557" i="15"/>
  <c r="D557" i="15"/>
  <c r="C557" i="15"/>
  <c r="B557" i="15"/>
  <c r="I556" i="15"/>
  <c r="H556" i="15"/>
  <c r="F556" i="15"/>
  <c r="J556" i="15" s="1"/>
  <c r="E556" i="15"/>
  <c r="D556" i="15"/>
  <c r="C556" i="15"/>
  <c r="B556" i="15"/>
  <c r="W187" i="15"/>
  <c r="I555" i="15"/>
  <c r="H555" i="15"/>
  <c r="F555" i="15"/>
  <c r="J555" i="15" s="1"/>
  <c r="E555" i="15"/>
  <c r="D555" i="15"/>
  <c r="C555" i="15"/>
  <c r="B555" i="15"/>
  <c r="I554" i="15"/>
  <c r="H554" i="15"/>
  <c r="F554" i="15"/>
  <c r="E554" i="15"/>
  <c r="D554" i="15"/>
  <c r="C554" i="15"/>
  <c r="B554" i="15"/>
  <c r="I553" i="15"/>
  <c r="H553" i="15"/>
  <c r="F553" i="15"/>
  <c r="W185" i="15" s="1"/>
  <c r="E553" i="15"/>
  <c r="D553" i="15"/>
  <c r="C553" i="15"/>
  <c r="B553" i="15"/>
  <c r="I552" i="15"/>
  <c r="H552" i="15"/>
  <c r="F552" i="15"/>
  <c r="E552" i="15"/>
  <c r="D552" i="15"/>
  <c r="C552" i="15"/>
  <c r="B552" i="15"/>
  <c r="V183" i="15"/>
  <c r="I551" i="15"/>
  <c r="H551" i="15"/>
  <c r="F551" i="15"/>
  <c r="E551" i="15"/>
  <c r="D551" i="15"/>
  <c r="C551" i="15"/>
  <c r="B551" i="15"/>
  <c r="V182" i="15"/>
  <c r="I550" i="15"/>
  <c r="H550" i="15"/>
  <c r="F550" i="15"/>
  <c r="J550" i="15" s="1"/>
  <c r="E550" i="15"/>
  <c r="D550" i="15"/>
  <c r="C550" i="15"/>
  <c r="B550" i="15"/>
  <c r="I549" i="15"/>
  <c r="H549" i="15"/>
  <c r="F549" i="15"/>
  <c r="W154" i="15" s="1"/>
  <c r="E549" i="15"/>
  <c r="D549" i="15"/>
  <c r="C549" i="15"/>
  <c r="B549" i="15"/>
  <c r="J548" i="15"/>
  <c r="I548" i="15"/>
  <c r="H548" i="15"/>
  <c r="F548" i="15"/>
  <c r="W153" i="15" s="1"/>
  <c r="E548" i="15"/>
  <c r="D548" i="15"/>
  <c r="C548" i="15"/>
  <c r="B548" i="15"/>
  <c r="V179" i="15"/>
  <c r="I547" i="15"/>
  <c r="H547" i="15"/>
  <c r="F547" i="15"/>
  <c r="W547" i="15" s="1"/>
  <c r="E547" i="15"/>
  <c r="D547" i="15"/>
  <c r="C547" i="15"/>
  <c r="B547" i="15"/>
  <c r="I546" i="15"/>
  <c r="H546" i="15"/>
  <c r="F546" i="15"/>
  <c r="J546" i="15" s="1"/>
  <c r="E546" i="15"/>
  <c r="D546" i="15"/>
  <c r="C546" i="15"/>
  <c r="B546" i="15"/>
  <c r="I545" i="15"/>
  <c r="H545" i="15"/>
  <c r="F545" i="15"/>
  <c r="E545" i="15"/>
  <c r="D545" i="15"/>
  <c r="C545" i="15"/>
  <c r="B545" i="15"/>
  <c r="I544" i="15"/>
  <c r="H544" i="15"/>
  <c r="F544" i="15"/>
  <c r="E544" i="15"/>
  <c r="D544" i="15"/>
  <c r="C544" i="15"/>
  <c r="B544" i="15"/>
  <c r="W175" i="15"/>
  <c r="I543" i="15"/>
  <c r="H543" i="15"/>
  <c r="F543" i="15"/>
  <c r="J543" i="15" s="1"/>
  <c r="E543" i="15"/>
  <c r="D543" i="15"/>
  <c r="C543" i="15"/>
  <c r="B543" i="15"/>
  <c r="I542" i="15"/>
  <c r="H542" i="15"/>
  <c r="F542" i="15"/>
  <c r="E542" i="15"/>
  <c r="D542" i="15"/>
  <c r="C542" i="15"/>
  <c r="B542" i="15"/>
  <c r="V173" i="15"/>
  <c r="I541" i="15"/>
  <c r="H541" i="15"/>
  <c r="F541" i="15"/>
  <c r="J541" i="15" s="1"/>
  <c r="E541" i="15"/>
  <c r="D541" i="15"/>
  <c r="C541" i="15"/>
  <c r="B541" i="15"/>
  <c r="I540" i="15"/>
  <c r="H540" i="15"/>
  <c r="F540" i="15"/>
  <c r="J540" i="15" s="1"/>
  <c r="E540" i="15"/>
  <c r="D540" i="15"/>
  <c r="C540" i="15"/>
  <c r="B540" i="15"/>
  <c r="I539" i="15"/>
  <c r="H539" i="15"/>
  <c r="F539" i="15"/>
  <c r="J539" i="15" s="1"/>
  <c r="E539" i="15"/>
  <c r="D539" i="15"/>
  <c r="C539" i="15"/>
  <c r="B539" i="15"/>
  <c r="J538" i="15"/>
  <c r="I538" i="15"/>
  <c r="H538" i="15"/>
  <c r="F538" i="15"/>
  <c r="E538" i="15"/>
  <c r="D538" i="15"/>
  <c r="C538" i="15"/>
  <c r="B538" i="15"/>
  <c r="I537" i="15"/>
  <c r="H537" i="15"/>
  <c r="F537" i="15"/>
  <c r="W537" i="15" s="1"/>
  <c r="E537" i="15"/>
  <c r="D537" i="15"/>
  <c r="C537" i="15"/>
  <c r="B537" i="15"/>
  <c r="I536" i="15"/>
  <c r="H536" i="15"/>
  <c r="F536" i="15"/>
  <c r="E536" i="15"/>
  <c r="D536" i="15"/>
  <c r="C536" i="15"/>
  <c r="B536" i="15"/>
  <c r="I535" i="15"/>
  <c r="H535" i="15"/>
  <c r="F535" i="15"/>
  <c r="E535" i="15"/>
  <c r="D535" i="15"/>
  <c r="C535" i="15"/>
  <c r="B535" i="15"/>
  <c r="V166" i="15"/>
  <c r="I534" i="15"/>
  <c r="H534" i="15"/>
  <c r="F534" i="15"/>
  <c r="W141" i="15" s="1"/>
  <c r="E534" i="15"/>
  <c r="D534" i="15"/>
  <c r="C534" i="15"/>
  <c r="B534" i="15"/>
  <c r="I533" i="15"/>
  <c r="H533" i="15"/>
  <c r="F533" i="15"/>
  <c r="J533" i="15" s="1"/>
  <c r="E533" i="15"/>
  <c r="D533" i="15"/>
  <c r="C533" i="15"/>
  <c r="B533" i="15"/>
  <c r="W164" i="15"/>
  <c r="I532" i="15"/>
  <c r="H532" i="15"/>
  <c r="F532" i="15"/>
  <c r="J532" i="15" s="1"/>
  <c r="E532" i="15"/>
  <c r="D532" i="15"/>
  <c r="C532" i="15"/>
  <c r="B532" i="15"/>
  <c r="W163" i="15"/>
  <c r="V163" i="15"/>
  <c r="J531" i="15"/>
  <c r="I531" i="15"/>
  <c r="H531" i="15"/>
  <c r="F531" i="15"/>
  <c r="E531" i="15"/>
  <c r="D531" i="15"/>
  <c r="C531" i="15"/>
  <c r="B531" i="15"/>
  <c r="I530" i="15"/>
  <c r="H530" i="15"/>
  <c r="F530" i="15"/>
  <c r="J530" i="15" s="1"/>
  <c r="E530" i="15"/>
  <c r="D530" i="15"/>
  <c r="C530" i="15"/>
  <c r="B530" i="15"/>
  <c r="I529" i="15"/>
  <c r="H529" i="15"/>
  <c r="F529" i="15"/>
  <c r="E529" i="15"/>
  <c r="D529" i="15"/>
  <c r="C529" i="15"/>
  <c r="B529" i="15"/>
  <c r="W160" i="15"/>
  <c r="V160" i="15"/>
  <c r="I528" i="15"/>
  <c r="H528" i="15"/>
  <c r="F528" i="15"/>
  <c r="J528" i="15" s="1"/>
  <c r="E528" i="15"/>
  <c r="D528" i="15"/>
  <c r="C528" i="15"/>
  <c r="B528" i="15"/>
  <c r="I527" i="15"/>
  <c r="H527" i="15"/>
  <c r="F527" i="15"/>
  <c r="W159" i="15" s="1"/>
  <c r="E527" i="15"/>
  <c r="D527" i="15"/>
  <c r="C527" i="15"/>
  <c r="B527" i="15"/>
  <c r="I526" i="15"/>
  <c r="H526" i="15"/>
  <c r="F526" i="15"/>
  <c r="J526" i="15" s="1"/>
  <c r="E526" i="15"/>
  <c r="D526" i="15"/>
  <c r="C526" i="15"/>
  <c r="B526" i="15"/>
  <c r="I525" i="15"/>
  <c r="H525" i="15"/>
  <c r="F525" i="15"/>
  <c r="E525" i="15"/>
  <c r="D525" i="15"/>
  <c r="C525" i="15"/>
  <c r="B525" i="15"/>
  <c r="V156" i="15"/>
  <c r="I524" i="15"/>
  <c r="H524" i="15"/>
  <c r="F524" i="15"/>
  <c r="J524" i="15" s="1"/>
  <c r="E524" i="15"/>
  <c r="D524" i="15"/>
  <c r="C524" i="15"/>
  <c r="B524" i="15"/>
  <c r="W155" i="15"/>
  <c r="I523" i="15"/>
  <c r="H523" i="15"/>
  <c r="F523" i="15"/>
  <c r="J523" i="15" s="1"/>
  <c r="E523" i="15"/>
  <c r="D523" i="15"/>
  <c r="C523" i="15"/>
  <c r="B523" i="15"/>
  <c r="I522" i="15"/>
  <c r="H522" i="15"/>
  <c r="F522" i="15"/>
  <c r="W170" i="15" s="1"/>
  <c r="E522" i="15"/>
  <c r="D522" i="15"/>
  <c r="C522" i="15"/>
  <c r="B522" i="15"/>
  <c r="I521" i="15"/>
  <c r="H521" i="15"/>
  <c r="F521" i="15"/>
  <c r="J521" i="15" s="1"/>
  <c r="E521" i="15"/>
  <c r="D521" i="15"/>
  <c r="C521" i="15"/>
  <c r="B521" i="15"/>
  <c r="I520" i="15"/>
  <c r="H520" i="15"/>
  <c r="F520" i="15"/>
  <c r="J520" i="15" s="1"/>
  <c r="E520" i="15"/>
  <c r="D520" i="15"/>
  <c r="C520" i="15"/>
  <c r="B520" i="15"/>
  <c r="V151" i="15"/>
  <c r="I519" i="15"/>
  <c r="H519" i="15"/>
  <c r="F519" i="15"/>
  <c r="J519" i="15" s="1"/>
  <c r="E519" i="15"/>
  <c r="D519" i="15"/>
  <c r="C519" i="15"/>
  <c r="B519" i="15"/>
  <c r="I518" i="15"/>
  <c r="H518" i="15"/>
  <c r="F518" i="15"/>
  <c r="E518" i="15"/>
  <c r="D518" i="15"/>
  <c r="C518" i="15"/>
  <c r="B518" i="15"/>
  <c r="V149" i="15"/>
  <c r="I517" i="15"/>
  <c r="H517" i="15"/>
  <c r="F517" i="15"/>
  <c r="E517" i="15"/>
  <c r="D517" i="15"/>
  <c r="C517" i="15"/>
  <c r="B517" i="15"/>
  <c r="V148" i="15"/>
  <c r="I516" i="15"/>
  <c r="H516" i="15"/>
  <c r="F516" i="15"/>
  <c r="E516" i="15"/>
  <c r="D516" i="15"/>
  <c r="C516" i="15"/>
  <c r="B516" i="15"/>
  <c r="V147" i="15"/>
  <c r="I515" i="15"/>
  <c r="H515" i="15"/>
  <c r="F515" i="15"/>
  <c r="E515" i="15"/>
  <c r="D515" i="15"/>
  <c r="C515" i="15"/>
  <c r="B515" i="15"/>
  <c r="I514" i="15"/>
  <c r="H514" i="15"/>
  <c r="F514" i="15"/>
  <c r="E514" i="15"/>
  <c r="D514" i="15"/>
  <c r="C514" i="15"/>
  <c r="B514" i="15"/>
  <c r="I513" i="15"/>
  <c r="H513" i="15"/>
  <c r="F513" i="15"/>
  <c r="E513" i="15"/>
  <c r="D513" i="15"/>
  <c r="C513" i="15"/>
  <c r="B513" i="15"/>
  <c r="W144" i="15"/>
  <c r="J512" i="15"/>
  <c r="I512" i="15"/>
  <c r="H512" i="15"/>
  <c r="F512" i="15"/>
  <c r="E512" i="15"/>
  <c r="D512" i="15"/>
  <c r="C512" i="15"/>
  <c r="B512" i="15"/>
  <c r="I511" i="15"/>
  <c r="H511" i="15"/>
  <c r="F511" i="15"/>
  <c r="J511" i="15" s="1"/>
  <c r="E511" i="15"/>
  <c r="D511" i="15"/>
  <c r="C511" i="15"/>
  <c r="B511" i="15"/>
  <c r="I510" i="15"/>
  <c r="H510" i="15"/>
  <c r="F510" i="15"/>
  <c r="W142" i="15" s="1"/>
  <c r="E510" i="15"/>
  <c r="D510" i="15"/>
  <c r="C510" i="15"/>
  <c r="B510" i="15"/>
  <c r="I509" i="15"/>
  <c r="H509" i="15"/>
  <c r="F509" i="15"/>
  <c r="J509" i="15" s="1"/>
  <c r="E509" i="15"/>
  <c r="D509" i="15"/>
  <c r="C509" i="15"/>
  <c r="B509" i="15"/>
  <c r="V140" i="15"/>
  <c r="I508" i="15"/>
  <c r="H508" i="15"/>
  <c r="F508" i="15"/>
  <c r="E508" i="15"/>
  <c r="D508" i="15"/>
  <c r="C508" i="15"/>
  <c r="B508" i="15"/>
  <c r="W139" i="15"/>
  <c r="V139" i="15"/>
  <c r="I507" i="15"/>
  <c r="H507" i="15"/>
  <c r="F507" i="15"/>
  <c r="J507" i="15" s="1"/>
  <c r="E507" i="15"/>
  <c r="D507" i="15"/>
  <c r="C507" i="15"/>
  <c r="B507" i="15"/>
  <c r="I506" i="15"/>
  <c r="H506" i="15"/>
  <c r="F506" i="15"/>
  <c r="E506" i="15"/>
  <c r="D506" i="15"/>
  <c r="C506" i="15"/>
  <c r="B506" i="15"/>
  <c r="I505" i="15"/>
  <c r="H505" i="15"/>
  <c r="F505" i="15"/>
  <c r="J505" i="15" s="1"/>
  <c r="E505" i="15"/>
  <c r="D505" i="15"/>
  <c r="C505" i="15"/>
  <c r="B505" i="15"/>
  <c r="I504" i="15"/>
  <c r="H504" i="15"/>
  <c r="F504" i="15"/>
  <c r="E504" i="15"/>
  <c r="D504" i="15"/>
  <c r="C504" i="15"/>
  <c r="B504" i="15"/>
  <c r="I503" i="15"/>
  <c r="H503" i="15"/>
  <c r="F503" i="15"/>
  <c r="E503" i="15"/>
  <c r="D503" i="15"/>
  <c r="C503" i="15"/>
  <c r="B503" i="15"/>
  <c r="W134" i="15"/>
  <c r="I502" i="15"/>
  <c r="H502" i="15"/>
  <c r="F502" i="15"/>
  <c r="J502" i="15" s="1"/>
  <c r="E502" i="15"/>
  <c r="D502" i="15"/>
  <c r="C502" i="15"/>
  <c r="B502" i="15"/>
  <c r="I501" i="15"/>
  <c r="H501" i="15"/>
  <c r="F501" i="15"/>
  <c r="E501" i="15"/>
  <c r="D501" i="15"/>
  <c r="C501" i="15"/>
  <c r="B501" i="15"/>
  <c r="I500" i="15"/>
  <c r="H500" i="15"/>
  <c r="F500" i="15"/>
  <c r="W132" i="15" s="1"/>
  <c r="E500" i="15"/>
  <c r="D500" i="15"/>
  <c r="C500" i="15"/>
  <c r="B500" i="15"/>
  <c r="I499" i="15"/>
  <c r="H499" i="15"/>
  <c r="F499" i="15"/>
  <c r="W499" i="15" s="1"/>
  <c r="E499" i="15"/>
  <c r="D499" i="15"/>
  <c r="C499" i="15"/>
  <c r="B499" i="15"/>
  <c r="I498" i="15"/>
  <c r="H498" i="15"/>
  <c r="F498" i="15"/>
  <c r="E498" i="15"/>
  <c r="D498" i="15"/>
  <c r="C498" i="15"/>
  <c r="B498" i="15"/>
  <c r="W129" i="15"/>
  <c r="I497" i="15"/>
  <c r="H497" i="15"/>
  <c r="F497" i="15"/>
  <c r="J497" i="15" s="1"/>
  <c r="E497" i="15"/>
  <c r="D497" i="15"/>
  <c r="C497" i="15"/>
  <c r="B497" i="15"/>
  <c r="I496" i="15"/>
  <c r="H496" i="15"/>
  <c r="F496" i="15"/>
  <c r="J496" i="15" s="1"/>
  <c r="E496" i="15"/>
  <c r="D496" i="15"/>
  <c r="C496" i="15"/>
  <c r="B496" i="15"/>
  <c r="W127" i="15"/>
  <c r="V127" i="15"/>
  <c r="I495" i="15"/>
  <c r="H495" i="15"/>
  <c r="F495" i="15"/>
  <c r="J495" i="15" s="1"/>
  <c r="E495" i="15"/>
  <c r="D495" i="15"/>
  <c r="C495" i="15"/>
  <c r="B495" i="15"/>
  <c r="I494" i="15"/>
  <c r="H494" i="15"/>
  <c r="F494" i="15"/>
  <c r="W173" i="15" s="1"/>
  <c r="E494" i="15"/>
  <c r="D494" i="15"/>
  <c r="C494" i="15"/>
  <c r="B494" i="15"/>
  <c r="V125" i="15"/>
  <c r="I493" i="15"/>
  <c r="H493" i="15"/>
  <c r="F493" i="15"/>
  <c r="J493" i="15" s="1"/>
  <c r="E493" i="15"/>
  <c r="D493" i="15"/>
  <c r="C493" i="15"/>
  <c r="B493" i="15"/>
  <c r="W124" i="15"/>
  <c r="I492" i="15"/>
  <c r="H492" i="15"/>
  <c r="F492" i="15"/>
  <c r="W180" i="15" s="1"/>
  <c r="E492" i="15"/>
  <c r="D492" i="15"/>
  <c r="C492" i="15"/>
  <c r="B492" i="15"/>
  <c r="V123" i="15"/>
  <c r="I491" i="15"/>
  <c r="H491" i="15"/>
  <c r="F491" i="15"/>
  <c r="W491" i="15" s="1"/>
  <c r="E491" i="15"/>
  <c r="D491" i="15"/>
  <c r="C491" i="15"/>
  <c r="B491" i="15"/>
  <c r="I490" i="15"/>
  <c r="H490" i="15"/>
  <c r="F490" i="15"/>
  <c r="E490" i="15"/>
  <c r="D490" i="15"/>
  <c r="C490" i="15"/>
  <c r="B490" i="15"/>
  <c r="I489" i="15"/>
  <c r="H489" i="15"/>
  <c r="F489" i="15"/>
  <c r="E489" i="15"/>
  <c r="D489" i="15"/>
  <c r="C489" i="15"/>
  <c r="B489" i="15"/>
  <c r="I488" i="15"/>
  <c r="H488" i="15"/>
  <c r="F488" i="15"/>
  <c r="J488" i="15" s="1"/>
  <c r="E488" i="15"/>
  <c r="D488" i="15"/>
  <c r="C488" i="15"/>
  <c r="B488" i="15"/>
  <c r="W119" i="15"/>
  <c r="I487" i="15"/>
  <c r="H487" i="15"/>
  <c r="F487" i="15"/>
  <c r="J487" i="15" s="1"/>
  <c r="E487" i="15"/>
  <c r="D487" i="15"/>
  <c r="C487" i="15"/>
  <c r="B487" i="15"/>
  <c r="V118" i="15"/>
  <c r="I486" i="15"/>
  <c r="H486" i="15"/>
  <c r="F486" i="15"/>
  <c r="J486" i="15" s="1"/>
  <c r="E486" i="15"/>
  <c r="D486" i="15"/>
  <c r="C486" i="15"/>
  <c r="B486" i="15"/>
  <c r="I485" i="15"/>
  <c r="H485" i="15"/>
  <c r="F485" i="15"/>
  <c r="E485" i="15"/>
  <c r="D485" i="15"/>
  <c r="C485" i="15"/>
  <c r="B485" i="15"/>
  <c r="I484" i="15"/>
  <c r="H484" i="15"/>
  <c r="F484" i="15"/>
  <c r="J484" i="15" s="1"/>
  <c r="E484" i="15"/>
  <c r="D484" i="15"/>
  <c r="C484" i="15"/>
  <c r="B484" i="15"/>
  <c r="W115" i="15"/>
  <c r="V115" i="15"/>
  <c r="I483" i="15"/>
  <c r="H483" i="15"/>
  <c r="F483" i="15"/>
  <c r="W196" i="15" s="1"/>
  <c r="E483" i="15"/>
  <c r="D483" i="15"/>
  <c r="C483" i="15"/>
  <c r="B483" i="15"/>
  <c r="J482" i="15"/>
  <c r="I482" i="15"/>
  <c r="H482" i="15"/>
  <c r="F482" i="15"/>
  <c r="E482" i="15"/>
  <c r="D482" i="15"/>
  <c r="C482" i="15"/>
  <c r="B482" i="15"/>
  <c r="I481" i="15"/>
  <c r="H481" i="15"/>
  <c r="F481" i="15"/>
  <c r="W113" i="15" s="1"/>
  <c r="E481" i="15"/>
  <c r="D481" i="15"/>
  <c r="C481" i="15"/>
  <c r="B481" i="15"/>
  <c r="V112" i="15"/>
  <c r="I480" i="15"/>
  <c r="H480" i="15"/>
  <c r="F480" i="15"/>
  <c r="E480" i="15"/>
  <c r="D480" i="15"/>
  <c r="C480" i="15"/>
  <c r="B480" i="15"/>
  <c r="V111" i="15"/>
  <c r="I479" i="15"/>
  <c r="H479" i="15"/>
  <c r="F479" i="15"/>
  <c r="E479" i="15"/>
  <c r="D479" i="15"/>
  <c r="C479" i="15"/>
  <c r="B479" i="15"/>
  <c r="I478" i="15"/>
  <c r="H478" i="15"/>
  <c r="F478" i="15"/>
  <c r="J478" i="15" s="1"/>
  <c r="E478" i="15"/>
  <c r="D478" i="15"/>
  <c r="C478" i="15"/>
  <c r="B478" i="15"/>
  <c r="V109" i="15"/>
  <c r="I477" i="15"/>
  <c r="H477" i="15"/>
  <c r="F477" i="15"/>
  <c r="E477" i="15"/>
  <c r="D477" i="15"/>
  <c r="C477" i="15"/>
  <c r="B477" i="15"/>
  <c r="V108" i="15"/>
  <c r="I476" i="15"/>
  <c r="H476" i="15"/>
  <c r="F476" i="15"/>
  <c r="J476" i="15" s="1"/>
  <c r="E476" i="15"/>
  <c r="D476" i="15"/>
  <c r="C476" i="15"/>
  <c r="B476" i="15"/>
  <c r="W107" i="15"/>
  <c r="I475" i="15"/>
  <c r="H475" i="15"/>
  <c r="F475" i="15"/>
  <c r="J475" i="15" s="1"/>
  <c r="E475" i="15"/>
  <c r="D475" i="15"/>
  <c r="C475" i="15"/>
  <c r="B475" i="15"/>
  <c r="I474" i="15"/>
  <c r="H474" i="15"/>
  <c r="F474" i="15"/>
  <c r="J474" i="15" s="1"/>
  <c r="E474" i="15"/>
  <c r="D474" i="15"/>
  <c r="C474" i="15"/>
  <c r="B474" i="15"/>
  <c r="I473" i="15"/>
  <c r="H473" i="15"/>
  <c r="F473" i="15"/>
  <c r="W105" i="15" s="1"/>
  <c r="E473" i="15"/>
  <c r="D473" i="15"/>
  <c r="C473" i="15"/>
  <c r="B473" i="15"/>
  <c r="I472" i="15"/>
  <c r="H472" i="15"/>
  <c r="F472" i="15"/>
  <c r="W104" i="15" s="1"/>
  <c r="E472" i="15"/>
  <c r="D472" i="15"/>
  <c r="C472" i="15"/>
  <c r="B472" i="15"/>
  <c r="I471" i="15"/>
  <c r="H471" i="15"/>
  <c r="F471" i="15"/>
  <c r="W99" i="15" s="1"/>
  <c r="E471" i="15"/>
  <c r="D471" i="15"/>
  <c r="C471" i="15"/>
  <c r="B471" i="15"/>
  <c r="V102" i="15"/>
  <c r="I470" i="15"/>
  <c r="H470" i="15"/>
  <c r="F470" i="15"/>
  <c r="W172" i="15" s="1"/>
  <c r="E470" i="15"/>
  <c r="D470" i="15"/>
  <c r="C470" i="15"/>
  <c r="B470" i="15"/>
  <c r="I469" i="15"/>
  <c r="H469" i="15"/>
  <c r="F469" i="15"/>
  <c r="E469" i="15"/>
  <c r="D469" i="15"/>
  <c r="C469" i="15"/>
  <c r="B469" i="15"/>
  <c r="V100" i="15"/>
  <c r="I468" i="15"/>
  <c r="H468" i="15"/>
  <c r="F468" i="15"/>
  <c r="E468" i="15"/>
  <c r="D468" i="15"/>
  <c r="C468" i="15"/>
  <c r="B468" i="15"/>
  <c r="V99" i="15"/>
  <c r="I467" i="15"/>
  <c r="H467" i="15"/>
  <c r="F467" i="15"/>
  <c r="J467" i="15" s="1"/>
  <c r="E467" i="15"/>
  <c r="D467" i="15"/>
  <c r="C467" i="15"/>
  <c r="B467" i="15"/>
  <c r="I466" i="15"/>
  <c r="H466" i="15"/>
  <c r="F466" i="15"/>
  <c r="J466" i="15" s="1"/>
  <c r="E466" i="15"/>
  <c r="D466" i="15"/>
  <c r="C466" i="15"/>
  <c r="B466" i="15"/>
  <c r="W97" i="15"/>
  <c r="I465" i="15"/>
  <c r="H465" i="15"/>
  <c r="F465" i="15"/>
  <c r="J465" i="15" s="1"/>
  <c r="E465" i="15"/>
  <c r="D465" i="15"/>
  <c r="C465" i="15"/>
  <c r="B465" i="15"/>
  <c r="W96" i="15"/>
  <c r="J464" i="15"/>
  <c r="I464" i="15"/>
  <c r="H464" i="15"/>
  <c r="F464" i="15"/>
  <c r="E464" i="15"/>
  <c r="D464" i="15"/>
  <c r="C464" i="15"/>
  <c r="B464" i="15"/>
  <c r="W95" i="15"/>
  <c r="I463" i="15"/>
  <c r="H463" i="15"/>
  <c r="F463" i="15"/>
  <c r="J463" i="15" s="1"/>
  <c r="E463" i="15"/>
  <c r="D463" i="15"/>
  <c r="C463" i="15"/>
  <c r="B463" i="15"/>
  <c r="I462" i="15"/>
  <c r="H462" i="15"/>
  <c r="F462" i="15"/>
  <c r="E462" i="15"/>
  <c r="D462" i="15"/>
  <c r="C462" i="15"/>
  <c r="B462" i="15"/>
  <c r="I461" i="15"/>
  <c r="H461" i="15"/>
  <c r="F461" i="15"/>
  <c r="W93" i="15" s="1"/>
  <c r="E461" i="15"/>
  <c r="D461" i="15"/>
  <c r="C461" i="15"/>
  <c r="B461" i="15"/>
  <c r="I460" i="15"/>
  <c r="H460" i="15"/>
  <c r="F460" i="15"/>
  <c r="W92" i="15" s="1"/>
  <c r="E460" i="15"/>
  <c r="D460" i="15"/>
  <c r="C460" i="15"/>
  <c r="B460" i="15"/>
  <c r="I459" i="15"/>
  <c r="H459" i="15"/>
  <c r="F459" i="15"/>
  <c r="E459" i="15"/>
  <c r="D459" i="15"/>
  <c r="C459" i="15"/>
  <c r="B459" i="15"/>
  <c r="I458" i="15"/>
  <c r="H458" i="15"/>
  <c r="F458" i="15"/>
  <c r="E458" i="15"/>
  <c r="D458" i="15"/>
  <c r="C458" i="15"/>
  <c r="B458" i="15"/>
  <c r="I457" i="15"/>
  <c r="H457" i="15"/>
  <c r="F457" i="15"/>
  <c r="W83" i="15" s="1"/>
  <c r="E457" i="15"/>
  <c r="D457" i="15"/>
  <c r="C457" i="15"/>
  <c r="B457" i="15"/>
  <c r="I456" i="15"/>
  <c r="H456" i="15"/>
  <c r="F456" i="15"/>
  <c r="J456" i="15" s="1"/>
  <c r="E456" i="15"/>
  <c r="D456" i="15"/>
  <c r="C456" i="15"/>
  <c r="B456" i="15"/>
  <c r="I455" i="15"/>
  <c r="H455" i="15"/>
  <c r="F455" i="15"/>
  <c r="E455" i="15"/>
  <c r="D455" i="15"/>
  <c r="C455" i="15"/>
  <c r="B455" i="15"/>
  <c r="W86" i="15"/>
  <c r="I454" i="15"/>
  <c r="H454" i="15"/>
  <c r="F454" i="15"/>
  <c r="J454" i="15" s="1"/>
  <c r="E454" i="15"/>
  <c r="D454" i="15"/>
  <c r="C454" i="15"/>
  <c r="B454" i="15"/>
  <c r="I453" i="15"/>
  <c r="H453" i="15"/>
  <c r="F453" i="15"/>
  <c r="W453" i="15" s="1"/>
  <c r="E453" i="15"/>
  <c r="D453" i="15"/>
  <c r="C453" i="15"/>
  <c r="B453" i="15"/>
  <c r="W84" i="15"/>
  <c r="V84" i="15"/>
  <c r="I452" i="15"/>
  <c r="H452" i="15"/>
  <c r="F452" i="15"/>
  <c r="J452" i="15" s="1"/>
  <c r="E452" i="15"/>
  <c r="D452" i="15"/>
  <c r="C452" i="15"/>
  <c r="B452" i="15"/>
  <c r="V83" i="15"/>
  <c r="J451" i="15"/>
  <c r="I451" i="15"/>
  <c r="H451" i="15"/>
  <c r="F451" i="15"/>
  <c r="E451" i="15"/>
  <c r="D451" i="15"/>
  <c r="C451" i="15"/>
  <c r="B451" i="15"/>
  <c r="V82" i="15"/>
  <c r="I450" i="15"/>
  <c r="H450" i="15"/>
  <c r="F450" i="15"/>
  <c r="J450" i="15" s="1"/>
  <c r="E450" i="15"/>
  <c r="D450" i="15"/>
  <c r="C450" i="15"/>
  <c r="B450" i="15"/>
  <c r="V81" i="15"/>
  <c r="I449" i="15"/>
  <c r="H449" i="15"/>
  <c r="F449" i="15"/>
  <c r="J449" i="15" s="1"/>
  <c r="E449" i="15"/>
  <c r="D449" i="15"/>
  <c r="C449" i="15"/>
  <c r="B449" i="15"/>
  <c r="I448" i="15"/>
  <c r="H448" i="15"/>
  <c r="F448" i="15"/>
  <c r="E448" i="15"/>
  <c r="D448" i="15"/>
  <c r="C448" i="15"/>
  <c r="B448" i="15"/>
  <c r="I447" i="15"/>
  <c r="H447" i="15"/>
  <c r="F447" i="15"/>
  <c r="E447" i="15"/>
  <c r="D447" i="15"/>
  <c r="C447" i="15"/>
  <c r="B447" i="15"/>
  <c r="I446" i="15"/>
  <c r="H446" i="15"/>
  <c r="F446" i="15"/>
  <c r="E446" i="15"/>
  <c r="D446" i="15"/>
  <c r="C446" i="15"/>
  <c r="B446" i="15"/>
  <c r="I445" i="15"/>
  <c r="H445" i="15"/>
  <c r="F445" i="15"/>
  <c r="E445" i="15"/>
  <c r="D445" i="15"/>
  <c r="C445" i="15"/>
  <c r="B445" i="15"/>
  <c r="W76" i="15"/>
  <c r="I444" i="15"/>
  <c r="H444" i="15"/>
  <c r="F444" i="15"/>
  <c r="J444" i="15" s="1"/>
  <c r="E444" i="15"/>
  <c r="D444" i="15"/>
  <c r="C444" i="15"/>
  <c r="B444" i="15"/>
  <c r="V75" i="15"/>
  <c r="I443" i="15"/>
  <c r="H443" i="15"/>
  <c r="F443" i="15"/>
  <c r="E443" i="15"/>
  <c r="D443" i="15"/>
  <c r="C443" i="15"/>
  <c r="B443" i="15"/>
  <c r="W74" i="15"/>
  <c r="I442" i="15"/>
  <c r="H442" i="15"/>
  <c r="F442" i="15"/>
  <c r="J442" i="15" s="1"/>
  <c r="E442" i="15"/>
  <c r="D442" i="15"/>
  <c r="C442" i="15"/>
  <c r="B442" i="15"/>
  <c r="W73" i="15"/>
  <c r="I441" i="15"/>
  <c r="H441" i="15"/>
  <c r="F441" i="15"/>
  <c r="J441" i="15" s="1"/>
  <c r="E441" i="15"/>
  <c r="D441" i="15"/>
  <c r="C441" i="15"/>
  <c r="B441" i="15"/>
  <c r="I440" i="15"/>
  <c r="H440" i="15"/>
  <c r="F440" i="15"/>
  <c r="J440" i="15" s="1"/>
  <c r="E440" i="15"/>
  <c r="D440" i="15"/>
  <c r="C440" i="15"/>
  <c r="B440" i="15"/>
  <c r="I439" i="15"/>
  <c r="H439" i="15"/>
  <c r="F439" i="15"/>
  <c r="J439" i="15" s="1"/>
  <c r="E439" i="15"/>
  <c r="D439" i="15"/>
  <c r="C439" i="15"/>
  <c r="B439" i="15"/>
  <c r="W70" i="15"/>
  <c r="I438" i="15"/>
  <c r="H438" i="15"/>
  <c r="F438" i="15"/>
  <c r="J438" i="15" s="1"/>
  <c r="E438" i="15"/>
  <c r="D438" i="15"/>
  <c r="C438" i="15"/>
  <c r="B438" i="15"/>
  <c r="I437" i="15"/>
  <c r="H437" i="15"/>
  <c r="F437" i="15"/>
  <c r="J437" i="15" s="1"/>
  <c r="E437" i="15"/>
  <c r="D437" i="15"/>
  <c r="C437" i="15"/>
  <c r="B437" i="15"/>
  <c r="I436" i="15"/>
  <c r="H436" i="15"/>
  <c r="F436" i="15"/>
  <c r="J436" i="15" s="1"/>
  <c r="E436" i="15"/>
  <c r="D436" i="15"/>
  <c r="C436" i="15"/>
  <c r="B436" i="15"/>
  <c r="I435" i="15"/>
  <c r="H435" i="15"/>
  <c r="F435" i="15"/>
  <c r="E435" i="15"/>
  <c r="D435" i="15"/>
  <c r="C435" i="15"/>
  <c r="B435" i="15"/>
  <c r="I434" i="15"/>
  <c r="H434" i="15"/>
  <c r="F434" i="15"/>
  <c r="E434" i="15"/>
  <c r="D434" i="15"/>
  <c r="C434" i="15"/>
  <c r="B434" i="15"/>
  <c r="I433" i="15"/>
  <c r="H433" i="15"/>
  <c r="F433" i="15"/>
  <c r="E433" i="15"/>
  <c r="D433" i="15"/>
  <c r="C433" i="15"/>
  <c r="B433" i="15"/>
  <c r="W64" i="15"/>
  <c r="I432" i="15"/>
  <c r="H432" i="15"/>
  <c r="F432" i="15"/>
  <c r="J432" i="15" s="1"/>
  <c r="E432" i="15"/>
  <c r="D432" i="15"/>
  <c r="C432" i="15"/>
  <c r="B432" i="15"/>
  <c r="I431" i="15"/>
  <c r="H431" i="15"/>
  <c r="F431" i="15"/>
  <c r="J431" i="15" s="1"/>
  <c r="E431" i="15"/>
  <c r="D431" i="15"/>
  <c r="C431" i="15"/>
  <c r="B431" i="15"/>
  <c r="I430" i="15"/>
  <c r="H430" i="15"/>
  <c r="F430" i="15"/>
  <c r="J430" i="15" s="1"/>
  <c r="E430" i="15"/>
  <c r="D430" i="15"/>
  <c r="C430" i="15"/>
  <c r="B430" i="15"/>
  <c r="W61" i="15"/>
  <c r="V61" i="15"/>
  <c r="I429" i="15"/>
  <c r="H429" i="15"/>
  <c r="F429" i="15"/>
  <c r="W429" i="15" s="1"/>
  <c r="E429" i="15"/>
  <c r="D429" i="15"/>
  <c r="C429" i="15"/>
  <c r="B429" i="15"/>
  <c r="W60" i="15"/>
  <c r="I428" i="15"/>
  <c r="H428" i="15"/>
  <c r="F428" i="15"/>
  <c r="J428" i="15" s="1"/>
  <c r="E428" i="15"/>
  <c r="D428" i="15"/>
  <c r="C428" i="15"/>
  <c r="B428" i="15"/>
  <c r="W59" i="15"/>
  <c r="J427" i="15"/>
  <c r="I427" i="15"/>
  <c r="H427" i="15"/>
  <c r="F427" i="15"/>
  <c r="W427" i="15" s="1"/>
  <c r="E427" i="15"/>
  <c r="D427" i="15"/>
  <c r="C427" i="15"/>
  <c r="B427" i="15"/>
  <c r="I426" i="15"/>
  <c r="H426" i="15"/>
  <c r="F426" i="15"/>
  <c r="W58" i="15" s="1"/>
  <c r="E426" i="15"/>
  <c r="D426" i="15"/>
  <c r="C426" i="15"/>
  <c r="B426" i="15"/>
  <c r="I425" i="15"/>
  <c r="H425" i="15"/>
  <c r="F425" i="15"/>
  <c r="E425" i="15"/>
  <c r="D425" i="15"/>
  <c r="C425" i="15"/>
  <c r="B425" i="15"/>
  <c r="I424" i="15"/>
  <c r="H424" i="15"/>
  <c r="F424" i="15"/>
  <c r="E424" i="15"/>
  <c r="D424" i="15"/>
  <c r="C424" i="15"/>
  <c r="B424" i="15"/>
  <c r="I423" i="15"/>
  <c r="H423" i="15"/>
  <c r="F423" i="15"/>
  <c r="W52" i="15" s="1"/>
  <c r="E423" i="15"/>
  <c r="D423" i="15"/>
  <c r="C423" i="15"/>
  <c r="B423" i="15"/>
  <c r="I422" i="15"/>
  <c r="H422" i="15"/>
  <c r="F422" i="15"/>
  <c r="E422" i="15"/>
  <c r="D422" i="15"/>
  <c r="C422" i="15"/>
  <c r="B422" i="15"/>
  <c r="I421" i="15"/>
  <c r="H421" i="15"/>
  <c r="F421" i="15"/>
  <c r="E421" i="15"/>
  <c r="D421" i="15"/>
  <c r="C421" i="15"/>
  <c r="B421" i="15"/>
  <c r="I420" i="15"/>
  <c r="H420" i="15"/>
  <c r="F420" i="15"/>
  <c r="J420" i="15" s="1"/>
  <c r="E420" i="15"/>
  <c r="D420" i="15"/>
  <c r="C420" i="15"/>
  <c r="B420" i="15"/>
  <c r="W51" i="15"/>
  <c r="I419" i="15"/>
  <c r="H419" i="15"/>
  <c r="F419" i="15"/>
  <c r="J419" i="15" s="1"/>
  <c r="E419" i="15"/>
  <c r="D419" i="15"/>
  <c r="C419" i="15"/>
  <c r="B419" i="15"/>
  <c r="I418" i="15"/>
  <c r="H418" i="15"/>
  <c r="F418" i="15"/>
  <c r="J418" i="15" s="1"/>
  <c r="E418" i="15"/>
  <c r="D418" i="15"/>
  <c r="C418" i="15"/>
  <c r="B418" i="15"/>
  <c r="W49" i="15"/>
  <c r="V49" i="15"/>
  <c r="J417" i="15"/>
  <c r="I417" i="15"/>
  <c r="H417" i="15"/>
  <c r="F417" i="15"/>
  <c r="E417" i="15"/>
  <c r="D417" i="15"/>
  <c r="C417" i="15"/>
  <c r="B417" i="15"/>
  <c r="W48" i="15"/>
  <c r="I416" i="15"/>
  <c r="H416" i="15"/>
  <c r="F416" i="15"/>
  <c r="J416" i="15" s="1"/>
  <c r="E416" i="15"/>
  <c r="D416" i="15"/>
  <c r="C416" i="15"/>
  <c r="B416" i="15"/>
  <c r="W47" i="15"/>
  <c r="V47" i="15"/>
  <c r="I415" i="15"/>
  <c r="H415" i="15"/>
  <c r="F415" i="15"/>
  <c r="J415" i="15" s="1"/>
  <c r="E415" i="15"/>
  <c r="D415" i="15"/>
  <c r="C415" i="15"/>
  <c r="B415" i="15"/>
  <c r="V46" i="15"/>
  <c r="I414" i="15"/>
  <c r="H414" i="15"/>
  <c r="F414" i="15"/>
  <c r="W46" i="15" s="1"/>
  <c r="E414" i="15"/>
  <c r="D414" i="15"/>
  <c r="C414" i="15"/>
  <c r="B414" i="15"/>
  <c r="I413" i="15"/>
  <c r="H413" i="15"/>
  <c r="F413" i="15"/>
  <c r="E413" i="15"/>
  <c r="D413" i="15"/>
  <c r="C413" i="15"/>
  <c r="B413" i="15"/>
  <c r="I412" i="15"/>
  <c r="H412" i="15"/>
  <c r="F412" i="15"/>
  <c r="W44" i="15" s="1"/>
  <c r="E412" i="15"/>
  <c r="D412" i="15"/>
  <c r="C412" i="15"/>
  <c r="B412" i="15"/>
  <c r="V43" i="15"/>
  <c r="I411" i="15"/>
  <c r="H411" i="15"/>
  <c r="F411" i="15"/>
  <c r="E411" i="15"/>
  <c r="D411" i="15"/>
  <c r="C411" i="15"/>
  <c r="B411" i="15"/>
  <c r="I410" i="15"/>
  <c r="H410" i="15"/>
  <c r="F410" i="15"/>
  <c r="E410" i="15"/>
  <c r="D410" i="15"/>
  <c r="C410" i="15"/>
  <c r="B410" i="15"/>
  <c r="I409" i="15"/>
  <c r="H409" i="15"/>
  <c r="F409" i="15"/>
  <c r="E409" i="15"/>
  <c r="D409" i="15"/>
  <c r="C409" i="15"/>
  <c r="B409" i="15"/>
  <c r="I408" i="15"/>
  <c r="H408" i="15"/>
  <c r="F408" i="15"/>
  <c r="J408" i="15" s="1"/>
  <c r="E408" i="15"/>
  <c r="D408" i="15"/>
  <c r="C408" i="15"/>
  <c r="B408" i="15"/>
  <c r="W39" i="15"/>
  <c r="V39" i="15"/>
  <c r="I407" i="15"/>
  <c r="H407" i="15"/>
  <c r="F407" i="15"/>
  <c r="J407" i="15" s="1"/>
  <c r="E407" i="15"/>
  <c r="D407" i="15"/>
  <c r="C407" i="15"/>
  <c r="B407" i="15"/>
  <c r="W38" i="15"/>
  <c r="J406" i="15"/>
  <c r="I406" i="15"/>
  <c r="H406" i="15"/>
  <c r="F406" i="15"/>
  <c r="E406" i="15"/>
  <c r="D406" i="15"/>
  <c r="C406" i="15"/>
  <c r="B406" i="15"/>
  <c r="W37" i="15"/>
  <c r="I405" i="15"/>
  <c r="H405" i="15"/>
  <c r="F405" i="15"/>
  <c r="E405" i="15"/>
  <c r="D405" i="15"/>
  <c r="C405" i="15"/>
  <c r="B405" i="15"/>
  <c r="W36" i="15"/>
  <c r="V36" i="15"/>
  <c r="I404" i="15"/>
  <c r="H404" i="15"/>
  <c r="F404" i="15"/>
  <c r="J404" i="15" s="1"/>
  <c r="E404" i="15"/>
  <c r="D404" i="15"/>
  <c r="C404" i="15"/>
  <c r="B404" i="15"/>
  <c r="V35" i="15"/>
  <c r="I403" i="15"/>
  <c r="H403" i="15"/>
  <c r="F403" i="15"/>
  <c r="J403" i="15" s="1"/>
  <c r="E403" i="15"/>
  <c r="D403" i="15"/>
  <c r="C403" i="15"/>
  <c r="B403" i="15"/>
  <c r="I402" i="15"/>
  <c r="H402" i="15"/>
  <c r="F402" i="15"/>
  <c r="W402" i="15" s="1"/>
  <c r="E402" i="15"/>
  <c r="D402" i="15"/>
  <c r="C402" i="15"/>
  <c r="B402" i="15"/>
  <c r="I401" i="15"/>
  <c r="H401" i="15"/>
  <c r="F401" i="15"/>
  <c r="E401" i="15"/>
  <c r="D401" i="15"/>
  <c r="C401" i="15"/>
  <c r="B401" i="15"/>
  <c r="I400" i="15"/>
  <c r="H400" i="15"/>
  <c r="F400" i="15"/>
  <c r="W32" i="15" s="1"/>
  <c r="E400" i="15"/>
  <c r="D400" i="15"/>
  <c r="C400" i="15"/>
  <c r="B400" i="15"/>
  <c r="V31" i="15"/>
  <c r="I399" i="15"/>
  <c r="H399" i="15"/>
  <c r="F399" i="15"/>
  <c r="E399" i="15"/>
  <c r="D399" i="15"/>
  <c r="C399" i="15"/>
  <c r="B399" i="15"/>
  <c r="V30" i="15"/>
  <c r="I398" i="15"/>
  <c r="H398" i="15"/>
  <c r="F398" i="15"/>
  <c r="E398" i="15"/>
  <c r="D398" i="15"/>
  <c r="C398" i="15"/>
  <c r="B398" i="15"/>
  <c r="I397" i="15"/>
  <c r="H397" i="15"/>
  <c r="F397" i="15"/>
  <c r="E397" i="15"/>
  <c r="D397" i="15"/>
  <c r="C397" i="15"/>
  <c r="B397" i="15"/>
  <c r="I396" i="15"/>
  <c r="H396" i="15"/>
  <c r="F396" i="15"/>
  <c r="J396" i="15" s="1"/>
  <c r="E396" i="15"/>
  <c r="D396" i="15"/>
  <c r="C396" i="15"/>
  <c r="B396" i="15"/>
  <c r="W27" i="15"/>
  <c r="I395" i="15"/>
  <c r="H395" i="15"/>
  <c r="F395" i="15"/>
  <c r="J395" i="15" s="1"/>
  <c r="E395" i="15"/>
  <c r="D395" i="15"/>
  <c r="C395" i="15"/>
  <c r="B395" i="15"/>
  <c r="W26" i="15"/>
  <c r="V26" i="15"/>
  <c r="J394" i="15"/>
  <c r="I394" i="15"/>
  <c r="H394" i="15"/>
  <c r="F394" i="15"/>
  <c r="W25" i="15" s="1"/>
  <c r="E394" i="15"/>
  <c r="D394" i="15"/>
  <c r="C394" i="15"/>
  <c r="B394" i="15"/>
  <c r="V25" i="15"/>
  <c r="I393" i="15"/>
  <c r="H393" i="15"/>
  <c r="F393" i="15"/>
  <c r="J393" i="15" s="1"/>
  <c r="E393" i="15"/>
  <c r="D393" i="15"/>
  <c r="C393" i="15"/>
  <c r="B393" i="15"/>
  <c r="I392" i="15"/>
  <c r="H392" i="15"/>
  <c r="F392" i="15"/>
  <c r="J392" i="15" s="1"/>
  <c r="E392" i="15"/>
  <c r="D392" i="15"/>
  <c r="C392" i="15"/>
  <c r="B392" i="15"/>
  <c r="W23" i="15"/>
  <c r="I391" i="15"/>
  <c r="H391" i="15"/>
  <c r="F391" i="15"/>
  <c r="J391" i="15" s="1"/>
  <c r="E391" i="15"/>
  <c r="D391" i="15"/>
  <c r="C391" i="15"/>
  <c r="B391" i="15"/>
  <c r="W22" i="15"/>
  <c r="V22" i="15"/>
  <c r="J390" i="15"/>
  <c r="I390" i="15"/>
  <c r="H390" i="15"/>
  <c r="F390" i="15"/>
  <c r="E390" i="15"/>
  <c r="D390" i="15"/>
  <c r="C390" i="15"/>
  <c r="B390" i="15"/>
  <c r="I389" i="15"/>
  <c r="H389" i="15"/>
  <c r="F389" i="15"/>
  <c r="W21" i="15" s="1"/>
  <c r="E389" i="15"/>
  <c r="D389" i="15"/>
  <c r="C389" i="15"/>
  <c r="B389" i="15"/>
  <c r="I388" i="15"/>
  <c r="H388" i="15"/>
  <c r="F388" i="15"/>
  <c r="W20" i="15" s="1"/>
  <c r="E388" i="15"/>
  <c r="D388" i="15"/>
  <c r="C388" i="15"/>
  <c r="B388" i="15"/>
  <c r="I387" i="15"/>
  <c r="H387" i="15"/>
  <c r="F387" i="15"/>
  <c r="E387" i="15"/>
  <c r="D387" i="15"/>
  <c r="C387" i="15"/>
  <c r="B387" i="15"/>
  <c r="V18" i="15"/>
  <c r="I386" i="15"/>
  <c r="H386" i="15"/>
  <c r="F386" i="15"/>
  <c r="E386" i="15"/>
  <c r="D386" i="15"/>
  <c r="C386" i="15"/>
  <c r="B386" i="15"/>
  <c r="I385" i="15"/>
  <c r="H385" i="15"/>
  <c r="F385" i="15"/>
  <c r="E385" i="15"/>
  <c r="D385" i="15"/>
  <c r="C385" i="15"/>
  <c r="B385" i="15"/>
  <c r="V16" i="15"/>
  <c r="I384" i="15"/>
  <c r="H384" i="15"/>
  <c r="F384" i="15"/>
  <c r="J384" i="15" s="1"/>
  <c r="E384" i="15"/>
  <c r="D384" i="15"/>
  <c r="C384" i="15"/>
  <c r="B384" i="15"/>
  <c r="V2162" i="17"/>
  <c r="U2162" i="17"/>
  <c r="P2162" i="17"/>
  <c r="A2162" i="17"/>
  <c r="V1602" i="17"/>
  <c r="U1602" i="17"/>
  <c r="P1602" i="17"/>
  <c r="A1602" i="17"/>
  <c r="G1602" i="17" s="1"/>
  <c r="G1977" i="15" s="1"/>
  <c r="V1596" i="17"/>
  <c r="U1596" i="17"/>
  <c r="P1596" i="17"/>
  <c r="A1596" i="17"/>
  <c r="N1596" i="17" s="1"/>
  <c r="V629" i="17"/>
  <c r="U629" i="17"/>
  <c r="P629" i="17"/>
  <c r="A629" i="17"/>
  <c r="G629" i="17" s="1"/>
  <c r="G1010" i="15" s="1"/>
  <c r="A488" i="17"/>
  <c r="N488" i="17" s="1"/>
  <c r="V488" i="17"/>
  <c r="U488" i="17"/>
  <c r="P488" i="17"/>
  <c r="A489" i="17"/>
  <c r="G489" i="17" s="1"/>
  <c r="G870" i="15" s="1"/>
  <c r="P489" i="17"/>
  <c r="U489" i="17"/>
  <c r="V489" i="17"/>
  <c r="V487" i="17"/>
  <c r="U487" i="17"/>
  <c r="P487" i="17"/>
  <c r="A487" i="17"/>
  <c r="N487" i="17" s="1"/>
  <c r="V478" i="17"/>
  <c r="U478" i="17"/>
  <c r="P478" i="17"/>
  <c r="A478" i="17"/>
  <c r="N478" i="17" s="1"/>
  <c r="V471" i="17"/>
  <c r="U471" i="17"/>
  <c r="P471" i="17"/>
  <c r="A471" i="17"/>
  <c r="N471" i="17" s="1"/>
  <c r="V303" i="17"/>
  <c r="U303" i="17"/>
  <c r="P303" i="17"/>
  <c r="A303" i="17"/>
  <c r="N303" i="17" s="1"/>
  <c r="A304" i="17"/>
  <c r="G304" i="17" s="1"/>
  <c r="G685" i="15" s="1"/>
  <c r="P304" i="17"/>
  <c r="U304" i="17"/>
  <c r="V304" i="17"/>
  <c r="V225" i="17"/>
  <c r="U225" i="17"/>
  <c r="P225" i="17"/>
  <c r="A225" i="17"/>
  <c r="G225" i="17" s="1"/>
  <c r="G606" i="15" s="1"/>
  <c r="V112" i="17"/>
  <c r="U112" i="17"/>
  <c r="P112" i="17"/>
  <c r="A112" i="17"/>
  <c r="N112" i="17" s="1"/>
  <c r="V102" i="17"/>
  <c r="U102" i="17"/>
  <c r="P102" i="17"/>
  <c r="A102" i="17"/>
  <c r="G102" i="17" s="1"/>
  <c r="G483" i="15" s="1"/>
  <c r="V88" i="17"/>
  <c r="U88" i="17"/>
  <c r="P88" i="17"/>
  <c r="A88" i="17"/>
  <c r="G88" i="17" s="1"/>
  <c r="G469" i="15" s="1"/>
  <c r="V18" i="17"/>
  <c r="U18" i="17"/>
  <c r="P18" i="17"/>
  <c r="A18" i="17"/>
  <c r="N18" i="17" s="1"/>
  <c r="A19" i="17"/>
  <c r="V12" i="17"/>
  <c r="U12" i="17"/>
  <c r="P12" i="17"/>
  <c r="A12" i="17"/>
  <c r="N12" i="17" s="1"/>
  <c r="V1998" i="17"/>
  <c r="U1998" i="17"/>
  <c r="P1998" i="17"/>
  <c r="A1998" i="17"/>
  <c r="W1057" i="15" l="1"/>
  <c r="W3459" i="15"/>
  <c r="J3459" i="15"/>
  <c r="W461" i="15"/>
  <c r="W829" i="15"/>
  <c r="W1172" i="15"/>
  <c r="W1543" i="15"/>
  <c r="J1713" i="15"/>
  <c r="W1713" i="15"/>
  <c r="J1726" i="15"/>
  <c r="W1726" i="15"/>
  <c r="W371" i="15"/>
  <c r="W740" i="15"/>
  <c r="W1434" i="15"/>
  <c r="W415" i="15"/>
  <c r="J1594" i="15"/>
  <c r="W1519" i="15"/>
  <c r="J646" i="15"/>
  <c r="W1285" i="15"/>
  <c r="J1653" i="15"/>
  <c r="W1321" i="15"/>
  <c r="J1817" i="15"/>
  <c r="W1817" i="15"/>
  <c r="W2540" i="15"/>
  <c r="J2540" i="15"/>
  <c r="W2401" i="15"/>
  <c r="J1464" i="15"/>
  <c r="W1380" i="15"/>
  <c r="W1755" i="15"/>
  <c r="J1755" i="15"/>
  <c r="W1759" i="15"/>
  <c r="W2002" i="15"/>
  <c r="W2022" i="15"/>
  <c r="J2403" i="15"/>
  <c r="J2629" i="15"/>
  <c r="J514" i="15"/>
  <c r="W514" i="15"/>
  <c r="W597" i="15"/>
  <c r="W700" i="15"/>
  <c r="W1310" i="15"/>
  <c r="W2057" i="15"/>
  <c r="W2419" i="15"/>
  <c r="W62" i="15"/>
  <c r="W168" i="15"/>
  <c r="W299" i="15"/>
  <c r="W670" i="15"/>
  <c r="W333" i="15"/>
  <c r="W841" i="15"/>
  <c r="J841" i="15"/>
  <c r="W556" i="15"/>
  <c r="J1075" i="15"/>
  <c r="J1087" i="15"/>
  <c r="W1087" i="15"/>
  <c r="J1098" i="15"/>
  <c r="W743" i="15"/>
  <c r="W778" i="15"/>
  <c r="J1276" i="15"/>
  <c r="W1098" i="15"/>
  <c r="J1517" i="15"/>
  <c r="W1517" i="15"/>
  <c r="J1542" i="15"/>
  <c r="W1177" i="15"/>
  <c r="J1545" i="15"/>
  <c r="W1212" i="15"/>
  <c r="W1243" i="15"/>
  <c r="J1626" i="15"/>
  <c r="W1342" i="15"/>
  <c r="W1494" i="15"/>
  <c r="J1866" i="15"/>
  <c r="W1866" i="15"/>
  <c r="J1910" i="15"/>
  <c r="W1910" i="15"/>
  <c r="W1591" i="15"/>
  <c r="W1601" i="15"/>
  <c r="J2148" i="15"/>
  <c r="W2027" i="15"/>
  <c r="J2389" i="15"/>
  <c r="W2501" i="15"/>
  <c r="J216" i="15"/>
  <c r="V216" i="15" s="1"/>
  <c r="W216" i="15"/>
  <c r="W386" i="15"/>
  <c r="W754" i="15"/>
  <c r="W959" i="15"/>
  <c r="W1334" i="15"/>
  <c r="W1232" i="15"/>
  <c r="J1611" i="15"/>
  <c r="W1611" i="15"/>
  <c r="W1359" i="15"/>
  <c r="J1733" i="15"/>
  <c r="J1846" i="15"/>
  <c r="W1846" i="15"/>
  <c r="J1099" i="15"/>
  <c r="W1099" i="15"/>
  <c r="W801" i="15"/>
  <c r="W1222" i="15"/>
  <c r="W477" i="15"/>
  <c r="W982" i="15"/>
  <c r="J1340" i="15"/>
  <c r="W594" i="15"/>
  <c r="J1011" i="15"/>
  <c r="W1011" i="15"/>
  <c r="J1170" i="15"/>
  <c r="W1170" i="15"/>
  <c r="W825" i="15"/>
  <c r="W1247" i="15"/>
  <c r="W1368" i="15"/>
  <c r="J1743" i="15"/>
  <c r="W585" i="15"/>
  <c r="J1218" i="15"/>
  <c r="W1218" i="15"/>
  <c r="J1321" i="15"/>
  <c r="W1250" i="15"/>
  <c r="W1318" i="15"/>
  <c r="W2186" i="15"/>
  <c r="J3460" i="15"/>
  <c r="W3460" i="15"/>
  <c r="W1314" i="15"/>
  <c r="J1696" i="15"/>
  <c r="W1420" i="15"/>
  <c r="W2071" i="15"/>
  <c r="W2433" i="15"/>
  <c r="W94" i="15"/>
  <c r="J462" i="15"/>
  <c r="J1147" i="15"/>
  <c r="W1105" i="15"/>
  <c r="W1300" i="15"/>
  <c r="W1313" i="15"/>
  <c r="J1939" i="15"/>
  <c r="W1939" i="15"/>
  <c r="W2165" i="15"/>
  <c r="J2533" i="15"/>
  <c r="J429" i="15"/>
  <c r="W63" i="15"/>
  <c r="J545" i="15"/>
  <c r="W545" i="15"/>
  <c r="J612" i="15"/>
  <c r="W612" i="15"/>
  <c r="W391" i="15"/>
  <c r="W428" i="15"/>
  <c r="W450" i="15"/>
  <c r="W587" i="15"/>
  <c r="W632" i="15"/>
  <c r="W665" i="15"/>
  <c r="W659" i="15"/>
  <c r="J1123" i="15"/>
  <c r="W1123" i="15"/>
  <c r="J1266" i="15"/>
  <c r="J1269" i="15"/>
  <c r="W1269" i="15"/>
  <c r="J1348" i="15"/>
  <c r="W1348" i="15"/>
  <c r="W987" i="15"/>
  <c r="W1005" i="15"/>
  <c r="W1082" i="15"/>
  <c r="J1535" i="15"/>
  <c r="W1183" i="15"/>
  <c r="W1192" i="15"/>
  <c r="J1592" i="15"/>
  <c r="W1592" i="15"/>
  <c r="W1233" i="15"/>
  <c r="J1652" i="15"/>
  <c r="W1652" i="15"/>
  <c r="J1676" i="15"/>
  <c r="W1676" i="15"/>
  <c r="W1327" i="15"/>
  <c r="J1698" i="15"/>
  <c r="W1376" i="15"/>
  <c r="W1751" i="15"/>
  <c r="J1751" i="15"/>
  <c r="W1397" i="15"/>
  <c r="W1587" i="15"/>
  <c r="W1659" i="15"/>
  <c r="J1961" i="15"/>
  <c r="J1974" i="15"/>
  <c r="W1974" i="15"/>
  <c r="J2121" i="15"/>
  <c r="W1977" i="15"/>
  <c r="J2339" i="15"/>
  <c r="J2526" i="15"/>
  <c r="W2526" i="15"/>
  <c r="J2637" i="15"/>
  <c r="W2637" i="15"/>
  <c r="J2663" i="15"/>
  <c r="W2663" i="15"/>
  <c r="W2307" i="15"/>
  <c r="W2309" i="15"/>
  <c r="J2672" i="15"/>
  <c r="J2735" i="15"/>
  <c r="W2735" i="15"/>
  <c r="W2466" i="15"/>
  <c r="W2490" i="15"/>
  <c r="J124" i="15"/>
  <c r="V124" i="15" s="1"/>
  <c r="W2514" i="15"/>
  <c r="J150" i="15"/>
  <c r="V150" i="15" s="1"/>
  <c r="J3035" i="15"/>
  <c r="W3035" i="15"/>
  <c r="J3050" i="15"/>
  <c r="W3050" i="15"/>
  <c r="J3055" i="15"/>
  <c r="W3055" i="15"/>
  <c r="J1495" i="15"/>
  <c r="W1495" i="15"/>
  <c r="W1169" i="15"/>
  <c r="J1498" i="15"/>
  <c r="J1402" i="15"/>
  <c r="W1402" i="15"/>
  <c r="W1048" i="15"/>
  <c r="W1416" i="15"/>
  <c r="W1229" i="15"/>
  <c r="J1607" i="15"/>
  <c r="W1006" i="15"/>
  <c r="J1378" i="15"/>
  <c r="W865" i="15"/>
  <c r="J1185" i="15"/>
  <c r="W1185" i="15"/>
  <c r="J2974" i="15"/>
  <c r="W1112" i="15"/>
  <c r="J2240" i="15"/>
  <c r="W2240" i="15"/>
  <c r="W2962" i="15"/>
  <c r="J2962" i="15"/>
  <c r="W496" i="15"/>
  <c r="W646" i="15"/>
  <c r="W1458" i="15"/>
  <c r="J1458" i="15"/>
  <c r="W1239" i="15"/>
  <c r="J1621" i="15"/>
  <c r="W1381" i="15"/>
  <c r="J1756" i="15"/>
  <c r="J2811" i="15"/>
  <c r="W2811" i="15"/>
  <c r="W35" i="15"/>
  <c r="J405" i="15"/>
  <c r="W405" i="15"/>
  <c r="W1122" i="15"/>
  <c r="W1257" i="15"/>
  <c r="W1459" i="15"/>
  <c r="W1827" i="15"/>
  <c r="W1491" i="15"/>
  <c r="J2384" i="15"/>
  <c r="W2384" i="15"/>
  <c r="W2757" i="15"/>
  <c r="J2757" i="15"/>
  <c r="J3071" i="15"/>
  <c r="W3071" i="15"/>
  <c r="W617" i="15"/>
  <c r="W991" i="15"/>
  <c r="W620" i="15"/>
  <c r="W1210" i="15"/>
  <c r="W1553" i="15"/>
  <c r="J1553" i="15"/>
  <c r="J1638" i="15"/>
  <c r="W1506" i="15"/>
  <c r="W1914" i="15"/>
  <c r="J1914" i="15"/>
  <c r="W2882" i="15"/>
  <c r="J2882" i="15"/>
  <c r="J832" i="15"/>
  <c r="J1094" i="15"/>
  <c r="W1094" i="15"/>
  <c r="W808" i="15"/>
  <c r="W1176" i="15"/>
  <c r="W1282" i="15"/>
  <c r="J1650" i="15"/>
  <c r="W1845" i="15"/>
  <c r="J2207" i="15"/>
  <c r="W3113" i="15"/>
  <c r="J2857" i="15"/>
  <c r="W2857" i="15"/>
  <c r="J3036" i="15"/>
  <c r="W3036" i="15"/>
  <c r="J3042" i="15"/>
  <c r="W3042" i="15"/>
  <c r="W362" i="15"/>
  <c r="W730" i="15"/>
  <c r="J3340" i="15"/>
  <c r="W3340" i="15"/>
  <c r="J3352" i="15"/>
  <c r="W3352" i="15"/>
  <c r="J3377" i="15"/>
  <c r="W3401" i="15"/>
  <c r="J3401" i="15"/>
  <c r="W40" i="15"/>
  <c r="W57" i="15"/>
  <c r="W425" i="15"/>
  <c r="J527" i="15"/>
  <c r="W714" i="15"/>
  <c r="W1137" i="15"/>
  <c r="W1121" i="15"/>
  <c r="J1490" i="15"/>
  <c r="J1531" i="15"/>
  <c r="W1531" i="15"/>
  <c r="W1730" i="15"/>
  <c r="J2151" i="15"/>
  <c r="W2151" i="15"/>
  <c r="J494" i="15"/>
  <c r="W161" i="15"/>
  <c r="W201" i="15"/>
  <c r="W368" i="15"/>
  <c r="W540" i="15"/>
  <c r="W573" i="15"/>
  <c r="J1003" i="15"/>
  <c r="J1262" i="15"/>
  <c r="J1449" i="15"/>
  <c r="W1095" i="15"/>
  <c r="W1160" i="15"/>
  <c r="W1225" i="15"/>
  <c r="J1622" i="15"/>
  <c r="W1622" i="15"/>
  <c r="W2041" i="15"/>
  <c r="W2266" i="15"/>
  <c r="J2581" i="15"/>
  <c r="J2907" i="15"/>
  <c r="W2907" i="15"/>
  <c r="W50" i="15"/>
  <c r="W56" i="15"/>
  <c r="W85" i="15"/>
  <c r="W235" i="15"/>
  <c r="J713" i="15"/>
  <c r="W401" i="15"/>
  <c r="W404" i="15"/>
  <c r="W506" i="15"/>
  <c r="W509" i="15"/>
  <c r="W550" i="15"/>
  <c r="W642" i="15"/>
  <c r="J1093" i="15"/>
  <c r="W889" i="15"/>
  <c r="J1109" i="15"/>
  <c r="W1109" i="15"/>
  <c r="J1217" i="15"/>
  <c r="W1085" i="15"/>
  <c r="J1473" i="15"/>
  <c r="W1108" i="15"/>
  <c r="J1527" i="15"/>
  <c r="J1578" i="15"/>
  <c r="W1578" i="15"/>
  <c r="W1211" i="15"/>
  <c r="J1629" i="15"/>
  <c r="J1642" i="15"/>
  <c r="W1642" i="15"/>
  <c r="W1297" i="15"/>
  <c r="J1665" i="15"/>
  <c r="W1542" i="15"/>
  <c r="W1814" i="15"/>
  <c r="J2415" i="15"/>
  <c r="W2415" i="15"/>
  <c r="W2239" i="15"/>
  <c r="W2320" i="15"/>
  <c r="J2871" i="15"/>
  <c r="W2871" i="15"/>
  <c r="J2932" i="15"/>
  <c r="W2932" i="15"/>
  <c r="J2973" i="15"/>
  <c r="W2973" i="15"/>
  <c r="W3228" i="15"/>
  <c r="W2980" i="15"/>
  <c r="J2980" i="15"/>
  <c r="J1350" i="15"/>
  <c r="W1350" i="15"/>
  <c r="J2709" i="15"/>
  <c r="W2709" i="15"/>
  <c r="W2774" i="15"/>
  <c r="J2774" i="15"/>
  <c r="W604" i="15"/>
  <c r="W972" i="15"/>
  <c r="J1034" i="15"/>
  <c r="W1034" i="15"/>
  <c r="J1118" i="15"/>
  <c r="W1118" i="15"/>
  <c r="W1038" i="15"/>
  <c r="W1406" i="15"/>
  <c r="W1444" i="15"/>
  <c r="J1444" i="15"/>
  <c r="W1234" i="15"/>
  <c r="J1614" i="15"/>
  <c r="J1918" i="15"/>
  <c r="W1918" i="15"/>
  <c r="J2764" i="15"/>
  <c r="W2764" i="15"/>
  <c r="W511" i="15"/>
  <c r="W886" i="15"/>
  <c r="W544" i="15"/>
  <c r="J912" i="15"/>
  <c r="W1801" i="15"/>
  <c r="J2876" i="15"/>
  <c r="W2876" i="15"/>
  <c r="J3061" i="15"/>
  <c r="W3061" i="15"/>
  <c r="J725" i="15"/>
  <c r="W919" i="15"/>
  <c r="J2599" i="15"/>
  <c r="J2754" i="15"/>
  <c r="J2823" i="15"/>
  <c r="W2823" i="15"/>
  <c r="W526" i="15"/>
  <c r="J905" i="15"/>
  <c r="W562" i="15"/>
  <c r="J1228" i="15"/>
  <c r="W1028" i="15"/>
  <c r="W1152" i="15"/>
  <c r="W1528" i="15"/>
  <c r="J1543" i="15"/>
  <c r="W1219" i="15"/>
  <c r="J1593" i="15"/>
  <c r="J2592" i="15"/>
  <c r="W2592" i="15"/>
  <c r="W2453" i="15"/>
  <c r="J656" i="15"/>
  <c r="W365" i="15"/>
  <c r="J743" i="15"/>
  <c r="W476" i="15"/>
  <c r="W1024" i="15"/>
  <c r="W1352" i="15"/>
  <c r="J1725" i="15"/>
  <c r="J2807" i="15"/>
  <c r="W2807" i="15"/>
  <c r="W483" i="15"/>
  <c r="J1361" i="15"/>
  <c r="W1361" i="15"/>
  <c r="W1317" i="15"/>
  <c r="W2211" i="15"/>
  <c r="W2472" i="15"/>
  <c r="J106" i="15"/>
  <c r="V106" i="15" s="1"/>
  <c r="W2696" i="15"/>
  <c r="J335" i="15"/>
  <c r="V335" i="15" s="1"/>
  <c r="J453" i="15"/>
  <c r="W1036" i="15"/>
  <c r="J1401" i="15"/>
  <c r="J1562" i="15"/>
  <c r="W1562" i="15"/>
  <c r="W1235" i="15"/>
  <c r="W1316" i="15"/>
  <c r="J1687" i="15"/>
  <c r="W2051" i="15"/>
  <c r="J2419" i="15"/>
  <c r="J2929" i="15"/>
  <c r="W2929" i="15"/>
  <c r="W188" i="15"/>
  <c r="W247" i="15"/>
  <c r="W439" i="15"/>
  <c r="J807" i="15"/>
  <c r="W442" i="15"/>
  <c r="J810" i="15"/>
  <c r="W473" i="15"/>
  <c r="W524" i="15"/>
  <c r="W536" i="15"/>
  <c r="W546" i="15"/>
  <c r="W539" i="15"/>
  <c r="W555" i="15"/>
  <c r="W558" i="15"/>
  <c r="J926" i="15"/>
  <c r="W618" i="15"/>
  <c r="W992" i="15"/>
  <c r="W724" i="15"/>
  <c r="J1159" i="15"/>
  <c r="J1236" i="15"/>
  <c r="W894" i="15"/>
  <c r="W969" i="15"/>
  <c r="J1403" i="15"/>
  <c r="W1403" i="15"/>
  <c r="W1045" i="15"/>
  <c r="W1060" i="15"/>
  <c r="J1431" i="15"/>
  <c r="J1432" i="15"/>
  <c r="W1081" i="15"/>
  <c r="W1516" i="15"/>
  <c r="J1516" i="15"/>
  <c r="W1150" i="15"/>
  <c r="J1526" i="15"/>
  <c r="J1612" i="15"/>
  <c r="W1340" i="15"/>
  <c r="W1360" i="15"/>
  <c r="W1370" i="15"/>
  <c r="W1395" i="15"/>
  <c r="J1757" i="15"/>
  <c r="W1467" i="15"/>
  <c r="W1837" i="15"/>
  <c r="W1478" i="15"/>
  <c r="W1493" i="15"/>
  <c r="W1859" i="15"/>
  <c r="J1868" i="15"/>
  <c r="W1868" i="15"/>
  <c r="J2199" i="15"/>
  <c r="W2199" i="15"/>
  <c r="W1875" i="15"/>
  <c r="W2237" i="15"/>
  <c r="W2282" i="15"/>
  <c r="J2883" i="15"/>
  <c r="W2883" i="15"/>
  <c r="W2893" i="15"/>
  <c r="J2893" i="15"/>
  <c r="J2966" i="15"/>
  <c r="W2966" i="15"/>
  <c r="W3239" i="15"/>
  <c r="J2992" i="15"/>
  <c r="W2999" i="15"/>
  <c r="W3362" i="15"/>
  <c r="W305" i="15"/>
  <c r="W308" i="15"/>
  <c r="W392" i="15"/>
  <c r="W644" i="15"/>
  <c r="W657" i="15"/>
  <c r="W1037" i="15"/>
  <c r="W667" i="15"/>
  <c r="J1051" i="15"/>
  <c r="W1051" i="15"/>
  <c r="W760" i="15"/>
  <c r="W742" i="15"/>
  <c r="W781" i="15"/>
  <c r="J1204" i="15"/>
  <c r="W1204" i="15"/>
  <c r="J1238" i="15"/>
  <c r="W1238" i="15"/>
  <c r="W963" i="15"/>
  <c r="W996" i="15"/>
  <c r="W1366" i="15"/>
  <c r="W1023" i="15"/>
  <c r="W1076" i="15"/>
  <c r="W1079" i="15"/>
  <c r="W1138" i="15"/>
  <c r="J1512" i="15"/>
  <c r="W1146" i="15"/>
  <c r="J1522" i="15"/>
  <c r="W1215" i="15"/>
  <c r="W1288" i="15"/>
  <c r="W1292" i="15"/>
  <c r="W1303" i="15"/>
  <c r="W1672" i="15"/>
  <c r="W1683" i="15"/>
  <c r="J1683" i="15"/>
  <c r="W1371" i="15"/>
  <c r="W1384" i="15"/>
  <c r="J1820" i="15"/>
  <c r="W1820" i="15"/>
  <c r="W1680" i="15"/>
  <c r="W1695" i="15"/>
  <c r="W2065" i="15"/>
  <c r="W1703" i="15"/>
  <c r="W1775" i="15"/>
  <c r="J2158" i="15"/>
  <c r="W2158" i="15"/>
  <c r="J2513" i="15"/>
  <c r="W2513" i="15"/>
  <c r="W2174" i="15"/>
  <c r="W2545" i="15"/>
  <c r="W2689" i="15"/>
  <c r="J322" i="15"/>
  <c r="V322" i="15" s="1"/>
  <c r="J2847" i="15"/>
  <c r="W2847" i="15"/>
  <c r="W108" i="15"/>
  <c r="W395" i="15"/>
  <c r="W435" i="15"/>
  <c r="W482" i="15"/>
  <c r="W610" i="15"/>
  <c r="W683" i="15"/>
  <c r="W1064" i="15"/>
  <c r="W699" i="15"/>
  <c r="W702" i="15"/>
  <c r="W864" i="15"/>
  <c r="W1077" i="15"/>
  <c r="W793" i="15"/>
  <c r="W849" i="15"/>
  <c r="W984" i="15"/>
  <c r="J1355" i="15"/>
  <c r="W1355" i="15"/>
  <c r="W1050" i="15"/>
  <c r="W1418" i="15"/>
  <c r="W1134" i="15"/>
  <c r="J1540" i="15"/>
  <c r="W1540" i="15"/>
  <c r="W1178" i="15"/>
  <c r="W1186" i="15"/>
  <c r="W1343" i="15"/>
  <c r="J1679" i="15"/>
  <c r="W1315" i="15"/>
  <c r="W1409" i="15"/>
  <c r="W1577" i="15"/>
  <c r="W1579" i="15"/>
  <c r="J1986" i="15"/>
  <c r="W1986" i="15"/>
  <c r="W1765" i="15"/>
  <c r="W2190" i="15"/>
  <c r="W2564" i="15"/>
  <c r="W2193" i="15"/>
  <c r="W2230" i="15"/>
  <c r="W2276" i="15"/>
  <c r="J2638" i="15"/>
  <c r="W2610" i="15"/>
  <c r="W3206" i="15"/>
  <c r="W2958" i="15"/>
  <c r="J2958" i="15"/>
  <c r="W3051" i="15"/>
  <c r="W2672" i="15"/>
  <c r="J2803" i="15"/>
  <c r="W2803" i="15"/>
  <c r="J2840" i="15"/>
  <c r="W2840" i="15"/>
  <c r="J2843" i="15"/>
  <c r="W2843" i="15"/>
  <c r="J2988" i="15"/>
  <c r="W2988" i="15"/>
  <c r="J3131" i="15"/>
  <c r="W3131" i="15"/>
  <c r="W150" i="15"/>
  <c r="W418" i="15"/>
  <c r="W423" i="15"/>
  <c r="W447" i="15"/>
  <c r="W548" i="15"/>
  <c r="W580" i="15"/>
  <c r="J1033" i="15"/>
  <c r="J1037" i="15"/>
  <c r="W749" i="15"/>
  <c r="W1117" i="15"/>
  <c r="W721" i="15"/>
  <c r="W786" i="15"/>
  <c r="J1221" i="15"/>
  <c r="W1221" i="15"/>
  <c r="W810" i="15"/>
  <c r="W813" i="15"/>
  <c r="W937" i="15"/>
  <c r="J1339" i="15"/>
  <c r="W1032" i="15"/>
  <c r="J1365" i="15"/>
  <c r="W1009" i="15"/>
  <c r="J1382" i="15"/>
  <c r="W1022" i="15"/>
  <c r="W1026" i="15"/>
  <c r="W1092" i="15"/>
  <c r="J1468" i="15"/>
  <c r="W1189" i="15"/>
  <c r="J1561" i="15"/>
  <c r="W1253" i="15"/>
  <c r="J1631" i="15"/>
  <c r="W1278" i="15"/>
  <c r="J1656" i="15"/>
  <c r="J1660" i="15"/>
  <c r="J1672" i="15"/>
  <c r="W1337" i="15"/>
  <c r="W1383" i="15"/>
  <c r="J17" i="15"/>
  <c r="V17" i="15" s="1"/>
  <c r="W1415" i="15"/>
  <c r="W1565" i="15"/>
  <c r="W1677" i="15"/>
  <c r="J2065" i="15"/>
  <c r="J2075" i="15"/>
  <c r="J2137" i="15"/>
  <c r="J2226" i="15"/>
  <c r="W2226" i="15"/>
  <c r="W2127" i="15"/>
  <c r="J2489" i="15"/>
  <c r="W2489" i="15"/>
  <c r="W2327" i="15"/>
  <c r="J2689" i="15"/>
  <c r="J101" i="15"/>
  <c r="V101" i="15" s="1"/>
  <c r="W2645" i="15"/>
  <c r="J2812" i="15"/>
  <c r="W2812" i="15"/>
  <c r="W2815" i="15"/>
  <c r="J2815" i="15"/>
  <c r="J2939" i="15"/>
  <c r="W2939" i="15"/>
  <c r="J2948" i="15"/>
  <c r="W2948" i="15"/>
  <c r="W2951" i="15"/>
  <c r="J2951" i="15"/>
  <c r="W3300" i="15"/>
  <c r="W3049" i="15"/>
  <c r="J3100" i="15"/>
  <c r="W3100" i="15"/>
  <c r="W694" i="15"/>
  <c r="W1029" i="15"/>
  <c r="W660" i="15"/>
  <c r="W666" i="15"/>
  <c r="W704" i="15"/>
  <c r="W707" i="15"/>
  <c r="W789" i="15"/>
  <c r="J1197" i="15"/>
  <c r="W1197" i="15"/>
  <c r="W744" i="15"/>
  <c r="W835" i="15"/>
  <c r="W998" i="15"/>
  <c r="W1042" i="15"/>
  <c r="W1114" i="15"/>
  <c r="J1482" i="15"/>
  <c r="W1116" i="15"/>
  <c r="W1140" i="15"/>
  <c r="W1200" i="15"/>
  <c r="W1260" i="15"/>
  <c r="W1390" i="15"/>
  <c r="W1646" i="15"/>
  <c r="W1743" i="15"/>
  <c r="W1733" i="15"/>
  <c r="W2297" i="15"/>
  <c r="W2660" i="15"/>
  <c r="W2312" i="15"/>
  <c r="W2595" i="15"/>
  <c r="W2748" i="15"/>
  <c r="J2790" i="15"/>
  <c r="W2790" i="15"/>
  <c r="W2850" i="15"/>
  <c r="J3040" i="15"/>
  <c r="W2650" i="15"/>
  <c r="W2783" i="15"/>
  <c r="W2908" i="15"/>
  <c r="W3009" i="15"/>
  <c r="W3449" i="15"/>
  <c r="J3449" i="15"/>
  <c r="W2322" i="15"/>
  <c r="W2687" i="15"/>
  <c r="W2356" i="15"/>
  <c r="W2457" i="15"/>
  <c r="W2711" i="15"/>
  <c r="J344" i="15"/>
  <c r="V344" i="15" s="1"/>
  <c r="W2714" i="15"/>
  <c r="W2814" i="15"/>
  <c r="W2997" i="15"/>
  <c r="J2997" i="15"/>
  <c r="W2992" i="15"/>
  <c r="W726" i="15"/>
  <c r="W934" i="15"/>
  <c r="W954" i="15"/>
  <c r="W990" i="15"/>
  <c r="W1102" i="15"/>
  <c r="W1066" i="15"/>
  <c r="W1080" i="15"/>
  <c r="J1588" i="15"/>
  <c r="W1588" i="15"/>
  <c r="W1279" i="15"/>
  <c r="W1287" i="15"/>
  <c r="J1655" i="15"/>
  <c r="W1388" i="15"/>
  <c r="W1671" i="15"/>
  <c r="W1333" i="15"/>
  <c r="W1419" i="15"/>
  <c r="J1783" i="15"/>
  <c r="W1422" i="15"/>
  <c r="W1455" i="15"/>
  <c r="W1514" i="15"/>
  <c r="W1841" i="15"/>
  <c r="W1909" i="15"/>
  <c r="J2331" i="15"/>
  <c r="W2331" i="15"/>
  <c r="J2537" i="15"/>
  <c r="W2537" i="15"/>
  <c r="W2189" i="15"/>
  <c r="J2563" i="15"/>
  <c r="W2334" i="15"/>
  <c r="J2696" i="15"/>
  <c r="W2495" i="15"/>
  <c r="J2881" i="15"/>
  <c r="W2881" i="15"/>
  <c r="J2931" i="15"/>
  <c r="W2931" i="15"/>
  <c r="J2987" i="15"/>
  <c r="W2987" i="15"/>
  <c r="J3302" i="15"/>
  <c r="W3302" i="15"/>
  <c r="W802" i="15"/>
  <c r="W1223" i="15"/>
  <c r="W827" i="15"/>
  <c r="W916" i="15"/>
  <c r="W964" i="15"/>
  <c r="W1021" i="15"/>
  <c r="W1103" i="15"/>
  <c r="W1167" i="15"/>
  <c r="W1492" i="15"/>
  <c r="W1166" i="15"/>
  <c r="J1544" i="15"/>
  <c r="W1544" i="15"/>
  <c r="W1193" i="15"/>
  <c r="W1224" i="15"/>
  <c r="W1284" i="15"/>
  <c r="W1375" i="15"/>
  <c r="W1378" i="15"/>
  <c r="W1481" i="15"/>
  <c r="J1844" i="15"/>
  <c r="W1844" i="15"/>
  <c r="W1735" i="15"/>
  <c r="J2112" i="15"/>
  <c r="W1742" i="15"/>
  <c r="W1947" i="15"/>
  <c r="W2020" i="15"/>
  <c r="W2033" i="15"/>
  <c r="J2680" i="15"/>
  <c r="J2690" i="15"/>
  <c r="W2476" i="15"/>
  <c r="W2588" i="15"/>
  <c r="W2682" i="15"/>
  <c r="J317" i="15"/>
  <c r="V317" i="15" s="1"/>
  <c r="J347" i="15"/>
  <c r="V347" i="15" s="1"/>
  <c r="W2789" i="15"/>
  <c r="J2868" i="15"/>
  <c r="W2868" i="15"/>
  <c r="W3001" i="15"/>
  <c r="W3008" i="15"/>
  <c r="J3011" i="15"/>
  <c r="J3044" i="15"/>
  <c r="W3044" i="15"/>
  <c r="W1369" i="15"/>
  <c r="W1445" i="15"/>
  <c r="W1448" i="15"/>
  <c r="W1530" i="15"/>
  <c r="W1613" i="15"/>
  <c r="W1693" i="15"/>
  <c r="W1714" i="15"/>
  <c r="W1760" i="15"/>
  <c r="W2122" i="15"/>
  <c r="W1794" i="15"/>
  <c r="W1941" i="15"/>
  <c r="W1944" i="15"/>
  <c r="W1965" i="15"/>
  <c r="W1979" i="15"/>
  <c r="W2000" i="15"/>
  <c r="W2017" i="15"/>
  <c r="W2058" i="15"/>
  <c r="W2091" i="15"/>
  <c r="W2139" i="15"/>
  <c r="W2300" i="15"/>
  <c r="W2343" i="15"/>
  <c r="J2705" i="15"/>
  <c r="W2611" i="15"/>
  <c r="W2806" i="15"/>
  <c r="W2936" i="15"/>
  <c r="W1392" i="15"/>
  <c r="W1404" i="15"/>
  <c r="W1410" i="15"/>
  <c r="W1421" i="15"/>
  <c r="W1490" i="15"/>
  <c r="W1536" i="15"/>
  <c r="W1633" i="15"/>
  <c r="W1740" i="15"/>
  <c r="W1744" i="15"/>
  <c r="W1824" i="15"/>
  <c r="W1856" i="15"/>
  <c r="W1892" i="15"/>
  <c r="W1925" i="15"/>
  <c r="W1966" i="15"/>
  <c r="W2052" i="15"/>
  <c r="W2118" i="15"/>
  <c r="W2154" i="15"/>
  <c r="W2225" i="15"/>
  <c r="W2286" i="15"/>
  <c r="W2379" i="15"/>
  <c r="W2452" i="15"/>
  <c r="W2547" i="15"/>
  <c r="W2781" i="15"/>
  <c r="W3436" i="15"/>
  <c r="J3436" i="15"/>
  <c r="J3462" i="15"/>
  <c r="W995" i="15"/>
  <c r="W1013" i="15"/>
  <c r="W1068" i="15"/>
  <c r="W1072" i="15"/>
  <c r="W1145" i="15"/>
  <c r="W1521" i="15"/>
  <c r="W1179" i="15"/>
  <c r="W1182" i="15"/>
  <c r="W1304" i="15"/>
  <c r="W1354" i="15"/>
  <c r="J1728" i="15"/>
  <c r="W1386" i="15"/>
  <c r="W1399" i="15"/>
  <c r="J1774" i="15"/>
  <c r="W1417" i="15"/>
  <c r="W1472" i="15"/>
  <c r="W1485" i="15"/>
  <c r="W1489" i="15"/>
  <c r="W1644" i="15"/>
  <c r="J2015" i="15"/>
  <c r="W1654" i="15"/>
  <c r="W1707" i="15"/>
  <c r="W1721" i="15"/>
  <c r="W1786" i="15"/>
  <c r="J2213" i="15"/>
  <c r="J2254" i="15"/>
  <c r="W1978" i="15"/>
  <c r="W2106" i="15"/>
  <c r="J2414" i="15"/>
  <c r="W2060" i="15"/>
  <c r="W2061" i="15"/>
  <c r="J2464" i="15"/>
  <c r="J2600" i="15"/>
  <c r="W2272" i="15"/>
  <c r="W2285" i="15"/>
  <c r="W2648" i="15"/>
  <c r="W2390" i="15"/>
  <c r="W2393" i="15"/>
  <c r="W2502" i="15"/>
  <c r="W2666" i="15"/>
  <c r="W2686" i="15"/>
  <c r="W2703" i="15"/>
  <c r="J336" i="15"/>
  <c r="V336" i="15" s="1"/>
  <c r="W2718" i="15"/>
  <c r="W2797" i="15"/>
  <c r="W2860" i="15"/>
  <c r="W2866" i="15"/>
  <c r="J2866" i="15"/>
  <c r="J2944" i="15"/>
  <c r="W2965" i="15"/>
  <c r="W3063" i="15"/>
  <c r="W2867" i="15"/>
  <c r="W1656" i="15"/>
  <c r="W1598" i="15"/>
  <c r="W1653" i="15"/>
  <c r="W1678" i="15"/>
  <c r="W1877" i="15"/>
  <c r="W1936" i="15"/>
  <c r="W2067" i="15"/>
  <c r="W2117" i="15"/>
  <c r="W2132" i="15"/>
  <c r="W2150" i="15"/>
  <c r="W2177" i="15"/>
  <c r="W2355" i="15"/>
  <c r="W2375" i="15"/>
  <c r="W2410" i="15"/>
  <c r="W2546" i="15"/>
  <c r="W2603" i="15"/>
  <c r="W3119" i="15"/>
  <c r="W3216" i="15"/>
  <c r="W2896" i="15"/>
  <c r="W3024" i="15"/>
  <c r="W3064" i="15"/>
  <c r="J3410" i="15"/>
  <c r="J3435" i="15"/>
  <c r="W1552" i="15"/>
  <c r="W1576" i="15"/>
  <c r="W1597" i="15"/>
  <c r="W1602" i="15"/>
  <c r="W1724" i="15"/>
  <c r="W1766" i="15"/>
  <c r="W1842" i="15"/>
  <c r="W1951" i="15"/>
  <c r="W1959" i="15"/>
  <c r="W2092" i="15"/>
  <c r="W2214" i="15"/>
  <c r="W2258" i="15"/>
  <c r="W2357" i="15"/>
  <c r="W2571" i="15"/>
  <c r="W2613" i="15"/>
  <c r="W2621" i="15"/>
  <c r="W2794" i="15"/>
  <c r="W2801" i="15"/>
  <c r="W2841" i="15"/>
  <c r="W2836" i="15"/>
  <c r="W3114" i="15"/>
  <c r="W2859" i="15"/>
  <c r="W2880" i="15"/>
  <c r="W2884" i="15"/>
  <c r="J2968" i="15"/>
  <c r="W3021" i="15"/>
  <c r="W3060" i="15"/>
  <c r="W2872" i="15"/>
  <c r="W3314" i="15"/>
  <c r="J3400" i="15"/>
  <c r="J3416" i="15"/>
  <c r="W1129" i="15"/>
  <c r="J1502" i="15"/>
  <c r="J1902" i="15"/>
  <c r="W1539" i="15"/>
  <c r="W1649" i="15"/>
  <c r="J2011" i="15"/>
  <c r="W1641" i="15"/>
  <c r="J2959" i="15"/>
  <c r="W3207" i="15"/>
  <c r="J3463" i="15"/>
  <c r="W3463" i="15"/>
  <c r="W194" i="15"/>
  <c r="W437" i="15"/>
  <c r="J805" i="15"/>
  <c r="W592" i="15"/>
  <c r="W588" i="15"/>
  <c r="W676" i="15"/>
  <c r="W1000" i="15"/>
  <c r="J1371" i="15"/>
  <c r="W1016" i="15"/>
  <c r="W1201" i="15"/>
  <c r="J1575" i="15"/>
  <c r="J1664" i="15"/>
  <c r="W1296" i="15"/>
  <c r="J2014" i="15"/>
  <c r="W1643" i="15"/>
  <c r="W1689" i="15"/>
  <c r="J2057" i="15"/>
  <c r="J2423" i="15"/>
  <c r="W2045" i="15"/>
  <c r="J2547" i="15"/>
  <c r="W2176" i="15"/>
  <c r="W80" i="15"/>
  <c r="W75" i="15"/>
  <c r="W263" i="15"/>
  <c r="W403" i="15"/>
  <c r="J794" i="15"/>
  <c r="W424" i="15"/>
  <c r="W440" i="15"/>
  <c r="J808" i="15"/>
  <c r="J866" i="15"/>
  <c r="W497" i="15"/>
  <c r="J1216" i="15"/>
  <c r="W755" i="15"/>
  <c r="W853" i="15"/>
  <c r="J1303" i="15"/>
  <c r="W979" i="15"/>
  <c r="W961" i="15"/>
  <c r="W994" i="15"/>
  <c r="J1363" i="15"/>
  <c r="J1443" i="15"/>
  <c r="W1069" i="15"/>
  <c r="W1096" i="15"/>
  <c r="J1471" i="15"/>
  <c r="W1158" i="15"/>
  <c r="J1537" i="15"/>
  <c r="W1198" i="15"/>
  <c r="J1571" i="15"/>
  <c r="J1613" i="15"/>
  <c r="W1281" i="15"/>
  <c r="J1644" i="15"/>
  <c r="W1256" i="15"/>
  <c r="W1367" i="15"/>
  <c r="W1382" i="15"/>
  <c r="J2034" i="15"/>
  <c r="W1670" i="15"/>
  <c r="W1778" i="15"/>
  <c r="J2140" i="15"/>
  <c r="W2093" i="15"/>
  <c r="J2454" i="15"/>
  <c r="W2147" i="15"/>
  <c r="W2141" i="15"/>
  <c r="J2509" i="15"/>
  <c r="W2578" i="15"/>
  <c r="J212" i="15"/>
  <c r="V212" i="15" s="1"/>
  <c r="W2635" i="15"/>
  <c r="J268" i="15"/>
  <c r="V268" i="15" s="1"/>
  <c r="J504" i="15"/>
  <c r="W118" i="15"/>
  <c r="W471" i="15"/>
  <c r="J839" i="15"/>
  <c r="W609" i="15"/>
  <c r="J978" i="15"/>
  <c r="W962" i="15"/>
  <c r="J1338" i="15"/>
  <c r="W1561" i="15"/>
  <c r="W1555" i="15"/>
  <c r="W463" i="15"/>
  <c r="J831" i="15"/>
  <c r="J1209" i="15"/>
  <c r="W757" i="15"/>
  <c r="J1390" i="15"/>
  <c r="J1521" i="15"/>
  <c r="J1602" i="15"/>
  <c r="W1230" i="15"/>
  <c r="J1609" i="15"/>
  <c r="W1283" i="15"/>
  <c r="J1651" i="15"/>
  <c r="J1746" i="15"/>
  <c r="J1923" i="15"/>
  <c r="W1739" i="15"/>
  <c r="W1725" i="15"/>
  <c r="J2257" i="15"/>
  <c r="W1888" i="15"/>
  <c r="W1895" i="15"/>
  <c r="J2264" i="15"/>
  <c r="J565" i="15"/>
  <c r="W1324" i="15"/>
  <c r="J1870" i="15"/>
  <c r="W1504" i="15"/>
  <c r="W1976" i="15"/>
  <c r="J2338" i="15"/>
  <c r="J547" i="15"/>
  <c r="W152" i="15"/>
  <c r="W317" i="15"/>
  <c r="W678" i="15"/>
  <c r="J1046" i="15"/>
  <c r="W989" i="15"/>
  <c r="J1358" i="15"/>
  <c r="J1682" i="15"/>
  <c r="W1311" i="15"/>
  <c r="J1741" i="15"/>
  <c r="W1389" i="15"/>
  <c r="W1836" i="15"/>
  <c r="J2198" i="15"/>
  <c r="J2832" i="15"/>
  <c r="W2826" i="15"/>
  <c r="J492" i="15"/>
  <c r="W516" i="15"/>
  <c r="J1032" i="15"/>
  <c r="J1381" i="15"/>
  <c r="W1008" i="15"/>
  <c r="J1589" i="15"/>
  <c r="W1255" i="15"/>
  <c r="J1643" i="15"/>
  <c r="J1737" i="15"/>
  <c r="J1761" i="15"/>
  <c r="W1398" i="15"/>
  <c r="J1773" i="15"/>
  <c r="J1784" i="15"/>
  <c r="W1471" i="15"/>
  <c r="J2003" i="15"/>
  <c r="J600" i="15"/>
  <c r="J667" i="15"/>
  <c r="W297" i="15"/>
  <c r="W332" i="15"/>
  <c r="J762" i="15"/>
  <c r="W443" i="15"/>
  <c r="W572" i="15"/>
  <c r="J942" i="15"/>
  <c r="J1070" i="15"/>
  <c r="W897" i="15"/>
  <c r="J1111" i="15"/>
  <c r="W774" i="15"/>
  <c r="W779" i="15"/>
  <c r="W872" i="15"/>
  <c r="W882" i="15"/>
  <c r="W930" i="15"/>
  <c r="W1056" i="15"/>
  <c r="J1426" i="15"/>
  <c r="W1059" i="15"/>
  <c r="W1091" i="15"/>
  <c r="J1485" i="15"/>
  <c r="W1249" i="15"/>
  <c r="J1635" i="15"/>
  <c r="W1280" i="15"/>
  <c r="J1639" i="15"/>
  <c r="J1670" i="15"/>
  <c r="W1302" i="15"/>
  <c r="J1736" i="15"/>
  <c r="W1362" i="15"/>
  <c r="W1405" i="15"/>
  <c r="J1768" i="15"/>
  <c r="J1965" i="15"/>
  <c r="W1609" i="15"/>
  <c r="J1971" i="15"/>
  <c r="J2097" i="15"/>
  <c r="W1750" i="15"/>
  <c r="J376" i="15"/>
  <c r="V376" i="15" s="1"/>
  <c r="W2743" i="15"/>
  <c r="W2767" i="15"/>
  <c r="J2767" i="15"/>
  <c r="J739" i="15"/>
  <c r="W370" i="15"/>
  <c r="W627" i="15"/>
  <c r="W621" i="15"/>
  <c r="W738" i="15"/>
  <c r="J1106" i="15"/>
  <c r="J1168" i="15"/>
  <c r="W762" i="15"/>
  <c r="W907" i="15"/>
  <c r="W850" i="15"/>
  <c r="W1020" i="15"/>
  <c r="J1394" i="15"/>
  <c r="W1111" i="15"/>
  <c r="J1479" i="15"/>
  <c r="W1162" i="15"/>
  <c r="J1541" i="15"/>
  <c r="J998" i="15"/>
  <c r="W1044" i="15"/>
  <c r="J1412" i="15"/>
  <c r="J1435" i="15"/>
  <c r="W1107" i="15"/>
  <c r="J1556" i="15"/>
  <c r="W1184" i="15"/>
  <c r="W1194" i="15"/>
  <c r="J1567" i="15"/>
  <c r="J1702" i="15"/>
  <c r="W1331" i="15"/>
  <c r="W1453" i="15"/>
  <c r="J1815" i="15"/>
  <c r="W1447" i="15"/>
  <c r="J2123" i="15"/>
  <c r="W1761" i="15"/>
  <c r="W1764" i="15"/>
  <c r="J2126" i="15"/>
  <c r="J2133" i="15"/>
  <c r="W1771" i="15"/>
  <c r="W1850" i="15"/>
  <c r="J2212" i="15"/>
  <c r="W2021" i="15"/>
  <c r="J2405" i="15"/>
  <c r="J2991" i="15"/>
  <c r="W3238" i="15"/>
  <c r="J558" i="15"/>
  <c r="J1050" i="15"/>
  <c r="W693" i="15"/>
  <c r="W941" i="15"/>
  <c r="J1309" i="15"/>
  <c r="W981" i="15"/>
  <c r="J1327" i="15"/>
  <c r="W1125" i="15"/>
  <c r="J1497" i="15"/>
  <c r="W1144" i="15"/>
  <c r="J1520" i="15"/>
  <c r="W1191" i="15"/>
  <c r="J1563" i="15"/>
  <c r="J2205" i="15"/>
  <c r="W1843" i="15"/>
  <c r="W3395" i="15"/>
  <c r="J3395" i="15"/>
  <c r="J485" i="15"/>
  <c r="W189" i="15"/>
  <c r="W125" i="15"/>
  <c r="W314" i="15"/>
  <c r="W712" i="15"/>
  <c r="J1080" i="15"/>
  <c r="W852" i="15"/>
  <c r="J1408" i="15"/>
  <c r="W1040" i="15"/>
  <c r="W1120" i="15"/>
  <c r="J1489" i="15"/>
  <c r="W1259" i="15"/>
  <c r="J1647" i="15"/>
  <c r="W1968" i="15"/>
  <c r="J2330" i="15"/>
  <c r="W1991" i="15"/>
  <c r="W3376" i="15"/>
  <c r="J3376" i="15"/>
  <c r="W3448" i="15"/>
  <c r="J3448" i="15"/>
  <c r="W416" i="15"/>
  <c r="J786" i="15"/>
  <c r="J1281" i="15"/>
  <c r="W911" i="15"/>
  <c r="W952" i="15"/>
  <c r="J1320" i="15"/>
  <c r="W1149" i="15"/>
  <c r="J2101" i="15"/>
  <c r="W1749" i="15"/>
  <c r="J2111" i="15"/>
  <c r="W2577" i="15"/>
  <c r="J211" i="15"/>
  <c r="V211" i="15" s="1"/>
  <c r="W2576" i="15"/>
  <c r="W123" i="15"/>
  <c r="J491" i="15"/>
  <c r="J529" i="15"/>
  <c r="W136" i="15"/>
  <c r="J557" i="15"/>
  <c r="W243" i="15"/>
  <c r="J611" i="15"/>
  <c r="W72" i="15"/>
  <c r="J468" i="15"/>
  <c r="W98" i="15"/>
  <c r="W171" i="15"/>
  <c r="W178" i="15"/>
  <c r="W177" i="15"/>
  <c r="W237" i="15"/>
  <c r="J1377" i="15"/>
  <c r="W1078" i="15"/>
  <c r="J1453" i="15"/>
  <c r="J1454" i="15"/>
  <c r="W1086" i="15"/>
  <c r="J1461" i="15"/>
  <c r="W1115" i="15"/>
  <c r="J1484" i="15"/>
  <c r="J1515" i="15"/>
  <c r="W1141" i="15"/>
  <c r="J1547" i="15"/>
  <c r="J1674" i="15"/>
  <c r="J1720" i="15"/>
  <c r="W1387" i="15"/>
  <c r="J20" i="15"/>
  <c r="V20" i="15" s="1"/>
  <c r="W1513" i="15"/>
  <c r="J1875" i="15"/>
  <c r="W1819" i="15"/>
  <c r="W1811" i="15"/>
  <c r="J2181" i="15"/>
  <c r="J2276" i="15"/>
  <c r="W1907" i="15"/>
  <c r="W2319" i="15"/>
  <c r="W2339" i="15"/>
  <c r="J2701" i="15"/>
  <c r="W2459" i="15"/>
  <c r="J2745" i="15"/>
  <c r="W2442" i="15"/>
  <c r="W2563" i="15"/>
  <c r="J196" i="15"/>
  <c r="V196" i="15" s="1"/>
  <c r="W266" i="15"/>
  <c r="W260" i="15"/>
  <c r="J1231" i="15"/>
  <c r="J1436" i="15"/>
  <c r="W135" i="15"/>
  <c r="J503" i="15"/>
  <c r="W117" i="15"/>
  <c r="W640" i="15"/>
  <c r="J1008" i="15"/>
  <c r="W356" i="15"/>
  <c r="J724" i="15"/>
  <c r="J424" i="15"/>
  <c r="J443" i="15"/>
  <c r="W71" i="15"/>
  <c r="J481" i="15"/>
  <c r="W151" i="15"/>
  <c r="J522" i="15"/>
  <c r="W179" i="15"/>
  <c r="W232" i="15"/>
  <c r="W345" i="15"/>
  <c r="W351" i="15"/>
  <c r="J719" i="15"/>
  <c r="J748" i="15"/>
  <c r="W448" i="15"/>
  <c r="J816" i="15"/>
  <c r="W475" i="15"/>
  <c r="J844" i="15"/>
  <c r="W571" i="15"/>
  <c r="J1354" i="15"/>
  <c r="W1004" i="15"/>
  <c r="J1376" i="15"/>
  <c r="J1399" i="15"/>
  <c r="W1025" i="15"/>
  <c r="J1400" i="15"/>
  <c r="W1039" i="15"/>
  <c r="J1407" i="15"/>
  <c r="J1507" i="15"/>
  <c r="W1133" i="15"/>
  <c r="J1508" i="15"/>
  <c r="J1546" i="15"/>
  <c r="W1274" i="15"/>
  <c r="W1252" i="15"/>
  <c r="J1623" i="15"/>
  <c r="W1241" i="15"/>
  <c r="W1246" i="15"/>
  <c r="J1630" i="15"/>
  <c r="J1754" i="15"/>
  <c r="W1379" i="15"/>
  <c r="J1856" i="15"/>
  <c r="W1500" i="15"/>
  <c r="J2538" i="15"/>
  <c r="W2167" i="15"/>
  <c r="W634" i="15"/>
  <c r="J455" i="15"/>
  <c r="W82" i="15"/>
  <c r="W33" i="15"/>
  <c r="W109" i="15"/>
  <c r="J477" i="15"/>
  <c r="W165" i="15"/>
  <c r="W272" i="15"/>
  <c r="W355" i="15"/>
  <c r="J723" i="15"/>
  <c r="W376" i="15"/>
  <c r="W441" i="15"/>
  <c r="J809" i="15"/>
  <c r="W531" i="15"/>
  <c r="W534" i="15"/>
  <c r="J902" i="15"/>
  <c r="W560" i="15"/>
  <c r="W792" i="15"/>
  <c r="W985" i="15"/>
  <c r="J1353" i="15"/>
  <c r="W1007" i="15"/>
  <c r="J1380" i="15"/>
  <c r="W1345" i="15"/>
  <c r="J1715" i="15"/>
  <c r="W1391" i="15"/>
  <c r="J1855" i="15"/>
  <c r="W1529" i="15"/>
  <c r="J2045" i="15"/>
  <c r="W1679" i="15"/>
  <c r="J2079" i="15"/>
  <c r="W1706" i="15"/>
  <c r="J2221" i="15"/>
  <c r="W1858" i="15"/>
  <c r="W1928" i="15"/>
  <c r="J2297" i="15"/>
  <c r="W2100" i="15"/>
  <c r="J2462" i="15"/>
  <c r="W2080" i="15"/>
  <c r="W2280" i="15"/>
  <c r="J2642" i="15"/>
  <c r="W257" i="15"/>
  <c r="J625" i="15"/>
  <c r="W449" i="15"/>
  <c r="J817" i="15"/>
  <c r="J939" i="15"/>
  <c r="W569" i="15"/>
  <c r="J1073" i="15"/>
  <c r="W860" i="15"/>
  <c r="W190" i="15"/>
  <c r="J595" i="15"/>
  <c r="W223" i="15"/>
  <c r="W320" i="15"/>
  <c r="W321" i="15"/>
  <c r="J697" i="15"/>
  <c r="W344" i="15"/>
  <c r="W369" i="15"/>
  <c r="W520" i="15"/>
  <c r="J888" i="15"/>
  <c r="W513" i="15"/>
  <c r="W608" i="15"/>
  <c r="W652" i="15"/>
  <c r="W896" i="15"/>
  <c r="J1110" i="15"/>
  <c r="W798" i="15"/>
  <c r="W856" i="15"/>
  <c r="W803" i="15"/>
  <c r="J1417" i="15"/>
  <c r="W1049" i="15"/>
  <c r="W1074" i="15"/>
  <c r="J1448" i="15"/>
  <c r="W1205" i="15"/>
  <c r="J1579" i="15"/>
  <c r="J1610" i="15"/>
  <c r="W1231" i="15"/>
  <c r="W1301" i="15"/>
  <c r="J1669" i="15"/>
  <c r="J1707" i="15"/>
  <c r="W1335" i="15"/>
  <c r="W1338" i="15"/>
  <c r="J1711" i="15"/>
  <c r="W1400" i="15"/>
  <c r="J1763" i="15"/>
  <c r="W1470" i="15"/>
  <c r="J1831" i="15"/>
  <c r="W1480" i="15"/>
  <c r="J1843" i="15"/>
  <c r="W1590" i="15"/>
  <c r="J1953" i="15"/>
  <c r="W1803" i="15"/>
  <c r="J2173" i="15"/>
  <c r="W1862" i="15"/>
  <c r="J2224" i="15"/>
  <c r="W1863" i="15"/>
  <c r="W1869" i="15"/>
  <c r="W1864" i="15"/>
  <c r="W2273" i="15"/>
  <c r="J2635" i="15"/>
  <c r="W158" i="15"/>
  <c r="W240" i="15"/>
  <c r="W713" i="15"/>
  <c r="W751" i="15"/>
  <c r="W844" i="15"/>
  <c r="W960" i="15"/>
  <c r="J1568" i="15"/>
  <c r="W1195" i="15"/>
  <c r="W1237" i="15"/>
  <c r="J1618" i="15"/>
  <c r="W1834" i="15"/>
  <c r="W1956" i="15"/>
  <c r="W1948" i="15"/>
  <c r="J2318" i="15"/>
  <c r="J2322" i="15"/>
  <c r="W1952" i="15"/>
  <c r="W1996" i="15"/>
  <c r="W1982" i="15"/>
  <c r="W2148" i="15"/>
  <c r="W2142" i="15"/>
  <c r="W2483" i="15"/>
  <c r="J117" i="15"/>
  <c r="V117" i="15" s="1"/>
  <c r="W2477" i="15"/>
  <c r="W2998" i="15"/>
  <c r="J2998" i="15"/>
  <c r="W3082" i="15"/>
  <c r="J3229" i="15"/>
  <c r="W2985" i="15"/>
  <c r="J3336" i="15"/>
  <c r="W3336" i="15"/>
  <c r="W1309" i="15"/>
  <c r="J1680" i="15"/>
  <c r="W204" i="15"/>
  <c r="J572" i="15"/>
  <c r="W291" i="15"/>
  <c r="W339" i="15"/>
  <c r="W596" i="15"/>
  <c r="W651" i="15"/>
  <c r="W715" i="15"/>
  <c r="W761" i="15"/>
  <c r="J1129" i="15"/>
  <c r="W870" i="15"/>
  <c r="W988" i="15"/>
  <c r="J1357" i="15"/>
  <c r="W1090" i="15"/>
  <c r="J1465" i="15"/>
  <c r="W1174" i="15"/>
  <c r="J1483" i="15"/>
  <c r="J1501" i="15"/>
  <c r="W1128" i="15"/>
  <c r="J1604" i="15"/>
  <c r="W1265" i="15"/>
  <c r="W1273" i="15"/>
  <c r="J1608" i="15"/>
  <c r="W1291" i="15"/>
  <c r="J1659" i="15"/>
  <c r="W1393" i="15"/>
  <c r="J1706" i="15"/>
  <c r="J1718" i="15"/>
  <c r="W1347" i="15"/>
  <c r="W1357" i="15"/>
  <c r="J1731" i="15"/>
  <c r="W1442" i="15"/>
  <c r="W1527" i="15"/>
  <c r="J1890" i="15"/>
  <c r="W1660" i="15"/>
  <c r="J1952" i="15"/>
  <c r="J2016" i="15"/>
  <c r="W1645" i="15"/>
  <c r="J2033" i="15"/>
  <c r="W1669" i="15"/>
  <c r="W1777" i="15"/>
  <c r="J2139" i="15"/>
  <c r="W2010" i="15"/>
  <c r="W2088" i="15"/>
  <c r="J2450" i="15"/>
  <c r="W2269" i="15"/>
  <c r="J2631" i="15"/>
  <c r="W2629" i="15"/>
  <c r="J262" i="15"/>
  <c r="V262" i="15" s="1"/>
  <c r="J2104" i="15"/>
  <c r="W1728" i="15"/>
  <c r="W1818" i="15"/>
  <c r="W1810" i="15"/>
  <c r="W628" i="15"/>
  <c r="W784" i="15"/>
  <c r="W863" i="15"/>
  <c r="W880" i="15"/>
  <c r="J1248" i="15"/>
  <c r="W1058" i="15"/>
  <c r="W1148" i="15"/>
  <c r="J1532" i="15"/>
  <c r="W1156" i="15"/>
  <c r="W1326" i="15"/>
  <c r="W1377" i="15"/>
  <c r="J1797" i="15"/>
  <c r="W1431" i="15"/>
  <c r="W1477" i="15"/>
  <c r="W1469" i="15"/>
  <c r="J1871" i="15"/>
  <c r="W1505" i="15"/>
  <c r="W1512" i="15"/>
  <c r="W1508" i="15"/>
  <c r="W1694" i="15"/>
  <c r="W1688" i="15"/>
  <c r="J2263" i="15"/>
  <c r="W1894" i="15"/>
  <c r="W2227" i="15"/>
  <c r="J2624" i="15"/>
  <c r="W2246" i="15"/>
  <c r="W2555" i="15"/>
  <c r="J189" i="15"/>
  <c r="V189" i="15" s="1"/>
  <c r="J2848" i="15"/>
  <c r="W2824" i="15"/>
  <c r="J835" i="15"/>
  <c r="W467" i="15"/>
  <c r="W616" i="15"/>
  <c r="W645" i="15"/>
  <c r="W688" i="15"/>
  <c r="W690" i="15"/>
  <c r="W874" i="15"/>
  <c r="J1398" i="15"/>
  <c r="J1416" i="15"/>
  <c r="J1434" i="15"/>
  <c r="J1506" i="15"/>
  <c r="W1143" i="15"/>
  <c r="W1161" i="15"/>
  <c r="W1173" i="15"/>
  <c r="J1558" i="15"/>
  <c r="W1199" i="15"/>
  <c r="W1207" i="15"/>
  <c r="J1582" i="15"/>
  <c r="J1583" i="15"/>
  <c r="W1258" i="15"/>
  <c r="J1684" i="15"/>
  <c r="W1330" i="15"/>
  <c r="J1767" i="15"/>
  <c r="J1904" i="15"/>
  <c r="J1959" i="15"/>
  <c r="W1628" i="15"/>
  <c r="W1620" i="15"/>
  <c r="J1990" i="15"/>
  <c r="J2022" i="15"/>
  <c r="W1651" i="15"/>
  <c r="W1711" i="15"/>
  <c r="J2073" i="15"/>
  <c r="J2128" i="15"/>
  <c r="J2132" i="15"/>
  <c r="W1789" i="15"/>
  <c r="J2179" i="15"/>
  <c r="W1809" i="15"/>
  <c r="J2180" i="15"/>
  <c r="J2204" i="15"/>
  <c r="W1915" i="15"/>
  <c r="W1919" i="15"/>
  <c r="J2282" i="15"/>
  <c r="J372" i="15"/>
  <c r="V372" i="15" s="1"/>
  <c r="W2739" i="15"/>
  <c r="W2742" i="15"/>
  <c r="J375" i="15"/>
  <c r="V375" i="15" s="1"/>
  <c r="W2364" i="15"/>
  <c r="J2726" i="15"/>
  <c r="W114" i="15"/>
  <c r="J1148" i="15"/>
  <c r="W719" i="15"/>
  <c r="J1366" i="15"/>
  <c r="W1261" i="15"/>
  <c r="J1649" i="15"/>
  <c r="J1721" i="15"/>
  <c r="W1349" i="15"/>
  <c r="W1614" i="15"/>
  <c r="J1976" i="15"/>
  <c r="W1687" i="15"/>
  <c r="W1769" i="15"/>
  <c r="J2131" i="15"/>
  <c r="J2149" i="15"/>
  <c r="W1829" i="15"/>
  <c r="W1880" i="15"/>
  <c r="J2249" i="15"/>
  <c r="W1980" i="15"/>
  <c r="J2342" i="15"/>
  <c r="J2467" i="15"/>
  <c r="W2103" i="15"/>
  <c r="W2215" i="15"/>
  <c r="J2587" i="15"/>
  <c r="W2348" i="15"/>
  <c r="W2387" i="15"/>
  <c r="W2381" i="15"/>
  <c r="J57" i="15"/>
  <c r="V57" i="15" s="1"/>
  <c r="J76" i="15"/>
  <c r="V76" i="15" s="1"/>
  <c r="W2409" i="15"/>
  <c r="W2653" i="15"/>
  <c r="J286" i="15"/>
  <c r="V286" i="15" s="1"/>
  <c r="W2654" i="15"/>
  <c r="W2769" i="15"/>
  <c r="J2769" i="15"/>
  <c r="W2813" i="15"/>
  <c r="W2809" i="15"/>
  <c r="W1267" i="15"/>
  <c r="J1634" i="15"/>
  <c r="W1995" i="15"/>
  <c r="J2357" i="15"/>
  <c r="W1981" i="15"/>
  <c r="J2628" i="15"/>
  <c r="W2250" i="15"/>
  <c r="W2371" i="15"/>
  <c r="J27" i="15"/>
  <c r="V27" i="15" s="1"/>
  <c r="W2448" i="15"/>
  <c r="J2734" i="15"/>
  <c r="W149" i="15"/>
  <c r="W126" i="15"/>
  <c r="W230" i="15"/>
  <c r="W87" i="15"/>
  <c r="W195" i="15"/>
  <c r="W295" i="15"/>
  <c r="W410" i="15"/>
  <c r="W413" i="15"/>
  <c r="W45" i="15"/>
  <c r="J483" i="15"/>
  <c r="W116" i="15"/>
  <c r="W122" i="15"/>
  <c r="W146" i="15"/>
  <c r="W238" i="15"/>
  <c r="W327" i="15"/>
  <c r="J695" i="15"/>
  <c r="J763" i="15"/>
  <c r="W393" i="15"/>
  <c r="J771" i="15"/>
  <c r="W507" i="15"/>
  <c r="J906" i="15"/>
  <c r="J936" i="15"/>
  <c r="W579" i="15"/>
  <c r="W582" i="15"/>
  <c r="W725" i="15"/>
  <c r="W777" i="15"/>
  <c r="W868" i="15"/>
  <c r="W24" i="15"/>
  <c r="W68" i="15"/>
  <c r="W255" i="15"/>
  <c r="W273" i="15"/>
  <c r="J644" i="15"/>
  <c r="W279" i="15"/>
  <c r="W293" i="15"/>
  <c r="W338" i="15"/>
  <c r="W341" i="15"/>
  <c r="W495" i="15"/>
  <c r="W622" i="15"/>
  <c r="W689" i="15"/>
  <c r="W748" i="15"/>
  <c r="J1117" i="15"/>
  <c r="J1152" i="15"/>
  <c r="W873" i="15"/>
  <c r="W922" i="15"/>
  <c r="W928" i="15"/>
  <c r="W924" i="15"/>
  <c r="J1352" i="15"/>
  <c r="J1370" i="15"/>
  <c r="J1387" i="15"/>
  <c r="W1014" i="15"/>
  <c r="W1030" i="15"/>
  <c r="J1405" i="15"/>
  <c r="J1406" i="15"/>
  <c r="W1043" i="15"/>
  <c r="W1054" i="15"/>
  <c r="J1423" i="15"/>
  <c r="J1442" i="15"/>
  <c r="W1084" i="15"/>
  <c r="J1459" i="15"/>
  <c r="J1478" i="15"/>
  <c r="J1514" i="15"/>
  <c r="W1190" i="15"/>
  <c r="J1566" i="15"/>
  <c r="W1203" i="15"/>
  <c r="J1577" i="15"/>
  <c r="J1671" i="15"/>
  <c r="J1692" i="15"/>
  <c r="J1874" i="15"/>
  <c r="J1936" i="15"/>
  <c r="J1982" i="15"/>
  <c r="W1612" i="15"/>
  <c r="J2056" i="15"/>
  <c r="W1849" i="15"/>
  <c r="W2095" i="15"/>
  <c r="J2477" i="15"/>
  <c r="W2073" i="15"/>
  <c r="J2577" i="15"/>
  <c r="W2201" i="15"/>
  <c r="W2400" i="15"/>
  <c r="J56" i="15"/>
  <c r="V56" i="15" s="1"/>
  <c r="W2392" i="15"/>
  <c r="J131" i="15"/>
  <c r="V131" i="15" s="1"/>
  <c r="W2497" i="15"/>
  <c r="W2598" i="15"/>
  <c r="W2594" i="15"/>
  <c r="J232" i="15"/>
  <c r="V232" i="15" s="1"/>
  <c r="W2625" i="15"/>
  <c r="J258" i="15"/>
  <c r="V258" i="15" s="1"/>
  <c r="J1712" i="15"/>
  <c r="W1339" i="15"/>
  <c r="J1906" i="15"/>
  <c r="W1541" i="15"/>
  <c r="W1629" i="15"/>
  <c r="W1621" i="15"/>
  <c r="W1698" i="15"/>
  <c r="J2060" i="15"/>
  <c r="W1855" i="15"/>
  <c r="W1854" i="15"/>
  <c r="J2271" i="15"/>
  <c r="W1902" i="15"/>
  <c r="W1999" i="15"/>
  <c r="J2361" i="15"/>
  <c r="W2047" i="15"/>
  <c r="J2409" i="15"/>
  <c r="W2111" i="15"/>
  <c r="W2233" i="15"/>
  <c r="J318" i="15"/>
  <c r="V318" i="15" s="1"/>
  <c r="W2683" i="15"/>
  <c r="J2773" i="15"/>
  <c r="W2773" i="15"/>
  <c r="W3183" i="15"/>
  <c r="J2927" i="15"/>
  <c r="J3075" i="15"/>
  <c r="W2855" i="15"/>
  <c r="W3094" i="15"/>
  <c r="W2869" i="15"/>
  <c r="J2844" i="15"/>
  <c r="W2834" i="15"/>
  <c r="W847" i="15"/>
  <c r="W883" i="15"/>
  <c r="W895" i="15"/>
  <c r="W971" i="15"/>
  <c r="W1002" i="15"/>
  <c r="W1104" i="15"/>
  <c r="W1277" i="15"/>
  <c r="W1323" i="15"/>
  <c r="W1328" i="15"/>
  <c r="W1385" i="15"/>
  <c r="W1734" i="15"/>
  <c r="J2096" i="15"/>
  <c r="W1825" i="15"/>
  <c r="W1879" i="15"/>
  <c r="J2248" i="15"/>
  <c r="W1975" i="15"/>
  <c r="J2337" i="15"/>
  <c r="W2035" i="15"/>
  <c r="J2385" i="15"/>
  <c r="J2397" i="15"/>
  <c r="W2042" i="15"/>
  <c r="W2172" i="15"/>
  <c r="W2166" i="15"/>
  <c r="J2534" i="15"/>
  <c r="J2719" i="15"/>
  <c r="W2354" i="15"/>
  <c r="W2620" i="15"/>
  <c r="J253" i="15"/>
  <c r="V253" i="15" s="1"/>
  <c r="W2631" i="15"/>
  <c r="J264" i="15"/>
  <c r="V264" i="15" s="1"/>
  <c r="J3360" i="15"/>
  <c r="W3360" i="15"/>
  <c r="W3382" i="15"/>
  <c r="J3382" i="15"/>
  <c r="J1586" i="15"/>
  <c r="W1213" i="15"/>
  <c r="W1441" i="15"/>
  <c r="W1476" i="15"/>
  <c r="W1549" i="15"/>
  <c r="W1608" i="15"/>
  <c r="W1937" i="15"/>
  <c r="W2292" i="15"/>
  <c r="J2654" i="15"/>
  <c r="J2685" i="15"/>
  <c r="W2329" i="15"/>
  <c r="W2426" i="15"/>
  <c r="J94" i="15"/>
  <c r="V94" i="15" s="1"/>
  <c r="J2731" i="15"/>
  <c r="W2430" i="15"/>
  <c r="J2809" i="15"/>
  <c r="W2805" i="15"/>
  <c r="J3137" i="15"/>
  <c r="W2903" i="15"/>
  <c r="W3140" i="15"/>
  <c r="W2905" i="15"/>
  <c r="W3146" i="15"/>
  <c r="W2927" i="15"/>
  <c r="J3146" i="15"/>
  <c r="J3323" i="15"/>
  <c r="W3078" i="15"/>
  <c r="W3010" i="15"/>
  <c r="J3010" i="15"/>
  <c r="W3278" i="15"/>
  <c r="J3024" i="15"/>
  <c r="J1724" i="15"/>
  <c r="W1351" i="15"/>
  <c r="W1560" i="15"/>
  <c r="W1596" i="15"/>
  <c r="J1958" i="15"/>
  <c r="W1692" i="15"/>
  <c r="W1783" i="15"/>
  <c r="W2220" i="15"/>
  <c r="J2582" i="15"/>
  <c r="W2431" i="15"/>
  <c r="W2418" i="15"/>
  <c r="J87" i="15"/>
  <c r="V87" i="15" s="1"/>
  <c r="J2795" i="15"/>
  <c r="W2792" i="15"/>
  <c r="W34" i="15"/>
  <c r="W69" i="15"/>
  <c r="W81" i="15"/>
  <c r="W186" i="15"/>
  <c r="W207" i="15"/>
  <c r="W221" i="15"/>
  <c r="W303" i="15"/>
  <c r="W399" i="15"/>
  <c r="W411" i="15"/>
  <c r="W796" i="15"/>
  <c r="W811" i="15"/>
  <c r="W823" i="15"/>
  <c r="W858" i="15"/>
  <c r="W949" i="15"/>
  <c r="W1012" i="15"/>
  <c r="W1018" i="15"/>
  <c r="W1126" i="15"/>
  <c r="J1555" i="15"/>
  <c r="J1601" i="15"/>
  <c r="W1244" i="15"/>
  <c r="J1637" i="15"/>
  <c r="J1673" i="15"/>
  <c r="W1306" i="15"/>
  <c r="J1704" i="15"/>
  <c r="W1373" i="15"/>
  <c r="J1750" i="15"/>
  <c r="J1775" i="15"/>
  <c r="W1414" i="15"/>
  <c r="J1838" i="15"/>
  <c r="W1503" i="15"/>
  <c r="W1525" i="15"/>
  <c r="W1548" i="15"/>
  <c r="J1911" i="15"/>
  <c r="J1970" i="15"/>
  <c r="W1650" i="15"/>
  <c r="W1658" i="15"/>
  <c r="J2020" i="15"/>
  <c r="W1662" i="15"/>
  <c r="J2039" i="15"/>
  <c r="W1900" i="15"/>
  <c r="J2268" i="15"/>
  <c r="W1899" i="15"/>
  <c r="J2298" i="15"/>
  <c r="W1929" i="15"/>
  <c r="J2299" i="15"/>
  <c r="J2303" i="15"/>
  <c r="W1997" i="15"/>
  <c r="J2424" i="15"/>
  <c r="W2046" i="15"/>
  <c r="J2429" i="15"/>
  <c r="W2053" i="15"/>
  <c r="J2435" i="15"/>
  <c r="W2113" i="15"/>
  <c r="J2442" i="15"/>
  <c r="W2112" i="15"/>
  <c r="W2070" i="15"/>
  <c r="W2210" i="15"/>
  <c r="J2575" i="15"/>
  <c r="W2262" i="15"/>
  <c r="W2275" i="15"/>
  <c r="W2284" i="15"/>
  <c r="J2647" i="15"/>
  <c r="W2346" i="15"/>
  <c r="J2708" i="15"/>
  <c r="W2406" i="15"/>
  <c r="J73" i="15"/>
  <c r="V73" i="15" s="1"/>
  <c r="W2523" i="15"/>
  <c r="J157" i="15"/>
  <c r="V157" i="15" s="1"/>
  <c r="W2717" i="15"/>
  <c r="W2705" i="15"/>
  <c r="J2970" i="15"/>
  <c r="W3218" i="15"/>
  <c r="J3105" i="15"/>
  <c r="W2879" i="15"/>
  <c r="W2460" i="15"/>
  <c r="W2443" i="15"/>
  <c r="W2556" i="15"/>
  <c r="J2796" i="15"/>
  <c r="W2793" i="15"/>
  <c r="W2825" i="15"/>
  <c r="J2825" i="15"/>
  <c r="W2819" i="15"/>
  <c r="J2889" i="15"/>
  <c r="W3145" i="15"/>
  <c r="W3095" i="15"/>
  <c r="W2922" i="15"/>
  <c r="W1808" i="15"/>
  <c r="W1872" i="15"/>
  <c r="W1867" i="15"/>
  <c r="J2256" i="15"/>
  <c r="W1887" i="15"/>
  <c r="W2135" i="15"/>
  <c r="W2200" i="15"/>
  <c r="J2562" i="15"/>
  <c r="J2664" i="15"/>
  <c r="W2301" i="15"/>
  <c r="W2310" i="15"/>
  <c r="J134" i="15"/>
  <c r="V134" i="15" s="1"/>
  <c r="W2553" i="15"/>
  <c r="W2562" i="15"/>
  <c r="J195" i="15"/>
  <c r="V195" i="15" s="1"/>
  <c r="J320" i="15"/>
  <c r="V320" i="15" s="1"/>
  <c r="W2685" i="15"/>
  <c r="W2791" i="15"/>
  <c r="J2791" i="15"/>
  <c r="W3147" i="15"/>
  <c r="J2891" i="15"/>
  <c r="W2950" i="15"/>
  <c r="J2950" i="15"/>
  <c r="W2957" i="15"/>
  <c r="W3205" i="15"/>
  <c r="J2957" i="15"/>
  <c r="J3107" i="15"/>
  <c r="W2924" i="15"/>
  <c r="J3451" i="15"/>
  <c r="W3451" i="15"/>
  <c r="J2457" i="15"/>
  <c r="W2081" i="15"/>
  <c r="W2308" i="15"/>
  <c r="W2423" i="15"/>
  <c r="W2440" i="15"/>
  <c r="W2425" i="15"/>
  <c r="J93" i="15"/>
  <c r="V93" i="15" s="1"/>
  <c r="W2788" i="15"/>
  <c r="J2833" i="15"/>
  <c r="W2827" i="15"/>
  <c r="W2171" i="15"/>
  <c r="W2219" i="15"/>
  <c r="W2363" i="15"/>
  <c r="J2725" i="15"/>
  <c r="W2507" i="15"/>
  <c r="J141" i="15"/>
  <c r="V141" i="15" s="1"/>
  <c r="J158" i="15"/>
  <c r="V158" i="15" s="1"/>
  <c r="W2522" i="15"/>
  <c r="W2551" i="15"/>
  <c r="J185" i="15"/>
  <c r="V185" i="15" s="1"/>
  <c r="W2738" i="15"/>
  <c r="J371" i="15"/>
  <c r="V371" i="15" s="1"/>
  <c r="W2875" i="15"/>
  <c r="J2875" i="15"/>
  <c r="J3018" i="15"/>
  <c r="W3324" i="15"/>
  <c r="J3341" i="15"/>
  <c r="W3341" i="15"/>
  <c r="J58" i="15"/>
  <c r="V58" i="15" s="1"/>
  <c r="W2394" i="15"/>
  <c r="W2531" i="15"/>
  <c r="W2529" i="15"/>
  <c r="J181" i="15"/>
  <c r="V181" i="15" s="1"/>
  <c r="W2634" i="15"/>
  <c r="J267" i="15"/>
  <c r="V267" i="15" s="1"/>
  <c r="J2787" i="15"/>
  <c r="J2826" i="15"/>
  <c r="W2820" i="15"/>
  <c r="W2829" i="15"/>
  <c r="J2836" i="15"/>
  <c r="J2936" i="15"/>
  <c r="W3192" i="15"/>
  <c r="W1440" i="15"/>
  <c r="W1464" i="15"/>
  <c r="W1619" i="15"/>
  <c r="W1795" i="15"/>
  <c r="W1908" i="15"/>
  <c r="W2005" i="15"/>
  <c r="W2078" i="15"/>
  <c r="W2159" i="15"/>
  <c r="W2207" i="15"/>
  <c r="J2660" i="15"/>
  <c r="J2670" i="15"/>
  <c r="W2492" i="15"/>
  <c r="J126" i="15"/>
  <c r="V126" i="15" s="1"/>
  <c r="W2525" i="15"/>
  <c r="J233" i="15"/>
  <c r="V233" i="15" s="1"/>
  <c r="J259" i="15"/>
  <c r="V259" i="15" s="1"/>
  <c r="W2626" i="15"/>
  <c r="W2627" i="15"/>
  <c r="W2669" i="15"/>
  <c r="W2668" i="15"/>
  <c r="J302" i="15"/>
  <c r="V302" i="15" s="1"/>
  <c r="W2778" i="15"/>
  <c r="J2778" i="15"/>
  <c r="W2851" i="15"/>
  <c r="W3170" i="15"/>
  <c r="J2915" i="15"/>
  <c r="W3046" i="15"/>
  <c r="J3046" i="15"/>
  <c r="J3238" i="15"/>
  <c r="W2543" i="15"/>
  <c r="W2671" i="15"/>
  <c r="W2736" i="15"/>
  <c r="J369" i="15"/>
  <c r="V369" i="15" s="1"/>
  <c r="J2845" i="15"/>
  <c r="W2835" i="15"/>
  <c r="J2982" i="15"/>
  <c r="W3230" i="15"/>
  <c r="W3249" i="15"/>
  <c r="W3261" i="15"/>
  <c r="J3261" i="15"/>
  <c r="J3317" i="15"/>
  <c r="W3075" i="15"/>
  <c r="W2510" i="15"/>
  <c r="W2614" i="15"/>
  <c r="W2914" i="15"/>
  <c r="W3169" i="15"/>
  <c r="J103" i="15"/>
  <c r="V103" i="15" s="1"/>
  <c r="W2467" i="15"/>
  <c r="W2580" i="15"/>
  <c r="W2579" i="15"/>
  <c r="W2605" i="15"/>
  <c r="J238" i="15"/>
  <c r="V238" i="15" s="1"/>
  <c r="W2608" i="15"/>
  <c r="W2706" i="15"/>
  <c r="W2731" i="15"/>
  <c r="W2902" i="15"/>
  <c r="J2902" i="15"/>
  <c r="W3128" i="15"/>
  <c r="W3141" i="15"/>
  <c r="W3204" i="15"/>
  <c r="W3227" i="15"/>
  <c r="W3412" i="15"/>
  <c r="J3412" i="15"/>
  <c r="W2377" i="15"/>
  <c r="J33" i="15"/>
  <c r="V33" i="15" s="1"/>
  <c r="W2451" i="15"/>
  <c r="J2737" i="15"/>
  <c r="W2455" i="15"/>
  <c r="W2484" i="15"/>
  <c r="W2536" i="15"/>
  <c r="J170" i="15"/>
  <c r="V170" i="15" s="1"/>
  <c r="J210" i="15"/>
  <c r="V210" i="15" s="1"/>
  <c r="W2575" i="15"/>
  <c r="W2662" i="15"/>
  <c r="W2728" i="15"/>
  <c r="W2844" i="15"/>
  <c r="W2878" i="15"/>
  <c r="J2878" i="15"/>
  <c r="W3134" i="15"/>
  <c r="W3041" i="15"/>
  <c r="W3292" i="15"/>
  <c r="W1933" i="15"/>
  <c r="W2123" i="15"/>
  <c r="W2164" i="15"/>
  <c r="W2263" i="15"/>
  <c r="J2656" i="15"/>
  <c r="W2293" i="15"/>
  <c r="W2416" i="15"/>
  <c r="W2436" i="15"/>
  <c r="J90" i="15"/>
  <c r="V90" i="15" s="1"/>
  <c r="W2473" i="15"/>
  <c r="W2478" i="15"/>
  <c r="J129" i="15"/>
  <c r="V129" i="15" s="1"/>
  <c r="J133" i="15"/>
  <c r="V133" i="15" s="1"/>
  <c r="J144" i="15"/>
  <c r="V144" i="15" s="1"/>
  <c r="J220" i="15"/>
  <c r="V220" i="15" s="1"/>
  <c r="W2585" i="15"/>
  <c r="W2601" i="15"/>
  <c r="W2832" i="15"/>
  <c r="J2839" i="15"/>
  <c r="W2842" i="15"/>
  <c r="W2848" i="15"/>
  <c r="J2914" i="15"/>
  <c r="J2917" i="15"/>
  <c r="W3180" i="15"/>
  <c r="J3049" i="15"/>
  <c r="W3303" i="15"/>
  <c r="J3052" i="15"/>
  <c r="W3132" i="15"/>
  <c r="W3214" i="15"/>
  <c r="W3250" i="15"/>
  <c r="J3278" i="15"/>
  <c r="W3047" i="15"/>
  <c r="W3405" i="15"/>
  <c r="J3405" i="15"/>
  <c r="W1893" i="15"/>
  <c r="W1905" i="15"/>
  <c r="W1913" i="15"/>
  <c r="W2039" i="15"/>
  <c r="W2064" i="15"/>
  <c r="W2099" i="15"/>
  <c r="W2184" i="15"/>
  <c r="W2228" i="15"/>
  <c r="W2255" i="15"/>
  <c r="W2388" i="15"/>
  <c r="W2382" i="15"/>
  <c r="W2593" i="15"/>
  <c r="J241" i="15"/>
  <c r="V241" i="15" s="1"/>
  <c r="J245" i="15"/>
  <c r="V245" i="15" s="1"/>
  <c r="J282" i="15"/>
  <c r="V282" i="15" s="1"/>
  <c r="W2716" i="15"/>
  <c r="W2727" i="15"/>
  <c r="J374" i="15"/>
  <c r="V374" i="15" s="1"/>
  <c r="W2749" i="15"/>
  <c r="W2986" i="15"/>
  <c r="J2986" i="15"/>
  <c r="W3153" i="15"/>
  <c r="J3153" i="15"/>
  <c r="W2916" i="15"/>
  <c r="W3195" i="15"/>
  <c r="J3204" i="15"/>
  <c r="W3288" i="15"/>
  <c r="J3450" i="15"/>
  <c r="W3390" i="15"/>
  <c r="W3164" i="15"/>
  <c r="W3171" i="15"/>
  <c r="W3212" i="15"/>
  <c r="W2256" i="15"/>
  <c r="W2264" i="15"/>
  <c r="W2315" i="15"/>
  <c r="W2380" i="15"/>
  <c r="W2427" i="15"/>
  <c r="W2435" i="15"/>
  <c r="W2447" i="15"/>
  <c r="W2475" i="15"/>
  <c r="W2569" i="15"/>
  <c r="W2665" i="15"/>
  <c r="W2721" i="15"/>
  <c r="W2724" i="15"/>
  <c r="W2846" i="15"/>
  <c r="W2911" i="15"/>
  <c r="W2993" i="15"/>
  <c r="W3058" i="15"/>
  <c r="W3176" i="15"/>
  <c r="W3193" i="15"/>
  <c r="W3200" i="15"/>
  <c r="W3203" i="15"/>
  <c r="W3366" i="15"/>
  <c r="W3372" i="15"/>
  <c r="W2970" i="15"/>
  <c r="W3070" i="15"/>
  <c r="W3081" i="15"/>
  <c r="W3084" i="15"/>
  <c r="W3189" i="15"/>
  <c r="W3388" i="15"/>
  <c r="W3456" i="15"/>
  <c r="W3461" i="15"/>
  <c r="W3093" i="15"/>
  <c r="W3142" i="15"/>
  <c r="W3152" i="15"/>
  <c r="W3194" i="15"/>
  <c r="W3248" i="15"/>
  <c r="W3378" i="15"/>
  <c r="W3381" i="15"/>
  <c r="W3077" i="15"/>
  <c r="W3168" i="15"/>
  <c r="W3263" i="15"/>
  <c r="W3266" i="15"/>
  <c r="W3312" i="15"/>
  <c r="W2512" i="15"/>
  <c r="W2532" i="15"/>
  <c r="W2544" i="15"/>
  <c r="W2690" i="15"/>
  <c r="W2861" i="15"/>
  <c r="W2906" i="15"/>
  <c r="J2938" i="15"/>
  <c r="W2952" i="15"/>
  <c r="W3022" i="15"/>
  <c r="W3034" i="15"/>
  <c r="J3070" i="15"/>
  <c r="W3155" i="15"/>
  <c r="W3158" i="15"/>
  <c r="W3178" i="15"/>
  <c r="J3189" i="15"/>
  <c r="W3236" i="15"/>
  <c r="W3272" i="15"/>
  <c r="W3384" i="15"/>
  <c r="W3387" i="15"/>
  <c r="J3388" i="15"/>
  <c r="J3404" i="15"/>
  <c r="J3411" i="15"/>
  <c r="J3424" i="15"/>
  <c r="W366" i="15"/>
  <c r="J734" i="15"/>
  <c r="J1859" i="15"/>
  <c r="W1497" i="15"/>
  <c r="J643" i="15"/>
  <c r="W275" i="15"/>
  <c r="W2317" i="15"/>
  <c r="J2679" i="15"/>
  <c r="W349" i="15"/>
  <c r="J717" i="15"/>
  <c r="W1488" i="15"/>
  <c r="J1850" i="15"/>
  <c r="W1932" i="15"/>
  <c r="J2294" i="15"/>
  <c r="W737" i="15"/>
  <c r="J1105" i="15"/>
  <c r="J1124" i="15"/>
  <c r="W756" i="15"/>
  <c r="J1137" i="15"/>
  <c r="W769" i="15"/>
  <c r="W2235" i="15"/>
  <c r="J2597" i="15"/>
  <c r="W2520" i="15"/>
  <c r="J154" i="15"/>
  <c r="V154" i="15" s="1"/>
  <c r="W267" i="15"/>
  <c r="J635" i="15"/>
  <c r="J1041" i="15"/>
  <c r="W673" i="15"/>
  <c r="W855" i="15"/>
  <c r="J1223" i="15"/>
  <c r="W926" i="15"/>
  <c r="J1294" i="15"/>
  <c r="J1787" i="15"/>
  <c r="W1425" i="15"/>
  <c r="W1429" i="15"/>
  <c r="J1791" i="15"/>
  <c r="W1903" i="15"/>
  <c r="J2265" i="15"/>
  <c r="W2068" i="15"/>
  <c r="J2430" i="15"/>
  <c r="J2472" i="15"/>
  <c r="W2110" i="15"/>
  <c r="W2560" i="15"/>
  <c r="J194" i="15"/>
  <c r="V194" i="15" s="1"/>
  <c r="J201" i="15"/>
  <c r="V201" i="15" s="1"/>
  <c r="W2567" i="15"/>
  <c r="W41" i="15"/>
  <c r="J409" i="15"/>
  <c r="W79" i="15"/>
  <c r="J447" i="15"/>
  <c r="W302" i="15"/>
  <c r="J670" i="15"/>
  <c r="W310" i="15"/>
  <c r="J678" i="15"/>
  <c r="J740" i="15"/>
  <c r="W372" i="15"/>
  <c r="J752" i="15"/>
  <c r="W384" i="15"/>
  <c r="W388" i="15"/>
  <c r="J756" i="15"/>
  <c r="W446" i="15"/>
  <c r="J814" i="15"/>
  <c r="W454" i="15"/>
  <c r="J822" i="15"/>
  <c r="J920" i="15"/>
  <c r="W552" i="15"/>
  <c r="W607" i="15"/>
  <c r="J975" i="15"/>
  <c r="W614" i="15"/>
  <c r="J982" i="15"/>
  <c r="J1064" i="15"/>
  <c r="W696" i="15"/>
  <c r="J1100" i="15"/>
  <c r="W732" i="15"/>
  <c r="W736" i="15"/>
  <c r="J1104" i="15"/>
  <c r="J1136" i="15"/>
  <c r="W768" i="15"/>
  <c r="W772" i="15"/>
  <c r="J1140" i="15"/>
  <c r="W859" i="15"/>
  <c r="J1227" i="15"/>
  <c r="W871" i="15"/>
  <c r="J1239" i="15"/>
  <c r="W918" i="15"/>
  <c r="J1286" i="15"/>
  <c r="W1452" i="15"/>
  <c r="J1814" i="15"/>
  <c r="J1894" i="15"/>
  <c r="W1532" i="15"/>
  <c r="W1746" i="15"/>
  <c r="J2108" i="15"/>
  <c r="W1757" i="15"/>
  <c r="J2119" i="15"/>
  <c r="W1896" i="15"/>
  <c r="J2258" i="15"/>
  <c r="J2387" i="15"/>
  <c r="W2025" i="15"/>
  <c r="J2417" i="15"/>
  <c r="W2055" i="15"/>
  <c r="J2448" i="15"/>
  <c r="W2086" i="15"/>
  <c r="W2496" i="15"/>
  <c r="J130" i="15"/>
  <c r="V130" i="15" s="1"/>
  <c r="W2503" i="15"/>
  <c r="J137" i="15"/>
  <c r="V137" i="15" s="1"/>
  <c r="J410" i="15"/>
  <c r="W42" i="15"/>
  <c r="W166" i="15"/>
  <c r="J534" i="15"/>
  <c r="W623" i="15"/>
  <c r="J991" i="15"/>
  <c r="J1101" i="15"/>
  <c r="W733" i="15"/>
  <c r="W1501" i="15"/>
  <c r="J1863" i="15"/>
  <c r="W67" i="15"/>
  <c r="J435" i="15"/>
  <c r="J480" i="15"/>
  <c r="W112" i="15"/>
  <c r="J776" i="15"/>
  <c r="W408" i="15"/>
  <c r="W2574" i="15"/>
  <c r="J208" i="15"/>
  <c r="V208" i="15" s="1"/>
  <c r="W3231" i="15"/>
  <c r="J3231" i="15"/>
  <c r="W157" i="15"/>
  <c r="J525" i="15"/>
  <c r="W111" i="15"/>
  <c r="J479" i="15"/>
  <c r="W318" i="15"/>
  <c r="J686" i="15"/>
  <c r="W567" i="15"/>
  <c r="J935" i="15"/>
  <c r="W747" i="15"/>
  <c r="J1115" i="15"/>
  <c r="W795" i="15"/>
  <c r="J1163" i="15"/>
  <c r="J1176" i="15"/>
  <c r="W866" i="15"/>
  <c r="J1234" i="15"/>
  <c r="W1798" i="15"/>
  <c r="J2160" i="15"/>
  <c r="W1840" i="15"/>
  <c r="J2202" i="15"/>
  <c r="J2215" i="15"/>
  <c r="W1853" i="15"/>
  <c r="W1860" i="15"/>
  <c r="J2222" i="15"/>
  <c r="W1883" i="15"/>
  <c r="J2245" i="15"/>
  <c r="W2037" i="15"/>
  <c r="J2399" i="15"/>
  <c r="W2049" i="15"/>
  <c r="J2411" i="15"/>
  <c r="J59" i="15"/>
  <c r="V59" i="15" s="1"/>
  <c r="W2403" i="15"/>
  <c r="W2413" i="15"/>
  <c r="J69" i="15"/>
  <c r="V69" i="15" s="1"/>
  <c r="W2519" i="15"/>
  <c r="J153" i="15"/>
  <c r="V153" i="15" s="1"/>
  <c r="W2535" i="15"/>
  <c r="J169" i="15"/>
  <c r="V169" i="15" s="1"/>
  <c r="W2584" i="15"/>
  <c r="J218" i="15"/>
  <c r="V218" i="15" s="1"/>
  <c r="W2946" i="15"/>
  <c r="J2946" i="15"/>
  <c r="J3032" i="15"/>
  <c r="W3032" i="15"/>
  <c r="J3038" i="15"/>
  <c r="W3038" i="15"/>
  <c r="J3144" i="15"/>
  <c r="W3144" i="15"/>
  <c r="W3167" i="15"/>
  <c r="J3167" i="15"/>
  <c r="W19" i="15"/>
  <c r="J387" i="15"/>
  <c r="W53" i="15"/>
  <c r="J421" i="15"/>
  <c r="J459" i="15"/>
  <c r="W91" i="15"/>
  <c r="W120" i="15"/>
  <c r="J499" i="15"/>
  <c r="W131" i="15"/>
  <c r="W148" i="15"/>
  <c r="J516" i="15"/>
  <c r="J563" i="15"/>
  <c r="W209" i="15"/>
  <c r="W245" i="15"/>
  <c r="W281" i="15"/>
  <c r="J716" i="15"/>
  <c r="W348" i="15"/>
  <c r="J728" i="15"/>
  <c r="W360" i="15"/>
  <c r="J732" i="15"/>
  <c r="W364" i="15"/>
  <c r="W422" i="15"/>
  <c r="J790" i="15"/>
  <c r="W430" i="15"/>
  <c r="J798" i="15"/>
  <c r="J860" i="15"/>
  <c r="W492" i="15"/>
  <c r="J872" i="15"/>
  <c r="W504" i="15"/>
  <c r="W508" i="15"/>
  <c r="J876" i="15"/>
  <c r="J896" i="15"/>
  <c r="W528" i="15"/>
  <c r="W583" i="15"/>
  <c r="J951" i="15"/>
  <c r="W590" i="15"/>
  <c r="J958" i="15"/>
  <c r="J1022" i="15"/>
  <c r="J1040" i="15"/>
  <c r="W672" i="15"/>
  <c r="J1092" i="15"/>
  <c r="J1128" i="15"/>
  <c r="W783" i="15"/>
  <c r="J1151" i="15"/>
  <c r="J1164" i="15"/>
  <c r="W842" i="15"/>
  <c r="J1210" i="15"/>
  <c r="W854" i="15"/>
  <c r="J1222" i="15"/>
  <c r="J1275" i="15"/>
  <c r="W965" i="15"/>
  <c r="J1333" i="15"/>
  <c r="W976" i="15"/>
  <c r="J1344" i="15"/>
  <c r="W1686" i="15"/>
  <c r="J2048" i="15"/>
  <c r="J2061" i="15"/>
  <c r="W1699" i="15"/>
  <c r="W1738" i="15"/>
  <c r="J2100" i="15"/>
  <c r="W133" i="15"/>
  <c r="J501" i="15"/>
  <c r="J1053" i="15"/>
  <c r="W685" i="15"/>
  <c r="W701" i="15"/>
  <c r="J1069" i="15"/>
  <c r="J1196" i="15"/>
  <c r="W828" i="15"/>
  <c r="W820" i="15"/>
  <c r="J1188" i="15"/>
  <c r="W54" i="15"/>
  <c r="J422" i="15"/>
  <c r="W138" i="15"/>
  <c r="J506" i="15"/>
  <c r="W214" i="15"/>
  <c r="J582" i="15"/>
  <c r="J897" i="15"/>
  <c r="W529" i="15"/>
  <c r="J434" i="15"/>
  <c r="W66" i="15"/>
  <c r="J1017" i="15"/>
  <c r="W649" i="15"/>
  <c r="W711" i="15"/>
  <c r="J1079" i="15"/>
  <c r="J517" i="15"/>
  <c r="W284" i="15"/>
  <c r="J652" i="15"/>
  <c r="W294" i="15"/>
  <c r="J662" i="15"/>
  <c r="W695" i="15"/>
  <c r="J1063" i="15"/>
  <c r="W917" i="15"/>
  <c r="J1285" i="15"/>
  <c r="W948" i="15"/>
  <c r="J1316" i="15"/>
  <c r="W1618" i="15"/>
  <c r="J1980" i="15"/>
  <c r="J1992" i="15"/>
  <c r="W1630" i="15"/>
  <c r="J2025" i="15"/>
  <c r="W1663" i="15"/>
  <c r="W1667" i="15"/>
  <c r="J2029" i="15"/>
  <c r="W1674" i="15"/>
  <c r="J2036" i="15"/>
  <c r="J2043" i="15"/>
  <c r="W1681" i="15"/>
  <c r="W1745" i="15"/>
  <c r="J2107" i="15"/>
  <c r="J2118" i="15"/>
  <c r="W1756" i="15"/>
  <c r="J2386" i="15"/>
  <c r="W2024" i="15"/>
  <c r="J53" i="15"/>
  <c r="V53" i="15" s="1"/>
  <c r="W2397" i="15"/>
  <c r="W2837" i="15"/>
  <c r="J2837" i="15"/>
  <c r="W3043" i="15"/>
  <c r="J3043" i="15"/>
  <c r="J909" i="15"/>
  <c r="W541" i="15"/>
  <c r="J3364" i="15"/>
  <c r="W3364" i="15"/>
  <c r="J571" i="15"/>
  <c r="W203" i="15"/>
  <c r="W412" i="15"/>
  <c r="J780" i="15"/>
  <c r="W470" i="15"/>
  <c r="J838" i="15"/>
  <c r="W478" i="15"/>
  <c r="J846" i="15"/>
  <c r="W631" i="15"/>
  <c r="J999" i="15"/>
  <c r="J1823" i="15"/>
  <c r="W1461" i="15"/>
  <c r="W2137" i="15"/>
  <c r="J2499" i="15"/>
  <c r="W250" i="15"/>
  <c r="J618" i="15"/>
  <c r="W286" i="15"/>
  <c r="J654" i="15"/>
  <c r="J799" i="15"/>
  <c r="W431" i="15"/>
  <c r="W977" i="15"/>
  <c r="J1345" i="15"/>
  <c r="J389" i="15"/>
  <c r="J402" i="15"/>
  <c r="J448" i="15"/>
  <c r="J518" i="15"/>
  <c r="W202" i="15"/>
  <c r="J570" i="15"/>
  <c r="J1005" i="15"/>
  <c r="W637" i="15"/>
  <c r="W653" i="15"/>
  <c r="J1021" i="15"/>
  <c r="J414" i="15"/>
  <c r="J751" i="15"/>
  <c r="W438" i="15"/>
  <c r="J806" i="15"/>
  <c r="W445" i="15"/>
  <c r="J813" i="15"/>
  <c r="W543" i="15"/>
  <c r="J911" i="15"/>
  <c r="W551" i="15"/>
  <c r="J919" i="15"/>
  <c r="W406" i="15"/>
  <c r="J774" i="15"/>
  <c r="J848" i="15"/>
  <c r="W480" i="15"/>
  <c r="W484" i="15"/>
  <c r="J852" i="15"/>
  <c r="J1016" i="15"/>
  <c r="W648" i="15"/>
  <c r="W703" i="15"/>
  <c r="J1071" i="15"/>
  <c r="W710" i="15"/>
  <c r="J1078" i="15"/>
  <c r="W739" i="15"/>
  <c r="J1107" i="15"/>
  <c r="W746" i="15"/>
  <c r="J1114" i="15"/>
  <c r="W775" i="15"/>
  <c r="J1143" i="15"/>
  <c r="W794" i="15"/>
  <c r="J1162" i="15"/>
  <c r="W830" i="15"/>
  <c r="J1198" i="15"/>
  <c r="W834" i="15"/>
  <c r="J1202" i="15"/>
  <c r="W881" i="15"/>
  <c r="J1249" i="15"/>
  <c r="W893" i="15"/>
  <c r="J1261" i="15"/>
  <c r="W905" i="15"/>
  <c r="J1273" i="15"/>
  <c r="J1280" i="15"/>
  <c r="W912" i="15"/>
  <c r="W940" i="15"/>
  <c r="J1308" i="15"/>
  <c r="W1594" i="15"/>
  <c r="J1956" i="15"/>
  <c r="J1987" i="15"/>
  <c r="W1625" i="15"/>
  <c r="J2089" i="15"/>
  <c r="W1727" i="15"/>
  <c r="J2201" i="15"/>
  <c r="W1839" i="15"/>
  <c r="J921" i="15"/>
  <c r="W553" i="15"/>
  <c r="W931" i="15"/>
  <c r="J1299" i="15"/>
  <c r="W2341" i="15"/>
  <c r="J2703" i="15"/>
  <c r="W638" i="15"/>
  <c r="J1006" i="15"/>
  <c r="W1465" i="15"/>
  <c r="J1827" i="15"/>
  <c r="J2253" i="15"/>
  <c r="W1891" i="15"/>
  <c r="W176" i="15"/>
  <c r="J544" i="15"/>
  <c r="W486" i="15"/>
  <c r="J854" i="15"/>
  <c r="J885" i="15"/>
  <c r="W517" i="15"/>
  <c r="W533" i="15"/>
  <c r="J901" i="15"/>
  <c r="W599" i="15"/>
  <c r="J967" i="15"/>
  <c r="J1341" i="15"/>
  <c r="W973" i="15"/>
  <c r="J461" i="15"/>
  <c r="J775" i="15"/>
  <c r="W407" i="15"/>
  <c r="W469" i="15"/>
  <c r="J837" i="15"/>
  <c r="W902" i="15"/>
  <c r="J1270" i="15"/>
  <c r="W16" i="15"/>
  <c r="W212" i="15"/>
  <c r="J580" i="15"/>
  <c r="W301" i="15"/>
  <c r="J669" i="15"/>
  <c r="J981" i="15"/>
  <c r="W613" i="15"/>
  <c r="W629" i="15"/>
  <c r="J997" i="15"/>
  <c r="W846" i="15"/>
  <c r="J1214" i="15"/>
  <c r="J399" i="15"/>
  <c r="W31" i="15"/>
  <c r="J836" i="15"/>
  <c r="W468" i="15"/>
  <c r="W28" i="15"/>
  <c r="J413" i="15"/>
  <c r="W90" i="15"/>
  <c r="J458" i="15"/>
  <c r="W100" i="15"/>
  <c r="J472" i="15"/>
  <c r="W130" i="15"/>
  <c r="J498" i="15"/>
  <c r="W147" i="15"/>
  <c r="J515" i="15"/>
  <c r="J554" i="15"/>
  <c r="W205" i="15"/>
  <c r="J573" i="15"/>
  <c r="J598" i="15"/>
  <c r="W241" i="15"/>
  <c r="J609" i="15"/>
  <c r="J634" i="15"/>
  <c r="W277" i="15"/>
  <c r="J645" i="15"/>
  <c r="J709" i="15"/>
  <c r="J727" i="15"/>
  <c r="W359" i="15"/>
  <c r="W414" i="15"/>
  <c r="J782" i="15"/>
  <c r="W421" i="15"/>
  <c r="J789" i="15"/>
  <c r="J853" i="15"/>
  <c r="J871" i="15"/>
  <c r="W503" i="15"/>
  <c r="W519" i="15"/>
  <c r="J887" i="15"/>
  <c r="W527" i="15"/>
  <c r="J895" i="15"/>
  <c r="J957" i="15"/>
  <c r="W589" i="15"/>
  <c r="J969" i="15"/>
  <c r="W601" i="15"/>
  <c r="W605" i="15"/>
  <c r="J973" i="15"/>
  <c r="W663" i="15"/>
  <c r="J1031" i="15"/>
  <c r="W671" i="15"/>
  <c r="J1039" i="15"/>
  <c r="W782" i="15"/>
  <c r="J1150" i="15"/>
  <c r="J1203" i="15"/>
  <c r="J1244" i="15"/>
  <c r="W876" i="15"/>
  <c r="W957" i="15"/>
  <c r="J1325" i="15"/>
  <c r="W1546" i="15"/>
  <c r="J1908" i="15"/>
  <c r="W1582" i="15"/>
  <c r="J1944" i="15"/>
  <c r="W1586" i="15"/>
  <c r="J1948" i="15"/>
  <c r="W1606" i="15"/>
  <c r="J1968" i="15"/>
  <c r="W1685" i="15"/>
  <c r="J2047" i="15"/>
  <c r="W1822" i="15"/>
  <c r="J2184" i="15"/>
  <c r="W183" i="15"/>
  <c r="J551" i="15"/>
  <c r="W373" i="15"/>
  <c r="J741" i="15"/>
  <c r="W615" i="15"/>
  <c r="J983" i="15"/>
  <c r="J1895" i="15"/>
  <c r="W1533" i="15"/>
  <c r="W29" i="15"/>
  <c r="J397" i="15"/>
  <c r="J607" i="15"/>
  <c r="W239" i="15"/>
  <c r="W334" i="15"/>
  <c r="J702" i="15"/>
  <c r="J944" i="15"/>
  <c r="W576" i="15"/>
  <c r="W1927" i="15"/>
  <c r="J2289" i="15"/>
  <c r="J2345" i="15"/>
  <c r="W1983" i="15"/>
  <c r="W2116" i="15"/>
  <c r="J2478" i="15"/>
  <c r="J2511" i="15"/>
  <c r="W2149" i="15"/>
  <c r="W2155" i="15"/>
  <c r="J2517" i="15"/>
  <c r="W2224" i="15"/>
  <c r="J2586" i="15"/>
  <c r="W3267" i="15"/>
  <c r="J3267" i="15"/>
  <c r="W914" i="15"/>
  <c r="J1282" i="15"/>
  <c r="W325" i="15"/>
  <c r="J693" i="15"/>
  <c r="J757" i="15"/>
  <c r="J401" i="15"/>
  <c r="W78" i="15"/>
  <c r="J446" i="15"/>
  <c r="W248" i="15"/>
  <c r="J616" i="15"/>
  <c r="J877" i="15"/>
  <c r="W787" i="15"/>
  <c r="J1155" i="15"/>
  <c r="W799" i="15"/>
  <c r="J1167" i="15"/>
  <c r="W340" i="15"/>
  <c r="J708" i="15"/>
  <c r="W18" i="15"/>
  <c r="J386" i="15"/>
  <c r="J400" i="15"/>
  <c r="J426" i="15"/>
  <c r="W43" i="15"/>
  <c r="J411" i="15"/>
  <c r="W77" i="15"/>
  <c r="J445" i="15"/>
  <c r="W137" i="15"/>
  <c r="W143" i="15"/>
  <c r="W156" i="15"/>
  <c r="J535" i="15"/>
  <c r="W167" i="15"/>
  <c r="J552" i="15"/>
  <c r="W184" i="15"/>
  <c r="W218" i="15"/>
  <c r="W254" i="15"/>
  <c r="W290" i="15"/>
  <c r="J668" i="15"/>
  <c r="W300" i="15"/>
  <c r="J680" i="15"/>
  <c r="W312" i="15"/>
  <c r="W316" i="15"/>
  <c r="J684" i="15"/>
  <c r="W374" i="15"/>
  <c r="J742" i="15"/>
  <c r="J750" i="15"/>
  <c r="W382" i="15"/>
  <c r="J812" i="15"/>
  <c r="W444" i="15"/>
  <c r="J824" i="15"/>
  <c r="W456" i="15"/>
  <c r="W460" i="15"/>
  <c r="J828" i="15"/>
  <c r="W535" i="15"/>
  <c r="J903" i="15"/>
  <c r="W542" i="15"/>
  <c r="J910" i="15"/>
  <c r="J974" i="15"/>
  <c r="J992" i="15"/>
  <c r="W624" i="15"/>
  <c r="W679" i="15"/>
  <c r="J1047" i="15"/>
  <c r="W686" i="15"/>
  <c r="J1054" i="15"/>
  <c r="W734" i="15"/>
  <c r="J1102" i="15"/>
  <c r="W770" i="15"/>
  <c r="J1138" i="15"/>
  <c r="W845" i="15"/>
  <c r="J1213" i="15"/>
  <c r="J1256" i="15"/>
  <c r="W888" i="15"/>
  <c r="J1268" i="15"/>
  <c r="W900" i="15"/>
  <c r="W968" i="15"/>
  <c r="J1336" i="15"/>
  <c r="W1502" i="15"/>
  <c r="J1864" i="15"/>
  <c r="W1538" i="15"/>
  <c r="J1900" i="15"/>
  <c r="J2010" i="15"/>
  <c r="W1648" i="15"/>
  <c r="W1666" i="15"/>
  <c r="J2028" i="15"/>
  <c r="W1731" i="15"/>
  <c r="J2093" i="15"/>
  <c r="J2110" i="15"/>
  <c r="W1748" i="15"/>
  <c r="W557" i="15"/>
  <c r="J925" i="15"/>
  <c r="W773" i="15"/>
  <c r="J1141" i="15"/>
  <c r="J1184" i="15"/>
  <c r="W816" i="15"/>
  <c r="W832" i="15"/>
  <c r="J1200" i="15"/>
  <c r="W938" i="15"/>
  <c r="J1306" i="15"/>
  <c r="W231" i="15"/>
  <c r="J599" i="15"/>
  <c r="W342" i="15"/>
  <c r="J710" i="15"/>
  <c r="W591" i="15"/>
  <c r="J959" i="15"/>
  <c r="W677" i="15"/>
  <c r="J1045" i="15"/>
  <c r="W169" i="15"/>
  <c r="J537" i="15"/>
  <c r="W906" i="15"/>
  <c r="J1274" i="15"/>
  <c r="W88" i="15"/>
  <c r="J460" i="15"/>
  <c r="J473" i="15"/>
  <c r="W106" i="15"/>
  <c r="J500" i="15"/>
  <c r="W174" i="15"/>
  <c r="J542" i="15"/>
  <c r="J733" i="15"/>
  <c r="W687" i="15"/>
  <c r="J1055" i="15"/>
  <c r="W65" i="15"/>
  <c r="J433" i="15"/>
  <c r="J471" i="15"/>
  <c r="W103" i="15"/>
  <c r="W182" i="15"/>
  <c r="J562" i="15"/>
  <c r="W398" i="15"/>
  <c r="J766" i="15"/>
  <c r="W30" i="15"/>
  <c r="J398" i="15"/>
  <c r="J412" i="15"/>
  <c r="J425" i="15"/>
  <c r="J470" i="15"/>
  <c r="W102" i="15"/>
  <c r="W121" i="15"/>
  <c r="J489" i="15"/>
  <c r="J508" i="15"/>
  <c r="W140" i="15"/>
  <c r="J510" i="15"/>
  <c r="J536" i="15"/>
  <c r="J553" i="15"/>
  <c r="W210" i="15"/>
  <c r="J578" i="15"/>
  <c r="J685" i="15"/>
  <c r="J703" i="15"/>
  <c r="W335" i="15"/>
  <c r="W390" i="15"/>
  <c r="J758" i="15"/>
  <c r="W397" i="15"/>
  <c r="J765" i="15"/>
  <c r="J829" i="15"/>
  <c r="J847" i="15"/>
  <c r="W479" i="15"/>
  <c r="J933" i="15"/>
  <c r="W565" i="15"/>
  <c r="J945" i="15"/>
  <c r="W577" i="15"/>
  <c r="W581" i="15"/>
  <c r="J949" i="15"/>
  <c r="W639" i="15"/>
  <c r="J1007" i="15"/>
  <c r="W647" i="15"/>
  <c r="J1015" i="15"/>
  <c r="J1077" i="15"/>
  <c r="W709" i="15"/>
  <c r="J1113" i="15"/>
  <c r="W745" i="15"/>
  <c r="W809" i="15"/>
  <c r="J1177" i="15"/>
  <c r="W821" i="15"/>
  <c r="J1189" i="15"/>
  <c r="W833" i="15"/>
  <c r="J1201" i="15"/>
  <c r="J1208" i="15"/>
  <c r="W840" i="15"/>
  <c r="W892" i="15"/>
  <c r="J1260" i="15"/>
  <c r="W904" i="15"/>
  <c r="J1272" i="15"/>
  <c r="J1307" i="15"/>
  <c r="W939" i="15"/>
  <c r="W1466" i="15"/>
  <c r="J1828" i="15"/>
  <c r="W1593" i="15"/>
  <c r="J1955" i="15"/>
  <c r="W1712" i="15"/>
  <c r="J2074" i="15"/>
  <c r="J679" i="15"/>
  <c r="W311" i="15"/>
  <c r="J823" i="15"/>
  <c r="W455" i="15"/>
  <c r="W510" i="15"/>
  <c r="J878" i="15"/>
  <c r="J1065" i="15"/>
  <c r="W697" i="15"/>
  <c r="J1088" i="15"/>
  <c r="W720" i="15"/>
  <c r="W1537" i="15"/>
  <c r="J1899" i="15"/>
  <c r="W101" i="15"/>
  <c r="J469" i="15"/>
  <c r="W326" i="15"/>
  <c r="J694" i="15"/>
  <c r="J764" i="15"/>
  <c r="W396" i="15"/>
  <c r="W867" i="15"/>
  <c r="J1235" i="15"/>
  <c r="W1884" i="15"/>
  <c r="J2246" i="15"/>
  <c r="W493" i="15"/>
  <c r="J861" i="15"/>
  <c r="J1029" i="15"/>
  <c r="W661" i="15"/>
  <c r="W462" i="15"/>
  <c r="J830" i="15"/>
  <c r="W575" i="15"/>
  <c r="J943" i="15"/>
  <c r="J1287" i="15"/>
  <c r="J388" i="15"/>
  <c r="W193" i="15"/>
  <c r="J561" i="15"/>
  <c r="W222" i="15"/>
  <c r="J590" i="15"/>
  <c r="W258" i="15"/>
  <c r="J626" i="15"/>
  <c r="J993" i="15"/>
  <c r="W625" i="15"/>
  <c r="J692" i="15"/>
  <c r="W324" i="15"/>
  <c r="J704" i="15"/>
  <c r="W336" i="15"/>
  <c r="W559" i="15"/>
  <c r="J927" i="15"/>
  <c r="W566" i="15"/>
  <c r="J934" i="15"/>
  <c r="W17" i="15"/>
  <c r="J385" i="15"/>
  <c r="W55" i="15"/>
  <c r="J423" i="15"/>
  <c r="W89" i="15"/>
  <c r="J457" i="15"/>
  <c r="W110" i="15"/>
  <c r="J490" i="15"/>
  <c r="J583" i="15"/>
  <c r="W215" i="15"/>
  <c r="W220" i="15"/>
  <c r="J588" i="15"/>
  <c r="J619" i="15"/>
  <c r="W251" i="15"/>
  <c r="J624" i="15"/>
  <c r="W256" i="15"/>
  <c r="J655" i="15"/>
  <c r="W287" i="15"/>
  <c r="W292" i="15"/>
  <c r="J660" i="15"/>
  <c r="W350" i="15"/>
  <c r="J718" i="15"/>
  <c r="W358" i="15"/>
  <c r="J726" i="15"/>
  <c r="J788" i="15"/>
  <c r="W420" i="15"/>
  <c r="J800" i="15"/>
  <c r="W432" i="15"/>
  <c r="W436" i="15"/>
  <c r="J804" i="15"/>
  <c r="W494" i="15"/>
  <c r="J862" i="15"/>
  <c r="W502" i="15"/>
  <c r="J870" i="15"/>
  <c r="W518" i="15"/>
  <c r="J886" i="15"/>
  <c r="J950" i="15"/>
  <c r="J968" i="15"/>
  <c r="W600" i="15"/>
  <c r="W655" i="15"/>
  <c r="J1023" i="15"/>
  <c r="W662" i="15"/>
  <c r="J1030" i="15"/>
  <c r="J1172" i="15"/>
  <c r="W804" i="15"/>
  <c r="W927" i="15"/>
  <c r="J1295" i="15"/>
  <c r="J1313" i="15"/>
  <c r="W945" i="15"/>
  <c r="W956" i="15"/>
  <c r="J1324" i="15"/>
  <c r="W1430" i="15"/>
  <c r="J1792" i="15"/>
  <c r="W1569" i="15"/>
  <c r="J1931" i="15"/>
  <c r="W1573" i="15"/>
  <c r="J1935" i="15"/>
  <c r="W1581" i="15"/>
  <c r="J1943" i="15"/>
  <c r="W1585" i="15"/>
  <c r="J1947" i="15"/>
  <c r="W3394" i="15"/>
  <c r="J3394" i="15"/>
  <c r="W3403" i="15"/>
  <c r="J3403" i="15"/>
  <c r="W3447" i="15"/>
  <c r="J3447" i="15"/>
  <c r="W3417" i="15"/>
  <c r="J3417" i="15"/>
  <c r="W229" i="15"/>
  <c r="J597" i="15"/>
  <c r="W265" i="15"/>
  <c r="J633" i="15"/>
  <c r="W723" i="15"/>
  <c r="J1091" i="15"/>
  <c r="W759" i="15"/>
  <c r="J1127" i="15"/>
  <c r="W807" i="15"/>
  <c r="J1175" i="15"/>
  <c r="W879" i="15"/>
  <c r="J1247" i="15"/>
  <c r="J1786" i="15"/>
  <c r="W1424" i="15"/>
  <c r="J1822" i="15"/>
  <c r="W1460" i="15"/>
  <c r="J1858" i="15"/>
  <c r="W1496" i="15"/>
  <c r="W1524" i="15"/>
  <c r="J1886" i="15"/>
  <c r="J1998" i="15"/>
  <c r="W1636" i="15"/>
  <c r="W1640" i="15"/>
  <c r="J2002" i="15"/>
  <c r="J2017" i="15"/>
  <c r="W1655" i="15"/>
  <c r="W1673" i="15"/>
  <c r="J2035" i="15"/>
  <c r="J2099" i="15"/>
  <c r="W1737" i="15"/>
  <c r="W1847" i="15"/>
  <c r="J2209" i="15"/>
  <c r="W1865" i="15"/>
  <c r="J2227" i="15"/>
  <c r="W1889" i="15"/>
  <c r="J2251" i="15"/>
  <c r="W2009" i="15"/>
  <c r="J2371" i="15"/>
  <c r="W2016" i="15"/>
  <c r="J2378" i="15"/>
  <c r="W2120" i="15"/>
  <c r="J2482" i="15"/>
  <c r="J23" i="15"/>
  <c r="V23" i="15" s="1"/>
  <c r="W2367" i="15"/>
  <c r="W2408" i="15"/>
  <c r="J64" i="15"/>
  <c r="V64" i="15" s="1"/>
  <c r="W2479" i="15"/>
  <c r="J113" i="15"/>
  <c r="V113" i="15" s="1"/>
  <c r="W2488" i="15"/>
  <c r="J122" i="15"/>
  <c r="V122" i="15" s="1"/>
  <c r="W2559" i="15"/>
  <c r="J193" i="15"/>
  <c r="V193" i="15" s="1"/>
  <c r="J3108" i="15"/>
  <c r="W3108" i="15"/>
  <c r="W819" i="15"/>
  <c r="J1187" i="15"/>
  <c r="W891" i="15"/>
  <c r="J1259" i="15"/>
  <c r="J1343" i="15"/>
  <c r="W975" i="15"/>
  <c r="W1451" i="15"/>
  <c r="J1813" i="15"/>
  <c r="W1487" i="15"/>
  <c r="J1849" i="15"/>
  <c r="J1930" i="15"/>
  <c r="W1568" i="15"/>
  <c r="W1572" i="15"/>
  <c r="J1934" i="15"/>
  <c r="W1584" i="15"/>
  <c r="J1946" i="15"/>
  <c r="W1627" i="15"/>
  <c r="J1989" i="15"/>
  <c r="W1719" i="15"/>
  <c r="J2081" i="15"/>
  <c r="J2178" i="15"/>
  <c r="W1816" i="15"/>
  <c r="J2244" i="15"/>
  <c r="W1882" i="15"/>
  <c r="J2316" i="15"/>
  <c r="W1954" i="15"/>
  <c r="W1967" i="15"/>
  <c r="J2329" i="15"/>
  <c r="J2335" i="15"/>
  <c r="W1973" i="15"/>
  <c r="W2192" i="15"/>
  <c r="J2554" i="15"/>
  <c r="W2252" i="15"/>
  <c r="J2614" i="15"/>
  <c r="W2268" i="15"/>
  <c r="J2630" i="15"/>
  <c r="W2372" i="15"/>
  <c r="J28" i="15"/>
  <c r="V28" i="15" s="1"/>
  <c r="W722" i="15"/>
  <c r="J1090" i="15"/>
  <c r="W758" i="15"/>
  <c r="J1126" i="15"/>
  <c r="W785" i="15"/>
  <c r="J1153" i="15"/>
  <c r="W806" i="15"/>
  <c r="J1174" i="15"/>
  <c r="W857" i="15"/>
  <c r="J1225" i="15"/>
  <c r="W878" i="15"/>
  <c r="J1246" i="15"/>
  <c r="W929" i="15"/>
  <c r="J1297" i="15"/>
  <c r="W1439" i="15"/>
  <c r="J1801" i="15"/>
  <c r="W1475" i="15"/>
  <c r="J1837" i="15"/>
  <c r="W1511" i="15"/>
  <c r="J1873" i="15"/>
  <c r="W1523" i="15"/>
  <c r="J1885" i="15"/>
  <c r="W1559" i="15"/>
  <c r="J1921" i="15"/>
  <c r="W1639" i="15"/>
  <c r="J2001" i="15"/>
  <c r="W1832" i="15"/>
  <c r="J2194" i="15"/>
  <c r="J2304" i="15"/>
  <c r="W1942" i="15"/>
  <c r="W2008" i="15"/>
  <c r="J2370" i="15"/>
  <c r="J2531" i="15"/>
  <c r="W2169" i="15"/>
  <c r="J2543" i="15"/>
  <c r="W2181" i="15"/>
  <c r="W2279" i="15"/>
  <c r="J2641" i="15"/>
  <c r="J2723" i="15"/>
  <c r="W2361" i="15"/>
  <c r="J45" i="15"/>
  <c r="V45" i="15" s="1"/>
  <c r="W2389" i="15"/>
  <c r="W145" i="15"/>
  <c r="J513" i="15"/>
  <c r="W181" i="15"/>
  <c r="J549" i="15"/>
  <c r="W217" i="15"/>
  <c r="J585" i="15"/>
  <c r="J587" i="15"/>
  <c r="J606" i="15"/>
  <c r="J614" i="15"/>
  <c r="W253" i="15"/>
  <c r="J621" i="15"/>
  <c r="J623" i="15"/>
  <c r="J642" i="15"/>
  <c r="J650" i="15"/>
  <c r="W289" i="15"/>
  <c r="J657" i="15"/>
  <c r="J659" i="15"/>
  <c r="J683" i="15"/>
  <c r="J707" i="15"/>
  <c r="J731" i="15"/>
  <c r="J755" i="15"/>
  <c r="J779" i="15"/>
  <c r="J803" i="15"/>
  <c r="J827" i="15"/>
  <c r="J851" i="15"/>
  <c r="J875" i="15"/>
  <c r="J900" i="15"/>
  <c r="J924" i="15"/>
  <c r="J948" i="15"/>
  <c r="J972" i="15"/>
  <c r="J996" i="15"/>
  <c r="J1020" i="15"/>
  <c r="J1044" i="15"/>
  <c r="J1068" i="15"/>
  <c r="J1083" i="15"/>
  <c r="W735" i="15"/>
  <c r="J1103" i="15"/>
  <c r="J1119" i="15"/>
  <c r="W771" i="15"/>
  <c r="J1139" i="15"/>
  <c r="J1154" i="15"/>
  <c r="W831" i="15"/>
  <c r="J1199" i="15"/>
  <c r="J1226" i="15"/>
  <c r="W903" i="15"/>
  <c r="J1271" i="15"/>
  <c r="J1298" i="15"/>
  <c r="W955" i="15"/>
  <c r="J1323" i="15"/>
  <c r="W1443" i="15"/>
  <c r="J1805" i="15"/>
  <c r="W1479" i="15"/>
  <c r="J1841" i="15"/>
  <c r="W1547" i="15"/>
  <c r="J1909" i="15"/>
  <c r="J1922" i="15"/>
  <c r="W1615" i="15"/>
  <c r="J1977" i="15"/>
  <c r="W1807" i="15"/>
  <c r="J2169" i="15"/>
  <c r="J2183" i="15"/>
  <c r="W1821" i="15"/>
  <c r="J2195" i="15"/>
  <c r="J2200" i="15"/>
  <c r="W1838" i="15"/>
  <c r="J2232" i="15"/>
  <c r="W1870" i="15"/>
  <c r="W1946" i="15"/>
  <c r="J2308" i="15"/>
  <c r="W2161" i="15"/>
  <c r="J2523" i="15"/>
  <c r="W2243" i="15"/>
  <c r="J2605" i="15"/>
  <c r="J2711" i="15"/>
  <c r="W2349" i="15"/>
  <c r="W313" i="15"/>
  <c r="J681" i="15"/>
  <c r="W337" i="15"/>
  <c r="J705" i="15"/>
  <c r="W361" i="15"/>
  <c r="J729" i="15"/>
  <c r="W385" i="15"/>
  <c r="J753" i="15"/>
  <c r="W409" i="15"/>
  <c r="J777" i="15"/>
  <c r="W433" i="15"/>
  <c r="J801" i="15"/>
  <c r="W457" i="15"/>
  <c r="J825" i="15"/>
  <c r="W481" i="15"/>
  <c r="J849" i="15"/>
  <c r="W505" i="15"/>
  <c r="J873" i="15"/>
  <c r="W530" i="15"/>
  <c r="J898" i="15"/>
  <c r="W554" i="15"/>
  <c r="J922" i="15"/>
  <c r="W578" i="15"/>
  <c r="J946" i="15"/>
  <c r="W602" i="15"/>
  <c r="J970" i="15"/>
  <c r="W626" i="15"/>
  <c r="J994" i="15"/>
  <c r="W650" i="15"/>
  <c r="J1018" i="15"/>
  <c r="W674" i="15"/>
  <c r="J1042" i="15"/>
  <c r="W698" i="15"/>
  <c r="J1066" i="15"/>
  <c r="W797" i="15"/>
  <c r="J1165" i="15"/>
  <c r="W818" i="15"/>
  <c r="J1186" i="15"/>
  <c r="W869" i="15"/>
  <c r="J1237" i="15"/>
  <c r="W890" i="15"/>
  <c r="J1258" i="15"/>
  <c r="W951" i="15"/>
  <c r="W966" i="15"/>
  <c r="J1334" i="15"/>
  <c r="W1515" i="15"/>
  <c r="J1877" i="15"/>
  <c r="W1571" i="15"/>
  <c r="J1933" i="15"/>
  <c r="W1595" i="15"/>
  <c r="J1957" i="15"/>
  <c r="W1626" i="15"/>
  <c r="J1988" i="15"/>
  <c r="W1700" i="15"/>
  <c r="J2062" i="15"/>
  <c r="J2080" i="15"/>
  <c r="W1718" i="15"/>
  <c r="W1758" i="15"/>
  <c r="J2120" i="15"/>
  <c r="J2177" i="15"/>
  <c r="W1815" i="15"/>
  <c r="W1826" i="15"/>
  <c r="J2188" i="15"/>
  <c r="J2315" i="15"/>
  <c r="W1953" i="15"/>
  <c r="J2365" i="15"/>
  <c r="W2003" i="15"/>
  <c r="W2156" i="15"/>
  <c r="J2518" i="15"/>
  <c r="W2173" i="15"/>
  <c r="J2535" i="15"/>
  <c r="W2236" i="15"/>
  <c r="J2598" i="15"/>
  <c r="J2613" i="15"/>
  <c r="W2251" i="15"/>
  <c r="J2699" i="15"/>
  <c r="W2337" i="15"/>
  <c r="W2411" i="15"/>
  <c r="J67" i="15"/>
  <c r="V67" i="15" s="1"/>
  <c r="J682" i="15"/>
  <c r="J706" i="15"/>
  <c r="J730" i="15"/>
  <c r="J754" i="15"/>
  <c r="J778" i="15"/>
  <c r="J802" i="15"/>
  <c r="J826" i="15"/>
  <c r="J850" i="15"/>
  <c r="J874" i="15"/>
  <c r="J899" i="15"/>
  <c r="J923" i="15"/>
  <c r="J947" i="15"/>
  <c r="J971" i="15"/>
  <c r="J995" i="15"/>
  <c r="J1019" i="15"/>
  <c r="J1043" i="15"/>
  <c r="J1067" i="15"/>
  <c r="W843" i="15"/>
  <c r="J1211" i="15"/>
  <c r="W915" i="15"/>
  <c r="J1283" i="15"/>
  <c r="W1438" i="15"/>
  <c r="J1800" i="15"/>
  <c r="W1474" i="15"/>
  <c r="J1836" i="15"/>
  <c r="W1510" i="15"/>
  <c r="J1872" i="15"/>
  <c r="W1551" i="15"/>
  <c r="J1913" i="15"/>
  <c r="W1558" i="15"/>
  <c r="J1920" i="15"/>
  <c r="W1607" i="15"/>
  <c r="J1969" i="15"/>
  <c r="W1638" i="15"/>
  <c r="J2000" i="15"/>
  <c r="J2037" i="15"/>
  <c r="W1675" i="15"/>
  <c r="W1682" i="15"/>
  <c r="J2044" i="15"/>
  <c r="W1705" i="15"/>
  <c r="J2067" i="15"/>
  <c r="W1722" i="15"/>
  <c r="J2084" i="15"/>
  <c r="J2115" i="15"/>
  <c r="W1753" i="15"/>
  <c r="W1763" i="15"/>
  <c r="J2125" i="15"/>
  <c r="W1782" i="15"/>
  <c r="J2144" i="15"/>
  <c r="W1790" i="15"/>
  <c r="J2152" i="15"/>
  <c r="W1799" i="15"/>
  <c r="J2161" i="15"/>
  <c r="J2260" i="15"/>
  <c r="W1898" i="15"/>
  <c r="J2266" i="15"/>
  <c r="W1904" i="15"/>
  <c r="J2278" i="15"/>
  <c r="W1916" i="15"/>
  <c r="J2369" i="15"/>
  <c r="W2007" i="15"/>
  <c r="J2469" i="15"/>
  <c r="W2107" i="15"/>
  <c r="J2507" i="15"/>
  <c r="W2145" i="15"/>
  <c r="W2271" i="15"/>
  <c r="J2633" i="15"/>
  <c r="J2640" i="15"/>
  <c r="W2278" i="15"/>
  <c r="W3005" i="15"/>
  <c r="J3005" i="15"/>
  <c r="W3012" i="15"/>
  <c r="J3012" i="15"/>
  <c r="W1647" i="15"/>
  <c r="J2009" i="15"/>
  <c r="W1691" i="15"/>
  <c r="J2053" i="15"/>
  <c r="W1710" i="15"/>
  <c r="J2072" i="15"/>
  <c r="W1762" i="15"/>
  <c r="J2124" i="15"/>
  <c r="W1774" i="15"/>
  <c r="J2136" i="15"/>
  <c r="J2143" i="15"/>
  <c r="W1781" i="15"/>
  <c r="W1806" i="15"/>
  <c r="J2168" i="15"/>
  <c r="W1940" i="15"/>
  <c r="J2302" i="15"/>
  <c r="W1945" i="15"/>
  <c r="J2307" i="15"/>
  <c r="W2015" i="15"/>
  <c r="J2377" i="15"/>
  <c r="W2028" i="15"/>
  <c r="J2390" i="15"/>
  <c r="W2077" i="15"/>
  <c r="J2439" i="15"/>
  <c r="W2090" i="15"/>
  <c r="J2452" i="15"/>
  <c r="J2459" i="15"/>
  <c r="W2097" i="15"/>
  <c r="W2144" i="15"/>
  <c r="J2506" i="15"/>
  <c r="W2231" i="15"/>
  <c r="J2593" i="15"/>
  <c r="W2353" i="15"/>
  <c r="J2715" i="15"/>
  <c r="J21" i="15"/>
  <c r="V21" i="15" s="1"/>
  <c r="W2365" i="15"/>
  <c r="W2464" i="15"/>
  <c r="J98" i="15"/>
  <c r="V98" i="15" s="1"/>
  <c r="W2471" i="15"/>
  <c r="J105" i="15"/>
  <c r="V105" i="15" s="1"/>
  <c r="J188" i="15"/>
  <c r="V188" i="15" s="1"/>
  <c r="W2554" i="15"/>
  <c r="W2759" i="15"/>
  <c r="J2759" i="15"/>
  <c r="J2772" i="15"/>
  <c r="W2772" i="15"/>
  <c r="J2784" i="15"/>
  <c r="W2784" i="15"/>
  <c r="W2818" i="15"/>
  <c r="J2818" i="15"/>
  <c r="W2830" i="15"/>
  <c r="J2830" i="15"/>
  <c r="J2856" i="15"/>
  <c r="W2856" i="15"/>
  <c r="J2899" i="15"/>
  <c r="W2899" i="15"/>
  <c r="J3015" i="15"/>
  <c r="W3015" i="15"/>
  <c r="W1450" i="15"/>
  <c r="J1812" i="15"/>
  <c r="W1486" i="15"/>
  <c r="J1848" i="15"/>
  <c r="W1522" i="15"/>
  <c r="J1884" i="15"/>
  <c r="W1617" i="15"/>
  <c r="J1979" i="15"/>
  <c r="J2027" i="15"/>
  <c r="W1665" i="15"/>
  <c r="W1736" i="15"/>
  <c r="J2098" i="15"/>
  <c r="W1831" i="15"/>
  <c r="J2193" i="15"/>
  <c r="W1994" i="15"/>
  <c r="J2356" i="15"/>
  <c r="W2136" i="15"/>
  <c r="J2498" i="15"/>
  <c r="J2580" i="15"/>
  <c r="W2218" i="15"/>
  <c r="W2336" i="15"/>
  <c r="J2698" i="15"/>
  <c r="W2439" i="15"/>
  <c r="J2729" i="15"/>
  <c r="J116" i="15"/>
  <c r="V116" i="15" s="1"/>
  <c r="W2482" i="15"/>
  <c r="J242" i="15"/>
  <c r="V242" i="15" s="1"/>
  <c r="W2609" i="15"/>
  <c r="W2628" i="15"/>
  <c r="J261" i="15"/>
  <c r="V261" i="15" s="1"/>
  <c r="W2652" i="15"/>
  <c r="J285" i="15"/>
  <c r="V285" i="15" s="1"/>
  <c r="J309" i="15"/>
  <c r="V309" i="15" s="1"/>
  <c r="W2676" i="15"/>
  <c r="W2681" i="15"/>
  <c r="J314" i="15"/>
  <c r="V314" i="15" s="1"/>
  <c r="J325" i="15"/>
  <c r="V325" i="15" s="1"/>
  <c r="W2692" i="15"/>
  <c r="J331" i="15"/>
  <c r="V331" i="15" s="1"/>
  <c r="W2698" i="15"/>
  <c r="J353" i="15"/>
  <c r="V353" i="15" s="1"/>
  <c r="W2720" i="15"/>
  <c r="W2737" i="15"/>
  <c r="J370" i="15"/>
  <c r="V370" i="15" s="1"/>
  <c r="J2763" i="15"/>
  <c r="W2763" i="15"/>
  <c r="J2928" i="15"/>
  <c r="W2928" i="15"/>
  <c r="W1427" i="15"/>
  <c r="J1789" i="15"/>
  <c r="W1463" i="15"/>
  <c r="J1825" i="15"/>
  <c r="W1499" i="15"/>
  <c r="J1861" i="15"/>
  <c r="W1535" i="15"/>
  <c r="J1897" i="15"/>
  <c r="W1690" i="15"/>
  <c r="J2052" i="15"/>
  <c r="W1702" i="15"/>
  <c r="J2064" i="15"/>
  <c r="W1709" i="15"/>
  <c r="J2071" i="15"/>
  <c r="W1729" i="15"/>
  <c r="J2091" i="15"/>
  <c r="W1773" i="15"/>
  <c r="J2135" i="15"/>
  <c r="J2154" i="15"/>
  <c r="W1792" i="15"/>
  <c r="W1874" i="15"/>
  <c r="J2236" i="15"/>
  <c r="W1912" i="15"/>
  <c r="J2274" i="15"/>
  <c r="W2076" i="15"/>
  <c r="J2438" i="15"/>
  <c r="W2089" i="15"/>
  <c r="J2451" i="15"/>
  <c r="W2124" i="15"/>
  <c r="J2486" i="15"/>
  <c r="W2188" i="15"/>
  <c r="J2550" i="15"/>
  <c r="J2603" i="15"/>
  <c r="W2241" i="15"/>
  <c r="W2352" i="15"/>
  <c r="J2714" i="15"/>
  <c r="J51" i="15"/>
  <c r="V51" i="15" s="1"/>
  <c r="W2395" i="15"/>
  <c r="W2399" i="15"/>
  <c r="J55" i="15"/>
  <c r="V55" i="15" s="1"/>
  <c r="J89" i="15"/>
  <c r="V89" i="15" s="1"/>
  <c r="W2434" i="15"/>
  <c r="J2732" i="15"/>
  <c r="W2446" i="15"/>
  <c r="W2463" i="15"/>
  <c r="J97" i="15"/>
  <c r="V97" i="15" s="1"/>
  <c r="W2604" i="15"/>
  <c r="J237" i="15"/>
  <c r="V237" i="15" s="1"/>
  <c r="W2713" i="15"/>
  <c r="J346" i="15"/>
  <c r="V346" i="15" s="1"/>
  <c r="W2752" i="15"/>
  <c r="J2752" i="15"/>
  <c r="W2771" i="15"/>
  <c r="J2771" i="15"/>
  <c r="W2810" i="15"/>
  <c r="J2810" i="15"/>
  <c r="J2949" i="15"/>
  <c r="W2949" i="15"/>
  <c r="J1332" i="15"/>
  <c r="J1790" i="15"/>
  <c r="J1804" i="15"/>
  <c r="J1826" i="15"/>
  <c r="J1840" i="15"/>
  <c r="J1862" i="15"/>
  <c r="J1876" i="15"/>
  <c r="J1898" i="15"/>
  <c r="J1912" i="15"/>
  <c r="W1557" i="15"/>
  <c r="J1919" i="15"/>
  <c r="W1570" i="15"/>
  <c r="J1932" i="15"/>
  <c r="W1583" i="15"/>
  <c r="J1945" i="15"/>
  <c r="J1960" i="15"/>
  <c r="W1605" i="15"/>
  <c r="J1967" i="15"/>
  <c r="W1637" i="15"/>
  <c r="J1999" i="15"/>
  <c r="J2046" i="15"/>
  <c r="W1684" i="15"/>
  <c r="J2092" i="15"/>
  <c r="J2109" i="15"/>
  <c r="W1747" i="15"/>
  <c r="W1797" i="15"/>
  <c r="J2159" i="15"/>
  <c r="J2185" i="15"/>
  <c r="W1823" i="15"/>
  <c r="J2237" i="15"/>
  <c r="W1923" i="15"/>
  <c r="J2285" i="15"/>
  <c r="J2293" i="15"/>
  <c r="W1931" i="15"/>
  <c r="W1955" i="15"/>
  <c r="J2317" i="15"/>
  <c r="W1987" i="15"/>
  <c r="J2349" i="15"/>
  <c r="W2006" i="15"/>
  <c r="J2368" i="15"/>
  <c r="J2431" i="15"/>
  <c r="W2069" i="15"/>
  <c r="J2433" i="15"/>
  <c r="J2447" i="15"/>
  <c r="W2119" i="15"/>
  <c r="J2481" i="15"/>
  <c r="J2487" i="15"/>
  <c r="J2585" i="15"/>
  <c r="W2223" i="15"/>
  <c r="W2316" i="15"/>
  <c r="J2678" i="15"/>
  <c r="W2324" i="15"/>
  <c r="J2686" i="15"/>
  <c r="W2340" i="15"/>
  <c r="J2702" i="15"/>
  <c r="W2404" i="15"/>
  <c r="J60" i="15"/>
  <c r="V60" i="15" s="1"/>
  <c r="J79" i="15"/>
  <c r="V79" i="15" s="1"/>
  <c r="J2744" i="15"/>
  <c r="W2458" i="15"/>
  <c r="W2486" i="15"/>
  <c r="J120" i="15"/>
  <c r="V120" i="15" s="1"/>
  <c r="J248" i="15"/>
  <c r="V248" i="15" s="1"/>
  <c r="W2615" i="15"/>
  <c r="W2646" i="15"/>
  <c r="J279" i="15"/>
  <c r="V279" i="15" s="1"/>
  <c r="W2708" i="15"/>
  <c r="J341" i="15"/>
  <c r="V341" i="15" s="1"/>
  <c r="W2885" i="15"/>
  <c r="J2885" i="15"/>
  <c r="W974" i="15"/>
  <c r="W1437" i="15"/>
  <c r="W1473" i="15"/>
  <c r="W1509" i="15"/>
  <c r="W1545" i="15"/>
  <c r="W1580" i="15"/>
  <c r="W1616" i="15"/>
  <c r="J1978" i="15"/>
  <c r="W1664" i="15"/>
  <c r="J2026" i="15"/>
  <c r="W1754" i="15"/>
  <c r="J2116" i="15"/>
  <c r="W1793" i="15"/>
  <c r="W1830" i="15"/>
  <c r="J2192" i="15"/>
  <c r="W1861" i="15"/>
  <c r="J2223" i="15"/>
  <c r="J2325" i="15"/>
  <c r="W1963" i="15"/>
  <c r="J2355" i="15"/>
  <c r="W1993" i="15"/>
  <c r="W2056" i="15"/>
  <c r="J2418" i="15"/>
  <c r="J2544" i="15"/>
  <c r="W2182" i="15"/>
  <c r="J2567" i="15"/>
  <c r="W2205" i="15"/>
  <c r="J2591" i="15"/>
  <c r="W2229" i="15"/>
  <c r="W2335" i="15"/>
  <c r="J2697" i="15"/>
  <c r="J42" i="15"/>
  <c r="V42" i="15" s="1"/>
  <c r="W2386" i="15"/>
  <c r="J191" i="15"/>
  <c r="V191" i="15" s="1"/>
  <c r="W2557" i="15"/>
  <c r="J225" i="15"/>
  <c r="V225" i="15" s="1"/>
  <c r="W2591" i="15"/>
  <c r="W2597" i="15"/>
  <c r="J231" i="15"/>
  <c r="V231" i="15" s="1"/>
  <c r="J252" i="15"/>
  <c r="V252" i="15" s="1"/>
  <c r="W2619" i="15"/>
  <c r="W1426" i="15"/>
  <c r="J1788" i="15"/>
  <c r="J1803" i="15"/>
  <c r="W1462" i="15"/>
  <c r="J1824" i="15"/>
  <c r="J1839" i="15"/>
  <c r="W1498" i="15"/>
  <c r="J1860" i="15"/>
  <c r="W1534" i="15"/>
  <c r="J1896" i="15"/>
  <c r="W1657" i="15"/>
  <c r="J2019" i="15"/>
  <c r="W1701" i="15"/>
  <c r="J2063" i="15"/>
  <c r="J2082" i="15"/>
  <c r="W1720" i="15"/>
  <c r="W1772" i="15"/>
  <c r="J2134" i="15"/>
  <c r="W1791" i="15"/>
  <c r="J2153" i="15"/>
  <c r="W1848" i="15"/>
  <c r="J2210" i="15"/>
  <c r="W1873" i="15"/>
  <c r="J2235" i="15"/>
  <c r="J2273" i="15"/>
  <c r="W1911" i="15"/>
  <c r="J2400" i="15"/>
  <c r="W2038" i="15"/>
  <c r="J2412" i="15"/>
  <c r="W2050" i="15"/>
  <c r="J2437" i="15"/>
  <c r="W2075" i="15"/>
  <c r="J2519" i="15"/>
  <c r="W2157" i="15"/>
  <c r="W2162" i="15"/>
  <c r="J2524" i="15"/>
  <c r="J2549" i="15"/>
  <c r="W2187" i="15"/>
  <c r="W2197" i="15"/>
  <c r="J2559" i="15"/>
  <c r="W2288" i="15"/>
  <c r="J2650" i="15"/>
  <c r="W2299" i="15"/>
  <c r="J2661" i="15"/>
  <c r="W2304" i="15"/>
  <c r="J2666" i="15"/>
  <c r="J29" i="15"/>
  <c r="V29" i="15" s="1"/>
  <c r="W2373" i="15"/>
  <c r="W2378" i="15"/>
  <c r="J34" i="15"/>
  <c r="V34" i="15" s="1"/>
  <c r="J54" i="15"/>
  <c r="V54" i="15" s="1"/>
  <c r="W2398" i="15"/>
  <c r="J357" i="15"/>
  <c r="V357" i="15" s="1"/>
  <c r="W2128" i="15"/>
  <c r="J2490" i="15"/>
  <c r="W2160" i="15"/>
  <c r="J2522" i="15"/>
  <c r="J2649" i="15"/>
  <c r="W2287" i="15"/>
  <c r="W2291" i="15"/>
  <c r="J2653" i="15"/>
  <c r="W2303" i="15"/>
  <c r="J2665" i="15"/>
  <c r="W2438" i="15"/>
  <c r="J92" i="15"/>
  <c r="V92" i="15" s="1"/>
  <c r="J128" i="15"/>
  <c r="V128" i="15" s="1"/>
  <c r="W2494" i="15"/>
  <c r="J164" i="15"/>
  <c r="V164" i="15" s="1"/>
  <c r="W2530" i="15"/>
  <c r="J176" i="15"/>
  <c r="V176" i="15" s="1"/>
  <c r="W2542" i="15"/>
  <c r="J334" i="15"/>
  <c r="V334" i="15" s="1"/>
  <c r="W2701" i="15"/>
  <c r="J2799" i="15"/>
  <c r="W2799" i="15"/>
  <c r="J2804" i="15"/>
  <c r="W2804" i="15"/>
  <c r="J2816" i="15"/>
  <c r="W2816" i="15"/>
  <c r="J2955" i="15"/>
  <c r="W2955" i="15"/>
  <c r="W2961" i="15"/>
  <c r="J2961" i="15"/>
  <c r="J3190" i="15"/>
  <c r="W3190" i="15"/>
  <c r="J3265" i="15"/>
  <c r="W3265" i="15"/>
  <c r="W3279" i="15"/>
  <c r="J3279" i="15"/>
  <c r="J2243" i="15"/>
  <c r="W1881" i="15"/>
  <c r="W1985" i="15"/>
  <c r="J2347" i="15"/>
  <c r="W2048" i="15"/>
  <c r="J2410" i="15"/>
  <c r="J2505" i="15"/>
  <c r="W2143" i="15"/>
  <c r="W2180" i="15"/>
  <c r="J2542" i="15"/>
  <c r="W2191" i="15"/>
  <c r="J2553" i="15"/>
  <c r="W2196" i="15"/>
  <c r="J2558" i="15"/>
  <c r="J2621" i="15"/>
  <c r="W2259" i="15"/>
  <c r="J2627" i="15"/>
  <c r="W2265" i="15"/>
  <c r="W2270" i="15"/>
  <c r="J2632" i="15"/>
  <c r="W2296" i="15"/>
  <c r="J2658" i="15"/>
  <c r="W2360" i="15"/>
  <c r="J2722" i="15"/>
  <c r="W2376" i="15"/>
  <c r="J32" i="15"/>
  <c r="V32" i="15" s="1"/>
  <c r="W2462" i="15"/>
  <c r="J2748" i="15"/>
  <c r="W2534" i="15"/>
  <c r="J168" i="15"/>
  <c r="V168" i="15" s="1"/>
  <c r="J223" i="15"/>
  <c r="V223" i="15" s="1"/>
  <c r="W2589" i="15"/>
  <c r="W2674" i="15"/>
  <c r="J307" i="15"/>
  <c r="V307" i="15" s="1"/>
  <c r="J340" i="15"/>
  <c r="V340" i="15" s="1"/>
  <c r="W2707" i="15"/>
  <c r="W2890" i="15"/>
  <c r="J2890" i="15"/>
  <c r="J2967" i="15"/>
  <c r="W2967" i="15"/>
  <c r="J3026" i="15"/>
  <c r="W3026" i="15"/>
  <c r="W3031" i="15"/>
  <c r="J3031" i="15"/>
  <c r="W3048" i="15"/>
  <c r="J3048" i="15"/>
  <c r="W3135" i="15"/>
  <c r="J3135" i="15"/>
  <c r="J2070" i="15"/>
  <c r="W1708" i="15"/>
  <c r="J2142" i="15"/>
  <c r="W1780" i="15"/>
  <c r="W1922" i="15"/>
  <c r="J2284" i="15"/>
  <c r="J2334" i="15"/>
  <c r="W1972" i="15"/>
  <c r="W2040" i="15"/>
  <c r="J2402" i="15"/>
  <c r="J2416" i="15"/>
  <c r="W2054" i="15"/>
  <c r="W2208" i="15"/>
  <c r="J2570" i="15"/>
  <c r="W2216" i="15"/>
  <c r="J2578" i="15"/>
  <c r="J2652" i="15"/>
  <c r="W2290" i="15"/>
  <c r="W2344" i="15"/>
  <c r="J2706" i="15"/>
  <c r="J91" i="15"/>
  <c r="V91" i="15" s="1"/>
  <c r="W2437" i="15"/>
  <c r="J271" i="15"/>
  <c r="V271" i="15" s="1"/>
  <c r="W2638" i="15"/>
  <c r="W2678" i="15"/>
  <c r="J311" i="15"/>
  <c r="V311" i="15" s="1"/>
  <c r="W2694" i="15"/>
  <c r="J327" i="15"/>
  <c r="V327" i="15" s="1"/>
  <c r="J2798" i="15"/>
  <c r="W2798" i="15"/>
  <c r="J2292" i="15"/>
  <c r="W1930" i="15"/>
  <c r="W1992" i="15"/>
  <c r="J2354" i="15"/>
  <c r="J2458" i="15"/>
  <c r="W2096" i="15"/>
  <c r="J2471" i="15"/>
  <c r="W2109" i="15"/>
  <c r="J2485" i="15"/>
  <c r="J2497" i="15"/>
  <c r="J2571" i="15"/>
  <c r="J2615" i="15"/>
  <c r="W2253" i="15"/>
  <c r="J2669" i="15"/>
  <c r="J2677" i="15"/>
  <c r="J2688" i="15"/>
  <c r="W2326" i="15"/>
  <c r="W2332" i="15"/>
  <c r="J2694" i="15"/>
  <c r="W2396" i="15"/>
  <c r="J52" i="15"/>
  <c r="V52" i="15" s="1"/>
  <c r="W2407" i="15"/>
  <c r="J63" i="15"/>
  <c r="V63" i="15" s="1"/>
  <c r="W2412" i="15"/>
  <c r="J68" i="15"/>
  <c r="V68" i="15" s="1"/>
  <c r="W2456" i="15"/>
  <c r="J2742" i="15"/>
  <c r="J119" i="15"/>
  <c r="V119" i="15" s="1"/>
  <c r="W2485" i="15"/>
  <c r="W2558" i="15"/>
  <c r="J192" i="15"/>
  <c r="V192" i="15" s="1"/>
  <c r="W2642" i="15"/>
  <c r="J275" i="15"/>
  <c r="V275" i="15" s="1"/>
  <c r="J300" i="15"/>
  <c r="V300" i="15" s="1"/>
  <c r="W2667" i="15"/>
  <c r="J2852" i="15"/>
  <c r="W2852" i="15"/>
  <c r="J2870" i="15"/>
  <c r="W2870" i="15"/>
  <c r="J2919" i="15"/>
  <c r="W2919" i="15"/>
  <c r="W1871" i="15"/>
  <c r="J2233" i="15"/>
  <c r="W1964" i="15"/>
  <c r="J2326" i="15"/>
  <c r="W1984" i="15"/>
  <c r="J2346" i="15"/>
  <c r="J2388" i="15"/>
  <c r="W2026" i="15"/>
  <c r="W2087" i="15"/>
  <c r="J2449" i="15"/>
  <c r="J2483" i="15"/>
  <c r="W2121" i="15"/>
  <c r="J2541" i="15"/>
  <c r="W2179" i="15"/>
  <c r="W2183" i="15"/>
  <c r="J2545" i="15"/>
  <c r="W2195" i="15"/>
  <c r="J2557" i="15"/>
  <c r="J2721" i="15"/>
  <c r="W2359" i="15"/>
  <c r="W2421" i="15"/>
  <c r="W2424" i="15"/>
  <c r="J80" i="15"/>
  <c r="V80" i="15" s="1"/>
  <c r="J2747" i="15"/>
  <c r="W2461" i="15"/>
  <c r="W2504" i="15"/>
  <c r="J138" i="15"/>
  <c r="V138" i="15" s="1"/>
  <c r="W2506" i="15"/>
  <c r="J167" i="15"/>
  <c r="V167" i="15" s="1"/>
  <c r="W2533" i="15"/>
  <c r="W2573" i="15"/>
  <c r="W2602" i="15"/>
  <c r="W2673" i="15"/>
  <c r="J306" i="15"/>
  <c r="V306" i="15" s="1"/>
  <c r="J2838" i="15"/>
  <c r="W2838" i="15"/>
  <c r="J2863" i="15"/>
  <c r="W2863" i="15"/>
  <c r="J3013" i="15"/>
  <c r="W3013" i="15"/>
  <c r="J2283" i="15"/>
  <c r="W1921" i="15"/>
  <c r="J2476" i="15"/>
  <c r="W2114" i="15"/>
  <c r="J2532" i="15"/>
  <c r="W2170" i="15"/>
  <c r="W2232" i="15"/>
  <c r="J2594" i="15"/>
  <c r="J2651" i="15"/>
  <c r="W2289" i="15"/>
  <c r="W2305" i="15"/>
  <c r="J2667" i="15"/>
  <c r="J143" i="15"/>
  <c r="V143" i="15" s="1"/>
  <c r="W2509" i="15"/>
  <c r="W2552" i="15"/>
  <c r="J186" i="15"/>
  <c r="V186" i="15" s="1"/>
  <c r="W2693" i="15"/>
  <c r="J326" i="15"/>
  <c r="V326" i="15" s="1"/>
  <c r="W2894" i="15"/>
  <c r="J2894" i="15"/>
  <c r="J2909" i="15"/>
  <c r="W2953" i="15"/>
  <c r="J2953" i="15"/>
  <c r="W2989" i="15"/>
  <c r="J2989" i="15"/>
  <c r="W2994" i="15"/>
  <c r="J2994" i="15"/>
  <c r="W3225" i="15"/>
  <c r="J3225" i="15"/>
  <c r="W3254" i="15"/>
  <c r="J3254" i="15"/>
  <c r="J3197" i="15"/>
  <c r="W3197" i="15"/>
  <c r="J3349" i="15"/>
  <c r="W3349" i="15"/>
  <c r="W3371" i="15"/>
  <c r="J3371" i="15"/>
  <c r="J2579" i="15"/>
  <c r="W2217" i="15"/>
  <c r="J2687" i="15"/>
  <c r="W2325" i="15"/>
  <c r="W2432" i="15"/>
  <c r="J2727" i="15"/>
  <c r="J104" i="15"/>
  <c r="V104" i="15" s="1"/>
  <c r="W2470" i="15"/>
  <c r="W2528" i="15"/>
  <c r="J162" i="15"/>
  <c r="V162" i="15" s="1"/>
  <c r="J200" i="15"/>
  <c r="V200" i="15" s="1"/>
  <c r="W2566" i="15"/>
  <c r="W2590" i="15"/>
  <c r="J224" i="15"/>
  <c r="V224" i="15" s="1"/>
  <c r="J230" i="15"/>
  <c r="V230" i="15" s="1"/>
  <c r="W2596" i="15"/>
  <c r="J294" i="15"/>
  <c r="V294" i="15" s="1"/>
  <c r="W2661" i="15"/>
  <c r="J356" i="15"/>
  <c r="V356" i="15" s="1"/>
  <c r="W2723" i="15"/>
  <c r="W2849" i="15"/>
  <c r="J2849" i="15"/>
  <c r="J2874" i="15"/>
  <c r="W2874" i="15"/>
  <c r="J2888" i="15"/>
  <c r="W2888" i="15"/>
  <c r="J3019" i="15"/>
  <c r="W3019" i="15"/>
  <c r="J3089" i="15"/>
  <c r="W3089" i="15"/>
  <c r="W3181" i="15"/>
  <c r="J3181" i="15"/>
  <c r="J3327" i="15"/>
  <c r="W3327" i="15"/>
  <c r="W2108" i="15"/>
  <c r="J2470" i="15"/>
  <c r="W2126" i="15"/>
  <c r="J2488" i="15"/>
  <c r="J2496" i="15"/>
  <c r="W2134" i="15"/>
  <c r="W2234" i="15"/>
  <c r="J2596" i="15"/>
  <c r="J2604" i="15"/>
  <c r="W2242" i="15"/>
  <c r="W2342" i="15"/>
  <c r="J2704" i="15"/>
  <c r="J2712" i="15"/>
  <c r="W2350" i="15"/>
  <c r="W2487" i="15"/>
  <c r="J121" i="15"/>
  <c r="V121" i="15" s="1"/>
  <c r="W2636" i="15"/>
  <c r="J269" i="15"/>
  <c r="V269" i="15" s="1"/>
  <c r="W2700" i="15"/>
  <c r="J333" i="15"/>
  <c r="V333" i="15" s="1"/>
  <c r="J373" i="15"/>
  <c r="V373" i="15" s="1"/>
  <c r="W2740" i="15"/>
  <c r="W2751" i="15"/>
  <c r="J2751" i="15"/>
  <c r="W2786" i="15"/>
  <c r="J2786" i="15"/>
  <c r="J2942" i="15"/>
  <c r="W2942" i="15"/>
  <c r="W2983" i="15"/>
  <c r="J2983" i="15"/>
  <c r="J3233" i="15"/>
  <c r="W3233" i="15"/>
  <c r="W2745" i="15"/>
  <c r="J378" i="15"/>
  <c r="V378" i="15" s="1"/>
  <c r="J2892" i="15"/>
  <c r="W2892" i="15"/>
  <c r="J2977" i="15"/>
  <c r="W2977" i="15"/>
  <c r="J3057" i="15"/>
  <c r="W3057" i="15"/>
  <c r="W3133" i="15"/>
  <c r="J3133" i="15"/>
  <c r="J3148" i="15"/>
  <c r="W3148" i="15"/>
  <c r="W3427" i="15"/>
  <c r="J3427" i="15"/>
  <c r="W1943" i="15"/>
  <c r="J2305" i="15"/>
  <c r="W2004" i="15"/>
  <c r="J2366" i="15"/>
  <c r="W2066" i="15"/>
  <c r="J2428" i="15"/>
  <c r="J2460" i="15"/>
  <c r="W2098" i="15"/>
  <c r="J2508" i="15"/>
  <c r="W2146" i="15"/>
  <c r="W2152" i="15"/>
  <c r="J2514" i="15"/>
  <c r="J2616" i="15"/>
  <c r="W2254" i="15"/>
  <c r="W2260" i="15"/>
  <c r="J2622" i="15"/>
  <c r="W2277" i="15"/>
  <c r="J2724" i="15"/>
  <c r="W2362" i="15"/>
  <c r="W2368" i="15"/>
  <c r="J24" i="15"/>
  <c r="V24" i="15" s="1"/>
  <c r="W2385" i="15"/>
  <c r="W2511" i="15"/>
  <c r="J145" i="15"/>
  <c r="V145" i="15" s="1"/>
  <c r="J239" i="15"/>
  <c r="V239" i="15" s="1"/>
  <c r="W2606" i="15"/>
  <c r="J291" i="15"/>
  <c r="V291" i="15" s="1"/>
  <c r="W2658" i="15"/>
  <c r="J332" i="15"/>
  <c r="V332" i="15" s="1"/>
  <c r="W2699" i="15"/>
  <c r="W2746" i="15"/>
  <c r="J2750" i="15"/>
  <c r="W2750" i="15"/>
  <c r="W2765" i="15"/>
  <c r="J2765" i="15"/>
  <c r="W2785" i="15"/>
  <c r="J2785" i="15"/>
  <c r="W2921" i="15"/>
  <c r="J2921" i="15"/>
  <c r="J2934" i="15"/>
  <c r="W2934" i="15"/>
  <c r="W2941" i="15"/>
  <c r="J2941" i="15"/>
  <c r="W2969" i="15"/>
  <c r="J2969" i="15"/>
  <c r="W3045" i="15"/>
  <c r="J3045" i="15"/>
  <c r="J3156" i="15"/>
  <c r="W3156" i="15"/>
  <c r="W3399" i="15"/>
  <c r="J3399" i="15"/>
  <c r="W3418" i="15"/>
  <c r="J3418" i="15"/>
  <c r="W2036" i="15"/>
  <c r="J2398" i="15"/>
  <c r="W2198" i="15"/>
  <c r="J2560" i="15"/>
  <c r="J2568" i="15"/>
  <c r="W2206" i="15"/>
  <c r="W2306" i="15"/>
  <c r="J2668" i="15"/>
  <c r="J2676" i="15"/>
  <c r="W2314" i="15"/>
  <c r="W2414" i="15"/>
  <c r="J70" i="15"/>
  <c r="V70" i="15" s="1"/>
  <c r="J78" i="15"/>
  <c r="V78" i="15" s="1"/>
  <c r="W2422" i="15"/>
  <c r="W2480" i="15"/>
  <c r="J114" i="15"/>
  <c r="V114" i="15" s="1"/>
  <c r="J146" i="15"/>
  <c r="V146" i="15" s="1"/>
  <c r="J152" i="15"/>
  <c r="V152" i="15" s="1"/>
  <c r="W2518" i="15"/>
  <c r="J161" i="15"/>
  <c r="V161" i="15" s="1"/>
  <c r="W2581" i="15"/>
  <c r="J215" i="15"/>
  <c r="V215" i="15" s="1"/>
  <c r="J240" i="15"/>
  <c r="V240" i="15" s="1"/>
  <c r="W2618" i="15"/>
  <c r="J251" i="15"/>
  <c r="V251" i="15" s="1"/>
  <c r="J272" i="15"/>
  <c r="V272" i="15" s="1"/>
  <c r="W2639" i="15"/>
  <c r="J284" i="15"/>
  <c r="V284" i="15" s="1"/>
  <c r="W2651" i="15"/>
  <c r="J366" i="15"/>
  <c r="V366" i="15" s="1"/>
  <c r="W2733" i="15"/>
  <c r="J2802" i="15"/>
  <c r="W2802" i="15"/>
  <c r="W2858" i="15"/>
  <c r="J2858" i="15"/>
  <c r="J2873" i="15"/>
  <c r="J2935" i="15"/>
  <c r="J3079" i="15"/>
  <c r="W3079" i="15"/>
  <c r="W3087" i="15"/>
  <c r="J3087" i="15"/>
  <c r="W3422" i="15"/>
  <c r="J3422" i="15"/>
  <c r="W2712" i="15"/>
  <c r="J345" i="15"/>
  <c r="V345" i="15" s="1"/>
  <c r="W2732" i="15"/>
  <c r="J365" i="15"/>
  <c r="V365" i="15" s="1"/>
  <c r="W2777" i="15"/>
  <c r="J2777" i="15"/>
  <c r="W2926" i="15"/>
  <c r="J2926" i="15"/>
  <c r="W2945" i="15"/>
  <c r="J2945" i="15"/>
  <c r="W2981" i="15"/>
  <c r="J2981" i="15"/>
  <c r="W3017" i="15"/>
  <c r="J3017" i="15"/>
  <c r="J3080" i="15"/>
  <c r="W3080" i="15"/>
  <c r="W3088" i="15"/>
  <c r="J3088" i="15"/>
  <c r="J3157" i="15"/>
  <c r="W3157" i="15"/>
  <c r="W3166" i="15"/>
  <c r="J3166" i="15"/>
  <c r="W3375" i="15"/>
  <c r="J3375" i="15"/>
  <c r="W3389" i="15"/>
  <c r="J3389" i="15"/>
  <c r="W3393" i="15"/>
  <c r="J3393" i="15"/>
  <c r="W3429" i="15"/>
  <c r="J3429" i="15"/>
  <c r="W3442" i="15"/>
  <c r="J3442" i="15"/>
  <c r="J324" i="15"/>
  <c r="V324" i="15" s="1"/>
  <c r="W2691" i="15"/>
  <c r="W2918" i="15"/>
  <c r="J2918" i="15"/>
  <c r="J2996" i="15"/>
  <c r="W2996" i="15"/>
  <c r="J3003" i="15"/>
  <c r="W3003" i="15"/>
  <c r="W3219" i="15"/>
  <c r="J3219" i="15"/>
  <c r="W3252" i="15"/>
  <c r="J3252" i="15"/>
  <c r="J3269" i="15"/>
  <c r="W3269" i="15"/>
  <c r="J3348" i="15"/>
  <c r="W3348" i="15"/>
  <c r="J3316" i="15"/>
  <c r="W3316" i="15"/>
  <c r="W2617" i="15"/>
  <c r="J250" i="15"/>
  <c r="V250" i="15" s="1"/>
  <c r="W2677" i="15"/>
  <c r="J310" i="15"/>
  <c r="V310" i="15" s="1"/>
  <c r="J319" i="15"/>
  <c r="V319" i="15" s="1"/>
  <c r="J355" i="15"/>
  <c r="V355" i="15" s="1"/>
  <c r="W2722" i="15"/>
  <c r="J2756" i="15"/>
  <c r="J2822" i="15"/>
  <c r="J2933" i="15"/>
  <c r="J2943" i="15"/>
  <c r="W2943" i="15"/>
  <c r="J2954" i="15"/>
  <c r="W2954" i="15"/>
  <c r="J2960" i="15"/>
  <c r="W2960" i="15"/>
  <c r="J2990" i="15"/>
  <c r="W2990" i="15"/>
  <c r="J3091" i="15"/>
  <c r="W3091" i="15"/>
  <c r="J3184" i="15"/>
  <c r="W3184" i="15"/>
  <c r="W3188" i="15"/>
  <c r="J3188" i="15"/>
  <c r="W3264" i="15"/>
  <c r="J3264" i="15"/>
  <c r="J3301" i="15"/>
  <c r="W3301" i="15"/>
  <c r="J343" i="15"/>
  <c r="V343" i="15" s="1"/>
  <c r="W2710" i="15"/>
  <c r="W2744" i="15"/>
  <c r="J2775" i="15"/>
  <c r="W2775" i="15"/>
  <c r="W2808" i="15"/>
  <c r="W2854" i="15"/>
  <c r="J2854" i="15"/>
  <c r="J2910" i="15"/>
  <c r="W2910" i="15"/>
  <c r="W2912" i="15"/>
  <c r="J2984" i="15"/>
  <c r="W2984" i="15"/>
  <c r="W2995" i="15"/>
  <c r="J2995" i="15"/>
  <c r="W3030" i="15"/>
  <c r="J3039" i="15"/>
  <c r="W3039" i="15"/>
  <c r="W3053" i="15"/>
  <c r="J3053" i="15"/>
  <c r="W3065" i="15"/>
  <c r="J3065" i="15"/>
  <c r="W3068" i="15"/>
  <c r="J3072" i="15"/>
  <c r="W3072" i="15"/>
  <c r="W3074" i="15"/>
  <c r="J3202" i="15"/>
  <c r="W3202" i="15"/>
  <c r="J214" i="15"/>
  <c r="V214" i="15" s="1"/>
  <c r="J222" i="15"/>
  <c r="V222" i="15" s="1"/>
  <c r="J274" i="15"/>
  <c r="V274" i="15" s="1"/>
  <c r="J283" i="15"/>
  <c r="V283" i="15" s="1"/>
  <c r="J298" i="15"/>
  <c r="V298" i="15" s="1"/>
  <c r="J350" i="15"/>
  <c r="V350" i="15" s="1"/>
  <c r="J364" i="15"/>
  <c r="V364" i="15" s="1"/>
  <c r="J2753" i="15"/>
  <c r="W2753" i="15"/>
  <c r="J2776" i="15"/>
  <c r="J2911" i="15"/>
  <c r="W2947" i="15"/>
  <c r="J2947" i="15"/>
  <c r="J2978" i="15"/>
  <c r="W2978" i="15"/>
  <c r="J3029" i="15"/>
  <c r="J3054" i="15"/>
  <c r="J3073" i="15"/>
  <c r="J3203" i="15"/>
  <c r="J3217" i="15"/>
  <c r="W3217" i="15"/>
  <c r="J3242" i="15"/>
  <c r="W3242" i="15"/>
  <c r="W3277" i="15"/>
  <c r="J3277" i="15"/>
  <c r="W3370" i="15"/>
  <c r="J3370" i="15"/>
  <c r="J3056" i="15"/>
  <c r="W3056" i="15"/>
  <c r="J3161" i="15"/>
  <c r="W3161" i="15"/>
  <c r="J3220" i="15"/>
  <c r="W3220" i="15"/>
  <c r="W3224" i="15"/>
  <c r="J3224" i="15"/>
  <c r="J3325" i="15"/>
  <c r="W3325" i="15"/>
  <c r="J3338" i="15"/>
  <c r="W3338" i="15"/>
  <c r="J2828" i="15"/>
  <c r="W2828" i="15"/>
  <c r="J2864" i="15"/>
  <c r="W2864" i="15"/>
  <c r="J2900" i="15"/>
  <c r="W2900" i="15"/>
  <c r="J3262" i="15"/>
  <c r="W3262" i="15"/>
  <c r="J299" i="15"/>
  <c r="V299" i="15" s="1"/>
  <c r="J323" i="15"/>
  <c r="V323" i="15" s="1"/>
  <c r="J354" i="15"/>
  <c r="V354" i="15" s="1"/>
  <c r="J367" i="15"/>
  <c r="V367" i="15" s="1"/>
  <c r="W2734" i="15"/>
  <c r="J3014" i="15"/>
  <c r="W3014" i="15"/>
  <c r="J3020" i="15"/>
  <c r="W3020" i="15"/>
  <c r="J3037" i="15"/>
  <c r="J3062" i="15"/>
  <c r="W3062" i="15"/>
  <c r="J3090" i="15"/>
  <c r="W3090" i="15"/>
  <c r="J3130" i="15"/>
  <c r="W3130" i="15"/>
  <c r="J3253" i="15"/>
  <c r="W3253" i="15"/>
  <c r="J3275" i="15"/>
  <c r="W3275" i="15"/>
  <c r="J3309" i="15"/>
  <c r="W3309" i="15"/>
  <c r="J3319" i="15"/>
  <c r="W3319" i="15"/>
  <c r="J3333" i="15"/>
  <c r="W3333" i="15"/>
  <c r="J3226" i="15"/>
  <c r="W3226" i="15"/>
  <c r="J3256" i="15"/>
  <c r="W3256" i="15"/>
  <c r="W3260" i="15"/>
  <c r="J3260" i="15"/>
  <c r="J3347" i="15"/>
  <c r="W3347" i="15"/>
  <c r="J3304" i="15"/>
  <c r="W3304" i="15"/>
  <c r="J3355" i="15"/>
  <c r="W3355" i="15"/>
  <c r="W3369" i="15"/>
  <c r="J3369" i="15"/>
  <c r="W3383" i="15"/>
  <c r="J3383" i="15"/>
  <c r="W3255" i="15"/>
  <c r="J3255" i="15"/>
  <c r="J2760" i="15"/>
  <c r="J2993" i="15"/>
  <c r="J3154" i="15"/>
  <c r="W3154" i="15"/>
  <c r="J3328" i="15"/>
  <c r="W3328" i="15"/>
  <c r="J3350" i="15"/>
  <c r="W3350" i="15"/>
  <c r="W3423" i="15"/>
  <c r="J3423" i="15"/>
  <c r="W3290" i="15"/>
  <c r="W3295" i="15"/>
  <c r="J3441" i="15"/>
  <c r="J3232" i="15"/>
  <c r="W3232" i="15"/>
  <c r="W3098" i="15"/>
  <c r="J3098" i="15"/>
  <c r="J3196" i="15"/>
  <c r="W3196" i="15"/>
  <c r="J3118" i="15"/>
  <c r="W3118" i="15"/>
  <c r="W3143" i="15"/>
  <c r="J3143" i="15"/>
  <c r="W3174" i="15"/>
  <c r="J3174" i="15"/>
  <c r="W3201" i="15"/>
  <c r="J3201" i="15"/>
  <c r="W3259" i="15"/>
  <c r="J3259" i="15"/>
  <c r="J3282" i="15"/>
  <c r="W3282" i="15"/>
  <c r="W3086" i="15"/>
  <c r="J3086" i="15"/>
  <c r="W3165" i="15"/>
  <c r="J3165" i="15"/>
  <c r="W3138" i="15"/>
  <c r="J3138" i="15"/>
  <c r="W3223" i="15"/>
  <c r="J3223" i="15"/>
  <c r="W3251" i="15"/>
  <c r="J3251" i="15"/>
  <c r="W3097" i="15"/>
  <c r="J3097" i="15"/>
  <c r="J3112" i="15"/>
  <c r="W3112" i="15"/>
  <c r="J3160" i="15"/>
  <c r="W3160" i="15"/>
  <c r="J3357" i="15"/>
  <c r="W3357" i="15"/>
  <c r="W3085" i="15"/>
  <c r="J3085" i="15"/>
  <c r="W3129" i="15"/>
  <c r="J3129" i="15"/>
  <c r="W3187" i="15"/>
  <c r="J3187" i="15"/>
  <c r="W3215" i="15"/>
  <c r="J3215" i="15"/>
  <c r="W3246" i="15"/>
  <c r="J3246" i="15"/>
  <c r="W3273" i="15"/>
  <c r="J3273" i="15"/>
  <c r="J3106" i="15"/>
  <c r="W3106" i="15"/>
  <c r="J3124" i="15"/>
  <c r="W3124" i="15"/>
  <c r="J3268" i="15"/>
  <c r="W3268" i="15"/>
  <c r="W3151" i="15"/>
  <c r="J3151" i="15"/>
  <c r="W3179" i="15"/>
  <c r="J3179" i="15"/>
  <c r="W3210" i="15"/>
  <c r="J3210" i="15"/>
  <c r="W3237" i="15"/>
  <c r="J3237" i="15"/>
  <c r="J3339" i="15"/>
  <c r="W3339" i="15"/>
  <c r="W3408" i="15"/>
  <c r="J3408" i="15"/>
  <c r="W3428" i="15"/>
  <c r="J3428" i="15"/>
  <c r="J3307" i="15"/>
  <c r="W3307" i="15"/>
  <c r="J3320" i="15"/>
  <c r="W3320" i="15"/>
  <c r="W3445" i="15"/>
  <c r="J3445" i="15"/>
  <c r="W3440" i="15"/>
  <c r="J3440" i="15"/>
  <c r="J3446" i="15"/>
  <c r="J3313" i="15"/>
  <c r="W3313" i="15"/>
  <c r="W3397" i="15"/>
  <c r="J3397" i="15"/>
  <c r="J3337" i="15"/>
  <c r="W3337" i="15"/>
  <c r="W3150" i="15"/>
  <c r="J3150" i="15"/>
  <c r="W3186" i="15"/>
  <c r="J3186" i="15"/>
  <c r="W3222" i="15"/>
  <c r="J3222" i="15"/>
  <c r="W3258" i="15"/>
  <c r="J3258" i="15"/>
  <c r="J3306" i="15"/>
  <c r="W3306" i="15"/>
  <c r="W3127" i="15"/>
  <c r="J3127" i="15"/>
  <c r="W3163" i="15"/>
  <c r="J3163" i="15"/>
  <c r="W3199" i="15"/>
  <c r="J3199" i="15"/>
  <c r="W3235" i="15"/>
  <c r="J3235" i="15"/>
  <c r="W3271" i="15"/>
  <c r="J3271" i="15"/>
  <c r="J3343" i="15"/>
  <c r="W3343" i="15"/>
  <c r="W3367" i="15"/>
  <c r="J3367" i="15"/>
  <c r="W3386" i="15"/>
  <c r="J3386" i="15"/>
  <c r="W3391" i="15"/>
  <c r="J3391" i="15"/>
  <c r="W3431" i="15"/>
  <c r="J3431" i="15"/>
  <c r="J3351" i="15"/>
  <c r="W3351" i="15"/>
  <c r="W3373" i="15"/>
  <c r="J3373" i="15"/>
  <c r="J3084" i="15"/>
  <c r="J3096" i="15"/>
  <c r="J3128" i="15"/>
  <c r="J3142" i="15"/>
  <c r="J3164" i="15"/>
  <c r="J3178" i="15"/>
  <c r="J3200" i="15"/>
  <c r="J3214" i="15"/>
  <c r="J3236" i="15"/>
  <c r="J3250" i="15"/>
  <c r="J3272" i="15"/>
  <c r="W3287" i="15"/>
  <c r="J3291" i="15"/>
  <c r="W3291" i="15"/>
  <c r="J3297" i="15"/>
  <c r="W3297" i="15"/>
  <c r="J3083" i="15"/>
  <c r="J3095" i="15"/>
  <c r="W3105" i="15"/>
  <c r="W3111" i="15"/>
  <c r="W3117" i="15"/>
  <c r="W3123" i="15"/>
  <c r="W3137" i="15"/>
  <c r="W3173" i="15"/>
  <c r="W3209" i="15"/>
  <c r="W3245" i="15"/>
  <c r="W3281" i="15"/>
  <c r="J3284" i="15"/>
  <c r="W3284" i="15"/>
  <c r="W3299" i="15"/>
  <c r="J3322" i="15"/>
  <c r="W3322" i="15"/>
  <c r="J3335" i="15"/>
  <c r="W3335" i="15"/>
  <c r="J3359" i="15"/>
  <c r="W3359" i="15"/>
  <c r="W3420" i="15"/>
  <c r="J3420" i="15"/>
  <c r="W3439" i="15"/>
  <c r="J3439" i="15"/>
  <c r="J3082" i="15"/>
  <c r="J3094" i="15"/>
  <c r="W3126" i="15"/>
  <c r="J3126" i="15"/>
  <c r="J3141" i="15"/>
  <c r="W3162" i="15"/>
  <c r="J3162" i="15"/>
  <c r="J3177" i="15"/>
  <c r="W3198" i="15"/>
  <c r="J3198" i="15"/>
  <c r="J3213" i="15"/>
  <c r="W3234" i="15"/>
  <c r="J3234" i="15"/>
  <c r="J3249" i="15"/>
  <c r="W3270" i="15"/>
  <c r="J3270" i="15"/>
  <c r="W3293" i="15"/>
  <c r="W3380" i="15"/>
  <c r="J3380" i="15"/>
  <c r="W3385" i="15"/>
  <c r="J3385" i="15"/>
  <c r="W3425" i="15"/>
  <c r="J3425" i="15"/>
  <c r="W3434" i="15"/>
  <c r="J3434" i="15"/>
  <c r="J3298" i="15"/>
  <c r="W3298" i="15"/>
  <c r="W3407" i="15"/>
  <c r="J3407" i="15"/>
  <c r="J3081" i="15"/>
  <c r="J3093" i="15"/>
  <c r="W3104" i="15"/>
  <c r="W3110" i="15"/>
  <c r="W3116" i="15"/>
  <c r="W3122" i="15"/>
  <c r="W3136" i="15"/>
  <c r="W3139" i="15"/>
  <c r="J3139" i="15"/>
  <c r="J3155" i="15"/>
  <c r="W3172" i="15"/>
  <c r="W3175" i="15"/>
  <c r="J3175" i="15"/>
  <c r="J3191" i="15"/>
  <c r="W3208" i="15"/>
  <c r="W3211" i="15"/>
  <c r="J3211" i="15"/>
  <c r="J3227" i="15"/>
  <c r="W3244" i="15"/>
  <c r="W3247" i="15"/>
  <c r="J3247" i="15"/>
  <c r="J3263" i="15"/>
  <c r="W3280" i="15"/>
  <c r="J3283" i="15"/>
  <c r="W3283" i="15"/>
  <c r="J3296" i="15"/>
  <c r="W3296" i="15"/>
  <c r="J3329" i="15"/>
  <c r="W3329" i="15"/>
  <c r="W3331" i="15"/>
  <c r="J3346" i="15"/>
  <c r="W3346" i="15"/>
  <c r="J3353" i="15"/>
  <c r="W3353" i="15"/>
  <c r="W3409" i="15"/>
  <c r="J3409" i="15"/>
  <c r="W3414" i="15"/>
  <c r="J3414" i="15"/>
  <c r="J3344" i="15"/>
  <c r="W3344" i="15"/>
  <c r="W3392" i="15"/>
  <c r="J3392" i="15"/>
  <c r="J3140" i="15"/>
  <c r="J3176" i="15"/>
  <c r="J3212" i="15"/>
  <c r="J3248" i="15"/>
  <c r="J3289" i="15"/>
  <c r="W3289" i="15"/>
  <c r="W3311" i="15"/>
  <c r="J3315" i="15"/>
  <c r="W3315" i="15"/>
  <c r="J3321" i="15"/>
  <c r="W3321" i="15"/>
  <c r="J3358" i="15"/>
  <c r="W3358" i="15"/>
  <c r="W3361" i="15"/>
  <c r="J3415" i="15"/>
  <c r="W3419" i="15"/>
  <c r="J3419" i="15"/>
  <c r="W3368" i="15"/>
  <c r="J3368" i="15"/>
  <c r="W3103" i="15"/>
  <c r="W3109" i="15"/>
  <c r="W3115" i="15"/>
  <c r="W3121" i="15"/>
  <c r="W3149" i="15"/>
  <c r="W3185" i="15"/>
  <c r="W3221" i="15"/>
  <c r="W3257" i="15"/>
  <c r="W3305" i="15"/>
  <c r="J3308" i="15"/>
  <c r="W3308" i="15"/>
  <c r="J3345" i="15"/>
  <c r="W3345" i="15"/>
  <c r="W3374" i="15"/>
  <c r="J3374" i="15"/>
  <c r="W3379" i="15"/>
  <c r="J3379" i="15"/>
  <c r="W3398" i="15"/>
  <c r="J3398" i="15"/>
  <c r="W3433" i="15"/>
  <c r="J3433" i="15"/>
  <c r="W3402" i="15"/>
  <c r="J3402" i="15"/>
  <c r="W3444" i="15"/>
  <c r="J3444" i="15"/>
  <c r="J3334" i="15"/>
  <c r="W3334" i="15"/>
  <c r="W3365" i="15"/>
  <c r="J3365" i="15"/>
  <c r="W3438" i="15"/>
  <c r="J3438" i="15"/>
  <c r="J3286" i="15"/>
  <c r="W3286" i="15"/>
  <c r="J3310" i="15"/>
  <c r="W3310" i="15"/>
  <c r="W3443" i="15"/>
  <c r="J3443" i="15"/>
  <c r="J3356" i="15"/>
  <c r="W3356" i="15"/>
  <c r="J3366" i="15"/>
  <c r="J3372" i="15"/>
  <c r="J3378" i="15"/>
  <c r="J3384" i="15"/>
  <c r="J3390" i="15"/>
  <c r="J3396" i="15"/>
  <c r="J3413" i="15"/>
  <c r="W3432" i="15"/>
  <c r="J3432" i="15"/>
  <c r="J3294" i="15"/>
  <c r="W3294" i="15"/>
  <c r="W3437" i="15"/>
  <c r="J3437" i="15"/>
  <c r="J3332" i="15"/>
  <c r="W3332" i="15"/>
  <c r="W3426" i="15"/>
  <c r="J3426" i="15"/>
  <c r="W3318" i="15"/>
  <c r="W3330" i="15"/>
  <c r="W3342" i="15"/>
  <c r="W3354" i="15"/>
  <c r="Q2162" i="17"/>
  <c r="S2175" i="15" s="1"/>
  <c r="O2162" i="17"/>
  <c r="G2162" i="17"/>
  <c r="G2537" i="15" s="1"/>
  <c r="N1602" i="17"/>
  <c r="Q1596" i="17"/>
  <c r="O1596" i="17"/>
  <c r="G1596" i="17"/>
  <c r="G1971" i="15" s="1"/>
  <c r="N629" i="17"/>
  <c r="Q488" i="17"/>
  <c r="S501" i="15" s="1"/>
  <c r="O488" i="17"/>
  <c r="G488" i="17"/>
  <c r="G869" i="15" s="1"/>
  <c r="N489" i="17"/>
  <c r="Q487" i="17"/>
  <c r="O487" i="17"/>
  <c r="G487" i="17"/>
  <c r="G868" i="15" s="1"/>
  <c r="Q478" i="17"/>
  <c r="O478" i="17"/>
  <c r="G478" i="17"/>
  <c r="G859" i="15" s="1"/>
  <c r="Q471" i="17"/>
  <c r="O471" i="17"/>
  <c r="G471" i="17"/>
  <c r="G852" i="15" s="1"/>
  <c r="O303" i="17"/>
  <c r="Q303" i="17"/>
  <c r="G303" i="17"/>
  <c r="G684" i="15" s="1"/>
  <c r="N304" i="17"/>
  <c r="N225" i="17"/>
  <c r="O112" i="17"/>
  <c r="Q112" i="17"/>
  <c r="S125" i="15" s="1"/>
  <c r="G112" i="17"/>
  <c r="G493" i="15" s="1"/>
  <c r="N102" i="17"/>
  <c r="N88" i="17"/>
  <c r="Q18" i="17"/>
  <c r="O18" i="17"/>
  <c r="G18" i="17"/>
  <c r="G399" i="15" s="1"/>
  <c r="O12" i="17"/>
  <c r="Q12" i="17"/>
  <c r="S25" i="15" s="1"/>
  <c r="G12" i="17"/>
  <c r="G393" i="15" s="1"/>
  <c r="O1998" i="17"/>
  <c r="Q1998" i="17"/>
  <c r="G1998" i="17"/>
  <c r="G2373" i="15" s="1"/>
  <c r="S491" i="15" l="1"/>
  <c r="S2011" i="15"/>
  <c r="S500" i="15"/>
  <c r="S1609" i="15"/>
  <c r="S484" i="15"/>
  <c r="S316" i="15"/>
  <c r="S31" i="15"/>
  <c r="R2162" i="17"/>
  <c r="T2162" i="17"/>
  <c r="S2162" i="17"/>
  <c r="Q1602" i="17"/>
  <c r="S1615" i="15" s="1"/>
  <c r="O1602" i="17"/>
  <c r="S1596" i="17"/>
  <c r="T1596" i="17"/>
  <c r="R1596" i="17"/>
  <c r="Q629" i="17"/>
  <c r="S642" i="15" s="1"/>
  <c r="O629" i="17"/>
  <c r="O489" i="17"/>
  <c r="Q489" i="17"/>
  <c r="S502" i="15" s="1"/>
  <c r="T488" i="17"/>
  <c r="S488" i="17"/>
  <c r="R488" i="17"/>
  <c r="T487" i="17"/>
  <c r="R487" i="17"/>
  <c r="S487" i="17"/>
  <c r="T478" i="17"/>
  <c r="S478" i="17"/>
  <c r="R478" i="17"/>
  <c r="T471" i="17"/>
  <c r="S471" i="17"/>
  <c r="R471" i="17"/>
  <c r="O304" i="17"/>
  <c r="Q304" i="17"/>
  <c r="S317" i="15" s="1"/>
  <c r="S303" i="17"/>
  <c r="T303" i="17"/>
  <c r="R303" i="17"/>
  <c r="Q225" i="17"/>
  <c r="S238" i="15" s="1"/>
  <c r="O225" i="17"/>
  <c r="T112" i="17"/>
  <c r="S112" i="17"/>
  <c r="R112" i="17"/>
  <c r="Q102" i="17"/>
  <c r="S115" i="15" s="1"/>
  <c r="O102" i="17"/>
  <c r="Q88" i="17"/>
  <c r="S101" i="15" s="1"/>
  <c r="O88" i="17"/>
  <c r="T18" i="17"/>
  <c r="S18" i="17"/>
  <c r="R18" i="17"/>
  <c r="T12" i="17"/>
  <c r="S12" i="17"/>
  <c r="R12" i="17"/>
  <c r="T1998" i="17"/>
  <c r="S1998" i="17"/>
  <c r="R1998" i="17"/>
  <c r="V3064" i="17"/>
  <c r="U3064" i="17"/>
  <c r="P3064" i="17"/>
  <c r="A3064" i="17"/>
  <c r="V1823" i="17"/>
  <c r="U1823" i="17"/>
  <c r="P1823" i="17"/>
  <c r="A1823" i="17"/>
  <c r="V1477" i="17"/>
  <c r="U1477" i="17"/>
  <c r="P1477" i="17"/>
  <c r="A1477" i="17"/>
  <c r="V1467" i="17"/>
  <c r="U1467" i="17"/>
  <c r="P1467" i="17"/>
  <c r="A1467" i="17"/>
  <c r="V881" i="17"/>
  <c r="U881" i="17"/>
  <c r="P881" i="17"/>
  <c r="A881" i="17"/>
  <c r="V270" i="17"/>
  <c r="U270" i="17"/>
  <c r="P270" i="17"/>
  <c r="A270" i="17"/>
  <c r="T1602" i="17" l="1"/>
  <c r="S1602" i="17"/>
  <c r="R1602" i="17"/>
  <c r="T629" i="17"/>
  <c r="R629" i="17"/>
  <c r="S629" i="17"/>
  <c r="R489" i="17"/>
  <c r="S489" i="17"/>
  <c r="T489" i="17"/>
  <c r="T304" i="17"/>
  <c r="R304" i="17"/>
  <c r="S304" i="17"/>
  <c r="T225" i="17"/>
  <c r="R225" i="17"/>
  <c r="S225" i="17"/>
  <c r="R102" i="17"/>
  <c r="S102" i="17"/>
  <c r="T102" i="17"/>
  <c r="T88" i="17"/>
  <c r="S88" i="17"/>
  <c r="R88" i="17"/>
  <c r="N270" i="17"/>
  <c r="Q270" i="17" s="1"/>
  <c r="S283" i="15" s="1"/>
  <c r="N881" i="17"/>
  <c r="O881" i="17" s="1"/>
  <c r="N1823" i="17"/>
  <c r="Q1823" i="17" s="1"/>
  <c r="S1836" i="15" s="1"/>
  <c r="N1477" i="17"/>
  <c r="Q1477" i="17" s="1"/>
  <c r="S1490" i="15" s="1"/>
  <c r="Q3064" i="17"/>
  <c r="S3077" i="15" s="1"/>
  <c r="N1467" i="17"/>
  <c r="Q1467" i="17" s="1"/>
  <c r="S1480" i="15" s="1"/>
  <c r="G3064" i="17"/>
  <c r="G3077" i="15" s="1"/>
  <c r="G1823" i="17"/>
  <c r="G2198" i="15" s="1"/>
  <c r="G1477" i="17"/>
  <c r="G1852" i="15" s="1"/>
  <c r="G1467" i="17"/>
  <c r="G1842" i="15" s="1"/>
  <c r="G881" i="17"/>
  <c r="G1262" i="15" s="1"/>
  <c r="G270" i="17"/>
  <c r="G651" i="15" s="1"/>
  <c r="P110" i="17"/>
  <c r="P105" i="17"/>
  <c r="P106" i="17"/>
  <c r="P107" i="17"/>
  <c r="P108" i="17"/>
  <c r="P109" i="17"/>
  <c r="P111" i="17"/>
  <c r="O1477" i="17" l="1"/>
  <c r="O1467" i="17"/>
  <c r="O270" i="17"/>
  <c r="O1823" i="17"/>
  <c r="Q881" i="17"/>
  <c r="S894" i="15" s="1"/>
  <c r="O3064" i="17"/>
  <c r="T3064" i="17"/>
  <c r="S3064" i="17"/>
  <c r="R3064" i="17"/>
  <c r="T1823" i="17"/>
  <c r="S1823" i="17"/>
  <c r="R1823" i="17"/>
  <c r="T1477" i="17"/>
  <c r="S1477" i="17"/>
  <c r="R1477" i="17"/>
  <c r="T1467" i="17"/>
  <c r="S1467" i="17"/>
  <c r="R1467" i="17"/>
  <c r="T270" i="17"/>
  <c r="S270" i="17"/>
  <c r="R270" i="17"/>
  <c r="T881" i="17" l="1"/>
  <c r="R881" i="17"/>
  <c r="S881" i="17"/>
  <c r="V3283" i="17"/>
  <c r="U3283" i="17"/>
  <c r="P3283" i="17"/>
  <c r="A3283" i="17"/>
  <c r="V3219" i="17"/>
  <c r="U3219" i="17"/>
  <c r="P3219" i="17"/>
  <c r="A3219" i="17"/>
  <c r="V1852" i="17"/>
  <c r="U1852" i="17"/>
  <c r="P1852" i="17"/>
  <c r="A1852" i="17"/>
  <c r="V1851" i="17"/>
  <c r="U1851" i="17"/>
  <c r="P1851" i="17"/>
  <c r="A1851" i="17"/>
  <c r="V876" i="17"/>
  <c r="U876" i="17"/>
  <c r="P876" i="17"/>
  <c r="A876" i="17"/>
  <c r="V305" i="17"/>
  <c r="U305" i="17"/>
  <c r="P305" i="17"/>
  <c r="A305" i="17"/>
  <c r="V257" i="17"/>
  <c r="U257" i="17"/>
  <c r="P257" i="17"/>
  <c r="A257" i="17"/>
  <c r="V174" i="17"/>
  <c r="U174" i="17"/>
  <c r="P174" i="17"/>
  <c r="A174" i="17"/>
  <c r="V1920" i="17"/>
  <c r="U1920" i="17"/>
  <c r="P1920" i="17"/>
  <c r="A1920" i="17"/>
  <c r="N174" i="17" l="1"/>
  <c r="Q174" i="17" s="1"/>
  <c r="S187" i="15" s="1"/>
  <c r="N257" i="17"/>
  <c r="O257" i="17" s="1"/>
  <c r="O1920" i="17"/>
  <c r="N305" i="17"/>
  <c r="O305" i="17" s="1"/>
  <c r="N1852" i="17"/>
  <c r="Q1852" i="17" s="1"/>
  <c r="S1865" i="15" s="1"/>
  <c r="N876" i="17"/>
  <c r="O876" i="17" s="1"/>
  <c r="O3219" i="17"/>
  <c r="O3283" i="17"/>
  <c r="N1851" i="17"/>
  <c r="Q1851" i="17" s="1"/>
  <c r="S1864" i="15" s="1"/>
  <c r="G3283" i="17"/>
  <c r="G3296" i="15" s="1"/>
  <c r="G3219" i="17"/>
  <c r="G3232" i="15" s="1"/>
  <c r="G1852" i="17"/>
  <c r="G2227" i="15" s="1"/>
  <c r="G1851" i="17"/>
  <c r="G2226" i="15" s="1"/>
  <c r="G876" i="17"/>
  <c r="G1257" i="15" s="1"/>
  <c r="G305" i="17"/>
  <c r="G686" i="15" s="1"/>
  <c r="G257" i="17"/>
  <c r="G638" i="15" s="1"/>
  <c r="G174" i="17"/>
  <c r="G555" i="15" s="1"/>
  <c r="G1920" i="17"/>
  <c r="G2295" i="15" s="1"/>
  <c r="V1577" i="17"/>
  <c r="U1577" i="17"/>
  <c r="P1577" i="17"/>
  <c r="A1577" i="17"/>
  <c r="V296" i="17"/>
  <c r="U296" i="17"/>
  <c r="P296" i="17"/>
  <c r="A296" i="17"/>
  <c r="V295" i="17"/>
  <c r="U295" i="17"/>
  <c r="P295" i="17"/>
  <c r="A295" i="17"/>
  <c r="V154" i="17"/>
  <c r="U154" i="17"/>
  <c r="P154" i="17"/>
  <c r="A154" i="17"/>
  <c r="A155" i="17"/>
  <c r="P155" i="17"/>
  <c r="U155" i="17"/>
  <c r="V155" i="17"/>
  <c r="V2828" i="17"/>
  <c r="U2828" i="17"/>
  <c r="P2828" i="17"/>
  <c r="A2828" i="17"/>
  <c r="U3118" i="17"/>
  <c r="P3118" i="17"/>
  <c r="A3118" i="17"/>
  <c r="V2206" i="17"/>
  <c r="U2206" i="17"/>
  <c r="P2206" i="17"/>
  <c r="A2206" i="17"/>
  <c r="O174" i="17" l="1"/>
  <c r="Q257" i="17"/>
  <c r="Q305" i="17"/>
  <c r="O1851" i="17"/>
  <c r="O1852" i="17"/>
  <c r="Q3219" i="17"/>
  <c r="S3232" i="15" s="1"/>
  <c r="Q876" i="17"/>
  <c r="Q1920" i="17"/>
  <c r="Q3283" i="17"/>
  <c r="S3296" i="15" s="1"/>
  <c r="Q3118" i="17"/>
  <c r="S3131" i="15" s="1"/>
  <c r="N296" i="17"/>
  <c r="O296" i="17" s="1"/>
  <c r="O2828" i="17"/>
  <c r="G155" i="17"/>
  <c r="G536" i="15" s="1"/>
  <c r="N154" i="17"/>
  <c r="Q154" i="17" s="1"/>
  <c r="S167" i="15" s="1"/>
  <c r="N1577" i="17"/>
  <c r="Q1577" i="17" s="1"/>
  <c r="S1590" i="15" s="1"/>
  <c r="N295" i="17"/>
  <c r="Q295" i="17" s="1"/>
  <c r="S308" i="15" s="1"/>
  <c r="S1851" i="17"/>
  <c r="R1851" i="17"/>
  <c r="T1851" i="17"/>
  <c r="T1852" i="17"/>
  <c r="S1852" i="17"/>
  <c r="R1852" i="17"/>
  <c r="T876" i="17"/>
  <c r="S876" i="17"/>
  <c r="T174" i="17"/>
  <c r="S174" i="17"/>
  <c r="R174" i="17"/>
  <c r="G1577" i="17"/>
  <c r="G1952" i="15" s="1"/>
  <c r="G296" i="17"/>
  <c r="G677" i="15" s="1"/>
  <c r="G295" i="17"/>
  <c r="G676" i="15" s="1"/>
  <c r="G154" i="17"/>
  <c r="G535" i="15" s="1"/>
  <c r="N155" i="17"/>
  <c r="G2828" i="17"/>
  <c r="G2841" i="15" s="1"/>
  <c r="Q2206" i="17"/>
  <c r="S2219" i="15" s="1"/>
  <c r="G2206" i="17"/>
  <c r="G2581" i="15" s="1"/>
  <c r="G3118" i="17"/>
  <c r="G3131" i="15" s="1"/>
  <c r="R876" i="17" l="1"/>
  <c r="S889" i="15"/>
  <c r="T305" i="17"/>
  <c r="S318" i="15"/>
  <c r="T257" i="17"/>
  <c r="S270" i="15"/>
  <c r="T1920" i="17"/>
  <c r="S1933" i="15"/>
  <c r="S305" i="17"/>
  <c r="S1920" i="17"/>
  <c r="R1920" i="17"/>
  <c r="R257" i="17"/>
  <c r="S257" i="17"/>
  <c r="R305" i="17"/>
  <c r="S3283" i="17"/>
  <c r="R3219" i="17"/>
  <c r="T3283" i="17"/>
  <c r="R3283" i="17"/>
  <c r="S3219" i="17"/>
  <c r="T3219" i="17"/>
  <c r="O3118" i="17"/>
  <c r="O295" i="17"/>
  <c r="O154" i="17"/>
  <c r="Q296" i="17"/>
  <c r="S309" i="15" s="1"/>
  <c r="Q2828" i="17"/>
  <c r="S2841" i="15" s="1"/>
  <c r="O1577" i="17"/>
  <c r="T1577" i="17"/>
  <c r="S1577" i="17"/>
  <c r="R1577" i="17"/>
  <c r="T295" i="17"/>
  <c r="S295" i="17"/>
  <c r="R295" i="17"/>
  <c r="O155" i="17"/>
  <c r="Q155" i="17"/>
  <c r="S168" i="15" s="1"/>
  <c r="T154" i="17"/>
  <c r="S154" i="17"/>
  <c r="R154" i="17"/>
  <c r="O2206" i="17"/>
  <c r="R3118" i="17"/>
  <c r="T2206" i="17"/>
  <c r="S2206" i="17"/>
  <c r="R2206" i="17"/>
  <c r="S296" i="17" l="1"/>
  <c r="T296" i="17"/>
  <c r="R296" i="17"/>
  <c r="R2828" i="17"/>
  <c r="S2828" i="17"/>
  <c r="T2828" i="17"/>
  <c r="R155" i="17"/>
  <c r="S155" i="17"/>
  <c r="T155" i="17"/>
  <c r="V1916" i="17" l="1"/>
  <c r="U1916" i="17"/>
  <c r="P1916" i="17"/>
  <c r="A1916" i="17"/>
  <c r="Q1916" i="17" l="1"/>
  <c r="S1929" i="15" s="1"/>
  <c r="G1916" i="17"/>
  <c r="G2291" i="15" s="1"/>
  <c r="O1916" i="17" l="1"/>
  <c r="S1916" i="17"/>
  <c r="R1916" i="17"/>
  <c r="T1916" i="17"/>
  <c r="V2408" i="17"/>
  <c r="U2408" i="17"/>
  <c r="P2408" i="17"/>
  <c r="A2408" i="17"/>
  <c r="U1797" i="17"/>
  <c r="P1797" i="17"/>
  <c r="A1797" i="17"/>
  <c r="A1785" i="17"/>
  <c r="V1785" i="17"/>
  <c r="U1785" i="17"/>
  <c r="P1785" i="17"/>
  <c r="U640" i="17"/>
  <c r="P640" i="17"/>
  <c r="A640" i="17"/>
  <c r="V570" i="17"/>
  <c r="U570" i="17"/>
  <c r="P570" i="17"/>
  <c r="A570" i="17"/>
  <c r="V317" i="17"/>
  <c r="U317" i="17"/>
  <c r="P317" i="17"/>
  <c r="A317" i="17"/>
  <c r="V188" i="17"/>
  <c r="U188" i="17"/>
  <c r="P188" i="17"/>
  <c r="A188" i="17"/>
  <c r="V51" i="17"/>
  <c r="U51" i="17"/>
  <c r="P51" i="17"/>
  <c r="A51" i="17"/>
  <c r="A3316" i="17"/>
  <c r="G570" i="17" l="1"/>
  <c r="G951" i="15" s="1"/>
  <c r="G640" i="17"/>
  <c r="G1021" i="15" s="1"/>
  <c r="G3316" i="17"/>
  <c r="G3329" i="15" s="1"/>
  <c r="G51" i="17"/>
  <c r="G432" i="15" s="1"/>
  <c r="G317" i="17"/>
  <c r="G698" i="15" s="1"/>
  <c r="G1797" i="17"/>
  <c r="G2172" i="15" s="1"/>
  <c r="G2408" i="17"/>
  <c r="G77" i="15" s="1"/>
  <c r="G188" i="17"/>
  <c r="G569" i="15" s="1"/>
  <c r="G1785" i="17"/>
  <c r="G2160" i="15" s="1"/>
  <c r="N317" i="17"/>
  <c r="O317" i="17" s="1"/>
  <c r="N1785" i="17"/>
  <c r="Q1785" i="17" s="1"/>
  <c r="S1798" i="15" s="1"/>
  <c r="N1797" i="17"/>
  <c r="Q1797" i="17" s="1"/>
  <c r="S1810" i="15" s="1"/>
  <c r="N51" i="17"/>
  <c r="Q51" i="17" s="1"/>
  <c r="S64" i="15" s="1"/>
  <c r="Q2408" i="17"/>
  <c r="S2421" i="15" s="1"/>
  <c r="N188" i="17"/>
  <c r="Q188" i="17" s="1"/>
  <c r="S201" i="15" s="1"/>
  <c r="N640" i="17"/>
  <c r="Q640" i="17" s="1"/>
  <c r="S653" i="15" s="1"/>
  <c r="N570" i="17"/>
  <c r="D6" i="14"/>
  <c r="Q317" i="17" l="1"/>
  <c r="S330" i="15" s="1"/>
  <c r="O2408" i="17"/>
  <c r="O640" i="17"/>
  <c r="O188" i="17"/>
  <c r="O51" i="17"/>
  <c r="O1797" i="17"/>
  <c r="O1785" i="17"/>
  <c r="T2408" i="17"/>
  <c r="S2408" i="17"/>
  <c r="R2408" i="17"/>
  <c r="R1797" i="17"/>
  <c r="S1785" i="17"/>
  <c r="R1785" i="17"/>
  <c r="T1785" i="17"/>
  <c r="R640" i="17"/>
  <c r="Q570" i="17"/>
  <c r="S583" i="15" s="1"/>
  <c r="O570" i="17"/>
  <c r="T188" i="17"/>
  <c r="R188" i="17"/>
  <c r="S188" i="17"/>
  <c r="T51" i="17"/>
  <c r="S51" i="17"/>
  <c r="R51" i="17"/>
  <c r="V1657" i="17"/>
  <c r="U1657" i="17"/>
  <c r="P1657" i="17"/>
  <c r="A1657" i="17"/>
  <c r="V414" i="17"/>
  <c r="U414" i="17"/>
  <c r="P414" i="17"/>
  <c r="A414" i="17"/>
  <c r="V340" i="17"/>
  <c r="U340" i="17"/>
  <c r="P340" i="17"/>
  <c r="A340" i="17"/>
  <c r="V130" i="17"/>
  <c r="U130" i="17"/>
  <c r="P130" i="17"/>
  <c r="A130" i="17"/>
  <c r="S317" i="17" l="1"/>
  <c r="T317" i="17"/>
  <c r="R317" i="17"/>
  <c r="G414" i="17"/>
  <c r="G795" i="15" s="1"/>
  <c r="G130" i="17"/>
  <c r="G511" i="15" s="1"/>
  <c r="G1657" i="17"/>
  <c r="G2032" i="15" s="1"/>
  <c r="G340" i="17"/>
  <c r="G721" i="15" s="1"/>
  <c r="T570" i="17"/>
  <c r="S570" i="17"/>
  <c r="R570" i="17"/>
  <c r="N414" i="17"/>
  <c r="Q414" i="17" s="1"/>
  <c r="S427" i="15" s="1"/>
  <c r="N130" i="17"/>
  <c r="Q130" i="17" s="1"/>
  <c r="S143" i="15" s="1"/>
  <c r="N1657" i="17"/>
  <c r="O1657" i="17" s="1"/>
  <c r="N340" i="17"/>
  <c r="Q340" i="17" s="1"/>
  <c r="S353" i="15" s="1"/>
  <c r="O414" i="17" l="1"/>
  <c r="O130" i="17"/>
  <c r="Q1657" i="17"/>
  <c r="S1670" i="15" s="1"/>
  <c r="O340" i="17"/>
  <c r="S414" i="17"/>
  <c r="R414" i="17"/>
  <c r="T414" i="17"/>
  <c r="T340" i="17"/>
  <c r="S340" i="17"/>
  <c r="R340" i="17"/>
  <c r="T130" i="17"/>
  <c r="S130" i="17"/>
  <c r="R130" i="17"/>
  <c r="R1657" i="17" l="1"/>
  <c r="T1657" i="17"/>
  <c r="S1657" i="17"/>
  <c r="V86" i="17"/>
  <c r="U86" i="17"/>
  <c r="P86" i="17"/>
  <c r="A86" i="17"/>
  <c r="G86" i="17" l="1"/>
  <c r="G467" i="15" s="1"/>
  <c r="N86" i="17"/>
  <c r="Q86" i="17" s="1"/>
  <c r="S99" i="15" s="1"/>
  <c r="V1918" i="17"/>
  <c r="U1918" i="17"/>
  <c r="P1918" i="17"/>
  <c r="A1918" i="17"/>
  <c r="V3108" i="17"/>
  <c r="U3108" i="17"/>
  <c r="P3108" i="17"/>
  <c r="A3108" i="17"/>
  <c r="V1773" i="17"/>
  <c r="U1773" i="17"/>
  <c r="P1773" i="17"/>
  <c r="A1773" i="17"/>
  <c r="A1774" i="17"/>
  <c r="P1774" i="17"/>
  <c r="U1774" i="17"/>
  <c r="V1774" i="17"/>
  <c r="V1653" i="17"/>
  <c r="U1653" i="17"/>
  <c r="P1653" i="17"/>
  <c r="A1653" i="17"/>
  <c r="V1586" i="17"/>
  <c r="U1586" i="17"/>
  <c r="P1586" i="17"/>
  <c r="A1586" i="17"/>
  <c r="V1474" i="17"/>
  <c r="U1474" i="17"/>
  <c r="P1474" i="17"/>
  <c r="A1474" i="17"/>
  <c r="V994" i="17"/>
  <c r="U994" i="17"/>
  <c r="P994" i="17"/>
  <c r="A994" i="17"/>
  <c r="V599" i="17"/>
  <c r="U599" i="17"/>
  <c r="P599" i="17"/>
  <c r="A599" i="17"/>
  <c r="V284" i="17"/>
  <c r="U284" i="17"/>
  <c r="P284" i="17"/>
  <c r="A284" i="17"/>
  <c r="G994" i="17" l="1"/>
  <c r="G1375" i="15" s="1"/>
  <c r="G3108" i="17"/>
  <c r="G3121" i="15" s="1"/>
  <c r="G1653" i="17"/>
  <c r="G2028" i="15" s="1"/>
  <c r="G1918" i="17"/>
  <c r="G2293" i="15" s="1"/>
  <c r="G284" i="17"/>
  <c r="G665" i="15" s="1"/>
  <c r="G1474" i="17"/>
  <c r="G1849" i="15" s="1"/>
  <c r="G599" i="17"/>
  <c r="G980" i="15" s="1"/>
  <c r="G1586" i="17"/>
  <c r="G1961" i="15" s="1"/>
  <c r="G1773" i="17"/>
  <c r="G2148" i="15" s="1"/>
  <c r="G1774" i="17"/>
  <c r="G2149" i="15" s="1"/>
  <c r="O86" i="17"/>
  <c r="T86" i="17"/>
  <c r="S86" i="17"/>
  <c r="R86" i="17"/>
  <c r="N599" i="17"/>
  <c r="Q599" i="17" s="1"/>
  <c r="S612" i="15" s="1"/>
  <c r="N1773" i="17"/>
  <c r="O1773" i="17" s="1"/>
  <c r="N1586" i="17"/>
  <c r="Q1586" i="17" s="1"/>
  <c r="S1599" i="15" s="1"/>
  <c r="Q3108" i="17"/>
  <c r="S3121" i="15" s="1"/>
  <c r="N284" i="17"/>
  <c r="O284" i="17" s="1"/>
  <c r="N1474" i="17"/>
  <c r="O1474" i="17" s="1"/>
  <c r="N1774" i="17"/>
  <c r="N1653" i="17"/>
  <c r="N994" i="17"/>
  <c r="AE1" i="14"/>
  <c r="E1" i="15"/>
  <c r="O599" i="17" l="1"/>
  <c r="Q1773" i="17"/>
  <c r="S1786" i="15" s="1"/>
  <c r="Q284" i="17"/>
  <c r="S297" i="15" s="1"/>
  <c r="O3108" i="17"/>
  <c r="Q1474" i="17"/>
  <c r="S1487" i="15" s="1"/>
  <c r="O1586" i="17"/>
  <c r="Q1918" i="17"/>
  <c r="S1931" i="15" s="1"/>
  <c r="O1918" i="17"/>
  <c r="S3108" i="17"/>
  <c r="T3108" i="17"/>
  <c r="R3108" i="17"/>
  <c r="O1774" i="17"/>
  <c r="Q1774" i="17"/>
  <c r="S1787" i="15" s="1"/>
  <c r="Q1653" i="17"/>
  <c r="S1666" i="15" s="1"/>
  <c r="O1653" i="17"/>
  <c r="T1586" i="17"/>
  <c r="S1586" i="17"/>
  <c r="R1586" i="17"/>
  <c r="Q994" i="17"/>
  <c r="S1007" i="15" s="1"/>
  <c r="O994" i="17"/>
  <c r="T599" i="17"/>
  <c r="S599" i="17"/>
  <c r="R599" i="17"/>
  <c r="T284" i="17" l="1"/>
  <c r="T1773" i="17"/>
  <c r="S284" i="17"/>
  <c r="R284" i="17"/>
  <c r="R1773" i="17"/>
  <c r="S1773" i="17"/>
  <c r="R1474" i="17"/>
  <c r="T1474" i="17"/>
  <c r="S1474" i="17"/>
  <c r="T1918" i="17"/>
  <c r="S1918" i="17"/>
  <c r="R1918" i="17"/>
  <c r="S1774" i="17"/>
  <c r="R1774" i="17"/>
  <c r="T1774" i="17"/>
  <c r="R1653" i="17"/>
  <c r="T1653" i="17"/>
  <c r="S1653" i="17"/>
  <c r="T994" i="17"/>
  <c r="S994" i="17"/>
  <c r="R994" i="17"/>
  <c r="V1917" i="17"/>
  <c r="U1917" i="17"/>
  <c r="P1917" i="17"/>
  <c r="A1917" i="17"/>
  <c r="V2690" i="17"/>
  <c r="U2690" i="17"/>
  <c r="P2690" i="17"/>
  <c r="A2690" i="17"/>
  <c r="V1232" i="17"/>
  <c r="U1232" i="17"/>
  <c r="P1232" i="17"/>
  <c r="A1232" i="17"/>
  <c r="V959" i="17"/>
  <c r="U959" i="17"/>
  <c r="P959" i="17"/>
  <c r="A959" i="17"/>
  <c r="G2690" i="17" l="1"/>
  <c r="G336" i="15" s="1"/>
  <c r="G1917" i="17"/>
  <c r="G2292" i="15" s="1"/>
  <c r="G1232" i="17"/>
  <c r="G1613" i="15" s="1"/>
  <c r="G959" i="17"/>
  <c r="G1340" i="15" s="1"/>
  <c r="Q2690" i="17"/>
  <c r="S2703" i="15" s="1"/>
  <c r="N1232" i="17"/>
  <c r="O1232" i="17" s="1"/>
  <c r="N959" i="17"/>
  <c r="Q959" i="17" s="1"/>
  <c r="S972" i="15" s="1"/>
  <c r="V790" i="17"/>
  <c r="U790" i="17"/>
  <c r="P790" i="17"/>
  <c r="A790" i="17"/>
  <c r="V791" i="17"/>
  <c r="U791" i="17"/>
  <c r="P791" i="17"/>
  <c r="A791" i="17"/>
  <c r="V513" i="17"/>
  <c r="U513" i="17"/>
  <c r="P513" i="17"/>
  <c r="A513" i="17"/>
  <c r="V527" i="17"/>
  <c r="U527" i="17"/>
  <c r="P527" i="17"/>
  <c r="A527" i="17"/>
  <c r="V266" i="17"/>
  <c r="U266" i="17"/>
  <c r="P266" i="17"/>
  <c r="A266" i="17"/>
  <c r="U104" i="17"/>
  <c r="P104" i="17"/>
  <c r="A104" i="17"/>
  <c r="G266" i="17" l="1"/>
  <c r="G647" i="15" s="1"/>
  <c r="G791" i="17"/>
  <c r="G1172" i="15" s="1"/>
  <c r="G527" i="17"/>
  <c r="G908" i="15" s="1"/>
  <c r="G790" i="17"/>
  <c r="G1171" i="15" s="1"/>
  <c r="G513" i="17"/>
  <c r="G894" i="15" s="1"/>
  <c r="G104" i="17"/>
  <c r="G485" i="15" s="1"/>
  <c r="Q1232" i="17"/>
  <c r="S1245" i="15" s="1"/>
  <c r="N513" i="17"/>
  <c r="O513" i="17" s="1"/>
  <c r="N104" i="17"/>
  <c r="Q104" i="17" s="1"/>
  <c r="S117" i="15" s="1"/>
  <c r="O959" i="17"/>
  <c r="O2690" i="17"/>
  <c r="N527" i="17"/>
  <c r="Q527" i="17" s="1"/>
  <c r="S540" i="15" s="1"/>
  <c r="N790" i="17"/>
  <c r="Q790" i="17" s="1"/>
  <c r="S803" i="15" s="1"/>
  <c r="N266" i="17"/>
  <c r="O266" i="17" s="1"/>
  <c r="N791" i="17"/>
  <c r="Q791" i="17" s="1"/>
  <c r="S804" i="15" s="1"/>
  <c r="Q1917" i="17"/>
  <c r="S1930" i="15" s="1"/>
  <c r="O1917" i="17"/>
  <c r="T2690" i="17"/>
  <c r="S2690" i="17"/>
  <c r="R2690" i="17"/>
  <c r="T959" i="17"/>
  <c r="S959" i="17"/>
  <c r="R959" i="17"/>
  <c r="T10" i="14"/>
  <c r="O10" i="14"/>
  <c r="AA9" i="14"/>
  <c r="O9" i="14"/>
  <c r="V7" i="14"/>
  <c r="D7" i="14"/>
  <c r="Z6" i="14"/>
  <c r="L6" i="14"/>
  <c r="I9" i="14"/>
  <c r="I10" i="14"/>
  <c r="S1232" i="17" l="1"/>
  <c r="T1232" i="17"/>
  <c r="R1232" i="17"/>
  <c r="O104" i="17"/>
  <c r="Q513" i="17"/>
  <c r="S526" i="15" s="1"/>
  <c r="Q266" i="17"/>
  <c r="S279" i="15" s="1"/>
  <c r="O791" i="17"/>
  <c r="O790" i="17"/>
  <c r="O527" i="17"/>
  <c r="T1917" i="17"/>
  <c r="S1917" i="17"/>
  <c r="R1917" i="17"/>
  <c r="T790" i="17"/>
  <c r="S790" i="17"/>
  <c r="R790" i="17"/>
  <c r="T791" i="17"/>
  <c r="S791" i="17"/>
  <c r="R791" i="17"/>
  <c r="T527" i="17"/>
  <c r="S527" i="17"/>
  <c r="R527" i="17"/>
  <c r="R104" i="17"/>
  <c r="T266" i="17" l="1"/>
  <c r="S513" i="17"/>
  <c r="R266" i="17"/>
  <c r="S266" i="17"/>
  <c r="T513" i="17"/>
  <c r="R513" i="17"/>
  <c r="A5" i="14"/>
  <c r="R4" i="14"/>
  <c r="R3" i="14"/>
  <c r="R2" i="14"/>
  <c r="R1" i="14"/>
  <c r="B5" i="14" l="1"/>
  <c r="C5" i="14" s="1"/>
  <c r="D5" i="14" s="1"/>
  <c r="E5" i="14" s="1"/>
  <c r="V2029" i="17"/>
  <c r="U2029" i="17"/>
  <c r="P2029" i="17"/>
  <c r="A2029" i="17"/>
  <c r="V2000" i="17"/>
  <c r="U2000" i="17"/>
  <c r="P2000" i="17"/>
  <c r="A2000" i="17"/>
  <c r="V1702" i="17"/>
  <c r="U1702" i="17"/>
  <c r="P1702" i="17"/>
  <c r="A1702" i="17"/>
  <c r="V1688" i="17"/>
  <c r="U1688" i="17"/>
  <c r="P1688" i="17"/>
  <c r="A1688" i="17"/>
  <c r="U1480" i="17"/>
  <c r="P1480" i="17"/>
  <c r="A1480" i="17"/>
  <c r="V1258" i="17"/>
  <c r="U1258" i="17"/>
  <c r="P1258" i="17"/>
  <c r="A1258" i="17"/>
  <c r="V1256" i="17"/>
  <c r="U1256" i="17"/>
  <c r="P1256" i="17"/>
  <c r="A1256" i="17"/>
  <c r="V1054" i="17"/>
  <c r="U1054" i="17"/>
  <c r="P1054" i="17"/>
  <c r="A1054" i="17"/>
  <c r="V802" i="17"/>
  <c r="U802" i="17"/>
  <c r="P802" i="17"/>
  <c r="A802" i="17"/>
  <c r="V555" i="17"/>
  <c r="U555" i="17"/>
  <c r="P555" i="17"/>
  <c r="A555" i="17"/>
  <c r="V519" i="17"/>
  <c r="U519" i="17"/>
  <c r="P519" i="17"/>
  <c r="A519" i="17"/>
  <c r="V264" i="17"/>
  <c r="U264" i="17"/>
  <c r="P264" i="17"/>
  <c r="A264" i="17"/>
  <c r="A125" i="17"/>
  <c r="P125" i="17"/>
  <c r="U125" i="17"/>
  <c r="V125" i="17"/>
  <c r="G125" i="17" l="1"/>
  <c r="G506" i="15" s="1"/>
  <c r="G264" i="17"/>
  <c r="G645" i="15" s="1"/>
  <c r="G802" i="17"/>
  <c r="G1183" i="15" s="1"/>
  <c r="G1258" i="17"/>
  <c r="G1639" i="15" s="1"/>
  <c r="G2000" i="17"/>
  <c r="G2375" i="15" s="1"/>
  <c r="G519" i="17"/>
  <c r="G900" i="15" s="1"/>
  <c r="G1054" i="17"/>
  <c r="G1435" i="15" s="1"/>
  <c r="G1480" i="17"/>
  <c r="G1855" i="15" s="1"/>
  <c r="G1688" i="17"/>
  <c r="G2063" i="15" s="1"/>
  <c r="G2029" i="17"/>
  <c r="G2404" i="15" s="1"/>
  <c r="G555" i="17"/>
  <c r="G936" i="15" s="1"/>
  <c r="G1256" i="17"/>
  <c r="G1637" i="15" s="1"/>
  <c r="G1702" i="17"/>
  <c r="G2077" i="15" s="1"/>
  <c r="N264" i="17"/>
  <c r="Q264" i="17" s="1"/>
  <c r="S277" i="15" s="1"/>
  <c r="N802" i="17"/>
  <c r="Q802" i="17" s="1"/>
  <c r="S815" i="15" s="1"/>
  <c r="N1258" i="17"/>
  <c r="Q1258" i="17" s="1"/>
  <c r="S1271" i="15" s="1"/>
  <c r="N1702" i="17"/>
  <c r="Q1702" i="17" s="1"/>
  <c r="S1715" i="15" s="1"/>
  <c r="N519" i="17"/>
  <c r="O519" i="17" s="1"/>
  <c r="N555" i="17"/>
  <c r="Q555" i="17" s="1"/>
  <c r="S568" i="15" s="1"/>
  <c r="N1256" i="17"/>
  <c r="Q1256" i="17" s="1"/>
  <c r="S1269" i="15" s="1"/>
  <c r="N1688" i="17"/>
  <c r="Q1688" i="17" s="1"/>
  <c r="S1701" i="15" s="1"/>
  <c r="Q2029" i="17"/>
  <c r="S2042" i="15" s="1"/>
  <c r="N1480" i="17"/>
  <c r="N1054" i="17"/>
  <c r="N125" i="17"/>
  <c r="T1702" i="17" l="1"/>
  <c r="O1688" i="17"/>
  <c r="O1258" i="17"/>
  <c r="O802" i="17"/>
  <c r="O264" i="17"/>
  <c r="Q519" i="17"/>
  <c r="S532" i="15" s="1"/>
  <c r="O1702" i="17"/>
  <c r="R1702" i="17"/>
  <c r="O1256" i="17"/>
  <c r="S1702" i="17"/>
  <c r="O555" i="17"/>
  <c r="O2029" i="17"/>
  <c r="T2029" i="17"/>
  <c r="S2029" i="17"/>
  <c r="R2029" i="17"/>
  <c r="Q2000" i="17"/>
  <c r="S2013" i="15" s="1"/>
  <c r="O2000" i="17"/>
  <c r="T1688" i="17"/>
  <c r="S1688" i="17"/>
  <c r="R1688" i="17"/>
  <c r="O1480" i="17"/>
  <c r="Q1480" i="17"/>
  <c r="S1493" i="15" s="1"/>
  <c r="T1258" i="17"/>
  <c r="S1258" i="17"/>
  <c r="R1258" i="17"/>
  <c r="T1256" i="17"/>
  <c r="S1256" i="17"/>
  <c r="R1256" i="17"/>
  <c r="O1054" i="17"/>
  <c r="Q1054" i="17"/>
  <c r="S1067" i="15" s="1"/>
  <c r="T802" i="17"/>
  <c r="S802" i="17"/>
  <c r="R802" i="17"/>
  <c r="T555" i="17"/>
  <c r="S555" i="17"/>
  <c r="R555" i="17"/>
  <c r="T264" i="17"/>
  <c r="R264" i="17"/>
  <c r="S264" i="17"/>
  <c r="O125" i="17"/>
  <c r="Q125" i="17"/>
  <c r="S138" i="15" s="1"/>
  <c r="S519" i="17" l="1"/>
  <c r="T519" i="17"/>
  <c r="R519" i="17"/>
  <c r="T2000" i="17"/>
  <c r="S2000" i="17"/>
  <c r="R2000" i="17"/>
  <c r="R1480" i="17"/>
  <c r="T1054" i="17"/>
  <c r="R1054" i="17"/>
  <c r="S1054" i="17"/>
  <c r="R125" i="17"/>
  <c r="S125" i="17"/>
  <c r="T125" i="17"/>
  <c r="V2705" i="17"/>
  <c r="U2705" i="17"/>
  <c r="P2705" i="17"/>
  <c r="A2705" i="17"/>
  <c r="V2467" i="17"/>
  <c r="U2467" i="17"/>
  <c r="P2467" i="17"/>
  <c r="A2467" i="17"/>
  <c r="V2061" i="17"/>
  <c r="U2061" i="17"/>
  <c r="P2061" i="17"/>
  <c r="A2061" i="17"/>
  <c r="V2047" i="17"/>
  <c r="U2047" i="17"/>
  <c r="P2047" i="17"/>
  <c r="A2047" i="17"/>
  <c r="V1913" i="17"/>
  <c r="U1913" i="17"/>
  <c r="P1913" i="17"/>
  <c r="A1913" i="17"/>
  <c r="V1910" i="17"/>
  <c r="U1910" i="17"/>
  <c r="P1910" i="17"/>
  <c r="A1910" i="17"/>
  <c r="V1840" i="17"/>
  <c r="U1840" i="17"/>
  <c r="P1840" i="17"/>
  <c r="A1840" i="17"/>
  <c r="V1606" i="17"/>
  <c r="U1606" i="17"/>
  <c r="P1606" i="17"/>
  <c r="A1606" i="17"/>
  <c r="V1551" i="17"/>
  <c r="U1551" i="17"/>
  <c r="P1551" i="17"/>
  <c r="A1551" i="17"/>
  <c r="V1199" i="17"/>
  <c r="U1199" i="17"/>
  <c r="P1199" i="17"/>
  <c r="A1199" i="17"/>
  <c r="V757" i="17"/>
  <c r="U757" i="17"/>
  <c r="P757" i="17"/>
  <c r="A757" i="17"/>
  <c r="A457" i="17"/>
  <c r="P457" i="17"/>
  <c r="U457" i="17"/>
  <c r="V457" i="17"/>
  <c r="A180" i="17"/>
  <c r="P180" i="17"/>
  <c r="U180" i="17"/>
  <c r="V180" i="17"/>
  <c r="A181" i="17"/>
  <c r="G181" i="17" l="1"/>
  <c r="G562" i="15" s="1"/>
  <c r="G180" i="17"/>
  <c r="G561" i="15" s="1"/>
  <c r="G457" i="17"/>
  <c r="G838" i="15" s="1"/>
  <c r="G1606" i="17"/>
  <c r="G1981" i="15" s="1"/>
  <c r="G2467" i="17"/>
  <c r="G114" i="15" s="1"/>
  <c r="G757" i="17"/>
  <c r="G1138" i="15" s="1"/>
  <c r="G1913" i="17"/>
  <c r="G2288" i="15" s="1"/>
  <c r="G1199" i="17"/>
  <c r="G1580" i="15" s="1"/>
  <c r="G1840" i="17"/>
  <c r="G2215" i="15" s="1"/>
  <c r="G2047" i="17"/>
  <c r="G2422" i="15" s="1"/>
  <c r="G2705" i="17"/>
  <c r="G351" i="15" s="1"/>
  <c r="G1551" i="17"/>
  <c r="G1926" i="15" s="1"/>
  <c r="G1910" i="17"/>
  <c r="G2285" i="15" s="1"/>
  <c r="G2061" i="17"/>
  <c r="G2436" i="15" s="1"/>
  <c r="N1199" i="17"/>
  <c r="Q1199" i="17" s="1"/>
  <c r="S1212" i="15" s="1"/>
  <c r="N1551" i="17"/>
  <c r="O1551" i="17" s="1"/>
  <c r="O1910" i="17"/>
  <c r="Q2705" i="17"/>
  <c r="S2718" i="15" s="1"/>
  <c r="N180" i="17"/>
  <c r="O180" i="17" s="1"/>
  <c r="Q2047" i="17"/>
  <c r="S2060" i="15" s="1"/>
  <c r="N757" i="17"/>
  <c r="O757" i="17" s="1"/>
  <c r="Q1913" i="17"/>
  <c r="S1926" i="15" s="1"/>
  <c r="O2467" i="17"/>
  <c r="N1606" i="17"/>
  <c r="Q1606" i="17" s="1"/>
  <c r="S1619" i="15" s="1"/>
  <c r="N1840" i="17"/>
  <c r="N457" i="17"/>
  <c r="P479" i="17"/>
  <c r="Q757" i="17" l="1"/>
  <c r="S770" i="15" s="1"/>
  <c r="O1913" i="17"/>
  <c r="O2705" i="17"/>
  <c r="O1199" i="17"/>
  <c r="O2047" i="17"/>
  <c r="Q2467" i="17"/>
  <c r="S2480" i="15" s="1"/>
  <c r="O1606" i="17"/>
  <c r="Q1910" i="17"/>
  <c r="S1923" i="15" s="1"/>
  <c r="Q1551" i="17"/>
  <c r="S1564" i="15" s="1"/>
  <c r="Q180" i="17"/>
  <c r="S193" i="15" s="1"/>
  <c r="S2705" i="17"/>
  <c r="T2705" i="17"/>
  <c r="R2705" i="17"/>
  <c r="Q2061" i="17"/>
  <c r="S2074" i="15" s="1"/>
  <c r="O2061" i="17"/>
  <c r="R2047" i="17"/>
  <c r="T2047" i="17"/>
  <c r="S2047" i="17"/>
  <c r="R1913" i="17"/>
  <c r="T1913" i="17"/>
  <c r="S1913" i="17"/>
  <c r="O1840" i="17"/>
  <c r="Q1840" i="17"/>
  <c r="S1853" i="15" s="1"/>
  <c r="T1606" i="17"/>
  <c r="S1606" i="17"/>
  <c r="R1606" i="17"/>
  <c r="T1199" i="17"/>
  <c r="S1199" i="17"/>
  <c r="R1199" i="17"/>
  <c r="O457" i="17"/>
  <c r="Q457" i="17"/>
  <c r="S470" i="15" s="1"/>
  <c r="P3412" i="17"/>
  <c r="P28" i="17"/>
  <c r="R757" i="17" l="1"/>
  <c r="S1910" i="17"/>
  <c r="S2467" i="17"/>
  <c r="S180" i="17"/>
  <c r="S757" i="17"/>
  <c r="T757" i="17"/>
  <c r="T2467" i="17"/>
  <c r="R2467" i="17"/>
  <c r="R180" i="17"/>
  <c r="T180" i="17"/>
  <c r="T1910" i="17"/>
  <c r="R1910" i="17"/>
  <c r="R1551" i="17"/>
  <c r="S1551" i="17"/>
  <c r="T1551" i="17"/>
  <c r="T2061" i="17"/>
  <c r="S2061" i="17"/>
  <c r="R2061" i="17"/>
  <c r="S1840" i="17"/>
  <c r="T1840" i="17"/>
  <c r="R1840" i="17"/>
  <c r="R457" i="17"/>
  <c r="S457" i="17"/>
  <c r="T457" i="17"/>
  <c r="P3398" i="17"/>
  <c r="P844" i="17"/>
  <c r="P201" i="17" l="1"/>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8" i="17"/>
  <c r="P259" i="17"/>
  <c r="P260" i="17"/>
  <c r="P261" i="17"/>
  <c r="P262" i="17"/>
  <c r="P263" i="17"/>
  <c r="P265" i="17"/>
  <c r="P267" i="17"/>
  <c r="P268" i="17"/>
  <c r="P269" i="17"/>
  <c r="P271" i="17"/>
  <c r="P272" i="17"/>
  <c r="P273" i="17"/>
  <c r="P274" i="17"/>
  <c r="P275" i="17"/>
  <c r="P276" i="17"/>
  <c r="P277" i="17"/>
  <c r="P278" i="17"/>
  <c r="P279" i="17"/>
  <c r="P280" i="17"/>
  <c r="P281" i="17"/>
  <c r="P282" i="17"/>
  <c r="P283" i="17"/>
  <c r="P285" i="17"/>
  <c r="P286" i="17"/>
  <c r="P287" i="17"/>
  <c r="P288" i="17"/>
  <c r="P289" i="17"/>
  <c r="P290" i="17"/>
  <c r="P291" i="17"/>
  <c r="P292" i="17"/>
  <c r="P293" i="17"/>
  <c r="P294" i="17"/>
  <c r="P297" i="17"/>
  <c r="P298" i="17"/>
  <c r="P299" i="17"/>
  <c r="P300" i="17"/>
  <c r="P301" i="17"/>
  <c r="P302" i="17"/>
  <c r="P306" i="17"/>
  <c r="P307" i="17"/>
  <c r="P308" i="17"/>
  <c r="P309" i="17"/>
  <c r="P310" i="17"/>
  <c r="P311" i="17"/>
  <c r="P312" i="17"/>
  <c r="P313" i="17"/>
  <c r="P314" i="17"/>
  <c r="P315" i="17"/>
  <c r="P316" i="17"/>
  <c r="P318" i="17"/>
  <c r="P319" i="17"/>
  <c r="P320" i="17"/>
  <c r="P321" i="17"/>
  <c r="P322" i="17"/>
  <c r="P323" i="17"/>
  <c r="P324" i="17"/>
  <c r="P325" i="17"/>
  <c r="P326" i="17"/>
  <c r="P327" i="17"/>
  <c r="P328" i="17"/>
  <c r="P329" i="17"/>
  <c r="P330" i="17"/>
  <c r="P331" i="17"/>
  <c r="P332" i="17"/>
  <c r="P333" i="17"/>
  <c r="P334" i="17"/>
  <c r="P335" i="17"/>
  <c r="P336" i="17"/>
  <c r="P337" i="17"/>
  <c r="P338" i="17"/>
  <c r="P339"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8" i="17"/>
  <c r="P459" i="17"/>
  <c r="P460" i="17"/>
  <c r="P461" i="17"/>
  <c r="P462" i="17"/>
  <c r="P463" i="17"/>
  <c r="P464" i="17"/>
  <c r="P465" i="17"/>
  <c r="P466" i="17"/>
  <c r="P467" i="17"/>
  <c r="P468" i="17"/>
  <c r="P469" i="17"/>
  <c r="P470" i="17"/>
  <c r="P472" i="17"/>
  <c r="P473" i="17"/>
  <c r="P474" i="17"/>
  <c r="P475" i="17"/>
  <c r="P476" i="17"/>
  <c r="P477" i="17"/>
  <c r="P480" i="17"/>
  <c r="P481" i="17"/>
  <c r="P482" i="17"/>
  <c r="P483" i="17"/>
  <c r="P486" i="17"/>
  <c r="P484" i="17"/>
  <c r="P485"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4" i="17"/>
  <c r="P515" i="17"/>
  <c r="P516" i="17"/>
  <c r="P517" i="17"/>
  <c r="P518" i="17"/>
  <c r="P520" i="17"/>
  <c r="P521" i="17"/>
  <c r="P522" i="17"/>
  <c r="P523" i="17"/>
  <c r="P524" i="17"/>
  <c r="P525" i="17"/>
  <c r="P526"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6" i="17"/>
  <c r="P557" i="17"/>
  <c r="P558" i="17"/>
  <c r="P559" i="17"/>
  <c r="P560" i="17"/>
  <c r="P561" i="17"/>
  <c r="P562" i="17"/>
  <c r="P563" i="17"/>
  <c r="P564" i="17"/>
  <c r="P565" i="17"/>
  <c r="P566" i="17"/>
  <c r="P567" i="17"/>
  <c r="P568" i="17"/>
  <c r="P569"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30" i="17"/>
  <c r="P631" i="17"/>
  <c r="P632" i="17"/>
  <c r="P633" i="17"/>
  <c r="P634" i="17"/>
  <c r="P635" i="17"/>
  <c r="P636" i="17"/>
  <c r="P637" i="17"/>
  <c r="P638" i="17"/>
  <c r="P639"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2" i="17"/>
  <c r="P793" i="17"/>
  <c r="P794" i="17"/>
  <c r="P795" i="17"/>
  <c r="P796" i="17"/>
  <c r="P797" i="17"/>
  <c r="P798" i="17"/>
  <c r="P799" i="17"/>
  <c r="P800" i="17"/>
  <c r="P801"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7" i="17"/>
  <c r="P878" i="17"/>
  <c r="P879" i="17"/>
  <c r="P880"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5" i="17"/>
  <c r="P996" i="17"/>
  <c r="P997" i="17"/>
  <c r="P998" i="17"/>
  <c r="P999" i="17"/>
  <c r="P1000" i="17"/>
  <c r="P1001" i="17"/>
  <c r="P1002" i="17"/>
  <c r="P1003" i="17"/>
  <c r="P1004" i="17"/>
  <c r="P1005" i="17"/>
  <c r="P1006" i="17"/>
  <c r="P1007" i="17"/>
  <c r="P1008" i="17"/>
  <c r="P1009" i="17"/>
  <c r="P1010" i="17"/>
  <c r="P1011" i="17"/>
  <c r="P1012" i="17"/>
  <c r="P1013" i="17"/>
  <c r="P1014" i="17"/>
  <c r="P1015" i="17"/>
  <c r="P1016" i="17"/>
  <c r="P1017" i="17"/>
  <c r="P1018" i="17"/>
  <c r="P1019" i="17"/>
  <c r="P1020" i="17"/>
  <c r="P1021" i="17"/>
  <c r="P1022" i="17"/>
  <c r="P1023" i="17"/>
  <c r="P1024" i="17"/>
  <c r="P1025" i="17"/>
  <c r="P1026" i="17"/>
  <c r="P1027" i="17"/>
  <c r="P1028" i="17"/>
  <c r="P1029" i="17"/>
  <c r="P1030" i="17"/>
  <c r="P1031" i="17"/>
  <c r="P1032" i="17"/>
  <c r="P1033" i="17"/>
  <c r="P1034" i="17"/>
  <c r="P1035" i="17"/>
  <c r="P1036" i="17"/>
  <c r="P1037" i="17"/>
  <c r="P1038" i="17"/>
  <c r="P1039" i="17"/>
  <c r="P1040" i="17"/>
  <c r="P1041" i="17"/>
  <c r="P1042" i="17"/>
  <c r="P1043" i="17"/>
  <c r="P1044" i="17"/>
  <c r="P1045" i="17"/>
  <c r="P1046" i="17"/>
  <c r="P1047" i="17"/>
  <c r="P1048" i="17"/>
  <c r="P1049" i="17"/>
  <c r="P1050" i="17"/>
  <c r="P1051" i="17"/>
  <c r="P1052" i="17"/>
  <c r="P1053" i="17"/>
  <c r="P1055" i="17"/>
  <c r="P1056" i="17"/>
  <c r="P1057" i="17"/>
  <c r="P1058" i="17"/>
  <c r="P1059" i="17"/>
  <c r="P1060" i="17"/>
  <c r="P1061" i="17"/>
  <c r="P1062" i="17"/>
  <c r="P1063" i="17"/>
  <c r="P1064" i="17"/>
  <c r="P1065" i="17"/>
  <c r="P1066" i="17"/>
  <c r="P1067" i="17"/>
  <c r="P1068" i="17"/>
  <c r="P1069" i="17"/>
  <c r="P1070" i="17"/>
  <c r="P1071" i="17"/>
  <c r="P1072" i="17"/>
  <c r="P1073" i="17"/>
  <c r="P1074" i="17"/>
  <c r="P1075" i="17"/>
  <c r="P1076" i="17"/>
  <c r="P1077" i="17"/>
  <c r="P1078" i="17"/>
  <c r="P1079" i="17"/>
  <c r="P1080" i="17"/>
  <c r="P1081" i="17"/>
  <c r="P1082" i="17"/>
  <c r="P1083" i="17"/>
  <c r="P1084" i="17"/>
  <c r="P1085" i="17"/>
  <c r="P1086" i="17"/>
  <c r="P1087" i="17"/>
  <c r="P1088" i="17"/>
  <c r="P1089" i="17"/>
  <c r="P1090" i="17"/>
  <c r="P1091" i="17"/>
  <c r="P1092" i="17"/>
  <c r="P1093" i="17"/>
  <c r="P1094" i="17"/>
  <c r="P1095" i="17"/>
  <c r="P1096" i="17"/>
  <c r="P1097" i="17"/>
  <c r="P1098" i="17"/>
  <c r="P1099" i="17"/>
  <c r="P1100" i="17"/>
  <c r="P1101" i="17"/>
  <c r="P1102" i="17"/>
  <c r="P1103" i="17"/>
  <c r="P1104" i="17"/>
  <c r="P1105" i="17"/>
  <c r="P1106" i="17"/>
  <c r="P1107" i="17"/>
  <c r="P1108" i="17"/>
  <c r="P1109" i="17"/>
  <c r="P1110" i="17"/>
  <c r="P1111" i="17"/>
  <c r="P1112" i="17"/>
  <c r="P1113" i="17"/>
  <c r="P1114" i="17"/>
  <c r="P1115" i="17"/>
  <c r="P1116" i="17"/>
  <c r="P1117" i="17"/>
  <c r="P1118" i="17"/>
  <c r="P1119" i="17"/>
  <c r="P1120" i="17"/>
  <c r="P1121" i="17"/>
  <c r="P1122" i="17"/>
  <c r="P1123" i="17"/>
  <c r="P1124" i="17"/>
  <c r="P1125" i="17"/>
  <c r="P1126" i="17"/>
  <c r="P1127" i="17"/>
  <c r="P1128" i="17"/>
  <c r="P1129" i="17"/>
  <c r="P1130" i="17"/>
  <c r="P1131" i="17"/>
  <c r="P1132" i="17"/>
  <c r="P1133" i="17"/>
  <c r="P1134" i="17"/>
  <c r="P1135" i="17"/>
  <c r="P1136" i="17"/>
  <c r="P1137" i="17"/>
  <c r="P1138" i="17"/>
  <c r="P1139" i="17"/>
  <c r="P1140" i="17"/>
  <c r="P1141" i="17"/>
  <c r="P1142" i="17"/>
  <c r="P1143" i="17"/>
  <c r="P1144" i="17"/>
  <c r="P1145" i="17"/>
  <c r="P1146" i="17"/>
  <c r="P1147" i="17"/>
  <c r="P1148" i="17"/>
  <c r="P1149" i="17"/>
  <c r="P1150" i="17"/>
  <c r="P1151" i="17"/>
  <c r="P1152" i="17"/>
  <c r="P1153" i="17"/>
  <c r="P1154" i="17"/>
  <c r="P1155" i="17"/>
  <c r="P1156" i="17"/>
  <c r="P1157" i="17"/>
  <c r="P1158" i="17"/>
  <c r="P1159" i="17"/>
  <c r="P1160" i="17"/>
  <c r="P1161" i="17"/>
  <c r="P1162" i="17"/>
  <c r="P1163" i="17"/>
  <c r="P1164" i="17"/>
  <c r="P1165" i="17"/>
  <c r="P1166" i="17"/>
  <c r="P1167" i="17"/>
  <c r="P1168" i="17"/>
  <c r="P1169" i="17"/>
  <c r="P1170" i="17"/>
  <c r="P1171" i="17"/>
  <c r="P1172" i="17"/>
  <c r="P1173" i="17"/>
  <c r="P1174" i="17"/>
  <c r="P1175" i="17"/>
  <c r="P1176" i="17"/>
  <c r="P1177" i="17"/>
  <c r="P1178" i="17"/>
  <c r="P1179" i="17"/>
  <c r="P1180" i="17"/>
  <c r="P1181" i="17"/>
  <c r="P1182" i="17"/>
  <c r="P1183" i="17"/>
  <c r="P1184" i="17"/>
  <c r="P1185" i="17"/>
  <c r="P1186" i="17"/>
  <c r="P1187" i="17"/>
  <c r="P1188" i="17"/>
  <c r="P1189" i="17"/>
  <c r="P1190" i="17"/>
  <c r="P1191" i="17"/>
  <c r="P1192" i="17"/>
  <c r="P1193" i="17"/>
  <c r="P1194" i="17"/>
  <c r="P1195" i="17"/>
  <c r="P1196" i="17"/>
  <c r="P1197" i="17"/>
  <c r="P1198" i="17"/>
  <c r="P1200" i="17"/>
  <c r="P1201" i="17"/>
  <c r="P1202" i="17"/>
  <c r="P1203" i="17"/>
  <c r="P1204" i="17"/>
  <c r="P1205" i="17"/>
  <c r="P1206" i="17"/>
  <c r="P1207" i="17"/>
  <c r="P1208" i="17"/>
  <c r="P1209" i="17"/>
  <c r="P1210" i="17"/>
  <c r="P1211" i="17"/>
  <c r="P1212" i="17"/>
  <c r="P1213" i="17"/>
  <c r="P1214" i="17"/>
  <c r="P1215" i="17"/>
  <c r="P1216" i="17"/>
  <c r="P1217" i="17"/>
  <c r="P1218" i="17"/>
  <c r="P1219" i="17"/>
  <c r="P1220" i="17"/>
  <c r="P1221" i="17"/>
  <c r="P1222" i="17"/>
  <c r="P1223" i="17"/>
  <c r="P1224" i="17"/>
  <c r="P1225" i="17"/>
  <c r="P1226" i="17"/>
  <c r="P1227" i="17"/>
  <c r="P1228" i="17"/>
  <c r="P1229" i="17"/>
  <c r="P1230" i="17"/>
  <c r="P1231" i="17"/>
  <c r="P1233" i="17"/>
  <c r="P1234" i="17"/>
  <c r="P1235" i="17"/>
  <c r="P1236" i="17"/>
  <c r="P1237" i="17"/>
  <c r="P1238" i="17"/>
  <c r="P1239" i="17"/>
  <c r="P1240" i="17"/>
  <c r="P1241" i="17"/>
  <c r="P1242" i="17"/>
  <c r="P1243" i="17"/>
  <c r="P1244" i="17"/>
  <c r="P1245" i="17"/>
  <c r="P1246" i="17"/>
  <c r="P1247" i="17"/>
  <c r="P1248" i="17"/>
  <c r="P1249" i="17"/>
  <c r="P1250" i="17"/>
  <c r="P1251" i="17"/>
  <c r="P1252" i="17"/>
  <c r="P1253" i="17"/>
  <c r="P1254" i="17"/>
  <c r="P1255" i="17"/>
  <c r="P1257" i="17"/>
  <c r="P1259" i="17"/>
  <c r="P1260" i="17"/>
  <c r="P1261" i="17"/>
  <c r="P1262" i="17"/>
  <c r="P1263" i="17"/>
  <c r="P1264" i="17"/>
  <c r="P1265" i="17"/>
  <c r="P1266" i="17"/>
  <c r="P1267" i="17"/>
  <c r="P1268" i="17"/>
  <c r="P1269" i="17"/>
  <c r="P1270" i="17"/>
  <c r="P1271" i="17"/>
  <c r="P1272" i="17"/>
  <c r="P1273" i="17"/>
  <c r="P1274" i="17"/>
  <c r="P1275" i="17"/>
  <c r="P1276" i="17"/>
  <c r="P1277" i="17"/>
  <c r="P1278" i="17"/>
  <c r="P1279" i="17"/>
  <c r="P1280" i="17"/>
  <c r="P1281" i="17"/>
  <c r="P1282" i="17"/>
  <c r="P1283" i="17"/>
  <c r="P1284" i="17"/>
  <c r="P1285" i="17"/>
  <c r="P1286" i="17"/>
  <c r="P1287" i="17"/>
  <c r="P1288" i="17"/>
  <c r="P1289" i="17"/>
  <c r="P1290" i="17"/>
  <c r="P1291" i="17"/>
  <c r="P1292" i="17"/>
  <c r="P1293" i="17"/>
  <c r="P1294" i="17"/>
  <c r="P1295" i="17"/>
  <c r="P1296" i="17"/>
  <c r="P1297" i="17"/>
  <c r="P1298" i="17"/>
  <c r="P1299" i="17"/>
  <c r="P1300" i="17"/>
  <c r="P1301" i="17"/>
  <c r="P1302" i="17"/>
  <c r="P1303" i="17"/>
  <c r="P1304" i="17"/>
  <c r="P1305" i="17"/>
  <c r="P1306" i="17"/>
  <c r="P1307" i="17"/>
  <c r="P1308" i="17"/>
  <c r="P1309" i="17"/>
  <c r="P1310" i="17"/>
  <c r="P1311" i="17"/>
  <c r="P1312" i="17"/>
  <c r="P1313" i="17"/>
  <c r="P1314" i="17"/>
  <c r="P1315" i="17"/>
  <c r="P1316" i="17"/>
  <c r="P1317" i="17"/>
  <c r="P1318" i="17"/>
  <c r="P1319" i="17"/>
  <c r="P1320" i="17"/>
  <c r="P1321" i="17"/>
  <c r="P1322" i="17"/>
  <c r="P1323" i="17"/>
  <c r="P1324" i="17"/>
  <c r="P1325" i="17"/>
  <c r="P1326" i="17"/>
  <c r="P1327" i="17"/>
  <c r="P1328" i="17"/>
  <c r="P1329" i="17"/>
  <c r="P1330" i="17"/>
  <c r="P1331" i="17"/>
  <c r="P1332" i="17"/>
  <c r="P1333" i="17"/>
  <c r="P1334" i="17"/>
  <c r="P1335" i="17"/>
  <c r="P1336" i="17"/>
  <c r="P1337" i="17"/>
  <c r="P1338" i="17"/>
  <c r="P1339" i="17"/>
  <c r="P1340" i="17"/>
  <c r="P1341" i="17"/>
  <c r="P1342" i="17"/>
  <c r="P1343" i="17"/>
  <c r="P1344" i="17"/>
  <c r="P1345" i="17"/>
  <c r="P1346" i="17"/>
  <c r="P1347" i="17"/>
  <c r="P1348" i="17"/>
  <c r="P1349" i="17"/>
  <c r="P1350" i="17"/>
  <c r="P1351" i="17"/>
  <c r="P1352" i="17"/>
  <c r="P1353" i="17"/>
  <c r="P1354" i="17"/>
  <c r="P1355" i="17"/>
  <c r="P1356" i="17"/>
  <c r="P1357" i="17"/>
  <c r="P1358" i="17"/>
  <c r="P1359" i="17"/>
  <c r="P1360" i="17"/>
  <c r="P1361" i="17"/>
  <c r="P1362" i="17"/>
  <c r="P1363" i="17"/>
  <c r="P1364" i="17"/>
  <c r="P1365" i="17"/>
  <c r="P1366" i="17"/>
  <c r="P1367" i="17"/>
  <c r="P1368" i="17"/>
  <c r="P1369" i="17"/>
  <c r="P1370" i="17"/>
  <c r="P1371" i="17"/>
  <c r="P1372" i="17"/>
  <c r="P1373" i="17"/>
  <c r="P1374" i="17"/>
  <c r="P1375" i="17"/>
  <c r="P1376" i="17"/>
  <c r="P1377" i="17"/>
  <c r="P1378" i="17"/>
  <c r="P1379" i="17"/>
  <c r="P1380" i="17"/>
  <c r="P1381" i="17"/>
  <c r="P1382" i="17"/>
  <c r="P1383" i="17"/>
  <c r="P1384" i="17"/>
  <c r="P1385" i="17"/>
  <c r="P1386" i="17"/>
  <c r="P1387" i="17"/>
  <c r="P1388" i="17"/>
  <c r="P1389" i="17"/>
  <c r="P1390" i="17"/>
  <c r="P1391" i="17"/>
  <c r="P1392" i="17"/>
  <c r="P1393" i="17"/>
  <c r="P1394" i="17"/>
  <c r="P1395" i="17"/>
  <c r="P1396" i="17"/>
  <c r="P1397" i="17"/>
  <c r="P1398" i="17"/>
  <c r="P1399" i="17"/>
  <c r="P1400" i="17"/>
  <c r="P1401" i="17"/>
  <c r="P1402" i="17"/>
  <c r="P1403" i="17"/>
  <c r="P1404" i="17"/>
  <c r="P1405" i="17"/>
  <c r="P1406" i="17"/>
  <c r="P1407" i="17"/>
  <c r="P1408" i="17"/>
  <c r="P1409" i="17"/>
  <c r="P1410" i="17"/>
  <c r="P1411" i="17"/>
  <c r="P1412" i="17"/>
  <c r="P1413" i="17"/>
  <c r="P1414" i="17"/>
  <c r="P1415" i="17"/>
  <c r="P1416" i="17"/>
  <c r="P1417" i="17"/>
  <c r="P1418" i="17"/>
  <c r="P1419" i="17"/>
  <c r="P1420" i="17"/>
  <c r="P1421" i="17"/>
  <c r="P1422" i="17"/>
  <c r="P1423" i="17"/>
  <c r="P1424" i="17"/>
  <c r="P1425" i="17"/>
  <c r="P1426" i="17"/>
  <c r="P1427" i="17"/>
  <c r="P1428" i="17"/>
  <c r="P1429" i="17"/>
  <c r="P1430" i="17"/>
  <c r="P1431" i="17"/>
  <c r="P1432" i="17"/>
  <c r="P1433" i="17"/>
  <c r="P1434" i="17"/>
  <c r="P1435" i="17"/>
  <c r="P1436" i="17"/>
  <c r="P1437" i="17"/>
  <c r="P1438" i="17"/>
  <c r="P1439" i="17"/>
  <c r="P1440" i="17"/>
  <c r="P1441" i="17"/>
  <c r="P1442" i="17"/>
  <c r="P1443" i="17"/>
  <c r="P1444" i="17"/>
  <c r="P1445" i="17"/>
  <c r="P1446" i="17"/>
  <c r="P1447" i="17"/>
  <c r="P1448" i="17"/>
  <c r="P1449" i="17"/>
  <c r="P1450" i="17"/>
  <c r="P1451" i="17"/>
  <c r="P1452" i="17"/>
  <c r="P1453" i="17"/>
  <c r="P1454" i="17"/>
  <c r="P1455" i="17"/>
  <c r="P1456" i="17"/>
  <c r="P1457" i="17"/>
  <c r="P1458" i="17"/>
  <c r="P1459" i="17"/>
  <c r="P1461" i="17"/>
  <c r="P1460" i="17"/>
  <c r="P1462" i="17"/>
  <c r="P1463" i="17"/>
  <c r="P1464" i="17"/>
  <c r="P1465" i="17"/>
  <c r="P1466" i="17"/>
  <c r="P1468" i="17"/>
  <c r="P1469" i="17"/>
  <c r="P1470" i="17"/>
  <c r="P1471" i="17"/>
  <c r="P1472" i="17"/>
  <c r="P1473" i="17"/>
  <c r="P1475" i="17"/>
  <c r="P1476" i="17"/>
  <c r="P1478" i="17"/>
  <c r="P1479" i="17"/>
  <c r="P1481" i="17"/>
  <c r="P1482" i="17"/>
  <c r="P1483" i="17"/>
  <c r="P1484" i="17"/>
  <c r="P1485" i="17"/>
  <c r="P1486" i="17"/>
  <c r="P1487" i="17"/>
  <c r="P1488" i="17"/>
  <c r="P1489" i="17"/>
  <c r="P1490" i="17"/>
  <c r="P1491" i="17"/>
  <c r="P1492" i="17"/>
  <c r="P1493" i="17"/>
  <c r="P1494" i="17"/>
  <c r="P1495" i="17"/>
  <c r="P1496" i="17"/>
  <c r="P1497" i="17"/>
  <c r="P1498" i="17"/>
  <c r="P1499" i="17"/>
  <c r="P1500" i="17"/>
  <c r="P1501" i="17"/>
  <c r="P1502" i="17"/>
  <c r="P1503" i="17"/>
  <c r="P1504" i="17"/>
  <c r="P1505" i="17"/>
  <c r="P1506" i="17"/>
  <c r="P1507" i="17"/>
  <c r="P1508" i="17"/>
  <c r="P1509" i="17"/>
  <c r="P1510" i="17"/>
  <c r="P1511" i="17"/>
  <c r="P1512" i="17"/>
  <c r="P1513" i="17"/>
  <c r="P1514" i="17"/>
  <c r="P1515" i="17"/>
  <c r="P1516" i="17"/>
  <c r="P1517" i="17"/>
  <c r="P1518" i="17"/>
  <c r="P1519" i="17"/>
  <c r="P1520" i="17"/>
  <c r="P1521" i="17"/>
  <c r="P1522" i="17"/>
  <c r="P1523" i="17"/>
  <c r="P1524" i="17"/>
  <c r="P1525" i="17"/>
  <c r="P1526" i="17"/>
  <c r="P1527" i="17"/>
  <c r="P1528" i="17"/>
  <c r="P1529" i="17"/>
  <c r="P1530" i="17"/>
  <c r="P1531" i="17"/>
  <c r="P1532" i="17"/>
  <c r="P1533" i="17"/>
  <c r="P1534" i="17"/>
  <c r="P1535" i="17"/>
  <c r="P1536" i="17"/>
  <c r="P1537" i="17"/>
  <c r="P1538" i="17"/>
  <c r="P1539" i="17"/>
  <c r="P1540" i="17"/>
  <c r="P1541" i="17"/>
  <c r="P1542" i="17"/>
  <c r="P1543" i="17"/>
  <c r="P1544" i="17"/>
  <c r="P1545" i="17"/>
  <c r="P1546" i="17"/>
  <c r="P1547" i="17"/>
  <c r="P1548" i="17"/>
  <c r="P1549" i="17"/>
  <c r="P1550" i="17"/>
  <c r="P1552" i="17"/>
  <c r="P1553" i="17"/>
  <c r="P1554" i="17"/>
  <c r="P1555" i="17"/>
  <c r="P1556" i="17"/>
  <c r="P1557" i="17"/>
  <c r="P1558" i="17"/>
  <c r="P1559" i="17"/>
  <c r="P1560" i="17"/>
  <c r="P1561" i="17"/>
  <c r="P1562" i="17"/>
  <c r="P1563" i="17"/>
  <c r="P1564" i="17"/>
  <c r="P1565" i="17"/>
  <c r="P1566" i="17"/>
  <c r="P1567" i="17"/>
  <c r="P1568" i="17"/>
  <c r="P1569" i="17"/>
  <c r="P1570" i="17"/>
  <c r="P1571" i="17"/>
  <c r="P1572" i="17"/>
  <c r="P1573" i="17"/>
  <c r="P1574" i="17"/>
  <c r="P1575" i="17"/>
  <c r="P1576" i="17"/>
  <c r="P1578" i="17"/>
  <c r="P1579" i="17"/>
  <c r="P1580" i="17"/>
  <c r="P1581" i="17"/>
  <c r="P1582" i="17"/>
  <c r="P1583" i="17"/>
  <c r="P1584" i="17"/>
  <c r="P1585" i="17"/>
  <c r="P1587" i="17"/>
  <c r="P1588" i="17"/>
  <c r="P1589" i="17"/>
  <c r="P1590" i="17"/>
  <c r="P1591" i="17"/>
  <c r="P1592" i="17"/>
  <c r="P1593" i="17"/>
  <c r="P1594" i="17"/>
  <c r="P1595" i="17"/>
  <c r="P1597" i="17"/>
  <c r="P1598" i="17"/>
  <c r="P1599" i="17"/>
  <c r="P1600" i="17"/>
  <c r="P1601" i="17"/>
  <c r="P1603" i="17"/>
  <c r="P1604" i="17"/>
  <c r="P1605" i="17"/>
  <c r="P1607" i="17"/>
  <c r="P1608" i="17"/>
  <c r="P1609" i="17"/>
  <c r="P1610" i="17"/>
  <c r="P1611" i="17"/>
  <c r="P1612" i="17"/>
  <c r="P1613" i="17"/>
  <c r="P1614" i="17"/>
  <c r="P1615" i="17"/>
  <c r="P1616" i="17"/>
  <c r="P1617" i="17"/>
  <c r="P1618" i="17"/>
  <c r="P1619" i="17"/>
  <c r="P1620" i="17"/>
  <c r="P1621" i="17"/>
  <c r="P1622" i="17"/>
  <c r="P1623" i="17"/>
  <c r="P1624" i="17"/>
  <c r="P1625" i="17"/>
  <c r="P1626" i="17"/>
  <c r="P1627" i="17"/>
  <c r="P1628" i="17"/>
  <c r="P1629" i="17"/>
  <c r="P1630" i="17"/>
  <c r="P1631" i="17"/>
  <c r="P1632" i="17"/>
  <c r="P1633" i="17"/>
  <c r="P1634" i="17"/>
  <c r="P1635" i="17"/>
  <c r="P1636" i="17"/>
  <c r="P1637" i="17"/>
  <c r="P1638" i="17"/>
  <c r="P1639" i="17"/>
  <c r="P1640" i="17"/>
  <c r="P1641" i="17"/>
  <c r="P1642" i="17"/>
  <c r="P1643" i="17"/>
  <c r="P1644" i="17"/>
  <c r="P1645" i="17"/>
  <c r="P1646" i="17"/>
  <c r="P1647" i="17"/>
  <c r="P1648" i="17"/>
  <c r="P1649" i="17"/>
  <c r="P1650" i="17"/>
  <c r="P1651" i="17"/>
  <c r="P1652" i="17"/>
  <c r="P1654" i="17"/>
  <c r="P1655" i="17"/>
  <c r="P1656" i="17"/>
  <c r="P1658" i="17"/>
  <c r="P1659" i="17"/>
  <c r="P1660" i="17"/>
  <c r="P1661" i="17"/>
  <c r="P1662" i="17"/>
  <c r="P1663" i="17"/>
  <c r="P1664" i="17"/>
  <c r="P1665" i="17"/>
  <c r="P1666" i="17"/>
  <c r="P1667" i="17"/>
  <c r="P1668" i="17"/>
  <c r="P1669" i="17"/>
  <c r="P1670" i="17"/>
  <c r="P1671" i="17"/>
  <c r="P1672" i="17"/>
  <c r="P1673" i="17"/>
  <c r="P1674" i="17"/>
  <c r="P1675" i="17"/>
  <c r="P1676" i="17"/>
  <c r="P1677" i="17"/>
  <c r="P1678" i="17"/>
  <c r="P1679" i="17"/>
  <c r="P1680" i="17"/>
  <c r="P1681" i="17"/>
  <c r="P1682" i="17"/>
  <c r="P1683" i="17"/>
  <c r="P1684" i="17"/>
  <c r="P1685" i="17"/>
  <c r="P1686" i="17"/>
  <c r="P1687" i="17"/>
  <c r="P1689" i="17"/>
  <c r="P1690" i="17"/>
  <c r="P1691" i="17"/>
  <c r="P1692" i="17"/>
  <c r="P1693" i="17"/>
  <c r="P1694" i="17"/>
  <c r="P1695" i="17"/>
  <c r="P1696" i="17"/>
  <c r="P1697" i="17"/>
  <c r="P1698" i="17"/>
  <c r="P1699" i="17"/>
  <c r="P1700" i="17"/>
  <c r="P1701" i="17"/>
  <c r="P1703" i="17"/>
  <c r="P1704" i="17"/>
  <c r="P1705" i="17"/>
  <c r="P1706" i="17"/>
  <c r="P1707" i="17"/>
  <c r="P1708" i="17"/>
  <c r="P1709" i="17"/>
  <c r="P1710" i="17"/>
  <c r="P1711" i="17"/>
  <c r="P1712" i="17"/>
  <c r="P1713" i="17"/>
  <c r="P1714" i="17"/>
  <c r="P1715" i="17"/>
  <c r="P1716" i="17"/>
  <c r="P1717" i="17"/>
  <c r="P1718" i="17"/>
  <c r="P1719" i="17"/>
  <c r="P1720" i="17"/>
  <c r="P1721" i="17"/>
  <c r="P1722" i="17"/>
  <c r="P1723" i="17"/>
  <c r="P1724" i="17"/>
  <c r="P1725" i="17"/>
  <c r="P1726" i="17"/>
  <c r="P1727" i="17"/>
  <c r="P1728" i="17"/>
  <c r="P1729" i="17"/>
  <c r="P1730" i="17"/>
  <c r="P1731" i="17"/>
  <c r="P1732" i="17"/>
  <c r="P1733" i="17"/>
  <c r="P1734" i="17"/>
  <c r="P1735" i="17"/>
  <c r="P1736" i="17"/>
  <c r="P1737" i="17"/>
  <c r="P1738" i="17"/>
  <c r="P1739" i="17"/>
  <c r="P1740" i="17"/>
  <c r="P1741" i="17"/>
  <c r="P1742" i="17"/>
  <c r="P1743" i="17"/>
  <c r="P1744" i="17"/>
  <c r="P1745" i="17"/>
  <c r="P1746" i="17"/>
  <c r="P1747" i="17"/>
  <c r="P1748" i="17"/>
  <c r="P1749" i="17"/>
  <c r="P1750" i="17"/>
  <c r="P1751" i="17"/>
  <c r="P1752" i="17"/>
  <c r="P1753" i="17"/>
  <c r="P1754" i="17"/>
  <c r="P1755" i="17"/>
  <c r="P1756" i="17"/>
  <c r="P1757" i="17"/>
  <c r="P1758" i="17"/>
  <c r="P1759" i="17"/>
  <c r="P1760" i="17"/>
  <c r="P1761" i="17"/>
  <c r="P1762" i="17"/>
  <c r="P1763" i="17"/>
  <c r="P1764" i="17"/>
  <c r="P1765" i="17"/>
  <c r="P1766" i="17"/>
  <c r="P1767" i="17"/>
  <c r="P1768" i="17"/>
  <c r="P1769" i="17"/>
  <c r="P1770" i="17"/>
  <c r="P1771" i="17"/>
  <c r="P1772" i="17"/>
  <c r="P1775" i="17"/>
  <c r="P1776" i="17"/>
  <c r="P1777" i="17"/>
  <c r="P1778" i="17"/>
  <c r="P1779" i="17"/>
  <c r="P1780" i="17"/>
  <c r="P1781" i="17"/>
  <c r="P1782" i="17"/>
  <c r="P1783" i="17"/>
  <c r="P1784" i="17"/>
  <c r="P1786" i="17"/>
  <c r="P1787" i="17"/>
  <c r="P1788" i="17"/>
  <c r="P1789" i="17"/>
  <c r="P1790" i="17"/>
  <c r="P1791" i="17"/>
  <c r="P1792" i="17"/>
  <c r="P1793" i="17"/>
  <c r="P1794" i="17"/>
  <c r="P1795" i="17"/>
  <c r="P1796" i="17"/>
  <c r="P1798" i="17"/>
  <c r="P1799" i="17"/>
  <c r="P1800" i="17"/>
  <c r="P1801" i="17"/>
  <c r="P1802" i="17"/>
  <c r="P1803" i="17"/>
  <c r="P1804" i="17"/>
  <c r="P1805" i="17"/>
  <c r="P1806" i="17"/>
  <c r="P1807" i="17"/>
  <c r="P1808" i="17"/>
  <c r="P1809" i="17"/>
  <c r="P1810" i="17"/>
  <c r="P1811" i="17"/>
  <c r="P1812" i="17"/>
  <c r="P1813" i="17"/>
  <c r="P1814" i="17"/>
  <c r="P1815" i="17"/>
  <c r="P1816" i="17"/>
  <c r="P1817" i="17"/>
  <c r="P1818" i="17"/>
  <c r="P1819" i="17"/>
  <c r="P1820" i="17"/>
  <c r="P1821" i="17"/>
  <c r="P1822" i="17"/>
  <c r="P1824" i="17"/>
  <c r="P1825" i="17"/>
  <c r="P1826" i="17"/>
  <c r="P1827" i="17"/>
  <c r="P1828" i="17"/>
  <c r="P1829" i="17"/>
  <c r="P1830" i="17"/>
  <c r="P1831" i="17"/>
  <c r="P1832" i="17"/>
  <c r="P1833" i="17"/>
  <c r="P1834" i="17"/>
  <c r="P1835" i="17"/>
  <c r="P1836" i="17"/>
  <c r="P1837" i="17"/>
  <c r="P1838" i="17"/>
  <c r="P1839" i="17"/>
  <c r="P1841" i="17"/>
  <c r="P1842" i="17"/>
  <c r="P1843" i="17"/>
  <c r="P1844" i="17"/>
  <c r="P1845" i="17"/>
  <c r="P1846" i="17"/>
  <c r="P1847" i="17"/>
  <c r="P1848" i="17"/>
  <c r="P1849" i="17"/>
  <c r="P1850" i="17"/>
  <c r="P1853" i="17"/>
  <c r="P1854" i="17"/>
  <c r="P1855" i="17"/>
  <c r="P1856" i="17"/>
  <c r="P1857" i="17"/>
  <c r="P1858" i="17"/>
  <c r="P1859" i="17"/>
  <c r="P1860" i="17"/>
  <c r="P1861" i="17"/>
  <c r="P1862" i="17"/>
  <c r="P1863" i="17"/>
  <c r="P1864" i="17"/>
  <c r="P1865" i="17"/>
  <c r="P1866" i="17"/>
  <c r="P1867" i="17"/>
  <c r="P1868" i="17"/>
  <c r="P1869" i="17"/>
  <c r="P1870" i="17"/>
  <c r="P1871" i="17"/>
  <c r="P1872" i="17"/>
  <c r="P1873" i="17"/>
  <c r="P1874" i="17"/>
  <c r="P1875" i="17"/>
  <c r="P1876" i="17"/>
  <c r="P1877" i="17"/>
  <c r="P1878" i="17"/>
  <c r="P1879" i="17"/>
  <c r="P1880" i="17"/>
  <c r="P1881" i="17"/>
  <c r="P1882" i="17"/>
  <c r="P1883" i="17"/>
  <c r="P1884" i="17"/>
  <c r="P1885" i="17"/>
  <c r="P1886" i="17"/>
  <c r="P1887" i="17"/>
  <c r="P1888" i="17"/>
  <c r="P1889" i="17"/>
  <c r="P1890" i="17"/>
  <c r="P1891" i="17"/>
  <c r="P1892" i="17"/>
  <c r="P1893" i="17"/>
  <c r="P1894" i="17"/>
  <c r="P1895" i="17"/>
  <c r="P1896" i="17"/>
  <c r="P1897" i="17"/>
  <c r="P1898" i="17"/>
  <c r="P1899" i="17"/>
  <c r="P1900" i="17"/>
  <c r="P1901" i="17"/>
  <c r="P1902" i="17"/>
  <c r="P1903" i="17"/>
  <c r="P1904" i="17"/>
  <c r="P1905" i="17"/>
  <c r="P1906" i="17"/>
  <c r="P1907" i="17"/>
  <c r="P1908" i="17"/>
  <c r="P1909" i="17"/>
  <c r="P1911" i="17"/>
  <c r="P1912" i="17"/>
  <c r="P1914" i="17"/>
  <c r="P1915" i="17"/>
  <c r="P1919" i="17"/>
  <c r="P1921" i="17"/>
  <c r="P1922" i="17"/>
  <c r="P1923" i="17"/>
  <c r="P1924" i="17"/>
  <c r="P1925" i="17"/>
  <c r="P1926" i="17"/>
  <c r="P1927" i="17"/>
  <c r="P1928" i="17"/>
  <c r="P1929" i="17"/>
  <c r="P1930" i="17"/>
  <c r="P1931" i="17"/>
  <c r="P1932" i="17"/>
  <c r="P1933" i="17"/>
  <c r="P1934" i="17"/>
  <c r="P1935" i="17"/>
  <c r="P1936" i="17"/>
  <c r="P1937" i="17"/>
  <c r="P1938" i="17"/>
  <c r="P1939" i="17"/>
  <c r="P1940" i="17"/>
  <c r="P1941" i="17"/>
  <c r="P1942" i="17"/>
  <c r="P1943" i="17"/>
  <c r="P1944" i="17"/>
  <c r="P1945" i="17"/>
  <c r="P1946" i="17"/>
  <c r="P1947" i="17"/>
  <c r="P1948" i="17"/>
  <c r="P1949" i="17"/>
  <c r="P1950" i="17"/>
  <c r="P1951" i="17"/>
  <c r="P1952" i="17"/>
  <c r="P1953" i="17"/>
  <c r="P1954" i="17"/>
  <c r="P1955" i="17"/>
  <c r="P1956" i="17"/>
  <c r="P1957" i="17"/>
  <c r="P1958" i="17"/>
  <c r="P1959" i="17"/>
  <c r="P1960" i="17"/>
  <c r="P1961" i="17"/>
  <c r="P1962" i="17"/>
  <c r="P1963" i="17"/>
  <c r="P1964" i="17"/>
  <c r="P1965" i="17"/>
  <c r="P1966" i="17"/>
  <c r="P1967" i="17"/>
  <c r="P1968" i="17"/>
  <c r="P1969" i="17"/>
  <c r="P1970" i="17"/>
  <c r="P1971" i="17"/>
  <c r="P1972" i="17"/>
  <c r="P1973" i="17"/>
  <c r="P1974" i="17"/>
  <c r="P1975" i="17"/>
  <c r="P1976" i="17"/>
  <c r="P1977" i="17"/>
  <c r="P1978" i="17"/>
  <c r="P1979" i="17"/>
  <c r="P1980" i="17"/>
  <c r="P1981" i="17"/>
  <c r="P1982" i="17"/>
  <c r="P1983" i="17"/>
  <c r="P1984" i="17"/>
  <c r="P1985" i="17"/>
  <c r="P1986" i="17"/>
  <c r="P1987" i="17"/>
  <c r="P1988" i="17"/>
  <c r="P1989" i="17"/>
  <c r="P1990" i="17"/>
  <c r="P1991" i="17"/>
  <c r="P1992" i="17"/>
  <c r="P1993" i="17"/>
  <c r="P1994" i="17"/>
  <c r="P1995" i="17"/>
  <c r="P1996" i="17"/>
  <c r="P1997" i="17"/>
  <c r="P1999" i="17"/>
  <c r="P2001" i="17"/>
  <c r="P2002" i="17"/>
  <c r="P2003" i="17"/>
  <c r="P2004" i="17"/>
  <c r="P2005" i="17"/>
  <c r="P2006" i="17"/>
  <c r="P2007" i="17"/>
  <c r="P2008" i="17"/>
  <c r="P2009" i="17"/>
  <c r="P2010" i="17"/>
  <c r="P2011" i="17"/>
  <c r="P2012" i="17"/>
  <c r="P2013" i="17"/>
  <c r="P2014" i="17"/>
  <c r="P2015" i="17"/>
  <c r="P2016" i="17"/>
  <c r="P2017" i="17"/>
  <c r="P2018" i="17"/>
  <c r="P2019" i="17"/>
  <c r="P2020" i="17"/>
  <c r="P2021" i="17"/>
  <c r="P2022" i="17"/>
  <c r="P2023" i="17"/>
  <c r="P2024" i="17"/>
  <c r="P2025" i="17"/>
  <c r="P2026" i="17"/>
  <c r="P2027" i="17"/>
  <c r="P2028" i="17"/>
  <c r="P2030" i="17"/>
  <c r="P2031" i="17"/>
  <c r="P2032" i="17"/>
  <c r="P2033" i="17"/>
  <c r="P2034" i="17"/>
  <c r="P2035" i="17"/>
  <c r="P2036" i="17"/>
  <c r="P2037" i="17"/>
  <c r="P2038" i="17"/>
  <c r="P2039" i="17"/>
  <c r="P2040" i="17"/>
  <c r="P2041" i="17"/>
  <c r="P2042" i="17"/>
  <c r="P2043" i="17"/>
  <c r="P2044" i="17"/>
  <c r="P2045" i="17"/>
  <c r="P2046" i="17"/>
  <c r="P2048" i="17"/>
  <c r="P2049" i="17"/>
  <c r="P2050" i="17"/>
  <c r="P2051" i="17"/>
  <c r="P2052" i="17"/>
  <c r="P2053" i="17"/>
  <c r="P2054" i="17"/>
  <c r="P2055" i="17"/>
  <c r="P2056" i="17"/>
  <c r="P2057" i="17"/>
  <c r="P2058" i="17"/>
  <c r="P2059" i="17"/>
  <c r="P2060" i="17"/>
  <c r="P2062" i="17"/>
  <c r="P2063" i="17"/>
  <c r="P2064" i="17"/>
  <c r="P2065" i="17"/>
  <c r="P2066" i="17"/>
  <c r="P2067" i="17"/>
  <c r="P2068" i="17"/>
  <c r="P2069" i="17"/>
  <c r="P2070" i="17"/>
  <c r="P2071" i="17"/>
  <c r="P2072" i="17"/>
  <c r="P2073" i="17"/>
  <c r="P2074" i="17"/>
  <c r="P2075" i="17"/>
  <c r="P2076" i="17"/>
  <c r="P2077" i="17"/>
  <c r="P2078" i="17"/>
  <c r="P2079" i="17"/>
  <c r="P2080" i="17"/>
  <c r="P2081" i="17"/>
  <c r="P2082" i="17"/>
  <c r="P2083" i="17"/>
  <c r="P2084" i="17"/>
  <c r="P2085" i="17"/>
  <c r="P2086" i="17"/>
  <c r="P2087" i="17"/>
  <c r="P2088" i="17"/>
  <c r="P2089" i="17"/>
  <c r="P2090" i="17"/>
  <c r="P2091" i="17"/>
  <c r="P2092" i="17"/>
  <c r="P2093" i="17"/>
  <c r="P2094" i="17"/>
  <c r="P2095" i="17"/>
  <c r="P2096" i="17"/>
  <c r="P2097" i="17"/>
  <c r="P2098" i="17"/>
  <c r="P2099" i="17"/>
  <c r="P2100" i="17"/>
  <c r="P2101" i="17"/>
  <c r="P2102" i="17"/>
  <c r="P2103" i="17"/>
  <c r="P2104" i="17"/>
  <c r="P2105" i="17"/>
  <c r="P2106" i="17"/>
  <c r="P2107" i="17"/>
  <c r="P2108" i="17"/>
  <c r="P2109" i="17"/>
  <c r="P2110" i="17"/>
  <c r="P2111" i="17"/>
  <c r="P2112" i="17"/>
  <c r="P2113" i="17"/>
  <c r="P2114" i="17"/>
  <c r="P2115" i="17"/>
  <c r="P2116" i="17"/>
  <c r="P2117" i="17"/>
  <c r="P2118" i="17"/>
  <c r="P2119" i="17"/>
  <c r="P2120" i="17"/>
  <c r="P2121" i="17"/>
  <c r="P2122" i="17"/>
  <c r="P2123" i="17"/>
  <c r="P2124" i="17"/>
  <c r="P2125" i="17"/>
  <c r="P2126" i="17"/>
  <c r="P2127" i="17"/>
  <c r="P2128" i="17"/>
  <c r="P2129" i="17"/>
  <c r="P2130" i="17"/>
  <c r="P2131" i="17"/>
  <c r="P2132" i="17"/>
  <c r="P2133" i="17"/>
  <c r="P2134" i="17"/>
  <c r="P2135" i="17"/>
  <c r="P2136" i="17"/>
  <c r="P2137" i="17"/>
  <c r="P2138" i="17"/>
  <c r="P2139" i="17"/>
  <c r="P2140" i="17"/>
  <c r="P2141" i="17"/>
  <c r="P2142" i="17"/>
  <c r="P2143" i="17"/>
  <c r="P2144" i="17"/>
  <c r="P2145" i="17"/>
  <c r="P2146" i="17"/>
  <c r="P2147" i="17"/>
  <c r="P2148" i="17"/>
  <c r="P2149" i="17"/>
  <c r="P2150" i="17"/>
  <c r="P2151" i="17"/>
  <c r="P2152" i="17"/>
  <c r="P2153" i="17"/>
  <c r="P2154" i="17"/>
  <c r="P2155" i="17"/>
  <c r="P2156" i="17"/>
  <c r="P2157" i="17"/>
  <c r="P2158" i="17"/>
  <c r="P2159" i="17"/>
  <c r="P2160" i="17"/>
  <c r="P2161" i="17"/>
  <c r="P2163" i="17"/>
  <c r="P2164" i="17"/>
  <c r="P2165" i="17"/>
  <c r="P2166" i="17"/>
  <c r="P2167" i="17"/>
  <c r="P2168" i="17"/>
  <c r="P2169" i="17"/>
  <c r="P2170" i="17"/>
  <c r="P2171" i="17"/>
  <c r="P2172" i="17"/>
  <c r="P2173" i="17"/>
  <c r="P2174" i="17"/>
  <c r="P2175" i="17"/>
  <c r="P2176" i="17"/>
  <c r="P2177" i="17"/>
  <c r="P2178" i="17"/>
  <c r="P2179" i="17"/>
  <c r="P2180" i="17"/>
  <c r="P2181" i="17"/>
  <c r="P2182" i="17"/>
  <c r="P2183" i="17"/>
  <c r="P2184" i="17"/>
  <c r="P2185" i="17"/>
  <c r="P2186" i="17"/>
  <c r="P2187" i="17"/>
  <c r="P2188" i="17"/>
  <c r="P2189" i="17"/>
  <c r="P2190" i="17"/>
  <c r="P2191" i="17"/>
  <c r="P2192" i="17"/>
  <c r="P2193" i="17"/>
  <c r="P2194" i="17"/>
  <c r="P2195" i="17"/>
  <c r="P2196" i="17"/>
  <c r="P2197" i="17"/>
  <c r="P2198" i="17"/>
  <c r="P2199" i="17"/>
  <c r="P2200" i="17"/>
  <c r="P2201" i="17"/>
  <c r="P2202" i="17"/>
  <c r="P2203" i="17"/>
  <c r="P2204" i="17"/>
  <c r="P2205" i="17"/>
  <c r="P2207" i="17"/>
  <c r="P2208" i="17"/>
  <c r="P2209" i="17"/>
  <c r="P2210" i="17"/>
  <c r="P2211" i="17"/>
  <c r="P2212" i="17"/>
  <c r="P2213" i="17"/>
  <c r="P2214" i="17"/>
  <c r="P2215" i="17"/>
  <c r="P2216" i="17"/>
  <c r="P2217" i="17"/>
  <c r="P2218" i="17"/>
  <c r="P2219" i="17"/>
  <c r="P2220" i="17"/>
  <c r="P2221" i="17"/>
  <c r="P2222" i="17"/>
  <c r="P2223" i="17"/>
  <c r="P2224" i="17"/>
  <c r="P2225" i="17"/>
  <c r="P2226" i="17"/>
  <c r="P2227" i="17"/>
  <c r="P2228" i="17"/>
  <c r="P2229" i="17"/>
  <c r="P2230" i="17"/>
  <c r="P2231" i="17"/>
  <c r="P2232" i="17"/>
  <c r="P2233" i="17"/>
  <c r="P2234" i="17"/>
  <c r="P2235" i="17"/>
  <c r="P2236" i="17"/>
  <c r="P2237" i="17"/>
  <c r="P2238" i="17"/>
  <c r="P2239" i="17"/>
  <c r="P2240" i="17"/>
  <c r="P2241" i="17"/>
  <c r="P2242" i="17"/>
  <c r="P2243" i="17"/>
  <c r="P2244" i="17"/>
  <c r="P2245" i="17"/>
  <c r="P2246" i="17"/>
  <c r="P2247" i="17"/>
  <c r="P2248" i="17"/>
  <c r="P2249" i="17"/>
  <c r="P2250" i="17"/>
  <c r="P2251" i="17"/>
  <c r="P2252" i="17"/>
  <c r="P2253" i="17"/>
  <c r="P2254" i="17"/>
  <c r="P2255" i="17"/>
  <c r="P2256" i="17"/>
  <c r="P2257" i="17"/>
  <c r="P2258" i="17"/>
  <c r="P2259" i="17"/>
  <c r="P2260" i="17"/>
  <c r="P2261" i="17"/>
  <c r="P2262" i="17"/>
  <c r="P2263" i="17"/>
  <c r="P2264" i="17"/>
  <c r="P2265" i="17"/>
  <c r="P2266" i="17"/>
  <c r="P2267" i="17"/>
  <c r="P2268" i="17"/>
  <c r="P2269" i="17"/>
  <c r="P2270" i="17"/>
  <c r="P2271" i="17"/>
  <c r="P2272" i="17"/>
  <c r="P2273" i="17"/>
  <c r="P2274" i="17"/>
  <c r="P2275" i="17"/>
  <c r="P2276" i="17"/>
  <c r="P2277" i="17"/>
  <c r="P2278" i="17"/>
  <c r="P2279" i="17"/>
  <c r="P2280" i="17"/>
  <c r="P2281" i="17"/>
  <c r="P2282" i="17"/>
  <c r="P2283" i="17"/>
  <c r="P2284" i="17"/>
  <c r="P2285" i="17"/>
  <c r="P2286" i="17"/>
  <c r="P2287" i="17"/>
  <c r="P2288" i="17"/>
  <c r="P2289" i="17"/>
  <c r="P2290" i="17"/>
  <c r="P2291" i="17"/>
  <c r="P2292" i="17"/>
  <c r="P2293" i="17"/>
  <c r="P2294" i="17"/>
  <c r="P2295" i="17"/>
  <c r="P2296" i="17"/>
  <c r="P2297" i="17"/>
  <c r="P2298" i="17"/>
  <c r="P2299" i="17"/>
  <c r="P2300" i="17"/>
  <c r="P2301" i="17"/>
  <c r="P2302" i="17"/>
  <c r="P2303" i="17"/>
  <c r="P2304" i="17"/>
  <c r="P2305" i="17"/>
  <c r="P2306" i="17"/>
  <c r="P2307" i="17"/>
  <c r="P2308" i="17"/>
  <c r="P2309" i="17"/>
  <c r="P2310" i="17"/>
  <c r="P2311" i="17"/>
  <c r="P2312" i="17"/>
  <c r="P2313" i="17"/>
  <c r="P2314" i="17"/>
  <c r="P2315" i="17"/>
  <c r="P2316" i="17"/>
  <c r="P2317" i="17"/>
  <c r="P2318" i="17"/>
  <c r="P2319" i="17"/>
  <c r="P2320" i="17"/>
  <c r="P2321" i="17"/>
  <c r="P2322" i="17"/>
  <c r="P2323" i="17"/>
  <c r="P2324" i="17"/>
  <c r="P2325" i="17"/>
  <c r="P2326" i="17"/>
  <c r="P2327" i="17"/>
  <c r="P2328" i="17"/>
  <c r="P2329" i="17"/>
  <c r="P2330" i="17"/>
  <c r="P2331" i="17"/>
  <c r="P2332" i="17"/>
  <c r="P2333" i="17"/>
  <c r="P2334" i="17"/>
  <c r="P2335" i="17"/>
  <c r="P2336" i="17"/>
  <c r="P2337" i="17"/>
  <c r="P2338" i="17"/>
  <c r="P2339" i="17"/>
  <c r="P2340" i="17"/>
  <c r="P2341" i="17"/>
  <c r="P2342" i="17"/>
  <c r="P2343" i="17"/>
  <c r="P2344" i="17"/>
  <c r="P2345" i="17"/>
  <c r="P2346" i="17"/>
  <c r="P2347" i="17"/>
  <c r="P2348" i="17"/>
  <c r="P2349" i="17"/>
  <c r="P2350" i="17"/>
  <c r="P2351" i="17"/>
  <c r="P2352" i="17"/>
  <c r="P2353" i="17"/>
  <c r="P2354" i="17"/>
  <c r="P2355" i="17"/>
  <c r="P2356" i="17"/>
  <c r="P2357" i="17"/>
  <c r="P2358" i="17"/>
  <c r="P2359" i="17"/>
  <c r="P2360" i="17"/>
  <c r="P2361" i="17"/>
  <c r="P2362" i="17"/>
  <c r="P2363" i="17"/>
  <c r="P2364" i="17"/>
  <c r="P2365" i="17"/>
  <c r="P2366" i="17"/>
  <c r="P2367" i="17"/>
  <c r="P2368" i="17"/>
  <c r="P2369" i="17"/>
  <c r="P2370" i="17"/>
  <c r="P2371" i="17"/>
  <c r="P2372" i="17"/>
  <c r="P2373" i="17"/>
  <c r="P2374" i="17"/>
  <c r="P2375" i="17"/>
  <c r="P2376" i="17"/>
  <c r="P2377" i="17"/>
  <c r="P2378" i="17"/>
  <c r="P2379" i="17"/>
  <c r="P2380" i="17"/>
  <c r="P2381" i="17"/>
  <c r="P2382" i="17"/>
  <c r="P2383" i="17"/>
  <c r="P2384" i="17"/>
  <c r="P2385" i="17"/>
  <c r="P2386" i="17"/>
  <c r="P2387" i="17"/>
  <c r="P2388" i="17"/>
  <c r="P2389" i="17"/>
  <c r="P2390" i="17"/>
  <c r="P2391" i="17"/>
  <c r="P2392" i="17"/>
  <c r="P2393" i="17"/>
  <c r="P2394" i="17"/>
  <c r="P2395" i="17"/>
  <c r="P2396" i="17"/>
  <c r="P2397" i="17"/>
  <c r="P2398" i="17"/>
  <c r="P2399" i="17"/>
  <c r="P2400" i="17"/>
  <c r="P2401" i="17"/>
  <c r="P2402" i="17"/>
  <c r="P2403" i="17"/>
  <c r="P2404" i="17"/>
  <c r="P2405" i="17"/>
  <c r="P2406" i="17"/>
  <c r="P2407" i="17"/>
  <c r="P2409" i="17"/>
  <c r="P2410" i="17"/>
  <c r="P2411" i="17"/>
  <c r="P2412" i="17"/>
  <c r="P2413" i="17"/>
  <c r="P2414" i="17"/>
  <c r="P2415" i="17"/>
  <c r="P2416" i="17"/>
  <c r="P2417" i="17"/>
  <c r="P2418" i="17"/>
  <c r="P2419" i="17"/>
  <c r="P2420" i="17"/>
  <c r="P2421" i="17"/>
  <c r="P2422" i="17"/>
  <c r="P2423" i="17"/>
  <c r="P2424" i="17"/>
  <c r="P2425" i="17"/>
  <c r="P2426" i="17"/>
  <c r="P2427" i="17"/>
  <c r="P2428" i="17"/>
  <c r="P2429" i="17"/>
  <c r="P2430" i="17"/>
  <c r="P2431" i="17"/>
  <c r="P2432" i="17"/>
  <c r="P2433" i="17"/>
  <c r="P2434" i="17"/>
  <c r="P2435" i="17"/>
  <c r="P2436" i="17"/>
  <c r="P2437" i="17"/>
  <c r="P2438" i="17"/>
  <c r="P2439" i="17"/>
  <c r="P2440" i="17"/>
  <c r="P2441" i="17"/>
  <c r="P2442" i="17"/>
  <c r="P2443" i="17"/>
  <c r="P2444" i="17"/>
  <c r="P2445" i="17"/>
  <c r="P2446" i="17"/>
  <c r="P2447" i="17"/>
  <c r="P2448" i="17"/>
  <c r="P2449" i="17"/>
  <c r="P2450" i="17"/>
  <c r="P2451" i="17"/>
  <c r="P2452" i="17"/>
  <c r="P2453" i="17"/>
  <c r="P2454" i="17"/>
  <c r="P2455" i="17"/>
  <c r="P2456" i="17"/>
  <c r="P2457" i="17"/>
  <c r="P2458" i="17"/>
  <c r="P2459" i="17"/>
  <c r="P2460" i="17"/>
  <c r="P2461" i="17"/>
  <c r="P2462" i="17"/>
  <c r="P2463" i="17"/>
  <c r="P2464" i="17"/>
  <c r="P2465" i="17"/>
  <c r="P2466" i="17"/>
  <c r="P2468" i="17"/>
  <c r="P2469" i="17"/>
  <c r="P2470" i="17"/>
  <c r="P2471" i="17"/>
  <c r="P2472" i="17"/>
  <c r="P2473" i="17"/>
  <c r="P2474" i="17"/>
  <c r="P2475" i="17"/>
  <c r="P2476" i="17"/>
  <c r="P2477" i="17"/>
  <c r="P2478" i="17"/>
  <c r="P2479" i="17"/>
  <c r="P2480" i="17"/>
  <c r="P2481" i="17"/>
  <c r="P2482" i="17"/>
  <c r="P2483" i="17"/>
  <c r="P2484" i="17"/>
  <c r="P2485" i="17"/>
  <c r="P2486" i="17"/>
  <c r="P2487" i="17"/>
  <c r="P2488" i="17"/>
  <c r="P2489" i="17"/>
  <c r="P2490" i="17"/>
  <c r="P2491" i="17"/>
  <c r="P2492" i="17"/>
  <c r="P2493" i="17"/>
  <c r="P2494" i="17"/>
  <c r="P2495" i="17"/>
  <c r="P2496" i="17"/>
  <c r="P2497" i="17"/>
  <c r="P2498" i="17"/>
  <c r="P2499" i="17"/>
  <c r="P2500" i="17"/>
  <c r="P2501" i="17"/>
  <c r="P2502" i="17"/>
  <c r="P2503" i="17"/>
  <c r="P2504" i="17"/>
  <c r="P2505" i="17"/>
  <c r="P2506" i="17"/>
  <c r="P2507" i="17"/>
  <c r="P2508" i="17"/>
  <c r="P2509" i="17"/>
  <c r="P2510" i="17"/>
  <c r="P2511" i="17"/>
  <c r="P2512" i="17"/>
  <c r="P2513" i="17"/>
  <c r="P2514" i="17"/>
  <c r="P2515" i="17"/>
  <c r="P2516" i="17"/>
  <c r="P2517" i="17"/>
  <c r="P2518" i="17"/>
  <c r="P2519" i="17"/>
  <c r="P2520" i="17"/>
  <c r="P2521" i="17"/>
  <c r="P2522" i="17"/>
  <c r="P2523" i="17"/>
  <c r="P2524" i="17"/>
  <c r="P2525" i="17"/>
  <c r="P2526" i="17"/>
  <c r="P2527" i="17"/>
  <c r="P2528" i="17"/>
  <c r="P2529" i="17"/>
  <c r="P2530" i="17"/>
  <c r="P2531" i="17"/>
  <c r="P2532" i="17"/>
  <c r="P2533" i="17"/>
  <c r="P2534" i="17"/>
  <c r="P2535" i="17"/>
  <c r="P2536" i="17"/>
  <c r="P2537" i="17"/>
  <c r="P2538" i="17"/>
  <c r="P2539" i="17"/>
  <c r="P2540" i="17"/>
  <c r="P2541" i="17"/>
  <c r="P2542" i="17"/>
  <c r="P2543" i="17"/>
  <c r="P2544" i="17"/>
  <c r="P2545" i="17"/>
  <c r="P2546" i="17"/>
  <c r="P2547" i="17"/>
  <c r="P2548" i="17"/>
  <c r="P2549" i="17"/>
  <c r="P2550" i="17"/>
  <c r="P2551" i="17"/>
  <c r="P2552" i="17"/>
  <c r="P2553" i="17"/>
  <c r="P2554" i="17"/>
  <c r="P2555" i="17"/>
  <c r="P2556" i="17"/>
  <c r="P2557" i="17"/>
  <c r="P2558" i="17"/>
  <c r="P2559" i="17"/>
  <c r="P2560" i="17"/>
  <c r="P2561" i="17"/>
  <c r="P2562" i="17"/>
  <c r="P2563" i="17"/>
  <c r="P2564" i="17"/>
  <c r="P2565" i="17"/>
  <c r="P2566" i="17"/>
  <c r="P2567" i="17"/>
  <c r="P2568" i="17"/>
  <c r="P2569" i="17"/>
  <c r="P2570" i="17"/>
  <c r="P2571" i="17"/>
  <c r="P2572" i="17"/>
  <c r="P2573" i="17"/>
  <c r="P2574" i="17"/>
  <c r="P2575" i="17"/>
  <c r="P2576" i="17"/>
  <c r="P2577" i="17"/>
  <c r="P2578" i="17"/>
  <c r="P2579" i="17"/>
  <c r="P2580" i="17"/>
  <c r="P2581" i="17"/>
  <c r="P2582" i="17"/>
  <c r="P2583" i="17"/>
  <c r="P2584" i="17"/>
  <c r="P2585" i="17"/>
  <c r="P2586" i="17"/>
  <c r="P2587" i="17"/>
  <c r="P2588" i="17"/>
  <c r="P2589" i="17"/>
  <c r="P2590" i="17"/>
  <c r="P2591" i="17"/>
  <c r="P2592" i="17"/>
  <c r="P2593" i="17"/>
  <c r="P2594" i="17"/>
  <c r="P2595" i="17"/>
  <c r="P2596" i="17"/>
  <c r="P2597" i="17"/>
  <c r="P2598" i="17"/>
  <c r="P2599" i="17"/>
  <c r="P2600" i="17"/>
  <c r="P2601" i="17"/>
  <c r="P2602" i="17"/>
  <c r="P2603" i="17"/>
  <c r="P2604" i="17"/>
  <c r="P2605" i="17"/>
  <c r="P2606" i="17"/>
  <c r="P2607" i="17"/>
  <c r="P2608" i="17"/>
  <c r="P2609" i="17"/>
  <c r="P2610" i="17"/>
  <c r="P2611" i="17"/>
  <c r="P2612" i="17"/>
  <c r="P2613" i="17"/>
  <c r="P2614" i="17"/>
  <c r="P2615" i="17"/>
  <c r="P2616" i="17"/>
  <c r="P2617" i="17"/>
  <c r="P2618" i="17"/>
  <c r="P2619" i="17"/>
  <c r="P2620" i="17"/>
  <c r="P2621" i="17"/>
  <c r="P2622" i="17"/>
  <c r="P2623" i="17"/>
  <c r="P2624" i="17"/>
  <c r="P2625" i="17"/>
  <c r="P2626" i="17"/>
  <c r="P2627" i="17"/>
  <c r="P2628" i="17"/>
  <c r="P2629" i="17"/>
  <c r="P2630" i="17"/>
  <c r="P2631" i="17"/>
  <c r="P2632" i="17"/>
  <c r="P2633" i="17"/>
  <c r="P2634" i="17"/>
  <c r="P2635" i="17"/>
  <c r="P2636" i="17"/>
  <c r="P2637" i="17"/>
  <c r="P2638" i="17"/>
  <c r="P2639" i="17"/>
  <c r="P2640" i="17"/>
  <c r="P2641" i="17"/>
  <c r="P2642" i="17"/>
  <c r="P2643" i="17"/>
  <c r="P2644" i="17"/>
  <c r="P2645" i="17"/>
  <c r="P2646" i="17"/>
  <c r="P2647" i="17"/>
  <c r="P2648" i="17"/>
  <c r="P2649" i="17"/>
  <c r="P2650" i="17"/>
  <c r="P2651" i="17"/>
  <c r="P2652" i="17"/>
  <c r="P2653" i="17"/>
  <c r="P2654" i="17"/>
  <c r="P2655" i="17"/>
  <c r="P2656" i="17"/>
  <c r="P2657" i="17"/>
  <c r="P2658" i="17"/>
  <c r="P2659" i="17"/>
  <c r="P2660" i="17"/>
  <c r="P2661" i="17"/>
  <c r="P2662" i="17"/>
  <c r="P2663" i="17"/>
  <c r="P2664" i="17"/>
  <c r="P2665" i="17"/>
  <c r="P2666" i="17"/>
  <c r="P2667" i="17"/>
  <c r="P2668" i="17"/>
  <c r="P2669" i="17"/>
  <c r="P2670" i="17"/>
  <c r="P2671" i="17"/>
  <c r="P2672" i="17"/>
  <c r="P2673" i="17"/>
  <c r="P2674" i="17"/>
  <c r="P2675" i="17"/>
  <c r="P2676" i="17"/>
  <c r="P2677" i="17"/>
  <c r="P2678" i="17"/>
  <c r="P2679" i="17"/>
  <c r="P2680" i="17"/>
  <c r="P2681" i="17"/>
  <c r="P2682" i="17"/>
  <c r="P2683" i="17"/>
  <c r="P2684" i="17"/>
  <c r="P2685" i="17"/>
  <c r="P2686" i="17"/>
  <c r="P2687" i="17"/>
  <c r="P2688" i="17"/>
  <c r="P2689" i="17"/>
  <c r="P2691" i="17"/>
  <c r="P2692" i="17"/>
  <c r="P2693" i="17"/>
  <c r="P2694" i="17"/>
  <c r="P2695" i="17"/>
  <c r="P2696" i="17"/>
  <c r="P2697" i="17"/>
  <c r="P2698" i="17"/>
  <c r="P2699" i="17"/>
  <c r="P2700" i="17"/>
  <c r="P2701" i="17"/>
  <c r="P2702" i="17"/>
  <c r="P2703" i="17"/>
  <c r="P2704" i="17"/>
  <c r="P2706" i="17"/>
  <c r="P2707" i="17"/>
  <c r="P2708" i="17"/>
  <c r="P2709" i="17"/>
  <c r="P2710" i="17"/>
  <c r="P2711" i="17"/>
  <c r="P2712" i="17"/>
  <c r="P2713" i="17"/>
  <c r="P2714" i="17"/>
  <c r="P2715" i="17"/>
  <c r="P2716" i="17"/>
  <c r="P2717" i="17"/>
  <c r="P2718" i="17"/>
  <c r="P2719" i="17"/>
  <c r="P2720" i="17"/>
  <c r="P2721" i="17"/>
  <c r="P2722" i="17"/>
  <c r="P2723" i="17"/>
  <c r="P2724" i="17"/>
  <c r="P2725" i="17"/>
  <c r="P2726" i="17"/>
  <c r="P2727" i="17"/>
  <c r="P2728" i="17"/>
  <c r="P2729" i="17"/>
  <c r="P2730" i="17"/>
  <c r="P2731" i="17"/>
  <c r="P2732" i="17"/>
  <c r="P2733" i="17"/>
  <c r="P2734" i="17"/>
  <c r="P2735" i="17"/>
  <c r="P2736" i="17"/>
  <c r="P2737" i="17"/>
  <c r="P2738" i="17"/>
  <c r="P2739" i="17"/>
  <c r="P2740" i="17"/>
  <c r="P2741" i="17"/>
  <c r="P2742" i="17"/>
  <c r="P2743" i="17"/>
  <c r="P2744" i="17"/>
  <c r="P2745" i="17"/>
  <c r="P2746" i="17"/>
  <c r="P2747" i="17"/>
  <c r="P2748" i="17"/>
  <c r="P2749" i="17"/>
  <c r="P2750" i="17"/>
  <c r="P2751" i="17"/>
  <c r="P2752" i="17"/>
  <c r="P2753" i="17"/>
  <c r="P2754" i="17"/>
  <c r="P2755" i="17"/>
  <c r="P2756" i="17"/>
  <c r="P2757" i="17"/>
  <c r="P2758" i="17"/>
  <c r="P2759" i="17"/>
  <c r="P2760" i="17"/>
  <c r="P2761" i="17"/>
  <c r="P2762" i="17"/>
  <c r="P2763" i="17"/>
  <c r="P2764" i="17"/>
  <c r="P2765" i="17"/>
  <c r="P2766" i="17"/>
  <c r="P2767" i="17"/>
  <c r="P2768" i="17"/>
  <c r="P2769" i="17"/>
  <c r="P2770" i="17"/>
  <c r="P2771" i="17"/>
  <c r="P2772" i="17"/>
  <c r="P2773" i="17"/>
  <c r="P2774" i="17"/>
  <c r="P2775" i="17"/>
  <c r="P2776" i="17"/>
  <c r="P2777" i="17"/>
  <c r="P2778" i="17"/>
  <c r="P2779" i="17"/>
  <c r="P2780" i="17"/>
  <c r="P2781" i="17"/>
  <c r="P2782" i="17"/>
  <c r="P2783" i="17"/>
  <c r="P2784" i="17"/>
  <c r="P2785" i="17"/>
  <c r="P2786" i="17"/>
  <c r="P2787" i="17"/>
  <c r="P2788" i="17"/>
  <c r="P2789" i="17"/>
  <c r="P2790" i="17"/>
  <c r="P2791" i="17"/>
  <c r="P2792" i="17"/>
  <c r="P2793" i="17"/>
  <c r="P2794" i="17"/>
  <c r="P2795" i="17"/>
  <c r="P2796" i="17"/>
  <c r="P2797" i="17"/>
  <c r="P2798" i="17"/>
  <c r="P2799" i="17"/>
  <c r="P2800" i="17"/>
  <c r="P2801" i="17"/>
  <c r="P2802" i="17"/>
  <c r="P2803" i="17"/>
  <c r="P2804" i="17"/>
  <c r="P2805" i="17"/>
  <c r="P2806" i="17"/>
  <c r="P2807" i="17"/>
  <c r="P2808" i="17"/>
  <c r="P2809" i="17"/>
  <c r="P2810" i="17"/>
  <c r="P2811" i="17"/>
  <c r="P2812" i="17"/>
  <c r="P2813" i="17"/>
  <c r="P2814" i="17"/>
  <c r="P2815" i="17"/>
  <c r="P2816" i="17"/>
  <c r="P2817" i="17"/>
  <c r="P2818" i="17"/>
  <c r="P2819" i="17"/>
  <c r="P2820" i="17"/>
  <c r="P2821" i="17"/>
  <c r="P2822" i="17"/>
  <c r="P2823" i="17"/>
  <c r="P2824" i="17"/>
  <c r="P2825" i="17"/>
  <c r="P2826" i="17"/>
  <c r="P2827" i="17"/>
  <c r="P2829" i="17"/>
  <c r="P2830" i="17"/>
  <c r="P2831" i="17"/>
  <c r="P2832" i="17"/>
  <c r="P2833" i="17"/>
  <c r="P2834" i="17"/>
  <c r="P2835" i="17"/>
  <c r="P2836" i="17"/>
  <c r="P2837" i="17"/>
  <c r="P2838" i="17"/>
  <c r="P2839" i="17"/>
  <c r="P2840" i="17"/>
  <c r="P2841" i="17"/>
  <c r="P2842" i="17"/>
  <c r="P2843" i="17"/>
  <c r="P2844" i="17"/>
  <c r="P2845" i="17"/>
  <c r="P2846" i="17"/>
  <c r="P2847" i="17"/>
  <c r="P2848" i="17"/>
  <c r="P2849" i="17"/>
  <c r="P2850" i="17"/>
  <c r="P2851" i="17"/>
  <c r="P2852" i="17"/>
  <c r="P2853" i="17"/>
  <c r="P2854" i="17"/>
  <c r="P2855" i="17"/>
  <c r="P2856" i="17"/>
  <c r="P2857" i="17"/>
  <c r="P2858" i="17"/>
  <c r="P2859" i="17"/>
  <c r="P2860" i="17"/>
  <c r="P2861" i="17"/>
  <c r="P2862" i="17"/>
  <c r="P2863" i="17"/>
  <c r="P2864" i="17"/>
  <c r="P2865" i="17"/>
  <c r="P2866" i="17"/>
  <c r="P2867" i="17"/>
  <c r="P2868" i="17"/>
  <c r="P2869" i="17"/>
  <c r="P2870" i="17"/>
  <c r="P2871" i="17"/>
  <c r="P2872" i="17"/>
  <c r="P2873" i="17"/>
  <c r="P2874" i="17"/>
  <c r="P2875" i="17"/>
  <c r="P2876" i="17"/>
  <c r="P2877" i="17"/>
  <c r="P2878" i="17"/>
  <c r="P2879" i="17"/>
  <c r="P2880" i="17"/>
  <c r="P2881" i="17"/>
  <c r="P2882" i="17"/>
  <c r="P2883" i="17"/>
  <c r="P2884" i="17"/>
  <c r="P2885" i="17"/>
  <c r="P2886" i="17"/>
  <c r="P2887" i="17"/>
  <c r="P2888" i="17"/>
  <c r="P2889" i="17"/>
  <c r="P2890" i="17"/>
  <c r="P2891" i="17"/>
  <c r="P2892" i="17"/>
  <c r="P2893" i="17"/>
  <c r="P2894" i="17"/>
  <c r="P2895" i="17"/>
  <c r="P2896" i="17"/>
  <c r="P2897" i="17"/>
  <c r="P2898" i="17"/>
  <c r="P2899" i="17"/>
  <c r="P2900" i="17"/>
  <c r="P2901" i="17"/>
  <c r="P2902" i="17"/>
  <c r="P2903" i="17"/>
  <c r="P2904" i="17"/>
  <c r="P2905" i="17"/>
  <c r="P2906" i="17"/>
  <c r="P2907" i="17"/>
  <c r="P2908" i="17"/>
  <c r="P2909" i="17"/>
  <c r="P2910" i="17"/>
  <c r="P2911" i="17"/>
  <c r="P2912" i="17"/>
  <c r="P2913" i="17"/>
  <c r="P2914" i="17"/>
  <c r="P2915" i="17"/>
  <c r="P2916" i="17"/>
  <c r="P2917" i="17"/>
  <c r="P2918" i="17"/>
  <c r="P2919" i="17"/>
  <c r="P2920" i="17"/>
  <c r="P2921" i="17"/>
  <c r="P2922" i="17"/>
  <c r="P2923" i="17"/>
  <c r="P2924" i="17"/>
  <c r="P2925" i="17"/>
  <c r="P2926" i="17"/>
  <c r="P2927" i="17"/>
  <c r="P2928" i="17"/>
  <c r="P2929" i="17"/>
  <c r="P2930" i="17"/>
  <c r="P2931" i="17"/>
  <c r="P2932" i="17"/>
  <c r="P2933" i="17"/>
  <c r="P2934" i="17"/>
  <c r="P2935" i="17"/>
  <c r="P2936" i="17"/>
  <c r="P2937" i="17"/>
  <c r="P2938" i="17"/>
  <c r="P2939" i="17"/>
  <c r="P2940" i="17"/>
  <c r="P2941" i="17"/>
  <c r="P2942" i="17"/>
  <c r="P2943" i="17"/>
  <c r="P2944" i="17"/>
  <c r="P2945" i="17"/>
  <c r="P2946" i="17"/>
  <c r="P2947" i="17"/>
  <c r="P2948" i="17"/>
  <c r="P2949" i="17"/>
  <c r="P2950" i="17"/>
  <c r="P2951" i="17"/>
  <c r="P2952" i="17"/>
  <c r="P2953" i="17"/>
  <c r="P2954" i="17"/>
  <c r="P2955" i="17"/>
  <c r="P2956" i="17"/>
  <c r="P2957" i="17"/>
  <c r="P2958" i="17"/>
  <c r="P2959" i="17"/>
  <c r="P2960" i="17"/>
  <c r="P2961" i="17"/>
  <c r="P2962" i="17"/>
  <c r="P2963" i="17"/>
  <c r="P2964" i="17"/>
  <c r="P2965" i="17"/>
  <c r="P2966" i="17"/>
  <c r="P2967" i="17"/>
  <c r="P2968" i="17"/>
  <c r="P2969" i="17"/>
  <c r="P2970" i="17"/>
  <c r="P2971" i="17"/>
  <c r="P2972" i="17"/>
  <c r="P2973" i="17"/>
  <c r="P2974" i="17"/>
  <c r="P2975" i="17"/>
  <c r="P2976" i="17"/>
  <c r="P2977" i="17"/>
  <c r="P2978" i="17"/>
  <c r="P2979" i="17"/>
  <c r="P2980" i="17"/>
  <c r="P2981" i="17"/>
  <c r="P2982" i="17"/>
  <c r="P2983" i="17"/>
  <c r="P2984" i="17"/>
  <c r="P2985" i="17"/>
  <c r="P2986" i="17"/>
  <c r="P2987" i="17"/>
  <c r="P2988" i="17"/>
  <c r="P2989" i="17"/>
  <c r="P2990" i="17"/>
  <c r="P2991" i="17"/>
  <c r="P2992" i="17"/>
  <c r="P2993" i="17"/>
  <c r="P2994" i="17"/>
  <c r="P2995" i="17"/>
  <c r="P2996" i="17"/>
  <c r="P2997" i="17"/>
  <c r="P2998" i="17"/>
  <c r="P2999" i="17"/>
  <c r="P3000" i="17"/>
  <c r="P3001" i="17"/>
  <c r="P3002" i="17"/>
  <c r="P3003" i="17"/>
  <c r="P3004" i="17"/>
  <c r="P3005" i="17"/>
  <c r="P3006" i="17"/>
  <c r="P3007" i="17"/>
  <c r="P3008" i="17"/>
  <c r="P3009" i="17"/>
  <c r="P3010" i="17"/>
  <c r="P3011" i="17"/>
  <c r="P3012" i="17"/>
  <c r="P3013" i="17"/>
  <c r="P3014" i="17"/>
  <c r="P3015" i="17"/>
  <c r="P3016" i="17"/>
  <c r="P3017" i="17"/>
  <c r="P3018" i="17"/>
  <c r="P3019" i="17"/>
  <c r="P3020" i="17"/>
  <c r="P3021" i="17"/>
  <c r="P3022" i="17"/>
  <c r="P3023" i="17"/>
  <c r="P3024" i="17"/>
  <c r="P3025" i="17"/>
  <c r="P3026" i="17"/>
  <c r="P3027" i="17"/>
  <c r="P3028" i="17"/>
  <c r="P3029" i="17"/>
  <c r="P3030" i="17"/>
  <c r="P3031" i="17"/>
  <c r="P3032" i="17"/>
  <c r="P3033" i="17"/>
  <c r="P3034" i="17"/>
  <c r="P3035" i="17"/>
  <c r="P3036" i="17"/>
  <c r="P3037" i="17"/>
  <c r="P3038" i="17"/>
  <c r="P3039" i="17"/>
  <c r="P3040" i="17"/>
  <c r="P3041" i="17"/>
  <c r="P3042" i="17"/>
  <c r="P3043" i="17"/>
  <c r="P3044" i="17"/>
  <c r="P3045" i="17"/>
  <c r="P3046" i="17"/>
  <c r="P3047" i="17"/>
  <c r="P3048" i="17"/>
  <c r="P3049" i="17"/>
  <c r="P3050" i="17"/>
  <c r="P3051" i="17"/>
  <c r="P3052" i="17"/>
  <c r="P3053" i="17"/>
  <c r="P3054" i="17"/>
  <c r="P3055" i="17"/>
  <c r="P3056" i="17"/>
  <c r="P3057" i="17"/>
  <c r="P3058" i="17"/>
  <c r="P3059" i="17"/>
  <c r="P3060" i="17"/>
  <c r="P3061" i="17"/>
  <c r="P3062" i="17"/>
  <c r="P3063" i="17"/>
  <c r="P3065" i="17"/>
  <c r="P3066" i="17"/>
  <c r="P3067" i="17"/>
  <c r="P3068" i="17"/>
  <c r="P3069" i="17"/>
  <c r="P3070" i="17"/>
  <c r="P3071" i="17"/>
  <c r="P3072" i="17"/>
  <c r="P3073" i="17"/>
  <c r="P3074" i="17"/>
  <c r="P3075" i="17"/>
  <c r="P3076" i="17"/>
  <c r="P3077" i="17"/>
  <c r="P3078" i="17"/>
  <c r="P3079" i="17"/>
  <c r="P3080" i="17"/>
  <c r="P3081" i="17"/>
  <c r="P3082" i="17"/>
  <c r="P3083" i="17"/>
  <c r="P3084" i="17"/>
  <c r="P3085" i="17"/>
  <c r="P3086" i="17"/>
  <c r="P3087" i="17"/>
  <c r="P3088" i="17"/>
  <c r="P3089" i="17"/>
  <c r="P3090" i="17"/>
  <c r="P3091" i="17"/>
  <c r="P3092" i="17"/>
  <c r="P3093" i="17"/>
  <c r="P3094" i="17"/>
  <c r="P3095" i="17"/>
  <c r="P3096" i="17"/>
  <c r="P3097" i="17"/>
  <c r="P3098" i="17"/>
  <c r="P3099" i="17"/>
  <c r="P3100" i="17"/>
  <c r="P3101" i="17"/>
  <c r="P3102" i="17"/>
  <c r="P3103" i="17"/>
  <c r="P3104" i="17"/>
  <c r="P3105" i="17"/>
  <c r="P3106" i="17"/>
  <c r="P3107" i="17"/>
  <c r="P3109" i="17"/>
  <c r="P3110" i="17"/>
  <c r="P3111" i="17"/>
  <c r="P3112" i="17"/>
  <c r="P3113" i="17"/>
  <c r="P3114" i="17"/>
  <c r="P3115" i="17"/>
  <c r="P3116" i="17"/>
  <c r="P3117" i="17"/>
  <c r="P3119" i="17"/>
  <c r="P3120" i="17"/>
  <c r="P3121" i="17"/>
  <c r="P3122" i="17"/>
  <c r="P3123" i="17"/>
  <c r="P3124" i="17"/>
  <c r="P3125" i="17"/>
  <c r="P3126" i="17"/>
  <c r="P3127" i="17"/>
  <c r="P3128" i="17"/>
  <c r="P3129" i="17"/>
  <c r="P3130" i="17"/>
  <c r="P3131" i="17"/>
  <c r="P3132" i="17"/>
  <c r="P3133" i="17"/>
  <c r="P3134" i="17"/>
  <c r="P3135" i="17"/>
  <c r="P3136" i="17"/>
  <c r="P3137" i="17"/>
  <c r="P3138" i="17"/>
  <c r="P3139" i="17"/>
  <c r="P3140" i="17"/>
  <c r="P3141" i="17"/>
  <c r="P3142" i="17"/>
  <c r="P3143" i="17"/>
  <c r="P3144" i="17"/>
  <c r="P3145" i="17"/>
  <c r="P3146" i="17"/>
  <c r="P3147" i="17"/>
  <c r="P3148" i="17"/>
  <c r="P3149" i="17"/>
  <c r="P3150" i="17"/>
  <c r="P3151" i="17"/>
  <c r="P3152" i="17"/>
  <c r="P3153" i="17"/>
  <c r="P3154" i="17"/>
  <c r="P3155" i="17"/>
  <c r="P3156" i="17"/>
  <c r="P3157" i="17"/>
  <c r="P3158" i="17"/>
  <c r="P3159" i="17"/>
  <c r="P3160" i="17"/>
  <c r="P3161" i="17"/>
  <c r="P3162" i="17"/>
  <c r="P3163" i="17"/>
  <c r="P3164" i="17"/>
  <c r="P3165" i="17"/>
  <c r="P3166" i="17"/>
  <c r="P3167" i="17"/>
  <c r="P3168" i="17"/>
  <c r="P3169" i="17"/>
  <c r="P3170" i="17"/>
  <c r="P3171" i="17"/>
  <c r="P3172" i="17"/>
  <c r="P3173" i="17"/>
  <c r="P3174" i="17"/>
  <c r="P3175" i="17"/>
  <c r="P3176" i="17"/>
  <c r="P3177" i="17"/>
  <c r="P3178" i="17"/>
  <c r="P3179" i="17"/>
  <c r="P3180" i="17"/>
  <c r="P3181" i="17"/>
  <c r="P3182" i="17"/>
  <c r="P3183" i="17"/>
  <c r="P3184" i="17"/>
  <c r="P3185" i="17"/>
  <c r="P3186" i="17"/>
  <c r="P3187" i="17"/>
  <c r="P3188" i="17"/>
  <c r="P3189" i="17"/>
  <c r="P3190" i="17"/>
  <c r="P3191" i="17"/>
  <c r="P3192" i="17"/>
  <c r="P3193" i="17"/>
  <c r="P3194" i="17"/>
  <c r="P3195" i="17"/>
  <c r="P3196" i="17"/>
  <c r="P3197" i="17"/>
  <c r="P3198" i="17"/>
  <c r="P3199" i="17"/>
  <c r="P3200" i="17"/>
  <c r="P3201" i="17"/>
  <c r="P3202" i="17"/>
  <c r="P3203" i="17"/>
  <c r="P3204" i="17"/>
  <c r="P3205" i="17"/>
  <c r="P3206" i="17"/>
  <c r="P3207" i="17"/>
  <c r="P3208" i="17"/>
  <c r="P3209" i="17"/>
  <c r="P3210" i="17"/>
  <c r="P3211" i="17"/>
  <c r="P3212" i="17"/>
  <c r="P3213" i="17"/>
  <c r="P3214" i="17"/>
  <c r="P3215" i="17"/>
  <c r="P3216" i="17"/>
  <c r="P3217" i="17"/>
  <c r="P3218" i="17"/>
  <c r="P3220" i="17"/>
  <c r="P3221" i="17"/>
  <c r="P3222" i="17"/>
  <c r="P3223" i="17"/>
  <c r="P3224" i="17"/>
  <c r="P3225" i="17"/>
  <c r="P3226" i="17"/>
  <c r="P3227" i="17"/>
  <c r="P3228" i="17"/>
  <c r="P3229" i="17"/>
  <c r="P3230" i="17"/>
  <c r="P3231" i="17"/>
  <c r="P3232" i="17"/>
  <c r="P3233" i="17"/>
  <c r="P3234" i="17"/>
  <c r="P3235" i="17"/>
  <c r="P3236" i="17"/>
  <c r="P3237" i="17"/>
  <c r="P3238" i="17"/>
  <c r="P3239" i="17"/>
  <c r="P3240" i="17"/>
  <c r="P3241" i="17"/>
  <c r="P3242" i="17"/>
  <c r="P3243" i="17"/>
  <c r="P3244" i="17"/>
  <c r="P3245" i="17"/>
  <c r="P3246" i="17"/>
  <c r="P3247" i="17"/>
  <c r="P3248" i="17"/>
  <c r="P3249" i="17"/>
  <c r="P3250" i="17"/>
  <c r="P3251" i="17"/>
  <c r="P3252" i="17"/>
  <c r="P3253" i="17"/>
  <c r="P3254" i="17"/>
  <c r="P3255" i="17"/>
  <c r="P3256" i="17"/>
  <c r="P3257" i="17"/>
  <c r="P3258" i="17"/>
  <c r="P3259" i="17"/>
  <c r="P3260" i="17"/>
  <c r="P3261" i="17"/>
  <c r="P3262" i="17"/>
  <c r="P3263" i="17"/>
  <c r="P3264" i="17"/>
  <c r="P3265" i="17"/>
  <c r="P3266" i="17"/>
  <c r="P3267" i="17"/>
  <c r="P3268" i="17"/>
  <c r="P3269" i="17"/>
  <c r="P3270" i="17"/>
  <c r="P3271" i="17"/>
  <c r="P3272" i="17"/>
  <c r="P3273" i="17"/>
  <c r="P3274" i="17"/>
  <c r="P3275" i="17"/>
  <c r="P3276" i="17"/>
  <c r="P3277" i="17"/>
  <c r="P3278" i="17"/>
  <c r="P3279" i="17"/>
  <c r="P3280" i="17"/>
  <c r="P3281" i="17"/>
  <c r="P3282" i="17"/>
  <c r="P3284" i="17"/>
  <c r="P3285" i="17"/>
  <c r="P3286" i="17"/>
  <c r="P3287" i="17"/>
  <c r="P3288" i="17"/>
  <c r="P3289" i="17"/>
  <c r="P3290" i="17"/>
  <c r="P3291" i="17"/>
  <c r="P3292" i="17"/>
  <c r="P3293" i="17"/>
  <c r="P3294" i="17"/>
  <c r="P3295" i="17"/>
  <c r="P3296" i="17"/>
  <c r="P3297" i="17"/>
  <c r="P3298" i="17"/>
  <c r="P3299" i="17"/>
  <c r="P3300" i="17"/>
  <c r="P3301" i="17"/>
  <c r="P3302" i="17"/>
  <c r="P3303" i="17"/>
  <c r="P3304" i="17"/>
  <c r="P3305" i="17"/>
  <c r="P3306" i="17"/>
  <c r="P3307" i="17"/>
  <c r="P3308" i="17"/>
  <c r="P3309" i="17"/>
  <c r="P3310" i="17"/>
  <c r="P3311" i="17"/>
  <c r="P3312" i="17"/>
  <c r="P3313" i="17"/>
  <c r="P3314" i="17"/>
  <c r="P3315" i="17"/>
  <c r="P3316" i="17"/>
  <c r="P3317" i="17"/>
  <c r="P3318" i="17"/>
  <c r="P3319" i="17"/>
  <c r="P3320" i="17"/>
  <c r="P3321" i="17"/>
  <c r="P3322" i="17"/>
  <c r="P3323" i="17"/>
  <c r="P3324" i="17"/>
  <c r="P3325" i="17"/>
  <c r="P3326" i="17"/>
  <c r="P3327" i="17"/>
  <c r="P3328" i="17"/>
  <c r="P3329" i="17"/>
  <c r="P3330" i="17"/>
  <c r="P3331" i="17"/>
  <c r="P3332" i="17"/>
  <c r="P3333" i="17"/>
  <c r="P3334" i="17"/>
  <c r="P3335" i="17"/>
  <c r="P3336" i="17"/>
  <c r="P3337" i="17"/>
  <c r="P3338" i="17"/>
  <c r="P3339" i="17"/>
  <c r="P3340" i="17"/>
  <c r="P3341" i="17"/>
  <c r="P3342" i="17"/>
  <c r="P3343" i="17"/>
  <c r="P3344" i="17"/>
  <c r="P3345" i="17"/>
  <c r="P3346" i="17"/>
  <c r="P3347" i="17"/>
  <c r="P3348" i="17"/>
  <c r="P3349" i="17"/>
  <c r="P3350" i="17"/>
  <c r="P3351" i="17"/>
  <c r="P3352" i="17"/>
  <c r="P3353" i="17"/>
  <c r="P3354" i="17"/>
  <c r="P3355" i="17"/>
  <c r="P3356" i="17"/>
  <c r="P3357" i="17"/>
  <c r="P3358" i="17"/>
  <c r="P3359" i="17"/>
  <c r="P3360" i="17"/>
  <c r="P3361" i="17"/>
  <c r="P3362" i="17"/>
  <c r="P3363" i="17"/>
  <c r="P3364" i="17"/>
  <c r="P3365" i="17"/>
  <c r="P3366" i="17"/>
  <c r="P3367" i="17"/>
  <c r="P3368" i="17"/>
  <c r="P3369" i="17"/>
  <c r="P3370" i="17"/>
  <c r="P3371" i="17"/>
  <c r="P3372" i="17"/>
  <c r="P3373" i="17"/>
  <c r="P3374" i="17"/>
  <c r="P3375" i="17"/>
  <c r="P3376" i="17"/>
  <c r="P3377" i="17"/>
  <c r="P3378" i="17"/>
  <c r="P3379" i="17"/>
  <c r="P3380" i="17"/>
  <c r="P3381" i="17"/>
  <c r="P3382" i="17"/>
  <c r="P3383" i="17"/>
  <c r="P3384" i="17"/>
  <c r="P3385" i="17"/>
  <c r="P3386" i="17"/>
  <c r="P3387" i="17"/>
  <c r="P3388" i="17"/>
  <c r="P3389" i="17"/>
  <c r="P3390" i="17"/>
  <c r="P3391" i="17"/>
  <c r="P3392" i="17"/>
  <c r="P3393" i="17"/>
  <c r="P3394" i="17"/>
  <c r="P3395" i="17"/>
  <c r="P3396" i="17"/>
  <c r="P3397" i="17"/>
  <c r="P3399" i="17"/>
  <c r="P3400" i="17"/>
  <c r="P3401" i="17"/>
  <c r="P3402" i="17"/>
  <c r="P3403" i="17"/>
  <c r="P3404" i="17"/>
  <c r="P3405" i="17"/>
  <c r="P3406" i="17"/>
  <c r="P3407" i="17"/>
  <c r="P3408" i="17"/>
  <c r="P3409" i="17"/>
  <c r="P3410" i="17"/>
  <c r="P3411" i="17"/>
  <c r="P3413" i="17"/>
  <c r="P3414" i="17"/>
  <c r="P3415" i="17"/>
  <c r="P3416" i="17"/>
  <c r="P3417" i="17"/>
  <c r="P3418" i="17"/>
  <c r="P3419" i="17"/>
  <c r="P3420" i="17"/>
  <c r="P3421" i="17"/>
  <c r="P3422" i="17"/>
  <c r="P3423" i="17"/>
  <c r="P3424" i="17"/>
  <c r="P3425" i="17"/>
  <c r="P3426" i="17"/>
  <c r="P3427" i="17"/>
  <c r="P3428" i="17"/>
  <c r="P3429" i="17"/>
  <c r="P3430" i="17"/>
  <c r="P3431" i="17"/>
  <c r="P3432" i="17"/>
  <c r="P3433" i="17"/>
  <c r="P3434" i="17"/>
  <c r="P3435" i="17"/>
  <c r="P3436" i="17"/>
  <c r="P3437" i="17"/>
  <c r="P3438" i="17"/>
  <c r="P3439" i="17"/>
  <c r="P3440" i="17"/>
  <c r="P3441" i="17"/>
  <c r="P3442" i="17"/>
  <c r="P3443" i="17"/>
  <c r="P3444" i="17"/>
  <c r="P3445" i="17"/>
  <c r="P3446" i="17"/>
  <c r="P3447" i="17"/>
  <c r="P3448" i="17"/>
  <c r="P3449" i="17"/>
  <c r="P3450" i="17"/>
  <c r="P3451" i="17"/>
  <c r="P3452" i="17"/>
  <c r="P3453" i="17"/>
  <c r="P3454" i="17"/>
  <c r="P3455" i="17"/>
  <c r="P3456" i="17"/>
  <c r="P3457" i="17"/>
  <c r="P3458" i="17"/>
  <c r="P3459" i="17"/>
  <c r="P3460" i="17"/>
  <c r="P3461" i="17"/>
  <c r="P3462" i="17"/>
  <c r="P3463" i="17"/>
  <c r="P3464" i="17"/>
  <c r="P3465" i="17"/>
  <c r="P3466" i="17"/>
  <c r="P3467" i="17"/>
  <c r="P3468" i="17"/>
  <c r="P3469" i="17"/>
  <c r="P3470" i="17"/>
  <c r="P3471" i="17"/>
  <c r="P3472" i="17"/>
  <c r="P3473" i="17"/>
  <c r="P3474" i="17"/>
  <c r="P3475" i="17"/>
  <c r="P3476" i="17"/>
  <c r="P3477" i="17"/>
  <c r="P3478" i="17"/>
  <c r="P3479" i="17"/>
  <c r="P3480" i="17"/>
  <c r="P3481" i="17"/>
  <c r="P3482" i="17"/>
  <c r="P3483" i="17"/>
  <c r="P3484" i="17"/>
  <c r="P3485" i="17"/>
  <c r="P3486" i="17"/>
  <c r="P3487" i="17"/>
  <c r="P3488" i="17"/>
  <c r="P3489" i="17"/>
  <c r="P3490" i="17"/>
  <c r="P3491" i="17"/>
  <c r="P3492" i="17"/>
  <c r="P3493" i="17"/>
  <c r="P3494" i="17"/>
  <c r="P3495" i="17"/>
  <c r="P3496" i="17"/>
  <c r="P3497" i="17"/>
  <c r="P3498" i="17"/>
  <c r="P3499" i="17"/>
  <c r="P3500" i="17"/>
  <c r="P3501" i="17"/>
  <c r="P3502" i="17"/>
  <c r="P3503" i="17"/>
  <c r="P3504" i="17"/>
  <c r="P3505" i="17"/>
  <c r="P3506" i="17"/>
  <c r="P3507" i="17"/>
  <c r="P3508" i="17"/>
  <c r="P3509" i="17"/>
  <c r="P3510" i="17"/>
  <c r="P3511" i="17"/>
  <c r="P3512" i="17"/>
  <c r="P3513" i="17"/>
  <c r="P3514" i="17"/>
  <c r="P3515" i="17"/>
  <c r="P3516" i="17"/>
  <c r="P3517" i="17"/>
  <c r="P3518" i="17"/>
  <c r="P3519" i="17"/>
  <c r="P3520" i="17"/>
  <c r="P3521" i="17"/>
  <c r="P3522" i="17"/>
  <c r="P3523" i="17"/>
  <c r="P3524" i="17"/>
  <c r="P3525" i="17"/>
  <c r="P3526" i="17"/>
  <c r="P3527" i="17"/>
  <c r="P3528" i="17"/>
  <c r="P3529" i="17"/>
  <c r="P3530" i="17"/>
  <c r="P3531" i="17"/>
  <c r="P3532" i="17"/>
  <c r="P3533" i="17"/>
  <c r="P3534" i="17"/>
  <c r="P3535" i="17"/>
  <c r="P3536" i="17"/>
  <c r="P3537" i="17"/>
  <c r="P3538" i="17"/>
  <c r="P3539" i="17"/>
  <c r="P3540" i="17"/>
  <c r="P3541" i="17"/>
  <c r="P3542" i="17"/>
  <c r="P3543" i="17"/>
  <c r="P3544" i="17"/>
  <c r="P3545" i="17"/>
  <c r="P3546" i="17"/>
  <c r="P3547" i="17"/>
  <c r="P3548" i="17"/>
  <c r="P3549" i="17"/>
  <c r="P3550" i="17"/>
  <c r="P3551" i="17"/>
  <c r="P3552" i="17"/>
  <c r="P3553" i="17"/>
  <c r="P3554" i="17"/>
  <c r="P3555" i="17"/>
  <c r="P3556" i="17"/>
  <c r="P3557" i="17"/>
  <c r="P3558" i="17"/>
  <c r="P3559" i="17"/>
  <c r="P3560" i="17"/>
  <c r="P3561" i="17"/>
  <c r="P3562" i="17"/>
  <c r="P3563" i="17"/>
  <c r="P3564" i="17"/>
  <c r="P3565" i="17"/>
  <c r="P3566" i="17"/>
  <c r="P3567" i="17"/>
  <c r="P3568" i="17"/>
  <c r="P3569" i="17"/>
  <c r="P3570" i="17"/>
  <c r="P3571" i="17"/>
  <c r="P3572" i="17"/>
  <c r="P3573" i="17"/>
  <c r="P3574" i="17"/>
  <c r="P3575" i="17"/>
  <c r="P3576" i="17"/>
  <c r="P3577" i="17"/>
  <c r="P3578" i="17"/>
  <c r="P3579" i="17"/>
  <c r="P3580" i="17"/>
  <c r="P3581" i="17"/>
  <c r="P3582" i="17"/>
  <c r="P3583" i="17"/>
  <c r="P3584" i="17"/>
  <c r="P3585" i="17"/>
  <c r="P3586" i="17"/>
  <c r="P3587" i="17"/>
  <c r="P3588" i="17"/>
  <c r="P3589" i="17"/>
  <c r="P3590" i="17"/>
  <c r="P3591" i="17"/>
  <c r="P3592" i="17"/>
  <c r="P3593" i="17"/>
  <c r="P3594" i="17"/>
  <c r="P3595" i="17"/>
  <c r="P3596" i="17"/>
  <c r="P3597" i="17"/>
  <c r="P3598" i="17"/>
  <c r="P3599" i="17"/>
  <c r="P3600" i="17"/>
  <c r="P3601" i="17"/>
  <c r="P3602" i="17"/>
  <c r="P3603" i="17"/>
  <c r="P3604" i="17"/>
  <c r="P3605" i="17"/>
  <c r="P3606" i="17"/>
  <c r="P3607" i="17"/>
  <c r="P3608" i="17"/>
  <c r="P3609" i="17"/>
  <c r="P3610" i="17"/>
  <c r="P3611" i="17"/>
  <c r="P3612" i="17"/>
  <c r="P3613" i="17"/>
  <c r="P3614" i="17"/>
  <c r="P3615" i="17"/>
  <c r="P3616" i="17"/>
  <c r="P3617" i="17"/>
  <c r="P3618" i="17"/>
  <c r="P3619" i="17"/>
  <c r="P3620" i="17"/>
  <c r="P3621" i="17"/>
  <c r="P3622" i="17"/>
  <c r="P3623" i="17"/>
  <c r="P3624" i="17"/>
  <c r="P3625" i="17"/>
  <c r="P3626" i="17"/>
  <c r="P199" i="17"/>
  <c r="P200" i="17"/>
  <c r="P195" i="17"/>
  <c r="P196" i="17"/>
  <c r="P197" i="17"/>
  <c r="P198" i="17"/>
  <c r="P194" i="17"/>
  <c r="P191" i="17"/>
  <c r="P192" i="17"/>
  <c r="P193" i="17"/>
  <c r="P189" i="17"/>
  <c r="P190" i="17"/>
  <c r="P30" i="17"/>
  <c r="P31" i="17"/>
  <c r="P32" i="17"/>
  <c r="P33" i="17"/>
  <c r="P34" i="17"/>
  <c r="P35" i="17"/>
  <c r="P36" i="17"/>
  <c r="P37" i="17"/>
  <c r="P38" i="17"/>
  <c r="P39" i="17"/>
  <c r="P40" i="17"/>
  <c r="P41" i="17"/>
  <c r="P42" i="17"/>
  <c r="P43" i="17"/>
  <c r="P44" i="17"/>
  <c r="P45" i="17"/>
  <c r="P46" i="17"/>
  <c r="P47" i="17"/>
  <c r="P48" i="17"/>
  <c r="P49" i="17"/>
  <c r="P50"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7" i="17"/>
  <c r="P89" i="17"/>
  <c r="P90" i="17"/>
  <c r="P91" i="17"/>
  <c r="P92" i="17"/>
  <c r="P93" i="17"/>
  <c r="P94" i="17"/>
  <c r="P95" i="17"/>
  <c r="P96" i="17"/>
  <c r="P97" i="17"/>
  <c r="P98" i="17"/>
  <c r="P99" i="17"/>
  <c r="P100" i="17"/>
  <c r="P101" i="17"/>
  <c r="P103" i="17"/>
  <c r="P113" i="17"/>
  <c r="P114" i="17"/>
  <c r="P115" i="17"/>
  <c r="P116" i="17"/>
  <c r="P117" i="17"/>
  <c r="P118" i="17"/>
  <c r="P119" i="17"/>
  <c r="P120" i="17"/>
  <c r="P121" i="17"/>
  <c r="P122" i="17"/>
  <c r="P123" i="17"/>
  <c r="P124" i="17"/>
  <c r="P126" i="17"/>
  <c r="P127" i="17"/>
  <c r="P128" i="17"/>
  <c r="P129"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6" i="17"/>
  <c r="P157" i="17"/>
  <c r="P158" i="17"/>
  <c r="P159" i="17"/>
  <c r="P160" i="17"/>
  <c r="P161" i="17"/>
  <c r="P162" i="17"/>
  <c r="P163" i="17"/>
  <c r="P164" i="17"/>
  <c r="P165" i="17"/>
  <c r="P166" i="17"/>
  <c r="P167" i="17"/>
  <c r="P168" i="17"/>
  <c r="P169" i="17"/>
  <c r="P170" i="17"/>
  <c r="P171" i="17"/>
  <c r="P172" i="17"/>
  <c r="P173" i="17"/>
  <c r="P175" i="17"/>
  <c r="P176" i="17"/>
  <c r="P177" i="17"/>
  <c r="P178" i="17"/>
  <c r="P179" i="17"/>
  <c r="P181" i="17"/>
  <c r="P182" i="17"/>
  <c r="P183" i="17"/>
  <c r="P184" i="17"/>
  <c r="P185" i="17"/>
  <c r="P186" i="17"/>
  <c r="P187" i="17"/>
  <c r="P29" i="17"/>
  <c r="P3" i="17"/>
  <c r="P4" i="17"/>
  <c r="P5" i="17"/>
  <c r="P6" i="17"/>
  <c r="P7" i="17"/>
  <c r="P8" i="17"/>
  <c r="P9" i="17"/>
  <c r="P10" i="17"/>
  <c r="P11" i="17"/>
  <c r="P13" i="17"/>
  <c r="P14" i="17"/>
  <c r="P15" i="17"/>
  <c r="P16" i="17"/>
  <c r="P17" i="17"/>
  <c r="P19" i="17"/>
  <c r="P20" i="17"/>
  <c r="P21" i="17"/>
  <c r="P22" i="17"/>
  <c r="P23" i="17"/>
  <c r="P24" i="17"/>
  <c r="P25" i="17"/>
  <c r="P26" i="17"/>
  <c r="P27" i="17"/>
  <c r="P2" i="17"/>
  <c r="V1423" i="17"/>
  <c r="U1423" i="17"/>
  <c r="A1423" i="17"/>
  <c r="V1183" i="17"/>
  <c r="U1183" i="17"/>
  <c r="A1183" i="17"/>
  <c r="V1213" i="17"/>
  <c r="U1213" i="17"/>
  <c r="A1213" i="17"/>
  <c r="V1168" i="17"/>
  <c r="U1168" i="17"/>
  <c r="A1168" i="17"/>
  <c r="V3194" i="17"/>
  <c r="U3194" i="17"/>
  <c r="A3194" i="17"/>
  <c r="V2344" i="17"/>
  <c r="U2344" i="17"/>
  <c r="A2344" i="17"/>
  <c r="V1955" i="17"/>
  <c r="U1955" i="17"/>
  <c r="A1955" i="17"/>
  <c r="V826" i="17"/>
  <c r="U826" i="17"/>
  <c r="A826" i="17"/>
  <c r="V740" i="17"/>
  <c r="U740" i="17"/>
  <c r="A740" i="17"/>
  <c r="V600" i="17"/>
  <c r="U600" i="17"/>
  <c r="A600" i="17"/>
  <c r="V83" i="17"/>
  <c r="U83" i="17"/>
  <c r="A83" i="17"/>
  <c r="V24" i="17"/>
  <c r="U24" i="17"/>
  <c r="A24" i="17"/>
  <c r="G3194" i="17" l="1"/>
  <c r="G3207" i="15" s="1"/>
  <c r="G740" i="17"/>
  <c r="G1121" i="15" s="1"/>
  <c r="G1423" i="17"/>
  <c r="G1798" i="15" s="1"/>
  <c r="G24" i="17"/>
  <c r="G405" i="15" s="1"/>
  <c r="G826" i="17"/>
  <c r="G1207" i="15" s="1"/>
  <c r="G1168" i="17"/>
  <c r="G1549" i="15" s="1"/>
  <c r="G83" i="17"/>
  <c r="G464" i="15" s="1"/>
  <c r="G1955" i="17"/>
  <c r="G2330" i="15" s="1"/>
  <c r="G1213" i="17"/>
  <c r="G1594" i="15" s="1"/>
  <c r="G600" i="17"/>
  <c r="G981" i="15" s="1"/>
  <c r="G2344" i="17"/>
  <c r="G2719" i="15" s="1"/>
  <c r="G1183" i="17"/>
  <c r="G1564" i="15" s="1"/>
  <c r="N826" i="17"/>
  <c r="Q826" i="17" s="1"/>
  <c r="S839" i="15" s="1"/>
  <c r="O3194" i="17"/>
  <c r="N1183" i="17"/>
  <c r="O1183" i="17" s="1"/>
  <c r="O1955" i="17"/>
  <c r="N83" i="17"/>
  <c r="Q83" i="17" s="1"/>
  <c r="S96" i="15" s="1"/>
  <c r="N600" i="17"/>
  <c r="Q600" i="17" s="1"/>
  <c r="S613" i="15" s="1"/>
  <c r="N24" i="17"/>
  <c r="Q24" i="17" s="1"/>
  <c r="S37" i="15" s="1"/>
  <c r="N740" i="17"/>
  <c r="O740" i="17" s="1"/>
  <c r="N1423" i="17"/>
  <c r="Q1423" i="17" s="1"/>
  <c r="S1436" i="15" s="1"/>
  <c r="Q2344" i="17"/>
  <c r="S2357" i="15" s="1"/>
  <c r="N1213" i="17"/>
  <c r="Q1213" i="17" s="1"/>
  <c r="S1226" i="15" s="1"/>
  <c r="N1168" i="17"/>
  <c r="Q1168" i="17" s="1"/>
  <c r="S1181" i="15" s="1"/>
  <c r="T1423" i="17" l="1"/>
  <c r="T24" i="17"/>
  <c r="T600" i="17"/>
  <c r="T83" i="17"/>
  <c r="T1213" i="17"/>
  <c r="T2344" i="17"/>
  <c r="T826" i="17"/>
  <c r="O24" i="17"/>
  <c r="Q1183" i="17"/>
  <c r="S1196" i="15" s="1"/>
  <c r="Q740" i="17"/>
  <c r="S753" i="15" s="1"/>
  <c r="Q3194" i="17"/>
  <c r="S3207" i="15" s="1"/>
  <c r="O826" i="17"/>
  <c r="O1213" i="17"/>
  <c r="O83" i="17"/>
  <c r="Q1955" i="17"/>
  <c r="S1968" i="15" s="1"/>
  <c r="O2344" i="17"/>
  <c r="O600" i="17"/>
  <c r="O1423" i="17"/>
  <c r="S1168" i="17"/>
  <c r="T1168" i="17"/>
  <c r="S1423" i="17"/>
  <c r="R1423" i="17"/>
  <c r="O1168" i="17"/>
  <c r="R1168" i="17"/>
  <c r="S1213" i="17"/>
  <c r="R1213" i="17"/>
  <c r="S2344" i="17"/>
  <c r="R2344" i="17"/>
  <c r="S826" i="17"/>
  <c r="R826" i="17"/>
  <c r="S600" i="17"/>
  <c r="R600" i="17"/>
  <c r="S83" i="17"/>
  <c r="R83" i="17"/>
  <c r="S24" i="17"/>
  <c r="R24" i="17"/>
  <c r="T3194" i="17" l="1"/>
  <c r="T1955" i="17"/>
  <c r="T740" i="17"/>
  <c r="T1183" i="17"/>
  <c r="R3194" i="17"/>
  <c r="S3194" i="17"/>
  <c r="S740" i="17"/>
  <c r="R1183" i="17"/>
  <c r="S1183" i="17"/>
  <c r="R740" i="17"/>
  <c r="S1955" i="17"/>
  <c r="R1955" i="17"/>
  <c r="U3" i="17"/>
  <c r="V3" i="17"/>
  <c r="U4" i="17"/>
  <c r="V4" i="17"/>
  <c r="U5" i="17"/>
  <c r="V5" i="17"/>
  <c r="U6" i="17"/>
  <c r="V6" i="17"/>
  <c r="U7" i="17"/>
  <c r="V7" i="17"/>
  <c r="U8" i="17"/>
  <c r="V8" i="17"/>
  <c r="U9" i="17"/>
  <c r="V9" i="17"/>
  <c r="U10" i="17"/>
  <c r="V10" i="17"/>
  <c r="U11" i="17"/>
  <c r="V11" i="17"/>
  <c r="U13" i="17"/>
  <c r="V13" i="17"/>
  <c r="U14" i="17"/>
  <c r="V14" i="17"/>
  <c r="U15" i="17"/>
  <c r="V15" i="17"/>
  <c r="U16" i="17"/>
  <c r="V16" i="17"/>
  <c r="U17" i="17"/>
  <c r="V17" i="17"/>
  <c r="U19" i="17"/>
  <c r="V19" i="17"/>
  <c r="U20" i="17"/>
  <c r="V20" i="17"/>
  <c r="U21" i="17"/>
  <c r="V21" i="17"/>
  <c r="U22" i="17"/>
  <c r="V22" i="17"/>
  <c r="U23" i="17"/>
  <c r="V23" i="17"/>
  <c r="U25" i="17"/>
  <c r="V25" i="17"/>
  <c r="U26" i="17"/>
  <c r="V26" i="17"/>
  <c r="U27" i="17"/>
  <c r="V27" i="17"/>
  <c r="U28" i="17"/>
  <c r="U29" i="17"/>
  <c r="V29" i="17"/>
  <c r="U30" i="17"/>
  <c r="V30" i="17"/>
  <c r="U31" i="17"/>
  <c r="V31" i="17"/>
  <c r="U32" i="17"/>
  <c r="V32" i="17"/>
  <c r="U33" i="17"/>
  <c r="V33" i="17"/>
  <c r="U34" i="17"/>
  <c r="V34" i="17"/>
  <c r="U35" i="17"/>
  <c r="V35" i="17"/>
  <c r="U36" i="17"/>
  <c r="V36" i="17"/>
  <c r="U37" i="17"/>
  <c r="V37" i="17"/>
  <c r="U38" i="17"/>
  <c r="V38" i="17"/>
  <c r="U39" i="17"/>
  <c r="V39" i="17"/>
  <c r="U40" i="17"/>
  <c r="V40" i="17"/>
  <c r="U41" i="17"/>
  <c r="V41" i="17"/>
  <c r="U42" i="17"/>
  <c r="V42" i="17"/>
  <c r="U43" i="17"/>
  <c r="V43" i="17"/>
  <c r="U44" i="17"/>
  <c r="V44" i="17"/>
  <c r="U45" i="17"/>
  <c r="V45" i="17"/>
  <c r="U46" i="17"/>
  <c r="V46" i="17"/>
  <c r="U47" i="17"/>
  <c r="V47" i="17"/>
  <c r="U48" i="17"/>
  <c r="V48" i="17"/>
  <c r="U49" i="17"/>
  <c r="V49" i="17"/>
  <c r="U50" i="17"/>
  <c r="V50" i="17"/>
  <c r="U52" i="17"/>
  <c r="V52" i="17"/>
  <c r="U53" i="17"/>
  <c r="V53" i="17"/>
  <c r="U54" i="17"/>
  <c r="V54" i="17"/>
  <c r="U55" i="17"/>
  <c r="V55" i="17"/>
  <c r="U56" i="17"/>
  <c r="V56" i="17"/>
  <c r="U57" i="17"/>
  <c r="V57" i="17"/>
  <c r="U58" i="17"/>
  <c r="V58" i="17"/>
  <c r="U59" i="17"/>
  <c r="V59" i="17"/>
  <c r="U60" i="17"/>
  <c r="V60" i="17"/>
  <c r="U61" i="17"/>
  <c r="V61" i="17"/>
  <c r="U62" i="17"/>
  <c r="U63" i="17"/>
  <c r="V63" i="17"/>
  <c r="U64" i="17"/>
  <c r="V64" i="17"/>
  <c r="U65" i="17"/>
  <c r="V65" i="17"/>
  <c r="U66" i="17"/>
  <c r="V66" i="17"/>
  <c r="U67" i="17"/>
  <c r="V67" i="17"/>
  <c r="U68" i="17"/>
  <c r="V68" i="17"/>
  <c r="U69" i="17"/>
  <c r="V69" i="17"/>
  <c r="U70" i="17"/>
  <c r="V70" i="17"/>
  <c r="U71" i="17"/>
  <c r="V71" i="17"/>
  <c r="U72" i="17"/>
  <c r="V72" i="17"/>
  <c r="U73" i="17"/>
  <c r="V73" i="17"/>
  <c r="U74" i="17"/>
  <c r="V74" i="17"/>
  <c r="U75" i="17"/>
  <c r="V75" i="17"/>
  <c r="U76" i="17"/>
  <c r="V76" i="17"/>
  <c r="U77" i="17"/>
  <c r="V77" i="17"/>
  <c r="U78" i="17"/>
  <c r="V78" i="17"/>
  <c r="U79" i="17"/>
  <c r="V79" i="17"/>
  <c r="U80" i="17"/>
  <c r="V80" i="17"/>
  <c r="U81" i="17"/>
  <c r="U82" i="17"/>
  <c r="V82" i="17"/>
  <c r="U84" i="17"/>
  <c r="V84" i="17"/>
  <c r="U85" i="17"/>
  <c r="V85" i="17"/>
  <c r="U87" i="17"/>
  <c r="V87" i="17"/>
  <c r="U89" i="17"/>
  <c r="V89" i="17"/>
  <c r="U90" i="17"/>
  <c r="V90" i="17"/>
  <c r="U91" i="17"/>
  <c r="V91" i="17"/>
  <c r="U92" i="17"/>
  <c r="V92" i="17"/>
  <c r="U93" i="17"/>
  <c r="V93" i="17"/>
  <c r="U94" i="17"/>
  <c r="V94" i="17"/>
  <c r="U95" i="17"/>
  <c r="V95" i="17"/>
  <c r="U96" i="17"/>
  <c r="V96" i="17"/>
  <c r="U97" i="17"/>
  <c r="U98" i="17"/>
  <c r="V98" i="17"/>
  <c r="U99" i="17"/>
  <c r="V99" i="17"/>
  <c r="U100" i="17"/>
  <c r="U101" i="17"/>
  <c r="U103" i="17"/>
  <c r="V103" i="17"/>
  <c r="U105" i="17"/>
  <c r="U106" i="17"/>
  <c r="V106" i="17"/>
  <c r="U107" i="17"/>
  <c r="V107" i="17"/>
  <c r="U108" i="17"/>
  <c r="V108" i="17"/>
  <c r="U109" i="17"/>
  <c r="V109" i="17"/>
  <c r="U110" i="17"/>
  <c r="U111" i="17"/>
  <c r="V111" i="17"/>
  <c r="U113" i="17"/>
  <c r="V113" i="17"/>
  <c r="U114" i="17"/>
  <c r="V114" i="17"/>
  <c r="U115" i="17"/>
  <c r="V115" i="17"/>
  <c r="U116" i="17"/>
  <c r="V116" i="17"/>
  <c r="U117" i="17"/>
  <c r="V117" i="17"/>
  <c r="U118" i="17"/>
  <c r="V118" i="17"/>
  <c r="U119" i="17"/>
  <c r="V119" i="17"/>
  <c r="U120" i="17"/>
  <c r="V120" i="17"/>
  <c r="U121" i="17"/>
  <c r="V121" i="17"/>
  <c r="U122" i="17"/>
  <c r="V122" i="17"/>
  <c r="U123" i="17"/>
  <c r="V123" i="17"/>
  <c r="U124" i="17"/>
  <c r="V124" i="17"/>
  <c r="U126" i="17"/>
  <c r="V126" i="17"/>
  <c r="U127" i="17"/>
  <c r="V127" i="17"/>
  <c r="U128" i="17"/>
  <c r="V128" i="17"/>
  <c r="U129" i="17"/>
  <c r="V129" i="17"/>
  <c r="U131" i="17"/>
  <c r="V131" i="17"/>
  <c r="U132" i="17"/>
  <c r="V132" i="17"/>
  <c r="U133" i="17"/>
  <c r="V133" i="17"/>
  <c r="U134" i="17"/>
  <c r="V134" i="17"/>
  <c r="U135" i="17"/>
  <c r="V135" i="17"/>
  <c r="U136" i="17"/>
  <c r="V136" i="17"/>
  <c r="U137" i="17"/>
  <c r="V137" i="17"/>
  <c r="U138" i="17"/>
  <c r="V138" i="17"/>
  <c r="U139" i="17"/>
  <c r="V139" i="17"/>
  <c r="U140" i="17"/>
  <c r="V140" i="17"/>
  <c r="U141" i="17"/>
  <c r="V141" i="17"/>
  <c r="U142" i="17"/>
  <c r="V142" i="17"/>
  <c r="U143" i="17"/>
  <c r="V143" i="17"/>
  <c r="U144" i="17"/>
  <c r="V144" i="17"/>
  <c r="U145" i="17"/>
  <c r="V145" i="17"/>
  <c r="U146" i="17"/>
  <c r="V146" i="17"/>
  <c r="U147" i="17"/>
  <c r="V147" i="17"/>
  <c r="U148" i="17"/>
  <c r="V148" i="17"/>
  <c r="U149" i="17"/>
  <c r="U150" i="17"/>
  <c r="V150" i="17"/>
  <c r="U151" i="17"/>
  <c r="V151" i="17"/>
  <c r="U152" i="17"/>
  <c r="V152" i="17"/>
  <c r="U153" i="17"/>
  <c r="V153" i="17"/>
  <c r="U156" i="17"/>
  <c r="V156" i="17"/>
  <c r="U157" i="17"/>
  <c r="V157" i="17"/>
  <c r="U158" i="17"/>
  <c r="V158" i="17"/>
  <c r="U159" i="17"/>
  <c r="V159" i="17"/>
  <c r="U160" i="17"/>
  <c r="V160" i="17"/>
  <c r="U161" i="17"/>
  <c r="V161" i="17"/>
  <c r="U162" i="17"/>
  <c r="V162" i="17"/>
  <c r="U163" i="17"/>
  <c r="V163" i="17"/>
  <c r="U164" i="17"/>
  <c r="V164" i="17"/>
  <c r="U165" i="17"/>
  <c r="V165" i="17"/>
  <c r="U166" i="17"/>
  <c r="V166" i="17"/>
  <c r="U167" i="17"/>
  <c r="V167" i="17"/>
  <c r="U168" i="17"/>
  <c r="V168" i="17"/>
  <c r="U169" i="17"/>
  <c r="V169" i="17"/>
  <c r="U170" i="17"/>
  <c r="V170" i="17"/>
  <c r="U171" i="17"/>
  <c r="V171" i="17"/>
  <c r="U172" i="17"/>
  <c r="V172" i="17"/>
  <c r="U173" i="17"/>
  <c r="V173" i="17"/>
  <c r="U175" i="17"/>
  <c r="V175" i="17"/>
  <c r="U176" i="17"/>
  <c r="V176" i="17"/>
  <c r="U177" i="17"/>
  <c r="V177" i="17"/>
  <c r="U178" i="17"/>
  <c r="U179" i="17"/>
  <c r="V179" i="17"/>
  <c r="U181" i="17"/>
  <c r="V181" i="17"/>
  <c r="U182" i="17"/>
  <c r="V182" i="17"/>
  <c r="U183" i="17"/>
  <c r="V183" i="17"/>
  <c r="U184" i="17"/>
  <c r="V184" i="17"/>
  <c r="U185" i="17"/>
  <c r="V185" i="17"/>
  <c r="U186" i="17"/>
  <c r="V186" i="17"/>
  <c r="U187" i="17"/>
  <c r="V187" i="17"/>
  <c r="U189" i="17"/>
  <c r="V189" i="17"/>
  <c r="U190" i="17"/>
  <c r="V190" i="17"/>
  <c r="U191" i="17"/>
  <c r="V191" i="17"/>
  <c r="U192" i="17"/>
  <c r="V192" i="17"/>
  <c r="U193" i="17"/>
  <c r="V193" i="17"/>
  <c r="U194" i="17"/>
  <c r="V194" i="17"/>
  <c r="U195" i="17"/>
  <c r="V195" i="17"/>
  <c r="U196" i="17"/>
  <c r="V196" i="17"/>
  <c r="U197" i="17"/>
  <c r="V197" i="17"/>
  <c r="U198" i="17"/>
  <c r="V198" i="17"/>
  <c r="U199" i="17"/>
  <c r="V199" i="17"/>
  <c r="U200" i="17"/>
  <c r="V200" i="17"/>
  <c r="U201" i="17"/>
  <c r="V201" i="17"/>
  <c r="U202" i="17"/>
  <c r="V202" i="17"/>
  <c r="U203" i="17"/>
  <c r="V203" i="17"/>
  <c r="U204" i="17"/>
  <c r="V204" i="17"/>
  <c r="U205" i="17"/>
  <c r="U206" i="17"/>
  <c r="V206" i="17"/>
  <c r="U207" i="17"/>
  <c r="V207" i="17"/>
  <c r="U208" i="17"/>
  <c r="V208" i="17"/>
  <c r="U209" i="17"/>
  <c r="U210" i="17"/>
  <c r="V210" i="17"/>
  <c r="U211" i="17"/>
  <c r="U212" i="17"/>
  <c r="V212" i="17"/>
  <c r="U213" i="17"/>
  <c r="V213" i="17"/>
  <c r="U214" i="17"/>
  <c r="V214" i="17"/>
  <c r="U215" i="17"/>
  <c r="V215" i="17"/>
  <c r="U216" i="17"/>
  <c r="V216" i="17"/>
  <c r="U217" i="17"/>
  <c r="V217" i="17"/>
  <c r="U218" i="17"/>
  <c r="V218" i="17"/>
  <c r="U219" i="17"/>
  <c r="V219" i="17"/>
  <c r="U220" i="17"/>
  <c r="V220" i="17"/>
  <c r="U221" i="17"/>
  <c r="V221" i="17"/>
  <c r="U222" i="17"/>
  <c r="V222" i="17"/>
  <c r="U223" i="17"/>
  <c r="V223" i="17"/>
  <c r="U224" i="17"/>
  <c r="V224" i="17"/>
  <c r="U226" i="17"/>
  <c r="V226" i="17"/>
  <c r="U227" i="17"/>
  <c r="V227" i="17"/>
  <c r="U228" i="17"/>
  <c r="U229" i="17"/>
  <c r="V229" i="17"/>
  <c r="U230" i="17"/>
  <c r="V230" i="17"/>
  <c r="U231" i="17"/>
  <c r="V231" i="17"/>
  <c r="U232" i="17"/>
  <c r="V232" i="17"/>
  <c r="U233" i="17"/>
  <c r="V233" i="17"/>
  <c r="U234" i="17"/>
  <c r="V234" i="17"/>
  <c r="U235" i="17"/>
  <c r="V235" i="17"/>
  <c r="U236" i="17"/>
  <c r="V236" i="17"/>
  <c r="U237" i="17"/>
  <c r="V237" i="17"/>
  <c r="U238" i="17"/>
  <c r="V238" i="17"/>
  <c r="U239" i="17"/>
  <c r="V239" i="17"/>
  <c r="U240" i="17"/>
  <c r="V240" i="17"/>
  <c r="U241" i="17"/>
  <c r="V241" i="17"/>
  <c r="U242" i="17"/>
  <c r="V242" i="17"/>
  <c r="U243" i="17"/>
  <c r="V243" i="17"/>
  <c r="U244" i="17"/>
  <c r="V244" i="17"/>
  <c r="U245" i="17"/>
  <c r="V245" i="17"/>
  <c r="U246" i="17"/>
  <c r="V246" i="17"/>
  <c r="U247" i="17"/>
  <c r="V247" i="17"/>
  <c r="U248" i="17"/>
  <c r="V248" i="17"/>
  <c r="U249" i="17"/>
  <c r="V249" i="17"/>
  <c r="U250" i="17"/>
  <c r="V250" i="17"/>
  <c r="U251" i="17"/>
  <c r="V251" i="17"/>
  <c r="U252" i="17"/>
  <c r="V252" i="17"/>
  <c r="U253" i="17"/>
  <c r="V253" i="17"/>
  <c r="U254" i="17"/>
  <c r="V254" i="17"/>
  <c r="U255" i="17"/>
  <c r="V255" i="17"/>
  <c r="U256" i="17"/>
  <c r="V256" i="17"/>
  <c r="U258" i="17"/>
  <c r="V258" i="17"/>
  <c r="U259" i="17"/>
  <c r="V259" i="17"/>
  <c r="U260" i="17"/>
  <c r="V260" i="17"/>
  <c r="U261" i="17"/>
  <c r="V261" i="17"/>
  <c r="U262" i="17"/>
  <c r="V262" i="17"/>
  <c r="U263" i="17"/>
  <c r="V263" i="17"/>
  <c r="U265" i="17"/>
  <c r="V265" i="17"/>
  <c r="U267" i="17"/>
  <c r="V267" i="17"/>
  <c r="U268" i="17"/>
  <c r="V268" i="17"/>
  <c r="U269" i="17"/>
  <c r="V269" i="17"/>
  <c r="U271" i="17"/>
  <c r="V271" i="17"/>
  <c r="U272" i="17"/>
  <c r="V272" i="17"/>
  <c r="U273" i="17"/>
  <c r="V273" i="17"/>
  <c r="U274" i="17"/>
  <c r="V274" i="17"/>
  <c r="U275" i="17"/>
  <c r="V275" i="17"/>
  <c r="U276" i="17"/>
  <c r="V276" i="17"/>
  <c r="U277" i="17"/>
  <c r="V277" i="17"/>
  <c r="U278" i="17"/>
  <c r="V278" i="17"/>
  <c r="U279" i="17"/>
  <c r="V279" i="17"/>
  <c r="U280" i="17"/>
  <c r="U281" i="17"/>
  <c r="V281" i="17"/>
  <c r="U282" i="17"/>
  <c r="V282" i="17"/>
  <c r="U283" i="17"/>
  <c r="V283" i="17"/>
  <c r="U285" i="17"/>
  <c r="V285" i="17"/>
  <c r="U286" i="17"/>
  <c r="V286" i="17"/>
  <c r="U287" i="17"/>
  <c r="V287" i="17"/>
  <c r="U288" i="17"/>
  <c r="V288" i="17"/>
  <c r="U289" i="17"/>
  <c r="V289" i="17"/>
  <c r="U290" i="17"/>
  <c r="V290" i="17"/>
  <c r="U291" i="17"/>
  <c r="V291" i="17"/>
  <c r="U292" i="17"/>
  <c r="V292" i="17"/>
  <c r="U293" i="17"/>
  <c r="V293" i="17"/>
  <c r="U294" i="17"/>
  <c r="V294" i="17"/>
  <c r="U297" i="17"/>
  <c r="V297" i="17"/>
  <c r="U298" i="17"/>
  <c r="V298" i="17"/>
  <c r="U299" i="17"/>
  <c r="V299" i="17"/>
  <c r="U300" i="17"/>
  <c r="V300" i="17"/>
  <c r="U301" i="17"/>
  <c r="V301" i="17"/>
  <c r="U302" i="17"/>
  <c r="V302" i="17"/>
  <c r="U306" i="17"/>
  <c r="V306" i="17"/>
  <c r="U307" i="17"/>
  <c r="V307" i="17"/>
  <c r="U308" i="17"/>
  <c r="V308" i="17"/>
  <c r="U309" i="17"/>
  <c r="V309" i="17"/>
  <c r="U310" i="17"/>
  <c r="V310" i="17"/>
  <c r="U311" i="17"/>
  <c r="V311" i="17"/>
  <c r="U312" i="17"/>
  <c r="V312" i="17"/>
  <c r="U313" i="17"/>
  <c r="V313" i="17"/>
  <c r="U314" i="17"/>
  <c r="V314" i="17"/>
  <c r="U315" i="17"/>
  <c r="V315" i="17"/>
  <c r="U316" i="17"/>
  <c r="V316" i="17"/>
  <c r="U318" i="17"/>
  <c r="V318" i="17"/>
  <c r="U319" i="17"/>
  <c r="U320" i="17"/>
  <c r="V320" i="17"/>
  <c r="U321" i="17"/>
  <c r="V321" i="17"/>
  <c r="U322" i="17"/>
  <c r="V322" i="17"/>
  <c r="U323" i="17"/>
  <c r="V323" i="17"/>
  <c r="U324" i="17"/>
  <c r="V324" i="17"/>
  <c r="U325" i="17"/>
  <c r="V325" i="17"/>
  <c r="U326" i="17"/>
  <c r="U327" i="17"/>
  <c r="V327" i="17"/>
  <c r="U328" i="17"/>
  <c r="V328" i="17"/>
  <c r="U329" i="17"/>
  <c r="V329" i="17"/>
  <c r="U330" i="17"/>
  <c r="U331" i="17"/>
  <c r="U332" i="17"/>
  <c r="V332" i="17"/>
  <c r="U333" i="17"/>
  <c r="V333" i="17"/>
  <c r="U334" i="17"/>
  <c r="V334" i="17"/>
  <c r="U335" i="17"/>
  <c r="V335" i="17"/>
  <c r="U336" i="17"/>
  <c r="V336" i="17"/>
  <c r="U337" i="17"/>
  <c r="V337" i="17"/>
  <c r="U338" i="17"/>
  <c r="V338" i="17"/>
  <c r="U339" i="17"/>
  <c r="V339" i="17"/>
  <c r="U341" i="17"/>
  <c r="V341" i="17"/>
  <c r="U342" i="17"/>
  <c r="U343" i="17"/>
  <c r="V343" i="17"/>
  <c r="U344" i="17"/>
  <c r="V344" i="17"/>
  <c r="U345" i="17"/>
  <c r="V345" i="17"/>
  <c r="U346" i="17"/>
  <c r="V346" i="17"/>
  <c r="U347" i="17"/>
  <c r="V347" i="17"/>
  <c r="U348" i="17"/>
  <c r="V348" i="17"/>
  <c r="U349" i="17"/>
  <c r="V349" i="17"/>
  <c r="U350" i="17"/>
  <c r="U351" i="17"/>
  <c r="V351" i="17"/>
  <c r="U352" i="17"/>
  <c r="U353" i="17"/>
  <c r="U354" i="17"/>
  <c r="V354" i="17"/>
  <c r="U355" i="17"/>
  <c r="V355" i="17"/>
  <c r="U356" i="17"/>
  <c r="V356" i="17"/>
  <c r="U357" i="17"/>
  <c r="V357" i="17"/>
  <c r="U358" i="17"/>
  <c r="V358" i="17"/>
  <c r="U359" i="17"/>
  <c r="V359" i="17"/>
  <c r="U360" i="17"/>
  <c r="V360" i="17"/>
  <c r="U361" i="17"/>
  <c r="V361" i="17"/>
  <c r="U362" i="17"/>
  <c r="V362" i="17"/>
  <c r="U363" i="17"/>
  <c r="U364" i="17"/>
  <c r="V364" i="17"/>
  <c r="U365" i="17"/>
  <c r="V365" i="17"/>
  <c r="U366" i="17"/>
  <c r="V366" i="17"/>
  <c r="U367" i="17"/>
  <c r="V367" i="17"/>
  <c r="U368" i="17"/>
  <c r="V368" i="17"/>
  <c r="U369" i="17"/>
  <c r="V369" i="17"/>
  <c r="U370" i="17"/>
  <c r="V370" i="17"/>
  <c r="U371" i="17"/>
  <c r="V371" i="17"/>
  <c r="U372" i="17"/>
  <c r="V372" i="17"/>
  <c r="U373" i="17"/>
  <c r="V373" i="17"/>
  <c r="U374" i="17"/>
  <c r="V374" i="17"/>
  <c r="U375" i="17"/>
  <c r="U376" i="17"/>
  <c r="V376" i="17"/>
  <c r="U377" i="17"/>
  <c r="V377" i="17"/>
  <c r="U378" i="17"/>
  <c r="V378" i="17"/>
  <c r="U379" i="17"/>
  <c r="V379" i="17"/>
  <c r="U380" i="17"/>
  <c r="V380" i="17"/>
  <c r="U381" i="17"/>
  <c r="V381" i="17"/>
  <c r="U382" i="17"/>
  <c r="V382" i="17"/>
  <c r="U383" i="17"/>
  <c r="V383" i="17"/>
  <c r="U384" i="17"/>
  <c r="V384" i="17"/>
  <c r="U385" i="17"/>
  <c r="V385" i="17"/>
  <c r="U386" i="17"/>
  <c r="V386" i="17"/>
  <c r="U387" i="17"/>
  <c r="V387" i="17"/>
  <c r="U388" i="17"/>
  <c r="V388" i="17"/>
  <c r="U389" i="17"/>
  <c r="V389" i="17"/>
  <c r="U390" i="17"/>
  <c r="V390" i="17"/>
  <c r="U391" i="17"/>
  <c r="U392" i="17"/>
  <c r="U393" i="17"/>
  <c r="V393" i="17"/>
  <c r="U394" i="17"/>
  <c r="V394" i="17"/>
  <c r="U395" i="17"/>
  <c r="V395" i="17"/>
  <c r="U396" i="17"/>
  <c r="V396" i="17"/>
  <c r="U397" i="17"/>
  <c r="V397" i="17"/>
  <c r="U398" i="17"/>
  <c r="V398" i="17"/>
  <c r="U399" i="17"/>
  <c r="V399" i="17"/>
  <c r="U400" i="17"/>
  <c r="V400" i="17"/>
  <c r="U401" i="17"/>
  <c r="V401" i="17"/>
  <c r="U402" i="17"/>
  <c r="V402" i="17"/>
  <c r="U403" i="17"/>
  <c r="V403" i="17"/>
  <c r="U404" i="17"/>
  <c r="V404" i="17"/>
  <c r="U405" i="17"/>
  <c r="V405" i="17"/>
  <c r="U406" i="17"/>
  <c r="V406" i="17"/>
  <c r="U407" i="17"/>
  <c r="V407" i="17"/>
  <c r="U408" i="17"/>
  <c r="V408" i="17"/>
  <c r="U409" i="17"/>
  <c r="V409" i="17"/>
  <c r="U410" i="17"/>
  <c r="V410" i="17"/>
  <c r="U411" i="17"/>
  <c r="V411" i="17"/>
  <c r="U412" i="17"/>
  <c r="V412" i="17"/>
  <c r="U413" i="17"/>
  <c r="V413" i="17"/>
  <c r="U415" i="17"/>
  <c r="V415" i="17"/>
  <c r="U416" i="17"/>
  <c r="V416" i="17"/>
  <c r="U417" i="17"/>
  <c r="V417" i="17"/>
  <c r="U418" i="17"/>
  <c r="V418" i="17"/>
  <c r="U419" i="17"/>
  <c r="V419" i="17"/>
  <c r="U420" i="17"/>
  <c r="U421" i="17"/>
  <c r="V421" i="17"/>
  <c r="U422" i="17"/>
  <c r="V422" i="17"/>
  <c r="U423" i="17"/>
  <c r="V423" i="17"/>
  <c r="U424" i="17"/>
  <c r="U425" i="17"/>
  <c r="V425" i="17"/>
  <c r="U426" i="17"/>
  <c r="V426" i="17"/>
  <c r="U427" i="17"/>
  <c r="V427" i="17"/>
  <c r="U428" i="17"/>
  <c r="V428" i="17"/>
  <c r="U429" i="17"/>
  <c r="V429" i="17"/>
  <c r="U430" i="17"/>
  <c r="V430" i="17"/>
  <c r="U431" i="17"/>
  <c r="V431" i="17"/>
  <c r="U432" i="17"/>
  <c r="V432" i="17"/>
  <c r="U433" i="17"/>
  <c r="V433" i="17"/>
  <c r="U434" i="17"/>
  <c r="V434" i="17"/>
  <c r="U435" i="17"/>
  <c r="V435" i="17"/>
  <c r="U436" i="17"/>
  <c r="V436" i="17"/>
  <c r="U437" i="17"/>
  <c r="V437" i="17"/>
  <c r="U438" i="17"/>
  <c r="U439" i="17"/>
  <c r="V439" i="17"/>
  <c r="U440" i="17"/>
  <c r="V440" i="17"/>
  <c r="U441" i="17"/>
  <c r="V441" i="17"/>
  <c r="U442" i="17"/>
  <c r="U443" i="17"/>
  <c r="V443" i="17"/>
  <c r="U444" i="17"/>
  <c r="V444" i="17"/>
  <c r="U445" i="17"/>
  <c r="V445" i="17"/>
  <c r="U446" i="17"/>
  <c r="V446" i="17"/>
  <c r="U447" i="17"/>
  <c r="V447" i="17"/>
  <c r="U448" i="17"/>
  <c r="V448" i="17"/>
  <c r="U449" i="17"/>
  <c r="V449" i="17"/>
  <c r="U450" i="17"/>
  <c r="V450" i="17"/>
  <c r="U451" i="17"/>
  <c r="V451" i="17"/>
  <c r="U452" i="17"/>
  <c r="V452" i="17"/>
  <c r="U453" i="17"/>
  <c r="V453" i="17"/>
  <c r="U454" i="17"/>
  <c r="V454" i="17"/>
  <c r="U455" i="17"/>
  <c r="U456" i="17"/>
  <c r="V456" i="17"/>
  <c r="U458" i="17"/>
  <c r="U459" i="17"/>
  <c r="V459" i="17"/>
  <c r="U460" i="17"/>
  <c r="V460" i="17"/>
  <c r="U461" i="17"/>
  <c r="V461" i="17"/>
  <c r="U462" i="17"/>
  <c r="V462" i="17"/>
  <c r="U463" i="17"/>
  <c r="V463" i="17"/>
  <c r="U464" i="17"/>
  <c r="V464" i="17"/>
  <c r="U465" i="17"/>
  <c r="V465" i="17"/>
  <c r="U466" i="17"/>
  <c r="V466" i="17"/>
  <c r="U467" i="17"/>
  <c r="V467" i="17"/>
  <c r="U468" i="17"/>
  <c r="U469" i="17"/>
  <c r="V469" i="17"/>
  <c r="U470" i="17"/>
  <c r="V470" i="17"/>
  <c r="U472" i="17"/>
  <c r="V472" i="17"/>
  <c r="U473" i="17"/>
  <c r="V473" i="17"/>
  <c r="U474" i="17"/>
  <c r="V474" i="17"/>
  <c r="U475" i="17"/>
  <c r="V475" i="17"/>
  <c r="U476" i="17"/>
  <c r="V476" i="17"/>
  <c r="U477" i="17"/>
  <c r="V477" i="17"/>
  <c r="U479" i="17"/>
  <c r="U480" i="17"/>
  <c r="V480" i="17"/>
  <c r="U481" i="17"/>
  <c r="V481" i="17"/>
  <c r="U482" i="17"/>
  <c r="U483" i="17"/>
  <c r="V483" i="17"/>
  <c r="U486" i="17"/>
  <c r="V486" i="17"/>
  <c r="U484" i="17"/>
  <c r="V484" i="17"/>
  <c r="U485" i="17"/>
  <c r="V485" i="17"/>
  <c r="U490" i="17"/>
  <c r="U491" i="17"/>
  <c r="V491" i="17"/>
  <c r="U492" i="17"/>
  <c r="U493" i="17"/>
  <c r="V493" i="17"/>
  <c r="U494" i="17"/>
  <c r="V494" i="17"/>
  <c r="U495" i="17"/>
  <c r="V495" i="17"/>
  <c r="U496" i="17"/>
  <c r="V496" i="17"/>
  <c r="U497" i="17"/>
  <c r="V497" i="17"/>
  <c r="U498" i="17"/>
  <c r="V498" i="17"/>
  <c r="U499" i="17"/>
  <c r="V499" i="17"/>
  <c r="U500" i="17"/>
  <c r="V500" i="17"/>
  <c r="U501" i="17"/>
  <c r="U502" i="17"/>
  <c r="V502" i="17"/>
  <c r="U503" i="17"/>
  <c r="U504" i="17"/>
  <c r="V504" i="17"/>
  <c r="U505" i="17"/>
  <c r="V505" i="17"/>
  <c r="U506" i="17"/>
  <c r="V506" i="17"/>
  <c r="U507" i="17"/>
  <c r="V507" i="17"/>
  <c r="U508" i="17"/>
  <c r="V508" i="17"/>
  <c r="U509" i="17"/>
  <c r="V509" i="17"/>
  <c r="U510" i="17"/>
  <c r="V510" i="17"/>
  <c r="U511" i="17"/>
  <c r="V511" i="17"/>
  <c r="U512" i="17"/>
  <c r="V512" i="17"/>
  <c r="U514" i="17"/>
  <c r="V514" i="17"/>
  <c r="U515" i="17"/>
  <c r="V515" i="17"/>
  <c r="U516" i="17"/>
  <c r="V516" i="17"/>
  <c r="U517" i="17"/>
  <c r="V517" i="17"/>
  <c r="U518" i="17"/>
  <c r="V518" i="17"/>
  <c r="U520" i="17"/>
  <c r="V520" i="17"/>
  <c r="U521" i="17"/>
  <c r="V521" i="17"/>
  <c r="U522" i="17"/>
  <c r="V522" i="17"/>
  <c r="U523" i="17"/>
  <c r="V523" i="17"/>
  <c r="U524" i="17"/>
  <c r="V524" i="17"/>
  <c r="U525" i="17"/>
  <c r="V525" i="17"/>
  <c r="U526" i="17"/>
  <c r="V526" i="17"/>
  <c r="U528" i="17"/>
  <c r="V528" i="17"/>
  <c r="U529" i="17"/>
  <c r="V529" i="17"/>
  <c r="U530" i="17"/>
  <c r="V530" i="17"/>
  <c r="U531" i="17"/>
  <c r="V531" i="17"/>
  <c r="U532" i="17"/>
  <c r="V532" i="17"/>
  <c r="U533" i="17"/>
  <c r="V533" i="17"/>
  <c r="U534" i="17"/>
  <c r="V534" i="17"/>
  <c r="U535" i="17"/>
  <c r="V535" i="17"/>
  <c r="U536" i="17"/>
  <c r="V536" i="17"/>
  <c r="U537" i="17"/>
  <c r="V537" i="17"/>
  <c r="U538" i="17"/>
  <c r="V538" i="17"/>
  <c r="U539" i="17"/>
  <c r="V539" i="17"/>
  <c r="U540" i="17"/>
  <c r="V540" i="17"/>
  <c r="U541" i="17"/>
  <c r="V541" i="17"/>
  <c r="U542" i="17"/>
  <c r="V542" i="17"/>
  <c r="U543" i="17"/>
  <c r="V543" i="17"/>
  <c r="U544" i="17"/>
  <c r="V544" i="17"/>
  <c r="U545" i="17"/>
  <c r="V545" i="17"/>
  <c r="U546" i="17"/>
  <c r="V546" i="17"/>
  <c r="U547" i="17"/>
  <c r="V547" i="17"/>
  <c r="U548" i="17"/>
  <c r="U549" i="17"/>
  <c r="V549" i="17"/>
  <c r="U550" i="17"/>
  <c r="V550" i="17"/>
  <c r="U551" i="17"/>
  <c r="V551" i="17"/>
  <c r="U552" i="17"/>
  <c r="V552" i="17"/>
  <c r="U553" i="17"/>
  <c r="V553" i="17"/>
  <c r="U554" i="17"/>
  <c r="V554" i="17"/>
  <c r="U556" i="17"/>
  <c r="V556" i="17"/>
  <c r="U557" i="17"/>
  <c r="V557" i="17"/>
  <c r="U558" i="17"/>
  <c r="V558" i="17"/>
  <c r="U559" i="17"/>
  <c r="V559" i="17"/>
  <c r="U560" i="17"/>
  <c r="U561" i="17"/>
  <c r="V561" i="17"/>
  <c r="U562" i="17"/>
  <c r="V562" i="17"/>
  <c r="U563" i="17"/>
  <c r="V563" i="17"/>
  <c r="U564" i="17"/>
  <c r="V564" i="17"/>
  <c r="U565" i="17"/>
  <c r="V565" i="17"/>
  <c r="U566" i="17"/>
  <c r="V566" i="17"/>
  <c r="U567" i="17"/>
  <c r="V567" i="17"/>
  <c r="U568" i="17"/>
  <c r="U569" i="17"/>
  <c r="V569" i="17"/>
  <c r="U571" i="17"/>
  <c r="V571" i="17"/>
  <c r="U572" i="17"/>
  <c r="V572" i="17"/>
  <c r="U573" i="17"/>
  <c r="U574" i="17"/>
  <c r="U575" i="17"/>
  <c r="V575" i="17"/>
  <c r="U576" i="17"/>
  <c r="V576" i="17"/>
  <c r="U577" i="17"/>
  <c r="V577" i="17"/>
  <c r="U578" i="17"/>
  <c r="V578" i="17"/>
  <c r="U579" i="17"/>
  <c r="V579" i="17"/>
  <c r="U580" i="17"/>
  <c r="V580" i="17"/>
  <c r="U581" i="17"/>
  <c r="U582" i="17"/>
  <c r="U583" i="17"/>
  <c r="U584" i="17"/>
  <c r="U585" i="17"/>
  <c r="V585" i="17"/>
  <c r="U586" i="17"/>
  <c r="U587" i="17"/>
  <c r="U588" i="17"/>
  <c r="V588" i="17"/>
  <c r="U589" i="17"/>
  <c r="U590" i="17"/>
  <c r="V590" i="17"/>
  <c r="U591" i="17"/>
  <c r="V591" i="17"/>
  <c r="U592" i="17"/>
  <c r="V592" i="17"/>
  <c r="U593" i="17"/>
  <c r="V593" i="17"/>
  <c r="U594" i="17"/>
  <c r="V594" i="17"/>
  <c r="U595" i="17"/>
  <c r="V595" i="17"/>
  <c r="U596" i="17"/>
  <c r="V596" i="17"/>
  <c r="U597" i="17"/>
  <c r="V597" i="17"/>
  <c r="U598" i="17"/>
  <c r="V598" i="17"/>
  <c r="U601" i="17"/>
  <c r="V601" i="17"/>
  <c r="U602" i="17"/>
  <c r="U603" i="17"/>
  <c r="V603" i="17"/>
  <c r="U604" i="17"/>
  <c r="V604" i="17"/>
  <c r="U605" i="17"/>
  <c r="V605" i="17"/>
  <c r="U606" i="17"/>
  <c r="V606" i="17"/>
  <c r="U607" i="17"/>
  <c r="V607" i="17"/>
  <c r="U608" i="17"/>
  <c r="V608" i="17"/>
  <c r="U609" i="17"/>
  <c r="V609" i="17"/>
  <c r="U610" i="17"/>
  <c r="V610" i="17"/>
  <c r="U611" i="17"/>
  <c r="V611" i="17"/>
  <c r="U612" i="17"/>
  <c r="V612" i="17"/>
  <c r="U613" i="17"/>
  <c r="V613" i="17"/>
  <c r="U614" i="17"/>
  <c r="V614" i="17"/>
  <c r="U615" i="17"/>
  <c r="V615" i="17"/>
  <c r="U616" i="17"/>
  <c r="V616" i="17"/>
  <c r="U617" i="17"/>
  <c r="V617" i="17"/>
  <c r="U618" i="17"/>
  <c r="V618" i="17"/>
  <c r="U619" i="17"/>
  <c r="V619" i="17"/>
  <c r="U620" i="17"/>
  <c r="V620" i="17"/>
  <c r="U621" i="17"/>
  <c r="V621" i="17"/>
  <c r="U622" i="17"/>
  <c r="V622" i="17"/>
  <c r="U623" i="17"/>
  <c r="V623" i="17"/>
  <c r="U624" i="17"/>
  <c r="U625" i="17"/>
  <c r="V625" i="17"/>
  <c r="U626" i="17"/>
  <c r="V626" i="17"/>
  <c r="U627" i="17"/>
  <c r="V627" i="17"/>
  <c r="U628" i="17"/>
  <c r="V628" i="17"/>
  <c r="U630" i="17"/>
  <c r="V630" i="17"/>
  <c r="U631" i="17"/>
  <c r="V631" i="17"/>
  <c r="U632" i="17"/>
  <c r="V632" i="17"/>
  <c r="U633" i="17"/>
  <c r="U634" i="17"/>
  <c r="U635" i="17"/>
  <c r="V635" i="17"/>
  <c r="U636" i="17"/>
  <c r="V636" i="17"/>
  <c r="U637" i="17"/>
  <c r="V637" i="17"/>
  <c r="U638" i="17"/>
  <c r="V638" i="17"/>
  <c r="U639" i="17"/>
  <c r="V639" i="17"/>
  <c r="U641" i="17"/>
  <c r="V641" i="17"/>
  <c r="U642" i="17"/>
  <c r="V642" i="17"/>
  <c r="U643" i="17"/>
  <c r="V643" i="17"/>
  <c r="U644" i="17"/>
  <c r="V644" i="17"/>
  <c r="U645" i="17"/>
  <c r="V645" i="17"/>
  <c r="U646" i="17"/>
  <c r="U647" i="17"/>
  <c r="V647" i="17"/>
  <c r="U648" i="17"/>
  <c r="V648" i="17"/>
  <c r="U649" i="17"/>
  <c r="V649" i="17"/>
  <c r="U650" i="17"/>
  <c r="V650" i="17"/>
  <c r="U651" i="17"/>
  <c r="V651" i="17"/>
  <c r="U652" i="17"/>
  <c r="V652" i="17"/>
  <c r="U653" i="17"/>
  <c r="V653" i="17"/>
  <c r="U654" i="17"/>
  <c r="V654" i="17"/>
  <c r="U655" i="17"/>
  <c r="V655" i="17"/>
  <c r="U656" i="17"/>
  <c r="V656" i="17"/>
  <c r="U657" i="17"/>
  <c r="V657" i="17"/>
  <c r="U658" i="17"/>
  <c r="V658" i="17"/>
  <c r="U659" i="17"/>
  <c r="V659" i="17"/>
  <c r="U660" i="17"/>
  <c r="V660" i="17"/>
  <c r="U661" i="17"/>
  <c r="V661" i="17"/>
  <c r="U662" i="17"/>
  <c r="V662" i="17"/>
  <c r="U663" i="17"/>
  <c r="V663" i="17"/>
  <c r="U664" i="17"/>
  <c r="V664" i="17"/>
  <c r="U665" i="17"/>
  <c r="V665" i="17"/>
  <c r="U666" i="17"/>
  <c r="V666" i="17"/>
  <c r="U667" i="17"/>
  <c r="V667" i="17"/>
  <c r="U668" i="17"/>
  <c r="V668" i="17"/>
  <c r="U669" i="17"/>
  <c r="V669" i="17"/>
  <c r="U670" i="17"/>
  <c r="V670" i="17"/>
  <c r="U671" i="17"/>
  <c r="U672" i="17"/>
  <c r="V672" i="17"/>
  <c r="U673" i="17"/>
  <c r="V673" i="17"/>
  <c r="U674" i="17"/>
  <c r="V674" i="17"/>
  <c r="U675" i="17"/>
  <c r="V675" i="17"/>
  <c r="U676" i="17"/>
  <c r="V676" i="17"/>
  <c r="U677" i="17"/>
  <c r="V677" i="17"/>
  <c r="U678" i="17"/>
  <c r="V678" i="17"/>
  <c r="U679" i="17"/>
  <c r="V679" i="17"/>
  <c r="U680" i="17"/>
  <c r="V680" i="17"/>
  <c r="U681" i="17"/>
  <c r="V681" i="17"/>
  <c r="U682" i="17"/>
  <c r="V682" i="17"/>
  <c r="U683" i="17"/>
  <c r="V683" i="17"/>
  <c r="U684" i="17"/>
  <c r="V684" i="17"/>
  <c r="U685" i="17"/>
  <c r="V685" i="17"/>
  <c r="U686" i="17"/>
  <c r="V686" i="17"/>
  <c r="U687" i="17"/>
  <c r="V687" i="17"/>
  <c r="U688" i="17"/>
  <c r="V688" i="17"/>
  <c r="U689" i="17"/>
  <c r="V689" i="17"/>
  <c r="U690" i="17"/>
  <c r="U691" i="17"/>
  <c r="V691" i="17"/>
  <c r="U692" i="17"/>
  <c r="V692" i="17"/>
  <c r="U693" i="17"/>
  <c r="V693" i="17"/>
  <c r="U694" i="17"/>
  <c r="V694" i="17"/>
  <c r="U695" i="17"/>
  <c r="V695" i="17"/>
  <c r="U696" i="17"/>
  <c r="V696" i="17"/>
  <c r="U697" i="17"/>
  <c r="V697" i="17"/>
  <c r="U698" i="17"/>
  <c r="V698" i="17"/>
  <c r="U699" i="17"/>
  <c r="V699" i="17"/>
  <c r="U700" i="17"/>
  <c r="V700" i="17"/>
  <c r="U701" i="17"/>
  <c r="V701" i="17"/>
  <c r="U702" i="17"/>
  <c r="V702" i="17"/>
  <c r="U703" i="17"/>
  <c r="V703" i="17"/>
  <c r="U704" i="17"/>
  <c r="V704" i="17"/>
  <c r="U705" i="17"/>
  <c r="V705" i="17"/>
  <c r="U706" i="17"/>
  <c r="V706" i="17"/>
  <c r="U707" i="17"/>
  <c r="V707" i="17"/>
  <c r="U708" i="17"/>
  <c r="V708" i="17"/>
  <c r="U709" i="17"/>
  <c r="V709" i="17"/>
  <c r="U710" i="17"/>
  <c r="V710" i="17"/>
  <c r="U711" i="17"/>
  <c r="V711" i="17"/>
  <c r="U712" i="17"/>
  <c r="V712" i="17"/>
  <c r="U713" i="17"/>
  <c r="V713" i="17"/>
  <c r="U714" i="17"/>
  <c r="V714" i="17"/>
  <c r="U715" i="17"/>
  <c r="V715" i="17"/>
  <c r="U716" i="17"/>
  <c r="V716" i="17"/>
  <c r="U717" i="17"/>
  <c r="V717" i="17"/>
  <c r="U718" i="17"/>
  <c r="V718" i="17"/>
  <c r="U719" i="17"/>
  <c r="V719" i="17"/>
  <c r="U720" i="17"/>
  <c r="V720" i="17"/>
  <c r="U721" i="17"/>
  <c r="V721" i="17"/>
  <c r="U722" i="17"/>
  <c r="V722" i="17"/>
  <c r="U723" i="17"/>
  <c r="V723" i="17"/>
  <c r="U724" i="17"/>
  <c r="V724" i="17"/>
  <c r="U725" i="17"/>
  <c r="V725" i="17"/>
  <c r="U726" i="17"/>
  <c r="V726" i="17"/>
  <c r="U727" i="17"/>
  <c r="V727" i="17"/>
  <c r="U728" i="17"/>
  <c r="V728" i="17"/>
  <c r="U729" i="17"/>
  <c r="V729" i="17"/>
  <c r="U730" i="17"/>
  <c r="V730" i="17"/>
  <c r="U731" i="17"/>
  <c r="V731" i="17"/>
  <c r="U732" i="17"/>
  <c r="V732" i="17"/>
  <c r="U733" i="17"/>
  <c r="V733" i="17"/>
  <c r="U734" i="17"/>
  <c r="V734" i="17"/>
  <c r="U735" i="17"/>
  <c r="V735" i="17"/>
  <c r="U736" i="17"/>
  <c r="V736" i="17"/>
  <c r="U737" i="17"/>
  <c r="V737" i="17"/>
  <c r="U738" i="17"/>
  <c r="V738" i="17"/>
  <c r="U739" i="17"/>
  <c r="V739" i="17"/>
  <c r="U741" i="17"/>
  <c r="V741" i="17"/>
  <c r="U742" i="17"/>
  <c r="U743" i="17"/>
  <c r="V743" i="17"/>
  <c r="U744" i="17"/>
  <c r="V744" i="17"/>
  <c r="U745" i="17"/>
  <c r="V745" i="17"/>
  <c r="U746" i="17"/>
  <c r="V746" i="17"/>
  <c r="U747" i="17"/>
  <c r="V747" i="17"/>
  <c r="U748" i="17"/>
  <c r="V748" i="17"/>
  <c r="U749" i="17"/>
  <c r="V749" i="17"/>
  <c r="U750" i="17"/>
  <c r="V750" i="17"/>
  <c r="U751" i="17"/>
  <c r="V751" i="17"/>
  <c r="U752" i="17"/>
  <c r="V752" i="17"/>
  <c r="U753" i="17"/>
  <c r="V753" i="17"/>
  <c r="U754" i="17"/>
  <c r="V754" i="17"/>
  <c r="U755" i="17"/>
  <c r="V755" i="17"/>
  <c r="U756" i="17"/>
  <c r="V756" i="17"/>
  <c r="U758" i="17"/>
  <c r="V758" i="17"/>
  <c r="U759" i="17"/>
  <c r="V759" i="17"/>
  <c r="U760" i="17"/>
  <c r="V760" i="17"/>
  <c r="U761" i="17"/>
  <c r="U762" i="17"/>
  <c r="U763" i="17"/>
  <c r="V763" i="17"/>
  <c r="U764" i="17"/>
  <c r="V764" i="17"/>
  <c r="U765" i="17"/>
  <c r="V765" i="17"/>
  <c r="U766" i="17"/>
  <c r="V766" i="17"/>
  <c r="U767" i="17"/>
  <c r="V767" i="17"/>
  <c r="U768" i="17"/>
  <c r="V768" i="17"/>
  <c r="U769" i="17"/>
  <c r="V769" i="17"/>
  <c r="U770" i="17"/>
  <c r="V770" i="17"/>
  <c r="U771" i="17"/>
  <c r="V771" i="17"/>
  <c r="U772" i="17"/>
  <c r="V772" i="17"/>
  <c r="U773" i="17"/>
  <c r="V773" i="17"/>
  <c r="U774" i="17"/>
  <c r="V774" i="17"/>
  <c r="U775" i="17"/>
  <c r="V775" i="17"/>
  <c r="U776" i="17"/>
  <c r="U777" i="17"/>
  <c r="U778" i="17"/>
  <c r="V778" i="17"/>
  <c r="U779" i="17"/>
  <c r="U780" i="17"/>
  <c r="V780" i="17"/>
  <c r="U781" i="17"/>
  <c r="V781" i="17"/>
  <c r="U782" i="17"/>
  <c r="V782" i="17"/>
  <c r="U783" i="17"/>
  <c r="V783" i="17"/>
  <c r="U784" i="17"/>
  <c r="V784" i="17"/>
  <c r="U785" i="17"/>
  <c r="V785" i="17"/>
  <c r="U786" i="17"/>
  <c r="V786" i="17"/>
  <c r="U787" i="17"/>
  <c r="V787" i="17"/>
  <c r="U788" i="17"/>
  <c r="V788" i="17"/>
  <c r="U789" i="17"/>
  <c r="V789" i="17"/>
  <c r="U792" i="17"/>
  <c r="U793" i="17"/>
  <c r="V793" i="17"/>
  <c r="U794" i="17"/>
  <c r="V794" i="17"/>
  <c r="U795" i="17"/>
  <c r="V795" i="17"/>
  <c r="U796" i="17"/>
  <c r="V796" i="17"/>
  <c r="U797" i="17"/>
  <c r="V797" i="17"/>
  <c r="U798" i="17"/>
  <c r="V798" i="17"/>
  <c r="U799" i="17"/>
  <c r="V799" i="17"/>
  <c r="U800" i="17"/>
  <c r="V800" i="17"/>
  <c r="U801" i="17"/>
  <c r="V801" i="17"/>
  <c r="U803" i="17"/>
  <c r="V803" i="17"/>
  <c r="U804" i="17"/>
  <c r="V804" i="17"/>
  <c r="U805" i="17"/>
  <c r="V805" i="17"/>
  <c r="U806" i="17"/>
  <c r="V806" i="17"/>
  <c r="U807" i="17"/>
  <c r="V807" i="17"/>
  <c r="U808" i="17"/>
  <c r="V808" i="17"/>
  <c r="U809" i="17"/>
  <c r="V809" i="17"/>
  <c r="U810" i="17"/>
  <c r="V810" i="17"/>
  <c r="U811" i="17"/>
  <c r="V811" i="17"/>
  <c r="U812" i="17"/>
  <c r="V812" i="17"/>
  <c r="U813" i="17"/>
  <c r="U814" i="17"/>
  <c r="V814" i="17"/>
  <c r="U815" i="17"/>
  <c r="V815" i="17"/>
  <c r="U816" i="17"/>
  <c r="V816" i="17"/>
  <c r="U817" i="17"/>
  <c r="V817" i="17"/>
  <c r="U818" i="17"/>
  <c r="V818" i="17"/>
  <c r="U819" i="17"/>
  <c r="V819" i="17"/>
  <c r="U820" i="17"/>
  <c r="V820" i="17"/>
  <c r="U821" i="17"/>
  <c r="V821" i="17"/>
  <c r="U822" i="17"/>
  <c r="V822" i="17"/>
  <c r="U823" i="17"/>
  <c r="V823" i="17"/>
  <c r="U824" i="17"/>
  <c r="V824" i="17"/>
  <c r="U825" i="17"/>
  <c r="V825" i="17"/>
  <c r="U827" i="17"/>
  <c r="V827" i="17"/>
  <c r="U828" i="17"/>
  <c r="V828" i="17"/>
  <c r="U829" i="17"/>
  <c r="V829" i="17"/>
  <c r="U830" i="17"/>
  <c r="V830" i="17"/>
  <c r="U831" i="17"/>
  <c r="V831" i="17"/>
  <c r="U832" i="17"/>
  <c r="V832" i="17"/>
  <c r="U833" i="17"/>
  <c r="V833" i="17"/>
  <c r="U834" i="17"/>
  <c r="V834" i="17"/>
  <c r="U835" i="17"/>
  <c r="V835" i="17"/>
  <c r="U836" i="17"/>
  <c r="V836" i="17"/>
  <c r="U837" i="17"/>
  <c r="V837" i="17"/>
  <c r="U838" i="17"/>
  <c r="V838" i="17"/>
  <c r="U839" i="17"/>
  <c r="V839" i="17"/>
  <c r="U840" i="17"/>
  <c r="V840" i="17"/>
  <c r="U841" i="17"/>
  <c r="U842" i="17"/>
  <c r="V842" i="17"/>
  <c r="U843" i="17"/>
  <c r="V843" i="17"/>
  <c r="U844" i="17"/>
  <c r="U845" i="17"/>
  <c r="V845" i="17"/>
  <c r="U846" i="17"/>
  <c r="V846" i="17"/>
  <c r="U847" i="17"/>
  <c r="V847" i="17"/>
  <c r="U848" i="17"/>
  <c r="V848" i="17"/>
  <c r="U849" i="17"/>
  <c r="V849" i="17"/>
  <c r="U850" i="17"/>
  <c r="V850" i="17"/>
  <c r="U851" i="17"/>
  <c r="V851" i="17"/>
  <c r="U852" i="17"/>
  <c r="V852" i="17"/>
  <c r="U853" i="17"/>
  <c r="V853" i="17"/>
  <c r="U854" i="17"/>
  <c r="V854" i="17"/>
  <c r="U855" i="17"/>
  <c r="V855" i="17"/>
  <c r="U856" i="17"/>
  <c r="V856" i="17"/>
  <c r="U857" i="17"/>
  <c r="V857" i="17"/>
  <c r="U858" i="17"/>
  <c r="V858" i="17"/>
  <c r="U859" i="17"/>
  <c r="V859" i="17"/>
  <c r="U860" i="17"/>
  <c r="V860" i="17"/>
  <c r="U861" i="17"/>
  <c r="V861" i="17"/>
  <c r="U862" i="17"/>
  <c r="V862" i="17"/>
  <c r="U863" i="17"/>
  <c r="V863" i="17"/>
  <c r="U864" i="17"/>
  <c r="V864" i="17"/>
  <c r="U865" i="17"/>
  <c r="V865" i="17"/>
  <c r="U866" i="17"/>
  <c r="V866" i="17"/>
  <c r="U867" i="17"/>
  <c r="V867" i="17"/>
  <c r="U868" i="17"/>
  <c r="V868" i="17"/>
  <c r="U869" i="17"/>
  <c r="V869" i="17"/>
  <c r="U870" i="17"/>
  <c r="V870" i="17"/>
  <c r="U871" i="17"/>
  <c r="V871" i="17"/>
  <c r="U872" i="17"/>
  <c r="V872" i="17"/>
  <c r="U873" i="17"/>
  <c r="V873" i="17"/>
  <c r="U874" i="17"/>
  <c r="V874" i="17"/>
  <c r="U875" i="17"/>
  <c r="V875" i="17"/>
  <c r="U877" i="17"/>
  <c r="V877" i="17"/>
  <c r="U878" i="17"/>
  <c r="V878" i="17"/>
  <c r="U879" i="17"/>
  <c r="V879" i="17"/>
  <c r="U880" i="17"/>
  <c r="V880" i="17"/>
  <c r="U882" i="17"/>
  <c r="V882" i="17"/>
  <c r="U883" i="17"/>
  <c r="V883" i="17"/>
  <c r="U884" i="17"/>
  <c r="V884" i="17"/>
  <c r="U885" i="17"/>
  <c r="V885" i="17"/>
  <c r="U886" i="17"/>
  <c r="V886" i="17"/>
  <c r="U887" i="17"/>
  <c r="V887" i="17"/>
  <c r="U888" i="17"/>
  <c r="V888" i="17"/>
  <c r="U889" i="17"/>
  <c r="V889" i="17"/>
  <c r="U890" i="17"/>
  <c r="V890" i="17"/>
  <c r="U891" i="17"/>
  <c r="V891" i="17"/>
  <c r="U892" i="17"/>
  <c r="V892" i="17"/>
  <c r="U893" i="17"/>
  <c r="V893" i="17"/>
  <c r="U894" i="17"/>
  <c r="V894" i="17"/>
  <c r="U895" i="17"/>
  <c r="V895" i="17"/>
  <c r="U896" i="17"/>
  <c r="V896" i="17"/>
  <c r="U897" i="17"/>
  <c r="V897" i="17"/>
  <c r="U898" i="17"/>
  <c r="V898" i="17"/>
  <c r="U899" i="17"/>
  <c r="V899" i="17"/>
  <c r="U900" i="17"/>
  <c r="V900" i="17"/>
  <c r="U901" i="17"/>
  <c r="V901" i="17"/>
  <c r="U902" i="17"/>
  <c r="V902" i="17"/>
  <c r="U903" i="17"/>
  <c r="V903" i="17"/>
  <c r="U904" i="17"/>
  <c r="V904" i="17"/>
  <c r="U905" i="17"/>
  <c r="V905" i="17"/>
  <c r="U906" i="17"/>
  <c r="V906" i="17"/>
  <c r="U907" i="17"/>
  <c r="V907" i="17"/>
  <c r="U908" i="17"/>
  <c r="V908" i="17"/>
  <c r="U909" i="17"/>
  <c r="V909" i="17"/>
  <c r="U910" i="17"/>
  <c r="V910" i="17"/>
  <c r="U911" i="17"/>
  <c r="U912" i="17"/>
  <c r="V912" i="17"/>
  <c r="U913" i="17"/>
  <c r="V913" i="17"/>
  <c r="U914" i="17"/>
  <c r="U915" i="17"/>
  <c r="V915" i="17"/>
  <c r="U916" i="17"/>
  <c r="V916" i="17"/>
  <c r="U917" i="17"/>
  <c r="V917" i="17"/>
  <c r="U918" i="17"/>
  <c r="U919" i="17"/>
  <c r="V919" i="17"/>
  <c r="U920" i="17"/>
  <c r="V920" i="17"/>
  <c r="U921" i="17"/>
  <c r="V921" i="17"/>
  <c r="U922" i="17"/>
  <c r="V922" i="17"/>
  <c r="U923" i="17"/>
  <c r="V923" i="17"/>
  <c r="U924" i="17"/>
  <c r="V924" i="17"/>
  <c r="U925" i="17"/>
  <c r="V925" i="17"/>
  <c r="U926" i="17"/>
  <c r="V926" i="17"/>
  <c r="U927" i="17"/>
  <c r="V927" i="17"/>
  <c r="U928" i="17"/>
  <c r="V928" i="17"/>
  <c r="U929" i="17"/>
  <c r="V929" i="17"/>
  <c r="U930" i="17"/>
  <c r="V930" i="17"/>
  <c r="U931" i="17"/>
  <c r="V931" i="17"/>
  <c r="U932" i="17"/>
  <c r="V932" i="17"/>
  <c r="U933" i="17"/>
  <c r="V933" i="17"/>
  <c r="U934" i="17"/>
  <c r="V934" i="17"/>
  <c r="U935" i="17"/>
  <c r="V935" i="17"/>
  <c r="U936" i="17"/>
  <c r="V936" i="17"/>
  <c r="U937" i="17"/>
  <c r="V937" i="17"/>
  <c r="U938" i="17"/>
  <c r="V938" i="17"/>
  <c r="U939" i="17"/>
  <c r="V939" i="17"/>
  <c r="U940" i="17"/>
  <c r="V940" i="17"/>
  <c r="U941" i="17"/>
  <c r="V941" i="17"/>
  <c r="U942" i="17"/>
  <c r="V942" i="17"/>
  <c r="U943" i="17"/>
  <c r="V943" i="17"/>
  <c r="U944" i="17"/>
  <c r="V944" i="17"/>
  <c r="U945" i="17"/>
  <c r="U946" i="17"/>
  <c r="V946" i="17"/>
  <c r="U947" i="17"/>
  <c r="V947" i="17"/>
  <c r="U948" i="17"/>
  <c r="V948" i="17"/>
  <c r="U949" i="17"/>
  <c r="V949" i="17"/>
  <c r="U950" i="17"/>
  <c r="V950" i="17"/>
  <c r="U951" i="17"/>
  <c r="V951" i="17"/>
  <c r="U952" i="17"/>
  <c r="V952" i="17"/>
  <c r="U953" i="17"/>
  <c r="V953" i="17"/>
  <c r="U954" i="17"/>
  <c r="V954" i="17"/>
  <c r="U955" i="17"/>
  <c r="V955" i="17"/>
  <c r="U956" i="17"/>
  <c r="V956" i="17"/>
  <c r="U957" i="17"/>
  <c r="V957" i="17"/>
  <c r="U958" i="17"/>
  <c r="V958" i="17"/>
  <c r="U960" i="17"/>
  <c r="V960" i="17"/>
  <c r="U961" i="17"/>
  <c r="U962" i="17"/>
  <c r="V962" i="17"/>
  <c r="U963" i="17"/>
  <c r="U964" i="17"/>
  <c r="V964" i="17"/>
  <c r="U965" i="17"/>
  <c r="V965" i="17"/>
  <c r="U966" i="17"/>
  <c r="V966" i="17"/>
  <c r="U967" i="17"/>
  <c r="V967" i="17"/>
  <c r="U968" i="17"/>
  <c r="V968" i="17"/>
  <c r="U969" i="17"/>
  <c r="V969" i="17"/>
  <c r="U970" i="17"/>
  <c r="V970" i="17"/>
  <c r="U971" i="17"/>
  <c r="V971" i="17"/>
  <c r="U972" i="17"/>
  <c r="V972" i="17"/>
  <c r="U973" i="17"/>
  <c r="U974" i="17"/>
  <c r="U975" i="17"/>
  <c r="V975" i="17"/>
  <c r="U976" i="17"/>
  <c r="V976" i="17"/>
  <c r="U977" i="17"/>
  <c r="V977" i="17"/>
  <c r="U978" i="17"/>
  <c r="V978" i="17"/>
  <c r="U979" i="17"/>
  <c r="V979" i="17"/>
  <c r="U980" i="17"/>
  <c r="U981" i="17"/>
  <c r="U982" i="17"/>
  <c r="V982" i="17"/>
  <c r="U983" i="17"/>
  <c r="V983" i="17"/>
  <c r="U984" i="17"/>
  <c r="V984" i="17"/>
  <c r="U985" i="17"/>
  <c r="U986" i="17"/>
  <c r="V986" i="17"/>
  <c r="U987" i="17"/>
  <c r="V987" i="17"/>
  <c r="U988" i="17"/>
  <c r="V988" i="17"/>
  <c r="U989" i="17"/>
  <c r="V989" i="17"/>
  <c r="U990" i="17"/>
  <c r="V990" i="17"/>
  <c r="U991" i="17"/>
  <c r="V991" i="17"/>
  <c r="U992" i="17"/>
  <c r="V992" i="17"/>
  <c r="U993" i="17"/>
  <c r="V993" i="17"/>
  <c r="U995" i="17"/>
  <c r="V995" i="17"/>
  <c r="U996" i="17"/>
  <c r="V996" i="17"/>
  <c r="U997" i="17"/>
  <c r="V997" i="17"/>
  <c r="U998" i="17"/>
  <c r="V998" i="17"/>
  <c r="U999" i="17"/>
  <c r="U1000" i="17"/>
  <c r="V1000" i="17"/>
  <c r="U1001" i="17"/>
  <c r="V1001" i="17"/>
  <c r="U1002" i="17"/>
  <c r="V1002" i="17"/>
  <c r="U1003" i="17"/>
  <c r="V1003" i="17"/>
  <c r="U1004" i="17"/>
  <c r="V1004" i="17"/>
  <c r="U1005" i="17"/>
  <c r="V1005" i="17"/>
  <c r="U1006" i="17"/>
  <c r="V1006" i="17"/>
  <c r="U1007" i="17"/>
  <c r="V1007" i="17"/>
  <c r="U1008" i="17"/>
  <c r="V1008" i="17"/>
  <c r="U1009" i="17"/>
  <c r="V1009" i="17"/>
  <c r="U1010" i="17"/>
  <c r="U1011" i="17"/>
  <c r="V1011" i="17"/>
  <c r="U1012" i="17"/>
  <c r="V1012" i="17"/>
  <c r="U1013" i="17"/>
  <c r="V1013" i="17"/>
  <c r="U1014" i="17"/>
  <c r="V1014" i="17"/>
  <c r="U1015" i="17"/>
  <c r="V1015" i="17"/>
  <c r="U1016" i="17"/>
  <c r="V1016" i="17"/>
  <c r="U1017" i="17"/>
  <c r="V1017" i="17"/>
  <c r="U1018" i="17"/>
  <c r="V1018" i="17"/>
  <c r="U1019" i="17"/>
  <c r="V1019" i="17"/>
  <c r="U1020" i="17"/>
  <c r="V1020" i="17"/>
  <c r="U1021" i="17"/>
  <c r="V1021" i="17"/>
  <c r="U1022" i="17"/>
  <c r="U1023" i="17"/>
  <c r="U1024" i="17"/>
  <c r="V1024" i="17"/>
  <c r="U1025" i="17"/>
  <c r="V1025" i="17"/>
  <c r="U1026" i="17"/>
  <c r="U1027" i="17"/>
  <c r="V1027" i="17"/>
  <c r="U1028" i="17"/>
  <c r="V1028" i="17"/>
  <c r="U1029" i="17"/>
  <c r="V1029" i="17"/>
  <c r="U1030" i="17"/>
  <c r="V1030" i="17"/>
  <c r="U1031" i="17"/>
  <c r="V1031" i="17"/>
  <c r="U1032" i="17"/>
  <c r="V1032" i="17"/>
  <c r="U1033" i="17"/>
  <c r="V1033" i="17"/>
  <c r="U1034" i="17"/>
  <c r="V1034" i="17"/>
  <c r="U1035" i="17"/>
  <c r="U1036" i="17"/>
  <c r="V1036" i="17"/>
  <c r="U1037" i="17"/>
  <c r="V1037" i="17"/>
  <c r="U1038" i="17"/>
  <c r="V1038" i="17"/>
  <c r="U1039" i="17"/>
  <c r="V1039" i="17"/>
  <c r="U1040" i="17"/>
  <c r="V1040" i="17"/>
  <c r="U1041" i="17"/>
  <c r="V1041" i="17"/>
  <c r="U1042" i="17"/>
  <c r="V1042" i="17"/>
  <c r="U1043" i="17"/>
  <c r="V1043" i="17"/>
  <c r="U1044" i="17"/>
  <c r="V1044" i="17"/>
  <c r="U1045" i="17"/>
  <c r="V1045" i="17"/>
  <c r="U1046" i="17"/>
  <c r="V1046" i="17"/>
  <c r="U1047" i="17"/>
  <c r="V1047" i="17"/>
  <c r="U1048" i="17"/>
  <c r="V1048" i="17"/>
  <c r="U1049" i="17"/>
  <c r="U1050" i="17"/>
  <c r="V1050" i="17"/>
  <c r="U1051" i="17"/>
  <c r="V1051" i="17"/>
  <c r="U1052" i="17"/>
  <c r="V1052" i="17"/>
  <c r="U1053" i="17"/>
  <c r="V1053" i="17"/>
  <c r="U1055" i="17"/>
  <c r="V1055" i="17"/>
  <c r="U1056" i="17"/>
  <c r="V1056" i="17"/>
  <c r="U1057" i="17"/>
  <c r="V1057" i="17"/>
  <c r="U1058" i="17"/>
  <c r="U1059" i="17"/>
  <c r="U1060" i="17"/>
  <c r="V1060" i="17"/>
  <c r="U1061" i="17"/>
  <c r="V1061" i="17"/>
  <c r="U1062" i="17"/>
  <c r="V1062" i="17"/>
  <c r="U1063" i="17"/>
  <c r="V1063" i="17"/>
  <c r="U1064" i="17"/>
  <c r="V1064" i="17"/>
  <c r="U1065" i="17"/>
  <c r="V1065" i="17"/>
  <c r="U1066" i="17"/>
  <c r="V1066" i="17"/>
  <c r="U1067" i="17"/>
  <c r="V1067" i="17"/>
  <c r="U1068" i="17"/>
  <c r="V1068" i="17"/>
  <c r="U1069" i="17"/>
  <c r="V1069" i="17"/>
  <c r="U1070" i="17"/>
  <c r="V1070" i="17"/>
  <c r="U1071" i="17"/>
  <c r="V1071" i="17"/>
  <c r="U1072" i="17"/>
  <c r="V1072" i="17"/>
  <c r="U1073" i="17"/>
  <c r="V1073" i="17"/>
  <c r="U1074" i="17"/>
  <c r="V1074" i="17"/>
  <c r="U1075" i="17"/>
  <c r="V1075" i="17"/>
  <c r="U1076" i="17"/>
  <c r="V1076" i="17"/>
  <c r="U1077" i="17"/>
  <c r="V1077" i="17"/>
  <c r="U1078" i="17"/>
  <c r="V1078" i="17"/>
  <c r="U1079" i="17"/>
  <c r="V1079" i="17"/>
  <c r="U1080" i="17"/>
  <c r="V1080" i="17"/>
  <c r="U1081" i="17"/>
  <c r="V1081" i="17"/>
  <c r="U1082" i="17"/>
  <c r="V1082" i="17"/>
  <c r="U1083" i="17"/>
  <c r="V1083" i="17"/>
  <c r="U1084" i="17"/>
  <c r="V1084" i="17"/>
  <c r="U1085" i="17"/>
  <c r="V1085" i="17"/>
  <c r="U1086" i="17"/>
  <c r="V1086" i="17"/>
  <c r="U1087" i="17"/>
  <c r="V1087" i="17"/>
  <c r="U1088" i="17"/>
  <c r="V1088" i="17"/>
  <c r="U1089" i="17"/>
  <c r="V1089" i="17"/>
  <c r="U1090" i="17"/>
  <c r="V1090" i="17"/>
  <c r="U1091" i="17"/>
  <c r="V1091" i="17"/>
  <c r="U1092" i="17"/>
  <c r="V1092" i="17"/>
  <c r="U1093" i="17"/>
  <c r="V1093" i="17"/>
  <c r="U1094" i="17"/>
  <c r="V1094" i="17"/>
  <c r="U1095" i="17"/>
  <c r="V1095" i="17"/>
  <c r="U1096" i="17"/>
  <c r="V1096" i="17"/>
  <c r="U1097" i="17"/>
  <c r="V1097" i="17"/>
  <c r="U1098" i="17"/>
  <c r="V1098" i="17"/>
  <c r="U1099" i="17"/>
  <c r="V1099" i="17"/>
  <c r="U1100" i="17"/>
  <c r="V1100" i="17"/>
  <c r="U1101" i="17"/>
  <c r="V1101" i="17"/>
  <c r="U1102" i="17"/>
  <c r="V1102" i="17"/>
  <c r="U1103" i="17"/>
  <c r="V1103" i="17"/>
  <c r="U1104" i="17"/>
  <c r="V1104" i="17"/>
  <c r="U1105" i="17"/>
  <c r="V1105" i="17"/>
  <c r="U1106" i="17"/>
  <c r="V1106" i="17"/>
  <c r="U1107" i="17"/>
  <c r="V1107" i="17"/>
  <c r="U1108" i="17"/>
  <c r="V1108" i="17"/>
  <c r="U1109" i="17"/>
  <c r="V1109" i="17"/>
  <c r="U1110" i="17"/>
  <c r="V1110" i="17"/>
  <c r="U1111" i="17"/>
  <c r="V1111" i="17"/>
  <c r="U1112" i="17"/>
  <c r="V1112" i="17"/>
  <c r="U1113" i="17"/>
  <c r="U1114" i="17"/>
  <c r="V1114" i="17"/>
  <c r="U1115" i="17"/>
  <c r="V1115" i="17"/>
  <c r="U1116" i="17"/>
  <c r="U1117" i="17"/>
  <c r="V1117" i="17"/>
  <c r="U1118" i="17"/>
  <c r="V1118" i="17"/>
  <c r="U1119" i="17"/>
  <c r="V1119" i="17"/>
  <c r="U1120" i="17"/>
  <c r="V1120" i="17"/>
  <c r="U1121" i="17"/>
  <c r="V1121" i="17"/>
  <c r="U1122" i="17"/>
  <c r="V1122" i="17"/>
  <c r="U1123" i="17"/>
  <c r="V1123" i="17"/>
  <c r="U1124" i="17"/>
  <c r="V1124" i="17"/>
  <c r="U1125" i="17"/>
  <c r="V1125" i="17"/>
  <c r="U1126" i="17"/>
  <c r="V1126" i="17"/>
  <c r="U1127" i="17"/>
  <c r="V1127" i="17"/>
  <c r="U1128" i="17"/>
  <c r="U1129" i="17"/>
  <c r="V1129" i="17"/>
  <c r="U1130" i="17"/>
  <c r="V1130" i="17"/>
  <c r="U1131" i="17"/>
  <c r="V1131" i="17"/>
  <c r="U1132" i="17"/>
  <c r="V1132" i="17"/>
  <c r="U1133" i="17"/>
  <c r="V1133" i="17"/>
  <c r="U1134" i="17"/>
  <c r="V1134" i="17"/>
  <c r="U1135" i="17"/>
  <c r="V1135" i="17"/>
  <c r="U1136" i="17"/>
  <c r="V1136" i="17"/>
  <c r="U1137" i="17"/>
  <c r="V1137" i="17"/>
  <c r="U1138" i="17"/>
  <c r="V1138" i="17"/>
  <c r="U1139" i="17"/>
  <c r="V1139" i="17"/>
  <c r="U1140" i="17"/>
  <c r="V1140" i="17"/>
  <c r="U1141" i="17"/>
  <c r="U1142" i="17"/>
  <c r="V1142" i="17"/>
  <c r="U1143" i="17"/>
  <c r="V1143" i="17"/>
  <c r="U1144" i="17"/>
  <c r="V1144" i="17"/>
  <c r="U1145" i="17"/>
  <c r="V1145" i="17"/>
  <c r="U1146" i="17"/>
  <c r="V1146" i="17"/>
  <c r="U1147" i="17"/>
  <c r="U1148" i="17"/>
  <c r="V1148" i="17"/>
  <c r="U1149" i="17"/>
  <c r="V1149" i="17"/>
  <c r="U1150" i="17"/>
  <c r="V1150" i="17"/>
  <c r="U1151" i="17"/>
  <c r="V1151" i="17"/>
  <c r="U1152" i="17"/>
  <c r="V1152" i="17"/>
  <c r="U1153" i="17"/>
  <c r="V1153" i="17"/>
  <c r="U1154" i="17"/>
  <c r="V1154" i="17"/>
  <c r="U1155" i="17"/>
  <c r="V1155" i="17"/>
  <c r="U1156" i="17"/>
  <c r="U1157" i="17"/>
  <c r="V1157" i="17"/>
  <c r="U1158" i="17"/>
  <c r="V1158" i="17"/>
  <c r="U1159" i="17"/>
  <c r="V1159" i="17"/>
  <c r="U1160" i="17"/>
  <c r="V1160" i="17"/>
  <c r="U1161" i="17"/>
  <c r="V1161" i="17"/>
  <c r="U1162" i="17"/>
  <c r="V1162" i="17"/>
  <c r="U1163" i="17"/>
  <c r="V1163" i="17"/>
  <c r="U1164" i="17"/>
  <c r="U1165" i="17"/>
  <c r="V1165" i="17"/>
  <c r="U1166" i="17"/>
  <c r="U1167" i="17"/>
  <c r="U1169" i="17"/>
  <c r="V1169" i="17"/>
  <c r="U1170" i="17"/>
  <c r="U1171" i="17"/>
  <c r="V1171" i="17"/>
  <c r="U1172" i="17"/>
  <c r="U1173" i="17"/>
  <c r="V1173" i="17"/>
  <c r="U1174" i="17"/>
  <c r="V1174" i="17"/>
  <c r="U1175" i="17"/>
  <c r="V1175" i="17"/>
  <c r="U1176" i="17"/>
  <c r="V1176" i="17"/>
  <c r="U1177" i="17"/>
  <c r="V1177" i="17"/>
  <c r="U1178" i="17"/>
  <c r="V1178" i="17"/>
  <c r="U1179" i="17"/>
  <c r="V1179" i="17"/>
  <c r="U1180" i="17"/>
  <c r="V1180" i="17"/>
  <c r="U1181" i="17"/>
  <c r="V1181" i="17"/>
  <c r="U1182" i="17"/>
  <c r="V1182" i="17"/>
  <c r="U1184" i="17"/>
  <c r="V1184" i="17"/>
  <c r="U1185" i="17"/>
  <c r="V1185" i="17"/>
  <c r="U1186" i="17"/>
  <c r="U1187" i="17"/>
  <c r="V1187" i="17"/>
  <c r="U1188" i="17"/>
  <c r="V1188" i="17"/>
  <c r="U1189" i="17"/>
  <c r="U1190" i="17"/>
  <c r="V1190" i="17"/>
  <c r="U1191" i="17"/>
  <c r="V1191" i="17"/>
  <c r="U1192" i="17"/>
  <c r="V1192" i="17"/>
  <c r="U1193" i="17"/>
  <c r="V1193" i="17"/>
  <c r="U1194" i="17"/>
  <c r="V1194" i="17"/>
  <c r="U1195" i="17"/>
  <c r="V1195" i="17"/>
  <c r="U1196" i="17"/>
  <c r="V1196" i="17"/>
  <c r="U1197" i="17"/>
  <c r="V1197" i="17"/>
  <c r="U1198" i="17"/>
  <c r="V1198" i="17"/>
  <c r="U1200" i="17"/>
  <c r="V1200" i="17"/>
  <c r="U1201" i="17"/>
  <c r="V1201" i="17"/>
  <c r="U1202" i="17"/>
  <c r="V1202" i="17"/>
  <c r="U1203" i="17"/>
  <c r="V1203" i="17"/>
  <c r="U1204" i="17"/>
  <c r="V1204" i="17"/>
  <c r="U1205" i="17"/>
  <c r="V1205" i="17"/>
  <c r="U1206" i="17"/>
  <c r="V1206" i="17"/>
  <c r="U1207" i="17"/>
  <c r="V1207" i="17"/>
  <c r="U1208" i="17"/>
  <c r="V1208" i="17"/>
  <c r="U1209" i="17"/>
  <c r="V1209" i="17"/>
  <c r="U1210" i="17"/>
  <c r="V1210" i="17"/>
  <c r="U1211" i="17"/>
  <c r="V1211" i="17"/>
  <c r="U1212" i="17"/>
  <c r="U1214" i="17"/>
  <c r="V1214" i="17"/>
  <c r="U1215" i="17"/>
  <c r="V1215" i="17"/>
  <c r="U1216" i="17"/>
  <c r="V1216" i="17"/>
  <c r="U1217" i="17"/>
  <c r="V1217" i="17"/>
  <c r="U1218" i="17"/>
  <c r="V1218" i="17"/>
  <c r="U1219" i="17"/>
  <c r="V1219" i="17"/>
  <c r="U1220" i="17"/>
  <c r="V1220" i="17"/>
  <c r="U1221" i="17"/>
  <c r="V1221" i="17"/>
  <c r="U1222" i="17"/>
  <c r="V1222" i="17"/>
  <c r="U1223" i="17"/>
  <c r="V1223" i="17"/>
  <c r="U1224" i="17"/>
  <c r="V1224" i="17"/>
  <c r="U1225" i="17"/>
  <c r="V1225" i="17"/>
  <c r="U1226" i="17"/>
  <c r="V1226" i="17"/>
  <c r="U1227" i="17"/>
  <c r="V1227" i="17"/>
  <c r="U1228" i="17"/>
  <c r="V1228" i="17"/>
  <c r="U1229" i="17"/>
  <c r="U1230" i="17"/>
  <c r="V1230" i="17"/>
  <c r="U1231" i="17"/>
  <c r="V1231" i="17"/>
  <c r="U1233" i="17"/>
  <c r="V1233" i="17"/>
  <c r="U1234" i="17"/>
  <c r="V1234" i="17"/>
  <c r="U1235" i="17"/>
  <c r="V1235" i="17"/>
  <c r="U1236" i="17"/>
  <c r="V1236" i="17"/>
  <c r="U1237" i="17"/>
  <c r="U1238" i="17"/>
  <c r="V1238" i="17"/>
  <c r="U1239" i="17"/>
  <c r="V1239" i="17"/>
  <c r="U1240" i="17"/>
  <c r="V1240" i="17"/>
  <c r="U1241" i="17"/>
  <c r="V1241" i="17"/>
  <c r="U1242" i="17"/>
  <c r="V1242" i="17"/>
  <c r="U1243" i="17"/>
  <c r="V1243" i="17"/>
  <c r="U1244" i="17"/>
  <c r="V1244" i="17"/>
  <c r="U1245" i="17"/>
  <c r="V1245" i="17"/>
  <c r="U1247" i="17"/>
  <c r="V1247" i="17"/>
  <c r="U1248" i="17"/>
  <c r="U1249" i="17"/>
  <c r="V1249" i="17"/>
  <c r="U1250" i="17"/>
  <c r="V1250" i="17"/>
  <c r="U1251" i="17"/>
  <c r="V1251" i="17"/>
  <c r="U1252" i="17"/>
  <c r="U1253" i="17"/>
  <c r="V1253" i="17"/>
  <c r="U1254" i="17"/>
  <c r="V1254" i="17"/>
  <c r="U1255" i="17"/>
  <c r="V1255" i="17"/>
  <c r="U1257" i="17"/>
  <c r="V1257" i="17"/>
  <c r="U1259" i="17"/>
  <c r="U1260" i="17"/>
  <c r="V1260" i="17"/>
  <c r="U1261" i="17"/>
  <c r="V1261" i="17"/>
  <c r="U1262" i="17"/>
  <c r="V1262" i="17"/>
  <c r="U1263" i="17"/>
  <c r="V1263" i="17"/>
  <c r="U1264" i="17"/>
  <c r="V1264" i="17"/>
  <c r="U1265" i="17"/>
  <c r="V1265" i="17"/>
  <c r="U1266" i="17"/>
  <c r="V1266" i="17"/>
  <c r="U1267" i="17"/>
  <c r="V1267" i="17"/>
  <c r="U1268" i="17"/>
  <c r="V1268" i="17"/>
  <c r="U1269" i="17"/>
  <c r="V1269" i="17"/>
  <c r="U1270" i="17"/>
  <c r="V1270" i="17"/>
  <c r="U1271" i="17"/>
  <c r="U1272" i="17"/>
  <c r="V1272" i="17"/>
  <c r="U1273" i="17"/>
  <c r="V1273" i="17"/>
  <c r="U1274" i="17"/>
  <c r="V1274" i="17"/>
  <c r="U1275" i="17"/>
  <c r="V1275" i="17"/>
  <c r="U1276" i="17"/>
  <c r="V1276" i="17"/>
  <c r="U1277" i="17"/>
  <c r="V1277" i="17"/>
  <c r="U1278" i="17"/>
  <c r="V1278" i="17"/>
  <c r="U1279" i="17"/>
  <c r="U1280" i="17"/>
  <c r="V1280" i="17"/>
  <c r="U1281" i="17"/>
  <c r="V1281" i="17"/>
  <c r="U1282" i="17"/>
  <c r="V1282" i="17"/>
  <c r="U1283" i="17"/>
  <c r="V1283" i="17"/>
  <c r="U1284" i="17"/>
  <c r="U1285" i="17"/>
  <c r="V1285" i="17"/>
  <c r="U1286" i="17"/>
  <c r="V1286" i="17"/>
  <c r="U1287" i="17"/>
  <c r="V1287" i="17"/>
  <c r="U1288" i="17"/>
  <c r="V1288" i="17"/>
  <c r="U1289" i="17"/>
  <c r="V1289" i="17"/>
  <c r="U1290" i="17"/>
  <c r="V1290" i="17"/>
  <c r="U1291" i="17"/>
  <c r="U1292" i="17"/>
  <c r="V1292" i="17"/>
  <c r="U1293" i="17"/>
  <c r="V1293" i="17"/>
  <c r="U1294" i="17"/>
  <c r="V1294" i="17"/>
  <c r="U1295" i="17"/>
  <c r="V1295" i="17"/>
  <c r="U1296" i="17"/>
  <c r="V1296" i="17"/>
  <c r="U1297" i="17"/>
  <c r="V1297" i="17"/>
  <c r="U1298" i="17"/>
  <c r="V1298" i="17"/>
  <c r="U1299" i="17"/>
  <c r="V1299" i="17"/>
  <c r="U1300" i="17"/>
  <c r="V1300" i="17"/>
  <c r="U1301" i="17"/>
  <c r="V1301" i="17"/>
  <c r="U1302" i="17"/>
  <c r="V1302" i="17"/>
  <c r="U1303" i="17"/>
  <c r="V1303" i="17"/>
  <c r="U1304" i="17"/>
  <c r="V1304" i="17"/>
  <c r="U1305" i="17"/>
  <c r="V1305" i="17"/>
  <c r="U1306" i="17"/>
  <c r="V1306" i="17"/>
  <c r="U1307" i="17"/>
  <c r="V1307" i="17"/>
  <c r="U1308" i="17"/>
  <c r="U1309" i="17"/>
  <c r="V1309" i="17"/>
  <c r="U1310" i="17"/>
  <c r="V1310" i="17"/>
  <c r="U1311" i="17"/>
  <c r="V1311" i="17"/>
  <c r="U1312" i="17"/>
  <c r="V1312" i="17"/>
  <c r="U1313" i="17"/>
  <c r="V1313" i="17"/>
  <c r="U1314" i="17"/>
  <c r="V1314" i="17"/>
  <c r="U1315" i="17"/>
  <c r="V1315" i="17"/>
  <c r="U1316" i="17"/>
  <c r="V1316" i="17"/>
  <c r="U1317" i="17"/>
  <c r="V1317" i="17"/>
  <c r="U1318" i="17"/>
  <c r="V1318" i="17"/>
  <c r="U1319" i="17"/>
  <c r="V1319" i="17"/>
  <c r="U1320" i="17"/>
  <c r="V1320" i="17"/>
  <c r="U1321" i="17"/>
  <c r="V1321" i="17"/>
  <c r="U1322" i="17"/>
  <c r="V1322" i="17"/>
  <c r="U1323" i="17"/>
  <c r="V1323" i="17"/>
  <c r="U1324" i="17"/>
  <c r="V1324" i="17"/>
  <c r="U1325" i="17"/>
  <c r="V1325" i="17"/>
  <c r="U1326" i="17"/>
  <c r="V1326" i="17"/>
  <c r="U1327" i="17"/>
  <c r="V1327" i="17"/>
  <c r="U1328" i="17"/>
  <c r="V1328" i="17"/>
  <c r="U1329" i="17"/>
  <c r="V1329" i="17"/>
  <c r="U1330" i="17"/>
  <c r="V1330" i="17"/>
  <c r="U1331" i="17"/>
  <c r="V1331" i="17"/>
  <c r="U1332" i="17"/>
  <c r="V1332" i="17"/>
  <c r="U1333" i="17"/>
  <c r="V1333" i="17"/>
  <c r="U1334" i="17"/>
  <c r="V1334" i="17"/>
  <c r="U1335" i="17"/>
  <c r="V1335" i="17"/>
  <c r="U1336" i="17"/>
  <c r="V1336" i="17"/>
  <c r="U1337" i="17"/>
  <c r="V1337" i="17"/>
  <c r="U1338" i="17"/>
  <c r="V1338" i="17"/>
  <c r="U1339" i="17"/>
  <c r="V1339" i="17"/>
  <c r="U1340" i="17"/>
  <c r="V1340" i="17"/>
  <c r="U1341" i="17"/>
  <c r="V1341" i="17"/>
  <c r="U1342" i="17"/>
  <c r="V1342" i="17"/>
  <c r="U1343" i="17"/>
  <c r="V1343" i="17"/>
  <c r="U1344" i="17"/>
  <c r="V1344" i="17"/>
  <c r="U1345" i="17"/>
  <c r="V1345" i="17"/>
  <c r="U1346" i="17"/>
  <c r="V1346" i="17"/>
  <c r="U1347" i="17"/>
  <c r="V1347" i="17"/>
  <c r="U1348" i="17"/>
  <c r="V1348" i="17"/>
  <c r="U1349" i="17"/>
  <c r="V1349" i="17"/>
  <c r="U1350" i="17"/>
  <c r="V1350" i="17"/>
  <c r="U1351" i="17"/>
  <c r="U1352" i="17"/>
  <c r="V1352" i="17"/>
  <c r="U1353" i="17"/>
  <c r="V1353" i="17"/>
  <c r="U1354" i="17"/>
  <c r="V1354" i="17"/>
  <c r="U1355" i="17"/>
  <c r="V1355" i="17"/>
  <c r="U1356" i="17"/>
  <c r="V1356" i="17"/>
  <c r="U1357" i="17"/>
  <c r="V1357" i="17"/>
  <c r="U1358" i="17"/>
  <c r="V1358" i="17"/>
  <c r="U1359" i="17"/>
  <c r="V1359" i="17"/>
  <c r="U1360" i="17"/>
  <c r="V1360" i="17"/>
  <c r="U1361" i="17"/>
  <c r="V1361" i="17"/>
  <c r="U1362" i="17"/>
  <c r="V1362" i="17"/>
  <c r="U1363" i="17"/>
  <c r="U1364" i="17"/>
  <c r="V1364" i="17"/>
  <c r="U1365" i="17"/>
  <c r="V1365" i="17"/>
  <c r="U1366" i="17"/>
  <c r="V1366" i="17"/>
  <c r="U1367" i="17"/>
  <c r="V1367" i="17"/>
  <c r="U1368" i="17"/>
  <c r="V1368" i="17"/>
  <c r="U1369" i="17"/>
  <c r="V1369" i="17"/>
  <c r="U1370" i="17"/>
  <c r="V1370" i="17"/>
  <c r="U1371" i="17"/>
  <c r="V1371" i="17"/>
  <c r="U1372" i="17"/>
  <c r="V1372" i="17"/>
  <c r="U1373" i="17"/>
  <c r="V1373" i="17"/>
  <c r="U1374" i="17"/>
  <c r="V1374" i="17"/>
  <c r="U1375" i="17"/>
  <c r="V1375" i="17"/>
  <c r="U1376" i="17"/>
  <c r="V1376" i="17"/>
  <c r="U1377" i="17"/>
  <c r="V1377" i="17"/>
  <c r="U1378" i="17"/>
  <c r="V1378" i="17"/>
  <c r="U1379" i="17"/>
  <c r="V1379" i="17"/>
  <c r="U1380" i="17"/>
  <c r="V1380" i="17"/>
  <c r="U1381" i="17"/>
  <c r="V1381" i="17"/>
  <c r="U1382" i="17"/>
  <c r="V1382" i="17"/>
  <c r="U1383" i="17"/>
  <c r="V1383" i="17"/>
  <c r="U1384" i="17"/>
  <c r="V1384" i="17"/>
  <c r="U1385" i="17"/>
  <c r="V1385" i="17"/>
  <c r="U1386" i="17"/>
  <c r="V1386" i="17"/>
  <c r="U1387" i="17"/>
  <c r="V1387" i="17"/>
  <c r="U1388" i="17"/>
  <c r="V1388" i="17"/>
  <c r="U1389" i="17"/>
  <c r="U1390" i="17"/>
  <c r="V1390" i="17"/>
  <c r="U1391" i="17"/>
  <c r="V1391" i="17"/>
  <c r="U1392" i="17"/>
  <c r="V1392" i="17"/>
  <c r="U1393" i="17"/>
  <c r="V1393" i="17"/>
  <c r="U1394" i="17"/>
  <c r="V1394" i="17"/>
  <c r="U1395" i="17"/>
  <c r="V1395" i="17"/>
  <c r="U1396" i="17"/>
  <c r="V1396" i="17"/>
  <c r="U1397" i="17"/>
  <c r="V1397" i="17"/>
  <c r="U1398" i="17"/>
  <c r="V1398" i="17"/>
  <c r="U1399" i="17"/>
  <c r="V1399" i="17"/>
  <c r="U1400" i="17"/>
  <c r="V1400" i="17"/>
  <c r="U1401" i="17"/>
  <c r="V1401" i="17"/>
  <c r="U1402" i="17"/>
  <c r="V1402" i="17"/>
  <c r="U1403" i="17"/>
  <c r="V1403" i="17"/>
  <c r="U1404" i="17"/>
  <c r="V1404" i="17"/>
  <c r="U1405" i="17"/>
  <c r="V1405" i="17"/>
  <c r="U1406" i="17"/>
  <c r="V1406" i="17"/>
  <c r="U1407" i="17"/>
  <c r="V1407" i="17"/>
  <c r="U1408" i="17"/>
  <c r="V1408" i="17"/>
  <c r="U1409" i="17"/>
  <c r="U1410" i="17"/>
  <c r="V1410" i="17"/>
  <c r="U1411" i="17"/>
  <c r="V1411" i="17"/>
  <c r="U1412" i="17"/>
  <c r="V1412" i="17"/>
  <c r="U1413" i="17"/>
  <c r="V1413" i="17"/>
  <c r="U1414" i="17"/>
  <c r="V1414" i="17"/>
  <c r="U1415" i="17"/>
  <c r="V1415" i="17"/>
  <c r="U1416" i="17"/>
  <c r="V1416" i="17"/>
  <c r="U1417" i="17"/>
  <c r="U1418" i="17"/>
  <c r="V1418" i="17"/>
  <c r="U1419" i="17"/>
  <c r="V1419" i="17"/>
  <c r="U1420" i="17"/>
  <c r="V1420" i="17"/>
  <c r="U1421" i="17"/>
  <c r="V1421" i="17"/>
  <c r="U1422" i="17"/>
  <c r="V1422" i="17"/>
  <c r="U1424" i="17"/>
  <c r="V1424" i="17"/>
  <c r="U1425" i="17"/>
  <c r="V1425" i="17"/>
  <c r="U1426" i="17"/>
  <c r="V1426" i="17"/>
  <c r="U1427" i="17"/>
  <c r="V1427" i="17"/>
  <c r="U1428" i="17"/>
  <c r="V1428" i="17"/>
  <c r="U1429" i="17"/>
  <c r="V1429" i="17"/>
  <c r="U1430" i="17"/>
  <c r="V1430" i="17"/>
  <c r="U1431" i="17"/>
  <c r="V1431" i="17"/>
  <c r="U1432" i="17"/>
  <c r="U1433" i="17"/>
  <c r="V1433" i="17"/>
  <c r="U1434" i="17"/>
  <c r="V1434" i="17"/>
  <c r="U1435" i="17"/>
  <c r="V1435" i="17"/>
  <c r="U1436" i="17"/>
  <c r="V1436" i="17"/>
  <c r="U1437" i="17"/>
  <c r="V1437" i="17"/>
  <c r="U1438" i="17"/>
  <c r="V1438" i="17"/>
  <c r="U1439" i="17"/>
  <c r="V1439" i="17"/>
  <c r="U1440" i="17"/>
  <c r="V1440" i="17"/>
  <c r="U1441" i="17"/>
  <c r="V1441" i="17"/>
  <c r="U1442" i="17"/>
  <c r="V1442" i="17"/>
  <c r="U1443" i="17"/>
  <c r="V1443" i="17"/>
  <c r="U1444" i="17"/>
  <c r="V1444" i="17"/>
  <c r="U1445" i="17"/>
  <c r="V1445" i="17"/>
  <c r="U1446" i="17"/>
  <c r="V1446" i="17"/>
  <c r="U1447" i="17"/>
  <c r="V1447" i="17"/>
  <c r="U1448" i="17"/>
  <c r="V1448" i="17"/>
  <c r="U1449" i="17"/>
  <c r="V1449" i="17"/>
  <c r="U1450" i="17"/>
  <c r="V1450" i="17"/>
  <c r="U1451" i="17"/>
  <c r="V1451" i="17"/>
  <c r="U1452" i="17"/>
  <c r="V1452" i="17"/>
  <c r="U1453" i="17"/>
  <c r="V1453" i="17"/>
  <c r="U1454" i="17"/>
  <c r="V1454" i="17"/>
  <c r="U1455" i="17"/>
  <c r="V1455" i="17"/>
  <c r="U1456" i="17"/>
  <c r="V1456" i="17"/>
  <c r="U1457" i="17"/>
  <c r="V1457" i="17"/>
  <c r="U1458" i="17"/>
  <c r="V1458" i="17"/>
  <c r="U1459" i="17"/>
  <c r="V1459" i="17"/>
  <c r="U1461" i="17"/>
  <c r="V1461" i="17"/>
  <c r="U1460" i="17"/>
  <c r="V1460" i="17"/>
  <c r="U1462" i="17"/>
  <c r="V1462" i="17"/>
  <c r="U1463" i="17"/>
  <c r="V1463" i="17"/>
  <c r="U1464" i="17"/>
  <c r="V1464" i="17"/>
  <c r="U1465" i="17"/>
  <c r="V1465" i="17"/>
  <c r="U1466" i="17"/>
  <c r="U1468" i="17"/>
  <c r="V1468" i="17"/>
  <c r="U1469" i="17"/>
  <c r="V1469" i="17"/>
  <c r="U1470" i="17"/>
  <c r="V1470" i="17"/>
  <c r="U1471" i="17"/>
  <c r="V1471" i="17"/>
  <c r="U1472" i="17"/>
  <c r="V1472" i="17"/>
  <c r="U1473" i="17"/>
  <c r="V1473" i="17"/>
  <c r="U1475" i="17"/>
  <c r="V1475" i="17"/>
  <c r="U1476" i="17"/>
  <c r="V1476" i="17"/>
  <c r="U1478" i="17"/>
  <c r="U1479" i="17"/>
  <c r="V1479" i="17"/>
  <c r="U1481" i="17"/>
  <c r="V1481" i="17"/>
  <c r="U1482" i="17"/>
  <c r="V1482" i="17"/>
  <c r="U1483" i="17"/>
  <c r="V1483" i="17"/>
  <c r="U1484" i="17"/>
  <c r="V1484" i="17"/>
  <c r="U1485" i="17"/>
  <c r="V1485" i="17"/>
  <c r="U1486" i="17"/>
  <c r="V1486" i="17"/>
  <c r="U1487" i="17"/>
  <c r="V1487" i="17"/>
  <c r="U1488" i="17"/>
  <c r="V1488" i="17"/>
  <c r="U1489" i="17"/>
  <c r="V1489" i="17"/>
  <c r="U1490" i="17"/>
  <c r="U1491" i="17"/>
  <c r="V1491" i="17"/>
  <c r="U1492" i="17"/>
  <c r="V1492" i="17"/>
  <c r="U1493" i="17"/>
  <c r="V1493" i="17"/>
  <c r="U1494" i="17"/>
  <c r="V1494" i="17"/>
  <c r="U1495" i="17"/>
  <c r="V1495" i="17"/>
  <c r="U1496" i="17"/>
  <c r="V1496" i="17"/>
  <c r="U1497" i="17"/>
  <c r="V1497" i="17"/>
  <c r="U1498" i="17"/>
  <c r="V1498" i="17"/>
  <c r="U1499" i="17"/>
  <c r="U1500" i="17"/>
  <c r="V1500" i="17"/>
  <c r="U1501" i="17"/>
  <c r="U1502" i="17"/>
  <c r="V1502" i="17"/>
  <c r="U1503" i="17"/>
  <c r="V1503" i="17"/>
  <c r="U1504" i="17"/>
  <c r="V1504" i="17"/>
  <c r="U1505" i="17"/>
  <c r="V1505" i="17"/>
  <c r="U1506" i="17"/>
  <c r="V1506" i="17"/>
  <c r="U1507" i="17"/>
  <c r="V1507" i="17"/>
  <c r="U1508" i="17"/>
  <c r="U1509" i="17"/>
  <c r="V1509" i="17"/>
  <c r="U1510" i="17"/>
  <c r="V1510" i="17"/>
  <c r="U1511" i="17"/>
  <c r="V1511" i="17"/>
  <c r="U1512" i="17"/>
  <c r="V1512" i="17"/>
  <c r="U1513" i="17"/>
  <c r="V1513" i="17"/>
  <c r="U1514" i="17"/>
  <c r="U1515" i="17"/>
  <c r="V1515" i="17"/>
  <c r="U1516" i="17"/>
  <c r="V1516" i="17"/>
  <c r="U1517" i="17"/>
  <c r="V1517" i="17"/>
  <c r="U1518" i="17"/>
  <c r="U1519" i="17"/>
  <c r="V1519" i="17"/>
  <c r="U1520" i="17"/>
  <c r="V1520" i="17"/>
  <c r="U1521" i="17"/>
  <c r="V1521" i="17"/>
  <c r="U1522" i="17"/>
  <c r="V1522" i="17"/>
  <c r="U1523" i="17"/>
  <c r="V1523" i="17"/>
  <c r="U1524" i="17"/>
  <c r="V1524" i="17"/>
  <c r="U1525" i="17"/>
  <c r="V1525" i="17"/>
  <c r="U1526" i="17"/>
  <c r="V1526" i="17"/>
  <c r="U1527" i="17"/>
  <c r="V1527" i="17"/>
  <c r="U1528" i="17"/>
  <c r="V1528" i="17"/>
  <c r="U1529" i="17"/>
  <c r="V1529" i="17"/>
  <c r="U1530" i="17"/>
  <c r="V1530" i="17"/>
  <c r="U1531" i="17"/>
  <c r="V1531" i="17"/>
  <c r="U1532" i="17"/>
  <c r="V1532" i="17"/>
  <c r="U1533" i="17"/>
  <c r="V1533" i="17"/>
  <c r="U1534" i="17"/>
  <c r="V1534" i="17"/>
  <c r="U1535" i="17"/>
  <c r="V1535" i="17"/>
  <c r="U1536" i="17"/>
  <c r="V1536" i="17"/>
  <c r="U1537" i="17"/>
  <c r="V1537" i="17"/>
  <c r="U1538" i="17"/>
  <c r="V1538" i="17"/>
  <c r="U1539" i="17"/>
  <c r="V1539" i="17"/>
  <c r="U1540" i="17"/>
  <c r="V1540" i="17"/>
  <c r="U1541" i="17"/>
  <c r="U1542" i="17"/>
  <c r="V1542" i="17"/>
  <c r="U1543" i="17"/>
  <c r="V1543" i="17"/>
  <c r="U1544" i="17"/>
  <c r="V1544" i="17"/>
  <c r="U1545" i="17"/>
  <c r="V1545" i="17"/>
  <c r="U1546" i="17"/>
  <c r="V1546" i="17"/>
  <c r="U1547" i="17"/>
  <c r="V1547" i="17"/>
  <c r="U1548" i="17"/>
  <c r="U1549" i="17"/>
  <c r="V1549" i="17"/>
  <c r="U1550" i="17"/>
  <c r="V1550" i="17"/>
  <c r="U1552" i="17"/>
  <c r="V1552" i="17"/>
  <c r="U1553" i="17"/>
  <c r="V1553" i="17"/>
  <c r="U1554" i="17"/>
  <c r="V1554" i="17"/>
  <c r="U1555" i="17"/>
  <c r="V1555" i="17"/>
  <c r="U1556" i="17"/>
  <c r="V1556" i="17"/>
  <c r="U1557" i="17"/>
  <c r="V1557" i="17"/>
  <c r="U1558" i="17"/>
  <c r="V1558" i="17"/>
  <c r="U1559" i="17"/>
  <c r="V1559" i="17"/>
  <c r="U1560" i="17"/>
  <c r="V1560" i="17"/>
  <c r="U1561" i="17"/>
  <c r="V1561" i="17"/>
  <c r="U1562" i="17"/>
  <c r="V1562" i="17"/>
  <c r="U1563" i="17"/>
  <c r="V1563" i="17"/>
  <c r="U1564" i="17"/>
  <c r="V1564" i="17"/>
  <c r="U1565" i="17"/>
  <c r="V1565" i="17"/>
  <c r="U1566" i="17"/>
  <c r="V1566" i="17"/>
  <c r="U1567" i="17"/>
  <c r="V1567" i="17"/>
  <c r="U1568" i="17"/>
  <c r="V1568" i="17"/>
  <c r="U1569" i="17"/>
  <c r="V1569" i="17"/>
  <c r="U1570" i="17"/>
  <c r="V1570" i="17"/>
  <c r="U1571" i="17"/>
  <c r="V1571" i="17"/>
  <c r="U1572" i="17"/>
  <c r="V1572" i="17"/>
  <c r="U1573" i="17"/>
  <c r="V1573" i="17"/>
  <c r="U1574" i="17"/>
  <c r="V1574" i="17"/>
  <c r="U1575" i="17"/>
  <c r="V1575" i="17"/>
  <c r="U1576" i="17"/>
  <c r="V1576" i="17"/>
  <c r="U1578" i="17"/>
  <c r="V1578" i="17"/>
  <c r="U1579" i="17"/>
  <c r="U1580" i="17"/>
  <c r="V1580" i="17"/>
  <c r="U1581" i="17"/>
  <c r="V1581" i="17"/>
  <c r="U1582" i="17"/>
  <c r="U1583" i="17"/>
  <c r="U1584" i="17"/>
  <c r="V1584" i="17"/>
  <c r="U1585" i="17"/>
  <c r="V1585" i="17"/>
  <c r="U1587" i="17"/>
  <c r="U1588" i="17"/>
  <c r="V1588" i="17"/>
  <c r="U1589" i="17"/>
  <c r="V1589" i="17"/>
  <c r="U1590" i="17"/>
  <c r="U1591" i="17"/>
  <c r="V1591" i="17"/>
  <c r="U1592" i="17"/>
  <c r="V1592" i="17"/>
  <c r="U1593" i="17"/>
  <c r="V1593" i="17"/>
  <c r="U1594" i="17"/>
  <c r="V1594" i="17"/>
  <c r="U1595" i="17"/>
  <c r="V1595" i="17"/>
  <c r="U1597" i="17"/>
  <c r="V1597" i="17"/>
  <c r="U1598" i="17"/>
  <c r="V1598" i="17"/>
  <c r="U1599" i="17"/>
  <c r="U1600" i="17"/>
  <c r="V1600" i="17"/>
  <c r="U1601" i="17"/>
  <c r="V1601" i="17"/>
  <c r="U1603" i="17"/>
  <c r="V1603" i="17"/>
  <c r="U1604" i="17"/>
  <c r="V1604" i="17"/>
  <c r="U1605" i="17"/>
  <c r="V1605" i="17"/>
  <c r="U1607" i="17"/>
  <c r="U1608" i="17"/>
  <c r="U1609" i="17"/>
  <c r="U1610" i="17"/>
  <c r="V1610" i="17"/>
  <c r="U1611" i="17"/>
  <c r="V1611" i="17"/>
  <c r="U1612" i="17"/>
  <c r="V1612" i="17"/>
  <c r="U1613" i="17"/>
  <c r="U1614" i="17"/>
  <c r="V1614" i="17"/>
  <c r="U1615" i="17"/>
  <c r="V1615" i="17"/>
  <c r="U1616" i="17"/>
  <c r="V1616" i="17"/>
  <c r="U1617" i="17"/>
  <c r="V1617" i="17"/>
  <c r="U1618" i="17"/>
  <c r="V1618" i="17"/>
  <c r="U1619" i="17"/>
  <c r="V1619" i="17"/>
  <c r="U1620" i="17"/>
  <c r="V1620" i="17"/>
  <c r="U1621" i="17"/>
  <c r="V1621" i="17"/>
  <c r="U1622" i="17"/>
  <c r="V1622" i="17"/>
  <c r="U1623" i="17"/>
  <c r="V1623" i="17"/>
  <c r="U1624" i="17"/>
  <c r="V1624" i="17"/>
  <c r="U1625" i="17"/>
  <c r="V1625" i="17"/>
  <c r="U1626" i="17"/>
  <c r="V1626" i="17"/>
  <c r="U1627" i="17"/>
  <c r="V1627" i="17"/>
  <c r="U1628" i="17"/>
  <c r="V1628" i="17"/>
  <c r="U1629" i="17"/>
  <c r="V1629" i="17"/>
  <c r="U1630" i="17"/>
  <c r="V1630" i="17"/>
  <c r="U1631" i="17"/>
  <c r="U1632" i="17"/>
  <c r="V1632" i="17"/>
  <c r="U1633" i="17"/>
  <c r="V1633" i="17"/>
  <c r="U1634" i="17"/>
  <c r="V1634" i="17"/>
  <c r="U1635" i="17"/>
  <c r="V1635" i="17"/>
  <c r="U1636" i="17"/>
  <c r="V1636" i="17"/>
  <c r="U1637" i="17"/>
  <c r="V1637" i="17"/>
  <c r="U1638" i="17"/>
  <c r="V1638" i="17"/>
  <c r="U1639" i="17"/>
  <c r="V1639" i="17"/>
  <c r="U1640" i="17"/>
  <c r="V1640" i="17"/>
  <c r="U1641" i="17"/>
  <c r="V1641" i="17"/>
  <c r="U1642" i="17"/>
  <c r="V1642" i="17"/>
  <c r="U1643" i="17"/>
  <c r="U1644" i="17"/>
  <c r="V1644" i="17"/>
  <c r="U1645" i="17"/>
  <c r="V1645" i="17"/>
  <c r="U1646" i="17"/>
  <c r="V1646" i="17"/>
  <c r="U1647" i="17"/>
  <c r="V1647" i="17"/>
  <c r="U1648" i="17"/>
  <c r="V1648" i="17"/>
  <c r="U1649" i="17"/>
  <c r="V1649" i="17"/>
  <c r="U1650" i="17"/>
  <c r="V1650" i="17"/>
  <c r="U1651" i="17"/>
  <c r="V1651" i="17"/>
  <c r="U1652" i="17"/>
  <c r="V1652" i="17"/>
  <c r="U1654" i="17"/>
  <c r="V1654" i="17"/>
  <c r="U1655" i="17"/>
  <c r="V1655" i="17"/>
  <c r="U1656" i="17"/>
  <c r="V1656" i="17"/>
  <c r="U1658" i="17"/>
  <c r="V1658" i="17"/>
  <c r="U1659" i="17"/>
  <c r="V1659" i="17"/>
  <c r="U1660" i="17"/>
  <c r="V1660" i="17"/>
  <c r="U1661" i="17"/>
  <c r="V1661" i="17"/>
  <c r="U1662" i="17"/>
  <c r="V1662" i="17"/>
  <c r="U1663" i="17"/>
  <c r="V1663" i="17"/>
  <c r="U1664" i="17"/>
  <c r="V1664" i="17"/>
  <c r="U1665" i="17"/>
  <c r="V1665" i="17"/>
  <c r="U1666" i="17"/>
  <c r="V1666" i="17"/>
  <c r="U1667" i="17"/>
  <c r="V1667" i="17"/>
  <c r="U1668" i="17"/>
  <c r="V1668" i="17"/>
  <c r="U1669" i="17"/>
  <c r="V1669" i="17"/>
  <c r="U1670" i="17"/>
  <c r="V1670" i="17"/>
  <c r="U1671" i="17"/>
  <c r="V1671" i="17"/>
  <c r="U1672" i="17"/>
  <c r="V1672" i="17"/>
  <c r="U1673" i="17"/>
  <c r="V1673" i="17"/>
  <c r="U1674" i="17"/>
  <c r="U1675" i="17"/>
  <c r="V1675" i="17"/>
  <c r="U1676" i="17"/>
  <c r="V1676" i="17"/>
  <c r="U1677" i="17"/>
  <c r="V1677" i="17"/>
  <c r="U1678" i="17"/>
  <c r="V1678" i="17"/>
  <c r="U1679" i="17"/>
  <c r="V1679" i="17"/>
  <c r="U1680" i="17"/>
  <c r="V1680" i="17"/>
  <c r="U1681" i="17"/>
  <c r="V1681" i="17"/>
  <c r="U1682" i="17"/>
  <c r="V1682" i="17"/>
  <c r="U1683" i="17"/>
  <c r="V1683" i="17"/>
  <c r="U1684" i="17"/>
  <c r="V1684" i="17"/>
  <c r="U1685" i="17"/>
  <c r="U1686" i="17"/>
  <c r="V1686" i="17"/>
  <c r="U1687" i="17"/>
  <c r="V1687" i="17"/>
  <c r="U1689" i="17"/>
  <c r="V1689" i="17"/>
  <c r="U1690" i="17"/>
  <c r="V1690" i="17"/>
  <c r="U1691" i="17"/>
  <c r="V1691" i="17"/>
  <c r="U1692" i="17"/>
  <c r="U1693" i="17"/>
  <c r="U1694" i="17"/>
  <c r="V1694" i="17"/>
  <c r="U1695" i="17"/>
  <c r="V1695" i="17"/>
  <c r="U1696" i="17"/>
  <c r="V1696" i="17"/>
  <c r="U1697" i="17"/>
  <c r="V1697" i="17"/>
  <c r="U1698" i="17"/>
  <c r="V1698" i="17"/>
  <c r="U1699" i="17"/>
  <c r="V1699" i="17"/>
  <c r="U1700" i="17"/>
  <c r="V1700" i="17"/>
  <c r="U1701" i="17"/>
  <c r="V1701" i="17"/>
  <c r="U1703" i="17"/>
  <c r="V1703" i="17"/>
  <c r="U1704" i="17"/>
  <c r="V1704" i="17"/>
  <c r="U1705" i="17"/>
  <c r="V1705" i="17"/>
  <c r="U1706" i="17"/>
  <c r="V1706" i="17"/>
  <c r="U1707" i="17"/>
  <c r="V1707" i="17"/>
  <c r="U1708" i="17"/>
  <c r="V1708" i="17"/>
  <c r="U1709" i="17"/>
  <c r="V1709" i="17"/>
  <c r="U1710" i="17"/>
  <c r="V1710" i="17"/>
  <c r="U1711" i="17"/>
  <c r="V1711" i="17"/>
  <c r="U1712" i="17"/>
  <c r="V1712" i="17"/>
  <c r="U1713" i="17"/>
  <c r="V1713" i="17"/>
  <c r="U1714" i="17"/>
  <c r="V1714" i="17"/>
  <c r="U1715" i="17"/>
  <c r="V1715" i="17"/>
  <c r="U1716" i="17"/>
  <c r="V1716" i="17"/>
  <c r="U1717" i="17"/>
  <c r="V1717" i="17"/>
  <c r="U1718" i="17"/>
  <c r="V1718" i="17"/>
  <c r="U1719" i="17"/>
  <c r="V1719" i="17"/>
  <c r="U1720" i="17"/>
  <c r="V1720" i="17"/>
  <c r="U1721" i="17"/>
  <c r="V1721" i="17"/>
  <c r="U1722" i="17"/>
  <c r="V1722" i="17"/>
  <c r="U1723" i="17"/>
  <c r="U1724" i="17"/>
  <c r="V1724" i="17"/>
  <c r="U1725" i="17"/>
  <c r="V1725" i="17"/>
  <c r="U1726" i="17"/>
  <c r="V1726" i="17"/>
  <c r="U1727" i="17"/>
  <c r="V1727" i="17"/>
  <c r="U1728" i="17"/>
  <c r="V1728" i="17"/>
  <c r="U1729" i="17"/>
  <c r="V1729" i="17"/>
  <c r="U1730" i="17"/>
  <c r="V1730" i="17"/>
  <c r="U1731" i="17"/>
  <c r="V1731" i="17"/>
  <c r="U1732" i="17"/>
  <c r="V1732" i="17"/>
  <c r="U1733" i="17"/>
  <c r="V1733" i="17"/>
  <c r="U1734" i="17"/>
  <c r="V1734" i="17"/>
  <c r="U1735" i="17"/>
  <c r="V1735" i="17"/>
  <c r="U1736" i="17"/>
  <c r="V1736" i="17"/>
  <c r="U1737" i="17"/>
  <c r="V1737" i="17"/>
  <c r="U1738" i="17"/>
  <c r="V1738" i="17"/>
  <c r="U1739" i="17"/>
  <c r="V1739" i="17"/>
  <c r="U1740" i="17"/>
  <c r="V1740" i="17"/>
  <c r="U1741" i="17"/>
  <c r="V1741" i="17"/>
  <c r="U1742" i="17"/>
  <c r="V1742" i="17"/>
  <c r="U1743" i="17"/>
  <c r="V1743" i="17"/>
  <c r="U1744" i="17"/>
  <c r="V1744" i="17"/>
  <c r="U1745" i="17"/>
  <c r="V1745" i="17"/>
  <c r="U1746" i="17"/>
  <c r="V1746" i="17"/>
  <c r="U1747" i="17"/>
  <c r="V1747" i="17"/>
  <c r="U1748" i="17"/>
  <c r="V1748" i="17"/>
  <c r="U1749" i="17"/>
  <c r="V1749" i="17"/>
  <c r="U1750" i="17"/>
  <c r="V1750" i="17"/>
  <c r="U1751" i="17"/>
  <c r="V1751" i="17"/>
  <c r="U1752" i="17"/>
  <c r="V1752" i="17"/>
  <c r="U1753" i="17"/>
  <c r="V1753" i="17"/>
  <c r="U1754" i="17"/>
  <c r="V1754" i="17"/>
  <c r="U1755" i="17"/>
  <c r="V1755" i="17"/>
  <c r="U1756" i="17"/>
  <c r="V1756" i="17"/>
  <c r="U1757" i="17"/>
  <c r="V1757" i="17"/>
  <c r="U1758" i="17"/>
  <c r="V1758" i="17"/>
  <c r="U1759" i="17"/>
  <c r="V1759" i="17"/>
  <c r="U1760" i="17"/>
  <c r="U1761" i="17"/>
  <c r="V1761" i="17"/>
  <c r="U1762" i="17"/>
  <c r="V1762" i="17"/>
  <c r="U1763" i="17"/>
  <c r="V1763" i="17"/>
  <c r="U1764" i="17"/>
  <c r="V1764" i="17"/>
  <c r="U1765" i="17"/>
  <c r="V1765" i="17"/>
  <c r="U1766" i="17"/>
  <c r="V1766" i="17"/>
  <c r="U1767" i="17"/>
  <c r="V1767" i="17"/>
  <c r="U1768" i="17"/>
  <c r="V1768" i="17"/>
  <c r="U1769" i="17"/>
  <c r="V1769" i="17"/>
  <c r="U1770" i="17"/>
  <c r="V1770" i="17"/>
  <c r="U1771" i="17"/>
  <c r="V1771" i="17"/>
  <c r="U1772" i="17"/>
  <c r="V1772" i="17"/>
  <c r="U1775" i="17"/>
  <c r="V1775" i="17"/>
  <c r="U1776" i="17"/>
  <c r="V1776" i="17"/>
  <c r="U1777" i="17"/>
  <c r="V1777" i="17"/>
  <c r="U1778" i="17"/>
  <c r="V1778" i="17"/>
  <c r="U1779" i="17"/>
  <c r="U1780" i="17"/>
  <c r="V1780" i="17"/>
  <c r="U1781" i="17"/>
  <c r="V1781" i="17"/>
  <c r="U1782" i="17"/>
  <c r="V1782" i="17"/>
  <c r="U1783" i="17"/>
  <c r="V1783" i="17"/>
  <c r="U1784" i="17"/>
  <c r="V1784" i="17"/>
  <c r="U1786" i="17"/>
  <c r="V1786" i="17"/>
  <c r="U1787" i="17"/>
  <c r="V1787" i="17"/>
  <c r="U1788" i="17"/>
  <c r="V1788" i="17"/>
  <c r="U1789" i="17"/>
  <c r="V1789" i="17"/>
  <c r="U1790" i="17"/>
  <c r="V1790" i="17"/>
  <c r="U3626" i="17"/>
  <c r="V3626" i="17"/>
  <c r="U1791" i="17"/>
  <c r="V1791" i="17"/>
  <c r="U1792" i="17"/>
  <c r="V1792" i="17"/>
  <c r="U1793" i="17"/>
  <c r="V1793" i="17"/>
  <c r="U1794" i="17"/>
  <c r="V1794" i="17"/>
  <c r="U1795" i="17"/>
  <c r="V1795" i="17"/>
  <c r="U1796" i="17"/>
  <c r="U1798" i="17"/>
  <c r="V1798" i="17"/>
  <c r="U1799" i="17"/>
  <c r="V1799" i="17"/>
  <c r="U1800" i="17"/>
  <c r="V1800" i="17"/>
  <c r="U1801" i="17"/>
  <c r="V1801" i="17"/>
  <c r="U1802" i="17"/>
  <c r="V1802" i="17"/>
  <c r="U1803" i="17"/>
  <c r="V1803" i="17"/>
  <c r="U1804" i="17"/>
  <c r="V1804" i="17"/>
  <c r="U1805" i="17"/>
  <c r="V1805" i="17"/>
  <c r="U1806" i="17"/>
  <c r="V1806" i="17"/>
  <c r="U1807" i="17"/>
  <c r="V1807" i="17"/>
  <c r="U1808" i="17"/>
  <c r="V1808" i="17"/>
  <c r="U1809" i="17"/>
  <c r="V1809" i="17"/>
  <c r="U1810" i="17"/>
  <c r="U1811" i="17"/>
  <c r="V1811" i="17"/>
  <c r="U1812" i="17"/>
  <c r="V1812" i="17"/>
  <c r="U1813" i="17"/>
  <c r="V1813" i="17"/>
  <c r="U1814" i="17"/>
  <c r="V1814" i="17"/>
  <c r="U1815" i="17"/>
  <c r="U1816" i="17"/>
  <c r="V1816" i="17"/>
  <c r="U1817" i="17"/>
  <c r="V1817" i="17"/>
  <c r="U1818" i="17"/>
  <c r="V1818" i="17"/>
  <c r="U1819" i="17"/>
  <c r="V1819" i="17"/>
  <c r="U1820" i="17"/>
  <c r="V1820" i="17"/>
  <c r="U1821" i="17"/>
  <c r="V1821" i="17"/>
  <c r="U1822" i="17"/>
  <c r="V1822" i="17"/>
  <c r="U1824" i="17"/>
  <c r="V1824" i="17"/>
  <c r="U1825" i="17"/>
  <c r="V1825" i="17"/>
  <c r="U1826" i="17"/>
  <c r="V1826" i="17"/>
  <c r="U1827" i="17"/>
  <c r="V1827" i="17"/>
  <c r="U1828" i="17"/>
  <c r="V1828" i="17"/>
  <c r="U1829" i="17"/>
  <c r="V1829" i="17"/>
  <c r="U1830" i="17"/>
  <c r="V1830" i="17"/>
  <c r="U1831" i="17"/>
  <c r="V1831" i="17"/>
  <c r="U1832" i="17"/>
  <c r="U1833" i="17"/>
  <c r="V1833" i="17"/>
  <c r="U1834" i="17"/>
  <c r="V1834" i="17"/>
  <c r="U1835" i="17"/>
  <c r="U1836" i="17"/>
  <c r="V1836" i="17"/>
  <c r="U1837" i="17"/>
  <c r="V1837" i="17"/>
  <c r="U1838" i="17"/>
  <c r="U1839" i="17"/>
  <c r="V1839" i="17"/>
  <c r="U1841" i="17"/>
  <c r="V1841" i="17"/>
  <c r="U1842" i="17"/>
  <c r="U1843" i="17"/>
  <c r="V1843" i="17"/>
  <c r="U1844" i="17"/>
  <c r="U1845" i="17"/>
  <c r="V1845" i="17"/>
  <c r="U1846" i="17"/>
  <c r="V1846" i="17"/>
  <c r="U1847" i="17"/>
  <c r="V1847" i="17"/>
  <c r="U1848" i="17"/>
  <c r="V1848" i="17"/>
  <c r="U1849" i="17"/>
  <c r="U1850" i="17"/>
  <c r="U1855" i="17"/>
  <c r="V1855" i="17"/>
  <c r="U1856" i="17"/>
  <c r="V1856" i="17"/>
  <c r="U1857" i="17"/>
  <c r="V1857" i="17"/>
  <c r="U1862" i="17"/>
  <c r="V1862" i="17"/>
  <c r="U1863" i="17"/>
  <c r="V1863" i="17"/>
  <c r="V1864" i="17"/>
  <c r="U1865" i="17"/>
  <c r="V1865" i="17"/>
  <c r="V1866" i="17"/>
  <c r="V1867" i="17"/>
  <c r="U1868" i="17"/>
  <c r="U1869" i="17"/>
  <c r="V1869" i="17"/>
  <c r="U1870" i="17"/>
  <c r="V1870" i="17"/>
  <c r="U1871" i="17"/>
  <c r="V1871" i="17"/>
  <c r="U1872" i="17"/>
  <c r="V1872" i="17"/>
  <c r="U1873" i="17"/>
  <c r="V1873" i="17"/>
  <c r="U1874" i="17"/>
  <c r="V1874" i="17"/>
  <c r="U1875" i="17"/>
  <c r="U1876" i="17"/>
  <c r="V1876" i="17"/>
  <c r="U1877" i="17"/>
  <c r="V1877" i="17"/>
  <c r="U1878" i="17"/>
  <c r="V1878" i="17"/>
  <c r="U1879" i="17"/>
  <c r="U1880" i="17"/>
  <c r="V1880" i="17"/>
  <c r="U1881" i="17"/>
  <c r="V1881" i="17"/>
  <c r="U1882" i="17"/>
  <c r="V1882" i="17"/>
  <c r="U1883" i="17"/>
  <c r="V1883" i="17"/>
  <c r="U1884" i="17"/>
  <c r="V1884" i="17"/>
  <c r="U1885" i="17"/>
  <c r="V1885" i="17"/>
  <c r="U1886" i="17"/>
  <c r="V1886" i="17"/>
  <c r="U1887" i="17"/>
  <c r="V1887" i="17"/>
  <c r="U1888" i="17"/>
  <c r="V1888" i="17"/>
  <c r="U1889" i="17"/>
  <c r="V1889" i="17"/>
  <c r="U1890" i="17"/>
  <c r="V1890" i="17"/>
  <c r="U1891" i="17"/>
  <c r="V1891" i="17"/>
  <c r="U1892" i="17"/>
  <c r="V1892" i="17"/>
  <c r="U1893" i="17"/>
  <c r="V1893" i="17"/>
  <c r="U1894" i="17"/>
  <c r="V1894" i="17"/>
  <c r="U1895" i="17"/>
  <c r="U1896" i="17"/>
  <c r="V1896" i="17"/>
  <c r="U1897" i="17"/>
  <c r="V1897" i="17"/>
  <c r="U1898" i="17"/>
  <c r="V1898" i="17"/>
  <c r="U1899" i="17"/>
  <c r="V1899" i="17"/>
  <c r="U1900" i="17"/>
  <c r="V1900" i="17"/>
  <c r="U1901" i="17"/>
  <c r="U1902" i="17"/>
  <c r="V1902" i="17"/>
  <c r="U1903" i="17"/>
  <c r="V1903" i="17"/>
  <c r="U1904" i="17"/>
  <c r="V1904" i="17"/>
  <c r="U1905" i="17"/>
  <c r="V1905" i="17"/>
  <c r="U1906" i="17"/>
  <c r="V1906" i="17"/>
  <c r="U1907" i="17"/>
  <c r="V1907" i="17"/>
  <c r="U1908" i="17"/>
  <c r="V1908" i="17"/>
  <c r="U1909" i="17"/>
  <c r="V1909" i="17"/>
  <c r="U1911" i="17"/>
  <c r="V1911" i="17"/>
  <c r="U1912" i="17"/>
  <c r="V1912" i="17"/>
  <c r="U1914" i="17"/>
  <c r="V1914" i="17"/>
  <c r="U1915" i="17"/>
  <c r="V1915" i="17"/>
  <c r="U1919" i="17"/>
  <c r="V1919" i="17"/>
  <c r="U1921" i="17"/>
  <c r="U1922" i="17"/>
  <c r="V1922" i="17"/>
  <c r="U1923" i="17"/>
  <c r="V1923" i="17"/>
  <c r="U1924" i="17"/>
  <c r="V1924" i="17"/>
  <c r="U1925" i="17"/>
  <c r="V1925" i="17"/>
  <c r="U1926" i="17"/>
  <c r="V1926" i="17"/>
  <c r="U1927" i="17"/>
  <c r="V1927" i="17"/>
  <c r="U1928" i="17"/>
  <c r="V1928" i="17"/>
  <c r="U1929" i="17"/>
  <c r="V1929" i="17"/>
  <c r="U1930" i="17"/>
  <c r="V1930" i="17"/>
  <c r="U1931" i="17"/>
  <c r="V1931" i="17"/>
  <c r="U1932" i="17"/>
  <c r="V1932" i="17"/>
  <c r="U1933" i="17"/>
  <c r="V1933" i="17"/>
  <c r="U1934" i="17"/>
  <c r="V1934" i="17"/>
  <c r="U1935" i="17"/>
  <c r="V1935" i="17"/>
  <c r="U1936" i="17"/>
  <c r="V1936" i="17"/>
  <c r="U1937" i="17"/>
  <c r="V1937" i="17"/>
  <c r="U1938" i="17"/>
  <c r="V1938" i="17"/>
  <c r="U1939" i="17"/>
  <c r="V1939" i="17"/>
  <c r="U1940" i="17"/>
  <c r="V1940" i="17"/>
  <c r="U1941" i="17"/>
  <c r="U1942" i="17"/>
  <c r="V1942" i="17"/>
  <c r="U1943" i="17"/>
  <c r="V1943" i="17"/>
  <c r="U1944" i="17"/>
  <c r="V1944" i="17"/>
  <c r="U1945" i="17"/>
  <c r="V1945" i="17"/>
  <c r="U1946" i="17"/>
  <c r="V1946" i="17"/>
  <c r="U1947" i="17"/>
  <c r="V1947" i="17"/>
  <c r="U1948" i="17"/>
  <c r="V1948" i="17"/>
  <c r="U1949" i="17"/>
  <c r="V1949" i="17"/>
  <c r="U1950" i="17"/>
  <c r="V1950" i="17"/>
  <c r="U1951" i="17"/>
  <c r="U1952" i="17"/>
  <c r="U1953" i="17"/>
  <c r="V1953" i="17"/>
  <c r="U1954" i="17"/>
  <c r="V1954" i="17"/>
  <c r="U1956" i="17"/>
  <c r="V1956" i="17"/>
  <c r="U1957" i="17"/>
  <c r="V1957" i="17"/>
  <c r="U1958" i="17"/>
  <c r="V1958" i="17"/>
  <c r="U1959" i="17"/>
  <c r="V1959" i="17"/>
  <c r="U1960" i="17"/>
  <c r="U1961" i="17"/>
  <c r="V1961" i="17"/>
  <c r="U1962" i="17"/>
  <c r="V1962" i="17"/>
  <c r="U1963" i="17"/>
  <c r="U1964" i="17"/>
  <c r="V1964" i="17"/>
  <c r="U1965" i="17"/>
  <c r="V1965" i="17"/>
  <c r="U1966" i="17"/>
  <c r="V1966" i="17"/>
  <c r="U1967" i="17"/>
  <c r="V1967" i="17"/>
  <c r="U1968" i="17"/>
  <c r="V1968" i="17"/>
  <c r="U1969" i="17"/>
  <c r="V1969" i="17"/>
  <c r="U1970" i="17"/>
  <c r="V1970" i="17"/>
  <c r="U1971" i="17"/>
  <c r="V1971" i="17"/>
  <c r="U1972" i="17"/>
  <c r="V1972" i="17"/>
  <c r="U1973" i="17"/>
  <c r="V1973" i="17"/>
  <c r="U1974" i="17"/>
  <c r="V1974" i="17"/>
  <c r="U1975" i="17"/>
  <c r="V1975" i="17"/>
  <c r="U1976" i="17"/>
  <c r="V1976" i="17"/>
  <c r="U1977" i="17"/>
  <c r="V1977" i="17"/>
  <c r="U1978" i="17"/>
  <c r="V1978" i="17"/>
  <c r="U1979" i="17"/>
  <c r="V1979" i="17"/>
  <c r="U1980" i="17"/>
  <c r="V1980" i="17"/>
  <c r="U1981" i="17"/>
  <c r="V1981" i="17"/>
  <c r="U1982" i="17"/>
  <c r="V1982" i="17"/>
  <c r="U1983" i="17"/>
  <c r="V1983" i="17"/>
  <c r="U1984" i="17"/>
  <c r="V1984" i="17"/>
  <c r="U1985" i="17"/>
  <c r="V1985" i="17"/>
  <c r="U1986" i="17"/>
  <c r="V1986" i="17"/>
  <c r="U1987" i="17"/>
  <c r="V1987" i="17"/>
  <c r="U1988" i="17"/>
  <c r="V1988" i="17"/>
  <c r="U1989" i="17"/>
  <c r="V1989" i="17"/>
  <c r="U1990" i="17"/>
  <c r="V1990" i="17"/>
  <c r="U1991" i="17"/>
  <c r="V1991" i="17"/>
  <c r="U1992" i="17"/>
  <c r="V1992" i="17"/>
  <c r="U1993" i="17"/>
  <c r="V1993" i="17"/>
  <c r="U1994" i="17"/>
  <c r="V1994" i="17"/>
  <c r="U1995" i="17"/>
  <c r="V1995" i="17"/>
  <c r="U1996" i="17"/>
  <c r="V1996" i="17"/>
  <c r="U1997" i="17"/>
  <c r="V1997" i="17"/>
  <c r="U1999" i="17"/>
  <c r="V1999" i="17"/>
  <c r="U2001" i="17"/>
  <c r="V2001" i="17"/>
  <c r="U2002" i="17"/>
  <c r="V2002" i="17"/>
  <c r="U2003" i="17"/>
  <c r="V2003" i="17"/>
  <c r="U2004" i="17"/>
  <c r="V2004" i="17"/>
  <c r="U2005" i="17"/>
  <c r="V2005" i="17"/>
  <c r="U2006" i="17"/>
  <c r="V2006" i="17"/>
  <c r="U2007" i="17"/>
  <c r="V2007" i="17"/>
  <c r="U2008" i="17"/>
  <c r="V2008" i="17"/>
  <c r="U2009" i="17"/>
  <c r="V2009" i="17"/>
  <c r="U2010" i="17"/>
  <c r="U2011" i="17"/>
  <c r="V2011" i="17"/>
  <c r="U2012" i="17"/>
  <c r="V2012" i="17"/>
  <c r="U2013" i="17"/>
  <c r="U2014" i="17"/>
  <c r="U2015" i="17"/>
  <c r="V2015" i="17"/>
  <c r="U2016" i="17"/>
  <c r="V2016" i="17"/>
  <c r="U2017" i="17"/>
  <c r="V2017" i="17"/>
  <c r="U2018" i="17"/>
  <c r="V2018" i="17"/>
  <c r="U2019" i="17"/>
  <c r="V2019" i="17"/>
  <c r="U2020" i="17"/>
  <c r="V2020" i="17"/>
  <c r="U2021" i="17"/>
  <c r="V2021" i="17"/>
  <c r="U2022" i="17"/>
  <c r="V2022" i="17"/>
  <c r="U2023" i="17"/>
  <c r="V2023" i="17"/>
  <c r="U2024" i="17"/>
  <c r="U2025" i="17"/>
  <c r="V2025" i="17"/>
  <c r="U2026" i="17"/>
  <c r="V2026" i="17"/>
  <c r="U2027" i="17"/>
  <c r="V2027" i="17"/>
  <c r="U2028" i="17"/>
  <c r="V2028" i="17"/>
  <c r="U2030" i="17"/>
  <c r="V2030" i="17"/>
  <c r="U2031" i="17"/>
  <c r="V2031" i="17"/>
  <c r="U2032" i="17"/>
  <c r="V2032" i="17"/>
  <c r="U2033" i="17"/>
  <c r="V2033" i="17"/>
  <c r="U2034" i="17"/>
  <c r="V2034" i="17"/>
  <c r="U2035" i="17"/>
  <c r="V2035" i="17"/>
  <c r="U2036" i="17"/>
  <c r="V2036" i="17"/>
  <c r="U2037" i="17"/>
  <c r="V2037" i="17"/>
  <c r="U2038" i="17"/>
  <c r="V2038" i="17"/>
  <c r="U2039" i="17"/>
  <c r="V2039" i="17"/>
  <c r="U2040" i="17"/>
  <c r="V2040" i="17"/>
  <c r="U2041" i="17"/>
  <c r="V2041" i="17"/>
  <c r="U2042" i="17"/>
  <c r="V2042" i="17"/>
  <c r="U2043" i="17"/>
  <c r="V2043" i="17"/>
  <c r="U2044" i="17"/>
  <c r="V2044" i="17"/>
  <c r="U2045" i="17"/>
  <c r="V2045" i="17"/>
  <c r="U2046" i="17"/>
  <c r="V2046" i="17"/>
  <c r="U2048" i="17"/>
  <c r="V2048" i="17"/>
  <c r="U2049" i="17"/>
  <c r="V2049" i="17"/>
  <c r="U2050" i="17"/>
  <c r="V2050" i="17"/>
  <c r="U2051" i="17"/>
  <c r="V2051" i="17"/>
  <c r="U2052" i="17"/>
  <c r="V2052" i="17"/>
  <c r="U2053" i="17"/>
  <c r="V2053" i="17"/>
  <c r="U2054" i="17"/>
  <c r="V2054" i="17"/>
  <c r="U2055" i="17"/>
  <c r="V2055" i="17"/>
  <c r="U2056" i="17"/>
  <c r="V2056" i="17"/>
  <c r="U2057" i="17"/>
  <c r="V2057" i="17"/>
  <c r="U2058" i="17"/>
  <c r="V2058" i="17"/>
  <c r="U2059" i="17"/>
  <c r="V2059" i="17"/>
  <c r="U2060" i="17"/>
  <c r="U2062" i="17"/>
  <c r="V2062" i="17"/>
  <c r="U2063" i="17"/>
  <c r="V2063" i="17"/>
  <c r="U2064" i="17"/>
  <c r="V2064" i="17"/>
  <c r="U2065" i="17"/>
  <c r="V2065" i="17"/>
  <c r="U2066" i="17"/>
  <c r="V2066" i="17"/>
  <c r="U2067" i="17"/>
  <c r="V2067" i="17"/>
  <c r="U2068" i="17"/>
  <c r="V2068" i="17"/>
  <c r="U2069" i="17"/>
  <c r="V2069" i="17"/>
  <c r="U2070" i="17"/>
  <c r="V2070" i="17"/>
  <c r="U2071" i="17"/>
  <c r="V2071" i="17"/>
  <c r="U2072" i="17"/>
  <c r="V2072" i="17"/>
  <c r="U2073" i="17"/>
  <c r="V2073" i="17"/>
  <c r="U2074" i="17"/>
  <c r="V2074" i="17"/>
  <c r="U2075" i="17"/>
  <c r="V2075" i="17"/>
  <c r="U2076" i="17"/>
  <c r="V2076" i="17"/>
  <c r="U2077" i="17"/>
  <c r="V2077" i="17"/>
  <c r="U2078" i="17"/>
  <c r="V2078" i="17"/>
  <c r="U2079" i="17"/>
  <c r="V2079" i="17"/>
  <c r="U2080" i="17"/>
  <c r="V2080" i="17"/>
  <c r="U2081" i="17"/>
  <c r="V2081" i="17"/>
  <c r="U2082" i="17"/>
  <c r="V2082" i="17"/>
  <c r="U2083" i="17"/>
  <c r="V2083" i="17"/>
  <c r="U2084" i="17"/>
  <c r="V2084" i="17"/>
  <c r="U2085" i="17"/>
  <c r="V2085" i="17"/>
  <c r="U2086" i="17"/>
  <c r="V2086" i="17"/>
  <c r="U2087" i="17"/>
  <c r="V2087" i="17"/>
  <c r="U2088" i="17"/>
  <c r="V2088" i="17"/>
  <c r="U2089" i="17"/>
  <c r="V2089" i="17"/>
  <c r="U2090" i="17"/>
  <c r="V2090" i="17"/>
  <c r="U2091" i="17"/>
  <c r="V2091" i="17"/>
  <c r="U2092" i="17"/>
  <c r="V2092" i="17"/>
  <c r="U2093" i="17"/>
  <c r="V2093" i="17"/>
  <c r="U2094" i="17"/>
  <c r="V2094" i="17"/>
  <c r="U2095" i="17"/>
  <c r="V2095" i="17"/>
  <c r="U2096" i="17"/>
  <c r="V2096" i="17"/>
  <c r="U2097" i="17"/>
  <c r="V2097" i="17"/>
  <c r="U2098" i="17"/>
  <c r="V2098" i="17"/>
  <c r="U2099" i="17"/>
  <c r="V2099" i="17"/>
  <c r="U2100" i="17"/>
  <c r="V2100" i="17"/>
  <c r="U2101" i="17"/>
  <c r="V2101" i="17"/>
  <c r="U2102" i="17"/>
  <c r="V2102" i="17"/>
  <c r="U2103" i="17"/>
  <c r="V2103" i="17"/>
  <c r="U2104" i="17"/>
  <c r="V2104" i="17"/>
  <c r="U2105" i="17"/>
  <c r="V2105" i="17"/>
  <c r="U2106" i="17"/>
  <c r="V2106" i="17"/>
  <c r="U2107" i="17"/>
  <c r="V2107" i="17"/>
  <c r="U2108" i="17"/>
  <c r="V2108" i="17"/>
  <c r="U2109" i="17"/>
  <c r="V2109" i="17"/>
  <c r="U2110" i="17"/>
  <c r="V2110" i="17"/>
  <c r="U2111" i="17"/>
  <c r="V2111" i="17"/>
  <c r="U2112" i="17"/>
  <c r="V2112" i="17"/>
  <c r="U2113" i="17"/>
  <c r="V2113" i="17"/>
  <c r="U2114" i="17"/>
  <c r="V2114" i="17"/>
  <c r="U2115" i="17"/>
  <c r="V2115" i="17"/>
  <c r="U2116" i="17"/>
  <c r="V2116" i="17"/>
  <c r="U2117" i="17"/>
  <c r="V2117" i="17"/>
  <c r="U2118" i="17"/>
  <c r="V2118" i="17"/>
  <c r="U2119" i="17"/>
  <c r="V2119" i="17"/>
  <c r="U2120" i="17"/>
  <c r="V2120" i="17"/>
  <c r="U2121" i="17"/>
  <c r="U2122" i="17"/>
  <c r="V2122" i="17"/>
  <c r="U2123" i="17"/>
  <c r="V2123" i="17"/>
  <c r="U2124" i="17"/>
  <c r="V2124" i="17"/>
  <c r="U2125" i="17"/>
  <c r="V2125" i="17"/>
  <c r="U2126" i="17"/>
  <c r="V2126" i="17"/>
  <c r="U2127" i="17"/>
  <c r="V2127" i="17"/>
  <c r="U2128" i="17"/>
  <c r="V2128" i="17"/>
  <c r="U2129" i="17"/>
  <c r="V2129" i="17"/>
  <c r="U2130" i="17"/>
  <c r="V2130" i="17"/>
  <c r="U2131" i="17"/>
  <c r="V2131" i="17"/>
  <c r="U2132" i="17"/>
  <c r="V2132" i="17"/>
  <c r="U2133" i="17"/>
  <c r="V2133" i="17"/>
  <c r="U2134" i="17"/>
  <c r="V2134" i="17"/>
  <c r="U2135" i="17"/>
  <c r="V2135" i="17"/>
  <c r="U2136" i="17"/>
  <c r="V2136" i="17"/>
  <c r="U2137" i="17"/>
  <c r="V2137" i="17"/>
  <c r="U2138" i="17"/>
  <c r="V2138" i="17"/>
  <c r="U2139" i="17"/>
  <c r="V2139" i="17"/>
  <c r="U2140" i="17"/>
  <c r="V2140" i="17"/>
  <c r="U2141" i="17"/>
  <c r="V2141" i="17"/>
  <c r="U2142" i="17"/>
  <c r="V2142" i="17"/>
  <c r="U2143" i="17"/>
  <c r="V2143" i="17"/>
  <c r="U2144" i="17"/>
  <c r="V2144" i="17"/>
  <c r="U2145" i="17"/>
  <c r="V2145" i="17"/>
  <c r="U2146" i="17"/>
  <c r="V2146" i="17"/>
  <c r="U2147" i="17"/>
  <c r="V2147" i="17"/>
  <c r="U2148" i="17"/>
  <c r="V2148" i="17"/>
  <c r="U2149" i="17"/>
  <c r="V2149" i="17"/>
  <c r="U2150" i="17"/>
  <c r="V2150" i="17"/>
  <c r="U2151" i="17"/>
  <c r="V2151" i="17"/>
  <c r="U2152" i="17"/>
  <c r="V2152" i="17"/>
  <c r="U2153" i="17"/>
  <c r="V2153" i="17"/>
  <c r="U2154" i="17"/>
  <c r="V2154" i="17"/>
  <c r="U2155" i="17"/>
  <c r="V2155" i="17"/>
  <c r="U2156" i="17"/>
  <c r="V2156" i="17"/>
  <c r="U2157" i="17"/>
  <c r="V2157" i="17"/>
  <c r="U2158" i="17"/>
  <c r="V2158" i="17"/>
  <c r="U2159" i="17"/>
  <c r="V2159" i="17"/>
  <c r="U2160" i="17"/>
  <c r="V2160" i="17"/>
  <c r="U2161" i="17"/>
  <c r="V2161" i="17"/>
  <c r="U2163" i="17"/>
  <c r="V2163" i="17"/>
  <c r="U2164" i="17"/>
  <c r="V2164" i="17"/>
  <c r="U2165" i="17"/>
  <c r="V2165" i="17"/>
  <c r="U2166" i="17"/>
  <c r="V2166" i="17"/>
  <c r="U2167" i="17"/>
  <c r="V2167" i="17"/>
  <c r="U2168" i="17"/>
  <c r="V2168" i="17"/>
  <c r="U2169" i="17"/>
  <c r="V2169" i="17"/>
  <c r="U2170" i="17"/>
  <c r="V2170" i="17"/>
  <c r="U2171" i="17"/>
  <c r="V2171" i="17"/>
  <c r="U2172" i="17"/>
  <c r="V2172" i="17"/>
  <c r="U2173" i="17"/>
  <c r="V2173" i="17"/>
  <c r="U2174" i="17"/>
  <c r="V2174" i="17"/>
  <c r="U2175" i="17"/>
  <c r="V2175" i="17"/>
  <c r="U2176" i="17"/>
  <c r="V2176" i="17"/>
  <c r="U2177" i="17"/>
  <c r="V2177" i="17"/>
  <c r="U2178" i="17"/>
  <c r="V2178" i="17"/>
  <c r="U2179" i="17"/>
  <c r="V2179" i="17"/>
  <c r="U2180" i="17"/>
  <c r="V2180" i="17"/>
  <c r="U2181" i="17"/>
  <c r="V2181" i="17"/>
  <c r="U2182" i="17"/>
  <c r="V2182" i="17"/>
  <c r="U2183" i="17"/>
  <c r="V2183" i="17"/>
  <c r="U2184" i="17"/>
  <c r="V2184" i="17"/>
  <c r="U2185" i="17"/>
  <c r="V2185" i="17"/>
  <c r="U2186" i="17"/>
  <c r="V2186" i="17"/>
  <c r="U2187" i="17"/>
  <c r="V2187" i="17"/>
  <c r="U2188" i="17"/>
  <c r="V2188" i="17"/>
  <c r="U2189" i="17"/>
  <c r="V2189" i="17"/>
  <c r="U2190" i="17"/>
  <c r="V2190" i="17"/>
  <c r="U2191" i="17"/>
  <c r="V2191" i="17"/>
  <c r="U2192" i="17"/>
  <c r="V2192" i="17"/>
  <c r="U2193" i="17"/>
  <c r="V2193" i="17"/>
  <c r="U2194" i="17"/>
  <c r="V2194" i="17"/>
  <c r="U2195" i="17"/>
  <c r="V2195" i="17"/>
  <c r="U2196" i="17"/>
  <c r="V2196" i="17"/>
  <c r="U2197" i="17"/>
  <c r="V2197" i="17"/>
  <c r="U2198" i="17"/>
  <c r="V2198" i="17"/>
  <c r="U2199" i="17"/>
  <c r="V2199" i="17"/>
  <c r="U2200" i="17"/>
  <c r="V2200" i="17"/>
  <c r="U2201" i="17"/>
  <c r="V2201" i="17"/>
  <c r="U2202" i="17"/>
  <c r="V2202" i="17"/>
  <c r="U2203" i="17"/>
  <c r="V2203" i="17"/>
  <c r="U2204" i="17"/>
  <c r="V2204" i="17"/>
  <c r="U2205" i="17"/>
  <c r="V2205" i="17"/>
  <c r="U2207" i="17"/>
  <c r="V2207" i="17"/>
  <c r="U2208" i="17"/>
  <c r="V2208" i="17"/>
  <c r="U2209" i="17"/>
  <c r="V2209" i="17"/>
  <c r="U2210" i="17"/>
  <c r="V2210" i="17"/>
  <c r="U2211" i="17"/>
  <c r="V2211" i="17"/>
  <c r="U2212" i="17"/>
  <c r="V2212" i="17"/>
  <c r="U2213" i="17"/>
  <c r="V2213" i="17"/>
  <c r="U2214" i="17"/>
  <c r="V2214" i="17"/>
  <c r="U2215" i="17"/>
  <c r="V2215" i="17"/>
  <c r="U2216" i="17"/>
  <c r="V2216" i="17"/>
  <c r="U2217" i="17"/>
  <c r="V2217" i="17"/>
  <c r="U2218" i="17"/>
  <c r="V2218" i="17"/>
  <c r="U2219" i="17"/>
  <c r="V2219" i="17"/>
  <c r="U2220" i="17"/>
  <c r="V2220" i="17"/>
  <c r="U2221" i="17"/>
  <c r="V2221" i="17"/>
  <c r="U2222" i="17"/>
  <c r="V2222" i="17"/>
  <c r="U2223" i="17"/>
  <c r="V2223" i="17"/>
  <c r="U2224" i="17"/>
  <c r="V2224" i="17"/>
  <c r="U2225" i="17"/>
  <c r="V2225" i="17"/>
  <c r="U2226" i="17"/>
  <c r="V2226" i="17"/>
  <c r="U2227" i="17"/>
  <c r="V2227" i="17"/>
  <c r="U2228" i="17"/>
  <c r="V2228" i="17"/>
  <c r="U2229" i="17"/>
  <c r="V2229" i="17"/>
  <c r="U2230" i="17"/>
  <c r="V2230" i="17"/>
  <c r="U2231" i="17"/>
  <c r="V2231" i="17"/>
  <c r="U2232" i="17"/>
  <c r="V2232" i="17"/>
  <c r="U2233" i="17"/>
  <c r="V2233" i="17"/>
  <c r="U2234" i="17"/>
  <c r="V2234" i="17"/>
  <c r="U2235" i="17"/>
  <c r="V2235" i="17"/>
  <c r="U2236" i="17"/>
  <c r="V2236" i="17"/>
  <c r="U2237" i="17"/>
  <c r="V2237" i="17"/>
  <c r="U2238" i="17"/>
  <c r="V2238" i="17"/>
  <c r="U2239" i="17"/>
  <c r="V2239" i="17"/>
  <c r="U2240" i="17"/>
  <c r="V2240" i="17"/>
  <c r="U2241" i="17"/>
  <c r="V2241" i="17"/>
  <c r="U2242" i="17"/>
  <c r="V2242" i="17"/>
  <c r="U2243" i="17"/>
  <c r="V2243" i="17"/>
  <c r="U2244" i="17"/>
  <c r="V2244" i="17"/>
  <c r="U2245" i="17"/>
  <c r="V2245" i="17"/>
  <c r="U2246" i="17"/>
  <c r="V2246" i="17"/>
  <c r="U2247" i="17"/>
  <c r="V2247" i="17"/>
  <c r="U2248" i="17"/>
  <c r="V2248" i="17"/>
  <c r="U2249" i="17"/>
  <c r="V2249" i="17"/>
  <c r="U2250" i="17"/>
  <c r="V2250" i="17"/>
  <c r="U2251" i="17"/>
  <c r="V2251" i="17"/>
  <c r="U2252" i="17"/>
  <c r="V2252" i="17"/>
  <c r="U2253" i="17"/>
  <c r="V2253" i="17"/>
  <c r="U2254" i="17"/>
  <c r="V2254" i="17"/>
  <c r="U2255" i="17"/>
  <c r="V2255" i="17"/>
  <c r="U2256" i="17"/>
  <c r="V2256" i="17"/>
  <c r="U2257" i="17"/>
  <c r="V2257" i="17"/>
  <c r="U2258" i="17"/>
  <c r="V2258" i="17"/>
  <c r="U2259" i="17"/>
  <c r="V2259" i="17"/>
  <c r="U2260" i="17"/>
  <c r="V2260" i="17"/>
  <c r="U2261" i="17"/>
  <c r="V2261" i="17"/>
  <c r="U2262" i="17"/>
  <c r="V2262" i="17"/>
  <c r="U2263" i="17"/>
  <c r="V2263" i="17"/>
  <c r="U2264" i="17"/>
  <c r="V2264" i="17"/>
  <c r="U2265" i="17"/>
  <c r="V2265" i="17"/>
  <c r="U2266" i="17"/>
  <c r="V2266" i="17"/>
  <c r="U2267" i="17"/>
  <c r="V2267" i="17"/>
  <c r="U2268" i="17"/>
  <c r="V2268" i="17"/>
  <c r="U2269" i="17"/>
  <c r="V2269" i="17"/>
  <c r="U2270" i="17"/>
  <c r="V2270" i="17"/>
  <c r="U2271" i="17"/>
  <c r="V2271" i="17"/>
  <c r="U2272" i="17"/>
  <c r="V2272" i="17"/>
  <c r="U2273" i="17"/>
  <c r="V2273" i="17"/>
  <c r="U2274" i="17"/>
  <c r="V2274" i="17"/>
  <c r="U2275" i="17"/>
  <c r="V2275" i="17"/>
  <c r="U2276" i="17"/>
  <c r="V2276" i="17"/>
  <c r="U2277" i="17"/>
  <c r="V2277" i="17"/>
  <c r="U2278" i="17"/>
  <c r="V2278" i="17"/>
  <c r="U2279" i="17"/>
  <c r="V2279" i="17"/>
  <c r="U2280" i="17"/>
  <c r="V2280" i="17"/>
  <c r="U2281" i="17"/>
  <c r="V2281" i="17"/>
  <c r="U2282" i="17"/>
  <c r="V2282" i="17"/>
  <c r="U2283" i="17"/>
  <c r="V2283" i="17"/>
  <c r="U2284" i="17"/>
  <c r="V2284" i="17"/>
  <c r="U2285" i="17"/>
  <c r="V2285" i="17"/>
  <c r="U2286" i="17"/>
  <c r="V2286" i="17"/>
  <c r="U2287" i="17"/>
  <c r="V2287" i="17"/>
  <c r="U2288" i="17"/>
  <c r="V2288" i="17"/>
  <c r="U2289" i="17"/>
  <c r="V2289" i="17"/>
  <c r="U2290" i="17"/>
  <c r="V2290" i="17"/>
  <c r="U2291" i="17"/>
  <c r="V2291" i="17"/>
  <c r="U2292" i="17"/>
  <c r="V2292" i="17"/>
  <c r="U2293" i="17"/>
  <c r="V2293" i="17"/>
  <c r="U2294" i="17"/>
  <c r="V2294" i="17"/>
  <c r="U2295" i="17"/>
  <c r="V2295" i="17"/>
  <c r="U2296" i="17"/>
  <c r="V2296" i="17"/>
  <c r="U2297" i="17"/>
  <c r="V2297" i="17"/>
  <c r="U2298" i="17"/>
  <c r="V2298" i="17"/>
  <c r="U2299" i="17"/>
  <c r="V2299" i="17"/>
  <c r="U2300" i="17"/>
  <c r="V2300" i="17"/>
  <c r="U2301" i="17"/>
  <c r="V2301" i="17"/>
  <c r="U2302" i="17"/>
  <c r="V2302" i="17"/>
  <c r="U2303" i="17"/>
  <c r="V2303" i="17"/>
  <c r="U2304" i="17"/>
  <c r="V2304" i="17"/>
  <c r="U2305" i="17"/>
  <c r="V2305" i="17"/>
  <c r="U2306" i="17"/>
  <c r="V2306" i="17"/>
  <c r="U2307" i="17"/>
  <c r="V2307" i="17"/>
  <c r="U2308" i="17"/>
  <c r="V2308" i="17"/>
  <c r="U2309" i="17"/>
  <c r="V2309" i="17"/>
  <c r="U2310" i="17"/>
  <c r="V2310" i="17"/>
  <c r="U2311" i="17"/>
  <c r="V2311" i="17"/>
  <c r="U2312" i="17"/>
  <c r="V2312" i="17"/>
  <c r="U2313" i="17"/>
  <c r="V2313" i="17"/>
  <c r="U2314" i="17"/>
  <c r="V2314" i="17"/>
  <c r="U2315" i="17"/>
  <c r="V2315" i="17"/>
  <c r="U2316" i="17"/>
  <c r="V2316" i="17"/>
  <c r="U2317" i="17"/>
  <c r="V2317" i="17"/>
  <c r="U2318" i="17"/>
  <c r="V2318" i="17"/>
  <c r="U2319" i="17"/>
  <c r="V2319" i="17"/>
  <c r="U2320" i="17"/>
  <c r="V2320" i="17"/>
  <c r="U2321" i="17"/>
  <c r="V2321" i="17"/>
  <c r="U2322" i="17"/>
  <c r="V2322" i="17"/>
  <c r="U2323" i="17"/>
  <c r="V2323" i="17"/>
  <c r="U2324" i="17"/>
  <c r="V2324" i="17"/>
  <c r="U2325" i="17"/>
  <c r="V2325" i="17"/>
  <c r="U2326" i="17"/>
  <c r="V2326" i="17"/>
  <c r="U2327" i="17"/>
  <c r="V2327" i="17"/>
  <c r="U2328" i="17"/>
  <c r="V2328" i="17"/>
  <c r="U2329" i="17"/>
  <c r="V2329" i="17"/>
  <c r="U2330" i="17"/>
  <c r="V2330" i="17"/>
  <c r="U2331" i="17"/>
  <c r="V2331" i="17"/>
  <c r="U2332" i="17"/>
  <c r="V2332" i="17"/>
  <c r="U2333" i="17"/>
  <c r="V2333" i="17"/>
  <c r="U2334" i="17"/>
  <c r="V2334" i="17"/>
  <c r="U2335" i="17"/>
  <c r="V2335" i="17"/>
  <c r="U2336" i="17"/>
  <c r="V2336" i="17"/>
  <c r="U2337" i="17"/>
  <c r="V2337" i="17"/>
  <c r="U2338" i="17"/>
  <c r="V2338" i="17"/>
  <c r="U2339" i="17"/>
  <c r="V2339" i="17"/>
  <c r="U2340" i="17"/>
  <c r="V2340" i="17"/>
  <c r="U2341" i="17"/>
  <c r="V2341" i="17"/>
  <c r="U2342" i="17"/>
  <c r="V2342" i="17"/>
  <c r="U2343" i="17"/>
  <c r="V2343" i="17"/>
  <c r="U2345" i="17"/>
  <c r="V2345" i="17"/>
  <c r="U2346" i="17"/>
  <c r="V2346" i="17"/>
  <c r="U2347" i="17"/>
  <c r="V2347" i="17"/>
  <c r="U2348" i="17"/>
  <c r="V2348" i="17"/>
  <c r="U2349" i="17"/>
  <c r="V2349" i="17"/>
  <c r="U2350" i="17"/>
  <c r="V2350" i="17"/>
  <c r="U2351" i="17"/>
  <c r="V2351" i="17"/>
  <c r="U2352" i="17"/>
  <c r="V2352" i="17"/>
  <c r="U2353" i="17"/>
  <c r="V2353" i="17"/>
  <c r="U2354" i="17"/>
  <c r="U2355" i="17"/>
  <c r="U2356" i="17"/>
  <c r="V2356" i="17"/>
  <c r="U2357" i="17"/>
  <c r="U2358" i="17"/>
  <c r="V2358" i="17"/>
  <c r="U2359" i="17"/>
  <c r="V2359" i="17"/>
  <c r="U2360" i="17"/>
  <c r="V2360" i="17"/>
  <c r="U2361" i="17"/>
  <c r="V2361" i="17"/>
  <c r="U2362" i="17"/>
  <c r="V2362" i="17"/>
  <c r="U2363" i="17"/>
  <c r="V2363" i="17"/>
  <c r="U2364" i="17"/>
  <c r="V2364" i="17"/>
  <c r="U2365" i="17"/>
  <c r="V2365" i="17"/>
  <c r="U2366" i="17"/>
  <c r="V2366" i="17"/>
  <c r="U2367" i="17"/>
  <c r="V2367" i="17"/>
  <c r="U2368" i="17"/>
  <c r="V2368" i="17"/>
  <c r="U2369" i="17"/>
  <c r="V2369" i="17"/>
  <c r="U2370" i="17"/>
  <c r="V2370" i="17"/>
  <c r="U2371" i="17"/>
  <c r="V2371" i="17"/>
  <c r="U2372" i="17"/>
  <c r="V2372" i="17"/>
  <c r="U2373" i="17"/>
  <c r="V2373" i="17"/>
  <c r="U2374" i="17"/>
  <c r="V2374" i="17"/>
  <c r="U2375" i="17"/>
  <c r="V2375" i="17"/>
  <c r="U2376" i="17"/>
  <c r="V2376" i="17"/>
  <c r="U2377" i="17"/>
  <c r="V2377" i="17"/>
  <c r="U2378" i="17"/>
  <c r="V2378" i="17"/>
  <c r="U2379" i="17"/>
  <c r="V2379" i="17"/>
  <c r="U2380" i="17"/>
  <c r="V2380" i="17"/>
  <c r="U2381" i="17"/>
  <c r="V2381" i="17"/>
  <c r="U2382" i="17"/>
  <c r="V2382" i="17"/>
  <c r="U2383" i="17"/>
  <c r="V2383" i="17"/>
  <c r="U2384" i="17"/>
  <c r="V2384" i="17"/>
  <c r="U2385" i="17"/>
  <c r="V2385" i="17"/>
  <c r="U2386" i="17"/>
  <c r="V2386" i="17"/>
  <c r="U2387" i="17"/>
  <c r="V2387" i="17"/>
  <c r="U2388" i="17"/>
  <c r="V2388" i="17"/>
  <c r="U2389" i="17"/>
  <c r="V2389" i="17"/>
  <c r="U2390" i="17"/>
  <c r="V2390" i="17"/>
  <c r="U2391" i="17"/>
  <c r="V2391" i="17"/>
  <c r="U2392" i="17"/>
  <c r="V2392" i="17"/>
  <c r="U2393" i="17"/>
  <c r="V2393" i="17"/>
  <c r="U2394" i="17"/>
  <c r="V2394" i="17"/>
  <c r="U2395" i="17"/>
  <c r="V2395" i="17"/>
  <c r="U2396" i="17"/>
  <c r="V2396" i="17"/>
  <c r="U2397" i="17"/>
  <c r="V2397" i="17"/>
  <c r="U2398" i="17"/>
  <c r="V2398" i="17"/>
  <c r="U2399" i="17"/>
  <c r="V2399" i="17"/>
  <c r="U2400" i="17"/>
  <c r="V2400" i="17"/>
  <c r="U2401" i="17"/>
  <c r="V2401" i="17"/>
  <c r="U2402" i="17"/>
  <c r="V2402" i="17"/>
  <c r="U2403" i="17"/>
  <c r="V2403" i="17"/>
  <c r="U2404" i="17"/>
  <c r="U2405" i="17"/>
  <c r="V2405" i="17"/>
  <c r="U2406" i="17"/>
  <c r="V2406" i="17"/>
  <c r="U2407" i="17"/>
  <c r="V2407" i="17"/>
  <c r="U2409" i="17"/>
  <c r="V2409" i="17"/>
  <c r="U2410" i="17"/>
  <c r="V2410" i="17"/>
  <c r="U2411" i="17"/>
  <c r="V2411" i="17"/>
  <c r="U2412" i="17"/>
  <c r="V2412" i="17"/>
  <c r="U2413" i="17"/>
  <c r="V2413" i="17"/>
  <c r="U2414" i="17"/>
  <c r="V2414" i="17"/>
  <c r="U2415" i="17"/>
  <c r="V2415" i="17"/>
  <c r="U2416" i="17"/>
  <c r="V2416" i="17"/>
  <c r="U2417" i="17"/>
  <c r="V2417" i="17"/>
  <c r="U2418" i="17"/>
  <c r="V2418" i="17"/>
  <c r="U2419" i="17"/>
  <c r="V2419" i="17"/>
  <c r="U2420" i="17"/>
  <c r="V2420" i="17"/>
  <c r="U2421" i="17"/>
  <c r="V2421" i="17"/>
  <c r="U2422" i="17"/>
  <c r="V2422" i="17"/>
  <c r="U2423" i="17"/>
  <c r="U2424" i="17"/>
  <c r="V2424" i="17"/>
  <c r="U2425" i="17"/>
  <c r="V2425" i="17"/>
  <c r="U2426" i="17"/>
  <c r="V2426" i="17"/>
  <c r="U2427" i="17"/>
  <c r="V2427" i="17"/>
  <c r="U2428" i="17"/>
  <c r="U2429" i="17"/>
  <c r="V2429" i="17"/>
  <c r="U2430" i="17"/>
  <c r="V2430" i="17"/>
  <c r="U2431" i="17"/>
  <c r="V2431" i="17"/>
  <c r="U2432" i="17"/>
  <c r="V2432" i="17"/>
  <c r="U2433" i="17"/>
  <c r="V2433" i="17"/>
  <c r="U2434" i="17"/>
  <c r="V2434" i="17"/>
  <c r="U2435" i="17"/>
  <c r="V2435" i="17"/>
  <c r="U2436" i="17"/>
  <c r="V2436" i="17"/>
  <c r="U2437" i="17"/>
  <c r="V2437" i="17"/>
  <c r="U2438" i="17"/>
  <c r="V2438" i="17"/>
  <c r="U2439" i="17"/>
  <c r="V2439" i="17"/>
  <c r="U2440" i="17"/>
  <c r="V2440" i="17"/>
  <c r="U2441" i="17"/>
  <c r="V2441" i="17"/>
  <c r="U2442" i="17"/>
  <c r="V2442" i="17"/>
  <c r="U2443" i="17"/>
  <c r="U2444" i="17"/>
  <c r="V2444" i="17"/>
  <c r="U2445" i="17"/>
  <c r="V2445" i="17"/>
  <c r="U2446" i="17"/>
  <c r="V2446" i="17"/>
  <c r="U2447" i="17"/>
  <c r="V2447" i="17"/>
  <c r="U2448" i="17"/>
  <c r="V2448" i="17"/>
  <c r="U2449" i="17"/>
  <c r="V2449" i="17"/>
  <c r="U2450" i="17"/>
  <c r="V2450" i="17"/>
  <c r="U2451" i="17"/>
  <c r="V2451" i="17"/>
  <c r="U2452" i="17"/>
  <c r="V2452" i="17"/>
  <c r="U2453" i="17"/>
  <c r="U2454" i="17"/>
  <c r="V2454" i="17"/>
  <c r="U2455" i="17"/>
  <c r="V2455" i="17"/>
  <c r="U2456" i="17"/>
  <c r="V2456" i="17"/>
  <c r="U2457" i="17"/>
  <c r="V2457" i="17"/>
  <c r="U2458" i="17"/>
  <c r="V2458" i="17"/>
  <c r="U2459" i="17"/>
  <c r="V2459" i="17"/>
  <c r="U2460" i="17"/>
  <c r="V2460" i="17"/>
  <c r="U2461" i="17"/>
  <c r="V2461" i="17"/>
  <c r="U2462" i="17"/>
  <c r="V2462" i="17"/>
  <c r="U2463" i="17"/>
  <c r="V2463" i="17"/>
  <c r="U2464" i="17"/>
  <c r="V2464" i="17"/>
  <c r="U2465" i="17"/>
  <c r="V2465" i="17"/>
  <c r="U2466" i="17"/>
  <c r="V2466" i="17"/>
  <c r="U2468" i="17"/>
  <c r="V2468" i="17"/>
  <c r="U2469" i="17"/>
  <c r="V2469" i="17"/>
  <c r="U2470" i="17"/>
  <c r="V2470" i="17"/>
  <c r="U2471" i="17"/>
  <c r="V2471" i="17"/>
  <c r="U2472" i="17"/>
  <c r="V2472" i="17"/>
  <c r="U2473" i="17"/>
  <c r="V2473" i="17"/>
  <c r="U2474" i="17"/>
  <c r="U2475" i="17"/>
  <c r="V2475" i="17"/>
  <c r="U2476" i="17"/>
  <c r="V2476" i="17"/>
  <c r="U2477" i="17"/>
  <c r="V2477" i="17"/>
  <c r="U2478" i="17"/>
  <c r="V2478" i="17"/>
  <c r="U2479" i="17"/>
  <c r="V2479" i="17"/>
  <c r="U2480" i="17"/>
  <c r="V2480" i="17"/>
  <c r="U2481" i="17"/>
  <c r="V2481" i="17"/>
  <c r="U2482" i="17"/>
  <c r="V2482" i="17"/>
  <c r="U2483" i="17"/>
  <c r="V2483" i="17"/>
  <c r="U2484" i="17"/>
  <c r="V2484" i="17"/>
  <c r="U2485" i="17"/>
  <c r="V2485" i="17"/>
  <c r="U2486" i="17"/>
  <c r="V2486" i="17"/>
  <c r="U2487" i="17"/>
  <c r="V2487" i="17"/>
  <c r="U2488" i="17"/>
  <c r="V2488" i="17"/>
  <c r="U2489" i="17"/>
  <c r="U2490" i="17"/>
  <c r="V2490" i="17"/>
  <c r="U2491" i="17"/>
  <c r="V2491" i="17"/>
  <c r="U2492" i="17"/>
  <c r="V2492" i="17"/>
  <c r="U2493" i="17"/>
  <c r="V2493" i="17"/>
  <c r="U2494" i="17"/>
  <c r="V2494" i="17"/>
  <c r="U2495" i="17"/>
  <c r="V2495" i="17"/>
  <c r="U2496" i="17"/>
  <c r="V2496" i="17"/>
  <c r="U2497" i="17"/>
  <c r="V2497" i="17"/>
  <c r="U2498" i="17"/>
  <c r="V2498" i="17"/>
  <c r="U2499" i="17"/>
  <c r="V2499" i="17"/>
  <c r="U2500" i="17"/>
  <c r="V2500" i="17"/>
  <c r="U2501" i="17"/>
  <c r="V2501" i="17"/>
  <c r="U2502" i="17"/>
  <c r="V2502" i="17"/>
  <c r="U2503" i="17"/>
  <c r="V2503" i="17"/>
  <c r="U2504" i="17"/>
  <c r="V2504" i="17"/>
  <c r="U2505" i="17"/>
  <c r="V2505" i="17"/>
  <c r="U2506" i="17"/>
  <c r="V2506" i="17"/>
  <c r="U2507" i="17"/>
  <c r="V2507" i="17"/>
  <c r="U2508" i="17"/>
  <c r="V2508" i="17"/>
  <c r="U2509" i="17"/>
  <c r="V2509" i="17"/>
  <c r="U2510" i="17"/>
  <c r="U2511" i="17"/>
  <c r="V2511" i="17"/>
  <c r="U2512" i="17"/>
  <c r="V2512" i="17"/>
  <c r="U2513" i="17"/>
  <c r="U2514" i="17"/>
  <c r="U2515" i="17"/>
  <c r="U2516" i="17"/>
  <c r="V2516" i="17"/>
  <c r="U2517" i="17"/>
  <c r="V2517" i="17"/>
  <c r="U2518" i="17"/>
  <c r="V2518" i="17"/>
  <c r="U2519" i="17"/>
  <c r="V2519" i="17"/>
  <c r="U2520" i="17"/>
  <c r="V2520" i="17"/>
  <c r="U2521" i="17"/>
  <c r="V2521" i="17"/>
  <c r="U2522" i="17"/>
  <c r="V2522" i="17"/>
  <c r="U2523" i="17"/>
  <c r="V2523" i="17"/>
  <c r="U2524" i="17"/>
  <c r="V2524" i="17"/>
  <c r="U2525" i="17"/>
  <c r="V2525" i="17"/>
  <c r="U2526" i="17"/>
  <c r="V2526" i="17"/>
  <c r="U2527" i="17"/>
  <c r="V2527" i="17"/>
  <c r="U2528" i="17"/>
  <c r="V2528" i="17"/>
  <c r="U2529" i="17"/>
  <c r="V2529" i="17"/>
  <c r="U2530" i="17"/>
  <c r="U2531" i="17"/>
  <c r="V2531" i="17"/>
  <c r="U2532" i="17"/>
  <c r="V2532" i="17"/>
  <c r="U2533" i="17"/>
  <c r="V2533" i="17"/>
  <c r="U2534" i="17"/>
  <c r="V2534" i="17"/>
  <c r="U2535" i="17"/>
  <c r="V2535" i="17"/>
  <c r="U2536" i="17"/>
  <c r="V2536" i="17"/>
  <c r="U2537" i="17"/>
  <c r="V2537" i="17"/>
  <c r="U2538" i="17"/>
  <c r="V2538" i="17"/>
  <c r="U2539" i="17"/>
  <c r="V2539" i="17"/>
  <c r="U2540" i="17"/>
  <c r="V2540" i="17"/>
  <c r="U2541" i="17"/>
  <c r="V2541" i="17"/>
  <c r="U2542" i="17"/>
  <c r="V2542" i="17"/>
  <c r="U2543" i="17"/>
  <c r="V2543" i="17"/>
  <c r="U2544" i="17"/>
  <c r="V2544" i="17"/>
  <c r="U2545" i="17"/>
  <c r="V2545" i="17"/>
  <c r="U2546" i="17"/>
  <c r="V2546" i="17"/>
  <c r="U2547" i="17"/>
  <c r="V2547" i="17"/>
  <c r="U2548" i="17"/>
  <c r="V2548" i="17"/>
  <c r="U2549" i="17"/>
  <c r="V2549" i="17"/>
  <c r="U2550" i="17"/>
  <c r="V2550" i="17"/>
  <c r="U2551" i="17"/>
  <c r="V2551" i="17"/>
  <c r="U2552" i="17"/>
  <c r="V2552" i="17"/>
  <c r="U2553" i="17"/>
  <c r="V2553" i="17"/>
  <c r="U2554" i="17"/>
  <c r="V2554" i="17"/>
  <c r="U2555" i="17"/>
  <c r="V2555" i="17"/>
  <c r="U2556" i="17"/>
  <c r="V2556" i="17"/>
  <c r="U2557" i="17"/>
  <c r="V2557" i="17"/>
  <c r="U2558" i="17"/>
  <c r="V2558" i="17"/>
  <c r="U2559" i="17"/>
  <c r="U2560" i="17"/>
  <c r="V2560" i="17"/>
  <c r="U2561" i="17"/>
  <c r="V2561" i="17"/>
  <c r="U2562" i="17"/>
  <c r="V2562" i="17"/>
  <c r="U2563" i="17"/>
  <c r="V2563" i="17"/>
  <c r="U2564" i="17"/>
  <c r="V2564" i="17"/>
  <c r="U2565" i="17"/>
  <c r="V2565" i="17"/>
  <c r="U2566" i="17"/>
  <c r="U2567" i="17"/>
  <c r="V2567" i="17"/>
  <c r="U2568" i="17"/>
  <c r="V2568" i="17"/>
  <c r="U2569" i="17"/>
  <c r="V2569" i="17"/>
  <c r="U2570" i="17"/>
  <c r="V2570" i="17"/>
  <c r="U2571" i="17"/>
  <c r="V2571" i="17"/>
  <c r="U2572" i="17"/>
  <c r="V2572" i="17"/>
  <c r="U2573" i="17"/>
  <c r="V2573" i="17"/>
  <c r="U2574" i="17"/>
  <c r="V2574" i="17"/>
  <c r="U2575" i="17"/>
  <c r="V2575" i="17"/>
  <c r="U2576" i="17"/>
  <c r="V2576" i="17"/>
  <c r="U2577" i="17"/>
  <c r="V2577" i="17"/>
  <c r="U2578" i="17"/>
  <c r="V2578" i="17"/>
  <c r="U2579" i="17"/>
  <c r="V2579" i="17"/>
  <c r="U2580" i="17"/>
  <c r="V2580" i="17"/>
  <c r="U2581" i="17"/>
  <c r="V2581" i="17"/>
  <c r="U2582" i="17"/>
  <c r="V2582" i="17"/>
  <c r="U2583" i="17"/>
  <c r="V2583" i="17"/>
  <c r="U2584" i="17"/>
  <c r="V2584" i="17"/>
  <c r="U2585" i="17"/>
  <c r="V2585" i="17"/>
  <c r="U2586" i="17"/>
  <c r="V2586" i="17"/>
  <c r="U2587" i="17"/>
  <c r="V2587" i="17"/>
  <c r="U2588" i="17"/>
  <c r="V2588" i="17"/>
  <c r="U2589" i="17"/>
  <c r="V2589" i="17"/>
  <c r="U2590" i="17"/>
  <c r="V2590" i="17"/>
  <c r="U2591" i="17"/>
  <c r="V2591" i="17"/>
  <c r="U2592" i="17"/>
  <c r="V2592" i="17"/>
  <c r="U2593" i="17"/>
  <c r="V2593" i="17"/>
  <c r="U2594" i="17"/>
  <c r="V2594" i="17"/>
  <c r="U2595" i="17"/>
  <c r="V2595" i="17"/>
  <c r="U2596" i="17"/>
  <c r="V2596" i="17"/>
  <c r="U2597" i="17"/>
  <c r="V2597" i="17"/>
  <c r="U2598" i="17"/>
  <c r="V2598" i="17"/>
  <c r="U2599" i="17"/>
  <c r="V2599" i="17"/>
  <c r="U2600" i="17"/>
  <c r="V2600" i="17"/>
  <c r="U2601" i="17"/>
  <c r="V2601" i="17"/>
  <c r="U2602" i="17"/>
  <c r="V2602" i="17"/>
  <c r="U2603" i="17"/>
  <c r="V2603" i="17"/>
  <c r="U2604" i="17"/>
  <c r="V2604" i="17"/>
  <c r="U2605" i="17"/>
  <c r="V2605" i="17"/>
  <c r="U2606" i="17"/>
  <c r="V2606" i="17"/>
  <c r="U2607" i="17"/>
  <c r="V2607" i="17"/>
  <c r="U2608" i="17"/>
  <c r="V2608" i="17"/>
  <c r="U2609" i="17"/>
  <c r="V2609" i="17"/>
  <c r="U2610" i="17"/>
  <c r="V2610" i="17"/>
  <c r="U2611" i="17"/>
  <c r="V2611" i="17"/>
  <c r="U2612" i="17"/>
  <c r="V2612" i="17"/>
  <c r="U2613" i="17"/>
  <c r="V2613" i="17"/>
  <c r="U2614" i="17"/>
  <c r="V2614" i="17"/>
  <c r="U2615" i="17"/>
  <c r="V2615" i="17"/>
  <c r="U2616" i="17"/>
  <c r="V2616" i="17"/>
  <c r="U2617" i="17"/>
  <c r="V2617" i="17"/>
  <c r="U2618" i="17"/>
  <c r="V2618" i="17"/>
  <c r="U2619" i="17"/>
  <c r="V2619" i="17"/>
  <c r="U2620" i="17"/>
  <c r="V2620" i="17"/>
  <c r="U2621" i="17"/>
  <c r="V2621" i="17"/>
  <c r="U2622" i="17"/>
  <c r="V2622" i="17"/>
  <c r="U2623" i="17"/>
  <c r="V2623" i="17"/>
  <c r="U2624" i="17"/>
  <c r="V2624" i="17"/>
  <c r="U2625" i="17"/>
  <c r="V2625" i="17"/>
  <c r="U2626" i="17"/>
  <c r="V2626" i="17"/>
  <c r="U2627" i="17"/>
  <c r="V2627" i="17"/>
  <c r="U2628" i="17"/>
  <c r="V2628" i="17"/>
  <c r="U2629" i="17"/>
  <c r="V2629" i="17"/>
  <c r="U2630" i="17"/>
  <c r="V2630" i="17"/>
  <c r="U2631" i="17"/>
  <c r="V2631" i="17"/>
  <c r="U2632" i="17"/>
  <c r="V2632" i="17"/>
  <c r="U2633" i="17"/>
  <c r="V2633" i="17"/>
  <c r="U2634" i="17"/>
  <c r="V2634" i="17"/>
  <c r="U2635" i="17"/>
  <c r="V2635" i="17"/>
  <c r="U2636" i="17"/>
  <c r="V2636" i="17"/>
  <c r="U2637" i="17"/>
  <c r="V2637" i="17"/>
  <c r="U2638" i="17"/>
  <c r="U2639" i="17"/>
  <c r="V2639" i="17"/>
  <c r="U2640" i="17"/>
  <c r="V2640" i="17"/>
  <c r="U2641" i="17"/>
  <c r="V2641" i="17"/>
  <c r="U2642" i="17"/>
  <c r="V2642" i="17"/>
  <c r="U2643" i="17"/>
  <c r="V2643" i="17"/>
  <c r="U2644" i="17"/>
  <c r="V2644" i="17"/>
  <c r="U2645" i="17"/>
  <c r="V2645" i="17"/>
  <c r="U2646" i="17"/>
  <c r="V2646" i="17"/>
  <c r="U2647" i="17"/>
  <c r="V2647" i="17"/>
  <c r="U2648" i="17"/>
  <c r="V2648" i="17"/>
  <c r="U2649" i="17"/>
  <c r="V2649" i="17"/>
  <c r="U2650" i="17"/>
  <c r="V2650" i="17"/>
  <c r="U2651" i="17"/>
  <c r="V2651" i="17"/>
  <c r="U2652" i="17"/>
  <c r="V2652" i="17"/>
  <c r="U2653" i="17"/>
  <c r="V2653" i="17"/>
  <c r="U2654" i="17"/>
  <c r="V2654" i="17"/>
  <c r="U2655" i="17"/>
  <c r="U2656" i="17"/>
  <c r="V2656" i="17"/>
  <c r="U2657" i="17"/>
  <c r="V2657" i="17"/>
  <c r="U2658" i="17"/>
  <c r="V2658" i="17"/>
  <c r="U2659" i="17"/>
  <c r="V2659" i="17"/>
  <c r="U2660" i="17"/>
  <c r="V2660" i="17"/>
  <c r="U2661" i="17"/>
  <c r="V2661" i="17"/>
  <c r="U2662" i="17"/>
  <c r="V2662" i="17"/>
  <c r="U2663" i="17"/>
  <c r="V2663" i="17"/>
  <c r="U2664" i="17"/>
  <c r="U2665" i="17"/>
  <c r="V2665" i="17"/>
  <c r="U2666" i="17"/>
  <c r="V2666" i="17"/>
  <c r="U2667" i="17"/>
  <c r="V2667" i="17"/>
  <c r="U2668" i="17"/>
  <c r="V2668" i="17"/>
  <c r="U2669" i="17"/>
  <c r="V2669" i="17"/>
  <c r="U2670" i="17"/>
  <c r="V2670" i="17"/>
  <c r="U2671" i="17"/>
  <c r="V2671" i="17"/>
  <c r="U2672" i="17"/>
  <c r="V2672" i="17"/>
  <c r="U2673" i="17"/>
  <c r="V2673" i="17"/>
  <c r="U2674" i="17"/>
  <c r="V2674" i="17"/>
  <c r="U2675" i="17"/>
  <c r="V2675" i="17"/>
  <c r="U2676" i="17"/>
  <c r="V2676" i="17"/>
  <c r="U2677" i="17"/>
  <c r="V2677" i="17"/>
  <c r="U2678" i="17"/>
  <c r="V2678" i="17"/>
  <c r="U2679" i="17"/>
  <c r="V2679" i="17"/>
  <c r="U2680" i="17"/>
  <c r="V2680" i="17"/>
  <c r="U2681" i="17"/>
  <c r="V2681" i="17"/>
  <c r="U2682" i="17"/>
  <c r="V2682" i="17"/>
  <c r="U2683" i="17"/>
  <c r="V2683" i="17"/>
  <c r="U2684" i="17"/>
  <c r="V2684" i="17"/>
  <c r="U2685" i="17"/>
  <c r="V2685" i="17"/>
  <c r="U2686" i="17"/>
  <c r="V2686" i="17"/>
  <c r="U2687" i="17"/>
  <c r="U2688" i="17"/>
  <c r="U2689" i="17"/>
  <c r="V2689" i="17"/>
  <c r="U2691" i="17"/>
  <c r="V2691" i="17"/>
  <c r="U2692" i="17"/>
  <c r="V2692" i="17"/>
  <c r="U2693" i="17"/>
  <c r="V2693" i="17"/>
  <c r="U2694" i="17"/>
  <c r="V2694" i="17"/>
  <c r="U2695" i="17"/>
  <c r="V2695" i="17"/>
  <c r="U2696" i="17"/>
  <c r="V2696" i="17"/>
  <c r="U2697" i="17"/>
  <c r="V2697" i="17"/>
  <c r="U2698" i="17"/>
  <c r="V2698" i="17"/>
  <c r="U2699" i="17"/>
  <c r="V2699" i="17"/>
  <c r="U2700" i="17"/>
  <c r="V2700" i="17"/>
  <c r="U2701" i="17"/>
  <c r="U2702" i="17"/>
  <c r="V2702" i="17"/>
  <c r="U2703" i="17"/>
  <c r="V2703" i="17"/>
  <c r="U2704" i="17"/>
  <c r="V2704" i="17"/>
  <c r="U2706" i="17"/>
  <c r="V2706" i="17"/>
  <c r="U2707" i="17"/>
  <c r="V2707" i="17"/>
  <c r="U2708" i="17"/>
  <c r="V2708" i="17"/>
  <c r="U2709" i="17"/>
  <c r="V2709" i="17"/>
  <c r="U2710" i="17"/>
  <c r="V2710" i="17"/>
  <c r="U2711" i="17"/>
  <c r="V2711" i="17"/>
  <c r="U2712" i="17"/>
  <c r="V2712" i="17"/>
  <c r="U2713" i="17"/>
  <c r="V2713" i="17"/>
  <c r="U2714" i="17"/>
  <c r="V2714" i="17"/>
  <c r="U2715" i="17"/>
  <c r="V2715" i="17"/>
  <c r="U2716" i="17"/>
  <c r="V2716" i="17"/>
  <c r="U2717" i="17"/>
  <c r="V2717" i="17"/>
  <c r="U2718" i="17"/>
  <c r="V2718" i="17"/>
  <c r="U2719" i="17"/>
  <c r="V2719" i="17"/>
  <c r="U2720" i="17"/>
  <c r="V2720" i="17"/>
  <c r="U2721" i="17"/>
  <c r="V2721" i="17"/>
  <c r="U2722" i="17"/>
  <c r="V2722" i="17"/>
  <c r="U2723" i="17"/>
  <c r="V2723" i="17"/>
  <c r="U2724" i="17"/>
  <c r="U2725" i="17"/>
  <c r="V2725" i="17"/>
  <c r="U2726" i="17"/>
  <c r="V2726" i="17"/>
  <c r="U2727" i="17"/>
  <c r="V2727" i="17"/>
  <c r="U2728" i="17"/>
  <c r="V2728" i="17"/>
  <c r="U2729" i="17"/>
  <c r="V2729" i="17"/>
  <c r="U2730" i="17"/>
  <c r="V2730" i="17"/>
  <c r="U2731" i="17"/>
  <c r="V2731" i="17"/>
  <c r="U2732" i="17"/>
  <c r="V2732" i="17"/>
  <c r="U2733" i="17"/>
  <c r="V2733" i="17"/>
  <c r="U2734" i="17"/>
  <c r="V2734" i="17"/>
  <c r="U2735" i="17"/>
  <c r="V2735" i="17"/>
  <c r="U2736" i="17"/>
  <c r="V2736" i="17"/>
  <c r="U2737" i="17"/>
  <c r="V2737" i="17"/>
  <c r="U2738" i="17"/>
  <c r="V2738" i="17"/>
  <c r="U2739" i="17"/>
  <c r="V2739" i="17"/>
  <c r="U2740" i="17"/>
  <c r="V2740" i="17"/>
  <c r="U2741" i="17"/>
  <c r="V2741" i="17"/>
  <c r="U2742" i="17"/>
  <c r="V2742" i="17"/>
  <c r="U2743" i="17"/>
  <c r="V2743" i="17"/>
  <c r="U2744" i="17"/>
  <c r="V2744" i="17"/>
  <c r="U2745" i="17"/>
  <c r="V2745" i="17"/>
  <c r="U2746" i="17"/>
  <c r="V2746" i="17"/>
  <c r="U2747" i="17"/>
  <c r="V2747" i="17"/>
  <c r="U2748" i="17"/>
  <c r="V2748" i="17"/>
  <c r="U2749" i="17"/>
  <c r="V2749" i="17"/>
  <c r="U2750" i="17"/>
  <c r="V2750" i="17"/>
  <c r="U2751" i="17"/>
  <c r="V2751" i="17"/>
  <c r="U2752" i="17"/>
  <c r="V2752" i="17"/>
  <c r="U2753" i="17"/>
  <c r="V2753" i="17"/>
  <c r="U2754" i="17"/>
  <c r="V2754" i="17"/>
  <c r="U2755" i="17"/>
  <c r="V2755" i="17"/>
  <c r="U2756" i="17"/>
  <c r="V2756" i="17"/>
  <c r="U2757" i="17"/>
  <c r="V2757" i="17"/>
  <c r="U2758" i="17"/>
  <c r="V2758" i="17"/>
  <c r="U2759" i="17"/>
  <c r="V2759" i="17"/>
  <c r="U2760" i="17"/>
  <c r="V2760" i="17"/>
  <c r="U2761" i="17"/>
  <c r="V2761" i="17"/>
  <c r="U2762" i="17"/>
  <c r="V2762" i="17"/>
  <c r="U2763" i="17"/>
  <c r="V2763" i="17"/>
  <c r="U2764" i="17"/>
  <c r="V2764" i="17"/>
  <c r="U2765" i="17"/>
  <c r="V2765" i="17"/>
  <c r="U2766" i="17"/>
  <c r="V2766" i="17"/>
  <c r="U2767" i="17"/>
  <c r="V2767" i="17"/>
  <c r="U2768" i="17"/>
  <c r="V2768" i="17"/>
  <c r="U2769" i="17"/>
  <c r="V2769" i="17"/>
  <c r="U2770" i="17"/>
  <c r="V2770" i="17"/>
  <c r="U2771" i="17"/>
  <c r="V2771" i="17"/>
  <c r="U2772" i="17"/>
  <c r="V2772" i="17"/>
  <c r="U2773" i="17"/>
  <c r="V2773" i="17"/>
  <c r="U2774" i="17"/>
  <c r="V2774" i="17"/>
  <c r="U2775" i="17"/>
  <c r="V2775" i="17"/>
  <c r="U2776" i="17"/>
  <c r="V2776" i="17"/>
  <c r="U2777" i="17"/>
  <c r="V2777" i="17"/>
  <c r="U2778" i="17"/>
  <c r="V2778" i="17"/>
  <c r="U2779" i="17"/>
  <c r="U2780" i="17"/>
  <c r="V2780" i="17"/>
  <c r="U2781" i="17"/>
  <c r="V2781" i="17"/>
  <c r="U2782" i="17"/>
  <c r="V2782" i="17"/>
  <c r="U2783" i="17"/>
  <c r="V2783" i="17"/>
  <c r="U2784" i="17"/>
  <c r="V2784" i="17"/>
  <c r="U2785" i="17"/>
  <c r="V2785" i="17"/>
  <c r="U2786" i="17"/>
  <c r="V2786" i="17"/>
  <c r="U2787" i="17"/>
  <c r="V2787" i="17"/>
  <c r="U2788" i="17"/>
  <c r="V2788" i="17"/>
  <c r="U2789" i="17"/>
  <c r="V2789" i="17"/>
  <c r="U2790" i="17"/>
  <c r="V2790" i="17"/>
  <c r="U2791" i="17"/>
  <c r="V2791" i="17"/>
  <c r="U2792" i="17"/>
  <c r="V2792" i="17"/>
  <c r="U2793" i="17"/>
  <c r="V2793" i="17"/>
  <c r="U2794" i="17"/>
  <c r="V2794" i="17"/>
  <c r="U2795" i="17"/>
  <c r="V2795" i="17"/>
  <c r="U2796" i="17"/>
  <c r="V2796" i="17"/>
  <c r="U2797" i="17"/>
  <c r="V2797" i="17"/>
  <c r="U2798" i="17"/>
  <c r="V2798" i="17"/>
  <c r="U2799" i="17"/>
  <c r="V2799" i="17"/>
  <c r="U2800" i="17"/>
  <c r="V2800" i="17"/>
  <c r="U2801" i="17"/>
  <c r="V2801" i="17"/>
  <c r="U2802" i="17"/>
  <c r="V2802" i="17"/>
  <c r="U2803" i="17"/>
  <c r="V2803" i="17"/>
  <c r="U2804" i="17"/>
  <c r="V2804" i="17"/>
  <c r="U2805" i="17"/>
  <c r="V2805" i="17"/>
  <c r="U2806" i="17"/>
  <c r="V2806" i="17"/>
  <c r="U2807" i="17"/>
  <c r="V2807" i="17"/>
  <c r="U2808" i="17"/>
  <c r="V2808" i="17"/>
  <c r="U2809" i="17"/>
  <c r="V2809" i="17"/>
  <c r="U2810" i="17"/>
  <c r="U2811" i="17"/>
  <c r="V2811" i="17"/>
  <c r="U2812" i="17"/>
  <c r="V2812" i="17"/>
  <c r="U2813" i="17"/>
  <c r="U2814" i="17"/>
  <c r="V2814" i="17"/>
  <c r="U2815" i="17"/>
  <c r="V2815" i="17"/>
  <c r="U2816" i="17"/>
  <c r="V2816" i="17"/>
  <c r="U2817" i="17"/>
  <c r="V2817" i="17"/>
  <c r="U2818" i="17"/>
  <c r="V2818" i="17"/>
  <c r="U2819" i="17"/>
  <c r="V2819" i="17"/>
  <c r="U2820" i="17"/>
  <c r="V2820" i="17"/>
  <c r="U2821" i="17"/>
  <c r="U2822" i="17"/>
  <c r="V2822" i="17"/>
  <c r="U2823" i="17"/>
  <c r="V2823" i="17"/>
  <c r="U2824" i="17"/>
  <c r="V2824" i="17"/>
  <c r="U2825" i="17"/>
  <c r="V2825" i="17"/>
  <c r="U2826" i="17"/>
  <c r="V2826" i="17"/>
  <c r="U2827" i="17"/>
  <c r="U2829" i="17"/>
  <c r="V2829" i="17"/>
  <c r="U2830" i="17"/>
  <c r="V2830" i="17"/>
  <c r="U2831" i="17"/>
  <c r="U2832" i="17"/>
  <c r="V2832" i="17"/>
  <c r="U2833" i="17"/>
  <c r="V2833" i="17"/>
  <c r="U2834" i="17"/>
  <c r="U2835" i="17"/>
  <c r="V2835" i="17"/>
  <c r="U2836" i="17"/>
  <c r="V2836" i="17"/>
  <c r="U2837" i="17"/>
  <c r="V2837" i="17"/>
  <c r="U2838" i="17"/>
  <c r="V2838" i="17"/>
  <c r="U2839" i="17"/>
  <c r="V2839" i="17"/>
  <c r="U2840" i="17"/>
  <c r="U2841" i="17"/>
  <c r="V2841" i="17"/>
  <c r="U2842" i="17"/>
  <c r="V2842" i="17"/>
  <c r="U2843" i="17"/>
  <c r="V2843" i="17"/>
  <c r="U2844" i="17"/>
  <c r="V2844" i="17"/>
  <c r="U2845" i="17"/>
  <c r="U2846" i="17"/>
  <c r="V2846" i="17"/>
  <c r="U2847" i="17"/>
  <c r="V2847" i="17"/>
  <c r="U2848" i="17"/>
  <c r="V2848" i="17"/>
  <c r="U2849" i="17"/>
  <c r="V2849" i="17"/>
  <c r="U2850" i="17"/>
  <c r="V2850" i="17"/>
  <c r="U2851" i="17"/>
  <c r="U2852" i="17"/>
  <c r="V2852" i="17"/>
  <c r="U2853" i="17"/>
  <c r="V2853" i="17"/>
  <c r="U2854" i="17"/>
  <c r="V2854" i="17"/>
  <c r="U2855" i="17"/>
  <c r="V2855" i="17"/>
  <c r="U2856" i="17"/>
  <c r="V2856" i="17"/>
  <c r="U2857" i="17"/>
  <c r="V2857" i="17"/>
  <c r="U2858" i="17"/>
  <c r="V2858" i="17"/>
  <c r="U2859" i="17"/>
  <c r="V2859" i="17"/>
  <c r="U2860" i="17"/>
  <c r="V2860" i="17"/>
  <c r="U2861" i="17"/>
  <c r="V2861" i="17"/>
  <c r="U2862" i="17"/>
  <c r="V2862" i="17"/>
  <c r="U2863" i="17"/>
  <c r="V2863" i="17"/>
  <c r="U2864" i="17"/>
  <c r="U2865" i="17"/>
  <c r="V2865" i="17"/>
  <c r="U2866" i="17"/>
  <c r="V2866" i="17"/>
  <c r="U2867" i="17"/>
  <c r="V2867" i="17"/>
  <c r="U2868" i="17"/>
  <c r="V2868" i="17"/>
  <c r="U2869" i="17"/>
  <c r="V2869" i="17"/>
  <c r="U2870" i="17"/>
  <c r="V2870" i="17"/>
  <c r="U2871" i="17"/>
  <c r="V2871" i="17"/>
  <c r="U2872" i="17"/>
  <c r="V2872" i="17"/>
  <c r="U2873" i="17"/>
  <c r="V2873" i="17"/>
  <c r="U2874" i="17"/>
  <c r="V2874" i="17"/>
  <c r="U2875" i="17"/>
  <c r="V2875" i="17"/>
  <c r="U2876" i="17"/>
  <c r="V2876" i="17"/>
  <c r="U2877" i="17"/>
  <c r="V2877" i="17"/>
  <c r="U2878" i="17"/>
  <c r="U2879" i="17"/>
  <c r="V2879" i="17"/>
  <c r="U2880" i="17"/>
  <c r="V2880" i="17"/>
  <c r="U2881" i="17"/>
  <c r="V2881" i="17"/>
  <c r="U2882" i="17"/>
  <c r="U2883" i="17"/>
  <c r="V2883" i="17"/>
  <c r="U2884" i="17"/>
  <c r="U2885" i="17"/>
  <c r="V2885" i="17"/>
  <c r="U2886" i="17"/>
  <c r="V2886" i="17"/>
  <c r="U2887" i="17"/>
  <c r="V2887" i="17"/>
  <c r="U2888" i="17"/>
  <c r="V2888" i="17"/>
  <c r="U2889" i="17"/>
  <c r="V2889" i="17"/>
  <c r="U2890" i="17"/>
  <c r="V2890" i="17"/>
  <c r="U2891" i="17"/>
  <c r="V2891" i="17"/>
  <c r="U2892" i="17"/>
  <c r="V2892" i="17"/>
  <c r="U2893" i="17"/>
  <c r="V2893" i="17"/>
  <c r="U2894" i="17"/>
  <c r="V2894" i="17"/>
  <c r="U2895" i="17"/>
  <c r="V2895" i="17"/>
  <c r="U2896" i="17"/>
  <c r="V2896" i="17"/>
  <c r="U2897" i="17"/>
  <c r="V2897" i="17"/>
  <c r="U2898" i="17"/>
  <c r="V2898" i="17"/>
  <c r="U2899" i="17"/>
  <c r="V2899" i="17"/>
  <c r="U2900" i="17"/>
  <c r="V2900" i="17"/>
  <c r="U2901" i="17"/>
  <c r="V2901" i="17"/>
  <c r="U2902" i="17"/>
  <c r="V2902" i="17"/>
  <c r="U2903" i="17"/>
  <c r="V2903" i="17"/>
  <c r="U2904" i="17"/>
  <c r="V2904" i="17"/>
  <c r="U2905" i="17"/>
  <c r="V2905" i="17"/>
  <c r="U2906" i="17"/>
  <c r="U2907" i="17"/>
  <c r="V2907" i="17"/>
  <c r="U2908" i="17"/>
  <c r="V2908" i="17"/>
  <c r="U2909" i="17"/>
  <c r="V2909" i="17"/>
  <c r="U2910" i="17"/>
  <c r="V2910" i="17"/>
  <c r="U2911" i="17"/>
  <c r="V2911" i="17"/>
  <c r="U2912" i="17"/>
  <c r="V2912" i="17"/>
  <c r="U2913" i="17"/>
  <c r="V2913" i="17"/>
  <c r="U2914" i="17"/>
  <c r="V2914" i="17"/>
  <c r="U2915" i="17"/>
  <c r="U2916" i="17"/>
  <c r="V2916" i="17"/>
  <c r="U2917" i="17"/>
  <c r="V2917" i="17"/>
  <c r="U2918" i="17"/>
  <c r="V2918" i="17"/>
  <c r="U2919" i="17"/>
  <c r="V2919" i="17"/>
  <c r="U2920" i="17"/>
  <c r="V2920" i="17"/>
  <c r="U2921" i="17"/>
  <c r="V2921" i="17"/>
  <c r="U2922" i="17"/>
  <c r="V2922" i="17"/>
  <c r="U2923" i="17"/>
  <c r="V2923" i="17"/>
  <c r="U2924" i="17"/>
  <c r="V2924" i="17"/>
  <c r="U2925" i="17"/>
  <c r="V2925" i="17"/>
  <c r="U2926" i="17"/>
  <c r="V2926" i="17"/>
  <c r="U2927" i="17"/>
  <c r="V2927" i="17"/>
  <c r="U2928" i="17"/>
  <c r="U2929" i="17"/>
  <c r="V2929" i="17"/>
  <c r="U2930" i="17"/>
  <c r="V2930" i="17"/>
  <c r="U2931" i="17"/>
  <c r="U2932" i="17"/>
  <c r="V2932" i="17"/>
  <c r="U2933" i="17"/>
  <c r="V2933" i="17"/>
  <c r="U2934" i="17"/>
  <c r="V2934" i="17"/>
  <c r="U2935" i="17"/>
  <c r="V2935" i="17"/>
  <c r="U2936" i="17"/>
  <c r="V2936" i="17"/>
  <c r="U2937" i="17"/>
  <c r="V2937" i="17"/>
  <c r="U2938" i="17"/>
  <c r="V2938" i="17"/>
  <c r="U2939" i="17"/>
  <c r="V2939" i="17"/>
  <c r="U2940" i="17"/>
  <c r="V2940" i="17"/>
  <c r="U2941" i="17"/>
  <c r="V2941" i="17"/>
  <c r="U2942" i="17"/>
  <c r="V2942" i="17"/>
  <c r="U2943" i="17"/>
  <c r="V2943" i="17"/>
  <c r="U2944" i="17"/>
  <c r="U2945" i="17"/>
  <c r="V2945" i="17"/>
  <c r="U2946" i="17"/>
  <c r="V2946" i="17"/>
  <c r="U2947" i="17"/>
  <c r="V2947" i="17"/>
  <c r="U2948" i="17"/>
  <c r="V2948" i="17"/>
  <c r="U2949" i="17"/>
  <c r="U2950" i="17"/>
  <c r="V2950" i="17"/>
  <c r="U2951" i="17"/>
  <c r="V2951" i="17"/>
  <c r="U2952" i="17"/>
  <c r="V2952" i="17"/>
  <c r="U2953" i="17"/>
  <c r="V2953" i="17"/>
  <c r="U2954" i="17"/>
  <c r="V2954" i="17"/>
  <c r="U2955" i="17"/>
  <c r="V2955" i="17"/>
  <c r="U2956" i="17"/>
  <c r="V2956" i="17"/>
  <c r="U2957" i="17"/>
  <c r="V2957" i="17"/>
  <c r="U2958" i="17"/>
  <c r="U2959" i="17"/>
  <c r="V2959" i="17"/>
  <c r="U2960" i="17"/>
  <c r="V2960" i="17"/>
  <c r="U2961" i="17"/>
  <c r="V2961" i="17"/>
  <c r="U2962" i="17"/>
  <c r="U2963" i="17"/>
  <c r="V2963" i="17"/>
  <c r="U2964" i="17"/>
  <c r="V2964" i="17"/>
  <c r="U2965" i="17"/>
  <c r="V2965" i="17"/>
  <c r="U2966" i="17"/>
  <c r="V2966" i="17"/>
  <c r="U2967" i="17"/>
  <c r="V2967" i="17"/>
  <c r="U2968" i="17"/>
  <c r="V2968" i="17"/>
  <c r="U2969" i="17"/>
  <c r="V2969" i="17"/>
  <c r="U2970" i="17"/>
  <c r="V2970" i="17"/>
  <c r="U2971" i="17"/>
  <c r="V2971" i="17"/>
  <c r="U2972" i="17"/>
  <c r="V2972" i="17"/>
  <c r="U2973" i="17"/>
  <c r="V2973" i="17"/>
  <c r="U2974" i="17"/>
  <c r="V2974" i="17"/>
  <c r="U2975" i="17"/>
  <c r="V2975" i="17"/>
  <c r="U2976" i="17"/>
  <c r="V2976" i="17"/>
  <c r="U2977" i="17"/>
  <c r="V2977" i="17"/>
  <c r="U2978" i="17"/>
  <c r="V2978" i="17"/>
  <c r="U2979" i="17"/>
  <c r="V2979" i="17"/>
  <c r="U2980" i="17"/>
  <c r="V2980" i="17"/>
  <c r="U2981" i="17"/>
  <c r="V2981" i="17"/>
  <c r="U2982" i="17"/>
  <c r="V2982" i="17"/>
  <c r="U2983" i="17"/>
  <c r="V2983" i="17"/>
  <c r="U2984" i="17"/>
  <c r="V2984" i="17"/>
  <c r="U2985" i="17"/>
  <c r="V2985" i="17"/>
  <c r="U2986" i="17"/>
  <c r="V2986" i="17"/>
  <c r="U2987" i="17"/>
  <c r="V2987" i="17"/>
  <c r="U2988" i="17"/>
  <c r="V2988" i="17"/>
  <c r="U2989" i="17"/>
  <c r="V2989" i="17"/>
  <c r="U2990" i="17"/>
  <c r="V2990" i="17"/>
  <c r="U2991" i="17"/>
  <c r="V2991" i="17"/>
  <c r="U2992" i="17"/>
  <c r="V2992" i="17"/>
  <c r="U2993" i="17"/>
  <c r="V2993" i="17"/>
  <c r="U2994" i="17"/>
  <c r="V2994" i="17"/>
  <c r="U2995" i="17"/>
  <c r="V2995" i="17"/>
  <c r="U2996" i="17"/>
  <c r="V2996" i="17"/>
  <c r="U2997" i="17"/>
  <c r="V2997" i="17"/>
  <c r="U2998" i="17"/>
  <c r="V2998" i="17"/>
  <c r="U2999" i="17"/>
  <c r="V2999" i="17"/>
  <c r="U3000" i="17"/>
  <c r="V3000" i="17"/>
  <c r="U3001" i="17"/>
  <c r="V3001" i="17"/>
  <c r="U3002" i="17"/>
  <c r="V3002" i="17"/>
  <c r="U3003" i="17"/>
  <c r="V3003" i="17"/>
  <c r="U3004" i="17"/>
  <c r="V3004" i="17"/>
  <c r="U3005" i="17"/>
  <c r="V3005" i="17"/>
  <c r="U3006" i="17"/>
  <c r="V3006" i="17"/>
  <c r="U3007" i="17"/>
  <c r="V3007" i="17"/>
  <c r="U3008" i="17"/>
  <c r="V3008" i="17"/>
  <c r="U3009" i="17"/>
  <c r="V3009" i="17"/>
  <c r="U3010" i="17"/>
  <c r="V3010" i="17"/>
  <c r="U3011" i="17"/>
  <c r="V3011" i="17"/>
  <c r="U3012" i="17"/>
  <c r="V3012" i="17"/>
  <c r="U3013" i="17"/>
  <c r="V3013" i="17"/>
  <c r="U3014" i="17"/>
  <c r="V3014" i="17"/>
  <c r="U3015" i="17"/>
  <c r="V3015" i="17"/>
  <c r="U3016" i="17"/>
  <c r="V3016" i="17"/>
  <c r="U3017" i="17"/>
  <c r="V3017" i="17"/>
  <c r="U3018" i="17"/>
  <c r="V3018" i="17"/>
  <c r="U3019" i="17"/>
  <c r="V3019" i="17"/>
  <c r="U3020" i="17"/>
  <c r="V3020" i="17"/>
  <c r="U3021" i="17"/>
  <c r="V3021" i="17"/>
  <c r="U3022" i="17"/>
  <c r="U3023" i="17"/>
  <c r="V3023" i="17"/>
  <c r="U3024" i="17"/>
  <c r="V3024" i="17"/>
  <c r="U3025" i="17"/>
  <c r="V3025" i="17"/>
  <c r="U3026" i="17"/>
  <c r="V3026" i="17"/>
  <c r="U3027" i="17"/>
  <c r="V3027" i="17"/>
  <c r="U3028" i="17"/>
  <c r="U3029" i="17"/>
  <c r="V3029" i="17"/>
  <c r="U3030" i="17"/>
  <c r="V3030" i="17"/>
  <c r="U3031" i="17"/>
  <c r="V3031" i="17"/>
  <c r="U3032" i="17"/>
  <c r="V3032" i="17"/>
  <c r="U3033" i="17"/>
  <c r="V3033" i="17"/>
  <c r="U3034" i="17"/>
  <c r="V3034" i="17"/>
  <c r="U3035" i="17"/>
  <c r="V3035" i="17"/>
  <c r="U3036" i="17"/>
  <c r="V3036" i="17"/>
  <c r="U3037" i="17"/>
  <c r="V3037" i="17"/>
  <c r="U3038" i="17"/>
  <c r="V3038" i="17"/>
  <c r="U3039" i="17"/>
  <c r="V3039" i="17"/>
  <c r="U3040" i="17"/>
  <c r="V3040" i="17"/>
  <c r="U3041" i="17"/>
  <c r="V3041" i="17"/>
  <c r="U3042" i="17"/>
  <c r="V3042" i="17"/>
  <c r="U3043" i="17"/>
  <c r="V3043" i="17"/>
  <c r="U3044" i="17"/>
  <c r="V3044" i="17"/>
  <c r="U3045" i="17"/>
  <c r="V3045" i="17"/>
  <c r="U3046" i="17"/>
  <c r="V3046" i="17"/>
  <c r="U3047" i="17"/>
  <c r="V3047" i="17"/>
  <c r="U3048" i="17"/>
  <c r="V3048" i="17"/>
  <c r="U3049" i="17"/>
  <c r="V3049" i="17"/>
  <c r="U3050" i="17"/>
  <c r="V3050" i="17"/>
  <c r="U3051" i="17"/>
  <c r="V3051" i="17"/>
  <c r="U3052" i="17"/>
  <c r="V3052" i="17"/>
  <c r="U3053" i="17"/>
  <c r="V3053" i="17"/>
  <c r="U3054" i="17"/>
  <c r="V3054" i="17"/>
  <c r="U3055" i="17"/>
  <c r="V3055" i="17"/>
  <c r="U3056" i="17"/>
  <c r="V3056" i="17"/>
  <c r="U3057" i="17"/>
  <c r="V3057" i="17"/>
  <c r="U3058" i="17"/>
  <c r="V3058" i="17"/>
  <c r="U3059" i="17"/>
  <c r="V3059" i="17"/>
  <c r="U3060" i="17"/>
  <c r="V3060" i="17"/>
  <c r="U3061" i="17"/>
  <c r="V3061" i="17"/>
  <c r="U3062" i="17"/>
  <c r="V3062" i="17"/>
  <c r="U3063" i="17"/>
  <c r="V3063" i="17"/>
  <c r="U3065" i="17"/>
  <c r="V3065" i="17"/>
  <c r="U3066" i="17"/>
  <c r="V3066" i="17"/>
  <c r="U3067" i="17"/>
  <c r="V3067" i="17"/>
  <c r="U3068" i="17"/>
  <c r="V3068" i="17"/>
  <c r="U3069" i="17"/>
  <c r="V3069" i="17"/>
  <c r="U3070" i="17"/>
  <c r="V3070" i="17"/>
  <c r="U3071" i="17"/>
  <c r="V3071" i="17"/>
  <c r="U3072" i="17"/>
  <c r="V3072" i="17"/>
  <c r="U3073" i="17"/>
  <c r="V3073" i="17"/>
  <c r="U3074" i="17"/>
  <c r="V3074" i="17"/>
  <c r="U3075" i="17"/>
  <c r="V3075" i="17"/>
  <c r="U3076" i="17"/>
  <c r="V3076" i="17"/>
  <c r="U3077" i="17"/>
  <c r="V3077" i="17"/>
  <c r="U3078" i="17"/>
  <c r="V3078" i="17"/>
  <c r="U3079" i="17"/>
  <c r="V3079" i="17"/>
  <c r="U3080" i="17"/>
  <c r="V3080" i="17"/>
  <c r="U3081" i="17"/>
  <c r="V3081" i="17"/>
  <c r="U3082" i="17"/>
  <c r="V3082" i="17"/>
  <c r="U3083" i="17"/>
  <c r="V3083" i="17"/>
  <c r="U3084" i="17"/>
  <c r="V3084" i="17"/>
  <c r="U3085" i="17"/>
  <c r="V3085" i="17"/>
  <c r="U3086" i="17"/>
  <c r="V3086" i="17"/>
  <c r="U3087" i="17"/>
  <c r="V3087" i="17"/>
  <c r="U3088" i="17"/>
  <c r="V3088" i="17"/>
  <c r="U3089" i="17"/>
  <c r="V3089" i="17"/>
  <c r="U3090" i="17"/>
  <c r="V3090" i="17"/>
  <c r="U3091" i="17"/>
  <c r="V3091" i="17"/>
  <c r="U3092" i="17"/>
  <c r="V3092" i="17"/>
  <c r="U3093" i="17"/>
  <c r="V3093" i="17"/>
  <c r="U3094" i="17"/>
  <c r="V3094" i="17"/>
  <c r="U3095" i="17"/>
  <c r="V3095" i="17"/>
  <c r="U3096" i="17"/>
  <c r="V3096" i="17"/>
  <c r="U3097" i="17"/>
  <c r="V3097" i="17"/>
  <c r="U3098" i="17"/>
  <c r="V3098" i="17"/>
  <c r="U3099" i="17"/>
  <c r="V3099" i="17"/>
  <c r="U3100" i="17"/>
  <c r="V3100" i="17"/>
  <c r="U3101" i="17"/>
  <c r="V3101" i="17"/>
  <c r="U3102" i="17"/>
  <c r="V3102" i="17"/>
  <c r="U3103" i="17"/>
  <c r="V3103" i="17"/>
  <c r="U3104" i="17"/>
  <c r="V3104" i="17"/>
  <c r="U3105" i="17"/>
  <c r="V3105" i="17"/>
  <c r="U3106" i="17"/>
  <c r="V3106" i="17"/>
  <c r="U3107" i="17"/>
  <c r="V3107" i="17"/>
  <c r="U3109" i="17"/>
  <c r="V3109" i="17"/>
  <c r="U3110" i="17"/>
  <c r="V3110" i="17"/>
  <c r="U3111" i="17"/>
  <c r="V3111" i="17"/>
  <c r="U3112" i="17"/>
  <c r="V3112" i="17"/>
  <c r="U3113" i="17"/>
  <c r="V3113" i="17"/>
  <c r="U3114" i="17"/>
  <c r="V3114" i="17"/>
  <c r="U3115" i="17"/>
  <c r="V3115" i="17"/>
  <c r="U3116" i="17"/>
  <c r="V3116" i="17"/>
  <c r="U3117" i="17"/>
  <c r="U3119" i="17"/>
  <c r="V3119" i="17"/>
  <c r="U3120" i="17"/>
  <c r="V3120" i="17"/>
  <c r="U3121" i="17"/>
  <c r="V3121" i="17"/>
  <c r="U3122" i="17"/>
  <c r="V3122" i="17"/>
  <c r="U3123" i="17"/>
  <c r="V3123" i="17"/>
  <c r="U3124" i="17"/>
  <c r="V3124" i="17"/>
  <c r="U3126" i="17"/>
  <c r="V3126" i="17"/>
  <c r="U3127" i="17"/>
  <c r="V3127" i="17"/>
  <c r="U3128" i="17"/>
  <c r="V3128" i="17"/>
  <c r="U3129" i="17"/>
  <c r="V3129" i="17"/>
  <c r="U3130" i="17"/>
  <c r="V3130" i="17"/>
  <c r="U3131" i="17"/>
  <c r="V3131" i="17"/>
  <c r="U3132" i="17"/>
  <c r="V3132" i="17"/>
  <c r="U3133" i="17"/>
  <c r="U3134" i="17"/>
  <c r="V3134" i="17"/>
  <c r="V3135" i="17"/>
  <c r="U3136" i="17"/>
  <c r="V3136" i="17"/>
  <c r="U3137" i="17"/>
  <c r="V3137" i="17"/>
  <c r="U3138" i="17"/>
  <c r="V3138" i="17"/>
  <c r="U3139" i="17"/>
  <c r="V3139" i="17"/>
  <c r="U3140" i="17"/>
  <c r="V3140" i="17"/>
  <c r="U3141" i="17"/>
  <c r="V3141" i="17"/>
  <c r="U3142" i="17"/>
  <c r="V3142" i="17"/>
  <c r="U3143" i="17"/>
  <c r="V3143" i="17"/>
  <c r="U3144" i="17"/>
  <c r="V3144" i="17"/>
  <c r="U3145" i="17"/>
  <c r="V3145" i="17"/>
  <c r="U3146" i="17"/>
  <c r="V3146" i="17"/>
  <c r="U3147" i="17"/>
  <c r="V3147" i="17"/>
  <c r="U3148" i="17"/>
  <c r="V3148" i="17"/>
  <c r="U3149" i="17"/>
  <c r="U3150" i="17"/>
  <c r="V3150" i="17"/>
  <c r="U3151" i="17"/>
  <c r="V3151" i="17"/>
  <c r="U3152" i="17"/>
  <c r="U3153" i="17"/>
  <c r="U3154" i="17"/>
  <c r="U3155" i="17"/>
  <c r="U3156" i="17"/>
  <c r="V3156" i="17"/>
  <c r="U3157" i="17"/>
  <c r="V3157" i="17"/>
  <c r="U3158" i="17"/>
  <c r="V3158" i="17"/>
  <c r="U3159" i="17"/>
  <c r="V3159" i="17"/>
  <c r="U3160" i="17"/>
  <c r="V3160" i="17"/>
  <c r="U3161" i="17"/>
  <c r="V3161" i="17"/>
  <c r="U3162" i="17"/>
  <c r="U3163" i="17"/>
  <c r="V3163" i="17"/>
  <c r="U3164" i="17"/>
  <c r="V3164" i="17"/>
  <c r="U3165" i="17"/>
  <c r="V3165" i="17"/>
  <c r="U3166" i="17"/>
  <c r="V3166" i="17"/>
  <c r="U3167" i="17"/>
  <c r="U3168" i="17"/>
  <c r="V3168" i="17"/>
  <c r="U3169" i="17"/>
  <c r="V3169" i="17"/>
  <c r="U3170" i="17"/>
  <c r="V3170" i="17"/>
  <c r="U3171" i="17"/>
  <c r="V3171" i="17"/>
  <c r="U3172" i="17"/>
  <c r="V3172" i="17"/>
  <c r="U3173" i="17"/>
  <c r="V3173" i="17"/>
  <c r="U3174" i="17"/>
  <c r="V3174" i="17"/>
  <c r="U3175" i="17"/>
  <c r="V3175" i="17"/>
  <c r="U3176" i="17"/>
  <c r="V3176" i="17"/>
  <c r="U3177" i="17"/>
  <c r="V3177" i="17"/>
  <c r="U3178" i="17"/>
  <c r="V3178" i="17"/>
  <c r="U3179" i="17"/>
  <c r="V3179" i="17"/>
  <c r="U3180" i="17"/>
  <c r="V3180" i="17"/>
  <c r="U3181" i="17"/>
  <c r="V3181" i="17"/>
  <c r="U3182" i="17"/>
  <c r="V3182" i="17"/>
  <c r="U3183" i="17"/>
  <c r="V3183" i="17"/>
  <c r="U3184" i="17"/>
  <c r="U3185" i="17"/>
  <c r="V3185" i="17"/>
  <c r="U3186" i="17"/>
  <c r="V3186" i="17"/>
  <c r="U3187" i="17"/>
  <c r="V3187" i="17"/>
  <c r="U3188" i="17"/>
  <c r="V3188" i="17"/>
  <c r="U3189" i="17"/>
  <c r="V3189" i="17"/>
  <c r="U3190" i="17"/>
  <c r="V3190" i="17"/>
  <c r="U3191" i="17"/>
  <c r="V3191" i="17"/>
  <c r="U3192" i="17"/>
  <c r="V3192" i="17"/>
  <c r="U3193" i="17"/>
  <c r="V3193" i="17"/>
  <c r="U3195" i="17"/>
  <c r="V3195" i="17"/>
  <c r="U3196" i="17"/>
  <c r="V3196" i="17"/>
  <c r="U3197" i="17"/>
  <c r="V3197" i="17"/>
  <c r="U3198" i="17"/>
  <c r="V3198" i="17"/>
  <c r="U3199" i="17"/>
  <c r="V3199" i="17"/>
  <c r="U3200" i="17"/>
  <c r="V3200" i="17"/>
  <c r="U3201" i="17"/>
  <c r="V3201" i="17"/>
  <c r="U3202" i="17"/>
  <c r="V3202" i="17"/>
  <c r="U3203" i="17"/>
  <c r="V3203" i="17"/>
  <c r="U3204" i="17"/>
  <c r="V3204" i="17"/>
  <c r="U3205" i="17"/>
  <c r="V3205" i="17"/>
  <c r="U3206" i="17"/>
  <c r="V3206" i="17"/>
  <c r="U3207" i="17"/>
  <c r="V3207" i="17"/>
  <c r="U3208" i="17"/>
  <c r="V3208" i="17"/>
  <c r="U3209" i="17"/>
  <c r="V3209" i="17"/>
  <c r="U3210" i="17"/>
  <c r="V3210" i="17"/>
  <c r="U3211" i="17"/>
  <c r="V3211" i="17"/>
  <c r="U3212" i="17"/>
  <c r="V3212" i="17"/>
  <c r="U3213" i="17"/>
  <c r="V3213" i="17"/>
  <c r="U3214" i="17"/>
  <c r="V3214" i="17"/>
  <c r="U3215" i="17"/>
  <c r="V3215" i="17"/>
  <c r="U3216" i="17"/>
  <c r="V3216" i="17"/>
  <c r="U3217" i="17"/>
  <c r="V3217" i="17"/>
  <c r="U3218" i="17"/>
  <c r="V3218" i="17"/>
  <c r="U3220" i="17"/>
  <c r="V3220" i="17"/>
  <c r="U3221" i="17"/>
  <c r="V3221" i="17"/>
  <c r="U3222" i="17"/>
  <c r="V3222" i="17"/>
  <c r="U3223" i="17"/>
  <c r="V3223" i="17"/>
  <c r="U3224" i="17"/>
  <c r="V3224" i="17"/>
  <c r="U3225" i="17"/>
  <c r="V3225" i="17"/>
  <c r="U3226" i="17"/>
  <c r="V3226" i="17"/>
  <c r="U3227" i="17"/>
  <c r="V3227" i="17"/>
  <c r="U3228" i="17"/>
  <c r="V3228" i="17"/>
  <c r="U3229" i="17"/>
  <c r="V3229" i="17"/>
  <c r="U3230" i="17"/>
  <c r="V3230" i="17"/>
  <c r="U3231" i="17"/>
  <c r="V3231" i="17"/>
  <c r="U3232" i="17"/>
  <c r="V3232" i="17"/>
  <c r="U3233" i="17"/>
  <c r="V3233" i="17"/>
  <c r="U3234" i="17"/>
  <c r="V3234" i="17"/>
  <c r="U3235" i="17"/>
  <c r="V3235" i="17"/>
  <c r="U3236" i="17"/>
  <c r="V3236" i="17"/>
  <c r="U3237" i="17"/>
  <c r="V3237" i="17"/>
  <c r="U3238" i="17"/>
  <c r="V3238" i="17"/>
  <c r="U3239" i="17"/>
  <c r="V3239" i="17"/>
  <c r="U3240" i="17"/>
  <c r="V3240" i="17"/>
  <c r="U3241" i="17"/>
  <c r="V3241" i="17"/>
  <c r="U3242" i="17"/>
  <c r="V3242" i="17"/>
  <c r="U3243" i="17"/>
  <c r="V3243" i="17"/>
  <c r="U3244" i="17"/>
  <c r="V3244" i="17"/>
  <c r="U3245" i="17"/>
  <c r="V3245" i="17"/>
  <c r="U3246" i="17"/>
  <c r="V3246" i="17"/>
  <c r="U3247" i="17"/>
  <c r="V3247" i="17"/>
  <c r="U3248" i="17"/>
  <c r="V3248" i="17"/>
  <c r="U3249" i="17"/>
  <c r="V3249" i="17"/>
  <c r="U3250" i="17"/>
  <c r="V3250" i="17"/>
  <c r="U3251" i="17"/>
  <c r="V3251" i="17"/>
  <c r="U3252" i="17"/>
  <c r="V3252" i="17"/>
  <c r="U3253" i="17"/>
  <c r="V3253" i="17"/>
  <c r="U3254" i="17"/>
  <c r="V3254" i="17"/>
  <c r="U3255" i="17"/>
  <c r="V3255" i="17"/>
  <c r="U3256" i="17"/>
  <c r="V3256" i="17"/>
  <c r="U3257" i="17"/>
  <c r="V3257" i="17"/>
  <c r="U3258" i="17"/>
  <c r="V3258" i="17"/>
  <c r="U3259" i="17"/>
  <c r="V3259" i="17"/>
  <c r="U3260" i="17"/>
  <c r="V3260" i="17"/>
  <c r="U3261" i="17"/>
  <c r="V3261" i="17"/>
  <c r="U3262" i="17"/>
  <c r="V3262" i="17"/>
  <c r="U3263" i="17"/>
  <c r="V3263" i="17"/>
  <c r="U3264" i="17"/>
  <c r="V3264" i="17"/>
  <c r="U3265" i="17"/>
  <c r="V3265" i="17"/>
  <c r="U3266" i="17"/>
  <c r="V3266" i="17"/>
  <c r="U3267" i="17"/>
  <c r="V3267" i="17"/>
  <c r="U3268" i="17"/>
  <c r="V3268" i="17"/>
  <c r="U3269" i="17"/>
  <c r="V3269" i="17"/>
  <c r="U3270" i="17"/>
  <c r="V3270" i="17"/>
  <c r="U3271" i="17"/>
  <c r="V3271" i="17"/>
  <c r="U3272" i="17"/>
  <c r="V3272" i="17"/>
  <c r="U3273" i="17"/>
  <c r="V3273" i="17"/>
  <c r="U3274" i="17"/>
  <c r="V3274" i="17"/>
  <c r="U3275" i="17"/>
  <c r="V3275" i="17"/>
  <c r="U3276" i="17"/>
  <c r="V3276" i="17"/>
  <c r="U3277" i="17"/>
  <c r="V3277" i="17"/>
  <c r="U3278" i="17"/>
  <c r="V3278" i="17"/>
  <c r="U3279" i="17"/>
  <c r="V3279" i="17"/>
  <c r="U3280" i="17"/>
  <c r="V3280" i="17"/>
  <c r="U3281" i="17"/>
  <c r="V3281" i="17"/>
  <c r="U3282" i="17"/>
  <c r="V3282" i="17"/>
  <c r="U3284" i="17"/>
  <c r="V3284" i="17"/>
  <c r="U3285" i="17"/>
  <c r="V3285" i="17"/>
  <c r="U3286" i="17"/>
  <c r="V3286" i="17"/>
  <c r="U3287" i="17"/>
  <c r="V3287" i="17"/>
  <c r="U3288" i="17"/>
  <c r="V3288" i="17"/>
  <c r="U3289" i="17"/>
  <c r="V3289" i="17"/>
  <c r="U3290" i="17"/>
  <c r="V3290" i="17"/>
  <c r="U3291" i="17"/>
  <c r="V3291" i="17"/>
  <c r="U3292" i="17"/>
  <c r="V3292" i="17"/>
  <c r="U3293" i="17"/>
  <c r="V3293" i="17"/>
  <c r="U3294" i="17"/>
  <c r="V3294" i="17"/>
  <c r="U3295" i="17"/>
  <c r="V3295" i="17"/>
  <c r="U3296" i="17"/>
  <c r="V3296" i="17"/>
  <c r="U3297" i="17"/>
  <c r="V3297" i="17"/>
  <c r="U3298" i="17"/>
  <c r="V3298" i="17"/>
  <c r="U3299" i="17"/>
  <c r="V3299" i="17"/>
  <c r="U3300" i="17"/>
  <c r="V3300" i="17"/>
  <c r="U3301" i="17"/>
  <c r="U3302" i="17"/>
  <c r="V3302" i="17"/>
  <c r="U3303" i="17"/>
  <c r="V3303" i="17"/>
  <c r="U3304" i="17"/>
  <c r="V3304" i="17"/>
  <c r="U3305" i="17"/>
  <c r="V3305" i="17"/>
  <c r="U3306" i="17"/>
  <c r="V3306" i="17"/>
  <c r="U3307" i="17"/>
  <c r="V3307" i="17"/>
  <c r="U3308" i="17"/>
  <c r="V3308" i="17"/>
  <c r="U3309" i="17"/>
  <c r="V3309" i="17"/>
  <c r="U3310" i="17"/>
  <c r="V3310" i="17"/>
  <c r="U3311" i="17"/>
  <c r="V3311" i="17"/>
  <c r="U3312" i="17"/>
  <c r="V3312" i="17"/>
  <c r="U3313" i="17"/>
  <c r="V3313" i="17"/>
  <c r="U3314" i="17"/>
  <c r="V3314" i="17"/>
  <c r="U3315" i="17"/>
  <c r="V3315" i="17"/>
  <c r="U3316" i="17"/>
  <c r="V3316" i="17"/>
  <c r="U3317" i="17"/>
  <c r="V3317" i="17"/>
  <c r="U3318" i="17"/>
  <c r="V3318" i="17"/>
  <c r="U3319" i="17"/>
  <c r="V3319" i="17"/>
  <c r="U3320" i="17"/>
  <c r="V3320" i="17"/>
  <c r="U3321" i="17"/>
  <c r="V3321" i="17"/>
  <c r="U3322" i="17"/>
  <c r="V3322" i="17"/>
  <c r="U3323" i="17"/>
  <c r="V3323" i="17"/>
  <c r="U3324" i="17"/>
  <c r="V3324" i="17"/>
  <c r="U3325" i="17"/>
  <c r="V3325" i="17"/>
  <c r="U3326" i="17"/>
  <c r="V3326" i="17"/>
  <c r="U3327" i="17"/>
  <c r="V3327" i="17"/>
  <c r="U3328" i="17"/>
  <c r="V3328" i="17"/>
  <c r="U3329" i="17"/>
  <c r="V3329" i="17"/>
  <c r="U3330" i="17"/>
  <c r="V3330" i="17"/>
  <c r="U3331" i="17"/>
  <c r="V3331" i="17"/>
  <c r="U3332" i="17"/>
  <c r="V3332" i="17"/>
  <c r="U3333" i="17"/>
  <c r="V3333" i="17"/>
  <c r="U3334" i="17"/>
  <c r="V3334" i="17"/>
  <c r="U3335" i="17"/>
  <c r="V3335" i="17"/>
  <c r="U3336" i="17"/>
  <c r="V3336" i="17"/>
  <c r="U3337" i="17"/>
  <c r="V3337" i="17"/>
  <c r="U3338" i="17"/>
  <c r="V3338" i="17"/>
  <c r="U3339" i="17"/>
  <c r="V3339" i="17"/>
  <c r="U3340" i="17"/>
  <c r="V3340" i="17"/>
  <c r="U3341" i="17"/>
  <c r="V3341" i="17"/>
  <c r="U3342" i="17"/>
  <c r="V3342" i="17"/>
  <c r="U3343" i="17"/>
  <c r="V3343" i="17"/>
  <c r="U3344" i="17"/>
  <c r="V3344" i="17"/>
  <c r="U3345" i="17"/>
  <c r="V3345" i="17"/>
  <c r="U3346" i="17"/>
  <c r="V3346" i="17"/>
  <c r="U3347" i="17"/>
  <c r="V3347" i="17"/>
  <c r="U3348" i="17"/>
  <c r="V3348" i="17"/>
  <c r="U3349" i="17"/>
  <c r="V3349" i="17"/>
  <c r="U3350" i="17"/>
  <c r="V3350" i="17"/>
  <c r="U3351" i="17"/>
  <c r="V3351" i="17"/>
  <c r="U3352" i="17"/>
  <c r="V3352" i="17"/>
  <c r="U3353" i="17"/>
  <c r="V3353" i="17"/>
  <c r="U3354" i="17"/>
  <c r="U3355" i="17"/>
  <c r="V3355" i="17"/>
  <c r="U3356" i="17"/>
  <c r="V3356" i="17"/>
  <c r="U3357" i="17"/>
  <c r="V3357" i="17"/>
  <c r="U3358" i="17"/>
  <c r="V3358" i="17"/>
  <c r="U3359" i="17"/>
  <c r="V3359" i="17"/>
  <c r="U3360" i="17"/>
  <c r="V3360" i="17"/>
  <c r="U3361" i="17"/>
  <c r="V3361" i="17"/>
  <c r="U3362" i="17"/>
  <c r="V3362" i="17"/>
  <c r="U3363" i="17"/>
  <c r="V3363" i="17"/>
  <c r="U3364" i="17"/>
  <c r="V3364" i="17"/>
  <c r="U3365" i="17"/>
  <c r="V3365" i="17"/>
  <c r="U3366" i="17"/>
  <c r="V3366" i="17"/>
  <c r="U3367" i="17"/>
  <c r="V3367" i="17"/>
  <c r="U3368" i="17"/>
  <c r="V3368" i="17"/>
  <c r="U3369" i="17"/>
  <c r="V3369" i="17"/>
  <c r="U3370" i="17"/>
  <c r="V3370" i="17"/>
  <c r="U3371" i="17"/>
  <c r="V3371" i="17"/>
  <c r="U3372" i="17"/>
  <c r="V3372" i="17"/>
  <c r="U3373" i="17"/>
  <c r="V3373" i="17"/>
  <c r="U3374" i="17"/>
  <c r="V3374" i="17"/>
  <c r="U3375" i="17"/>
  <c r="V3375" i="17"/>
  <c r="U3376" i="17"/>
  <c r="V3376" i="17"/>
  <c r="U3377" i="17"/>
  <c r="V3377" i="17"/>
  <c r="U3378" i="17"/>
  <c r="V3378" i="17"/>
  <c r="U3379" i="17"/>
  <c r="V3379" i="17"/>
  <c r="U3380" i="17"/>
  <c r="V3380" i="17"/>
  <c r="U3381" i="17"/>
  <c r="V3381" i="17"/>
  <c r="U3382" i="17"/>
  <c r="V3382" i="17"/>
  <c r="U3383" i="17"/>
  <c r="V3383" i="17"/>
  <c r="U3384" i="17"/>
  <c r="U3385" i="17"/>
  <c r="V3385" i="17"/>
  <c r="U3386" i="17"/>
  <c r="V3386" i="17"/>
  <c r="U3387" i="17"/>
  <c r="V3387" i="17"/>
  <c r="U3388" i="17"/>
  <c r="V3388" i="17"/>
  <c r="U3389" i="17"/>
  <c r="V3389" i="17"/>
  <c r="U3390" i="17"/>
  <c r="V3390" i="17"/>
  <c r="U3391" i="17"/>
  <c r="V3391" i="17"/>
  <c r="U3392" i="17"/>
  <c r="V3392" i="17"/>
  <c r="U3393" i="17"/>
  <c r="V3393" i="17"/>
  <c r="U3394" i="17"/>
  <c r="V3394" i="17"/>
  <c r="U3395" i="17"/>
  <c r="V3395" i="17"/>
  <c r="U3396" i="17"/>
  <c r="V3396" i="17"/>
  <c r="U3397" i="17"/>
  <c r="V3397" i="17"/>
  <c r="U3398" i="17"/>
  <c r="V3398" i="17"/>
  <c r="U3399" i="17"/>
  <c r="V3399" i="17"/>
  <c r="U3400" i="17"/>
  <c r="V3400" i="17"/>
  <c r="U3401" i="17"/>
  <c r="V3401" i="17"/>
  <c r="U3402" i="17"/>
  <c r="V3402" i="17"/>
  <c r="U3403" i="17"/>
  <c r="V3403" i="17"/>
  <c r="U3404" i="17"/>
  <c r="V3404" i="17"/>
  <c r="U3405" i="17"/>
  <c r="V3405" i="17"/>
  <c r="U3406" i="17"/>
  <c r="V3406" i="17"/>
  <c r="U3407" i="17"/>
  <c r="V3407" i="17"/>
  <c r="U3408" i="17"/>
  <c r="V3408" i="17"/>
  <c r="U3409" i="17"/>
  <c r="V3409" i="17"/>
  <c r="U3410" i="17"/>
  <c r="V3410" i="17"/>
  <c r="U3411" i="17"/>
  <c r="V3411" i="17"/>
  <c r="U3412" i="17"/>
  <c r="U3413" i="17"/>
  <c r="V3413" i="17"/>
  <c r="U3414" i="17"/>
  <c r="V3414" i="17"/>
  <c r="U3415" i="17"/>
  <c r="V3415" i="17"/>
  <c r="U3416" i="17"/>
  <c r="V3416" i="17"/>
  <c r="U3417" i="17"/>
  <c r="V3417" i="17"/>
  <c r="U3418" i="17"/>
  <c r="V3418" i="17"/>
  <c r="U3419" i="17"/>
  <c r="V3419" i="17"/>
  <c r="U3420" i="17"/>
  <c r="V3420" i="17"/>
  <c r="U3421" i="17"/>
  <c r="V3421" i="17"/>
  <c r="U3422" i="17"/>
  <c r="V3422" i="17"/>
  <c r="U3423" i="17"/>
  <c r="V3423" i="17"/>
  <c r="U3424" i="17"/>
  <c r="V3424" i="17"/>
  <c r="U3425" i="17"/>
  <c r="V3425" i="17"/>
  <c r="U3426" i="17"/>
  <c r="V3426" i="17"/>
  <c r="U3427" i="17"/>
  <c r="V3427" i="17"/>
  <c r="U3428" i="17"/>
  <c r="V3428" i="17"/>
  <c r="U3429" i="17"/>
  <c r="V3429" i="17"/>
  <c r="U3430" i="17"/>
  <c r="V3430" i="17"/>
  <c r="U3431" i="17"/>
  <c r="V3431" i="17"/>
  <c r="U3432" i="17"/>
  <c r="V3432" i="17"/>
  <c r="U3433" i="17"/>
  <c r="V3433" i="17"/>
  <c r="U3434" i="17"/>
  <c r="V3434" i="17"/>
  <c r="U3435" i="17"/>
  <c r="V3435" i="17"/>
  <c r="U3436" i="17"/>
  <c r="V3436" i="17"/>
  <c r="U3437" i="17"/>
  <c r="V3437" i="17"/>
  <c r="U3438" i="17"/>
  <c r="V3438" i="17"/>
  <c r="U3439" i="17"/>
  <c r="V3439" i="17"/>
  <c r="U3440" i="17"/>
  <c r="V3440" i="17"/>
  <c r="U3441" i="17"/>
  <c r="V3441" i="17"/>
  <c r="U3442" i="17"/>
  <c r="V3442" i="17"/>
  <c r="U3443" i="17"/>
  <c r="V3443" i="17"/>
  <c r="U3444" i="17"/>
  <c r="V3444" i="17"/>
  <c r="U3445" i="17"/>
  <c r="V3445" i="17"/>
  <c r="U3446" i="17"/>
  <c r="V3446" i="17"/>
  <c r="U3447" i="17"/>
  <c r="V3447" i="17"/>
  <c r="U3448" i="17"/>
  <c r="V3448" i="17"/>
  <c r="U3449" i="17"/>
  <c r="V3449" i="17"/>
  <c r="U3450" i="17"/>
  <c r="V3450" i="17"/>
  <c r="U3451" i="17"/>
  <c r="V3451" i="17"/>
  <c r="U3452" i="17"/>
  <c r="V3452" i="17"/>
  <c r="U3453" i="17"/>
  <c r="V3453" i="17"/>
  <c r="U3454" i="17"/>
  <c r="V3454" i="17"/>
  <c r="U3455" i="17"/>
  <c r="V3455" i="17"/>
  <c r="U3456" i="17"/>
  <c r="V3456" i="17"/>
  <c r="U3457" i="17"/>
  <c r="V3457" i="17"/>
  <c r="U3458" i="17"/>
  <c r="V3458" i="17"/>
  <c r="U3459" i="17"/>
  <c r="V3459" i="17"/>
  <c r="U3460" i="17"/>
  <c r="V3460" i="17"/>
  <c r="U3461" i="17"/>
  <c r="V3461" i="17"/>
  <c r="U3462" i="17"/>
  <c r="U3463" i="17"/>
  <c r="V3463" i="17"/>
  <c r="U3464" i="17"/>
  <c r="V3464" i="17"/>
  <c r="U3465" i="17"/>
  <c r="V3465" i="17"/>
  <c r="U3466" i="17"/>
  <c r="V3466" i="17"/>
  <c r="U3467" i="17"/>
  <c r="V3467" i="17"/>
  <c r="U3468" i="17"/>
  <c r="V3468" i="17"/>
  <c r="U3469" i="17"/>
  <c r="V3469" i="17"/>
  <c r="U3470" i="17"/>
  <c r="V3470" i="17"/>
  <c r="U3471" i="17"/>
  <c r="V3471" i="17"/>
  <c r="U3472" i="17"/>
  <c r="V3472" i="17"/>
  <c r="U3473" i="17"/>
  <c r="V3473" i="17"/>
  <c r="U3474" i="17"/>
  <c r="V3474" i="17"/>
  <c r="U3475" i="17"/>
  <c r="V3475" i="17"/>
  <c r="U3476" i="17"/>
  <c r="V3476" i="17"/>
  <c r="U3477" i="17"/>
  <c r="V3477" i="17"/>
  <c r="U3478" i="17"/>
  <c r="V3478" i="17"/>
  <c r="U3479" i="17"/>
  <c r="V3479" i="17"/>
  <c r="U3480" i="17"/>
  <c r="V3480" i="17"/>
  <c r="U3481" i="17"/>
  <c r="V3481" i="17"/>
  <c r="U3482" i="17"/>
  <c r="V3482" i="17"/>
  <c r="U3483" i="17"/>
  <c r="V3483" i="17"/>
  <c r="U3484" i="17"/>
  <c r="V3484" i="17"/>
  <c r="U3485" i="17"/>
  <c r="V3485" i="17"/>
  <c r="U3486" i="17"/>
  <c r="V3486" i="17"/>
  <c r="U3487" i="17"/>
  <c r="V3487" i="17"/>
  <c r="U3488" i="17"/>
  <c r="V3488" i="17"/>
  <c r="U3489" i="17"/>
  <c r="V3489" i="17"/>
  <c r="U3490" i="17"/>
  <c r="V3490" i="17"/>
  <c r="U3491" i="17"/>
  <c r="V3491" i="17"/>
  <c r="U3492" i="17"/>
  <c r="V3492" i="17"/>
  <c r="U3493" i="17"/>
  <c r="V3493" i="17"/>
  <c r="U3494" i="17"/>
  <c r="V3494" i="17"/>
  <c r="U3495" i="17"/>
  <c r="V3495" i="17"/>
  <c r="U3496" i="17"/>
  <c r="V3496" i="17"/>
  <c r="U3497" i="17"/>
  <c r="V3497" i="17"/>
  <c r="U3498" i="17"/>
  <c r="V3498" i="17"/>
  <c r="U3499" i="17"/>
  <c r="V3499" i="17"/>
  <c r="U3500" i="17"/>
  <c r="V3500" i="17"/>
  <c r="U3501" i="17"/>
  <c r="V3501" i="17"/>
  <c r="U3502" i="17"/>
  <c r="V3502" i="17"/>
  <c r="U3503" i="17"/>
  <c r="V3503" i="17"/>
  <c r="U3504" i="17"/>
  <c r="V3504" i="17"/>
  <c r="U3505" i="17"/>
  <c r="V3505" i="17"/>
  <c r="U3506" i="17"/>
  <c r="V3506" i="17"/>
  <c r="U3507" i="17"/>
  <c r="V3507" i="17"/>
  <c r="U3508" i="17"/>
  <c r="V3508" i="17"/>
  <c r="U3509" i="17"/>
  <c r="V3509" i="17"/>
  <c r="U3510" i="17"/>
  <c r="V3510" i="17"/>
  <c r="U3511" i="17"/>
  <c r="V3511" i="17"/>
  <c r="U3512" i="17"/>
  <c r="V3512" i="17"/>
  <c r="U3513" i="17"/>
  <c r="V3513" i="17"/>
  <c r="U3514" i="17"/>
  <c r="V3514" i="17"/>
  <c r="U3515" i="17"/>
  <c r="V3515" i="17"/>
  <c r="U3516" i="17"/>
  <c r="V3516" i="17"/>
  <c r="U3517" i="17"/>
  <c r="V3517" i="17"/>
  <c r="U3518" i="17"/>
  <c r="V3518" i="17"/>
  <c r="U3519" i="17"/>
  <c r="V3519" i="17"/>
  <c r="U3520" i="17"/>
  <c r="V3520" i="17"/>
  <c r="U3521" i="17"/>
  <c r="V3521" i="17"/>
  <c r="U3522" i="17"/>
  <c r="V3522" i="17"/>
  <c r="U3523" i="17"/>
  <c r="V3523" i="17"/>
  <c r="U3524" i="17"/>
  <c r="V3524" i="17"/>
  <c r="U3525" i="17"/>
  <c r="V3525" i="17"/>
  <c r="U3526" i="17"/>
  <c r="V3526" i="17"/>
  <c r="U3527" i="17"/>
  <c r="V3527" i="17"/>
  <c r="U3528" i="17"/>
  <c r="V3528" i="17"/>
  <c r="U3529" i="17"/>
  <c r="V3529" i="17"/>
  <c r="U3530" i="17"/>
  <c r="V3530" i="17"/>
  <c r="U3531" i="17"/>
  <c r="V3531" i="17"/>
  <c r="U3532" i="17"/>
  <c r="V3532" i="17"/>
  <c r="U3533" i="17"/>
  <c r="V3533" i="17"/>
  <c r="U3534" i="17"/>
  <c r="V3534" i="17"/>
  <c r="U3535" i="17"/>
  <c r="V3535" i="17"/>
  <c r="U3536" i="17"/>
  <c r="V3536" i="17"/>
  <c r="U3537" i="17"/>
  <c r="V3537" i="17"/>
  <c r="U3538" i="17"/>
  <c r="V3538" i="17"/>
  <c r="U3539" i="17"/>
  <c r="V3539" i="17"/>
  <c r="U3540" i="17"/>
  <c r="V3540" i="17"/>
  <c r="U3541" i="17"/>
  <c r="V3541" i="17"/>
  <c r="U3542" i="17"/>
  <c r="V3542" i="17"/>
  <c r="U3543" i="17"/>
  <c r="V3543" i="17"/>
  <c r="U3544" i="17"/>
  <c r="V3544" i="17"/>
  <c r="U3545" i="17"/>
  <c r="V3545" i="17"/>
  <c r="U3546" i="17"/>
  <c r="V3546" i="17"/>
  <c r="U3547" i="17"/>
  <c r="V3547" i="17"/>
  <c r="U3548" i="17"/>
  <c r="V3548" i="17"/>
  <c r="U3549" i="17"/>
  <c r="V3549" i="17"/>
  <c r="U3550" i="17"/>
  <c r="V3550" i="17"/>
  <c r="U3551" i="17"/>
  <c r="V3551" i="17"/>
  <c r="U3552" i="17"/>
  <c r="V3552" i="17"/>
  <c r="U3553" i="17"/>
  <c r="V3553" i="17"/>
  <c r="U3554" i="17"/>
  <c r="V3554" i="17"/>
  <c r="U3555" i="17"/>
  <c r="V3555" i="17"/>
  <c r="U3556" i="17"/>
  <c r="V3556" i="17"/>
  <c r="U3557" i="17"/>
  <c r="V3557" i="17"/>
  <c r="U3558" i="17"/>
  <c r="V3558" i="17"/>
  <c r="U3559" i="17"/>
  <c r="V3559" i="17"/>
  <c r="U3560" i="17"/>
  <c r="V3560" i="17"/>
  <c r="U3561" i="17"/>
  <c r="V3561" i="17"/>
  <c r="U3562" i="17"/>
  <c r="V3562" i="17"/>
  <c r="U3563" i="17"/>
  <c r="V3563" i="17"/>
  <c r="U3564" i="17"/>
  <c r="V3564" i="17"/>
  <c r="U3565" i="17"/>
  <c r="V3565" i="17"/>
  <c r="U3566" i="17"/>
  <c r="V3566" i="17"/>
  <c r="U3567" i="17"/>
  <c r="V3567" i="17"/>
  <c r="U3568" i="17"/>
  <c r="V3568" i="17"/>
  <c r="U3569" i="17"/>
  <c r="V3569" i="17"/>
  <c r="U3570" i="17"/>
  <c r="V3570" i="17"/>
  <c r="U3571" i="17"/>
  <c r="V3571" i="17"/>
  <c r="U3572" i="17"/>
  <c r="V3572" i="17"/>
  <c r="U3573" i="17"/>
  <c r="V3573" i="17"/>
  <c r="U3574" i="17"/>
  <c r="V3574" i="17"/>
  <c r="U3575" i="17"/>
  <c r="V3575" i="17"/>
  <c r="U3576" i="17"/>
  <c r="V3576" i="17"/>
  <c r="U3577" i="17"/>
  <c r="V3577" i="17"/>
  <c r="U3578" i="17"/>
  <c r="V3578" i="17"/>
  <c r="U3579" i="17"/>
  <c r="V3579" i="17"/>
  <c r="U3580" i="17"/>
  <c r="V3580" i="17"/>
  <c r="U3581" i="17"/>
  <c r="V3581" i="17"/>
  <c r="U3582" i="17"/>
  <c r="V3582" i="17"/>
  <c r="U3583" i="17"/>
  <c r="V3583" i="17"/>
  <c r="U3584" i="17"/>
  <c r="V3584" i="17"/>
  <c r="U3585" i="17"/>
  <c r="V3585" i="17"/>
  <c r="U3586" i="17"/>
  <c r="V3586" i="17"/>
  <c r="U3587" i="17"/>
  <c r="V3587" i="17"/>
  <c r="U3588" i="17"/>
  <c r="V3588" i="17"/>
  <c r="U3589" i="17"/>
  <c r="V3589" i="17"/>
  <c r="U3590" i="17"/>
  <c r="V3590" i="17"/>
  <c r="U3591" i="17"/>
  <c r="V3591" i="17"/>
  <c r="U3592" i="17"/>
  <c r="V3592" i="17"/>
  <c r="U3593" i="17"/>
  <c r="U3594" i="17"/>
  <c r="V3594" i="17"/>
  <c r="U3595" i="17"/>
  <c r="V3595" i="17"/>
  <c r="U3596" i="17"/>
  <c r="V3596" i="17"/>
  <c r="U3597" i="17"/>
  <c r="V3597" i="17"/>
  <c r="U3598" i="17"/>
  <c r="V3598" i="17"/>
  <c r="U3599" i="17"/>
  <c r="V3599" i="17"/>
  <c r="U3600" i="17"/>
  <c r="V3600" i="17"/>
  <c r="U3601" i="17"/>
  <c r="V3601" i="17"/>
  <c r="U3602" i="17"/>
  <c r="V3602" i="17"/>
  <c r="U3603" i="17"/>
  <c r="V3603" i="17"/>
  <c r="U3604" i="17"/>
  <c r="V3604" i="17"/>
  <c r="U3605" i="17"/>
  <c r="V3605" i="17"/>
  <c r="U3606" i="17"/>
  <c r="V3606" i="17"/>
  <c r="U3607" i="17"/>
  <c r="V3607" i="17"/>
  <c r="U3608" i="17"/>
  <c r="V3608" i="17"/>
  <c r="U3609" i="17"/>
  <c r="V3609" i="17"/>
  <c r="U3610" i="17"/>
  <c r="V3610" i="17"/>
  <c r="U3611" i="17"/>
  <c r="V3611" i="17"/>
  <c r="U3612" i="17"/>
  <c r="V3612" i="17"/>
  <c r="U3613" i="17"/>
  <c r="V3613" i="17"/>
  <c r="U3614" i="17"/>
  <c r="V3614" i="17"/>
  <c r="U3615" i="17"/>
  <c r="V3615" i="17"/>
  <c r="U3616" i="17"/>
  <c r="V3616" i="17"/>
  <c r="U3617" i="17"/>
  <c r="V3617" i="17"/>
  <c r="U3618" i="17"/>
  <c r="V3618" i="17"/>
  <c r="U3619" i="17"/>
  <c r="V3619" i="17"/>
  <c r="U3620" i="17"/>
  <c r="V3620" i="17"/>
  <c r="U3621" i="17"/>
  <c r="V3621" i="17"/>
  <c r="U3622" i="17"/>
  <c r="V3622" i="17"/>
  <c r="U3623" i="17"/>
  <c r="V3623" i="17"/>
  <c r="U3624" i="17"/>
  <c r="V3624" i="17"/>
  <c r="U3625" i="17"/>
  <c r="V3625" i="17"/>
  <c r="V2" i="17"/>
  <c r="U2" i="17"/>
  <c r="Y602" i="19"/>
  <c r="X602" i="19"/>
  <c r="W602" i="19"/>
  <c r="Y601" i="19"/>
  <c r="X601" i="19"/>
  <c r="W601" i="19"/>
  <c r="Y600" i="19"/>
  <c r="X600" i="19"/>
  <c r="W600" i="19"/>
  <c r="Y599" i="19"/>
  <c r="X599" i="19"/>
  <c r="W599" i="19"/>
  <c r="Y598" i="19"/>
  <c r="X598" i="19"/>
  <c r="W598" i="19"/>
  <c r="Y597" i="19"/>
  <c r="X597" i="19"/>
  <c r="W597" i="19"/>
  <c r="Y596" i="19"/>
  <c r="X596" i="19"/>
  <c r="W596" i="19"/>
  <c r="Y595" i="19"/>
  <c r="X595" i="19"/>
  <c r="W595" i="19"/>
  <c r="Y594" i="19"/>
  <c r="X594" i="19"/>
  <c r="W594" i="19"/>
  <c r="Y593" i="19"/>
  <c r="X593" i="19"/>
  <c r="W593" i="19"/>
  <c r="Y592" i="19"/>
  <c r="X592" i="19"/>
  <c r="W592" i="19"/>
  <c r="Y591" i="19"/>
  <c r="X591" i="19"/>
  <c r="W591" i="19"/>
  <c r="Y590" i="19"/>
  <c r="X590" i="19"/>
  <c r="W590" i="19"/>
  <c r="Y589" i="19"/>
  <c r="X589" i="19"/>
  <c r="W589" i="19"/>
  <c r="Y588" i="19"/>
  <c r="X588" i="19"/>
  <c r="W588" i="19"/>
  <c r="Y587" i="19"/>
  <c r="X587" i="19"/>
  <c r="W587" i="19"/>
  <c r="Y586" i="19"/>
  <c r="X586" i="19"/>
  <c r="W586" i="19"/>
  <c r="Y585" i="19"/>
  <c r="X585" i="19"/>
  <c r="W585" i="19"/>
  <c r="Y584" i="19"/>
  <c r="X584" i="19"/>
  <c r="W584" i="19"/>
  <c r="Y583" i="19"/>
  <c r="X583" i="19"/>
  <c r="W583" i="19"/>
  <c r="Y582" i="19"/>
  <c r="X582" i="19"/>
  <c r="W582" i="19"/>
  <c r="Y581" i="19"/>
  <c r="X581" i="19"/>
  <c r="W581" i="19"/>
  <c r="Y580" i="19"/>
  <c r="X580" i="19"/>
  <c r="W580" i="19"/>
  <c r="Y579" i="19"/>
  <c r="X579" i="19"/>
  <c r="W579" i="19"/>
  <c r="Y578" i="19"/>
  <c r="X578" i="19"/>
  <c r="W578" i="19"/>
  <c r="Y577" i="19"/>
  <c r="X577" i="19"/>
  <c r="W577" i="19"/>
  <c r="Y576" i="19"/>
  <c r="X576" i="19"/>
  <c r="W576" i="19"/>
  <c r="Y575" i="19"/>
  <c r="X575" i="19"/>
  <c r="W575" i="19"/>
  <c r="Y574" i="19"/>
  <c r="X574" i="19"/>
  <c r="W574" i="19"/>
  <c r="Y573" i="19"/>
  <c r="X573" i="19"/>
  <c r="W573" i="19"/>
  <c r="Y572" i="19"/>
  <c r="X572" i="19"/>
  <c r="W572" i="19"/>
  <c r="Y571" i="19"/>
  <c r="X571" i="19"/>
  <c r="W571" i="19"/>
  <c r="Y570" i="19"/>
  <c r="X570" i="19"/>
  <c r="W570" i="19"/>
  <c r="Y569" i="19"/>
  <c r="X569" i="19"/>
  <c r="W569" i="19"/>
  <c r="Y568" i="19"/>
  <c r="X568" i="19"/>
  <c r="W568" i="19"/>
  <c r="Y567" i="19"/>
  <c r="X567" i="19"/>
  <c r="W567" i="19"/>
  <c r="Y566" i="19"/>
  <c r="X566" i="19"/>
  <c r="W566" i="19"/>
  <c r="Y565" i="19"/>
  <c r="X565" i="19"/>
  <c r="W565" i="19"/>
  <c r="Y564" i="19"/>
  <c r="X564" i="19"/>
  <c r="W564" i="19"/>
  <c r="Y563" i="19"/>
  <c r="X563" i="19"/>
  <c r="W563" i="19"/>
  <c r="Y562" i="19"/>
  <c r="X562" i="19"/>
  <c r="W562" i="19"/>
  <c r="Y561" i="19"/>
  <c r="X561" i="19"/>
  <c r="W561" i="19"/>
  <c r="Y560" i="19"/>
  <c r="X560" i="19"/>
  <c r="W560" i="19"/>
  <c r="Y559" i="19"/>
  <c r="X559" i="19"/>
  <c r="W559" i="19"/>
  <c r="Y558" i="19"/>
  <c r="X558" i="19"/>
  <c r="W558" i="19"/>
  <c r="Y557" i="19"/>
  <c r="X557" i="19"/>
  <c r="W557" i="19"/>
  <c r="Y556" i="19"/>
  <c r="X556" i="19"/>
  <c r="W556" i="19"/>
  <c r="Y555" i="19"/>
  <c r="X555" i="19"/>
  <c r="W555" i="19"/>
  <c r="Y554" i="19"/>
  <c r="X554" i="19"/>
  <c r="W554" i="19"/>
  <c r="Y553" i="19"/>
  <c r="X553" i="19"/>
  <c r="W553" i="19"/>
  <c r="Y552" i="19"/>
  <c r="X552" i="19"/>
  <c r="W552" i="19"/>
  <c r="Y551" i="19"/>
  <c r="X551" i="19"/>
  <c r="W551" i="19"/>
  <c r="Y550" i="19"/>
  <c r="X550" i="19"/>
  <c r="W550" i="19"/>
  <c r="Y549" i="19"/>
  <c r="X549" i="19"/>
  <c r="W549" i="19"/>
  <c r="Y548" i="19"/>
  <c r="X548" i="19"/>
  <c r="W548" i="19"/>
  <c r="Y547" i="19"/>
  <c r="X547" i="19"/>
  <c r="W547" i="19"/>
  <c r="Y546" i="19"/>
  <c r="X546" i="19"/>
  <c r="W546" i="19"/>
  <c r="Y545" i="19"/>
  <c r="X545" i="19"/>
  <c r="W545" i="19"/>
  <c r="Y544" i="19"/>
  <c r="X544" i="19"/>
  <c r="W544" i="19"/>
  <c r="Y543" i="19"/>
  <c r="X543" i="19"/>
  <c r="W543" i="19"/>
  <c r="Y542" i="19"/>
  <c r="X542" i="19"/>
  <c r="W542" i="19"/>
  <c r="Y541" i="19"/>
  <c r="X541" i="19"/>
  <c r="W541" i="19"/>
  <c r="Y540" i="19"/>
  <c r="X540" i="19"/>
  <c r="W540" i="19"/>
  <c r="Y539" i="19"/>
  <c r="X539" i="19"/>
  <c r="W539" i="19"/>
  <c r="Y538" i="19"/>
  <c r="X538" i="19"/>
  <c r="W538" i="19"/>
  <c r="Y537" i="19"/>
  <c r="X537" i="19"/>
  <c r="W537" i="19"/>
  <c r="Y536" i="19"/>
  <c r="X536" i="19"/>
  <c r="W536" i="19"/>
  <c r="Y535" i="19"/>
  <c r="X535" i="19"/>
  <c r="W535" i="19"/>
  <c r="Y534" i="19"/>
  <c r="X534" i="19"/>
  <c r="W534" i="19"/>
  <c r="Y533" i="19"/>
  <c r="X533" i="19"/>
  <c r="W533" i="19"/>
  <c r="Y532" i="19"/>
  <c r="X532" i="19"/>
  <c r="W532" i="19"/>
  <c r="Y531" i="19"/>
  <c r="X531" i="19"/>
  <c r="W531" i="19"/>
  <c r="Y530" i="19"/>
  <c r="X530" i="19"/>
  <c r="W530" i="19"/>
  <c r="Y529" i="19"/>
  <c r="X529" i="19"/>
  <c r="W529" i="19"/>
  <c r="Y528" i="19"/>
  <c r="X528" i="19"/>
  <c r="W528" i="19"/>
  <c r="Y527" i="19"/>
  <c r="X527" i="19"/>
  <c r="W527" i="19"/>
  <c r="Y526" i="19"/>
  <c r="X526" i="19"/>
  <c r="W526" i="19"/>
  <c r="Y525" i="19"/>
  <c r="X525" i="19"/>
  <c r="W525" i="19"/>
  <c r="Y524" i="19"/>
  <c r="X524" i="19"/>
  <c r="W524" i="19"/>
  <c r="Y523" i="19"/>
  <c r="X523" i="19"/>
  <c r="W523" i="19"/>
  <c r="Y522" i="19"/>
  <c r="X522" i="19"/>
  <c r="W522" i="19"/>
  <c r="Y521" i="19"/>
  <c r="X521" i="19"/>
  <c r="W521" i="19"/>
  <c r="Y520" i="19"/>
  <c r="X520" i="19"/>
  <c r="W520" i="19"/>
  <c r="Y519" i="19"/>
  <c r="X519" i="19"/>
  <c r="W519" i="19"/>
  <c r="Y518" i="19"/>
  <c r="X518" i="19"/>
  <c r="W518" i="19"/>
  <c r="Y517" i="19"/>
  <c r="X517" i="19"/>
  <c r="W517" i="19"/>
  <c r="Y516" i="19"/>
  <c r="X516" i="19"/>
  <c r="W516" i="19"/>
  <c r="Y515" i="19"/>
  <c r="X515" i="19"/>
  <c r="W515" i="19"/>
  <c r="Y514" i="19"/>
  <c r="X514" i="19"/>
  <c r="W514" i="19"/>
  <c r="Y513" i="19"/>
  <c r="X513" i="19"/>
  <c r="W513" i="19"/>
  <c r="Y512" i="19"/>
  <c r="X512" i="19"/>
  <c r="W512" i="19"/>
  <c r="Y511" i="19"/>
  <c r="X511" i="19"/>
  <c r="W511" i="19"/>
  <c r="Y510" i="19"/>
  <c r="X510" i="19"/>
  <c r="W510" i="19"/>
  <c r="Y509" i="19"/>
  <c r="X509" i="19"/>
  <c r="W509" i="19"/>
  <c r="Y508" i="19"/>
  <c r="X508" i="19"/>
  <c r="W508" i="19"/>
  <c r="Y507" i="19"/>
  <c r="X507" i="19"/>
  <c r="W507" i="19"/>
  <c r="Y506" i="19"/>
  <c r="X506" i="19"/>
  <c r="W506" i="19"/>
  <c r="Y505" i="19"/>
  <c r="X505" i="19"/>
  <c r="W505" i="19"/>
  <c r="Y504" i="19"/>
  <c r="X504" i="19"/>
  <c r="W504" i="19"/>
  <c r="Y503" i="19"/>
  <c r="X503" i="19"/>
  <c r="W503" i="19"/>
  <c r="Y502" i="19"/>
  <c r="X502" i="19"/>
  <c r="W502" i="19"/>
  <c r="Y501" i="19"/>
  <c r="X501" i="19"/>
  <c r="W501" i="19"/>
  <c r="Y500" i="19"/>
  <c r="X500" i="19"/>
  <c r="W500" i="19"/>
  <c r="Y499" i="19"/>
  <c r="X499" i="19"/>
  <c r="W499" i="19"/>
  <c r="Y498" i="19"/>
  <c r="X498" i="19"/>
  <c r="W498" i="19"/>
  <c r="Y497" i="19"/>
  <c r="X497" i="19"/>
  <c r="W497" i="19"/>
  <c r="Y496" i="19"/>
  <c r="X496" i="19"/>
  <c r="W496" i="19"/>
  <c r="Y495" i="19"/>
  <c r="X495" i="19"/>
  <c r="W495" i="19"/>
  <c r="Y494" i="19"/>
  <c r="X494" i="19"/>
  <c r="W494" i="19"/>
  <c r="Y493" i="19"/>
  <c r="X493" i="19"/>
  <c r="W493" i="19"/>
  <c r="Y492" i="19"/>
  <c r="X492" i="19"/>
  <c r="W492" i="19"/>
  <c r="Y491" i="19"/>
  <c r="X491" i="19"/>
  <c r="W491" i="19"/>
  <c r="Y490" i="19"/>
  <c r="X490" i="19"/>
  <c r="W490" i="19"/>
  <c r="Y489" i="19"/>
  <c r="X489" i="19"/>
  <c r="W489" i="19"/>
  <c r="Y488" i="19"/>
  <c r="X488" i="19"/>
  <c r="W488" i="19"/>
  <c r="Y487" i="19"/>
  <c r="X487" i="19"/>
  <c r="W487" i="19"/>
  <c r="Y486" i="19"/>
  <c r="X486" i="19"/>
  <c r="W486" i="19"/>
  <c r="Y485" i="19"/>
  <c r="X485" i="19"/>
  <c r="W485" i="19"/>
  <c r="Y484" i="19"/>
  <c r="X484" i="19"/>
  <c r="W484" i="19"/>
  <c r="Y483" i="19"/>
  <c r="X483" i="19"/>
  <c r="W483" i="19"/>
  <c r="Y482" i="19"/>
  <c r="X482" i="19"/>
  <c r="W482" i="19"/>
  <c r="Y481" i="19"/>
  <c r="X481" i="19"/>
  <c r="W481" i="19"/>
  <c r="Y480" i="19"/>
  <c r="X480" i="19"/>
  <c r="W480" i="19"/>
  <c r="Y479" i="19"/>
  <c r="X479" i="19"/>
  <c r="W479" i="19"/>
  <c r="Y478" i="19"/>
  <c r="X478" i="19"/>
  <c r="W478" i="19"/>
  <c r="Y477" i="19"/>
  <c r="X477" i="19"/>
  <c r="W477" i="19"/>
  <c r="Y476" i="19"/>
  <c r="X476" i="19"/>
  <c r="W476" i="19"/>
  <c r="Y475" i="19"/>
  <c r="X475" i="19"/>
  <c r="W475" i="19"/>
  <c r="Y474" i="19"/>
  <c r="X474" i="19"/>
  <c r="W474" i="19"/>
  <c r="Y473" i="19"/>
  <c r="X473" i="19"/>
  <c r="W473" i="19"/>
  <c r="Y472" i="19"/>
  <c r="X472" i="19"/>
  <c r="W472" i="19"/>
  <c r="Y471" i="19"/>
  <c r="X471" i="19"/>
  <c r="W471" i="19"/>
  <c r="Y470" i="19"/>
  <c r="X470" i="19"/>
  <c r="W470" i="19"/>
  <c r="Y469" i="19"/>
  <c r="X469" i="19"/>
  <c r="W469" i="19"/>
  <c r="Y468" i="19"/>
  <c r="X468" i="19"/>
  <c r="W468" i="19"/>
  <c r="Y467" i="19"/>
  <c r="X467" i="19"/>
  <c r="W467" i="19"/>
  <c r="Y466" i="19"/>
  <c r="X466" i="19"/>
  <c r="W466" i="19"/>
  <c r="Y465" i="19"/>
  <c r="X465" i="19"/>
  <c r="W465" i="19"/>
  <c r="Y464" i="19"/>
  <c r="X464" i="19"/>
  <c r="W464" i="19"/>
  <c r="Y463" i="19"/>
  <c r="X463" i="19"/>
  <c r="W463" i="19"/>
  <c r="Y462" i="19"/>
  <c r="X462" i="19"/>
  <c r="W462" i="19"/>
  <c r="Y461" i="19"/>
  <c r="X461" i="19"/>
  <c r="W461" i="19"/>
  <c r="Y460" i="19"/>
  <c r="X460" i="19"/>
  <c r="W460" i="19"/>
  <c r="Y459" i="19"/>
  <c r="X459" i="19"/>
  <c r="W459" i="19"/>
  <c r="Y458" i="19"/>
  <c r="X458" i="19"/>
  <c r="W458" i="19"/>
  <c r="Y457" i="19"/>
  <c r="X457" i="19"/>
  <c r="W457" i="19"/>
  <c r="Y456" i="19"/>
  <c r="X456" i="19"/>
  <c r="W456" i="19"/>
  <c r="Y455" i="19"/>
  <c r="X455" i="19"/>
  <c r="W455" i="19"/>
  <c r="Y454" i="19"/>
  <c r="X454" i="19"/>
  <c r="W454" i="19"/>
  <c r="Y453" i="19"/>
  <c r="X453" i="19"/>
  <c r="W453" i="19"/>
  <c r="Y452" i="19"/>
  <c r="X452" i="19"/>
  <c r="W452" i="19"/>
  <c r="Y451" i="19"/>
  <c r="X451" i="19"/>
  <c r="W451" i="19"/>
  <c r="Y450" i="19"/>
  <c r="X450" i="19"/>
  <c r="W450" i="19"/>
  <c r="Y449" i="19"/>
  <c r="X449" i="19"/>
  <c r="W449" i="19"/>
  <c r="Y448" i="19"/>
  <c r="X448" i="19"/>
  <c r="W448" i="19"/>
  <c r="Y447" i="19"/>
  <c r="X447" i="19"/>
  <c r="W447" i="19"/>
  <c r="Y446" i="19"/>
  <c r="X446" i="19"/>
  <c r="W446" i="19"/>
  <c r="Y445" i="19"/>
  <c r="X445" i="19"/>
  <c r="W445" i="19"/>
  <c r="Y444" i="19"/>
  <c r="X444" i="19"/>
  <c r="W444" i="19"/>
  <c r="Y443" i="19"/>
  <c r="X443" i="19"/>
  <c r="W443" i="19"/>
  <c r="Y442" i="19"/>
  <c r="X442" i="19"/>
  <c r="W442" i="19"/>
  <c r="Y441" i="19"/>
  <c r="X441" i="19"/>
  <c r="W441" i="19"/>
  <c r="Y440" i="19"/>
  <c r="X440" i="19"/>
  <c r="W440" i="19"/>
  <c r="Y439" i="19"/>
  <c r="X439" i="19"/>
  <c r="W439" i="19"/>
  <c r="Y438" i="19"/>
  <c r="X438" i="19"/>
  <c r="W438" i="19"/>
  <c r="Y437" i="19"/>
  <c r="X437" i="19"/>
  <c r="W437" i="19"/>
  <c r="Y436" i="19"/>
  <c r="X436" i="19"/>
  <c r="W436" i="19"/>
  <c r="Y435" i="19"/>
  <c r="X435" i="19"/>
  <c r="W435" i="19"/>
  <c r="Y434" i="19"/>
  <c r="X434" i="19"/>
  <c r="W434" i="19"/>
  <c r="Y433" i="19"/>
  <c r="X433" i="19"/>
  <c r="W433" i="19"/>
  <c r="Y432" i="19"/>
  <c r="X432" i="19"/>
  <c r="W432" i="19"/>
  <c r="Y431" i="19"/>
  <c r="X431" i="19"/>
  <c r="W431" i="19"/>
  <c r="Y430" i="19"/>
  <c r="X430" i="19"/>
  <c r="W430" i="19"/>
  <c r="Y429" i="19"/>
  <c r="X429" i="19"/>
  <c r="W429" i="19"/>
  <c r="Y428" i="19"/>
  <c r="X428" i="19"/>
  <c r="W428" i="19"/>
  <c r="Y427" i="19"/>
  <c r="X427" i="19"/>
  <c r="W427" i="19"/>
  <c r="Y426" i="19"/>
  <c r="X426" i="19"/>
  <c r="W426" i="19"/>
  <c r="Y425" i="19"/>
  <c r="X425" i="19"/>
  <c r="W425" i="19"/>
  <c r="Y424" i="19"/>
  <c r="X424" i="19"/>
  <c r="W424" i="19"/>
  <c r="Y423" i="19"/>
  <c r="X423" i="19"/>
  <c r="W423" i="19"/>
  <c r="Y422" i="19"/>
  <c r="X422" i="19"/>
  <c r="W422" i="19"/>
  <c r="Y421" i="19"/>
  <c r="X421" i="19"/>
  <c r="W421" i="19"/>
  <c r="Y420" i="19"/>
  <c r="X420" i="19"/>
  <c r="W420" i="19"/>
  <c r="Y419" i="19"/>
  <c r="X419" i="19"/>
  <c r="W419" i="19"/>
  <c r="Y418" i="19"/>
  <c r="X418" i="19"/>
  <c r="W418" i="19"/>
  <c r="Y417" i="19"/>
  <c r="X417" i="19"/>
  <c r="W417" i="19"/>
  <c r="Y416" i="19"/>
  <c r="X416" i="19"/>
  <c r="W416" i="19"/>
  <c r="Y415" i="19"/>
  <c r="X415" i="19"/>
  <c r="W415" i="19"/>
  <c r="Y414" i="19"/>
  <c r="X414" i="19"/>
  <c r="W414" i="19"/>
  <c r="Y413" i="19"/>
  <c r="X413" i="19"/>
  <c r="W413" i="19"/>
  <c r="Y412" i="19"/>
  <c r="X412" i="19"/>
  <c r="W412" i="19"/>
  <c r="Y411" i="19"/>
  <c r="X411" i="19"/>
  <c r="W411" i="19"/>
  <c r="Y410" i="19"/>
  <c r="X410" i="19"/>
  <c r="W410" i="19"/>
  <c r="Y409" i="19"/>
  <c r="X409" i="19"/>
  <c r="W409" i="19"/>
  <c r="Y408" i="19"/>
  <c r="X408" i="19"/>
  <c r="W408" i="19"/>
  <c r="Y407" i="19"/>
  <c r="X407" i="19"/>
  <c r="W407" i="19"/>
  <c r="Y406" i="19"/>
  <c r="X406" i="19"/>
  <c r="W406" i="19"/>
  <c r="Y405" i="19"/>
  <c r="X405" i="19"/>
  <c r="W405" i="19"/>
  <c r="Y404" i="19"/>
  <c r="X404" i="19"/>
  <c r="W404" i="19"/>
  <c r="Y403" i="19"/>
  <c r="X403" i="19"/>
  <c r="W403" i="19"/>
  <c r="Y402" i="19"/>
  <c r="X402" i="19"/>
  <c r="W402" i="19"/>
  <c r="Y401" i="19"/>
  <c r="X401" i="19"/>
  <c r="W401" i="19"/>
  <c r="Y400" i="19"/>
  <c r="X400" i="19"/>
  <c r="W400" i="19"/>
  <c r="Y399" i="19"/>
  <c r="X399" i="19"/>
  <c r="W399" i="19"/>
  <c r="Y398" i="19"/>
  <c r="X398" i="19"/>
  <c r="W398" i="19"/>
  <c r="Y397" i="19"/>
  <c r="X397" i="19"/>
  <c r="W397" i="19"/>
  <c r="Y396" i="19"/>
  <c r="X396" i="19"/>
  <c r="W396" i="19"/>
  <c r="Y395" i="19"/>
  <c r="X395" i="19"/>
  <c r="W395" i="19"/>
  <c r="Y394" i="19"/>
  <c r="X394" i="19"/>
  <c r="W394" i="19"/>
  <c r="Y393" i="19"/>
  <c r="X393" i="19"/>
  <c r="W393" i="19"/>
  <c r="Y392" i="19"/>
  <c r="X392" i="19"/>
  <c r="W392" i="19"/>
  <c r="Y391" i="19"/>
  <c r="X391" i="19"/>
  <c r="W391" i="19"/>
  <c r="Y390" i="19"/>
  <c r="X390" i="19"/>
  <c r="W390" i="19"/>
  <c r="Y389" i="19"/>
  <c r="V1466" i="17" s="1"/>
  <c r="X389" i="19"/>
  <c r="W389" i="19"/>
  <c r="Y388" i="19"/>
  <c r="V1868" i="17" s="1"/>
  <c r="X388" i="19"/>
  <c r="W388" i="19"/>
  <c r="Y387" i="19"/>
  <c r="V2530" i="17" s="1"/>
  <c r="W387" i="19"/>
  <c r="Y386" i="19"/>
  <c r="V110" i="17" s="1"/>
  <c r="X386" i="19"/>
  <c r="W386" i="19"/>
  <c r="Y385" i="19"/>
  <c r="V3354" i="17" s="1"/>
  <c r="W385" i="19"/>
  <c r="Y384" i="19"/>
  <c r="W384" i="19"/>
  <c r="Y383" i="19"/>
  <c r="V178" i="17" s="1"/>
  <c r="X383" i="19"/>
  <c r="W383" i="19"/>
  <c r="Y382" i="19"/>
  <c r="V492" i="17" s="1"/>
  <c r="X382" i="19"/>
  <c r="W382" i="19"/>
  <c r="Y381" i="19"/>
  <c r="V3152" i="17" s="1"/>
  <c r="X381" i="19"/>
  <c r="W381" i="19"/>
  <c r="Y380" i="19"/>
  <c r="X380" i="19"/>
  <c r="W380" i="19"/>
  <c r="Y379" i="19"/>
  <c r="X379" i="19"/>
  <c r="W379" i="19"/>
  <c r="Y378" i="19"/>
  <c r="V3118" i="17" s="1"/>
  <c r="T3118" i="17" s="1"/>
  <c r="X378" i="19"/>
  <c r="W378" i="19"/>
  <c r="Y377" i="19"/>
  <c r="X377" i="19"/>
  <c r="W377" i="19"/>
  <c r="Y376" i="19"/>
  <c r="V1480" i="17" s="1"/>
  <c r="T1480" i="17" s="1"/>
  <c r="X376" i="19"/>
  <c r="S1480" i="17" s="1"/>
  <c r="W376" i="19"/>
  <c r="Y375" i="19"/>
  <c r="W375" i="19"/>
  <c r="Y374" i="19"/>
  <c r="V640" i="17" s="1"/>
  <c r="T640" i="17" s="1"/>
  <c r="X374" i="19"/>
  <c r="S640" i="17" s="1"/>
  <c r="W374" i="19"/>
  <c r="Y373" i="19"/>
  <c r="X373" i="19"/>
  <c r="W373" i="19"/>
  <c r="Y372" i="19"/>
  <c r="V490" i="17" s="1"/>
  <c r="X372" i="19"/>
  <c r="W372" i="19"/>
  <c r="Y371" i="19"/>
  <c r="V633" i="17" s="1"/>
  <c r="X371" i="19"/>
  <c r="W371" i="19"/>
  <c r="Y370" i="19"/>
  <c r="X370" i="19"/>
  <c r="W370" i="19"/>
  <c r="Y369" i="19"/>
  <c r="X369" i="19"/>
  <c r="W369" i="19"/>
  <c r="Y368" i="19"/>
  <c r="W368" i="19"/>
  <c r="Y367" i="19"/>
  <c r="W367" i="19"/>
  <c r="Y366" i="19"/>
  <c r="X366" i="19"/>
  <c r="W366" i="19"/>
  <c r="Y365" i="19"/>
  <c r="X365" i="19"/>
  <c r="W365" i="19"/>
  <c r="Y364" i="19"/>
  <c r="X364" i="19"/>
  <c r="W364" i="19"/>
  <c r="Y363" i="19"/>
  <c r="X363" i="19"/>
  <c r="W363" i="19"/>
  <c r="Y362" i="19"/>
  <c r="W362" i="19"/>
  <c r="Y361" i="19"/>
  <c r="W361" i="19"/>
  <c r="Y360" i="19"/>
  <c r="X360" i="19"/>
  <c r="W360" i="19"/>
  <c r="Y359" i="19"/>
  <c r="X359" i="19"/>
  <c r="W359" i="19"/>
  <c r="Y358" i="19"/>
  <c r="V1023" i="17" s="1"/>
  <c r="X358" i="19"/>
  <c r="W358" i="19"/>
  <c r="Y357" i="19"/>
  <c r="X357" i="19"/>
  <c r="W357" i="19"/>
  <c r="Y356" i="19"/>
  <c r="X356" i="19"/>
  <c r="W356" i="19"/>
  <c r="Y355" i="19"/>
  <c r="X355" i="19"/>
  <c r="W355" i="19"/>
  <c r="Y354" i="19"/>
  <c r="X354" i="19"/>
  <c r="W354" i="19"/>
  <c r="Y353" i="19"/>
  <c r="X353" i="19"/>
  <c r="W353" i="19"/>
  <c r="Y352" i="19"/>
  <c r="X352" i="19"/>
  <c r="W352" i="19"/>
  <c r="Y351" i="19"/>
  <c r="X351" i="19"/>
  <c r="W351" i="19"/>
  <c r="Y350" i="19"/>
  <c r="X350" i="19"/>
  <c r="W350" i="19"/>
  <c r="Y349" i="19"/>
  <c r="X349" i="19"/>
  <c r="W349" i="19"/>
  <c r="Y348" i="19"/>
  <c r="X348" i="19"/>
  <c r="W348" i="19"/>
  <c r="Y347" i="19"/>
  <c r="W347" i="19"/>
  <c r="Y346" i="19"/>
  <c r="W346" i="19"/>
  <c r="Y345" i="19"/>
  <c r="W345" i="19"/>
  <c r="Y344" i="19"/>
  <c r="W344" i="19"/>
  <c r="Y343" i="19"/>
  <c r="X343" i="19"/>
  <c r="W343" i="19"/>
  <c r="Y342" i="19"/>
  <c r="W342" i="19"/>
  <c r="Y341" i="19"/>
  <c r="X341" i="19"/>
  <c r="W341" i="19"/>
  <c r="Y340" i="19"/>
  <c r="W340" i="19"/>
  <c r="Y339" i="19"/>
  <c r="W339" i="19"/>
  <c r="Y338" i="19"/>
  <c r="X338" i="19"/>
  <c r="W338" i="19"/>
  <c r="Y337" i="19"/>
  <c r="X337" i="19"/>
  <c r="W337" i="19"/>
  <c r="Y336" i="19"/>
  <c r="X336" i="19"/>
  <c r="W336" i="19"/>
  <c r="Y335" i="19"/>
  <c r="X335" i="19"/>
  <c r="W335" i="19"/>
  <c r="Y334" i="19"/>
  <c r="X334" i="19"/>
  <c r="W334" i="19"/>
  <c r="Y333" i="19"/>
  <c r="X333" i="19"/>
  <c r="W333" i="19"/>
  <c r="Y332" i="19"/>
  <c r="X332" i="19"/>
  <c r="W332" i="19"/>
  <c r="Y331" i="19"/>
  <c r="X331" i="19"/>
  <c r="W331" i="19"/>
  <c r="Y330" i="19"/>
  <c r="X330" i="19"/>
  <c r="W330" i="19"/>
  <c r="Y329" i="19"/>
  <c r="X329" i="19"/>
  <c r="W329" i="19"/>
  <c r="Y328" i="19"/>
  <c r="X328" i="19"/>
  <c r="W328" i="19"/>
  <c r="Y327" i="19"/>
  <c r="X327" i="19"/>
  <c r="W327" i="19"/>
  <c r="Y326" i="19"/>
  <c r="X326" i="19"/>
  <c r="W326" i="19"/>
  <c r="Y325" i="19"/>
  <c r="X325" i="19"/>
  <c r="W325" i="19"/>
  <c r="Y324" i="19"/>
  <c r="W324" i="19"/>
  <c r="Y323" i="19"/>
  <c r="W323" i="19"/>
  <c r="Y322" i="19"/>
  <c r="W322" i="19"/>
  <c r="Y321" i="19"/>
  <c r="W321" i="19"/>
  <c r="Y320" i="19"/>
  <c r="W320" i="19"/>
  <c r="Y319" i="19"/>
  <c r="X319" i="19"/>
  <c r="W319" i="19"/>
  <c r="Y318" i="19"/>
  <c r="X318" i="19"/>
  <c r="W318" i="19"/>
  <c r="Y317" i="19"/>
  <c r="X317" i="19"/>
  <c r="W317" i="19"/>
  <c r="Y316" i="19"/>
  <c r="X316" i="19"/>
  <c r="W316" i="19"/>
  <c r="Y315" i="19"/>
  <c r="X315" i="19"/>
  <c r="W315" i="19"/>
  <c r="Y314" i="19"/>
  <c r="X314" i="19"/>
  <c r="W314" i="19"/>
  <c r="Y313" i="19"/>
  <c r="X313" i="19"/>
  <c r="W313" i="19"/>
  <c r="Y312" i="19"/>
  <c r="X312" i="19"/>
  <c r="W312" i="19"/>
  <c r="Y311" i="19"/>
  <c r="X311" i="19"/>
  <c r="W311" i="19"/>
  <c r="Y310" i="19"/>
  <c r="X310" i="19"/>
  <c r="W310" i="19"/>
  <c r="Y309" i="19"/>
  <c r="X309" i="19"/>
  <c r="W309" i="19"/>
  <c r="Y308" i="19"/>
  <c r="X308" i="19"/>
  <c r="W308" i="19"/>
  <c r="Y307" i="19"/>
  <c r="X307" i="19"/>
  <c r="W307" i="19"/>
  <c r="Y306" i="19"/>
  <c r="X306" i="19"/>
  <c r="W306" i="19"/>
  <c r="Y305" i="19"/>
  <c r="X305" i="19"/>
  <c r="W305" i="19"/>
  <c r="Y304" i="19"/>
  <c r="X304" i="19"/>
  <c r="W304" i="19"/>
  <c r="Y303" i="19"/>
  <c r="X303" i="19"/>
  <c r="W303" i="19"/>
  <c r="Y302" i="19"/>
  <c r="X302" i="19"/>
  <c r="W302" i="19"/>
  <c r="Y301" i="19"/>
  <c r="X301" i="19"/>
  <c r="W301" i="19"/>
  <c r="Y300" i="19"/>
  <c r="X300" i="19"/>
  <c r="W300" i="19"/>
  <c r="Y299" i="19"/>
  <c r="X299" i="19"/>
  <c r="W299" i="19"/>
  <c r="Y298" i="19"/>
  <c r="X298" i="19"/>
  <c r="W298" i="19"/>
  <c r="Y297" i="19"/>
  <c r="X297" i="19"/>
  <c r="W297" i="19"/>
  <c r="Y296" i="19"/>
  <c r="X296" i="19"/>
  <c r="W296" i="19"/>
  <c r="Y295" i="19"/>
  <c r="X295" i="19"/>
  <c r="W295" i="19"/>
  <c r="Y294" i="19"/>
  <c r="X294" i="19"/>
  <c r="W294" i="19"/>
  <c r="Y293" i="19"/>
  <c r="X293" i="19"/>
  <c r="W293" i="19"/>
  <c r="Y292" i="19"/>
  <c r="X292" i="19"/>
  <c r="W292" i="19"/>
  <c r="Y291" i="19"/>
  <c r="X291" i="19"/>
  <c r="W291" i="19"/>
  <c r="Y290" i="19"/>
  <c r="X290" i="19"/>
  <c r="W290" i="19"/>
  <c r="Y289" i="19"/>
  <c r="W289" i="19"/>
  <c r="Y288" i="19"/>
  <c r="X288" i="19"/>
  <c r="W288" i="19"/>
  <c r="Y287" i="19"/>
  <c r="W287" i="19"/>
  <c r="Y286" i="19"/>
  <c r="W286" i="19"/>
  <c r="Y285" i="19"/>
  <c r="X285" i="19"/>
  <c r="W285" i="19"/>
  <c r="Y284" i="19"/>
  <c r="X284" i="19"/>
  <c r="W284" i="19"/>
  <c r="Y283" i="19"/>
  <c r="W283" i="19"/>
  <c r="Y282" i="19"/>
  <c r="X282" i="19"/>
  <c r="W282" i="19"/>
  <c r="Y281" i="19"/>
  <c r="W281" i="19"/>
  <c r="Y280" i="19"/>
  <c r="W280" i="19"/>
  <c r="Y279" i="19"/>
  <c r="X279" i="19"/>
  <c r="W279" i="19"/>
  <c r="Y278" i="19"/>
  <c r="X278" i="19"/>
  <c r="W278" i="19"/>
  <c r="Y277" i="19"/>
  <c r="X277" i="19"/>
  <c r="W277" i="19"/>
  <c r="Y276" i="19"/>
  <c r="X276" i="19"/>
  <c r="W276" i="19"/>
  <c r="Y275" i="19"/>
  <c r="X275" i="19"/>
  <c r="W275" i="19"/>
  <c r="Y274" i="19"/>
  <c r="X274" i="19"/>
  <c r="W274" i="19"/>
  <c r="Y273" i="19"/>
  <c r="X273" i="19"/>
  <c r="W273" i="19"/>
  <c r="Y272" i="19"/>
  <c r="X272" i="19"/>
  <c r="W272" i="19"/>
  <c r="Y271" i="19"/>
  <c r="X271" i="19"/>
  <c r="W271" i="19"/>
  <c r="Y270" i="19"/>
  <c r="X270" i="19"/>
  <c r="W270" i="19"/>
  <c r="Y269" i="19"/>
  <c r="X269" i="19"/>
  <c r="W269" i="19"/>
  <c r="Y268" i="19"/>
  <c r="X268" i="19"/>
  <c r="W268" i="19"/>
  <c r="Y267" i="19"/>
  <c r="X267" i="19"/>
  <c r="W267" i="19"/>
  <c r="Y266" i="19"/>
  <c r="W266" i="19"/>
  <c r="Y265" i="19"/>
  <c r="W265" i="19"/>
  <c r="Y264" i="19"/>
  <c r="W264" i="19"/>
  <c r="Y263" i="19"/>
  <c r="W263" i="19"/>
  <c r="Y262" i="19"/>
  <c r="W262" i="19"/>
  <c r="Y261" i="19"/>
  <c r="X261" i="19"/>
  <c r="W261" i="19"/>
  <c r="Y260" i="19"/>
  <c r="W260" i="19"/>
  <c r="Y259" i="19"/>
  <c r="X259" i="19"/>
  <c r="W259" i="19"/>
  <c r="Y258" i="19"/>
  <c r="W258" i="19"/>
  <c r="Y257" i="19"/>
  <c r="W257" i="19"/>
  <c r="Y256" i="19"/>
  <c r="X256" i="19"/>
  <c r="W256" i="19"/>
  <c r="Y255" i="19"/>
  <c r="X255" i="19"/>
  <c r="W255" i="19"/>
  <c r="Y254" i="19"/>
  <c r="X254" i="19"/>
  <c r="W254" i="19"/>
  <c r="Y253" i="19"/>
  <c r="X253" i="19"/>
  <c r="W253" i="19"/>
  <c r="Y252" i="19"/>
  <c r="W252" i="19"/>
  <c r="Y251" i="19"/>
  <c r="X251" i="19"/>
  <c r="W251" i="19"/>
  <c r="Y250" i="19"/>
  <c r="W250" i="19"/>
  <c r="Y249" i="19"/>
  <c r="W249" i="19"/>
  <c r="Y248" i="19"/>
  <c r="X248" i="19"/>
  <c r="W248" i="19"/>
  <c r="Y247" i="19"/>
  <c r="X247" i="19"/>
  <c r="W247" i="19"/>
  <c r="Y246" i="19"/>
  <c r="X246" i="19"/>
  <c r="W246" i="19"/>
  <c r="Y245" i="19"/>
  <c r="X245" i="19"/>
  <c r="W245" i="19"/>
  <c r="Y244" i="19"/>
  <c r="X244" i="19"/>
  <c r="W244" i="19"/>
  <c r="Y243" i="19"/>
  <c r="X243" i="19"/>
  <c r="W243" i="19"/>
  <c r="Y242" i="19"/>
  <c r="X242" i="19"/>
  <c r="W242" i="19"/>
  <c r="Y241" i="19"/>
  <c r="W241" i="19"/>
  <c r="Y240" i="19"/>
  <c r="X240" i="19"/>
  <c r="W240" i="19"/>
  <c r="Y239" i="19"/>
  <c r="W239" i="19"/>
  <c r="Y238" i="19"/>
  <c r="W238" i="19"/>
  <c r="Y237" i="19"/>
  <c r="X237" i="19"/>
  <c r="W237" i="19"/>
  <c r="Y236" i="19"/>
  <c r="X236" i="19"/>
  <c r="W236" i="19"/>
  <c r="Y235" i="19"/>
  <c r="X235" i="19"/>
  <c r="W235" i="19"/>
  <c r="Y234" i="19"/>
  <c r="W234" i="19"/>
  <c r="Y233" i="19"/>
  <c r="X233" i="19"/>
  <c r="W233" i="19"/>
  <c r="Y232" i="19"/>
  <c r="W232" i="19"/>
  <c r="Y231" i="19"/>
  <c r="W231" i="19"/>
  <c r="Y230" i="19"/>
  <c r="X230" i="19"/>
  <c r="W230" i="19"/>
  <c r="Y229" i="19"/>
  <c r="X229" i="19"/>
  <c r="W229" i="19"/>
  <c r="Y228" i="19"/>
  <c r="W228" i="19"/>
  <c r="Y227" i="19"/>
  <c r="X227" i="19"/>
  <c r="W227" i="19"/>
  <c r="Y226" i="19"/>
  <c r="W226" i="19"/>
  <c r="Y225" i="19"/>
  <c r="W225" i="19"/>
  <c r="Y224" i="19"/>
  <c r="X224" i="19"/>
  <c r="W224" i="19"/>
  <c r="Y223" i="19"/>
  <c r="X223" i="19"/>
  <c r="W223" i="19"/>
  <c r="Y222" i="19"/>
  <c r="X222" i="19"/>
  <c r="W222" i="19"/>
  <c r="Y221" i="19"/>
  <c r="X221" i="19"/>
  <c r="W221" i="19"/>
  <c r="Y220" i="19"/>
  <c r="X220" i="19"/>
  <c r="W220" i="19"/>
  <c r="Y219" i="19"/>
  <c r="X219" i="19"/>
  <c r="W219" i="19"/>
  <c r="Y218" i="19"/>
  <c r="W218" i="19"/>
  <c r="Y217" i="19"/>
  <c r="X217" i="19"/>
  <c r="W217" i="19"/>
  <c r="Y216" i="19"/>
  <c r="W216" i="19"/>
  <c r="Y215" i="19"/>
  <c r="W215" i="19"/>
  <c r="Y214" i="19"/>
  <c r="X214" i="19"/>
  <c r="W214" i="19"/>
  <c r="Y213" i="19"/>
  <c r="W213" i="19"/>
  <c r="Y212" i="19"/>
  <c r="X212" i="19"/>
  <c r="W212" i="19"/>
  <c r="Y211" i="19"/>
  <c r="W211" i="19"/>
  <c r="Y210" i="19"/>
  <c r="W210" i="19"/>
  <c r="Y209" i="19"/>
  <c r="W209" i="19"/>
  <c r="Y208" i="19"/>
  <c r="W208" i="19"/>
  <c r="Y207" i="19"/>
  <c r="W207" i="19"/>
  <c r="Y206" i="19"/>
  <c r="W206" i="19"/>
  <c r="Y205" i="19"/>
  <c r="W205" i="19"/>
  <c r="Y204" i="19"/>
  <c r="W204" i="19"/>
  <c r="Y203" i="19"/>
  <c r="W203" i="19"/>
  <c r="Y202" i="19"/>
  <c r="W202" i="19"/>
  <c r="Y201" i="19"/>
  <c r="W201" i="19"/>
  <c r="Y200" i="19"/>
  <c r="W200" i="19"/>
  <c r="Y199" i="19"/>
  <c r="W199" i="19"/>
  <c r="Y198" i="19"/>
  <c r="W198" i="19"/>
  <c r="Y197" i="19"/>
  <c r="W197" i="19"/>
  <c r="Y196" i="19"/>
  <c r="W196" i="19"/>
  <c r="Y195" i="19"/>
  <c r="W195" i="19"/>
  <c r="Y194" i="19"/>
  <c r="W194" i="19"/>
  <c r="Y193" i="19"/>
  <c r="W193" i="19"/>
  <c r="Y192" i="19"/>
  <c r="W192" i="19"/>
  <c r="Y191" i="19"/>
  <c r="W191" i="19"/>
  <c r="Y190" i="19"/>
  <c r="W190" i="19"/>
  <c r="Y189" i="19"/>
  <c r="W189" i="19"/>
  <c r="Y188" i="19"/>
  <c r="W188" i="19"/>
  <c r="Y187" i="19"/>
  <c r="W187" i="19"/>
  <c r="Y186" i="19"/>
  <c r="W186" i="19"/>
  <c r="Y185" i="19"/>
  <c r="W185" i="19"/>
  <c r="Y184" i="19"/>
  <c r="W184" i="19"/>
  <c r="Y183" i="19"/>
  <c r="W183" i="19"/>
  <c r="Y182" i="19"/>
  <c r="W182" i="19"/>
  <c r="Y181" i="19"/>
  <c r="W181" i="19"/>
  <c r="Y180" i="19"/>
  <c r="W180" i="19"/>
  <c r="Y179" i="19"/>
  <c r="W179" i="19"/>
  <c r="Y178" i="19"/>
  <c r="W178" i="19"/>
  <c r="Y177" i="19"/>
  <c r="W177" i="19"/>
  <c r="Y176" i="19"/>
  <c r="W176" i="19"/>
  <c r="Y175" i="19"/>
  <c r="W175" i="19"/>
  <c r="Y174" i="19"/>
  <c r="W174" i="19"/>
  <c r="Y173" i="19"/>
  <c r="W173" i="19"/>
  <c r="Y172" i="19"/>
  <c r="W172" i="19"/>
  <c r="Y171" i="19"/>
  <c r="W171" i="19"/>
  <c r="Y170" i="19"/>
  <c r="W170" i="19"/>
  <c r="Y169" i="19"/>
  <c r="W169" i="19"/>
  <c r="Y168" i="19"/>
  <c r="W168" i="19"/>
  <c r="Y167" i="19"/>
  <c r="W167" i="19"/>
  <c r="Y166" i="19"/>
  <c r="W166" i="19"/>
  <c r="Y165" i="19"/>
  <c r="W165" i="19"/>
  <c r="Y164" i="19"/>
  <c r="W164" i="19"/>
  <c r="Y163" i="19"/>
  <c r="W163" i="19"/>
  <c r="Y162" i="19"/>
  <c r="W162" i="19"/>
  <c r="Y161" i="19"/>
  <c r="W161" i="19"/>
  <c r="Y160" i="19"/>
  <c r="W160" i="19"/>
  <c r="Y159" i="19"/>
  <c r="W159" i="19"/>
  <c r="Y158" i="19"/>
  <c r="W158" i="19"/>
  <c r="Y157" i="19"/>
  <c r="W157" i="19"/>
  <c r="Y156" i="19"/>
  <c r="X156" i="19"/>
  <c r="W156" i="19"/>
  <c r="Y155" i="19"/>
  <c r="W155" i="19"/>
  <c r="Y154" i="19"/>
  <c r="W154" i="19"/>
  <c r="Y153" i="19"/>
  <c r="X153" i="19"/>
  <c r="W153" i="19"/>
  <c r="Y152" i="19"/>
  <c r="X152" i="19"/>
  <c r="W152" i="19"/>
  <c r="Y151" i="19"/>
  <c r="X151" i="19"/>
  <c r="W151" i="19"/>
  <c r="Y150" i="19"/>
  <c r="X150" i="19"/>
  <c r="W150" i="19"/>
  <c r="Y149" i="19"/>
  <c r="X149" i="19"/>
  <c r="W149" i="19"/>
  <c r="Y148" i="19"/>
  <c r="X148" i="19"/>
  <c r="W148" i="19"/>
  <c r="Y147" i="19"/>
  <c r="X147" i="19"/>
  <c r="W147" i="19"/>
  <c r="Y146" i="19"/>
  <c r="X146" i="19"/>
  <c r="W146" i="19"/>
  <c r="Y145" i="19"/>
  <c r="X145" i="19"/>
  <c r="W145" i="19"/>
  <c r="Y144" i="19"/>
  <c r="X144" i="19"/>
  <c r="W144" i="19"/>
  <c r="Y143" i="19"/>
  <c r="W143" i="19"/>
  <c r="X143" i="19" s="1"/>
  <c r="Y142" i="19"/>
  <c r="X142" i="19"/>
  <c r="W142" i="19"/>
  <c r="Y141" i="19"/>
  <c r="W141" i="19"/>
  <c r="Y140" i="19"/>
  <c r="W140" i="19"/>
  <c r="Y139" i="19"/>
  <c r="X139" i="19"/>
  <c r="W139" i="19"/>
  <c r="Y138" i="19"/>
  <c r="W138" i="19"/>
  <c r="Y137" i="19"/>
  <c r="W137" i="19"/>
  <c r="Y136" i="19"/>
  <c r="X136" i="19"/>
  <c r="W136" i="19"/>
  <c r="Y135" i="19"/>
  <c r="X135" i="19"/>
  <c r="W135" i="19"/>
  <c r="Y134" i="19"/>
  <c r="W134" i="19"/>
  <c r="X134" i="19" s="1"/>
  <c r="Y133" i="19"/>
  <c r="W133" i="19"/>
  <c r="Y132" i="19"/>
  <c r="W132" i="19"/>
  <c r="Y131" i="19"/>
  <c r="W131" i="19"/>
  <c r="Y130" i="19"/>
  <c r="W130" i="19"/>
  <c r="Y129" i="19"/>
  <c r="X129" i="19"/>
  <c r="W129" i="19"/>
  <c r="Y128" i="19"/>
  <c r="X128" i="19"/>
  <c r="W128" i="19"/>
  <c r="Y127" i="19"/>
  <c r="X127" i="19"/>
  <c r="W127" i="19"/>
  <c r="Y126" i="19"/>
  <c r="X126" i="19"/>
  <c r="W126" i="19"/>
  <c r="Y125" i="19"/>
  <c r="X125" i="19"/>
  <c r="W125" i="19"/>
  <c r="Y124" i="19"/>
  <c r="X124" i="19"/>
  <c r="W124" i="19"/>
  <c r="Y123" i="19"/>
  <c r="X123" i="19"/>
  <c r="W123" i="19"/>
  <c r="Y122" i="19"/>
  <c r="W122" i="19"/>
  <c r="Y121" i="19"/>
  <c r="W121" i="19"/>
  <c r="X121" i="19" s="1"/>
  <c r="Y120" i="19"/>
  <c r="W120" i="19"/>
  <c r="Y119" i="19"/>
  <c r="W119" i="19"/>
  <c r="Y118" i="19"/>
  <c r="W118" i="19"/>
  <c r="Y117" i="19"/>
  <c r="W117" i="19"/>
  <c r="Y116" i="19"/>
  <c r="W116" i="19"/>
  <c r="Y115" i="19"/>
  <c r="W115" i="19"/>
  <c r="Y114" i="19"/>
  <c r="X114" i="19"/>
  <c r="W114" i="19"/>
  <c r="Y113" i="19"/>
  <c r="X113" i="19"/>
  <c r="W113" i="19"/>
  <c r="Y112" i="19"/>
  <c r="X112" i="19"/>
  <c r="W112" i="19"/>
  <c r="Y111" i="19"/>
  <c r="X111" i="19"/>
  <c r="W111" i="19"/>
  <c r="Y110" i="19"/>
  <c r="X110" i="19"/>
  <c r="W110" i="19"/>
  <c r="Y109" i="19"/>
  <c r="X109" i="19"/>
  <c r="W109" i="19"/>
  <c r="Y108" i="19"/>
  <c r="X108" i="19"/>
  <c r="W108" i="19"/>
  <c r="Y107" i="19"/>
  <c r="W107" i="19"/>
  <c r="Y106" i="19"/>
  <c r="X106" i="19"/>
  <c r="W106" i="19"/>
  <c r="Y105" i="19"/>
  <c r="W105" i="19"/>
  <c r="Y104" i="19"/>
  <c r="W104" i="19"/>
  <c r="Y103" i="19"/>
  <c r="X103" i="19"/>
  <c r="W103" i="19"/>
  <c r="Y102" i="19"/>
  <c r="X102" i="19"/>
  <c r="W102" i="19"/>
  <c r="Y101" i="19"/>
  <c r="X101" i="19"/>
  <c r="W101" i="19"/>
  <c r="Y100" i="19"/>
  <c r="X100" i="19"/>
  <c r="W100" i="19"/>
  <c r="Y99" i="19"/>
  <c r="X99" i="19"/>
  <c r="W99" i="19"/>
  <c r="Y98" i="19"/>
  <c r="X98" i="19"/>
  <c r="W98" i="19"/>
  <c r="Y97" i="19"/>
  <c r="X97" i="19"/>
  <c r="W97" i="19"/>
  <c r="Y96" i="19"/>
  <c r="X96" i="19"/>
  <c r="W96" i="19"/>
  <c r="Y95" i="19"/>
  <c r="V1797" i="17" s="1"/>
  <c r="T1797" i="17" s="1"/>
  <c r="W95" i="19"/>
  <c r="Y94" i="19"/>
  <c r="X94" i="19"/>
  <c r="W94" i="19"/>
  <c r="Y93" i="19"/>
  <c r="W93" i="19"/>
  <c r="Y92" i="19"/>
  <c r="W92" i="19"/>
  <c r="Y91" i="19"/>
  <c r="W91" i="19"/>
  <c r="Y90" i="19"/>
  <c r="W90" i="19"/>
  <c r="Y89" i="19"/>
  <c r="X89" i="19"/>
  <c r="W89" i="19"/>
  <c r="Y88" i="19"/>
  <c r="X88" i="19"/>
  <c r="W88" i="19"/>
  <c r="Y87" i="19"/>
  <c r="X87" i="19"/>
  <c r="W87" i="19"/>
  <c r="Y86" i="19"/>
  <c r="X86" i="19"/>
  <c r="W86" i="19"/>
  <c r="Y85" i="19"/>
  <c r="X85" i="19"/>
  <c r="W85" i="19"/>
  <c r="Y84" i="19"/>
  <c r="X84" i="19"/>
  <c r="W84" i="19"/>
  <c r="Y83" i="19"/>
  <c r="X83" i="19"/>
  <c r="W83" i="19"/>
  <c r="Y82" i="19"/>
  <c r="X82" i="19"/>
  <c r="W82" i="19"/>
  <c r="Y81" i="19"/>
  <c r="X81" i="19"/>
  <c r="W81" i="19"/>
  <c r="Y80" i="19"/>
  <c r="X80" i="19"/>
  <c r="W80" i="19"/>
  <c r="Y79" i="19"/>
  <c r="X79" i="19"/>
  <c r="W79" i="19"/>
  <c r="Y78" i="19"/>
  <c r="X78" i="19"/>
  <c r="W78" i="19"/>
  <c r="Y77" i="19"/>
  <c r="X77" i="19"/>
  <c r="W77" i="19"/>
  <c r="Y76" i="19"/>
  <c r="W76" i="19"/>
  <c r="Y75" i="19"/>
  <c r="X75" i="19"/>
  <c r="W75" i="19"/>
  <c r="Y74" i="19"/>
  <c r="W74" i="19"/>
  <c r="Y73" i="19"/>
  <c r="W73" i="19"/>
  <c r="Y72" i="19"/>
  <c r="X72" i="19"/>
  <c r="W72" i="19"/>
  <c r="Y71" i="19"/>
  <c r="X71" i="19"/>
  <c r="W71" i="19"/>
  <c r="Y70" i="19"/>
  <c r="X70" i="19"/>
  <c r="W70" i="19"/>
  <c r="Y69" i="19"/>
  <c r="X69" i="19"/>
  <c r="W69" i="19"/>
  <c r="Y68" i="19"/>
  <c r="X68" i="19"/>
  <c r="W68" i="19"/>
  <c r="Y67" i="19"/>
  <c r="X67" i="19"/>
  <c r="W67" i="19"/>
  <c r="Y66" i="19"/>
  <c r="W66" i="19"/>
  <c r="Y65" i="19"/>
  <c r="X65" i="19"/>
  <c r="W65" i="19"/>
  <c r="Y64" i="19"/>
  <c r="W64" i="19"/>
  <c r="Y63" i="19"/>
  <c r="W63" i="19"/>
  <c r="Y62" i="19"/>
  <c r="X62" i="19"/>
  <c r="W62" i="19"/>
  <c r="Y61" i="19"/>
  <c r="W61" i="19"/>
  <c r="Y60" i="19"/>
  <c r="W60" i="19"/>
  <c r="Y59" i="19"/>
  <c r="X59" i="19"/>
  <c r="W59" i="19"/>
  <c r="Y58" i="19"/>
  <c r="X58" i="19"/>
  <c r="W58" i="19"/>
  <c r="Y57" i="19"/>
  <c r="X57" i="19"/>
  <c r="W57" i="19"/>
  <c r="Y56" i="19"/>
  <c r="X56" i="19"/>
  <c r="W56" i="19"/>
  <c r="Y55" i="19"/>
  <c r="X55" i="19"/>
  <c r="W55" i="19"/>
  <c r="Y54" i="19"/>
  <c r="X54" i="19"/>
  <c r="W54" i="19"/>
  <c r="Y53" i="19"/>
  <c r="X53" i="19"/>
  <c r="W53" i="19"/>
  <c r="Y52" i="19"/>
  <c r="X52" i="19"/>
  <c r="W52" i="19"/>
  <c r="Y51" i="19"/>
  <c r="X51" i="19"/>
  <c r="W51" i="19"/>
  <c r="Y50" i="19"/>
  <c r="X50" i="19"/>
  <c r="W50" i="19"/>
  <c r="Y49" i="19"/>
  <c r="X49" i="19"/>
  <c r="W49" i="19"/>
  <c r="Y48" i="19"/>
  <c r="X48" i="19"/>
  <c r="W48" i="19"/>
  <c r="Y47" i="19"/>
  <c r="X47" i="19"/>
  <c r="W47" i="19"/>
  <c r="Y46" i="19"/>
  <c r="X46" i="19"/>
  <c r="W46" i="19"/>
  <c r="Y45" i="19"/>
  <c r="X45" i="19"/>
  <c r="W45" i="19"/>
  <c r="Y44" i="19"/>
  <c r="X44" i="19"/>
  <c r="W44" i="19"/>
  <c r="Y43" i="19"/>
  <c r="W43" i="19"/>
  <c r="Y42" i="19"/>
  <c r="W42" i="19"/>
  <c r="Y41" i="19"/>
  <c r="X41" i="19"/>
  <c r="W41" i="19"/>
  <c r="Y40" i="19"/>
  <c r="X40" i="19"/>
  <c r="W40" i="19"/>
  <c r="Y39" i="19"/>
  <c r="W39" i="19"/>
  <c r="Y38" i="19"/>
  <c r="W38" i="19"/>
  <c r="Y37" i="19"/>
  <c r="X37" i="19"/>
  <c r="W37" i="19"/>
  <c r="Y36" i="19"/>
  <c r="X36" i="19"/>
  <c r="W36" i="19"/>
  <c r="Y35" i="19"/>
  <c r="X35" i="19"/>
  <c r="W35" i="19"/>
  <c r="Y34" i="19"/>
  <c r="X34" i="19"/>
  <c r="W34" i="19"/>
  <c r="Y33" i="19"/>
  <c r="X33" i="19"/>
  <c r="W33" i="19"/>
  <c r="Y32" i="19"/>
  <c r="X32" i="19"/>
  <c r="W32" i="19"/>
  <c r="Y31" i="19"/>
  <c r="X31" i="19"/>
  <c r="W31" i="19"/>
  <c r="Y30" i="19"/>
  <c r="X30" i="19"/>
  <c r="W30" i="19"/>
  <c r="Y29" i="19"/>
  <c r="X29" i="19"/>
  <c r="W29" i="19"/>
  <c r="Y28" i="19"/>
  <c r="X28" i="19"/>
  <c r="W28" i="19"/>
  <c r="Y27" i="19"/>
  <c r="X27" i="19"/>
  <c r="W27" i="19"/>
  <c r="Y26" i="19"/>
  <c r="X26" i="19"/>
  <c r="W26" i="19"/>
  <c r="Y25" i="19"/>
  <c r="X25" i="19"/>
  <c r="W25" i="19"/>
  <c r="Y24" i="19"/>
  <c r="X24" i="19"/>
  <c r="W24" i="19"/>
  <c r="Y23" i="19"/>
  <c r="X23" i="19"/>
  <c r="W23" i="19"/>
  <c r="Y22" i="19"/>
  <c r="X22" i="19"/>
  <c r="W22" i="19"/>
  <c r="Y21" i="19"/>
  <c r="X21" i="19"/>
  <c r="W21" i="19"/>
  <c r="Y20" i="19"/>
  <c r="X20" i="19"/>
  <c r="W20" i="19"/>
  <c r="Y19" i="19"/>
  <c r="X19" i="19"/>
  <c r="W19" i="19"/>
  <c r="Y18" i="19"/>
  <c r="X18" i="19"/>
  <c r="W18" i="19"/>
  <c r="Y17" i="19"/>
  <c r="X17" i="19"/>
  <c r="W17" i="19"/>
  <c r="Y16" i="19"/>
  <c r="V319" i="17" s="1"/>
  <c r="X16" i="19"/>
  <c r="W16" i="19"/>
  <c r="Y15" i="19"/>
  <c r="X15" i="19"/>
  <c r="W15" i="19"/>
  <c r="Y14" i="19"/>
  <c r="X14" i="19"/>
  <c r="W14" i="19"/>
  <c r="Y13" i="19"/>
  <c r="X13" i="19"/>
  <c r="W13" i="19"/>
  <c r="Y12" i="19"/>
  <c r="V211" i="17" s="1"/>
  <c r="X12" i="19"/>
  <c r="W12" i="19"/>
  <c r="Y11" i="19"/>
  <c r="X11" i="19"/>
  <c r="W11" i="19"/>
  <c r="Y10" i="19"/>
  <c r="X10" i="19"/>
  <c r="W10" i="19"/>
  <c r="Y9" i="19"/>
  <c r="X9" i="19"/>
  <c r="W9" i="19"/>
  <c r="Y8" i="19"/>
  <c r="V101" i="17" s="1"/>
  <c r="X8" i="19"/>
  <c r="W8" i="19"/>
  <c r="Y7" i="19"/>
  <c r="X7" i="19"/>
  <c r="W7" i="19"/>
  <c r="Y6" i="19"/>
  <c r="X6" i="19"/>
  <c r="W6" i="19"/>
  <c r="Y5" i="19"/>
  <c r="X5" i="19"/>
  <c r="W5" i="19"/>
  <c r="Y4" i="19"/>
  <c r="V28" i="17" s="1"/>
  <c r="X4" i="19"/>
  <c r="W4" i="19"/>
  <c r="X387" i="19" l="1"/>
  <c r="X385" i="19"/>
  <c r="X384" i="19"/>
  <c r="S3118" i="17"/>
  <c r="X189" i="19"/>
  <c r="X200" i="19"/>
  <c r="X188" i="19"/>
  <c r="X182" i="19"/>
  <c r="X194" i="19"/>
  <c r="X171" i="19"/>
  <c r="X195" i="19"/>
  <c r="X178" i="19"/>
  <c r="X176" i="19"/>
  <c r="X203" i="19"/>
  <c r="X177" i="19"/>
  <c r="X201" i="19"/>
  <c r="X196" i="19"/>
  <c r="X167" i="19"/>
  <c r="X185" i="19"/>
  <c r="X202" i="19"/>
  <c r="X197" i="19"/>
  <c r="X179" i="19"/>
  <c r="X168" i="19"/>
  <c r="X174" i="19"/>
  <c r="X180" i="19"/>
  <c r="X192" i="19"/>
  <c r="X198" i="19"/>
  <c r="X181" i="19"/>
  <c r="X187" i="19"/>
  <c r="X199" i="19"/>
  <c r="V1853" i="17"/>
  <c r="X375" i="19"/>
  <c r="V392" i="17"/>
  <c r="V468" i="17"/>
  <c r="X175" i="19"/>
  <c r="V205" i="17"/>
  <c r="X368" i="19"/>
  <c r="V501" i="17"/>
  <c r="V104" i="17"/>
  <c r="T104" i="17" s="1"/>
  <c r="V1895" i="17"/>
  <c r="V3593" i="17"/>
  <c r="V2944" i="17"/>
  <c r="X367" i="19"/>
  <c r="V1963" i="17"/>
  <c r="X361" i="19"/>
  <c r="V2638" i="17"/>
  <c r="X339" i="19"/>
  <c r="X262" i="19"/>
  <c r="X42" i="19"/>
  <c r="V1631" i="17"/>
  <c r="V1693" i="17"/>
  <c r="V2510" i="17"/>
  <c r="X115" i="19"/>
  <c r="X130" i="19"/>
  <c r="V560" i="17"/>
  <c r="V974" i="17"/>
  <c r="X225" i="19"/>
  <c r="X92" i="19"/>
  <c r="X169" i="19"/>
  <c r="X63" i="19"/>
  <c r="V1875" i="17"/>
  <c r="V1246" i="17"/>
  <c r="X362" i="19"/>
  <c r="V1599" i="17"/>
  <c r="V1613" i="17"/>
  <c r="V342" i="17"/>
  <c r="X117" i="19"/>
  <c r="V228" i="17"/>
  <c r="X286" i="19"/>
  <c r="X344" i="19"/>
  <c r="V442" i="17"/>
  <c r="X38" i="19"/>
  <c r="X60" i="19"/>
  <c r="S104" i="17" s="1"/>
  <c r="V1363" i="17"/>
  <c r="V149" i="17"/>
  <c r="X137" i="19"/>
  <c r="X104" i="19"/>
  <c r="V573" i="17"/>
  <c r="X320" i="19"/>
  <c r="V1844" i="17"/>
  <c r="V62" i="17"/>
  <c r="X249" i="19"/>
  <c r="V581" i="17"/>
  <c r="V326" i="17"/>
  <c r="X73" i="19"/>
  <c r="X257" i="19"/>
  <c r="X154" i="19"/>
  <c r="X204" i="19"/>
  <c r="X215" i="19"/>
  <c r="X238" i="19"/>
  <c r="X210" i="19"/>
  <c r="X280" i="19"/>
  <c r="V209" i="17"/>
  <c r="V455" i="17"/>
  <c r="V1049" i="17"/>
  <c r="V1815" i="17"/>
  <c r="V2013" i="17"/>
  <c r="V1583" i="17"/>
  <c r="V2060" i="17"/>
  <c r="V479" i="17"/>
  <c r="X183" i="19"/>
  <c r="V105" i="17"/>
  <c r="V330" i="17"/>
  <c r="V420" i="17"/>
  <c r="V1432" i="17"/>
  <c r="V2014" i="17"/>
  <c r="V1166" i="17"/>
  <c r="V1518" i="17"/>
  <c r="V503" i="17"/>
  <c r="V100" i="17"/>
  <c r="V280" i="17"/>
  <c r="V331" i="17"/>
  <c r="V363" i="17"/>
  <c r="V424" i="17"/>
  <c r="V458" i="17"/>
  <c r="V375" i="17"/>
  <c r="V3133" i="17"/>
  <c r="V1760" i="17"/>
  <c r="V1189" i="17"/>
  <c r="X190" i="19"/>
  <c r="V548" i="17"/>
  <c r="V985" i="17"/>
  <c r="V1674" i="17"/>
  <c r="V1960" i="17"/>
  <c r="V2962" i="17"/>
  <c r="X231" i="19"/>
  <c r="V2915" i="17"/>
  <c r="V1308" i="17"/>
  <c r="X90" i="19"/>
  <c r="X346" i="19"/>
  <c r="V574" i="17"/>
  <c r="V1838" i="17"/>
  <c r="V2878" i="17"/>
  <c r="V3384" i="17"/>
  <c r="V2931" i="17"/>
  <c r="V1059" i="17"/>
  <c r="V1141" i="17"/>
  <c r="V1259" i="17"/>
  <c r="V1389" i="17"/>
  <c r="V1685" i="17"/>
  <c r="V1796" i="17"/>
  <c r="V97" i="17"/>
  <c r="V779" i="17"/>
  <c r="V1607" i="17"/>
  <c r="V568" i="17"/>
  <c r="V690" i="17"/>
  <c r="V2513" i="17"/>
  <c r="V1284" i="17"/>
  <c r="V602" i="17"/>
  <c r="X345" i="19"/>
  <c r="V2655" i="17"/>
  <c r="V2827" i="17"/>
  <c r="V81" i="17"/>
  <c r="V1582" i="17"/>
  <c r="X340" i="19"/>
  <c r="X107" i="19"/>
  <c r="X66" i="19"/>
  <c r="V1291" i="17"/>
  <c r="V1229" i="17"/>
  <c r="V1854" i="17"/>
  <c r="X323" i="19"/>
  <c r="V589" i="17"/>
  <c r="V671" i="17"/>
  <c r="V1608" i="17"/>
  <c r="V2121" i="17"/>
  <c r="V2404" i="17"/>
  <c r="V2428" i="17"/>
  <c r="V3155" i="17"/>
  <c r="V2840" i="17"/>
  <c r="V1271" i="17"/>
  <c r="X347" i="19"/>
  <c r="X165" i="19"/>
  <c r="V584" i="17"/>
  <c r="V624" i="17"/>
  <c r="V742" i="17"/>
  <c r="V844" i="17"/>
  <c r="V963" i="17"/>
  <c r="V1026" i="17"/>
  <c r="V1579" i="17"/>
  <c r="V1590" i="17"/>
  <c r="X166" i="19"/>
  <c r="V1692" i="17"/>
  <c r="V3462" i="17"/>
  <c r="V2688" i="17"/>
  <c r="X228" i="19"/>
  <c r="V2834" i="17"/>
  <c r="V3167" i="17"/>
  <c r="V2928" i="17"/>
  <c r="X241" i="19"/>
  <c r="X76" i="19"/>
  <c r="V1113" i="17"/>
  <c r="V1147" i="17"/>
  <c r="V2813" i="17"/>
  <c r="V2882" i="17"/>
  <c r="V3028" i="17"/>
  <c r="X193" i="19"/>
  <c r="V1849" i="17"/>
  <c r="V2474" i="17"/>
  <c r="V2701" i="17"/>
  <c r="V2831" i="17"/>
  <c r="V914" i="17"/>
  <c r="V1490" i="17"/>
  <c r="X172" i="19"/>
  <c r="V2821" i="17"/>
  <c r="X260" i="19"/>
  <c r="X265" i="19"/>
  <c r="X324" i="19"/>
  <c r="X207" i="19"/>
  <c r="V1861" i="17"/>
  <c r="V1252" i="17"/>
  <c r="V1164" i="17"/>
  <c r="V1952" i="17"/>
  <c r="V1941" i="17"/>
  <c r="V350" i="17"/>
  <c r="X95" i="19"/>
  <c r="S1797" i="17" s="1"/>
  <c r="V1501" i="17"/>
  <c r="X157" i="19"/>
  <c r="V2489" i="17"/>
  <c r="V2724" i="17"/>
  <c r="X252" i="19"/>
  <c r="X266" i="19"/>
  <c r="V352" i="17"/>
  <c r="V438" i="17"/>
  <c r="V2354" i="17"/>
  <c r="X122" i="19"/>
  <c r="X186" i="19"/>
  <c r="X208" i="19"/>
  <c r="X283" i="19"/>
  <c r="V2845" i="17"/>
  <c r="X133" i="19"/>
  <c r="V1901" i="17"/>
  <c r="V1499" i="17"/>
  <c r="V792" i="17"/>
  <c r="V1022" i="17"/>
  <c r="V918" i="17"/>
  <c r="V1128" i="17"/>
  <c r="V1351" i="17"/>
  <c r="V1859" i="17"/>
  <c r="V3022" i="17"/>
  <c r="V1279" i="17"/>
  <c r="V841" i="17"/>
  <c r="V1058" i="17"/>
  <c r="V761" i="17"/>
  <c r="X213" i="19"/>
  <c r="V2559" i="17"/>
  <c r="V2664" i="17"/>
  <c r="X234" i="19"/>
  <c r="V3153" i="17"/>
  <c r="V3149" i="17"/>
  <c r="V3184" i="17"/>
  <c r="V3162" i="17"/>
  <c r="V1212" i="17"/>
  <c r="V1170" i="17"/>
  <c r="V1417" i="17"/>
  <c r="V1409" i="17"/>
  <c r="V582" i="17"/>
  <c r="V586" i="17"/>
  <c r="V634" i="17"/>
  <c r="V777" i="17"/>
  <c r="V980" i="17"/>
  <c r="V1167" i="17"/>
  <c r="V1248" i="17"/>
  <c r="V1832" i="17"/>
  <c r="V1850" i="17"/>
  <c r="V3117" i="17"/>
  <c r="V2949" i="17"/>
  <c r="V1858" i="17"/>
  <c r="V1186" i="17"/>
  <c r="V1810" i="17"/>
  <c r="V961" i="17"/>
  <c r="V999" i="17"/>
  <c r="X342" i="19"/>
  <c r="X289" i="19"/>
  <c r="V1643" i="17"/>
  <c r="V1879" i="17"/>
  <c r="V2566" i="17"/>
  <c r="V3154" i="17"/>
  <c r="V1842" i="17"/>
  <c r="V1478" i="17"/>
  <c r="X218" i="19"/>
  <c r="V2779" i="17"/>
  <c r="V2851" i="17"/>
  <c r="V2884" i="17"/>
  <c r="V3412" i="17"/>
  <c r="V2514" i="17"/>
  <c r="V1508" i="17"/>
  <c r="V1951" i="17"/>
  <c r="V2687" i="17"/>
  <c r="V3301" i="17"/>
  <c r="V776" i="17"/>
  <c r="V583" i="17"/>
  <c r="V813" i="17"/>
  <c r="V1010" i="17"/>
  <c r="V1172" i="17"/>
  <c r="V1237" i="17"/>
  <c r="V1835" i="17"/>
  <c r="V1921" i="17"/>
  <c r="V3125" i="17"/>
  <c r="V2958" i="17"/>
  <c r="V1860" i="17"/>
  <c r="V2515" i="17"/>
  <c r="V353" i="17"/>
  <c r="V391" i="17"/>
  <c r="V1116" i="17"/>
  <c r="X140" i="19"/>
  <c r="V1541" i="17"/>
  <c r="V1587" i="17"/>
  <c r="V1609" i="17"/>
  <c r="V1723" i="17"/>
  <c r="V2024" i="17"/>
  <c r="V2355" i="17"/>
  <c r="V2443" i="17"/>
  <c r="V945" i="17"/>
  <c r="V587" i="17"/>
  <c r="V646" i="17"/>
  <c r="V981" i="17"/>
  <c r="V762" i="17"/>
  <c r="V911" i="17"/>
  <c r="V973" i="17"/>
  <c r="V1035" i="17"/>
  <c r="V1156" i="17"/>
  <c r="V1514" i="17"/>
  <c r="V1548" i="17"/>
  <c r="V1779" i="17"/>
  <c r="V2010" i="17"/>
  <c r="V2357" i="17"/>
  <c r="V2423" i="17"/>
  <c r="V2453" i="17"/>
  <c r="V2810" i="17"/>
  <c r="V2864" i="17"/>
  <c r="V2906" i="17"/>
  <c r="X61" i="19"/>
  <c r="X226" i="19"/>
  <c r="X211" i="19"/>
  <c r="X116" i="19"/>
  <c r="X321" i="19"/>
  <c r="X64" i="19"/>
  <c r="X74" i="19"/>
  <c r="X155" i="19"/>
  <c r="X158" i="19"/>
  <c r="X239" i="19"/>
  <c r="X138" i="19"/>
  <c r="X91" i="19"/>
  <c r="X105" i="19"/>
  <c r="X163" i="19"/>
  <c r="X205" i="19"/>
  <c r="X287" i="19"/>
  <c r="X120" i="19"/>
  <c r="X131" i="19"/>
  <c r="X322" i="19"/>
  <c r="X43" i="19"/>
  <c r="X160" i="19"/>
  <c r="X206" i="19"/>
  <c r="X209" i="19"/>
  <c r="X93" i="19"/>
  <c r="X132" i="19"/>
  <c r="X173" i="19"/>
  <c r="X184" i="19"/>
  <c r="X232" i="19"/>
  <c r="X281" i="19"/>
  <c r="X118" i="19"/>
  <c r="X161" i="19"/>
  <c r="X263" i="19"/>
  <c r="X141" i="19"/>
  <c r="X216" i="19"/>
  <c r="X258" i="19"/>
  <c r="X264" i="19"/>
  <c r="X250" i="19"/>
  <c r="X39" i="19"/>
  <c r="X119" i="19"/>
  <c r="X159" i="19"/>
  <c r="X191" i="19"/>
  <c r="X164" i="19"/>
  <c r="X162" i="19"/>
  <c r="X170" i="19"/>
  <c r="A3" i="17"/>
  <c r="A4" i="17"/>
  <c r="A5" i="17"/>
  <c r="A6" i="17"/>
  <c r="A7" i="17"/>
  <c r="A8" i="17"/>
  <c r="A9" i="17"/>
  <c r="A10" i="17"/>
  <c r="A11" i="17"/>
  <c r="A13" i="17"/>
  <c r="A14" i="17"/>
  <c r="A15" i="17"/>
  <c r="A16" i="17"/>
  <c r="A17" i="17"/>
  <c r="A20" i="17"/>
  <c r="A21" i="17"/>
  <c r="A22" i="17"/>
  <c r="A23"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4" i="17"/>
  <c r="A85" i="17"/>
  <c r="A87" i="17"/>
  <c r="A89" i="17"/>
  <c r="A90" i="17"/>
  <c r="A91" i="17"/>
  <c r="A92" i="17"/>
  <c r="A93" i="17"/>
  <c r="A94" i="17"/>
  <c r="A95" i="17"/>
  <c r="A96" i="17"/>
  <c r="A97" i="17"/>
  <c r="A98" i="17"/>
  <c r="A99" i="17"/>
  <c r="A100" i="17"/>
  <c r="A101" i="17"/>
  <c r="A103" i="17"/>
  <c r="A105" i="17"/>
  <c r="A106" i="17"/>
  <c r="A107" i="17"/>
  <c r="A108" i="17"/>
  <c r="A109" i="17"/>
  <c r="A110" i="17"/>
  <c r="A111" i="17"/>
  <c r="A113" i="17"/>
  <c r="A114" i="17"/>
  <c r="A115" i="17"/>
  <c r="A116" i="17"/>
  <c r="A117" i="17"/>
  <c r="A118" i="17"/>
  <c r="A119" i="17"/>
  <c r="A120" i="17"/>
  <c r="A121" i="17"/>
  <c r="A122" i="17"/>
  <c r="A123" i="17"/>
  <c r="A124" i="17"/>
  <c r="A126" i="17"/>
  <c r="A127" i="17"/>
  <c r="A128" i="17"/>
  <c r="A129"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6" i="17"/>
  <c r="A157" i="17"/>
  <c r="A158" i="17"/>
  <c r="A159" i="17"/>
  <c r="A160" i="17"/>
  <c r="A161" i="17"/>
  <c r="A162" i="17"/>
  <c r="A163" i="17"/>
  <c r="A164" i="17"/>
  <c r="A165" i="17"/>
  <c r="A166" i="17"/>
  <c r="A167" i="17"/>
  <c r="A168" i="17"/>
  <c r="A169" i="17"/>
  <c r="A170" i="17"/>
  <c r="A171" i="17"/>
  <c r="A172" i="17"/>
  <c r="A173" i="17"/>
  <c r="A175" i="17"/>
  <c r="A176" i="17"/>
  <c r="A177" i="17"/>
  <c r="A178" i="17"/>
  <c r="A179" i="17"/>
  <c r="A182" i="17"/>
  <c r="A183" i="17"/>
  <c r="A184" i="17"/>
  <c r="A185" i="17"/>
  <c r="A186" i="17"/>
  <c r="A187"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8" i="17"/>
  <c r="A259" i="17"/>
  <c r="A260" i="17"/>
  <c r="A261" i="17"/>
  <c r="A262" i="17"/>
  <c r="A263" i="17"/>
  <c r="A265" i="17"/>
  <c r="A267" i="17"/>
  <c r="A268" i="17"/>
  <c r="A269" i="17"/>
  <c r="A271" i="17"/>
  <c r="A272" i="17"/>
  <c r="A273" i="17"/>
  <c r="A274" i="17"/>
  <c r="A275" i="17"/>
  <c r="A276" i="17"/>
  <c r="A277" i="17"/>
  <c r="A278" i="17"/>
  <c r="A279" i="17"/>
  <c r="A280" i="17"/>
  <c r="A281" i="17"/>
  <c r="A282" i="17"/>
  <c r="A283" i="17"/>
  <c r="A285" i="17"/>
  <c r="A286" i="17"/>
  <c r="A287" i="17"/>
  <c r="A288" i="17"/>
  <c r="A289" i="17"/>
  <c r="A290" i="17"/>
  <c r="A291" i="17"/>
  <c r="A292" i="17"/>
  <c r="A293" i="17"/>
  <c r="A294" i="17"/>
  <c r="A297" i="17"/>
  <c r="A298" i="17"/>
  <c r="A299" i="17"/>
  <c r="A300" i="17"/>
  <c r="A301" i="17"/>
  <c r="A302" i="17"/>
  <c r="A306" i="17"/>
  <c r="A307" i="17"/>
  <c r="A308" i="17"/>
  <c r="A309" i="17"/>
  <c r="A310" i="17"/>
  <c r="A311" i="17"/>
  <c r="A312" i="17"/>
  <c r="A313" i="17"/>
  <c r="A314" i="17"/>
  <c r="A315" i="17"/>
  <c r="A316" i="17"/>
  <c r="A318" i="17"/>
  <c r="A319" i="17"/>
  <c r="A320" i="17"/>
  <c r="A321" i="17"/>
  <c r="A322" i="17"/>
  <c r="A323" i="17"/>
  <c r="A324" i="17"/>
  <c r="A325" i="17"/>
  <c r="A326" i="17"/>
  <c r="A327" i="17"/>
  <c r="A328" i="17"/>
  <c r="A329" i="17"/>
  <c r="A330" i="17"/>
  <c r="A331" i="17"/>
  <c r="A332" i="17"/>
  <c r="A333" i="17"/>
  <c r="A334" i="17"/>
  <c r="A335" i="17"/>
  <c r="A336" i="17"/>
  <c r="A337" i="17"/>
  <c r="A338" i="17"/>
  <c r="A339"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8" i="17"/>
  <c r="A459" i="17"/>
  <c r="A460" i="17"/>
  <c r="A461" i="17"/>
  <c r="A462" i="17"/>
  <c r="A463" i="17"/>
  <c r="A464" i="17"/>
  <c r="A465" i="17"/>
  <c r="A466" i="17"/>
  <c r="A467" i="17"/>
  <c r="A468" i="17"/>
  <c r="A469" i="17"/>
  <c r="A470" i="17"/>
  <c r="A472" i="17"/>
  <c r="A473" i="17"/>
  <c r="A474" i="17"/>
  <c r="A475" i="17"/>
  <c r="A476" i="17"/>
  <c r="A477" i="17"/>
  <c r="A479" i="17"/>
  <c r="A480" i="17"/>
  <c r="A481" i="17"/>
  <c r="A482" i="17"/>
  <c r="A483" i="17"/>
  <c r="A486" i="17"/>
  <c r="A484" i="17"/>
  <c r="A485"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4" i="17"/>
  <c r="A515" i="17"/>
  <c r="A516" i="17"/>
  <c r="A517" i="17"/>
  <c r="A518" i="17"/>
  <c r="A520" i="17"/>
  <c r="A521" i="17"/>
  <c r="A522" i="17"/>
  <c r="A523" i="17"/>
  <c r="A524" i="17"/>
  <c r="A525" i="17"/>
  <c r="A526" i="17"/>
  <c r="A528" i="17"/>
  <c r="A529" i="17"/>
  <c r="A530" i="17"/>
  <c r="A531" i="17"/>
  <c r="A532" i="17"/>
  <c r="A533" i="17"/>
  <c r="A534" i="17"/>
  <c r="A535" i="17"/>
  <c r="A536" i="17"/>
  <c r="A537" i="17"/>
  <c r="A538" i="17"/>
  <c r="A539" i="17"/>
  <c r="A540" i="17"/>
  <c r="A541" i="17"/>
  <c r="A542" i="17"/>
  <c r="A543" i="17"/>
  <c r="A544" i="17"/>
  <c r="A545" i="17"/>
  <c r="A546" i="17"/>
  <c r="A547" i="17"/>
  <c r="A548" i="17"/>
  <c r="A549" i="17"/>
  <c r="A550" i="17"/>
  <c r="A551" i="17"/>
  <c r="A552" i="17"/>
  <c r="A553" i="17"/>
  <c r="A554" i="17"/>
  <c r="A556" i="17"/>
  <c r="A557" i="17"/>
  <c r="A558" i="17"/>
  <c r="A559" i="17"/>
  <c r="A560" i="17"/>
  <c r="A561" i="17"/>
  <c r="A562" i="17"/>
  <c r="A563" i="17"/>
  <c r="A564" i="17"/>
  <c r="A565" i="17"/>
  <c r="A566" i="17"/>
  <c r="A567" i="17"/>
  <c r="A568" i="17"/>
  <c r="A569" i="17"/>
  <c r="A571" i="17"/>
  <c r="A572" i="17"/>
  <c r="A573" i="17"/>
  <c r="A574" i="17"/>
  <c r="A575" i="17"/>
  <c r="A576" i="17"/>
  <c r="A577" i="17"/>
  <c r="A578" i="17"/>
  <c r="A579" i="17"/>
  <c r="A580" i="17"/>
  <c r="A581" i="17"/>
  <c r="A582" i="17"/>
  <c r="A583" i="17"/>
  <c r="A584" i="17"/>
  <c r="A585" i="17"/>
  <c r="A586" i="17"/>
  <c r="A587" i="17"/>
  <c r="A588" i="17"/>
  <c r="A589" i="17"/>
  <c r="A590" i="17"/>
  <c r="A591" i="17"/>
  <c r="A592" i="17"/>
  <c r="A593" i="17"/>
  <c r="A594" i="17"/>
  <c r="A595" i="17"/>
  <c r="A596" i="17"/>
  <c r="A597" i="17"/>
  <c r="A598" i="17"/>
  <c r="A601" i="17"/>
  <c r="A602" i="17"/>
  <c r="A603" i="17"/>
  <c r="A604" i="17"/>
  <c r="A605" i="17"/>
  <c r="A606" i="17"/>
  <c r="A607" i="17"/>
  <c r="A608" i="17"/>
  <c r="A609" i="17"/>
  <c r="A610" i="17"/>
  <c r="A611" i="17"/>
  <c r="A612" i="17"/>
  <c r="A613" i="17"/>
  <c r="A614" i="17"/>
  <c r="A615" i="17"/>
  <c r="A616" i="17"/>
  <c r="A617" i="17"/>
  <c r="A618" i="17"/>
  <c r="A619" i="17"/>
  <c r="A620" i="17"/>
  <c r="A621" i="17"/>
  <c r="A622" i="17"/>
  <c r="A623" i="17"/>
  <c r="A624" i="17"/>
  <c r="A625" i="17"/>
  <c r="A626" i="17"/>
  <c r="A627" i="17"/>
  <c r="A628" i="17"/>
  <c r="A630" i="17"/>
  <c r="A631" i="17"/>
  <c r="A632" i="17"/>
  <c r="A633" i="17"/>
  <c r="A634" i="17"/>
  <c r="A635" i="17"/>
  <c r="A636" i="17"/>
  <c r="A637" i="17"/>
  <c r="A638" i="17"/>
  <c r="A639" i="17"/>
  <c r="A641" i="17"/>
  <c r="A642" i="17"/>
  <c r="A643" i="17"/>
  <c r="A644" i="17"/>
  <c r="A645" i="17"/>
  <c r="A646" i="17"/>
  <c r="A647" i="17"/>
  <c r="A648" i="17"/>
  <c r="A649" i="17"/>
  <c r="A650" i="17"/>
  <c r="A651" i="17"/>
  <c r="A652" i="17"/>
  <c r="A653" i="17"/>
  <c r="A654" i="17"/>
  <c r="A655" i="17"/>
  <c r="A656" i="17"/>
  <c r="A657" i="17"/>
  <c r="A658" i="17"/>
  <c r="A659" i="17"/>
  <c r="A660" i="17"/>
  <c r="A661" i="17"/>
  <c r="A662" i="17"/>
  <c r="A663" i="17"/>
  <c r="A664" i="17"/>
  <c r="A665" i="17"/>
  <c r="A666" i="17"/>
  <c r="A667" i="17"/>
  <c r="A668" i="17"/>
  <c r="A669" i="17"/>
  <c r="A670" i="17"/>
  <c r="A671" i="17"/>
  <c r="A672" i="17"/>
  <c r="A673" i="17"/>
  <c r="A674" i="17"/>
  <c r="A675" i="17"/>
  <c r="A676" i="17"/>
  <c r="A677" i="17"/>
  <c r="A678" i="17"/>
  <c r="A679" i="17"/>
  <c r="A680" i="17"/>
  <c r="A681" i="17"/>
  <c r="A682" i="17"/>
  <c r="A683" i="17"/>
  <c r="A684" i="17"/>
  <c r="A685" i="17"/>
  <c r="A686" i="17"/>
  <c r="A687" i="17"/>
  <c r="A688" i="17"/>
  <c r="A689" i="17"/>
  <c r="A690" i="17"/>
  <c r="A691" i="17"/>
  <c r="A692" i="17"/>
  <c r="A693" i="17"/>
  <c r="A694" i="17"/>
  <c r="A695" i="17"/>
  <c r="A696" i="17"/>
  <c r="A697" i="17"/>
  <c r="A698" i="17"/>
  <c r="A699" i="17"/>
  <c r="A700" i="17"/>
  <c r="A701" i="17"/>
  <c r="A702" i="17"/>
  <c r="A703" i="17"/>
  <c r="A704" i="17"/>
  <c r="A705" i="17"/>
  <c r="A706" i="17"/>
  <c r="A707" i="17"/>
  <c r="A708" i="17"/>
  <c r="A709" i="17"/>
  <c r="A710" i="17"/>
  <c r="A711" i="17"/>
  <c r="A712" i="17"/>
  <c r="A713" i="17"/>
  <c r="A714" i="17"/>
  <c r="A715" i="17"/>
  <c r="A716" i="17"/>
  <c r="A717" i="17"/>
  <c r="A718" i="17"/>
  <c r="A719" i="17"/>
  <c r="A720" i="17"/>
  <c r="A721" i="17"/>
  <c r="A722" i="17"/>
  <c r="A723" i="17"/>
  <c r="A724" i="17"/>
  <c r="A725" i="17"/>
  <c r="A726" i="17"/>
  <c r="A727" i="17"/>
  <c r="A728" i="17"/>
  <c r="A729" i="17"/>
  <c r="A730" i="17"/>
  <c r="A731" i="17"/>
  <c r="A732" i="17"/>
  <c r="A733" i="17"/>
  <c r="A734" i="17"/>
  <c r="A735" i="17"/>
  <c r="A736" i="17"/>
  <c r="A737" i="17"/>
  <c r="A738" i="17"/>
  <c r="A739" i="17"/>
  <c r="A741" i="17"/>
  <c r="A742" i="17"/>
  <c r="A743" i="17"/>
  <c r="A744" i="17"/>
  <c r="A745" i="17"/>
  <c r="A746" i="17"/>
  <c r="A747" i="17"/>
  <c r="A748" i="17"/>
  <c r="A749" i="17"/>
  <c r="A750" i="17"/>
  <c r="A751" i="17"/>
  <c r="A752" i="17"/>
  <c r="A753" i="17"/>
  <c r="A754" i="17"/>
  <c r="A755" i="17"/>
  <c r="A756"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5" i="17"/>
  <c r="A786" i="17"/>
  <c r="A787" i="17"/>
  <c r="A788" i="17"/>
  <c r="A789" i="17"/>
  <c r="A792" i="17"/>
  <c r="A793" i="17"/>
  <c r="A794" i="17"/>
  <c r="A795" i="17"/>
  <c r="A796" i="17"/>
  <c r="A797" i="17"/>
  <c r="A798" i="17"/>
  <c r="A799" i="17"/>
  <c r="A800" i="17"/>
  <c r="A801"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7" i="17"/>
  <c r="A878" i="17"/>
  <c r="A879" i="17"/>
  <c r="A880"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5" i="17"/>
  <c r="A996" i="17"/>
  <c r="A997" i="17"/>
  <c r="A998" i="17"/>
  <c r="A999" i="17"/>
  <c r="A1000" i="17"/>
  <c r="A1001" i="17"/>
  <c r="A1002" i="17"/>
  <c r="A1003" i="17"/>
  <c r="A1004" i="17"/>
  <c r="A1005" i="17"/>
  <c r="A1006" i="17"/>
  <c r="A1007" i="17"/>
  <c r="A1008" i="17"/>
  <c r="A1009" i="17"/>
  <c r="A1010" i="17"/>
  <c r="A1011" i="17"/>
  <c r="A1012" i="17"/>
  <c r="A1013" i="17"/>
  <c r="A1014" i="17"/>
  <c r="A1015" i="17"/>
  <c r="A1016" i="17"/>
  <c r="A1017" i="17"/>
  <c r="A1018" i="17"/>
  <c r="A1019" i="17"/>
  <c r="A1020" i="17"/>
  <c r="A1021" i="17"/>
  <c r="A1022" i="17"/>
  <c r="A1023" i="17"/>
  <c r="A1024" i="17"/>
  <c r="A1025" i="17"/>
  <c r="A1026" i="17"/>
  <c r="A1027" i="17"/>
  <c r="A1028" i="17"/>
  <c r="A1029" i="17"/>
  <c r="A1030" i="17"/>
  <c r="A1031" i="17"/>
  <c r="A1032" i="17"/>
  <c r="A1033" i="17"/>
  <c r="A1034" i="17"/>
  <c r="A1035" i="17"/>
  <c r="A1036" i="17"/>
  <c r="A1037" i="17"/>
  <c r="A1038" i="17"/>
  <c r="A1039" i="17"/>
  <c r="A1040" i="17"/>
  <c r="A1041" i="17"/>
  <c r="A1042" i="17"/>
  <c r="A1043" i="17"/>
  <c r="A1044" i="17"/>
  <c r="A1045" i="17"/>
  <c r="A1046" i="17"/>
  <c r="A1047" i="17"/>
  <c r="A1048" i="17"/>
  <c r="A1049" i="17"/>
  <c r="A1050" i="17"/>
  <c r="A1051" i="17"/>
  <c r="A1052" i="17"/>
  <c r="A1053" i="17"/>
  <c r="A1055" i="17"/>
  <c r="A1056" i="17"/>
  <c r="A1057" i="17"/>
  <c r="A1058" i="17"/>
  <c r="A1059" i="17"/>
  <c r="A1060" i="17"/>
  <c r="A1061" i="17"/>
  <c r="A1062" i="17"/>
  <c r="A1063" i="17"/>
  <c r="A1064" i="17"/>
  <c r="A1065" i="17"/>
  <c r="A1066" i="17"/>
  <c r="A1067" i="17"/>
  <c r="A1068" i="17"/>
  <c r="A1069" i="17"/>
  <c r="A1070" i="17"/>
  <c r="A1071" i="17"/>
  <c r="A1072" i="17"/>
  <c r="A1073" i="17"/>
  <c r="A1074" i="17"/>
  <c r="A1075" i="17"/>
  <c r="A1076" i="17"/>
  <c r="A1077" i="17"/>
  <c r="A1078" i="17"/>
  <c r="A1079" i="17"/>
  <c r="A1080" i="17"/>
  <c r="A1081" i="17"/>
  <c r="A1082" i="17"/>
  <c r="A1083" i="17"/>
  <c r="A1084" i="17"/>
  <c r="A1085" i="17"/>
  <c r="A1086" i="17"/>
  <c r="A1087" i="17"/>
  <c r="A1088" i="17"/>
  <c r="A1089" i="17"/>
  <c r="A1090" i="17"/>
  <c r="A1091" i="17"/>
  <c r="A1092" i="17"/>
  <c r="A1093" i="17"/>
  <c r="A1094" i="17"/>
  <c r="A1095" i="17"/>
  <c r="A1096" i="17"/>
  <c r="A1097" i="17"/>
  <c r="A1098" i="17"/>
  <c r="A1099" i="17"/>
  <c r="A1100" i="17"/>
  <c r="A1101" i="17"/>
  <c r="A1102" i="17"/>
  <c r="A1103" i="17"/>
  <c r="A1104" i="17"/>
  <c r="A1105" i="17"/>
  <c r="A1106" i="17"/>
  <c r="A1107" i="17"/>
  <c r="A1108" i="17"/>
  <c r="A1109" i="17"/>
  <c r="A1110" i="17"/>
  <c r="A1111" i="17"/>
  <c r="A1112" i="17"/>
  <c r="A1113" i="17"/>
  <c r="A1114" i="17"/>
  <c r="A1115" i="17"/>
  <c r="A1116" i="17"/>
  <c r="A1117" i="17"/>
  <c r="A1118" i="17"/>
  <c r="A1119" i="17"/>
  <c r="A1120" i="17"/>
  <c r="A1121" i="17"/>
  <c r="A1122" i="17"/>
  <c r="A1123" i="17"/>
  <c r="A1124" i="17"/>
  <c r="A1125" i="17"/>
  <c r="A1126" i="17"/>
  <c r="A1127" i="17"/>
  <c r="A1128" i="17"/>
  <c r="A1129" i="17"/>
  <c r="A1130" i="17"/>
  <c r="A1131" i="17"/>
  <c r="A1132" i="17"/>
  <c r="A1133" i="17"/>
  <c r="A1134" i="17"/>
  <c r="A1135" i="17"/>
  <c r="A1136" i="17"/>
  <c r="A1137" i="17"/>
  <c r="A1138" i="17"/>
  <c r="A1139" i="17"/>
  <c r="A1140" i="17"/>
  <c r="A1141" i="17"/>
  <c r="A1142" i="17"/>
  <c r="A1143" i="17"/>
  <c r="A1144" i="17"/>
  <c r="A1145" i="17"/>
  <c r="A1146" i="17"/>
  <c r="A1147" i="17"/>
  <c r="A1148" i="17"/>
  <c r="A1149" i="17"/>
  <c r="A1150" i="17"/>
  <c r="A1151" i="17"/>
  <c r="A1152" i="17"/>
  <c r="A1153" i="17"/>
  <c r="A1154" i="17"/>
  <c r="A1155" i="17"/>
  <c r="A1156" i="17"/>
  <c r="A1157" i="17"/>
  <c r="A1158" i="17"/>
  <c r="A1159" i="17"/>
  <c r="A1160" i="17"/>
  <c r="A1161" i="17"/>
  <c r="A1162" i="17"/>
  <c r="A1163" i="17"/>
  <c r="A1164" i="17"/>
  <c r="A1165" i="17"/>
  <c r="A1166" i="17"/>
  <c r="A1167" i="17"/>
  <c r="A1169" i="17"/>
  <c r="A1170" i="17"/>
  <c r="A1171" i="17"/>
  <c r="A1172" i="17"/>
  <c r="A1173" i="17"/>
  <c r="A1174" i="17"/>
  <c r="A1175" i="17"/>
  <c r="A1176" i="17"/>
  <c r="A1177" i="17"/>
  <c r="A1178" i="17"/>
  <c r="A1179" i="17"/>
  <c r="A1180" i="17"/>
  <c r="A1181" i="17"/>
  <c r="A1182" i="17"/>
  <c r="A1184" i="17"/>
  <c r="A1185" i="17"/>
  <c r="A1186" i="17"/>
  <c r="A1187" i="17"/>
  <c r="A1188" i="17"/>
  <c r="A1189" i="17"/>
  <c r="A1190" i="17"/>
  <c r="A1191" i="17"/>
  <c r="A1192" i="17"/>
  <c r="A1193" i="17"/>
  <c r="A1194" i="17"/>
  <c r="A1195" i="17"/>
  <c r="A1196" i="17"/>
  <c r="A1197" i="17"/>
  <c r="A1198" i="17"/>
  <c r="A1200" i="17"/>
  <c r="A1201" i="17"/>
  <c r="A1202" i="17"/>
  <c r="A1203" i="17"/>
  <c r="A1204" i="17"/>
  <c r="A1205" i="17"/>
  <c r="A1206" i="17"/>
  <c r="A1207" i="17"/>
  <c r="A1208" i="17"/>
  <c r="A1209" i="17"/>
  <c r="A1210" i="17"/>
  <c r="A1211" i="17"/>
  <c r="A1212" i="17"/>
  <c r="A1214" i="17"/>
  <c r="A1215" i="17"/>
  <c r="A1216" i="17"/>
  <c r="A1217" i="17"/>
  <c r="A1218" i="17"/>
  <c r="A1219" i="17"/>
  <c r="A1220" i="17"/>
  <c r="A1221" i="17"/>
  <c r="A1222" i="17"/>
  <c r="A1223" i="17"/>
  <c r="A1224" i="17"/>
  <c r="A1225" i="17"/>
  <c r="A1226" i="17"/>
  <c r="A1227" i="17"/>
  <c r="A1228" i="17"/>
  <c r="A1229" i="17"/>
  <c r="A1230" i="17"/>
  <c r="A1231" i="17"/>
  <c r="A1233" i="17"/>
  <c r="A1234" i="17"/>
  <c r="A1235" i="17"/>
  <c r="A1236" i="17"/>
  <c r="A1237" i="17"/>
  <c r="A1238" i="17"/>
  <c r="A1239" i="17"/>
  <c r="A1240" i="17"/>
  <c r="A1241" i="17"/>
  <c r="A1242" i="17"/>
  <c r="A1243" i="17"/>
  <c r="A1244" i="17"/>
  <c r="A1245" i="17"/>
  <c r="A1246" i="17"/>
  <c r="A1247" i="17"/>
  <c r="A1248" i="17"/>
  <c r="A1249" i="17"/>
  <c r="A1250" i="17"/>
  <c r="A1251" i="17"/>
  <c r="A1252" i="17"/>
  <c r="A1253" i="17"/>
  <c r="A1254" i="17"/>
  <c r="A1255" i="17"/>
  <c r="A1257" i="17"/>
  <c r="A1259" i="17"/>
  <c r="A1260" i="17"/>
  <c r="A1261" i="17"/>
  <c r="A1262" i="17"/>
  <c r="A1263" i="17"/>
  <c r="A1264" i="17"/>
  <c r="A1265" i="17"/>
  <c r="A1266" i="17"/>
  <c r="A1267" i="17"/>
  <c r="A1268" i="17"/>
  <c r="A1269" i="17"/>
  <c r="A1270" i="17"/>
  <c r="A1271" i="17"/>
  <c r="A1272" i="17"/>
  <c r="A1273" i="17"/>
  <c r="A1274" i="17"/>
  <c r="A1275" i="17"/>
  <c r="A1276" i="17"/>
  <c r="A1277" i="17"/>
  <c r="A1278" i="17"/>
  <c r="A1279" i="17"/>
  <c r="A1280" i="17"/>
  <c r="A1281" i="17"/>
  <c r="A1282" i="17"/>
  <c r="A1283" i="17"/>
  <c r="A1284" i="17"/>
  <c r="A1285" i="17"/>
  <c r="A1286" i="17"/>
  <c r="A1287" i="17"/>
  <c r="A1288" i="17"/>
  <c r="A1289" i="17"/>
  <c r="A1290" i="17"/>
  <c r="A1291" i="17"/>
  <c r="A1292" i="17"/>
  <c r="A1293" i="17"/>
  <c r="A1294" i="17"/>
  <c r="A1295" i="17"/>
  <c r="A1296" i="17"/>
  <c r="A1297" i="17"/>
  <c r="A1298" i="17"/>
  <c r="A1299" i="17"/>
  <c r="A1300" i="17"/>
  <c r="A1301" i="17"/>
  <c r="A1302" i="17"/>
  <c r="A1303" i="17"/>
  <c r="A1304" i="17"/>
  <c r="A1305" i="17"/>
  <c r="A1306" i="17"/>
  <c r="A1307" i="17"/>
  <c r="A1308" i="17"/>
  <c r="A1309" i="17"/>
  <c r="A1310" i="17"/>
  <c r="A1311" i="17"/>
  <c r="A1312" i="17"/>
  <c r="A1313" i="17"/>
  <c r="A1314" i="17"/>
  <c r="A1315" i="17"/>
  <c r="A1316" i="17"/>
  <c r="A1317" i="17"/>
  <c r="A1318" i="17"/>
  <c r="A1319" i="17"/>
  <c r="A1320" i="17"/>
  <c r="A1321" i="17"/>
  <c r="A1322" i="17"/>
  <c r="A1323" i="17"/>
  <c r="A1324" i="17"/>
  <c r="A1325" i="17"/>
  <c r="A1326" i="17"/>
  <c r="A1327" i="17"/>
  <c r="A1328" i="17"/>
  <c r="A1329" i="17"/>
  <c r="A1330" i="17"/>
  <c r="A1331" i="17"/>
  <c r="A1332" i="17"/>
  <c r="A1333" i="17"/>
  <c r="A1334" i="17"/>
  <c r="A1335" i="17"/>
  <c r="A1336" i="17"/>
  <c r="A1337" i="17"/>
  <c r="A1338" i="17"/>
  <c r="A1339" i="17"/>
  <c r="A1340" i="17"/>
  <c r="A1341" i="17"/>
  <c r="A1342" i="17"/>
  <c r="A1343" i="17"/>
  <c r="A1344" i="17"/>
  <c r="A1345" i="17"/>
  <c r="A1346" i="17"/>
  <c r="A1347" i="17"/>
  <c r="A1348" i="17"/>
  <c r="A1349" i="17"/>
  <c r="A1350" i="17"/>
  <c r="A1351" i="17"/>
  <c r="A1352" i="17"/>
  <c r="A1353" i="17"/>
  <c r="A1354" i="17"/>
  <c r="A1355" i="17"/>
  <c r="A1356" i="17"/>
  <c r="A1357" i="17"/>
  <c r="A1358" i="17"/>
  <c r="A1359" i="17"/>
  <c r="A1360" i="17"/>
  <c r="A1361" i="17"/>
  <c r="A1362" i="17"/>
  <c r="A1363" i="17"/>
  <c r="A1364" i="17"/>
  <c r="A1365" i="17"/>
  <c r="A1366" i="17"/>
  <c r="A1367" i="17"/>
  <c r="A1368" i="17"/>
  <c r="A1369" i="17"/>
  <c r="A1370" i="17"/>
  <c r="A1371" i="17"/>
  <c r="A1372" i="17"/>
  <c r="A1373" i="17"/>
  <c r="A1374" i="17"/>
  <c r="A1375" i="17"/>
  <c r="A1376" i="17"/>
  <c r="A1377" i="17"/>
  <c r="A1378" i="17"/>
  <c r="A1379" i="17"/>
  <c r="A1380" i="17"/>
  <c r="A1381" i="17"/>
  <c r="A1382" i="17"/>
  <c r="A1383" i="17"/>
  <c r="A1384" i="17"/>
  <c r="A1385" i="17"/>
  <c r="A1386" i="17"/>
  <c r="A1387" i="17"/>
  <c r="A1388" i="17"/>
  <c r="A1389" i="17"/>
  <c r="A1390" i="17"/>
  <c r="A1391" i="17"/>
  <c r="A1392" i="17"/>
  <c r="A1393" i="17"/>
  <c r="A1394" i="17"/>
  <c r="A1395" i="17"/>
  <c r="A1396" i="17"/>
  <c r="A1397" i="17"/>
  <c r="A1398" i="17"/>
  <c r="A1399" i="17"/>
  <c r="A1400" i="17"/>
  <c r="A1401" i="17"/>
  <c r="A1402" i="17"/>
  <c r="A1403" i="17"/>
  <c r="A1404" i="17"/>
  <c r="A1405" i="17"/>
  <c r="A1406" i="17"/>
  <c r="A1407" i="17"/>
  <c r="A1408" i="17"/>
  <c r="A1409" i="17"/>
  <c r="A1410" i="17"/>
  <c r="A1411" i="17"/>
  <c r="A1412" i="17"/>
  <c r="A1413" i="17"/>
  <c r="A1414" i="17"/>
  <c r="A1415" i="17"/>
  <c r="A1416" i="17"/>
  <c r="A1417" i="17"/>
  <c r="A1418" i="17"/>
  <c r="A1419" i="17"/>
  <c r="A1420" i="17"/>
  <c r="A1421" i="17"/>
  <c r="A1422" i="17"/>
  <c r="A1424" i="17"/>
  <c r="A1425" i="17"/>
  <c r="A1426" i="17"/>
  <c r="A1427" i="17"/>
  <c r="A1428" i="17"/>
  <c r="A1429" i="17"/>
  <c r="A1430" i="17"/>
  <c r="A1431" i="17"/>
  <c r="A1432" i="17"/>
  <c r="A1433" i="17"/>
  <c r="A1434" i="17"/>
  <c r="A1435" i="17"/>
  <c r="A1436" i="17"/>
  <c r="A1437" i="17"/>
  <c r="A1438" i="17"/>
  <c r="A1439" i="17"/>
  <c r="A1440" i="17"/>
  <c r="A1441" i="17"/>
  <c r="A1442" i="17"/>
  <c r="A1443" i="17"/>
  <c r="A1444" i="17"/>
  <c r="A1445" i="17"/>
  <c r="A1446" i="17"/>
  <c r="A1447" i="17"/>
  <c r="A1448" i="17"/>
  <c r="A1449" i="17"/>
  <c r="A1450" i="17"/>
  <c r="A1451" i="17"/>
  <c r="A1452" i="17"/>
  <c r="A1453" i="17"/>
  <c r="A1454" i="17"/>
  <c r="A1455" i="17"/>
  <c r="A1456" i="17"/>
  <c r="A1457" i="17"/>
  <c r="A1458" i="17"/>
  <c r="A1459" i="17"/>
  <c r="A1461" i="17"/>
  <c r="A1460" i="17"/>
  <c r="A1462" i="17"/>
  <c r="A1463" i="17"/>
  <c r="A1464" i="17"/>
  <c r="A1465" i="17"/>
  <c r="A1466" i="17"/>
  <c r="A1468" i="17"/>
  <c r="A1469" i="17"/>
  <c r="A1470" i="17"/>
  <c r="A1471" i="17"/>
  <c r="A1472" i="17"/>
  <c r="A1473" i="17"/>
  <c r="A1475" i="17"/>
  <c r="A1476" i="17"/>
  <c r="A1478" i="17"/>
  <c r="A1479" i="17"/>
  <c r="A1481" i="17"/>
  <c r="A1482" i="17"/>
  <c r="A1483" i="17"/>
  <c r="A1484" i="17"/>
  <c r="A1485" i="17"/>
  <c r="A1486" i="17"/>
  <c r="A1487" i="17"/>
  <c r="A1488" i="17"/>
  <c r="A1489" i="17"/>
  <c r="A1490" i="17"/>
  <c r="A1491" i="17"/>
  <c r="A1492" i="17"/>
  <c r="A1493" i="17"/>
  <c r="A1494" i="17"/>
  <c r="A1495" i="17"/>
  <c r="A1496" i="17"/>
  <c r="A1497" i="17"/>
  <c r="A1498" i="17"/>
  <c r="A1499" i="17"/>
  <c r="A1500" i="17"/>
  <c r="A1501" i="17"/>
  <c r="A1502" i="17"/>
  <c r="A1503" i="17"/>
  <c r="A1504" i="17"/>
  <c r="A1505" i="17"/>
  <c r="A1506" i="17"/>
  <c r="A1507" i="17"/>
  <c r="A1508" i="17"/>
  <c r="A1509" i="17"/>
  <c r="A1510" i="17"/>
  <c r="A1511" i="17"/>
  <c r="A1512" i="17"/>
  <c r="A1513" i="17"/>
  <c r="A1514" i="17"/>
  <c r="A1515" i="17"/>
  <c r="A1516" i="17"/>
  <c r="A1517" i="17"/>
  <c r="A1518" i="17"/>
  <c r="A1519" i="17"/>
  <c r="A1520" i="17"/>
  <c r="A1521" i="17"/>
  <c r="A1522" i="17"/>
  <c r="A1523" i="17"/>
  <c r="A1524" i="17"/>
  <c r="A1525" i="17"/>
  <c r="A1526" i="17"/>
  <c r="A1527" i="17"/>
  <c r="A1528" i="17"/>
  <c r="A1529" i="17"/>
  <c r="A1530" i="17"/>
  <c r="A1531" i="17"/>
  <c r="A1532" i="17"/>
  <c r="A1533" i="17"/>
  <c r="A1534" i="17"/>
  <c r="A1535" i="17"/>
  <c r="A1536" i="17"/>
  <c r="A1537" i="17"/>
  <c r="A1538" i="17"/>
  <c r="A1539" i="17"/>
  <c r="A1540" i="17"/>
  <c r="A1541" i="17"/>
  <c r="A1542" i="17"/>
  <c r="A1543" i="17"/>
  <c r="A1544" i="17"/>
  <c r="A1545" i="17"/>
  <c r="A1546" i="17"/>
  <c r="A1547" i="17"/>
  <c r="A1548" i="17"/>
  <c r="A1549" i="17"/>
  <c r="A1550" i="17"/>
  <c r="A1552" i="17"/>
  <c r="A1553" i="17"/>
  <c r="A1554" i="17"/>
  <c r="A1555" i="17"/>
  <c r="A1556" i="17"/>
  <c r="A1557" i="17"/>
  <c r="A1558" i="17"/>
  <c r="A1559" i="17"/>
  <c r="A1560" i="17"/>
  <c r="A1561" i="17"/>
  <c r="A1562" i="17"/>
  <c r="A1563" i="17"/>
  <c r="A1564" i="17"/>
  <c r="A1565" i="17"/>
  <c r="A1566" i="17"/>
  <c r="A1567" i="17"/>
  <c r="A1568" i="17"/>
  <c r="A1569" i="17"/>
  <c r="A1570" i="17"/>
  <c r="A1571" i="17"/>
  <c r="A1572" i="17"/>
  <c r="A1573" i="17"/>
  <c r="A1574" i="17"/>
  <c r="A1575" i="17"/>
  <c r="A1576" i="17"/>
  <c r="A1578" i="17"/>
  <c r="A1579" i="17"/>
  <c r="A1580" i="17"/>
  <c r="A1581" i="17"/>
  <c r="A1582" i="17"/>
  <c r="A1583" i="17"/>
  <c r="A1584" i="17"/>
  <c r="A1585" i="17"/>
  <c r="A1587" i="17"/>
  <c r="A1588" i="17"/>
  <c r="A1589" i="17"/>
  <c r="A1590" i="17"/>
  <c r="A1591" i="17"/>
  <c r="A1592" i="17"/>
  <c r="A1593" i="17"/>
  <c r="A1594" i="17"/>
  <c r="A1595" i="17"/>
  <c r="A1597" i="17"/>
  <c r="A1598" i="17"/>
  <c r="A1599" i="17"/>
  <c r="A1600" i="17"/>
  <c r="A1601" i="17"/>
  <c r="A1603" i="17"/>
  <c r="A1604" i="17"/>
  <c r="A1605" i="17"/>
  <c r="A1607" i="17"/>
  <c r="A1608" i="17"/>
  <c r="A1609" i="17"/>
  <c r="A1610" i="17"/>
  <c r="A1611" i="17"/>
  <c r="A1612" i="17"/>
  <c r="A1613" i="17"/>
  <c r="A1614" i="17"/>
  <c r="A1615" i="17"/>
  <c r="A1616" i="17"/>
  <c r="A1617" i="17"/>
  <c r="A1618" i="17"/>
  <c r="A1619" i="17"/>
  <c r="A1620" i="17"/>
  <c r="A1621" i="17"/>
  <c r="A1622" i="17"/>
  <c r="A1623" i="17"/>
  <c r="A1624" i="17"/>
  <c r="A1625" i="17"/>
  <c r="A1626" i="17"/>
  <c r="A1627" i="17"/>
  <c r="A1628" i="17"/>
  <c r="A1629" i="17"/>
  <c r="A1630" i="17"/>
  <c r="A1631" i="17"/>
  <c r="A1632" i="17"/>
  <c r="A1633" i="17"/>
  <c r="A1634" i="17"/>
  <c r="A1635" i="17"/>
  <c r="A1636" i="17"/>
  <c r="A1637" i="17"/>
  <c r="A1638" i="17"/>
  <c r="A1639" i="17"/>
  <c r="A1640" i="17"/>
  <c r="A1641" i="17"/>
  <c r="A1642" i="17"/>
  <c r="A1643" i="17"/>
  <c r="A1644" i="17"/>
  <c r="A1645" i="17"/>
  <c r="A1646" i="17"/>
  <c r="A1647" i="17"/>
  <c r="A1648" i="17"/>
  <c r="A1649" i="17"/>
  <c r="A1650" i="17"/>
  <c r="A1651" i="17"/>
  <c r="A1652" i="17"/>
  <c r="A1654" i="17"/>
  <c r="A1655" i="17"/>
  <c r="A1656" i="17"/>
  <c r="A1658" i="17"/>
  <c r="A1659" i="17"/>
  <c r="A1660" i="17"/>
  <c r="A1661" i="17"/>
  <c r="A1662" i="17"/>
  <c r="A1663" i="17"/>
  <c r="A1664" i="17"/>
  <c r="A1665" i="17"/>
  <c r="A1666" i="17"/>
  <c r="A1667" i="17"/>
  <c r="A1668" i="17"/>
  <c r="A1669" i="17"/>
  <c r="A1670" i="17"/>
  <c r="A1671" i="17"/>
  <c r="A1672" i="17"/>
  <c r="A1673" i="17"/>
  <c r="A1674" i="17"/>
  <c r="A1675" i="17"/>
  <c r="A1676" i="17"/>
  <c r="A1677" i="17"/>
  <c r="A1678" i="17"/>
  <c r="A1679" i="17"/>
  <c r="A1680" i="17"/>
  <c r="A1681" i="17"/>
  <c r="A1682" i="17"/>
  <c r="A1683" i="17"/>
  <c r="A1684" i="17"/>
  <c r="A1685" i="17"/>
  <c r="A1686" i="17"/>
  <c r="A1687" i="17"/>
  <c r="A1689" i="17"/>
  <c r="A1690" i="17"/>
  <c r="A1691" i="17"/>
  <c r="A1692" i="17"/>
  <c r="A1693" i="17"/>
  <c r="A1694" i="17"/>
  <c r="A1695" i="17"/>
  <c r="A1696" i="17"/>
  <c r="A1697" i="17"/>
  <c r="A1698" i="17"/>
  <c r="A1699" i="17"/>
  <c r="A1700" i="17"/>
  <c r="A1701" i="17"/>
  <c r="A1703" i="17"/>
  <c r="A1704" i="17"/>
  <c r="A1705" i="17"/>
  <c r="A1706" i="17"/>
  <c r="A1707" i="17"/>
  <c r="A1708" i="17"/>
  <c r="A1709" i="17"/>
  <c r="A1710" i="17"/>
  <c r="A1711" i="17"/>
  <c r="A1712" i="17"/>
  <c r="A1713" i="17"/>
  <c r="A1714" i="17"/>
  <c r="A1715" i="17"/>
  <c r="A1716" i="17"/>
  <c r="A1717" i="17"/>
  <c r="A1718" i="17"/>
  <c r="A1719" i="17"/>
  <c r="A1720" i="17"/>
  <c r="A1721" i="17"/>
  <c r="A1722" i="17"/>
  <c r="A1723" i="17"/>
  <c r="A1724" i="17"/>
  <c r="A1725" i="17"/>
  <c r="A1726" i="17"/>
  <c r="A1727" i="17"/>
  <c r="A1728" i="17"/>
  <c r="A1729" i="17"/>
  <c r="A1730" i="17"/>
  <c r="A1731" i="17"/>
  <c r="A1732" i="17"/>
  <c r="A1733" i="17"/>
  <c r="A1734" i="17"/>
  <c r="A1735" i="17"/>
  <c r="A1736" i="17"/>
  <c r="A1737" i="17"/>
  <c r="A1738" i="17"/>
  <c r="A1739" i="17"/>
  <c r="A1740" i="17"/>
  <c r="A1741" i="17"/>
  <c r="A1742" i="17"/>
  <c r="A1743" i="17"/>
  <c r="A1744" i="17"/>
  <c r="A1745" i="17"/>
  <c r="A1746" i="17"/>
  <c r="A1747" i="17"/>
  <c r="A1748" i="17"/>
  <c r="A1749" i="17"/>
  <c r="A1750" i="17"/>
  <c r="A1751" i="17"/>
  <c r="A1752" i="17"/>
  <c r="A1753" i="17"/>
  <c r="A1754" i="17"/>
  <c r="A1755" i="17"/>
  <c r="A1756" i="17"/>
  <c r="A1757" i="17"/>
  <c r="A1758" i="17"/>
  <c r="A1759" i="17"/>
  <c r="A1760" i="17"/>
  <c r="A1761" i="17"/>
  <c r="A1762" i="17"/>
  <c r="A1763" i="17"/>
  <c r="A1764" i="17"/>
  <c r="A1765" i="17"/>
  <c r="A1766" i="17"/>
  <c r="A1767" i="17"/>
  <c r="A1768" i="17"/>
  <c r="A1769" i="17"/>
  <c r="A1770" i="17"/>
  <c r="A1771" i="17"/>
  <c r="A1772" i="17"/>
  <c r="A1775" i="17"/>
  <c r="A1776" i="17"/>
  <c r="A1777" i="17"/>
  <c r="A1778" i="17"/>
  <c r="A1779" i="17"/>
  <c r="A1780" i="17"/>
  <c r="A1781" i="17"/>
  <c r="A1782" i="17"/>
  <c r="A1783" i="17"/>
  <c r="A1784" i="17"/>
  <c r="A1786" i="17"/>
  <c r="A1787" i="17"/>
  <c r="A1788" i="17"/>
  <c r="A1789" i="17"/>
  <c r="A1790" i="17"/>
  <c r="A3626" i="17"/>
  <c r="G3626" i="17" s="1"/>
  <c r="A1791" i="17"/>
  <c r="A1792" i="17"/>
  <c r="A1793" i="17"/>
  <c r="A1794" i="17"/>
  <c r="A1795" i="17"/>
  <c r="A1796" i="17"/>
  <c r="A1798" i="17"/>
  <c r="A1799" i="17"/>
  <c r="A1800" i="17"/>
  <c r="A1801" i="17"/>
  <c r="A1802" i="17"/>
  <c r="A1803" i="17"/>
  <c r="A1804" i="17"/>
  <c r="A1805" i="17"/>
  <c r="A1806" i="17"/>
  <c r="A1807" i="17"/>
  <c r="A1808" i="17"/>
  <c r="A1809" i="17"/>
  <c r="A1810" i="17"/>
  <c r="A1811" i="17"/>
  <c r="A1812" i="17"/>
  <c r="A1813" i="17"/>
  <c r="A1814" i="17"/>
  <c r="A1815" i="17"/>
  <c r="A1816" i="17"/>
  <c r="A1817" i="17"/>
  <c r="A1818" i="17"/>
  <c r="A1819" i="17"/>
  <c r="A1820" i="17"/>
  <c r="A1821" i="17"/>
  <c r="A1822" i="17"/>
  <c r="A1824" i="17"/>
  <c r="A1825" i="17"/>
  <c r="A1826" i="17"/>
  <c r="A1827" i="17"/>
  <c r="A1828" i="17"/>
  <c r="A1829" i="17"/>
  <c r="A1830" i="17"/>
  <c r="A1831" i="17"/>
  <c r="A1832" i="17"/>
  <c r="A1833" i="17"/>
  <c r="A1834" i="17"/>
  <c r="A1835" i="17"/>
  <c r="A1836" i="17"/>
  <c r="A1837" i="17"/>
  <c r="A1838" i="17"/>
  <c r="A1839" i="17"/>
  <c r="A1841" i="17"/>
  <c r="A1842" i="17"/>
  <c r="A1843" i="17"/>
  <c r="A1844" i="17"/>
  <c r="A1845" i="17"/>
  <c r="A1846" i="17"/>
  <c r="A1847" i="17"/>
  <c r="A1848" i="17"/>
  <c r="A1849" i="17"/>
  <c r="A1850" i="17"/>
  <c r="A1853" i="17"/>
  <c r="A1854" i="17"/>
  <c r="A1855" i="17"/>
  <c r="A1856" i="17"/>
  <c r="A1857" i="17"/>
  <c r="A1858" i="17"/>
  <c r="A1859" i="17"/>
  <c r="A1860" i="17"/>
  <c r="A1861" i="17"/>
  <c r="A1862" i="17"/>
  <c r="A1863" i="17"/>
  <c r="A1864" i="17"/>
  <c r="A1865" i="17"/>
  <c r="A1866" i="17"/>
  <c r="A1867" i="17"/>
  <c r="A1868" i="17"/>
  <c r="A1869" i="17"/>
  <c r="A1870" i="17"/>
  <c r="A1871" i="17"/>
  <c r="A1872" i="17"/>
  <c r="A1873" i="17"/>
  <c r="A1874" i="17"/>
  <c r="A1875" i="17"/>
  <c r="A1876" i="17"/>
  <c r="A1877" i="17"/>
  <c r="A1878" i="17"/>
  <c r="A1879" i="17"/>
  <c r="A1880" i="17"/>
  <c r="A1881" i="17"/>
  <c r="A1882" i="17"/>
  <c r="A1883" i="17"/>
  <c r="A1884" i="17"/>
  <c r="A1885" i="17"/>
  <c r="A1886" i="17"/>
  <c r="A1887" i="17"/>
  <c r="A1888" i="17"/>
  <c r="A1889" i="17"/>
  <c r="A1890" i="17"/>
  <c r="A1891" i="17"/>
  <c r="A1892" i="17"/>
  <c r="A1893" i="17"/>
  <c r="A1894" i="17"/>
  <c r="A1895" i="17"/>
  <c r="A1896" i="17"/>
  <c r="A1897" i="17"/>
  <c r="A1898" i="17"/>
  <c r="A1899" i="17"/>
  <c r="A1900" i="17"/>
  <c r="A1901" i="17"/>
  <c r="A1902" i="17"/>
  <c r="A1903" i="17"/>
  <c r="A1904" i="17"/>
  <c r="A1905" i="17"/>
  <c r="A1906" i="17"/>
  <c r="A1907" i="17"/>
  <c r="A1908" i="17"/>
  <c r="A1909" i="17"/>
  <c r="A1911" i="17"/>
  <c r="A1912" i="17"/>
  <c r="A1914" i="17"/>
  <c r="A1915" i="17"/>
  <c r="A1919" i="17"/>
  <c r="A1921" i="17"/>
  <c r="A1922" i="17"/>
  <c r="A1923" i="17"/>
  <c r="A1924" i="17"/>
  <c r="A1925" i="17"/>
  <c r="A1926" i="17"/>
  <c r="A1927" i="17"/>
  <c r="A1928" i="17"/>
  <c r="A1929" i="17"/>
  <c r="A1930" i="17"/>
  <c r="A1931" i="17"/>
  <c r="A1932" i="17"/>
  <c r="A1933" i="17"/>
  <c r="A1934" i="17"/>
  <c r="A1935" i="17"/>
  <c r="A1936" i="17"/>
  <c r="A1937" i="17"/>
  <c r="A1938" i="17"/>
  <c r="A1939" i="17"/>
  <c r="A1940" i="17"/>
  <c r="A1941" i="17"/>
  <c r="A1942" i="17"/>
  <c r="A1943" i="17"/>
  <c r="A1944" i="17"/>
  <c r="A1945" i="17"/>
  <c r="A1946" i="17"/>
  <c r="A1947" i="17"/>
  <c r="A1948" i="17"/>
  <c r="A1949" i="17"/>
  <c r="A1950" i="17"/>
  <c r="A1951" i="17"/>
  <c r="A1952" i="17"/>
  <c r="A1953" i="17"/>
  <c r="A1954" i="17"/>
  <c r="A1956" i="17"/>
  <c r="A1957" i="17"/>
  <c r="A1958" i="17"/>
  <c r="A1959" i="17"/>
  <c r="A1960" i="17"/>
  <c r="A1961" i="17"/>
  <c r="A1962" i="17"/>
  <c r="A1963" i="17"/>
  <c r="A1964" i="17"/>
  <c r="A1965" i="17"/>
  <c r="A1966" i="17"/>
  <c r="A1967" i="17"/>
  <c r="A1968" i="17"/>
  <c r="A1969" i="17"/>
  <c r="A1970" i="17"/>
  <c r="A1971" i="17"/>
  <c r="A1972" i="17"/>
  <c r="A1973" i="17"/>
  <c r="A1974" i="17"/>
  <c r="A1975" i="17"/>
  <c r="A1976" i="17"/>
  <c r="A1977" i="17"/>
  <c r="A1978" i="17"/>
  <c r="A1979" i="17"/>
  <c r="A1980" i="17"/>
  <c r="A1981" i="17"/>
  <c r="A1982" i="17"/>
  <c r="A1983" i="17"/>
  <c r="A1984" i="17"/>
  <c r="A1985" i="17"/>
  <c r="A1986" i="17"/>
  <c r="A1987" i="17"/>
  <c r="A1988" i="17"/>
  <c r="A1989" i="17"/>
  <c r="A1990" i="17"/>
  <c r="A1991" i="17"/>
  <c r="A1992" i="17"/>
  <c r="A1993" i="17"/>
  <c r="A1994" i="17"/>
  <c r="A1995" i="17"/>
  <c r="A1996" i="17"/>
  <c r="A1997" i="17"/>
  <c r="A1999" i="17"/>
  <c r="A2001" i="17"/>
  <c r="A2002" i="17"/>
  <c r="A2003" i="17"/>
  <c r="A2004" i="17"/>
  <c r="A2005" i="17"/>
  <c r="A2006" i="17"/>
  <c r="A2007" i="17"/>
  <c r="A2008" i="17"/>
  <c r="A2009" i="17"/>
  <c r="A2010" i="17"/>
  <c r="A2011" i="17"/>
  <c r="A2012" i="17"/>
  <c r="A2013" i="17"/>
  <c r="A2014" i="17"/>
  <c r="A2015" i="17"/>
  <c r="A2016" i="17"/>
  <c r="A2017" i="17"/>
  <c r="A2018" i="17"/>
  <c r="A2019" i="17"/>
  <c r="A2020" i="17"/>
  <c r="A2021" i="17"/>
  <c r="A2022" i="17"/>
  <c r="A2023" i="17"/>
  <c r="A2024" i="17"/>
  <c r="A2025" i="17"/>
  <c r="A2026" i="17"/>
  <c r="A2027" i="17"/>
  <c r="A2028" i="17"/>
  <c r="A2030" i="17"/>
  <c r="A2031" i="17"/>
  <c r="A2032" i="17"/>
  <c r="A2033" i="17"/>
  <c r="A2034" i="17"/>
  <c r="A2035" i="17"/>
  <c r="A2036" i="17"/>
  <c r="A2037" i="17"/>
  <c r="A2038" i="17"/>
  <c r="A2039" i="17"/>
  <c r="A2040" i="17"/>
  <c r="A2041" i="17"/>
  <c r="A2042" i="17"/>
  <c r="A2043" i="17"/>
  <c r="A2044" i="17"/>
  <c r="A2045" i="17"/>
  <c r="A2046" i="17"/>
  <c r="A2048" i="17"/>
  <c r="A2049" i="17"/>
  <c r="A2050" i="17"/>
  <c r="A2051" i="17"/>
  <c r="A2052" i="17"/>
  <c r="A2053" i="17"/>
  <c r="A2054" i="17"/>
  <c r="A2055" i="17"/>
  <c r="A2056" i="17"/>
  <c r="A2057" i="17"/>
  <c r="A2058" i="17"/>
  <c r="A2059" i="17"/>
  <c r="A2060" i="17"/>
  <c r="A2062" i="17"/>
  <c r="A2063" i="17"/>
  <c r="A2064" i="17"/>
  <c r="A2065" i="17"/>
  <c r="A2066" i="17"/>
  <c r="A2067" i="17"/>
  <c r="A2068" i="17"/>
  <c r="A2069" i="17"/>
  <c r="A2070" i="17"/>
  <c r="A2071" i="17"/>
  <c r="A2072" i="17"/>
  <c r="A2073" i="17"/>
  <c r="A2074" i="17"/>
  <c r="A2075" i="17"/>
  <c r="A2076" i="17"/>
  <c r="A2077" i="17"/>
  <c r="A2078" i="17"/>
  <c r="A2079" i="17"/>
  <c r="A2080" i="17"/>
  <c r="A2081" i="17"/>
  <c r="A2082" i="17"/>
  <c r="A2083" i="17"/>
  <c r="A2084" i="17"/>
  <c r="A2085" i="17"/>
  <c r="A2086" i="17"/>
  <c r="A2087" i="17"/>
  <c r="A2088" i="17"/>
  <c r="A2089" i="17"/>
  <c r="A2090" i="17"/>
  <c r="A2091" i="17"/>
  <c r="A2092" i="17"/>
  <c r="A2093" i="17"/>
  <c r="A2094" i="17"/>
  <c r="A2095" i="17"/>
  <c r="A2096" i="17"/>
  <c r="A2097" i="17"/>
  <c r="A2098" i="17"/>
  <c r="A2099" i="17"/>
  <c r="A2100" i="17"/>
  <c r="A2101" i="17"/>
  <c r="A2102" i="17"/>
  <c r="A2103" i="17"/>
  <c r="A2104" i="17"/>
  <c r="A2105" i="17"/>
  <c r="A2106" i="17"/>
  <c r="A2107" i="17"/>
  <c r="A2108" i="17"/>
  <c r="A2109" i="17"/>
  <c r="A2110" i="17"/>
  <c r="A2111" i="17"/>
  <c r="A2112" i="17"/>
  <c r="A2113" i="17"/>
  <c r="A2114" i="17"/>
  <c r="A2115" i="17"/>
  <c r="A2116" i="17"/>
  <c r="A2117" i="17"/>
  <c r="A2118" i="17"/>
  <c r="A2119" i="17"/>
  <c r="A2120" i="17"/>
  <c r="A2121" i="17"/>
  <c r="A2122" i="17"/>
  <c r="A2123" i="17"/>
  <c r="A2124" i="17"/>
  <c r="A2125" i="17"/>
  <c r="A2126" i="17"/>
  <c r="A2127" i="17"/>
  <c r="A2128" i="17"/>
  <c r="A2129" i="17"/>
  <c r="A2130" i="17"/>
  <c r="A2131" i="17"/>
  <c r="A2132" i="17"/>
  <c r="A2133" i="17"/>
  <c r="A2134" i="17"/>
  <c r="A2135" i="17"/>
  <c r="A2136" i="17"/>
  <c r="A2137" i="17"/>
  <c r="A2138" i="17"/>
  <c r="A2139" i="17"/>
  <c r="A2140" i="17"/>
  <c r="A2141" i="17"/>
  <c r="A2142" i="17"/>
  <c r="A2143" i="17"/>
  <c r="A2144" i="17"/>
  <c r="A2145" i="17"/>
  <c r="A2146" i="17"/>
  <c r="A2147" i="17"/>
  <c r="A2148" i="17"/>
  <c r="A2149" i="17"/>
  <c r="A2150" i="17"/>
  <c r="A2151" i="17"/>
  <c r="A2152" i="17"/>
  <c r="A2153" i="17"/>
  <c r="A2154" i="17"/>
  <c r="A2155" i="17"/>
  <c r="A2156" i="17"/>
  <c r="A2157" i="17"/>
  <c r="A2158" i="17"/>
  <c r="A2159" i="17"/>
  <c r="A2160" i="17"/>
  <c r="A2161" i="17"/>
  <c r="A2163" i="17"/>
  <c r="A2164" i="17"/>
  <c r="A2165" i="17"/>
  <c r="A2166" i="17"/>
  <c r="A2167" i="17"/>
  <c r="A2168" i="17"/>
  <c r="A2169" i="17"/>
  <c r="A2170" i="17"/>
  <c r="A2171" i="17"/>
  <c r="A2172" i="17"/>
  <c r="A2173" i="17"/>
  <c r="A2174" i="17"/>
  <c r="A2175" i="17"/>
  <c r="A2176" i="17"/>
  <c r="A2177" i="17"/>
  <c r="A2178" i="17"/>
  <c r="A2179" i="17"/>
  <c r="A2180" i="17"/>
  <c r="A2181" i="17"/>
  <c r="A2182" i="17"/>
  <c r="A2183" i="17"/>
  <c r="A2184" i="17"/>
  <c r="A2185" i="17"/>
  <c r="A2186" i="17"/>
  <c r="A2187" i="17"/>
  <c r="A2188" i="17"/>
  <c r="A2189" i="17"/>
  <c r="A2190" i="17"/>
  <c r="A2191" i="17"/>
  <c r="A2192" i="17"/>
  <c r="A2193" i="17"/>
  <c r="A2194" i="17"/>
  <c r="A2195" i="17"/>
  <c r="A2196" i="17"/>
  <c r="A2197" i="17"/>
  <c r="A2198" i="17"/>
  <c r="A2199" i="17"/>
  <c r="A2200" i="17"/>
  <c r="A2201" i="17"/>
  <c r="A2202" i="17"/>
  <c r="A2203" i="17"/>
  <c r="A2204" i="17"/>
  <c r="A2205" i="17"/>
  <c r="A2207" i="17"/>
  <c r="A2208" i="17"/>
  <c r="A2209" i="17"/>
  <c r="A2210" i="17"/>
  <c r="A2211" i="17"/>
  <c r="A2212" i="17"/>
  <c r="A2213" i="17"/>
  <c r="A2214" i="17"/>
  <c r="A2215" i="17"/>
  <c r="A2216" i="17"/>
  <c r="A2217" i="17"/>
  <c r="A2218" i="17"/>
  <c r="A2219" i="17"/>
  <c r="A2220" i="17"/>
  <c r="A2221" i="17"/>
  <c r="A2222" i="17"/>
  <c r="A2223" i="17"/>
  <c r="A2224" i="17"/>
  <c r="A2225" i="17"/>
  <c r="A2226" i="17"/>
  <c r="A2227" i="17"/>
  <c r="A2228" i="17"/>
  <c r="A2229" i="17"/>
  <c r="A2230" i="17"/>
  <c r="A2231" i="17"/>
  <c r="A2232" i="17"/>
  <c r="A2233" i="17"/>
  <c r="A2234" i="17"/>
  <c r="A2235" i="17"/>
  <c r="A2236" i="17"/>
  <c r="A2237" i="17"/>
  <c r="A2238" i="17"/>
  <c r="A2239" i="17"/>
  <c r="A2240" i="17"/>
  <c r="A2241" i="17"/>
  <c r="A2242" i="17"/>
  <c r="A2243" i="17"/>
  <c r="A2244" i="17"/>
  <c r="A2245" i="17"/>
  <c r="A2246" i="17"/>
  <c r="A2247" i="17"/>
  <c r="A2248" i="17"/>
  <c r="A2249" i="17"/>
  <c r="A2250" i="17"/>
  <c r="A2251" i="17"/>
  <c r="A2252" i="17"/>
  <c r="A2253" i="17"/>
  <c r="A2254" i="17"/>
  <c r="A2255" i="17"/>
  <c r="A2256" i="17"/>
  <c r="A2257" i="17"/>
  <c r="A2258" i="17"/>
  <c r="A2259" i="17"/>
  <c r="A2260" i="17"/>
  <c r="A2261" i="17"/>
  <c r="A2262" i="17"/>
  <c r="A2263" i="17"/>
  <c r="A2264" i="17"/>
  <c r="A2265" i="17"/>
  <c r="A2266" i="17"/>
  <c r="A2267" i="17"/>
  <c r="A2268" i="17"/>
  <c r="A2269" i="17"/>
  <c r="A2270" i="17"/>
  <c r="A2271" i="17"/>
  <c r="A2272" i="17"/>
  <c r="A2273" i="17"/>
  <c r="A2274" i="17"/>
  <c r="A2275" i="17"/>
  <c r="A2276" i="17"/>
  <c r="A2277" i="17"/>
  <c r="A2278" i="17"/>
  <c r="A2279" i="17"/>
  <c r="A2280" i="17"/>
  <c r="A2281" i="17"/>
  <c r="A2282" i="17"/>
  <c r="A2283" i="17"/>
  <c r="A2284" i="17"/>
  <c r="A2285" i="17"/>
  <c r="A2286" i="17"/>
  <c r="A2287" i="17"/>
  <c r="A2288" i="17"/>
  <c r="A2289" i="17"/>
  <c r="A2290" i="17"/>
  <c r="A2291" i="17"/>
  <c r="A2292" i="17"/>
  <c r="A2293" i="17"/>
  <c r="A2294" i="17"/>
  <c r="A2295" i="17"/>
  <c r="A2296" i="17"/>
  <c r="A2297" i="17"/>
  <c r="A2298" i="17"/>
  <c r="A2299" i="17"/>
  <c r="A2300" i="17"/>
  <c r="A2301" i="17"/>
  <c r="A2302" i="17"/>
  <c r="A2303" i="17"/>
  <c r="A2304" i="17"/>
  <c r="A2305" i="17"/>
  <c r="A2306" i="17"/>
  <c r="A2307" i="17"/>
  <c r="A2308" i="17"/>
  <c r="A2309" i="17"/>
  <c r="A2310" i="17"/>
  <c r="A2311" i="17"/>
  <c r="A2312" i="17"/>
  <c r="A2313" i="17"/>
  <c r="A2314" i="17"/>
  <c r="A2315" i="17"/>
  <c r="A2316" i="17"/>
  <c r="A2317" i="17"/>
  <c r="A2318" i="17"/>
  <c r="A2319" i="17"/>
  <c r="A2320" i="17"/>
  <c r="A2321" i="17"/>
  <c r="A2322" i="17"/>
  <c r="A2323" i="17"/>
  <c r="A2324" i="17"/>
  <c r="A2325" i="17"/>
  <c r="A2326" i="17"/>
  <c r="A2327" i="17"/>
  <c r="A2328" i="17"/>
  <c r="A2329" i="17"/>
  <c r="A2330" i="17"/>
  <c r="A2331" i="17"/>
  <c r="A2332" i="17"/>
  <c r="A2333" i="17"/>
  <c r="A2334" i="17"/>
  <c r="A2335" i="17"/>
  <c r="A2336" i="17"/>
  <c r="A2337" i="17"/>
  <c r="A2338" i="17"/>
  <c r="A2339" i="17"/>
  <c r="A2340" i="17"/>
  <c r="A2341" i="17"/>
  <c r="A2342" i="17"/>
  <c r="A2343" i="17"/>
  <c r="A2345" i="17"/>
  <c r="A2346" i="17"/>
  <c r="A2347" i="17"/>
  <c r="A2348" i="17"/>
  <c r="A2349" i="17"/>
  <c r="A2350" i="17"/>
  <c r="A2351" i="17"/>
  <c r="A2352" i="17"/>
  <c r="A2353" i="17"/>
  <c r="A2354" i="17"/>
  <c r="A2355" i="17"/>
  <c r="A2356" i="17"/>
  <c r="A2357" i="17"/>
  <c r="A2358" i="17"/>
  <c r="A2359" i="17"/>
  <c r="A2360" i="17"/>
  <c r="A2361" i="17"/>
  <c r="A2362" i="17"/>
  <c r="A2363" i="17"/>
  <c r="A2364" i="17"/>
  <c r="A2365" i="17"/>
  <c r="A2366" i="17"/>
  <c r="A2367" i="17"/>
  <c r="A2368" i="17"/>
  <c r="A2369" i="17"/>
  <c r="A2370" i="17"/>
  <c r="A2371" i="17"/>
  <c r="A2372" i="17"/>
  <c r="A2373" i="17"/>
  <c r="A2374" i="17"/>
  <c r="A2375" i="17"/>
  <c r="A2376" i="17"/>
  <c r="A2377" i="17"/>
  <c r="A2378" i="17"/>
  <c r="A2379" i="17"/>
  <c r="A2380" i="17"/>
  <c r="A2381" i="17"/>
  <c r="A2382" i="17"/>
  <c r="A2383" i="17"/>
  <c r="A2384" i="17"/>
  <c r="A2385" i="17"/>
  <c r="A2386" i="17"/>
  <c r="A2387" i="17"/>
  <c r="A2388" i="17"/>
  <c r="A2389" i="17"/>
  <c r="A2390" i="17"/>
  <c r="A2391" i="17"/>
  <c r="A2392" i="17"/>
  <c r="A2393" i="17"/>
  <c r="A2394" i="17"/>
  <c r="A2395" i="17"/>
  <c r="A2396" i="17"/>
  <c r="A2397" i="17"/>
  <c r="A2398" i="17"/>
  <c r="A2399" i="17"/>
  <c r="A2400" i="17"/>
  <c r="A2401" i="17"/>
  <c r="A2402" i="17"/>
  <c r="A2403" i="17"/>
  <c r="A2404" i="17"/>
  <c r="A2405" i="17"/>
  <c r="A2406" i="17"/>
  <c r="A2407" i="17"/>
  <c r="A2409" i="17"/>
  <c r="A2410" i="17"/>
  <c r="A2411" i="17"/>
  <c r="A2412" i="17"/>
  <c r="A2413" i="17"/>
  <c r="A2414" i="17"/>
  <c r="A2415" i="17"/>
  <c r="A2416" i="17"/>
  <c r="A2417" i="17"/>
  <c r="A2418" i="17"/>
  <c r="A2419" i="17"/>
  <c r="A2420" i="17"/>
  <c r="A2421" i="17"/>
  <c r="A2422" i="17"/>
  <c r="A2423" i="17"/>
  <c r="A2424" i="17"/>
  <c r="A2425" i="17"/>
  <c r="A2426" i="17"/>
  <c r="A2427" i="17"/>
  <c r="A2428" i="17"/>
  <c r="A2429" i="17"/>
  <c r="A2430" i="17"/>
  <c r="A2431" i="17"/>
  <c r="A2432" i="17"/>
  <c r="A2433" i="17"/>
  <c r="A2434" i="17"/>
  <c r="A2435" i="17"/>
  <c r="A2436" i="17"/>
  <c r="A2437" i="17"/>
  <c r="A2438" i="17"/>
  <c r="A2439" i="17"/>
  <c r="A2440" i="17"/>
  <c r="A2441" i="17"/>
  <c r="A2442" i="17"/>
  <c r="A2443" i="17"/>
  <c r="A2444" i="17"/>
  <c r="A2445" i="17"/>
  <c r="A2446" i="17"/>
  <c r="A2447" i="17"/>
  <c r="A2448" i="17"/>
  <c r="A2449" i="17"/>
  <c r="A2450" i="17"/>
  <c r="A2451" i="17"/>
  <c r="A2452" i="17"/>
  <c r="A2453" i="17"/>
  <c r="A2454" i="17"/>
  <c r="A2455" i="17"/>
  <c r="A2456" i="17"/>
  <c r="A2457" i="17"/>
  <c r="A2458" i="17"/>
  <c r="A2459" i="17"/>
  <c r="A2460" i="17"/>
  <c r="A2461" i="17"/>
  <c r="A2462" i="17"/>
  <c r="A2463" i="17"/>
  <c r="A2464" i="17"/>
  <c r="A2465" i="17"/>
  <c r="A2466" i="17"/>
  <c r="A2468" i="17"/>
  <c r="A2469" i="17"/>
  <c r="A2470" i="17"/>
  <c r="A2471" i="17"/>
  <c r="A2472" i="17"/>
  <c r="A2473" i="17"/>
  <c r="A2474" i="17"/>
  <c r="A2475" i="17"/>
  <c r="A2476" i="17"/>
  <c r="A2477" i="17"/>
  <c r="A2478" i="17"/>
  <c r="A2479" i="17"/>
  <c r="A2480" i="17"/>
  <c r="A2481" i="17"/>
  <c r="A2482" i="17"/>
  <c r="A2483" i="17"/>
  <c r="A2484" i="17"/>
  <c r="A2485" i="17"/>
  <c r="A2486" i="17"/>
  <c r="A2487" i="17"/>
  <c r="A2488" i="17"/>
  <c r="A2489" i="17"/>
  <c r="A2490" i="17"/>
  <c r="A2491" i="17"/>
  <c r="A2492" i="17"/>
  <c r="A2493" i="17"/>
  <c r="A2494" i="17"/>
  <c r="A2495" i="17"/>
  <c r="A2496" i="17"/>
  <c r="A2497" i="17"/>
  <c r="A2498" i="17"/>
  <c r="A2499" i="17"/>
  <c r="A2500" i="17"/>
  <c r="A2501" i="17"/>
  <c r="A2502" i="17"/>
  <c r="A2503" i="17"/>
  <c r="A2504" i="17"/>
  <c r="A2505" i="17"/>
  <c r="A2506" i="17"/>
  <c r="A2507" i="17"/>
  <c r="A2508" i="17"/>
  <c r="A2509" i="17"/>
  <c r="A2510" i="17"/>
  <c r="A2511" i="17"/>
  <c r="A2512" i="17"/>
  <c r="A2513" i="17"/>
  <c r="A2514" i="17"/>
  <c r="A2515" i="17"/>
  <c r="A2516" i="17"/>
  <c r="A2517" i="17"/>
  <c r="A2518" i="17"/>
  <c r="A2519" i="17"/>
  <c r="A2520" i="17"/>
  <c r="A2521" i="17"/>
  <c r="A2522" i="17"/>
  <c r="A2523" i="17"/>
  <c r="A2524" i="17"/>
  <c r="A2525" i="17"/>
  <c r="A2526" i="17"/>
  <c r="A2527" i="17"/>
  <c r="A2528" i="17"/>
  <c r="A2529" i="17"/>
  <c r="A2530" i="17"/>
  <c r="A2531" i="17"/>
  <c r="A2532" i="17"/>
  <c r="A2533" i="17"/>
  <c r="A2534" i="17"/>
  <c r="A2535" i="17"/>
  <c r="A2536" i="17"/>
  <c r="A2537" i="17"/>
  <c r="A2538" i="17"/>
  <c r="A2539" i="17"/>
  <c r="A2540" i="17"/>
  <c r="A2541" i="17"/>
  <c r="A2542" i="17"/>
  <c r="A2543" i="17"/>
  <c r="A2544" i="17"/>
  <c r="A2545" i="17"/>
  <c r="A2546" i="17"/>
  <c r="A2547" i="17"/>
  <c r="A2548" i="17"/>
  <c r="A2549" i="17"/>
  <c r="A2550" i="17"/>
  <c r="A2551" i="17"/>
  <c r="A2552" i="17"/>
  <c r="A2553" i="17"/>
  <c r="A2554" i="17"/>
  <c r="A2555" i="17"/>
  <c r="A2556" i="17"/>
  <c r="A2557" i="17"/>
  <c r="A2558" i="17"/>
  <c r="A2559" i="17"/>
  <c r="A2560" i="17"/>
  <c r="A2561" i="17"/>
  <c r="A2562" i="17"/>
  <c r="A2563" i="17"/>
  <c r="A2564" i="17"/>
  <c r="A2565" i="17"/>
  <c r="A2566" i="17"/>
  <c r="A2567" i="17"/>
  <c r="A2568" i="17"/>
  <c r="A2569" i="17"/>
  <c r="A2570" i="17"/>
  <c r="A2571" i="17"/>
  <c r="A2572" i="17"/>
  <c r="A2573" i="17"/>
  <c r="A2574" i="17"/>
  <c r="A2575" i="17"/>
  <c r="A2576" i="17"/>
  <c r="A2577" i="17"/>
  <c r="A2578" i="17"/>
  <c r="A2579" i="17"/>
  <c r="A2580" i="17"/>
  <c r="A2581" i="17"/>
  <c r="A2582" i="17"/>
  <c r="A2583" i="17"/>
  <c r="A2584" i="17"/>
  <c r="A2585" i="17"/>
  <c r="A2586" i="17"/>
  <c r="A2587" i="17"/>
  <c r="A2588" i="17"/>
  <c r="A2589" i="17"/>
  <c r="A2590" i="17"/>
  <c r="A2591" i="17"/>
  <c r="A2592" i="17"/>
  <c r="A2593" i="17"/>
  <c r="A2594" i="17"/>
  <c r="A2595" i="17"/>
  <c r="A2596" i="17"/>
  <c r="A2597" i="17"/>
  <c r="A2598" i="17"/>
  <c r="A2599" i="17"/>
  <c r="A2600" i="17"/>
  <c r="A2601" i="17"/>
  <c r="A2602" i="17"/>
  <c r="A2603" i="17"/>
  <c r="A2604" i="17"/>
  <c r="A2605" i="17"/>
  <c r="A2606" i="17"/>
  <c r="A2607" i="17"/>
  <c r="A2608" i="17"/>
  <c r="A2609" i="17"/>
  <c r="A2610" i="17"/>
  <c r="A2611" i="17"/>
  <c r="A2612" i="17"/>
  <c r="A2613" i="17"/>
  <c r="A2614" i="17"/>
  <c r="A2615" i="17"/>
  <c r="A2616" i="17"/>
  <c r="A2617" i="17"/>
  <c r="A2618" i="17"/>
  <c r="A2619" i="17"/>
  <c r="A2620" i="17"/>
  <c r="A2621" i="17"/>
  <c r="A2622" i="17"/>
  <c r="A2623" i="17"/>
  <c r="A2624" i="17"/>
  <c r="A2625" i="17"/>
  <c r="A2626" i="17"/>
  <c r="A2627" i="17"/>
  <c r="A2628" i="17"/>
  <c r="A2629" i="17"/>
  <c r="A2630" i="17"/>
  <c r="A2631" i="17"/>
  <c r="A2632" i="17"/>
  <c r="A2633" i="17"/>
  <c r="A2634" i="17"/>
  <c r="A2635" i="17"/>
  <c r="A2636" i="17"/>
  <c r="A2637" i="17"/>
  <c r="A2638" i="17"/>
  <c r="A2639" i="17"/>
  <c r="A2640" i="17"/>
  <c r="A2641" i="17"/>
  <c r="A2642" i="17"/>
  <c r="A2643" i="17"/>
  <c r="A2644" i="17"/>
  <c r="A2645" i="17"/>
  <c r="A2646" i="17"/>
  <c r="A2647" i="17"/>
  <c r="A2648" i="17"/>
  <c r="A2649" i="17"/>
  <c r="A2650" i="17"/>
  <c r="A2651" i="17"/>
  <c r="A2652" i="17"/>
  <c r="A2653" i="17"/>
  <c r="A2654" i="17"/>
  <c r="A2655" i="17"/>
  <c r="A2656" i="17"/>
  <c r="A2657" i="17"/>
  <c r="A2658" i="17"/>
  <c r="A2659" i="17"/>
  <c r="A2660" i="17"/>
  <c r="A2661" i="17"/>
  <c r="A2662" i="17"/>
  <c r="A2663" i="17"/>
  <c r="A2664" i="17"/>
  <c r="A2665" i="17"/>
  <c r="A2666" i="17"/>
  <c r="A2667" i="17"/>
  <c r="A2668" i="17"/>
  <c r="A2669" i="17"/>
  <c r="A2670" i="17"/>
  <c r="A2671" i="17"/>
  <c r="A2672" i="17"/>
  <c r="A2673" i="17"/>
  <c r="A2674" i="17"/>
  <c r="A2675" i="17"/>
  <c r="A2676" i="17"/>
  <c r="A2677" i="17"/>
  <c r="A2678" i="17"/>
  <c r="A2679" i="17"/>
  <c r="A2680" i="17"/>
  <c r="A2681" i="17"/>
  <c r="A2682" i="17"/>
  <c r="A2683" i="17"/>
  <c r="A2684" i="17"/>
  <c r="A2685" i="17"/>
  <c r="A2686" i="17"/>
  <c r="A2687" i="17"/>
  <c r="A2688" i="17"/>
  <c r="A2689" i="17"/>
  <c r="A2691" i="17"/>
  <c r="A2692" i="17"/>
  <c r="A2693" i="17"/>
  <c r="A2694" i="17"/>
  <c r="A2695" i="17"/>
  <c r="A2696" i="17"/>
  <c r="A2697" i="17"/>
  <c r="A2698" i="17"/>
  <c r="A2699" i="17"/>
  <c r="A2700" i="17"/>
  <c r="A2701" i="17"/>
  <c r="A2702" i="17"/>
  <c r="A2703" i="17"/>
  <c r="A2704" i="17"/>
  <c r="A2706" i="17"/>
  <c r="A2707" i="17"/>
  <c r="A2708" i="17"/>
  <c r="A2709" i="17"/>
  <c r="A2710" i="17"/>
  <c r="A2711" i="17"/>
  <c r="A2712" i="17"/>
  <c r="A2713" i="17"/>
  <c r="A2714" i="17"/>
  <c r="A2715" i="17"/>
  <c r="A2716" i="17"/>
  <c r="A2717" i="17"/>
  <c r="A2718" i="17"/>
  <c r="A2719" i="17"/>
  <c r="A2720" i="17"/>
  <c r="A2721" i="17"/>
  <c r="A2722" i="17"/>
  <c r="A2723" i="17"/>
  <c r="A2724" i="17"/>
  <c r="A2725" i="17"/>
  <c r="A2726" i="17"/>
  <c r="A2727" i="17"/>
  <c r="A2728" i="17"/>
  <c r="A2729" i="17"/>
  <c r="A2730" i="17"/>
  <c r="A2731" i="17"/>
  <c r="A2732" i="17"/>
  <c r="A2733" i="17"/>
  <c r="A2734" i="17"/>
  <c r="A2735" i="17"/>
  <c r="A2736" i="17"/>
  <c r="A2737" i="17"/>
  <c r="A2738" i="17"/>
  <c r="A2739" i="17"/>
  <c r="A2740" i="17"/>
  <c r="A2741" i="17"/>
  <c r="A2742" i="17"/>
  <c r="A2743" i="17"/>
  <c r="A2744" i="17"/>
  <c r="A2745" i="17"/>
  <c r="A2746" i="17"/>
  <c r="A2747" i="17"/>
  <c r="A2748" i="17"/>
  <c r="A2749" i="17"/>
  <c r="A2750" i="17"/>
  <c r="A2751" i="17"/>
  <c r="A2752" i="17"/>
  <c r="A2753" i="17"/>
  <c r="A2754" i="17"/>
  <c r="A2755" i="17"/>
  <c r="A2756" i="17"/>
  <c r="A2757" i="17"/>
  <c r="A2758" i="17"/>
  <c r="A2759" i="17"/>
  <c r="A2760" i="17"/>
  <c r="A2761" i="17"/>
  <c r="A2762" i="17"/>
  <c r="A2763" i="17"/>
  <c r="A2764" i="17"/>
  <c r="A2765" i="17"/>
  <c r="A2766" i="17"/>
  <c r="A2767" i="17"/>
  <c r="A2768" i="17"/>
  <c r="A2769" i="17"/>
  <c r="A2770" i="17"/>
  <c r="A2771" i="17"/>
  <c r="A2772" i="17"/>
  <c r="A2773" i="17"/>
  <c r="A2774" i="17"/>
  <c r="A2775" i="17"/>
  <c r="A2776" i="17"/>
  <c r="A2777" i="17"/>
  <c r="A2778" i="17"/>
  <c r="A2779" i="17"/>
  <c r="A2780" i="17"/>
  <c r="A2781" i="17"/>
  <c r="A2782" i="17"/>
  <c r="A2783" i="17"/>
  <c r="A2784" i="17"/>
  <c r="A2785" i="17"/>
  <c r="A2786" i="17"/>
  <c r="A2787" i="17"/>
  <c r="A2788" i="17"/>
  <c r="A2789" i="17"/>
  <c r="A2790" i="17"/>
  <c r="A2791" i="17"/>
  <c r="A2792" i="17"/>
  <c r="A2793" i="17"/>
  <c r="A2794" i="17"/>
  <c r="A2795" i="17"/>
  <c r="A2796" i="17"/>
  <c r="A2797" i="17"/>
  <c r="A2798" i="17"/>
  <c r="A2799" i="17"/>
  <c r="A2800" i="17"/>
  <c r="A2801" i="17"/>
  <c r="A2802" i="17"/>
  <c r="A2803" i="17"/>
  <c r="A2804" i="17"/>
  <c r="A2805" i="17"/>
  <c r="A2806" i="17"/>
  <c r="A2807" i="17"/>
  <c r="A2808" i="17"/>
  <c r="A2809" i="17"/>
  <c r="A2810" i="17"/>
  <c r="A2811" i="17"/>
  <c r="A2812" i="17"/>
  <c r="A2813" i="17"/>
  <c r="A2814" i="17"/>
  <c r="A2815" i="17"/>
  <c r="A2816" i="17"/>
  <c r="A2817" i="17"/>
  <c r="A2818" i="17"/>
  <c r="A2819" i="17"/>
  <c r="A2820" i="17"/>
  <c r="A2821" i="17"/>
  <c r="A2822" i="17"/>
  <c r="A2823" i="17"/>
  <c r="A2824" i="17"/>
  <c r="A2825" i="17"/>
  <c r="A2826" i="17"/>
  <c r="A2827" i="17"/>
  <c r="A2829" i="17"/>
  <c r="A2830" i="17"/>
  <c r="A2831" i="17"/>
  <c r="A2832" i="17"/>
  <c r="A2833" i="17"/>
  <c r="A2834" i="17"/>
  <c r="A2835" i="17"/>
  <c r="A2836" i="17"/>
  <c r="A2837" i="17"/>
  <c r="A2838" i="17"/>
  <c r="A2839" i="17"/>
  <c r="A2840" i="17"/>
  <c r="A2841" i="17"/>
  <c r="A2842" i="17"/>
  <c r="A2843" i="17"/>
  <c r="A2844" i="17"/>
  <c r="A2845" i="17"/>
  <c r="A2846" i="17"/>
  <c r="A2847" i="17"/>
  <c r="A2848" i="17"/>
  <c r="A2849" i="17"/>
  <c r="A2850" i="17"/>
  <c r="A2851" i="17"/>
  <c r="A2852" i="17"/>
  <c r="A2853" i="17"/>
  <c r="A2854" i="17"/>
  <c r="A2855" i="17"/>
  <c r="A2856" i="17"/>
  <c r="A2857" i="17"/>
  <c r="A2858" i="17"/>
  <c r="A2859" i="17"/>
  <c r="A2860" i="17"/>
  <c r="A2861" i="17"/>
  <c r="A2862" i="17"/>
  <c r="A2863" i="17"/>
  <c r="A2864" i="17"/>
  <c r="A2865" i="17"/>
  <c r="A2866" i="17"/>
  <c r="A2867" i="17"/>
  <c r="A2868" i="17"/>
  <c r="A2869" i="17"/>
  <c r="A2870" i="17"/>
  <c r="A2871" i="17"/>
  <c r="A2872" i="17"/>
  <c r="A2873" i="17"/>
  <c r="A2874" i="17"/>
  <c r="A2875" i="17"/>
  <c r="A2876" i="17"/>
  <c r="A2877" i="17"/>
  <c r="A2878" i="17"/>
  <c r="A2879" i="17"/>
  <c r="A2880" i="17"/>
  <c r="A2881" i="17"/>
  <c r="A2882" i="17"/>
  <c r="A2883" i="17"/>
  <c r="A2884" i="17"/>
  <c r="A2885" i="17"/>
  <c r="A2886" i="17"/>
  <c r="A2887" i="17"/>
  <c r="A2888" i="17"/>
  <c r="A2889" i="17"/>
  <c r="A2890" i="17"/>
  <c r="A2891" i="17"/>
  <c r="A2892" i="17"/>
  <c r="A2893" i="17"/>
  <c r="A2894" i="17"/>
  <c r="A2895" i="17"/>
  <c r="A2896" i="17"/>
  <c r="A2897" i="17"/>
  <c r="A2898" i="17"/>
  <c r="A2899" i="17"/>
  <c r="A2900" i="17"/>
  <c r="A2901" i="17"/>
  <c r="A2902" i="17"/>
  <c r="A2903" i="17"/>
  <c r="A2904" i="17"/>
  <c r="A2905" i="17"/>
  <c r="A2906" i="17"/>
  <c r="A2907" i="17"/>
  <c r="A2908" i="17"/>
  <c r="A2909" i="17"/>
  <c r="A2910" i="17"/>
  <c r="A2911" i="17"/>
  <c r="A2912" i="17"/>
  <c r="A2913" i="17"/>
  <c r="A2914" i="17"/>
  <c r="A2915" i="17"/>
  <c r="A2916" i="17"/>
  <c r="A2917" i="17"/>
  <c r="A2918" i="17"/>
  <c r="A2919" i="17"/>
  <c r="A2920" i="17"/>
  <c r="A2921" i="17"/>
  <c r="A2922" i="17"/>
  <c r="A2923" i="17"/>
  <c r="A2924" i="17"/>
  <c r="A2925" i="17"/>
  <c r="A2926" i="17"/>
  <c r="A2927" i="17"/>
  <c r="A2928" i="17"/>
  <c r="A2929" i="17"/>
  <c r="A2930" i="17"/>
  <c r="A2931" i="17"/>
  <c r="A2932" i="17"/>
  <c r="A2933" i="17"/>
  <c r="A2934" i="17"/>
  <c r="A2935" i="17"/>
  <c r="A2936" i="17"/>
  <c r="A2937" i="17"/>
  <c r="A2938" i="17"/>
  <c r="A2939" i="17"/>
  <c r="A2940" i="17"/>
  <c r="A2941" i="17"/>
  <c r="A2942" i="17"/>
  <c r="A2943" i="17"/>
  <c r="A2944" i="17"/>
  <c r="A2945" i="17"/>
  <c r="A2946" i="17"/>
  <c r="A2947" i="17"/>
  <c r="A2948" i="17"/>
  <c r="A2949" i="17"/>
  <c r="A2950" i="17"/>
  <c r="A2951" i="17"/>
  <c r="A2952" i="17"/>
  <c r="A2953" i="17"/>
  <c r="A2954" i="17"/>
  <c r="A2955" i="17"/>
  <c r="A2956" i="17"/>
  <c r="A2957" i="17"/>
  <c r="A2958" i="17"/>
  <c r="A2959" i="17"/>
  <c r="A2960" i="17"/>
  <c r="A2961" i="17"/>
  <c r="A2962" i="17"/>
  <c r="A2963" i="17"/>
  <c r="A2964" i="17"/>
  <c r="A2965" i="17"/>
  <c r="A2966" i="17"/>
  <c r="A2967" i="17"/>
  <c r="A2968" i="17"/>
  <c r="A2969" i="17"/>
  <c r="A2970" i="17"/>
  <c r="A2971" i="17"/>
  <c r="A2972" i="17"/>
  <c r="A2973" i="17"/>
  <c r="A2974" i="17"/>
  <c r="A2975" i="17"/>
  <c r="A2976" i="17"/>
  <c r="A2977" i="17"/>
  <c r="A2978" i="17"/>
  <c r="A2979" i="17"/>
  <c r="A2980" i="17"/>
  <c r="A2981" i="17"/>
  <c r="A2982" i="17"/>
  <c r="A2983" i="17"/>
  <c r="A2984" i="17"/>
  <c r="A2985" i="17"/>
  <c r="A2986" i="17"/>
  <c r="A2987" i="17"/>
  <c r="A2988" i="17"/>
  <c r="A2989" i="17"/>
  <c r="A2990" i="17"/>
  <c r="A2991" i="17"/>
  <c r="A2992" i="17"/>
  <c r="A2993" i="17"/>
  <c r="A2994" i="17"/>
  <c r="A2995" i="17"/>
  <c r="A2996" i="17"/>
  <c r="A2997" i="17"/>
  <c r="A2998" i="17"/>
  <c r="A2999" i="17"/>
  <c r="A3000" i="17"/>
  <c r="A3001" i="17"/>
  <c r="A3002" i="17"/>
  <c r="A3003" i="17"/>
  <c r="A3004" i="17"/>
  <c r="A3005" i="17"/>
  <c r="A3006" i="17"/>
  <c r="A3007" i="17"/>
  <c r="A3008" i="17"/>
  <c r="A3009" i="17"/>
  <c r="A3010" i="17"/>
  <c r="A3011" i="17"/>
  <c r="A3012" i="17"/>
  <c r="A3013" i="17"/>
  <c r="A3014" i="17"/>
  <c r="A3015" i="17"/>
  <c r="A3016" i="17"/>
  <c r="A3017" i="17"/>
  <c r="A3018" i="17"/>
  <c r="A3019" i="17"/>
  <c r="A3020" i="17"/>
  <c r="A3021" i="17"/>
  <c r="A3022" i="17"/>
  <c r="A3023" i="17"/>
  <c r="A3024" i="17"/>
  <c r="A3025" i="17"/>
  <c r="A3026" i="17"/>
  <c r="A3027" i="17"/>
  <c r="A3028" i="17"/>
  <c r="A3029" i="17"/>
  <c r="A3030" i="17"/>
  <c r="A3031" i="17"/>
  <c r="A3032" i="17"/>
  <c r="A3033" i="17"/>
  <c r="A3034" i="17"/>
  <c r="A3035" i="17"/>
  <c r="A3036" i="17"/>
  <c r="A3037" i="17"/>
  <c r="A3038" i="17"/>
  <c r="A3039" i="17"/>
  <c r="A3040" i="17"/>
  <c r="A3041" i="17"/>
  <c r="A3042" i="17"/>
  <c r="A3043" i="17"/>
  <c r="A3044" i="17"/>
  <c r="A3045" i="17"/>
  <c r="A3046" i="17"/>
  <c r="A3047" i="17"/>
  <c r="A3048" i="17"/>
  <c r="A3049" i="17"/>
  <c r="A3050" i="17"/>
  <c r="A3051" i="17"/>
  <c r="A3052" i="17"/>
  <c r="A3053" i="17"/>
  <c r="A3054" i="17"/>
  <c r="A3055" i="17"/>
  <c r="A3056" i="17"/>
  <c r="A3057" i="17"/>
  <c r="A3058" i="17"/>
  <c r="A3059" i="17"/>
  <c r="A3060" i="17"/>
  <c r="A3061" i="17"/>
  <c r="A3062" i="17"/>
  <c r="A3063" i="17"/>
  <c r="A3065" i="17"/>
  <c r="A3066" i="17"/>
  <c r="A3067" i="17"/>
  <c r="A3068" i="17"/>
  <c r="A3069" i="17"/>
  <c r="A3070" i="17"/>
  <c r="A3071" i="17"/>
  <c r="A3072" i="17"/>
  <c r="A3073" i="17"/>
  <c r="A3074" i="17"/>
  <c r="A3075" i="17"/>
  <c r="A3076" i="17"/>
  <c r="A3077" i="17"/>
  <c r="A3078" i="17"/>
  <c r="A3079" i="17"/>
  <c r="A3080" i="17"/>
  <c r="A3081" i="17"/>
  <c r="A3082" i="17"/>
  <c r="A3083" i="17"/>
  <c r="A3084" i="17"/>
  <c r="A3085" i="17"/>
  <c r="A3086" i="17"/>
  <c r="A3087" i="17"/>
  <c r="A3088" i="17"/>
  <c r="A3089" i="17"/>
  <c r="A3090" i="17"/>
  <c r="A3091" i="17"/>
  <c r="A3092" i="17"/>
  <c r="A3093" i="17"/>
  <c r="A3094" i="17"/>
  <c r="A3095" i="17"/>
  <c r="A3096" i="17"/>
  <c r="A3097" i="17"/>
  <c r="A3098" i="17"/>
  <c r="A3099" i="17"/>
  <c r="A3100" i="17"/>
  <c r="A3101" i="17"/>
  <c r="A3102" i="17"/>
  <c r="A3103" i="17"/>
  <c r="A3104" i="17"/>
  <c r="A3105" i="17"/>
  <c r="A3106" i="17"/>
  <c r="A3107" i="17"/>
  <c r="A3109" i="17"/>
  <c r="A3110" i="17"/>
  <c r="A3111" i="17"/>
  <c r="A3112" i="17"/>
  <c r="A3113" i="17"/>
  <c r="A3114" i="17"/>
  <c r="A3115" i="17"/>
  <c r="A3116" i="17"/>
  <c r="A3117" i="17"/>
  <c r="A3119" i="17"/>
  <c r="A3120" i="17"/>
  <c r="A3121" i="17"/>
  <c r="A3122" i="17"/>
  <c r="A3123" i="17"/>
  <c r="A3124" i="17"/>
  <c r="A3125" i="17"/>
  <c r="A3126" i="17"/>
  <c r="A3127" i="17"/>
  <c r="A3128" i="17"/>
  <c r="A3129" i="17"/>
  <c r="A3130" i="17"/>
  <c r="A3131" i="17"/>
  <c r="A3132" i="17"/>
  <c r="A3133" i="17"/>
  <c r="A3134" i="17"/>
  <c r="A3135" i="17"/>
  <c r="A3136" i="17"/>
  <c r="A3137" i="17"/>
  <c r="A3138" i="17"/>
  <c r="A3139" i="17"/>
  <c r="A3140" i="17"/>
  <c r="A3141" i="17"/>
  <c r="A3142" i="17"/>
  <c r="A3143" i="17"/>
  <c r="A3144" i="17"/>
  <c r="A3145" i="17"/>
  <c r="A3146" i="17"/>
  <c r="A3147" i="17"/>
  <c r="A3148" i="17"/>
  <c r="A3149" i="17"/>
  <c r="A3150" i="17"/>
  <c r="A3151" i="17"/>
  <c r="A3152" i="17"/>
  <c r="A3153" i="17"/>
  <c r="A3154" i="17"/>
  <c r="A3155" i="17"/>
  <c r="A3156" i="17"/>
  <c r="A3157" i="17"/>
  <c r="A3158" i="17"/>
  <c r="A3159" i="17"/>
  <c r="A3160" i="17"/>
  <c r="A3161" i="17"/>
  <c r="A3162" i="17"/>
  <c r="A3163" i="17"/>
  <c r="A3164" i="17"/>
  <c r="A3165" i="17"/>
  <c r="A3166" i="17"/>
  <c r="A3167" i="17"/>
  <c r="A3168" i="17"/>
  <c r="A3169" i="17"/>
  <c r="A3170" i="17"/>
  <c r="A3171" i="17"/>
  <c r="A3172" i="17"/>
  <c r="A3173" i="17"/>
  <c r="A3174" i="17"/>
  <c r="A3175" i="17"/>
  <c r="A3176" i="17"/>
  <c r="A3177" i="17"/>
  <c r="A3178" i="17"/>
  <c r="A3179" i="17"/>
  <c r="A3180" i="17"/>
  <c r="A3181" i="17"/>
  <c r="A3182" i="17"/>
  <c r="A3183" i="17"/>
  <c r="A3184" i="17"/>
  <c r="A3185" i="17"/>
  <c r="A3186" i="17"/>
  <c r="A3187" i="17"/>
  <c r="A3188" i="17"/>
  <c r="A3189" i="17"/>
  <c r="A3190" i="17"/>
  <c r="A3191" i="17"/>
  <c r="A3192" i="17"/>
  <c r="A3193" i="17"/>
  <c r="A3195" i="17"/>
  <c r="A3196" i="17"/>
  <c r="A3197" i="17"/>
  <c r="A3198" i="17"/>
  <c r="A3199" i="17"/>
  <c r="A3200" i="17"/>
  <c r="A3201" i="17"/>
  <c r="A3202" i="17"/>
  <c r="A3203" i="17"/>
  <c r="A3204" i="17"/>
  <c r="A3205" i="17"/>
  <c r="A3206" i="17"/>
  <c r="A3207" i="17"/>
  <c r="A3208" i="17"/>
  <c r="A3209" i="17"/>
  <c r="A3210" i="17"/>
  <c r="A3211" i="17"/>
  <c r="A3212" i="17"/>
  <c r="A3213" i="17"/>
  <c r="A3214" i="17"/>
  <c r="A3215" i="17"/>
  <c r="A3216" i="17"/>
  <c r="A3217" i="17"/>
  <c r="A3218" i="17"/>
  <c r="A3220" i="17"/>
  <c r="A3221" i="17"/>
  <c r="A3222" i="17"/>
  <c r="A3223" i="17"/>
  <c r="A3224" i="17"/>
  <c r="A3225" i="17"/>
  <c r="A3226" i="17"/>
  <c r="A3227" i="17"/>
  <c r="A3228" i="17"/>
  <c r="A3229" i="17"/>
  <c r="A3230" i="17"/>
  <c r="A3231" i="17"/>
  <c r="A3232" i="17"/>
  <c r="A3233" i="17"/>
  <c r="A3234" i="17"/>
  <c r="A3235" i="17"/>
  <c r="A3236" i="17"/>
  <c r="A3237" i="17"/>
  <c r="A3238" i="17"/>
  <c r="A3239" i="17"/>
  <c r="A3240" i="17"/>
  <c r="A3241" i="17"/>
  <c r="A3242" i="17"/>
  <c r="A3243" i="17"/>
  <c r="A3244" i="17"/>
  <c r="A3245" i="17"/>
  <c r="A3246" i="17"/>
  <c r="A3247" i="17"/>
  <c r="A3248" i="17"/>
  <c r="A3249" i="17"/>
  <c r="A3250" i="17"/>
  <c r="A3251" i="17"/>
  <c r="A3252" i="17"/>
  <c r="A3253" i="17"/>
  <c r="A3254" i="17"/>
  <c r="A3255" i="17"/>
  <c r="A3256" i="17"/>
  <c r="A3257" i="17"/>
  <c r="A3258" i="17"/>
  <c r="A3259" i="17"/>
  <c r="A3260" i="17"/>
  <c r="A3261" i="17"/>
  <c r="A3262" i="17"/>
  <c r="A3263" i="17"/>
  <c r="A3264" i="17"/>
  <c r="A3265" i="17"/>
  <c r="A3266" i="17"/>
  <c r="A3267" i="17"/>
  <c r="A3268" i="17"/>
  <c r="A3269" i="17"/>
  <c r="A3270" i="17"/>
  <c r="A3271" i="17"/>
  <c r="A3272" i="17"/>
  <c r="A3273" i="17"/>
  <c r="A3274" i="17"/>
  <c r="A3275" i="17"/>
  <c r="A3276" i="17"/>
  <c r="A3277" i="17"/>
  <c r="A3278" i="17"/>
  <c r="A3279" i="17"/>
  <c r="A3280" i="17"/>
  <c r="A3281" i="17"/>
  <c r="A3282" i="17"/>
  <c r="A3284" i="17"/>
  <c r="A3285" i="17"/>
  <c r="A3286" i="17"/>
  <c r="A3287" i="17"/>
  <c r="A3288" i="17"/>
  <c r="A3289" i="17"/>
  <c r="A3290" i="17"/>
  <c r="A3291" i="17"/>
  <c r="A3292" i="17"/>
  <c r="A3293" i="17"/>
  <c r="A3294" i="17"/>
  <c r="A3295" i="17"/>
  <c r="A3296" i="17"/>
  <c r="A3297" i="17"/>
  <c r="A3298" i="17"/>
  <c r="A3299" i="17"/>
  <c r="A3300" i="17"/>
  <c r="A3301" i="17"/>
  <c r="A3302" i="17"/>
  <c r="A3303" i="17"/>
  <c r="A3304" i="17"/>
  <c r="A3305" i="17"/>
  <c r="A3306" i="17"/>
  <c r="A3307" i="17"/>
  <c r="A3308" i="17"/>
  <c r="A3309" i="17"/>
  <c r="A3310" i="17"/>
  <c r="A3311" i="17"/>
  <c r="A3312" i="17"/>
  <c r="A3313" i="17"/>
  <c r="A3314" i="17"/>
  <c r="A3315" i="17"/>
  <c r="A3317" i="17"/>
  <c r="A3318" i="17"/>
  <c r="A3319" i="17"/>
  <c r="A3320" i="17"/>
  <c r="A3321" i="17"/>
  <c r="A3322" i="17"/>
  <c r="A3323" i="17"/>
  <c r="A3324" i="17"/>
  <c r="A3325" i="17"/>
  <c r="A3326" i="17"/>
  <c r="A3327" i="17"/>
  <c r="A3328" i="17"/>
  <c r="A3329" i="17"/>
  <c r="A3330" i="17"/>
  <c r="A3331" i="17"/>
  <c r="A3332" i="17"/>
  <c r="A3333" i="17"/>
  <c r="A3334" i="17"/>
  <c r="A3335" i="17"/>
  <c r="A3336" i="17"/>
  <c r="A3337" i="17"/>
  <c r="A3338" i="17"/>
  <c r="A3339" i="17"/>
  <c r="A3340" i="17"/>
  <c r="A3341" i="17"/>
  <c r="A3342" i="17"/>
  <c r="A3343" i="17"/>
  <c r="A3344" i="17"/>
  <c r="A3345" i="17"/>
  <c r="A3346" i="17"/>
  <c r="A3347" i="17"/>
  <c r="A3348" i="17"/>
  <c r="A3349" i="17"/>
  <c r="A3350" i="17"/>
  <c r="A3351" i="17"/>
  <c r="A3352" i="17"/>
  <c r="A3353" i="17"/>
  <c r="A3354" i="17"/>
  <c r="A3355" i="17"/>
  <c r="A3356" i="17"/>
  <c r="A3357" i="17"/>
  <c r="A3358" i="17"/>
  <c r="A3359" i="17"/>
  <c r="A3360" i="17"/>
  <c r="A3361" i="17"/>
  <c r="A3362" i="17"/>
  <c r="A3363" i="17"/>
  <c r="A3364" i="17"/>
  <c r="A3365" i="17"/>
  <c r="A3366" i="17"/>
  <c r="A3367" i="17"/>
  <c r="A3368" i="17"/>
  <c r="A3369" i="17"/>
  <c r="A3370" i="17"/>
  <c r="A3371" i="17"/>
  <c r="A3372" i="17"/>
  <c r="A3373" i="17"/>
  <c r="A3374" i="17"/>
  <c r="A3375" i="17"/>
  <c r="A3376" i="17"/>
  <c r="A3377" i="17"/>
  <c r="A3378" i="17"/>
  <c r="A3379" i="17"/>
  <c r="A3380" i="17"/>
  <c r="A3381" i="17"/>
  <c r="A3382" i="17"/>
  <c r="A3383" i="17"/>
  <c r="A3384" i="17"/>
  <c r="A3385" i="17"/>
  <c r="A3386" i="17"/>
  <c r="A3387" i="17"/>
  <c r="A3388" i="17"/>
  <c r="A3389" i="17"/>
  <c r="A3390" i="17"/>
  <c r="A3391" i="17"/>
  <c r="A3392" i="17"/>
  <c r="A3393" i="17"/>
  <c r="A3394" i="17"/>
  <c r="A3395" i="17"/>
  <c r="A3396" i="17"/>
  <c r="A3397" i="17"/>
  <c r="A3398" i="17"/>
  <c r="A3399" i="17"/>
  <c r="A3400" i="17"/>
  <c r="A3401" i="17"/>
  <c r="A3402" i="17"/>
  <c r="A3403" i="17"/>
  <c r="A3404" i="17"/>
  <c r="A3405" i="17"/>
  <c r="A3406" i="17"/>
  <c r="A3407" i="17"/>
  <c r="A3408" i="17"/>
  <c r="A3409" i="17"/>
  <c r="A3410" i="17"/>
  <c r="A3411" i="17"/>
  <c r="A3412" i="17"/>
  <c r="A3413" i="17"/>
  <c r="A3414" i="17"/>
  <c r="A3415" i="17"/>
  <c r="A3416" i="17"/>
  <c r="A3417" i="17"/>
  <c r="A3418" i="17"/>
  <c r="A3419" i="17"/>
  <c r="A3420" i="17"/>
  <c r="A3421" i="17"/>
  <c r="A3422" i="17"/>
  <c r="A3423" i="17"/>
  <c r="A3424" i="17"/>
  <c r="A3425" i="17"/>
  <c r="A3426" i="17"/>
  <c r="A3427" i="17"/>
  <c r="A3428" i="17"/>
  <c r="A3429" i="17"/>
  <c r="A3430" i="17"/>
  <c r="A3431" i="17"/>
  <c r="A3432" i="17"/>
  <c r="A3433" i="17"/>
  <c r="A3434" i="17"/>
  <c r="A3435" i="17"/>
  <c r="A3436" i="17"/>
  <c r="A3437" i="17"/>
  <c r="A3438" i="17"/>
  <c r="A3439" i="17"/>
  <c r="A3440" i="17"/>
  <c r="A3441" i="17"/>
  <c r="A3442" i="17"/>
  <c r="A3443" i="17"/>
  <c r="A3444" i="17"/>
  <c r="A3445" i="17"/>
  <c r="A3446" i="17"/>
  <c r="A3447" i="17"/>
  <c r="A3448" i="17"/>
  <c r="A3449" i="17"/>
  <c r="A3450" i="17"/>
  <c r="A3451" i="17"/>
  <c r="G3451" i="17" s="1"/>
  <c r="A3452" i="17"/>
  <c r="G3452" i="17" s="1"/>
  <c r="A3453" i="17"/>
  <c r="G3453" i="17" s="1"/>
  <c r="A3454" i="17"/>
  <c r="G3454" i="17" s="1"/>
  <c r="A3455" i="17"/>
  <c r="G3455" i="17" s="1"/>
  <c r="A3456" i="17"/>
  <c r="G3456" i="17" s="1"/>
  <c r="A3457" i="17"/>
  <c r="G3457" i="17" s="1"/>
  <c r="A3458" i="17"/>
  <c r="G3458" i="17" s="1"/>
  <c r="A3459" i="17"/>
  <c r="G3459" i="17" s="1"/>
  <c r="A3460" i="17"/>
  <c r="G3460" i="17" s="1"/>
  <c r="A3461" i="17"/>
  <c r="G3461" i="17" s="1"/>
  <c r="A3462" i="17"/>
  <c r="G3462" i="17" s="1"/>
  <c r="A3463" i="17"/>
  <c r="G3463" i="17" s="1"/>
  <c r="A3464" i="17"/>
  <c r="G3464" i="17" s="1"/>
  <c r="A3465" i="17"/>
  <c r="G3465" i="17" s="1"/>
  <c r="A3466" i="17"/>
  <c r="G3466" i="17" s="1"/>
  <c r="A3467" i="17"/>
  <c r="G3467" i="17" s="1"/>
  <c r="A3468" i="17"/>
  <c r="G3468" i="17" s="1"/>
  <c r="A3469" i="17"/>
  <c r="G3469" i="17" s="1"/>
  <c r="A3470" i="17"/>
  <c r="G3470" i="17" s="1"/>
  <c r="A3471" i="17"/>
  <c r="G3471" i="17" s="1"/>
  <c r="A3472" i="17"/>
  <c r="G3472" i="17" s="1"/>
  <c r="A3473" i="17"/>
  <c r="G3473" i="17" s="1"/>
  <c r="A3474" i="17"/>
  <c r="G3474" i="17" s="1"/>
  <c r="A3475" i="17"/>
  <c r="G3475" i="17" s="1"/>
  <c r="A3476" i="17"/>
  <c r="G3476" i="17" s="1"/>
  <c r="A3477" i="17"/>
  <c r="G3477" i="17" s="1"/>
  <c r="A3478" i="17"/>
  <c r="G3478" i="17" s="1"/>
  <c r="A3479" i="17"/>
  <c r="G3479" i="17" s="1"/>
  <c r="A3480" i="17"/>
  <c r="G3480" i="17" s="1"/>
  <c r="A3481" i="17"/>
  <c r="G3481" i="17" s="1"/>
  <c r="A3482" i="17"/>
  <c r="G3482" i="17" s="1"/>
  <c r="A3483" i="17"/>
  <c r="G3483" i="17" s="1"/>
  <c r="A3484" i="17"/>
  <c r="G3484" i="17" s="1"/>
  <c r="A3485" i="17"/>
  <c r="G3485" i="17" s="1"/>
  <c r="A3486" i="17"/>
  <c r="G3486" i="17" s="1"/>
  <c r="A3487" i="17"/>
  <c r="G3487" i="17" s="1"/>
  <c r="A3488" i="17"/>
  <c r="G3488" i="17" s="1"/>
  <c r="A3489" i="17"/>
  <c r="G3489" i="17" s="1"/>
  <c r="A3490" i="17"/>
  <c r="G3490" i="17" s="1"/>
  <c r="A3491" i="17"/>
  <c r="G3491" i="17" s="1"/>
  <c r="A3492" i="17"/>
  <c r="G3492" i="17" s="1"/>
  <c r="A3493" i="17"/>
  <c r="G3493" i="17" s="1"/>
  <c r="A3494" i="17"/>
  <c r="G3494" i="17" s="1"/>
  <c r="A3495" i="17"/>
  <c r="G3495" i="17" s="1"/>
  <c r="A3496" i="17"/>
  <c r="G3496" i="17" s="1"/>
  <c r="A3497" i="17"/>
  <c r="G3497" i="17" s="1"/>
  <c r="A3498" i="17"/>
  <c r="G3498" i="17" s="1"/>
  <c r="A3499" i="17"/>
  <c r="G3499" i="17" s="1"/>
  <c r="A3500" i="17"/>
  <c r="G3500" i="17" s="1"/>
  <c r="A3501" i="17"/>
  <c r="G3501" i="17" s="1"/>
  <c r="A3502" i="17"/>
  <c r="G3502" i="17" s="1"/>
  <c r="A3503" i="17"/>
  <c r="G3503" i="17" s="1"/>
  <c r="A3504" i="17"/>
  <c r="G3504" i="17" s="1"/>
  <c r="A3505" i="17"/>
  <c r="G3505" i="17" s="1"/>
  <c r="A3506" i="17"/>
  <c r="G3506" i="17" s="1"/>
  <c r="A3507" i="17"/>
  <c r="G3507" i="17" s="1"/>
  <c r="A3508" i="17"/>
  <c r="G3508" i="17" s="1"/>
  <c r="A3509" i="17"/>
  <c r="G3509" i="17" s="1"/>
  <c r="A3510" i="17"/>
  <c r="G3510" i="17" s="1"/>
  <c r="A3511" i="17"/>
  <c r="G3511" i="17" s="1"/>
  <c r="A3512" i="17"/>
  <c r="G3512" i="17" s="1"/>
  <c r="A3513" i="17"/>
  <c r="G3513" i="17" s="1"/>
  <c r="A3514" i="17"/>
  <c r="G3514" i="17" s="1"/>
  <c r="A3515" i="17"/>
  <c r="G3515" i="17" s="1"/>
  <c r="A3516" i="17"/>
  <c r="G3516" i="17" s="1"/>
  <c r="A3517" i="17"/>
  <c r="G3517" i="17" s="1"/>
  <c r="A3518" i="17"/>
  <c r="G3518" i="17" s="1"/>
  <c r="A3519" i="17"/>
  <c r="G3519" i="17" s="1"/>
  <c r="A3520" i="17"/>
  <c r="G3520" i="17" s="1"/>
  <c r="A3521" i="17"/>
  <c r="G3521" i="17" s="1"/>
  <c r="A3522" i="17"/>
  <c r="G3522" i="17" s="1"/>
  <c r="A3523" i="17"/>
  <c r="G3523" i="17" s="1"/>
  <c r="A3524" i="17"/>
  <c r="G3524" i="17" s="1"/>
  <c r="A3525" i="17"/>
  <c r="G3525" i="17" s="1"/>
  <c r="A3526" i="17"/>
  <c r="G3526" i="17" s="1"/>
  <c r="A3527" i="17"/>
  <c r="G3527" i="17" s="1"/>
  <c r="A3528" i="17"/>
  <c r="G3528" i="17" s="1"/>
  <c r="A3529" i="17"/>
  <c r="G3529" i="17" s="1"/>
  <c r="A3530" i="17"/>
  <c r="G3530" i="17" s="1"/>
  <c r="A3531" i="17"/>
  <c r="G3531" i="17" s="1"/>
  <c r="A3532" i="17"/>
  <c r="G3532" i="17" s="1"/>
  <c r="A3533" i="17"/>
  <c r="G3533" i="17" s="1"/>
  <c r="A3534" i="17"/>
  <c r="G3534" i="17" s="1"/>
  <c r="A3535" i="17"/>
  <c r="G3535" i="17" s="1"/>
  <c r="A3536" i="17"/>
  <c r="G3536" i="17" s="1"/>
  <c r="A3537" i="17"/>
  <c r="G3537" i="17" s="1"/>
  <c r="A3538" i="17"/>
  <c r="G3538" i="17" s="1"/>
  <c r="A3539" i="17"/>
  <c r="G3539" i="17" s="1"/>
  <c r="A3540" i="17"/>
  <c r="G3540" i="17" s="1"/>
  <c r="A3541" i="17"/>
  <c r="G3541" i="17" s="1"/>
  <c r="A3542" i="17"/>
  <c r="G3542" i="17" s="1"/>
  <c r="A3543" i="17"/>
  <c r="G3543" i="17" s="1"/>
  <c r="A3544" i="17"/>
  <c r="G3544" i="17" s="1"/>
  <c r="A3545" i="17"/>
  <c r="G3545" i="17" s="1"/>
  <c r="A3546" i="17"/>
  <c r="G3546" i="17" s="1"/>
  <c r="A3547" i="17"/>
  <c r="G3547" i="17" s="1"/>
  <c r="A3548" i="17"/>
  <c r="G3548" i="17" s="1"/>
  <c r="A3549" i="17"/>
  <c r="G3549" i="17" s="1"/>
  <c r="A3550" i="17"/>
  <c r="G3550" i="17" s="1"/>
  <c r="A3551" i="17"/>
  <c r="G3551" i="17" s="1"/>
  <c r="A3552" i="17"/>
  <c r="G3552" i="17" s="1"/>
  <c r="A3553" i="17"/>
  <c r="G3553" i="17" s="1"/>
  <c r="A3554" i="17"/>
  <c r="G3554" i="17" s="1"/>
  <c r="A3555" i="17"/>
  <c r="G3555" i="17" s="1"/>
  <c r="A3556" i="17"/>
  <c r="G3556" i="17" s="1"/>
  <c r="A3557" i="17"/>
  <c r="G3557" i="17" s="1"/>
  <c r="A3558" i="17"/>
  <c r="G3558" i="17" s="1"/>
  <c r="A3559" i="17"/>
  <c r="G3559" i="17" s="1"/>
  <c r="A3560" i="17"/>
  <c r="G3560" i="17" s="1"/>
  <c r="A3561" i="17"/>
  <c r="G3561" i="17" s="1"/>
  <c r="A3562" i="17"/>
  <c r="G3562" i="17" s="1"/>
  <c r="A3563" i="17"/>
  <c r="G3563" i="17" s="1"/>
  <c r="A3564" i="17"/>
  <c r="G3564" i="17" s="1"/>
  <c r="A3565" i="17"/>
  <c r="G3565" i="17" s="1"/>
  <c r="A3566" i="17"/>
  <c r="G3566" i="17" s="1"/>
  <c r="A3567" i="17"/>
  <c r="G3567" i="17" s="1"/>
  <c r="A3568" i="17"/>
  <c r="G3568" i="17" s="1"/>
  <c r="A3569" i="17"/>
  <c r="G3569" i="17" s="1"/>
  <c r="A3570" i="17"/>
  <c r="G3570" i="17" s="1"/>
  <c r="A3571" i="17"/>
  <c r="G3571" i="17" s="1"/>
  <c r="A3572" i="17"/>
  <c r="G3572" i="17" s="1"/>
  <c r="A3573" i="17"/>
  <c r="G3573" i="17" s="1"/>
  <c r="A3574" i="17"/>
  <c r="G3574" i="17" s="1"/>
  <c r="A3575" i="17"/>
  <c r="G3575" i="17" s="1"/>
  <c r="A3576" i="17"/>
  <c r="G3576" i="17" s="1"/>
  <c r="A3577" i="17"/>
  <c r="G3577" i="17" s="1"/>
  <c r="A3578" i="17"/>
  <c r="G3578" i="17" s="1"/>
  <c r="A3579" i="17"/>
  <c r="G3579" i="17" s="1"/>
  <c r="A3580" i="17"/>
  <c r="G3580" i="17" s="1"/>
  <c r="A3581" i="17"/>
  <c r="G3581" i="17" s="1"/>
  <c r="A3582" i="17"/>
  <c r="G3582" i="17" s="1"/>
  <c r="A3583" i="17"/>
  <c r="G3583" i="17" s="1"/>
  <c r="A3584" i="17"/>
  <c r="G3584" i="17" s="1"/>
  <c r="A3585" i="17"/>
  <c r="G3585" i="17" s="1"/>
  <c r="A3586" i="17"/>
  <c r="G3586" i="17" s="1"/>
  <c r="A3587" i="17"/>
  <c r="G3587" i="17" s="1"/>
  <c r="A3588" i="17"/>
  <c r="G3588" i="17" s="1"/>
  <c r="A3589" i="17"/>
  <c r="G3589" i="17" s="1"/>
  <c r="A3590" i="17"/>
  <c r="G3590" i="17" s="1"/>
  <c r="A3591" i="17"/>
  <c r="G3591" i="17" s="1"/>
  <c r="A3592" i="17"/>
  <c r="G3592" i="17" s="1"/>
  <c r="A3593" i="17"/>
  <c r="G3593" i="17" s="1"/>
  <c r="A3594" i="17"/>
  <c r="G3594" i="17" s="1"/>
  <c r="A3595" i="17"/>
  <c r="G3595" i="17" s="1"/>
  <c r="A3596" i="17"/>
  <c r="G3596" i="17" s="1"/>
  <c r="A3597" i="17"/>
  <c r="G3597" i="17" s="1"/>
  <c r="A3598" i="17"/>
  <c r="G3598" i="17" s="1"/>
  <c r="A3599" i="17"/>
  <c r="G3599" i="17" s="1"/>
  <c r="A3600" i="17"/>
  <c r="G3600" i="17" s="1"/>
  <c r="A3601" i="17"/>
  <c r="G3601" i="17" s="1"/>
  <c r="A3602" i="17"/>
  <c r="G3602" i="17" s="1"/>
  <c r="A3603" i="17"/>
  <c r="G3603" i="17" s="1"/>
  <c r="A3604" i="17"/>
  <c r="G3604" i="17" s="1"/>
  <c r="A3605" i="17"/>
  <c r="G3605" i="17" s="1"/>
  <c r="A3606" i="17"/>
  <c r="G3606" i="17" s="1"/>
  <c r="A3607" i="17"/>
  <c r="G3607" i="17" s="1"/>
  <c r="A3608" i="17"/>
  <c r="G3608" i="17" s="1"/>
  <c r="A3609" i="17"/>
  <c r="G3609" i="17" s="1"/>
  <c r="A3610" i="17"/>
  <c r="G3610" i="17" s="1"/>
  <c r="A3611" i="17"/>
  <c r="G3611" i="17" s="1"/>
  <c r="A3612" i="17"/>
  <c r="G3612" i="17" s="1"/>
  <c r="A3613" i="17"/>
  <c r="G3613" i="17" s="1"/>
  <c r="A3614" i="17"/>
  <c r="G3614" i="17" s="1"/>
  <c r="A3615" i="17"/>
  <c r="G3615" i="17" s="1"/>
  <c r="A3616" i="17"/>
  <c r="G3616" i="17" s="1"/>
  <c r="A3617" i="17"/>
  <c r="G3617" i="17" s="1"/>
  <c r="A3618" i="17"/>
  <c r="G3618" i="17" s="1"/>
  <c r="A3619" i="17"/>
  <c r="G3619" i="17" s="1"/>
  <c r="A3620" i="17"/>
  <c r="G3620" i="17" s="1"/>
  <c r="A3621" i="17"/>
  <c r="G3621" i="17" s="1"/>
  <c r="A3622" i="17"/>
  <c r="G3622" i="17" s="1"/>
  <c r="A3623" i="17"/>
  <c r="G3623" i="17" s="1"/>
  <c r="A3624" i="17"/>
  <c r="G3624" i="17" s="1"/>
  <c r="A3625" i="17"/>
  <c r="G3625" i="17" s="1"/>
  <c r="A2" i="17"/>
  <c r="I383" i="15"/>
  <c r="H383" i="15"/>
  <c r="E383" i="15"/>
  <c r="D383" i="15"/>
  <c r="C383" i="15"/>
  <c r="B383" i="15"/>
  <c r="V14" i="15" s="1"/>
  <c r="T3" i="15"/>
  <c r="T1" i="15"/>
  <c r="K433" i="16" l="1"/>
  <c r="K336" i="16"/>
  <c r="K210" i="16"/>
  <c r="K399" i="16"/>
  <c r="K344" i="16"/>
  <c r="K149" i="16"/>
  <c r="K20" i="16"/>
  <c r="K388" i="16"/>
  <c r="F29" i="16"/>
  <c r="K154" i="16"/>
  <c r="F11" i="16"/>
  <c r="K160" i="16"/>
  <c r="K158" i="16"/>
  <c r="K159" i="16"/>
  <c r="K369" i="16"/>
  <c r="K180" i="16"/>
  <c r="K422" i="16"/>
  <c r="K397" i="16"/>
  <c r="K429" i="16"/>
  <c r="K144" i="16"/>
  <c r="K203" i="16"/>
  <c r="K176" i="16"/>
  <c r="F21" i="16"/>
  <c r="K136" i="16"/>
  <c r="K201" i="16"/>
  <c r="K206" i="16"/>
  <c r="K256" i="16"/>
  <c r="F12" i="16"/>
  <c r="D16" i="16"/>
  <c r="K173" i="16"/>
  <c r="K211" i="16"/>
  <c r="F13" i="16"/>
  <c r="K143" i="16"/>
  <c r="K120" i="16"/>
  <c r="K408" i="16"/>
  <c r="K366" i="16"/>
  <c r="K155" i="16"/>
  <c r="K145" i="16"/>
  <c r="F39" i="16"/>
  <c r="D17" i="16"/>
  <c r="K188" i="16"/>
  <c r="K195" i="16"/>
  <c r="K431" i="16"/>
  <c r="K183" i="16"/>
  <c r="K270" i="16"/>
  <c r="D18" i="16"/>
  <c r="K187" i="16"/>
  <c r="K208" i="16"/>
  <c r="F23" i="16"/>
  <c r="K430" i="16"/>
  <c r="K282" i="16"/>
  <c r="K148" i="16"/>
  <c r="K333" i="16"/>
  <c r="K169" i="16"/>
  <c r="F38" i="16"/>
  <c r="K52" i="16"/>
  <c r="F30" i="16"/>
  <c r="F9" i="16"/>
  <c r="F35" i="16"/>
  <c r="K175" i="16"/>
  <c r="F10" i="16"/>
  <c r="K112" i="16"/>
  <c r="K192" i="16"/>
  <c r="K448" i="16"/>
  <c r="K265" i="16"/>
  <c r="K189" i="16"/>
  <c r="K146" i="16"/>
  <c r="F33" i="16"/>
  <c r="F34" i="16"/>
  <c r="K418" i="16"/>
  <c r="K477" i="16"/>
  <c r="K423" i="16"/>
  <c r="F8" i="16"/>
  <c r="F26" i="16"/>
  <c r="K165" i="16"/>
  <c r="F6" i="16"/>
  <c r="K174" i="16"/>
  <c r="F19" i="16"/>
  <c r="K184" i="16"/>
  <c r="K181" i="16"/>
  <c r="K439" i="16"/>
  <c r="K170" i="16"/>
  <c r="K88" i="16"/>
  <c r="K308" i="16"/>
  <c r="K205" i="16"/>
  <c r="K78" i="16"/>
  <c r="K411" i="16"/>
  <c r="K14" i="16"/>
  <c r="F37" i="16"/>
  <c r="K177" i="16"/>
  <c r="K220" i="16"/>
  <c r="K215" i="16"/>
  <c r="K217" i="16"/>
  <c r="K171" i="16"/>
  <c r="K157" i="16"/>
  <c r="F28" i="16"/>
  <c r="K162" i="16"/>
  <c r="K163" i="16"/>
  <c r="K199" i="16"/>
  <c r="F27" i="16"/>
  <c r="K167" i="16"/>
  <c r="K161" i="16"/>
  <c r="F31" i="16"/>
  <c r="F36" i="16"/>
  <c r="F17" i="16"/>
  <c r="K494" i="16"/>
  <c r="K190" i="16"/>
  <c r="K357" i="16"/>
  <c r="K182" i="16"/>
  <c r="K464" i="16"/>
  <c r="K209" i="16"/>
  <c r="K156" i="16"/>
  <c r="K413" i="16"/>
  <c r="D19" i="16"/>
  <c r="K89" i="16"/>
  <c r="K349" i="16"/>
  <c r="F25" i="16"/>
  <c r="K233" i="16"/>
  <c r="F7" i="16"/>
  <c r="K34" i="16"/>
  <c r="K202" i="16"/>
  <c r="K196" i="16"/>
  <c r="K535" i="16"/>
  <c r="K212" i="16"/>
  <c r="F41" i="16"/>
  <c r="K273" i="16"/>
  <c r="F24" i="16"/>
  <c r="K152" i="16"/>
  <c r="K304" i="16"/>
  <c r="K74" i="16"/>
  <c r="K178" i="16"/>
  <c r="K266" i="16"/>
  <c r="K166" i="16"/>
  <c r="K186" i="16"/>
  <c r="F32" i="16"/>
  <c r="F15" i="16"/>
  <c r="K295" i="16"/>
  <c r="K204" i="16"/>
  <c r="K172" i="16"/>
  <c r="K193" i="16"/>
  <c r="F18" i="16"/>
  <c r="K185" i="16"/>
  <c r="K153" i="16"/>
  <c r="K111" i="16"/>
  <c r="F42" i="16"/>
  <c r="K458" i="16"/>
  <c r="K194" i="16"/>
  <c r="K435" i="16"/>
  <c r="K450" i="16"/>
  <c r="K135" i="16"/>
  <c r="K377" i="16"/>
  <c r="K150" i="16"/>
  <c r="K168" i="16"/>
  <c r="K197" i="16"/>
  <c r="K80" i="16"/>
  <c r="F22" i="16"/>
  <c r="K305" i="16"/>
  <c r="K147" i="16"/>
  <c r="K164" i="16"/>
  <c r="F4" i="16"/>
  <c r="K179" i="16"/>
  <c r="K200" i="16"/>
  <c r="K191" i="16"/>
  <c r="D20" i="16"/>
  <c r="K455" i="16"/>
  <c r="K238" i="16"/>
  <c r="K142" i="16"/>
  <c r="F40" i="16"/>
  <c r="F16" i="16"/>
  <c r="K359" i="16"/>
  <c r="F5" i="16"/>
  <c r="K198" i="16"/>
  <c r="F14" i="16"/>
  <c r="K314" i="16"/>
  <c r="K207" i="16"/>
  <c r="K242" i="16"/>
  <c r="K484" i="16"/>
  <c r="K363" i="16"/>
  <c r="K151" i="16"/>
  <c r="K101" i="16"/>
  <c r="K102" i="16"/>
  <c r="K457" i="16"/>
  <c r="K530" i="16"/>
  <c r="K454" i="16"/>
  <c r="K478" i="16"/>
  <c r="K139" i="16"/>
  <c r="K342" i="16"/>
  <c r="D23" i="16"/>
  <c r="K261" i="16"/>
  <c r="K520" i="16"/>
  <c r="K241" i="16"/>
  <c r="K263" i="16"/>
  <c r="K7" i="16"/>
  <c r="K70" i="16"/>
  <c r="K27" i="16"/>
  <c r="K531" i="16"/>
  <c r="K402" i="16"/>
  <c r="K387" i="16"/>
  <c r="K13" i="16"/>
  <c r="K269" i="16"/>
  <c r="K516" i="16"/>
  <c r="K42" i="16"/>
  <c r="K216" i="16"/>
  <c r="K55" i="16"/>
  <c r="K6" i="16"/>
  <c r="D40" i="16"/>
  <c r="K400" i="16"/>
  <c r="K456" i="16"/>
  <c r="K325" i="16"/>
  <c r="K317" i="16"/>
  <c r="K350" i="16"/>
  <c r="K95" i="16"/>
  <c r="K279" i="16"/>
  <c r="K288" i="16"/>
  <c r="K253" i="16"/>
  <c r="K54" i="16"/>
  <c r="K254" i="16"/>
  <c r="K482" i="16"/>
  <c r="K480" i="16"/>
  <c r="K385" i="16"/>
  <c r="D30" i="16"/>
  <c r="K24" i="16"/>
  <c r="K50" i="16"/>
  <c r="K251" i="16"/>
  <c r="K323" i="16"/>
  <c r="K104" i="16"/>
  <c r="K240" i="16"/>
  <c r="K51" i="16"/>
  <c r="K356" i="16"/>
  <c r="K396" i="16"/>
  <c r="K134" i="16"/>
  <c r="K348" i="16"/>
  <c r="K352" i="16"/>
  <c r="K250" i="16"/>
  <c r="K236" i="16"/>
  <c r="D21" i="16"/>
  <c r="K481" i="16"/>
  <c r="D33" i="16"/>
  <c r="K401" i="16"/>
  <c r="K444" i="16"/>
  <c r="D22" i="16"/>
  <c r="K394" i="16"/>
  <c r="K57" i="16"/>
  <c r="K44" i="16"/>
  <c r="D25" i="16"/>
  <c r="K493" i="16"/>
  <c r="K31" i="16"/>
  <c r="K378" i="16"/>
  <c r="K409" i="16"/>
  <c r="K384" i="16"/>
  <c r="K326" i="16"/>
  <c r="K272" i="16"/>
  <c r="K127" i="16"/>
  <c r="K340" i="16"/>
  <c r="K508" i="16"/>
  <c r="K476" i="16"/>
  <c r="K72" i="16"/>
  <c r="K49" i="16"/>
  <c r="K230" i="16"/>
  <c r="K395" i="16"/>
  <c r="K483" i="16"/>
  <c r="K451" i="16"/>
  <c r="D26" i="16"/>
  <c r="K513" i="16"/>
  <c r="K292" i="16"/>
  <c r="K300" i="16"/>
  <c r="K398" i="16"/>
  <c r="K330" i="16"/>
  <c r="K495" i="16"/>
  <c r="K445" i="16"/>
  <c r="K138" i="16"/>
  <c r="K338" i="16"/>
  <c r="K419" i="16"/>
  <c r="D35" i="16"/>
  <c r="D32" i="16"/>
  <c r="D8" i="16"/>
  <c r="K374" i="16"/>
  <c r="K117" i="16"/>
  <c r="K437" i="16"/>
  <c r="K522" i="16"/>
  <c r="D12" i="16"/>
  <c r="K125" i="16"/>
  <c r="K302" i="16"/>
  <c r="K118" i="16"/>
  <c r="K108" i="16"/>
  <c r="D14" i="16"/>
  <c r="K415" i="16"/>
  <c r="K260" i="16"/>
  <c r="K56" i="16"/>
  <c r="K475" i="16"/>
  <c r="K315" i="16"/>
  <c r="K313" i="16"/>
  <c r="K73" i="16"/>
  <c r="D13" i="16"/>
  <c r="K131" i="16"/>
  <c r="K79" i="16"/>
  <c r="K339" i="16"/>
  <c r="D11" i="16"/>
  <c r="K53" i="16"/>
  <c r="D5" i="16"/>
  <c r="K84" i="16"/>
  <c r="K414" i="16"/>
  <c r="K527" i="16"/>
  <c r="K58" i="16"/>
  <c r="K528" i="16"/>
  <c r="K291" i="16"/>
  <c r="K71" i="16"/>
  <c r="K432" i="16"/>
  <c r="K246" i="16"/>
  <c r="K331" i="16"/>
  <c r="K320" i="16"/>
  <c r="K509" i="16"/>
  <c r="D4" i="16"/>
  <c r="K222" i="16"/>
  <c r="K381" i="16"/>
  <c r="K346" i="16"/>
  <c r="K312" i="16"/>
  <c r="K510" i="16"/>
  <c r="K347" i="16"/>
  <c r="K267" i="16"/>
  <c r="K307" i="16"/>
  <c r="K247" i="16"/>
  <c r="K334" i="16"/>
  <c r="K515" i="16"/>
  <c r="K40" i="16"/>
  <c r="K287" i="16"/>
  <c r="K225" i="16"/>
  <c r="K99" i="16"/>
  <c r="K463" i="16"/>
  <c r="K106" i="16"/>
  <c r="K364" i="16"/>
  <c r="K428" i="16"/>
  <c r="K501" i="16"/>
  <c r="K26" i="16"/>
  <c r="K376" i="16"/>
  <c r="K98" i="16"/>
  <c r="K66" i="16"/>
  <c r="K497" i="16"/>
  <c r="K137" i="16"/>
  <c r="K9" i="16"/>
  <c r="K533" i="16"/>
  <c r="K231" i="16"/>
  <c r="K306" i="16"/>
  <c r="K471" i="16"/>
  <c r="K90" i="16"/>
  <c r="K82" i="16"/>
  <c r="K491" i="16"/>
  <c r="K228" i="16"/>
  <c r="K403" i="16"/>
  <c r="K271" i="16"/>
  <c r="K526" i="16"/>
  <c r="K311" i="16"/>
  <c r="K91" i="16"/>
  <c r="K33" i="16"/>
  <c r="K85" i="16"/>
  <c r="K393" i="16"/>
  <c r="K12" i="16"/>
  <c r="K48" i="16"/>
  <c r="K259" i="16"/>
  <c r="K316" i="16"/>
  <c r="D29" i="16"/>
  <c r="K473" i="16"/>
  <c r="K219" i="16"/>
  <c r="K353" i="16"/>
  <c r="K92" i="16"/>
  <c r="K128" i="16"/>
  <c r="K383" i="16"/>
  <c r="K81" i="16"/>
  <c r="K335" i="16"/>
  <c r="K11" i="16"/>
  <c r="K218" i="16"/>
  <c r="K133" i="16"/>
  <c r="K328" i="16"/>
  <c r="K123" i="16"/>
  <c r="K76" i="16"/>
  <c r="K425" i="16"/>
  <c r="K382" i="16"/>
  <c r="K227" i="16"/>
  <c r="K83" i="16"/>
  <c r="K505" i="16"/>
  <c r="K15" i="16"/>
  <c r="K469" i="16"/>
  <c r="K517" i="16"/>
  <c r="K524" i="16"/>
  <c r="K405" i="16"/>
  <c r="K470" i="16"/>
  <c r="K426" i="16"/>
  <c r="K39" i="16"/>
  <c r="K367" i="16"/>
  <c r="K107" i="16"/>
  <c r="K278" i="16"/>
  <c r="K410" i="16"/>
  <c r="K417" i="16"/>
  <c r="K229" i="16"/>
  <c r="K35" i="16"/>
  <c r="K299" i="16"/>
  <c r="K529" i="16"/>
  <c r="K424" i="16"/>
  <c r="K370" i="16"/>
  <c r="K252" i="16"/>
  <c r="K459" i="16"/>
  <c r="K329" i="16"/>
  <c r="K441" i="16"/>
  <c r="K523" i="16"/>
  <c r="K257" i="16"/>
  <c r="D41" i="16"/>
  <c r="K283" i="16"/>
  <c r="K60" i="16"/>
  <c r="K93" i="16"/>
  <c r="K37" i="16"/>
  <c r="K443" i="16"/>
  <c r="K380" i="16"/>
  <c r="K372" i="16"/>
  <c r="K23" i="16"/>
  <c r="K276" i="16"/>
  <c r="D24" i="16"/>
  <c r="K119" i="16"/>
  <c r="K36" i="16"/>
  <c r="K519" i="16"/>
  <c r="K67" i="16"/>
  <c r="K226" i="16"/>
  <c r="D39" i="16"/>
  <c r="K446" i="16"/>
  <c r="K438" i="16"/>
  <c r="K373" i="16"/>
  <c r="K332" i="16"/>
  <c r="K69" i="16"/>
  <c r="K28" i="16"/>
  <c r="K293" i="16"/>
  <c r="K286" i="16"/>
  <c r="K114" i="16"/>
  <c r="K25" i="16"/>
  <c r="K132" i="16"/>
  <c r="K416" i="16"/>
  <c r="K467" i="16"/>
  <c r="D10" i="16"/>
  <c r="K16" i="16"/>
  <c r="K434" i="16"/>
  <c r="K521" i="16"/>
  <c r="K498" i="16"/>
  <c r="K64" i="16"/>
  <c r="K235" i="16"/>
  <c r="K322" i="16"/>
  <c r="K221" i="16"/>
  <c r="D9" i="16"/>
  <c r="K487" i="16"/>
  <c r="K472" i="16"/>
  <c r="K237" i="16"/>
  <c r="K303" i="16"/>
  <c r="K462" i="16"/>
  <c r="K77" i="16"/>
  <c r="K284" i="16"/>
  <c r="K258" i="16"/>
  <c r="K110" i="16"/>
  <c r="K280" i="16"/>
  <c r="K345" i="16"/>
  <c r="K41" i="16"/>
  <c r="K100" i="16"/>
  <c r="K368" i="16"/>
  <c r="K105" i="16"/>
  <c r="K532" i="16"/>
  <c r="K327" i="16"/>
  <c r="K277" i="16"/>
  <c r="K4" i="16"/>
  <c r="K65" i="16"/>
  <c r="K224" i="16"/>
  <c r="K38" i="16"/>
  <c r="K17" i="16"/>
  <c r="K468" i="16"/>
  <c r="K268" i="16"/>
  <c r="K32" i="16"/>
  <c r="K499" i="16"/>
  <c r="K518" i="16"/>
  <c r="K275" i="16"/>
  <c r="K18" i="16"/>
  <c r="K341" i="16"/>
  <c r="K534" i="16"/>
  <c r="K213" i="16"/>
  <c r="K29" i="16"/>
  <c r="K460" i="16"/>
  <c r="K361" i="16"/>
  <c r="K244" i="16"/>
  <c r="K262" i="16"/>
  <c r="K489" i="16"/>
  <c r="K130" i="16"/>
  <c r="K103" i="16"/>
  <c r="K512" i="16"/>
  <c r="K355" i="16"/>
  <c r="K124" i="16"/>
  <c r="K447" i="16"/>
  <c r="K319" i="16"/>
  <c r="K22" i="16"/>
  <c r="D6" i="16"/>
  <c r="K358" i="16"/>
  <c r="K289" i="16"/>
  <c r="K274" i="16"/>
  <c r="K115" i="16"/>
  <c r="K442" i="16"/>
  <c r="K109" i="16"/>
  <c r="K391" i="16"/>
  <c r="K248" i="16"/>
  <c r="K386" i="16"/>
  <c r="K514" i="16"/>
  <c r="K21" i="16"/>
  <c r="K97" i="16"/>
  <c r="K281" i="16"/>
  <c r="K63" i="16"/>
  <c r="K264" i="16"/>
  <c r="K290" i="16"/>
  <c r="K360" i="16"/>
  <c r="K310" i="16"/>
  <c r="K141" i="16"/>
  <c r="D7" i="16"/>
  <c r="K412" i="16"/>
  <c r="K504" i="16"/>
  <c r="K121" i="16"/>
  <c r="K309" i="16"/>
  <c r="K68" i="16"/>
  <c r="K453" i="16"/>
  <c r="K30" i="16"/>
  <c r="K239" i="16"/>
  <c r="K321" i="16"/>
  <c r="K116" i="16"/>
  <c r="D15" i="16"/>
  <c r="K61" i="16"/>
  <c r="K525" i="16"/>
  <c r="K10" i="16"/>
  <c r="K8" i="16"/>
  <c r="D27" i="16"/>
  <c r="K392" i="16"/>
  <c r="K390" i="16"/>
  <c r="D36" i="16"/>
  <c r="K379" i="16"/>
  <c r="K479" i="16"/>
  <c r="K466" i="16"/>
  <c r="K243" i="16"/>
  <c r="K337" i="16"/>
  <c r="K94" i="16"/>
  <c r="K214" i="16"/>
  <c r="K245" i="16"/>
  <c r="K365" i="16"/>
  <c r="K294" i="16"/>
  <c r="K407" i="16"/>
  <c r="K140" i="16"/>
  <c r="K420" i="16"/>
  <c r="D42" i="16"/>
  <c r="K75" i="16"/>
  <c r="K496" i="16"/>
  <c r="K5" i="16"/>
  <c r="K96" i="16"/>
  <c r="K375" i="16"/>
  <c r="K45" i="16"/>
  <c r="K406" i="16"/>
  <c r="K474" i="16"/>
  <c r="K506" i="16"/>
  <c r="K324" i="16"/>
  <c r="K503" i="16"/>
  <c r="D37" i="16"/>
  <c r="K19" i="16"/>
  <c r="K362" i="16"/>
  <c r="D28" i="16"/>
  <c r="K389" i="16"/>
  <c r="K285" i="16"/>
  <c r="K232" i="16"/>
  <c r="K129" i="16"/>
  <c r="K126" i="16"/>
  <c r="K354" i="16"/>
  <c r="K122" i="16"/>
  <c r="K507" i="16"/>
  <c r="K46" i="16"/>
  <c r="D34" i="16"/>
  <c r="K461" i="16"/>
  <c r="K234" i="16"/>
  <c r="K452" i="16"/>
  <c r="D31" i="16"/>
  <c r="K296" i="16"/>
  <c r="K47" i="16"/>
  <c r="K449" i="16"/>
  <c r="K255" i="16"/>
  <c r="K465" i="16"/>
  <c r="K86" i="16"/>
  <c r="K43" i="16"/>
  <c r="K298" i="16"/>
  <c r="K488" i="16"/>
  <c r="D38" i="16"/>
  <c r="K490" i="16"/>
  <c r="K87" i="16"/>
  <c r="K59" i="16"/>
  <c r="K421" i="16"/>
  <c r="K500" i="16"/>
  <c r="K343" i="16"/>
  <c r="K318" i="16"/>
  <c r="K436" i="16"/>
  <c r="K297" i="16"/>
  <c r="K486" i="16"/>
  <c r="K440" i="16"/>
  <c r="K427" i="16"/>
  <c r="K249" i="16"/>
  <c r="K404" i="16"/>
  <c r="K301" i="16"/>
  <c r="K62" i="16"/>
  <c r="K351" i="16"/>
  <c r="K502" i="16"/>
  <c r="K113" i="16"/>
  <c r="K511" i="16"/>
  <c r="K371" i="16"/>
  <c r="K223" i="16"/>
  <c r="K492" i="16"/>
  <c r="K485" i="16"/>
  <c r="M433" i="16"/>
  <c r="M336" i="16"/>
  <c r="M253" i="16"/>
  <c r="M426" i="16"/>
  <c r="M515" i="16"/>
  <c r="M322" i="16"/>
  <c r="M432" i="16"/>
  <c r="M420" i="16"/>
  <c r="M466" i="16"/>
  <c r="M534" i="16"/>
  <c r="M326" i="16"/>
  <c r="M43" i="16"/>
  <c r="M231" i="16"/>
  <c r="M404" i="16"/>
  <c r="M11" i="16"/>
  <c r="M492" i="16"/>
  <c r="M55" i="16"/>
  <c r="M79" i="16"/>
  <c r="M149" i="16"/>
  <c r="M329" i="16"/>
  <c r="M232" i="16"/>
  <c r="M372" i="16"/>
  <c r="M77" i="16"/>
  <c r="M237" i="16"/>
  <c r="M142" i="16"/>
  <c r="M87" i="16"/>
  <c r="M443" i="16"/>
  <c r="M245" i="16"/>
  <c r="M360" i="16"/>
  <c r="M413" i="16"/>
  <c r="M50" i="16"/>
  <c r="M93" i="16"/>
  <c r="M121" i="16"/>
  <c r="M227" i="16"/>
  <c r="M78" i="16"/>
  <c r="M200" i="16"/>
  <c r="M244" i="16"/>
  <c r="M236" i="16"/>
  <c r="M373" i="16"/>
  <c r="M398" i="16"/>
  <c r="M59" i="16"/>
  <c r="M348" i="16"/>
  <c r="M442" i="16"/>
  <c r="M138" i="16"/>
  <c r="M53" i="16"/>
  <c r="M188" i="16"/>
  <c r="M127" i="16"/>
  <c r="M191" i="16"/>
  <c r="M311" i="16"/>
  <c r="M182" i="16"/>
  <c r="M302" i="16"/>
  <c r="M334" i="16"/>
  <c r="M330" i="16"/>
  <c r="M438" i="16"/>
  <c r="M172" i="16"/>
  <c r="M423" i="16"/>
  <c r="M475" i="16"/>
  <c r="M366" i="16"/>
  <c r="M161" i="16"/>
  <c r="M153" i="16"/>
  <c r="M207" i="16"/>
  <c r="M306" i="16"/>
  <c r="M144" i="16"/>
  <c r="M279" i="16"/>
  <c r="M388" i="16"/>
  <c r="M509" i="16"/>
  <c r="M525" i="16"/>
  <c r="M275" i="16"/>
  <c r="M389" i="16"/>
  <c r="M21" i="16"/>
  <c r="M229" i="16"/>
  <c r="M342" i="16"/>
  <c r="M455" i="16"/>
  <c r="M457" i="16"/>
  <c r="M131" i="16"/>
  <c r="M368" i="16"/>
  <c r="M111" i="16"/>
  <c r="M76" i="16"/>
  <c r="M290" i="16"/>
  <c r="M114" i="16"/>
  <c r="M159" i="16"/>
  <c r="M454" i="16"/>
  <c r="M47" i="16"/>
  <c r="M218" i="16"/>
  <c r="M113" i="16"/>
  <c r="M278" i="16"/>
  <c r="M354" i="16"/>
  <c r="M5" i="16"/>
  <c r="M194" i="16"/>
  <c r="M20" i="16"/>
  <c r="M250" i="16"/>
  <c r="M345" i="16"/>
  <c r="M446" i="16"/>
  <c r="M363" i="16"/>
  <c r="M508" i="16"/>
  <c r="M480" i="16"/>
  <c r="M380" i="16"/>
  <c r="M56" i="16"/>
  <c r="M19" i="16"/>
  <c r="M145" i="16"/>
  <c r="M57" i="16"/>
  <c r="M82" i="16"/>
  <c r="M152" i="16"/>
  <c r="M252" i="16"/>
  <c r="M101" i="16"/>
  <c r="M98" i="16"/>
  <c r="M352" i="16"/>
  <c r="M246" i="16"/>
  <c r="M293" i="16"/>
  <c r="M71" i="16"/>
  <c r="M137" i="16"/>
  <c r="M80" i="16"/>
  <c r="M205" i="16"/>
  <c r="M459" i="16"/>
  <c r="M45" i="16"/>
  <c r="M304" i="16"/>
  <c r="M8" i="16"/>
  <c r="M219" i="16"/>
  <c r="M63" i="16"/>
  <c r="M224" i="16"/>
  <c r="M387" i="16"/>
  <c r="M451" i="16"/>
  <c r="M146" i="16"/>
  <c r="M60" i="16"/>
  <c r="M273" i="16"/>
  <c r="M134" i="16"/>
  <c r="M198" i="16"/>
  <c r="M262" i="16"/>
  <c r="M318" i="16"/>
  <c r="M212" i="16"/>
  <c r="M390" i="16"/>
  <c r="M256" i="16"/>
  <c r="M407" i="16"/>
  <c r="M371" i="16"/>
  <c r="M439" i="16"/>
  <c r="M431" i="16"/>
  <c r="M487" i="16"/>
  <c r="M435" i="16"/>
  <c r="M168" i="16"/>
  <c r="M338" i="16"/>
  <c r="M173" i="16"/>
  <c r="M213" i="16"/>
  <c r="M276" i="16"/>
  <c r="M283" i="16"/>
  <c r="M392" i="16"/>
  <c r="M259" i="16"/>
  <c r="M281" i="16"/>
  <c r="M445" i="16"/>
  <c r="M305" i="16"/>
  <c r="M150" i="16"/>
  <c r="M24" i="16"/>
  <c r="M282" i="16"/>
  <c r="M316" i="16"/>
  <c r="M470" i="16"/>
  <c r="M469" i="16"/>
  <c r="M12" i="16"/>
  <c r="M197" i="16"/>
  <c r="M361" i="16"/>
  <c r="M369" i="16"/>
  <c r="M136" i="16"/>
  <c r="M164" i="16"/>
  <c r="M116" i="16"/>
  <c r="M495" i="16"/>
  <c r="M162" i="16"/>
  <c r="M296" i="16"/>
  <c r="M472" i="16"/>
  <c r="M51" i="16"/>
  <c r="M119" i="16"/>
  <c r="M292" i="16"/>
  <c r="M391" i="16"/>
  <c r="M16" i="16"/>
  <c r="M160" i="16"/>
  <c r="M320" i="16"/>
  <c r="M403" i="16"/>
  <c r="M374" i="16"/>
  <c r="M434" i="16"/>
  <c r="M448" i="16"/>
  <c r="M105" i="16"/>
  <c r="M353" i="16"/>
  <c r="M61" i="16"/>
  <c r="M211" i="16"/>
  <c r="M513" i="16"/>
  <c r="M340" i="16"/>
  <c r="M156" i="16"/>
  <c r="M40" i="16"/>
  <c r="M268" i="16"/>
  <c r="M313" i="16"/>
  <c r="M99" i="16"/>
  <c r="M239" i="16"/>
  <c r="M381" i="16"/>
  <c r="M367" i="16"/>
  <c r="M295" i="16"/>
  <c r="M497" i="16"/>
  <c r="M89" i="16"/>
  <c r="M94" i="16"/>
  <c r="M171" i="16"/>
  <c r="M33" i="16"/>
  <c r="M104" i="16"/>
  <c r="M484" i="16"/>
  <c r="M58" i="16"/>
  <c r="M308" i="16"/>
  <c r="M15" i="16"/>
  <c r="M49" i="16"/>
  <c r="M65" i="16"/>
  <c r="M393" i="16"/>
  <c r="M468" i="16"/>
  <c r="M167" i="16"/>
  <c r="M204" i="16"/>
  <c r="M115" i="16"/>
  <c r="M421" i="16"/>
  <c r="M143" i="16"/>
  <c r="M270" i="16"/>
  <c r="M382" i="16"/>
  <c r="M222" i="16"/>
  <c r="M344" i="16"/>
  <c r="M399" i="16"/>
  <c r="M408" i="16"/>
  <c r="M503" i="16"/>
  <c r="M385" i="16"/>
  <c r="M315" i="16"/>
  <c r="M474" i="16"/>
  <c r="M185" i="16"/>
  <c r="M174" i="16"/>
  <c r="M215" i="16"/>
  <c r="M277" i="16"/>
  <c r="M317" i="16"/>
  <c r="M401" i="16"/>
  <c r="M124" i="16"/>
  <c r="M260" i="16"/>
  <c r="M452" i="16"/>
  <c r="M26" i="16"/>
  <c r="M341" i="16"/>
  <c r="M400" i="16"/>
  <c r="M489" i="16"/>
  <c r="M199" i="16"/>
  <c r="M13" i="16"/>
  <c r="M165" i="16"/>
  <c r="M166" i="16"/>
  <c r="M192" i="16"/>
  <c r="M214" i="16"/>
  <c r="M493" i="16"/>
  <c r="M465" i="16"/>
  <c r="M179" i="16"/>
  <c r="M294" i="16"/>
  <c r="M479" i="16"/>
  <c r="M28" i="16"/>
  <c r="M346" i="16"/>
  <c r="M486" i="16"/>
  <c r="M169" i="16"/>
  <c r="M386" i="16"/>
  <c r="M25" i="16"/>
  <c r="M462" i="16"/>
  <c r="M418" i="16"/>
  <c r="M375" i="16"/>
  <c r="M414" i="16"/>
  <c r="M526" i="16"/>
  <c r="M409" i="16"/>
  <c r="M323" i="16"/>
  <c r="M498" i="16"/>
  <c r="M108" i="16"/>
  <c r="M365" i="16"/>
  <c r="M349" i="16"/>
  <c r="M70" i="16"/>
  <c r="M314" i="16"/>
  <c r="M32" i="16"/>
  <c r="M126" i="16"/>
  <c r="M178" i="16"/>
  <c r="M471" i="16"/>
  <c r="M180" i="16"/>
  <c r="M155" i="16"/>
  <c r="M274" i="16"/>
  <c r="M109" i="16"/>
  <c r="M100" i="16"/>
  <c r="M258" i="16"/>
  <c r="M396" i="16"/>
  <c r="M321" i="16"/>
  <c r="M4" i="16"/>
  <c r="M90" i="16"/>
  <c r="M95" i="16"/>
  <c r="M193" i="16"/>
  <c r="M42" i="16"/>
  <c r="M118" i="16"/>
  <c r="M75" i="16"/>
  <c r="M208" i="16"/>
  <c r="M240" i="16"/>
  <c r="M31" i="16"/>
  <c r="M425" i="16"/>
  <c r="M488" i="16"/>
  <c r="M170" i="16"/>
  <c r="M17" i="16"/>
  <c r="M128" i="16"/>
  <c r="M504" i="16"/>
  <c r="M216" i="16"/>
  <c r="M478" i="16"/>
  <c r="M228" i="16"/>
  <c r="M518" i="16"/>
  <c r="M453" i="16"/>
  <c r="M287" i="16"/>
  <c r="M491" i="16"/>
  <c r="M505" i="16"/>
  <c r="M506" i="16"/>
  <c r="M476" i="16"/>
  <c r="M422" i="16"/>
  <c r="M358" i="16"/>
  <c r="M362" i="16"/>
  <c r="M412" i="16"/>
  <c r="M335" i="16"/>
  <c r="M510" i="16"/>
  <c r="M190" i="16"/>
  <c r="M221" i="16"/>
  <c r="M514" i="16"/>
  <c r="M255" i="16"/>
  <c r="M402" i="16"/>
  <c r="M357" i="16"/>
  <c r="M67" i="16"/>
  <c r="M264" i="16"/>
  <c r="M285" i="16"/>
  <c r="M477" i="16"/>
  <c r="M120" i="16"/>
  <c r="M27" i="16"/>
  <c r="M64" i="16"/>
  <c r="M481" i="16"/>
  <c r="M18" i="16"/>
  <c r="M233" i="16"/>
  <c r="M23" i="16"/>
  <c r="M234" i="16"/>
  <c r="M230" i="16"/>
  <c r="M417" i="16"/>
  <c r="M500" i="16"/>
  <c r="M68" i="16"/>
  <c r="M251" i="16"/>
  <c r="M307" i="16"/>
  <c r="M490" i="16"/>
  <c r="M117" i="16"/>
  <c r="M62" i="16"/>
  <c r="M206" i="16"/>
  <c r="M10" i="16"/>
  <c r="M66" i="16"/>
  <c r="M235" i="16"/>
  <c r="M298" i="16"/>
  <c r="M88" i="16"/>
  <c r="M527" i="16"/>
  <c r="M464" i="16"/>
  <c r="M467" i="16"/>
  <c r="M416" i="16"/>
  <c r="M370" i="16"/>
  <c r="M428" i="16"/>
  <c r="M511" i="16"/>
  <c r="M36" i="16"/>
  <c r="M112" i="16"/>
  <c r="M379" i="16"/>
  <c r="M397" i="16"/>
  <c r="M300" i="16"/>
  <c r="M351" i="16"/>
  <c r="M85" i="16"/>
  <c r="M325" i="16"/>
  <c r="M410" i="16"/>
  <c r="M37" i="16"/>
  <c r="M69" i="16"/>
  <c r="M130" i="16"/>
  <c r="M181" i="16"/>
  <c r="M291" i="16"/>
  <c r="M184" i="16"/>
  <c r="M129" i="16"/>
  <c r="M29" i="16"/>
  <c r="M406" i="16"/>
  <c r="M328" i="16"/>
  <c r="M225" i="16"/>
  <c r="M263" i="16"/>
  <c r="M44" i="16"/>
  <c r="M7" i="16"/>
  <c r="M91" i="16"/>
  <c r="M97" i="16"/>
  <c r="M201" i="16"/>
  <c r="M52" i="16"/>
  <c r="M135" i="16"/>
  <c r="M187" i="16"/>
  <c r="M217" i="16"/>
  <c r="M226" i="16"/>
  <c r="M46" i="16"/>
  <c r="M429" i="16"/>
  <c r="M501" i="16"/>
  <c r="M30" i="16"/>
  <c r="M177" i="16"/>
  <c r="M485" i="16"/>
  <c r="M96" i="16"/>
  <c r="M524" i="16"/>
  <c r="M460" i="16"/>
  <c r="M512" i="16"/>
  <c r="M183" i="16"/>
  <c r="M424" i="16"/>
  <c r="M359" i="16"/>
  <c r="M436" i="16"/>
  <c r="M140" i="16"/>
  <c r="M223" i="16"/>
  <c r="M110" i="16"/>
  <c r="M257" i="16"/>
  <c r="M444" i="16"/>
  <c r="M376" i="16"/>
  <c r="M41" i="16"/>
  <c r="M74" i="16"/>
  <c r="M133" i="16"/>
  <c r="M196" i="16"/>
  <c r="M289" i="16"/>
  <c r="M483" i="16"/>
  <c r="M347" i="16"/>
  <c r="M186" i="16"/>
  <c r="M141" i="16"/>
  <c r="M39" i="16"/>
  <c r="M333" i="16"/>
  <c r="M284" i="16"/>
  <c r="M405" i="16"/>
  <c r="M48" i="16"/>
  <c r="M92" i="16"/>
  <c r="M102" i="16"/>
  <c r="M73" i="16"/>
  <c r="M189" i="16"/>
  <c r="M38" i="16"/>
  <c r="M272" i="16"/>
  <c r="M312" i="16"/>
  <c r="M163" i="16"/>
  <c r="M297" i="16"/>
  <c r="M54" i="16"/>
  <c r="M332" i="16"/>
  <c r="M343" i="16"/>
  <c r="M437" i="16"/>
  <c r="M441" i="16"/>
  <c r="M34" i="16"/>
  <c r="M247" i="16"/>
  <c r="M310" i="16"/>
  <c r="M265" i="16"/>
  <c r="M248" i="16"/>
  <c r="M533" i="16"/>
  <c r="M522" i="16"/>
  <c r="M516" i="16"/>
  <c r="M123" i="16"/>
  <c r="M158" i="16"/>
  <c r="M238" i="16"/>
  <c r="M517" i="16"/>
  <c r="M327" i="16"/>
  <c r="M507" i="16"/>
  <c r="M377" i="16"/>
  <c r="M6" i="16"/>
  <c r="M210" i="16"/>
  <c r="M154" i="16"/>
  <c r="M528" i="16"/>
  <c r="M132" i="16"/>
  <c r="M22" i="16"/>
  <c r="M254" i="16"/>
  <c r="M203" i="16"/>
  <c r="M303" i="16"/>
  <c r="M350" i="16"/>
  <c r="M447" i="16"/>
  <c r="M427" i="16"/>
  <c r="M384" i="16"/>
  <c r="M249" i="16"/>
  <c r="M72" i="16"/>
  <c r="M122" i="16"/>
  <c r="M220" i="16"/>
  <c r="M9" i="16"/>
  <c r="M271" i="16"/>
  <c r="M288" i="16"/>
  <c r="M243" i="16"/>
  <c r="M395" i="16"/>
  <c r="M482" i="16"/>
  <c r="M83" i="16"/>
  <c r="M356" i="16"/>
  <c r="M415" i="16"/>
  <c r="M267" i="16"/>
  <c r="M309" i="16"/>
  <c r="M331" i="16"/>
  <c r="M151" i="16"/>
  <c r="M103" i="16"/>
  <c r="M324" i="16"/>
  <c r="M521" i="16"/>
  <c r="M394" i="16"/>
  <c r="M450" i="16"/>
  <c r="M269" i="16"/>
  <c r="M319" i="16"/>
  <c r="M242" i="16"/>
  <c r="M107" i="16"/>
  <c r="M175" i="16"/>
  <c r="M301" i="16"/>
  <c r="M520" i="16"/>
  <c r="M241" i="16"/>
  <c r="M266" i="16"/>
  <c r="M139" i="16"/>
  <c r="M378" i="16"/>
  <c r="M147" i="16"/>
  <c r="M337" i="16"/>
  <c r="M532" i="16"/>
  <c r="M461" i="16"/>
  <c r="M523" i="16"/>
  <c r="M463" i="16"/>
  <c r="M364" i="16"/>
  <c r="M176" i="16"/>
  <c r="M157" i="16"/>
  <c r="M449" i="16"/>
  <c r="M14" i="16"/>
  <c r="M535" i="16"/>
  <c r="M473" i="16"/>
  <c r="M530" i="16"/>
  <c r="M430" i="16"/>
  <c r="M419" i="16"/>
  <c r="M202" i="16"/>
  <c r="M411" i="16"/>
  <c r="M531" i="16"/>
  <c r="M519" i="16"/>
  <c r="M148" i="16"/>
  <c r="M494" i="16"/>
  <c r="M81" i="16"/>
  <c r="M458" i="16"/>
  <c r="M456" i="16"/>
  <c r="M286" i="16"/>
  <c r="M496" i="16"/>
  <c r="M383" i="16"/>
  <c r="M195" i="16"/>
  <c r="M35" i="16"/>
  <c r="M125" i="16"/>
  <c r="M84" i="16"/>
  <c r="M440" i="16"/>
  <c r="M529" i="16"/>
  <c r="M339" i="16"/>
  <c r="M299" i="16"/>
  <c r="M499" i="16"/>
  <c r="M280" i="16"/>
  <c r="M261" i="16"/>
  <c r="M502" i="16"/>
  <c r="M355" i="16"/>
  <c r="M106" i="16"/>
  <c r="M86" i="16"/>
  <c r="G996" i="17"/>
  <c r="G1377" i="15" s="1"/>
  <c r="G3446" i="17"/>
  <c r="G3459" i="15" s="1"/>
  <c r="G3434" i="17"/>
  <c r="G3447" i="15" s="1"/>
  <c r="G3422" i="17"/>
  <c r="G3435" i="15" s="1"/>
  <c r="G3410" i="17"/>
  <c r="G3423" i="15" s="1"/>
  <c r="G3398" i="17"/>
  <c r="G3411" i="15" s="1"/>
  <c r="G3386" i="17"/>
  <c r="G3399" i="15" s="1"/>
  <c r="G3374" i="17"/>
  <c r="G3387" i="15" s="1"/>
  <c r="G3362" i="17"/>
  <c r="G3375" i="15" s="1"/>
  <c r="G3350" i="17"/>
  <c r="G3363" i="15" s="1"/>
  <c r="G3338" i="17"/>
  <c r="G3351" i="15" s="1"/>
  <c r="G3326" i="17"/>
  <c r="G3339" i="15" s="1"/>
  <c r="G3313" i="17"/>
  <c r="G3326" i="15" s="1"/>
  <c r="G3301" i="17"/>
  <c r="G3314" i="15" s="1"/>
  <c r="G3289" i="17"/>
  <c r="G3302" i="15" s="1"/>
  <c r="G3276" i="17"/>
  <c r="G3289" i="15" s="1"/>
  <c r="G3264" i="17"/>
  <c r="G3277" i="15" s="1"/>
  <c r="G3252" i="17"/>
  <c r="G3265" i="15" s="1"/>
  <c r="G3240" i="17"/>
  <c r="G3253" i="15" s="1"/>
  <c r="G3228" i="17"/>
  <c r="G3241" i="15" s="1"/>
  <c r="G3215" i="17"/>
  <c r="G3228" i="15" s="1"/>
  <c r="G3203" i="17"/>
  <c r="G3216" i="15" s="1"/>
  <c r="G3190" i="17"/>
  <c r="G3203" i="15" s="1"/>
  <c r="G3178" i="17"/>
  <c r="G3191" i="15" s="1"/>
  <c r="G3166" i="17"/>
  <c r="G3179" i="15" s="1"/>
  <c r="G3154" i="17"/>
  <c r="G3167" i="15" s="1"/>
  <c r="G3142" i="17"/>
  <c r="G3155" i="15" s="1"/>
  <c r="G3130" i="17"/>
  <c r="G3143" i="15" s="1"/>
  <c r="G3117" i="17"/>
  <c r="G3130" i="15" s="1"/>
  <c r="G3104" i="17"/>
  <c r="G3117" i="15" s="1"/>
  <c r="G3092" i="17"/>
  <c r="G3105" i="15" s="1"/>
  <c r="G3080" i="17"/>
  <c r="G3093" i="15" s="1"/>
  <c r="G3068" i="17"/>
  <c r="G3081" i="15" s="1"/>
  <c r="G3055" i="17"/>
  <c r="G3068" i="15" s="1"/>
  <c r="G3043" i="17"/>
  <c r="G3056" i="15" s="1"/>
  <c r="G3031" i="17"/>
  <c r="G3044" i="15" s="1"/>
  <c r="G3019" i="17"/>
  <c r="G3032" i="15" s="1"/>
  <c r="G3007" i="17"/>
  <c r="G3020" i="15" s="1"/>
  <c r="G2995" i="17"/>
  <c r="G3008" i="15" s="1"/>
  <c r="G2983" i="17"/>
  <c r="G2996" i="15" s="1"/>
  <c r="G2971" i="17"/>
  <c r="G2984" i="15" s="1"/>
  <c r="G2959" i="17"/>
  <c r="G2972" i="15" s="1"/>
  <c r="G2947" i="17"/>
  <c r="G2960" i="15" s="1"/>
  <c r="G2935" i="17"/>
  <c r="G2948" i="15" s="1"/>
  <c r="G2923" i="17"/>
  <c r="G2936" i="15" s="1"/>
  <c r="G2911" i="17"/>
  <c r="G2924" i="15" s="1"/>
  <c r="G2899" i="17"/>
  <c r="G2912" i="15" s="1"/>
  <c r="G2889" i="17"/>
  <c r="G2902" i="15" s="1"/>
  <c r="G2877" i="17"/>
  <c r="G2890" i="15" s="1"/>
  <c r="G2865" i="17"/>
  <c r="G2878" i="15" s="1"/>
  <c r="G2853" i="17"/>
  <c r="G2866" i="15" s="1"/>
  <c r="G2841" i="17"/>
  <c r="G2854" i="15" s="1"/>
  <c r="G2831" i="17"/>
  <c r="G2844" i="15" s="1"/>
  <c r="G2818" i="17"/>
  <c r="G2831" i="15" s="1"/>
  <c r="G2806" i="17"/>
  <c r="G2819" i="15" s="1"/>
  <c r="G2794" i="17"/>
  <c r="G2807" i="15" s="1"/>
  <c r="G2782" i="17"/>
  <c r="G2795" i="15" s="1"/>
  <c r="G2770" i="17"/>
  <c r="G2783" i="15" s="1"/>
  <c r="G2758" i="17"/>
  <c r="G2771" i="15" s="1"/>
  <c r="G2746" i="17"/>
  <c r="G2759" i="15" s="1"/>
  <c r="G2734" i="17"/>
  <c r="G380" i="15" s="1"/>
  <c r="G2722" i="17"/>
  <c r="G368" i="15" s="1"/>
  <c r="G2710" i="17"/>
  <c r="G356" i="15" s="1"/>
  <c r="G2697" i="17"/>
  <c r="G343" i="15" s="1"/>
  <c r="G2684" i="17"/>
  <c r="G330" i="15" s="1"/>
  <c r="G2672" i="17"/>
  <c r="G318" i="15" s="1"/>
  <c r="G2660" i="17"/>
  <c r="G306" i="15" s="1"/>
  <c r="G2648" i="17"/>
  <c r="G294" i="15" s="1"/>
  <c r="G2636" i="17"/>
  <c r="G282" i="15" s="1"/>
  <c r="G2624" i="17"/>
  <c r="G270" i="15" s="1"/>
  <c r="G2612" i="17"/>
  <c r="G258" i="15" s="1"/>
  <c r="G2600" i="17"/>
  <c r="G246" i="15" s="1"/>
  <c r="G2588" i="17"/>
  <c r="G235" i="15" s="1"/>
  <c r="G2576" i="17"/>
  <c r="G223" i="15" s="1"/>
  <c r="G2564" i="17"/>
  <c r="G211" i="15" s="1"/>
  <c r="G2552" i="17"/>
  <c r="G199" i="15" s="1"/>
  <c r="G2540" i="17"/>
  <c r="G187" i="15" s="1"/>
  <c r="G2528" i="17"/>
  <c r="G175" i="15" s="1"/>
  <c r="G2516" i="17"/>
  <c r="G163" i="15" s="1"/>
  <c r="G2504" i="17"/>
  <c r="G151" i="15" s="1"/>
  <c r="G3445" i="17"/>
  <c r="G3458" i="15" s="1"/>
  <c r="G3433" i="17"/>
  <c r="G3446" i="15" s="1"/>
  <c r="G3421" i="17"/>
  <c r="G3434" i="15" s="1"/>
  <c r="G3409" i="17"/>
  <c r="G3422" i="15" s="1"/>
  <c r="G3397" i="17"/>
  <c r="G3410" i="15" s="1"/>
  <c r="G3385" i="17"/>
  <c r="G3398" i="15" s="1"/>
  <c r="G3373" i="17"/>
  <c r="G3386" i="15" s="1"/>
  <c r="G3361" i="17"/>
  <c r="G3374" i="15" s="1"/>
  <c r="G3349" i="17"/>
  <c r="G3362" i="15" s="1"/>
  <c r="G3337" i="17"/>
  <c r="G3350" i="15" s="1"/>
  <c r="G3325" i="17"/>
  <c r="G3338" i="15" s="1"/>
  <c r="G3312" i="17"/>
  <c r="G3325" i="15" s="1"/>
  <c r="G3300" i="17"/>
  <c r="G3313" i="15" s="1"/>
  <c r="G3288" i="17"/>
  <c r="G3301" i="15" s="1"/>
  <c r="G3275" i="17"/>
  <c r="G3288" i="15" s="1"/>
  <c r="G3263" i="17"/>
  <c r="G3276" i="15" s="1"/>
  <c r="G3251" i="17"/>
  <c r="G3264" i="15" s="1"/>
  <c r="G3239" i="17"/>
  <c r="G3252" i="15" s="1"/>
  <c r="G3227" i="17"/>
  <c r="G3240" i="15" s="1"/>
  <c r="G3214" i="17"/>
  <c r="G3227" i="15" s="1"/>
  <c r="G3202" i="17"/>
  <c r="G3215" i="15" s="1"/>
  <c r="G3189" i="17"/>
  <c r="G3202" i="15" s="1"/>
  <c r="G3177" i="17"/>
  <c r="G3190" i="15" s="1"/>
  <c r="G3165" i="17"/>
  <c r="G3178" i="15" s="1"/>
  <c r="G3153" i="17"/>
  <c r="G3166" i="15" s="1"/>
  <c r="G3444" i="17"/>
  <c r="G3457" i="15" s="1"/>
  <c r="G3432" i="17"/>
  <c r="G3445" i="15" s="1"/>
  <c r="G3420" i="17"/>
  <c r="G3433" i="15" s="1"/>
  <c r="G3443" i="17"/>
  <c r="G3456" i="15" s="1"/>
  <c r="G3431" i="17"/>
  <c r="G3444" i="15" s="1"/>
  <c r="G3419" i="17"/>
  <c r="G3432" i="15" s="1"/>
  <c r="G3407" i="17"/>
  <c r="G3420" i="15" s="1"/>
  <c r="G3395" i="17"/>
  <c r="G3408" i="15" s="1"/>
  <c r="G3383" i="17"/>
  <c r="G3396" i="15" s="1"/>
  <c r="G3371" i="17"/>
  <c r="G3384" i="15" s="1"/>
  <c r="G3359" i="17"/>
  <c r="G3372" i="15" s="1"/>
  <c r="G3347" i="17"/>
  <c r="G3360" i="15" s="1"/>
  <c r="G3335" i="17"/>
  <c r="G3348" i="15" s="1"/>
  <c r="G3323" i="17"/>
  <c r="G3336" i="15" s="1"/>
  <c r="G3310" i="17"/>
  <c r="G3323" i="15" s="1"/>
  <c r="G3298" i="17"/>
  <c r="G3311" i="15" s="1"/>
  <c r="G3286" i="17"/>
  <c r="G3299" i="15" s="1"/>
  <c r="G3273" i="17"/>
  <c r="G3286" i="15" s="1"/>
  <c r="G3261" i="17"/>
  <c r="G3274" i="15" s="1"/>
  <c r="G3249" i="17"/>
  <c r="G3262" i="15" s="1"/>
  <c r="G3237" i="17"/>
  <c r="G3250" i="15" s="1"/>
  <c r="G3225" i="17"/>
  <c r="G3238" i="15" s="1"/>
  <c r="G3212" i="17"/>
  <c r="G3225" i="15" s="1"/>
  <c r="G3200" i="17"/>
  <c r="G3213" i="15" s="1"/>
  <c r="G3187" i="17"/>
  <c r="G3200" i="15" s="1"/>
  <c r="G3175" i="17"/>
  <c r="G3188" i="15" s="1"/>
  <c r="G3163" i="17"/>
  <c r="G3176" i="15" s="1"/>
  <c r="G3151" i="17"/>
  <c r="G3164" i="15" s="1"/>
  <c r="G3139" i="17"/>
  <c r="G3152" i="15" s="1"/>
  <c r="G3127" i="17"/>
  <c r="G3140" i="15" s="1"/>
  <c r="G3114" i="17"/>
  <c r="G3127" i="15" s="1"/>
  <c r="G3101" i="17"/>
  <c r="G3114" i="15" s="1"/>
  <c r="G3089" i="17"/>
  <c r="G3102" i="15" s="1"/>
  <c r="G3077" i="17"/>
  <c r="G3090" i="15" s="1"/>
  <c r="G3065" i="17"/>
  <c r="G3078" i="15" s="1"/>
  <c r="G3052" i="17"/>
  <c r="G3065" i="15" s="1"/>
  <c r="G3040" i="17"/>
  <c r="G3053" i="15" s="1"/>
  <c r="G3028" i="17"/>
  <c r="G3041" i="15" s="1"/>
  <c r="G3016" i="17"/>
  <c r="G3029" i="15" s="1"/>
  <c r="G3004" i="17"/>
  <c r="G3017" i="15" s="1"/>
  <c r="G2992" i="17"/>
  <c r="G3005" i="15" s="1"/>
  <c r="G2980" i="17"/>
  <c r="G2993" i="15" s="1"/>
  <c r="G2968" i="17"/>
  <c r="G2981" i="15" s="1"/>
  <c r="G2956" i="17"/>
  <c r="G2969" i="15" s="1"/>
  <c r="G2944" i="17"/>
  <c r="G2957" i="15" s="1"/>
  <c r="G2932" i="17"/>
  <c r="G2945" i="15" s="1"/>
  <c r="G2920" i="17"/>
  <c r="G2933" i="15" s="1"/>
  <c r="G2908" i="17"/>
  <c r="G2921" i="15" s="1"/>
  <c r="G2886" i="17"/>
  <c r="G2899" i="15" s="1"/>
  <c r="G2874" i="17"/>
  <c r="G2887" i="15" s="1"/>
  <c r="G2862" i="17"/>
  <c r="G2875" i="15" s="1"/>
  <c r="G2850" i="17"/>
  <c r="G2863" i="15" s="1"/>
  <c r="G2827" i="17"/>
  <c r="G2840" i="15" s="1"/>
  <c r="G2815" i="17"/>
  <c r="G2828" i="15" s="1"/>
  <c r="G2803" i="17"/>
  <c r="G2816" i="15" s="1"/>
  <c r="G2791" i="17"/>
  <c r="G2804" i="15" s="1"/>
  <c r="G2779" i="17"/>
  <c r="G2792" i="15" s="1"/>
  <c r="G2767" i="17"/>
  <c r="G2780" i="15" s="1"/>
  <c r="G2755" i="17"/>
  <c r="G2768" i="15" s="1"/>
  <c r="G2743" i="17"/>
  <c r="G2756" i="15" s="1"/>
  <c r="G2731" i="17"/>
  <c r="G377" i="15" s="1"/>
  <c r="G2719" i="17"/>
  <c r="G365" i="15" s="1"/>
  <c r="G2707" i="17"/>
  <c r="G353" i="15" s="1"/>
  <c r="G2694" i="17"/>
  <c r="G340" i="15" s="1"/>
  <c r="G2681" i="17"/>
  <c r="G327" i="15" s="1"/>
  <c r="G2669" i="17"/>
  <c r="G315" i="15" s="1"/>
  <c r="G2657" i="17"/>
  <c r="G303" i="15" s="1"/>
  <c r="G2645" i="17"/>
  <c r="G291" i="15" s="1"/>
  <c r="G2633" i="17"/>
  <c r="G279" i="15" s="1"/>
  <c r="G2621" i="17"/>
  <c r="G267" i="15" s="1"/>
  <c r="G2609" i="17"/>
  <c r="G255" i="15" s="1"/>
  <c r="G2597" i="17"/>
  <c r="G243" i="15" s="1"/>
  <c r="G2585" i="17"/>
  <c r="G232" i="15" s="1"/>
  <c r="G2573" i="17"/>
  <c r="G220" i="15" s="1"/>
  <c r="G2561" i="17"/>
  <c r="G208" i="15" s="1"/>
  <c r="G2549" i="17"/>
  <c r="G196" i="15" s="1"/>
  <c r="G2537" i="17"/>
  <c r="G184" i="15" s="1"/>
  <c r="G2525" i="17"/>
  <c r="G172" i="15" s="1"/>
  <c r="G2513" i="17"/>
  <c r="G160" i="15" s="1"/>
  <c r="G2501" i="17"/>
  <c r="G148" i="15" s="1"/>
  <c r="G2489" i="17"/>
  <c r="G136" i="15" s="1"/>
  <c r="G2477" i="17"/>
  <c r="G124" i="15" s="1"/>
  <c r="G2464" i="17"/>
  <c r="G111" i="15" s="1"/>
  <c r="G2452" i="17"/>
  <c r="G99" i="15" s="1"/>
  <c r="G2440" i="17"/>
  <c r="G2739" i="15" s="1"/>
  <c r="G2428" i="17"/>
  <c r="G94" i="15" s="1"/>
  <c r="G2416" i="17"/>
  <c r="G85" i="15" s="1"/>
  <c r="G3440" i="17"/>
  <c r="G3453" i="15" s="1"/>
  <c r="G3428" i="17"/>
  <c r="G3441" i="15" s="1"/>
  <c r="G3416" i="17"/>
  <c r="G3429" i="15" s="1"/>
  <c r="G3404" i="17"/>
  <c r="G3417" i="15" s="1"/>
  <c r="G3392" i="17"/>
  <c r="G3405" i="15" s="1"/>
  <c r="G3380" i="17"/>
  <c r="G3393" i="15" s="1"/>
  <c r="G3368" i="17"/>
  <c r="G3381" i="15" s="1"/>
  <c r="G3356" i="17"/>
  <c r="G3369" i="15" s="1"/>
  <c r="G3344" i="17"/>
  <c r="G3357" i="15" s="1"/>
  <c r="G3332" i="17"/>
  <c r="G3345" i="15" s="1"/>
  <c r="G3320" i="17"/>
  <c r="G3333" i="15" s="1"/>
  <c r="G3307" i="17"/>
  <c r="G3320" i="15" s="1"/>
  <c r="G3295" i="17"/>
  <c r="G3308" i="15" s="1"/>
  <c r="G3282" i="17"/>
  <c r="G3295" i="15" s="1"/>
  <c r="G3270" i="17"/>
  <c r="G3283" i="15" s="1"/>
  <c r="G3258" i="17"/>
  <c r="G3271" i="15" s="1"/>
  <c r="G3246" i="17"/>
  <c r="G3259" i="15" s="1"/>
  <c r="G3234" i="17"/>
  <c r="G3247" i="15" s="1"/>
  <c r="G3222" i="17"/>
  <c r="G3235" i="15" s="1"/>
  <c r="G3209" i="17"/>
  <c r="G3222" i="15" s="1"/>
  <c r="G3197" i="17"/>
  <c r="G3210" i="15" s="1"/>
  <c r="G3184" i="17"/>
  <c r="G3197" i="15" s="1"/>
  <c r="G3172" i="17"/>
  <c r="G3185" i="15" s="1"/>
  <c r="G3160" i="17"/>
  <c r="G3173" i="15" s="1"/>
  <c r="G3148" i="17"/>
  <c r="G3161" i="15" s="1"/>
  <c r="G3136" i="17"/>
  <c r="G3149" i="15" s="1"/>
  <c r="G3439" i="17"/>
  <c r="G3452" i="15" s="1"/>
  <c r="G3427" i="17"/>
  <c r="G3440" i="15" s="1"/>
  <c r="G3415" i="17"/>
  <c r="G3428" i="15" s="1"/>
  <c r="G3403" i="17"/>
  <c r="G3416" i="15" s="1"/>
  <c r="G3391" i="17"/>
  <c r="G3404" i="15" s="1"/>
  <c r="G3379" i="17"/>
  <c r="G3392" i="15" s="1"/>
  <c r="G3367" i="17"/>
  <c r="G3380" i="15" s="1"/>
  <c r="G3355" i="17"/>
  <c r="G3368" i="15" s="1"/>
  <c r="G3343" i="17"/>
  <c r="G3356" i="15" s="1"/>
  <c r="G3331" i="17"/>
  <c r="G3344" i="15" s="1"/>
  <c r="G2492" i="17"/>
  <c r="G139" i="15" s="1"/>
  <c r="G2480" i="17"/>
  <c r="G127" i="15" s="1"/>
  <c r="G2468" i="17"/>
  <c r="G115" i="15" s="1"/>
  <c r="G2455" i="17"/>
  <c r="G102" i="15" s="1"/>
  <c r="G2443" i="17"/>
  <c r="G2742" i="15" s="1"/>
  <c r="G2431" i="17"/>
  <c r="G2730" i="15" s="1"/>
  <c r="G2419" i="17"/>
  <c r="G2727" i="15" s="1"/>
  <c r="G2406" i="17"/>
  <c r="G75" i="15" s="1"/>
  <c r="G2394" i="17"/>
  <c r="G63" i="15" s="1"/>
  <c r="G2382" i="17"/>
  <c r="G51" i="15" s="1"/>
  <c r="G2370" i="17"/>
  <c r="G39" i="15" s="1"/>
  <c r="G2358" i="17"/>
  <c r="G27" i="15" s="1"/>
  <c r="G2346" i="17"/>
  <c r="G2721" i="15" s="1"/>
  <c r="G2333" i="17"/>
  <c r="G2708" i="15" s="1"/>
  <c r="G2321" i="17"/>
  <c r="G2696" i="15" s="1"/>
  <c r="G2309" i="17"/>
  <c r="G2684" i="15" s="1"/>
  <c r="G2297" i="17"/>
  <c r="G2672" i="15" s="1"/>
  <c r="G2285" i="17"/>
  <c r="G2660" i="15" s="1"/>
  <c r="G2273" i="17"/>
  <c r="G2648" i="15" s="1"/>
  <c r="G2261" i="17"/>
  <c r="G2636" i="15" s="1"/>
  <c r="G2249" i="17"/>
  <c r="G2624" i="15" s="1"/>
  <c r="G2237" i="17"/>
  <c r="G2612" i="15" s="1"/>
  <c r="G2225" i="17"/>
  <c r="G2600" i="15" s="1"/>
  <c r="G2214" i="17"/>
  <c r="G2589" i="15" s="1"/>
  <c r="G2201" i="17"/>
  <c r="G2576" i="15" s="1"/>
  <c r="G2189" i="17"/>
  <c r="G2564" i="15" s="1"/>
  <c r="G2177" i="17"/>
  <c r="G2552" i="15" s="1"/>
  <c r="G2166" i="17"/>
  <c r="G2541" i="15" s="1"/>
  <c r="G2153" i="17"/>
  <c r="G2528" i="15" s="1"/>
  <c r="G2141" i="17"/>
  <c r="G2516" i="15" s="1"/>
  <c r="G2129" i="17"/>
  <c r="G2504" i="15" s="1"/>
  <c r="G2117" i="17"/>
  <c r="G2492" i="15" s="1"/>
  <c r="G2105" i="17"/>
  <c r="G2480" i="15" s="1"/>
  <c r="G2093" i="17"/>
  <c r="G2468" i="15" s="1"/>
  <c r="G2081" i="17"/>
  <c r="G2456" i="15" s="1"/>
  <c r="G2069" i="17"/>
  <c r="G2444" i="15" s="1"/>
  <c r="G2057" i="17"/>
  <c r="G2432" i="15" s="1"/>
  <c r="G2044" i="17"/>
  <c r="G2419" i="15" s="1"/>
  <c r="G2032" i="17"/>
  <c r="G2407" i="15" s="1"/>
  <c r="G2019" i="17"/>
  <c r="G2394" i="15" s="1"/>
  <c r="G2007" i="17"/>
  <c r="G2382" i="15" s="1"/>
  <c r="G1993" i="17"/>
  <c r="G2368" i="15" s="1"/>
  <c r="G1982" i="17"/>
  <c r="G2357" i="15" s="1"/>
  <c r="G1970" i="17"/>
  <c r="G2345" i="15" s="1"/>
  <c r="G1958" i="17"/>
  <c r="G2333" i="15" s="1"/>
  <c r="G1945" i="17"/>
  <c r="G2320" i="15" s="1"/>
  <c r="G1934" i="17"/>
  <c r="G2309" i="15" s="1"/>
  <c r="G1922" i="17"/>
  <c r="G2297" i="15" s="1"/>
  <c r="G1905" i="17"/>
  <c r="G2280" i="15" s="1"/>
  <c r="G1893" i="17"/>
  <c r="G2268" i="15" s="1"/>
  <c r="G1881" i="17"/>
  <c r="G2256" i="15" s="1"/>
  <c r="G1869" i="17"/>
  <c r="G2244" i="15" s="1"/>
  <c r="G1857" i="17"/>
  <c r="G2232" i="15" s="1"/>
  <c r="G1843" i="17"/>
  <c r="G2218" i="15" s="1"/>
  <c r="G1830" i="17"/>
  <c r="G2205" i="15" s="1"/>
  <c r="G1817" i="17"/>
  <c r="G2192" i="15" s="1"/>
  <c r="G1806" i="17"/>
  <c r="G2181" i="15" s="1"/>
  <c r="G1793" i="17"/>
  <c r="G2168" i="15" s="1"/>
  <c r="G1781" i="17"/>
  <c r="G2156" i="15" s="1"/>
  <c r="G1767" i="17"/>
  <c r="G2142" i="15" s="1"/>
  <c r="G1755" i="17"/>
  <c r="G2130" i="15" s="1"/>
  <c r="G1743" i="17"/>
  <c r="G2118" i="15" s="1"/>
  <c r="G1731" i="17"/>
  <c r="G2106" i="15" s="1"/>
  <c r="G1719" i="17"/>
  <c r="G2094" i="15" s="1"/>
  <c r="G1707" i="17"/>
  <c r="G2082" i="15" s="1"/>
  <c r="G1695" i="17"/>
  <c r="G2070" i="15" s="1"/>
  <c r="G1682" i="17"/>
  <c r="G2057" i="15" s="1"/>
  <c r="G1670" i="17"/>
  <c r="G2045" i="15" s="1"/>
  <c r="G1658" i="17"/>
  <c r="G2033" i="15" s="1"/>
  <c r="G1645" i="17"/>
  <c r="G2020" i="15" s="1"/>
  <c r="G1634" i="17"/>
  <c r="G2009" i="15" s="1"/>
  <c r="G1622" i="17"/>
  <c r="G1997" i="15" s="1"/>
  <c r="G1610" i="17"/>
  <c r="G1985" i="15" s="1"/>
  <c r="G1595" i="17"/>
  <c r="G1970" i="15" s="1"/>
  <c r="G1582" i="17"/>
  <c r="G1957" i="15" s="1"/>
  <c r="G1569" i="17"/>
  <c r="G1944" i="15" s="1"/>
  <c r="G1557" i="17"/>
  <c r="G1932" i="15" s="1"/>
  <c r="G1544" i="17"/>
  <c r="G1919" i="15" s="1"/>
  <c r="G1532" i="17"/>
  <c r="G1907" i="15" s="1"/>
  <c r="G1520" i="17"/>
  <c r="G1895" i="15" s="1"/>
  <c r="G1508" i="17"/>
  <c r="G1883" i="15" s="1"/>
  <c r="G1496" i="17"/>
  <c r="G1871" i="15" s="1"/>
  <c r="G1484" i="17"/>
  <c r="G1859" i="15" s="1"/>
  <c r="G1469" i="17"/>
  <c r="G1844" i="15" s="1"/>
  <c r="G1456" i="17"/>
  <c r="G1831" i="15" s="1"/>
  <c r="G1444" i="17"/>
  <c r="G1819" i="15" s="1"/>
  <c r="G1432" i="17"/>
  <c r="G1807" i="15" s="1"/>
  <c r="G1419" i="17"/>
  <c r="G1794" i="15" s="1"/>
  <c r="G1407" i="17"/>
  <c r="G1782" i="15" s="1"/>
  <c r="G1395" i="17"/>
  <c r="G1770" i="15" s="1"/>
  <c r="G1383" i="17"/>
  <c r="G1758" i="15" s="1"/>
  <c r="G1371" i="17"/>
  <c r="G1752" i="15" s="1"/>
  <c r="G1359" i="17"/>
  <c r="G1740" i="15" s="1"/>
  <c r="G1347" i="17"/>
  <c r="G1728" i="15" s="1"/>
  <c r="G1335" i="17"/>
  <c r="G1716" i="15" s="1"/>
  <c r="G1323" i="17"/>
  <c r="G1704" i="15" s="1"/>
  <c r="G1311" i="17"/>
  <c r="G1692" i="15" s="1"/>
  <c r="G1299" i="17"/>
  <c r="G1680" i="15" s="1"/>
  <c r="G1287" i="17"/>
  <c r="G1668" i="15" s="1"/>
  <c r="G1275" i="17"/>
  <c r="G1656" i="15" s="1"/>
  <c r="G1263" i="17"/>
  <c r="G1644" i="15" s="1"/>
  <c r="G1249" i="17"/>
  <c r="G1630" i="15" s="1"/>
  <c r="G1237" i="17"/>
  <c r="G1618" i="15" s="1"/>
  <c r="G1224" i="17"/>
  <c r="G1605" i="15" s="1"/>
  <c r="G1211" i="17"/>
  <c r="G1592" i="15" s="1"/>
  <c r="G1198" i="17"/>
  <c r="G1579" i="15" s="1"/>
  <c r="G1186" i="17"/>
  <c r="G1567" i="15" s="1"/>
  <c r="G1173" i="17"/>
  <c r="G1554" i="15" s="1"/>
  <c r="G1160" i="17"/>
  <c r="G1541" i="15" s="1"/>
  <c r="G1148" i="17"/>
  <c r="G1529" i="15" s="1"/>
  <c r="G1136" i="17"/>
  <c r="G1517" i="15" s="1"/>
  <c r="G1124" i="17"/>
  <c r="G1505" i="15" s="1"/>
  <c r="G1112" i="17"/>
  <c r="G1493" i="15" s="1"/>
  <c r="G1100" i="17"/>
  <c r="G1481" i="15" s="1"/>
  <c r="G1088" i="17"/>
  <c r="G1469" i="15" s="1"/>
  <c r="G1076" i="17"/>
  <c r="G1457" i="15" s="1"/>
  <c r="G1064" i="17"/>
  <c r="G1445" i="15" s="1"/>
  <c r="G1051" i="17"/>
  <c r="G1432" i="15" s="1"/>
  <c r="G1039" i="17"/>
  <c r="G1420" i="15" s="1"/>
  <c r="G1027" i="17"/>
  <c r="G1408" i="15" s="1"/>
  <c r="G1015" i="17"/>
  <c r="G1396" i="15" s="1"/>
  <c r="G1003" i="17"/>
  <c r="G1384" i="15" s="1"/>
  <c r="G990" i="17"/>
  <c r="G1371" i="15" s="1"/>
  <c r="G978" i="17"/>
  <c r="G1359" i="15" s="1"/>
  <c r="G966" i="17"/>
  <c r="G1347" i="15" s="1"/>
  <c r="G953" i="17"/>
  <c r="G1334" i="15" s="1"/>
  <c r="G941" i="17"/>
  <c r="G1322" i="15" s="1"/>
  <c r="G929" i="17"/>
  <c r="G1310" i="15" s="1"/>
  <c r="G917" i="17"/>
  <c r="G1298" i="15" s="1"/>
  <c r="G905" i="17"/>
  <c r="G1286" i="15" s="1"/>
  <c r="G893" i="17"/>
  <c r="G1274" i="15" s="1"/>
  <c r="G880" i="17"/>
  <c r="G1261" i="15" s="1"/>
  <c r="G867" i="17"/>
  <c r="G1248" i="15" s="1"/>
  <c r="G855" i="17"/>
  <c r="G1236" i="15" s="1"/>
  <c r="G843" i="17"/>
  <c r="G1224" i="15" s="1"/>
  <c r="G831" i="17"/>
  <c r="G1212" i="15" s="1"/>
  <c r="G818" i="17"/>
  <c r="G1199" i="15" s="1"/>
  <c r="G806" i="17"/>
  <c r="G1187" i="15" s="1"/>
  <c r="G793" i="17"/>
  <c r="G1174" i="15" s="1"/>
  <c r="G779" i="17"/>
  <c r="G1160" i="15" s="1"/>
  <c r="G767" i="17"/>
  <c r="G1148" i="15" s="1"/>
  <c r="G754" i="17"/>
  <c r="G1135" i="15" s="1"/>
  <c r="G742" i="17"/>
  <c r="G1123" i="15" s="1"/>
  <c r="G729" i="17"/>
  <c r="G1110" i="15" s="1"/>
  <c r="G717" i="17"/>
  <c r="G1098" i="15" s="1"/>
  <c r="G705" i="17"/>
  <c r="G1086" i="15" s="1"/>
  <c r="G693" i="17"/>
  <c r="G1074" i="15" s="1"/>
  <c r="G681" i="17"/>
  <c r="G1062" i="15" s="1"/>
  <c r="G669" i="17"/>
  <c r="G1050" i="15" s="1"/>
  <c r="G657" i="17"/>
  <c r="G1038" i="15" s="1"/>
  <c r="G645" i="17"/>
  <c r="G1026" i="15" s="1"/>
  <c r="G632" i="17"/>
  <c r="G1013" i="15" s="1"/>
  <c r="G619" i="17"/>
  <c r="G1000" i="15" s="1"/>
  <c r="G607" i="17"/>
  <c r="G988" i="15" s="1"/>
  <c r="G593" i="17"/>
  <c r="G974" i="15" s="1"/>
  <c r="G581" i="17"/>
  <c r="G962" i="15" s="1"/>
  <c r="G568" i="17"/>
  <c r="G949" i="15" s="1"/>
  <c r="G556" i="17"/>
  <c r="G937" i="15" s="1"/>
  <c r="G543" i="17"/>
  <c r="G924" i="15" s="1"/>
  <c r="G531" i="17"/>
  <c r="G912" i="15" s="1"/>
  <c r="G517" i="17"/>
  <c r="G898" i="15" s="1"/>
  <c r="G504" i="17"/>
  <c r="G885" i="15" s="1"/>
  <c r="G492" i="17"/>
  <c r="G873" i="15" s="1"/>
  <c r="G477" i="17"/>
  <c r="G858" i="15" s="1"/>
  <c r="G464" i="17"/>
  <c r="G845" i="15" s="1"/>
  <c r="G451" i="17"/>
  <c r="G832" i="15" s="1"/>
  <c r="G439" i="17"/>
  <c r="G820" i="15" s="1"/>
  <c r="G427" i="17"/>
  <c r="G808" i="15" s="1"/>
  <c r="G415" i="17"/>
  <c r="G796" i="15" s="1"/>
  <c r="G402" i="17"/>
  <c r="G783" i="15" s="1"/>
  <c r="G390" i="17"/>
  <c r="G771" i="15" s="1"/>
  <c r="G378" i="17"/>
  <c r="G759" i="15" s="1"/>
  <c r="G366" i="17"/>
  <c r="G747" i="15" s="1"/>
  <c r="G354" i="17"/>
  <c r="G735" i="15" s="1"/>
  <c r="G342" i="17"/>
  <c r="G723" i="15" s="1"/>
  <c r="G329" i="17"/>
  <c r="G710" i="15" s="1"/>
  <c r="G316" i="17"/>
  <c r="G697" i="15" s="1"/>
  <c r="G302" i="17"/>
  <c r="G683" i="15" s="1"/>
  <c r="G288" i="17"/>
  <c r="G669" i="15" s="1"/>
  <c r="G275" i="17"/>
  <c r="G656" i="15" s="1"/>
  <c r="G260" i="17"/>
  <c r="G641" i="15" s="1"/>
  <c r="G247" i="17"/>
  <c r="G628" i="15" s="1"/>
  <c r="G235" i="17"/>
  <c r="G616" i="15" s="1"/>
  <c r="G222" i="17"/>
  <c r="G603" i="15" s="1"/>
  <c r="G210" i="17"/>
  <c r="G591" i="15" s="1"/>
  <c r="G198" i="17"/>
  <c r="G579" i="15" s="1"/>
  <c r="G185" i="17"/>
  <c r="G566" i="15" s="1"/>
  <c r="G170" i="17"/>
  <c r="G551" i="15" s="1"/>
  <c r="G158" i="17"/>
  <c r="G539" i="15" s="1"/>
  <c r="G145" i="17"/>
  <c r="G526" i="15" s="1"/>
  <c r="G133" i="17"/>
  <c r="G514" i="15" s="1"/>
  <c r="G119" i="17"/>
  <c r="G500" i="15" s="1"/>
  <c r="G106" i="17"/>
  <c r="G487" i="15" s="1"/>
  <c r="G92" i="17"/>
  <c r="G473" i="15" s="1"/>
  <c r="G77" i="17"/>
  <c r="G458" i="15" s="1"/>
  <c r="G65" i="17"/>
  <c r="G446" i="15" s="1"/>
  <c r="G53" i="17"/>
  <c r="G434" i="15" s="1"/>
  <c r="G40" i="17"/>
  <c r="G421" i="15" s="1"/>
  <c r="G28" i="17"/>
  <c r="G409" i="15" s="1"/>
  <c r="G14" i="17"/>
  <c r="G395" i="15" s="1"/>
  <c r="G3141" i="17"/>
  <c r="G3154" i="15" s="1"/>
  <c r="G3129" i="17"/>
  <c r="G3142" i="15" s="1"/>
  <c r="G3116" i="17"/>
  <c r="G3129" i="15" s="1"/>
  <c r="G3103" i="17"/>
  <c r="G3116" i="15" s="1"/>
  <c r="G3091" i="17"/>
  <c r="G3104" i="15" s="1"/>
  <c r="G3079" i="17"/>
  <c r="G3092" i="15" s="1"/>
  <c r="G3067" i="17"/>
  <c r="G3080" i="15" s="1"/>
  <c r="G3054" i="17"/>
  <c r="G3067" i="15" s="1"/>
  <c r="G3042" i="17"/>
  <c r="G3055" i="15" s="1"/>
  <c r="G3030" i="17"/>
  <c r="G3043" i="15" s="1"/>
  <c r="G3018" i="17"/>
  <c r="G3031" i="15" s="1"/>
  <c r="G3006" i="17"/>
  <c r="G3019" i="15" s="1"/>
  <c r="G2994" i="17"/>
  <c r="G3007" i="15" s="1"/>
  <c r="G2982" i="17"/>
  <c r="G2995" i="15" s="1"/>
  <c r="G2970" i="17"/>
  <c r="G2983" i="15" s="1"/>
  <c r="G2958" i="17"/>
  <c r="G2971" i="15" s="1"/>
  <c r="G2946" i="17"/>
  <c r="G2959" i="15" s="1"/>
  <c r="G2934" i="17"/>
  <c r="G2947" i="15" s="1"/>
  <c r="G2922" i="17"/>
  <c r="G2935" i="15" s="1"/>
  <c r="G2910" i="17"/>
  <c r="G2923" i="15" s="1"/>
  <c r="G2898" i="17"/>
  <c r="G2911" i="15" s="1"/>
  <c r="G2888" i="17"/>
  <c r="G2901" i="15" s="1"/>
  <c r="G2876" i="17"/>
  <c r="G2889" i="15" s="1"/>
  <c r="G2864" i="17"/>
  <c r="G2877" i="15" s="1"/>
  <c r="G2852" i="17"/>
  <c r="G2865" i="15" s="1"/>
  <c r="G2840" i="17"/>
  <c r="G2853" i="15" s="1"/>
  <c r="G2830" i="17"/>
  <c r="G2843" i="15" s="1"/>
  <c r="G2817" i="17"/>
  <c r="G2830" i="15" s="1"/>
  <c r="G2805" i="17"/>
  <c r="G2818" i="15" s="1"/>
  <c r="G2793" i="17"/>
  <c r="G2806" i="15" s="1"/>
  <c r="G2781" i="17"/>
  <c r="G2794" i="15" s="1"/>
  <c r="G2769" i="17"/>
  <c r="G2782" i="15" s="1"/>
  <c r="G2757" i="17"/>
  <c r="G2770" i="15" s="1"/>
  <c r="G2745" i="17"/>
  <c r="G2758" i="15" s="1"/>
  <c r="G2733" i="17"/>
  <c r="G379" i="15" s="1"/>
  <c r="G2721" i="17"/>
  <c r="G367" i="15" s="1"/>
  <c r="G2709" i="17"/>
  <c r="G355" i="15" s="1"/>
  <c r="G2696" i="17"/>
  <c r="G342" i="15" s="1"/>
  <c r="G2683" i="17"/>
  <c r="G329" i="15" s="1"/>
  <c r="G2671" i="17"/>
  <c r="G317" i="15" s="1"/>
  <c r="G2659" i="17"/>
  <c r="G305" i="15" s="1"/>
  <c r="G2647" i="17"/>
  <c r="G293" i="15" s="1"/>
  <c r="G2635" i="17"/>
  <c r="G281" i="15" s="1"/>
  <c r="G2623" i="17"/>
  <c r="G269" i="15" s="1"/>
  <c r="G2611" i="17"/>
  <c r="G257" i="15" s="1"/>
  <c r="G2599" i="17"/>
  <c r="G245" i="15" s="1"/>
  <c r="G2587" i="17"/>
  <c r="G234" i="15" s="1"/>
  <c r="G2575" i="17"/>
  <c r="G222" i="15" s="1"/>
  <c r="G2563" i="17"/>
  <c r="G210" i="15" s="1"/>
  <c r="G2551" i="17"/>
  <c r="G198" i="15" s="1"/>
  <c r="G2539" i="17"/>
  <c r="G186" i="15" s="1"/>
  <c r="G2527" i="17"/>
  <c r="G174" i="15" s="1"/>
  <c r="G2515" i="17"/>
  <c r="G162" i="15" s="1"/>
  <c r="G2503" i="17"/>
  <c r="G150" i="15" s="1"/>
  <c r="G2491" i="17"/>
  <c r="G138" i="15" s="1"/>
  <c r="G2479" i="17"/>
  <c r="G126" i="15" s="1"/>
  <c r="G2466" i="17"/>
  <c r="G113" i="15" s="1"/>
  <c r="G2454" i="17"/>
  <c r="G101" i="15" s="1"/>
  <c r="G2442" i="17"/>
  <c r="G2741" i="15" s="1"/>
  <c r="G2430" i="17"/>
  <c r="G96" i="15" s="1"/>
  <c r="G2418" i="17"/>
  <c r="G87" i="15" s="1"/>
  <c r="G2405" i="17"/>
  <c r="G74" i="15" s="1"/>
  <c r="G2393" i="17"/>
  <c r="G62" i="15" s="1"/>
  <c r="G2381" i="17"/>
  <c r="G50" i="15" s="1"/>
  <c r="G2369" i="17"/>
  <c r="G38" i="15" s="1"/>
  <c r="G2357" i="17"/>
  <c r="G26" i="15" s="1"/>
  <c r="G2345" i="17"/>
  <c r="G2720" i="15" s="1"/>
  <c r="G2332" i="17"/>
  <c r="G2707" i="15" s="1"/>
  <c r="G2320" i="17"/>
  <c r="G2695" i="15" s="1"/>
  <c r="G2308" i="17"/>
  <c r="G2683" i="15" s="1"/>
  <c r="G2296" i="17"/>
  <c r="G2671" i="15" s="1"/>
  <c r="G2284" i="17"/>
  <c r="G2659" i="15" s="1"/>
  <c r="G2272" i="17"/>
  <c r="G2647" i="15" s="1"/>
  <c r="G2260" i="17"/>
  <c r="G2635" i="15" s="1"/>
  <c r="G2248" i="17"/>
  <c r="G2623" i="15" s="1"/>
  <c r="G2236" i="17"/>
  <c r="G2611" i="15" s="1"/>
  <c r="G2224" i="17"/>
  <c r="G2599" i="15" s="1"/>
  <c r="G2213" i="17"/>
  <c r="G2588" i="15" s="1"/>
  <c r="G2200" i="17"/>
  <c r="G2575" i="15" s="1"/>
  <c r="G2188" i="17"/>
  <c r="G2563" i="15" s="1"/>
  <c r="G2176" i="17"/>
  <c r="G2551" i="15" s="1"/>
  <c r="G2165" i="17"/>
  <c r="G2540" i="15" s="1"/>
  <c r="G2152" i="17"/>
  <c r="G2527" i="15" s="1"/>
  <c r="G2140" i="17"/>
  <c r="G2515" i="15" s="1"/>
  <c r="G2128" i="17"/>
  <c r="G2503" i="15" s="1"/>
  <c r="G2116" i="17"/>
  <c r="G2491" i="15" s="1"/>
  <c r="G2104" i="17"/>
  <c r="G2479" i="15" s="1"/>
  <c r="G2092" i="17"/>
  <c r="G2467" i="15" s="1"/>
  <c r="G2080" i="17"/>
  <c r="G2455" i="15" s="1"/>
  <c r="G2068" i="17"/>
  <c r="G2443" i="15" s="1"/>
  <c r="G2056" i="17"/>
  <c r="G2431" i="15" s="1"/>
  <c r="G2043" i="17"/>
  <c r="G2418" i="15" s="1"/>
  <c r="G2031" i="17"/>
  <c r="G2406" i="15" s="1"/>
  <c r="G2018" i="17"/>
  <c r="G2393" i="15" s="1"/>
  <c r="G2006" i="17"/>
  <c r="G2381" i="15" s="1"/>
  <c r="G1992" i="17"/>
  <c r="G2367" i="15" s="1"/>
  <c r="G1981" i="17"/>
  <c r="G2356" i="15" s="1"/>
  <c r="G1969" i="17"/>
  <c r="G2344" i="15" s="1"/>
  <c r="G1957" i="17"/>
  <c r="G2332" i="15" s="1"/>
  <c r="G1944" i="17"/>
  <c r="G2319" i="15" s="1"/>
  <c r="G1933" i="17"/>
  <c r="G2308" i="15" s="1"/>
  <c r="G1921" i="17"/>
  <c r="G2296" i="15" s="1"/>
  <c r="G1904" i="17"/>
  <c r="G2279" i="15" s="1"/>
  <c r="G1892" i="17"/>
  <c r="G2267" i="15" s="1"/>
  <c r="G1880" i="17"/>
  <c r="G2255" i="15" s="1"/>
  <c r="G1868" i="17"/>
  <c r="G2243" i="15" s="1"/>
  <c r="G1856" i="17"/>
  <c r="G2231" i="15" s="1"/>
  <c r="G1842" i="17"/>
  <c r="G2217" i="15" s="1"/>
  <c r="G1829" i="17"/>
  <c r="G2204" i="15" s="1"/>
  <c r="G1816" i="17"/>
  <c r="G2191" i="15" s="1"/>
  <c r="G1805" i="17"/>
  <c r="G2180" i="15" s="1"/>
  <c r="G1792" i="17"/>
  <c r="G2167" i="15" s="1"/>
  <c r="G1780" i="17"/>
  <c r="G2155" i="15" s="1"/>
  <c r="G1766" i="17"/>
  <c r="G2141" i="15" s="1"/>
  <c r="G1754" i="17"/>
  <c r="G2129" i="15" s="1"/>
  <c r="G1742" i="17"/>
  <c r="G2117" i="15" s="1"/>
  <c r="G1730" i="17"/>
  <c r="G2105" i="15" s="1"/>
  <c r="G1718" i="17"/>
  <c r="G2093" i="15" s="1"/>
  <c r="G1706" i="17"/>
  <c r="G2081" i="15" s="1"/>
  <c r="G1694" i="17"/>
  <c r="G2069" i="15" s="1"/>
  <c r="G1681" i="17"/>
  <c r="G2056" i="15" s="1"/>
  <c r="G1669" i="17"/>
  <c r="G2044" i="15" s="1"/>
  <c r="G1656" i="17"/>
  <c r="G2031" i="15" s="1"/>
  <c r="G1644" i="17"/>
  <c r="G2019" i="15" s="1"/>
  <c r="G1633" i="17"/>
  <c r="G2008" i="15" s="1"/>
  <c r="G1621" i="17"/>
  <c r="G1996" i="15" s="1"/>
  <c r="G1609" i="17"/>
  <c r="G1984" i="15" s="1"/>
  <c r="G1594" i="17"/>
  <c r="G1969" i="15" s="1"/>
  <c r="G1581" i="17"/>
  <c r="G1956" i="15" s="1"/>
  <c r="G1568" i="17"/>
  <c r="G1943" i="15" s="1"/>
  <c r="G1556" i="17"/>
  <c r="G1931" i="15" s="1"/>
  <c r="G1543" i="17"/>
  <c r="G1918" i="15" s="1"/>
  <c r="G1531" i="17"/>
  <c r="G1906" i="15" s="1"/>
  <c r="G1519" i="17"/>
  <c r="G1894" i="15" s="1"/>
  <c r="G1507" i="17"/>
  <c r="G1882" i="15" s="1"/>
  <c r="G1495" i="17"/>
  <c r="G1870" i="15" s="1"/>
  <c r="G1483" i="17"/>
  <c r="G1858" i="15" s="1"/>
  <c r="G1468" i="17"/>
  <c r="G1843" i="15" s="1"/>
  <c r="G1455" i="17"/>
  <c r="G1830" i="15" s="1"/>
  <c r="G1443" i="17"/>
  <c r="G1818" i="15" s="1"/>
  <c r="G1431" i="17"/>
  <c r="G1806" i="15" s="1"/>
  <c r="G1418" i="17"/>
  <c r="G1793" i="15" s="1"/>
  <c r="G1406" i="17"/>
  <c r="G1781" i="15" s="1"/>
  <c r="G1394" i="17"/>
  <c r="G1769" i="15" s="1"/>
  <c r="G1382" i="17"/>
  <c r="G1757" i="15" s="1"/>
  <c r="G1370" i="17"/>
  <c r="G1751" i="15" s="1"/>
  <c r="G1358" i="17"/>
  <c r="G1739" i="15" s="1"/>
  <c r="G1346" i="17"/>
  <c r="G1727" i="15" s="1"/>
  <c r="G1334" i="17"/>
  <c r="G1715" i="15" s="1"/>
  <c r="G1322" i="17"/>
  <c r="G1703" i="15" s="1"/>
  <c r="G1310" i="17"/>
  <c r="G1691" i="15" s="1"/>
  <c r="G1298" i="17"/>
  <c r="G1679" i="15" s="1"/>
  <c r="G1286" i="17"/>
  <c r="G1667" i="15" s="1"/>
  <c r="G1274" i="17"/>
  <c r="G1655" i="15" s="1"/>
  <c r="G1262" i="17"/>
  <c r="G1643" i="15" s="1"/>
  <c r="G1248" i="17"/>
  <c r="G1629" i="15" s="1"/>
  <c r="G1236" i="17"/>
  <c r="G1617" i="15" s="1"/>
  <c r="G1223" i="17"/>
  <c r="G1604" i="15" s="1"/>
  <c r="G1210" i="17"/>
  <c r="G1591" i="15" s="1"/>
  <c r="G1197" i="17"/>
  <c r="G1578" i="15" s="1"/>
  <c r="G1185" i="17"/>
  <c r="G1566" i="15" s="1"/>
  <c r="G1172" i="17"/>
  <c r="G1553" i="15" s="1"/>
  <c r="G1159" i="17"/>
  <c r="G1540" i="15" s="1"/>
  <c r="G1147" i="17"/>
  <c r="G1528" i="15" s="1"/>
  <c r="G1135" i="17"/>
  <c r="G1516" i="15" s="1"/>
  <c r="G1123" i="17"/>
  <c r="G1504" i="15" s="1"/>
  <c r="G1111" i="17"/>
  <c r="G1492" i="15" s="1"/>
  <c r="G1099" i="17"/>
  <c r="G1480" i="15" s="1"/>
  <c r="G1087" i="17"/>
  <c r="G1468" i="15" s="1"/>
  <c r="G1075" i="17"/>
  <c r="G1456" i="15" s="1"/>
  <c r="G1063" i="17"/>
  <c r="G1444" i="15" s="1"/>
  <c r="G1050" i="17"/>
  <c r="G1431" i="15" s="1"/>
  <c r="G1038" i="17"/>
  <c r="G1419" i="15" s="1"/>
  <c r="G1026" i="17"/>
  <c r="G1407" i="15" s="1"/>
  <c r="G1014" i="17"/>
  <c r="G1395" i="15" s="1"/>
  <c r="G1002" i="17"/>
  <c r="G1383" i="15" s="1"/>
  <c r="G989" i="17"/>
  <c r="G1370" i="15" s="1"/>
  <c r="G977" i="17"/>
  <c r="G1358" i="15" s="1"/>
  <c r="G965" i="17"/>
  <c r="G1346" i="15" s="1"/>
  <c r="G952" i="17"/>
  <c r="G1333" i="15" s="1"/>
  <c r="G940" i="17"/>
  <c r="G1321" i="15" s="1"/>
  <c r="G928" i="17"/>
  <c r="G1309" i="15" s="1"/>
  <c r="G916" i="17"/>
  <c r="G1297" i="15" s="1"/>
  <c r="G904" i="17"/>
  <c r="G1285" i="15" s="1"/>
  <c r="G892" i="17"/>
  <c r="G1273" i="15" s="1"/>
  <c r="G879" i="17"/>
  <c r="G1260" i="15" s="1"/>
  <c r="G866" i="17"/>
  <c r="G1247" i="15" s="1"/>
  <c r="G854" i="17"/>
  <c r="G1235" i="15" s="1"/>
  <c r="G842" i="17"/>
  <c r="G1223" i="15" s="1"/>
  <c r="G830" i="17"/>
  <c r="G1211" i="15" s="1"/>
  <c r="G817" i="17"/>
  <c r="G1198" i="15" s="1"/>
  <c r="G805" i="17"/>
  <c r="G1186" i="15" s="1"/>
  <c r="G792" i="17"/>
  <c r="G1173" i="15" s="1"/>
  <c r="G778" i="17"/>
  <c r="G1159" i="15" s="1"/>
  <c r="G766" i="17"/>
  <c r="G1147" i="15" s="1"/>
  <c r="G753" i="17"/>
  <c r="G1134" i="15" s="1"/>
  <c r="G741" i="17"/>
  <c r="G1122" i="15" s="1"/>
  <c r="G728" i="17"/>
  <c r="G1109" i="15" s="1"/>
  <c r="G716" i="17"/>
  <c r="G1097" i="15" s="1"/>
  <c r="G704" i="17"/>
  <c r="G1085" i="15" s="1"/>
  <c r="G692" i="17"/>
  <c r="G1073" i="15" s="1"/>
  <c r="G680" i="17"/>
  <c r="G1061" i="15" s="1"/>
  <c r="G668" i="17"/>
  <c r="G1049" i="15" s="1"/>
  <c r="G656" i="17"/>
  <c r="G1037" i="15" s="1"/>
  <c r="G644" i="17"/>
  <c r="G1025" i="15" s="1"/>
  <c r="G631" i="17"/>
  <c r="G1012" i="15" s="1"/>
  <c r="G618" i="17"/>
  <c r="G999" i="15" s="1"/>
  <c r="G606" i="17"/>
  <c r="G987" i="15" s="1"/>
  <c r="G592" i="17"/>
  <c r="G973" i="15" s="1"/>
  <c r="G580" i="17"/>
  <c r="G961" i="15" s="1"/>
  <c r="G567" i="17"/>
  <c r="G948" i="15" s="1"/>
  <c r="G554" i="17"/>
  <c r="G935" i="15" s="1"/>
  <c r="G542" i="17"/>
  <c r="G923" i="15" s="1"/>
  <c r="G530" i="17"/>
  <c r="G911" i="15" s="1"/>
  <c r="G516" i="17"/>
  <c r="G897" i="15" s="1"/>
  <c r="G503" i="17"/>
  <c r="G884" i="15" s="1"/>
  <c r="G491" i="17"/>
  <c r="G872" i="15" s="1"/>
  <c r="G476" i="17"/>
  <c r="G857" i="15" s="1"/>
  <c r="G463" i="17"/>
  <c r="G844" i="15" s="1"/>
  <c r="G450" i="17"/>
  <c r="G831" i="15" s="1"/>
  <c r="G438" i="17"/>
  <c r="G819" i="15" s="1"/>
  <c r="G426" i="17"/>
  <c r="G807" i="15" s="1"/>
  <c r="G413" i="17"/>
  <c r="G794" i="15" s="1"/>
  <c r="G401" i="17"/>
  <c r="G782" i="15" s="1"/>
  <c r="G389" i="17"/>
  <c r="G770" i="15" s="1"/>
  <c r="G377" i="17"/>
  <c r="G758" i="15" s="1"/>
  <c r="G365" i="17"/>
  <c r="G746" i="15" s="1"/>
  <c r="G353" i="17"/>
  <c r="G734" i="15" s="1"/>
  <c r="G341" i="17"/>
  <c r="G722" i="15" s="1"/>
  <c r="G328" i="17"/>
  <c r="G709" i="15" s="1"/>
  <c r="G315" i="17"/>
  <c r="G696" i="15" s="1"/>
  <c r="G301" i="17"/>
  <c r="G682" i="15" s="1"/>
  <c r="G287" i="17"/>
  <c r="G668" i="15" s="1"/>
  <c r="G274" i="17"/>
  <c r="G655" i="15" s="1"/>
  <c r="G259" i="17"/>
  <c r="G640" i="15" s="1"/>
  <c r="G246" i="17"/>
  <c r="G627" i="15" s="1"/>
  <c r="G234" i="17"/>
  <c r="G615" i="15" s="1"/>
  <c r="G221" i="17"/>
  <c r="G602" i="15" s="1"/>
  <c r="G209" i="17"/>
  <c r="G590" i="15" s="1"/>
  <c r="G197" i="17"/>
  <c r="G578" i="15" s="1"/>
  <c r="G184" i="17"/>
  <c r="G565" i="15" s="1"/>
  <c r="G169" i="17"/>
  <c r="G550" i="15" s="1"/>
  <c r="G157" i="17"/>
  <c r="G538" i="15" s="1"/>
  <c r="G144" i="17"/>
  <c r="G525" i="15" s="1"/>
  <c r="G132" i="17"/>
  <c r="G513" i="15" s="1"/>
  <c r="G118" i="17"/>
  <c r="G499" i="15" s="1"/>
  <c r="G105" i="17"/>
  <c r="G486" i="15" s="1"/>
  <c r="G91" i="17"/>
  <c r="G472" i="15" s="1"/>
  <c r="G76" i="17"/>
  <c r="G457" i="15" s="1"/>
  <c r="G64" i="17"/>
  <c r="G445" i="15" s="1"/>
  <c r="G52" i="17"/>
  <c r="G433" i="15" s="1"/>
  <c r="G39" i="17"/>
  <c r="G420" i="15" s="1"/>
  <c r="G27" i="17"/>
  <c r="G408" i="15" s="1"/>
  <c r="G13" i="17"/>
  <c r="G394" i="15" s="1"/>
  <c r="G3408" i="17"/>
  <c r="G3421" i="15" s="1"/>
  <c r="G3396" i="17"/>
  <c r="G3409" i="15" s="1"/>
  <c r="G3384" i="17"/>
  <c r="G3397" i="15" s="1"/>
  <c r="G3372" i="17"/>
  <c r="G3385" i="15" s="1"/>
  <c r="G3360" i="17"/>
  <c r="G3373" i="15" s="1"/>
  <c r="G3348" i="17"/>
  <c r="G3361" i="15" s="1"/>
  <c r="G3336" i="17"/>
  <c r="G3349" i="15" s="1"/>
  <c r="G3324" i="17"/>
  <c r="G3337" i="15" s="1"/>
  <c r="G3311" i="17"/>
  <c r="G3324" i="15" s="1"/>
  <c r="G3299" i="17"/>
  <c r="G3312" i="15" s="1"/>
  <c r="G3287" i="17"/>
  <c r="G3300" i="15" s="1"/>
  <c r="G3274" i="17"/>
  <c r="G3287" i="15" s="1"/>
  <c r="G3262" i="17"/>
  <c r="G3275" i="15" s="1"/>
  <c r="G3250" i="17"/>
  <c r="G3263" i="15" s="1"/>
  <c r="G3238" i="17"/>
  <c r="G3251" i="15" s="1"/>
  <c r="G3226" i="17"/>
  <c r="G3239" i="15" s="1"/>
  <c r="G3213" i="17"/>
  <c r="G3226" i="15" s="1"/>
  <c r="G3201" i="17"/>
  <c r="G3214" i="15" s="1"/>
  <c r="G3188" i="17"/>
  <c r="G3201" i="15" s="1"/>
  <c r="G3176" i="17"/>
  <c r="G3189" i="15" s="1"/>
  <c r="G3164" i="17"/>
  <c r="G3177" i="15" s="1"/>
  <c r="G3152" i="17"/>
  <c r="G3165" i="15" s="1"/>
  <c r="G3140" i="17"/>
  <c r="G3153" i="15" s="1"/>
  <c r="G3128" i="17"/>
  <c r="G3141" i="15" s="1"/>
  <c r="G3115" i="17"/>
  <c r="G3128" i="15" s="1"/>
  <c r="G3102" i="17"/>
  <c r="G3115" i="15" s="1"/>
  <c r="G3090" i="17"/>
  <c r="G3103" i="15" s="1"/>
  <c r="G3078" i="17"/>
  <c r="G3091" i="15" s="1"/>
  <c r="G3066" i="17"/>
  <c r="G3079" i="15" s="1"/>
  <c r="G3053" i="17"/>
  <c r="G3066" i="15" s="1"/>
  <c r="G3041" i="17"/>
  <c r="G3054" i="15" s="1"/>
  <c r="G3029" i="17"/>
  <c r="G3042" i="15" s="1"/>
  <c r="G3017" i="17"/>
  <c r="G3030" i="15" s="1"/>
  <c r="G3005" i="17"/>
  <c r="G3018" i="15" s="1"/>
  <c r="G2993" i="17"/>
  <c r="G3006" i="15" s="1"/>
  <c r="G2981" i="17"/>
  <c r="G2994" i="15" s="1"/>
  <c r="G2969" i="17"/>
  <c r="G2982" i="15" s="1"/>
  <c r="G2957" i="17"/>
  <c r="G2970" i="15" s="1"/>
  <c r="G2945" i="17"/>
  <c r="G2958" i="15" s="1"/>
  <c r="G2933" i="17"/>
  <c r="G2946" i="15" s="1"/>
  <c r="G2921" i="17"/>
  <c r="G2934" i="15" s="1"/>
  <c r="G2909" i="17"/>
  <c r="G2922" i="15" s="1"/>
  <c r="G2887" i="17"/>
  <c r="G2900" i="15" s="1"/>
  <c r="G2875" i="17"/>
  <c r="G2888" i="15" s="1"/>
  <c r="G2863" i="17"/>
  <c r="G2876" i="15" s="1"/>
  <c r="G2851" i="17"/>
  <c r="G2864" i="15" s="1"/>
  <c r="G2839" i="17"/>
  <c r="G2852" i="15" s="1"/>
  <c r="G2829" i="17"/>
  <c r="G2842" i="15" s="1"/>
  <c r="G2816" i="17"/>
  <c r="G2829" i="15" s="1"/>
  <c r="G2804" i="17"/>
  <c r="G2817" i="15" s="1"/>
  <c r="G2792" i="17"/>
  <c r="G2805" i="15" s="1"/>
  <c r="G2780" i="17"/>
  <c r="G2793" i="15" s="1"/>
  <c r="G2768" i="17"/>
  <c r="G2781" i="15" s="1"/>
  <c r="G2756" i="17"/>
  <c r="G2769" i="15" s="1"/>
  <c r="G2744" i="17"/>
  <c r="G2757" i="15" s="1"/>
  <c r="G2732" i="17"/>
  <c r="G378" i="15" s="1"/>
  <c r="G2720" i="17"/>
  <c r="G366" i="15" s="1"/>
  <c r="G2708" i="17"/>
  <c r="G354" i="15" s="1"/>
  <c r="G2695" i="17"/>
  <c r="G341" i="15" s="1"/>
  <c r="G2682" i="17"/>
  <c r="G328" i="15" s="1"/>
  <c r="G2670" i="17"/>
  <c r="G316" i="15" s="1"/>
  <c r="G2658" i="17"/>
  <c r="G304" i="15" s="1"/>
  <c r="G2646" i="17"/>
  <c r="G292" i="15" s="1"/>
  <c r="G2634" i="17"/>
  <c r="G280" i="15" s="1"/>
  <c r="G2622" i="17"/>
  <c r="G268" i="15" s="1"/>
  <c r="G2610" i="17"/>
  <c r="G256" i="15" s="1"/>
  <c r="G2598" i="17"/>
  <c r="G244" i="15" s="1"/>
  <c r="G2586" i="17"/>
  <c r="G233" i="15" s="1"/>
  <c r="G2574" i="17"/>
  <c r="G221" i="15" s="1"/>
  <c r="G2562" i="17"/>
  <c r="G209" i="15" s="1"/>
  <c r="G2550" i="17"/>
  <c r="G197" i="15" s="1"/>
  <c r="G2538" i="17"/>
  <c r="G185" i="15" s="1"/>
  <c r="G2526" i="17"/>
  <c r="G173" i="15" s="1"/>
  <c r="G2514" i="17"/>
  <c r="G161" i="15" s="1"/>
  <c r="G2502" i="17"/>
  <c r="G149" i="15" s="1"/>
  <c r="G2490" i="17"/>
  <c r="G137" i="15" s="1"/>
  <c r="G2478" i="17"/>
  <c r="G125" i="15" s="1"/>
  <c r="G2465" i="17"/>
  <c r="G112" i="15" s="1"/>
  <c r="G2453" i="17"/>
  <c r="G100" i="15" s="1"/>
  <c r="G2441" i="17"/>
  <c r="G2740" i="15" s="1"/>
  <c r="G2429" i="17"/>
  <c r="G95" i="15" s="1"/>
  <c r="G2417" i="17"/>
  <c r="G86" i="15" s="1"/>
  <c r="G2404" i="17"/>
  <c r="G73" i="15" s="1"/>
  <c r="G2392" i="17"/>
  <c r="G61" i="15" s="1"/>
  <c r="G2380" i="17"/>
  <c r="G49" i="15" s="1"/>
  <c r="G2368" i="17"/>
  <c r="G37" i="15" s="1"/>
  <c r="G2356" i="17"/>
  <c r="G25" i="15" s="1"/>
  <c r="G2343" i="17"/>
  <c r="G2718" i="15" s="1"/>
  <c r="G2331" i="17"/>
  <c r="G2706" i="15" s="1"/>
  <c r="G2319" i="17"/>
  <c r="G2694" i="15" s="1"/>
  <c r="G2307" i="17"/>
  <c r="G2682" i="15" s="1"/>
  <c r="G2295" i="17"/>
  <c r="G2670" i="15" s="1"/>
  <c r="G2283" i="17"/>
  <c r="G2658" i="15" s="1"/>
  <c r="G2271" i="17"/>
  <c r="G2646" i="15" s="1"/>
  <c r="G2259" i="17"/>
  <c r="G2634" i="15" s="1"/>
  <c r="G2247" i="17"/>
  <c r="G2622" i="15" s="1"/>
  <c r="G2235" i="17"/>
  <c r="G2610" i="15" s="1"/>
  <c r="G2223" i="17"/>
  <c r="G2598" i="15" s="1"/>
  <c r="G2212" i="17"/>
  <c r="G2587" i="15" s="1"/>
  <c r="G2199" i="17"/>
  <c r="G2574" i="15" s="1"/>
  <c r="G2187" i="17"/>
  <c r="G2562" i="15" s="1"/>
  <c r="G2175" i="17"/>
  <c r="G2550" i="15" s="1"/>
  <c r="G2164" i="17"/>
  <c r="G2539" i="15" s="1"/>
  <c r="G2151" i="17"/>
  <c r="G2526" i="15" s="1"/>
  <c r="G2139" i="17"/>
  <c r="G2514" i="15" s="1"/>
  <c r="G2127" i="17"/>
  <c r="G2502" i="15" s="1"/>
  <c r="G2115" i="17"/>
  <c r="G2490" i="15" s="1"/>
  <c r="G2103" i="17"/>
  <c r="G2478" i="15" s="1"/>
  <c r="G2091" i="17"/>
  <c r="G2466" i="15" s="1"/>
  <c r="G2079" i="17"/>
  <c r="G2454" i="15" s="1"/>
  <c r="G2067" i="17"/>
  <c r="G2442" i="15" s="1"/>
  <c r="G2055" i="17"/>
  <c r="G2430" i="15" s="1"/>
  <c r="G2042" i="17"/>
  <c r="G2417" i="15" s="1"/>
  <c r="G2030" i="17"/>
  <c r="G2405" i="15" s="1"/>
  <c r="G2017" i="17"/>
  <c r="G2392" i="15" s="1"/>
  <c r="G2005" i="17"/>
  <c r="G2380" i="15" s="1"/>
  <c r="G1991" i="17"/>
  <c r="G2366" i="15" s="1"/>
  <c r="G1980" i="17"/>
  <c r="G2355" i="15" s="1"/>
  <c r="G1968" i="17"/>
  <c r="G2343" i="15" s="1"/>
  <c r="G1956" i="17"/>
  <c r="G2331" i="15" s="1"/>
  <c r="G1943" i="17"/>
  <c r="G2318" i="15" s="1"/>
  <c r="G1932" i="17"/>
  <c r="G2307" i="15" s="1"/>
  <c r="G1919" i="17"/>
  <c r="G2294" i="15" s="1"/>
  <c r="G1903" i="17"/>
  <c r="G2278" i="15" s="1"/>
  <c r="G1891" i="17"/>
  <c r="G2266" i="15" s="1"/>
  <c r="G1879" i="17"/>
  <c r="G2254" i="15" s="1"/>
  <c r="G1867" i="17"/>
  <c r="G2242" i="15" s="1"/>
  <c r="G1855" i="17"/>
  <c r="G2230" i="15" s="1"/>
  <c r="G1841" i="17"/>
  <c r="G2216" i="15" s="1"/>
  <c r="G1828" i="17"/>
  <c r="G2203" i="15" s="1"/>
  <c r="G1815" i="17"/>
  <c r="G2190" i="15" s="1"/>
  <c r="G1804" i="17"/>
  <c r="G2179" i="15" s="1"/>
  <c r="G1791" i="17"/>
  <c r="G2166" i="15" s="1"/>
  <c r="G1779" i="17"/>
  <c r="G2154" i="15" s="1"/>
  <c r="G1765" i="17"/>
  <c r="G2140" i="15" s="1"/>
  <c r="G1753" i="17"/>
  <c r="G2128" i="15" s="1"/>
  <c r="G1741" i="17"/>
  <c r="G2116" i="15" s="1"/>
  <c r="G1729" i="17"/>
  <c r="G2104" i="15" s="1"/>
  <c r="G1717" i="17"/>
  <c r="G2092" i="15" s="1"/>
  <c r="G1705" i="17"/>
  <c r="G2080" i="15" s="1"/>
  <c r="G1693" i="17"/>
  <c r="G2068" i="15" s="1"/>
  <c r="G1680" i="17"/>
  <c r="G2055" i="15" s="1"/>
  <c r="G1668" i="17"/>
  <c r="G2043" i="15" s="1"/>
  <c r="G1655" i="17"/>
  <c r="G2030" i="15" s="1"/>
  <c r="G1643" i="17"/>
  <c r="G2018" i="15" s="1"/>
  <c r="G1632" i="17"/>
  <c r="G2007" i="15" s="1"/>
  <c r="G1620" i="17"/>
  <c r="G1995" i="15" s="1"/>
  <c r="G1608" i="17"/>
  <c r="G1983" i="15" s="1"/>
  <c r="G1593" i="17"/>
  <c r="G1968" i="15" s="1"/>
  <c r="G1580" i="17"/>
  <c r="G1955" i="15" s="1"/>
  <c r="G1567" i="17"/>
  <c r="G1942" i="15" s="1"/>
  <c r="G1555" i="17"/>
  <c r="G1930" i="15" s="1"/>
  <c r="G1542" i="17"/>
  <c r="G1917" i="15" s="1"/>
  <c r="G1530" i="17"/>
  <c r="G1905" i="15" s="1"/>
  <c r="G1518" i="17"/>
  <c r="G1893" i="15" s="1"/>
  <c r="G1506" i="17"/>
  <c r="G1881" i="15" s="1"/>
  <c r="G1494" i="17"/>
  <c r="G1869" i="15" s="1"/>
  <c r="G1482" i="17"/>
  <c r="G1857" i="15" s="1"/>
  <c r="G1466" i="17"/>
  <c r="G1841" i="15" s="1"/>
  <c r="G1454" i="17"/>
  <c r="G1829" i="15" s="1"/>
  <c r="G1442" i="17"/>
  <c r="G1817" i="15" s="1"/>
  <c r="G1430" i="17"/>
  <c r="G1805" i="15" s="1"/>
  <c r="G1417" i="17"/>
  <c r="G1792" i="15" s="1"/>
  <c r="G1405" i="17"/>
  <c r="G1780" i="15" s="1"/>
  <c r="G1393" i="17"/>
  <c r="G1768" i="15" s="1"/>
  <c r="G1381" i="17"/>
  <c r="G20" i="15" s="1"/>
  <c r="G1369" i="17"/>
  <c r="G1750" i="15" s="1"/>
  <c r="G1357" i="17"/>
  <c r="G1738" i="15" s="1"/>
  <c r="G1345" i="17"/>
  <c r="G1726" i="15" s="1"/>
  <c r="G1333" i="17"/>
  <c r="G1714" i="15" s="1"/>
  <c r="G1321" i="17"/>
  <c r="G1702" i="15" s="1"/>
  <c r="G1309" i="17"/>
  <c r="G1690" i="15" s="1"/>
  <c r="G1297" i="17"/>
  <c r="G1678" i="15" s="1"/>
  <c r="G1285" i="17"/>
  <c r="G1666" i="15" s="1"/>
  <c r="G1273" i="17"/>
  <c r="G1654" i="15" s="1"/>
  <c r="G1261" i="17"/>
  <c r="G1642" i="15" s="1"/>
  <c r="G1247" i="17"/>
  <c r="G1628" i="15" s="1"/>
  <c r="G1235" i="17"/>
  <c r="G1616" i="15" s="1"/>
  <c r="G1222" i="17"/>
  <c r="G1603" i="15" s="1"/>
  <c r="G1209" i="17"/>
  <c r="G1590" i="15" s="1"/>
  <c r="G1196" i="17"/>
  <c r="G1577" i="15" s="1"/>
  <c r="G1184" i="17"/>
  <c r="G1565" i="15" s="1"/>
  <c r="G1171" i="17"/>
  <c r="G1552" i="15" s="1"/>
  <c r="G1158" i="17"/>
  <c r="G1539" i="15" s="1"/>
  <c r="G1146" i="17"/>
  <c r="G1527" i="15" s="1"/>
  <c r="G1134" i="17"/>
  <c r="G1515" i="15" s="1"/>
  <c r="G1122" i="17"/>
  <c r="G1503" i="15" s="1"/>
  <c r="G1110" i="17"/>
  <c r="G1491" i="15" s="1"/>
  <c r="G1098" i="17"/>
  <c r="G1479" i="15" s="1"/>
  <c r="G1086" i="17"/>
  <c r="G1467" i="15" s="1"/>
  <c r="G1074" i="17"/>
  <c r="G1455" i="15" s="1"/>
  <c r="G1062" i="17"/>
  <c r="G1443" i="15" s="1"/>
  <c r="G1049" i="17"/>
  <c r="G1430" i="15" s="1"/>
  <c r="G1037" i="17"/>
  <c r="G1418" i="15" s="1"/>
  <c r="G1025" i="17"/>
  <c r="G1406" i="15" s="1"/>
  <c r="G1013" i="17"/>
  <c r="G1394" i="15" s="1"/>
  <c r="G1001" i="17"/>
  <c r="G1382" i="15" s="1"/>
  <c r="G988" i="17"/>
  <c r="G1369" i="15" s="1"/>
  <c r="G976" i="17"/>
  <c r="G1357" i="15" s="1"/>
  <c r="G964" i="17"/>
  <c r="G1345" i="15" s="1"/>
  <c r="G951" i="17"/>
  <c r="G1332" i="15" s="1"/>
  <c r="G939" i="17"/>
  <c r="G1320" i="15" s="1"/>
  <c r="G927" i="17"/>
  <c r="G1308" i="15" s="1"/>
  <c r="G915" i="17"/>
  <c r="G1296" i="15" s="1"/>
  <c r="G903" i="17"/>
  <c r="G1284" i="15" s="1"/>
  <c r="G891" i="17"/>
  <c r="G1272" i="15" s="1"/>
  <c r="G878" i="17"/>
  <c r="G1259" i="15" s="1"/>
  <c r="G865" i="17"/>
  <c r="G1246" i="15" s="1"/>
  <c r="G853" i="17"/>
  <c r="G1234" i="15" s="1"/>
  <c r="G841" i="17"/>
  <c r="G1222" i="15" s="1"/>
  <c r="G829" i="17"/>
  <c r="G1210" i="15" s="1"/>
  <c r="G816" i="17"/>
  <c r="G1197" i="15" s="1"/>
  <c r="G804" i="17"/>
  <c r="G1185" i="15" s="1"/>
  <c r="G789" i="17"/>
  <c r="G1170" i="15" s="1"/>
  <c r="G777" i="17"/>
  <c r="G1158" i="15" s="1"/>
  <c r="G765" i="17"/>
  <c r="G1146" i="15" s="1"/>
  <c r="G752" i="17"/>
  <c r="G1133" i="15" s="1"/>
  <c r="G739" i="17"/>
  <c r="G1120" i="15" s="1"/>
  <c r="G727" i="17"/>
  <c r="G1108" i="15" s="1"/>
  <c r="G715" i="17"/>
  <c r="G1096" i="15" s="1"/>
  <c r="G703" i="17"/>
  <c r="G1084" i="15" s="1"/>
  <c r="G691" i="17"/>
  <c r="G1072" i="15" s="1"/>
  <c r="G679" i="17"/>
  <c r="G1060" i="15" s="1"/>
  <c r="G667" i="17"/>
  <c r="G1048" i="15" s="1"/>
  <c r="G655" i="17"/>
  <c r="G1036" i="15" s="1"/>
  <c r="G643" i="17"/>
  <c r="G1024" i="15" s="1"/>
  <c r="G630" i="17"/>
  <c r="G1011" i="15" s="1"/>
  <c r="G617" i="17"/>
  <c r="G998" i="15" s="1"/>
  <c r="G605" i="17"/>
  <c r="G986" i="15" s="1"/>
  <c r="G591" i="17"/>
  <c r="G972" i="15" s="1"/>
  <c r="G579" i="17"/>
  <c r="G960" i="15" s="1"/>
  <c r="G566" i="17"/>
  <c r="G947" i="15" s="1"/>
  <c r="G553" i="17"/>
  <c r="G934" i="15" s="1"/>
  <c r="G541" i="17"/>
  <c r="G922" i="15" s="1"/>
  <c r="G529" i="17"/>
  <c r="G910" i="15" s="1"/>
  <c r="G515" i="17"/>
  <c r="G896" i="15" s="1"/>
  <c r="G502" i="17"/>
  <c r="G883" i="15" s="1"/>
  <c r="G490" i="17"/>
  <c r="G871" i="15" s="1"/>
  <c r="G475" i="17"/>
  <c r="G856" i="15" s="1"/>
  <c r="G462" i="17"/>
  <c r="G843" i="15" s="1"/>
  <c r="G449" i="17"/>
  <c r="G830" i="15" s="1"/>
  <c r="G437" i="17"/>
  <c r="G818" i="15" s="1"/>
  <c r="G425" i="17"/>
  <c r="G806" i="15" s="1"/>
  <c r="G412" i="17"/>
  <c r="G793" i="15" s="1"/>
  <c r="G400" i="17"/>
  <c r="G781" i="15" s="1"/>
  <c r="G388" i="17"/>
  <c r="G769" i="15" s="1"/>
  <c r="G376" i="17"/>
  <c r="G757" i="15" s="1"/>
  <c r="G364" i="17"/>
  <c r="G745" i="15" s="1"/>
  <c r="G352" i="17"/>
  <c r="G733" i="15" s="1"/>
  <c r="G339" i="17"/>
  <c r="G720" i="15" s="1"/>
  <c r="G327" i="17"/>
  <c r="G708" i="15" s="1"/>
  <c r="G314" i="17"/>
  <c r="G695" i="15" s="1"/>
  <c r="G300" i="17"/>
  <c r="G681" i="15" s="1"/>
  <c r="G286" i="17"/>
  <c r="G667" i="15" s="1"/>
  <c r="G273" i="17"/>
  <c r="G654" i="15" s="1"/>
  <c r="G258" i="17"/>
  <c r="G639" i="15" s="1"/>
  <c r="G245" i="17"/>
  <c r="G626" i="15" s="1"/>
  <c r="G233" i="17"/>
  <c r="G614" i="15" s="1"/>
  <c r="G220" i="17"/>
  <c r="G601" i="15" s="1"/>
  <c r="G208" i="17"/>
  <c r="G589" i="15" s="1"/>
  <c r="G196" i="17"/>
  <c r="G577" i="15" s="1"/>
  <c r="G183" i="17"/>
  <c r="G564" i="15" s="1"/>
  <c r="G168" i="17"/>
  <c r="G549" i="15" s="1"/>
  <c r="G156" i="17"/>
  <c r="G537" i="15" s="1"/>
  <c r="G143" i="17"/>
  <c r="G524" i="15" s="1"/>
  <c r="G131" i="17"/>
  <c r="G512" i="15" s="1"/>
  <c r="G117" i="17"/>
  <c r="G498" i="15" s="1"/>
  <c r="G103" i="17"/>
  <c r="G484" i="15" s="1"/>
  <c r="G90" i="17"/>
  <c r="G471" i="15" s="1"/>
  <c r="G75" i="17"/>
  <c r="G456" i="15" s="1"/>
  <c r="G63" i="17"/>
  <c r="G444" i="15" s="1"/>
  <c r="G50" i="17"/>
  <c r="G431" i="15" s="1"/>
  <c r="G38" i="17"/>
  <c r="G419" i="15" s="1"/>
  <c r="G26" i="17"/>
  <c r="G407" i="15" s="1"/>
  <c r="G11" i="17"/>
  <c r="G392" i="15" s="1"/>
  <c r="G2403" i="17"/>
  <c r="G72" i="15" s="1"/>
  <c r="G2391" i="17"/>
  <c r="G60" i="15" s="1"/>
  <c r="G2379" i="17"/>
  <c r="G48" i="15" s="1"/>
  <c r="G2367" i="17"/>
  <c r="G36" i="15" s="1"/>
  <c r="G2355" i="17"/>
  <c r="G24" i="15" s="1"/>
  <c r="G2342" i="17"/>
  <c r="G2717" i="15" s="1"/>
  <c r="G2330" i="17"/>
  <c r="G2705" i="15" s="1"/>
  <c r="G2318" i="17"/>
  <c r="G2693" i="15" s="1"/>
  <c r="G2306" i="17"/>
  <c r="G2681" i="15" s="1"/>
  <c r="G2294" i="17"/>
  <c r="G2669" i="15" s="1"/>
  <c r="G2282" i="17"/>
  <c r="G2657" i="15" s="1"/>
  <c r="G2270" i="17"/>
  <c r="G2645" i="15" s="1"/>
  <c r="G2258" i="17"/>
  <c r="G2633" i="15" s="1"/>
  <c r="G2246" i="17"/>
  <c r="G2621" i="15" s="1"/>
  <c r="G2234" i="17"/>
  <c r="G2609" i="15" s="1"/>
  <c r="G2222" i="17"/>
  <c r="G2597" i="15" s="1"/>
  <c r="G2211" i="17"/>
  <c r="G2586" i="15" s="1"/>
  <c r="G2198" i="17"/>
  <c r="G2573" i="15" s="1"/>
  <c r="G2186" i="17"/>
  <c r="G2561" i="15" s="1"/>
  <c r="G2174" i="17"/>
  <c r="G2549" i="15" s="1"/>
  <c r="G2163" i="17"/>
  <c r="G2538" i="15" s="1"/>
  <c r="G2150" i="17"/>
  <c r="G2525" i="15" s="1"/>
  <c r="G2138" i="17"/>
  <c r="G2513" i="15" s="1"/>
  <c r="G2126" i="17"/>
  <c r="G2501" i="15" s="1"/>
  <c r="G2114" i="17"/>
  <c r="G2489" i="15" s="1"/>
  <c r="G2102" i="17"/>
  <c r="G2477" i="15" s="1"/>
  <c r="G2090" i="17"/>
  <c r="G2465" i="15" s="1"/>
  <c r="G2078" i="17"/>
  <c r="G2453" i="15" s="1"/>
  <c r="G2066" i="17"/>
  <c r="G2441" i="15" s="1"/>
  <c r="G2054" i="17"/>
  <c r="G2429" i="15" s="1"/>
  <c r="G2041" i="17"/>
  <c r="G2416" i="15" s="1"/>
  <c r="G2028" i="17"/>
  <c r="G2403" i="15" s="1"/>
  <c r="G2016" i="17"/>
  <c r="G2391" i="15" s="1"/>
  <c r="G2004" i="17"/>
  <c r="G2379" i="15" s="1"/>
  <c r="G1990" i="17"/>
  <c r="G2365" i="15" s="1"/>
  <c r="G1979" i="17"/>
  <c r="G2354" i="15" s="1"/>
  <c r="G1967" i="17"/>
  <c r="G2342" i="15" s="1"/>
  <c r="G1954" i="17"/>
  <c r="G2329" i="15" s="1"/>
  <c r="G1942" i="17"/>
  <c r="G2317" i="15" s="1"/>
  <c r="G1931" i="17"/>
  <c r="G2306" i="15" s="1"/>
  <c r="G1915" i="17"/>
  <c r="G2290" i="15" s="1"/>
  <c r="G1902" i="17"/>
  <c r="G2277" i="15" s="1"/>
  <c r="G1890" i="17"/>
  <c r="G2265" i="15" s="1"/>
  <c r="G1878" i="17"/>
  <c r="G2253" i="15" s="1"/>
  <c r="G1866" i="17"/>
  <c r="G2241" i="15" s="1"/>
  <c r="G1854" i="17"/>
  <c r="G2229" i="15" s="1"/>
  <c r="G1839" i="17"/>
  <c r="G2214" i="15" s="1"/>
  <c r="G1827" i="17"/>
  <c r="G2202" i="15" s="1"/>
  <c r="G1803" i="17"/>
  <c r="G2178" i="15" s="1"/>
  <c r="G1778" i="17"/>
  <c r="G2153" i="15" s="1"/>
  <c r="G1764" i="17"/>
  <c r="G2139" i="15" s="1"/>
  <c r="G1752" i="17"/>
  <c r="G2127" i="15" s="1"/>
  <c r="G1740" i="17"/>
  <c r="G2115" i="15" s="1"/>
  <c r="G1728" i="17"/>
  <c r="G2103" i="15" s="1"/>
  <c r="G1716" i="17"/>
  <c r="G2091" i="15" s="1"/>
  <c r="G1704" i="17"/>
  <c r="G2079" i="15" s="1"/>
  <c r="G1692" i="17"/>
  <c r="G2067" i="15" s="1"/>
  <c r="G1679" i="17"/>
  <c r="G2054" i="15" s="1"/>
  <c r="G1667" i="17"/>
  <c r="G2042" i="15" s="1"/>
  <c r="G1654" i="17"/>
  <c r="G2029" i="15" s="1"/>
  <c r="G1642" i="17"/>
  <c r="G2017" i="15" s="1"/>
  <c r="G1631" i="17"/>
  <c r="G2006" i="15" s="1"/>
  <c r="G1619" i="17"/>
  <c r="G1994" i="15" s="1"/>
  <c r="G1607" i="17"/>
  <c r="G1982" i="15" s="1"/>
  <c r="G1592" i="17"/>
  <c r="G1967" i="15" s="1"/>
  <c r="G1579" i="17"/>
  <c r="G1954" i="15" s="1"/>
  <c r="G1566" i="17"/>
  <c r="G1941" i="15" s="1"/>
  <c r="G1554" i="17"/>
  <c r="G1929" i="15" s="1"/>
  <c r="G1541" i="17"/>
  <c r="G1916" i="15" s="1"/>
  <c r="G1529" i="17"/>
  <c r="G1904" i="15" s="1"/>
  <c r="G1517" i="17"/>
  <c r="G1892" i="15" s="1"/>
  <c r="G1505" i="17"/>
  <c r="G1880" i="15" s="1"/>
  <c r="G1493" i="17"/>
  <c r="G1868" i="15" s="1"/>
  <c r="G1481" i="17"/>
  <c r="G1856" i="15" s="1"/>
  <c r="G1465" i="17"/>
  <c r="G1840" i="15" s="1"/>
  <c r="G1453" i="17"/>
  <c r="G1828" i="15" s="1"/>
  <c r="G1441" i="17"/>
  <c r="G1816" i="15" s="1"/>
  <c r="G1429" i="17"/>
  <c r="G1804" i="15" s="1"/>
  <c r="G1416" i="17"/>
  <c r="G1791" i="15" s="1"/>
  <c r="G1404" i="17"/>
  <c r="G1779" i="15" s="1"/>
  <c r="G1392" i="17"/>
  <c r="G1767" i="15" s="1"/>
  <c r="G1380" i="17"/>
  <c r="G19" i="15" s="1"/>
  <c r="G1368" i="17"/>
  <c r="G1749" i="15" s="1"/>
  <c r="G1356" i="17"/>
  <c r="G1737" i="15" s="1"/>
  <c r="G1344" i="17"/>
  <c r="G1725" i="15" s="1"/>
  <c r="G1332" i="17"/>
  <c r="G1713" i="15" s="1"/>
  <c r="G1320" i="17"/>
  <c r="G1701" i="15" s="1"/>
  <c r="G1308" i="17"/>
  <c r="G1689" i="15" s="1"/>
  <c r="G1296" i="17"/>
  <c r="G1677" i="15" s="1"/>
  <c r="G1284" i="17"/>
  <c r="G1665" i="15" s="1"/>
  <c r="G1272" i="17"/>
  <c r="G1653" i="15" s="1"/>
  <c r="G1260" i="17"/>
  <c r="G1641" i="15" s="1"/>
  <c r="G1246" i="17"/>
  <c r="G1627" i="15" s="1"/>
  <c r="G1234" i="17"/>
  <c r="G1615" i="15" s="1"/>
  <c r="G1221" i="17"/>
  <c r="G1602" i="15" s="1"/>
  <c r="G1208" i="17"/>
  <c r="G1589" i="15" s="1"/>
  <c r="G1195" i="17"/>
  <c r="G1576" i="15" s="1"/>
  <c r="G1182" i="17"/>
  <c r="G1563" i="15" s="1"/>
  <c r="G1170" i="17"/>
  <c r="G1551" i="15" s="1"/>
  <c r="G1157" i="17"/>
  <c r="G1538" i="15" s="1"/>
  <c r="G1145" i="17"/>
  <c r="G1526" i="15" s="1"/>
  <c r="G1133" i="17"/>
  <c r="G1514" i="15" s="1"/>
  <c r="G1121" i="17"/>
  <c r="G1502" i="15" s="1"/>
  <c r="G1109" i="17"/>
  <c r="G1490" i="15" s="1"/>
  <c r="G1097" i="17"/>
  <c r="G1478" i="15" s="1"/>
  <c r="G1085" i="17"/>
  <c r="G1466" i="15" s="1"/>
  <c r="G1073" i="17"/>
  <c r="G1454" i="15" s="1"/>
  <c r="G1061" i="17"/>
  <c r="G1442" i="15" s="1"/>
  <c r="G1048" i="17"/>
  <c r="G1429" i="15" s="1"/>
  <c r="G1036" i="17"/>
  <c r="G1417" i="15" s="1"/>
  <c r="G1024" i="17"/>
  <c r="G1405" i="15" s="1"/>
  <c r="G1012" i="17"/>
  <c r="G1393" i="15" s="1"/>
  <c r="G1000" i="17"/>
  <c r="G1381" i="15" s="1"/>
  <c r="G987" i="17"/>
  <c r="G1368" i="15" s="1"/>
  <c r="G975" i="17"/>
  <c r="G1356" i="15" s="1"/>
  <c r="G963" i="17"/>
  <c r="G1344" i="15" s="1"/>
  <c r="G950" i="17"/>
  <c r="G1331" i="15" s="1"/>
  <c r="G938" i="17"/>
  <c r="G1319" i="15" s="1"/>
  <c r="G926" i="17"/>
  <c r="G1307" i="15" s="1"/>
  <c r="G914" i="17"/>
  <c r="G1295" i="15" s="1"/>
  <c r="G902" i="17"/>
  <c r="G1283" i="15" s="1"/>
  <c r="G890" i="17"/>
  <c r="G1271" i="15" s="1"/>
  <c r="G877" i="17"/>
  <c r="G1258" i="15" s="1"/>
  <c r="G864" i="17"/>
  <c r="G1245" i="15" s="1"/>
  <c r="G852" i="17"/>
  <c r="G1233" i="15" s="1"/>
  <c r="G840" i="17"/>
  <c r="G1221" i="15" s="1"/>
  <c r="G828" i="17"/>
  <c r="G1209" i="15" s="1"/>
  <c r="G815" i="17"/>
  <c r="G1196" i="15" s="1"/>
  <c r="G803" i="17"/>
  <c r="G1184" i="15" s="1"/>
  <c r="G788" i="17"/>
  <c r="G1169" i="15" s="1"/>
  <c r="G776" i="17"/>
  <c r="G1157" i="15" s="1"/>
  <c r="G764" i="17"/>
  <c r="G1145" i="15" s="1"/>
  <c r="G751" i="17"/>
  <c r="G1132" i="15" s="1"/>
  <c r="G738" i="17"/>
  <c r="G1119" i="15" s="1"/>
  <c r="G726" i="17"/>
  <c r="G1107" i="15" s="1"/>
  <c r="G714" i="17"/>
  <c r="G1095" i="15" s="1"/>
  <c r="G702" i="17"/>
  <c r="G1083" i="15" s="1"/>
  <c r="G690" i="17"/>
  <c r="G1071" i="15" s="1"/>
  <c r="G678" i="17"/>
  <c r="G1059" i="15" s="1"/>
  <c r="G666" i="17"/>
  <c r="G1047" i="15" s="1"/>
  <c r="G654" i="17"/>
  <c r="G1035" i="15" s="1"/>
  <c r="G642" i="17"/>
  <c r="G1023" i="15" s="1"/>
  <c r="G628" i="17"/>
  <c r="G1009" i="15" s="1"/>
  <c r="G616" i="17"/>
  <c r="G997" i="15" s="1"/>
  <c r="G604" i="17"/>
  <c r="G985" i="15" s="1"/>
  <c r="G590" i="17"/>
  <c r="G971" i="15" s="1"/>
  <c r="G578" i="17"/>
  <c r="G959" i="15" s="1"/>
  <c r="G565" i="17"/>
  <c r="G946" i="15" s="1"/>
  <c r="G552" i="17"/>
  <c r="G933" i="15" s="1"/>
  <c r="G540" i="17"/>
  <c r="G921" i="15" s="1"/>
  <c r="G528" i="17"/>
  <c r="G909" i="15" s="1"/>
  <c r="G514" i="17"/>
  <c r="G895" i="15" s="1"/>
  <c r="G501" i="17"/>
  <c r="G882" i="15" s="1"/>
  <c r="G474" i="17"/>
  <c r="G855" i="15" s="1"/>
  <c r="G461" i="17"/>
  <c r="G842" i="15" s="1"/>
  <c r="G448" i="17"/>
  <c r="G829" i="15" s="1"/>
  <c r="G436" i="17"/>
  <c r="G817" i="15" s="1"/>
  <c r="G424" i="17"/>
  <c r="G805" i="15" s="1"/>
  <c r="G411" i="17"/>
  <c r="G792" i="15" s="1"/>
  <c r="G399" i="17"/>
  <c r="G780" i="15" s="1"/>
  <c r="G387" i="17"/>
  <c r="G768" i="15" s="1"/>
  <c r="G375" i="17"/>
  <c r="G756" i="15" s="1"/>
  <c r="G363" i="17"/>
  <c r="G744" i="15" s="1"/>
  <c r="G351" i="17"/>
  <c r="G732" i="15" s="1"/>
  <c r="G338" i="17"/>
  <c r="G719" i="15" s="1"/>
  <c r="G326" i="17"/>
  <c r="G707" i="15" s="1"/>
  <c r="G313" i="17"/>
  <c r="G694" i="15" s="1"/>
  <c r="G299" i="17"/>
  <c r="G680" i="15" s="1"/>
  <c r="G285" i="17"/>
  <c r="G666" i="15" s="1"/>
  <c r="G272" i="17"/>
  <c r="G653" i="15" s="1"/>
  <c r="G256" i="17"/>
  <c r="G637" i="15" s="1"/>
  <c r="G244" i="17"/>
  <c r="G625" i="15" s="1"/>
  <c r="G232" i="17"/>
  <c r="G613" i="15" s="1"/>
  <c r="G219" i="17"/>
  <c r="G600" i="15" s="1"/>
  <c r="G207" i="17"/>
  <c r="G588" i="15" s="1"/>
  <c r="G195" i="17"/>
  <c r="G576" i="15" s="1"/>
  <c r="G182" i="17"/>
  <c r="G563" i="15" s="1"/>
  <c r="G167" i="17"/>
  <c r="G548" i="15" s="1"/>
  <c r="G142" i="17"/>
  <c r="G523" i="15" s="1"/>
  <c r="G129" i="17"/>
  <c r="G510" i="15" s="1"/>
  <c r="G116" i="17"/>
  <c r="G497" i="15" s="1"/>
  <c r="G101" i="17"/>
  <c r="G482" i="15" s="1"/>
  <c r="G89" i="17"/>
  <c r="G470" i="15" s="1"/>
  <c r="G74" i="17"/>
  <c r="G455" i="15" s="1"/>
  <c r="G62" i="17"/>
  <c r="G443" i="15" s="1"/>
  <c r="G49" i="17"/>
  <c r="G430" i="15" s="1"/>
  <c r="G37" i="17"/>
  <c r="G418" i="15" s="1"/>
  <c r="G25" i="17"/>
  <c r="G406" i="15" s="1"/>
  <c r="G10" i="17"/>
  <c r="G391" i="15" s="1"/>
  <c r="G3442" i="17"/>
  <c r="G3455" i="15" s="1"/>
  <c r="G3430" i="17"/>
  <c r="G3443" i="15" s="1"/>
  <c r="G3418" i="17"/>
  <c r="G3431" i="15" s="1"/>
  <c r="G3406" i="17"/>
  <c r="G3419" i="15" s="1"/>
  <c r="G3394" i="17"/>
  <c r="G3407" i="15" s="1"/>
  <c r="G3382" i="17"/>
  <c r="G3395" i="15" s="1"/>
  <c r="G3370" i="17"/>
  <c r="G3383" i="15" s="1"/>
  <c r="G3358" i="17"/>
  <c r="G3371" i="15" s="1"/>
  <c r="G3346" i="17"/>
  <c r="G3359" i="15" s="1"/>
  <c r="G3334" i="17"/>
  <c r="G3347" i="15" s="1"/>
  <c r="G3322" i="17"/>
  <c r="G3335" i="15" s="1"/>
  <c r="G3309" i="17"/>
  <c r="G3322" i="15" s="1"/>
  <c r="G3297" i="17"/>
  <c r="G3310" i="15" s="1"/>
  <c r="G3285" i="17"/>
  <c r="G3298" i="15" s="1"/>
  <c r="G3272" i="17"/>
  <c r="G3285" i="15" s="1"/>
  <c r="G3260" i="17"/>
  <c r="G3273" i="15" s="1"/>
  <c r="G3248" i="17"/>
  <c r="G3261" i="15" s="1"/>
  <c r="G3236" i="17"/>
  <c r="G3249" i="15" s="1"/>
  <c r="G3224" i="17"/>
  <c r="G3237" i="15" s="1"/>
  <c r="G3211" i="17"/>
  <c r="G3224" i="15" s="1"/>
  <c r="G3199" i="17"/>
  <c r="G3212" i="15" s="1"/>
  <c r="G3186" i="17"/>
  <c r="G3199" i="15" s="1"/>
  <c r="G3174" i="17"/>
  <c r="G3187" i="15" s="1"/>
  <c r="G3162" i="17"/>
  <c r="G3175" i="15" s="1"/>
  <c r="G3150" i="17"/>
  <c r="G3163" i="15" s="1"/>
  <c r="G3138" i="17"/>
  <c r="G3151" i="15" s="1"/>
  <c r="G3126" i="17"/>
  <c r="G3139" i="15" s="1"/>
  <c r="G3113" i="17"/>
  <c r="G3126" i="15" s="1"/>
  <c r="G3100" i="17"/>
  <c r="G3113" i="15" s="1"/>
  <c r="G3088" i="17"/>
  <c r="G3101" i="15" s="1"/>
  <c r="G3076" i="17"/>
  <c r="G3089" i="15" s="1"/>
  <c r="G3063" i="17"/>
  <c r="G3076" i="15" s="1"/>
  <c r="G3051" i="17"/>
  <c r="G3064" i="15" s="1"/>
  <c r="G3039" i="17"/>
  <c r="G3052" i="15" s="1"/>
  <c r="G3027" i="17"/>
  <c r="G3040" i="15" s="1"/>
  <c r="G3015" i="17"/>
  <c r="G3028" i="15" s="1"/>
  <c r="G3003" i="17"/>
  <c r="G3016" i="15" s="1"/>
  <c r="G2991" i="17"/>
  <c r="G3004" i="15" s="1"/>
  <c r="G2979" i="17"/>
  <c r="G2992" i="15" s="1"/>
  <c r="G2967" i="17"/>
  <c r="G2980" i="15" s="1"/>
  <c r="G2955" i="17"/>
  <c r="G2968" i="15" s="1"/>
  <c r="G2943" i="17"/>
  <c r="G2956" i="15" s="1"/>
  <c r="G2931" i="17"/>
  <c r="G2944" i="15" s="1"/>
  <c r="G2919" i="17"/>
  <c r="G2932" i="15" s="1"/>
  <c r="G2907" i="17"/>
  <c r="G2920" i="15" s="1"/>
  <c r="G2897" i="17"/>
  <c r="G2910" i="15" s="1"/>
  <c r="G2885" i="17"/>
  <c r="G2898" i="15" s="1"/>
  <c r="G2873" i="17"/>
  <c r="G2886" i="15" s="1"/>
  <c r="G2861" i="17"/>
  <c r="G2874" i="15" s="1"/>
  <c r="G2849" i="17"/>
  <c r="G2862" i="15" s="1"/>
  <c r="G2838" i="17"/>
  <c r="G2851" i="15" s="1"/>
  <c r="G2826" i="17"/>
  <c r="G2839" i="15" s="1"/>
  <c r="G2814" i="17"/>
  <c r="G2827" i="15" s="1"/>
  <c r="G2802" i="17"/>
  <c r="G2815" i="15" s="1"/>
  <c r="G2790" i="17"/>
  <c r="G2803" i="15" s="1"/>
  <c r="G2778" i="17"/>
  <c r="G2791" i="15" s="1"/>
  <c r="G2766" i="17"/>
  <c r="G2779" i="15" s="1"/>
  <c r="G2754" i="17"/>
  <c r="G2767" i="15" s="1"/>
  <c r="G2742" i="17"/>
  <c r="G2755" i="15" s="1"/>
  <c r="G2730" i="17"/>
  <c r="G376" i="15" s="1"/>
  <c r="G2718" i="17"/>
  <c r="G364" i="15" s="1"/>
  <c r="G2706" i="17"/>
  <c r="G352" i="15" s="1"/>
  <c r="G2693" i="17"/>
  <c r="G339" i="15" s="1"/>
  <c r="G2680" i="17"/>
  <c r="G326" i="15" s="1"/>
  <c r="G2668" i="17"/>
  <c r="G314" i="15" s="1"/>
  <c r="G2656" i="17"/>
  <c r="G302" i="15" s="1"/>
  <c r="G2644" i="17"/>
  <c r="G290" i="15" s="1"/>
  <c r="G2632" i="17"/>
  <c r="G278" i="15" s="1"/>
  <c r="G2620" i="17"/>
  <c r="G266" i="15" s="1"/>
  <c r="G2608" i="17"/>
  <c r="G254" i="15" s="1"/>
  <c r="G2596" i="17"/>
  <c r="G242" i="15" s="1"/>
  <c r="G2584" i="17"/>
  <c r="G231" i="15" s="1"/>
  <c r="G2572" i="17"/>
  <c r="G219" i="15" s="1"/>
  <c r="G2560" i="17"/>
  <c r="G207" i="15" s="1"/>
  <c r="G2548" i="17"/>
  <c r="G195" i="15" s="1"/>
  <c r="G2536" i="17"/>
  <c r="G183" i="15" s="1"/>
  <c r="G2524" i="17"/>
  <c r="G171" i="15" s="1"/>
  <c r="G2512" i="17"/>
  <c r="G159" i="15" s="1"/>
  <c r="G2500" i="17"/>
  <c r="G147" i="15" s="1"/>
  <c r="G2488" i="17"/>
  <c r="G135" i="15" s="1"/>
  <c r="G2476" i="17"/>
  <c r="G123" i="15" s="1"/>
  <c r="G2463" i="17"/>
  <c r="G110" i="15" s="1"/>
  <c r="G2451" i="17"/>
  <c r="G98" i="15" s="1"/>
  <c r="G2439" i="17"/>
  <c r="G2738" i="15" s="1"/>
  <c r="G2427" i="17"/>
  <c r="G93" i="15" s="1"/>
  <c r="G2415" i="17"/>
  <c r="G84" i="15" s="1"/>
  <c r="G2402" i="17"/>
  <c r="G71" i="15" s="1"/>
  <c r="G2390" i="17"/>
  <c r="G59" i="15" s="1"/>
  <c r="G2378" i="17"/>
  <c r="G47" i="15" s="1"/>
  <c r="G2366" i="17"/>
  <c r="G35" i="15" s="1"/>
  <c r="G2354" i="17"/>
  <c r="G23" i="15" s="1"/>
  <c r="G2341" i="17"/>
  <c r="G2716" i="15" s="1"/>
  <c r="G2329" i="17"/>
  <c r="G2704" i="15" s="1"/>
  <c r="G2317" i="17"/>
  <c r="G2692" i="15" s="1"/>
  <c r="G2305" i="17"/>
  <c r="G2680" i="15" s="1"/>
  <c r="G2293" i="17"/>
  <c r="G2668" i="15" s="1"/>
  <c r="G2281" i="17"/>
  <c r="G2656" i="15" s="1"/>
  <c r="G2269" i="17"/>
  <c r="G2644" i="15" s="1"/>
  <c r="G2257" i="17"/>
  <c r="G2632" i="15" s="1"/>
  <c r="G2245" i="17"/>
  <c r="G2620" i="15" s="1"/>
  <c r="G2233" i="17"/>
  <c r="G2608" i="15" s="1"/>
  <c r="G2221" i="17"/>
  <c r="G2596" i="15" s="1"/>
  <c r="G2210" i="17"/>
  <c r="G2585" i="15" s="1"/>
  <c r="G2197" i="17"/>
  <c r="G2572" i="15" s="1"/>
  <c r="G2185" i="17"/>
  <c r="G2560" i="15" s="1"/>
  <c r="G2173" i="17"/>
  <c r="G2548" i="15" s="1"/>
  <c r="G2161" i="17"/>
  <c r="G2536" i="15" s="1"/>
  <c r="G2149" i="17"/>
  <c r="G2524" i="15" s="1"/>
  <c r="G2137" i="17"/>
  <c r="G2512" i="15" s="1"/>
  <c r="G2125" i="17"/>
  <c r="G2500" i="15" s="1"/>
  <c r="G2113" i="17"/>
  <c r="G2488" i="15" s="1"/>
  <c r="G2101" i="17"/>
  <c r="G2476" i="15" s="1"/>
  <c r="G2089" i="17"/>
  <c r="G2464" i="15" s="1"/>
  <c r="G2077" i="17"/>
  <c r="G2452" i="15" s="1"/>
  <c r="G2065" i="17"/>
  <c r="G2440" i="15" s="1"/>
  <c r="G2053" i="17"/>
  <c r="G2428" i="15" s="1"/>
  <c r="G2040" i="17"/>
  <c r="G2415" i="15" s="1"/>
  <c r="G2027" i="17"/>
  <c r="G2402" i="15" s="1"/>
  <c r="G2015" i="17"/>
  <c r="G2390" i="15" s="1"/>
  <c r="G2003" i="17"/>
  <c r="G2378" i="15" s="1"/>
  <c r="G1989" i="17"/>
  <c r="G2364" i="15" s="1"/>
  <c r="G1978" i="17"/>
  <c r="G2353" i="15" s="1"/>
  <c r="G1966" i="17"/>
  <c r="G2341" i="15" s="1"/>
  <c r="G1953" i="17"/>
  <c r="G2328" i="15" s="1"/>
  <c r="G1941" i="17"/>
  <c r="G2316" i="15" s="1"/>
  <c r="G1930" i="17"/>
  <c r="G2305" i="15" s="1"/>
  <c r="G1914" i="17"/>
  <c r="G2289" i="15" s="1"/>
  <c r="G1901" i="17"/>
  <c r="G2276" i="15" s="1"/>
  <c r="G1889" i="17"/>
  <c r="G2264" i="15" s="1"/>
  <c r="G1877" i="17"/>
  <c r="G2252" i="15" s="1"/>
  <c r="G1865" i="17"/>
  <c r="G2240" i="15" s="1"/>
  <c r="G1853" i="17"/>
  <c r="G2228" i="15" s="1"/>
  <c r="G1838" i="17"/>
  <c r="G2213" i="15" s="1"/>
  <c r="G1826" i="17"/>
  <c r="G2201" i="15" s="1"/>
  <c r="G1814" i="17"/>
  <c r="G2189" i="15" s="1"/>
  <c r="G1802" i="17"/>
  <c r="G2177" i="15" s="1"/>
  <c r="G1790" i="17"/>
  <c r="G2165" i="15" s="1"/>
  <c r="G1777" i="17"/>
  <c r="G2152" i="15" s="1"/>
  <c r="G1763" i="17"/>
  <c r="G2138" i="15" s="1"/>
  <c r="G1751" i="17"/>
  <c r="G2126" i="15" s="1"/>
  <c r="G1739" i="17"/>
  <c r="G2114" i="15" s="1"/>
  <c r="G1727" i="17"/>
  <c r="G2102" i="15" s="1"/>
  <c r="G1715" i="17"/>
  <c r="G2090" i="15" s="1"/>
  <c r="G1691" i="17"/>
  <c r="G2066" i="15" s="1"/>
  <c r="G1678" i="17"/>
  <c r="G2053" i="15" s="1"/>
  <c r="G1666" i="17"/>
  <c r="G2041" i="15" s="1"/>
  <c r="G1652" i="17"/>
  <c r="G2027" i="15" s="1"/>
  <c r="G1641" i="17"/>
  <c r="G2016" i="15" s="1"/>
  <c r="G1630" i="17"/>
  <c r="G2005" i="15" s="1"/>
  <c r="G1618" i="17"/>
  <c r="G1993" i="15" s="1"/>
  <c r="G1605" i="17"/>
  <c r="G1980" i="15" s="1"/>
  <c r="G1591" i="17"/>
  <c r="G1966" i="15" s="1"/>
  <c r="G1578" i="17"/>
  <c r="G1953" i="15" s="1"/>
  <c r="G1565" i="17"/>
  <c r="G1940" i="15" s="1"/>
  <c r="G1553" i="17"/>
  <c r="G1928" i="15" s="1"/>
  <c r="G1540" i="17"/>
  <c r="G1915" i="15" s="1"/>
  <c r="G1528" i="17"/>
  <c r="G1903" i="15" s="1"/>
  <c r="G1516" i="17"/>
  <c r="G1891" i="15" s="1"/>
  <c r="G1504" i="17"/>
  <c r="G1879" i="15" s="1"/>
  <c r="G1492" i="17"/>
  <c r="G1867" i="15" s="1"/>
  <c r="G1479" i="17"/>
  <c r="G1854" i="15" s="1"/>
  <c r="G1464" i="17"/>
  <c r="G1839" i="15" s="1"/>
  <c r="G1452" i="17"/>
  <c r="G1827" i="15" s="1"/>
  <c r="G1440" i="17"/>
  <c r="G1815" i="15" s="1"/>
  <c r="G1428" i="17"/>
  <c r="G1803" i="15" s="1"/>
  <c r="G1415" i="17"/>
  <c r="G1790" i="15" s="1"/>
  <c r="G1403" i="17"/>
  <c r="G1778" i="15" s="1"/>
  <c r="G1391" i="17"/>
  <c r="G1766" i="15" s="1"/>
  <c r="G1379" i="17"/>
  <c r="G18" i="15" s="1"/>
  <c r="G1367" i="17"/>
  <c r="G1748" i="15" s="1"/>
  <c r="G1355" i="17"/>
  <c r="G1736" i="15" s="1"/>
  <c r="G1343" i="17"/>
  <c r="G1724" i="15" s="1"/>
  <c r="G1331" i="17"/>
  <c r="G1712" i="15" s="1"/>
  <c r="G1319" i="17"/>
  <c r="G1700" i="15" s="1"/>
  <c r="G1307" i="17"/>
  <c r="G1688" i="15" s="1"/>
  <c r="G1295" i="17"/>
  <c r="G1676" i="15" s="1"/>
  <c r="G1283" i="17"/>
  <c r="G1664" i="15" s="1"/>
  <c r="G1271" i="17"/>
  <c r="G1652" i="15" s="1"/>
  <c r="G1259" i="17"/>
  <c r="G1640" i="15" s="1"/>
  <c r="G1245" i="17"/>
  <c r="G1626" i="15" s="1"/>
  <c r="G1233" i="17"/>
  <c r="G1614" i="15" s="1"/>
  <c r="G1220" i="17"/>
  <c r="G1601" i="15" s="1"/>
  <c r="G1207" i="17"/>
  <c r="G1588" i="15" s="1"/>
  <c r="G1194" i="17"/>
  <c r="G1575" i="15" s="1"/>
  <c r="G1181" i="17"/>
  <c r="G1562" i="15" s="1"/>
  <c r="G1169" i="17"/>
  <c r="G1550" i="15" s="1"/>
  <c r="G1156" i="17"/>
  <c r="G1537" i="15" s="1"/>
  <c r="G1144" i="17"/>
  <c r="G1525" i="15" s="1"/>
  <c r="G1132" i="17"/>
  <c r="G1513" i="15" s="1"/>
  <c r="G1120" i="17"/>
  <c r="G1501" i="15" s="1"/>
  <c r="G1108" i="17"/>
  <c r="G1489" i="15" s="1"/>
  <c r="G1096" i="17"/>
  <c r="G1477" i="15" s="1"/>
  <c r="G1084" i="17"/>
  <c r="G1465" i="15" s="1"/>
  <c r="G1072" i="17"/>
  <c r="G1453" i="15" s="1"/>
  <c r="G1060" i="17"/>
  <c r="G1441" i="15" s="1"/>
  <c r="G1047" i="17"/>
  <c r="G1428" i="15" s="1"/>
  <c r="G1035" i="17"/>
  <c r="G1416" i="15" s="1"/>
  <c r="G1023" i="17"/>
  <c r="G1404" i="15" s="1"/>
  <c r="G1011" i="17"/>
  <c r="G1392" i="15" s="1"/>
  <c r="G999" i="17"/>
  <c r="G1380" i="15" s="1"/>
  <c r="G986" i="17"/>
  <c r="G1367" i="15" s="1"/>
  <c r="G974" i="17"/>
  <c r="G1355" i="15" s="1"/>
  <c r="G962" i="17"/>
  <c r="G1343" i="15" s="1"/>
  <c r="G949" i="17"/>
  <c r="G1330" i="15" s="1"/>
  <c r="G937" i="17"/>
  <c r="G1318" i="15" s="1"/>
  <c r="G925" i="17"/>
  <c r="G1306" i="15" s="1"/>
  <c r="G913" i="17"/>
  <c r="G1294" i="15" s="1"/>
  <c r="G901" i="17"/>
  <c r="G1282" i="15" s="1"/>
  <c r="G889" i="17"/>
  <c r="G1270" i="15" s="1"/>
  <c r="G875" i="17"/>
  <c r="G1256" i="15" s="1"/>
  <c r="G863" i="17"/>
  <c r="G1244" i="15" s="1"/>
  <c r="G851" i="17"/>
  <c r="G1232" i="15" s="1"/>
  <c r="G839" i="17"/>
  <c r="G1220" i="15" s="1"/>
  <c r="G827" i="17"/>
  <c r="G1208" i="15" s="1"/>
  <c r="G814" i="17"/>
  <c r="G1195" i="15" s="1"/>
  <c r="G801" i="17"/>
  <c r="G1182" i="15" s="1"/>
  <c r="G787" i="17"/>
  <c r="G1168" i="15" s="1"/>
  <c r="G775" i="17"/>
  <c r="G1156" i="15" s="1"/>
  <c r="G763" i="17"/>
  <c r="G1144" i="15" s="1"/>
  <c r="G750" i="17"/>
  <c r="G1131" i="15" s="1"/>
  <c r="G737" i="17"/>
  <c r="G1118" i="15" s="1"/>
  <c r="G725" i="17"/>
  <c r="G1106" i="15" s="1"/>
  <c r="G713" i="17"/>
  <c r="G1094" i="15" s="1"/>
  <c r="G701" i="17"/>
  <c r="G1082" i="15" s="1"/>
  <c r="G689" i="17"/>
  <c r="G1070" i="15" s="1"/>
  <c r="G677" i="17"/>
  <c r="G1058" i="15" s="1"/>
  <c r="G665" i="17"/>
  <c r="G1046" i="15" s="1"/>
  <c r="G653" i="17"/>
  <c r="G1034" i="15" s="1"/>
  <c r="G641" i="17"/>
  <c r="G1022" i="15" s="1"/>
  <c r="G627" i="17"/>
  <c r="G1008" i="15" s="1"/>
  <c r="G615" i="17"/>
  <c r="G996" i="15" s="1"/>
  <c r="G603" i="17"/>
  <c r="G984" i="15" s="1"/>
  <c r="G589" i="17"/>
  <c r="G970" i="15" s="1"/>
  <c r="G577" i="17"/>
  <c r="G958" i="15" s="1"/>
  <c r="G564" i="17"/>
  <c r="G945" i="15" s="1"/>
  <c r="G551" i="17"/>
  <c r="G932" i="15" s="1"/>
  <c r="G539" i="17"/>
  <c r="G920" i="15" s="1"/>
  <c r="G526" i="17"/>
  <c r="G907" i="15" s="1"/>
  <c r="G512" i="17"/>
  <c r="G893" i="15" s="1"/>
  <c r="G500" i="17"/>
  <c r="G881" i="15" s="1"/>
  <c r="G485" i="17"/>
  <c r="G866" i="15" s="1"/>
  <c r="G473" i="17"/>
  <c r="G854" i="15" s="1"/>
  <c r="G460" i="17"/>
  <c r="G841" i="15" s="1"/>
  <c r="G447" i="17"/>
  <c r="G828" i="15" s="1"/>
  <c r="G435" i="17"/>
  <c r="G816" i="15" s="1"/>
  <c r="G423" i="17"/>
  <c r="G804" i="15" s="1"/>
  <c r="G410" i="17"/>
  <c r="G791" i="15" s="1"/>
  <c r="G398" i="17"/>
  <c r="G779" i="15" s="1"/>
  <c r="G386" i="17"/>
  <c r="G767" i="15" s="1"/>
  <c r="G374" i="17"/>
  <c r="G755" i="15" s="1"/>
  <c r="G362" i="17"/>
  <c r="G743" i="15" s="1"/>
  <c r="G350" i="17"/>
  <c r="G731" i="15" s="1"/>
  <c r="G337" i="17"/>
  <c r="G718" i="15" s="1"/>
  <c r="G325" i="17"/>
  <c r="G706" i="15" s="1"/>
  <c r="G312" i="17"/>
  <c r="G693" i="15" s="1"/>
  <c r="G298" i="17"/>
  <c r="G679" i="15" s="1"/>
  <c r="G283" i="17"/>
  <c r="G664" i="15" s="1"/>
  <c r="G271" i="17"/>
  <c r="G652" i="15" s="1"/>
  <c r="G255" i="17"/>
  <c r="G636" i="15" s="1"/>
  <c r="G243" i="17"/>
  <c r="G624" i="15" s="1"/>
  <c r="G231" i="17"/>
  <c r="G612" i="15" s="1"/>
  <c r="G218" i="17"/>
  <c r="G599" i="15" s="1"/>
  <c r="G206" i="17"/>
  <c r="G587" i="15" s="1"/>
  <c r="G194" i="17"/>
  <c r="G575" i="15" s="1"/>
  <c r="G179" i="17"/>
  <c r="G560" i="15" s="1"/>
  <c r="G166" i="17"/>
  <c r="G547" i="15" s="1"/>
  <c r="G153" i="17"/>
  <c r="G534" i="15" s="1"/>
  <c r="G141" i="17"/>
  <c r="G522" i="15" s="1"/>
  <c r="G128" i="17"/>
  <c r="G509" i="15" s="1"/>
  <c r="G115" i="17"/>
  <c r="G496" i="15" s="1"/>
  <c r="G100" i="17"/>
  <c r="G481" i="15" s="1"/>
  <c r="G87" i="17"/>
  <c r="G468" i="15" s="1"/>
  <c r="G73" i="17"/>
  <c r="G454" i="15" s="1"/>
  <c r="G61" i="17"/>
  <c r="G442" i="15" s="1"/>
  <c r="G48" i="17"/>
  <c r="G429" i="15" s="1"/>
  <c r="G36" i="17"/>
  <c r="G417" i="15" s="1"/>
  <c r="G23" i="17"/>
  <c r="G404" i="15" s="1"/>
  <c r="G9" i="17"/>
  <c r="G390" i="15" s="1"/>
  <c r="G3441" i="17"/>
  <c r="G3454" i="15" s="1"/>
  <c r="G3429" i="17"/>
  <c r="G3442" i="15" s="1"/>
  <c r="G3417" i="17"/>
  <c r="G3430" i="15" s="1"/>
  <c r="G3405" i="17"/>
  <c r="G3418" i="15" s="1"/>
  <c r="G3393" i="17"/>
  <c r="G3406" i="15" s="1"/>
  <c r="G3381" i="17"/>
  <c r="G3394" i="15" s="1"/>
  <c r="G3369" i="17"/>
  <c r="G3382" i="15" s="1"/>
  <c r="G3357" i="17"/>
  <c r="G3370" i="15" s="1"/>
  <c r="G3345" i="17"/>
  <c r="G3358" i="15" s="1"/>
  <c r="G3333" i="17"/>
  <c r="G3346" i="15" s="1"/>
  <c r="G3321" i="17"/>
  <c r="G3334" i="15" s="1"/>
  <c r="G3308" i="17"/>
  <c r="G3321" i="15" s="1"/>
  <c r="G3296" i="17"/>
  <c r="G3309" i="15" s="1"/>
  <c r="G3284" i="17"/>
  <c r="G3297" i="15" s="1"/>
  <c r="G3271" i="17"/>
  <c r="G3284" i="15" s="1"/>
  <c r="G3259" i="17"/>
  <c r="G3272" i="15" s="1"/>
  <c r="G3247" i="17"/>
  <c r="G3260" i="15" s="1"/>
  <c r="G3235" i="17"/>
  <c r="G3248" i="15" s="1"/>
  <c r="G3223" i="17"/>
  <c r="G3236" i="15" s="1"/>
  <c r="G3210" i="17"/>
  <c r="G3223" i="15" s="1"/>
  <c r="G3198" i="17"/>
  <c r="G3211" i="15" s="1"/>
  <c r="G3185" i="17"/>
  <c r="G3198" i="15" s="1"/>
  <c r="G3173" i="17"/>
  <c r="G3186" i="15" s="1"/>
  <c r="G3161" i="17"/>
  <c r="G3174" i="15" s="1"/>
  <c r="G3149" i="17"/>
  <c r="G3162" i="15" s="1"/>
  <c r="G3137" i="17"/>
  <c r="G3150" i="15" s="1"/>
  <c r="G3125" i="17"/>
  <c r="G3138" i="15" s="1"/>
  <c r="G3112" i="17"/>
  <c r="G3125" i="15" s="1"/>
  <c r="G3099" i="17"/>
  <c r="G3112" i="15" s="1"/>
  <c r="G3087" i="17"/>
  <c r="G3100" i="15" s="1"/>
  <c r="G3075" i="17"/>
  <c r="G3088" i="15" s="1"/>
  <c r="G3062" i="17"/>
  <c r="G3075" i="15" s="1"/>
  <c r="G3050" i="17"/>
  <c r="G3063" i="15" s="1"/>
  <c r="G3038" i="17"/>
  <c r="G3051" i="15" s="1"/>
  <c r="G3026" i="17"/>
  <c r="G3039" i="15" s="1"/>
  <c r="G3014" i="17"/>
  <c r="G3027" i="15" s="1"/>
  <c r="G3002" i="17"/>
  <c r="G3015" i="15" s="1"/>
  <c r="G2990" i="17"/>
  <c r="G3003" i="15" s="1"/>
  <c r="G2978" i="17"/>
  <c r="G2991" i="15" s="1"/>
  <c r="G2966" i="17"/>
  <c r="G2979" i="15" s="1"/>
  <c r="G2954" i="17"/>
  <c r="G2967" i="15" s="1"/>
  <c r="G2942" i="17"/>
  <c r="G2955" i="15" s="1"/>
  <c r="G2930" i="17"/>
  <c r="G2943" i="15" s="1"/>
  <c r="G2918" i="17"/>
  <c r="G2931" i="15" s="1"/>
  <c r="G2906" i="17"/>
  <c r="G2919" i="15" s="1"/>
  <c r="G2896" i="17"/>
  <c r="G2909" i="15" s="1"/>
  <c r="G2884" i="17"/>
  <c r="G2897" i="15" s="1"/>
  <c r="G2872" i="17"/>
  <c r="G2885" i="15" s="1"/>
  <c r="G2860" i="17"/>
  <c r="G2873" i="15" s="1"/>
  <c r="G2848" i="17"/>
  <c r="G2861" i="15" s="1"/>
  <c r="G2825" i="17"/>
  <c r="G2838" i="15" s="1"/>
  <c r="G2813" i="17"/>
  <c r="G2826" i="15" s="1"/>
  <c r="G2801" i="17"/>
  <c r="G2814" i="15" s="1"/>
  <c r="G2789" i="17"/>
  <c r="G2802" i="15" s="1"/>
  <c r="G2777" i="17"/>
  <c r="G2790" i="15" s="1"/>
  <c r="G2765" i="17"/>
  <c r="G2778" i="15" s="1"/>
  <c r="G2753" i="17"/>
  <c r="G2766" i="15" s="1"/>
  <c r="G2741" i="17"/>
  <c r="G2754" i="15" s="1"/>
  <c r="G2729" i="17"/>
  <c r="G375" i="15" s="1"/>
  <c r="G2717" i="17"/>
  <c r="G363" i="15" s="1"/>
  <c r="G2704" i="17"/>
  <c r="G350" i="15" s="1"/>
  <c r="G2692" i="17"/>
  <c r="G338" i="15" s="1"/>
  <c r="G2679" i="17"/>
  <c r="G325" i="15" s="1"/>
  <c r="G2667" i="17"/>
  <c r="G313" i="15" s="1"/>
  <c r="G2655" i="17"/>
  <c r="G301" i="15" s="1"/>
  <c r="G2643" i="17"/>
  <c r="G289" i="15" s="1"/>
  <c r="G2631" i="17"/>
  <c r="G277" i="15" s="1"/>
  <c r="G2619" i="17"/>
  <c r="G265" i="15" s="1"/>
  <c r="G2607" i="17"/>
  <c r="G253" i="15" s="1"/>
  <c r="G2595" i="17"/>
  <c r="G241" i="15" s="1"/>
  <c r="G2583" i="17"/>
  <c r="G230" i="15" s="1"/>
  <c r="G2571" i="17"/>
  <c r="G218" i="15" s="1"/>
  <c r="G2559" i="17"/>
  <c r="G206" i="15" s="1"/>
  <c r="G2547" i="17"/>
  <c r="G194" i="15" s="1"/>
  <c r="G2535" i="17"/>
  <c r="G182" i="15" s="1"/>
  <c r="G2523" i="17"/>
  <c r="G170" i="15" s="1"/>
  <c r="G2511" i="17"/>
  <c r="G158" i="15" s="1"/>
  <c r="G2499" i="17"/>
  <c r="G146" i="15" s="1"/>
  <c r="G2487" i="17"/>
  <c r="G134" i="15" s="1"/>
  <c r="G2475" i="17"/>
  <c r="G122" i="15" s="1"/>
  <c r="G2462" i="17"/>
  <c r="G109" i="15" s="1"/>
  <c r="G2450" i="17"/>
  <c r="G97" i="15" s="1"/>
  <c r="G2438" i="17"/>
  <c r="G2737" i="15" s="1"/>
  <c r="G2426" i="17"/>
  <c r="G2729" i="15" s="1"/>
  <c r="G2414" i="17"/>
  <c r="G83" i="15" s="1"/>
  <c r="G2401" i="17"/>
  <c r="G70" i="15" s="1"/>
  <c r="G2389" i="17"/>
  <c r="G58" i="15" s="1"/>
  <c r="G2377" i="17"/>
  <c r="G46" i="15" s="1"/>
  <c r="G2365" i="17"/>
  <c r="G34" i="15" s="1"/>
  <c r="G2353" i="17"/>
  <c r="G22" i="15" s="1"/>
  <c r="G2340" i="17"/>
  <c r="G2715" i="15" s="1"/>
  <c r="G2328" i="17"/>
  <c r="G2703" i="15" s="1"/>
  <c r="G2316" i="17"/>
  <c r="G2691" i="15" s="1"/>
  <c r="G2304" i="17"/>
  <c r="G2679" i="15" s="1"/>
  <c r="G2292" i="17"/>
  <c r="G2667" i="15" s="1"/>
  <c r="G2280" i="17"/>
  <c r="G2655" i="15" s="1"/>
  <c r="G2268" i="17"/>
  <c r="G2643" i="15" s="1"/>
  <c r="G2256" i="17"/>
  <c r="G2631" i="15" s="1"/>
  <c r="G2244" i="17"/>
  <c r="G2619" i="15" s="1"/>
  <c r="G2232" i="17"/>
  <c r="G2607" i="15" s="1"/>
  <c r="G2220" i="17"/>
  <c r="G2595" i="15" s="1"/>
  <c r="G2209" i="17"/>
  <c r="G2584" i="15" s="1"/>
  <c r="G2196" i="17"/>
  <c r="G2571" i="15" s="1"/>
  <c r="G2184" i="17"/>
  <c r="G2559" i="15" s="1"/>
  <c r="G2172" i="17"/>
  <c r="G2547" i="15" s="1"/>
  <c r="G2160" i="17"/>
  <c r="G2535" i="15" s="1"/>
  <c r="G2148" i="17"/>
  <c r="G2523" i="15" s="1"/>
  <c r="G2136" i="17"/>
  <c r="G2511" i="15" s="1"/>
  <c r="G2124" i="17"/>
  <c r="G2499" i="15" s="1"/>
  <c r="G2112" i="17"/>
  <c r="G2487" i="15" s="1"/>
  <c r="G2100" i="17"/>
  <c r="G2475" i="15" s="1"/>
  <c r="G2088" i="17"/>
  <c r="G2463" i="15" s="1"/>
  <c r="G2076" i="17"/>
  <c r="G2451" i="15" s="1"/>
  <c r="G2064" i="17"/>
  <c r="G2439" i="15" s="1"/>
  <c r="G2052" i="17"/>
  <c r="G2427" i="15" s="1"/>
  <c r="G2039" i="17"/>
  <c r="G2414" i="15" s="1"/>
  <c r="G2026" i="17"/>
  <c r="G2401" i="15" s="1"/>
  <c r="G2014" i="17"/>
  <c r="G2389" i="15" s="1"/>
  <c r="G2002" i="17"/>
  <c r="G2377" i="15" s="1"/>
  <c r="G1988" i="17"/>
  <c r="G2363" i="15" s="1"/>
  <c r="G1977" i="17"/>
  <c r="G2352" i="15" s="1"/>
  <c r="G1965" i="17"/>
  <c r="G2340" i="15" s="1"/>
  <c r="G1952" i="17"/>
  <c r="G2327" i="15" s="1"/>
  <c r="G1940" i="17"/>
  <c r="G2315" i="15" s="1"/>
  <c r="G1929" i="17"/>
  <c r="G2304" i="15" s="1"/>
  <c r="G1912" i="17"/>
  <c r="G2287" i="15" s="1"/>
  <c r="G1900" i="17"/>
  <c r="G2275" i="15" s="1"/>
  <c r="G1888" i="17"/>
  <c r="G2263" i="15" s="1"/>
  <c r="G1876" i="17"/>
  <c r="G2251" i="15" s="1"/>
  <c r="G1864" i="17"/>
  <c r="G2239" i="15" s="1"/>
  <c r="G1850" i="17"/>
  <c r="G2225" i="15" s="1"/>
  <c r="G1837" i="17"/>
  <c r="G2212" i="15" s="1"/>
  <c r="G1825" i="17"/>
  <c r="G2200" i="15" s="1"/>
  <c r="G1813" i="17"/>
  <c r="G2188" i="15" s="1"/>
  <c r="G1801" i="17"/>
  <c r="G2176" i="15" s="1"/>
  <c r="G1789" i="17"/>
  <c r="G2164" i="15" s="1"/>
  <c r="G1776" i="17"/>
  <c r="G2151" i="15" s="1"/>
  <c r="G1762" i="17"/>
  <c r="G2137" i="15" s="1"/>
  <c r="G1750" i="17"/>
  <c r="G2125" i="15" s="1"/>
  <c r="G1738" i="17"/>
  <c r="G2113" i="15" s="1"/>
  <c r="G1726" i="17"/>
  <c r="G2101" i="15" s="1"/>
  <c r="G1714" i="17"/>
  <c r="G2089" i="15" s="1"/>
  <c r="G1703" i="17"/>
  <c r="G2078" i="15" s="1"/>
  <c r="G1690" i="17"/>
  <c r="G2065" i="15" s="1"/>
  <c r="G1677" i="17"/>
  <c r="G2052" i="15" s="1"/>
  <c r="G1665" i="17"/>
  <c r="G2040" i="15" s="1"/>
  <c r="G1651" i="17"/>
  <c r="G2026" i="15" s="1"/>
  <c r="G1640" i="17"/>
  <c r="G2015" i="15" s="1"/>
  <c r="G1629" i="17"/>
  <c r="G2004" i="15" s="1"/>
  <c r="G1617" i="17"/>
  <c r="G1992" i="15" s="1"/>
  <c r="G1604" i="17"/>
  <c r="G1979" i="15" s="1"/>
  <c r="G1590" i="17"/>
  <c r="G1965" i="15" s="1"/>
  <c r="G1576" i="17"/>
  <c r="G1951" i="15" s="1"/>
  <c r="G1564" i="17"/>
  <c r="G1939" i="15" s="1"/>
  <c r="G1552" i="17"/>
  <c r="G1927" i="15" s="1"/>
  <c r="G1539" i="17"/>
  <c r="G1914" i="15" s="1"/>
  <c r="G1527" i="17"/>
  <c r="G1902" i="15" s="1"/>
  <c r="G1515" i="17"/>
  <c r="G1890" i="15" s="1"/>
  <c r="G1503" i="17"/>
  <c r="G1878" i="15" s="1"/>
  <c r="G1491" i="17"/>
  <c r="G1866" i="15" s="1"/>
  <c r="G1478" i="17"/>
  <c r="G1853" i="15" s="1"/>
  <c r="G1463" i="17"/>
  <c r="G1838" i="15" s="1"/>
  <c r="G1451" i="17"/>
  <c r="G1826" i="15" s="1"/>
  <c r="G1439" i="17"/>
  <c r="G1814" i="15" s="1"/>
  <c r="G1427" i="17"/>
  <c r="G1802" i="15" s="1"/>
  <c r="G1414" i="17"/>
  <c r="G1789" i="15" s="1"/>
  <c r="G1402" i="17"/>
  <c r="G1777" i="15" s="1"/>
  <c r="G1390" i="17"/>
  <c r="G1765" i="15" s="1"/>
  <c r="G1378" i="17"/>
  <c r="G17" i="15" s="1"/>
  <c r="G1366" i="17"/>
  <c r="G1747" i="15" s="1"/>
  <c r="G1354" i="17"/>
  <c r="G1735" i="15" s="1"/>
  <c r="G1342" i="17"/>
  <c r="G1723" i="15" s="1"/>
  <c r="G1330" i="17"/>
  <c r="G1711" i="15" s="1"/>
  <c r="G1318" i="17"/>
  <c r="G1699" i="15" s="1"/>
  <c r="G1306" i="17"/>
  <c r="G1687" i="15" s="1"/>
  <c r="G1294" i="17"/>
  <c r="G1675" i="15" s="1"/>
  <c r="G1282" i="17"/>
  <c r="G1663" i="15" s="1"/>
  <c r="G1270" i="17"/>
  <c r="G1651" i="15" s="1"/>
  <c r="G1257" i="17"/>
  <c r="G1638" i="15" s="1"/>
  <c r="G1244" i="17"/>
  <c r="G1625" i="15" s="1"/>
  <c r="G1231" i="17"/>
  <c r="G1612" i="15" s="1"/>
  <c r="G1219" i="17"/>
  <c r="G1600" i="15" s="1"/>
  <c r="G1206" i="17"/>
  <c r="G1587" i="15" s="1"/>
  <c r="G1193" i="17"/>
  <c r="G1574" i="15" s="1"/>
  <c r="G1180" i="17"/>
  <c r="G1561" i="15" s="1"/>
  <c r="G1167" i="17"/>
  <c r="G1548" i="15" s="1"/>
  <c r="G1155" i="17"/>
  <c r="G1536" i="15" s="1"/>
  <c r="G1143" i="17"/>
  <c r="G1524" i="15" s="1"/>
  <c r="G1131" i="17"/>
  <c r="G1512" i="15" s="1"/>
  <c r="G1119" i="17"/>
  <c r="G1500" i="15" s="1"/>
  <c r="G1107" i="17"/>
  <c r="G1488" i="15" s="1"/>
  <c r="G1095" i="17"/>
  <c r="G1476" i="15" s="1"/>
  <c r="G1083" i="17"/>
  <c r="G1464" i="15" s="1"/>
  <c r="G1071" i="17"/>
  <c r="G1452" i="15" s="1"/>
  <c r="G1059" i="17"/>
  <c r="G1440" i="15" s="1"/>
  <c r="G1046" i="17"/>
  <c r="G1427" i="15" s="1"/>
  <c r="G1034" i="17"/>
  <c r="G1415" i="15" s="1"/>
  <c r="G1022" i="17"/>
  <c r="G1403" i="15" s="1"/>
  <c r="G1010" i="17"/>
  <c r="G1391" i="15" s="1"/>
  <c r="G998" i="17"/>
  <c r="G1379" i="15" s="1"/>
  <c r="G985" i="17"/>
  <c r="G1366" i="15" s="1"/>
  <c r="G973" i="17"/>
  <c r="G1354" i="15" s="1"/>
  <c r="G961" i="17"/>
  <c r="G1342" i="15" s="1"/>
  <c r="G948" i="17"/>
  <c r="G1329" i="15" s="1"/>
  <c r="G936" i="17"/>
  <c r="G1317" i="15" s="1"/>
  <c r="G924" i="17"/>
  <c r="G1305" i="15" s="1"/>
  <c r="G912" i="17"/>
  <c r="G1293" i="15" s="1"/>
  <c r="G900" i="17"/>
  <c r="G1281" i="15" s="1"/>
  <c r="G888" i="17"/>
  <c r="G1269" i="15" s="1"/>
  <c r="G874" i="17"/>
  <c r="G1255" i="15" s="1"/>
  <c r="G862" i="17"/>
  <c r="G1243" i="15" s="1"/>
  <c r="G850" i="17"/>
  <c r="G1231" i="15" s="1"/>
  <c r="G838" i="17"/>
  <c r="G1219" i="15" s="1"/>
  <c r="G825" i="17"/>
  <c r="G1206" i="15" s="1"/>
  <c r="G813" i="17"/>
  <c r="G1194" i="15" s="1"/>
  <c r="G800" i="17"/>
  <c r="G1181" i="15" s="1"/>
  <c r="G786" i="17"/>
  <c r="G1167" i="15" s="1"/>
  <c r="G774" i="17"/>
  <c r="G1155" i="15" s="1"/>
  <c r="G762" i="17"/>
  <c r="G1143" i="15" s="1"/>
  <c r="G749" i="17"/>
  <c r="G1130" i="15" s="1"/>
  <c r="G736" i="17"/>
  <c r="G1117" i="15" s="1"/>
  <c r="G724" i="17"/>
  <c r="G1105" i="15" s="1"/>
  <c r="G712" i="17"/>
  <c r="G1093" i="15" s="1"/>
  <c r="G700" i="17"/>
  <c r="G1081" i="15" s="1"/>
  <c r="G688" i="17"/>
  <c r="G1069" i="15" s="1"/>
  <c r="G676" i="17"/>
  <c r="G1057" i="15" s="1"/>
  <c r="G664" i="17"/>
  <c r="G1045" i="15" s="1"/>
  <c r="G652" i="17"/>
  <c r="G1033" i="15" s="1"/>
  <c r="G639" i="17"/>
  <c r="G1020" i="15" s="1"/>
  <c r="G626" i="17"/>
  <c r="G1007" i="15" s="1"/>
  <c r="G614" i="17"/>
  <c r="G995" i="15" s="1"/>
  <c r="G602" i="17"/>
  <c r="G983" i="15" s="1"/>
  <c r="G588" i="17"/>
  <c r="G969" i="15" s="1"/>
  <c r="G576" i="17"/>
  <c r="G957" i="15" s="1"/>
  <c r="G563" i="17"/>
  <c r="G944" i="15" s="1"/>
  <c r="G550" i="17"/>
  <c r="G931" i="15" s="1"/>
  <c r="G538" i="17"/>
  <c r="G919" i="15" s="1"/>
  <c r="G525" i="17"/>
  <c r="G906" i="15" s="1"/>
  <c r="G511" i="17"/>
  <c r="G892" i="15" s="1"/>
  <c r="G499" i="17"/>
  <c r="G880" i="15" s="1"/>
  <c r="G484" i="17"/>
  <c r="G865" i="15" s="1"/>
  <c r="G472" i="17"/>
  <c r="G853" i="15" s="1"/>
  <c r="G459" i="17"/>
  <c r="G840" i="15" s="1"/>
  <c r="G446" i="17"/>
  <c r="G827" i="15" s="1"/>
  <c r="G434" i="17"/>
  <c r="G815" i="15" s="1"/>
  <c r="G422" i="17"/>
  <c r="G803" i="15" s="1"/>
  <c r="G409" i="17"/>
  <c r="G790" i="15" s="1"/>
  <c r="G397" i="17"/>
  <c r="G778" i="15" s="1"/>
  <c r="G385" i="17"/>
  <c r="G766" i="15" s="1"/>
  <c r="G373" i="17"/>
  <c r="G754" i="15" s="1"/>
  <c r="G361" i="17"/>
  <c r="G742" i="15" s="1"/>
  <c r="G349" i="17"/>
  <c r="G730" i="15" s="1"/>
  <c r="G336" i="17"/>
  <c r="G717" i="15" s="1"/>
  <c r="G324" i="17"/>
  <c r="G705" i="15" s="1"/>
  <c r="G311" i="17"/>
  <c r="G692" i="15" s="1"/>
  <c r="G297" i="17"/>
  <c r="G678" i="15" s="1"/>
  <c r="G282" i="17"/>
  <c r="G663" i="15" s="1"/>
  <c r="G269" i="17"/>
  <c r="G650" i="15" s="1"/>
  <c r="G254" i="17"/>
  <c r="G635" i="15" s="1"/>
  <c r="G242" i="17"/>
  <c r="G623" i="15" s="1"/>
  <c r="G230" i="17"/>
  <c r="G611" i="15" s="1"/>
  <c r="G217" i="17"/>
  <c r="G598" i="15" s="1"/>
  <c r="G205" i="17"/>
  <c r="G586" i="15" s="1"/>
  <c r="G193" i="17"/>
  <c r="G574" i="15" s="1"/>
  <c r="G178" i="17"/>
  <c r="G559" i="15" s="1"/>
  <c r="G165" i="17"/>
  <c r="G546" i="15" s="1"/>
  <c r="G152" i="17"/>
  <c r="G533" i="15" s="1"/>
  <c r="G140" i="17"/>
  <c r="G521" i="15" s="1"/>
  <c r="G127" i="17"/>
  <c r="G508" i="15" s="1"/>
  <c r="G114" i="17"/>
  <c r="G495" i="15" s="1"/>
  <c r="G99" i="17"/>
  <c r="G480" i="15" s="1"/>
  <c r="G85" i="17"/>
  <c r="G466" i="15" s="1"/>
  <c r="G72" i="17"/>
  <c r="G453" i="15" s="1"/>
  <c r="G60" i="17"/>
  <c r="G441" i="15" s="1"/>
  <c r="G47" i="17"/>
  <c r="G428" i="15" s="1"/>
  <c r="G35" i="17"/>
  <c r="G416" i="15" s="1"/>
  <c r="G22" i="17"/>
  <c r="G403" i="15" s="1"/>
  <c r="G8" i="17"/>
  <c r="G389" i="15" s="1"/>
  <c r="G3124" i="17"/>
  <c r="G3137" i="15" s="1"/>
  <c r="G3111" i="17"/>
  <c r="G3124" i="15" s="1"/>
  <c r="G3098" i="17"/>
  <c r="G3111" i="15" s="1"/>
  <c r="G3086" i="17"/>
  <c r="G3099" i="15" s="1"/>
  <c r="G3074" i="17"/>
  <c r="G3087" i="15" s="1"/>
  <c r="G3061" i="17"/>
  <c r="G3074" i="15" s="1"/>
  <c r="G3049" i="17"/>
  <c r="G3062" i="15" s="1"/>
  <c r="G3037" i="17"/>
  <c r="G3050" i="15" s="1"/>
  <c r="G3025" i="17"/>
  <c r="G3038" i="15" s="1"/>
  <c r="G3013" i="17"/>
  <c r="G3026" i="15" s="1"/>
  <c r="G3001" i="17"/>
  <c r="G3014" i="15" s="1"/>
  <c r="G2989" i="17"/>
  <c r="G3002" i="15" s="1"/>
  <c r="G2977" i="17"/>
  <c r="G2990" i="15" s="1"/>
  <c r="G2965" i="17"/>
  <c r="G2978" i="15" s="1"/>
  <c r="G2953" i="17"/>
  <c r="G2966" i="15" s="1"/>
  <c r="G2941" i="17"/>
  <c r="G2954" i="15" s="1"/>
  <c r="G2929" i="17"/>
  <c r="G2942" i="15" s="1"/>
  <c r="G2917" i="17"/>
  <c r="G2930" i="15" s="1"/>
  <c r="G2905" i="17"/>
  <c r="G2918" i="15" s="1"/>
  <c r="G2895" i="17"/>
  <c r="G2908" i="15" s="1"/>
  <c r="G2883" i="17"/>
  <c r="G2896" i="15" s="1"/>
  <c r="G2871" i="17"/>
  <c r="G2884" i="15" s="1"/>
  <c r="G2859" i="17"/>
  <c r="G2872" i="15" s="1"/>
  <c r="G2847" i="17"/>
  <c r="G2860" i="15" s="1"/>
  <c r="G2837" i="17"/>
  <c r="G2850" i="15" s="1"/>
  <c r="G2824" i="17"/>
  <c r="G2837" i="15" s="1"/>
  <c r="G2812" i="17"/>
  <c r="G2825" i="15" s="1"/>
  <c r="G2800" i="17"/>
  <c r="G2813" i="15" s="1"/>
  <c r="G2788" i="17"/>
  <c r="G2801" i="15" s="1"/>
  <c r="G2776" i="17"/>
  <c r="G2789" i="15" s="1"/>
  <c r="G2764" i="17"/>
  <c r="G2777" i="15" s="1"/>
  <c r="G2752" i="17"/>
  <c r="G2765" i="15" s="1"/>
  <c r="G2740" i="17"/>
  <c r="G2753" i="15" s="1"/>
  <c r="G2728" i="17"/>
  <c r="G374" i="15" s="1"/>
  <c r="G2716" i="17"/>
  <c r="G362" i="15" s="1"/>
  <c r="G2703" i="17"/>
  <c r="G349" i="15" s="1"/>
  <c r="G2691" i="17"/>
  <c r="G337" i="15" s="1"/>
  <c r="G2678" i="17"/>
  <c r="G324" i="15" s="1"/>
  <c r="G2666" i="17"/>
  <c r="G312" i="15" s="1"/>
  <c r="G2654" i="17"/>
  <c r="G300" i="15" s="1"/>
  <c r="G2642" i="17"/>
  <c r="G288" i="15" s="1"/>
  <c r="G2630" i="17"/>
  <c r="G276" i="15" s="1"/>
  <c r="G2618" i="17"/>
  <c r="G264" i="15" s="1"/>
  <c r="G2606" i="17"/>
  <c r="G252" i="15" s="1"/>
  <c r="G2594" i="17"/>
  <c r="G240" i="15" s="1"/>
  <c r="G2582" i="17"/>
  <c r="G229" i="15" s="1"/>
  <c r="G2570" i="17"/>
  <c r="G217" i="15" s="1"/>
  <c r="G2558" i="17"/>
  <c r="G205" i="15" s="1"/>
  <c r="G2546" i="17"/>
  <c r="G193" i="15" s="1"/>
  <c r="G2534" i="17"/>
  <c r="G181" i="15" s="1"/>
  <c r="G2522" i="17"/>
  <c r="G169" i="15" s="1"/>
  <c r="G2510" i="17"/>
  <c r="G157" i="15" s="1"/>
  <c r="G2498" i="17"/>
  <c r="G145" i="15" s="1"/>
  <c r="G2486" i="17"/>
  <c r="G133" i="15" s="1"/>
  <c r="G2474" i="17"/>
  <c r="G121" i="15" s="1"/>
  <c r="G2461" i="17"/>
  <c r="G108" i="15" s="1"/>
  <c r="G2449" i="17"/>
  <c r="G2748" i="15" s="1"/>
  <c r="G2437" i="17"/>
  <c r="G2736" i="15" s="1"/>
  <c r="G2425" i="17"/>
  <c r="G92" i="15" s="1"/>
  <c r="G2413" i="17"/>
  <c r="G82" i="15" s="1"/>
  <c r="G2400" i="17"/>
  <c r="G69" i="15" s="1"/>
  <c r="G2388" i="17"/>
  <c r="G57" i="15" s="1"/>
  <c r="G2376" i="17"/>
  <c r="G45" i="15" s="1"/>
  <c r="G2364" i="17"/>
  <c r="G33" i="15" s="1"/>
  <c r="G2352" i="17"/>
  <c r="G21" i="15" s="1"/>
  <c r="G2339" i="17"/>
  <c r="G2714" i="15" s="1"/>
  <c r="G2327" i="17"/>
  <c r="G2702" i="15" s="1"/>
  <c r="G2315" i="17"/>
  <c r="G2690" i="15" s="1"/>
  <c r="G2303" i="17"/>
  <c r="G2678" i="15" s="1"/>
  <c r="G2291" i="17"/>
  <c r="G2666" i="15" s="1"/>
  <c r="G2279" i="17"/>
  <c r="G2654" i="15" s="1"/>
  <c r="G2267" i="17"/>
  <c r="G2642" i="15" s="1"/>
  <c r="G2255" i="17"/>
  <c r="G2630" i="15" s="1"/>
  <c r="G2243" i="17"/>
  <c r="G2618" i="15" s="1"/>
  <c r="G2231" i="17"/>
  <c r="G2606" i="15" s="1"/>
  <c r="G2219" i="17"/>
  <c r="G2594" i="15" s="1"/>
  <c r="G2208" i="17"/>
  <c r="G2583" i="15" s="1"/>
  <c r="G2195" i="17"/>
  <c r="G2570" i="15" s="1"/>
  <c r="G2183" i="17"/>
  <c r="G2558" i="15" s="1"/>
  <c r="G2171" i="17"/>
  <c r="G2546" i="15" s="1"/>
  <c r="G2159" i="17"/>
  <c r="G2534" i="15" s="1"/>
  <c r="G2147" i="17"/>
  <c r="G2522" i="15" s="1"/>
  <c r="G2135" i="17"/>
  <c r="G2510" i="15" s="1"/>
  <c r="G2123" i="17"/>
  <c r="G2498" i="15" s="1"/>
  <c r="G2111" i="17"/>
  <c r="G2486" i="15" s="1"/>
  <c r="G2099" i="17"/>
  <c r="G2474" i="15" s="1"/>
  <c r="G2087" i="17"/>
  <c r="G2462" i="15" s="1"/>
  <c r="G2075" i="17"/>
  <c r="G2450" i="15" s="1"/>
  <c r="G2063" i="17"/>
  <c r="G2438" i="15" s="1"/>
  <c r="G2051" i="17"/>
  <c r="G2426" i="15" s="1"/>
  <c r="G2038" i="17"/>
  <c r="G2413" i="15" s="1"/>
  <c r="G2025" i="17"/>
  <c r="G2400" i="15" s="1"/>
  <c r="G2013" i="17"/>
  <c r="G2388" i="15" s="1"/>
  <c r="G2001" i="17"/>
  <c r="G2376" i="15" s="1"/>
  <c r="G1987" i="17"/>
  <c r="G2362" i="15" s="1"/>
  <c r="G1976" i="17"/>
  <c r="G2351" i="15" s="1"/>
  <c r="G1964" i="17"/>
  <c r="G2339" i="15" s="1"/>
  <c r="G1951" i="17"/>
  <c r="G2326" i="15" s="1"/>
  <c r="G1939" i="17"/>
  <c r="G2314" i="15" s="1"/>
  <c r="G1928" i="17"/>
  <c r="G2303" i="15" s="1"/>
  <c r="G1911" i="17"/>
  <c r="G2286" i="15" s="1"/>
  <c r="G1899" i="17"/>
  <c r="G2274" i="15" s="1"/>
  <c r="G1887" i="17"/>
  <c r="G2262" i="15" s="1"/>
  <c r="G1875" i="17"/>
  <c r="G2250" i="15" s="1"/>
  <c r="G1863" i="17"/>
  <c r="G2238" i="15" s="1"/>
  <c r="G1849" i="17"/>
  <c r="G2224" i="15" s="1"/>
  <c r="G1836" i="17"/>
  <c r="G2211" i="15" s="1"/>
  <c r="G1824" i="17"/>
  <c r="G2199" i="15" s="1"/>
  <c r="G1812" i="17"/>
  <c r="G2187" i="15" s="1"/>
  <c r="G1800" i="17"/>
  <c r="G2175" i="15" s="1"/>
  <c r="G1788" i="17"/>
  <c r="G2163" i="15" s="1"/>
  <c r="G1775" i="17"/>
  <c r="G2150" i="15" s="1"/>
  <c r="G1761" i="17"/>
  <c r="G2136" i="15" s="1"/>
  <c r="G1749" i="17"/>
  <c r="G2124" i="15" s="1"/>
  <c r="G1737" i="17"/>
  <c r="G2112" i="15" s="1"/>
  <c r="G1725" i="17"/>
  <c r="G2100" i="15" s="1"/>
  <c r="G1713" i="17"/>
  <c r="G2088" i="15" s="1"/>
  <c r="G1701" i="17"/>
  <c r="G2076" i="15" s="1"/>
  <c r="G1689" i="17"/>
  <c r="G2064" i="15" s="1"/>
  <c r="G1676" i="17"/>
  <c r="G2051" i="15" s="1"/>
  <c r="G1664" i="17"/>
  <c r="G2039" i="15" s="1"/>
  <c r="G1650" i="17"/>
  <c r="G2025" i="15" s="1"/>
  <c r="G1639" i="17"/>
  <c r="G2014" i="15" s="1"/>
  <c r="G1628" i="17"/>
  <c r="G2003" i="15" s="1"/>
  <c r="G1616" i="17"/>
  <c r="G1991" i="15" s="1"/>
  <c r="G1603" i="17"/>
  <c r="G1978" i="15" s="1"/>
  <c r="G1589" i="17"/>
  <c r="G1964" i="15" s="1"/>
  <c r="G1575" i="17"/>
  <c r="G1950" i="15" s="1"/>
  <c r="G1563" i="17"/>
  <c r="G1938" i="15" s="1"/>
  <c r="G1550" i="17"/>
  <c r="G1925" i="15" s="1"/>
  <c r="G1538" i="17"/>
  <c r="G1913" i="15" s="1"/>
  <c r="G1526" i="17"/>
  <c r="G1901" i="15" s="1"/>
  <c r="G1514" i="17"/>
  <c r="G1889" i="15" s="1"/>
  <c r="G1502" i="17"/>
  <c r="G1877" i="15" s="1"/>
  <c r="G1490" i="17"/>
  <c r="G1865" i="15" s="1"/>
  <c r="G1476" i="17"/>
  <c r="G1851" i="15" s="1"/>
  <c r="G1462" i="17"/>
  <c r="G1837" i="15" s="1"/>
  <c r="G1450" i="17"/>
  <c r="G1825" i="15" s="1"/>
  <c r="G1438" i="17"/>
  <c r="G1813" i="15" s="1"/>
  <c r="G1426" i="17"/>
  <c r="G1801" i="15" s="1"/>
  <c r="G1413" i="17"/>
  <c r="G1788" i="15" s="1"/>
  <c r="G1401" i="17"/>
  <c r="G1776" i="15" s="1"/>
  <c r="G1389" i="17"/>
  <c r="G1764" i="15" s="1"/>
  <c r="G1377" i="17"/>
  <c r="G16" i="15" s="1"/>
  <c r="G1365" i="17"/>
  <c r="G1746" i="15" s="1"/>
  <c r="G1353" i="17"/>
  <c r="G1734" i="15" s="1"/>
  <c r="G1341" i="17"/>
  <c r="G1722" i="15" s="1"/>
  <c r="G1329" i="17"/>
  <c r="G1710" i="15" s="1"/>
  <c r="G1317" i="17"/>
  <c r="G1698" i="15" s="1"/>
  <c r="G1305" i="17"/>
  <c r="G1686" i="15" s="1"/>
  <c r="G1293" i="17"/>
  <c r="G1674" i="15" s="1"/>
  <c r="G1281" i="17"/>
  <c r="G1662" i="15" s="1"/>
  <c r="G1269" i="17"/>
  <c r="G1650" i="15" s="1"/>
  <c r="G1255" i="17"/>
  <c r="G1636" i="15" s="1"/>
  <c r="G1243" i="17"/>
  <c r="G1624" i="15" s="1"/>
  <c r="G1230" i="17"/>
  <c r="G1611" i="15" s="1"/>
  <c r="G1218" i="17"/>
  <c r="G1599" i="15" s="1"/>
  <c r="G1205" i="17"/>
  <c r="G1586" i="15" s="1"/>
  <c r="G1192" i="17"/>
  <c r="G1573" i="15" s="1"/>
  <c r="G1179" i="17"/>
  <c r="G1560" i="15" s="1"/>
  <c r="G1166" i="17"/>
  <c r="G1547" i="15" s="1"/>
  <c r="G1154" i="17"/>
  <c r="G1535" i="15" s="1"/>
  <c r="G1142" i="17"/>
  <c r="G1523" i="15" s="1"/>
  <c r="G1130" i="17"/>
  <c r="G1511" i="15" s="1"/>
  <c r="G1118" i="17"/>
  <c r="G1499" i="15" s="1"/>
  <c r="G1106" i="17"/>
  <c r="G1487" i="15" s="1"/>
  <c r="G1094" i="17"/>
  <c r="G1475" i="15" s="1"/>
  <c r="G1082" i="17"/>
  <c r="G1463" i="15" s="1"/>
  <c r="G1070" i="17"/>
  <c r="G1451" i="15" s="1"/>
  <c r="G1058" i="17"/>
  <c r="G1439" i="15" s="1"/>
  <c r="G1045" i="17"/>
  <c r="G1426" i="15" s="1"/>
  <c r="G1033" i="17"/>
  <c r="G1414" i="15" s="1"/>
  <c r="G1021" i="17"/>
  <c r="G1402" i="15" s="1"/>
  <c r="G1009" i="17"/>
  <c r="G1390" i="15" s="1"/>
  <c r="G997" i="17"/>
  <c r="G1378" i="15" s="1"/>
  <c r="G984" i="17"/>
  <c r="G1365" i="15" s="1"/>
  <c r="G972" i="17"/>
  <c r="G1353" i="15" s="1"/>
  <c r="G960" i="17"/>
  <c r="G1341" i="15" s="1"/>
  <c r="G947" i="17"/>
  <c r="G1328" i="15" s="1"/>
  <c r="G935" i="17"/>
  <c r="G1316" i="15" s="1"/>
  <c r="G923" i="17"/>
  <c r="G1304" i="15" s="1"/>
  <c r="G911" i="17"/>
  <c r="G1292" i="15" s="1"/>
  <c r="G899" i="17"/>
  <c r="G1280" i="15" s="1"/>
  <c r="G887" i="17"/>
  <c r="G1268" i="15" s="1"/>
  <c r="G873" i="17"/>
  <c r="G1254" i="15" s="1"/>
  <c r="G861" i="17"/>
  <c r="G1242" i="15" s="1"/>
  <c r="G849" i="17"/>
  <c r="G1230" i="15" s="1"/>
  <c r="G837" i="17"/>
  <c r="G1218" i="15" s="1"/>
  <c r="G824" i="17"/>
  <c r="G1205" i="15" s="1"/>
  <c r="G812" i="17"/>
  <c r="G1193" i="15" s="1"/>
  <c r="G799" i="17"/>
  <c r="G1180" i="15" s="1"/>
  <c r="G785" i="17"/>
  <c r="G1166" i="15" s="1"/>
  <c r="G773" i="17"/>
  <c r="G1154" i="15" s="1"/>
  <c r="G761" i="17"/>
  <c r="G1142" i="15" s="1"/>
  <c r="G748" i="17"/>
  <c r="G1129" i="15" s="1"/>
  <c r="G735" i="17"/>
  <c r="G1116" i="15" s="1"/>
  <c r="G723" i="17"/>
  <c r="G1104" i="15" s="1"/>
  <c r="G711" i="17"/>
  <c r="G1092" i="15" s="1"/>
  <c r="G699" i="17"/>
  <c r="G1080" i="15" s="1"/>
  <c r="G687" i="17"/>
  <c r="G1068" i="15" s="1"/>
  <c r="G675" i="17"/>
  <c r="G1056" i="15" s="1"/>
  <c r="G663" i="17"/>
  <c r="G1044" i="15" s="1"/>
  <c r="G651" i="17"/>
  <c r="G1032" i="15" s="1"/>
  <c r="G638" i="17"/>
  <c r="G1019" i="15" s="1"/>
  <c r="G625" i="17"/>
  <c r="G1006" i="15" s="1"/>
  <c r="G613" i="17"/>
  <c r="G994" i="15" s="1"/>
  <c r="G601" i="17"/>
  <c r="G982" i="15" s="1"/>
  <c r="G587" i="17"/>
  <c r="G968" i="15" s="1"/>
  <c r="G575" i="17"/>
  <c r="G956" i="15" s="1"/>
  <c r="G562" i="17"/>
  <c r="G943" i="15" s="1"/>
  <c r="G549" i="17"/>
  <c r="G930" i="15" s="1"/>
  <c r="G537" i="17"/>
  <c r="G918" i="15" s="1"/>
  <c r="G524" i="17"/>
  <c r="G905" i="15" s="1"/>
  <c r="G510" i="17"/>
  <c r="G891" i="15" s="1"/>
  <c r="G498" i="17"/>
  <c r="G879" i="15" s="1"/>
  <c r="G486" i="17"/>
  <c r="G867" i="15" s="1"/>
  <c r="G470" i="17"/>
  <c r="G851" i="15" s="1"/>
  <c r="G458" i="17"/>
  <c r="G839" i="15" s="1"/>
  <c r="G445" i="17"/>
  <c r="G826" i="15" s="1"/>
  <c r="G433" i="17"/>
  <c r="G814" i="15" s="1"/>
  <c r="G421" i="17"/>
  <c r="G802" i="15" s="1"/>
  <c r="G408" i="17"/>
  <c r="G789" i="15" s="1"/>
  <c r="G396" i="17"/>
  <c r="G777" i="15" s="1"/>
  <c r="G384" i="17"/>
  <c r="G765" i="15" s="1"/>
  <c r="G372" i="17"/>
  <c r="G753" i="15" s="1"/>
  <c r="G360" i="17"/>
  <c r="G741" i="15" s="1"/>
  <c r="G348" i="17"/>
  <c r="G729" i="15" s="1"/>
  <c r="G335" i="17"/>
  <c r="G716" i="15" s="1"/>
  <c r="G323" i="17"/>
  <c r="G704" i="15" s="1"/>
  <c r="G310" i="17"/>
  <c r="G691" i="15" s="1"/>
  <c r="G294" i="17"/>
  <c r="G675" i="15" s="1"/>
  <c r="G281" i="17"/>
  <c r="G662" i="15" s="1"/>
  <c r="G268" i="17"/>
  <c r="G649" i="15" s="1"/>
  <c r="G253" i="17"/>
  <c r="G634" i="15" s="1"/>
  <c r="G241" i="17"/>
  <c r="G622" i="15" s="1"/>
  <c r="G229" i="17"/>
  <c r="G610" i="15" s="1"/>
  <c r="G216" i="17"/>
  <c r="G597" i="15" s="1"/>
  <c r="G204" i="17"/>
  <c r="G585" i="15" s="1"/>
  <c r="G192" i="17"/>
  <c r="G573" i="15" s="1"/>
  <c r="G177" i="17"/>
  <c r="G558" i="15" s="1"/>
  <c r="G164" i="17"/>
  <c r="G545" i="15" s="1"/>
  <c r="G151" i="17"/>
  <c r="G532" i="15" s="1"/>
  <c r="G139" i="17"/>
  <c r="G520" i="15" s="1"/>
  <c r="G126" i="17"/>
  <c r="G507" i="15" s="1"/>
  <c r="G113" i="17"/>
  <c r="G494" i="15" s="1"/>
  <c r="G98" i="17"/>
  <c r="G479" i="15" s="1"/>
  <c r="G84" i="17"/>
  <c r="G465" i="15" s="1"/>
  <c r="G71" i="17"/>
  <c r="G452" i="15" s="1"/>
  <c r="G59" i="17"/>
  <c r="G440" i="15" s="1"/>
  <c r="G46" i="17"/>
  <c r="G427" i="15" s="1"/>
  <c r="G34" i="17"/>
  <c r="G415" i="15" s="1"/>
  <c r="G21" i="17"/>
  <c r="G402" i="15" s="1"/>
  <c r="G7" i="17"/>
  <c r="G388" i="15" s="1"/>
  <c r="G3319" i="17"/>
  <c r="G3332" i="15" s="1"/>
  <c r="G3306" i="17"/>
  <c r="G3319" i="15" s="1"/>
  <c r="G3294" i="17"/>
  <c r="G3307" i="15" s="1"/>
  <c r="G3281" i="17"/>
  <c r="G3294" i="15" s="1"/>
  <c r="G3269" i="17"/>
  <c r="G3282" i="15" s="1"/>
  <c r="G3257" i="17"/>
  <c r="G3270" i="15" s="1"/>
  <c r="G3245" i="17"/>
  <c r="G3258" i="15" s="1"/>
  <c r="G3233" i="17"/>
  <c r="G3246" i="15" s="1"/>
  <c r="G3221" i="17"/>
  <c r="G3234" i="15" s="1"/>
  <c r="G3208" i="17"/>
  <c r="G3221" i="15" s="1"/>
  <c r="G3196" i="17"/>
  <c r="G3209" i="15" s="1"/>
  <c r="G3183" i="17"/>
  <c r="G3196" i="15" s="1"/>
  <c r="G3171" i="17"/>
  <c r="G3184" i="15" s="1"/>
  <c r="G3159" i="17"/>
  <c r="G3172" i="15" s="1"/>
  <c r="G3147" i="17"/>
  <c r="G3160" i="15" s="1"/>
  <c r="G3135" i="17"/>
  <c r="G3148" i="15" s="1"/>
  <c r="G3123" i="17"/>
  <c r="G3136" i="15" s="1"/>
  <c r="G3110" i="17"/>
  <c r="G3123" i="15" s="1"/>
  <c r="G3097" i="17"/>
  <c r="G3110" i="15" s="1"/>
  <c r="G3085" i="17"/>
  <c r="G3098" i="15" s="1"/>
  <c r="G3073" i="17"/>
  <c r="G3086" i="15" s="1"/>
  <c r="G3060" i="17"/>
  <c r="G3073" i="15" s="1"/>
  <c r="G3048" i="17"/>
  <c r="G3061" i="15" s="1"/>
  <c r="G3036" i="17"/>
  <c r="G3049" i="15" s="1"/>
  <c r="G3024" i="17"/>
  <c r="G3037" i="15" s="1"/>
  <c r="G3012" i="17"/>
  <c r="G3025" i="15" s="1"/>
  <c r="G3000" i="17"/>
  <c r="G3013" i="15" s="1"/>
  <c r="G2988" i="17"/>
  <c r="G3001" i="15" s="1"/>
  <c r="G2976" i="17"/>
  <c r="G2989" i="15" s="1"/>
  <c r="G2964" i="17"/>
  <c r="G2977" i="15" s="1"/>
  <c r="G2952" i="17"/>
  <c r="G2965" i="15" s="1"/>
  <c r="G2940" i="17"/>
  <c r="G2953" i="15" s="1"/>
  <c r="G2928" i="17"/>
  <c r="G2941" i="15" s="1"/>
  <c r="G2916" i="17"/>
  <c r="G2929" i="15" s="1"/>
  <c r="G2904" i="17"/>
  <c r="G2917" i="15" s="1"/>
  <c r="G2894" i="17"/>
  <c r="G2907" i="15" s="1"/>
  <c r="G2882" i="17"/>
  <c r="G2895" i="15" s="1"/>
  <c r="G2870" i="17"/>
  <c r="G2883" i="15" s="1"/>
  <c r="G2858" i="17"/>
  <c r="G2871" i="15" s="1"/>
  <c r="G2846" i="17"/>
  <c r="G2859" i="15" s="1"/>
  <c r="G2836" i="17"/>
  <c r="G2849" i="15" s="1"/>
  <c r="G2823" i="17"/>
  <c r="G2836" i="15" s="1"/>
  <c r="G2811" i="17"/>
  <c r="G2824" i="15" s="1"/>
  <c r="G2799" i="17"/>
  <c r="G2812" i="15" s="1"/>
  <c r="G2787" i="17"/>
  <c r="G2800" i="15" s="1"/>
  <c r="G2775" i="17"/>
  <c r="G2788" i="15" s="1"/>
  <c r="G2763" i="17"/>
  <c r="G2776" i="15" s="1"/>
  <c r="G2751" i="17"/>
  <c r="G2764" i="15" s="1"/>
  <c r="G2739" i="17"/>
  <c r="G2752" i="15" s="1"/>
  <c r="G2727" i="17"/>
  <c r="G373" i="15" s="1"/>
  <c r="G2715" i="17"/>
  <c r="G361" i="15" s="1"/>
  <c r="G2702" i="17"/>
  <c r="G348" i="15" s="1"/>
  <c r="G2689" i="17"/>
  <c r="G335" i="15" s="1"/>
  <c r="G2677" i="17"/>
  <c r="G323" i="15" s="1"/>
  <c r="G2665" i="17"/>
  <c r="G311" i="15" s="1"/>
  <c r="G2653" i="17"/>
  <c r="G299" i="15" s="1"/>
  <c r="G2641" i="17"/>
  <c r="G287" i="15" s="1"/>
  <c r="G2629" i="17"/>
  <c r="G275" i="15" s="1"/>
  <c r="G2617" i="17"/>
  <c r="G263" i="15" s="1"/>
  <c r="G2605" i="17"/>
  <c r="G251" i="15" s="1"/>
  <c r="G2593" i="17"/>
  <c r="G239" i="15" s="1"/>
  <c r="G2581" i="17"/>
  <c r="G228" i="15" s="1"/>
  <c r="G2569" i="17"/>
  <c r="G216" i="15" s="1"/>
  <c r="G2557" i="17"/>
  <c r="G204" i="15" s="1"/>
  <c r="G2545" i="17"/>
  <c r="G192" i="15" s="1"/>
  <c r="G2533" i="17"/>
  <c r="G180" i="15" s="1"/>
  <c r="G2521" i="17"/>
  <c r="G168" i="15" s="1"/>
  <c r="G2509" i="17"/>
  <c r="G156" i="15" s="1"/>
  <c r="G2497" i="17"/>
  <c r="G144" i="15" s="1"/>
  <c r="G2485" i="17"/>
  <c r="G132" i="15" s="1"/>
  <c r="G2473" i="17"/>
  <c r="G120" i="15" s="1"/>
  <c r="G2460" i="17"/>
  <c r="G107" i="15" s="1"/>
  <c r="G2448" i="17"/>
  <c r="G2747" i="15" s="1"/>
  <c r="G2436" i="17"/>
  <c r="G2735" i="15" s="1"/>
  <c r="G2424" i="17"/>
  <c r="G91" i="15" s="1"/>
  <c r="G2412" i="17"/>
  <c r="G81" i="15" s="1"/>
  <c r="G2399" i="17"/>
  <c r="G68" i="15" s="1"/>
  <c r="G2387" i="17"/>
  <c r="G56" i="15" s="1"/>
  <c r="G2375" i="17"/>
  <c r="G44" i="15" s="1"/>
  <c r="G2363" i="17"/>
  <c r="G32" i="15" s="1"/>
  <c r="G2351" i="17"/>
  <c r="G2726" i="15" s="1"/>
  <c r="G2338" i="17"/>
  <c r="G2713" i="15" s="1"/>
  <c r="G2326" i="17"/>
  <c r="G2701" i="15" s="1"/>
  <c r="G2314" i="17"/>
  <c r="G2689" i="15" s="1"/>
  <c r="G2302" i="17"/>
  <c r="G2677" i="15" s="1"/>
  <c r="G2290" i="17"/>
  <c r="G2665" i="15" s="1"/>
  <c r="G2278" i="17"/>
  <c r="G2653" i="15" s="1"/>
  <c r="G2266" i="17"/>
  <c r="G2641" i="15" s="1"/>
  <c r="G2254" i="17"/>
  <c r="G2629" i="15" s="1"/>
  <c r="G2242" i="17"/>
  <c r="G2617" i="15" s="1"/>
  <c r="G2230" i="17"/>
  <c r="G2605" i="15" s="1"/>
  <c r="G2218" i="17"/>
  <c r="G2593" i="15" s="1"/>
  <c r="G2207" i="17"/>
  <c r="G2582" i="15" s="1"/>
  <c r="G2194" i="17"/>
  <c r="G2569" i="15" s="1"/>
  <c r="G2182" i="17"/>
  <c r="G2557" i="15" s="1"/>
  <c r="G2170" i="17"/>
  <c r="G2545" i="15" s="1"/>
  <c r="G2158" i="17"/>
  <c r="G2533" i="15" s="1"/>
  <c r="G2146" i="17"/>
  <c r="G2521" i="15" s="1"/>
  <c r="G2134" i="17"/>
  <c r="G2509" i="15" s="1"/>
  <c r="G2122" i="17"/>
  <c r="G2497" i="15" s="1"/>
  <c r="G2110" i="17"/>
  <c r="G2485" i="15" s="1"/>
  <c r="G2098" i="17"/>
  <c r="G2473" i="15" s="1"/>
  <c r="G2086" i="17"/>
  <c r="G2461" i="15" s="1"/>
  <c r="G2074" i="17"/>
  <c r="G2449" i="15" s="1"/>
  <c r="G2062" i="17"/>
  <c r="G2437" i="15" s="1"/>
  <c r="G2050" i="17"/>
  <c r="G2425" i="15" s="1"/>
  <c r="G2037" i="17"/>
  <c r="G2412" i="15" s="1"/>
  <c r="G2024" i="17"/>
  <c r="G2399" i="15" s="1"/>
  <c r="G2012" i="17"/>
  <c r="G2387" i="15" s="1"/>
  <c r="G1999" i="17"/>
  <c r="G2374" i="15" s="1"/>
  <c r="G1986" i="17"/>
  <c r="G2361" i="15" s="1"/>
  <c r="G1975" i="17"/>
  <c r="G2350" i="15" s="1"/>
  <c r="G1963" i="17"/>
  <c r="G2338" i="15" s="1"/>
  <c r="G1950" i="17"/>
  <c r="G2325" i="15" s="1"/>
  <c r="G1938" i="17"/>
  <c r="G2313" i="15" s="1"/>
  <c r="G1927" i="17"/>
  <c r="G2302" i="15" s="1"/>
  <c r="G1909" i="17"/>
  <c r="G2284" i="15" s="1"/>
  <c r="G1898" i="17"/>
  <c r="G2273" i="15" s="1"/>
  <c r="G1886" i="17"/>
  <c r="G2261" i="15" s="1"/>
  <c r="G1874" i="17"/>
  <c r="G2249" i="15" s="1"/>
  <c r="G1862" i="17"/>
  <c r="G2237" i="15" s="1"/>
  <c r="G1848" i="17"/>
  <c r="G2223" i="15" s="1"/>
  <c r="G1835" i="17"/>
  <c r="G2210" i="15" s="1"/>
  <c r="G1822" i="17"/>
  <c r="G2197" i="15" s="1"/>
  <c r="G1811" i="17"/>
  <c r="G2186" i="15" s="1"/>
  <c r="G1799" i="17"/>
  <c r="G2174" i="15" s="1"/>
  <c r="G1787" i="17"/>
  <c r="G2162" i="15" s="1"/>
  <c r="G1772" i="17"/>
  <c r="G2147" i="15" s="1"/>
  <c r="G1760" i="17"/>
  <c r="G2135" i="15" s="1"/>
  <c r="G1748" i="17"/>
  <c r="G2123" i="15" s="1"/>
  <c r="G1736" i="17"/>
  <c r="G2111" i="15" s="1"/>
  <c r="G1724" i="17"/>
  <c r="G2099" i="15" s="1"/>
  <c r="G1712" i="17"/>
  <c r="G2087" i="15" s="1"/>
  <c r="G1700" i="17"/>
  <c r="G2075" i="15" s="1"/>
  <c r="G1687" i="17"/>
  <c r="G2062" i="15" s="1"/>
  <c r="G1675" i="17"/>
  <c r="G2050" i="15" s="1"/>
  <c r="G1663" i="17"/>
  <c r="G2038" i="15" s="1"/>
  <c r="G1638" i="17"/>
  <c r="G2013" i="15" s="1"/>
  <c r="G1627" i="17"/>
  <c r="G2002" i="15" s="1"/>
  <c r="G1615" i="17"/>
  <c r="G1990" i="15" s="1"/>
  <c r="G1601" i="17"/>
  <c r="G1976" i="15" s="1"/>
  <c r="G1588" i="17"/>
  <c r="G1963" i="15" s="1"/>
  <c r="G1574" i="17"/>
  <c r="G1949" i="15" s="1"/>
  <c r="G1562" i="17"/>
  <c r="G1937" i="15" s="1"/>
  <c r="G1549" i="17"/>
  <c r="G1924" i="15" s="1"/>
  <c r="G1537" i="17"/>
  <c r="G1912" i="15" s="1"/>
  <c r="G1525" i="17"/>
  <c r="G1900" i="15" s="1"/>
  <c r="G1513" i="17"/>
  <c r="G1888" i="15" s="1"/>
  <c r="G1501" i="17"/>
  <c r="G1876" i="15" s="1"/>
  <c r="G1489" i="17"/>
  <c r="G1864" i="15" s="1"/>
  <c r="G1475" i="17"/>
  <c r="G1850" i="15" s="1"/>
  <c r="G1460" i="17"/>
  <c r="G1835" i="15" s="1"/>
  <c r="G1449" i="17"/>
  <c r="G1824" i="15" s="1"/>
  <c r="G1437" i="17"/>
  <c r="G1812" i="15" s="1"/>
  <c r="G1425" i="17"/>
  <c r="G1800" i="15" s="1"/>
  <c r="G1412" i="17"/>
  <c r="G1787" i="15" s="1"/>
  <c r="G1400" i="17"/>
  <c r="G1775" i="15" s="1"/>
  <c r="G1388" i="17"/>
  <c r="G1763" i="15" s="1"/>
  <c r="G1376" i="17"/>
  <c r="G15" i="15" s="1"/>
  <c r="G1364" i="17"/>
  <c r="G1745" i="15" s="1"/>
  <c r="G1352" i="17"/>
  <c r="G1733" i="15" s="1"/>
  <c r="G1340" i="17"/>
  <c r="G1721" i="15" s="1"/>
  <c r="G1328" i="17"/>
  <c r="G1709" i="15" s="1"/>
  <c r="G1316" i="17"/>
  <c r="G1697" i="15" s="1"/>
  <c r="G1304" i="17"/>
  <c r="G1685" i="15" s="1"/>
  <c r="G1292" i="17"/>
  <c r="G1673" i="15" s="1"/>
  <c r="G1280" i="17"/>
  <c r="G1661" i="15" s="1"/>
  <c r="G1268" i="17"/>
  <c r="G1649" i="15" s="1"/>
  <c r="G1254" i="17"/>
  <c r="G1635" i="15" s="1"/>
  <c r="G1242" i="17"/>
  <c r="G1623" i="15" s="1"/>
  <c r="G1229" i="17"/>
  <c r="G1610" i="15" s="1"/>
  <c r="G1217" i="17"/>
  <c r="G1598" i="15" s="1"/>
  <c r="G1204" i="17"/>
  <c r="G1585" i="15" s="1"/>
  <c r="G1191" i="17"/>
  <c r="G1572" i="15" s="1"/>
  <c r="G1178" i="17"/>
  <c r="G1559" i="15" s="1"/>
  <c r="G1165" i="17"/>
  <c r="G1546" i="15" s="1"/>
  <c r="G1153" i="17"/>
  <c r="G1534" i="15" s="1"/>
  <c r="G1141" i="17"/>
  <c r="G1522" i="15" s="1"/>
  <c r="G1129" i="17"/>
  <c r="G1510" i="15" s="1"/>
  <c r="G1117" i="17"/>
  <c r="G1498" i="15" s="1"/>
  <c r="G1105" i="17"/>
  <c r="G1486" i="15" s="1"/>
  <c r="G1093" i="17"/>
  <c r="G1474" i="15" s="1"/>
  <c r="G1081" i="17"/>
  <c r="G1462" i="15" s="1"/>
  <c r="G1069" i="17"/>
  <c r="G1450" i="15" s="1"/>
  <c r="G1057" i="17"/>
  <c r="G1438" i="15" s="1"/>
  <c r="G1044" i="17"/>
  <c r="G1425" i="15" s="1"/>
  <c r="G1032" i="17"/>
  <c r="G1413" i="15" s="1"/>
  <c r="G1020" i="17"/>
  <c r="G1401" i="15" s="1"/>
  <c r="G1008" i="17"/>
  <c r="G1389" i="15" s="1"/>
  <c r="G983" i="17"/>
  <c r="G1364" i="15" s="1"/>
  <c r="G971" i="17"/>
  <c r="G1352" i="15" s="1"/>
  <c r="G958" i="17"/>
  <c r="G1339" i="15" s="1"/>
  <c r="G946" i="17"/>
  <c r="G1327" i="15" s="1"/>
  <c r="G934" i="17"/>
  <c r="G1315" i="15" s="1"/>
  <c r="G922" i="17"/>
  <c r="G1303" i="15" s="1"/>
  <c r="G910" i="17"/>
  <c r="G1291" i="15" s="1"/>
  <c r="G898" i="17"/>
  <c r="G1279" i="15" s="1"/>
  <c r="G886" i="17"/>
  <c r="G1267" i="15" s="1"/>
  <c r="G872" i="17"/>
  <c r="G1253" i="15" s="1"/>
  <c r="G860" i="17"/>
  <c r="G1241" i="15" s="1"/>
  <c r="G848" i="17"/>
  <c r="G1229" i="15" s="1"/>
  <c r="G836" i="17"/>
  <c r="G1217" i="15" s="1"/>
  <c r="G823" i="17"/>
  <c r="G1204" i="15" s="1"/>
  <c r="G811" i="17"/>
  <c r="G1192" i="15" s="1"/>
  <c r="G798" i="17"/>
  <c r="G1179" i="15" s="1"/>
  <c r="G784" i="17"/>
  <c r="G1165" i="15" s="1"/>
  <c r="G772" i="17"/>
  <c r="G1153" i="15" s="1"/>
  <c r="G760" i="17"/>
  <c r="G1141" i="15" s="1"/>
  <c r="G747" i="17"/>
  <c r="G1128" i="15" s="1"/>
  <c r="G734" i="17"/>
  <c r="G1115" i="15" s="1"/>
  <c r="G722" i="17"/>
  <c r="G1103" i="15" s="1"/>
  <c r="G710" i="17"/>
  <c r="G1091" i="15" s="1"/>
  <c r="G698" i="17"/>
  <c r="G1079" i="15" s="1"/>
  <c r="G686" i="17"/>
  <c r="G1067" i="15" s="1"/>
  <c r="G674" i="17"/>
  <c r="G1055" i="15" s="1"/>
  <c r="G662" i="17"/>
  <c r="G1043" i="15" s="1"/>
  <c r="G650" i="17"/>
  <c r="G1031" i="15" s="1"/>
  <c r="G637" i="17"/>
  <c r="G1018" i="15" s="1"/>
  <c r="G624" i="17"/>
  <c r="G1005" i="15" s="1"/>
  <c r="G612" i="17"/>
  <c r="G993" i="15" s="1"/>
  <c r="G598" i="17"/>
  <c r="G979" i="15" s="1"/>
  <c r="G586" i="17"/>
  <c r="G967" i="15" s="1"/>
  <c r="G574" i="17"/>
  <c r="G955" i="15" s="1"/>
  <c r="G561" i="17"/>
  <c r="G942" i="15" s="1"/>
  <c r="G548" i="17"/>
  <c r="G929" i="15" s="1"/>
  <c r="G536" i="17"/>
  <c r="G917" i="15" s="1"/>
  <c r="G523" i="17"/>
  <c r="G904" i="15" s="1"/>
  <c r="G509" i="17"/>
  <c r="G890" i="15" s="1"/>
  <c r="G497" i="17"/>
  <c r="G878" i="15" s="1"/>
  <c r="G483" i="17"/>
  <c r="G864" i="15" s="1"/>
  <c r="G469" i="17"/>
  <c r="G850" i="15" s="1"/>
  <c r="G456" i="17"/>
  <c r="G837" i="15" s="1"/>
  <c r="G444" i="17"/>
  <c r="G825" i="15" s="1"/>
  <c r="G432" i="17"/>
  <c r="G813" i="15" s="1"/>
  <c r="G420" i="17"/>
  <c r="G801" i="15" s="1"/>
  <c r="G407" i="17"/>
  <c r="G788" i="15" s="1"/>
  <c r="G395" i="17"/>
  <c r="G776" i="15" s="1"/>
  <c r="G383" i="17"/>
  <c r="G764" i="15" s="1"/>
  <c r="G371" i="17"/>
  <c r="G752" i="15" s="1"/>
  <c r="G359" i="17"/>
  <c r="G740" i="15" s="1"/>
  <c r="G347" i="17"/>
  <c r="G728" i="15" s="1"/>
  <c r="G334" i="17"/>
  <c r="G715" i="15" s="1"/>
  <c r="G322" i="17"/>
  <c r="G703" i="15" s="1"/>
  <c r="G309" i="17"/>
  <c r="G690" i="15" s="1"/>
  <c r="G293" i="17"/>
  <c r="G674" i="15" s="1"/>
  <c r="G280" i="17"/>
  <c r="G661" i="15" s="1"/>
  <c r="G267" i="17"/>
  <c r="G648" i="15" s="1"/>
  <c r="G252" i="17"/>
  <c r="G633" i="15" s="1"/>
  <c r="G240" i="17"/>
  <c r="G621" i="15" s="1"/>
  <c r="G228" i="17"/>
  <c r="G609" i="15" s="1"/>
  <c r="G215" i="17"/>
  <c r="G596" i="15" s="1"/>
  <c r="G203" i="17"/>
  <c r="G584" i="15" s="1"/>
  <c r="G191" i="17"/>
  <c r="G572" i="15" s="1"/>
  <c r="G176" i="17"/>
  <c r="G557" i="15" s="1"/>
  <c r="G163" i="17"/>
  <c r="G544" i="15" s="1"/>
  <c r="G150" i="17"/>
  <c r="G531" i="15" s="1"/>
  <c r="G138" i="17"/>
  <c r="G519" i="15" s="1"/>
  <c r="G124" i="17"/>
  <c r="G505" i="15" s="1"/>
  <c r="G111" i="17"/>
  <c r="G492" i="15" s="1"/>
  <c r="G97" i="17"/>
  <c r="G478" i="15" s="1"/>
  <c r="G82" i="17"/>
  <c r="G463" i="15" s="1"/>
  <c r="G70" i="17"/>
  <c r="G451" i="15" s="1"/>
  <c r="G58" i="17"/>
  <c r="G439" i="15" s="1"/>
  <c r="G45" i="17"/>
  <c r="G426" i="15" s="1"/>
  <c r="G33" i="17"/>
  <c r="G414" i="15" s="1"/>
  <c r="G20" i="17"/>
  <c r="G401" i="15" s="1"/>
  <c r="G6" i="17"/>
  <c r="G387" i="15" s="1"/>
  <c r="G3450" i="17"/>
  <c r="G3463" i="15" s="1"/>
  <c r="G3438" i="17"/>
  <c r="G3451" i="15" s="1"/>
  <c r="G3426" i="17"/>
  <c r="G3439" i="15" s="1"/>
  <c r="G3414" i="17"/>
  <c r="G3427" i="15" s="1"/>
  <c r="G3402" i="17"/>
  <c r="G3415" i="15" s="1"/>
  <c r="G3390" i="17"/>
  <c r="G3403" i="15" s="1"/>
  <c r="G3378" i="17"/>
  <c r="G3391" i="15" s="1"/>
  <c r="G3366" i="17"/>
  <c r="G3379" i="15" s="1"/>
  <c r="G3354" i="17"/>
  <c r="G3367" i="15" s="1"/>
  <c r="G3342" i="17"/>
  <c r="G3355" i="15" s="1"/>
  <c r="G3330" i="17"/>
  <c r="G3343" i="15" s="1"/>
  <c r="G3318" i="17"/>
  <c r="G3331" i="15" s="1"/>
  <c r="G3305" i="17"/>
  <c r="G3318" i="15" s="1"/>
  <c r="G3293" i="17"/>
  <c r="G3306" i="15" s="1"/>
  <c r="G3280" i="17"/>
  <c r="G3293" i="15" s="1"/>
  <c r="G3268" i="17"/>
  <c r="G3281" i="15" s="1"/>
  <c r="G3256" i="17"/>
  <c r="G3269" i="15" s="1"/>
  <c r="G3244" i="17"/>
  <c r="G3257" i="15" s="1"/>
  <c r="G3232" i="17"/>
  <c r="G3245" i="15" s="1"/>
  <c r="G3220" i="17"/>
  <c r="G3233" i="15" s="1"/>
  <c r="G3207" i="17"/>
  <c r="G3220" i="15" s="1"/>
  <c r="G3195" i="17"/>
  <c r="G3208" i="15" s="1"/>
  <c r="G3182" i="17"/>
  <c r="G3195" i="15" s="1"/>
  <c r="G3170" i="17"/>
  <c r="G3183" i="15" s="1"/>
  <c r="G3158" i="17"/>
  <c r="G3171" i="15" s="1"/>
  <c r="G3146" i="17"/>
  <c r="G3159" i="15" s="1"/>
  <c r="G3134" i="17"/>
  <c r="G3147" i="15" s="1"/>
  <c r="G3122" i="17"/>
  <c r="G3135" i="15" s="1"/>
  <c r="G3109" i="17"/>
  <c r="G3122" i="15" s="1"/>
  <c r="G3096" i="17"/>
  <c r="G3109" i="15" s="1"/>
  <c r="G3084" i="17"/>
  <c r="G3097" i="15" s="1"/>
  <c r="G3072" i="17"/>
  <c r="G3085" i="15" s="1"/>
  <c r="G3059" i="17"/>
  <c r="G3072" i="15" s="1"/>
  <c r="G3047" i="17"/>
  <c r="G3060" i="15" s="1"/>
  <c r="G3035" i="17"/>
  <c r="G3048" i="15" s="1"/>
  <c r="G3023" i="17"/>
  <c r="G3036" i="15" s="1"/>
  <c r="G3011" i="17"/>
  <c r="G3024" i="15" s="1"/>
  <c r="G2999" i="17"/>
  <c r="G3012" i="15" s="1"/>
  <c r="G2987" i="17"/>
  <c r="G3000" i="15" s="1"/>
  <c r="G2975" i="17"/>
  <c r="G2988" i="15" s="1"/>
  <c r="G2963" i="17"/>
  <c r="G2976" i="15" s="1"/>
  <c r="G2951" i="17"/>
  <c r="G2964" i="15" s="1"/>
  <c r="G2939" i="17"/>
  <c r="G2952" i="15" s="1"/>
  <c r="G2927" i="17"/>
  <c r="G2940" i="15" s="1"/>
  <c r="G2915" i="17"/>
  <c r="G2928" i="15" s="1"/>
  <c r="G2903" i="17"/>
  <c r="G2916" i="15" s="1"/>
  <c r="G2893" i="17"/>
  <c r="G2906" i="15" s="1"/>
  <c r="G2881" i="17"/>
  <c r="G2894" i="15" s="1"/>
  <c r="G2869" i="17"/>
  <c r="G2882" i="15" s="1"/>
  <c r="G2857" i="17"/>
  <c r="G2870" i="15" s="1"/>
  <c r="G2845" i="17"/>
  <c r="G2858" i="15" s="1"/>
  <c r="G2835" i="17"/>
  <c r="G2848" i="15" s="1"/>
  <c r="G2822" i="17"/>
  <c r="G2835" i="15" s="1"/>
  <c r="G2810" i="17"/>
  <c r="G2823" i="15" s="1"/>
  <c r="G2798" i="17"/>
  <c r="G2811" i="15" s="1"/>
  <c r="G2786" i="17"/>
  <c r="G2799" i="15" s="1"/>
  <c r="G2774" i="17"/>
  <c r="G2787" i="15" s="1"/>
  <c r="G2762" i="17"/>
  <c r="G2775" i="15" s="1"/>
  <c r="G2750" i="17"/>
  <c r="G2763" i="15" s="1"/>
  <c r="G2738" i="17"/>
  <c r="G2751" i="15" s="1"/>
  <c r="G2726" i="17"/>
  <c r="G372" i="15" s="1"/>
  <c r="G2714" i="17"/>
  <c r="G360" i="15" s="1"/>
  <c r="G2701" i="17"/>
  <c r="G347" i="15" s="1"/>
  <c r="G2688" i="17"/>
  <c r="G334" i="15" s="1"/>
  <c r="G2676" i="17"/>
  <c r="G322" i="15" s="1"/>
  <c r="G2664" i="17"/>
  <c r="G310" i="15" s="1"/>
  <c r="G2652" i="17"/>
  <c r="G298" i="15" s="1"/>
  <c r="G2640" i="17"/>
  <c r="G286" i="15" s="1"/>
  <c r="G2628" i="17"/>
  <c r="G274" i="15" s="1"/>
  <c r="G2616" i="17"/>
  <c r="G262" i="15" s="1"/>
  <c r="G2604" i="17"/>
  <c r="G250" i="15" s="1"/>
  <c r="G2592" i="17"/>
  <c r="G238" i="15" s="1"/>
  <c r="G2580" i="17"/>
  <c r="G227" i="15" s="1"/>
  <c r="G2568" i="17"/>
  <c r="G215" i="15" s="1"/>
  <c r="G2556" i="17"/>
  <c r="G203" i="15" s="1"/>
  <c r="G2544" i="17"/>
  <c r="G191" i="15" s="1"/>
  <c r="G2532" i="17"/>
  <c r="G179" i="15" s="1"/>
  <c r="G2520" i="17"/>
  <c r="G167" i="15" s="1"/>
  <c r="G2508" i="17"/>
  <c r="G155" i="15" s="1"/>
  <c r="G2496" i="17"/>
  <c r="G143" i="15" s="1"/>
  <c r="G2484" i="17"/>
  <c r="G131" i="15" s="1"/>
  <c r="G2472" i="17"/>
  <c r="G119" i="15" s="1"/>
  <c r="G2459" i="17"/>
  <c r="G106" i="15" s="1"/>
  <c r="G2447" i="17"/>
  <c r="G2746" i="15" s="1"/>
  <c r="G2435" i="17"/>
  <c r="G2734" i="15" s="1"/>
  <c r="G2423" i="17"/>
  <c r="G90" i="15" s="1"/>
  <c r="G2411" i="17"/>
  <c r="G80" i="15" s="1"/>
  <c r="G2398" i="17"/>
  <c r="G67" i="15" s="1"/>
  <c r="G2386" i="17"/>
  <c r="G55" i="15" s="1"/>
  <c r="G2374" i="17"/>
  <c r="G43" i="15" s="1"/>
  <c r="G2362" i="17"/>
  <c r="G31" i="15" s="1"/>
  <c r="G2350" i="17"/>
  <c r="G2725" i="15" s="1"/>
  <c r="G2337" i="17"/>
  <c r="G2712" i="15" s="1"/>
  <c r="G2325" i="17"/>
  <c r="G2700" i="15" s="1"/>
  <c r="G2313" i="17"/>
  <c r="G2688" i="15" s="1"/>
  <c r="G2301" i="17"/>
  <c r="G2676" i="15" s="1"/>
  <c r="G2289" i="17"/>
  <c r="G2664" i="15" s="1"/>
  <c r="G2277" i="17"/>
  <c r="G2652" i="15" s="1"/>
  <c r="G2265" i="17"/>
  <c r="G2640" i="15" s="1"/>
  <c r="G2253" i="17"/>
  <c r="G2628" i="15" s="1"/>
  <c r="G2241" i="17"/>
  <c r="G2616" i="15" s="1"/>
  <c r="G2229" i="17"/>
  <c r="G2604" i="15" s="1"/>
  <c r="G2217" i="17"/>
  <c r="G2592" i="15" s="1"/>
  <c r="G2205" i="17"/>
  <c r="G2580" i="15" s="1"/>
  <c r="G2193" i="17"/>
  <c r="G2568" i="15" s="1"/>
  <c r="G2181" i="17"/>
  <c r="G2556" i="15" s="1"/>
  <c r="G2157" i="17"/>
  <c r="G2532" i="15" s="1"/>
  <c r="G2145" i="17"/>
  <c r="G2520" i="15" s="1"/>
  <c r="G2133" i="17"/>
  <c r="G2508" i="15" s="1"/>
  <c r="G2121" i="17"/>
  <c r="G2496" i="15" s="1"/>
  <c r="G2109" i="17"/>
  <c r="G2484" i="15" s="1"/>
  <c r="G2097" i="17"/>
  <c r="G2472" i="15" s="1"/>
  <c r="G2085" i="17"/>
  <c r="G2460" i="15" s="1"/>
  <c r="G2073" i="17"/>
  <c r="G2448" i="15" s="1"/>
  <c r="G2060" i="17"/>
  <c r="G2435" i="15" s="1"/>
  <c r="G2049" i="17"/>
  <c r="G2424" i="15" s="1"/>
  <c r="G2036" i="17"/>
  <c r="G2411" i="15" s="1"/>
  <c r="G2023" i="17"/>
  <c r="G2398" i="15" s="1"/>
  <c r="G2011" i="17"/>
  <c r="G2386" i="15" s="1"/>
  <c r="G1997" i="17"/>
  <c r="G2372" i="15" s="1"/>
  <c r="G1985" i="17"/>
  <c r="G2360" i="15" s="1"/>
  <c r="G1974" i="17"/>
  <c r="G2349" i="15" s="1"/>
  <c r="G1962" i="17"/>
  <c r="G2337" i="15" s="1"/>
  <c r="G1949" i="17"/>
  <c r="G2324" i="15" s="1"/>
  <c r="G1937" i="17"/>
  <c r="G2312" i="15" s="1"/>
  <c r="G1926" i="17"/>
  <c r="G2301" i="15" s="1"/>
  <c r="G1897" i="17"/>
  <c r="G2272" i="15" s="1"/>
  <c r="G1885" i="17"/>
  <c r="G2260" i="15" s="1"/>
  <c r="G1873" i="17"/>
  <c r="G2248" i="15" s="1"/>
  <c r="G1861" i="17"/>
  <c r="G2236" i="15" s="1"/>
  <c r="G1847" i="17"/>
  <c r="G2222" i="15" s="1"/>
  <c r="G1834" i="17"/>
  <c r="G2209" i="15" s="1"/>
  <c r="G1821" i="17"/>
  <c r="G2196" i="15" s="1"/>
  <c r="G1810" i="17"/>
  <c r="G2185" i="15" s="1"/>
  <c r="G1798" i="17"/>
  <c r="G2173" i="15" s="1"/>
  <c r="G1786" i="17"/>
  <c r="G2161" i="15" s="1"/>
  <c r="G1771" i="17"/>
  <c r="G2146" i="15" s="1"/>
  <c r="G1759" i="17"/>
  <c r="G2134" i="15" s="1"/>
  <c r="G1747" i="17"/>
  <c r="G2122" i="15" s="1"/>
  <c r="G1735" i="17"/>
  <c r="G2110" i="15" s="1"/>
  <c r="G1723" i="17"/>
  <c r="G2098" i="15" s="1"/>
  <c r="G1711" i="17"/>
  <c r="G2086" i="15" s="1"/>
  <c r="G1699" i="17"/>
  <c r="G2074" i="15" s="1"/>
  <c r="G1686" i="17"/>
  <c r="G2061" i="15" s="1"/>
  <c r="G1674" i="17"/>
  <c r="G2049" i="15" s="1"/>
  <c r="G1662" i="17"/>
  <c r="G2037" i="15" s="1"/>
  <c r="G1649" i="17"/>
  <c r="G2024" i="15" s="1"/>
  <c r="G1637" i="17"/>
  <c r="G2012" i="15" s="1"/>
  <c r="G1626" i="17"/>
  <c r="G2001" i="15" s="1"/>
  <c r="G1614" i="17"/>
  <c r="G1989" i="15" s="1"/>
  <c r="G1600" i="17"/>
  <c r="G1975" i="15" s="1"/>
  <c r="G1587" i="17"/>
  <c r="G1962" i="15" s="1"/>
  <c r="G1573" i="17"/>
  <c r="G1948" i="15" s="1"/>
  <c r="G1561" i="17"/>
  <c r="G1936" i="15" s="1"/>
  <c r="G1548" i="17"/>
  <c r="G1923" i="15" s="1"/>
  <c r="G1536" i="17"/>
  <c r="G1911" i="15" s="1"/>
  <c r="G1524" i="17"/>
  <c r="G1899" i="15" s="1"/>
  <c r="G1512" i="17"/>
  <c r="G1887" i="15" s="1"/>
  <c r="G1500" i="17"/>
  <c r="G1875" i="15" s="1"/>
  <c r="G1488" i="17"/>
  <c r="G1863" i="15" s="1"/>
  <c r="G1473" i="17"/>
  <c r="G1848" i="15" s="1"/>
  <c r="G1461" i="17"/>
  <c r="G1836" i="15" s="1"/>
  <c r="G1448" i="17"/>
  <c r="G1823" i="15" s="1"/>
  <c r="G1436" i="17"/>
  <c r="G1811" i="15" s="1"/>
  <c r="G1424" i="17"/>
  <c r="G1799" i="15" s="1"/>
  <c r="G1411" i="17"/>
  <c r="G1786" i="15" s="1"/>
  <c r="G1399" i="17"/>
  <c r="G1774" i="15" s="1"/>
  <c r="G1387" i="17"/>
  <c r="G1762" i="15" s="1"/>
  <c r="G1375" i="17"/>
  <c r="G1756" i="15" s="1"/>
  <c r="G1363" i="17"/>
  <c r="G1744" i="15" s="1"/>
  <c r="G1351" i="17"/>
  <c r="G1732" i="15" s="1"/>
  <c r="G1339" i="17"/>
  <c r="G1720" i="15" s="1"/>
  <c r="G1327" i="17"/>
  <c r="G1708" i="15" s="1"/>
  <c r="G1315" i="17"/>
  <c r="G1696" i="15" s="1"/>
  <c r="G1303" i="17"/>
  <c r="G1684" i="15" s="1"/>
  <c r="G1291" i="17"/>
  <c r="G1672" i="15" s="1"/>
  <c r="G1279" i="17"/>
  <c r="G1660" i="15" s="1"/>
  <c r="G1267" i="17"/>
  <c r="G1648" i="15" s="1"/>
  <c r="G1253" i="17"/>
  <c r="G1634" i="15" s="1"/>
  <c r="G1241" i="17"/>
  <c r="G1622" i="15" s="1"/>
  <c r="G1228" i="17"/>
  <c r="G1609" i="15" s="1"/>
  <c r="G1216" i="17"/>
  <c r="G1597" i="15" s="1"/>
  <c r="G1203" i="17"/>
  <c r="G1584" i="15" s="1"/>
  <c r="G1190" i="17"/>
  <c r="G1571" i="15" s="1"/>
  <c r="G1177" i="17"/>
  <c r="G1558" i="15" s="1"/>
  <c r="G1164" i="17"/>
  <c r="G1545" i="15" s="1"/>
  <c r="G1152" i="17"/>
  <c r="G1533" i="15" s="1"/>
  <c r="G1140" i="17"/>
  <c r="G1521" i="15" s="1"/>
  <c r="G1128" i="17"/>
  <c r="G1509" i="15" s="1"/>
  <c r="G1116" i="17"/>
  <c r="G1497" i="15" s="1"/>
  <c r="G1104" i="17"/>
  <c r="G1485" i="15" s="1"/>
  <c r="G1092" i="17"/>
  <c r="G1473" i="15" s="1"/>
  <c r="G1080" i="17"/>
  <c r="G1461" i="15" s="1"/>
  <c r="G1068" i="17"/>
  <c r="G1449" i="15" s="1"/>
  <c r="G1056" i="17"/>
  <c r="G1437" i="15" s="1"/>
  <c r="G1043" i="17"/>
  <c r="G1424" i="15" s="1"/>
  <c r="G1031" i="17"/>
  <c r="G1412" i="15" s="1"/>
  <c r="G1019" i="17"/>
  <c r="G1400" i="15" s="1"/>
  <c r="G1007" i="17"/>
  <c r="G1388" i="15" s="1"/>
  <c r="G995" i="17"/>
  <c r="G1376" i="15" s="1"/>
  <c r="G982" i="17"/>
  <c r="G1363" i="15" s="1"/>
  <c r="G970" i="17"/>
  <c r="G1351" i="15" s="1"/>
  <c r="G957" i="17"/>
  <c r="G1338" i="15" s="1"/>
  <c r="G945" i="17"/>
  <c r="G1326" i="15" s="1"/>
  <c r="G933" i="17"/>
  <c r="G1314" i="15" s="1"/>
  <c r="G921" i="17"/>
  <c r="G1302" i="15" s="1"/>
  <c r="G909" i="17"/>
  <c r="G1290" i="15" s="1"/>
  <c r="G897" i="17"/>
  <c r="G1278" i="15" s="1"/>
  <c r="G885" i="17"/>
  <c r="G1266" i="15" s="1"/>
  <c r="G871" i="17"/>
  <c r="G1252" i="15" s="1"/>
  <c r="G859" i="17"/>
  <c r="G1240" i="15" s="1"/>
  <c r="G847" i="17"/>
  <c r="G1228" i="15" s="1"/>
  <c r="G835" i="17"/>
  <c r="G1216" i="15" s="1"/>
  <c r="G822" i="17"/>
  <c r="G1203" i="15" s="1"/>
  <c r="G810" i="17"/>
  <c r="G1191" i="15" s="1"/>
  <c r="G797" i="17"/>
  <c r="G1178" i="15" s="1"/>
  <c r="G783" i="17"/>
  <c r="G1164" i="15" s="1"/>
  <c r="G771" i="17"/>
  <c r="G1152" i="15" s="1"/>
  <c r="G759" i="17"/>
  <c r="G1140" i="15" s="1"/>
  <c r="G746" i="17"/>
  <c r="G1127" i="15" s="1"/>
  <c r="G733" i="17"/>
  <c r="G1114" i="15" s="1"/>
  <c r="G721" i="17"/>
  <c r="G1102" i="15" s="1"/>
  <c r="G709" i="17"/>
  <c r="G1090" i="15" s="1"/>
  <c r="G697" i="17"/>
  <c r="G1078" i="15" s="1"/>
  <c r="G685" i="17"/>
  <c r="G1066" i="15" s="1"/>
  <c r="G673" i="17"/>
  <c r="G1054" i="15" s="1"/>
  <c r="G661" i="17"/>
  <c r="G1042" i="15" s="1"/>
  <c r="G649" i="17"/>
  <c r="G1030" i="15" s="1"/>
  <c r="G636" i="17"/>
  <c r="G1017" i="15" s="1"/>
  <c r="G623" i="17"/>
  <c r="G1004" i="15" s="1"/>
  <c r="G611" i="17"/>
  <c r="G992" i="15" s="1"/>
  <c r="G597" i="17"/>
  <c r="G978" i="15" s="1"/>
  <c r="G585" i="17"/>
  <c r="G966" i="15" s="1"/>
  <c r="G573" i="17"/>
  <c r="G954" i="15" s="1"/>
  <c r="G560" i="17"/>
  <c r="G941" i="15" s="1"/>
  <c r="G547" i="17"/>
  <c r="G928" i="15" s="1"/>
  <c r="G535" i="17"/>
  <c r="G916" i="15" s="1"/>
  <c r="G522" i="17"/>
  <c r="G903" i="15" s="1"/>
  <c r="G508" i="17"/>
  <c r="G889" i="15" s="1"/>
  <c r="G496" i="17"/>
  <c r="G877" i="15" s="1"/>
  <c r="G482" i="17"/>
  <c r="G863" i="15" s="1"/>
  <c r="G468" i="17"/>
  <c r="G849" i="15" s="1"/>
  <c r="G455" i="17"/>
  <c r="G836" i="15" s="1"/>
  <c r="G443" i="17"/>
  <c r="G824" i="15" s="1"/>
  <c r="G431" i="17"/>
  <c r="G812" i="15" s="1"/>
  <c r="G419" i="17"/>
  <c r="G800" i="15" s="1"/>
  <c r="G406" i="17"/>
  <c r="G787" i="15" s="1"/>
  <c r="G394" i="17"/>
  <c r="G775" i="15" s="1"/>
  <c r="G382" i="17"/>
  <c r="G763" i="15" s="1"/>
  <c r="G370" i="17"/>
  <c r="G751" i="15" s="1"/>
  <c r="G358" i="17"/>
  <c r="G739" i="15" s="1"/>
  <c r="G346" i="17"/>
  <c r="G727" i="15" s="1"/>
  <c r="G333" i="17"/>
  <c r="G714" i="15" s="1"/>
  <c r="G321" i="17"/>
  <c r="G702" i="15" s="1"/>
  <c r="G308" i="17"/>
  <c r="G689" i="15" s="1"/>
  <c r="G292" i="17"/>
  <c r="G673" i="15" s="1"/>
  <c r="G279" i="17"/>
  <c r="G660" i="15" s="1"/>
  <c r="G265" i="17"/>
  <c r="G646" i="15" s="1"/>
  <c r="G251" i="17"/>
  <c r="G632" i="15" s="1"/>
  <c r="G239" i="17"/>
  <c r="G620" i="15" s="1"/>
  <c r="G227" i="17"/>
  <c r="G608" i="15" s="1"/>
  <c r="G214" i="17"/>
  <c r="G595" i="15" s="1"/>
  <c r="G202" i="17"/>
  <c r="G583" i="15" s="1"/>
  <c r="G190" i="17"/>
  <c r="G571" i="15" s="1"/>
  <c r="G175" i="17"/>
  <c r="G556" i="15" s="1"/>
  <c r="G162" i="17"/>
  <c r="G543" i="15" s="1"/>
  <c r="G149" i="17"/>
  <c r="G530" i="15" s="1"/>
  <c r="G137" i="17"/>
  <c r="G518" i="15" s="1"/>
  <c r="G123" i="17"/>
  <c r="G504" i="15" s="1"/>
  <c r="G110" i="17"/>
  <c r="G491" i="15" s="1"/>
  <c r="G96" i="17"/>
  <c r="G477" i="15" s="1"/>
  <c r="G81" i="17"/>
  <c r="G462" i="15" s="1"/>
  <c r="G69" i="17"/>
  <c r="G450" i="15" s="1"/>
  <c r="G57" i="17"/>
  <c r="G438" i="15" s="1"/>
  <c r="G44" i="17"/>
  <c r="G425" i="15" s="1"/>
  <c r="G32" i="17"/>
  <c r="G413" i="15" s="1"/>
  <c r="G19" i="17"/>
  <c r="G400" i="15" s="1"/>
  <c r="G5" i="17"/>
  <c r="G386" i="15" s="1"/>
  <c r="G3449" i="17"/>
  <c r="G3462" i="15" s="1"/>
  <c r="G3437" i="17"/>
  <c r="G3450" i="15" s="1"/>
  <c r="G3425" i="17"/>
  <c r="G3438" i="15" s="1"/>
  <c r="G3413" i="17"/>
  <c r="G3426" i="15" s="1"/>
  <c r="G3401" i="17"/>
  <c r="G3414" i="15" s="1"/>
  <c r="G3389" i="17"/>
  <c r="G3402" i="15" s="1"/>
  <c r="G3377" i="17"/>
  <c r="G3390" i="15" s="1"/>
  <c r="G3365" i="17"/>
  <c r="G3378" i="15" s="1"/>
  <c r="G3353" i="17"/>
  <c r="G3366" i="15" s="1"/>
  <c r="G3341" i="17"/>
  <c r="G3354" i="15" s="1"/>
  <c r="G3329" i="17"/>
  <c r="G3342" i="15" s="1"/>
  <c r="G3317" i="17"/>
  <c r="G3330" i="15" s="1"/>
  <c r="G3304" i="17"/>
  <c r="G3317" i="15" s="1"/>
  <c r="G3292" i="17"/>
  <c r="G3305" i="15" s="1"/>
  <c r="G3279" i="17"/>
  <c r="G3292" i="15" s="1"/>
  <c r="G3267" i="17"/>
  <c r="G3280" i="15" s="1"/>
  <c r="G3255" i="17"/>
  <c r="G3268" i="15" s="1"/>
  <c r="G3243" i="17"/>
  <c r="G3256" i="15" s="1"/>
  <c r="G3231" i="17"/>
  <c r="G3244" i="15" s="1"/>
  <c r="G3218" i="17"/>
  <c r="G3231" i="15" s="1"/>
  <c r="G3206" i="17"/>
  <c r="G3219" i="15" s="1"/>
  <c r="G3193" i="17"/>
  <c r="G3206" i="15" s="1"/>
  <c r="G3181" i="17"/>
  <c r="G3194" i="15" s="1"/>
  <c r="G3169" i="17"/>
  <c r="G3182" i="15" s="1"/>
  <c r="G3157" i="17"/>
  <c r="G3170" i="15" s="1"/>
  <c r="G3145" i="17"/>
  <c r="G3158" i="15" s="1"/>
  <c r="G3133" i="17"/>
  <c r="G3146" i="15" s="1"/>
  <c r="G3121" i="17"/>
  <c r="G3134" i="15" s="1"/>
  <c r="G3107" i="17"/>
  <c r="G3120" i="15" s="1"/>
  <c r="G3095" i="17"/>
  <c r="G3108" i="15" s="1"/>
  <c r="G3083" i="17"/>
  <c r="G3096" i="15" s="1"/>
  <c r="G3071" i="17"/>
  <c r="G3084" i="15" s="1"/>
  <c r="G3058" i="17"/>
  <c r="G3071" i="15" s="1"/>
  <c r="G3046" i="17"/>
  <c r="G3059" i="15" s="1"/>
  <c r="G3034" i="17"/>
  <c r="G3047" i="15" s="1"/>
  <c r="G3022" i="17"/>
  <c r="G3035" i="15" s="1"/>
  <c r="G3010" i="17"/>
  <c r="G3023" i="15" s="1"/>
  <c r="G2998" i="17"/>
  <c r="G3011" i="15" s="1"/>
  <c r="G2986" i="17"/>
  <c r="G2999" i="15" s="1"/>
  <c r="G2974" i="17"/>
  <c r="G2987" i="15" s="1"/>
  <c r="G2962" i="17"/>
  <c r="G2975" i="15" s="1"/>
  <c r="G2950" i="17"/>
  <c r="G2963" i="15" s="1"/>
  <c r="G2938" i="17"/>
  <c r="G2951" i="15" s="1"/>
  <c r="G2926" i="17"/>
  <c r="G2939" i="15" s="1"/>
  <c r="G2914" i="17"/>
  <c r="G2927" i="15" s="1"/>
  <c r="G2902" i="17"/>
  <c r="G2915" i="15" s="1"/>
  <c r="G2892" i="17"/>
  <c r="G2905" i="15" s="1"/>
  <c r="G2880" i="17"/>
  <c r="G2893" i="15" s="1"/>
  <c r="G2868" i="17"/>
  <c r="G2881" i="15" s="1"/>
  <c r="G2856" i="17"/>
  <c r="G2869" i="15" s="1"/>
  <c r="G2844" i="17"/>
  <c r="G2857" i="15" s="1"/>
  <c r="G2834" i="17"/>
  <c r="G2847" i="15" s="1"/>
  <c r="G2821" i="17"/>
  <c r="G2834" i="15" s="1"/>
  <c r="G2809" i="17"/>
  <c r="G2822" i="15" s="1"/>
  <c r="G2797" i="17"/>
  <c r="G2810" i="15" s="1"/>
  <c r="G2785" i="17"/>
  <c r="G2798" i="15" s="1"/>
  <c r="G2773" i="17"/>
  <c r="G2786" i="15" s="1"/>
  <c r="G2761" i="17"/>
  <c r="G2774" i="15" s="1"/>
  <c r="G2749" i="17"/>
  <c r="G2762" i="15" s="1"/>
  <c r="G2737" i="17"/>
  <c r="G2750" i="15" s="1"/>
  <c r="G2725" i="17"/>
  <c r="G371" i="15" s="1"/>
  <c r="G2713" i="17"/>
  <c r="G359" i="15" s="1"/>
  <c r="G2700" i="17"/>
  <c r="G346" i="15" s="1"/>
  <c r="G2687" i="17"/>
  <c r="G333" i="15" s="1"/>
  <c r="G2675" i="17"/>
  <c r="G321" i="15" s="1"/>
  <c r="G2663" i="17"/>
  <c r="G309" i="15" s="1"/>
  <c r="G2651" i="17"/>
  <c r="G297" i="15" s="1"/>
  <c r="G2639" i="17"/>
  <c r="G285" i="15" s="1"/>
  <c r="G2627" i="17"/>
  <c r="G273" i="15" s="1"/>
  <c r="G2615" i="17"/>
  <c r="G261" i="15" s="1"/>
  <c r="G2603" i="17"/>
  <c r="G249" i="15" s="1"/>
  <c r="G2591" i="17"/>
  <c r="G237" i="15" s="1"/>
  <c r="G2579" i="17"/>
  <c r="G226" i="15" s="1"/>
  <c r="G2567" i="17"/>
  <c r="G214" i="15" s="1"/>
  <c r="G2555" i="17"/>
  <c r="G202" i="15" s="1"/>
  <c r="G2543" i="17"/>
  <c r="G190" i="15" s="1"/>
  <c r="G2531" i="17"/>
  <c r="G178" i="15" s="1"/>
  <c r="G2519" i="17"/>
  <c r="G166" i="15" s="1"/>
  <c r="G2507" i="17"/>
  <c r="G154" i="15" s="1"/>
  <c r="G2495" i="17"/>
  <c r="G142" i="15" s="1"/>
  <c r="G2483" i="17"/>
  <c r="G130" i="15" s="1"/>
  <c r="G2471" i="17"/>
  <c r="G118" i="15" s="1"/>
  <c r="G2458" i="17"/>
  <c r="G105" i="15" s="1"/>
  <c r="G2446" i="17"/>
  <c r="G2745" i="15" s="1"/>
  <c r="G2434" i="17"/>
  <c r="G2733" i="15" s="1"/>
  <c r="G2422" i="17"/>
  <c r="G2728" i="15" s="1"/>
  <c r="G2410" i="17"/>
  <c r="G79" i="15" s="1"/>
  <c r="G2397" i="17"/>
  <c r="G66" i="15" s="1"/>
  <c r="G2385" i="17"/>
  <c r="G54" i="15" s="1"/>
  <c r="G2373" i="17"/>
  <c r="G42" i="15" s="1"/>
  <c r="G2361" i="17"/>
  <c r="G30" i="15" s="1"/>
  <c r="G2349" i="17"/>
  <c r="G2724" i="15" s="1"/>
  <c r="G2336" i="17"/>
  <c r="G2711" i="15" s="1"/>
  <c r="G2324" i="17"/>
  <c r="G2699" i="15" s="1"/>
  <c r="G2312" i="17"/>
  <c r="G2687" i="15" s="1"/>
  <c r="G2300" i="17"/>
  <c r="G2675" i="15" s="1"/>
  <c r="G2288" i="17"/>
  <c r="G2663" i="15" s="1"/>
  <c r="G2276" i="17"/>
  <c r="G2651" i="15" s="1"/>
  <c r="G2264" i="17"/>
  <c r="G2639" i="15" s="1"/>
  <c r="G2252" i="17"/>
  <c r="G2627" i="15" s="1"/>
  <c r="G2240" i="17"/>
  <c r="G2615" i="15" s="1"/>
  <c r="G2228" i="17"/>
  <c r="G2603" i="15" s="1"/>
  <c r="G2216" i="17"/>
  <c r="G2591" i="15" s="1"/>
  <c r="G2204" i="17"/>
  <c r="G2579" i="15" s="1"/>
  <c r="G2192" i="17"/>
  <c r="G2567" i="15" s="1"/>
  <c r="G2180" i="17"/>
  <c r="G2555" i="15" s="1"/>
  <c r="G2169" i="17"/>
  <c r="G2544" i="15" s="1"/>
  <c r="G2156" i="17"/>
  <c r="G2531" i="15" s="1"/>
  <c r="G2144" i="17"/>
  <c r="G2519" i="15" s="1"/>
  <c r="G2132" i="17"/>
  <c r="G2507" i="15" s="1"/>
  <c r="G2120" i="17"/>
  <c r="G2495" i="15" s="1"/>
  <c r="G2108" i="17"/>
  <c r="G2483" i="15" s="1"/>
  <c r="G2096" i="17"/>
  <c r="G2471" i="15" s="1"/>
  <c r="G2084" i="17"/>
  <c r="G2459" i="15" s="1"/>
  <c r="G2072" i="17"/>
  <c r="G2447" i="15" s="1"/>
  <c r="G2048" i="17"/>
  <c r="G2423" i="15" s="1"/>
  <c r="G2035" i="17"/>
  <c r="G2410" i="15" s="1"/>
  <c r="G2022" i="17"/>
  <c r="G2397" i="15" s="1"/>
  <c r="G2010" i="17"/>
  <c r="G2385" i="15" s="1"/>
  <c r="G1996" i="17"/>
  <c r="G2371" i="15" s="1"/>
  <c r="G1973" i="17"/>
  <c r="G2348" i="15" s="1"/>
  <c r="G1961" i="17"/>
  <c r="G2336" i="15" s="1"/>
  <c r="G1948" i="17"/>
  <c r="G2323" i="15" s="1"/>
  <c r="G1936" i="17"/>
  <c r="G2311" i="15" s="1"/>
  <c r="G1925" i="17"/>
  <c r="G2300" i="15" s="1"/>
  <c r="G1908" i="17"/>
  <c r="G2283" i="15" s="1"/>
  <c r="G1896" i="17"/>
  <c r="G2271" i="15" s="1"/>
  <c r="G1884" i="17"/>
  <c r="G2259" i="15" s="1"/>
  <c r="G1872" i="17"/>
  <c r="G2247" i="15" s="1"/>
  <c r="G1860" i="17"/>
  <c r="G2235" i="15" s="1"/>
  <c r="G1846" i="17"/>
  <c r="G2221" i="15" s="1"/>
  <c r="G1833" i="17"/>
  <c r="G2208" i="15" s="1"/>
  <c r="G1820" i="17"/>
  <c r="G2195" i="15" s="1"/>
  <c r="G1809" i="17"/>
  <c r="G2184" i="15" s="1"/>
  <c r="G1796" i="17"/>
  <c r="G2171" i="15" s="1"/>
  <c r="G1784" i="17"/>
  <c r="G2159" i="15" s="1"/>
  <c r="G1770" i="17"/>
  <c r="G2145" i="15" s="1"/>
  <c r="G1758" i="17"/>
  <c r="G2133" i="15" s="1"/>
  <c r="G1746" i="17"/>
  <c r="G2121" i="15" s="1"/>
  <c r="G1734" i="17"/>
  <c r="G2109" i="15" s="1"/>
  <c r="G1722" i="17"/>
  <c r="G2097" i="15" s="1"/>
  <c r="G1710" i="17"/>
  <c r="G2085" i="15" s="1"/>
  <c r="G1698" i="17"/>
  <c r="G2073" i="15" s="1"/>
  <c r="G1685" i="17"/>
  <c r="G2060" i="15" s="1"/>
  <c r="G1673" i="17"/>
  <c r="G2048" i="15" s="1"/>
  <c r="G1661" i="17"/>
  <c r="G2036" i="15" s="1"/>
  <c r="G1648" i="17"/>
  <c r="G2023" i="15" s="1"/>
  <c r="G1625" i="17"/>
  <c r="G2000" i="15" s="1"/>
  <c r="G1613" i="17"/>
  <c r="G1988" i="15" s="1"/>
  <c r="G1599" i="17"/>
  <c r="G1974" i="15" s="1"/>
  <c r="G1585" i="17"/>
  <c r="G1960" i="15" s="1"/>
  <c r="G1572" i="17"/>
  <c r="G1947" i="15" s="1"/>
  <c r="G1560" i="17"/>
  <c r="G1935" i="15" s="1"/>
  <c r="G1547" i="17"/>
  <c r="G1922" i="15" s="1"/>
  <c r="G1535" i="17"/>
  <c r="G1910" i="15" s="1"/>
  <c r="G1523" i="17"/>
  <c r="G1898" i="15" s="1"/>
  <c r="G1511" i="17"/>
  <c r="G1886" i="15" s="1"/>
  <c r="G1499" i="17"/>
  <c r="G1874" i="15" s="1"/>
  <c r="G1487" i="17"/>
  <c r="G1862" i="15" s="1"/>
  <c r="G1472" i="17"/>
  <c r="G1847" i="15" s="1"/>
  <c r="G1459" i="17"/>
  <c r="G1834" i="15" s="1"/>
  <c r="G1447" i="17"/>
  <c r="G1822" i="15" s="1"/>
  <c r="G1435" i="17"/>
  <c r="G1810" i="15" s="1"/>
  <c r="G1422" i="17"/>
  <c r="G1797" i="15" s="1"/>
  <c r="G1410" i="17"/>
  <c r="G1785" i="15" s="1"/>
  <c r="G1398" i="17"/>
  <c r="G1773" i="15" s="1"/>
  <c r="G1386" i="17"/>
  <c r="G1761" i="15" s="1"/>
  <c r="G1374" i="17"/>
  <c r="G1755" i="15" s="1"/>
  <c r="G1362" i="17"/>
  <c r="G1743" i="15" s="1"/>
  <c r="G1350" i="17"/>
  <c r="G1731" i="15" s="1"/>
  <c r="G1338" i="17"/>
  <c r="G1719" i="15" s="1"/>
  <c r="G1326" i="17"/>
  <c r="G1707" i="15" s="1"/>
  <c r="G1314" i="17"/>
  <c r="G1695" i="15" s="1"/>
  <c r="G1302" i="17"/>
  <c r="G1683" i="15" s="1"/>
  <c r="G1290" i="17"/>
  <c r="G1671" i="15" s="1"/>
  <c r="G1278" i="17"/>
  <c r="G1659" i="15" s="1"/>
  <c r="G1266" i="17"/>
  <c r="G1647" i="15" s="1"/>
  <c r="G1252" i="17"/>
  <c r="G1633" i="15" s="1"/>
  <c r="G1240" i="17"/>
  <c r="G1621" i="15" s="1"/>
  <c r="G1227" i="17"/>
  <c r="G1608" i="15" s="1"/>
  <c r="G1215" i="17"/>
  <c r="G1596" i="15" s="1"/>
  <c r="G1202" i="17"/>
  <c r="G1583" i="15" s="1"/>
  <c r="G1189" i="17"/>
  <c r="G1570" i="15" s="1"/>
  <c r="G1176" i="17"/>
  <c r="G1557" i="15" s="1"/>
  <c r="G1163" i="17"/>
  <c r="G1544" i="15" s="1"/>
  <c r="G1151" i="17"/>
  <c r="G1532" i="15" s="1"/>
  <c r="G1139" i="17"/>
  <c r="G1520" i="15" s="1"/>
  <c r="G1127" i="17"/>
  <c r="G1508" i="15" s="1"/>
  <c r="G1115" i="17"/>
  <c r="G1496" i="15" s="1"/>
  <c r="G1103" i="17"/>
  <c r="G1484" i="15" s="1"/>
  <c r="G1091" i="17"/>
  <c r="G1472" i="15" s="1"/>
  <c r="G1079" i="17"/>
  <c r="G1460" i="15" s="1"/>
  <c r="G1067" i="17"/>
  <c r="G1448" i="15" s="1"/>
  <c r="G1055" i="17"/>
  <c r="G1436" i="15" s="1"/>
  <c r="G1042" i="17"/>
  <c r="G1423" i="15" s="1"/>
  <c r="G1030" i="17"/>
  <c r="G1411" i="15" s="1"/>
  <c r="G1018" i="17"/>
  <c r="G1399" i="15" s="1"/>
  <c r="G1006" i="17"/>
  <c r="G1387" i="15" s="1"/>
  <c r="G993" i="17"/>
  <c r="G1374" i="15" s="1"/>
  <c r="G981" i="17"/>
  <c r="G1362" i="15" s="1"/>
  <c r="G969" i="17"/>
  <c r="G1350" i="15" s="1"/>
  <c r="G956" i="17"/>
  <c r="G1337" i="15" s="1"/>
  <c r="G944" i="17"/>
  <c r="G1325" i="15" s="1"/>
  <c r="G932" i="17"/>
  <c r="G1313" i="15" s="1"/>
  <c r="G920" i="17"/>
  <c r="G1301" i="15" s="1"/>
  <c r="G908" i="17"/>
  <c r="G1289" i="15" s="1"/>
  <c r="G896" i="17"/>
  <c r="G1277" i="15" s="1"/>
  <c r="G884" i="17"/>
  <c r="G1265" i="15" s="1"/>
  <c r="G870" i="17"/>
  <c r="G1251" i="15" s="1"/>
  <c r="G858" i="17"/>
  <c r="G1239" i="15" s="1"/>
  <c r="G846" i="17"/>
  <c r="G1227" i="15" s="1"/>
  <c r="G834" i="17"/>
  <c r="G1215" i="15" s="1"/>
  <c r="G821" i="17"/>
  <c r="G1202" i="15" s="1"/>
  <c r="G809" i="17"/>
  <c r="G1190" i="15" s="1"/>
  <c r="G796" i="17"/>
  <c r="G1177" i="15" s="1"/>
  <c r="G782" i="17"/>
  <c r="G1163" i="15" s="1"/>
  <c r="G770" i="17"/>
  <c r="G1151" i="15" s="1"/>
  <c r="G758" i="17"/>
  <c r="G1139" i="15" s="1"/>
  <c r="G745" i="17"/>
  <c r="G1126" i="15" s="1"/>
  <c r="G732" i="17"/>
  <c r="G1113" i="15" s="1"/>
  <c r="G720" i="17"/>
  <c r="G1101" i="15" s="1"/>
  <c r="G708" i="17"/>
  <c r="G1089" i="15" s="1"/>
  <c r="G696" i="17"/>
  <c r="G1077" i="15" s="1"/>
  <c r="G684" i="17"/>
  <c r="G1065" i="15" s="1"/>
  <c r="G672" i="17"/>
  <c r="G1053" i="15" s="1"/>
  <c r="G660" i="17"/>
  <c r="G1041" i="15" s="1"/>
  <c r="G648" i="17"/>
  <c r="G1029" i="15" s="1"/>
  <c r="G635" i="17"/>
  <c r="G1016" i="15" s="1"/>
  <c r="G622" i="17"/>
  <c r="G1003" i="15" s="1"/>
  <c r="G610" i="17"/>
  <c r="G991" i="15" s="1"/>
  <c r="G596" i="17"/>
  <c r="G977" i="15" s="1"/>
  <c r="G584" i="17"/>
  <c r="G965" i="15" s="1"/>
  <c r="G572" i="17"/>
  <c r="G953" i="15" s="1"/>
  <c r="G559" i="17"/>
  <c r="G940" i="15" s="1"/>
  <c r="G546" i="17"/>
  <c r="G927" i="15" s="1"/>
  <c r="G534" i="17"/>
  <c r="G915" i="15" s="1"/>
  <c r="G521" i="17"/>
  <c r="G902" i="15" s="1"/>
  <c r="G507" i="17"/>
  <c r="G888" i="15" s="1"/>
  <c r="G495" i="17"/>
  <c r="G876" i="15" s="1"/>
  <c r="G481" i="17"/>
  <c r="G862" i="15" s="1"/>
  <c r="G467" i="17"/>
  <c r="G848" i="15" s="1"/>
  <c r="G454" i="17"/>
  <c r="G835" i="15" s="1"/>
  <c r="G442" i="17"/>
  <c r="G823" i="15" s="1"/>
  <c r="G430" i="17"/>
  <c r="G811" i="15" s="1"/>
  <c r="G418" i="17"/>
  <c r="G799" i="15" s="1"/>
  <c r="G405" i="17"/>
  <c r="G786" i="15" s="1"/>
  <c r="G393" i="17"/>
  <c r="G774" i="15" s="1"/>
  <c r="G381" i="17"/>
  <c r="G762" i="15" s="1"/>
  <c r="G369" i="17"/>
  <c r="G750" i="15" s="1"/>
  <c r="G357" i="17"/>
  <c r="G738" i="15" s="1"/>
  <c r="G345" i="17"/>
  <c r="G726" i="15" s="1"/>
  <c r="G332" i="17"/>
  <c r="G713" i="15" s="1"/>
  <c r="G320" i="17"/>
  <c r="G701" i="15" s="1"/>
  <c r="G307" i="17"/>
  <c r="G688" i="15" s="1"/>
  <c r="G291" i="17"/>
  <c r="G672" i="15" s="1"/>
  <c r="G278" i="17"/>
  <c r="G659" i="15" s="1"/>
  <c r="G263" i="17"/>
  <c r="G644" i="15" s="1"/>
  <c r="G250" i="17"/>
  <c r="G631" i="15" s="1"/>
  <c r="G238" i="17"/>
  <c r="G619" i="15" s="1"/>
  <c r="G226" i="17"/>
  <c r="G607" i="15" s="1"/>
  <c r="G213" i="17"/>
  <c r="G594" i="15" s="1"/>
  <c r="G201" i="17"/>
  <c r="G582" i="15" s="1"/>
  <c r="G189" i="17"/>
  <c r="G570" i="15" s="1"/>
  <c r="G173" i="17"/>
  <c r="G554" i="15" s="1"/>
  <c r="G161" i="17"/>
  <c r="G542" i="15" s="1"/>
  <c r="G148" i="17"/>
  <c r="G529" i="15" s="1"/>
  <c r="G136" i="17"/>
  <c r="G517" i="15" s="1"/>
  <c r="G122" i="17"/>
  <c r="G503" i="15" s="1"/>
  <c r="G109" i="17"/>
  <c r="G490" i="15" s="1"/>
  <c r="G95" i="17"/>
  <c r="G476" i="15" s="1"/>
  <c r="G80" i="17"/>
  <c r="G461" i="15" s="1"/>
  <c r="G68" i="17"/>
  <c r="G449" i="15" s="1"/>
  <c r="G56" i="17"/>
  <c r="G437" i="15" s="1"/>
  <c r="G43" i="17"/>
  <c r="G424" i="15" s="1"/>
  <c r="G31" i="17"/>
  <c r="G412" i="15" s="1"/>
  <c r="G17" i="17"/>
  <c r="G398" i="15" s="1"/>
  <c r="G4" i="17"/>
  <c r="G385" i="15" s="1"/>
  <c r="G3448" i="17"/>
  <c r="G3461" i="15" s="1"/>
  <c r="G3436" i="17"/>
  <c r="G3449" i="15" s="1"/>
  <c r="G3424" i="17"/>
  <c r="G3437" i="15" s="1"/>
  <c r="G3412" i="17"/>
  <c r="G3425" i="15" s="1"/>
  <c r="G3400" i="17"/>
  <c r="G3413" i="15" s="1"/>
  <c r="G3388" i="17"/>
  <c r="G3401" i="15" s="1"/>
  <c r="G3376" i="17"/>
  <c r="G3389" i="15" s="1"/>
  <c r="G3364" i="17"/>
  <c r="G3377" i="15" s="1"/>
  <c r="G3352" i="17"/>
  <c r="G3365" i="15" s="1"/>
  <c r="G3340" i="17"/>
  <c r="G3353" i="15" s="1"/>
  <c r="G3328" i="17"/>
  <c r="G3341" i="15" s="1"/>
  <c r="G3315" i="17"/>
  <c r="G3328" i="15" s="1"/>
  <c r="G3303" i="17"/>
  <c r="G3316" i="15" s="1"/>
  <c r="G3291" i="17"/>
  <c r="G3304" i="15" s="1"/>
  <c r="G3278" i="17"/>
  <c r="G3291" i="15" s="1"/>
  <c r="G3266" i="17"/>
  <c r="G3279" i="15" s="1"/>
  <c r="G3254" i="17"/>
  <c r="G3267" i="15" s="1"/>
  <c r="G3242" i="17"/>
  <c r="G3255" i="15" s="1"/>
  <c r="G3230" i="17"/>
  <c r="G3243" i="15" s="1"/>
  <c r="G3217" i="17"/>
  <c r="G3230" i="15" s="1"/>
  <c r="G3205" i="17"/>
  <c r="G3218" i="15" s="1"/>
  <c r="G3192" i="17"/>
  <c r="G3205" i="15" s="1"/>
  <c r="G3180" i="17"/>
  <c r="G3193" i="15" s="1"/>
  <c r="G3168" i="17"/>
  <c r="G3181" i="15" s="1"/>
  <c r="G3156" i="17"/>
  <c r="G3169" i="15" s="1"/>
  <c r="G3144" i="17"/>
  <c r="G3157" i="15" s="1"/>
  <c r="G3132" i="17"/>
  <c r="G3145" i="15" s="1"/>
  <c r="G3120" i="17"/>
  <c r="G3133" i="15" s="1"/>
  <c r="G3106" i="17"/>
  <c r="G3119" i="15" s="1"/>
  <c r="G3094" i="17"/>
  <c r="G3107" i="15" s="1"/>
  <c r="G3082" i="17"/>
  <c r="G3095" i="15" s="1"/>
  <c r="G3070" i="17"/>
  <c r="G3083" i="15" s="1"/>
  <c r="G3057" i="17"/>
  <c r="G3070" i="15" s="1"/>
  <c r="G3045" i="17"/>
  <c r="G3058" i="15" s="1"/>
  <c r="G3033" i="17"/>
  <c r="G3046" i="15" s="1"/>
  <c r="G3021" i="17"/>
  <c r="G3034" i="15" s="1"/>
  <c r="G3009" i="17"/>
  <c r="G3022" i="15" s="1"/>
  <c r="G2997" i="17"/>
  <c r="G3010" i="15" s="1"/>
  <c r="G2985" i="17"/>
  <c r="G2998" i="15" s="1"/>
  <c r="G2973" i="17"/>
  <c r="G2986" i="15" s="1"/>
  <c r="G2961" i="17"/>
  <c r="G2974" i="15" s="1"/>
  <c r="G2949" i="17"/>
  <c r="G2962" i="15" s="1"/>
  <c r="G2937" i="17"/>
  <c r="G2950" i="15" s="1"/>
  <c r="G2925" i="17"/>
  <c r="G2938" i="15" s="1"/>
  <c r="G2913" i="17"/>
  <c r="G2926" i="15" s="1"/>
  <c r="G2901" i="17"/>
  <c r="G2914" i="15" s="1"/>
  <c r="G2891" i="17"/>
  <c r="G2904" i="15" s="1"/>
  <c r="G2879" i="17"/>
  <c r="G2892" i="15" s="1"/>
  <c r="G2867" i="17"/>
  <c r="G2880" i="15" s="1"/>
  <c r="G2855" i="17"/>
  <c r="G2868" i="15" s="1"/>
  <c r="G2843" i="17"/>
  <c r="G2856" i="15" s="1"/>
  <c r="G2833" i="17"/>
  <c r="G2846" i="15" s="1"/>
  <c r="G2820" i="17"/>
  <c r="G2833" i="15" s="1"/>
  <c r="G2808" i="17"/>
  <c r="G2821" i="15" s="1"/>
  <c r="G2796" i="17"/>
  <c r="G2809" i="15" s="1"/>
  <c r="G2784" i="17"/>
  <c r="G2797" i="15" s="1"/>
  <c r="G2772" i="17"/>
  <c r="G2785" i="15" s="1"/>
  <c r="G2760" i="17"/>
  <c r="G2773" i="15" s="1"/>
  <c r="G2748" i="17"/>
  <c r="G2761" i="15" s="1"/>
  <c r="G2736" i="17"/>
  <c r="G382" i="15" s="1"/>
  <c r="G2724" i="17"/>
  <c r="G370" i="15" s="1"/>
  <c r="G2712" i="17"/>
  <c r="G358" i="15" s="1"/>
  <c r="G2699" i="17"/>
  <c r="G345" i="15" s="1"/>
  <c r="G2686" i="17"/>
  <c r="G332" i="15" s="1"/>
  <c r="G2674" i="17"/>
  <c r="G320" i="15" s="1"/>
  <c r="G2662" i="17"/>
  <c r="G308" i="15" s="1"/>
  <c r="G2650" i="17"/>
  <c r="G296" i="15" s="1"/>
  <c r="G2638" i="17"/>
  <c r="G284" i="15" s="1"/>
  <c r="G2626" i="17"/>
  <c r="G272" i="15" s="1"/>
  <c r="G2614" i="17"/>
  <c r="G260" i="15" s="1"/>
  <c r="G2602" i="17"/>
  <c r="G248" i="15" s="1"/>
  <c r="G2590" i="17"/>
  <c r="G236" i="15" s="1"/>
  <c r="G2578" i="17"/>
  <c r="G225" i="15" s="1"/>
  <c r="G2566" i="17"/>
  <c r="G213" i="15" s="1"/>
  <c r="G2554" i="17"/>
  <c r="G201" i="15" s="1"/>
  <c r="G2542" i="17"/>
  <c r="G189" i="15" s="1"/>
  <c r="G2530" i="17"/>
  <c r="G177" i="15" s="1"/>
  <c r="G2518" i="17"/>
  <c r="G165" i="15" s="1"/>
  <c r="G2506" i="17"/>
  <c r="G153" i="15" s="1"/>
  <c r="G2494" i="17"/>
  <c r="G141" i="15" s="1"/>
  <c r="G2482" i="17"/>
  <c r="G129" i="15" s="1"/>
  <c r="G2470" i="17"/>
  <c r="G117" i="15" s="1"/>
  <c r="G2457" i="17"/>
  <c r="G104" i="15" s="1"/>
  <c r="G2445" i="17"/>
  <c r="G2744" i="15" s="1"/>
  <c r="G2433" i="17"/>
  <c r="G2732" i="15" s="1"/>
  <c r="G2421" i="17"/>
  <c r="G89" i="15" s="1"/>
  <c r="G2409" i="17"/>
  <c r="G78" i="15" s="1"/>
  <c r="G2396" i="17"/>
  <c r="G65" i="15" s="1"/>
  <c r="G2384" i="17"/>
  <c r="G53" i="15" s="1"/>
  <c r="G2372" i="17"/>
  <c r="G41" i="15" s="1"/>
  <c r="G2360" i="17"/>
  <c r="G29" i="15" s="1"/>
  <c r="G2348" i="17"/>
  <c r="G2723" i="15" s="1"/>
  <c r="G2335" i="17"/>
  <c r="G2710" i="15" s="1"/>
  <c r="G2323" i="17"/>
  <c r="G2698" i="15" s="1"/>
  <c r="G2311" i="17"/>
  <c r="G2686" i="15" s="1"/>
  <c r="G2299" i="17"/>
  <c r="G2674" i="15" s="1"/>
  <c r="G2287" i="17"/>
  <c r="G2662" i="15" s="1"/>
  <c r="G2275" i="17"/>
  <c r="G2650" i="15" s="1"/>
  <c r="G2263" i="17"/>
  <c r="G2638" i="15" s="1"/>
  <c r="G2251" i="17"/>
  <c r="G2626" i="15" s="1"/>
  <c r="G2239" i="17"/>
  <c r="G2614" i="15" s="1"/>
  <c r="G2227" i="17"/>
  <c r="G2602" i="15" s="1"/>
  <c r="G2215" i="17"/>
  <c r="G2590" i="15" s="1"/>
  <c r="G2203" i="17"/>
  <c r="G2578" i="15" s="1"/>
  <c r="G2191" i="17"/>
  <c r="G2566" i="15" s="1"/>
  <c r="G2179" i="17"/>
  <c r="G2554" i="15" s="1"/>
  <c r="G2168" i="17"/>
  <c r="G2543" i="15" s="1"/>
  <c r="G2155" i="17"/>
  <c r="G2530" i="15" s="1"/>
  <c r="G2143" i="17"/>
  <c r="G2518" i="15" s="1"/>
  <c r="G2131" i="17"/>
  <c r="G2506" i="15" s="1"/>
  <c r="G2119" i="17"/>
  <c r="G2494" i="15" s="1"/>
  <c r="G2107" i="17"/>
  <c r="G2482" i="15" s="1"/>
  <c r="G2095" i="17"/>
  <c r="G2470" i="15" s="1"/>
  <c r="G2083" i="17"/>
  <c r="G2458" i="15" s="1"/>
  <c r="G2071" i="17"/>
  <c r="G2446" i="15" s="1"/>
  <c r="G2059" i="17"/>
  <c r="G2434" i="15" s="1"/>
  <c r="G2046" i="17"/>
  <c r="G2421" i="15" s="1"/>
  <c r="G2034" i="17"/>
  <c r="G2409" i="15" s="1"/>
  <c r="G2021" i="17"/>
  <c r="G2396" i="15" s="1"/>
  <c r="G2009" i="17"/>
  <c r="G2384" i="15" s="1"/>
  <c r="G1995" i="17"/>
  <c r="G2370" i="15" s="1"/>
  <c r="G1984" i="17"/>
  <c r="G2359" i="15" s="1"/>
  <c r="G1972" i="17"/>
  <c r="G2347" i="15" s="1"/>
  <c r="G1960" i="17"/>
  <c r="G2335" i="15" s="1"/>
  <c r="G1947" i="17"/>
  <c r="G2322" i="15" s="1"/>
  <c r="G1935" i="17"/>
  <c r="G2310" i="15" s="1"/>
  <c r="G1924" i="17"/>
  <c r="G2299" i="15" s="1"/>
  <c r="G1907" i="17"/>
  <c r="G2282" i="15" s="1"/>
  <c r="G1895" i="17"/>
  <c r="G2270" i="15" s="1"/>
  <c r="G1883" i="17"/>
  <c r="G2258" i="15" s="1"/>
  <c r="G1871" i="17"/>
  <c r="G2246" i="15" s="1"/>
  <c r="G1859" i="17"/>
  <c r="G2234" i="15" s="1"/>
  <c r="G1845" i="17"/>
  <c r="G2220" i="15" s="1"/>
  <c r="G1832" i="17"/>
  <c r="G2207" i="15" s="1"/>
  <c r="G1819" i="17"/>
  <c r="G2194" i="15" s="1"/>
  <c r="G1808" i="17"/>
  <c r="G2183" i="15" s="1"/>
  <c r="G1795" i="17"/>
  <c r="G2170" i="15" s="1"/>
  <c r="G1783" i="17"/>
  <c r="G2158" i="15" s="1"/>
  <c r="G1769" i="17"/>
  <c r="G2144" i="15" s="1"/>
  <c r="G1757" i="17"/>
  <c r="G2132" i="15" s="1"/>
  <c r="G1745" i="17"/>
  <c r="G2120" i="15" s="1"/>
  <c r="G1733" i="17"/>
  <c r="G2108" i="15" s="1"/>
  <c r="G1721" i="17"/>
  <c r="G2096" i="15" s="1"/>
  <c r="G1709" i="17"/>
  <c r="G2084" i="15" s="1"/>
  <c r="G1697" i="17"/>
  <c r="G2072" i="15" s="1"/>
  <c r="G1684" i="17"/>
  <c r="G2059" i="15" s="1"/>
  <c r="G1672" i="17"/>
  <c r="G2047" i="15" s="1"/>
  <c r="G1660" i="17"/>
  <c r="G2035" i="15" s="1"/>
  <c r="G1647" i="17"/>
  <c r="G2022" i="15" s="1"/>
  <c r="G1636" i="17"/>
  <c r="G2011" i="15" s="1"/>
  <c r="G1624" i="17"/>
  <c r="G1999" i="15" s="1"/>
  <c r="G1612" i="17"/>
  <c r="G1987" i="15" s="1"/>
  <c r="G1598" i="17"/>
  <c r="G1973" i="15" s="1"/>
  <c r="G1584" i="17"/>
  <c r="G1959" i="15" s="1"/>
  <c r="G1571" i="17"/>
  <c r="G1946" i="15" s="1"/>
  <c r="G1559" i="17"/>
  <c r="G1934" i="15" s="1"/>
  <c r="G1546" i="17"/>
  <c r="G1921" i="15" s="1"/>
  <c r="G1534" i="17"/>
  <c r="G1909" i="15" s="1"/>
  <c r="G1522" i="17"/>
  <c r="G1897" i="15" s="1"/>
  <c r="G1510" i="17"/>
  <c r="G1885" i="15" s="1"/>
  <c r="G1498" i="17"/>
  <c r="G1873" i="15" s="1"/>
  <c r="G1486" i="17"/>
  <c r="G1861" i="15" s="1"/>
  <c r="G1471" i="17"/>
  <c r="G1846" i="15" s="1"/>
  <c r="G1458" i="17"/>
  <c r="G1833" i="15" s="1"/>
  <c r="G1446" i="17"/>
  <c r="G1821" i="15" s="1"/>
  <c r="G1434" i="17"/>
  <c r="G1809" i="15" s="1"/>
  <c r="G1421" i="17"/>
  <c r="G1796" i="15" s="1"/>
  <c r="G1409" i="17"/>
  <c r="G1784" i="15" s="1"/>
  <c r="G1397" i="17"/>
  <c r="G1772" i="15" s="1"/>
  <c r="G1385" i="17"/>
  <c r="G1760" i="15" s="1"/>
  <c r="G1373" i="17"/>
  <c r="G1754" i="15" s="1"/>
  <c r="G1361" i="17"/>
  <c r="G1742" i="15" s="1"/>
  <c r="G1349" i="17"/>
  <c r="G1730" i="15" s="1"/>
  <c r="G1337" i="17"/>
  <c r="G1718" i="15" s="1"/>
  <c r="G1325" i="17"/>
  <c r="G1706" i="15" s="1"/>
  <c r="G1313" i="17"/>
  <c r="G1694" i="15" s="1"/>
  <c r="G1301" i="17"/>
  <c r="G1682" i="15" s="1"/>
  <c r="G1289" i="17"/>
  <c r="G1670" i="15" s="1"/>
  <c r="G1277" i="17"/>
  <c r="G1658" i="15" s="1"/>
  <c r="G1265" i="17"/>
  <c r="G1646" i="15" s="1"/>
  <c r="G1251" i="17"/>
  <c r="G1632" i="15" s="1"/>
  <c r="G1239" i="17"/>
  <c r="G1620" i="15" s="1"/>
  <c r="G1226" i="17"/>
  <c r="G1607" i="15" s="1"/>
  <c r="G1214" i="17"/>
  <c r="G1595" i="15" s="1"/>
  <c r="G1201" i="17"/>
  <c r="G1582" i="15" s="1"/>
  <c r="G1188" i="17"/>
  <c r="G1569" i="15" s="1"/>
  <c r="G1175" i="17"/>
  <c r="G1556" i="15" s="1"/>
  <c r="G1162" i="17"/>
  <c r="G1543" i="15" s="1"/>
  <c r="G1150" i="17"/>
  <c r="G1531" i="15" s="1"/>
  <c r="G1138" i="17"/>
  <c r="G1519" i="15" s="1"/>
  <c r="G1126" i="17"/>
  <c r="G1507" i="15" s="1"/>
  <c r="G1114" i="17"/>
  <c r="G1495" i="15" s="1"/>
  <c r="G1102" i="17"/>
  <c r="G1483" i="15" s="1"/>
  <c r="G1090" i="17"/>
  <c r="G1471" i="15" s="1"/>
  <c r="G1078" i="17"/>
  <c r="G1459" i="15" s="1"/>
  <c r="G1066" i="17"/>
  <c r="G1447" i="15" s="1"/>
  <c r="G1053" i="17"/>
  <c r="G1434" i="15" s="1"/>
  <c r="G1041" i="17"/>
  <c r="G1422" i="15" s="1"/>
  <c r="G1029" i="17"/>
  <c r="G1410" i="15" s="1"/>
  <c r="G1017" i="17"/>
  <c r="G1398" i="15" s="1"/>
  <c r="G1005" i="17"/>
  <c r="G1386" i="15" s="1"/>
  <c r="G992" i="17"/>
  <c r="G1373" i="15" s="1"/>
  <c r="G980" i="17"/>
  <c r="G1361" i="15" s="1"/>
  <c r="G968" i="17"/>
  <c r="G1349" i="15" s="1"/>
  <c r="G955" i="17"/>
  <c r="G1336" i="15" s="1"/>
  <c r="G943" i="17"/>
  <c r="G1324" i="15" s="1"/>
  <c r="G931" i="17"/>
  <c r="G1312" i="15" s="1"/>
  <c r="G919" i="17"/>
  <c r="G1300" i="15" s="1"/>
  <c r="G907" i="17"/>
  <c r="G1288" i="15" s="1"/>
  <c r="G895" i="17"/>
  <c r="G1276" i="15" s="1"/>
  <c r="G883" i="17"/>
  <c r="G1264" i="15" s="1"/>
  <c r="G869" i="17"/>
  <c r="G1250" i="15" s="1"/>
  <c r="G857" i="17"/>
  <c r="G1238" i="15" s="1"/>
  <c r="G845" i="17"/>
  <c r="G1226" i="15" s="1"/>
  <c r="G833" i="17"/>
  <c r="G1214" i="15" s="1"/>
  <c r="G820" i="17"/>
  <c r="G1201" i="15" s="1"/>
  <c r="G808" i="17"/>
  <c r="G1189" i="15" s="1"/>
  <c r="G795" i="17"/>
  <c r="G1176" i="15" s="1"/>
  <c r="G781" i="17"/>
  <c r="G1162" i="15" s="1"/>
  <c r="G769" i="17"/>
  <c r="G1150" i="15" s="1"/>
  <c r="G756" i="17"/>
  <c r="G1137" i="15" s="1"/>
  <c r="G744" i="17"/>
  <c r="G1125" i="15" s="1"/>
  <c r="G731" i="17"/>
  <c r="G1112" i="15" s="1"/>
  <c r="G719" i="17"/>
  <c r="G1100" i="15" s="1"/>
  <c r="G707" i="17"/>
  <c r="G1088" i="15" s="1"/>
  <c r="G695" i="17"/>
  <c r="G1076" i="15" s="1"/>
  <c r="G683" i="17"/>
  <c r="G1064" i="15" s="1"/>
  <c r="G671" i="17"/>
  <c r="G1052" i="15" s="1"/>
  <c r="G659" i="17"/>
  <c r="G1040" i="15" s="1"/>
  <c r="G647" i="17"/>
  <c r="G1028" i="15" s="1"/>
  <c r="G634" i="17"/>
  <c r="G1015" i="15" s="1"/>
  <c r="G621" i="17"/>
  <c r="G1002" i="15" s="1"/>
  <c r="G609" i="17"/>
  <c r="G990" i="15" s="1"/>
  <c r="G595" i="17"/>
  <c r="G976" i="15" s="1"/>
  <c r="G583" i="17"/>
  <c r="G964" i="15" s="1"/>
  <c r="G571" i="17"/>
  <c r="G952" i="15" s="1"/>
  <c r="G558" i="17"/>
  <c r="G939" i="15" s="1"/>
  <c r="G545" i="17"/>
  <c r="G926" i="15" s="1"/>
  <c r="G533" i="17"/>
  <c r="G914" i="15" s="1"/>
  <c r="G520" i="17"/>
  <c r="G901" i="15" s="1"/>
  <c r="G506" i="17"/>
  <c r="G887" i="15" s="1"/>
  <c r="G494" i="17"/>
  <c r="G875" i="15" s="1"/>
  <c r="G480" i="17"/>
  <c r="G861" i="15" s="1"/>
  <c r="G466" i="17"/>
  <c r="G847" i="15" s="1"/>
  <c r="G453" i="17"/>
  <c r="G834" i="15" s="1"/>
  <c r="G441" i="17"/>
  <c r="G822" i="15" s="1"/>
  <c r="G429" i="17"/>
  <c r="G810" i="15" s="1"/>
  <c r="G417" i="17"/>
  <c r="G798" i="15" s="1"/>
  <c r="G404" i="17"/>
  <c r="G785" i="15" s="1"/>
  <c r="G392" i="17"/>
  <c r="G773" i="15" s="1"/>
  <c r="G380" i="17"/>
  <c r="G761" i="15" s="1"/>
  <c r="G368" i="17"/>
  <c r="G749" i="15" s="1"/>
  <c r="G356" i="17"/>
  <c r="G737" i="15" s="1"/>
  <c r="G344" i="17"/>
  <c r="G725" i="15" s="1"/>
  <c r="G331" i="17"/>
  <c r="G712" i="15" s="1"/>
  <c r="G319" i="17"/>
  <c r="G700" i="15" s="1"/>
  <c r="G306" i="17"/>
  <c r="G687" i="15" s="1"/>
  <c r="G290" i="17"/>
  <c r="G671" i="15" s="1"/>
  <c r="G277" i="17"/>
  <c r="G658" i="15" s="1"/>
  <c r="G262" i="17"/>
  <c r="G643" i="15" s="1"/>
  <c r="G249" i="17"/>
  <c r="G630" i="15" s="1"/>
  <c r="G237" i="17"/>
  <c r="G618" i="15" s="1"/>
  <c r="G224" i="17"/>
  <c r="G605" i="15" s="1"/>
  <c r="G212" i="17"/>
  <c r="G593" i="15" s="1"/>
  <c r="G200" i="17"/>
  <c r="G581" i="15" s="1"/>
  <c r="G187" i="17"/>
  <c r="G568" i="15" s="1"/>
  <c r="G172" i="17"/>
  <c r="G553" i="15" s="1"/>
  <c r="G160" i="17"/>
  <c r="G541" i="15" s="1"/>
  <c r="G147" i="17"/>
  <c r="G528" i="15" s="1"/>
  <c r="G135" i="17"/>
  <c r="G516" i="15" s="1"/>
  <c r="G121" i="17"/>
  <c r="G502" i="15" s="1"/>
  <c r="G108" i="17"/>
  <c r="G489" i="15" s="1"/>
  <c r="G94" i="17"/>
  <c r="G475" i="15" s="1"/>
  <c r="G79" i="17"/>
  <c r="G460" i="15" s="1"/>
  <c r="G67" i="17"/>
  <c r="G448" i="15" s="1"/>
  <c r="G55" i="17"/>
  <c r="G436" i="15" s="1"/>
  <c r="G42" i="17"/>
  <c r="G423" i="15" s="1"/>
  <c r="G30" i="17"/>
  <c r="G411" i="15" s="1"/>
  <c r="G16" i="17"/>
  <c r="G397" i="15" s="1"/>
  <c r="G3" i="17"/>
  <c r="G384" i="15" s="1"/>
  <c r="G3447" i="17"/>
  <c r="G3460" i="15" s="1"/>
  <c r="G3435" i="17"/>
  <c r="G3448" i="15" s="1"/>
  <c r="G3423" i="17"/>
  <c r="G3436" i="15" s="1"/>
  <c r="G3411" i="17"/>
  <c r="G3424" i="15" s="1"/>
  <c r="G3399" i="17"/>
  <c r="G3412" i="15" s="1"/>
  <c r="G3387" i="17"/>
  <c r="G3400" i="15" s="1"/>
  <c r="G3375" i="17"/>
  <c r="G3388" i="15" s="1"/>
  <c r="G3363" i="17"/>
  <c r="G3376" i="15" s="1"/>
  <c r="G3351" i="17"/>
  <c r="G3364" i="15" s="1"/>
  <c r="G3339" i="17"/>
  <c r="G3352" i="15" s="1"/>
  <c r="G3327" i="17"/>
  <c r="G3340" i="15" s="1"/>
  <c r="G3314" i="17"/>
  <c r="G3327" i="15" s="1"/>
  <c r="G3302" i="17"/>
  <c r="G3315" i="15" s="1"/>
  <c r="G3290" i="17"/>
  <c r="G3303" i="15" s="1"/>
  <c r="G3277" i="17"/>
  <c r="G3290" i="15" s="1"/>
  <c r="G3265" i="17"/>
  <c r="G3278" i="15" s="1"/>
  <c r="G3253" i="17"/>
  <c r="G3266" i="15" s="1"/>
  <c r="G3241" i="17"/>
  <c r="G3254" i="15" s="1"/>
  <c r="G3229" i="17"/>
  <c r="G3242" i="15" s="1"/>
  <c r="G3216" i="17"/>
  <c r="G3229" i="15" s="1"/>
  <c r="G3204" i="17"/>
  <c r="G3217" i="15" s="1"/>
  <c r="G3191" i="17"/>
  <c r="G3204" i="15" s="1"/>
  <c r="G3179" i="17"/>
  <c r="G3192" i="15" s="1"/>
  <c r="G3167" i="17"/>
  <c r="G3180" i="15" s="1"/>
  <c r="G3155" i="17"/>
  <c r="G3168" i="15" s="1"/>
  <c r="G3143" i="17"/>
  <c r="G3156" i="15" s="1"/>
  <c r="G3131" i="17"/>
  <c r="G3144" i="15" s="1"/>
  <c r="G3119" i="17"/>
  <c r="G3132" i="15" s="1"/>
  <c r="G3105" i="17"/>
  <c r="G3118" i="15" s="1"/>
  <c r="G3093" i="17"/>
  <c r="G3106" i="15" s="1"/>
  <c r="G3081" i="17"/>
  <c r="G3094" i="15" s="1"/>
  <c r="G3069" i="17"/>
  <c r="G3082" i="15" s="1"/>
  <c r="G3056" i="17"/>
  <c r="G3069" i="15" s="1"/>
  <c r="G3044" i="17"/>
  <c r="G3057" i="15" s="1"/>
  <c r="G3032" i="17"/>
  <c r="G3045" i="15" s="1"/>
  <c r="G3020" i="17"/>
  <c r="G3033" i="15" s="1"/>
  <c r="G3008" i="17"/>
  <c r="G3021" i="15" s="1"/>
  <c r="G2996" i="17"/>
  <c r="G3009" i="15" s="1"/>
  <c r="G2984" i="17"/>
  <c r="G2997" i="15" s="1"/>
  <c r="G2972" i="17"/>
  <c r="G2985" i="15" s="1"/>
  <c r="G2960" i="17"/>
  <c r="G2973" i="15" s="1"/>
  <c r="G2948" i="17"/>
  <c r="G2961" i="15" s="1"/>
  <c r="G2936" i="17"/>
  <c r="G2949" i="15" s="1"/>
  <c r="G2924" i="17"/>
  <c r="G2937" i="15" s="1"/>
  <c r="G2912" i="17"/>
  <c r="G2925" i="15" s="1"/>
  <c r="G2900" i="17"/>
  <c r="G2913" i="15" s="1"/>
  <c r="G2890" i="17"/>
  <c r="G2903" i="15" s="1"/>
  <c r="G2878" i="17"/>
  <c r="G2891" i="15" s="1"/>
  <c r="G2866" i="17"/>
  <c r="G2879" i="15" s="1"/>
  <c r="G2854" i="17"/>
  <c r="G2867" i="15" s="1"/>
  <c r="G2842" i="17"/>
  <c r="G2855" i="15" s="1"/>
  <c r="G2832" i="17"/>
  <c r="G2845" i="15" s="1"/>
  <c r="G2819" i="17"/>
  <c r="G2832" i="15" s="1"/>
  <c r="G2807" i="17"/>
  <c r="G2820" i="15" s="1"/>
  <c r="G2795" i="17"/>
  <c r="G2808" i="15" s="1"/>
  <c r="G2783" i="17"/>
  <c r="G2796" i="15" s="1"/>
  <c r="G2771" i="17"/>
  <c r="G2784" i="15" s="1"/>
  <c r="G2759" i="17"/>
  <c r="G2772" i="15" s="1"/>
  <c r="G2747" i="17"/>
  <c r="G2760" i="15" s="1"/>
  <c r="G2735" i="17"/>
  <c r="G381" i="15" s="1"/>
  <c r="G2723" i="17"/>
  <c r="G369" i="15" s="1"/>
  <c r="G2711" i="17"/>
  <c r="G357" i="15" s="1"/>
  <c r="G2698" i="17"/>
  <c r="G344" i="15" s="1"/>
  <c r="G2685" i="17"/>
  <c r="G331" i="15" s="1"/>
  <c r="G2673" i="17"/>
  <c r="G319" i="15" s="1"/>
  <c r="G2661" i="17"/>
  <c r="G307" i="15" s="1"/>
  <c r="G2649" i="17"/>
  <c r="G295" i="15" s="1"/>
  <c r="G2637" i="17"/>
  <c r="G283" i="15" s="1"/>
  <c r="G2625" i="17"/>
  <c r="G271" i="15" s="1"/>
  <c r="G2613" i="17"/>
  <c r="G259" i="15" s="1"/>
  <c r="G2601" i="17"/>
  <c r="G247" i="15" s="1"/>
  <c r="G2589" i="17"/>
  <c r="G2749" i="15" s="1"/>
  <c r="G2577" i="17"/>
  <c r="G224" i="15" s="1"/>
  <c r="G2565" i="17"/>
  <c r="G212" i="15" s="1"/>
  <c r="G2553" i="17"/>
  <c r="G200" i="15" s="1"/>
  <c r="G2541" i="17"/>
  <c r="G188" i="15" s="1"/>
  <c r="G2529" i="17"/>
  <c r="G176" i="15" s="1"/>
  <c r="G2517" i="17"/>
  <c r="G164" i="15" s="1"/>
  <c r="G2505" i="17"/>
  <c r="G152" i="15" s="1"/>
  <c r="G2493" i="17"/>
  <c r="G140" i="15" s="1"/>
  <c r="G2481" i="17"/>
  <c r="G128" i="15" s="1"/>
  <c r="G2469" i="17"/>
  <c r="G116" i="15" s="1"/>
  <c r="G2456" i="17"/>
  <c r="G103" i="15" s="1"/>
  <c r="G2444" i="17"/>
  <c r="G2743" i="15" s="1"/>
  <c r="G2432" i="17"/>
  <c r="G2731" i="15" s="1"/>
  <c r="G2420" i="17"/>
  <c r="G88" i="15" s="1"/>
  <c r="G2407" i="17"/>
  <c r="G76" i="15" s="1"/>
  <c r="G2395" i="17"/>
  <c r="G64" i="15" s="1"/>
  <c r="G2383" i="17"/>
  <c r="G52" i="15" s="1"/>
  <c r="G2371" i="17"/>
  <c r="G40" i="15" s="1"/>
  <c r="G2359" i="17"/>
  <c r="G28" i="15" s="1"/>
  <c r="G2347" i="17"/>
  <c r="G2722" i="15" s="1"/>
  <c r="G2334" i="17"/>
  <c r="G2709" i="15" s="1"/>
  <c r="G2322" i="17"/>
  <c r="G2697" i="15" s="1"/>
  <c r="G2310" i="17"/>
  <c r="G2685" i="15" s="1"/>
  <c r="G2298" i="17"/>
  <c r="G2673" i="15" s="1"/>
  <c r="G2286" i="17"/>
  <c r="G2661" i="15" s="1"/>
  <c r="G2274" i="17"/>
  <c r="G2649" i="15" s="1"/>
  <c r="G2262" i="17"/>
  <c r="G2637" i="15" s="1"/>
  <c r="G2250" i="17"/>
  <c r="G2625" i="15" s="1"/>
  <c r="G2238" i="17"/>
  <c r="G2613" i="15" s="1"/>
  <c r="G2226" i="17"/>
  <c r="G2601" i="15" s="1"/>
  <c r="G2202" i="17"/>
  <c r="G2577" i="15" s="1"/>
  <c r="G2190" i="17"/>
  <c r="G2565" i="15" s="1"/>
  <c r="G2178" i="17"/>
  <c r="G2553" i="15" s="1"/>
  <c r="G2167" i="17"/>
  <c r="G2542" i="15" s="1"/>
  <c r="G2154" i="17"/>
  <c r="G2529" i="15" s="1"/>
  <c r="G2142" i="17"/>
  <c r="G2517" i="15" s="1"/>
  <c r="G2130" i="17"/>
  <c r="G2505" i="15" s="1"/>
  <c r="G2118" i="17"/>
  <c r="G2493" i="15" s="1"/>
  <c r="G2106" i="17"/>
  <c r="G2481" i="15" s="1"/>
  <c r="G2094" i="17"/>
  <c r="G2469" i="15" s="1"/>
  <c r="G2082" i="17"/>
  <c r="G2457" i="15" s="1"/>
  <c r="G2070" i="17"/>
  <c r="G2445" i="15" s="1"/>
  <c r="G2058" i="17"/>
  <c r="G2433" i="15" s="1"/>
  <c r="G2045" i="17"/>
  <c r="G2420" i="15" s="1"/>
  <c r="G2033" i="17"/>
  <c r="G2408" i="15" s="1"/>
  <c r="G2020" i="17"/>
  <c r="G2395" i="15" s="1"/>
  <c r="G2008" i="17"/>
  <c r="G2383" i="15" s="1"/>
  <c r="G1994" i="17"/>
  <c r="G2369" i="15" s="1"/>
  <c r="G1983" i="17"/>
  <c r="G2358" i="15" s="1"/>
  <c r="G1971" i="17"/>
  <c r="G2346" i="15" s="1"/>
  <c r="G1959" i="17"/>
  <c r="G2334" i="15" s="1"/>
  <c r="G1946" i="17"/>
  <c r="G2321" i="15" s="1"/>
  <c r="G1923" i="17"/>
  <c r="G2298" i="15" s="1"/>
  <c r="G1906" i="17"/>
  <c r="G2281" i="15" s="1"/>
  <c r="G1894" i="17"/>
  <c r="G2269" i="15" s="1"/>
  <c r="G1882" i="17"/>
  <c r="G2257" i="15" s="1"/>
  <c r="G1870" i="17"/>
  <c r="G2245" i="15" s="1"/>
  <c r="G1858" i="17"/>
  <c r="G2233" i="15" s="1"/>
  <c r="G1844" i="17"/>
  <c r="G2219" i="15" s="1"/>
  <c r="G1831" i="17"/>
  <c r="G2206" i="15" s="1"/>
  <c r="G1818" i="17"/>
  <c r="G2193" i="15" s="1"/>
  <c r="G1807" i="17"/>
  <c r="G2182" i="15" s="1"/>
  <c r="G1794" i="17"/>
  <c r="G2169" i="15" s="1"/>
  <c r="G1782" i="17"/>
  <c r="G2157" i="15" s="1"/>
  <c r="G1768" i="17"/>
  <c r="G2143" i="15" s="1"/>
  <c r="G1756" i="17"/>
  <c r="G2131" i="15" s="1"/>
  <c r="G1744" i="17"/>
  <c r="G2119" i="15" s="1"/>
  <c r="G1732" i="17"/>
  <c r="G2107" i="15" s="1"/>
  <c r="G1720" i="17"/>
  <c r="G2095" i="15" s="1"/>
  <c r="G1708" i="17"/>
  <c r="G2083" i="15" s="1"/>
  <c r="G1696" i="17"/>
  <c r="G2071" i="15" s="1"/>
  <c r="G1683" i="17"/>
  <c r="G2058" i="15" s="1"/>
  <c r="G1671" i="17"/>
  <c r="G2046" i="15" s="1"/>
  <c r="G1659" i="17"/>
  <c r="G2034" i="15" s="1"/>
  <c r="G1646" i="17"/>
  <c r="G2021" i="15" s="1"/>
  <c r="G1635" i="17"/>
  <c r="G2010" i="15" s="1"/>
  <c r="G1623" i="17"/>
  <c r="G1998" i="15" s="1"/>
  <c r="G1611" i="17"/>
  <c r="G1986" i="15" s="1"/>
  <c r="G1597" i="17"/>
  <c r="G1972" i="15" s="1"/>
  <c r="G1583" i="17"/>
  <c r="G1958" i="15" s="1"/>
  <c r="G1570" i="17"/>
  <c r="G1945" i="15" s="1"/>
  <c r="G1558" i="17"/>
  <c r="G1933" i="15" s="1"/>
  <c r="G1545" i="17"/>
  <c r="G1920" i="15" s="1"/>
  <c r="G1533" i="17"/>
  <c r="G1908" i="15" s="1"/>
  <c r="G1521" i="17"/>
  <c r="G1896" i="15" s="1"/>
  <c r="G1509" i="17"/>
  <c r="G1884" i="15" s="1"/>
  <c r="G1497" i="17"/>
  <c r="G1872" i="15" s="1"/>
  <c r="G1485" i="17"/>
  <c r="G1860" i="15" s="1"/>
  <c r="G1470" i="17"/>
  <c r="G1845" i="15" s="1"/>
  <c r="G1457" i="17"/>
  <c r="G1832" i="15" s="1"/>
  <c r="G1445" i="17"/>
  <c r="G1820" i="15" s="1"/>
  <c r="G1433" i="17"/>
  <c r="G1808" i="15" s="1"/>
  <c r="G1420" i="17"/>
  <c r="G1795" i="15" s="1"/>
  <c r="G1408" i="17"/>
  <c r="G1783" i="15" s="1"/>
  <c r="G1396" i="17"/>
  <c r="G1771" i="15" s="1"/>
  <c r="G1384" i="17"/>
  <c r="G1759" i="15" s="1"/>
  <c r="G1372" i="17"/>
  <c r="G1753" i="15" s="1"/>
  <c r="G1360" i="17"/>
  <c r="G1741" i="15" s="1"/>
  <c r="G1348" i="17"/>
  <c r="G1729" i="15" s="1"/>
  <c r="G1336" i="17"/>
  <c r="G1717" i="15" s="1"/>
  <c r="G1324" i="17"/>
  <c r="G1705" i="15" s="1"/>
  <c r="G1312" i="17"/>
  <c r="G1693" i="15" s="1"/>
  <c r="G1300" i="17"/>
  <c r="G1681" i="15" s="1"/>
  <c r="G1288" i="17"/>
  <c r="G1669" i="15" s="1"/>
  <c r="G1276" i="17"/>
  <c r="G1657" i="15" s="1"/>
  <c r="G1264" i="17"/>
  <c r="G1645" i="15" s="1"/>
  <c r="G1250" i="17"/>
  <c r="G1631" i="15" s="1"/>
  <c r="G1238" i="17"/>
  <c r="G1619" i="15" s="1"/>
  <c r="G1225" i="17"/>
  <c r="G1606" i="15" s="1"/>
  <c r="G1212" i="17"/>
  <c r="G1593" i="15" s="1"/>
  <c r="G1200" i="17"/>
  <c r="G1581" i="15" s="1"/>
  <c r="G1187" i="17"/>
  <c r="G1568" i="15" s="1"/>
  <c r="G1174" i="17"/>
  <c r="G1555" i="15" s="1"/>
  <c r="G1161" i="17"/>
  <c r="G1542" i="15" s="1"/>
  <c r="G1149" i="17"/>
  <c r="G1530" i="15" s="1"/>
  <c r="G1137" i="17"/>
  <c r="G1518" i="15" s="1"/>
  <c r="G1125" i="17"/>
  <c r="G1506" i="15" s="1"/>
  <c r="G1113" i="17"/>
  <c r="G1494" i="15" s="1"/>
  <c r="G1101" i="17"/>
  <c r="G1482" i="15" s="1"/>
  <c r="G1089" i="17"/>
  <c r="G1470" i="15" s="1"/>
  <c r="G1077" i="17"/>
  <c r="G1458" i="15" s="1"/>
  <c r="G1065" i="17"/>
  <c r="G1446" i="15" s="1"/>
  <c r="G1052" i="17"/>
  <c r="G1433" i="15" s="1"/>
  <c r="G1040" i="17"/>
  <c r="G1421" i="15" s="1"/>
  <c r="G1028" i="17"/>
  <c r="G1409" i="15" s="1"/>
  <c r="G1016" i="17"/>
  <c r="G1397" i="15" s="1"/>
  <c r="G1004" i="17"/>
  <c r="G1385" i="15" s="1"/>
  <c r="G991" i="17"/>
  <c r="G1372" i="15" s="1"/>
  <c r="G979" i="17"/>
  <c r="G1360" i="15" s="1"/>
  <c r="G967" i="17"/>
  <c r="G1348" i="15" s="1"/>
  <c r="G954" i="17"/>
  <c r="G1335" i="15" s="1"/>
  <c r="G942" i="17"/>
  <c r="G1323" i="15" s="1"/>
  <c r="G930" i="17"/>
  <c r="G1311" i="15" s="1"/>
  <c r="G918" i="17"/>
  <c r="G1299" i="15" s="1"/>
  <c r="G906" i="17"/>
  <c r="G1287" i="15" s="1"/>
  <c r="G894" i="17"/>
  <c r="G1275" i="15" s="1"/>
  <c r="G882" i="17"/>
  <c r="G1263" i="15" s="1"/>
  <c r="G868" i="17"/>
  <c r="G1249" i="15" s="1"/>
  <c r="G856" i="17"/>
  <c r="G1237" i="15" s="1"/>
  <c r="G844" i="17"/>
  <c r="G1225" i="15" s="1"/>
  <c r="G832" i="17"/>
  <c r="G1213" i="15" s="1"/>
  <c r="G819" i="17"/>
  <c r="G1200" i="15" s="1"/>
  <c r="G807" i="17"/>
  <c r="G1188" i="15" s="1"/>
  <c r="G794" i="17"/>
  <c r="G1175" i="15" s="1"/>
  <c r="G780" i="17"/>
  <c r="G1161" i="15" s="1"/>
  <c r="G768" i="17"/>
  <c r="G1149" i="15" s="1"/>
  <c r="G755" i="17"/>
  <c r="G1136" i="15" s="1"/>
  <c r="G743" i="17"/>
  <c r="G1124" i="15" s="1"/>
  <c r="G730" i="17"/>
  <c r="G1111" i="15" s="1"/>
  <c r="G718" i="17"/>
  <c r="G1099" i="15" s="1"/>
  <c r="G706" i="17"/>
  <c r="G1087" i="15" s="1"/>
  <c r="G694" i="17"/>
  <c r="G1075" i="15" s="1"/>
  <c r="G682" i="17"/>
  <c r="G1063" i="15" s="1"/>
  <c r="G670" i="17"/>
  <c r="G1051" i="15" s="1"/>
  <c r="G658" i="17"/>
  <c r="G1039" i="15" s="1"/>
  <c r="G646" i="17"/>
  <c r="G1027" i="15" s="1"/>
  <c r="G633" i="17"/>
  <c r="G1014" i="15" s="1"/>
  <c r="G620" i="17"/>
  <c r="G1001" i="15" s="1"/>
  <c r="G608" i="17"/>
  <c r="G989" i="15" s="1"/>
  <c r="G594" i="17"/>
  <c r="G975" i="15" s="1"/>
  <c r="G582" i="17"/>
  <c r="G963" i="15" s="1"/>
  <c r="G569" i="17"/>
  <c r="G950" i="15" s="1"/>
  <c r="G557" i="17"/>
  <c r="G938" i="15" s="1"/>
  <c r="G544" i="17"/>
  <c r="G925" i="15" s="1"/>
  <c r="G532" i="17"/>
  <c r="G913" i="15" s="1"/>
  <c r="G518" i="17"/>
  <c r="G899" i="15" s="1"/>
  <c r="G505" i="17"/>
  <c r="G886" i="15" s="1"/>
  <c r="G493" i="17"/>
  <c r="G874" i="15" s="1"/>
  <c r="G479" i="17"/>
  <c r="G860" i="15" s="1"/>
  <c r="G465" i="17"/>
  <c r="G846" i="15" s="1"/>
  <c r="G452" i="17"/>
  <c r="G833" i="15" s="1"/>
  <c r="G440" i="17"/>
  <c r="G821" i="15" s="1"/>
  <c r="G428" i="17"/>
  <c r="G809" i="15" s="1"/>
  <c r="G416" i="17"/>
  <c r="G797" i="15" s="1"/>
  <c r="G403" i="17"/>
  <c r="G784" i="15" s="1"/>
  <c r="G391" i="17"/>
  <c r="G772" i="15" s="1"/>
  <c r="G379" i="17"/>
  <c r="G760" i="15" s="1"/>
  <c r="G367" i="17"/>
  <c r="G748" i="15" s="1"/>
  <c r="G355" i="17"/>
  <c r="G736" i="15" s="1"/>
  <c r="G343" i="17"/>
  <c r="G724" i="15" s="1"/>
  <c r="G330" i="17"/>
  <c r="G711" i="15" s="1"/>
  <c r="G318" i="17"/>
  <c r="G699" i="15" s="1"/>
  <c r="G289" i="17"/>
  <c r="G670" i="15" s="1"/>
  <c r="G276" i="17"/>
  <c r="G657" i="15" s="1"/>
  <c r="G261" i="17"/>
  <c r="G642" i="15" s="1"/>
  <c r="G248" i="17"/>
  <c r="G629" i="15" s="1"/>
  <c r="G236" i="17"/>
  <c r="G617" i="15" s="1"/>
  <c r="G223" i="17"/>
  <c r="G604" i="15" s="1"/>
  <c r="G211" i="17"/>
  <c r="G592" i="15" s="1"/>
  <c r="G199" i="17"/>
  <c r="G580" i="15" s="1"/>
  <c r="G186" i="17"/>
  <c r="G567" i="15" s="1"/>
  <c r="G171" i="17"/>
  <c r="G552" i="15" s="1"/>
  <c r="G159" i="17"/>
  <c r="G540" i="15" s="1"/>
  <c r="G146" i="17"/>
  <c r="G527" i="15" s="1"/>
  <c r="G134" i="17"/>
  <c r="G515" i="15" s="1"/>
  <c r="G120" i="17"/>
  <c r="G501" i="15" s="1"/>
  <c r="G107" i="17"/>
  <c r="G488" i="15" s="1"/>
  <c r="G93" i="17"/>
  <c r="G474" i="15" s="1"/>
  <c r="G78" i="17"/>
  <c r="G459" i="15" s="1"/>
  <c r="G66" i="17"/>
  <c r="G447" i="15" s="1"/>
  <c r="G54" i="17"/>
  <c r="G435" i="15" s="1"/>
  <c r="G41" i="17"/>
  <c r="G422" i="15" s="1"/>
  <c r="G29" i="17"/>
  <c r="G410" i="15" s="1"/>
  <c r="G15" i="17"/>
  <c r="G396" i="15" s="1"/>
  <c r="AE11" i="14"/>
  <c r="G2" i="17"/>
  <c r="G383" i="15" s="1"/>
  <c r="N3" i="17"/>
  <c r="O3" i="17" s="1"/>
  <c r="O2724" i="17"/>
  <c r="N1861" i="17"/>
  <c r="N1853" i="17"/>
  <c r="N1843" i="17"/>
  <c r="N1834" i="17"/>
  <c r="N1826" i="17"/>
  <c r="N1817" i="17"/>
  <c r="N1810" i="17"/>
  <c r="N1802" i="17"/>
  <c r="N1793" i="17"/>
  <c r="N1786" i="17"/>
  <c r="N1777" i="17"/>
  <c r="N1768" i="17"/>
  <c r="N1760" i="17"/>
  <c r="N1752" i="17"/>
  <c r="N1744" i="17"/>
  <c r="N1736" i="17"/>
  <c r="N1728" i="17"/>
  <c r="N1720" i="17"/>
  <c r="N1712" i="17"/>
  <c r="N1704" i="17"/>
  <c r="N1696" i="17"/>
  <c r="N1687" i="17"/>
  <c r="N1679" i="17"/>
  <c r="N1671" i="17"/>
  <c r="N1663" i="17"/>
  <c r="N1654" i="17"/>
  <c r="N1646" i="17"/>
  <c r="N1638" i="17"/>
  <c r="N1631" i="17"/>
  <c r="N1623" i="17"/>
  <c r="N1615" i="17"/>
  <c r="N1607" i="17"/>
  <c r="N1597" i="17"/>
  <c r="N1588" i="17"/>
  <c r="N1579" i="17"/>
  <c r="N1570" i="17"/>
  <c r="N1562" i="17"/>
  <c r="N1554" i="17"/>
  <c r="N1545" i="17"/>
  <c r="N1537" i="17"/>
  <c r="N1529" i="17"/>
  <c r="N1521" i="17"/>
  <c r="N1513" i="17"/>
  <c r="N1505" i="17"/>
  <c r="N1497" i="17"/>
  <c r="N1489" i="17"/>
  <c r="N1481" i="17"/>
  <c r="N1470" i="17"/>
  <c r="N1462" i="17"/>
  <c r="N1454" i="17"/>
  <c r="N1446" i="17"/>
  <c r="N1438" i="17"/>
  <c r="N1430" i="17"/>
  <c r="N1421" i="17"/>
  <c r="N1413" i="17"/>
  <c r="N1405" i="17"/>
  <c r="N1397" i="17"/>
  <c r="N1389" i="17"/>
  <c r="N1381" i="17"/>
  <c r="N1373" i="17"/>
  <c r="N1365" i="17"/>
  <c r="N1357" i="17"/>
  <c r="N1349" i="17"/>
  <c r="N1341" i="17"/>
  <c r="N1333" i="17"/>
  <c r="N1325" i="17"/>
  <c r="N1317" i="17"/>
  <c r="N1309" i="17"/>
  <c r="N1301" i="17"/>
  <c r="N1293" i="17"/>
  <c r="N1285" i="17"/>
  <c r="N1277" i="17"/>
  <c r="N1269" i="17"/>
  <c r="N1261" i="17"/>
  <c r="N1251" i="17"/>
  <c r="N1243" i="17"/>
  <c r="N1235" i="17"/>
  <c r="N1226" i="17"/>
  <c r="N1218" i="17"/>
  <c r="N1209" i="17"/>
  <c r="N1201" i="17"/>
  <c r="N1192" i="17"/>
  <c r="N1184" i="17"/>
  <c r="N1175" i="17"/>
  <c r="N1166" i="17"/>
  <c r="N1158" i="17"/>
  <c r="N1150" i="17"/>
  <c r="N1142" i="17"/>
  <c r="N1134" i="17"/>
  <c r="N1126" i="17"/>
  <c r="N1118" i="17"/>
  <c r="N1110" i="17"/>
  <c r="N1102" i="17"/>
  <c r="N1094" i="17"/>
  <c r="N1086" i="17"/>
  <c r="N1078" i="17"/>
  <c r="N1070" i="17"/>
  <c r="N1062" i="17"/>
  <c r="N1053" i="17"/>
  <c r="N1045" i="17"/>
  <c r="N1037" i="17"/>
  <c r="N1029" i="17"/>
  <c r="N1021" i="17"/>
  <c r="N1013" i="17"/>
  <c r="N1005" i="17"/>
  <c r="N997" i="17"/>
  <c r="N989" i="17"/>
  <c r="N981" i="17"/>
  <c r="N973" i="17"/>
  <c r="N965" i="17"/>
  <c r="N956" i="17"/>
  <c r="N948" i="17"/>
  <c r="N940" i="17"/>
  <c r="N2" i="17"/>
  <c r="N1860" i="17"/>
  <c r="N1850" i="17"/>
  <c r="N1842" i="17"/>
  <c r="N1833" i="17"/>
  <c r="N1825" i="17"/>
  <c r="N1816" i="17"/>
  <c r="N1809" i="17"/>
  <c r="N1801" i="17"/>
  <c r="N1792" i="17"/>
  <c r="N1784" i="17"/>
  <c r="N1776" i="17"/>
  <c r="N1767" i="17"/>
  <c r="N1759" i="17"/>
  <c r="N1751" i="17"/>
  <c r="N1743" i="17"/>
  <c r="N1735" i="17"/>
  <c r="N1727" i="17"/>
  <c r="N1719" i="17"/>
  <c r="N1711" i="17"/>
  <c r="N1695" i="17"/>
  <c r="N1686" i="17"/>
  <c r="N1678" i="17"/>
  <c r="N1670" i="17"/>
  <c r="N1662" i="17"/>
  <c r="N1652" i="17"/>
  <c r="N1645" i="17"/>
  <c r="N1637" i="17"/>
  <c r="N1630" i="17"/>
  <c r="N1622" i="17"/>
  <c r="N1614" i="17"/>
  <c r="N1605" i="17"/>
  <c r="N1595" i="17"/>
  <c r="N1587" i="17"/>
  <c r="N1578" i="17"/>
  <c r="N1569" i="17"/>
  <c r="N1561" i="17"/>
  <c r="N1553" i="17"/>
  <c r="N1544" i="17"/>
  <c r="N1536" i="17"/>
  <c r="N1528" i="17"/>
  <c r="N1520" i="17"/>
  <c r="N1512" i="17"/>
  <c r="N1504" i="17"/>
  <c r="N1496" i="17"/>
  <c r="N1488" i="17"/>
  <c r="N1479" i="17"/>
  <c r="N1469" i="17"/>
  <c r="N1460" i="17"/>
  <c r="N1453" i="17"/>
  <c r="N1445" i="17"/>
  <c r="N1437" i="17"/>
  <c r="N1429" i="17"/>
  <c r="N1420" i="17"/>
  <c r="N1412" i="17"/>
  <c r="N1404" i="17"/>
  <c r="N1396" i="17"/>
  <c r="N1388" i="17"/>
  <c r="N1380" i="17"/>
  <c r="N1372" i="17"/>
  <c r="N1364" i="17"/>
  <c r="N1356" i="17"/>
  <c r="N1348" i="17"/>
  <c r="N1340" i="17"/>
  <c r="N1332" i="17"/>
  <c r="N1324" i="17"/>
  <c r="N1316" i="17"/>
  <c r="N1308" i="17"/>
  <c r="N1300" i="17"/>
  <c r="N1292" i="17"/>
  <c r="N1284" i="17"/>
  <c r="N1276" i="17"/>
  <c r="N1268" i="17"/>
  <c r="N1260" i="17"/>
  <c r="N1250" i="17"/>
  <c r="N1242" i="17"/>
  <c r="N1234" i="17"/>
  <c r="N1225" i="17"/>
  <c r="N1217" i="17"/>
  <c r="N1208" i="17"/>
  <c r="N1200" i="17"/>
  <c r="N1191" i="17"/>
  <c r="N1182" i="17"/>
  <c r="N1174" i="17"/>
  <c r="N1165" i="17"/>
  <c r="N1157" i="17"/>
  <c r="N1149" i="17"/>
  <c r="N1141" i="17"/>
  <c r="N1133" i="17"/>
  <c r="N1125" i="17"/>
  <c r="N1117" i="17"/>
  <c r="N1109" i="17"/>
  <c r="N1101" i="17"/>
  <c r="N1093" i="17"/>
  <c r="N1085" i="17"/>
  <c r="N1077" i="17"/>
  <c r="N1069" i="17"/>
  <c r="N1061" i="17"/>
  <c r="N1052" i="17"/>
  <c r="N1044" i="17"/>
  <c r="N1036" i="17"/>
  <c r="N1028" i="17"/>
  <c r="N1020" i="17"/>
  <c r="N1012" i="17"/>
  <c r="N1004" i="17"/>
  <c r="N996" i="17"/>
  <c r="N988" i="17"/>
  <c r="N980" i="17"/>
  <c r="N972" i="17"/>
  <c r="N964" i="17"/>
  <c r="N955" i="17"/>
  <c r="N947" i="17"/>
  <c r="N939" i="17"/>
  <c r="N931" i="17"/>
  <c r="N923" i="17"/>
  <c r="N915" i="17"/>
  <c r="N907" i="17"/>
  <c r="N899" i="17"/>
  <c r="N891" i="17"/>
  <c r="N1859" i="17"/>
  <c r="N1849" i="17"/>
  <c r="N1841" i="17"/>
  <c r="N1832" i="17"/>
  <c r="N1824" i="17"/>
  <c r="N1815" i="17"/>
  <c r="N1808" i="17"/>
  <c r="N1800" i="17"/>
  <c r="N1791" i="17"/>
  <c r="N1783" i="17"/>
  <c r="N1775" i="17"/>
  <c r="N1766" i="17"/>
  <c r="N1758" i="17"/>
  <c r="N1750" i="17"/>
  <c r="N1742" i="17"/>
  <c r="N1734" i="17"/>
  <c r="N1726" i="17"/>
  <c r="N1718" i="17"/>
  <c r="N1710" i="17"/>
  <c r="N1703" i="17"/>
  <c r="N1694" i="17"/>
  <c r="N1685" i="17"/>
  <c r="N1677" i="17"/>
  <c r="N1669" i="17"/>
  <c r="N1661" i="17"/>
  <c r="N1651" i="17"/>
  <c r="N1644" i="17"/>
  <c r="N1629" i="17"/>
  <c r="N1621" i="17"/>
  <c r="N1613" i="17"/>
  <c r="N1604" i="17"/>
  <c r="N1594" i="17"/>
  <c r="N1585" i="17"/>
  <c r="N1576" i="17"/>
  <c r="N1568" i="17"/>
  <c r="N1560" i="17"/>
  <c r="N1552" i="17"/>
  <c r="N1543" i="17"/>
  <c r="N1535" i="17"/>
  <c r="N1527" i="17"/>
  <c r="N1519" i="17"/>
  <c r="N1511" i="17"/>
  <c r="N1503" i="17"/>
  <c r="N1495" i="17"/>
  <c r="N1487" i="17"/>
  <c r="N1478" i="17"/>
  <c r="N1468" i="17"/>
  <c r="N1461" i="17"/>
  <c r="N1452" i="17"/>
  <c r="N1444" i="17"/>
  <c r="N1436" i="17"/>
  <c r="N1428" i="17"/>
  <c r="N1419" i="17"/>
  <c r="N1411" i="17"/>
  <c r="N1403" i="17"/>
  <c r="N1395" i="17"/>
  <c r="N1387" i="17"/>
  <c r="N1379" i="17"/>
  <c r="N1371" i="17"/>
  <c r="N1363" i="17"/>
  <c r="N1355" i="17"/>
  <c r="N1347" i="17"/>
  <c r="N1339" i="17"/>
  <c r="N1331" i="17"/>
  <c r="N1323" i="17"/>
  <c r="N1315" i="17"/>
  <c r="N1307" i="17"/>
  <c r="N1299" i="17"/>
  <c r="N1291" i="17"/>
  <c r="N1283" i="17"/>
  <c r="N1275" i="17"/>
  <c r="N1267" i="17"/>
  <c r="N1259" i="17"/>
  <c r="N1249" i="17"/>
  <c r="N1241" i="17"/>
  <c r="N1233" i="17"/>
  <c r="N1224" i="17"/>
  <c r="N1216" i="17"/>
  <c r="N1207" i="17"/>
  <c r="N1198" i="17"/>
  <c r="N1190" i="17"/>
  <c r="N1181" i="17"/>
  <c r="N1173" i="17"/>
  <c r="N1164" i="17"/>
  <c r="N1156" i="17"/>
  <c r="N1148" i="17"/>
  <c r="N1140" i="17"/>
  <c r="N1132" i="17"/>
  <c r="N1124" i="17"/>
  <c r="N1116" i="17"/>
  <c r="O1116" i="17" s="1"/>
  <c r="N1108" i="17"/>
  <c r="N1100" i="17"/>
  <c r="N1092" i="17"/>
  <c r="N1084" i="17"/>
  <c r="N1076" i="17"/>
  <c r="N1068" i="17"/>
  <c r="N1060" i="17"/>
  <c r="N1051" i="17"/>
  <c r="N1043" i="17"/>
  <c r="N1035" i="17"/>
  <c r="N1027" i="17"/>
  <c r="N1019" i="17"/>
  <c r="N1011" i="17"/>
  <c r="N1003" i="17"/>
  <c r="N995" i="17"/>
  <c r="N987" i="17"/>
  <c r="N979" i="17"/>
  <c r="N971" i="17"/>
  <c r="N963" i="17"/>
  <c r="N954" i="17"/>
  <c r="N946" i="17"/>
  <c r="N938" i="17"/>
  <c r="N930" i="17"/>
  <c r="N922" i="17"/>
  <c r="N914" i="17"/>
  <c r="N906" i="17"/>
  <c r="N898" i="17"/>
  <c r="N890" i="17"/>
  <c r="N882" i="17"/>
  <c r="N872" i="17"/>
  <c r="N864" i="17"/>
  <c r="N856" i="17"/>
  <c r="N848" i="17"/>
  <c r="N840" i="17"/>
  <c r="N832" i="17"/>
  <c r="N823" i="17"/>
  <c r="N815" i="17"/>
  <c r="N807" i="17"/>
  <c r="N798" i="17"/>
  <c r="N788" i="17"/>
  <c r="N780" i="17"/>
  <c r="N772" i="17"/>
  <c r="N764" i="17"/>
  <c r="N755" i="17"/>
  <c r="N747" i="17"/>
  <c r="N738" i="17"/>
  <c r="N730" i="17"/>
  <c r="N722" i="17"/>
  <c r="N714" i="17"/>
  <c r="N706" i="17"/>
  <c r="N698" i="17"/>
  <c r="N1858" i="17"/>
  <c r="N1848" i="17"/>
  <c r="N1839" i="17"/>
  <c r="N1831" i="17"/>
  <c r="N1822" i="17"/>
  <c r="N1807" i="17"/>
  <c r="N1799" i="17"/>
  <c r="N1782" i="17"/>
  <c r="N1765" i="17"/>
  <c r="N1757" i="17"/>
  <c r="N1749" i="17"/>
  <c r="N1741" i="17"/>
  <c r="N1733" i="17"/>
  <c r="N1725" i="17"/>
  <c r="N1717" i="17"/>
  <c r="N1709" i="17"/>
  <c r="N1701" i="17"/>
  <c r="N1693" i="17"/>
  <c r="N1684" i="17"/>
  <c r="N1676" i="17"/>
  <c r="N1668" i="17"/>
  <c r="N1660" i="17"/>
  <c r="N1650" i="17"/>
  <c r="N1643" i="17"/>
  <c r="N1636" i="17"/>
  <c r="N1628" i="17"/>
  <c r="N1620" i="17"/>
  <c r="N1612" i="17"/>
  <c r="N1603" i="17"/>
  <c r="N1593" i="17"/>
  <c r="N1584" i="17"/>
  <c r="N1575" i="17"/>
  <c r="N1567" i="17"/>
  <c r="N1559" i="17"/>
  <c r="N1550" i="17"/>
  <c r="N1542" i="17"/>
  <c r="N1534" i="17"/>
  <c r="N1526" i="17"/>
  <c r="N1518" i="17"/>
  <c r="N1510" i="17"/>
  <c r="N1502" i="17"/>
  <c r="N1494" i="17"/>
  <c r="N1486" i="17"/>
  <c r="N1476" i="17"/>
  <c r="N1466" i="17"/>
  <c r="N1459" i="17"/>
  <c r="N1451" i="17"/>
  <c r="N1443" i="17"/>
  <c r="N1435" i="17"/>
  <c r="N1427" i="17"/>
  <c r="N1418" i="17"/>
  <c r="N1410" i="17"/>
  <c r="N1402" i="17"/>
  <c r="N1394" i="17"/>
  <c r="N1386" i="17"/>
  <c r="N1378" i="17"/>
  <c r="N1370" i="17"/>
  <c r="N1362" i="17"/>
  <c r="N1354" i="17"/>
  <c r="N1346" i="17"/>
  <c r="N1338" i="17"/>
  <c r="N1330" i="17"/>
  <c r="N1322" i="17"/>
  <c r="N1314" i="17"/>
  <c r="N1306" i="17"/>
  <c r="N1298" i="17"/>
  <c r="N1290" i="17"/>
  <c r="N1282" i="17"/>
  <c r="N1274" i="17"/>
  <c r="N1266" i="17"/>
  <c r="N1257" i="17"/>
  <c r="N1248" i="17"/>
  <c r="N1240" i="17"/>
  <c r="N1231" i="17"/>
  <c r="N1223" i="17"/>
  <c r="N1215" i="17"/>
  <c r="N1206" i="17"/>
  <c r="N1197" i="17"/>
  <c r="N1189" i="17"/>
  <c r="N1180" i="17"/>
  <c r="N1172" i="17"/>
  <c r="N1163" i="17"/>
  <c r="N1155" i="17"/>
  <c r="N1147" i="17"/>
  <c r="N1139" i="17"/>
  <c r="N1131" i="17"/>
  <c r="N1123" i="17"/>
  <c r="N1115" i="17"/>
  <c r="N1107" i="17"/>
  <c r="N1099" i="17"/>
  <c r="N1091" i="17"/>
  <c r="N1083" i="17"/>
  <c r="N1075" i="17"/>
  <c r="N1067" i="17"/>
  <c r="N1059" i="17"/>
  <c r="N1050" i="17"/>
  <c r="N1042" i="17"/>
  <c r="N1034" i="17"/>
  <c r="N1026" i="17"/>
  <c r="N1018" i="17"/>
  <c r="N1010" i="17"/>
  <c r="N1002" i="17"/>
  <c r="N993" i="17"/>
  <c r="N986" i="17"/>
  <c r="N978" i="17"/>
  <c r="N970" i="17"/>
  <c r="N962" i="17"/>
  <c r="N953" i="17"/>
  <c r="N945" i="17"/>
  <c r="N937" i="17"/>
  <c r="N929" i="17"/>
  <c r="N921" i="17"/>
  <c r="N913" i="17"/>
  <c r="N905" i="17"/>
  <c r="N897" i="17"/>
  <c r="N889" i="17"/>
  <c r="N880" i="17"/>
  <c r="N1857" i="17"/>
  <c r="N1847" i="17"/>
  <c r="N1838" i="17"/>
  <c r="N1830" i="17"/>
  <c r="N1821" i="17"/>
  <c r="N1814" i="17"/>
  <c r="N1806" i="17"/>
  <c r="N1798" i="17"/>
  <c r="N1790" i="17"/>
  <c r="N1781" i="17"/>
  <c r="N1772" i="17"/>
  <c r="N1764" i="17"/>
  <c r="N1756" i="17"/>
  <c r="N1748" i="17"/>
  <c r="N1740" i="17"/>
  <c r="N1732" i="17"/>
  <c r="N1724" i="17"/>
  <c r="N1716" i="17"/>
  <c r="N1708" i="17"/>
  <c r="N1700" i="17"/>
  <c r="N1692" i="17"/>
  <c r="N1683" i="17"/>
  <c r="N1675" i="17"/>
  <c r="N1667" i="17"/>
  <c r="N1659" i="17"/>
  <c r="N1642" i="17"/>
  <c r="N1635" i="17"/>
  <c r="N1627" i="17"/>
  <c r="N1619" i="17"/>
  <c r="N1611" i="17"/>
  <c r="N1601" i="17"/>
  <c r="N1592" i="17"/>
  <c r="N1583" i="17"/>
  <c r="N1574" i="17"/>
  <c r="N1566" i="17"/>
  <c r="N1558" i="17"/>
  <c r="N1549" i="17"/>
  <c r="N1541" i="17"/>
  <c r="N1533" i="17"/>
  <c r="N1525" i="17"/>
  <c r="N1517" i="17"/>
  <c r="N1509" i="17"/>
  <c r="N1501" i="17"/>
  <c r="N1493" i="17"/>
  <c r="N1485" i="17"/>
  <c r="N1475" i="17"/>
  <c r="N1465" i="17"/>
  <c r="N1458" i="17"/>
  <c r="N1450" i="17"/>
  <c r="N1442" i="17"/>
  <c r="N1434" i="17"/>
  <c r="N1426" i="17"/>
  <c r="N1417" i="17"/>
  <c r="N1409" i="17"/>
  <c r="N1401" i="17"/>
  <c r="N1393" i="17"/>
  <c r="N1385" i="17"/>
  <c r="N1377" i="17"/>
  <c r="N1369" i="17"/>
  <c r="N1361" i="17"/>
  <c r="N1353" i="17"/>
  <c r="N1345" i="17"/>
  <c r="N1337" i="17"/>
  <c r="N1329" i="17"/>
  <c r="N1321" i="17"/>
  <c r="N1313" i="17"/>
  <c r="N1305" i="17"/>
  <c r="N1297" i="17"/>
  <c r="N1289" i="17"/>
  <c r="N1281" i="17"/>
  <c r="N1273" i="17"/>
  <c r="N1265" i="17"/>
  <c r="N1255" i="17"/>
  <c r="N1247" i="17"/>
  <c r="N1239" i="17"/>
  <c r="N1230" i="17"/>
  <c r="N1222" i="17"/>
  <c r="N1214" i="17"/>
  <c r="N1205" i="17"/>
  <c r="N1196" i="17"/>
  <c r="N1188" i="17"/>
  <c r="N1179" i="17"/>
  <c r="N1171" i="17"/>
  <c r="N1162" i="17"/>
  <c r="N1154" i="17"/>
  <c r="N1146" i="17"/>
  <c r="N1138" i="17"/>
  <c r="N1130" i="17"/>
  <c r="N1122" i="17"/>
  <c r="N1114" i="17"/>
  <c r="N1106" i="17"/>
  <c r="N1098" i="17"/>
  <c r="N1090" i="17"/>
  <c r="N1082" i="17"/>
  <c r="N1074" i="17"/>
  <c r="N1066" i="17"/>
  <c r="N1058" i="17"/>
  <c r="N1049" i="17"/>
  <c r="N1041" i="17"/>
  <c r="N1033" i="17"/>
  <c r="N1025" i="17"/>
  <c r="N1017" i="17"/>
  <c r="N1009" i="17"/>
  <c r="N1001" i="17"/>
  <c r="N985" i="17"/>
  <c r="N977" i="17"/>
  <c r="N969" i="17"/>
  <c r="N961" i="17"/>
  <c r="N952" i="17"/>
  <c r="N944" i="17"/>
  <c r="N936" i="17"/>
  <c r="N928" i="17"/>
  <c r="N920" i="17"/>
  <c r="N912" i="17"/>
  <c r="N904" i="17"/>
  <c r="N1856" i="17"/>
  <c r="N1846" i="17"/>
  <c r="N1837" i="17"/>
  <c r="N1829" i="17"/>
  <c r="N1820" i="17"/>
  <c r="N1813" i="17"/>
  <c r="N1805" i="17"/>
  <c r="N1796" i="17"/>
  <c r="N1789" i="17"/>
  <c r="N1780" i="17"/>
  <c r="N1771" i="17"/>
  <c r="N1763" i="17"/>
  <c r="N1755" i="17"/>
  <c r="N1747" i="17"/>
  <c r="N1739" i="17"/>
  <c r="N1731" i="17"/>
  <c r="N1723" i="17"/>
  <c r="N1715" i="17"/>
  <c r="N1707" i="17"/>
  <c r="N1699" i="17"/>
  <c r="N1691" i="17"/>
  <c r="N1682" i="17"/>
  <c r="N1674" i="17"/>
  <c r="N1666" i="17"/>
  <c r="N1658" i="17"/>
  <c r="N1649" i="17"/>
  <c r="N1641" i="17"/>
  <c r="N1634" i="17"/>
  <c r="N1626" i="17"/>
  <c r="N1618" i="17"/>
  <c r="N1610" i="17"/>
  <c r="N1600" i="17"/>
  <c r="N1591" i="17"/>
  <c r="N1582" i="17"/>
  <c r="N1573" i="17"/>
  <c r="N1565" i="17"/>
  <c r="N1557" i="17"/>
  <c r="N1548" i="17"/>
  <c r="N1540" i="17"/>
  <c r="N1532" i="17"/>
  <c r="N1524" i="17"/>
  <c r="N1516" i="17"/>
  <c r="N1508" i="17"/>
  <c r="N1500" i="17"/>
  <c r="N1492" i="17"/>
  <c r="N1484" i="17"/>
  <c r="N1473" i="17"/>
  <c r="N1464" i="17"/>
  <c r="N1457" i="17"/>
  <c r="N1449" i="17"/>
  <c r="N1441" i="17"/>
  <c r="N1433" i="17"/>
  <c r="N1425" i="17"/>
  <c r="N1416" i="17"/>
  <c r="N1408" i="17"/>
  <c r="N1400" i="17"/>
  <c r="N1392" i="17"/>
  <c r="N1384" i="17"/>
  <c r="N1376" i="17"/>
  <c r="N1368" i="17"/>
  <c r="N1360" i="17"/>
  <c r="N1352" i="17"/>
  <c r="N1344" i="17"/>
  <c r="N1336" i="17"/>
  <c r="N1328" i="17"/>
  <c r="N1320" i="17"/>
  <c r="N1312" i="17"/>
  <c r="N1304" i="17"/>
  <c r="N1296" i="17"/>
  <c r="N1288" i="17"/>
  <c r="N1280" i="17"/>
  <c r="N1272" i="17"/>
  <c r="N1264" i="17"/>
  <c r="N1254" i="17"/>
  <c r="N1246" i="17"/>
  <c r="N1238" i="17"/>
  <c r="N1229" i="17"/>
  <c r="N1221" i="17"/>
  <c r="N1212" i="17"/>
  <c r="N1204" i="17"/>
  <c r="N1195" i="17"/>
  <c r="N1187" i="17"/>
  <c r="N1178" i="17"/>
  <c r="N1170" i="17"/>
  <c r="N1161" i="17"/>
  <c r="N1153" i="17"/>
  <c r="N1145" i="17"/>
  <c r="N1137" i="17"/>
  <c r="N1129" i="17"/>
  <c r="N1121" i="17"/>
  <c r="N1113" i="17"/>
  <c r="N1105" i="17"/>
  <c r="N1097" i="17"/>
  <c r="N1089" i="17"/>
  <c r="N1081" i="17"/>
  <c r="N1073" i="17"/>
  <c r="N1065" i="17"/>
  <c r="N1057" i="17"/>
  <c r="N1048" i="17"/>
  <c r="N1040" i="17"/>
  <c r="N1032" i="17"/>
  <c r="N1024" i="17"/>
  <c r="N1016" i="17"/>
  <c r="N1008" i="17"/>
  <c r="N1000" i="17"/>
  <c r="N992" i="17"/>
  <c r="N984" i="17"/>
  <c r="N976" i="17"/>
  <c r="N968" i="17"/>
  <c r="N960" i="17"/>
  <c r="N951" i="17"/>
  <c r="N943" i="17"/>
  <c r="N935" i="17"/>
  <c r="N927" i="17"/>
  <c r="N919" i="17"/>
  <c r="N911" i="17"/>
  <c r="N903" i="17"/>
  <c r="N895" i="17"/>
  <c r="N887" i="17"/>
  <c r="N878" i="17"/>
  <c r="N869" i="17"/>
  <c r="N861" i="17"/>
  <c r="N853" i="17"/>
  <c r="N845" i="17"/>
  <c r="N837" i="17"/>
  <c r="O3398" i="17"/>
  <c r="Q2257" i="17"/>
  <c r="S2270" i="15" s="1"/>
  <c r="N1855" i="17"/>
  <c r="N1845" i="17"/>
  <c r="N1836" i="17"/>
  <c r="N1828" i="17"/>
  <c r="N1819" i="17"/>
  <c r="N1812" i="17"/>
  <c r="N1804" i="17"/>
  <c r="N1795" i="17"/>
  <c r="N1788" i="17"/>
  <c r="N1779" i="17"/>
  <c r="N1770" i="17"/>
  <c r="N1762" i="17"/>
  <c r="N1754" i="17"/>
  <c r="N1746" i="17"/>
  <c r="N1738" i="17"/>
  <c r="N1730" i="17"/>
  <c r="N1722" i="17"/>
  <c r="N1714" i="17"/>
  <c r="N1706" i="17"/>
  <c r="N1698" i="17"/>
  <c r="N1690" i="17"/>
  <c r="N1681" i="17"/>
  <c r="N1673" i="17"/>
  <c r="N1665" i="17"/>
  <c r="N1656" i="17"/>
  <c r="N1648" i="17"/>
  <c r="N1640" i="17"/>
  <c r="N1633" i="17"/>
  <c r="N1625" i="17"/>
  <c r="N1617" i="17"/>
  <c r="N1609" i="17"/>
  <c r="N1599" i="17"/>
  <c r="N1590" i="17"/>
  <c r="N1581" i="17"/>
  <c r="N1572" i="17"/>
  <c r="N1564" i="17"/>
  <c r="N1556" i="17"/>
  <c r="N1547" i="17"/>
  <c r="N1539" i="17"/>
  <c r="N1531" i="17"/>
  <c r="N1523" i="17"/>
  <c r="N1515" i="17"/>
  <c r="N1507" i="17"/>
  <c r="N1499" i="17"/>
  <c r="N1491" i="17"/>
  <c r="N1483" i="17"/>
  <c r="N1472" i="17"/>
  <c r="N1456" i="17"/>
  <c r="N1448" i="17"/>
  <c r="N1440" i="17"/>
  <c r="N1432" i="17"/>
  <c r="N1424" i="17"/>
  <c r="N1415" i="17"/>
  <c r="N1407" i="17"/>
  <c r="N1399" i="17"/>
  <c r="N1391" i="17"/>
  <c r="N1383" i="17"/>
  <c r="N1375" i="17"/>
  <c r="N1367" i="17"/>
  <c r="N1359" i="17"/>
  <c r="N1351" i="17"/>
  <c r="N1343" i="17"/>
  <c r="N1335" i="17"/>
  <c r="N1327" i="17"/>
  <c r="N1319" i="17"/>
  <c r="N1311" i="17"/>
  <c r="N1303" i="17"/>
  <c r="N1295" i="17"/>
  <c r="N1287" i="17"/>
  <c r="N1279" i="17"/>
  <c r="N1271" i="17"/>
  <c r="N1263" i="17"/>
  <c r="N1253" i="17"/>
  <c r="N1245" i="17"/>
  <c r="N1237" i="17"/>
  <c r="N1228" i="17"/>
  <c r="N1220" i="17"/>
  <c r="N1211" i="17"/>
  <c r="N1203" i="17"/>
  <c r="N1194" i="17"/>
  <c r="N1186" i="17"/>
  <c r="N1177" i="17"/>
  <c r="N1169" i="17"/>
  <c r="N1160" i="17"/>
  <c r="N1152" i="17"/>
  <c r="N1144" i="17"/>
  <c r="N1136" i="17"/>
  <c r="N1128" i="17"/>
  <c r="N1120" i="17"/>
  <c r="N1112" i="17"/>
  <c r="N1104" i="17"/>
  <c r="N1096" i="17"/>
  <c r="N1088" i="17"/>
  <c r="N1080" i="17"/>
  <c r="N1072" i="17"/>
  <c r="N1064" i="17"/>
  <c r="N1056" i="17"/>
  <c r="N1047" i="17"/>
  <c r="N1039" i="17"/>
  <c r="N1031" i="17"/>
  <c r="N1023" i="17"/>
  <c r="N1015" i="17"/>
  <c r="N1007" i="17"/>
  <c r="N999" i="17"/>
  <c r="N991" i="17"/>
  <c r="N983" i="17"/>
  <c r="N975" i="17"/>
  <c r="N967" i="17"/>
  <c r="N958" i="17"/>
  <c r="N950" i="17"/>
  <c r="N942" i="17"/>
  <c r="N934" i="17"/>
  <c r="N926" i="17"/>
  <c r="N918" i="17"/>
  <c r="N910" i="17"/>
  <c r="N902" i="17"/>
  <c r="N894" i="17"/>
  <c r="N1854" i="17"/>
  <c r="N1844" i="17"/>
  <c r="N1835" i="17"/>
  <c r="N1827" i="17"/>
  <c r="N1818" i="17"/>
  <c r="N1811" i="17"/>
  <c r="N1803" i="17"/>
  <c r="N1794" i="17"/>
  <c r="N1787" i="17"/>
  <c r="N1778" i="17"/>
  <c r="N1769" i="17"/>
  <c r="N1761" i="17"/>
  <c r="N1753" i="17"/>
  <c r="N1745" i="17"/>
  <c r="N1737" i="17"/>
  <c r="N1729" i="17"/>
  <c r="N1721" i="17"/>
  <c r="N1713" i="17"/>
  <c r="N1705" i="17"/>
  <c r="N1697" i="17"/>
  <c r="N1689" i="17"/>
  <c r="N1680" i="17"/>
  <c r="N1672" i="17"/>
  <c r="N1664" i="17"/>
  <c r="N1655" i="17"/>
  <c r="N1647" i="17"/>
  <c r="N1639" i="17"/>
  <c r="N1632" i="17"/>
  <c r="N1624" i="17"/>
  <c r="N1616" i="17"/>
  <c r="N1608" i="17"/>
  <c r="N1598" i="17"/>
  <c r="N1589" i="17"/>
  <c r="N1580" i="17"/>
  <c r="N1571" i="17"/>
  <c r="N1563" i="17"/>
  <c r="N1555" i="17"/>
  <c r="N1546" i="17"/>
  <c r="N1538" i="17"/>
  <c r="N1530" i="17"/>
  <c r="N1522" i="17"/>
  <c r="N1514" i="17"/>
  <c r="N1506" i="17"/>
  <c r="N1498" i="17"/>
  <c r="N1490" i="17"/>
  <c r="N1482" i="17"/>
  <c r="N1471" i="17"/>
  <c r="N1463" i="17"/>
  <c r="N1455" i="17"/>
  <c r="N1447" i="17"/>
  <c r="N1439" i="17"/>
  <c r="N1431" i="17"/>
  <c r="N1422" i="17"/>
  <c r="N1414" i="17"/>
  <c r="N1406" i="17"/>
  <c r="N1398" i="17"/>
  <c r="N1390" i="17"/>
  <c r="N1382" i="17"/>
  <c r="N1374" i="17"/>
  <c r="N1366" i="17"/>
  <c r="N1358" i="17"/>
  <c r="N1350" i="17"/>
  <c r="N1342" i="17"/>
  <c r="N1334" i="17"/>
  <c r="N1326" i="17"/>
  <c r="N1318" i="17"/>
  <c r="N1310" i="17"/>
  <c r="N1302" i="17"/>
  <c r="N1294" i="17"/>
  <c r="N1286" i="17"/>
  <c r="N1278" i="17"/>
  <c r="N1270" i="17"/>
  <c r="N1262" i="17"/>
  <c r="N1252" i="17"/>
  <c r="N1244" i="17"/>
  <c r="N1236" i="17"/>
  <c r="N1227" i="17"/>
  <c r="N1219" i="17"/>
  <c r="N1210" i="17"/>
  <c r="N1202" i="17"/>
  <c r="N1193" i="17"/>
  <c r="N1185" i="17"/>
  <c r="N1176" i="17"/>
  <c r="N1167" i="17"/>
  <c r="N1159" i="17"/>
  <c r="N1151" i="17"/>
  <c r="N1143" i="17"/>
  <c r="N1135" i="17"/>
  <c r="N1127" i="17"/>
  <c r="N1119" i="17"/>
  <c r="N1111" i="17"/>
  <c r="N1103" i="17"/>
  <c r="N1095" i="17"/>
  <c r="N1087" i="17"/>
  <c r="N1079" i="17"/>
  <c r="N1071" i="17"/>
  <c r="N1063" i="17"/>
  <c r="N1055" i="17"/>
  <c r="N1046" i="17"/>
  <c r="N1038" i="17"/>
  <c r="N1030" i="17"/>
  <c r="N1022" i="17"/>
  <c r="N1014" i="17"/>
  <c r="N1006" i="17"/>
  <c r="N998" i="17"/>
  <c r="N990" i="17"/>
  <c r="N982" i="17"/>
  <c r="N974" i="17"/>
  <c r="N966" i="17"/>
  <c r="N957" i="17"/>
  <c r="N949" i="17"/>
  <c r="N941" i="17"/>
  <c r="N933" i="17"/>
  <c r="N925" i="17"/>
  <c r="N917" i="17"/>
  <c r="N896" i="17"/>
  <c r="N888" i="17"/>
  <c r="N879" i="17"/>
  <c r="N870" i="17"/>
  <c r="N862" i="17"/>
  <c r="N854" i="17"/>
  <c r="N846" i="17"/>
  <c r="N838" i="17"/>
  <c r="N830" i="17"/>
  <c r="N821" i="17"/>
  <c r="N813" i="17"/>
  <c r="N805" i="17"/>
  <c r="N796" i="17"/>
  <c r="N786" i="17"/>
  <c r="N778" i="17"/>
  <c r="N770" i="17"/>
  <c r="N762" i="17"/>
  <c r="N753" i="17"/>
  <c r="N745" i="17"/>
  <c r="N736" i="17"/>
  <c r="N728" i="17"/>
  <c r="N720" i="17"/>
  <c r="N712" i="17"/>
  <c r="N704" i="17"/>
  <c r="N696" i="17"/>
  <c r="N688" i="17"/>
  <c r="N680" i="17"/>
  <c r="N672" i="17"/>
  <c r="N664" i="17"/>
  <c r="N656" i="17"/>
  <c r="N648" i="17"/>
  <c r="N639" i="17"/>
  <c r="N631" i="17"/>
  <c r="N622" i="17"/>
  <c r="N614" i="17"/>
  <c r="N606" i="17"/>
  <c r="N596" i="17"/>
  <c r="N588" i="17"/>
  <c r="N580" i="17"/>
  <c r="N572" i="17"/>
  <c r="N563" i="17"/>
  <c r="N554" i="17"/>
  <c r="N546" i="17"/>
  <c r="N538" i="17"/>
  <c r="N530" i="17"/>
  <c r="N521" i="17"/>
  <c r="N511" i="17"/>
  <c r="N503" i="17"/>
  <c r="N495" i="17"/>
  <c r="N484" i="17"/>
  <c r="N476" i="17"/>
  <c r="N467" i="17"/>
  <c r="N459" i="17"/>
  <c r="N450" i="17"/>
  <c r="N442" i="17"/>
  <c r="N434" i="17"/>
  <c r="N426" i="17"/>
  <c r="N418" i="17"/>
  <c r="N409" i="17"/>
  <c r="N401" i="17"/>
  <c r="N393" i="17"/>
  <c r="N385" i="17"/>
  <c r="N377" i="17"/>
  <c r="N369" i="17"/>
  <c r="N361" i="17"/>
  <c r="N353" i="17"/>
  <c r="N345" i="17"/>
  <c r="N336" i="17"/>
  <c r="N328" i="17"/>
  <c r="N320" i="17"/>
  <c r="N311" i="17"/>
  <c r="N301" i="17"/>
  <c r="N291" i="17"/>
  <c r="N282" i="17"/>
  <c r="N274" i="17"/>
  <c r="N263" i="17"/>
  <c r="N254" i="17"/>
  <c r="N246" i="17"/>
  <c r="N238" i="17"/>
  <c r="N230" i="17"/>
  <c r="N221" i="17"/>
  <c r="N213" i="17"/>
  <c r="N205" i="17"/>
  <c r="N197" i="17"/>
  <c r="N189" i="17"/>
  <c r="N179" i="17"/>
  <c r="N170" i="17"/>
  <c r="N162" i="17"/>
  <c r="N153" i="17"/>
  <c r="N145" i="17"/>
  <c r="N137" i="17"/>
  <c r="N128" i="17"/>
  <c r="N119" i="17"/>
  <c r="N110" i="17"/>
  <c r="N100" i="17"/>
  <c r="N92" i="17"/>
  <c r="N81" i="17"/>
  <c r="N73" i="17"/>
  <c r="N65" i="17"/>
  <c r="N57" i="17"/>
  <c r="N48" i="17"/>
  <c r="N40" i="17"/>
  <c r="N32" i="17"/>
  <c r="N23" i="17"/>
  <c r="N14" i="17"/>
  <c r="N5" i="17"/>
  <c r="N829" i="17"/>
  <c r="N820" i="17"/>
  <c r="N812" i="17"/>
  <c r="N804" i="17"/>
  <c r="N795" i="17"/>
  <c r="N785" i="17"/>
  <c r="N777" i="17"/>
  <c r="N769" i="17"/>
  <c r="N761" i="17"/>
  <c r="N752" i="17"/>
  <c r="N744" i="17"/>
  <c r="N735" i="17"/>
  <c r="N727" i="17"/>
  <c r="N719" i="17"/>
  <c r="N711" i="17"/>
  <c r="N703" i="17"/>
  <c r="N695" i="17"/>
  <c r="N687" i="17"/>
  <c r="N679" i="17"/>
  <c r="N671" i="17"/>
  <c r="N663" i="17"/>
  <c r="N655" i="17"/>
  <c r="N647" i="17"/>
  <c r="N638" i="17"/>
  <c r="N630" i="17"/>
  <c r="N621" i="17"/>
  <c r="N613" i="17"/>
  <c r="N605" i="17"/>
  <c r="N595" i="17"/>
  <c r="N587" i="17"/>
  <c r="N579" i="17"/>
  <c r="N571" i="17"/>
  <c r="N562" i="17"/>
  <c r="N553" i="17"/>
  <c r="N545" i="17"/>
  <c r="N537" i="17"/>
  <c r="N529" i="17"/>
  <c r="N520" i="17"/>
  <c r="N510" i="17"/>
  <c r="N502" i="17"/>
  <c r="N494" i="17"/>
  <c r="N486" i="17"/>
  <c r="N475" i="17"/>
  <c r="N466" i="17"/>
  <c r="N458" i="17"/>
  <c r="N449" i="17"/>
  <c r="N441" i="17"/>
  <c r="N433" i="17"/>
  <c r="N425" i="17"/>
  <c r="N417" i="17"/>
  <c r="N408" i="17"/>
  <c r="N400" i="17"/>
  <c r="N392" i="17"/>
  <c r="N384" i="17"/>
  <c r="N376" i="17"/>
  <c r="N368" i="17"/>
  <c r="N360" i="17"/>
  <c r="N352" i="17"/>
  <c r="N344" i="17"/>
  <c r="N335" i="17"/>
  <c r="N327" i="17"/>
  <c r="N319" i="17"/>
  <c r="N310" i="17"/>
  <c r="N300" i="17"/>
  <c r="N290" i="17"/>
  <c r="N281" i="17"/>
  <c r="N273" i="17"/>
  <c r="N262" i="17"/>
  <c r="N253" i="17"/>
  <c r="N245" i="17"/>
  <c r="N237" i="17"/>
  <c r="N229" i="17"/>
  <c r="N220" i="17"/>
  <c r="N212" i="17"/>
  <c r="N204" i="17"/>
  <c r="N196" i="17"/>
  <c r="N187" i="17"/>
  <c r="N178" i="17"/>
  <c r="N169" i="17"/>
  <c r="N161" i="17"/>
  <c r="N152" i="17"/>
  <c r="N144" i="17"/>
  <c r="N136" i="17"/>
  <c r="N127" i="17"/>
  <c r="N118" i="17"/>
  <c r="N109" i="17"/>
  <c r="N99" i="17"/>
  <c r="N91" i="17"/>
  <c r="N80" i="17"/>
  <c r="N72" i="17"/>
  <c r="N64" i="17"/>
  <c r="N56" i="17"/>
  <c r="N47" i="17"/>
  <c r="N39" i="17"/>
  <c r="N31" i="17"/>
  <c r="N22" i="17"/>
  <c r="N13" i="17"/>
  <c r="N886" i="17"/>
  <c r="N877" i="17"/>
  <c r="N868" i="17"/>
  <c r="N860" i="17"/>
  <c r="N852" i="17"/>
  <c r="N844" i="17"/>
  <c r="N836" i="17"/>
  <c r="N828" i="17"/>
  <c r="N819" i="17"/>
  <c r="N811" i="17"/>
  <c r="N803" i="17"/>
  <c r="N794" i="17"/>
  <c r="N784" i="17"/>
  <c r="N776" i="17"/>
  <c r="N768" i="17"/>
  <c r="N760" i="17"/>
  <c r="N751" i="17"/>
  <c r="N743" i="17"/>
  <c r="N734" i="17"/>
  <c r="N726" i="17"/>
  <c r="N718" i="17"/>
  <c r="N710" i="17"/>
  <c r="N702" i="17"/>
  <c r="N694" i="17"/>
  <c r="N686" i="17"/>
  <c r="N678" i="17"/>
  <c r="N670" i="17"/>
  <c r="N662" i="17"/>
  <c r="N654" i="17"/>
  <c r="N646" i="17"/>
  <c r="N637" i="17"/>
  <c r="N628" i="17"/>
  <c r="N620" i="17"/>
  <c r="N612" i="17"/>
  <c r="N604" i="17"/>
  <c r="N594" i="17"/>
  <c r="N586" i="17"/>
  <c r="N578" i="17"/>
  <c r="N569" i="17"/>
  <c r="N561" i="17"/>
  <c r="N552" i="17"/>
  <c r="N544" i="17"/>
  <c r="N536" i="17"/>
  <c r="N528" i="17"/>
  <c r="N518" i="17"/>
  <c r="N509" i="17"/>
  <c r="N501" i="17"/>
  <c r="N493" i="17"/>
  <c r="N483" i="17"/>
  <c r="N474" i="17"/>
  <c r="N465" i="17"/>
  <c r="N456" i="17"/>
  <c r="N448" i="17"/>
  <c r="N440" i="17"/>
  <c r="N432" i="17"/>
  <c r="N424" i="17"/>
  <c r="N416" i="17"/>
  <c r="N407" i="17"/>
  <c r="N399" i="17"/>
  <c r="N391" i="17"/>
  <c r="N383" i="17"/>
  <c r="N375" i="17"/>
  <c r="N367" i="17"/>
  <c r="N359" i="17"/>
  <c r="N351" i="17"/>
  <c r="N343" i="17"/>
  <c r="N334" i="17"/>
  <c r="N326" i="17"/>
  <c r="N318" i="17"/>
  <c r="N309" i="17"/>
  <c r="N299" i="17"/>
  <c r="N289" i="17"/>
  <c r="N280" i="17"/>
  <c r="N272" i="17"/>
  <c r="N261" i="17"/>
  <c r="N252" i="17"/>
  <c r="N244" i="17"/>
  <c r="N236" i="17"/>
  <c r="N228" i="17"/>
  <c r="N219" i="17"/>
  <c r="N211" i="17"/>
  <c r="N203" i="17"/>
  <c r="N195" i="17"/>
  <c r="N186" i="17"/>
  <c r="N177" i="17"/>
  <c r="N168" i="17"/>
  <c r="N160" i="17"/>
  <c r="N151" i="17"/>
  <c r="N143" i="17"/>
  <c r="N135" i="17"/>
  <c r="N126" i="17"/>
  <c r="N117" i="17"/>
  <c r="N108" i="17"/>
  <c r="N98" i="17"/>
  <c r="N90" i="17"/>
  <c r="N79" i="17"/>
  <c r="N71" i="17"/>
  <c r="N63" i="17"/>
  <c r="N55" i="17"/>
  <c r="N46" i="17"/>
  <c r="N38" i="17"/>
  <c r="N30" i="17"/>
  <c r="N21" i="17"/>
  <c r="N11" i="17"/>
  <c r="N909" i="17"/>
  <c r="N901" i="17"/>
  <c r="N893" i="17"/>
  <c r="N885" i="17"/>
  <c r="N875" i="17"/>
  <c r="N867" i="17"/>
  <c r="N859" i="17"/>
  <c r="N851" i="17"/>
  <c r="N843" i="17"/>
  <c r="N835" i="17"/>
  <c r="N827" i="17"/>
  <c r="N818" i="17"/>
  <c r="N810" i="17"/>
  <c r="N801" i="17"/>
  <c r="N793" i="17"/>
  <c r="N783" i="17"/>
  <c r="N775" i="17"/>
  <c r="N767" i="17"/>
  <c r="N759" i="17"/>
  <c r="N750" i="17"/>
  <c r="N742" i="17"/>
  <c r="N733" i="17"/>
  <c r="N725" i="17"/>
  <c r="N717" i="17"/>
  <c r="N709" i="17"/>
  <c r="N701" i="17"/>
  <c r="N693" i="17"/>
  <c r="N685" i="17"/>
  <c r="N677" i="17"/>
  <c r="N669" i="17"/>
  <c r="N661" i="17"/>
  <c r="N653" i="17"/>
  <c r="N645" i="17"/>
  <c r="N636" i="17"/>
  <c r="N627" i="17"/>
  <c r="N619" i="17"/>
  <c r="N611" i="17"/>
  <c r="N603" i="17"/>
  <c r="N593" i="17"/>
  <c r="N585" i="17"/>
  <c r="N577" i="17"/>
  <c r="N568" i="17"/>
  <c r="N560" i="17"/>
  <c r="N551" i="17"/>
  <c r="N543" i="17"/>
  <c r="N535" i="17"/>
  <c r="N526" i="17"/>
  <c r="N517" i="17"/>
  <c r="N508" i="17"/>
  <c r="N500" i="17"/>
  <c r="N492" i="17"/>
  <c r="N482" i="17"/>
  <c r="N473" i="17"/>
  <c r="N464" i="17"/>
  <c r="N455" i="17"/>
  <c r="N447" i="17"/>
  <c r="N439" i="17"/>
  <c r="N431" i="17"/>
  <c r="N423" i="17"/>
  <c r="N415" i="17"/>
  <c r="N406" i="17"/>
  <c r="N398" i="17"/>
  <c r="N390" i="17"/>
  <c r="N382" i="17"/>
  <c r="N374" i="17"/>
  <c r="N366" i="17"/>
  <c r="N358" i="17"/>
  <c r="N350" i="17"/>
  <c r="N342" i="17"/>
  <c r="N333" i="17"/>
  <c r="N325" i="17"/>
  <c r="N316" i="17"/>
  <c r="N308" i="17"/>
  <c r="N298" i="17"/>
  <c r="N288" i="17"/>
  <c r="N279" i="17"/>
  <c r="N271" i="17"/>
  <c r="N260" i="17"/>
  <c r="N251" i="17"/>
  <c r="N243" i="17"/>
  <c r="N235" i="17"/>
  <c r="N227" i="17"/>
  <c r="N218" i="17"/>
  <c r="N210" i="17"/>
  <c r="N202" i="17"/>
  <c r="N194" i="17"/>
  <c r="N185" i="17"/>
  <c r="N176" i="17"/>
  <c r="N167" i="17"/>
  <c r="N159" i="17"/>
  <c r="N150" i="17"/>
  <c r="N142" i="17"/>
  <c r="N134" i="17"/>
  <c r="N124" i="17"/>
  <c r="N116" i="17"/>
  <c r="N107" i="17"/>
  <c r="N97" i="17"/>
  <c r="N89" i="17"/>
  <c r="N78" i="17"/>
  <c r="N70" i="17"/>
  <c r="N62" i="17"/>
  <c r="N54" i="17"/>
  <c r="N45" i="17"/>
  <c r="N37" i="17"/>
  <c r="N29" i="17"/>
  <c r="N20" i="17"/>
  <c r="N10" i="17"/>
  <c r="N932" i="17"/>
  <c r="N924" i="17"/>
  <c r="N916" i="17"/>
  <c r="N908" i="17"/>
  <c r="N900" i="17"/>
  <c r="N892" i="17"/>
  <c r="N884" i="17"/>
  <c r="N874" i="17"/>
  <c r="N866" i="17"/>
  <c r="N858" i="17"/>
  <c r="N850" i="17"/>
  <c r="N842" i="17"/>
  <c r="N834" i="17"/>
  <c r="N825" i="17"/>
  <c r="N817" i="17"/>
  <c r="N809" i="17"/>
  <c r="N800" i="17"/>
  <c r="N792" i="17"/>
  <c r="N782" i="17"/>
  <c r="N774" i="17"/>
  <c r="N766" i="17"/>
  <c r="N758" i="17"/>
  <c r="N749" i="17"/>
  <c r="N741" i="17"/>
  <c r="N732" i="17"/>
  <c r="N724" i="17"/>
  <c r="N716" i="17"/>
  <c r="N708" i="17"/>
  <c r="N700" i="17"/>
  <c r="N692" i="17"/>
  <c r="N684" i="17"/>
  <c r="N676" i="17"/>
  <c r="N668" i="17"/>
  <c r="N660" i="17"/>
  <c r="N652" i="17"/>
  <c r="N644" i="17"/>
  <c r="N635" i="17"/>
  <c r="N626" i="17"/>
  <c r="N618" i="17"/>
  <c r="N610" i="17"/>
  <c r="N602" i="17"/>
  <c r="N592" i="17"/>
  <c r="N584" i="17"/>
  <c r="N576" i="17"/>
  <c r="N567" i="17"/>
  <c r="N559" i="17"/>
  <c r="N550" i="17"/>
  <c r="N542" i="17"/>
  <c r="N534" i="17"/>
  <c r="N525" i="17"/>
  <c r="N516" i="17"/>
  <c r="N507" i="17"/>
  <c r="N499" i="17"/>
  <c r="N491" i="17"/>
  <c r="N481" i="17"/>
  <c r="N472" i="17"/>
  <c r="N463" i="17"/>
  <c r="N454" i="17"/>
  <c r="N446" i="17"/>
  <c r="N438" i="17"/>
  <c r="N430" i="17"/>
  <c r="N422" i="17"/>
  <c r="N413" i="17"/>
  <c r="N405" i="17"/>
  <c r="N397" i="17"/>
  <c r="N389" i="17"/>
  <c r="N381" i="17"/>
  <c r="N373" i="17"/>
  <c r="N365" i="17"/>
  <c r="N357" i="17"/>
  <c r="N349" i="17"/>
  <c r="N341" i="17"/>
  <c r="N332" i="17"/>
  <c r="N324" i="17"/>
  <c r="N315" i="17"/>
  <c r="N307" i="17"/>
  <c r="N297" i="17"/>
  <c r="N287" i="17"/>
  <c r="N278" i="17"/>
  <c r="N269" i="17"/>
  <c r="N259" i="17"/>
  <c r="N250" i="17"/>
  <c r="N242" i="17"/>
  <c r="N234" i="17"/>
  <c r="N226" i="17"/>
  <c r="N217" i="17"/>
  <c r="N209" i="17"/>
  <c r="N201" i="17"/>
  <c r="N193" i="17"/>
  <c r="N184" i="17"/>
  <c r="N175" i="17"/>
  <c r="N166" i="17"/>
  <c r="N158" i="17"/>
  <c r="N149" i="17"/>
  <c r="N141" i="17"/>
  <c r="N133" i="17"/>
  <c r="N123" i="17"/>
  <c r="N115" i="17"/>
  <c r="N106" i="17"/>
  <c r="N96" i="17"/>
  <c r="N87" i="17"/>
  <c r="N77" i="17"/>
  <c r="N69" i="17"/>
  <c r="N61" i="17"/>
  <c r="N53" i="17"/>
  <c r="N44" i="17"/>
  <c r="N36" i="17"/>
  <c r="N28" i="17"/>
  <c r="N19" i="17"/>
  <c r="N9" i="17"/>
  <c r="N883" i="17"/>
  <c r="N873" i="17"/>
  <c r="N865" i="17"/>
  <c r="N857" i="17"/>
  <c r="N849" i="17"/>
  <c r="N841" i="17"/>
  <c r="N833" i="17"/>
  <c r="N824" i="17"/>
  <c r="N816" i="17"/>
  <c r="N808" i="17"/>
  <c r="N799" i="17"/>
  <c r="N789" i="17"/>
  <c r="N781" i="17"/>
  <c r="N773" i="17"/>
  <c r="N765" i="17"/>
  <c r="N756" i="17"/>
  <c r="N748" i="17"/>
  <c r="N739" i="17"/>
  <c r="N731" i="17"/>
  <c r="N723" i="17"/>
  <c r="N715" i="17"/>
  <c r="N707" i="17"/>
  <c r="N699" i="17"/>
  <c r="N691" i="17"/>
  <c r="N683" i="17"/>
  <c r="N675" i="17"/>
  <c r="N667" i="17"/>
  <c r="N659" i="17"/>
  <c r="N651" i="17"/>
  <c r="N643" i="17"/>
  <c r="N634" i="17"/>
  <c r="N625" i="17"/>
  <c r="N617" i="17"/>
  <c r="N609" i="17"/>
  <c r="N601" i="17"/>
  <c r="N591" i="17"/>
  <c r="N583" i="17"/>
  <c r="O583" i="17" s="1"/>
  <c r="N575" i="17"/>
  <c r="N566" i="17"/>
  <c r="N558" i="17"/>
  <c r="N549" i="17"/>
  <c r="N541" i="17"/>
  <c r="N533" i="17"/>
  <c r="N524" i="17"/>
  <c r="N515" i="17"/>
  <c r="N506" i="17"/>
  <c r="N498" i="17"/>
  <c r="N490" i="17"/>
  <c r="N480" i="17"/>
  <c r="N470" i="17"/>
  <c r="N462" i="17"/>
  <c r="N453" i="17"/>
  <c r="N445" i="17"/>
  <c r="N437" i="17"/>
  <c r="N429" i="17"/>
  <c r="N421" i="17"/>
  <c r="N412" i="17"/>
  <c r="N404" i="17"/>
  <c r="N396" i="17"/>
  <c r="N388" i="17"/>
  <c r="N380" i="17"/>
  <c r="N372" i="17"/>
  <c r="N364" i="17"/>
  <c r="N356" i="17"/>
  <c r="N348" i="17"/>
  <c r="N339" i="17"/>
  <c r="N331" i="17"/>
  <c r="N323" i="17"/>
  <c r="N314" i="17"/>
  <c r="N306" i="17"/>
  <c r="N294" i="17"/>
  <c r="N286" i="17"/>
  <c r="N277" i="17"/>
  <c r="N268" i="17"/>
  <c r="N258" i="17"/>
  <c r="N249" i="17"/>
  <c r="N241" i="17"/>
  <c r="N233" i="17"/>
  <c r="N224" i="17"/>
  <c r="N216" i="17"/>
  <c r="N208" i="17"/>
  <c r="N200" i="17"/>
  <c r="N192" i="17"/>
  <c r="N183" i="17"/>
  <c r="N173" i="17"/>
  <c r="N165" i="17"/>
  <c r="N157" i="17"/>
  <c r="N148" i="17"/>
  <c r="N140" i="17"/>
  <c r="N132" i="17"/>
  <c r="N122" i="17"/>
  <c r="N114" i="17"/>
  <c r="N105" i="17"/>
  <c r="N95" i="17"/>
  <c r="N85" i="17"/>
  <c r="N76" i="17"/>
  <c r="N68" i="17"/>
  <c r="N60" i="17"/>
  <c r="N52" i="17"/>
  <c r="N43" i="17"/>
  <c r="N35" i="17"/>
  <c r="N27" i="17"/>
  <c r="N17" i="17"/>
  <c r="N690" i="17"/>
  <c r="N682" i="17"/>
  <c r="N674" i="17"/>
  <c r="N666" i="17"/>
  <c r="N658" i="17"/>
  <c r="N650" i="17"/>
  <c r="N642" i="17"/>
  <c r="N633" i="17"/>
  <c r="N624" i="17"/>
  <c r="N616" i="17"/>
  <c r="N608" i="17"/>
  <c r="N598" i="17"/>
  <c r="N590" i="17"/>
  <c r="N582" i="17"/>
  <c r="N574" i="17"/>
  <c r="N565" i="17"/>
  <c r="N557" i="17"/>
  <c r="N548" i="17"/>
  <c r="N540" i="17"/>
  <c r="N532" i="17"/>
  <c r="N523" i="17"/>
  <c r="N514" i="17"/>
  <c r="N505" i="17"/>
  <c r="N497" i="17"/>
  <c r="N479" i="17"/>
  <c r="N469" i="17"/>
  <c r="N461" i="17"/>
  <c r="N452" i="17"/>
  <c r="N444" i="17"/>
  <c r="N436" i="17"/>
  <c r="N428" i="17"/>
  <c r="N420" i="17"/>
  <c r="N411" i="17"/>
  <c r="N403" i="17"/>
  <c r="N395" i="17"/>
  <c r="N387" i="17"/>
  <c r="N379" i="17"/>
  <c r="N371" i="17"/>
  <c r="N363" i="17"/>
  <c r="N355" i="17"/>
  <c r="N347" i="17"/>
  <c r="N338" i="17"/>
  <c r="N330" i="17"/>
  <c r="N322" i="17"/>
  <c r="N313" i="17"/>
  <c r="N293" i="17"/>
  <c r="N285" i="17"/>
  <c r="N276" i="17"/>
  <c r="N267" i="17"/>
  <c r="N256" i="17"/>
  <c r="N248" i="17"/>
  <c r="N240" i="17"/>
  <c r="N232" i="17"/>
  <c r="N223" i="17"/>
  <c r="N215" i="17"/>
  <c r="N207" i="17"/>
  <c r="N199" i="17"/>
  <c r="N191" i="17"/>
  <c r="N182" i="17"/>
  <c r="N172" i="17"/>
  <c r="N164" i="17"/>
  <c r="N156" i="17"/>
  <c r="N147" i="17"/>
  <c r="N139" i="17"/>
  <c r="N131" i="17"/>
  <c r="N121" i="17"/>
  <c r="N113" i="17"/>
  <c r="N103" i="17"/>
  <c r="N94" i="17"/>
  <c r="N84" i="17"/>
  <c r="N75" i="17"/>
  <c r="N67" i="17"/>
  <c r="N59" i="17"/>
  <c r="N50" i="17"/>
  <c r="N42" i="17"/>
  <c r="N34" i="17"/>
  <c r="N26" i="17"/>
  <c r="N16" i="17"/>
  <c r="N7" i="17"/>
  <c r="N871" i="17"/>
  <c r="N863" i="17"/>
  <c r="N855" i="17"/>
  <c r="N847" i="17"/>
  <c r="N839" i="17"/>
  <c r="N831" i="17"/>
  <c r="N822" i="17"/>
  <c r="N814" i="17"/>
  <c r="N806" i="17"/>
  <c r="N797" i="17"/>
  <c r="N787" i="17"/>
  <c r="N779" i="17"/>
  <c r="N771" i="17"/>
  <c r="N763" i="17"/>
  <c r="N754" i="17"/>
  <c r="N746" i="17"/>
  <c r="N737" i="17"/>
  <c r="N729" i="17"/>
  <c r="N721" i="17"/>
  <c r="N713" i="17"/>
  <c r="N705" i="17"/>
  <c r="N697" i="17"/>
  <c r="N689" i="17"/>
  <c r="N681" i="17"/>
  <c r="N673" i="17"/>
  <c r="N665" i="17"/>
  <c r="N657" i="17"/>
  <c r="N649" i="17"/>
  <c r="N641" i="17"/>
  <c r="N632" i="17"/>
  <c r="N623" i="17"/>
  <c r="N615" i="17"/>
  <c r="N607" i="17"/>
  <c r="N597" i="17"/>
  <c r="N589" i="17"/>
  <c r="N581" i="17"/>
  <c r="N573" i="17"/>
  <c r="N564" i="17"/>
  <c r="N556" i="17"/>
  <c r="N547" i="17"/>
  <c r="N539" i="17"/>
  <c r="N531" i="17"/>
  <c r="N522" i="17"/>
  <c r="N512" i="17"/>
  <c r="N504" i="17"/>
  <c r="N496" i="17"/>
  <c r="N485" i="17"/>
  <c r="N477" i="17"/>
  <c r="N468" i="17"/>
  <c r="N460" i="17"/>
  <c r="N451" i="17"/>
  <c r="N443" i="17"/>
  <c r="N435" i="17"/>
  <c r="N427" i="17"/>
  <c r="N419" i="17"/>
  <c r="N410" i="17"/>
  <c r="N402" i="17"/>
  <c r="N394" i="17"/>
  <c r="N386" i="17"/>
  <c r="N378" i="17"/>
  <c r="N370" i="17"/>
  <c r="N362" i="17"/>
  <c r="N354" i="17"/>
  <c r="N346" i="17"/>
  <c r="N337" i="17"/>
  <c r="N329" i="17"/>
  <c r="N321" i="17"/>
  <c r="N312" i="17"/>
  <c r="N302" i="17"/>
  <c r="N292" i="17"/>
  <c r="N283" i="17"/>
  <c r="N275" i="17"/>
  <c r="N265" i="17"/>
  <c r="N255" i="17"/>
  <c r="N247" i="17"/>
  <c r="N239" i="17"/>
  <c r="N231" i="17"/>
  <c r="N222" i="17"/>
  <c r="N214" i="17"/>
  <c r="N206" i="17"/>
  <c r="N198" i="17"/>
  <c r="N190" i="17"/>
  <c r="N181" i="17"/>
  <c r="N171" i="17"/>
  <c r="N163" i="17"/>
  <c r="N146" i="17"/>
  <c r="N138" i="17"/>
  <c r="N129" i="17"/>
  <c r="N120" i="17"/>
  <c r="N111" i="17"/>
  <c r="N101" i="17"/>
  <c r="N93" i="17"/>
  <c r="N82" i="17"/>
  <c r="N74" i="17"/>
  <c r="N66" i="17"/>
  <c r="N58" i="17"/>
  <c r="N49" i="17"/>
  <c r="N41" i="17"/>
  <c r="N33" i="17"/>
  <c r="N25" i="17"/>
  <c r="N15" i="17"/>
  <c r="N6" i="17"/>
  <c r="N8" i="17"/>
  <c r="N4" i="17"/>
  <c r="F383" i="15"/>
  <c r="J383" i="15" l="1"/>
  <c r="W383" i="15"/>
  <c r="K3" i="16"/>
  <c r="D3" i="16"/>
  <c r="V15" i="15"/>
  <c r="Q3" i="17"/>
  <c r="S16" i="15" s="1"/>
  <c r="Q6" i="17"/>
  <c r="S19" i="15" s="1"/>
  <c r="O6" i="17"/>
  <c r="Q41" i="17"/>
  <c r="S54" i="15" s="1"/>
  <c r="O41" i="17"/>
  <c r="Q74" i="17"/>
  <c r="S87" i="15" s="1"/>
  <c r="O74" i="17"/>
  <c r="Q111" i="17"/>
  <c r="S124" i="15" s="1"/>
  <c r="O111" i="17"/>
  <c r="Q146" i="17"/>
  <c r="S159" i="15" s="1"/>
  <c r="O146" i="17"/>
  <c r="Q181" i="17"/>
  <c r="S194" i="15" s="1"/>
  <c r="O181" i="17"/>
  <c r="Q214" i="17"/>
  <c r="S227" i="15" s="1"/>
  <c r="O214" i="17"/>
  <c r="Q247" i="17"/>
  <c r="S260" i="15" s="1"/>
  <c r="O247" i="17"/>
  <c r="Q283" i="17"/>
  <c r="S296" i="15" s="1"/>
  <c r="O283" i="17"/>
  <c r="Q321" i="17"/>
  <c r="S334" i="15" s="1"/>
  <c r="O321" i="17"/>
  <c r="Q354" i="17"/>
  <c r="S367" i="15" s="1"/>
  <c r="O354" i="17"/>
  <c r="Q386" i="17"/>
  <c r="S399" i="15" s="1"/>
  <c r="O386" i="17"/>
  <c r="Q419" i="17"/>
  <c r="S432" i="15" s="1"/>
  <c r="O419" i="17"/>
  <c r="Q451" i="17"/>
  <c r="S464" i="15" s="1"/>
  <c r="O451" i="17"/>
  <c r="Q485" i="17"/>
  <c r="S498" i="15" s="1"/>
  <c r="O485" i="17"/>
  <c r="Q522" i="17"/>
  <c r="S535" i="15" s="1"/>
  <c r="O522" i="17"/>
  <c r="Q556" i="17"/>
  <c r="S569" i="15" s="1"/>
  <c r="O556" i="17"/>
  <c r="Q589" i="17"/>
  <c r="S602" i="15" s="1"/>
  <c r="O589" i="17"/>
  <c r="Q623" i="17"/>
  <c r="S636" i="15" s="1"/>
  <c r="O623" i="17"/>
  <c r="Q657" i="17"/>
  <c r="S670" i="15" s="1"/>
  <c r="O657" i="17"/>
  <c r="Q689" i="17"/>
  <c r="S702" i="15" s="1"/>
  <c r="O689" i="17"/>
  <c r="Q721" i="17"/>
  <c r="S734" i="15" s="1"/>
  <c r="O721" i="17"/>
  <c r="Q754" i="17"/>
  <c r="S767" i="15" s="1"/>
  <c r="O754" i="17"/>
  <c r="Q787" i="17"/>
  <c r="S800" i="15" s="1"/>
  <c r="O787" i="17"/>
  <c r="Q822" i="17"/>
  <c r="S835" i="15" s="1"/>
  <c r="O822" i="17"/>
  <c r="Q855" i="17"/>
  <c r="S868" i="15" s="1"/>
  <c r="O855" i="17"/>
  <c r="Q16" i="17"/>
  <c r="S29" i="15" s="1"/>
  <c r="O16" i="17"/>
  <c r="Q50" i="17"/>
  <c r="S63" i="15" s="1"/>
  <c r="O50" i="17"/>
  <c r="Q84" i="17"/>
  <c r="S97" i="15" s="1"/>
  <c r="O84" i="17"/>
  <c r="Q121" i="17"/>
  <c r="S134" i="15" s="1"/>
  <c r="O121" i="17"/>
  <c r="Q156" i="17"/>
  <c r="S169" i="15" s="1"/>
  <c r="O156" i="17"/>
  <c r="Q191" i="17"/>
  <c r="S204" i="15" s="1"/>
  <c r="O191" i="17"/>
  <c r="Q223" i="17"/>
  <c r="S236" i="15" s="1"/>
  <c r="O223" i="17"/>
  <c r="Q256" i="17"/>
  <c r="S269" i="15" s="1"/>
  <c r="O256" i="17"/>
  <c r="Q293" i="17"/>
  <c r="S306" i="15" s="1"/>
  <c r="O293" i="17"/>
  <c r="Q330" i="17"/>
  <c r="S343" i="15" s="1"/>
  <c r="O330" i="17"/>
  <c r="Q363" i="17"/>
  <c r="S376" i="15" s="1"/>
  <c r="O363" i="17"/>
  <c r="Q395" i="17"/>
  <c r="S408" i="15" s="1"/>
  <c r="O395" i="17"/>
  <c r="Q428" i="17"/>
  <c r="S441" i="15" s="1"/>
  <c r="O428" i="17"/>
  <c r="Q461" i="17"/>
  <c r="S474" i="15" s="1"/>
  <c r="O461" i="17"/>
  <c r="Q497" i="17"/>
  <c r="S510" i="15" s="1"/>
  <c r="O497" i="17"/>
  <c r="Q532" i="17"/>
  <c r="S545" i="15" s="1"/>
  <c r="O532" i="17"/>
  <c r="Q565" i="17"/>
  <c r="S578" i="15" s="1"/>
  <c r="O565" i="17"/>
  <c r="Q598" i="17"/>
  <c r="S611" i="15" s="1"/>
  <c r="O598" i="17"/>
  <c r="Q633" i="17"/>
  <c r="S646" i="15" s="1"/>
  <c r="O633" i="17"/>
  <c r="Q666" i="17"/>
  <c r="S679" i="15" s="1"/>
  <c r="O666" i="17"/>
  <c r="Q17" i="17"/>
  <c r="S30" i="15" s="1"/>
  <c r="O17" i="17"/>
  <c r="Q52" i="17"/>
  <c r="S65" i="15" s="1"/>
  <c r="O52" i="17"/>
  <c r="Q85" i="17"/>
  <c r="S98" i="15" s="1"/>
  <c r="O85" i="17"/>
  <c r="Q122" i="17"/>
  <c r="S135" i="15" s="1"/>
  <c r="O122" i="17"/>
  <c r="Q157" i="17"/>
  <c r="S170" i="15" s="1"/>
  <c r="O157" i="17"/>
  <c r="Q192" i="17"/>
  <c r="S205" i="15" s="1"/>
  <c r="O192" i="17"/>
  <c r="Q224" i="17"/>
  <c r="S237" i="15" s="1"/>
  <c r="O224" i="17"/>
  <c r="Q258" i="17"/>
  <c r="S271" i="15" s="1"/>
  <c r="O258" i="17"/>
  <c r="Q294" i="17"/>
  <c r="S307" i="15" s="1"/>
  <c r="O294" i="17"/>
  <c r="Q331" i="17"/>
  <c r="S344" i="15" s="1"/>
  <c r="O331" i="17"/>
  <c r="Q364" i="17"/>
  <c r="S377" i="15" s="1"/>
  <c r="O364" i="17"/>
  <c r="Q396" i="17"/>
  <c r="S409" i="15" s="1"/>
  <c r="O396" i="17"/>
  <c r="Q429" i="17"/>
  <c r="S442" i="15" s="1"/>
  <c r="O429" i="17"/>
  <c r="Q462" i="17"/>
  <c r="S475" i="15" s="1"/>
  <c r="O462" i="17"/>
  <c r="Q498" i="17"/>
  <c r="S511" i="15" s="1"/>
  <c r="O498" i="17"/>
  <c r="Q533" i="17"/>
  <c r="S546" i="15" s="1"/>
  <c r="O533" i="17"/>
  <c r="Q566" i="17"/>
  <c r="S579" i="15" s="1"/>
  <c r="O566" i="17"/>
  <c r="Q601" i="17"/>
  <c r="S614" i="15" s="1"/>
  <c r="O601" i="17"/>
  <c r="Q634" i="17"/>
  <c r="S647" i="15" s="1"/>
  <c r="O634" i="17"/>
  <c r="Q667" i="17"/>
  <c r="S680" i="15" s="1"/>
  <c r="O667" i="17"/>
  <c r="Q699" i="17"/>
  <c r="S712" i="15" s="1"/>
  <c r="O699" i="17"/>
  <c r="Q731" i="17"/>
  <c r="S744" i="15" s="1"/>
  <c r="O731" i="17"/>
  <c r="Q765" i="17"/>
  <c r="S778" i="15" s="1"/>
  <c r="O765" i="17"/>
  <c r="Q799" i="17"/>
  <c r="S812" i="15" s="1"/>
  <c r="O799" i="17"/>
  <c r="Q833" i="17"/>
  <c r="S846" i="15" s="1"/>
  <c r="O833" i="17"/>
  <c r="Q865" i="17"/>
  <c r="S878" i="15" s="1"/>
  <c r="O865" i="17"/>
  <c r="Q19" i="17"/>
  <c r="S32" i="15" s="1"/>
  <c r="O19" i="17"/>
  <c r="Q53" i="17"/>
  <c r="S66" i="15" s="1"/>
  <c r="O53" i="17"/>
  <c r="Q87" i="17"/>
  <c r="S100" i="15" s="1"/>
  <c r="O87" i="17"/>
  <c r="Q123" i="17"/>
  <c r="S136" i="15" s="1"/>
  <c r="O123" i="17"/>
  <c r="Q158" i="17"/>
  <c r="S171" i="15" s="1"/>
  <c r="O158" i="17"/>
  <c r="Q193" i="17"/>
  <c r="S206" i="15" s="1"/>
  <c r="O193" i="17"/>
  <c r="Q226" i="17"/>
  <c r="S239" i="15" s="1"/>
  <c r="O226" i="17"/>
  <c r="Q259" i="17"/>
  <c r="S272" i="15" s="1"/>
  <c r="O259" i="17"/>
  <c r="Q297" i="17"/>
  <c r="S310" i="15" s="1"/>
  <c r="O297" i="17"/>
  <c r="Q332" i="17"/>
  <c r="S345" i="15" s="1"/>
  <c r="O332" i="17"/>
  <c r="Q365" i="17"/>
  <c r="S378" i="15" s="1"/>
  <c r="O365" i="17"/>
  <c r="Q397" i="17"/>
  <c r="S410" i="15" s="1"/>
  <c r="O397" i="17"/>
  <c r="Q430" i="17"/>
  <c r="S443" i="15" s="1"/>
  <c r="O430" i="17"/>
  <c r="Q463" i="17"/>
  <c r="S476" i="15" s="1"/>
  <c r="O463" i="17"/>
  <c r="Q499" i="17"/>
  <c r="S512" i="15" s="1"/>
  <c r="O499" i="17"/>
  <c r="Q534" i="17"/>
  <c r="S547" i="15" s="1"/>
  <c r="O534" i="17"/>
  <c r="Q567" i="17"/>
  <c r="S580" i="15" s="1"/>
  <c r="O567" i="17"/>
  <c r="Q602" i="17"/>
  <c r="S615" i="15" s="1"/>
  <c r="O602" i="17"/>
  <c r="Q635" i="17"/>
  <c r="S648" i="15" s="1"/>
  <c r="O635" i="17"/>
  <c r="Q668" i="17"/>
  <c r="S681" i="15" s="1"/>
  <c r="O668" i="17"/>
  <c r="Q700" i="17"/>
  <c r="S713" i="15" s="1"/>
  <c r="O700" i="17"/>
  <c r="Q732" i="17"/>
  <c r="S745" i="15" s="1"/>
  <c r="O732" i="17"/>
  <c r="Q766" i="17"/>
  <c r="S779" i="15" s="1"/>
  <c r="O766" i="17"/>
  <c r="Q800" i="17"/>
  <c r="S813" i="15" s="1"/>
  <c r="O800" i="17"/>
  <c r="Q834" i="17"/>
  <c r="S847" i="15" s="1"/>
  <c r="O834" i="17"/>
  <c r="Q866" i="17"/>
  <c r="S879" i="15" s="1"/>
  <c r="O866" i="17"/>
  <c r="Q900" i="17"/>
  <c r="S913" i="15" s="1"/>
  <c r="O900" i="17"/>
  <c r="Q932" i="17"/>
  <c r="S945" i="15" s="1"/>
  <c r="O932" i="17"/>
  <c r="Q37" i="17"/>
  <c r="S50" i="15" s="1"/>
  <c r="O37" i="17"/>
  <c r="Q70" i="17"/>
  <c r="S83" i="15" s="1"/>
  <c r="O70" i="17"/>
  <c r="Q107" i="17"/>
  <c r="S120" i="15" s="1"/>
  <c r="O107" i="17"/>
  <c r="Q142" i="17"/>
  <c r="S155" i="15" s="1"/>
  <c r="O142" i="17"/>
  <c r="Q176" i="17"/>
  <c r="S189" i="15" s="1"/>
  <c r="O176" i="17"/>
  <c r="Q210" i="17"/>
  <c r="S223" i="15" s="1"/>
  <c r="O210" i="17"/>
  <c r="Q243" i="17"/>
  <c r="S256" i="15" s="1"/>
  <c r="O243" i="17"/>
  <c r="Q279" i="17"/>
  <c r="S292" i="15" s="1"/>
  <c r="O279" i="17"/>
  <c r="Q316" i="17"/>
  <c r="S329" i="15" s="1"/>
  <c r="O316" i="17"/>
  <c r="Q350" i="17"/>
  <c r="S363" i="15" s="1"/>
  <c r="O350" i="17"/>
  <c r="Q382" i="17"/>
  <c r="S395" i="15" s="1"/>
  <c r="O382" i="17"/>
  <c r="Q415" i="17"/>
  <c r="S428" i="15" s="1"/>
  <c r="O415" i="17"/>
  <c r="Q447" i="17"/>
  <c r="S460" i="15" s="1"/>
  <c r="O447" i="17"/>
  <c r="Q482" i="17"/>
  <c r="S495" i="15" s="1"/>
  <c r="O482" i="17"/>
  <c r="Q517" i="17"/>
  <c r="S530" i="15" s="1"/>
  <c r="O517" i="17"/>
  <c r="Q551" i="17"/>
  <c r="S564" i="15" s="1"/>
  <c r="O551" i="17"/>
  <c r="Q585" i="17"/>
  <c r="S598" i="15" s="1"/>
  <c r="O585" i="17"/>
  <c r="Q619" i="17"/>
  <c r="S632" i="15" s="1"/>
  <c r="O619" i="17"/>
  <c r="Q653" i="17"/>
  <c r="S666" i="15" s="1"/>
  <c r="O653" i="17"/>
  <c r="Q685" i="17"/>
  <c r="S698" i="15" s="1"/>
  <c r="O685" i="17"/>
  <c r="Q717" i="17"/>
  <c r="S730" i="15" s="1"/>
  <c r="O717" i="17"/>
  <c r="Q750" i="17"/>
  <c r="S763" i="15" s="1"/>
  <c r="O750" i="17"/>
  <c r="Q783" i="17"/>
  <c r="S796" i="15" s="1"/>
  <c r="O783" i="17"/>
  <c r="Q818" i="17"/>
  <c r="S831" i="15" s="1"/>
  <c r="O818" i="17"/>
  <c r="Q851" i="17"/>
  <c r="S864" i="15" s="1"/>
  <c r="O851" i="17"/>
  <c r="Q885" i="17"/>
  <c r="S898" i="15" s="1"/>
  <c r="O885" i="17"/>
  <c r="Q38" i="17"/>
  <c r="S51" i="15" s="1"/>
  <c r="O38" i="17"/>
  <c r="Q71" i="17"/>
  <c r="S84" i="15" s="1"/>
  <c r="O71" i="17"/>
  <c r="Q108" i="17"/>
  <c r="S121" i="15" s="1"/>
  <c r="O108" i="17"/>
  <c r="Q143" i="17"/>
  <c r="S156" i="15" s="1"/>
  <c r="O143" i="17"/>
  <c r="Q177" i="17"/>
  <c r="S190" i="15" s="1"/>
  <c r="O177" i="17"/>
  <c r="Q211" i="17"/>
  <c r="S224" i="15" s="1"/>
  <c r="O211" i="17"/>
  <c r="Q244" i="17"/>
  <c r="S257" i="15" s="1"/>
  <c r="O244" i="17"/>
  <c r="Q280" i="17"/>
  <c r="S293" i="15" s="1"/>
  <c r="O280" i="17"/>
  <c r="Q318" i="17"/>
  <c r="S331" i="15" s="1"/>
  <c r="O318" i="17"/>
  <c r="Q351" i="17"/>
  <c r="S364" i="15" s="1"/>
  <c r="O351" i="17"/>
  <c r="Q383" i="17"/>
  <c r="S396" i="15" s="1"/>
  <c r="O383" i="17"/>
  <c r="Q416" i="17"/>
  <c r="S429" i="15" s="1"/>
  <c r="O416" i="17"/>
  <c r="Q448" i="17"/>
  <c r="S461" i="15" s="1"/>
  <c r="O448" i="17"/>
  <c r="Q483" i="17"/>
  <c r="S496" i="15" s="1"/>
  <c r="O483" i="17"/>
  <c r="Q518" i="17"/>
  <c r="S531" i="15" s="1"/>
  <c r="O518" i="17"/>
  <c r="Q552" i="17"/>
  <c r="S565" i="15" s="1"/>
  <c r="O552" i="17"/>
  <c r="Q586" i="17"/>
  <c r="S599" i="15" s="1"/>
  <c r="O586" i="17"/>
  <c r="Q620" i="17"/>
  <c r="S633" i="15" s="1"/>
  <c r="O620" i="17"/>
  <c r="Q654" i="17"/>
  <c r="S667" i="15" s="1"/>
  <c r="O654" i="17"/>
  <c r="Q686" i="17"/>
  <c r="S699" i="15" s="1"/>
  <c r="O686" i="17"/>
  <c r="Q718" i="17"/>
  <c r="S731" i="15" s="1"/>
  <c r="O718" i="17"/>
  <c r="Q751" i="17"/>
  <c r="S764" i="15" s="1"/>
  <c r="O751" i="17"/>
  <c r="Q784" i="17"/>
  <c r="S797" i="15" s="1"/>
  <c r="O784" i="17"/>
  <c r="Q819" i="17"/>
  <c r="S832" i="15" s="1"/>
  <c r="O819" i="17"/>
  <c r="Q852" i="17"/>
  <c r="S865" i="15" s="1"/>
  <c r="O852" i="17"/>
  <c r="Q886" i="17"/>
  <c r="S899" i="15" s="1"/>
  <c r="O886" i="17"/>
  <c r="Q39" i="17"/>
  <c r="S52" i="15" s="1"/>
  <c r="O39" i="17"/>
  <c r="Q72" i="17"/>
  <c r="S85" i="15" s="1"/>
  <c r="O72" i="17"/>
  <c r="Q109" i="17"/>
  <c r="S122" i="15" s="1"/>
  <c r="O109" i="17"/>
  <c r="Q144" i="17"/>
  <c r="S157" i="15" s="1"/>
  <c r="O144" i="17"/>
  <c r="Q178" i="17"/>
  <c r="S191" i="15" s="1"/>
  <c r="O178" i="17"/>
  <c r="Q212" i="17"/>
  <c r="S225" i="15" s="1"/>
  <c r="O212" i="17"/>
  <c r="Q245" i="17"/>
  <c r="S258" i="15" s="1"/>
  <c r="O245" i="17"/>
  <c r="Q281" i="17"/>
  <c r="S294" i="15" s="1"/>
  <c r="O281" i="17"/>
  <c r="Q319" i="17"/>
  <c r="S332" i="15" s="1"/>
  <c r="O319" i="17"/>
  <c r="Q352" i="17"/>
  <c r="S365" i="15" s="1"/>
  <c r="O352" i="17"/>
  <c r="Q384" i="17"/>
  <c r="S397" i="15" s="1"/>
  <c r="O384" i="17"/>
  <c r="Q417" i="17"/>
  <c r="S430" i="15" s="1"/>
  <c r="O417" i="17"/>
  <c r="Q449" i="17"/>
  <c r="S462" i="15" s="1"/>
  <c r="O449" i="17"/>
  <c r="Q486" i="17"/>
  <c r="S499" i="15" s="1"/>
  <c r="O486" i="17"/>
  <c r="Q520" i="17"/>
  <c r="S533" i="15" s="1"/>
  <c r="O520" i="17"/>
  <c r="Q553" i="17"/>
  <c r="S566" i="15" s="1"/>
  <c r="O553" i="17"/>
  <c r="Q587" i="17"/>
  <c r="S600" i="15" s="1"/>
  <c r="O587" i="17"/>
  <c r="Q621" i="17"/>
  <c r="S634" i="15" s="1"/>
  <c r="O621" i="17"/>
  <c r="Q655" i="17"/>
  <c r="S668" i="15" s="1"/>
  <c r="O655" i="17"/>
  <c r="Q687" i="17"/>
  <c r="S700" i="15" s="1"/>
  <c r="O687" i="17"/>
  <c r="Q719" i="17"/>
  <c r="S732" i="15" s="1"/>
  <c r="O719" i="17"/>
  <c r="Q752" i="17"/>
  <c r="S765" i="15" s="1"/>
  <c r="O752" i="17"/>
  <c r="Q785" i="17"/>
  <c r="S798" i="15" s="1"/>
  <c r="O785" i="17"/>
  <c r="Q820" i="17"/>
  <c r="S833" i="15" s="1"/>
  <c r="O820" i="17"/>
  <c r="Q23" i="17"/>
  <c r="S36" i="15" s="1"/>
  <c r="O23" i="17"/>
  <c r="Q57" i="17"/>
  <c r="S70" i="15" s="1"/>
  <c r="O57" i="17"/>
  <c r="Q92" i="17"/>
  <c r="S105" i="15" s="1"/>
  <c r="O92" i="17"/>
  <c r="Q128" i="17"/>
  <c r="S141" i="15" s="1"/>
  <c r="O128" i="17"/>
  <c r="Q162" i="17"/>
  <c r="S175" i="15" s="1"/>
  <c r="O162" i="17"/>
  <c r="Q197" i="17"/>
  <c r="S210" i="15" s="1"/>
  <c r="O197" i="17"/>
  <c r="Q230" i="17"/>
  <c r="S243" i="15" s="1"/>
  <c r="O230" i="17"/>
  <c r="Q263" i="17"/>
  <c r="S276" i="15" s="1"/>
  <c r="O263" i="17"/>
  <c r="Q301" i="17"/>
  <c r="S314" i="15" s="1"/>
  <c r="O301" i="17"/>
  <c r="Q336" i="17"/>
  <c r="S349" i="15" s="1"/>
  <c r="O336" i="17"/>
  <c r="Q369" i="17"/>
  <c r="S382" i="15" s="1"/>
  <c r="O369" i="17"/>
  <c r="Q401" i="17"/>
  <c r="S414" i="15" s="1"/>
  <c r="O401" i="17"/>
  <c r="Q434" i="17"/>
  <c r="S447" i="15" s="1"/>
  <c r="O434" i="17"/>
  <c r="Q467" i="17"/>
  <c r="S480" i="15" s="1"/>
  <c r="O467" i="17"/>
  <c r="Q503" i="17"/>
  <c r="S516" i="15" s="1"/>
  <c r="O503" i="17"/>
  <c r="Q538" i="17"/>
  <c r="S551" i="15" s="1"/>
  <c r="O538" i="17"/>
  <c r="Q572" i="17"/>
  <c r="S585" i="15" s="1"/>
  <c r="O572" i="17"/>
  <c r="Q606" i="17"/>
  <c r="S619" i="15" s="1"/>
  <c r="O606" i="17"/>
  <c r="Q639" i="17"/>
  <c r="S652" i="15" s="1"/>
  <c r="O639" i="17"/>
  <c r="Q672" i="17"/>
  <c r="S685" i="15" s="1"/>
  <c r="O672" i="17"/>
  <c r="Q704" i="17"/>
  <c r="S717" i="15" s="1"/>
  <c r="O704" i="17"/>
  <c r="Q736" i="17"/>
  <c r="S749" i="15" s="1"/>
  <c r="O736" i="17"/>
  <c r="Q770" i="17"/>
  <c r="S783" i="15" s="1"/>
  <c r="O770" i="17"/>
  <c r="Q805" i="17"/>
  <c r="S818" i="15" s="1"/>
  <c r="O805" i="17"/>
  <c r="Q838" i="17"/>
  <c r="S851" i="15" s="1"/>
  <c r="O838" i="17"/>
  <c r="Q870" i="17"/>
  <c r="S883" i="15" s="1"/>
  <c r="O870" i="17"/>
  <c r="Q917" i="17"/>
  <c r="S930" i="15" s="1"/>
  <c r="O917" i="17"/>
  <c r="Q949" i="17"/>
  <c r="S962" i="15" s="1"/>
  <c r="O949" i="17"/>
  <c r="Q982" i="17"/>
  <c r="S995" i="15" s="1"/>
  <c r="O982" i="17"/>
  <c r="Q1014" i="17"/>
  <c r="S1027" i="15" s="1"/>
  <c r="O1014" i="17"/>
  <c r="Q1046" i="17"/>
  <c r="S1059" i="15" s="1"/>
  <c r="O1046" i="17"/>
  <c r="Q1079" i="17"/>
  <c r="S1092" i="15" s="1"/>
  <c r="O1079" i="17"/>
  <c r="Q1111" i="17"/>
  <c r="S1124" i="15" s="1"/>
  <c r="O1111" i="17"/>
  <c r="Q1143" i="17"/>
  <c r="S1156" i="15" s="1"/>
  <c r="O1143" i="17"/>
  <c r="Q1176" i="17"/>
  <c r="S1189" i="15" s="1"/>
  <c r="O1176" i="17"/>
  <c r="Q1210" i="17"/>
  <c r="S1223" i="15" s="1"/>
  <c r="O1210" i="17"/>
  <c r="Q1244" i="17"/>
  <c r="S1257" i="15" s="1"/>
  <c r="O1244" i="17"/>
  <c r="Q1278" i="17"/>
  <c r="S1291" i="15" s="1"/>
  <c r="O1278" i="17"/>
  <c r="Q1310" i="17"/>
  <c r="S1323" i="15" s="1"/>
  <c r="O1310" i="17"/>
  <c r="Q1342" i="17"/>
  <c r="S1355" i="15" s="1"/>
  <c r="O1342" i="17"/>
  <c r="Q1374" i="17"/>
  <c r="S1387" i="15" s="1"/>
  <c r="O1374" i="17"/>
  <c r="Q1406" i="17"/>
  <c r="S1419" i="15" s="1"/>
  <c r="O1406" i="17"/>
  <c r="Q1439" i="17"/>
  <c r="S1452" i="15" s="1"/>
  <c r="O1439" i="17"/>
  <c r="Q1471" i="17"/>
  <c r="S1484" i="15" s="1"/>
  <c r="O1471" i="17"/>
  <c r="Q1506" i="17"/>
  <c r="S1519" i="15" s="1"/>
  <c r="O1506" i="17"/>
  <c r="Q1538" i="17"/>
  <c r="S1551" i="15" s="1"/>
  <c r="O1538" i="17"/>
  <c r="Q1571" i="17"/>
  <c r="S1584" i="15" s="1"/>
  <c r="O1571" i="17"/>
  <c r="Q1608" i="17"/>
  <c r="S1621" i="15" s="1"/>
  <c r="O1608" i="17"/>
  <c r="Q1639" i="17"/>
  <c r="S1652" i="15" s="1"/>
  <c r="O1639" i="17"/>
  <c r="Q1672" i="17"/>
  <c r="S1685" i="15" s="1"/>
  <c r="O1672" i="17"/>
  <c r="Q1705" i="17"/>
  <c r="S1718" i="15" s="1"/>
  <c r="O1705" i="17"/>
  <c r="Q1737" i="17"/>
  <c r="S1750" i="15" s="1"/>
  <c r="O1737" i="17"/>
  <c r="Q1769" i="17"/>
  <c r="S1782" i="15" s="1"/>
  <c r="O1769" i="17"/>
  <c r="Q1803" i="17"/>
  <c r="S1816" i="15" s="1"/>
  <c r="O1803" i="17"/>
  <c r="Q1835" i="17"/>
  <c r="S1848" i="15" s="1"/>
  <c r="O1835" i="17"/>
  <c r="Q1870" i="17"/>
  <c r="S1883" i="15" s="1"/>
  <c r="O1870" i="17"/>
  <c r="Q1901" i="17"/>
  <c r="S1914" i="15" s="1"/>
  <c r="O1901" i="17"/>
  <c r="Q1935" i="17"/>
  <c r="S1948" i="15" s="1"/>
  <c r="O1935" i="17"/>
  <c r="Q1968" i="17"/>
  <c r="S1981" i="15" s="1"/>
  <c r="O1968" i="17"/>
  <c r="Q1999" i="17"/>
  <c r="S2012" i="15" s="1"/>
  <c r="O1999" i="17"/>
  <c r="Q2032" i="17"/>
  <c r="S2045" i="15" s="1"/>
  <c r="O2032" i="17"/>
  <c r="Q2065" i="17"/>
  <c r="S2078" i="15" s="1"/>
  <c r="O2065" i="17"/>
  <c r="Q2097" i="17"/>
  <c r="S2110" i="15" s="1"/>
  <c r="O2097" i="17"/>
  <c r="Q2129" i="17"/>
  <c r="S2142" i="15" s="1"/>
  <c r="O2129" i="17"/>
  <c r="Q2161" i="17"/>
  <c r="S2174" i="15" s="1"/>
  <c r="O2161" i="17"/>
  <c r="Q2193" i="17"/>
  <c r="S2206" i="15" s="1"/>
  <c r="O2193" i="17"/>
  <c r="Q2224" i="17"/>
  <c r="S2237" i="15" s="1"/>
  <c r="O2224" i="17"/>
  <c r="Q2256" i="17"/>
  <c r="S2269" i="15" s="1"/>
  <c r="O2256" i="17"/>
  <c r="Q2288" i="17"/>
  <c r="S2301" i="15" s="1"/>
  <c r="O2288" i="17"/>
  <c r="Q2320" i="17"/>
  <c r="S2333" i="15" s="1"/>
  <c r="O2320" i="17"/>
  <c r="Q2353" i="17"/>
  <c r="S2366" i="15" s="1"/>
  <c r="O2353" i="17"/>
  <c r="Q2385" i="17"/>
  <c r="S2398" i="15" s="1"/>
  <c r="O2385" i="17"/>
  <c r="Q2418" i="17"/>
  <c r="S2431" i="15" s="1"/>
  <c r="O2418" i="17"/>
  <c r="Q2450" i="17"/>
  <c r="S2463" i="15" s="1"/>
  <c r="O2450" i="17"/>
  <c r="Q2483" i="17"/>
  <c r="S2496" i="15" s="1"/>
  <c r="O2483" i="17"/>
  <c r="Q2515" i="17"/>
  <c r="S2528" i="15" s="1"/>
  <c r="O2515" i="17"/>
  <c r="Q2547" i="17"/>
  <c r="S2560" i="15" s="1"/>
  <c r="O2547" i="17"/>
  <c r="Q2579" i="17"/>
  <c r="S2592" i="15" s="1"/>
  <c r="O2579" i="17"/>
  <c r="Q2611" i="17"/>
  <c r="S2624" i="15" s="1"/>
  <c r="O2611" i="17"/>
  <c r="Q2643" i="17"/>
  <c r="S2656" i="15" s="1"/>
  <c r="O2643" i="17"/>
  <c r="Q2675" i="17"/>
  <c r="S2688" i="15" s="1"/>
  <c r="O2675" i="17"/>
  <c r="Q2709" i="17"/>
  <c r="S2722" i="15" s="1"/>
  <c r="O2709" i="17"/>
  <c r="Q2740" i="17"/>
  <c r="S2753" i="15" s="1"/>
  <c r="O2740" i="17"/>
  <c r="Q2772" i="17"/>
  <c r="S2785" i="15" s="1"/>
  <c r="O2772" i="17"/>
  <c r="Q2804" i="17"/>
  <c r="S2817" i="15" s="1"/>
  <c r="O2804" i="17"/>
  <c r="Q2837" i="17"/>
  <c r="S2850" i="15" s="1"/>
  <c r="O2837" i="17"/>
  <c r="Q2866" i="17"/>
  <c r="S2879" i="15" s="1"/>
  <c r="O2866" i="17"/>
  <c r="Q2928" i="17"/>
  <c r="S2941" i="15" s="1"/>
  <c r="O2928" i="17"/>
  <c r="Q2960" i="17"/>
  <c r="S2973" i="15" s="1"/>
  <c r="O2960" i="17"/>
  <c r="Q2992" i="17"/>
  <c r="S3005" i="15" s="1"/>
  <c r="O2992" i="17"/>
  <c r="Q3024" i="17"/>
  <c r="S3037" i="15" s="1"/>
  <c r="O3024" i="17"/>
  <c r="Q3056" i="17"/>
  <c r="S3069" i="15" s="1"/>
  <c r="O3056" i="17"/>
  <c r="Q3089" i="17"/>
  <c r="S3102" i="15" s="1"/>
  <c r="O3089" i="17"/>
  <c r="Q3123" i="17"/>
  <c r="S3136" i="15" s="1"/>
  <c r="O3123" i="17"/>
  <c r="Q3154" i="17"/>
  <c r="S3167" i="15" s="1"/>
  <c r="O3154" i="17"/>
  <c r="Q3186" i="17"/>
  <c r="S3199" i="15" s="1"/>
  <c r="O3186" i="17"/>
  <c r="Q3220" i="17"/>
  <c r="S3233" i="15" s="1"/>
  <c r="O3220" i="17"/>
  <c r="Q3252" i="17"/>
  <c r="S3265" i="15" s="1"/>
  <c r="O3252" i="17"/>
  <c r="Q3285" i="17"/>
  <c r="S3298" i="15" s="1"/>
  <c r="O3285" i="17"/>
  <c r="Q3317" i="17"/>
  <c r="S3330" i="15" s="1"/>
  <c r="O3317" i="17"/>
  <c r="Q3349" i="17"/>
  <c r="S3362" i="15" s="1"/>
  <c r="O3349" i="17"/>
  <c r="Q3381" i="17"/>
  <c r="S3394" i="15" s="1"/>
  <c r="O3381" i="17"/>
  <c r="Q3413" i="17"/>
  <c r="S3426" i="15" s="1"/>
  <c r="O3413" i="17"/>
  <c r="Q3445" i="17"/>
  <c r="S3458" i="15" s="1"/>
  <c r="O3445" i="17"/>
  <c r="Q3460" i="17"/>
  <c r="O3460" i="17"/>
  <c r="Q3492" i="17"/>
  <c r="O3492" i="17"/>
  <c r="Q3524" i="17"/>
  <c r="O3524" i="17"/>
  <c r="Q3556" i="17"/>
  <c r="O3556" i="17"/>
  <c r="Q3588" i="17"/>
  <c r="O3588" i="17"/>
  <c r="Q3620" i="17"/>
  <c r="O3620" i="17"/>
  <c r="Q918" i="17"/>
  <c r="S931" i="15" s="1"/>
  <c r="O918" i="17"/>
  <c r="Q950" i="17"/>
  <c r="S963" i="15" s="1"/>
  <c r="O950" i="17"/>
  <c r="Q983" i="17"/>
  <c r="S996" i="15" s="1"/>
  <c r="O983" i="17"/>
  <c r="Q1015" i="17"/>
  <c r="S1028" i="15" s="1"/>
  <c r="O1015" i="17"/>
  <c r="Q1047" i="17"/>
  <c r="S1060" i="15" s="1"/>
  <c r="O1047" i="17"/>
  <c r="Q1080" i="17"/>
  <c r="S1093" i="15" s="1"/>
  <c r="O1080" i="17"/>
  <c r="Q1112" i="17"/>
  <c r="S1125" i="15" s="1"/>
  <c r="O1112" i="17"/>
  <c r="Q1144" i="17"/>
  <c r="S1157" i="15" s="1"/>
  <c r="O1144" i="17"/>
  <c r="Q1177" i="17"/>
  <c r="S1190" i="15" s="1"/>
  <c r="O1177" i="17"/>
  <c r="Q1211" i="17"/>
  <c r="S1224" i="15" s="1"/>
  <c r="O1211" i="17"/>
  <c r="Q1245" i="17"/>
  <c r="S1258" i="15" s="1"/>
  <c r="O1245" i="17"/>
  <c r="Q1279" i="17"/>
  <c r="S1292" i="15" s="1"/>
  <c r="O1279" i="17"/>
  <c r="Q1311" i="17"/>
  <c r="S1324" i="15" s="1"/>
  <c r="O1311" i="17"/>
  <c r="Q1343" i="17"/>
  <c r="S1356" i="15" s="1"/>
  <c r="O1343" i="17"/>
  <c r="Q1375" i="17"/>
  <c r="S1388" i="15" s="1"/>
  <c r="O1375" i="17"/>
  <c r="Q1407" i="17"/>
  <c r="S1420" i="15" s="1"/>
  <c r="O1407" i="17"/>
  <c r="Q1440" i="17"/>
  <c r="S1453" i="15" s="1"/>
  <c r="O1440" i="17"/>
  <c r="Q1472" i="17"/>
  <c r="S1485" i="15" s="1"/>
  <c r="O1472" i="17"/>
  <c r="Q1507" i="17"/>
  <c r="S1520" i="15" s="1"/>
  <c r="O1507" i="17"/>
  <c r="Q1539" i="17"/>
  <c r="S1552" i="15" s="1"/>
  <c r="O1539" i="17"/>
  <c r="Q1572" i="17"/>
  <c r="S1585" i="15" s="1"/>
  <c r="O1572" i="17"/>
  <c r="Q1609" i="17"/>
  <c r="S1622" i="15" s="1"/>
  <c r="O1609" i="17"/>
  <c r="Q1640" i="17"/>
  <c r="S1653" i="15" s="1"/>
  <c r="O1640" i="17"/>
  <c r="Q1673" i="17"/>
  <c r="S1686" i="15" s="1"/>
  <c r="O1673" i="17"/>
  <c r="Q1706" i="17"/>
  <c r="S1719" i="15" s="1"/>
  <c r="O1706" i="17"/>
  <c r="Q1738" i="17"/>
  <c r="S1751" i="15" s="1"/>
  <c r="O1738" i="17"/>
  <c r="Q1770" i="17"/>
  <c r="S1783" i="15" s="1"/>
  <c r="O1770" i="17"/>
  <c r="Q1804" i="17"/>
  <c r="S1817" i="15" s="1"/>
  <c r="O1804" i="17"/>
  <c r="Q1836" i="17"/>
  <c r="S1849" i="15" s="1"/>
  <c r="O1836" i="17"/>
  <c r="Q1871" i="17"/>
  <c r="S1884" i="15" s="1"/>
  <c r="O1871" i="17"/>
  <c r="Q1902" i="17"/>
  <c r="S1915" i="15" s="1"/>
  <c r="O1902" i="17"/>
  <c r="Q1936" i="17"/>
  <c r="S1949" i="15" s="1"/>
  <c r="O1936" i="17"/>
  <c r="Q1969" i="17"/>
  <c r="S1982" i="15" s="1"/>
  <c r="O1969" i="17"/>
  <c r="Q2001" i="17"/>
  <c r="S2014" i="15" s="1"/>
  <c r="O2001" i="17"/>
  <c r="Q2033" i="17"/>
  <c r="S2046" i="15" s="1"/>
  <c r="O2033" i="17"/>
  <c r="Q2066" i="17"/>
  <c r="S2079" i="15" s="1"/>
  <c r="O2066" i="17"/>
  <c r="Q2098" i="17"/>
  <c r="S2111" i="15" s="1"/>
  <c r="O2098" i="17"/>
  <c r="Q2130" i="17"/>
  <c r="S2143" i="15" s="1"/>
  <c r="O2130" i="17"/>
  <c r="Q2163" i="17"/>
  <c r="S2176" i="15" s="1"/>
  <c r="O2163" i="17"/>
  <c r="Q2194" i="17"/>
  <c r="S2207" i="15" s="1"/>
  <c r="O2194" i="17"/>
  <c r="Q2225" i="17"/>
  <c r="S2238" i="15" s="1"/>
  <c r="O2225" i="17"/>
  <c r="O2257" i="17"/>
  <c r="Q2289" i="17"/>
  <c r="S2302" i="15" s="1"/>
  <c r="O2289" i="17"/>
  <c r="Q2321" i="17"/>
  <c r="S2334" i="15" s="1"/>
  <c r="O2321" i="17"/>
  <c r="Q2354" i="17"/>
  <c r="S2367" i="15" s="1"/>
  <c r="O2354" i="17"/>
  <c r="Q2386" i="17"/>
  <c r="S2399" i="15" s="1"/>
  <c r="O2386" i="17"/>
  <c r="Q2419" i="17"/>
  <c r="S2432" i="15" s="1"/>
  <c r="O2419" i="17"/>
  <c r="Q2451" i="17"/>
  <c r="S2464" i="15" s="1"/>
  <c r="O2451" i="17"/>
  <c r="Q2484" i="17"/>
  <c r="S2497" i="15" s="1"/>
  <c r="O2484" i="17"/>
  <c r="Q2516" i="17"/>
  <c r="S2529" i="15" s="1"/>
  <c r="O2516" i="17"/>
  <c r="Q2548" i="17"/>
  <c r="S2561" i="15" s="1"/>
  <c r="O2548" i="17"/>
  <c r="Q2580" i="17"/>
  <c r="S2593" i="15" s="1"/>
  <c r="O2580" i="17"/>
  <c r="Q2612" i="17"/>
  <c r="S2625" i="15" s="1"/>
  <c r="O2612" i="17"/>
  <c r="Q2644" i="17"/>
  <c r="S2657" i="15" s="1"/>
  <c r="O2644" i="17"/>
  <c r="Q2676" i="17"/>
  <c r="S2689" i="15" s="1"/>
  <c r="O2676" i="17"/>
  <c r="Q2710" i="17"/>
  <c r="S2723" i="15" s="1"/>
  <c r="O2710" i="17"/>
  <c r="Q2741" i="17"/>
  <c r="S2754" i="15" s="1"/>
  <c r="O2741" i="17"/>
  <c r="Q2773" i="17"/>
  <c r="S2786" i="15" s="1"/>
  <c r="O2773" i="17"/>
  <c r="Q2805" i="17"/>
  <c r="S2818" i="15" s="1"/>
  <c r="O2805" i="17"/>
  <c r="Q2867" i="17"/>
  <c r="S2880" i="15" s="1"/>
  <c r="O2867" i="17"/>
  <c r="Q2929" i="17"/>
  <c r="S2942" i="15" s="1"/>
  <c r="O2929" i="17"/>
  <c r="Q2961" i="17"/>
  <c r="S2974" i="15" s="1"/>
  <c r="O2961" i="17"/>
  <c r="Q2993" i="17"/>
  <c r="S3006" i="15" s="1"/>
  <c r="O2993" i="17"/>
  <c r="Q3025" i="17"/>
  <c r="S3038" i="15" s="1"/>
  <c r="O3025" i="17"/>
  <c r="Q3057" i="17"/>
  <c r="S3070" i="15" s="1"/>
  <c r="O3057" i="17"/>
  <c r="Q3090" i="17"/>
  <c r="S3103" i="15" s="1"/>
  <c r="O3090" i="17"/>
  <c r="Q3124" i="17"/>
  <c r="S3137" i="15" s="1"/>
  <c r="O3124" i="17"/>
  <c r="Q3155" i="17"/>
  <c r="S3168" i="15" s="1"/>
  <c r="O3155" i="17"/>
  <c r="Q3187" i="17"/>
  <c r="S3200" i="15" s="1"/>
  <c r="O3187" i="17"/>
  <c r="Q3221" i="17"/>
  <c r="S3234" i="15" s="1"/>
  <c r="O3221" i="17"/>
  <c r="Q3253" i="17"/>
  <c r="S3266" i="15" s="1"/>
  <c r="O3253" i="17"/>
  <c r="Q3286" i="17"/>
  <c r="S3299" i="15" s="1"/>
  <c r="O3286" i="17"/>
  <c r="Q3318" i="17"/>
  <c r="S3331" i="15" s="1"/>
  <c r="O3318" i="17"/>
  <c r="Q3350" i="17"/>
  <c r="S3363" i="15" s="1"/>
  <c r="O3350" i="17"/>
  <c r="Q3382" i="17"/>
  <c r="S3395" i="15" s="1"/>
  <c r="O3382" i="17"/>
  <c r="Q3414" i="17"/>
  <c r="S3427" i="15" s="1"/>
  <c r="O3414" i="17"/>
  <c r="Q3446" i="17"/>
  <c r="S3459" i="15" s="1"/>
  <c r="O3446" i="17"/>
  <c r="Q3461" i="17"/>
  <c r="O3461" i="17"/>
  <c r="Q3493" i="17"/>
  <c r="O3493" i="17"/>
  <c r="Q3525" i="17"/>
  <c r="O3525" i="17"/>
  <c r="Q3557" i="17"/>
  <c r="O3557" i="17"/>
  <c r="Q3589" i="17"/>
  <c r="O3589" i="17"/>
  <c r="Q3621" i="17"/>
  <c r="O3621" i="17"/>
  <c r="Q861" i="17"/>
  <c r="S874" i="15" s="1"/>
  <c r="O861" i="17"/>
  <c r="Q895" i="17"/>
  <c r="S908" i="15" s="1"/>
  <c r="O895" i="17"/>
  <c r="Q927" i="17"/>
  <c r="S940" i="15" s="1"/>
  <c r="O927" i="17"/>
  <c r="Q960" i="17"/>
  <c r="S973" i="15" s="1"/>
  <c r="O960" i="17"/>
  <c r="Q992" i="17"/>
  <c r="S1005" i="15" s="1"/>
  <c r="O992" i="17"/>
  <c r="Q1024" i="17"/>
  <c r="S1037" i="15" s="1"/>
  <c r="O1024" i="17"/>
  <c r="Q1057" i="17"/>
  <c r="S1070" i="15" s="1"/>
  <c r="O1057" i="17"/>
  <c r="Q1089" i="17"/>
  <c r="S1102" i="15" s="1"/>
  <c r="O1089" i="17"/>
  <c r="Q1121" i="17"/>
  <c r="S1134" i="15" s="1"/>
  <c r="O1121" i="17"/>
  <c r="Q1153" i="17"/>
  <c r="S1166" i="15" s="1"/>
  <c r="O1153" i="17"/>
  <c r="Q1187" i="17"/>
  <c r="S1200" i="15" s="1"/>
  <c r="O1187" i="17"/>
  <c r="Q1221" i="17"/>
  <c r="S1234" i="15" s="1"/>
  <c r="O1221" i="17"/>
  <c r="Q1254" i="17"/>
  <c r="S1267" i="15" s="1"/>
  <c r="O1254" i="17"/>
  <c r="Q1288" i="17"/>
  <c r="S1301" i="15" s="1"/>
  <c r="O1288" i="17"/>
  <c r="Q1320" i="17"/>
  <c r="S1333" i="15" s="1"/>
  <c r="O1320" i="17"/>
  <c r="Q1352" i="17"/>
  <c r="S1365" i="15" s="1"/>
  <c r="O1352" i="17"/>
  <c r="Q1384" i="17"/>
  <c r="S1397" i="15" s="1"/>
  <c r="O1384" i="17"/>
  <c r="Q1416" i="17"/>
  <c r="S1429" i="15" s="1"/>
  <c r="O1416" i="17"/>
  <c r="Q1449" i="17"/>
  <c r="S1462" i="15" s="1"/>
  <c r="O1449" i="17"/>
  <c r="Q1484" i="17"/>
  <c r="S1497" i="15" s="1"/>
  <c r="O1484" i="17"/>
  <c r="Q1516" i="17"/>
  <c r="S1529" i="15" s="1"/>
  <c r="O1516" i="17"/>
  <c r="Q1548" i="17"/>
  <c r="S1561" i="15" s="1"/>
  <c r="O1548" i="17"/>
  <c r="Q1582" i="17"/>
  <c r="S1595" i="15" s="1"/>
  <c r="O1582" i="17"/>
  <c r="Q1618" i="17"/>
  <c r="S1631" i="15" s="1"/>
  <c r="O1618" i="17"/>
  <c r="Q1649" i="17"/>
  <c r="S1662" i="15" s="1"/>
  <c r="O1649" i="17"/>
  <c r="Q1682" i="17"/>
  <c r="S1695" i="15" s="1"/>
  <c r="O1682" i="17"/>
  <c r="Q1715" i="17"/>
  <c r="S1728" i="15" s="1"/>
  <c r="O1715" i="17"/>
  <c r="Q1747" i="17"/>
  <c r="S1760" i="15" s="1"/>
  <c r="O1747" i="17"/>
  <c r="Q1780" i="17"/>
  <c r="S1793" i="15" s="1"/>
  <c r="O1780" i="17"/>
  <c r="Q1813" i="17"/>
  <c r="S1826" i="15" s="1"/>
  <c r="O1813" i="17"/>
  <c r="Q1846" i="17"/>
  <c r="S1859" i="15" s="1"/>
  <c r="O1846" i="17"/>
  <c r="Q1880" i="17"/>
  <c r="S1893" i="15" s="1"/>
  <c r="O1880" i="17"/>
  <c r="Q1911" i="17"/>
  <c r="S1924" i="15" s="1"/>
  <c r="O1911" i="17"/>
  <c r="Q1945" i="17"/>
  <c r="S1958" i="15" s="1"/>
  <c r="O1945" i="17"/>
  <c r="Q2009" i="17"/>
  <c r="S2022" i="15" s="1"/>
  <c r="O2009" i="17"/>
  <c r="Q2042" i="17"/>
  <c r="S2055" i="15" s="1"/>
  <c r="O2042" i="17"/>
  <c r="Q2075" i="17"/>
  <c r="S2088" i="15" s="1"/>
  <c r="O2075" i="17"/>
  <c r="Q2107" i="17"/>
  <c r="S2120" i="15" s="1"/>
  <c r="O2107" i="17"/>
  <c r="Q2139" i="17"/>
  <c r="S2152" i="15" s="1"/>
  <c r="O2139" i="17"/>
  <c r="Q2171" i="17"/>
  <c r="S2184" i="15" s="1"/>
  <c r="O2171" i="17"/>
  <c r="Q2202" i="17"/>
  <c r="S2215" i="15" s="1"/>
  <c r="O2202" i="17"/>
  <c r="Q2234" i="17"/>
  <c r="S2247" i="15" s="1"/>
  <c r="O2234" i="17"/>
  <c r="Q2266" i="17"/>
  <c r="S2279" i="15" s="1"/>
  <c r="O2266" i="17"/>
  <c r="Q2298" i="17"/>
  <c r="S2311" i="15" s="1"/>
  <c r="O2298" i="17"/>
  <c r="Q2330" i="17"/>
  <c r="S2343" i="15" s="1"/>
  <c r="O2330" i="17"/>
  <c r="Q2363" i="17"/>
  <c r="S2376" i="15" s="1"/>
  <c r="O2363" i="17"/>
  <c r="Q2395" i="17"/>
  <c r="S2408" i="15" s="1"/>
  <c r="O2395" i="17"/>
  <c r="Q2428" i="17"/>
  <c r="S2441" i="15" s="1"/>
  <c r="O2428" i="17"/>
  <c r="Q2460" i="17"/>
  <c r="S2473" i="15" s="1"/>
  <c r="O2460" i="17"/>
  <c r="Q2493" i="17"/>
  <c r="S2506" i="15" s="1"/>
  <c r="O2493" i="17"/>
  <c r="Q2525" i="17"/>
  <c r="S2538" i="15" s="1"/>
  <c r="O2525" i="17"/>
  <c r="Q2557" i="17"/>
  <c r="S2570" i="15" s="1"/>
  <c r="O2557" i="17"/>
  <c r="Q2589" i="17"/>
  <c r="S2602" i="15" s="1"/>
  <c r="O2589" i="17"/>
  <c r="Q2621" i="17"/>
  <c r="S2634" i="15" s="1"/>
  <c r="O2621" i="17"/>
  <c r="Q2653" i="17"/>
  <c r="S2666" i="15" s="1"/>
  <c r="O2653" i="17"/>
  <c r="Q2685" i="17"/>
  <c r="S2698" i="15" s="1"/>
  <c r="O2685" i="17"/>
  <c r="Q2719" i="17"/>
  <c r="S2732" i="15" s="1"/>
  <c r="O2719" i="17"/>
  <c r="Q2750" i="17"/>
  <c r="S2763" i="15" s="1"/>
  <c r="O2750" i="17"/>
  <c r="Q2782" i="17"/>
  <c r="S2795" i="15" s="1"/>
  <c r="O2782" i="17"/>
  <c r="Q2814" i="17"/>
  <c r="S2827" i="15" s="1"/>
  <c r="O2814" i="17"/>
  <c r="Q2844" i="17"/>
  <c r="S2857" i="15" s="1"/>
  <c r="O2844" i="17"/>
  <c r="Q2876" i="17"/>
  <c r="S2889" i="15" s="1"/>
  <c r="O2876" i="17"/>
  <c r="Q2906" i="17"/>
  <c r="S2919" i="15" s="1"/>
  <c r="O2906" i="17"/>
  <c r="Q2938" i="17"/>
  <c r="S2951" i="15" s="1"/>
  <c r="O2938" i="17"/>
  <c r="Q2970" i="17"/>
  <c r="S2983" i="15" s="1"/>
  <c r="O2970" i="17"/>
  <c r="Q3002" i="17"/>
  <c r="S3015" i="15" s="1"/>
  <c r="O3002" i="17"/>
  <c r="Q3034" i="17"/>
  <c r="S3047" i="15" s="1"/>
  <c r="O3034" i="17"/>
  <c r="Q3067" i="17"/>
  <c r="S3080" i="15" s="1"/>
  <c r="O3067" i="17"/>
  <c r="Q3099" i="17"/>
  <c r="S3112" i="15" s="1"/>
  <c r="O3099" i="17"/>
  <c r="Q3133" i="17"/>
  <c r="S3146" i="15" s="1"/>
  <c r="O3133" i="17"/>
  <c r="Q3164" i="17"/>
  <c r="S3177" i="15" s="1"/>
  <c r="O3164" i="17"/>
  <c r="Q3197" i="17"/>
  <c r="S3210" i="15" s="1"/>
  <c r="O3197" i="17"/>
  <c r="Q3230" i="17"/>
  <c r="S3243" i="15" s="1"/>
  <c r="O3230" i="17"/>
  <c r="Q3262" i="17"/>
  <c r="S3275" i="15" s="1"/>
  <c r="O3262" i="17"/>
  <c r="Q3295" i="17"/>
  <c r="S3308" i="15" s="1"/>
  <c r="O3295" i="17"/>
  <c r="Q3327" i="17"/>
  <c r="S3340" i="15" s="1"/>
  <c r="O3327" i="17"/>
  <c r="Q3359" i="17"/>
  <c r="S3372" i="15" s="1"/>
  <c r="O3359" i="17"/>
  <c r="Q3391" i="17"/>
  <c r="S3404" i="15" s="1"/>
  <c r="O3391" i="17"/>
  <c r="Q3423" i="17"/>
  <c r="S3436" i="15" s="1"/>
  <c r="O3423" i="17"/>
  <c r="Q3470" i="17"/>
  <c r="O3470" i="17"/>
  <c r="Q3502" i="17"/>
  <c r="O3502" i="17"/>
  <c r="Q3534" i="17"/>
  <c r="O3534" i="17"/>
  <c r="Q3566" i="17"/>
  <c r="O3566" i="17"/>
  <c r="Q3598" i="17"/>
  <c r="O3598" i="17"/>
  <c r="Q904" i="17"/>
  <c r="S917" i="15" s="1"/>
  <c r="O904" i="17"/>
  <c r="Q936" i="17"/>
  <c r="S949" i="15" s="1"/>
  <c r="O936" i="17"/>
  <c r="Q969" i="17"/>
  <c r="S982" i="15" s="1"/>
  <c r="O969" i="17"/>
  <c r="Q1001" i="17"/>
  <c r="S1014" i="15" s="1"/>
  <c r="O1001" i="17"/>
  <c r="Q1033" i="17"/>
  <c r="S1046" i="15" s="1"/>
  <c r="O1033" i="17"/>
  <c r="Q1066" i="17"/>
  <c r="S1079" i="15" s="1"/>
  <c r="O1066" i="17"/>
  <c r="Q1098" i="17"/>
  <c r="S1111" i="15" s="1"/>
  <c r="O1098" i="17"/>
  <c r="Q1130" i="17"/>
  <c r="S1143" i="15" s="1"/>
  <c r="O1130" i="17"/>
  <c r="Q1162" i="17"/>
  <c r="S1175" i="15" s="1"/>
  <c r="O1162" i="17"/>
  <c r="Q1196" i="17"/>
  <c r="S1209" i="15" s="1"/>
  <c r="O1196" i="17"/>
  <c r="Q1230" i="17"/>
  <c r="S1243" i="15" s="1"/>
  <c r="O1230" i="17"/>
  <c r="Q1265" i="17"/>
  <c r="S1278" i="15" s="1"/>
  <c r="O1265" i="17"/>
  <c r="Q1297" i="17"/>
  <c r="S1310" i="15" s="1"/>
  <c r="O1297" i="17"/>
  <c r="Q1329" i="17"/>
  <c r="S1342" i="15" s="1"/>
  <c r="O1329" i="17"/>
  <c r="Q1361" i="17"/>
  <c r="S1374" i="15" s="1"/>
  <c r="O1361" i="17"/>
  <c r="Q1393" i="17"/>
  <c r="S1406" i="15" s="1"/>
  <c r="O1393" i="17"/>
  <c r="Q1426" i="17"/>
  <c r="S1439" i="15" s="1"/>
  <c r="O1426" i="17"/>
  <c r="Q1458" i="17"/>
  <c r="S1471" i="15" s="1"/>
  <c r="O1458" i="17"/>
  <c r="Q1493" i="17"/>
  <c r="S1506" i="15" s="1"/>
  <c r="O1493" i="17"/>
  <c r="Q1525" i="17"/>
  <c r="S1538" i="15" s="1"/>
  <c r="O1525" i="17"/>
  <c r="Q1558" i="17"/>
  <c r="S1571" i="15" s="1"/>
  <c r="O1558" i="17"/>
  <c r="Q1592" i="17"/>
  <c r="S1605" i="15" s="1"/>
  <c r="O1592" i="17"/>
  <c r="Q1627" i="17"/>
  <c r="S1640" i="15" s="1"/>
  <c r="O1627" i="17"/>
  <c r="Q1659" i="17"/>
  <c r="S1672" i="15" s="1"/>
  <c r="O1659" i="17"/>
  <c r="Q1692" i="17"/>
  <c r="S1705" i="15" s="1"/>
  <c r="O1692" i="17"/>
  <c r="Q1724" i="17"/>
  <c r="S1737" i="15" s="1"/>
  <c r="O1724" i="17"/>
  <c r="Q1756" i="17"/>
  <c r="S1769" i="15" s="1"/>
  <c r="O1756" i="17"/>
  <c r="Q1790" i="17"/>
  <c r="S1803" i="15" s="1"/>
  <c r="O1790" i="17"/>
  <c r="Q1821" i="17"/>
  <c r="S1834" i="15" s="1"/>
  <c r="O1821" i="17"/>
  <c r="Q1857" i="17"/>
  <c r="S1870" i="15" s="1"/>
  <c r="O1857" i="17"/>
  <c r="Q1889" i="17"/>
  <c r="S1902" i="15" s="1"/>
  <c r="O1889" i="17"/>
  <c r="Q1925" i="17"/>
  <c r="S1938" i="15" s="1"/>
  <c r="O1925" i="17"/>
  <c r="Q1954" i="17"/>
  <c r="S1967" i="15" s="1"/>
  <c r="O1954" i="17"/>
  <c r="Q1985" i="17"/>
  <c r="S1998" i="15" s="1"/>
  <c r="O1985" i="17"/>
  <c r="Q2018" i="17"/>
  <c r="S2031" i="15" s="1"/>
  <c r="O2018" i="17"/>
  <c r="Q2052" i="17"/>
  <c r="S2065" i="15" s="1"/>
  <c r="O2052" i="17"/>
  <c r="Q2084" i="17"/>
  <c r="S2097" i="15" s="1"/>
  <c r="O2084" i="17"/>
  <c r="Q2116" i="17"/>
  <c r="S2129" i="15" s="1"/>
  <c r="O2116" i="17"/>
  <c r="Q2148" i="17"/>
  <c r="S2161" i="15" s="1"/>
  <c r="O2148" i="17"/>
  <c r="Q2180" i="17"/>
  <c r="S2193" i="15" s="1"/>
  <c r="O2180" i="17"/>
  <c r="Q2212" i="17"/>
  <c r="S2225" i="15" s="1"/>
  <c r="O2212" i="17"/>
  <c r="Q2243" i="17"/>
  <c r="S2256" i="15" s="1"/>
  <c r="O2243" i="17"/>
  <c r="Q2275" i="17"/>
  <c r="S2288" i="15" s="1"/>
  <c r="O2275" i="17"/>
  <c r="Q2307" i="17"/>
  <c r="S2320" i="15" s="1"/>
  <c r="O2307" i="17"/>
  <c r="Q2339" i="17"/>
  <c r="S2352" i="15" s="1"/>
  <c r="O2339" i="17"/>
  <c r="Q2372" i="17"/>
  <c r="S2385" i="15" s="1"/>
  <c r="O2372" i="17"/>
  <c r="Q2404" i="17"/>
  <c r="S2417" i="15" s="1"/>
  <c r="O2404" i="17"/>
  <c r="Q2437" i="17"/>
  <c r="S2450" i="15" s="1"/>
  <c r="O2437" i="17"/>
  <c r="Q2470" i="17"/>
  <c r="S2483" i="15" s="1"/>
  <c r="O2470" i="17"/>
  <c r="Q2502" i="17"/>
  <c r="S2515" i="15" s="1"/>
  <c r="O2502" i="17"/>
  <c r="Q2534" i="17"/>
  <c r="S2547" i="15" s="1"/>
  <c r="O2534" i="17"/>
  <c r="Q2566" i="17"/>
  <c r="S2579" i="15" s="1"/>
  <c r="O2566" i="17"/>
  <c r="Q2598" i="17"/>
  <c r="S2611" i="15" s="1"/>
  <c r="O2598" i="17"/>
  <c r="Q2630" i="17"/>
  <c r="S2643" i="15" s="1"/>
  <c r="O2630" i="17"/>
  <c r="Q2662" i="17"/>
  <c r="S2675" i="15" s="1"/>
  <c r="O2662" i="17"/>
  <c r="Q2695" i="17"/>
  <c r="S2708" i="15" s="1"/>
  <c r="O2695" i="17"/>
  <c r="Q2728" i="17"/>
  <c r="S2741" i="15" s="1"/>
  <c r="O2728" i="17"/>
  <c r="Q2759" i="17"/>
  <c r="S2772" i="15" s="1"/>
  <c r="O2759" i="17"/>
  <c r="Q2791" i="17"/>
  <c r="S2804" i="15" s="1"/>
  <c r="O2791" i="17"/>
  <c r="Q2823" i="17"/>
  <c r="S2836" i="15" s="1"/>
  <c r="O2823" i="17"/>
  <c r="Q2853" i="17"/>
  <c r="S2866" i="15" s="1"/>
  <c r="O2853" i="17"/>
  <c r="Q2885" i="17"/>
  <c r="S2898" i="15" s="1"/>
  <c r="O2885" i="17"/>
  <c r="Q2915" i="17"/>
  <c r="S2928" i="15" s="1"/>
  <c r="O2915" i="17"/>
  <c r="Q2947" i="17"/>
  <c r="S2960" i="15" s="1"/>
  <c r="O2947" i="17"/>
  <c r="Q2979" i="17"/>
  <c r="S2992" i="15" s="1"/>
  <c r="O2979" i="17"/>
  <c r="Q3011" i="17"/>
  <c r="S3024" i="15" s="1"/>
  <c r="O3011" i="17"/>
  <c r="Q3043" i="17"/>
  <c r="S3056" i="15" s="1"/>
  <c r="O3043" i="17"/>
  <c r="Q3076" i="17"/>
  <c r="S3089" i="15" s="1"/>
  <c r="O3076" i="17"/>
  <c r="Q3109" i="17"/>
  <c r="S3122" i="15" s="1"/>
  <c r="O3109" i="17"/>
  <c r="Q3173" i="17"/>
  <c r="S3186" i="15" s="1"/>
  <c r="O3173" i="17"/>
  <c r="Q3206" i="17"/>
  <c r="S3219" i="15" s="1"/>
  <c r="O3206" i="17"/>
  <c r="Q3239" i="17"/>
  <c r="S3252" i="15" s="1"/>
  <c r="O3239" i="17"/>
  <c r="Q3271" i="17"/>
  <c r="S3284" i="15" s="1"/>
  <c r="O3271" i="17"/>
  <c r="Q3304" i="17"/>
  <c r="S3317" i="15" s="1"/>
  <c r="O3304" i="17"/>
  <c r="Q3336" i="17"/>
  <c r="S3349" i="15" s="1"/>
  <c r="O3336" i="17"/>
  <c r="Q3368" i="17"/>
  <c r="S3381" i="15" s="1"/>
  <c r="O3368" i="17"/>
  <c r="Q3400" i="17"/>
  <c r="S3413" i="15" s="1"/>
  <c r="O3400" i="17"/>
  <c r="Q3432" i="17"/>
  <c r="S3445" i="15" s="1"/>
  <c r="O3432" i="17"/>
  <c r="Q3479" i="17"/>
  <c r="O3479" i="17"/>
  <c r="Q3511" i="17"/>
  <c r="O3511" i="17"/>
  <c r="Q3543" i="17"/>
  <c r="O3543" i="17"/>
  <c r="Q3575" i="17"/>
  <c r="O3575" i="17"/>
  <c r="Q3607" i="17"/>
  <c r="O3607" i="17"/>
  <c r="Q889" i="17"/>
  <c r="S902" i="15" s="1"/>
  <c r="O889" i="17"/>
  <c r="Q921" i="17"/>
  <c r="S934" i="15" s="1"/>
  <c r="O921" i="17"/>
  <c r="Q953" i="17"/>
  <c r="S966" i="15" s="1"/>
  <c r="O953" i="17"/>
  <c r="Q986" i="17"/>
  <c r="S999" i="15" s="1"/>
  <c r="O986" i="17"/>
  <c r="Q1018" i="17"/>
  <c r="S1031" i="15" s="1"/>
  <c r="O1018" i="17"/>
  <c r="Q1050" i="17"/>
  <c r="S1063" i="15" s="1"/>
  <c r="O1050" i="17"/>
  <c r="Q1083" i="17"/>
  <c r="S1096" i="15" s="1"/>
  <c r="O1083" i="17"/>
  <c r="Q1115" i="17"/>
  <c r="S1128" i="15" s="1"/>
  <c r="O1115" i="17"/>
  <c r="Q1147" i="17"/>
  <c r="S1160" i="15" s="1"/>
  <c r="O1147" i="17"/>
  <c r="Q1180" i="17"/>
  <c r="S1193" i="15" s="1"/>
  <c r="O1180" i="17"/>
  <c r="Q1215" i="17"/>
  <c r="S1228" i="15" s="1"/>
  <c r="O1215" i="17"/>
  <c r="Q1248" i="17"/>
  <c r="S1261" i="15" s="1"/>
  <c r="O1248" i="17"/>
  <c r="Q1282" i="17"/>
  <c r="S1295" i="15" s="1"/>
  <c r="O1282" i="17"/>
  <c r="Q1314" i="17"/>
  <c r="S1327" i="15" s="1"/>
  <c r="O1314" i="17"/>
  <c r="Q1346" i="17"/>
  <c r="S1359" i="15" s="1"/>
  <c r="O1346" i="17"/>
  <c r="Q1378" i="17"/>
  <c r="S1391" i="15" s="1"/>
  <c r="O1378" i="17"/>
  <c r="Q1410" i="17"/>
  <c r="S1423" i="15" s="1"/>
  <c r="O1410" i="17"/>
  <c r="Q1443" i="17"/>
  <c r="S1456" i="15" s="1"/>
  <c r="O1443" i="17"/>
  <c r="Q1476" i="17"/>
  <c r="S1489" i="15" s="1"/>
  <c r="O1476" i="17"/>
  <c r="Q1510" i="17"/>
  <c r="S1523" i="15" s="1"/>
  <c r="O1510" i="17"/>
  <c r="Q1542" i="17"/>
  <c r="S1555" i="15" s="1"/>
  <c r="O1542" i="17"/>
  <c r="Q1575" i="17"/>
  <c r="S1588" i="15" s="1"/>
  <c r="O1575" i="17"/>
  <c r="Q1612" i="17"/>
  <c r="S1625" i="15" s="1"/>
  <c r="O1612" i="17"/>
  <c r="Q1643" i="17"/>
  <c r="S1656" i="15" s="1"/>
  <c r="O1643" i="17"/>
  <c r="Q1676" i="17"/>
  <c r="S1689" i="15" s="1"/>
  <c r="O1676" i="17"/>
  <c r="Q1709" i="17"/>
  <c r="S1722" i="15" s="1"/>
  <c r="O1709" i="17"/>
  <c r="Q1741" i="17"/>
  <c r="S1754" i="15" s="1"/>
  <c r="O1741" i="17"/>
  <c r="Q1807" i="17"/>
  <c r="S1820" i="15" s="1"/>
  <c r="O1807" i="17"/>
  <c r="Q1839" i="17"/>
  <c r="S1852" i="15" s="1"/>
  <c r="O1839" i="17"/>
  <c r="Q1874" i="17"/>
  <c r="S1887" i="15" s="1"/>
  <c r="O1874" i="17"/>
  <c r="Q1905" i="17"/>
  <c r="S1918" i="15" s="1"/>
  <c r="O1905" i="17"/>
  <c r="Q1939" i="17"/>
  <c r="S1952" i="15" s="1"/>
  <c r="O1939" i="17"/>
  <c r="Q1972" i="17"/>
  <c r="S1985" i="15" s="1"/>
  <c r="O1972" i="17"/>
  <c r="Q2004" i="17"/>
  <c r="S2017" i="15" s="1"/>
  <c r="O2004" i="17"/>
  <c r="Q2036" i="17"/>
  <c r="S2049" i="15" s="1"/>
  <c r="O2036" i="17"/>
  <c r="Q2069" i="17"/>
  <c r="S2082" i="15" s="1"/>
  <c r="O2069" i="17"/>
  <c r="Q2101" i="17"/>
  <c r="S2114" i="15" s="1"/>
  <c r="O2101" i="17"/>
  <c r="Q2133" i="17"/>
  <c r="S2146" i="15" s="1"/>
  <c r="O2133" i="17"/>
  <c r="Q2166" i="17"/>
  <c r="S2179" i="15" s="1"/>
  <c r="O2166" i="17"/>
  <c r="Q2196" i="17"/>
  <c r="S2209" i="15" s="1"/>
  <c r="O2196" i="17"/>
  <c r="Q2228" i="17"/>
  <c r="S2241" i="15" s="1"/>
  <c r="O2228" i="17"/>
  <c r="Q2260" i="17"/>
  <c r="S2273" i="15" s="1"/>
  <c r="O2260" i="17"/>
  <c r="Q2292" i="17"/>
  <c r="S2305" i="15" s="1"/>
  <c r="O2292" i="17"/>
  <c r="Q2324" i="17"/>
  <c r="S2337" i="15" s="1"/>
  <c r="O2324" i="17"/>
  <c r="Q2357" i="17"/>
  <c r="S2370" i="15" s="1"/>
  <c r="O2357" i="17"/>
  <c r="Q2389" i="17"/>
  <c r="S2402" i="15" s="1"/>
  <c r="O2389" i="17"/>
  <c r="Q2422" i="17"/>
  <c r="S2435" i="15" s="1"/>
  <c r="O2422" i="17"/>
  <c r="Q2454" i="17"/>
  <c r="S2467" i="15" s="1"/>
  <c r="O2454" i="17"/>
  <c r="Q2487" i="17"/>
  <c r="S2500" i="15" s="1"/>
  <c r="O2487" i="17"/>
  <c r="Q2519" i="17"/>
  <c r="S2532" i="15" s="1"/>
  <c r="O2519" i="17"/>
  <c r="Q2551" i="17"/>
  <c r="S2564" i="15" s="1"/>
  <c r="O2551" i="17"/>
  <c r="Q2583" i="17"/>
  <c r="S2596" i="15" s="1"/>
  <c r="O2583" i="17"/>
  <c r="Q2615" i="17"/>
  <c r="S2628" i="15" s="1"/>
  <c r="O2615" i="17"/>
  <c r="Q2647" i="17"/>
  <c r="S2660" i="15" s="1"/>
  <c r="O2647" i="17"/>
  <c r="Q2679" i="17"/>
  <c r="S2692" i="15" s="1"/>
  <c r="O2679" i="17"/>
  <c r="Q2713" i="17"/>
  <c r="S2726" i="15" s="1"/>
  <c r="O2713" i="17"/>
  <c r="Q2744" i="17"/>
  <c r="S2757" i="15" s="1"/>
  <c r="O2744" i="17"/>
  <c r="Q2776" i="17"/>
  <c r="S2789" i="15" s="1"/>
  <c r="O2776" i="17"/>
  <c r="Q2808" i="17"/>
  <c r="S2821" i="15" s="1"/>
  <c r="O2808" i="17"/>
  <c r="Q2839" i="17"/>
  <c r="S2852" i="15" s="1"/>
  <c r="O2839" i="17"/>
  <c r="Q2870" i="17"/>
  <c r="S2883" i="15" s="1"/>
  <c r="O2870" i="17"/>
  <c r="Q2900" i="17"/>
  <c r="S2913" i="15" s="1"/>
  <c r="O2900" i="17"/>
  <c r="Q2932" i="17"/>
  <c r="S2945" i="15" s="1"/>
  <c r="O2932" i="17"/>
  <c r="Q2964" i="17"/>
  <c r="S2977" i="15" s="1"/>
  <c r="O2964" i="17"/>
  <c r="Q2996" i="17"/>
  <c r="S3009" i="15" s="1"/>
  <c r="O2996" i="17"/>
  <c r="Q3028" i="17"/>
  <c r="S3041" i="15" s="1"/>
  <c r="O3028" i="17"/>
  <c r="Q3060" i="17"/>
  <c r="S3073" i="15" s="1"/>
  <c r="O3060" i="17"/>
  <c r="Q3093" i="17"/>
  <c r="S3106" i="15" s="1"/>
  <c r="O3093" i="17"/>
  <c r="Q3127" i="17"/>
  <c r="S3140" i="15" s="1"/>
  <c r="O3127" i="17"/>
  <c r="Q3158" i="17"/>
  <c r="S3171" i="15" s="1"/>
  <c r="O3158" i="17"/>
  <c r="Q3190" i="17"/>
  <c r="S3203" i="15" s="1"/>
  <c r="O3190" i="17"/>
  <c r="Q3224" i="17"/>
  <c r="S3237" i="15" s="1"/>
  <c r="O3224" i="17"/>
  <c r="Q3256" i="17"/>
  <c r="S3269" i="15" s="1"/>
  <c r="O3256" i="17"/>
  <c r="Q3289" i="17"/>
  <c r="S3302" i="15" s="1"/>
  <c r="O3289" i="17"/>
  <c r="Q3321" i="17"/>
  <c r="S3334" i="15" s="1"/>
  <c r="O3321" i="17"/>
  <c r="Q3353" i="17"/>
  <c r="S3366" i="15" s="1"/>
  <c r="O3353" i="17"/>
  <c r="Q3385" i="17"/>
  <c r="S3398" i="15" s="1"/>
  <c r="O3385" i="17"/>
  <c r="Q3417" i="17"/>
  <c r="S3430" i="15" s="1"/>
  <c r="O3417" i="17"/>
  <c r="Q3449" i="17"/>
  <c r="S3462" i="15" s="1"/>
  <c r="O3449" i="17"/>
  <c r="Q3464" i="17"/>
  <c r="O3464" i="17"/>
  <c r="Q3496" i="17"/>
  <c r="O3496" i="17"/>
  <c r="Q3528" i="17"/>
  <c r="O3528" i="17"/>
  <c r="Q3560" i="17"/>
  <c r="O3560" i="17"/>
  <c r="Q3592" i="17"/>
  <c r="O3592" i="17"/>
  <c r="Q3624" i="17"/>
  <c r="O3624" i="17"/>
  <c r="Q722" i="17"/>
  <c r="S735" i="15" s="1"/>
  <c r="O722" i="17"/>
  <c r="Q755" i="17"/>
  <c r="S768" i="15" s="1"/>
  <c r="O755" i="17"/>
  <c r="Q788" i="17"/>
  <c r="S801" i="15" s="1"/>
  <c r="O788" i="17"/>
  <c r="Q823" i="17"/>
  <c r="S836" i="15" s="1"/>
  <c r="O823" i="17"/>
  <c r="Q856" i="17"/>
  <c r="S869" i="15" s="1"/>
  <c r="O856" i="17"/>
  <c r="Q890" i="17"/>
  <c r="S903" i="15" s="1"/>
  <c r="O890" i="17"/>
  <c r="Q922" i="17"/>
  <c r="S935" i="15" s="1"/>
  <c r="O922" i="17"/>
  <c r="Q954" i="17"/>
  <c r="S967" i="15" s="1"/>
  <c r="O954" i="17"/>
  <c r="Q987" i="17"/>
  <c r="S1000" i="15" s="1"/>
  <c r="O987" i="17"/>
  <c r="Q1019" i="17"/>
  <c r="S1032" i="15" s="1"/>
  <c r="O1019" i="17"/>
  <c r="Q1051" i="17"/>
  <c r="S1064" i="15" s="1"/>
  <c r="O1051" i="17"/>
  <c r="Q1084" i="17"/>
  <c r="S1097" i="15" s="1"/>
  <c r="O1084" i="17"/>
  <c r="Q1116" i="17"/>
  <c r="S1129" i="15" s="1"/>
  <c r="Q1148" i="17"/>
  <c r="S1161" i="15" s="1"/>
  <c r="O1148" i="17"/>
  <c r="Q1181" i="17"/>
  <c r="S1194" i="15" s="1"/>
  <c r="O1181" i="17"/>
  <c r="Q1216" i="17"/>
  <c r="S1229" i="15" s="1"/>
  <c r="O1216" i="17"/>
  <c r="Q1249" i="17"/>
  <c r="S1262" i="15" s="1"/>
  <c r="O1249" i="17"/>
  <c r="Q1283" i="17"/>
  <c r="S1296" i="15" s="1"/>
  <c r="O1283" i="17"/>
  <c r="Q1315" i="17"/>
  <c r="S1328" i="15" s="1"/>
  <c r="O1315" i="17"/>
  <c r="Q1347" i="17"/>
  <c r="S1360" i="15" s="1"/>
  <c r="O1347" i="17"/>
  <c r="Q1379" i="17"/>
  <c r="S1392" i="15" s="1"/>
  <c r="O1379" i="17"/>
  <c r="Q1411" i="17"/>
  <c r="S1424" i="15" s="1"/>
  <c r="O1411" i="17"/>
  <c r="Q1444" i="17"/>
  <c r="S1457" i="15" s="1"/>
  <c r="O1444" i="17"/>
  <c r="Q1478" i="17"/>
  <c r="S1491" i="15" s="1"/>
  <c r="O1478" i="17"/>
  <c r="Q1511" i="17"/>
  <c r="S1524" i="15" s="1"/>
  <c r="O1511" i="17"/>
  <c r="Q1543" i="17"/>
  <c r="S1556" i="15" s="1"/>
  <c r="O1543" i="17"/>
  <c r="Q1576" i="17"/>
  <c r="S1589" i="15" s="1"/>
  <c r="O1576" i="17"/>
  <c r="Q1613" i="17"/>
  <c r="S1626" i="15" s="1"/>
  <c r="O1613" i="17"/>
  <c r="Q1644" i="17"/>
  <c r="S1657" i="15" s="1"/>
  <c r="O1644" i="17"/>
  <c r="Q1677" i="17"/>
  <c r="S1690" i="15" s="1"/>
  <c r="O1677" i="17"/>
  <c r="Q1710" i="17"/>
  <c r="S1723" i="15" s="1"/>
  <c r="O1710" i="17"/>
  <c r="Q1742" i="17"/>
  <c r="S1755" i="15" s="1"/>
  <c r="O1742" i="17"/>
  <c r="Q1775" i="17"/>
  <c r="S1788" i="15" s="1"/>
  <c r="O1775" i="17"/>
  <c r="Q1808" i="17"/>
  <c r="S1821" i="15" s="1"/>
  <c r="O1808" i="17"/>
  <c r="Q1841" i="17"/>
  <c r="S1854" i="15" s="1"/>
  <c r="O1841" i="17"/>
  <c r="Q1875" i="17"/>
  <c r="S1888" i="15" s="1"/>
  <c r="O1875" i="17"/>
  <c r="Q1906" i="17"/>
  <c r="S1919" i="15" s="1"/>
  <c r="O1906" i="17"/>
  <c r="Q1940" i="17"/>
  <c r="S1953" i="15" s="1"/>
  <c r="O1940" i="17"/>
  <c r="Q1973" i="17"/>
  <c r="S1986" i="15" s="1"/>
  <c r="O1973" i="17"/>
  <c r="Q2005" i="17"/>
  <c r="S2018" i="15" s="1"/>
  <c r="O2005" i="17"/>
  <c r="Q2037" i="17"/>
  <c r="S2050" i="15" s="1"/>
  <c r="O2037" i="17"/>
  <c r="Q2070" i="17"/>
  <c r="S2083" i="15" s="1"/>
  <c r="O2070" i="17"/>
  <c r="Q2102" i="17"/>
  <c r="S2115" i="15" s="1"/>
  <c r="O2102" i="17"/>
  <c r="Q2134" i="17"/>
  <c r="S2147" i="15" s="1"/>
  <c r="O2134" i="17"/>
  <c r="Q2167" i="17"/>
  <c r="S2180" i="15" s="1"/>
  <c r="O2167" i="17"/>
  <c r="Q2197" i="17"/>
  <c r="S2210" i="15" s="1"/>
  <c r="O2197" i="17"/>
  <c r="Q2229" i="17"/>
  <c r="S2242" i="15" s="1"/>
  <c r="O2229" i="17"/>
  <c r="Q2261" i="17"/>
  <c r="S2274" i="15" s="1"/>
  <c r="O2261" i="17"/>
  <c r="Q2293" i="17"/>
  <c r="S2306" i="15" s="1"/>
  <c r="O2293" i="17"/>
  <c r="Q2325" i="17"/>
  <c r="S2338" i="15" s="1"/>
  <c r="O2325" i="17"/>
  <c r="Q2358" i="17"/>
  <c r="S2371" i="15" s="1"/>
  <c r="O2358" i="17"/>
  <c r="Q2390" i="17"/>
  <c r="S2403" i="15" s="1"/>
  <c r="O2390" i="17"/>
  <c r="Q2423" i="17"/>
  <c r="S2436" i="15" s="1"/>
  <c r="O2423" i="17"/>
  <c r="Q2455" i="17"/>
  <c r="S2468" i="15" s="1"/>
  <c r="O2455" i="17"/>
  <c r="Q2488" i="17"/>
  <c r="S2501" i="15" s="1"/>
  <c r="O2488" i="17"/>
  <c r="Q2520" i="17"/>
  <c r="S2533" i="15" s="1"/>
  <c r="O2520" i="17"/>
  <c r="Q2552" i="17"/>
  <c r="S2565" i="15" s="1"/>
  <c r="O2552" i="17"/>
  <c r="Q2584" i="17"/>
  <c r="S2597" i="15" s="1"/>
  <c r="O2584" i="17"/>
  <c r="Q2616" i="17"/>
  <c r="S2629" i="15" s="1"/>
  <c r="O2616" i="17"/>
  <c r="Q2648" i="17"/>
  <c r="S2661" i="15" s="1"/>
  <c r="O2648" i="17"/>
  <c r="Q2680" i="17"/>
  <c r="S2693" i="15" s="1"/>
  <c r="O2680" i="17"/>
  <c r="Q2714" i="17"/>
  <c r="S2727" i="15" s="1"/>
  <c r="O2714" i="17"/>
  <c r="Q2745" i="17"/>
  <c r="S2758" i="15" s="1"/>
  <c r="O2745" i="17"/>
  <c r="Q2777" i="17"/>
  <c r="S2790" i="15" s="1"/>
  <c r="O2777" i="17"/>
  <c r="Q2809" i="17"/>
  <c r="S2822" i="15" s="1"/>
  <c r="O2809" i="17"/>
  <c r="Q2871" i="17"/>
  <c r="S2884" i="15" s="1"/>
  <c r="O2871" i="17"/>
  <c r="Q2901" i="17"/>
  <c r="S2914" i="15" s="1"/>
  <c r="O2901" i="17"/>
  <c r="Q2933" i="17"/>
  <c r="S2946" i="15" s="1"/>
  <c r="O2933" i="17"/>
  <c r="Q2965" i="17"/>
  <c r="S2978" i="15" s="1"/>
  <c r="O2965" i="17"/>
  <c r="Q2997" i="17"/>
  <c r="S3010" i="15" s="1"/>
  <c r="O2997" i="17"/>
  <c r="Q3029" i="17"/>
  <c r="S3042" i="15" s="1"/>
  <c r="O3029" i="17"/>
  <c r="Q3061" i="17"/>
  <c r="S3074" i="15" s="1"/>
  <c r="O3061" i="17"/>
  <c r="Q3094" i="17"/>
  <c r="S3107" i="15" s="1"/>
  <c r="O3094" i="17"/>
  <c r="Q3128" i="17"/>
  <c r="S3141" i="15" s="1"/>
  <c r="O3128" i="17"/>
  <c r="Q3159" i="17"/>
  <c r="S3172" i="15" s="1"/>
  <c r="O3159" i="17"/>
  <c r="Q3191" i="17"/>
  <c r="S3204" i="15" s="1"/>
  <c r="O3191" i="17"/>
  <c r="Q3225" i="17"/>
  <c r="S3238" i="15" s="1"/>
  <c r="O3225" i="17"/>
  <c r="Q3257" i="17"/>
  <c r="S3270" i="15" s="1"/>
  <c r="O3257" i="17"/>
  <c r="Q3290" i="17"/>
  <c r="S3303" i="15" s="1"/>
  <c r="O3290" i="17"/>
  <c r="Q3322" i="17"/>
  <c r="S3335" i="15" s="1"/>
  <c r="O3322" i="17"/>
  <c r="Q3354" i="17"/>
  <c r="S3367" i="15" s="1"/>
  <c r="O3354" i="17"/>
  <c r="Q3386" i="17"/>
  <c r="S3399" i="15" s="1"/>
  <c r="O3386" i="17"/>
  <c r="Q3418" i="17"/>
  <c r="S3431" i="15" s="1"/>
  <c r="O3418" i="17"/>
  <c r="Q3450" i="17"/>
  <c r="S3463" i="15" s="1"/>
  <c r="O3450" i="17"/>
  <c r="Q3465" i="17"/>
  <c r="O3465" i="17"/>
  <c r="Q3497" i="17"/>
  <c r="O3497" i="17"/>
  <c r="Q3529" i="17"/>
  <c r="O3529" i="17"/>
  <c r="Q3561" i="17"/>
  <c r="O3561" i="17"/>
  <c r="Q3593" i="17"/>
  <c r="O3593" i="17"/>
  <c r="Q3625" i="17"/>
  <c r="O3625" i="17"/>
  <c r="Q915" i="17"/>
  <c r="S928" i="15" s="1"/>
  <c r="O915" i="17"/>
  <c r="Q947" i="17"/>
  <c r="S960" i="15" s="1"/>
  <c r="O947" i="17"/>
  <c r="Q980" i="17"/>
  <c r="S993" i="15" s="1"/>
  <c r="O980" i="17"/>
  <c r="Q1012" i="17"/>
  <c r="S1025" i="15" s="1"/>
  <c r="O1012" i="17"/>
  <c r="Q1044" i="17"/>
  <c r="S1057" i="15" s="1"/>
  <c r="O1044" i="17"/>
  <c r="Q1077" i="17"/>
  <c r="S1090" i="15" s="1"/>
  <c r="O1077" i="17"/>
  <c r="Q1109" i="17"/>
  <c r="S1122" i="15" s="1"/>
  <c r="O1109" i="17"/>
  <c r="Q1141" i="17"/>
  <c r="S1154" i="15" s="1"/>
  <c r="O1141" i="17"/>
  <c r="Q1174" i="17"/>
  <c r="S1187" i="15" s="1"/>
  <c r="O1174" i="17"/>
  <c r="Q1208" i="17"/>
  <c r="S1221" i="15" s="1"/>
  <c r="O1208" i="17"/>
  <c r="Q1242" i="17"/>
  <c r="S1255" i="15" s="1"/>
  <c r="O1242" i="17"/>
  <c r="Q1276" i="17"/>
  <c r="S1289" i="15" s="1"/>
  <c r="O1276" i="17"/>
  <c r="Q1308" i="17"/>
  <c r="S1321" i="15" s="1"/>
  <c r="O1308" i="17"/>
  <c r="Q1340" i="17"/>
  <c r="S1353" i="15" s="1"/>
  <c r="O1340" i="17"/>
  <c r="Q1372" i="17"/>
  <c r="S1385" i="15" s="1"/>
  <c r="O1372" i="17"/>
  <c r="Q1404" i="17"/>
  <c r="S1417" i="15" s="1"/>
  <c r="O1404" i="17"/>
  <c r="Q1437" i="17"/>
  <c r="S1450" i="15" s="1"/>
  <c r="O1437" i="17"/>
  <c r="Q1469" i="17"/>
  <c r="S1482" i="15" s="1"/>
  <c r="O1469" i="17"/>
  <c r="Q1504" i="17"/>
  <c r="S1517" i="15" s="1"/>
  <c r="O1504" i="17"/>
  <c r="Q1536" i="17"/>
  <c r="S1549" i="15" s="1"/>
  <c r="O1536" i="17"/>
  <c r="Q1569" i="17"/>
  <c r="S1582" i="15" s="1"/>
  <c r="O1569" i="17"/>
  <c r="Q1605" i="17"/>
  <c r="S1618" i="15" s="1"/>
  <c r="O1605" i="17"/>
  <c r="Q1637" i="17"/>
  <c r="S1650" i="15" s="1"/>
  <c r="O1637" i="17"/>
  <c r="Q1670" i="17"/>
  <c r="S1683" i="15" s="1"/>
  <c r="O1670" i="17"/>
  <c r="Q1735" i="17"/>
  <c r="S1748" i="15" s="1"/>
  <c r="O1735" i="17"/>
  <c r="Q1767" i="17"/>
  <c r="S1780" i="15" s="1"/>
  <c r="O1767" i="17"/>
  <c r="Q1801" i="17"/>
  <c r="S1814" i="15" s="1"/>
  <c r="O1801" i="17"/>
  <c r="Q1833" i="17"/>
  <c r="S1846" i="15" s="1"/>
  <c r="O1833" i="17"/>
  <c r="Q1868" i="17"/>
  <c r="S1881" i="15" s="1"/>
  <c r="O1868" i="17"/>
  <c r="Q1899" i="17"/>
  <c r="S1912" i="15" s="1"/>
  <c r="O1899" i="17"/>
  <c r="Q1966" i="17"/>
  <c r="S1979" i="15" s="1"/>
  <c r="O1966" i="17"/>
  <c r="Q1996" i="17"/>
  <c r="S2009" i="15" s="1"/>
  <c r="O1996" i="17"/>
  <c r="Q2030" i="17"/>
  <c r="S2043" i="15" s="1"/>
  <c r="O2030" i="17"/>
  <c r="Q2063" i="17"/>
  <c r="S2076" i="15" s="1"/>
  <c r="O2063" i="17"/>
  <c r="Q2095" i="17"/>
  <c r="S2108" i="15" s="1"/>
  <c r="O2095" i="17"/>
  <c r="Q2127" i="17"/>
  <c r="S2140" i="15" s="1"/>
  <c r="O2127" i="17"/>
  <c r="Q2159" i="17"/>
  <c r="S2172" i="15" s="1"/>
  <c r="O2159" i="17"/>
  <c r="Q2191" i="17"/>
  <c r="S2204" i="15" s="1"/>
  <c r="O2191" i="17"/>
  <c r="Q2222" i="17"/>
  <c r="S2235" i="15" s="1"/>
  <c r="O2222" i="17"/>
  <c r="Q2254" i="17"/>
  <c r="S2267" i="15" s="1"/>
  <c r="O2254" i="17"/>
  <c r="Q2286" i="17"/>
  <c r="S2299" i="15" s="1"/>
  <c r="O2286" i="17"/>
  <c r="Q2318" i="17"/>
  <c r="S2331" i="15" s="1"/>
  <c r="O2318" i="17"/>
  <c r="Q2351" i="17"/>
  <c r="S2364" i="15" s="1"/>
  <c r="O2351" i="17"/>
  <c r="Q2383" i="17"/>
  <c r="S2396" i="15" s="1"/>
  <c r="O2383" i="17"/>
  <c r="Q2416" i="17"/>
  <c r="S2429" i="15" s="1"/>
  <c r="O2416" i="17"/>
  <c r="Q2448" i="17"/>
  <c r="S2461" i="15" s="1"/>
  <c r="O2448" i="17"/>
  <c r="Q2481" i="17"/>
  <c r="S2494" i="15" s="1"/>
  <c r="O2481" i="17"/>
  <c r="Q2513" i="17"/>
  <c r="S2526" i="15" s="1"/>
  <c r="O2513" i="17"/>
  <c r="Q2545" i="17"/>
  <c r="S2558" i="15" s="1"/>
  <c r="O2545" i="17"/>
  <c r="Q2577" i="17"/>
  <c r="S2590" i="15" s="1"/>
  <c r="O2577" i="17"/>
  <c r="Q2609" i="17"/>
  <c r="S2622" i="15" s="1"/>
  <c r="O2609" i="17"/>
  <c r="Q2641" i="17"/>
  <c r="S2654" i="15" s="1"/>
  <c r="O2641" i="17"/>
  <c r="Q2673" i="17"/>
  <c r="S2686" i="15" s="1"/>
  <c r="O2673" i="17"/>
  <c r="Q2707" i="17"/>
  <c r="S2720" i="15" s="1"/>
  <c r="O2707" i="17"/>
  <c r="Q2738" i="17"/>
  <c r="S2751" i="15" s="1"/>
  <c r="O2738" i="17"/>
  <c r="Q2770" i="17"/>
  <c r="S2783" i="15" s="1"/>
  <c r="O2770" i="17"/>
  <c r="Q2802" i="17"/>
  <c r="S2815" i="15" s="1"/>
  <c r="O2802" i="17"/>
  <c r="Q2835" i="17"/>
  <c r="S2848" i="15" s="1"/>
  <c r="O2835" i="17"/>
  <c r="Q2864" i="17"/>
  <c r="S2877" i="15" s="1"/>
  <c r="O2864" i="17"/>
  <c r="Q2896" i="17"/>
  <c r="S2909" i="15" s="1"/>
  <c r="O2896" i="17"/>
  <c r="Q2926" i="17"/>
  <c r="S2939" i="15" s="1"/>
  <c r="O2926" i="17"/>
  <c r="Q2958" i="17"/>
  <c r="S2971" i="15" s="1"/>
  <c r="O2958" i="17"/>
  <c r="Q2990" i="17"/>
  <c r="S3003" i="15" s="1"/>
  <c r="O2990" i="17"/>
  <c r="Q3022" i="17"/>
  <c r="S3035" i="15" s="1"/>
  <c r="O3022" i="17"/>
  <c r="Q3054" i="17"/>
  <c r="S3067" i="15" s="1"/>
  <c r="O3054" i="17"/>
  <c r="Q3087" i="17"/>
  <c r="S3100" i="15" s="1"/>
  <c r="O3087" i="17"/>
  <c r="Q3121" i="17"/>
  <c r="S3134" i="15" s="1"/>
  <c r="O3121" i="17"/>
  <c r="Q3152" i="17"/>
  <c r="S3165" i="15" s="1"/>
  <c r="O3152" i="17"/>
  <c r="Q3184" i="17"/>
  <c r="S3197" i="15" s="1"/>
  <c r="O3184" i="17"/>
  <c r="Q3217" i="17"/>
  <c r="S3230" i="15" s="1"/>
  <c r="O3217" i="17"/>
  <c r="Q3250" i="17"/>
  <c r="S3263" i="15" s="1"/>
  <c r="O3250" i="17"/>
  <c r="Q3282" i="17"/>
  <c r="S3295" i="15" s="1"/>
  <c r="O3282" i="17"/>
  <c r="Q3315" i="17"/>
  <c r="S3328" i="15" s="1"/>
  <c r="O3315" i="17"/>
  <c r="Q3347" i="17"/>
  <c r="S3360" i="15" s="1"/>
  <c r="O3347" i="17"/>
  <c r="Q3379" i="17"/>
  <c r="S3392" i="15" s="1"/>
  <c r="O3379" i="17"/>
  <c r="Q3411" i="17"/>
  <c r="S3424" i="15" s="1"/>
  <c r="O3411" i="17"/>
  <c r="Q3443" i="17"/>
  <c r="S3456" i="15" s="1"/>
  <c r="O3443" i="17"/>
  <c r="Q15" i="17"/>
  <c r="S28" i="15" s="1"/>
  <c r="O15" i="17"/>
  <c r="Q49" i="17"/>
  <c r="S62" i="15" s="1"/>
  <c r="O49" i="17"/>
  <c r="Q82" i="17"/>
  <c r="S95" i="15" s="1"/>
  <c r="O82" i="17"/>
  <c r="Q120" i="17"/>
  <c r="S133" i="15" s="1"/>
  <c r="O120" i="17"/>
  <c r="Q190" i="17"/>
  <c r="S203" i="15" s="1"/>
  <c r="O190" i="17"/>
  <c r="Q222" i="17"/>
  <c r="S235" i="15" s="1"/>
  <c r="O222" i="17"/>
  <c r="Q255" i="17"/>
  <c r="S268" i="15" s="1"/>
  <c r="O255" i="17"/>
  <c r="Q292" i="17"/>
  <c r="S305" i="15" s="1"/>
  <c r="O292" i="17"/>
  <c r="Q329" i="17"/>
  <c r="S342" i="15" s="1"/>
  <c r="O329" i="17"/>
  <c r="Q362" i="17"/>
  <c r="S375" i="15" s="1"/>
  <c r="O362" i="17"/>
  <c r="Q394" i="17"/>
  <c r="S407" i="15" s="1"/>
  <c r="O394" i="17"/>
  <c r="Q427" i="17"/>
  <c r="S440" i="15" s="1"/>
  <c r="O427" i="17"/>
  <c r="Q460" i="17"/>
  <c r="S473" i="15" s="1"/>
  <c r="O460" i="17"/>
  <c r="Q496" i="17"/>
  <c r="S509" i="15" s="1"/>
  <c r="O496" i="17"/>
  <c r="Q531" i="17"/>
  <c r="S544" i="15" s="1"/>
  <c r="O531" i="17"/>
  <c r="Q564" i="17"/>
  <c r="S577" i="15" s="1"/>
  <c r="O564" i="17"/>
  <c r="Q597" i="17"/>
  <c r="S610" i="15" s="1"/>
  <c r="O597" i="17"/>
  <c r="Q632" i="17"/>
  <c r="S645" i="15" s="1"/>
  <c r="O632" i="17"/>
  <c r="Q665" i="17"/>
  <c r="S678" i="15" s="1"/>
  <c r="O665" i="17"/>
  <c r="Q697" i="17"/>
  <c r="S710" i="15" s="1"/>
  <c r="O697" i="17"/>
  <c r="Q729" i="17"/>
  <c r="S742" i="15" s="1"/>
  <c r="O729" i="17"/>
  <c r="Q763" i="17"/>
  <c r="S776" i="15" s="1"/>
  <c r="O763" i="17"/>
  <c r="Q797" i="17"/>
  <c r="S810" i="15" s="1"/>
  <c r="O797" i="17"/>
  <c r="Q831" i="17"/>
  <c r="S844" i="15" s="1"/>
  <c r="O831" i="17"/>
  <c r="Q863" i="17"/>
  <c r="S876" i="15" s="1"/>
  <c r="O863" i="17"/>
  <c r="Q26" i="17"/>
  <c r="S39" i="15" s="1"/>
  <c r="O26" i="17"/>
  <c r="Q59" i="17"/>
  <c r="S72" i="15" s="1"/>
  <c r="O59" i="17"/>
  <c r="Q94" i="17"/>
  <c r="S107" i="15" s="1"/>
  <c r="O94" i="17"/>
  <c r="Q131" i="17"/>
  <c r="S144" i="15" s="1"/>
  <c r="O131" i="17"/>
  <c r="Q164" i="17"/>
  <c r="S177" i="15" s="1"/>
  <c r="O164" i="17"/>
  <c r="Q199" i="17"/>
  <c r="S212" i="15" s="1"/>
  <c r="O199" i="17"/>
  <c r="Q232" i="17"/>
  <c r="S245" i="15" s="1"/>
  <c r="O232" i="17"/>
  <c r="Q267" i="17"/>
  <c r="S280" i="15" s="1"/>
  <c r="O267" i="17"/>
  <c r="Q338" i="17"/>
  <c r="S351" i="15" s="1"/>
  <c r="O338" i="17"/>
  <c r="Q371" i="17"/>
  <c r="S384" i="15" s="1"/>
  <c r="O371" i="17"/>
  <c r="Q403" i="17"/>
  <c r="S416" i="15" s="1"/>
  <c r="O403" i="17"/>
  <c r="Q436" i="17"/>
  <c r="S449" i="15" s="1"/>
  <c r="O436" i="17"/>
  <c r="Q469" i="17"/>
  <c r="S482" i="15" s="1"/>
  <c r="O469" i="17"/>
  <c r="Q505" i="17"/>
  <c r="S518" i="15" s="1"/>
  <c r="O505" i="17"/>
  <c r="Q540" i="17"/>
  <c r="S553" i="15" s="1"/>
  <c r="O540" i="17"/>
  <c r="Q574" i="17"/>
  <c r="S587" i="15" s="1"/>
  <c r="O574" i="17"/>
  <c r="Q608" i="17"/>
  <c r="S621" i="15" s="1"/>
  <c r="O608" i="17"/>
  <c r="Q642" i="17"/>
  <c r="S655" i="15" s="1"/>
  <c r="O642" i="17"/>
  <c r="Q674" i="17"/>
  <c r="S687" i="15" s="1"/>
  <c r="O674" i="17"/>
  <c r="Q27" i="17"/>
  <c r="S40" i="15" s="1"/>
  <c r="O27" i="17"/>
  <c r="Q60" i="17"/>
  <c r="S73" i="15" s="1"/>
  <c r="O60" i="17"/>
  <c r="Q95" i="17"/>
  <c r="S108" i="15" s="1"/>
  <c r="O95" i="17"/>
  <c r="Q132" i="17"/>
  <c r="S145" i="15" s="1"/>
  <c r="O132" i="17"/>
  <c r="Q165" i="17"/>
  <c r="S178" i="15" s="1"/>
  <c r="O165" i="17"/>
  <c r="Q200" i="17"/>
  <c r="S213" i="15" s="1"/>
  <c r="O200" i="17"/>
  <c r="Q233" i="17"/>
  <c r="S246" i="15" s="1"/>
  <c r="O233" i="17"/>
  <c r="Q268" i="17"/>
  <c r="S281" i="15" s="1"/>
  <c r="O268" i="17"/>
  <c r="Q306" i="17"/>
  <c r="S319" i="15" s="1"/>
  <c r="O306" i="17"/>
  <c r="Q339" i="17"/>
  <c r="S352" i="15" s="1"/>
  <c r="O339" i="17"/>
  <c r="Q372" i="17"/>
  <c r="S385" i="15" s="1"/>
  <c r="O372" i="17"/>
  <c r="Q404" i="17"/>
  <c r="S417" i="15" s="1"/>
  <c r="O404" i="17"/>
  <c r="Q437" i="17"/>
  <c r="S450" i="15" s="1"/>
  <c r="O437" i="17"/>
  <c r="Q470" i="17"/>
  <c r="S483" i="15" s="1"/>
  <c r="O470" i="17"/>
  <c r="Q506" i="17"/>
  <c r="S519" i="15" s="1"/>
  <c r="O506" i="17"/>
  <c r="Q541" i="17"/>
  <c r="S554" i="15" s="1"/>
  <c r="O541" i="17"/>
  <c r="Q575" i="17"/>
  <c r="S588" i="15" s="1"/>
  <c r="O575" i="17"/>
  <c r="Q609" i="17"/>
  <c r="S622" i="15" s="1"/>
  <c r="O609" i="17"/>
  <c r="Q643" i="17"/>
  <c r="S656" i="15" s="1"/>
  <c r="O643" i="17"/>
  <c r="Q675" i="17"/>
  <c r="S688" i="15" s="1"/>
  <c r="O675" i="17"/>
  <c r="Q707" i="17"/>
  <c r="S720" i="15" s="1"/>
  <c r="O707" i="17"/>
  <c r="Q739" i="17"/>
  <c r="S752" i="15" s="1"/>
  <c r="O739" i="17"/>
  <c r="Q773" i="17"/>
  <c r="S786" i="15" s="1"/>
  <c r="O773" i="17"/>
  <c r="Q808" i="17"/>
  <c r="S821" i="15" s="1"/>
  <c r="O808" i="17"/>
  <c r="Q841" i="17"/>
  <c r="S854" i="15" s="1"/>
  <c r="O841" i="17"/>
  <c r="Q873" i="17"/>
  <c r="S886" i="15" s="1"/>
  <c r="O873" i="17"/>
  <c r="Q28" i="17"/>
  <c r="S41" i="15" s="1"/>
  <c r="O28" i="17"/>
  <c r="Q61" i="17"/>
  <c r="S74" i="15" s="1"/>
  <c r="O61" i="17"/>
  <c r="Q96" i="17"/>
  <c r="S109" i="15" s="1"/>
  <c r="O96" i="17"/>
  <c r="Q133" i="17"/>
  <c r="S146" i="15" s="1"/>
  <c r="O133" i="17"/>
  <c r="Q166" i="17"/>
  <c r="S179" i="15" s="1"/>
  <c r="O166" i="17"/>
  <c r="Q201" i="17"/>
  <c r="S214" i="15" s="1"/>
  <c r="O201" i="17"/>
  <c r="Q234" i="17"/>
  <c r="S247" i="15" s="1"/>
  <c r="O234" i="17"/>
  <c r="Q269" i="17"/>
  <c r="S282" i="15" s="1"/>
  <c r="O269" i="17"/>
  <c r="Q307" i="17"/>
  <c r="S320" i="15" s="1"/>
  <c r="O307" i="17"/>
  <c r="Q341" i="17"/>
  <c r="S354" i="15" s="1"/>
  <c r="O341" i="17"/>
  <c r="Q373" i="17"/>
  <c r="S386" i="15" s="1"/>
  <c r="O373" i="17"/>
  <c r="Q405" i="17"/>
  <c r="S418" i="15" s="1"/>
  <c r="O405" i="17"/>
  <c r="Q438" i="17"/>
  <c r="S451" i="15" s="1"/>
  <c r="O438" i="17"/>
  <c r="Q472" i="17"/>
  <c r="S485" i="15" s="1"/>
  <c r="O472" i="17"/>
  <c r="Q507" i="17"/>
  <c r="S520" i="15" s="1"/>
  <c r="O507" i="17"/>
  <c r="Q542" i="17"/>
  <c r="S555" i="15" s="1"/>
  <c r="O542" i="17"/>
  <c r="Q576" i="17"/>
  <c r="S589" i="15" s="1"/>
  <c r="O576" i="17"/>
  <c r="Q610" i="17"/>
  <c r="S623" i="15" s="1"/>
  <c r="O610" i="17"/>
  <c r="Q644" i="17"/>
  <c r="S657" i="15" s="1"/>
  <c r="O644" i="17"/>
  <c r="Q676" i="17"/>
  <c r="S689" i="15" s="1"/>
  <c r="O676" i="17"/>
  <c r="Q708" i="17"/>
  <c r="S721" i="15" s="1"/>
  <c r="O708" i="17"/>
  <c r="Q741" i="17"/>
  <c r="S754" i="15" s="1"/>
  <c r="O741" i="17"/>
  <c r="Q774" i="17"/>
  <c r="S787" i="15" s="1"/>
  <c r="O774" i="17"/>
  <c r="Q809" i="17"/>
  <c r="S822" i="15" s="1"/>
  <c r="O809" i="17"/>
  <c r="Q842" i="17"/>
  <c r="S855" i="15" s="1"/>
  <c r="O842" i="17"/>
  <c r="Q874" i="17"/>
  <c r="S887" i="15" s="1"/>
  <c r="O874" i="17"/>
  <c r="Q908" i="17"/>
  <c r="S921" i="15" s="1"/>
  <c r="O908" i="17"/>
  <c r="Q10" i="17"/>
  <c r="S23" i="15" s="1"/>
  <c r="O10" i="17"/>
  <c r="Q45" i="17"/>
  <c r="S58" i="15" s="1"/>
  <c r="O45" i="17"/>
  <c r="Q78" i="17"/>
  <c r="S91" i="15" s="1"/>
  <c r="O78" i="17"/>
  <c r="Q116" i="17"/>
  <c r="S129" i="15" s="1"/>
  <c r="O116" i="17"/>
  <c r="Q150" i="17"/>
  <c r="S163" i="15" s="1"/>
  <c r="O150" i="17"/>
  <c r="Q185" i="17"/>
  <c r="S198" i="15" s="1"/>
  <c r="O185" i="17"/>
  <c r="Q218" i="17"/>
  <c r="S231" i="15" s="1"/>
  <c r="O218" i="17"/>
  <c r="Q251" i="17"/>
  <c r="S264" i="15" s="1"/>
  <c r="O251" i="17"/>
  <c r="Q288" i="17"/>
  <c r="S301" i="15" s="1"/>
  <c r="O288" i="17"/>
  <c r="Q325" i="17"/>
  <c r="S338" i="15" s="1"/>
  <c r="O325" i="17"/>
  <c r="Q358" i="17"/>
  <c r="S371" i="15" s="1"/>
  <c r="O358" i="17"/>
  <c r="Q390" i="17"/>
  <c r="S403" i="15" s="1"/>
  <c r="O390" i="17"/>
  <c r="Q423" i="17"/>
  <c r="S436" i="15" s="1"/>
  <c r="O423" i="17"/>
  <c r="Q455" i="17"/>
  <c r="S468" i="15" s="1"/>
  <c r="O455" i="17"/>
  <c r="Q492" i="17"/>
  <c r="S505" i="15" s="1"/>
  <c r="O492" i="17"/>
  <c r="Q526" i="17"/>
  <c r="S539" i="15" s="1"/>
  <c r="O526" i="17"/>
  <c r="Q560" i="17"/>
  <c r="S573" i="15" s="1"/>
  <c r="O560" i="17"/>
  <c r="Q593" i="17"/>
  <c r="S606" i="15" s="1"/>
  <c r="O593" i="17"/>
  <c r="Q627" i="17"/>
  <c r="S640" i="15" s="1"/>
  <c r="O627" i="17"/>
  <c r="Q661" i="17"/>
  <c r="S674" i="15" s="1"/>
  <c r="O661" i="17"/>
  <c r="Q693" i="17"/>
  <c r="S706" i="15" s="1"/>
  <c r="O693" i="17"/>
  <c r="Q725" i="17"/>
  <c r="S738" i="15" s="1"/>
  <c r="O725" i="17"/>
  <c r="Q759" i="17"/>
  <c r="S772" i="15" s="1"/>
  <c r="O759" i="17"/>
  <c r="Q793" i="17"/>
  <c r="S806" i="15" s="1"/>
  <c r="O793" i="17"/>
  <c r="Q827" i="17"/>
  <c r="S840" i="15" s="1"/>
  <c r="O827" i="17"/>
  <c r="Q859" i="17"/>
  <c r="S872" i="15" s="1"/>
  <c r="O859" i="17"/>
  <c r="Q893" i="17"/>
  <c r="S906" i="15" s="1"/>
  <c r="O893" i="17"/>
  <c r="Q11" i="17"/>
  <c r="S24" i="15" s="1"/>
  <c r="O11" i="17"/>
  <c r="Q46" i="17"/>
  <c r="S59" i="15" s="1"/>
  <c r="O46" i="17"/>
  <c r="Q79" i="17"/>
  <c r="S92" i="15" s="1"/>
  <c r="O79" i="17"/>
  <c r="Q117" i="17"/>
  <c r="S130" i="15" s="1"/>
  <c r="O117" i="17"/>
  <c r="Q151" i="17"/>
  <c r="S164" i="15" s="1"/>
  <c r="O151" i="17"/>
  <c r="Q186" i="17"/>
  <c r="S199" i="15" s="1"/>
  <c r="O186" i="17"/>
  <c r="Q219" i="17"/>
  <c r="S232" i="15" s="1"/>
  <c r="O219" i="17"/>
  <c r="Q252" i="17"/>
  <c r="S265" i="15" s="1"/>
  <c r="O252" i="17"/>
  <c r="Q289" i="17"/>
  <c r="S302" i="15" s="1"/>
  <c r="O289" i="17"/>
  <c r="Q326" i="17"/>
  <c r="S339" i="15" s="1"/>
  <c r="O326" i="17"/>
  <c r="Q359" i="17"/>
  <c r="S372" i="15" s="1"/>
  <c r="O359" i="17"/>
  <c r="Q391" i="17"/>
  <c r="S404" i="15" s="1"/>
  <c r="O391" i="17"/>
  <c r="Q424" i="17"/>
  <c r="S437" i="15" s="1"/>
  <c r="O424" i="17"/>
  <c r="Q456" i="17"/>
  <c r="S469" i="15" s="1"/>
  <c r="O456" i="17"/>
  <c r="Q493" i="17"/>
  <c r="S506" i="15" s="1"/>
  <c r="O493" i="17"/>
  <c r="Q528" i="17"/>
  <c r="S541" i="15" s="1"/>
  <c r="O528" i="17"/>
  <c r="Q561" i="17"/>
  <c r="S574" i="15" s="1"/>
  <c r="O561" i="17"/>
  <c r="Q594" i="17"/>
  <c r="S607" i="15" s="1"/>
  <c r="O594" i="17"/>
  <c r="Q628" i="17"/>
  <c r="S641" i="15" s="1"/>
  <c r="O628" i="17"/>
  <c r="Q662" i="17"/>
  <c r="S675" i="15" s="1"/>
  <c r="O662" i="17"/>
  <c r="Q694" i="17"/>
  <c r="S707" i="15" s="1"/>
  <c r="O694" i="17"/>
  <c r="Q726" i="17"/>
  <c r="S739" i="15" s="1"/>
  <c r="O726" i="17"/>
  <c r="Q760" i="17"/>
  <c r="S773" i="15" s="1"/>
  <c r="O760" i="17"/>
  <c r="Q794" i="17"/>
  <c r="S807" i="15" s="1"/>
  <c r="O794" i="17"/>
  <c r="Q828" i="17"/>
  <c r="S841" i="15" s="1"/>
  <c r="O828" i="17"/>
  <c r="Q860" i="17"/>
  <c r="S873" i="15" s="1"/>
  <c r="O860" i="17"/>
  <c r="Q13" i="17"/>
  <c r="S26" i="15" s="1"/>
  <c r="O13" i="17"/>
  <c r="Q47" i="17"/>
  <c r="S60" i="15" s="1"/>
  <c r="O47" i="17"/>
  <c r="Q80" i="17"/>
  <c r="S93" i="15" s="1"/>
  <c r="O80" i="17"/>
  <c r="Q118" i="17"/>
  <c r="S131" i="15" s="1"/>
  <c r="O118" i="17"/>
  <c r="Q152" i="17"/>
  <c r="S165" i="15" s="1"/>
  <c r="O152" i="17"/>
  <c r="Q187" i="17"/>
  <c r="S200" i="15" s="1"/>
  <c r="O187" i="17"/>
  <c r="Q220" i="17"/>
  <c r="S233" i="15" s="1"/>
  <c r="O220" i="17"/>
  <c r="Q253" i="17"/>
  <c r="S266" i="15" s="1"/>
  <c r="O253" i="17"/>
  <c r="Q290" i="17"/>
  <c r="S303" i="15" s="1"/>
  <c r="O290" i="17"/>
  <c r="Q327" i="17"/>
  <c r="S340" i="15" s="1"/>
  <c r="O327" i="17"/>
  <c r="Q360" i="17"/>
  <c r="S373" i="15" s="1"/>
  <c r="O360" i="17"/>
  <c r="Q392" i="17"/>
  <c r="S405" i="15" s="1"/>
  <c r="O392" i="17"/>
  <c r="Q425" i="17"/>
  <c r="S438" i="15" s="1"/>
  <c r="O425" i="17"/>
  <c r="Q458" i="17"/>
  <c r="S471" i="15" s="1"/>
  <c r="O458" i="17"/>
  <c r="Q494" i="17"/>
  <c r="S507" i="15" s="1"/>
  <c r="O494" i="17"/>
  <c r="Q529" i="17"/>
  <c r="S542" i="15" s="1"/>
  <c r="O529" i="17"/>
  <c r="Q562" i="17"/>
  <c r="S575" i="15" s="1"/>
  <c r="O562" i="17"/>
  <c r="Q595" i="17"/>
  <c r="S608" i="15" s="1"/>
  <c r="O595" i="17"/>
  <c r="Q630" i="17"/>
  <c r="S643" i="15" s="1"/>
  <c r="O630" i="17"/>
  <c r="Q663" i="17"/>
  <c r="S676" i="15" s="1"/>
  <c r="O663" i="17"/>
  <c r="Q695" i="17"/>
  <c r="S708" i="15" s="1"/>
  <c r="O695" i="17"/>
  <c r="Q727" i="17"/>
  <c r="S740" i="15" s="1"/>
  <c r="O727" i="17"/>
  <c r="Q761" i="17"/>
  <c r="S774" i="15" s="1"/>
  <c r="O761" i="17"/>
  <c r="Q795" i="17"/>
  <c r="S808" i="15" s="1"/>
  <c r="O795" i="17"/>
  <c r="Q829" i="17"/>
  <c r="S842" i="15" s="1"/>
  <c r="O829" i="17"/>
  <c r="Q32" i="17"/>
  <c r="S45" i="15" s="1"/>
  <c r="O32" i="17"/>
  <c r="Q65" i="17"/>
  <c r="S78" i="15" s="1"/>
  <c r="O65" i="17"/>
  <c r="Q100" i="17"/>
  <c r="S113" i="15" s="1"/>
  <c r="O100" i="17"/>
  <c r="Q137" i="17"/>
  <c r="S150" i="15" s="1"/>
  <c r="O137" i="17"/>
  <c r="Q170" i="17"/>
  <c r="S183" i="15" s="1"/>
  <c r="O170" i="17"/>
  <c r="Q205" i="17"/>
  <c r="S218" i="15" s="1"/>
  <c r="O205" i="17"/>
  <c r="Q238" i="17"/>
  <c r="S251" i="15" s="1"/>
  <c r="O238" i="17"/>
  <c r="Q274" i="17"/>
  <c r="S287" i="15" s="1"/>
  <c r="O274" i="17"/>
  <c r="Q311" i="17"/>
  <c r="S324" i="15" s="1"/>
  <c r="O311" i="17"/>
  <c r="Q345" i="17"/>
  <c r="S358" i="15" s="1"/>
  <c r="O345" i="17"/>
  <c r="Q377" i="17"/>
  <c r="S390" i="15" s="1"/>
  <c r="O377" i="17"/>
  <c r="Q409" i="17"/>
  <c r="S422" i="15" s="1"/>
  <c r="O409" i="17"/>
  <c r="Q442" i="17"/>
  <c r="S455" i="15" s="1"/>
  <c r="O442" i="17"/>
  <c r="Q476" i="17"/>
  <c r="S489" i="15" s="1"/>
  <c r="O476" i="17"/>
  <c r="Q511" i="17"/>
  <c r="S524" i="15" s="1"/>
  <c r="O511" i="17"/>
  <c r="Q546" i="17"/>
  <c r="S559" i="15" s="1"/>
  <c r="O546" i="17"/>
  <c r="Q580" i="17"/>
  <c r="S593" i="15" s="1"/>
  <c r="O580" i="17"/>
  <c r="Q614" i="17"/>
  <c r="S627" i="15" s="1"/>
  <c r="O614" i="17"/>
  <c r="Q648" i="17"/>
  <c r="S661" i="15" s="1"/>
  <c r="O648" i="17"/>
  <c r="Q680" i="17"/>
  <c r="S693" i="15" s="1"/>
  <c r="O680" i="17"/>
  <c r="Q712" i="17"/>
  <c r="S725" i="15" s="1"/>
  <c r="O712" i="17"/>
  <c r="Q745" i="17"/>
  <c r="S758" i="15" s="1"/>
  <c r="O745" i="17"/>
  <c r="Q778" i="17"/>
  <c r="S791" i="15" s="1"/>
  <c r="O778" i="17"/>
  <c r="Q813" i="17"/>
  <c r="S826" i="15" s="1"/>
  <c r="O813" i="17"/>
  <c r="Q846" i="17"/>
  <c r="S859" i="15" s="1"/>
  <c r="O846" i="17"/>
  <c r="Q879" i="17"/>
  <c r="S892" i="15" s="1"/>
  <c r="O879" i="17"/>
  <c r="Q925" i="17"/>
  <c r="S938" i="15" s="1"/>
  <c r="O925" i="17"/>
  <c r="Q957" i="17"/>
  <c r="S970" i="15" s="1"/>
  <c r="O957" i="17"/>
  <c r="Q990" i="17"/>
  <c r="S1003" i="15" s="1"/>
  <c r="O990" i="17"/>
  <c r="Q1022" i="17"/>
  <c r="S1035" i="15" s="1"/>
  <c r="O1022" i="17"/>
  <c r="Q1055" i="17"/>
  <c r="S1068" i="15" s="1"/>
  <c r="O1055" i="17"/>
  <c r="Q1087" i="17"/>
  <c r="S1100" i="15" s="1"/>
  <c r="O1087" i="17"/>
  <c r="Q1119" i="17"/>
  <c r="S1132" i="15" s="1"/>
  <c r="O1119" i="17"/>
  <c r="Q1151" i="17"/>
  <c r="S1164" i="15" s="1"/>
  <c r="O1151" i="17"/>
  <c r="Q1185" i="17"/>
  <c r="S1198" i="15" s="1"/>
  <c r="O1185" i="17"/>
  <c r="Q1219" i="17"/>
  <c r="S1232" i="15" s="1"/>
  <c r="O1219" i="17"/>
  <c r="Q1252" i="17"/>
  <c r="S1265" i="15" s="1"/>
  <c r="O1252" i="17"/>
  <c r="Q1286" i="17"/>
  <c r="S1299" i="15" s="1"/>
  <c r="O1286" i="17"/>
  <c r="Q1318" i="17"/>
  <c r="S1331" i="15" s="1"/>
  <c r="O1318" i="17"/>
  <c r="Q1350" i="17"/>
  <c r="S1363" i="15" s="1"/>
  <c r="O1350" i="17"/>
  <c r="Q1382" i="17"/>
  <c r="S1395" i="15" s="1"/>
  <c r="O1382" i="17"/>
  <c r="Q1414" i="17"/>
  <c r="S1427" i="15" s="1"/>
  <c r="O1414" i="17"/>
  <c r="Q1447" i="17"/>
  <c r="S1460" i="15" s="1"/>
  <c r="O1447" i="17"/>
  <c r="Q1482" i="17"/>
  <c r="S1495" i="15" s="1"/>
  <c r="O1482" i="17"/>
  <c r="Q1514" i="17"/>
  <c r="S1527" i="15" s="1"/>
  <c r="O1514" i="17"/>
  <c r="Q1546" i="17"/>
  <c r="S1559" i="15" s="1"/>
  <c r="O1546" i="17"/>
  <c r="Q1580" i="17"/>
  <c r="S1593" i="15" s="1"/>
  <c r="O1580" i="17"/>
  <c r="Q1616" i="17"/>
  <c r="S1629" i="15" s="1"/>
  <c r="O1616" i="17"/>
  <c r="Q1647" i="17"/>
  <c r="S1660" i="15" s="1"/>
  <c r="O1647" i="17"/>
  <c r="Q1680" i="17"/>
  <c r="S1693" i="15" s="1"/>
  <c r="O1680" i="17"/>
  <c r="Q1713" i="17"/>
  <c r="S1726" i="15" s="1"/>
  <c r="O1713" i="17"/>
  <c r="Q1745" i="17"/>
  <c r="S1758" i="15" s="1"/>
  <c r="O1745" i="17"/>
  <c r="Q1778" i="17"/>
  <c r="S1791" i="15" s="1"/>
  <c r="O1778" i="17"/>
  <c r="Q1811" i="17"/>
  <c r="S1824" i="15" s="1"/>
  <c r="O1811" i="17"/>
  <c r="Q1844" i="17"/>
  <c r="S1857" i="15" s="1"/>
  <c r="O1844" i="17"/>
  <c r="Q1878" i="17"/>
  <c r="S1891" i="15" s="1"/>
  <c r="O1878" i="17"/>
  <c r="Q1943" i="17"/>
  <c r="S1956" i="15" s="1"/>
  <c r="O1943" i="17"/>
  <c r="Q1976" i="17"/>
  <c r="S1989" i="15" s="1"/>
  <c r="O1976" i="17"/>
  <c r="Q2007" i="17"/>
  <c r="S2020" i="15" s="1"/>
  <c r="O2007" i="17"/>
  <c r="Q2040" i="17"/>
  <c r="S2053" i="15" s="1"/>
  <c r="O2040" i="17"/>
  <c r="Q2073" i="17"/>
  <c r="S2086" i="15" s="1"/>
  <c r="O2073" i="17"/>
  <c r="Q2105" i="17"/>
  <c r="S2118" i="15" s="1"/>
  <c r="O2105" i="17"/>
  <c r="Q2137" i="17"/>
  <c r="S2150" i="15" s="1"/>
  <c r="O2137" i="17"/>
  <c r="Q2200" i="17"/>
  <c r="S2213" i="15" s="1"/>
  <c r="O2200" i="17"/>
  <c r="Q2232" i="17"/>
  <c r="S2245" i="15" s="1"/>
  <c r="O2232" i="17"/>
  <c r="Q2264" i="17"/>
  <c r="S2277" i="15" s="1"/>
  <c r="O2264" i="17"/>
  <c r="Q2296" i="17"/>
  <c r="S2309" i="15" s="1"/>
  <c r="O2296" i="17"/>
  <c r="Q2328" i="17"/>
  <c r="S2341" i="15" s="1"/>
  <c r="O2328" i="17"/>
  <c r="Q2361" i="17"/>
  <c r="S2374" i="15" s="1"/>
  <c r="O2361" i="17"/>
  <c r="Q2393" i="17"/>
  <c r="S2406" i="15" s="1"/>
  <c r="O2393" i="17"/>
  <c r="Q2426" i="17"/>
  <c r="S2439" i="15" s="1"/>
  <c r="O2426" i="17"/>
  <c r="Q2458" i="17"/>
  <c r="S2471" i="15" s="1"/>
  <c r="O2458" i="17"/>
  <c r="Q2491" i="17"/>
  <c r="S2504" i="15" s="1"/>
  <c r="O2491" i="17"/>
  <c r="Q2523" i="17"/>
  <c r="S2536" i="15" s="1"/>
  <c r="O2523" i="17"/>
  <c r="Q2555" i="17"/>
  <c r="S2568" i="15" s="1"/>
  <c r="O2555" i="17"/>
  <c r="Q2587" i="17"/>
  <c r="S2600" i="15" s="1"/>
  <c r="O2587" i="17"/>
  <c r="Q2619" i="17"/>
  <c r="S2632" i="15" s="1"/>
  <c r="O2619" i="17"/>
  <c r="Q2651" i="17"/>
  <c r="S2664" i="15" s="1"/>
  <c r="O2651" i="17"/>
  <c r="Q2683" i="17"/>
  <c r="S2696" i="15" s="1"/>
  <c r="O2683" i="17"/>
  <c r="Q2717" i="17"/>
  <c r="S2730" i="15" s="1"/>
  <c r="O2717" i="17"/>
  <c r="Q2748" i="17"/>
  <c r="S2761" i="15" s="1"/>
  <c r="O2748" i="17"/>
  <c r="Q2780" i="17"/>
  <c r="S2793" i="15" s="1"/>
  <c r="O2780" i="17"/>
  <c r="Q2812" i="17"/>
  <c r="S2825" i="15" s="1"/>
  <c r="O2812" i="17"/>
  <c r="Q2842" i="17"/>
  <c r="S2855" i="15" s="1"/>
  <c r="O2842" i="17"/>
  <c r="Q2874" i="17"/>
  <c r="S2887" i="15" s="1"/>
  <c r="O2874" i="17"/>
  <c r="Q2904" i="17"/>
  <c r="S2917" i="15" s="1"/>
  <c r="O2904" i="17"/>
  <c r="Q2936" i="17"/>
  <c r="S2949" i="15" s="1"/>
  <c r="O2936" i="17"/>
  <c r="Q2968" i="17"/>
  <c r="S2981" i="15" s="1"/>
  <c r="O2968" i="17"/>
  <c r="Q3000" i="17"/>
  <c r="S3013" i="15" s="1"/>
  <c r="O3000" i="17"/>
  <c r="Q3032" i="17"/>
  <c r="S3045" i="15" s="1"/>
  <c r="O3032" i="17"/>
  <c r="Q3065" i="17"/>
  <c r="S3078" i="15" s="1"/>
  <c r="O3065" i="17"/>
  <c r="Q3097" i="17"/>
  <c r="S3110" i="15" s="1"/>
  <c r="O3097" i="17"/>
  <c r="Q3131" i="17"/>
  <c r="S3144" i="15" s="1"/>
  <c r="O3131" i="17"/>
  <c r="Q3162" i="17"/>
  <c r="S3175" i="15" s="1"/>
  <c r="O3162" i="17"/>
  <c r="Q3195" i="17"/>
  <c r="S3208" i="15" s="1"/>
  <c r="O3195" i="17"/>
  <c r="Q3228" i="17"/>
  <c r="S3241" i="15" s="1"/>
  <c r="O3228" i="17"/>
  <c r="Q3260" i="17"/>
  <c r="S3273" i="15" s="1"/>
  <c r="O3260" i="17"/>
  <c r="Q3293" i="17"/>
  <c r="S3306" i="15" s="1"/>
  <c r="O3293" i="17"/>
  <c r="Q3325" i="17"/>
  <c r="S3338" i="15" s="1"/>
  <c r="O3325" i="17"/>
  <c r="Q3357" i="17"/>
  <c r="S3370" i="15" s="1"/>
  <c r="O3357" i="17"/>
  <c r="Q3389" i="17"/>
  <c r="S3402" i="15" s="1"/>
  <c r="O3389" i="17"/>
  <c r="Q3421" i="17"/>
  <c r="S3434" i="15" s="1"/>
  <c r="O3421" i="17"/>
  <c r="Q3468" i="17"/>
  <c r="O3468" i="17"/>
  <c r="Q3500" i="17"/>
  <c r="O3500" i="17"/>
  <c r="Q3532" i="17"/>
  <c r="O3532" i="17"/>
  <c r="Q3564" i="17"/>
  <c r="O3564" i="17"/>
  <c r="Q3596" i="17"/>
  <c r="O3596" i="17"/>
  <c r="Q894" i="17"/>
  <c r="S907" i="15" s="1"/>
  <c r="O894" i="17"/>
  <c r="Q926" i="17"/>
  <c r="S939" i="15" s="1"/>
  <c r="O926" i="17"/>
  <c r="Q958" i="17"/>
  <c r="S971" i="15" s="1"/>
  <c r="O958" i="17"/>
  <c r="Q991" i="17"/>
  <c r="S1004" i="15" s="1"/>
  <c r="O991" i="17"/>
  <c r="Q1023" i="17"/>
  <c r="S1036" i="15" s="1"/>
  <c r="O1023" i="17"/>
  <c r="Q1056" i="17"/>
  <c r="S1069" i="15" s="1"/>
  <c r="O1056" i="17"/>
  <c r="Q1088" i="17"/>
  <c r="S1101" i="15" s="1"/>
  <c r="O1088" i="17"/>
  <c r="Q1120" i="17"/>
  <c r="S1133" i="15" s="1"/>
  <c r="O1120" i="17"/>
  <c r="Q1152" i="17"/>
  <c r="S1165" i="15" s="1"/>
  <c r="O1152" i="17"/>
  <c r="Q1186" i="17"/>
  <c r="S1199" i="15" s="1"/>
  <c r="O1186" i="17"/>
  <c r="Q1220" i="17"/>
  <c r="S1233" i="15" s="1"/>
  <c r="O1220" i="17"/>
  <c r="Q1253" i="17"/>
  <c r="S1266" i="15" s="1"/>
  <c r="O1253" i="17"/>
  <c r="Q1287" i="17"/>
  <c r="S1300" i="15" s="1"/>
  <c r="O1287" i="17"/>
  <c r="Q1319" i="17"/>
  <c r="S1332" i="15" s="1"/>
  <c r="O1319" i="17"/>
  <c r="Q1351" i="17"/>
  <c r="S1364" i="15" s="1"/>
  <c r="O1351" i="17"/>
  <c r="Q1383" i="17"/>
  <c r="S1396" i="15" s="1"/>
  <c r="O1383" i="17"/>
  <c r="Q1415" i="17"/>
  <c r="S1428" i="15" s="1"/>
  <c r="O1415" i="17"/>
  <c r="Q1448" i="17"/>
  <c r="S1461" i="15" s="1"/>
  <c r="O1448" i="17"/>
  <c r="Q1483" i="17"/>
  <c r="S1496" i="15" s="1"/>
  <c r="O1483" i="17"/>
  <c r="Q1515" i="17"/>
  <c r="S1528" i="15" s="1"/>
  <c r="O1515" i="17"/>
  <c r="Q1547" i="17"/>
  <c r="S1560" i="15" s="1"/>
  <c r="O1547" i="17"/>
  <c r="Q1581" i="17"/>
  <c r="S1594" i="15" s="1"/>
  <c r="O1581" i="17"/>
  <c r="Q1617" i="17"/>
  <c r="S1630" i="15" s="1"/>
  <c r="O1617" i="17"/>
  <c r="Q1648" i="17"/>
  <c r="S1661" i="15" s="1"/>
  <c r="O1648" i="17"/>
  <c r="Q1681" i="17"/>
  <c r="S1694" i="15" s="1"/>
  <c r="O1681" i="17"/>
  <c r="Q1714" i="17"/>
  <c r="S1727" i="15" s="1"/>
  <c r="O1714" i="17"/>
  <c r="Q1746" i="17"/>
  <c r="S1759" i="15" s="1"/>
  <c r="O1746" i="17"/>
  <c r="Q1779" i="17"/>
  <c r="S1792" i="15" s="1"/>
  <c r="O1779" i="17"/>
  <c r="Q1812" i="17"/>
  <c r="S1825" i="15" s="1"/>
  <c r="O1812" i="17"/>
  <c r="Q1845" i="17"/>
  <c r="S1858" i="15" s="1"/>
  <c r="O1845" i="17"/>
  <c r="Q1879" i="17"/>
  <c r="S1892" i="15" s="1"/>
  <c r="O1879" i="17"/>
  <c r="Q1909" i="17"/>
  <c r="S1922" i="15" s="1"/>
  <c r="O1909" i="17"/>
  <c r="Q1944" i="17"/>
  <c r="S1957" i="15" s="1"/>
  <c r="O1944" i="17"/>
  <c r="Q1977" i="17"/>
  <c r="S1990" i="15" s="1"/>
  <c r="O1977" i="17"/>
  <c r="Q2008" i="17"/>
  <c r="S2021" i="15" s="1"/>
  <c r="O2008" i="17"/>
  <c r="Q2041" i="17"/>
  <c r="S2054" i="15" s="1"/>
  <c r="O2041" i="17"/>
  <c r="Q2074" i="17"/>
  <c r="S2087" i="15" s="1"/>
  <c r="O2074" i="17"/>
  <c r="Q2106" i="17"/>
  <c r="S2119" i="15" s="1"/>
  <c r="O2106" i="17"/>
  <c r="Q2138" i="17"/>
  <c r="S2151" i="15" s="1"/>
  <c r="O2138" i="17"/>
  <c r="Q2170" i="17"/>
  <c r="S2183" i="15" s="1"/>
  <c r="O2170" i="17"/>
  <c r="Q2201" i="17"/>
  <c r="S2214" i="15" s="1"/>
  <c r="O2201" i="17"/>
  <c r="Q2233" i="17"/>
  <c r="S2246" i="15" s="1"/>
  <c r="O2233" i="17"/>
  <c r="Q2265" i="17"/>
  <c r="S2278" i="15" s="1"/>
  <c r="O2265" i="17"/>
  <c r="Q2297" i="17"/>
  <c r="S2310" i="15" s="1"/>
  <c r="O2297" i="17"/>
  <c r="Q2329" i="17"/>
  <c r="S2342" i="15" s="1"/>
  <c r="O2329" i="17"/>
  <c r="Q2362" i="17"/>
  <c r="S2375" i="15" s="1"/>
  <c r="O2362" i="17"/>
  <c r="Q2394" i="17"/>
  <c r="S2407" i="15" s="1"/>
  <c r="O2394" i="17"/>
  <c r="Q2427" i="17"/>
  <c r="S2440" i="15" s="1"/>
  <c r="O2427" i="17"/>
  <c r="Q2459" i="17"/>
  <c r="S2472" i="15" s="1"/>
  <c r="O2459" i="17"/>
  <c r="Q2492" i="17"/>
  <c r="S2505" i="15" s="1"/>
  <c r="O2492" i="17"/>
  <c r="Q2524" i="17"/>
  <c r="S2537" i="15" s="1"/>
  <c r="O2524" i="17"/>
  <c r="Q2556" i="17"/>
  <c r="S2569" i="15" s="1"/>
  <c r="O2556" i="17"/>
  <c r="Q2588" i="17"/>
  <c r="S2601" i="15" s="1"/>
  <c r="O2588" i="17"/>
  <c r="Q2620" i="17"/>
  <c r="S2633" i="15" s="1"/>
  <c r="O2620" i="17"/>
  <c r="Q2652" i="17"/>
  <c r="S2665" i="15" s="1"/>
  <c r="O2652" i="17"/>
  <c r="Q2684" i="17"/>
  <c r="S2697" i="15" s="1"/>
  <c r="O2684" i="17"/>
  <c r="Q2718" i="17"/>
  <c r="S2731" i="15" s="1"/>
  <c r="O2718" i="17"/>
  <c r="Q2749" i="17"/>
  <c r="S2762" i="15" s="1"/>
  <c r="O2749" i="17"/>
  <c r="Q2781" i="17"/>
  <c r="S2794" i="15" s="1"/>
  <c r="O2781" i="17"/>
  <c r="Q2813" i="17"/>
  <c r="S2826" i="15" s="1"/>
  <c r="O2813" i="17"/>
  <c r="Q2843" i="17"/>
  <c r="S2856" i="15" s="1"/>
  <c r="O2843" i="17"/>
  <c r="Q2875" i="17"/>
  <c r="S2888" i="15" s="1"/>
  <c r="O2875" i="17"/>
  <c r="Q2905" i="17"/>
  <c r="S2918" i="15" s="1"/>
  <c r="O2905" i="17"/>
  <c r="Q2937" i="17"/>
  <c r="S2950" i="15" s="1"/>
  <c r="O2937" i="17"/>
  <c r="Q2969" i="17"/>
  <c r="S2982" i="15" s="1"/>
  <c r="O2969" i="17"/>
  <c r="Q3001" i="17"/>
  <c r="S3014" i="15" s="1"/>
  <c r="O3001" i="17"/>
  <c r="Q3033" i="17"/>
  <c r="S3046" i="15" s="1"/>
  <c r="O3033" i="17"/>
  <c r="Q3066" i="17"/>
  <c r="S3079" i="15" s="1"/>
  <c r="O3066" i="17"/>
  <c r="Q3098" i="17"/>
  <c r="S3111" i="15" s="1"/>
  <c r="O3098" i="17"/>
  <c r="Q3132" i="17"/>
  <c r="S3145" i="15" s="1"/>
  <c r="O3132" i="17"/>
  <c r="Q3163" i="17"/>
  <c r="S3176" i="15" s="1"/>
  <c r="O3163" i="17"/>
  <c r="Q3196" i="17"/>
  <c r="S3209" i="15" s="1"/>
  <c r="O3196" i="17"/>
  <c r="Q3229" i="17"/>
  <c r="S3242" i="15" s="1"/>
  <c r="O3229" i="17"/>
  <c r="Q3261" i="17"/>
  <c r="S3274" i="15" s="1"/>
  <c r="O3261" i="17"/>
  <c r="Q3294" i="17"/>
  <c r="S3307" i="15" s="1"/>
  <c r="O3294" i="17"/>
  <c r="Q3326" i="17"/>
  <c r="S3339" i="15" s="1"/>
  <c r="O3326" i="17"/>
  <c r="Q3358" i="17"/>
  <c r="S3371" i="15" s="1"/>
  <c r="O3358" i="17"/>
  <c r="Q3390" i="17"/>
  <c r="S3403" i="15" s="1"/>
  <c r="O3390" i="17"/>
  <c r="Q3422" i="17"/>
  <c r="S3435" i="15" s="1"/>
  <c r="O3422" i="17"/>
  <c r="Q3469" i="17"/>
  <c r="O3469" i="17"/>
  <c r="Q3501" i="17"/>
  <c r="O3501" i="17"/>
  <c r="Q3533" i="17"/>
  <c r="O3533" i="17"/>
  <c r="Q3565" i="17"/>
  <c r="O3565" i="17"/>
  <c r="Q3597" i="17"/>
  <c r="O3597" i="17"/>
  <c r="Q837" i="17"/>
  <c r="S850" i="15" s="1"/>
  <c r="O837" i="17"/>
  <c r="Q869" i="17"/>
  <c r="S882" i="15" s="1"/>
  <c r="O869" i="17"/>
  <c r="Q903" i="17"/>
  <c r="S916" i="15" s="1"/>
  <c r="O903" i="17"/>
  <c r="Q935" i="17"/>
  <c r="S948" i="15" s="1"/>
  <c r="O935" i="17"/>
  <c r="Q968" i="17"/>
  <c r="S981" i="15" s="1"/>
  <c r="O968" i="17"/>
  <c r="Q1000" i="17"/>
  <c r="S1013" i="15" s="1"/>
  <c r="O1000" i="17"/>
  <c r="Q1032" i="17"/>
  <c r="S1045" i="15" s="1"/>
  <c r="O1032" i="17"/>
  <c r="Q1065" i="17"/>
  <c r="S1078" i="15" s="1"/>
  <c r="O1065" i="17"/>
  <c r="Q1097" i="17"/>
  <c r="S1110" i="15" s="1"/>
  <c r="O1097" i="17"/>
  <c r="Q1129" i="17"/>
  <c r="S1142" i="15" s="1"/>
  <c r="O1129" i="17"/>
  <c r="Q1161" i="17"/>
  <c r="S1174" i="15" s="1"/>
  <c r="O1161" i="17"/>
  <c r="Q1195" i="17"/>
  <c r="S1208" i="15" s="1"/>
  <c r="O1195" i="17"/>
  <c r="Q1229" i="17"/>
  <c r="S1242" i="15" s="1"/>
  <c r="O1229" i="17"/>
  <c r="Q1264" i="17"/>
  <c r="S1277" i="15" s="1"/>
  <c r="O1264" i="17"/>
  <c r="Q1296" i="17"/>
  <c r="S1309" i="15" s="1"/>
  <c r="O1296" i="17"/>
  <c r="Q1328" i="17"/>
  <c r="S1341" i="15" s="1"/>
  <c r="O1328" i="17"/>
  <c r="Q1360" i="17"/>
  <c r="S1373" i="15" s="1"/>
  <c r="O1360" i="17"/>
  <c r="Q1392" i="17"/>
  <c r="S1405" i="15" s="1"/>
  <c r="O1392" i="17"/>
  <c r="Q1425" i="17"/>
  <c r="S1438" i="15" s="1"/>
  <c r="O1425" i="17"/>
  <c r="Q1457" i="17"/>
  <c r="S1470" i="15" s="1"/>
  <c r="O1457" i="17"/>
  <c r="Q1492" i="17"/>
  <c r="S1505" i="15" s="1"/>
  <c r="O1492" i="17"/>
  <c r="Q1524" i="17"/>
  <c r="S1537" i="15" s="1"/>
  <c r="O1524" i="17"/>
  <c r="Q1557" i="17"/>
  <c r="S1570" i="15" s="1"/>
  <c r="O1557" i="17"/>
  <c r="Q1591" i="17"/>
  <c r="S1604" i="15" s="1"/>
  <c r="O1591" i="17"/>
  <c r="Q1626" i="17"/>
  <c r="S1639" i="15" s="1"/>
  <c r="O1626" i="17"/>
  <c r="Q1658" i="17"/>
  <c r="S1671" i="15" s="1"/>
  <c r="O1658" i="17"/>
  <c r="Q1691" i="17"/>
  <c r="S1704" i="15" s="1"/>
  <c r="O1691" i="17"/>
  <c r="Q1723" i="17"/>
  <c r="S1736" i="15" s="1"/>
  <c r="O1723" i="17"/>
  <c r="Q1755" i="17"/>
  <c r="S1768" i="15" s="1"/>
  <c r="O1755" i="17"/>
  <c r="Q1789" i="17"/>
  <c r="S1802" i="15" s="1"/>
  <c r="O1789" i="17"/>
  <c r="Q1820" i="17"/>
  <c r="S1833" i="15" s="1"/>
  <c r="O1820" i="17"/>
  <c r="Q1856" i="17"/>
  <c r="S1869" i="15" s="1"/>
  <c r="O1856" i="17"/>
  <c r="Q1888" i="17"/>
  <c r="S1901" i="15" s="1"/>
  <c r="O1888" i="17"/>
  <c r="Q1924" i="17"/>
  <c r="S1937" i="15" s="1"/>
  <c r="O1924" i="17"/>
  <c r="Q1953" i="17"/>
  <c r="S1966" i="15" s="1"/>
  <c r="O1953" i="17"/>
  <c r="Q2017" i="17"/>
  <c r="S2030" i="15" s="1"/>
  <c r="O2017" i="17"/>
  <c r="Q2051" i="17"/>
  <c r="S2064" i="15" s="1"/>
  <c r="O2051" i="17"/>
  <c r="Q2083" i="17"/>
  <c r="S2096" i="15" s="1"/>
  <c r="O2083" i="17"/>
  <c r="Q2115" i="17"/>
  <c r="S2128" i="15" s="1"/>
  <c r="O2115" i="17"/>
  <c r="Q2147" i="17"/>
  <c r="S2160" i="15" s="1"/>
  <c r="O2147" i="17"/>
  <c r="Q2179" i="17"/>
  <c r="S2192" i="15" s="1"/>
  <c r="O2179" i="17"/>
  <c r="Q2211" i="17"/>
  <c r="S2224" i="15" s="1"/>
  <c r="O2211" i="17"/>
  <c r="Q2242" i="17"/>
  <c r="S2255" i="15" s="1"/>
  <c r="O2242" i="17"/>
  <c r="Q2274" i="17"/>
  <c r="S2287" i="15" s="1"/>
  <c r="O2274" i="17"/>
  <c r="Q2306" i="17"/>
  <c r="S2319" i="15" s="1"/>
  <c r="O2306" i="17"/>
  <c r="Q2338" i="17"/>
  <c r="S2351" i="15" s="1"/>
  <c r="O2338" i="17"/>
  <c r="Q2371" i="17"/>
  <c r="S2384" i="15" s="1"/>
  <c r="O2371" i="17"/>
  <c r="Q2403" i="17"/>
  <c r="S2416" i="15" s="1"/>
  <c r="O2403" i="17"/>
  <c r="Q2436" i="17"/>
  <c r="S2449" i="15" s="1"/>
  <c r="O2436" i="17"/>
  <c r="Q2469" i="17"/>
  <c r="S2482" i="15" s="1"/>
  <c r="O2469" i="17"/>
  <c r="Q2501" i="17"/>
  <c r="S2514" i="15" s="1"/>
  <c r="O2501" i="17"/>
  <c r="Q2533" i="17"/>
  <c r="S2546" i="15" s="1"/>
  <c r="O2533" i="17"/>
  <c r="Q2565" i="17"/>
  <c r="S2578" i="15" s="1"/>
  <c r="O2565" i="17"/>
  <c r="Q2597" i="17"/>
  <c r="S2610" i="15" s="1"/>
  <c r="O2597" i="17"/>
  <c r="Q2629" i="17"/>
  <c r="S2642" i="15" s="1"/>
  <c r="O2629" i="17"/>
  <c r="Q2661" i="17"/>
  <c r="S2674" i="15" s="1"/>
  <c r="O2661" i="17"/>
  <c r="Q2694" i="17"/>
  <c r="S2707" i="15" s="1"/>
  <c r="O2694" i="17"/>
  <c r="Q2727" i="17"/>
  <c r="S2740" i="15" s="1"/>
  <c r="O2727" i="17"/>
  <c r="Q2758" i="17"/>
  <c r="S2771" i="15" s="1"/>
  <c r="O2758" i="17"/>
  <c r="Q2790" i="17"/>
  <c r="S2803" i="15" s="1"/>
  <c r="O2790" i="17"/>
  <c r="Q2822" i="17"/>
  <c r="S2835" i="15" s="1"/>
  <c r="O2822" i="17"/>
  <c r="Q2852" i="17"/>
  <c r="S2865" i="15" s="1"/>
  <c r="O2852" i="17"/>
  <c r="Q2884" i="17"/>
  <c r="S2897" i="15" s="1"/>
  <c r="O2884" i="17"/>
  <c r="Q2914" i="17"/>
  <c r="S2927" i="15" s="1"/>
  <c r="O2914" i="17"/>
  <c r="Q2946" i="17"/>
  <c r="S2959" i="15" s="1"/>
  <c r="O2946" i="17"/>
  <c r="Q2978" i="17"/>
  <c r="S2991" i="15" s="1"/>
  <c r="O2978" i="17"/>
  <c r="Q3010" i="17"/>
  <c r="S3023" i="15" s="1"/>
  <c r="O3010" i="17"/>
  <c r="Q3042" i="17"/>
  <c r="S3055" i="15" s="1"/>
  <c r="O3042" i="17"/>
  <c r="Q3075" i="17"/>
  <c r="S3088" i="15" s="1"/>
  <c r="O3075" i="17"/>
  <c r="Q3107" i="17"/>
  <c r="S3120" i="15" s="1"/>
  <c r="O3107" i="17"/>
  <c r="Q3141" i="17"/>
  <c r="S3154" i="15" s="1"/>
  <c r="O3141" i="17"/>
  <c r="Q3172" i="17"/>
  <c r="S3185" i="15" s="1"/>
  <c r="O3172" i="17"/>
  <c r="Q3205" i="17"/>
  <c r="S3218" i="15" s="1"/>
  <c r="O3205" i="17"/>
  <c r="Q3238" i="17"/>
  <c r="S3251" i="15" s="1"/>
  <c r="O3238" i="17"/>
  <c r="Q3270" i="17"/>
  <c r="S3283" i="15" s="1"/>
  <c r="O3270" i="17"/>
  <c r="Q3303" i="17"/>
  <c r="S3316" i="15" s="1"/>
  <c r="O3303" i="17"/>
  <c r="Q3335" i="17"/>
  <c r="S3348" i="15" s="1"/>
  <c r="O3335" i="17"/>
  <c r="Q3367" i="17"/>
  <c r="S3380" i="15" s="1"/>
  <c r="O3367" i="17"/>
  <c r="Q3399" i="17"/>
  <c r="S3412" i="15" s="1"/>
  <c r="O3399" i="17"/>
  <c r="Q3431" i="17"/>
  <c r="S3444" i="15" s="1"/>
  <c r="O3431" i="17"/>
  <c r="Q3478" i="17"/>
  <c r="O3478" i="17"/>
  <c r="Q3510" i="17"/>
  <c r="O3510" i="17"/>
  <c r="Q3542" i="17"/>
  <c r="O3542" i="17"/>
  <c r="Q3574" i="17"/>
  <c r="O3574" i="17"/>
  <c r="Q3606" i="17"/>
  <c r="O3606" i="17"/>
  <c r="Q912" i="17"/>
  <c r="S925" i="15" s="1"/>
  <c r="O912" i="17"/>
  <c r="Q944" i="17"/>
  <c r="S957" i="15" s="1"/>
  <c r="O944" i="17"/>
  <c r="Q977" i="17"/>
  <c r="S990" i="15" s="1"/>
  <c r="O977" i="17"/>
  <c r="Q1009" i="17"/>
  <c r="S1022" i="15" s="1"/>
  <c r="O1009" i="17"/>
  <c r="Q1041" i="17"/>
  <c r="S1054" i="15" s="1"/>
  <c r="O1041" i="17"/>
  <c r="Q1074" i="17"/>
  <c r="S1087" i="15" s="1"/>
  <c r="O1074" i="17"/>
  <c r="Q1106" i="17"/>
  <c r="S1119" i="15" s="1"/>
  <c r="O1106" i="17"/>
  <c r="Q1138" i="17"/>
  <c r="S1151" i="15" s="1"/>
  <c r="O1138" i="17"/>
  <c r="Q1171" i="17"/>
  <c r="S1184" i="15" s="1"/>
  <c r="O1171" i="17"/>
  <c r="Q1205" i="17"/>
  <c r="S1218" i="15" s="1"/>
  <c r="O1205" i="17"/>
  <c r="Q1239" i="17"/>
  <c r="S1252" i="15" s="1"/>
  <c r="O1239" i="17"/>
  <c r="Q1273" i="17"/>
  <c r="S1286" i="15" s="1"/>
  <c r="O1273" i="17"/>
  <c r="Q1305" i="17"/>
  <c r="S1318" i="15" s="1"/>
  <c r="O1305" i="17"/>
  <c r="Q1337" i="17"/>
  <c r="S1350" i="15" s="1"/>
  <c r="O1337" i="17"/>
  <c r="Q1369" i="17"/>
  <c r="S1382" i="15" s="1"/>
  <c r="O1369" i="17"/>
  <c r="Q1401" i="17"/>
  <c r="S1414" i="15" s="1"/>
  <c r="O1401" i="17"/>
  <c r="Q1434" i="17"/>
  <c r="S1447" i="15" s="1"/>
  <c r="O1434" i="17"/>
  <c r="Q1465" i="17"/>
  <c r="S1478" i="15" s="1"/>
  <c r="O1465" i="17"/>
  <c r="Q1501" i="17"/>
  <c r="S1514" i="15" s="1"/>
  <c r="O1501" i="17"/>
  <c r="Q1533" i="17"/>
  <c r="S1546" i="15" s="1"/>
  <c r="O1533" i="17"/>
  <c r="Q1566" i="17"/>
  <c r="S1579" i="15" s="1"/>
  <c r="O1566" i="17"/>
  <c r="Q1601" i="17"/>
  <c r="S1614" i="15" s="1"/>
  <c r="O1601" i="17"/>
  <c r="Q1635" i="17"/>
  <c r="S1648" i="15" s="1"/>
  <c r="O1635" i="17"/>
  <c r="Q1667" i="17"/>
  <c r="S1680" i="15" s="1"/>
  <c r="O1667" i="17"/>
  <c r="Q1700" i="17"/>
  <c r="S1713" i="15" s="1"/>
  <c r="O1700" i="17"/>
  <c r="Q1732" i="17"/>
  <c r="S1745" i="15" s="1"/>
  <c r="O1732" i="17"/>
  <c r="Q1764" i="17"/>
  <c r="S1777" i="15" s="1"/>
  <c r="O1764" i="17"/>
  <c r="Q1798" i="17"/>
  <c r="S1811" i="15" s="1"/>
  <c r="O1798" i="17"/>
  <c r="Q1830" i="17"/>
  <c r="S1843" i="15" s="1"/>
  <c r="O1830" i="17"/>
  <c r="Q1865" i="17"/>
  <c r="S1878" i="15" s="1"/>
  <c r="O1865" i="17"/>
  <c r="Q1896" i="17"/>
  <c r="S1909" i="15" s="1"/>
  <c r="O1896" i="17"/>
  <c r="Q1932" i="17"/>
  <c r="S1945" i="15" s="1"/>
  <c r="O1932" i="17"/>
  <c r="Q1963" i="17"/>
  <c r="S1976" i="15" s="1"/>
  <c r="O1963" i="17"/>
  <c r="Q1993" i="17"/>
  <c r="S2006" i="15" s="1"/>
  <c r="O1993" i="17"/>
  <c r="Q2026" i="17"/>
  <c r="S2039" i="15" s="1"/>
  <c r="O2026" i="17"/>
  <c r="Q2092" i="17"/>
  <c r="S2105" i="15" s="1"/>
  <c r="O2092" i="17"/>
  <c r="Q2124" i="17"/>
  <c r="S2137" i="15" s="1"/>
  <c r="O2124" i="17"/>
  <c r="Q2156" i="17"/>
  <c r="S2169" i="15" s="1"/>
  <c r="O2156" i="17"/>
  <c r="Q2188" i="17"/>
  <c r="S2201" i="15" s="1"/>
  <c r="O2188" i="17"/>
  <c r="Q2219" i="17"/>
  <c r="S2232" i="15" s="1"/>
  <c r="O2219" i="17"/>
  <c r="Q2251" i="17"/>
  <c r="S2264" i="15" s="1"/>
  <c r="O2251" i="17"/>
  <c r="Q2283" i="17"/>
  <c r="S2296" i="15" s="1"/>
  <c r="O2283" i="17"/>
  <c r="Q2315" i="17"/>
  <c r="S2328" i="15" s="1"/>
  <c r="O2315" i="17"/>
  <c r="Q2348" i="17"/>
  <c r="S2361" i="15" s="1"/>
  <c r="O2348" i="17"/>
  <c r="Q2380" i="17"/>
  <c r="S2393" i="15" s="1"/>
  <c r="O2380" i="17"/>
  <c r="Q2413" i="17"/>
  <c r="S2426" i="15" s="1"/>
  <c r="O2413" i="17"/>
  <c r="Q2445" i="17"/>
  <c r="S2458" i="15" s="1"/>
  <c r="O2445" i="17"/>
  <c r="Q2478" i="17"/>
  <c r="S2491" i="15" s="1"/>
  <c r="O2478" i="17"/>
  <c r="Q2510" i="17"/>
  <c r="S2523" i="15" s="1"/>
  <c r="O2510" i="17"/>
  <c r="Q2542" i="17"/>
  <c r="S2555" i="15" s="1"/>
  <c r="O2542" i="17"/>
  <c r="Q2574" i="17"/>
  <c r="S2587" i="15" s="1"/>
  <c r="O2574" i="17"/>
  <c r="Q2606" i="17"/>
  <c r="S2619" i="15" s="1"/>
  <c r="O2606" i="17"/>
  <c r="Q2638" i="17"/>
  <c r="S2651" i="15" s="1"/>
  <c r="O2638" i="17"/>
  <c r="Q2670" i="17"/>
  <c r="S2683" i="15" s="1"/>
  <c r="O2670" i="17"/>
  <c r="Q2703" i="17"/>
  <c r="S2716" i="15" s="1"/>
  <c r="O2703" i="17"/>
  <c r="Q2736" i="17"/>
  <c r="S2749" i="15" s="1"/>
  <c r="O2736" i="17"/>
  <c r="Q2767" i="17"/>
  <c r="S2780" i="15" s="1"/>
  <c r="O2767" i="17"/>
  <c r="Q2799" i="17"/>
  <c r="S2812" i="15" s="1"/>
  <c r="O2799" i="17"/>
  <c r="Q2832" i="17"/>
  <c r="S2845" i="15" s="1"/>
  <c r="O2832" i="17"/>
  <c r="Q2861" i="17"/>
  <c r="S2874" i="15" s="1"/>
  <c r="O2861" i="17"/>
  <c r="Q2893" i="17"/>
  <c r="S2906" i="15" s="1"/>
  <c r="O2893" i="17"/>
  <c r="Q2923" i="17"/>
  <c r="S2936" i="15" s="1"/>
  <c r="O2923" i="17"/>
  <c r="Q2955" i="17"/>
  <c r="S2968" i="15" s="1"/>
  <c r="O2955" i="17"/>
  <c r="Q2987" i="17"/>
  <c r="S3000" i="15" s="1"/>
  <c r="O2987" i="17"/>
  <c r="Q3019" i="17"/>
  <c r="S3032" i="15" s="1"/>
  <c r="O3019" i="17"/>
  <c r="Q3051" i="17"/>
  <c r="S3064" i="15" s="1"/>
  <c r="O3051" i="17"/>
  <c r="Q3084" i="17"/>
  <c r="S3097" i="15" s="1"/>
  <c r="O3084" i="17"/>
  <c r="Q3117" i="17"/>
  <c r="S3130" i="15" s="1"/>
  <c r="O3117" i="17"/>
  <c r="Q3149" i="17"/>
  <c r="S3162" i="15" s="1"/>
  <c r="O3149" i="17"/>
  <c r="Q3181" i="17"/>
  <c r="S3194" i="15" s="1"/>
  <c r="O3181" i="17"/>
  <c r="Q3214" i="17"/>
  <c r="S3227" i="15" s="1"/>
  <c r="O3214" i="17"/>
  <c r="Q3247" i="17"/>
  <c r="S3260" i="15" s="1"/>
  <c r="O3247" i="17"/>
  <c r="Q3279" i="17"/>
  <c r="S3292" i="15" s="1"/>
  <c r="O3279" i="17"/>
  <c r="Q3312" i="17"/>
  <c r="S3325" i="15" s="1"/>
  <c r="O3312" i="17"/>
  <c r="Q3344" i="17"/>
  <c r="S3357" i="15" s="1"/>
  <c r="O3344" i="17"/>
  <c r="Q3376" i="17"/>
  <c r="S3389" i="15" s="1"/>
  <c r="O3376" i="17"/>
  <c r="Q3408" i="17"/>
  <c r="S3421" i="15" s="1"/>
  <c r="O3408" i="17"/>
  <c r="Q3440" i="17"/>
  <c r="S3453" i="15" s="1"/>
  <c r="O3440" i="17"/>
  <c r="Q3455" i="17"/>
  <c r="O3455" i="17"/>
  <c r="Q3487" i="17"/>
  <c r="O3487" i="17"/>
  <c r="Q3519" i="17"/>
  <c r="O3519" i="17"/>
  <c r="Q3551" i="17"/>
  <c r="O3551" i="17"/>
  <c r="Q3583" i="17"/>
  <c r="O3583" i="17"/>
  <c r="Q3615" i="17"/>
  <c r="O3615" i="17"/>
  <c r="Q897" i="17"/>
  <c r="S910" i="15" s="1"/>
  <c r="O897" i="17"/>
  <c r="Q929" i="17"/>
  <c r="S942" i="15" s="1"/>
  <c r="O929" i="17"/>
  <c r="Q962" i="17"/>
  <c r="S975" i="15" s="1"/>
  <c r="O962" i="17"/>
  <c r="Q993" i="17"/>
  <c r="S1006" i="15" s="1"/>
  <c r="O993" i="17"/>
  <c r="Q1026" i="17"/>
  <c r="S1039" i="15" s="1"/>
  <c r="O1026" i="17"/>
  <c r="Q1059" i="17"/>
  <c r="S1072" i="15" s="1"/>
  <c r="O1059" i="17"/>
  <c r="Q1091" i="17"/>
  <c r="S1104" i="15" s="1"/>
  <c r="O1091" i="17"/>
  <c r="Q1123" i="17"/>
  <c r="S1136" i="15" s="1"/>
  <c r="O1123" i="17"/>
  <c r="Q1155" i="17"/>
  <c r="S1168" i="15" s="1"/>
  <c r="O1155" i="17"/>
  <c r="Q1189" i="17"/>
  <c r="S1202" i="15" s="1"/>
  <c r="O1189" i="17"/>
  <c r="Q1223" i="17"/>
  <c r="S1236" i="15" s="1"/>
  <c r="O1223" i="17"/>
  <c r="Q1257" i="17"/>
  <c r="S1270" i="15" s="1"/>
  <c r="O1257" i="17"/>
  <c r="Q1290" i="17"/>
  <c r="S1303" i="15" s="1"/>
  <c r="O1290" i="17"/>
  <c r="Q1322" i="17"/>
  <c r="S1335" i="15" s="1"/>
  <c r="O1322" i="17"/>
  <c r="Q1354" i="17"/>
  <c r="S1367" i="15" s="1"/>
  <c r="O1354" i="17"/>
  <c r="Q1386" i="17"/>
  <c r="S1399" i="15" s="1"/>
  <c r="O1386" i="17"/>
  <c r="Q1418" i="17"/>
  <c r="S1431" i="15" s="1"/>
  <c r="O1418" i="17"/>
  <c r="Q1451" i="17"/>
  <c r="S1464" i="15" s="1"/>
  <c r="O1451" i="17"/>
  <c r="Q1486" i="17"/>
  <c r="S1499" i="15" s="1"/>
  <c r="O1486" i="17"/>
  <c r="Q1518" i="17"/>
  <c r="S1531" i="15" s="1"/>
  <c r="O1518" i="17"/>
  <c r="Q1550" i="17"/>
  <c r="S1563" i="15" s="1"/>
  <c r="O1550" i="17"/>
  <c r="Q1584" i="17"/>
  <c r="S1597" i="15" s="1"/>
  <c r="O1584" i="17"/>
  <c r="Q1620" i="17"/>
  <c r="S1633" i="15" s="1"/>
  <c r="O1620" i="17"/>
  <c r="Q1650" i="17"/>
  <c r="S1663" i="15" s="1"/>
  <c r="O1650" i="17"/>
  <c r="Q1684" i="17"/>
  <c r="S1697" i="15" s="1"/>
  <c r="O1684" i="17"/>
  <c r="Q4" i="17"/>
  <c r="S17" i="15" s="1"/>
  <c r="O4" i="17"/>
  <c r="Q25" i="17"/>
  <c r="S38" i="15" s="1"/>
  <c r="O25" i="17"/>
  <c r="Q58" i="17"/>
  <c r="S71" i="15" s="1"/>
  <c r="O58" i="17"/>
  <c r="Q93" i="17"/>
  <c r="S106" i="15" s="1"/>
  <c r="O93" i="17"/>
  <c r="Q129" i="17"/>
  <c r="S142" i="15" s="1"/>
  <c r="O129" i="17"/>
  <c r="Q163" i="17"/>
  <c r="S176" i="15" s="1"/>
  <c r="O163" i="17"/>
  <c r="Q198" i="17"/>
  <c r="S211" i="15" s="1"/>
  <c r="O198" i="17"/>
  <c r="Q231" i="17"/>
  <c r="S244" i="15" s="1"/>
  <c r="O231" i="17"/>
  <c r="Q265" i="17"/>
  <c r="S278" i="15" s="1"/>
  <c r="O265" i="17"/>
  <c r="Q302" i="17"/>
  <c r="S315" i="15" s="1"/>
  <c r="O302" i="17"/>
  <c r="Q337" i="17"/>
  <c r="S350" i="15" s="1"/>
  <c r="O337" i="17"/>
  <c r="Q370" i="17"/>
  <c r="S383" i="15" s="1"/>
  <c r="O370" i="17"/>
  <c r="Q402" i="17"/>
  <c r="S415" i="15" s="1"/>
  <c r="O402" i="17"/>
  <c r="Q435" i="17"/>
  <c r="S448" i="15" s="1"/>
  <c r="O435" i="17"/>
  <c r="Q468" i="17"/>
  <c r="S481" i="15" s="1"/>
  <c r="O468" i="17"/>
  <c r="Q504" i="17"/>
  <c r="S517" i="15" s="1"/>
  <c r="O504" i="17"/>
  <c r="Q539" i="17"/>
  <c r="S552" i="15" s="1"/>
  <c r="O539" i="17"/>
  <c r="Q573" i="17"/>
  <c r="S586" i="15" s="1"/>
  <c r="O573" i="17"/>
  <c r="Q607" i="17"/>
  <c r="S620" i="15" s="1"/>
  <c r="O607" i="17"/>
  <c r="Q641" i="17"/>
  <c r="S654" i="15" s="1"/>
  <c r="O641" i="17"/>
  <c r="Q673" i="17"/>
  <c r="S686" i="15" s="1"/>
  <c r="O673" i="17"/>
  <c r="Q705" i="17"/>
  <c r="S718" i="15" s="1"/>
  <c r="O705" i="17"/>
  <c r="Q737" i="17"/>
  <c r="S750" i="15" s="1"/>
  <c r="O737" i="17"/>
  <c r="Q771" i="17"/>
  <c r="S784" i="15" s="1"/>
  <c r="O771" i="17"/>
  <c r="Q806" i="17"/>
  <c r="S819" i="15" s="1"/>
  <c r="O806" i="17"/>
  <c r="Q839" i="17"/>
  <c r="S852" i="15" s="1"/>
  <c r="O839" i="17"/>
  <c r="Q871" i="17"/>
  <c r="S884" i="15" s="1"/>
  <c r="O871" i="17"/>
  <c r="Q34" i="17"/>
  <c r="S47" i="15" s="1"/>
  <c r="O34" i="17"/>
  <c r="Q67" i="17"/>
  <c r="S80" i="15" s="1"/>
  <c r="O67" i="17"/>
  <c r="Q103" i="17"/>
  <c r="S116" i="15" s="1"/>
  <c r="O103" i="17"/>
  <c r="Q139" i="17"/>
  <c r="S152" i="15" s="1"/>
  <c r="O139" i="17"/>
  <c r="Q172" i="17"/>
  <c r="S185" i="15" s="1"/>
  <c r="O172" i="17"/>
  <c r="Q207" i="17"/>
  <c r="S220" i="15" s="1"/>
  <c r="O207" i="17"/>
  <c r="Q240" i="17"/>
  <c r="S253" i="15" s="1"/>
  <c r="O240" i="17"/>
  <c r="Q276" i="17"/>
  <c r="S289" i="15" s="1"/>
  <c r="O276" i="17"/>
  <c r="Q313" i="17"/>
  <c r="S326" i="15" s="1"/>
  <c r="O313" i="17"/>
  <c r="Q347" i="17"/>
  <c r="S360" i="15" s="1"/>
  <c r="O347" i="17"/>
  <c r="Q379" i="17"/>
  <c r="S392" i="15" s="1"/>
  <c r="O379" i="17"/>
  <c r="Q411" i="17"/>
  <c r="S424" i="15" s="1"/>
  <c r="O411" i="17"/>
  <c r="Q444" i="17"/>
  <c r="S457" i="15" s="1"/>
  <c r="O444" i="17"/>
  <c r="Q479" i="17"/>
  <c r="S492" i="15" s="1"/>
  <c r="O479" i="17"/>
  <c r="Q514" i="17"/>
  <c r="S527" i="15" s="1"/>
  <c r="O514" i="17"/>
  <c r="Q548" i="17"/>
  <c r="S561" i="15" s="1"/>
  <c r="O548" i="17"/>
  <c r="Q582" i="17"/>
  <c r="S595" i="15" s="1"/>
  <c r="O582" i="17"/>
  <c r="Q616" i="17"/>
  <c r="S629" i="15" s="1"/>
  <c r="O616" i="17"/>
  <c r="Q650" i="17"/>
  <c r="S663" i="15" s="1"/>
  <c r="O650" i="17"/>
  <c r="Q682" i="17"/>
  <c r="S695" i="15" s="1"/>
  <c r="O682" i="17"/>
  <c r="Q35" i="17"/>
  <c r="S48" i="15" s="1"/>
  <c r="O35" i="17"/>
  <c r="Q68" i="17"/>
  <c r="S81" i="15" s="1"/>
  <c r="O68" i="17"/>
  <c r="Q105" i="17"/>
  <c r="S118" i="15" s="1"/>
  <c r="O105" i="17"/>
  <c r="Q140" i="17"/>
  <c r="S153" i="15" s="1"/>
  <c r="O140" i="17"/>
  <c r="Q173" i="17"/>
  <c r="S186" i="15" s="1"/>
  <c r="O173" i="17"/>
  <c r="Q208" i="17"/>
  <c r="S221" i="15" s="1"/>
  <c r="O208" i="17"/>
  <c r="Q241" i="17"/>
  <c r="S254" i="15" s="1"/>
  <c r="O241" i="17"/>
  <c r="Q277" i="17"/>
  <c r="S290" i="15" s="1"/>
  <c r="O277" i="17"/>
  <c r="Q314" i="17"/>
  <c r="S327" i="15" s="1"/>
  <c r="O314" i="17"/>
  <c r="Q348" i="17"/>
  <c r="S361" i="15" s="1"/>
  <c r="O348" i="17"/>
  <c r="Q380" i="17"/>
  <c r="S393" i="15" s="1"/>
  <c r="O380" i="17"/>
  <c r="Q412" i="17"/>
  <c r="S425" i="15" s="1"/>
  <c r="O412" i="17"/>
  <c r="Q445" i="17"/>
  <c r="S458" i="15" s="1"/>
  <c r="O445" i="17"/>
  <c r="Q480" i="17"/>
  <c r="S493" i="15" s="1"/>
  <c r="O480" i="17"/>
  <c r="Q515" i="17"/>
  <c r="S528" i="15" s="1"/>
  <c r="O515" i="17"/>
  <c r="Q549" i="17"/>
  <c r="S562" i="15" s="1"/>
  <c r="O549" i="17"/>
  <c r="Q583" i="17"/>
  <c r="S596" i="15" s="1"/>
  <c r="Q617" i="17"/>
  <c r="S630" i="15" s="1"/>
  <c r="O617" i="17"/>
  <c r="Q651" i="17"/>
  <c r="S664" i="15" s="1"/>
  <c r="O651" i="17"/>
  <c r="Q683" i="17"/>
  <c r="S696" i="15" s="1"/>
  <c r="O683" i="17"/>
  <c r="Q715" i="17"/>
  <c r="S728" i="15" s="1"/>
  <c r="O715" i="17"/>
  <c r="Q748" i="17"/>
  <c r="S761" i="15" s="1"/>
  <c r="O748" i="17"/>
  <c r="Q781" i="17"/>
  <c r="S794" i="15" s="1"/>
  <c r="O781" i="17"/>
  <c r="Q816" i="17"/>
  <c r="S829" i="15" s="1"/>
  <c r="O816" i="17"/>
  <c r="Q849" i="17"/>
  <c r="S862" i="15" s="1"/>
  <c r="O849" i="17"/>
  <c r="Q883" i="17"/>
  <c r="S896" i="15" s="1"/>
  <c r="O883" i="17"/>
  <c r="Q36" i="17"/>
  <c r="S49" i="15" s="1"/>
  <c r="O36" i="17"/>
  <c r="Q69" i="17"/>
  <c r="S82" i="15" s="1"/>
  <c r="O69" i="17"/>
  <c r="Q106" i="17"/>
  <c r="S119" i="15" s="1"/>
  <c r="O106" i="17"/>
  <c r="Q141" i="17"/>
  <c r="S154" i="15" s="1"/>
  <c r="O141" i="17"/>
  <c r="Q175" i="17"/>
  <c r="S188" i="15" s="1"/>
  <c r="O175" i="17"/>
  <c r="Q209" i="17"/>
  <c r="S222" i="15" s="1"/>
  <c r="O209" i="17"/>
  <c r="Q242" i="17"/>
  <c r="S255" i="15" s="1"/>
  <c r="O242" i="17"/>
  <c r="Q278" i="17"/>
  <c r="S291" i="15" s="1"/>
  <c r="O278" i="17"/>
  <c r="Q315" i="17"/>
  <c r="S328" i="15" s="1"/>
  <c r="O315" i="17"/>
  <c r="Q349" i="17"/>
  <c r="S362" i="15" s="1"/>
  <c r="O349" i="17"/>
  <c r="Q381" i="17"/>
  <c r="S394" i="15" s="1"/>
  <c r="O381" i="17"/>
  <c r="Q413" i="17"/>
  <c r="S426" i="15" s="1"/>
  <c r="O413" i="17"/>
  <c r="Q446" i="17"/>
  <c r="S459" i="15" s="1"/>
  <c r="O446" i="17"/>
  <c r="Q481" i="17"/>
  <c r="S494" i="15" s="1"/>
  <c r="O481" i="17"/>
  <c r="Q516" i="17"/>
  <c r="S529" i="15" s="1"/>
  <c r="O516" i="17"/>
  <c r="Q550" i="17"/>
  <c r="S563" i="15" s="1"/>
  <c r="O550" i="17"/>
  <c r="Q584" i="17"/>
  <c r="S597" i="15" s="1"/>
  <c r="O584" i="17"/>
  <c r="Q618" i="17"/>
  <c r="S631" i="15" s="1"/>
  <c r="O618" i="17"/>
  <c r="Q652" i="17"/>
  <c r="S665" i="15" s="1"/>
  <c r="O652" i="17"/>
  <c r="Q684" i="17"/>
  <c r="S697" i="15" s="1"/>
  <c r="O684" i="17"/>
  <c r="Q716" i="17"/>
  <c r="S729" i="15" s="1"/>
  <c r="O716" i="17"/>
  <c r="Q749" i="17"/>
  <c r="S762" i="15" s="1"/>
  <c r="O749" i="17"/>
  <c r="Q782" i="17"/>
  <c r="S795" i="15" s="1"/>
  <c r="O782" i="17"/>
  <c r="Q817" i="17"/>
  <c r="S830" i="15" s="1"/>
  <c r="O817" i="17"/>
  <c r="Q850" i="17"/>
  <c r="S863" i="15" s="1"/>
  <c r="O850" i="17"/>
  <c r="Q884" i="17"/>
  <c r="S897" i="15" s="1"/>
  <c r="O884" i="17"/>
  <c r="Q916" i="17"/>
  <c r="S929" i="15" s="1"/>
  <c r="O916" i="17"/>
  <c r="Q20" i="17"/>
  <c r="S33" i="15" s="1"/>
  <c r="O20" i="17"/>
  <c r="Q54" i="17"/>
  <c r="S67" i="15" s="1"/>
  <c r="O54" i="17"/>
  <c r="Q89" i="17"/>
  <c r="S102" i="15" s="1"/>
  <c r="O89" i="17"/>
  <c r="Q124" i="17"/>
  <c r="S137" i="15" s="1"/>
  <c r="O124" i="17"/>
  <c r="Q159" i="17"/>
  <c r="S172" i="15" s="1"/>
  <c r="O159" i="17"/>
  <c r="Q194" i="17"/>
  <c r="S207" i="15" s="1"/>
  <c r="O194" i="17"/>
  <c r="Q227" i="17"/>
  <c r="S240" i="15" s="1"/>
  <c r="O227" i="17"/>
  <c r="Q260" i="17"/>
  <c r="S273" i="15" s="1"/>
  <c r="O260" i="17"/>
  <c r="Q298" i="17"/>
  <c r="S311" i="15" s="1"/>
  <c r="O298" i="17"/>
  <c r="Q333" i="17"/>
  <c r="S346" i="15" s="1"/>
  <c r="O333" i="17"/>
  <c r="Q366" i="17"/>
  <c r="S379" i="15" s="1"/>
  <c r="O366" i="17"/>
  <c r="Q398" i="17"/>
  <c r="S411" i="15" s="1"/>
  <c r="O398" i="17"/>
  <c r="Q431" i="17"/>
  <c r="S444" i="15" s="1"/>
  <c r="O431" i="17"/>
  <c r="Q464" i="17"/>
  <c r="S477" i="15" s="1"/>
  <c r="O464" i="17"/>
  <c r="Q500" i="17"/>
  <c r="S513" i="15" s="1"/>
  <c r="O500" i="17"/>
  <c r="Q535" i="17"/>
  <c r="S548" i="15" s="1"/>
  <c r="O535" i="17"/>
  <c r="Q568" i="17"/>
  <c r="S581" i="15" s="1"/>
  <c r="O568" i="17"/>
  <c r="Q603" i="17"/>
  <c r="S616" i="15" s="1"/>
  <c r="O603" i="17"/>
  <c r="Q636" i="17"/>
  <c r="S649" i="15" s="1"/>
  <c r="O636" i="17"/>
  <c r="Q669" i="17"/>
  <c r="S682" i="15" s="1"/>
  <c r="O669" i="17"/>
  <c r="Q701" i="17"/>
  <c r="S714" i="15" s="1"/>
  <c r="O701" i="17"/>
  <c r="Q733" i="17"/>
  <c r="S746" i="15" s="1"/>
  <c r="O733" i="17"/>
  <c r="Q767" i="17"/>
  <c r="S780" i="15" s="1"/>
  <c r="O767" i="17"/>
  <c r="Q801" i="17"/>
  <c r="S814" i="15" s="1"/>
  <c r="O801" i="17"/>
  <c r="Q835" i="17"/>
  <c r="S848" i="15" s="1"/>
  <c r="O835" i="17"/>
  <c r="Q867" i="17"/>
  <c r="S880" i="15" s="1"/>
  <c r="O867" i="17"/>
  <c r="Q901" i="17"/>
  <c r="S914" i="15" s="1"/>
  <c r="O901" i="17"/>
  <c r="Q21" i="17"/>
  <c r="S34" i="15" s="1"/>
  <c r="O21" i="17"/>
  <c r="Q55" i="17"/>
  <c r="S68" i="15" s="1"/>
  <c r="O55" i="17"/>
  <c r="Q90" i="17"/>
  <c r="S103" i="15" s="1"/>
  <c r="O90" i="17"/>
  <c r="Q126" i="17"/>
  <c r="S139" i="15" s="1"/>
  <c r="O126" i="17"/>
  <c r="Q160" i="17"/>
  <c r="S173" i="15" s="1"/>
  <c r="O160" i="17"/>
  <c r="Q195" i="17"/>
  <c r="S208" i="15" s="1"/>
  <c r="O195" i="17"/>
  <c r="Q228" i="17"/>
  <c r="S241" i="15" s="1"/>
  <c r="O228" i="17"/>
  <c r="Q261" i="17"/>
  <c r="S274" i="15" s="1"/>
  <c r="O261" i="17"/>
  <c r="Q299" i="17"/>
  <c r="S312" i="15" s="1"/>
  <c r="O299" i="17"/>
  <c r="Q334" i="17"/>
  <c r="S347" i="15" s="1"/>
  <c r="O334" i="17"/>
  <c r="Q367" i="17"/>
  <c r="S380" i="15" s="1"/>
  <c r="O367" i="17"/>
  <c r="Q399" i="17"/>
  <c r="S412" i="15" s="1"/>
  <c r="O399" i="17"/>
  <c r="Q432" i="17"/>
  <c r="S445" i="15" s="1"/>
  <c r="O432" i="17"/>
  <c r="Q465" i="17"/>
  <c r="S478" i="15" s="1"/>
  <c r="O465" i="17"/>
  <c r="Q501" i="17"/>
  <c r="S514" i="15" s="1"/>
  <c r="O501" i="17"/>
  <c r="Q536" i="17"/>
  <c r="S549" i="15" s="1"/>
  <c r="O536" i="17"/>
  <c r="Q569" i="17"/>
  <c r="S582" i="15" s="1"/>
  <c r="O569" i="17"/>
  <c r="Q604" i="17"/>
  <c r="S617" i="15" s="1"/>
  <c r="O604" i="17"/>
  <c r="Q637" i="17"/>
  <c r="S650" i="15" s="1"/>
  <c r="O637" i="17"/>
  <c r="Q670" i="17"/>
  <c r="S683" i="15" s="1"/>
  <c r="O670" i="17"/>
  <c r="Q702" i="17"/>
  <c r="S715" i="15" s="1"/>
  <c r="O702" i="17"/>
  <c r="Q734" i="17"/>
  <c r="S747" i="15" s="1"/>
  <c r="O734" i="17"/>
  <c r="Q768" i="17"/>
  <c r="S781" i="15" s="1"/>
  <c r="O768" i="17"/>
  <c r="Q803" i="17"/>
  <c r="S816" i="15" s="1"/>
  <c r="O803" i="17"/>
  <c r="Q836" i="17"/>
  <c r="S849" i="15" s="1"/>
  <c r="O836" i="17"/>
  <c r="Q868" i="17"/>
  <c r="S881" i="15" s="1"/>
  <c r="O868" i="17"/>
  <c r="Q22" i="17"/>
  <c r="S35" i="15" s="1"/>
  <c r="O22" i="17"/>
  <c r="Q56" i="17"/>
  <c r="S69" i="15" s="1"/>
  <c r="O56" i="17"/>
  <c r="Q91" i="17"/>
  <c r="S104" i="15" s="1"/>
  <c r="O91" i="17"/>
  <c r="Q127" i="17"/>
  <c r="S140" i="15" s="1"/>
  <c r="O127" i="17"/>
  <c r="Q161" i="17"/>
  <c r="S174" i="15" s="1"/>
  <c r="O161" i="17"/>
  <c r="Q196" i="17"/>
  <c r="S209" i="15" s="1"/>
  <c r="O196" i="17"/>
  <c r="Q229" i="17"/>
  <c r="S242" i="15" s="1"/>
  <c r="O229" i="17"/>
  <c r="Q262" i="17"/>
  <c r="S275" i="15" s="1"/>
  <c r="O262" i="17"/>
  <c r="Q300" i="17"/>
  <c r="S313" i="15" s="1"/>
  <c r="O300" i="17"/>
  <c r="Q335" i="17"/>
  <c r="S348" i="15" s="1"/>
  <c r="O335" i="17"/>
  <c r="Q368" i="17"/>
  <c r="S381" i="15" s="1"/>
  <c r="O368" i="17"/>
  <c r="Q400" i="17"/>
  <c r="S413" i="15" s="1"/>
  <c r="O400" i="17"/>
  <c r="Q433" i="17"/>
  <c r="S446" i="15" s="1"/>
  <c r="O433" i="17"/>
  <c r="Q466" i="17"/>
  <c r="S479" i="15" s="1"/>
  <c r="O466" i="17"/>
  <c r="Q502" i="17"/>
  <c r="S515" i="15" s="1"/>
  <c r="O502" i="17"/>
  <c r="Q537" i="17"/>
  <c r="S550" i="15" s="1"/>
  <c r="O537" i="17"/>
  <c r="Q571" i="17"/>
  <c r="S584" i="15" s="1"/>
  <c r="O571" i="17"/>
  <c r="Q605" i="17"/>
  <c r="S618" i="15" s="1"/>
  <c r="O605" i="17"/>
  <c r="Q638" i="17"/>
  <c r="S651" i="15" s="1"/>
  <c r="O638" i="17"/>
  <c r="Q671" i="17"/>
  <c r="S684" i="15" s="1"/>
  <c r="O671" i="17"/>
  <c r="Q703" i="17"/>
  <c r="S716" i="15" s="1"/>
  <c r="O703" i="17"/>
  <c r="Q735" i="17"/>
  <c r="S748" i="15" s="1"/>
  <c r="O735" i="17"/>
  <c r="Q769" i="17"/>
  <c r="S782" i="15" s="1"/>
  <c r="O769" i="17"/>
  <c r="Q804" i="17"/>
  <c r="S817" i="15" s="1"/>
  <c r="O804" i="17"/>
  <c r="Q5" i="17"/>
  <c r="S18" i="15" s="1"/>
  <c r="O5" i="17"/>
  <c r="Q40" i="17"/>
  <c r="S53" i="15" s="1"/>
  <c r="O40" i="17"/>
  <c r="Q73" i="17"/>
  <c r="S86" i="15" s="1"/>
  <c r="O73" i="17"/>
  <c r="Q110" i="17"/>
  <c r="S123" i="15" s="1"/>
  <c r="O110" i="17"/>
  <c r="Q145" i="17"/>
  <c r="S158" i="15" s="1"/>
  <c r="O145" i="17"/>
  <c r="Q179" i="17"/>
  <c r="S192" i="15" s="1"/>
  <c r="O179" i="17"/>
  <c r="Q213" i="17"/>
  <c r="S226" i="15" s="1"/>
  <c r="O213" i="17"/>
  <c r="Q246" i="17"/>
  <c r="S259" i="15" s="1"/>
  <c r="O246" i="17"/>
  <c r="Q282" i="17"/>
  <c r="S295" i="15" s="1"/>
  <c r="O282" i="17"/>
  <c r="Q320" i="17"/>
  <c r="S333" i="15" s="1"/>
  <c r="O320" i="17"/>
  <c r="Q353" i="17"/>
  <c r="S366" i="15" s="1"/>
  <c r="O353" i="17"/>
  <c r="Q385" i="17"/>
  <c r="S398" i="15" s="1"/>
  <c r="O385" i="17"/>
  <c r="Q418" i="17"/>
  <c r="S431" i="15" s="1"/>
  <c r="O418" i="17"/>
  <c r="Q450" i="17"/>
  <c r="S463" i="15" s="1"/>
  <c r="O450" i="17"/>
  <c r="Q484" i="17"/>
  <c r="S497" i="15" s="1"/>
  <c r="O484" i="17"/>
  <c r="Q521" i="17"/>
  <c r="S534" i="15" s="1"/>
  <c r="O521" i="17"/>
  <c r="Q554" i="17"/>
  <c r="S567" i="15" s="1"/>
  <c r="O554" i="17"/>
  <c r="Q588" i="17"/>
  <c r="S601" i="15" s="1"/>
  <c r="O588" i="17"/>
  <c r="Q622" i="17"/>
  <c r="S635" i="15" s="1"/>
  <c r="O622" i="17"/>
  <c r="Q656" i="17"/>
  <c r="S669" i="15" s="1"/>
  <c r="O656" i="17"/>
  <c r="Q688" i="17"/>
  <c r="S701" i="15" s="1"/>
  <c r="O688" i="17"/>
  <c r="Q720" i="17"/>
  <c r="S733" i="15" s="1"/>
  <c r="O720" i="17"/>
  <c r="Q753" i="17"/>
  <c r="S766" i="15" s="1"/>
  <c r="O753" i="17"/>
  <c r="Q786" i="17"/>
  <c r="S799" i="15" s="1"/>
  <c r="O786" i="17"/>
  <c r="Q821" i="17"/>
  <c r="S834" i="15" s="1"/>
  <c r="O821" i="17"/>
  <c r="Q854" i="17"/>
  <c r="S867" i="15" s="1"/>
  <c r="O854" i="17"/>
  <c r="Q888" i="17"/>
  <c r="S901" i="15" s="1"/>
  <c r="O888" i="17"/>
  <c r="Q933" i="17"/>
  <c r="S946" i="15" s="1"/>
  <c r="O933" i="17"/>
  <c r="Q966" i="17"/>
  <c r="S979" i="15" s="1"/>
  <c r="O966" i="17"/>
  <c r="Q998" i="17"/>
  <c r="S1011" i="15" s="1"/>
  <c r="O998" i="17"/>
  <c r="Q1030" i="17"/>
  <c r="S1043" i="15" s="1"/>
  <c r="O1030" i="17"/>
  <c r="Q1063" i="17"/>
  <c r="S1076" i="15" s="1"/>
  <c r="O1063" i="17"/>
  <c r="Q1095" i="17"/>
  <c r="S1108" i="15" s="1"/>
  <c r="O1095" i="17"/>
  <c r="Q1127" i="17"/>
  <c r="S1140" i="15" s="1"/>
  <c r="O1127" i="17"/>
  <c r="Q1159" i="17"/>
  <c r="S1172" i="15" s="1"/>
  <c r="O1159" i="17"/>
  <c r="Q1193" i="17"/>
  <c r="S1206" i="15" s="1"/>
  <c r="O1193" i="17"/>
  <c r="Q1227" i="17"/>
  <c r="S1240" i="15" s="1"/>
  <c r="O1227" i="17"/>
  <c r="Q1262" i="17"/>
  <c r="S1275" i="15" s="1"/>
  <c r="O1262" i="17"/>
  <c r="Q1294" i="17"/>
  <c r="S1307" i="15" s="1"/>
  <c r="O1294" i="17"/>
  <c r="Q1326" i="17"/>
  <c r="S1339" i="15" s="1"/>
  <c r="O1326" i="17"/>
  <c r="Q1358" i="17"/>
  <c r="S1371" i="15" s="1"/>
  <c r="O1358" i="17"/>
  <c r="Q1390" i="17"/>
  <c r="S1403" i="15" s="1"/>
  <c r="O1390" i="17"/>
  <c r="Q1422" i="17"/>
  <c r="S1435" i="15" s="1"/>
  <c r="O1422" i="17"/>
  <c r="Q1455" i="17"/>
  <c r="S1468" i="15" s="1"/>
  <c r="O1455" i="17"/>
  <c r="Q1490" i="17"/>
  <c r="S1503" i="15" s="1"/>
  <c r="O1490" i="17"/>
  <c r="Q1522" i="17"/>
  <c r="S1535" i="15" s="1"/>
  <c r="O1522" i="17"/>
  <c r="Q1555" i="17"/>
  <c r="S1568" i="15" s="1"/>
  <c r="O1555" i="17"/>
  <c r="Q1589" i="17"/>
  <c r="S1602" i="15" s="1"/>
  <c r="O1589" i="17"/>
  <c r="Q1624" i="17"/>
  <c r="S1637" i="15" s="1"/>
  <c r="O1624" i="17"/>
  <c r="Q1655" i="17"/>
  <c r="S1668" i="15" s="1"/>
  <c r="O1655" i="17"/>
  <c r="Q1689" i="17"/>
  <c r="S1702" i="15" s="1"/>
  <c r="O1689" i="17"/>
  <c r="Q1721" i="17"/>
  <c r="S1734" i="15" s="1"/>
  <c r="O1721" i="17"/>
  <c r="Q1753" i="17"/>
  <c r="S1766" i="15" s="1"/>
  <c r="O1753" i="17"/>
  <c r="Q1787" i="17"/>
  <c r="S1800" i="15" s="1"/>
  <c r="O1787" i="17"/>
  <c r="Q1818" i="17"/>
  <c r="S1831" i="15" s="1"/>
  <c r="O1818" i="17"/>
  <c r="Q1854" i="17"/>
  <c r="S1867" i="15" s="1"/>
  <c r="O1854" i="17"/>
  <c r="Q1886" i="17"/>
  <c r="S1899" i="15" s="1"/>
  <c r="O1886" i="17"/>
  <c r="Q1922" i="17"/>
  <c r="S1935" i="15" s="1"/>
  <c r="O1922" i="17"/>
  <c r="Q1951" i="17"/>
  <c r="S1964" i="15" s="1"/>
  <c r="O1951" i="17"/>
  <c r="Q1983" i="17"/>
  <c r="S1996" i="15" s="1"/>
  <c r="O1983" i="17"/>
  <c r="Q2015" i="17"/>
  <c r="S2028" i="15" s="1"/>
  <c r="O2015" i="17"/>
  <c r="Q2049" i="17"/>
  <c r="S2062" i="15" s="1"/>
  <c r="O2049" i="17"/>
  <c r="Q2081" i="17"/>
  <c r="S2094" i="15" s="1"/>
  <c r="O2081" i="17"/>
  <c r="Q2113" i="17"/>
  <c r="S2126" i="15" s="1"/>
  <c r="O2113" i="17"/>
  <c r="Q2145" i="17"/>
  <c r="S2158" i="15" s="1"/>
  <c r="O2145" i="17"/>
  <c r="Q2177" i="17"/>
  <c r="S2190" i="15" s="1"/>
  <c r="O2177" i="17"/>
  <c r="Q2209" i="17"/>
  <c r="S2222" i="15" s="1"/>
  <c r="O2209" i="17"/>
  <c r="Q2240" i="17"/>
  <c r="S2253" i="15" s="1"/>
  <c r="O2240" i="17"/>
  <c r="Q2272" i="17"/>
  <c r="S2285" i="15" s="1"/>
  <c r="O2272" i="17"/>
  <c r="Q2304" i="17"/>
  <c r="S2317" i="15" s="1"/>
  <c r="O2304" i="17"/>
  <c r="Q2336" i="17"/>
  <c r="S2349" i="15" s="1"/>
  <c r="O2336" i="17"/>
  <c r="Q2369" i="17"/>
  <c r="S2382" i="15" s="1"/>
  <c r="O2369" i="17"/>
  <c r="Q2401" i="17"/>
  <c r="S2414" i="15" s="1"/>
  <c r="O2401" i="17"/>
  <c r="Q2434" i="17"/>
  <c r="S2447" i="15" s="1"/>
  <c r="O2434" i="17"/>
  <c r="Q2466" i="17"/>
  <c r="S2479" i="15" s="1"/>
  <c r="O2466" i="17"/>
  <c r="Q2499" i="17"/>
  <c r="S2512" i="15" s="1"/>
  <c r="O2499" i="17"/>
  <c r="Q2531" i="17"/>
  <c r="S2544" i="15" s="1"/>
  <c r="O2531" i="17"/>
  <c r="Q2563" i="17"/>
  <c r="S2576" i="15" s="1"/>
  <c r="O2563" i="17"/>
  <c r="Q2595" i="17"/>
  <c r="S2608" i="15" s="1"/>
  <c r="O2595" i="17"/>
  <c r="Q2627" i="17"/>
  <c r="S2640" i="15" s="1"/>
  <c r="O2627" i="17"/>
  <c r="Q2659" i="17"/>
  <c r="S2672" i="15" s="1"/>
  <c r="O2659" i="17"/>
  <c r="Q2692" i="17"/>
  <c r="S2705" i="15" s="1"/>
  <c r="O2692" i="17"/>
  <c r="Q2725" i="17"/>
  <c r="S2738" i="15" s="1"/>
  <c r="O2725" i="17"/>
  <c r="Q2756" i="17"/>
  <c r="S2769" i="15" s="1"/>
  <c r="O2756" i="17"/>
  <c r="Q2788" i="17"/>
  <c r="S2801" i="15" s="1"/>
  <c r="O2788" i="17"/>
  <c r="Q2820" i="17"/>
  <c r="S2833" i="15" s="1"/>
  <c r="O2820" i="17"/>
  <c r="Q2850" i="17"/>
  <c r="S2863" i="15" s="1"/>
  <c r="O2850" i="17"/>
  <c r="Q2882" i="17"/>
  <c r="S2895" i="15" s="1"/>
  <c r="O2882" i="17"/>
  <c r="Q2912" i="17"/>
  <c r="S2925" i="15" s="1"/>
  <c r="O2912" i="17"/>
  <c r="Q2944" i="17"/>
  <c r="S2957" i="15" s="1"/>
  <c r="O2944" i="17"/>
  <c r="Q2976" i="17"/>
  <c r="S2989" i="15" s="1"/>
  <c r="O2976" i="17"/>
  <c r="Q3008" i="17"/>
  <c r="S3021" i="15" s="1"/>
  <c r="O3008" i="17"/>
  <c r="Q3040" i="17"/>
  <c r="S3053" i="15" s="1"/>
  <c r="O3040" i="17"/>
  <c r="Q3073" i="17"/>
  <c r="S3086" i="15" s="1"/>
  <c r="O3073" i="17"/>
  <c r="Q3105" i="17"/>
  <c r="S3118" i="15" s="1"/>
  <c r="O3105" i="17"/>
  <c r="Q3139" i="17"/>
  <c r="S3152" i="15" s="1"/>
  <c r="O3139" i="17"/>
  <c r="Q3170" i="17"/>
  <c r="S3183" i="15" s="1"/>
  <c r="O3170" i="17"/>
  <c r="Q3203" i="17"/>
  <c r="S3216" i="15" s="1"/>
  <c r="O3203" i="17"/>
  <c r="Q3236" i="17"/>
  <c r="S3249" i="15" s="1"/>
  <c r="O3236" i="17"/>
  <c r="Q3268" i="17"/>
  <c r="S3281" i="15" s="1"/>
  <c r="O3268" i="17"/>
  <c r="Q3301" i="17"/>
  <c r="S3314" i="15" s="1"/>
  <c r="O3301" i="17"/>
  <c r="Q3333" i="17"/>
  <c r="S3346" i="15" s="1"/>
  <c r="O3333" i="17"/>
  <c r="Q3365" i="17"/>
  <c r="S3378" i="15" s="1"/>
  <c r="O3365" i="17"/>
  <c r="Q3397" i="17"/>
  <c r="S3410" i="15" s="1"/>
  <c r="O3397" i="17"/>
  <c r="Q3429" i="17"/>
  <c r="S3442" i="15" s="1"/>
  <c r="O3429" i="17"/>
  <c r="Q3476" i="17"/>
  <c r="O3476" i="17"/>
  <c r="Q3508" i="17"/>
  <c r="O3508" i="17"/>
  <c r="Q3540" i="17"/>
  <c r="O3540" i="17"/>
  <c r="Q3572" i="17"/>
  <c r="O3572" i="17"/>
  <c r="Q3604" i="17"/>
  <c r="O3604" i="17"/>
  <c r="Q902" i="17"/>
  <c r="S915" i="15" s="1"/>
  <c r="O902" i="17"/>
  <c r="Q934" i="17"/>
  <c r="S947" i="15" s="1"/>
  <c r="O934" i="17"/>
  <c r="Q967" i="17"/>
  <c r="S980" i="15" s="1"/>
  <c r="O967" i="17"/>
  <c r="Q999" i="17"/>
  <c r="S1012" i="15" s="1"/>
  <c r="O999" i="17"/>
  <c r="Q1031" i="17"/>
  <c r="S1044" i="15" s="1"/>
  <c r="O1031" i="17"/>
  <c r="Q1064" i="17"/>
  <c r="S1077" i="15" s="1"/>
  <c r="O1064" i="17"/>
  <c r="Q1096" i="17"/>
  <c r="S1109" i="15" s="1"/>
  <c r="O1096" i="17"/>
  <c r="Q1128" i="17"/>
  <c r="S1141" i="15" s="1"/>
  <c r="O1128" i="17"/>
  <c r="Q1160" i="17"/>
  <c r="S1173" i="15" s="1"/>
  <c r="O1160" i="17"/>
  <c r="Q1194" i="17"/>
  <c r="S1207" i="15" s="1"/>
  <c r="O1194" i="17"/>
  <c r="Q1228" i="17"/>
  <c r="S1241" i="15" s="1"/>
  <c r="O1228" i="17"/>
  <c r="Q1263" i="17"/>
  <c r="S1276" i="15" s="1"/>
  <c r="O1263" i="17"/>
  <c r="Q1295" i="17"/>
  <c r="S1308" i="15" s="1"/>
  <c r="O1295" i="17"/>
  <c r="Q1327" i="17"/>
  <c r="S1340" i="15" s="1"/>
  <c r="O1327" i="17"/>
  <c r="Q1359" i="17"/>
  <c r="S1372" i="15" s="1"/>
  <c r="O1359" i="17"/>
  <c r="Q1391" i="17"/>
  <c r="S1404" i="15" s="1"/>
  <c r="O1391" i="17"/>
  <c r="Q1424" i="17"/>
  <c r="S1437" i="15" s="1"/>
  <c r="O1424" i="17"/>
  <c r="Q1456" i="17"/>
  <c r="S1469" i="15" s="1"/>
  <c r="O1456" i="17"/>
  <c r="Q1491" i="17"/>
  <c r="S1504" i="15" s="1"/>
  <c r="O1491" i="17"/>
  <c r="Q1523" i="17"/>
  <c r="S1536" i="15" s="1"/>
  <c r="O1523" i="17"/>
  <c r="Q1556" i="17"/>
  <c r="S1569" i="15" s="1"/>
  <c r="O1556" i="17"/>
  <c r="Q1590" i="17"/>
  <c r="S1603" i="15" s="1"/>
  <c r="O1590" i="17"/>
  <c r="Q1625" i="17"/>
  <c r="S1638" i="15" s="1"/>
  <c r="O1625" i="17"/>
  <c r="Q1656" i="17"/>
  <c r="S1669" i="15" s="1"/>
  <c r="O1656" i="17"/>
  <c r="Q1690" i="17"/>
  <c r="S1703" i="15" s="1"/>
  <c r="O1690" i="17"/>
  <c r="Q1722" i="17"/>
  <c r="S1735" i="15" s="1"/>
  <c r="O1722" i="17"/>
  <c r="Q1754" i="17"/>
  <c r="S1767" i="15" s="1"/>
  <c r="O1754" i="17"/>
  <c r="Q1788" i="17"/>
  <c r="S1801" i="15" s="1"/>
  <c r="O1788" i="17"/>
  <c r="Q1819" i="17"/>
  <c r="S1832" i="15" s="1"/>
  <c r="O1819" i="17"/>
  <c r="Q1855" i="17"/>
  <c r="S1868" i="15" s="1"/>
  <c r="O1855" i="17"/>
  <c r="Q1887" i="17"/>
  <c r="S1900" i="15" s="1"/>
  <c r="O1887" i="17"/>
  <c r="Q1923" i="17"/>
  <c r="S1936" i="15" s="1"/>
  <c r="O1923" i="17"/>
  <c r="Q1952" i="17"/>
  <c r="S1965" i="15" s="1"/>
  <c r="O1952" i="17"/>
  <c r="Q1984" i="17"/>
  <c r="S1997" i="15" s="1"/>
  <c r="O1984" i="17"/>
  <c r="Q2016" i="17"/>
  <c r="S2029" i="15" s="1"/>
  <c r="O2016" i="17"/>
  <c r="Q2050" i="17"/>
  <c r="S2063" i="15" s="1"/>
  <c r="O2050" i="17"/>
  <c r="Q2082" i="17"/>
  <c r="S2095" i="15" s="1"/>
  <c r="O2082" i="17"/>
  <c r="Q2114" i="17"/>
  <c r="S2127" i="15" s="1"/>
  <c r="O2114" i="17"/>
  <c r="Q2146" i="17"/>
  <c r="S2159" i="15" s="1"/>
  <c r="O2146" i="17"/>
  <c r="Q2178" i="17"/>
  <c r="S2191" i="15" s="1"/>
  <c r="O2178" i="17"/>
  <c r="Q2210" i="17"/>
  <c r="S2223" i="15" s="1"/>
  <c r="O2210" i="17"/>
  <c r="Q2241" i="17"/>
  <c r="S2254" i="15" s="1"/>
  <c r="O2241" i="17"/>
  <c r="Q2273" i="17"/>
  <c r="S2286" i="15" s="1"/>
  <c r="O2273" i="17"/>
  <c r="Q2305" i="17"/>
  <c r="S2318" i="15" s="1"/>
  <c r="O2305" i="17"/>
  <c r="Q2337" i="17"/>
  <c r="S2350" i="15" s="1"/>
  <c r="O2337" i="17"/>
  <c r="Q2370" i="17"/>
  <c r="S2383" i="15" s="1"/>
  <c r="O2370" i="17"/>
  <c r="Q2402" i="17"/>
  <c r="S2415" i="15" s="1"/>
  <c r="O2402" i="17"/>
  <c r="Q2435" i="17"/>
  <c r="S2448" i="15" s="1"/>
  <c r="O2435" i="17"/>
  <c r="Q2468" i="17"/>
  <c r="S2481" i="15" s="1"/>
  <c r="O2468" i="17"/>
  <c r="Q2500" i="17"/>
  <c r="S2513" i="15" s="1"/>
  <c r="O2500" i="17"/>
  <c r="Q2532" i="17"/>
  <c r="S2545" i="15" s="1"/>
  <c r="O2532" i="17"/>
  <c r="Q2564" i="17"/>
  <c r="S2577" i="15" s="1"/>
  <c r="O2564" i="17"/>
  <c r="Q2596" i="17"/>
  <c r="S2609" i="15" s="1"/>
  <c r="O2596" i="17"/>
  <c r="Q2628" i="17"/>
  <c r="S2641" i="15" s="1"/>
  <c r="O2628" i="17"/>
  <c r="Q2660" i="17"/>
  <c r="S2673" i="15" s="1"/>
  <c r="O2660" i="17"/>
  <c r="Q2693" i="17"/>
  <c r="S2706" i="15" s="1"/>
  <c r="O2693" i="17"/>
  <c r="Q2726" i="17"/>
  <c r="S2739" i="15" s="1"/>
  <c r="O2726" i="17"/>
  <c r="Q2757" i="17"/>
  <c r="S2770" i="15" s="1"/>
  <c r="O2757" i="17"/>
  <c r="Q2789" i="17"/>
  <c r="S2802" i="15" s="1"/>
  <c r="O2789" i="17"/>
  <c r="Q2821" i="17"/>
  <c r="S2834" i="15" s="1"/>
  <c r="O2821" i="17"/>
  <c r="Q2851" i="17"/>
  <c r="S2864" i="15" s="1"/>
  <c r="O2851" i="17"/>
  <c r="Q2883" i="17"/>
  <c r="S2896" i="15" s="1"/>
  <c r="O2883" i="17"/>
  <c r="Q2913" i="17"/>
  <c r="S2926" i="15" s="1"/>
  <c r="O2913" i="17"/>
  <c r="Q2945" i="17"/>
  <c r="S2958" i="15" s="1"/>
  <c r="O2945" i="17"/>
  <c r="Q2977" i="17"/>
  <c r="S2990" i="15" s="1"/>
  <c r="O2977" i="17"/>
  <c r="Q3009" i="17"/>
  <c r="S3022" i="15" s="1"/>
  <c r="O3009" i="17"/>
  <c r="Q3041" i="17"/>
  <c r="S3054" i="15" s="1"/>
  <c r="O3041" i="17"/>
  <c r="Q3074" i="17"/>
  <c r="S3087" i="15" s="1"/>
  <c r="O3074" i="17"/>
  <c r="Q3106" i="17"/>
  <c r="S3119" i="15" s="1"/>
  <c r="O3106" i="17"/>
  <c r="Q3140" i="17"/>
  <c r="S3153" i="15" s="1"/>
  <c r="O3140" i="17"/>
  <c r="Q3171" i="17"/>
  <c r="S3184" i="15" s="1"/>
  <c r="O3171" i="17"/>
  <c r="Q3204" i="17"/>
  <c r="S3217" i="15" s="1"/>
  <c r="O3204" i="17"/>
  <c r="Q3237" i="17"/>
  <c r="S3250" i="15" s="1"/>
  <c r="O3237" i="17"/>
  <c r="Q3269" i="17"/>
  <c r="S3282" i="15" s="1"/>
  <c r="O3269" i="17"/>
  <c r="Q3302" i="17"/>
  <c r="S3315" i="15" s="1"/>
  <c r="O3302" i="17"/>
  <c r="Q3334" i="17"/>
  <c r="S3347" i="15" s="1"/>
  <c r="O3334" i="17"/>
  <c r="Q3366" i="17"/>
  <c r="S3379" i="15" s="1"/>
  <c r="O3366" i="17"/>
  <c r="Q3398" i="17"/>
  <c r="S3411" i="15" s="1"/>
  <c r="Q3430" i="17"/>
  <c r="S3443" i="15" s="1"/>
  <c r="O3430" i="17"/>
  <c r="Q3477" i="17"/>
  <c r="O3477" i="17"/>
  <c r="Q3509" i="17"/>
  <c r="O3509" i="17"/>
  <c r="Q3541" i="17"/>
  <c r="O3541" i="17"/>
  <c r="Q3573" i="17"/>
  <c r="O3573" i="17"/>
  <c r="Q3605" i="17"/>
  <c r="O3605" i="17"/>
  <c r="Q845" i="17"/>
  <c r="S858" i="15" s="1"/>
  <c r="O845" i="17"/>
  <c r="Q878" i="17"/>
  <c r="S891" i="15" s="1"/>
  <c r="O878" i="17"/>
  <c r="Q911" i="17"/>
  <c r="S924" i="15" s="1"/>
  <c r="O911" i="17"/>
  <c r="Q943" i="17"/>
  <c r="S956" i="15" s="1"/>
  <c r="O943" i="17"/>
  <c r="Q976" i="17"/>
  <c r="S989" i="15" s="1"/>
  <c r="O976" i="17"/>
  <c r="Q1008" i="17"/>
  <c r="S1021" i="15" s="1"/>
  <c r="O1008" i="17"/>
  <c r="Q1040" i="17"/>
  <c r="S1053" i="15" s="1"/>
  <c r="O1040" i="17"/>
  <c r="Q1073" i="17"/>
  <c r="S1086" i="15" s="1"/>
  <c r="O1073" i="17"/>
  <c r="Q1105" i="17"/>
  <c r="S1118" i="15" s="1"/>
  <c r="O1105" i="17"/>
  <c r="Q1137" i="17"/>
  <c r="S1150" i="15" s="1"/>
  <c r="O1137" i="17"/>
  <c r="Q1170" i="17"/>
  <c r="S1183" i="15" s="1"/>
  <c r="O1170" i="17"/>
  <c r="Q1204" i="17"/>
  <c r="S1217" i="15" s="1"/>
  <c r="O1204" i="17"/>
  <c r="Q1238" i="17"/>
  <c r="S1251" i="15" s="1"/>
  <c r="O1238" i="17"/>
  <c r="Q1272" i="17"/>
  <c r="S1285" i="15" s="1"/>
  <c r="O1272" i="17"/>
  <c r="Q1304" i="17"/>
  <c r="S1317" i="15" s="1"/>
  <c r="O1304" i="17"/>
  <c r="Q1336" i="17"/>
  <c r="S1349" i="15" s="1"/>
  <c r="O1336" i="17"/>
  <c r="Q1368" i="17"/>
  <c r="S1381" i="15" s="1"/>
  <c r="O1368" i="17"/>
  <c r="Q1400" i="17"/>
  <c r="S1413" i="15" s="1"/>
  <c r="O1400" i="17"/>
  <c r="Q1433" i="17"/>
  <c r="S1446" i="15" s="1"/>
  <c r="O1433" i="17"/>
  <c r="Q1464" i="17"/>
  <c r="S1477" i="15" s="1"/>
  <c r="O1464" i="17"/>
  <c r="Q1500" i="17"/>
  <c r="S1513" i="15" s="1"/>
  <c r="O1500" i="17"/>
  <c r="Q1532" i="17"/>
  <c r="S1545" i="15" s="1"/>
  <c r="O1532" i="17"/>
  <c r="Q1565" i="17"/>
  <c r="S1578" i="15" s="1"/>
  <c r="O1565" i="17"/>
  <c r="Q1600" i="17"/>
  <c r="S1613" i="15" s="1"/>
  <c r="O1600" i="17"/>
  <c r="Q1634" i="17"/>
  <c r="S1647" i="15" s="1"/>
  <c r="O1634" i="17"/>
  <c r="Q1666" i="17"/>
  <c r="S1679" i="15" s="1"/>
  <c r="O1666" i="17"/>
  <c r="Q1699" i="17"/>
  <c r="S1712" i="15" s="1"/>
  <c r="O1699" i="17"/>
  <c r="Q1731" i="17"/>
  <c r="S1744" i="15" s="1"/>
  <c r="O1731" i="17"/>
  <c r="Q1763" i="17"/>
  <c r="S1776" i="15" s="1"/>
  <c r="O1763" i="17"/>
  <c r="Q1796" i="17"/>
  <c r="S1809" i="15" s="1"/>
  <c r="O1796" i="17"/>
  <c r="Q1829" i="17"/>
  <c r="S1842" i="15" s="1"/>
  <c r="O1829" i="17"/>
  <c r="Q1864" i="17"/>
  <c r="S1877" i="15" s="1"/>
  <c r="O1864" i="17"/>
  <c r="Q1895" i="17"/>
  <c r="S1908" i="15" s="1"/>
  <c r="O1895" i="17"/>
  <c r="Q1931" i="17"/>
  <c r="S1944" i="15" s="1"/>
  <c r="O1931" i="17"/>
  <c r="Q1962" i="17"/>
  <c r="S1975" i="15" s="1"/>
  <c r="O1962" i="17"/>
  <c r="Q1992" i="17"/>
  <c r="S2005" i="15" s="1"/>
  <c r="O1992" i="17"/>
  <c r="Q2025" i="17"/>
  <c r="S2038" i="15" s="1"/>
  <c r="O2025" i="17"/>
  <c r="Q2059" i="17"/>
  <c r="S2072" i="15" s="1"/>
  <c r="O2059" i="17"/>
  <c r="Q2091" i="17"/>
  <c r="S2104" i="15" s="1"/>
  <c r="O2091" i="17"/>
  <c r="Q2123" i="17"/>
  <c r="S2136" i="15" s="1"/>
  <c r="O2123" i="17"/>
  <c r="Q2155" i="17"/>
  <c r="S2168" i="15" s="1"/>
  <c r="O2155" i="17"/>
  <c r="Q2187" i="17"/>
  <c r="S2200" i="15" s="1"/>
  <c r="O2187" i="17"/>
  <c r="Q2218" i="17"/>
  <c r="S2231" i="15" s="1"/>
  <c r="O2218" i="17"/>
  <c r="Q2250" i="17"/>
  <c r="S2263" i="15" s="1"/>
  <c r="O2250" i="17"/>
  <c r="Q2282" i="17"/>
  <c r="S2295" i="15" s="1"/>
  <c r="O2282" i="17"/>
  <c r="Q2314" i="17"/>
  <c r="S2327" i="15" s="1"/>
  <c r="O2314" i="17"/>
  <c r="Q2347" i="17"/>
  <c r="S2360" i="15" s="1"/>
  <c r="O2347" i="17"/>
  <c r="Q2379" i="17"/>
  <c r="S2392" i="15" s="1"/>
  <c r="O2379" i="17"/>
  <c r="Q2412" i="17"/>
  <c r="S2425" i="15" s="1"/>
  <c r="O2412" i="17"/>
  <c r="Q2444" i="17"/>
  <c r="S2457" i="15" s="1"/>
  <c r="O2444" i="17"/>
  <c r="Q2477" i="17"/>
  <c r="S2490" i="15" s="1"/>
  <c r="O2477" i="17"/>
  <c r="Q2509" i="17"/>
  <c r="S2522" i="15" s="1"/>
  <c r="O2509" i="17"/>
  <c r="Q2541" i="17"/>
  <c r="S2554" i="15" s="1"/>
  <c r="O2541" i="17"/>
  <c r="Q2573" i="17"/>
  <c r="S2586" i="15" s="1"/>
  <c r="O2573" i="17"/>
  <c r="Q2605" i="17"/>
  <c r="S2618" i="15" s="1"/>
  <c r="O2605" i="17"/>
  <c r="Q2637" i="17"/>
  <c r="S2650" i="15" s="1"/>
  <c r="O2637" i="17"/>
  <c r="Q2669" i="17"/>
  <c r="S2682" i="15" s="1"/>
  <c r="O2669" i="17"/>
  <c r="Q2702" i="17"/>
  <c r="S2715" i="15" s="1"/>
  <c r="O2702" i="17"/>
  <c r="Q2735" i="17"/>
  <c r="S2748" i="15" s="1"/>
  <c r="O2735" i="17"/>
  <c r="Q2766" i="17"/>
  <c r="S2779" i="15" s="1"/>
  <c r="O2766" i="17"/>
  <c r="Q2798" i="17"/>
  <c r="S2811" i="15" s="1"/>
  <c r="O2798" i="17"/>
  <c r="Q2831" i="17"/>
  <c r="S2844" i="15" s="1"/>
  <c r="O2831" i="17"/>
  <c r="Q2860" i="17"/>
  <c r="S2873" i="15" s="1"/>
  <c r="O2860" i="17"/>
  <c r="Q2892" i="17"/>
  <c r="S2905" i="15" s="1"/>
  <c r="O2892" i="17"/>
  <c r="Q2922" i="17"/>
  <c r="S2935" i="15" s="1"/>
  <c r="O2922" i="17"/>
  <c r="Q2954" i="17"/>
  <c r="S2967" i="15" s="1"/>
  <c r="O2954" i="17"/>
  <c r="Q2986" i="17"/>
  <c r="S2999" i="15" s="1"/>
  <c r="O2986" i="17"/>
  <c r="Q3018" i="17"/>
  <c r="S3031" i="15" s="1"/>
  <c r="O3018" i="17"/>
  <c r="Q3050" i="17"/>
  <c r="S3063" i="15" s="1"/>
  <c r="O3050" i="17"/>
  <c r="Q3083" i="17"/>
  <c r="S3096" i="15" s="1"/>
  <c r="O3083" i="17"/>
  <c r="Q3116" i="17"/>
  <c r="S3129" i="15" s="1"/>
  <c r="O3116" i="17"/>
  <c r="Q3148" i="17"/>
  <c r="S3161" i="15" s="1"/>
  <c r="O3148" i="17"/>
  <c r="Q3180" i="17"/>
  <c r="S3193" i="15" s="1"/>
  <c r="O3180" i="17"/>
  <c r="Q3213" i="17"/>
  <c r="S3226" i="15" s="1"/>
  <c r="O3213" i="17"/>
  <c r="Q3246" i="17"/>
  <c r="S3259" i="15" s="1"/>
  <c r="O3246" i="17"/>
  <c r="Q3278" i="17"/>
  <c r="S3291" i="15" s="1"/>
  <c r="O3278" i="17"/>
  <c r="Q3311" i="17"/>
  <c r="S3324" i="15" s="1"/>
  <c r="O3311" i="17"/>
  <c r="Q3343" i="17"/>
  <c r="S3356" i="15" s="1"/>
  <c r="O3343" i="17"/>
  <c r="Q3375" i="17"/>
  <c r="S3388" i="15" s="1"/>
  <c r="O3375" i="17"/>
  <c r="Q3407" i="17"/>
  <c r="S3420" i="15" s="1"/>
  <c r="O3407" i="17"/>
  <c r="Q3439" i="17"/>
  <c r="S3452" i="15" s="1"/>
  <c r="O3439" i="17"/>
  <c r="Q3454" i="17"/>
  <c r="O3454" i="17"/>
  <c r="Q3486" i="17"/>
  <c r="O3486" i="17"/>
  <c r="Q3518" i="17"/>
  <c r="O3518" i="17"/>
  <c r="Q3550" i="17"/>
  <c r="O3550" i="17"/>
  <c r="Q3582" i="17"/>
  <c r="O3582" i="17"/>
  <c r="Q3614" i="17"/>
  <c r="O3614" i="17"/>
  <c r="Q920" i="17"/>
  <c r="S933" i="15" s="1"/>
  <c r="O920" i="17"/>
  <c r="Q952" i="17"/>
  <c r="S965" i="15" s="1"/>
  <c r="O952" i="17"/>
  <c r="Q985" i="17"/>
  <c r="S998" i="15" s="1"/>
  <c r="O985" i="17"/>
  <c r="Q1017" i="17"/>
  <c r="S1030" i="15" s="1"/>
  <c r="O1017" i="17"/>
  <c r="Q1049" i="17"/>
  <c r="S1062" i="15" s="1"/>
  <c r="O1049" i="17"/>
  <c r="Q1082" i="17"/>
  <c r="S1095" i="15" s="1"/>
  <c r="O1082" i="17"/>
  <c r="Q1114" i="17"/>
  <c r="S1127" i="15" s="1"/>
  <c r="O1114" i="17"/>
  <c r="Q1146" i="17"/>
  <c r="S1159" i="15" s="1"/>
  <c r="O1146" i="17"/>
  <c r="Q1179" i="17"/>
  <c r="S1192" i="15" s="1"/>
  <c r="O1179" i="17"/>
  <c r="Q1214" i="17"/>
  <c r="S1227" i="15" s="1"/>
  <c r="O1214" i="17"/>
  <c r="Q1247" i="17"/>
  <c r="S1260" i="15" s="1"/>
  <c r="O1247" i="17"/>
  <c r="Q1281" i="17"/>
  <c r="S1294" i="15" s="1"/>
  <c r="O1281" i="17"/>
  <c r="Q1313" i="17"/>
  <c r="S1326" i="15" s="1"/>
  <c r="O1313" i="17"/>
  <c r="Q1345" i="17"/>
  <c r="S1358" i="15" s="1"/>
  <c r="O1345" i="17"/>
  <c r="Q1377" i="17"/>
  <c r="S1390" i="15" s="1"/>
  <c r="O1377" i="17"/>
  <c r="Q1409" i="17"/>
  <c r="S1422" i="15" s="1"/>
  <c r="O1409" i="17"/>
  <c r="Q1442" i="17"/>
  <c r="S1455" i="15" s="1"/>
  <c r="O1442" i="17"/>
  <c r="Q1475" i="17"/>
  <c r="S1488" i="15" s="1"/>
  <c r="O1475" i="17"/>
  <c r="Q1509" i="17"/>
  <c r="S1522" i="15" s="1"/>
  <c r="O1509" i="17"/>
  <c r="Q1541" i="17"/>
  <c r="S1554" i="15" s="1"/>
  <c r="O1541" i="17"/>
  <c r="Q1574" i="17"/>
  <c r="S1587" i="15" s="1"/>
  <c r="O1574" i="17"/>
  <c r="Q1611" i="17"/>
  <c r="S1624" i="15" s="1"/>
  <c r="O1611" i="17"/>
  <c r="Q1642" i="17"/>
  <c r="S1655" i="15" s="1"/>
  <c r="O1642" i="17"/>
  <c r="Q1675" i="17"/>
  <c r="S1688" i="15" s="1"/>
  <c r="O1675" i="17"/>
  <c r="Q1708" i="17"/>
  <c r="S1721" i="15" s="1"/>
  <c r="O1708" i="17"/>
  <c r="Q1740" i="17"/>
  <c r="S1753" i="15" s="1"/>
  <c r="O1740" i="17"/>
  <c r="Q1772" i="17"/>
  <c r="S1785" i="15" s="1"/>
  <c r="O1772" i="17"/>
  <c r="Q1806" i="17"/>
  <c r="S1819" i="15" s="1"/>
  <c r="O1806" i="17"/>
  <c r="Q1838" i="17"/>
  <c r="S1851" i="15" s="1"/>
  <c r="O1838" i="17"/>
  <c r="Q1873" i="17"/>
  <c r="S1886" i="15" s="1"/>
  <c r="O1873" i="17"/>
  <c r="Q1904" i="17"/>
  <c r="S1917" i="15" s="1"/>
  <c r="O1904" i="17"/>
  <c r="Q1938" i="17"/>
  <c r="S1951" i="15" s="1"/>
  <c r="O1938" i="17"/>
  <c r="Q1971" i="17"/>
  <c r="S1984" i="15" s="1"/>
  <c r="O1971" i="17"/>
  <c r="Q2003" i="17"/>
  <c r="S2016" i="15" s="1"/>
  <c r="O2003" i="17"/>
  <c r="Q2035" i="17"/>
  <c r="S2048" i="15" s="1"/>
  <c r="O2035" i="17"/>
  <c r="Q2068" i="17"/>
  <c r="S2081" i="15" s="1"/>
  <c r="O2068" i="17"/>
  <c r="Q2100" i="17"/>
  <c r="S2113" i="15" s="1"/>
  <c r="O2100" i="17"/>
  <c r="Q2132" i="17"/>
  <c r="S2145" i="15" s="1"/>
  <c r="O2132" i="17"/>
  <c r="Q2165" i="17"/>
  <c r="S2178" i="15" s="1"/>
  <c r="O2165" i="17"/>
  <c r="Q2227" i="17"/>
  <c r="S2240" i="15" s="1"/>
  <c r="O2227" i="17"/>
  <c r="Q2259" i="17"/>
  <c r="S2272" i="15" s="1"/>
  <c r="O2259" i="17"/>
  <c r="Q2291" i="17"/>
  <c r="S2304" i="15" s="1"/>
  <c r="O2291" i="17"/>
  <c r="Q2323" i="17"/>
  <c r="S2336" i="15" s="1"/>
  <c r="O2323" i="17"/>
  <c r="Q2356" i="17"/>
  <c r="S2369" i="15" s="1"/>
  <c r="O2356" i="17"/>
  <c r="Q2388" i="17"/>
  <c r="S2401" i="15" s="1"/>
  <c r="O2388" i="17"/>
  <c r="Q2421" i="17"/>
  <c r="S2434" i="15" s="1"/>
  <c r="O2421" i="17"/>
  <c r="Q2453" i="17"/>
  <c r="S2466" i="15" s="1"/>
  <c r="O2453" i="17"/>
  <c r="Q2486" i="17"/>
  <c r="S2499" i="15" s="1"/>
  <c r="O2486" i="17"/>
  <c r="Q2518" i="17"/>
  <c r="S2531" i="15" s="1"/>
  <c r="O2518" i="17"/>
  <c r="Q2550" i="17"/>
  <c r="S2563" i="15" s="1"/>
  <c r="O2550" i="17"/>
  <c r="Q2582" i="17"/>
  <c r="S2595" i="15" s="1"/>
  <c r="O2582" i="17"/>
  <c r="Q2614" i="17"/>
  <c r="S2627" i="15" s="1"/>
  <c r="O2614" i="17"/>
  <c r="Q2646" i="17"/>
  <c r="S2659" i="15" s="1"/>
  <c r="O2646" i="17"/>
  <c r="Q2678" i="17"/>
  <c r="S2691" i="15" s="1"/>
  <c r="O2678" i="17"/>
  <c r="Q2712" i="17"/>
  <c r="S2725" i="15" s="1"/>
  <c r="O2712" i="17"/>
  <c r="Q2743" i="17"/>
  <c r="S2756" i="15" s="1"/>
  <c r="O2743" i="17"/>
  <c r="Q2775" i="17"/>
  <c r="S2788" i="15" s="1"/>
  <c r="O2775" i="17"/>
  <c r="Q2807" i="17"/>
  <c r="S2820" i="15" s="1"/>
  <c r="O2807" i="17"/>
  <c r="Q2869" i="17"/>
  <c r="S2882" i="15" s="1"/>
  <c r="O2869" i="17"/>
  <c r="Q2899" i="17"/>
  <c r="S2912" i="15" s="1"/>
  <c r="O2899" i="17"/>
  <c r="Q2931" i="17"/>
  <c r="S2944" i="15" s="1"/>
  <c r="O2931" i="17"/>
  <c r="Q2963" i="17"/>
  <c r="S2976" i="15" s="1"/>
  <c r="O2963" i="17"/>
  <c r="Q2995" i="17"/>
  <c r="S3008" i="15" s="1"/>
  <c r="O2995" i="17"/>
  <c r="Q3027" i="17"/>
  <c r="S3040" i="15" s="1"/>
  <c r="O3027" i="17"/>
  <c r="Q3059" i="17"/>
  <c r="S3072" i="15" s="1"/>
  <c r="O3059" i="17"/>
  <c r="Q3092" i="17"/>
  <c r="S3105" i="15" s="1"/>
  <c r="O3092" i="17"/>
  <c r="Q3126" i="17"/>
  <c r="S3139" i="15" s="1"/>
  <c r="O3126" i="17"/>
  <c r="Q3157" i="17"/>
  <c r="S3170" i="15" s="1"/>
  <c r="O3157" i="17"/>
  <c r="Q3189" i="17"/>
  <c r="S3202" i="15" s="1"/>
  <c r="O3189" i="17"/>
  <c r="Q3223" i="17"/>
  <c r="S3236" i="15" s="1"/>
  <c r="O3223" i="17"/>
  <c r="Q3255" i="17"/>
  <c r="S3268" i="15" s="1"/>
  <c r="O3255" i="17"/>
  <c r="Q3288" i="17"/>
  <c r="S3301" i="15" s="1"/>
  <c r="O3288" i="17"/>
  <c r="Q3320" i="17"/>
  <c r="S3333" i="15" s="1"/>
  <c r="O3320" i="17"/>
  <c r="Q3352" i="17"/>
  <c r="S3365" i="15" s="1"/>
  <c r="O3352" i="17"/>
  <c r="Q3384" i="17"/>
  <c r="S3397" i="15" s="1"/>
  <c r="O3384" i="17"/>
  <c r="Q3416" i="17"/>
  <c r="S3429" i="15" s="1"/>
  <c r="O3416" i="17"/>
  <c r="Q3448" i="17"/>
  <c r="S3461" i="15" s="1"/>
  <c r="O3448" i="17"/>
  <c r="Q3463" i="17"/>
  <c r="O3463" i="17"/>
  <c r="Q3495" i="17"/>
  <c r="O3495" i="17"/>
  <c r="Q3527" i="17"/>
  <c r="O3527" i="17"/>
  <c r="Q3559" i="17"/>
  <c r="O3559" i="17"/>
  <c r="Q3591" i="17"/>
  <c r="O3591" i="17"/>
  <c r="Q3623" i="17"/>
  <c r="O3623" i="17"/>
  <c r="Q905" i="17"/>
  <c r="S918" i="15" s="1"/>
  <c r="O905" i="17"/>
  <c r="Q937" i="17"/>
  <c r="S950" i="15" s="1"/>
  <c r="O937" i="17"/>
  <c r="Q970" i="17"/>
  <c r="S983" i="15" s="1"/>
  <c r="O970" i="17"/>
  <c r="Q1002" i="17"/>
  <c r="S1015" i="15" s="1"/>
  <c r="O1002" i="17"/>
  <c r="Q1034" i="17"/>
  <c r="S1047" i="15" s="1"/>
  <c r="O1034" i="17"/>
  <c r="Q1067" i="17"/>
  <c r="S1080" i="15" s="1"/>
  <c r="O1067" i="17"/>
  <c r="Q1099" i="17"/>
  <c r="S1112" i="15" s="1"/>
  <c r="O1099" i="17"/>
  <c r="Q1131" i="17"/>
  <c r="S1144" i="15" s="1"/>
  <c r="O1131" i="17"/>
  <c r="Q1163" i="17"/>
  <c r="S1176" i="15" s="1"/>
  <c r="O1163" i="17"/>
  <c r="Q1197" i="17"/>
  <c r="S1210" i="15" s="1"/>
  <c r="O1197" i="17"/>
  <c r="Q8" i="17"/>
  <c r="S21" i="15" s="1"/>
  <c r="O8" i="17"/>
  <c r="Q33" i="17"/>
  <c r="S46" i="15" s="1"/>
  <c r="O33" i="17"/>
  <c r="Q66" i="17"/>
  <c r="S79" i="15" s="1"/>
  <c r="O66" i="17"/>
  <c r="Q101" i="17"/>
  <c r="S114" i="15" s="1"/>
  <c r="O101" i="17"/>
  <c r="Q138" i="17"/>
  <c r="S151" i="15" s="1"/>
  <c r="O138" i="17"/>
  <c r="Q171" i="17"/>
  <c r="S184" i="15" s="1"/>
  <c r="O171" i="17"/>
  <c r="Q206" i="17"/>
  <c r="S219" i="15" s="1"/>
  <c r="O206" i="17"/>
  <c r="Q239" i="17"/>
  <c r="S252" i="15" s="1"/>
  <c r="O239" i="17"/>
  <c r="Q275" i="17"/>
  <c r="S288" i="15" s="1"/>
  <c r="O275" i="17"/>
  <c r="Q312" i="17"/>
  <c r="S325" i="15" s="1"/>
  <c r="O312" i="17"/>
  <c r="Q346" i="17"/>
  <c r="S359" i="15" s="1"/>
  <c r="O346" i="17"/>
  <c r="Q378" i="17"/>
  <c r="S391" i="15" s="1"/>
  <c r="O378" i="17"/>
  <c r="Q410" i="17"/>
  <c r="S423" i="15" s="1"/>
  <c r="O410" i="17"/>
  <c r="Q443" i="17"/>
  <c r="S456" i="15" s="1"/>
  <c r="O443" i="17"/>
  <c r="Q477" i="17"/>
  <c r="S490" i="15" s="1"/>
  <c r="O477" i="17"/>
  <c r="Q512" i="17"/>
  <c r="S525" i="15" s="1"/>
  <c r="O512" i="17"/>
  <c r="Q547" i="17"/>
  <c r="S560" i="15" s="1"/>
  <c r="O547" i="17"/>
  <c r="Q581" i="17"/>
  <c r="S594" i="15" s="1"/>
  <c r="O581" i="17"/>
  <c r="Q615" i="17"/>
  <c r="S628" i="15" s="1"/>
  <c r="O615" i="17"/>
  <c r="Q649" i="17"/>
  <c r="S662" i="15" s="1"/>
  <c r="O649" i="17"/>
  <c r="Q681" i="17"/>
  <c r="S694" i="15" s="1"/>
  <c r="O681" i="17"/>
  <c r="Q713" i="17"/>
  <c r="S726" i="15" s="1"/>
  <c r="O713" i="17"/>
  <c r="Q746" i="17"/>
  <c r="S759" i="15" s="1"/>
  <c r="O746" i="17"/>
  <c r="Q779" i="17"/>
  <c r="S792" i="15" s="1"/>
  <c r="O779" i="17"/>
  <c r="Q814" i="17"/>
  <c r="S827" i="15" s="1"/>
  <c r="O814" i="17"/>
  <c r="Q847" i="17"/>
  <c r="S860" i="15" s="1"/>
  <c r="O847" i="17"/>
  <c r="Q7" i="17"/>
  <c r="S20" i="15" s="1"/>
  <c r="O7" i="17"/>
  <c r="Q42" i="17"/>
  <c r="S55" i="15" s="1"/>
  <c r="O42" i="17"/>
  <c r="Q75" i="17"/>
  <c r="S88" i="15" s="1"/>
  <c r="O75" i="17"/>
  <c r="Q113" i="17"/>
  <c r="S126" i="15" s="1"/>
  <c r="O113" i="17"/>
  <c r="Q147" i="17"/>
  <c r="S160" i="15" s="1"/>
  <c r="O147" i="17"/>
  <c r="Q182" i="17"/>
  <c r="S195" i="15" s="1"/>
  <c r="O182" i="17"/>
  <c r="Q215" i="17"/>
  <c r="S228" i="15" s="1"/>
  <c r="O215" i="17"/>
  <c r="Q248" i="17"/>
  <c r="S261" i="15" s="1"/>
  <c r="O248" i="17"/>
  <c r="Q285" i="17"/>
  <c r="S298" i="15" s="1"/>
  <c r="O285" i="17"/>
  <c r="Q322" i="17"/>
  <c r="S335" i="15" s="1"/>
  <c r="O322" i="17"/>
  <c r="Q355" i="17"/>
  <c r="S368" i="15" s="1"/>
  <c r="O355" i="17"/>
  <c r="Q387" i="17"/>
  <c r="S400" i="15" s="1"/>
  <c r="O387" i="17"/>
  <c r="Q420" i="17"/>
  <c r="S433" i="15" s="1"/>
  <c r="O420" i="17"/>
  <c r="Q452" i="17"/>
  <c r="S465" i="15" s="1"/>
  <c r="O452" i="17"/>
  <c r="Q523" i="17"/>
  <c r="S536" i="15" s="1"/>
  <c r="O523" i="17"/>
  <c r="Q557" i="17"/>
  <c r="S570" i="15" s="1"/>
  <c r="O557" i="17"/>
  <c r="Q590" i="17"/>
  <c r="S603" i="15" s="1"/>
  <c r="O590" i="17"/>
  <c r="Q624" i="17"/>
  <c r="S637" i="15" s="1"/>
  <c r="O624" i="17"/>
  <c r="Q658" i="17"/>
  <c r="S671" i="15" s="1"/>
  <c r="O658" i="17"/>
  <c r="Q690" i="17"/>
  <c r="S703" i="15" s="1"/>
  <c r="O690" i="17"/>
  <c r="Q43" i="17"/>
  <c r="S56" i="15" s="1"/>
  <c r="O43" i="17"/>
  <c r="Q76" i="17"/>
  <c r="S89" i="15" s="1"/>
  <c r="O76" i="17"/>
  <c r="Q114" i="17"/>
  <c r="S127" i="15" s="1"/>
  <c r="O114" i="17"/>
  <c r="Q148" i="17"/>
  <c r="S161" i="15" s="1"/>
  <c r="O148" i="17"/>
  <c r="Q183" i="17"/>
  <c r="S196" i="15" s="1"/>
  <c r="O183" i="17"/>
  <c r="Q216" i="17"/>
  <c r="S229" i="15" s="1"/>
  <c r="O216" i="17"/>
  <c r="Q249" i="17"/>
  <c r="S262" i="15" s="1"/>
  <c r="O249" i="17"/>
  <c r="Q286" i="17"/>
  <c r="S299" i="15" s="1"/>
  <c r="O286" i="17"/>
  <c r="Q323" i="17"/>
  <c r="S336" i="15" s="1"/>
  <c r="O323" i="17"/>
  <c r="Q356" i="17"/>
  <c r="S369" i="15" s="1"/>
  <c r="O356" i="17"/>
  <c r="Q388" i="17"/>
  <c r="S401" i="15" s="1"/>
  <c r="O388" i="17"/>
  <c r="Q421" i="17"/>
  <c r="S434" i="15" s="1"/>
  <c r="O421" i="17"/>
  <c r="Q453" i="17"/>
  <c r="S466" i="15" s="1"/>
  <c r="O453" i="17"/>
  <c r="Q490" i="17"/>
  <c r="S503" i="15" s="1"/>
  <c r="O490" i="17"/>
  <c r="Q524" i="17"/>
  <c r="S537" i="15" s="1"/>
  <c r="O524" i="17"/>
  <c r="Q558" i="17"/>
  <c r="S571" i="15" s="1"/>
  <c r="O558" i="17"/>
  <c r="Q591" i="17"/>
  <c r="S604" i="15" s="1"/>
  <c r="O591" i="17"/>
  <c r="Q625" i="17"/>
  <c r="S638" i="15" s="1"/>
  <c r="O625" i="17"/>
  <c r="Q659" i="17"/>
  <c r="S672" i="15" s="1"/>
  <c r="O659" i="17"/>
  <c r="Q691" i="17"/>
  <c r="S704" i="15" s="1"/>
  <c r="O691" i="17"/>
  <c r="Q723" i="17"/>
  <c r="S736" i="15" s="1"/>
  <c r="O723" i="17"/>
  <c r="Q756" i="17"/>
  <c r="S769" i="15" s="1"/>
  <c r="O756" i="17"/>
  <c r="Q789" i="17"/>
  <c r="S802" i="15" s="1"/>
  <c r="O789" i="17"/>
  <c r="Q824" i="17"/>
  <c r="S837" i="15" s="1"/>
  <c r="O824" i="17"/>
  <c r="Q857" i="17"/>
  <c r="S870" i="15" s="1"/>
  <c r="O857" i="17"/>
  <c r="Q9" i="17"/>
  <c r="S22" i="15" s="1"/>
  <c r="O9" i="17"/>
  <c r="Q44" i="17"/>
  <c r="S57" i="15" s="1"/>
  <c r="O44" i="17"/>
  <c r="Q77" i="17"/>
  <c r="S90" i="15" s="1"/>
  <c r="O77" i="17"/>
  <c r="Q115" i="17"/>
  <c r="S128" i="15" s="1"/>
  <c r="O115" i="17"/>
  <c r="Q149" i="17"/>
  <c r="S162" i="15" s="1"/>
  <c r="O149" i="17"/>
  <c r="Q184" i="17"/>
  <c r="S197" i="15" s="1"/>
  <c r="O184" i="17"/>
  <c r="Q217" i="17"/>
  <c r="S230" i="15" s="1"/>
  <c r="O217" i="17"/>
  <c r="Q250" i="17"/>
  <c r="S263" i="15" s="1"/>
  <c r="O250" i="17"/>
  <c r="Q287" i="17"/>
  <c r="S300" i="15" s="1"/>
  <c r="O287" i="17"/>
  <c r="Q324" i="17"/>
  <c r="S337" i="15" s="1"/>
  <c r="O324" i="17"/>
  <c r="Q357" i="17"/>
  <c r="S370" i="15" s="1"/>
  <c r="O357" i="17"/>
  <c r="Q389" i="17"/>
  <c r="S402" i="15" s="1"/>
  <c r="O389" i="17"/>
  <c r="Q422" i="17"/>
  <c r="S435" i="15" s="1"/>
  <c r="O422" i="17"/>
  <c r="Q454" i="17"/>
  <c r="S467" i="15" s="1"/>
  <c r="O454" i="17"/>
  <c r="Q491" i="17"/>
  <c r="S504" i="15" s="1"/>
  <c r="O491" i="17"/>
  <c r="Q525" i="17"/>
  <c r="S538" i="15" s="1"/>
  <c r="O525" i="17"/>
  <c r="Q559" i="17"/>
  <c r="S572" i="15" s="1"/>
  <c r="O559" i="17"/>
  <c r="Q592" i="17"/>
  <c r="S605" i="15" s="1"/>
  <c r="O592" i="17"/>
  <c r="Q626" i="17"/>
  <c r="S639" i="15" s="1"/>
  <c r="O626" i="17"/>
  <c r="Q660" i="17"/>
  <c r="S673" i="15" s="1"/>
  <c r="O660" i="17"/>
  <c r="Q692" i="17"/>
  <c r="S705" i="15" s="1"/>
  <c r="O692" i="17"/>
  <c r="Q724" i="17"/>
  <c r="S737" i="15" s="1"/>
  <c r="O724" i="17"/>
  <c r="Q758" i="17"/>
  <c r="S771" i="15" s="1"/>
  <c r="O758" i="17"/>
  <c r="Q792" i="17"/>
  <c r="S805" i="15" s="1"/>
  <c r="O792" i="17"/>
  <c r="Q825" i="17"/>
  <c r="S838" i="15" s="1"/>
  <c r="O825" i="17"/>
  <c r="Q858" i="17"/>
  <c r="S871" i="15" s="1"/>
  <c r="O858" i="17"/>
  <c r="Q892" i="17"/>
  <c r="S905" i="15" s="1"/>
  <c r="O892" i="17"/>
  <c r="Q924" i="17"/>
  <c r="S937" i="15" s="1"/>
  <c r="O924" i="17"/>
  <c r="Q29" i="17"/>
  <c r="S42" i="15" s="1"/>
  <c r="O29" i="17"/>
  <c r="Q62" i="17"/>
  <c r="S75" i="15" s="1"/>
  <c r="O62" i="17"/>
  <c r="Q97" i="17"/>
  <c r="S110" i="15" s="1"/>
  <c r="O97" i="17"/>
  <c r="Q134" i="17"/>
  <c r="S147" i="15" s="1"/>
  <c r="O134" i="17"/>
  <c r="Q167" i="17"/>
  <c r="S180" i="15" s="1"/>
  <c r="O167" i="17"/>
  <c r="Q202" i="17"/>
  <c r="S215" i="15" s="1"/>
  <c r="O202" i="17"/>
  <c r="Q235" i="17"/>
  <c r="S248" i="15" s="1"/>
  <c r="O235" i="17"/>
  <c r="Q271" i="17"/>
  <c r="S284" i="15" s="1"/>
  <c r="O271" i="17"/>
  <c r="Q308" i="17"/>
  <c r="S321" i="15" s="1"/>
  <c r="O308" i="17"/>
  <c r="Q342" i="17"/>
  <c r="S355" i="15" s="1"/>
  <c r="O342" i="17"/>
  <c r="Q374" i="17"/>
  <c r="S387" i="15" s="1"/>
  <c r="O374" i="17"/>
  <c r="Q406" i="17"/>
  <c r="S419" i="15" s="1"/>
  <c r="O406" i="17"/>
  <c r="Q439" i="17"/>
  <c r="S452" i="15" s="1"/>
  <c r="O439" i="17"/>
  <c r="Q473" i="17"/>
  <c r="S486" i="15" s="1"/>
  <c r="O473" i="17"/>
  <c r="Q508" i="17"/>
  <c r="S521" i="15" s="1"/>
  <c r="O508" i="17"/>
  <c r="Q543" i="17"/>
  <c r="S556" i="15" s="1"/>
  <c r="O543" i="17"/>
  <c r="Q577" i="17"/>
  <c r="S590" i="15" s="1"/>
  <c r="O577" i="17"/>
  <c r="Q611" i="17"/>
  <c r="S624" i="15" s="1"/>
  <c r="O611" i="17"/>
  <c r="Q645" i="17"/>
  <c r="S658" i="15" s="1"/>
  <c r="O645" i="17"/>
  <c r="Q677" i="17"/>
  <c r="S690" i="15" s="1"/>
  <c r="O677" i="17"/>
  <c r="Q709" i="17"/>
  <c r="S722" i="15" s="1"/>
  <c r="O709" i="17"/>
  <c r="Q742" i="17"/>
  <c r="S755" i="15" s="1"/>
  <c r="O742" i="17"/>
  <c r="Q775" i="17"/>
  <c r="S788" i="15" s="1"/>
  <c r="O775" i="17"/>
  <c r="Q810" i="17"/>
  <c r="S823" i="15" s="1"/>
  <c r="O810" i="17"/>
  <c r="Q843" i="17"/>
  <c r="S856" i="15" s="1"/>
  <c r="O843" i="17"/>
  <c r="Q875" i="17"/>
  <c r="S888" i="15" s="1"/>
  <c r="O875" i="17"/>
  <c r="Q909" i="17"/>
  <c r="S922" i="15" s="1"/>
  <c r="O909" i="17"/>
  <c r="Q30" i="17"/>
  <c r="S43" i="15" s="1"/>
  <c r="O30" i="17"/>
  <c r="Q63" i="17"/>
  <c r="S76" i="15" s="1"/>
  <c r="O63" i="17"/>
  <c r="Q98" i="17"/>
  <c r="S111" i="15" s="1"/>
  <c r="O98" i="17"/>
  <c r="Q135" i="17"/>
  <c r="S148" i="15" s="1"/>
  <c r="O135" i="17"/>
  <c r="Q168" i="17"/>
  <c r="S181" i="15" s="1"/>
  <c r="O168" i="17"/>
  <c r="Q203" i="17"/>
  <c r="S216" i="15" s="1"/>
  <c r="O203" i="17"/>
  <c r="Q236" i="17"/>
  <c r="S249" i="15" s="1"/>
  <c r="O236" i="17"/>
  <c r="Q272" i="17"/>
  <c r="S285" i="15" s="1"/>
  <c r="O272" i="17"/>
  <c r="Q309" i="17"/>
  <c r="S322" i="15" s="1"/>
  <c r="O309" i="17"/>
  <c r="Q343" i="17"/>
  <c r="S356" i="15" s="1"/>
  <c r="O343" i="17"/>
  <c r="Q375" i="17"/>
  <c r="S388" i="15" s="1"/>
  <c r="O375" i="17"/>
  <c r="Q407" i="17"/>
  <c r="S420" i="15" s="1"/>
  <c r="O407" i="17"/>
  <c r="Q440" i="17"/>
  <c r="S453" i="15" s="1"/>
  <c r="O440" i="17"/>
  <c r="Q474" i="17"/>
  <c r="S487" i="15" s="1"/>
  <c r="O474" i="17"/>
  <c r="Q509" i="17"/>
  <c r="S522" i="15" s="1"/>
  <c r="O509" i="17"/>
  <c r="Q544" i="17"/>
  <c r="S557" i="15" s="1"/>
  <c r="O544" i="17"/>
  <c r="Q578" i="17"/>
  <c r="S591" i="15" s="1"/>
  <c r="O578" i="17"/>
  <c r="Q612" i="17"/>
  <c r="S625" i="15" s="1"/>
  <c r="O612" i="17"/>
  <c r="Q646" i="17"/>
  <c r="S659" i="15" s="1"/>
  <c r="O646" i="17"/>
  <c r="Q678" i="17"/>
  <c r="S691" i="15" s="1"/>
  <c r="O678" i="17"/>
  <c r="Q710" i="17"/>
  <c r="S723" i="15" s="1"/>
  <c r="O710" i="17"/>
  <c r="Q743" i="17"/>
  <c r="S756" i="15" s="1"/>
  <c r="O743" i="17"/>
  <c r="Q776" i="17"/>
  <c r="S789" i="15" s="1"/>
  <c r="O776" i="17"/>
  <c r="Q811" i="17"/>
  <c r="S824" i="15" s="1"/>
  <c r="O811" i="17"/>
  <c r="Q844" i="17"/>
  <c r="S857" i="15" s="1"/>
  <c r="O844" i="17"/>
  <c r="Q877" i="17"/>
  <c r="S890" i="15" s="1"/>
  <c r="O877" i="17"/>
  <c r="Q31" i="17"/>
  <c r="S44" i="15" s="1"/>
  <c r="O31" i="17"/>
  <c r="Q64" i="17"/>
  <c r="S77" i="15" s="1"/>
  <c r="O64" i="17"/>
  <c r="Q99" i="17"/>
  <c r="S112" i="15" s="1"/>
  <c r="O99" i="17"/>
  <c r="Q136" i="17"/>
  <c r="S149" i="15" s="1"/>
  <c r="O136" i="17"/>
  <c r="Q169" i="17"/>
  <c r="S182" i="15" s="1"/>
  <c r="O169" i="17"/>
  <c r="Q204" i="17"/>
  <c r="S217" i="15" s="1"/>
  <c r="O204" i="17"/>
  <c r="Q237" i="17"/>
  <c r="S250" i="15" s="1"/>
  <c r="O237" i="17"/>
  <c r="Q273" i="17"/>
  <c r="S286" i="15" s="1"/>
  <c r="O273" i="17"/>
  <c r="Q310" i="17"/>
  <c r="S323" i="15" s="1"/>
  <c r="O310" i="17"/>
  <c r="Q344" i="17"/>
  <c r="S357" i="15" s="1"/>
  <c r="O344" i="17"/>
  <c r="Q376" i="17"/>
  <c r="S389" i="15" s="1"/>
  <c r="O376" i="17"/>
  <c r="Q408" i="17"/>
  <c r="S421" i="15" s="1"/>
  <c r="O408" i="17"/>
  <c r="Q441" i="17"/>
  <c r="S454" i="15" s="1"/>
  <c r="O441" i="17"/>
  <c r="Q475" i="17"/>
  <c r="S488" i="15" s="1"/>
  <c r="O475" i="17"/>
  <c r="Q510" i="17"/>
  <c r="S523" i="15" s="1"/>
  <c r="O510" i="17"/>
  <c r="Q545" i="17"/>
  <c r="S558" i="15" s="1"/>
  <c r="O545" i="17"/>
  <c r="Q579" i="17"/>
  <c r="S592" i="15" s="1"/>
  <c r="O579" i="17"/>
  <c r="Q613" i="17"/>
  <c r="S626" i="15" s="1"/>
  <c r="O613" i="17"/>
  <c r="Q647" i="17"/>
  <c r="S660" i="15" s="1"/>
  <c r="O647" i="17"/>
  <c r="Q679" i="17"/>
  <c r="S692" i="15" s="1"/>
  <c r="O679" i="17"/>
  <c r="Q711" i="17"/>
  <c r="S724" i="15" s="1"/>
  <c r="O711" i="17"/>
  <c r="Q744" i="17"/>
  <c r="S757" i="15" s="1"/>
  <c r="O744" i="17"/>
  <c r="Q777" i="17"/>
  <c r="S790" i="15" s="1"/>
  <c r="O777" i="17"/>
  <c r="Q812" i="17"/>
  <c r="S825" i="15" s="1"/>
  <c r="O812" i="17"/>
  <c r="Q14" i="17"/>
  <c r="S27" i="15" s="1"/>
  <c r="O14" i="17"/>
  <c r="Q48" i="17"/>
  <c r="S61" i="15" s="1"/>
  <c r="O48" i="17"/>
  <c r="Q81" i="17"/>
  <c r="S94" i="15" s="1"/>
  <c r="O81" i="17"/>
  <c r="Q119" i="17"/>
  <c r="S132" i="15" s="1"/>
  <c r="O119" i="17"/>
  <c r="Q153" i="17"/>
  <c r="S166" i="15" s="1"/>
  <c r="O153" i="17"/>
  <c r="Q189" i="17"/>
  <c r="S202" i="15" s="1"/>
  <c r="O189" i="17"/>
  <c r="Q221" i="17"/>
  <c r="S234" i="15" s="1"/>
  <c r="O221" i="17"/>
  <c r="Q254" i="17"/>
  <c r="S267" i="15" s="1"/>
  <c r="O254" i="17"/>
  <c r="Q291" i="17"/>
  <c r="S304" i="15" s="1"/>
  <c r="O291" i="17"/>
  <c r="Q328" i="17"/>
  <c r="S341" i="15" s="1"/>
  <c r="O328" i="17"/>
  <c r="Q361" i="17"/>
  <c r="S374" i="15" s="1"/>
  <c r="O361" i="17"/>
  <c r="Q393" i="17"/>
  <c r="S406" i="15" s="1"/>
  <c r="O393" i="17"/>
  <c r="Q426" i="17"/>
  <c r="S439" i="15" s="1"/>
  <c r="O426" i="17"/>
  <c r="Q459" i="17"/>
  <c r="S472" i="15" s="1"/>
  <c r="O459" i="17"/>
  <c r="Q495" i="17"/>
  <c r="S508" i="15" s="1"/>
  <c r="O495" i="17"/>
  <c r="Q530" i="17"/>
  <c r="S543" i="15" s="1"/>
  <c r="O530" i="17"/>
  <c r="Q563" i="17"/>
  <c r="S576" i="15" s="1"/>
  <c r="O563" i="17"/>
  <c r="Q596" i="17"/>
  <c r="S609" i="15" s="1"/>
  <c r="O596" i="17"/>
  <c r="Q631" i="17"/>
  <c r="S644" i="15" s="1"/>
  <c r="O631" i="17"/>
  <c r="Q664" i="17"/>
  <c r="S677" i="15" s="1"/>
  <c r="O664" i="17"/>
  <c r="Q696" i="17"/>
  <c r="S709" i="15" s="1"/>
  <c r="O696" i="17"/>
  <c r="Q728" i="17"/>
  <c r="S741" i="15" s="1"/>
  <c r="O728" i="17"/>
  <c r="Q762" i="17"/>
  <c r="S775" i="15" s="1"/>
  <c r="O762" i="17"/>
  <c r="Q796" i="17"/>
  <c r="S809" i="15" s="1"/>
  <c r="O796" i="17"/>
  <c r="Q830" i="17"/>
  <c r="S843" i="15" s="1"/>
  <c r="O830" i="17"/>
  <c r="Q862" i="17"/>
  <c r="S875" i="15" s="1"/>
  <c r="O862" i="17"/>
  <c r="Q896" i="17"/>
  <c r="S909" i="15" s="1"/>
  <c r="O896" i="17"/>
  <c r="Q941" i="17"/>
  <c r="S954" i="15" s="1"/>
  <c r="O941" i="17"/>
  <c r="Q974" i="17"/>
  <c r="S987" i="15" s="1"/>
  <c r="O974" i="17"/>
  <c r="Q1006" i="17"/>
  <c r="S1019" i="15" s="1"/>
  <c r="O1006" i="17"/>
  <c r="Q1038" i="17"/>
  <c r="S1051" i="15" s="1"/>
  <c r="O1038" i="17"/>
  <c r="Q1071" i="17"/>
  <c r="S1084" i="15" s="1"/>
  <c r="O1071" i="17"/>
  <c r="Q1103" i="17"/>
  <c r="S1116" i="15" s="1"/>
  <c r="O1103" i="17"/>
  <c r="Q1135" i="17"/>
  <c r="S1148" i="15" s="1"/>
  <c r="O1135" i="17"/>
  <c r="Q1167" i="17"/>
  <c r="S1180" i="15" s="1"/>
  <c r="O1167" i="17"/>
  <c r="Q1202" i="17"/>
  <c r="S1215" i="15" s="1"/>
  <c r="O1202" i="17"/>
  <c r="Q1236" i="17"/>
  <c r="S1249" i="15" s="1"/>
  <c r="O1236" i="17"/>
  <c r="Q1270" i="17"/>
  <c r="S1283" i="15" s="1"/>
  <c r="O1270" i="17"/>
  <c r="Q1302" i="17"/>
  <c r="S1315" i="15" s="1"/>
  <c r="O1302" i="17"/>
  <c r="Q1334" i="17"/>
  <c r="S1347" i="15" s="1"/>
  <c r="O1334" i="17"/>
  <c r="Q1366" i="17"/>
  <c r="S1379" i="15" s="1"/>
  <c r="O1366" i="17"/>
  <c r="Q1398" i="17"/>
  <c r="S1411" i="15" s="1"/>
  <c r="O1398" i="17"/>
  <c r="Q1431" i="17"/>
  <c r="S1444" i="15" s="1"/>
  <c r="O1431" i="17"/>
  <c r="Q1463" i="17"/>
  <c r="S1476" i="15" s="1"/>
  <c r="O1463" i="17"/>
  <c r="Q1498" i="17"/>
  <c r="S1511" i="15" s="1"/>
  <c r="O1498" i="17"/>
  <c r="Q1530" i="17"/>
  <c r="S1543" i="15" s="1"/>
  <c r="O1530" i="17"/>
  <c r="Q1563" i="17"/>
  <c r="S1576" i="15" s="1"/>
  <c r="O1563" i="17"/>
  <c r="Q1598" i="17"/>
  <c r="S1611" i="15" s="1"/>
  <c r="O1598" i="17"/>
  <c r="Q1632" i="17"/>
  <c r="S1645" i="15" s="1"/>
  <c r="O1632" i="17"/>
  <c r="Q1664" i="17"/>
  <c r="S1677" i="15" s="1"/>
  <c r="O1664" i="17"/>
  <c r="Q1697" i="17"/>
  <c r="S1710" i="15" s="1"/>
  <c r="O1697" i="17"/>
  <c r="Q1729" i="17"/>
  <c r="S1742" i="15" s="1"/>
  <c r="O1729" i="17"/>
  <c r="Q1761" i="17"/>
  <c r="S1774" i="15" s="1"/>
  <c r="O1761" i="17"/>
  <c r="Q1794" i="17"/>
  <c r="S1807" i="15" s="1"/>
  <c r="O1794" i="17"/>
  <c r="Q1827" i="17"/>
  <c r="S1840" i="15" s="1"/>
  <c r="O1827" i="17"/>
  <c r="Q1862" i="17"/>
  <c r="S1875" i="15" s="1"/>
  <c r="O1862" i="17"/>
  <c r="Q1893" i="17"/>
  <c r="S1906" i="15" s="1"/>
  <c r="O1893" i="17"/>
  <c r="Q1929" i="17"/>
  <c r="S1942" i="15" s="1"/>
  <c r="O1929" i="17"/>
  <c r="Q1960" i="17"/>
  <c r="S1973" i="15" s="1"/>
  <c r="O1960" i="17"/>
  <c r="Q1990" i="17"/>
  <c r="S2003" i="15" s="1"/>
  <c r="O1990" i="17"/>
  <c r="Q2023" i="17"/>
  <c r="S2036" i="15" s="1"/>
  <c r="O2023" i="17"/>
  <c r="Q2057" i="17"/>
  <c r="S2070" i="15" s="1"/>
  <c r="O2057" i="17"/>
  <c r="Q2089" i="17"/>
  <c r="S2102" i="15" s="1"/>
  <c r="O2089" i="17"/>
  <c r="Q2121" i="17"/>
  <c r="S2134" i="15" s="1"/>
  <c r="O2121" i="17"/>
  <c r="Q2153" i="17"/>
  <c r="S2166" i="15" s="1"/>
  <c r="O2153" i="17"/>
  <c r="Q2185" i="17"/>
  <c r="S2198" i="15" s="1"/>
  <c r="O2185" i="17"/>
  <c r="Q2216" i="17"/>
  <c r="S2229" i="15" s="1"/>
  <c r="O2216" i="17"/>
  <c r="Q2248" i="17"/>
  <c r="S2261" i="15" s="1"/>
  <c r="O2248" i="17"/>
  <c r="Q2280" i="17"/>
  <c r="S2293" i="15" s="1"/>
  <c r="O2280" i="17"/>
  <c r="Q2312" i="17"/>
  <c r="S2325" i="15" s="1"/>
  <c r="O2312" i="17"/>
  <c r="Q2345" i="17"/>
  <c r="S2358" i="15" s="1"/>
  <c r="O2345" i="17"/>
  <c r="Q2377" i="17"/>
  <c r="S2390" i="15" s="1"/>
  <c r="O2377" i="17"/>
  <c r="Q2410" i="17"/>
  <c r="S2423" i="15" s="1"/>
  <c r="O2410" i="17"/>
  <c r="Q2442" i="17"/>
  <c r="S2455" i="15" s="1"/>
  <c r="O2442" i="17"/>
  <c r="Q2475" i="17"/>
  <c r="S2488" i="15" s="1"/>
  <c r="O2475" i="17"/>
  <c r="Q2507" i="17"/>
  <c r="S2520" i="15" s="1"/>
  <c r="O2507" i="17"/>
  <c r="Q2539" i="17"/>
  <c r="S2552" i="15" s="1"/>
  <c r="O2539" i="17"/>
  <c r="Q2571" i="17"/>
  <c r="S2584" i="15" s="1"/>
  <c r="O2571" i="17"/>
  <c r="Q2603" i="17"/>
  <c r="S2616" i="15" s="1"/>
  <c r="O2603" i="17"/>
  <c r="Q2635" i="17"/>
  <c r="S2648" i="15" s="1"/>
  <c r="O2635" i="17"/>
  <c r="Q2667" i="17"/>
  <c r="S2680" i="15" s="1"/>
  <c r="O2667" i="17"/>
  <c r="Q2700" i="17"/>
  <c r="S2713" i="15" s="1"/>
  <c r="O2700" i="17"/>
  <c r="Q2733" i="17"/>
  <c r="S2746" i="15" s="1"/>
  <c r="O2733" i="17"/>
  <c r="Q2764" i="17"/>
  <c r="S2777" i="15" s="1"/>
  <c r="O2764" i="17"/>
  <c r="Q2796" i="17"/>
  <c r="S2809" i="15" s="1"/>
  <c r="O2796" i="17"/>
  <c r="Q2829" i="17"/>
  <c r="S2842" i="15" s="1"/>
  <c r="O2829" i="17"/>
  <c r="Q2858" i="17"/>
  <c r="S2871" i="15" s="1"/>
  <c r="O2858" i="17"/>
  <c r="Q2890" i="17"/>
  <c r="S2903" i="15" s="1"/>
  <c r="O2890" i="17"/>
  <c r="Q2920" i="17"/>
  <c r="S2933" i="15" s="1"/>
  <c r="O2920" i="17"/>
  <c r="Q2952" i="17"/>
  <c r="S2965" i="15" s="1"/>
  <c r="O2952" i="17"/>
  <c r="Q2984" i="17"/>
  <c r="S2997" i="15" s="1"/>
  <c r="O2984" i="17"/>
  <c r="Q3016" i="17"/>
  <c r="S3029" i="15" s="1"/>
  <c r="O3016" i="17"/>
  <c r="Q3048" i="17"/>
  <c r="S3061" i="15" s="1"/>
  <c r="O3048" i="17"/>
  <c r="Q3081" i="17"/>
  <c r="S3094" i="15" s="1"/>
  <c r="O3081" i="17"/>
  <c r="Q3114" i="17"/>
  <c r="S3127" i="15" s="1"/>
  <c r="O3114" i="17"/>
  <c r="Q3146" i="17"/>
  <c r="S3159" i="15" s="1"/>
  <c r="O3146" i="17"/>
  <c r="Q3178" i="17"/>
  <c r="S3191" i="15" s="1"/>
  <c r="O3178" i="17"/>
  <c r="Q3211" i="17"/>
  <c r="S3224" i="15" s="1"/>
  <c r="O3211" i="17"/>
  <c r="Q3244" i="17"/>
  <c r="S3257" i="15" s="1"/>
  <c r="O3244" i="17"/>
  <c r="Q3276" i="17"/>
  <c r="S3289" i="15" s="1"/>
  <c r="O3276" i="17"/>
  <c r="Q3309" i="17"/>
  <c r="S3322" i="15" s="1"/>
  <c r="O3309" i="17"/>
  <c r="Q3341" i="17"/>
  <c r="S3354" i="15" s="1"/>
  <c r="O3341" i="17"/>
  <c r="Q3373" i="17"/>
  <c r="S3386" i="15" s="1"/>
  <c r="O3373" i="17"/>
  <c r="Q3405" i="17"/>
  <c r="S3418" i="15" s="1"/>
  <c r="O3405" i="17"/>
  <c r="Q3437" i="17"/>
  <c r="S3450" i="15" s="1"/>
  <c r="O3437" i="17"/>
  <c r="Q3452" i="17"/>
  <c r="O3452" i="17"/>
  <c r="Q3484" i="17"/>
  <c r="O3484" i="17"/>
  <c r="Q3516" i="17"/>
  <c r="O3516" i="17"/>
  <c r="Q3548" i="17"/>
  <c r="O3548" i="17"/>
  <c r="Q3580" i="17"/>
  <c r="O3580" i="17"/>
  <c r="Q3612" i="17"/>
  <c r="O3612" i="17"/>
  <c r="Q910" i="17"/>
  <c r="S923" i="15" s="1"/>
  <c r="O910" i="17"/>
  <c r="Q942" i="17"/>
  <c r="S955" i="15" s="1"/>
  <c r="O942" i="17"/>
  <c r="Q975" i="17"/>
  <c r="S988" i="15" s="1"/>
  <c r="O975" i="17"/>
  <c r="Q1007" i="17"/>
  <c r="S1020" i="15" s="1"/>
  <c r="O1007" i="17"/>
  <c r="Q1039" i="17"/>
  <c r="S1052" i="15" s="1"/>
  <c r="O1039" i="17"/>
  <c r="Q1072" i="17"/>
  <c r="S1085" i="15" s="1"/>
  <c r="O1072" i="17"/>
  <c r="Q1104" i="17"/>
  <c r="S1117" i="15" s="1"/>
  <c r="O1104" i="17"/>
  <c r="Q1136" i="17"/>
  <c r="S1149" i="15" s="1"/>
  <c r="O1136" i="17"/>
  <c r="Q1169" i="17"/>
  <c r="S1182" i="15" s="1"/>
  <c r="O1169" i="17"/>
  <c r="Q1203" i="17"/>
  <c r="S1216" i="15" s="1"/>
  <c r="O1203" i="17"/>
  <c r="Q1237" i="17"/>
  <c r="S1250" i="15" s="1"/>
  <c r="O1237" i="17"/>
  <c r="Q1271" i="17"/>
  <c r="S1284" i="15" s="1"/>
  <c r="O1271" i="17"/>
  <c r="Q1303" i="17"/>
  <c r="S1316" i="15" s="1"/>
  <c r="O1303" i="17"/>
  <c r="Q1335" i="17"/>
  <c r="S1348" i="15" s="1"/>
  <c r="O1335" i="17"/>
  <c r="Q1367" i="17"/>
  <c r="S1380" i="15" s="1"/>
  <c r="O1367" i="17"/>
  <c r="Q1399" i="17"/>
  <c r="S1412" i="15" s="1"/>
  <c r="O1399" i="17"/>
  <c r="Q1432" i="17"/>
  <c r="S1445" i="15" s="1"/>
  <c r="O1432" i="17"/>
  <c r="Q1499" i="17"/>
  <c r="S1512" i="15" s="1"/>
  <c r="O1499" i="17"/>
  <c r="Q1531" i="17"/>
  <c r="S1544" i="15" s="1"/>
  <c r="O1531" i="17"/>
  <c r="Q1564" i="17"/>
  <c r="S1577" i="15" s="1"/>
  <c r="O1564" i="17"/>
  <c r="Q1599" i="17"/>
  <c r="S1612" i="15" s="1"/>
  <c r="O1599" i="17"/>
  <c r="Q1633" i="17"/>
  <c r="S1646" i="15" s="1"/>
  <c r="O1633" i="17"/>
  <c r="Q1665" i="17"/>
  <c r="S1678" i="15" s="1"/>
  <c r="O1665" i="17"/>
  <c r="Q1698" i="17"/>
  <c r="S1711" i="15" s="1"/>
  <c r="O1698" i="17"/>
  <c r="Q1730" i="17"/>
  <c r="S1743" i="15" s="1"/>
  <c r="O1730" i="17"/>
  <c r="Q1762" i="17"/>
  <c r="S1775" i="15" s="1"/>
  <c r="O1762" i="17"/>
  <c r="Q1795" i="17"/>
  <c r="S1808" i="15" s="1"/>
  <c r="O1795" i="17"/>
  <c r="Q1828" i="17"/>
  <c r="S1841" i="15" s="1"/>
  <c r="O1828" i="17"/>
  <c r="Q1863" i="17"/>
  <c r="S1876" i="15" s="1"/>
  <c r="O1863" i="17"/>
  <c r="Q1894" i="17"/>
  <c r="S1907" i="15" s="1"/>
  <c r="O1894" i="17"/>
  <c r="Q1930" i="17"/>
  <c r="S1943" i="15" s="1"/>
  <c r="O1930" i="17"/>
  <c r="Q1961" i="17"/>
  <c r="S1974" i="15" s="1"/>
  <c r="O1961" i="17"/>
  <c r="Q1991" i="17"/>
  <c r="S2004" i="15" s="1"/>
  <c r="O1991" i="17"/>
  <c r="Q2024" i="17"/>
  <c r="S2037" i="15" s="1"/>
  <c r="O2024" i="17"/>
  <c r="Q2058" i="17"/>
  <c r="S2071" i="15" s="1"/>
  <c r="O2058" i="17"/>
  <c r="Q2090" i="17"/>
  <c r="S2103" i="15" s="1"/>
  <c r="O2090" i="17"/>
  <c r="Q2122" i="17"/>
  <c r="S2135" i="15" s="1"/>
  <c r="O2122" i="17"/>
  <c r="Q2154" i="17"/>
  <c r="S2167" i="15" s="1"/>
  <c r="O2154" i="17"/>
  <c r="Q2186" i="17"/>
  <c r="S2199" i="15" s="1"/>
  <c r="O2186" i="17"/>
  <c r="Q2217" i="17"/>
  <c r="S2230" i="15" s="1"/>
  <c r="O2217" i="17"/>
  <c r="Q2249" i="17"/>
  <c r="S2262" i="15" s="1"/>
  <c r="O2249" i="17"/>
  <c r="Q2281" i="17"/>
  <c r="S2294" i="15" s="1"/>
  <c r="O2281" i="17"/>
  <c r="Q2313" i="17"/>
  <c r="S2326" i="15" s="1"/>
  <c r="O2313" i="17"/>
  <c r="Q2346" i="17"/>
  <c r="S2359" i="15" s="1"/>
  <c r="O2346" i="17"/>
  <c r="Q2378" i="17"/>
  <c r="S2391" i="15" s="1"/>
  <c r="O2378" i="17"/>
  <c r="Q2411" i="17"/>
  <c r="S2424" i="15" s="1"/>
  <c r="O2411" i="17"/>
  <c r="Q2443" i="17"/>
  <c r="S2456" i="15" s="1"/>
  <c r="O2443" i="17"/>
  <c r="Q2476" i="17"/>
  <c r="S2489" i="15" s="1"/>
  <c r="O2476" i="17"/>
  <c r="Q2508" i="17"/>
  <c r="S2521" i="15" s="1"/>
  <c r="O2508" i="17"/>
  <c r="Q2540" i="17"/>
  <c r="S2553" i="15" s="1"/>
  <c r="O2540" i="17"/>
  <c r="Q2572" i="17"/>
  <c r="S2585" i="15" s="1"/>
  <c r="O2572" i="17"/>
  <c r="Q2604" i="17"/>
  <c r="S2617" i="15" s="1"/>
  <c r="O2604" i="17"/>
  <c r="Q2636" i="17"/>
  <c r="S2649" i="15" s="1"/>
  <c r="O2636" i="17"/>
  <c r="Q2668" i="17"/>
  <c r="S2681" i="15" s="1"/>
  <c r="O2668" i="17"/>
  <c r="Q2701" i="17"/>
  <c r="S2714" i="15" s="1"/>
  <c r="O2701" i="17"/>
  <c r="Q2734" i="17"/>
  <c r="S2747" i="15" s="1"/>
  <c r="O2734" i="17"/>
  <c r="Q2765" i="17"/>
  <c r="S2778" i="15" s="1"/>
  <c r="O2765" i="17"/>
  <c r="Q2797" i="17"/>
  <c r="S2810" i="15" s="1"/>
  <c r="O2797" i="17"/>
  <c r="Q2830" i="17"/>
  <c r="S2843" i="15" s="1"/>
  <c r="O2830" i="17"/>
  <c r="Q2859" i="17"/>
  <c r="S2872" i="15" s="1"/>
  <c r="O2859" i="17"/>
  <c r="Q2891" i="17"/>
  <c r="S2904" i="15" s="1"/>
  <c r="O2891" i="17"/>
  <c r="Q2921" i="17"/>
  <c r="S2934" i="15" s="1"/>
  <c r="O2921" i="17"/>
  <c r="Q2953" i="17"/>
  <c r="S2966" i="15" s="1"/>
  <c r="O2953" i="17"/>
  <c r="Q2985" i="17"/>
  <c r="S2998" i="15" s="1"/>
  <c r="O2985" i="17"/>
  <c r="Q3017" i="17"/>
  <c r="S3030" i="15" s="1"/>
  <c r="O3017" i="17"/>
  <c r="Q3049" i="17"/>
  <c r="S3062" i="15" s="1"/>
  <c r="O3049" i="17"/>
  <c r="Q3082" i="17"/>
  <c r="S3095" i="15" s="1"/>
  <c r="O3082" i="17"/>
  <c r="Q3115" i="17"/>
  <c r="S3128" i="15" s="1"/>
  <c r="O3115" i="17"/>
  <c r="Q3147" i="17"/>
  <c r="S3160" i="15" s="1"/>
  <c r="O3147" i="17"/>
  <c r="Q3179" i="17"/>
  <c r="S3192" i="15" s="1"/>
  <c r="O3179" i="17"/>
  <c r="Q3212" i="17"/>
  <c r="S3225" i="15" s="1"/>
  <c r="O3212" i="17"/>
  <c r="Q3245" i="17"/>
  <c r="S3258" i="15" s="1"/>
  <c r="O3245" i="17"/>
  <c r="Q3277" i="17"/>
  <c r="S3290" i="15" s="1"/>
  <c r="O3277" i="17"/>
  <c r="Q3310" i="17"/>
  <c r="S3323" i="15" s="1"/>
  <c r="O3310" i="17"/>
  <c r="Q3342" i="17"/>
  <c r="S3355" i="15" s="1"/>
  <c r="O3342" i="17"/>
  <c r="Q3374" i="17"/>
  <c r="S3387" i="15" s="1"/>
  <c r="O3374" i="17"/>
  <c r="Q3406" i="17"/>
  <c r="S3419" i="15" s="1"/>
  <c r="O3406" i="17"/>
  <c r="Q3438" i="17"/>
  <c r="S3451" i="15" s="1"/>
  <c r="O3438" i="17"/>
  <c r="Q3453" i="17"/>
  <c r="O3453" i="17"/>
  <c r="Q3485" i="17"/>
  <c r="O3485" i="17"/>
  <c r="Q3517" i="17"/>
  <c r="O3517" i="17"/>
  <c r="Q3549" i="17"/>
  <c r="O3549" i="17"/>
  <c r="Q3581" i="17"/>
  <c r="O3581" i="17"/>
  <c r="Q3613" i="17"/>
  <c r="O3613" i="17"/>
  <c r="Q853" i="17"/>
  <c r="S866" i="15" s="1"/>
  <c r="O853" i="17"/>
  <c r="Q887" i="17"/>
  <c r="S900" i="15" s="1"/>
  <c r="O887" i="17"/>
  <c r="Q919" i="17"/>
  <c r="S932" i="15" s="1"/>
  <c r="O919" i="17"/>
  <c r="Q951" i="17"/>
  <c r="S964" i="15" s="1"/>
  <c r="O951" i="17"/>
  <c r="Q984" i="17"/>
  <c r="S997" i="15" s="1"/>
  <c r="O984" i="17"/>
  <c r="Q1016" i="17"/>
  <c r="S1029" i="15" s="1"/>
  <c r="O1016" i="17"/>
  <c r="Q1048" i="17"/>
  <c r="S1061" i="15" s="1"/>
  <c r="O1048" i="17"/>
  <c r="Q1081" i="17"/>
  <c r="S1094" i="15" s="1"/>
  <c r="O1081" i="17"/>
  <c r="Q1113" i="17"/>
  <c r="S1126" i="15" s="1"/>
  <c r="O1113" i="17"/>
  <c r="Q1145" i="17"/>
  <c r="S1158" i="15" s="1"/>
  <c r="O1145" i="17"/>
  <c r="Q1178" i="17"/>
  <c r="S1191" i="15" s="1"/>
  <c r="O1178" i="17"/>
  <c r="Q1212" i="17"/>
  <c r="S1225" i="15" s="1"/>
  <c r="O1212" i="17"/>
  <c r="Q1246" i="17"/>
  <c r="S1259" i="15" s="1"/>
  <c r="O1246" i="17"/>
  <c r="Q1280" i="17"/>
  <c r="S1293" i="15" s="1"/>
  <c r="O1280" i="17"/>
  <c r="Q1312" i="17"/>
  <c r="S1325" i="15" s="1"/>
  <c r="O1312" i="17"/>
  <c r="Q1344" i="17"/>
  <c r="S1357" i="15" s="1"/>
  <c r="O1344" i="17"/>
  <c r="Q1376" i="17"/>
  <c r="S1389" i="15" s="1"/>
  <c r="O1376" i="17"/>
  <c r="Q1408" i="17"/>
  <c r="S1421" i="15" s="1"/>
  <c r="O1408" i="17"/>
  <c r="Q1441" i="17"/>
  <c r="S1454" i="15" s="1"/>
  <c r="O1441" i="17"/>
  <c r="Q1473" i="17"/>
  <c r="S1486" i="15" s="1"/>
  <c r="O1473" i="17"/>
  <c r="Q1508" i="17"/>
  <c r="S1521" i="15" s="1"/>
  <c r="O1508" i="17"/>
  <c r="Q1540" i="17"/>
  <c r="S1553" i="15" s="1"/>
  <c r="O1540" i="17"/>
  <c r="Q1573" i="17"/>
  <c r="S1586" i="15" s="1"/>
  <c r="O1573" i="17"/>
  <c r="Q1610" i="17"/>
  <c r="S1623" i="15" s="1"/>
  <c r="O1610" i="17"/>
  <c r="Q1641" i="17"/>
  <c r="S1654" i="15" s="1"/>
  <c r="O1641" i="17"/>
  <c r="Q1674" i="17"/>
  <c r="S1687" i="15" s="1"/>
  <c r="O1674" i="17"/>
  <c r="Q1707" i="17"/>
  <c r="S1720" i="15" s="1"/>
  <c r="O1707" i="17"/>
  <c r="Q1739" i="17"/>
  <c r="S1752" i="15" s="1"/>
  <c r="O1739" i="17"/>
  <c r="Q1771" i="17"/>
  <c r="S1784" i="15" s="1"/>
  <c r="O1771" i="17"/>
  <c r="Q1805" i="17"/>
  <c r="S1818" i="15" s="1"/>
  <c r="O1805" i="17"/>
  <c r="Q1837" i="17"/>
  <c r="S1850" i="15" s="1"/>
  <c r="O1837" i="17"/>
  <c r="Q1872" i="17"/>
  <c r="S1885" i="15" s="1"/>
  <c r="O1872" i="17"/>
  <c r="Q1903" i="17"/>
  <c r="S1916" i="15" s="1"/>
  <c r="O1903" i="17"/>
  <c r="Q1937" i="17"/>
  <c r="S1950" i="15" s="1"/>
  <c r="O1937" i="17"/>
  <c r="Q1970" i="17"/>
  <c r="S1983" i="15" s="1"/>
  <c r="O1970" i="17"/>
  <c r="Q2002" i="17"/>
  <c r="S2015" i="15" s="1"/>
  <c r="O2002" i="17"/>
  <c r="Q2034" i="17"/>
  <c r="S2047" i="15" s="1"/>
  <c r="O2034" i="17"/>
  <c r="Q2067" i="17"/>
  <c r="S2080" i="15" s="1"/>
  <c r="O2067" i="17"/>
  <c r="Q2099" i="17"/>
  <c r="S2112" i="15" s="1"/>
  <c r="O2099" i="17"/>
  <c r="Q2131" i="17"/>
  <c r="S2144" i="15" s="1"/>
  <c r="O2131" i="17"/>
  <c r="Q2164" i="17"/>
  <c r="S2177" i="15" s="1"/>
  <c r="O2164" i="17"/>
  <c r="Q2195" i="17"/>
  <c r="S2208" i="15" s="1"/>
  <c r="O2195" i="17"/>
  <c r="Q2226" i="17"/>
  <c r="S2239" i="15" s="1"/>
  <c r="O2226" i="17"/>
  <c r="Q2258" i="17"/>
  <c r="S2271" i="15" s="1"/>
  <c r="O2258" i="17"/>
  <c r="Q2290" i="17"/>
  <c r="S2303" i="15" s="1"/>
  <c r="O2290" i="17"/>
  <c r="Q2322" i="17"/>
  <c r="S2335" i="15" s="1"/>
  <c r="O2322" i="17"/>
  <c r="Q2355" i="17"/>
  <c r="S2368" i="15" s="1"/>
  <c r="O2355" i="17"/>
  <c r="Q2387" i="17"/>
  <c r="S2400" i="15" s="1"/>
  <c r="O2387" i="17"/>
  <c r="Q2420" i="17"/>
  <c r="S2433" i="15" s="1"/>
  <c r="O2420" i="17"/>
  <c r="Q2452" i="17"/>
  <c r="S2465" i="15" s="1"/>
  <c r="O2452" i="17"/>
  <c r="Q2485" i="17"/>
  <c r="S2498" i="15" s="1"/>
  <c r="O2485" i="17"/>
  <c r="Q2517" i="17"/>
  <c r="S2530" i="15" s="1"/>
  <c r="O2517" i="17"/>
  <c r="Q2549" i="17"/>
  <c r="S2562" i="15" s="1"/>
  <c r="O2549" i="17"/>
  <c r="Q2581" i="17"/>
  <c r="S2594" i="15" s="1"/>
  <c r="O2581" i="17"/>
  <c r="Q2613" i="17"/>
  <c r="S2626" i="15" s="1"/>
  <c r="O2613" i="17"/>
  <c r="Q2645" i="17"/>
  <c r="S2658" i="15" s="1"/>
  <c r="O2645" i="17"/>
  <c r="Q2677" i="17"/>
  <c r="S2690" i="15" s="1"/>
  <c r="O2677" i="17"/>
  <c r="Q2711" i="17"/>
  <c r="S2724" i="15" s="1"/>
  <c r="O2711" i="17"/>
  <c r="Q2742" i="17"/>
  <c r="S2755" i="15" s="1"/>
  <c r="O2742" i="17"/>
  <c r="Q2774" i="17"/>
  <c r="S2787" i="15" s="1"/>
  <c r="O2774" i="17"/>
  <c r="Q2806" i="17"/>
  <c r="S2819" i="15" s="1"/>
  <c r="O2806" i="17"/>
  <c r="Q2838" i="17"/>
  <c r="S2851" i="15" s="1"/>
  <c r="O2838" i="17"/>
  <c r="Q2868" i="17"/>
  <c r="S2881" i="15" s="1"/>
  <c r="O2868" i="17"/>
  <c r="Q2898" i="17"/>
  <c r="S2911" i="15" s="1"/>
  <c r="O2898" i="17"/>
  <c r="Q2930" i="17"/>
  <c r="S2943" i="15" s="1"/>
  <c r="O2930" i="17"/>
  <c r="Q2962" i="17"/>
  <c r="S2975" i="15" s="1"/>
  <c r="O2962" i="17"/>
  <c r="Q2994" i="17"/>
  <c r="S3007" i="15" s="1"/>
  <c r="O2994" i="17"/>
  <c r="Q3026" i="17"/>
  <c r="S3039" i="15" s="1"/>
  <c r="O3026" i="17"/>
  <c r="Q3058" i="17"/>
  <c r="S3071" i="15" s="1"/>
  <c r="O3058" i="17"/>
  <c r="Q3091" i="17"/>
  <c r="S3104" i="15" s="1"/>
  <c r="O3091" i="17"/>
  <c r="Q3125" i="17"/>
  <c r="S3138" i="15" s="1"/>
  <c r="O3125" i="17"/>
  <c r="Q3156" i="17"/>
  <c r="S3169" i="15" s="1"/>
  <c r="O3156" i="17"/>
  <c r="Q3188" i="17"/>
  <c r="S3201" i="15" s="1"/>
  <c r="O3188" i="17"/>
  <c r="Q3222" i="17"/>
  <c r="S3235" i="15" s="1"/>
  <c r="O3222" i="17"/>
  <c r="Q3254" i="17"/>
  <c r="S3267" i="15" s="1"/>
  <c r="O3254" i="17"/>
  <c r="Q3287" i="17"/>
  <c r="S3300" i="15" s="1"/>
  <c r="O3287" i="17"/>
  <c r="Q3319" i="17"/>
  <c r="S3332" i="15" s="1"/>
  <c r="O3319" i="17"/>
  <c r="Q3351" i="17"/>
  <c r="S3364" i="15" s="1"/>
  <c r="O3351" i="17"/>
  <c r="Q3383" i="17"/>
  <c r="S3396" i="15" s="1"/>
  <c r="O3383" i="17"/>
  <c r="Q3415" i="17"/>
  <c r="S3428" i="15" s="1"/>
  <c r="O3415" i="17"/>
  <c r="Q3447" i="17"/>
  <c r="S3460" i="15" s="1"/>
  <c r="O3447" i="17"/>
  <c r="Q3462" i="17"/>
  <c r="O3462" i="17"/>
  <c r="Q3494" i="17"/>
  <c r="O3494" i="17"/>
  <c r="Q3526" i="17"/>
  <c r="O3526" i="17"/>
  <c r="Q3558" i="17"/>
  <c r="O3558" i="17"/>
  <c r="Q3590" i="17"/>
  <c r="O3590" i="17"/>
  <c r="Q3622" i="17"/>
  <c r="O3622" i="17"/>
  <c r="Q928" i="17"/>
  <c r="S941" i="15" s="1"/>
  <c r="O928" i="17"/>
  <c r="Q961" i="17"/>
  <c r="S974" i="15" s="1"/>
  <c r="O961" i="17"/>
  <c r="Q1025" i="17"/>
  <c r="S1038" i="15" s="1"/>
  <c r="O1025" i="17"/>
  <c r="Q1058" i="17"/>
  <c r="S1071" i="15" s="1"/>
  <c r="O1058" i="17"/>
  <c r="Q1090" i="17"/>
  <c r="S1103" i="15" s="1"/>
  <c r="O1090" i="17"/>
  <c r="Q1122" i="17"/>
  <c r="S1135" i="15" s="1"/>
  <c r="O1122" i="17"/>
  <c r="Q1154" i="17"/>
  <c r="S1167" i="15" s="1"/>
  <c r="O1154" i="17"/>
  <c r="Q1188" i="17"/>
  <c r="S1201" i="15" s="1"/>
  <c r="O1188" i="17"/>
  <c r="Q1222" i="17"/>
  <c r="S1235" i="15" s="1"/>
  <c r="O1222" i="17"/>
  <c r="Q1255" i="17"/>
  <c r="S1268" i="15" s="1"/>
  <c r="O1255" i="17"/>
  <c r="Q1289" i="17"/>
  <c r="S1302" i="15" s="1"/>
  <c r="O1289" i="17"/>
  <c r="Q1321" i="17"/>
  <c r="S1334" i="15" s="1"/>
  <c r="O1321" i="17"/>
  <c r="Q1353" i="17"/>
  <c r="S1366" i="15" s="1"/>
  <c r="O1353" i="17"/>
  <c r="Q1385" i="17"/>
  <c r="S1398" i="15" s="1"/>
  <c r="O1385" i="17"/>
  <c r="Q1417" i="17"/>
  <c r="S1430" i="15" s="1"/>
  <c r="O1417" i="17"/>
  <c r="Q1450" i="17"/>
  <c r="S1463" i="15" s="1"/>
  <c r="O1450" i="17"/>
  <c r="Q1485" i="17"/>
  <c r="S1498" i="15" s="1"/>
  <c r="O1485" i="17"/>
  <c r="Q1517" i="17"/>
  <c r="S1530" i="15" s="1"/>
  <c r="O1517" i="17"/>
  <c r="Q1549" i="17"/>
  <c r="S1562" i="15" s="1"/>
  <c r="O1549" i="17"/>
  <c r="Q1583" i="17"/>
  <c r="S1596" i="15" s="1"/>
  <c r="O1583" i="17"/>
  <c r="Q1619" i="17"/>
  <c r="S1632" i="15" s="1"/>
  <c r="O1619" i="17"/>
  <c r="Q1683" i="17"/>
  <c r="S1696" i="15" s="1"/>
  <c r="O1683" i="17"/>
  <c r="Q1716" i="17"/>
  <c r="S1729" i="15" s="1"/>
  <c r="O1716" i="17"/>
  <c r="Q1748" i="17"/>
  <c r="S1761" i="15" s="1"/>
  <c r="O1748" i="17"/>
  <c r="Q1781" i="17"/>
  <c r="S1794" i="15" s="1"/>
  <c r="O1781" i="17"/>
  <c r="Q1814" i="17"/>
  <c r="S1827" i="15" s="1"/>
  <c r="O1814" i="17"/>
  <c r="Q1847" i="17"/>
  <c r="S1860" i="15" s="1"/>
  <c r="O1847" i="17"/>
  <c r="Q1881" i="17"/>
  <c r="S1894" i="15" s="1"/>
  <c r="O1881" i="17"/>
  <c r="Q1912" i="17"/>
  <c r="S1925" i="15" s="1"/>
  <c r="O1912" i="17"/>
  <c r="Q1946" i="17"/>
  <c r="S1959" i="15" s="1"/>
  <c r="O1946" i="17"/>
  <c r="Q1978" i="17"/>
  <c r="S1991" i="15" s="1"/>
  <c r="O1978" i="17"/>
  <c r="Q2010" i="17"/>
  <c r="S2023" i="15" s="1"/>
  <c r="O2010" i="17"/>
  <c r="Q2043" i="17"/>
  <c r="S2056" i="15" s="1"/>
  <c r="O2043" i="17"/>
  <c r="Q2076" i="17"/>
  <c r="S2089" i="15" s="1"/>
  <c r="O2076" i="17"/>
  <c r="Q2108" i="17"/>
  <c r="S2121" i="15" s="1"/>
  <c r="O2108" i="17"/>
  <c r="Q2140" i="17"/>
  <c r="S2153" i="15" s="1"/>
  <c r="O2140" i="17"/>
  <c r="Q2172" i="17"/>
  <c r="S2185" i="15" s="1"/>
  <c r="O2172" i="17"/>
  <c r="Q2203" i="17"/>
  <c r="S2216" i="15" s="1"/>
  <c r="O2203" i="17"/>
  <c r="Q2235" i="17"/>
  <c r="S2248" i="15" s="1"/>
  <c r="O2235" i="17"/>
  <c r="Q2267" i="17"/>
  <c r="S2280" i="15" s="1"/>
  <c r="O2267" i="17"/>
  <c r="Q2299" i="17"/>
  <c r="S2312" i="15" s="1"/>
  <c r="O2299" i="17"/>
  <c r="Q2331" i="17"/>
  <c r="S2344" i="15" s="1"/>
  <c r="O2331" i="17"/>
  <c r="Q2364" i="17"/>
  <c r="S2377" i="15" s="1"/>
  <c r="O2364" i="17"/>
  <c r="Q2396" i="17"/>
  <c r="S2409" i="15" s="1"/>
  <c r="O2396" i="17"/>
  <c r="Q2429" i="17"/>
  <c r="S2442" i="15" s="1"/>
  <c r="O2429" i="17"/>
  <c r="Q2461" i="17"/>
  <c r="S2474" i="15" s="1"/>
  <c r="O2461" i="17"/>
  <c r="Q2494" i="17"/>
  <c r="S2507" i="15" s="1"/>
  <c r="O2494" i="17"/>
  <c r="Q2526" i="17"/>
  <c r="S2539" i="15" s="1"/>
  <c r="O2526" i="17"/>
  <c r="Q2558" i="17"/>
  <c r="S2571" i="15" s="1"/>
  <c r="O2558" i="17"/>
  <c r="Q2590" i="17"/>
  <c r="S2603" i="15" s="1"/>
  <c r="O2590" i="17"/>
  <c r="Q2622" i="17"/>
  <c r="S2635" i="15" s="1"/>
  <c r="O2622" i="17"/>
  <c r="Q2654" i="17"/>
  <c r="S2667" i="15" s="1"/>
  <c r="O2654" i="17"/>
  <c r="Q2686" i="17"/>
  <c r="S2699" i="15" s="1"/>
  <c r="O2686" i="17"/>
  <c r="Q2720" i="17"/>
  <c r="S2733" i="15" s="1"/>
  <c r="O2720" i="17"/>
  <c r="Q2751" i="17"/>
  <c r="S2764" i="15" s="1"/>
  <c r="O2751" i="17"/>
  <c r="Q2783" i="17"/>
  <c r="S2796" i="15" s="1"/>
  <c r="O2783" i="17"/>
  <c r="Q2815" i="17"/>
  <c r="S2828" i="15" s="1"/>
  <c r="O2815" i="17"/>
  <c r="Q2845" i="17"/>
  <c r="S2858" i="15" s="1"/>
  <c r="O2845" i="17"/>
  <c r="Q2877" i="17"/>
  <c r="S2890" i="15" s="1"/>
  <c r="O2877" i="17"/>
  <c r="Q2907" i="17"/>
  <c r="S2920" i="15" s="1"/>
  <c r="O2907" i="17"/>
  <c r="Q2939" i="17"/>
  <c r="S2952" i="15" s="1"/>
  <c r="O2939" i="17"/>
  <c r="Q2971" i="17"/>
  <c r="S2984" i="15" s="1"/>
  <c r="O2971" i="17"/>
  <c r="Q3003" i="17"/>
  <c r="S3016" i="15" s="1"/>
  <c r="O3003" i="17"/>
  <c r="Q3035" i="17"/>
  <c r="S3048" i="15" s="1"/>
  <c r="O3035" i="17"/>
  <c r="Q3068" i="17"/>
  <c r="S3081" i="15" s="1"/>
  <c r="O3068" i="17"/>
  <c r="Q3100" i="17"/>
  <c r="S3113" i="15" s="1"/>
  <c r="O3100" i="17"/>
  <c r="Q3134" i="17"/>
  <c r="S3147" i="15" s="1"/>
  <c r="O3134" i="17"/>
  <c r="Q3165" i="17"/>
  <c r="S3178" i="15" s="1"/>
  <c r="O3165" i="17"/>
  <c r="Q3198" i="17"/>
  <c r="S3211" i="15" s="1"/>
  <c r="O3198" i="17"/>
  <c r="Q3231" i="17"/>
  <c r="S3244" i="15" s="1"/>
  <c r="O3231" i="17"/>
  <c r="Q3263" i="17"/>
  <c r="S3276" i="15" s="1"/>
  <c r="O3263" i="17"/>
  <c r="Q3296" i="17"/>
  <c r="S3309" i="15" s="1"/>
  <c r="O3296" i="17"/>
  <c r="Q3328" i="17"/>
  <c r="S3341" i="15" s="1"/>
  <c r="O3328" i="17"/>
  <c r="Q3360" i="17"/>
  <c r="S3373" i="15" s="1"/>
  <c r="O3360" i="17"/>
  <c r="Q3392" i="17"/>
  <c r="S3405" i="15" s="1"/>
  <c r="O3392" i="17"/>
  <c r="Q3424" i="17"/>
  <c r="S3437" i="15" s="1"/>
  <c r="O3424" i="17"/>
  <c r="Q3471" i="17"/>
  <c r="O3471" i="17"/>
  <c r="Q3503" i="17"/>
  <c r="O3503" i="17"/>
  <c r="Q3535" i="17"/>
  <c r="O3535" i="17"/>
  <c r="Q3567" i="17"/>
  <c r="O3567" i="17"/>
  <c r="Q3599" i="17"/>
  <c r="O3599" i="17"/>
  <c r="Q880" i="17"/>
  <c r="S893" i="15" s="1"/>
  <c r="O880" i="17"/>
  <c r="Q913" i="17"/>
  <c r="S926" i="15" s="1"/>
  <c r="O913" i="17"/>
  <c r="Q945" i="17"/>
  <c r="S958" i="15" s="1"/>
  <c r="O945" i="17"/>
  <c r="Q978" i="17"/>
  <c r="S991" i="15" s="1"/>
  <c r="O978" i="17"/>
  <c r="Q1010" i="17"/>
  <c r="S1023" i="15" s="1"/>
  <c r="O1010" i="17"/>
  <c r="Q1042" i="17"/>
  <c r="S1055" i="15" s="1"/>
  <c r="O1042" i="17"/>
  <c r="Q1075" i="17"/>
  <c r="S1088" i="15" s="1"/>
  <c r="O1075" i="17"/>
  <c r="Q1107" i="17"/>
  <c r="S1120" i="15" s="1"/>
  <c r="O1107" i="17"/>
  <c r="Q1139" i="17"/>
  <c r="S1152" i="15" s="1"/>
  <c r="O1139" i="17"/>
  <c r="Q1172" i="17"/>
  <c r="S1185" i="15" s="1"/>
  <c r="O1172" i="17"/>
  <c r="Q1206" i="17"/>
  <c r="S1219" i="15" s="1"/>
  <c r="O1206" i="17"/>
  <c r="Q1240" i="17"/>
  <c r="S1253" i="15" s="1"/>
  <c r="O1240" i="17"/>
  <c r="Q1274" i="17"/>
  <c r="S1287" i="15" s="1"/>
  <c r="O1274" i="17"/>
  <c r="Q1306" i="17"/>
  <c r="S1319" i="15" s="1"/>
  <c r="O1306" i="17"/>
  <c r="Q1338" i="17"/>
  <c r="S1351" i="15" s="1"/>
  <c r="O1338" i="17"/>
  <c r="Q1370" i="17"/>
  <c r="S1383" i="15" s="1"/>
  <c r="O1370" i="17"/>
  <c r="Q1402" i="17"/>
  <c r="S1415" i="15" s="1"/>
  <c r="O1402" i="17"/>
  <c r="Q1435" i="17"/>
  <c r="S1448" i="15" s="1"/>
  <c r="O1435" i="17"/>
  <c r="Q1466" i="17"/>
  <c r="S1479" i="15" s="1"/>
  <c r="O1466" i="17"/>
  <c r="Q1502" i="17"/>
  <c r="S1515" i="15" s="1"/>
  <c r="O1502" i="17"/>
  <c r="Q1534" i="17"/>
  <c r="S1547" i="15" s="1"/>
  <c r="O1534" i="17"/>
  <c r="Q1567" i="17"/>
  <c r="S1580" i="15" s="1"/>
  <c r="O1567" i="17"/>
  <c r="Q1603" i="17"/>
  <c r="S1616" i="15" s="1"/>
  <c r="O1603" i="17"/>
  <c r="Q1636" i="17"/>
  <c r="S1649" i="15" s="1"/>
  <c r="O1636" i="17"/>
  <c r="Q1668" i="17"/>
  <c r="S1681" i="15" s="1"/>
  <c r="O1668" i="17"/>
  <c r="Q3458" i="17"/>
  <c r="O3458" i="17"/>
  <c r="Q3490" i="17"/>
  <c r="O3490" i="17"/>
  <c r="Q3522" i="17"/>
  <c r="O3522" i="17"/>
  <c r="Q3554" i="17"/>
  <c r="O3554" i="17"/>
  <c r="Q3586" i="17"/>
  <c r="O3586" i="17"/>
  <c r="Q3618" i="17"/>
  <c r="O3618" i="17"/>
  <c r="Q1717" i="17"/>
  <c r="S1730" i="15" s="1"/>
  <c r="O1717" i="17"/>
  <c r="Q1749" i="17"/>
  <c r="S1762" i="15" s="1"/>
  <c r="O1749" i="17"/>
  <c r="Q1782" i="17"/>
  <c r="S1795" i="15" s="1"/>
  <c r="O1782" i="17"/>
  <c r="Q1848" i="17"/>
  <c r="S1861" i="15" s="1"/>
  <c r="O1848" i="17"/>
  <c r="Q1882" i="17"/>
  <c r="S1895" i="15" s="1"/>
  <c r="O1882" i="17"/>
  <c r="Q1914" i="17"/>
  <c r="S1927" i="15" s="1"/>
  <c r="O1914" i="17"/>
  <c r="Q1947" i="17"/>
  <c r="S1960" i="15" s="1"/>
  <c r="O1947" i="17"/>
  <c r="Q1979" i="17"/>
  <c r="S1992" i="15" s="1"/>
  <c r="O1979" i="17"/>
  <c r="Q2011" i="17"/>
  <c r="S2024" i="15" s="1"/>
  <c r="O2011" i="17"/>
  <c r="Q2044" i="17"/>
  <c r="S2057" i="15" s="1"/>
  <c r="O2044" i="17"/>
  <c r="Q2077" i="17"/>
  <c r="S2090" i="15" s="1"/>
  <c r="O2077" i="17"/>
  <c r="Q2109" i="17"/>
  <c r="S2122" i="15" s="1"/>
  <c r="O2109" i="17"/>
  <c r="Q2141" i="17"/>
  <c r="S2154" i="15" s="1"/>
  <c r="O2141" i="17"/>
  <c r="Q2173" i="17"/>
  <c r="S2186" i="15" s="1"/>
  <c r="O2173" i="17"/>
  <c r="Q2204" i="17"/>
  <c r="S2217" i="15" s="1"/>
  <c r="O2204" i="17"/>
  <c r="Q2236" i="17"/>
  <c r="S2249" i="15" s="1"/>
  <c r="O2236" i="17"/>
  <c r="Q2268" i="17"/>
  <c r="S2281" i="15" s="1"/>
  <c r="O2268" i="17"/>
  <c r="Q2300" i="17"/>
  <c r="S2313" i="15" s="1"/>
  <c r="O2300" i="17"/>
  <c r="Q2332" i="17"/>
  <c r="S2345" i="15" s="1"/>
  <c r="O2332" i="17"/>
  <c r="Q2365" i="17"/>
  <c r="S2378" i="15" s="1"/>
  <c r="O2365" i="17"/>
  <c r="Q2397" i="17"/>
  <c r="S2410" i="15" s="1"/>
  <c r="O2397" i="17"/>
  <c r="Q2430" i="17"/>
  <c r="S2443" i="15" s="1"/>
  <c r="O2430" i="17"/>
  <c r="Q2462" i="17"/>
  <c r="S2475" i="15" s="1"/>
  <c r="O2462" i="17"/>
  <c r="Q2495" i="17"/>
  <c r="S2508" i="15" s="1"/>
  <c r="O2495" i="17"/>
  <c r="Q2527" i="17"/>
  <c r="S2540" i="15" s="1"/>
  <c r="O2527" i="17"/>
  <c r="Q2559" i="17"/>
  <c r="S2572" i="15" s="1"/>
  <c r="O2559" i="17"/>
  <c r="Q2591" i="17"/>
  <c r="S2604" i="15" s="1"/>
  <c r="O2591" i="17"/>
  <c r="Q2623" i="17"/>
  <c r="S2636" i="15" s="1"/>
  <c r="O2623" i="17"/>
  <c r="Q2655" i="17"/>
  <c r="S2668" i="15" s="1"/>
  <c r="O2655" i="17"/>
  <c r="Q2687" i="17"/>
  <c r="S2700" i="15" s="1"/>
  <c r="O2687" i="17"/>
  <c r="Q2721" i="17"/>
  <c r="S2734" i="15" s="1"/>
  <c r="O2721" i="17"/>
  <c r="Q2752" i="17"/>
  <c r="S2765" i="15" s="1"/>
  <c r="O2752" i="17"/>
  <c r="Q2784" i="17"/>
  <c r="S2797" i="15" s="1"/>
  <c r="O2784" i="17"/>
  <c r="Q2816" i="17"/>
  <c r="S2829" i="15" s="1"/>
  <c r="O2816" i="17"/>
  <c r="Q2846" i="17"/>
  <c r="S2859" i="15" s="1"/>
  <c r="O2846" i="17"/>
  <c r="Q2878" i="17"/>
  <c r="S2891" i="15" s="1"/>
  <c r="O2878" i="17"/>
  <c r="Q2908" i="17"/>
  <c r="S2921" i="15" s="1"/>
  <c r="O2908" i="17"/>
  <c r="Q2940" i="17"/>
  <c r="S2953" i="15" s="1"/>
  <c r="O2940" i="17"/>
  <c r="Q2972" i="17"/>
  <c r="S2985" i="15" s="1"/>
  <c r="O2972" i="17"/>
  <c r="Q3004" i="17"/>
  <c r="S3017" i="15" s="1"/>
  <c r="O3004" i="17"/>
  <c r="Q3036" i="17"/>
  <c r="S3049" i="15" s="1"/>
  <c r="O3036" i="17"/>
  <c r="Q3069" i="17"/>
  <c r="S3082" i="15" s="1"/>
  <c r="O3069" i="17"/>
  <c r="Q3101" i="17"/>
  <c r="S3114" i="15" s="1"/>
  <c r="O3101" i="17"/>
  <c r="Q3135" i="17"/>
  <c r="S3148" i="15" s="1"/>
  <c r="O3135" i="17"/>
  <c r="Q3166" i="17"/>
  <c r="S3179" i="15" s="1"/>
  <c r="O3166" i="17"/>
  <c r="Q3199" i="17"/>
  <c r="S3212" i="15" s="1"/>
  <c r="O3199" i="17"/>
  <c r="Q3232" i="17"/>
  <c r="S3245" i="15" s="1"/>
  <c r="O3232" i="17"/>
  <c r="Q3264" i="17"/>
  <c r="S3277" i="15" s="1"/>
  <c r="O3264" i="17"/>
  <c r="Q3297" i="17"/>
  <c r="S3310" i="15" s="1"/>
  <c r="O3297" i="17"/>
  <c r="Q3329" i="17"/>
  <c r="S3342" i="15" s="1"/>
  <c r="O3329" i="17"/>
  <c r="Q3361" i="17"/>
  <c r="S3374" i="15" s="1"/>
  <c r="O3361" i="17"/>
  <c r="Q3393" i="17"/>
  <c r="S3406" i="15" s="1"/>
  <c r="O3393" i="17"/>
  <c r="Q3425" i="17"/>
  <c r="S3438" i="15" s="1"/>
  <c r="O3425" i="17"/>
  <c r="Q1231" i="17"/>
  <c r="S1244" i="15" s="1"/>
  <c r="O1231" i="17"/>
  <c r="Q1266" i="17"/>
  <c r="S1279" i="15" s="1"/>
  <c r="O1266" i="17"/>
  <c r="Q1298" i="17"/>
  <c r="S1311" i="15" s="1"/>
  <c r="O1298" i="17"/>
  <c r="Q1330" i="17"/>
  <c r="S1343" i="15" s="1"/>
  <c r="O1330" i="17"/>
  <c r="Q1362" i="17"/>
  <c r="S1375" i="15" s="1"/>
  <c r="O1362" i="17"/>
  <c r="Q1394" i="17"/>
  <c r="S1407" i="15" s="1"/>
  <c r="O1394" i="17"/>
  <c r="Q1427" i="17"/>
  <c r="S1440" i="15" s="1"/>
  <c r="O1427" i="17"/>
  <c r="Q1459" i="17"/>
  <c r="S1472" i="15" s="1"/>
  <c r="O1459" i="17"/>
  <c r="Q1494" i="17"/>
  <c r="S1507" i="15" s="1"/>
  <c r="O1494" i="17"/>
  <c r="Q1526" i="17"/>
  <c r="S1539" i="15" s="1"/>
  <c r="O1526" i="17"/>
  <c r="Q1559" i="17"/>
  <c r="S1572" i="15" s="1"/>
  <c r="O1559" i="17"/>
  <c r="Q1593" i="17"/>
  <c r="S1606" i="15" s="1"/>
  <c r="O1593" i="17"/>
  <c r="Q1628" i="17"/>
  <c r="S1641" i="15" s="1"/>
  <c r="O1628" i="17"/>
  <c r="Q1660" i="17"/>
  <c r="S1673" i="15" s="1"/>
  <c r="O1660" i="17"/>
  <c r="Q1693" i="17"/>
  <c r="S1706" i="15" s="1"/>
  <c r="O1693" i="17"/>
  <c r="Q1725" i="17"/>
  <c r="S1738" i="15" s="1"/>
  <c r="O1725" i="17"/>
  <c r="Q1757" i="17"/>
  <c r="S1770" i="15" s="1"/>
  <c r="O1757" i="17"/>
  <c r="Q3626" i="17"/>
  <c r="O3626" i="17"/>
  <c r="Q1822" i="17"/>
  <c r="S1835" i="15" s="1"/>
  <c r="O1822" i="17"/>
  <c r="Q1858" i="17"/>
  <c r="S1871" i="15" s="1"/>
  <c r="O1858" i="17"/>
  <c r="Q1890" i="17"/>
  <c r="S1903" i="15" s="1"/>
  <c r="O1890" i="17"/>
  <c r="Q1956" i="17"/>
  <c r="S1969" i="15" s="1"/>
  <c r="O1956" i="17"/>
  <c r="Q1986" i="17"/>
  <c r="S1999" i="15" s="1"/>
  <c r="O1986" i="17"/>
  <c r="Q2019" i="17"/>
  <c r="S2032" i="15" s="1"/>
  <c r="O2019" i="17"/>
  <c r="Q2053" i="17"/>
  <c r="S2066" i="15" s="1"/>
  <c r="O2053" i="17"/>
  <c r="Q2085" i="17"/>
  <c r="S2098" i="15" s="1"/>
  <c r="O2085" i="17"/>
  <c r="Q2117" i="17"/>
  <c r="S2130" i="15" s="1"/>
  <c r="O2117" i="17"/>
  <c r="Q2149" i="17"/>
  <c r="S2162" i="15" s="1"/>
  <c r="O2149" i="17"/>
  <c r="Q2181" i="17"/>
  <c r="S2194" i="15" s="1"/>
  <c r="O2181" i="17"/>
  <c r="Q2213" i="17"/>
  <c r="S2226" i="15" s="1"/>
  <c r="O2213" i="17"/>
  <c r="Q2244" i="17"/>
  <c r="S2257" i="15" s="1"/>
  <c r="O2244" i="17"/>
  <c r="Q2276" i="17"/>
  <c r="S2289" i="15" s="1"/>
  <c r="O2276" i="17"/>
  <c r="Q2308" i="17"/>
  <c r="S2321" i="15" s="1"/>
  <c r="O2308" i="17"/>
  <c r="Q2340" i="17"/>
  <c r="S2353" i="15" s="1"/>
  <c r="O2340" i="17"/>
  <c r="Q2373" i="17"/>
  <c r="S2386" i="15" s="1"/>
  <c r="O2373" i="17"/>
  <c r="Q2405" i="17"/>
  <c r="S2418" i="15" s="1"/>
  <c r="O2405" i="17"/>
  <c r="Q2438" i="17"/>
  <c r="S2451" i="15" s="1"/>
  <c r="O2438" i="17"/>
  <c r="Q2471" i="17"/>
  <c r="S2484" i="15" s="1"/>
  <c r="O2471" i="17"/>
  <c r="Q2503" i="17"/>
  <c r="S2516" i="15" s="1"/>
  <c r="O2503" i="17"/>
  <c r="Q2535" i="17"/>
  <c r="S2548" i="15" s="1"/>
  <c r="O2535" i="17"/>
  <c r="Q2567" i="17"/>
  <c r="S2580" i="15" s="1"/>
  <c r="O2567" i="17"/>
  <c r="Q2599" i="17"/>
  <c r="S2612" i="15" s="1"/>
  <c r="O2599" i="17"/>
  <c r="Q2631" i="17"/>
  <c r="S2644" i="15" s="1"/>
  <c r="O2631" i="17"/>
  <c r="Q2663" i="17"/>
  <c r="S2676" i="15" s="1"/>
  <c r="O2663" i="17"/>
  <c r="Q2696" i="17"/>
  <c r="S2709" i="15" s="1"/>
  <c r="O2696" i="17"/>
  <c r="Q2729" i="17"/>
  <c r="S2742" i="15" s="1"/>
  <c r="O2729" i="17"/>
  <c r="Q2760" i="17"/>
  <c r="S2773" i="15" s="1"/>
  <c r="O2760" i="17"/>
  <c r="Q2792" i="17"/>
  <c r="S2805" i="15" s="1"/>
  <c r="O2792" i="17"/>
  <c r="Q2824" i="17"/>
  <c r="S2837" i="15" s="1"/>
  <c r="O2824" i="17"/>
  <c r="Q2854" i="17"/>
  <c r="S2867" i="15" s="1"/>
  <c r="O2854" i="17"/>
  <c r="Q2886" i="17"/>
  <c r="S2899" i="15" s="1"/>
  <c r="O2886" i="17"/>
  <c r="Q2916" i="17"/>
  <c r="S2929" i="15" s="1"/>
  <c r="O2916" i="17"/>
  <c r="Q2948" i="17"/>
  <c r="S2961" i="15" s="1"/>
  <c r="O2948" i="17"/>
  <c r="Q2980" i="17"/>
  <c r="S2993" i="15" s="1"/>
  <c r="O2980" i="17"/>
  <c r="Q3012" i="17"/>
  <c r="S3025" i="15" s="1"/>
  <c r="O3012" i="17"/>
  <c r="Q3044" i="17"/>
  <c r="S3057" i="15" s="1"/>
  <c r="O3044" i="17"/>
  <c r="Q3077" i="17"/>
  <c r="S3090" i="15" s="1"/>
  <c r="O3077" i="17"/>
  <c r="Q3110" i="17"/>
  <c r="S3123" i="15" s="1"/>
  <c r="O3110" i="17"/>
  <c r="Q3142" i="17"/>
  <c r="S3155" i="15" s="1"/>
  <c r="O3142" i="17"/>
  <c r="Q3174" i="17"/>
  <c r="S3187" i="15" s="1"/>
  <c r="O3174" i="17"/>
  <c r="Q3207" i="17"/>
  <c r="S3220" i="15" s="1"/>
  <c r="O3207" i="17"/>
  <c r="Q3240" i="17"/>
  <c r="S3253" i="15" s="1"/>
  <c r="O3240" i="17"/>
  <c r="Q3272" i="17"/>
  <c r="S3285" i="15" s="1"/>
  <c r="O3272" i="17"/>
  <c r="Q3305" i="17"/>
  <c r="S3318" i="15" s="1"/>
  <c r="O3305" i="17"/>
  <c r="Q3337" i="17"/>
  <c r="S3350" i="15" s="1"/>
  <c r="O3337" i="17"/>
  <c r="Q3369" i="17"/>
  <c r="S3382" i="15" s="1"/>
  <c r="O3369" i="17"/>
  <c r="Q3401" i="17"/>
  <c r="S3414" i="15" s="1"/>
  <c r="O3401" i="17"/>
  <c r="Q3433" i="17"/>
  <c r="S3446" i="15" s="1"/>
  <c r="O3433" i="17"/>
  <c r="Q1701" i="17"/>
  <c r="S1714" i="15" s="1"/>
  <c r="O1701" i="17"/>
  <c r="Q1733" i="17"/>
  <c r="S1746" i="15" s="1"/>
  <c r="O1733" i="17"/>
  <c r="Q1765" i="17"/>
  <c r="S1778" i="15" s="1"/>
  <c r="O1765" i="17"/>
  <c r="Q1799" i="17"/>
  <c r="S1812" i="15" s="1"/>
  <c r="O1799" i="17"/>
  <c r="Q1831" i="17"/>
  <c r="S1844" i="15" s="1"/>
  <c r="O1831" i="17"/>
  <c r="Q1866" i="17"/>
  <c r="S1879" i="15" s="1"/>
  <c r="O1866" i="17"/>
  <c r="Q1897" i="17"/>
  <c r="S1910" i="15" s="1"/>
  <c r="O1897" i="17"/>
  <c r="Q1933" i="17"/>
  <c r="S1946" i="15" s="1"/>
  <c r="O1933" i="17"/>
  <c r="Q1964" i="17"/>
  <c r="S1977" i="15" s="1"/>
  <c r="O1964" i="17"/>
  <c r="Q1994" i="17"/>
  <c r="S2007" i="15" s="1"/>
  <c r="O1994" i="17"/>
  <c r="Q2027" i="17"/>
  <c r="S2040" i="15" s="1"/>
  <c r="O2027" i="17"/>
  <c r="Q2060" i="17"/>
  <c r="S2073" i="15" s="1"/>
  <c r="O2060" i="17"/>
  <c r="Q2093" i="17"/>
  <c r="S2106" i="15" s="1"/>
  <c r="O2093" i="17"/>
  <c r="Q2125" i="17"/>
  <c r="S2138" i="15" s="1"/>
  <c r="O2125" i="17"/>
  <c r="Q2157" i="17"/>
  <c r="S2170" i="15" s="1"/>
  <c r="O2157" i="17"/>
  <c r="Q2189" i="17"/>
  <c r="S2202" i="15" s="1"/>
  <c r="O2189" i="17"/>
  <c r="Q2220" i="17"/>
  <c r="S2233" i="15" s="1"/>
  <c r="O2220" i="17"/>
  <c r="Q2252" i="17"/>
  <c r="S2265" i="15" s="1"/>
  <c r="O2252" i="17"/>
  <c r="Q2284" i="17"/>
  <c r="S2297" i="15" s="1"/>
  <c r="O2284" i="17"/>
  <c r="Q2316" i="17"/>
  <c r="S2329" i="15" s="1"/>
  <c r="O2316" i="17"/>
  <c r="Q2349" i="17"/>
  <c r="S2362" i="15" s="1"/>
  <c r="O2349" i="17"/>
  <c r="Q2381" i="17"/>
  <c r="S2394" i="15" s="1"/>
  <c r="O2381" i="17"/>
  <c r="Q2414" i="17"/>
  <c r="S2427" i="15" s="1"/>
  <c r="O2414" i="17"/>
  <c r="Q2446" i="17"/>
  <c r="S2459" i="15" s="1"/>
  <c r="O2446" i="17"/>
  <c r="Q2479" i="17"/>
  <c r="S2492" i="15" s="1"/>
  <c r="O2479" i="17"/>
  <c r="Q2511" i="17"/>
  <c r="S2524" i="15" s="1"/>
  <c r="O2511" i="17"/>
  <c r="Q2543" i="17"/>
  <c r="S2556" i="15" s="1"/>
  <c r="O2543" i="17"/>
  <c r="Q2575" i="17"/>
  <c r="S2588" i="15" s="1"/>
  <c r="O2575" i="17"/>
  <c r="Q2607" i="17"/>
  <c r="S2620" i="15" s="1"/>
  <c r="O2607" i="17"/>
  <c r="Q2639" i="17"/>
  <c r="S2652" i="15" s="1"/>
  <c r="O2639" i="17"/>
  <c r="Q2671" i="17"/>
  <c r="S2684" i="15" s="1"/>
  <c r="O2671" i="17"/>
  <c r="Q2704" i="17"/>
  <c r="S2717" i="15" s="1"/>
  <c r="O2704" i="17"/>
  <c r="Q2768" i="17"/>
  <c r="S2781" i="15" s="1"/>
  <c r="O2768" i="17"/>
  <c r="Q2800" i="17"/>
  <c r="S2813" i="15" s="1"/>
  <c r="O2800" i="17"/>
  <c r="Q2833" i="17"/>
  <c r="S2846" i="15" s="1"/>
  <c r="O2833" i="17"/>
  <c r="Q2862" i="17"/>
  <c r="S2875" i="15" s="1"/>
  <c r="O2862" i="17"/>
  <c r="Q2894" i="17"/>
  <c r="S2907" i="15" s="1"/>
  <c r="O2894" i="17"/>
  <c r="Q2924" i="17"/>
  <c r="S2937" i="15" s="1"/>
  <c r="O2924" i="17"/>
  <c r="Q2956" i="17"/>
  <c r="S2969" i="15" s="1"/>
  <c r="O2956" i="17"/>
  <c r="Q2988" i="17"/>
  <c r="S3001" i="15" s="1"/>
  <c r="O2988" i="17"/>
  <c r="Q3020" i="17"/>
  <c r="S3033" i="15" s="1"/>
  <c r="O3020" i="17"/>
  <c r="Q3052" i="17"/>
  <c r="S3065" i="15" s="1"/>
  <c r="O3052" i="17"/>
  <c r="Q3085" i="17"/>
  <c r="S3098" i="15" s="1"/>
  <c r="O3085" i="17"/>
  <c r="Q3119" i="17"/>
  <c r="S3132" i="15" s="1"/>
  <c r="O3119" i="17"/>
  <c r="Q3150" i="17"/>
  <c r="S3163" i="15" s="1"/>
  <c r="O3150" i="17"/>
  <c r="Q3182" i="17"/>
  <c r="S3195" i="15" s="1"/>
  <c r="O3182" i="17"/>
  <c r="Q3215" i="17"/>
  <c r="S3228" i="15" s="1"/>
  <c r="O3215" i="17"/>
  <c r="Q3248" i="17"/>
  <c r="S3261" i="15" s="1"/>
  <c r="O3248" i="17"/>
  <c r="Q3280" i="17"/>
  <c r="S3293" i="15" s="1"/>
  <c r="O3280" i="17"/>
  <c r="Q3313" i="17"/>
  <c r="S3326" i="15" s="1"/>
  <c r="O3313" i="17"/>
  <c r="Q3345" i="17"/>
  <c r="S3358" i="15" s="1"/>
  <c r="O3345" i="17"/>
  <c r="Q3377" i="17"/>
  <c r="S3390" i="15" s="1"/>
  <c r="O3377" i="17"/>
  <c r="Q3409" i="17"/>
  <c r="S3422" i="15" s="1"/>
  <c r="O3409" i="17"/>
  <c r="Q3441" i="17"/>
  <c r="S3454" i="15" s="1"/>
  <c r="O3441" i="17"/>
  <c r="Q3472" i="17"/>
  <c r="O3472" i="17"/>
  <c r="Q3504" i="17"/>
  <c r="O3504" i="17"/>
  <c r="Q3536" i="17"/>
  <c r="O3536" i="17"/>
  <c r="Q3568" i="17"/>
  <c r="O3568" i="17"/>
  <c r="Q3600" i="17"/>
  <c r="O3600" i="17"/>
  <c r="Q698" i="17"/>
  <c r="S711" i="15" s="1"/>
  <c r="O698" i="17"/>
  <c r="Q730" i="17"/>
  <c r="S743" i="15" s="1"/>
  <c r="O730" i="17"/>
  <c r="Q764" i="17"/>
  <c r="S777" i="15" s="1"/>
  <c r="O764" i="17"/>
  <c r="Q798" i="17"/>
  <c r="S811" i="15" s="1"/>
  <c r="O798" i="17"/>
  <c r="Q832" i="17"/>
  <c r="S845" i="15" s="1"/>
  <c r="O832" i="17"/>
  <c r="Q864" i="17"/>
  <c r="S877" i="15" s="1"/>
  <c r="O864" i="17"/>
  <c r="Q898" i="17"/>
  <c r="S911" i="15" s="1"/>
  <c r="O898" i="17"/>
  <c r="Q930" i="17"/>
  <c r="S943" i="15" s="1"/>
  <c r="O930" i="17"/>
  <c r="Q963" i="17"/>
  <c r="S976" i="15" s="1"/>
  <c r="O963" i="17"/>
  <c r="Q995" i="17"/>
  <c r="S1008" i="15" s="1"/>
  <c r="O995" i="17"/>
  <c r="Q1027" i="17"/>
  <c r="S1040" i="15" s="1"/>
  <c r="O1027" i="17"/>
  <c r="Q1060" i="17"/>
  <c r="S1073" i="15" s="1"/>
  <c r="O1060" i="17"/>
  <c r="Q1092" i="17"/>
  <c r="S1105" i="15" s="1"/>
  <c r="O1092" i="17"/>
  <c r="Q1124" i="17"/>
  <c r="S1137" i="15" s="1"/>
  <c r="O1124" i="17"/>
  <c r="Q1156" i="17"/>
  <c r="S1169" i="15" s="1"/>
  <c r="O1156" i="17"/>
  <c r="Q1190" i="17"/>
  <c r="S1203" i="15" s="1"/>
  <c r="O1190" i="17"/>
  <c r="Q1224" i="17"/>
  <c r="S1237" i="15" s="1"/>
  <c r="O1224" i="17"/>
  <c r="Q1259" i="17"/>
  <c r="S1272" i="15" s="1"/>
  <c r="O1259" i="17"/>
  <c r="Q1291" i="17"/>
  <c r="S1304" i="15" s="1"/>
  <c r="O1291" i="17"/>
  <c r="Q1323" i="17"/>
  <c r="S1336" i="15" s="1"/>
  <c r="O1323" i="17"/>
  <c r="Q1355" i="17"/>
  <c r="S1368" i="15" s="1"/>
  <c r="O1355" i="17"/>
  <c r="Q1387" i="17"/>
  <c r="S1400" i="15" s="1"/>
  <c r="O1387" i="17"/>
  <c r="Q1419" i="17"/>
  <c r="S1432" i="15" s="1"/>
  <c r="O1419" i="17"/>
  <c r="Q1452" i="17"/>
  <c r="S1465" i="15" s="1"/>
  <c r="O1452" i="17"/>
  <c r="Q1487" i="17"/>
  <c r="S1500" i="15" s="1"/>
  <c r="O1487" i="17"/>
  <c r="Q1519" i="17"/>
  <c r="S1532" i="15" s="1"/>
  <c r="O1519" i="17"/>
  <c r="Q1552" i="17"/>
  <c r="S1565" i="15" s="1"/>
  <c r="O1552" i="17"/>
  <c r="Q1585" i="17"/>
  <c r="S1598" i="15" s="1"/>
  <c r="O1585" i="17"/>
  <c r="Q1621" i="17"/>
  <c r="S1634" i="15" s="1"/>
  <c r="O1621" i="17"/>
  <c r="Q1651" i="17"/>
  <c r="S1664" i="15" s="1"/>
  <c r="O1651" i="17"/>
  <c r="Q1685" i="17"/>
  <c r="S1698" i="15" s="1"/>
  <c r="O1685" i="17"/>
  <c r="Q1718" i="17"/>
  <c r="S1731" i="15" s="1"/>
  <c r="O1718" i="17"/>
  <c r="Q1750" i="17"/>
  <c r="S1763" i="15" s="1"/>
  <c r="O1750" i="17"/>
  <c r="Q1783" i="17"/>
  <c r="S1796" i="15" s="1"/>
  <c r="O1783" i="17"/>
  <c r="Q1815" i="17"/>
  <c r="S1828" i="15" s="1"/>
  <c r="O1815" i="17"/>
  <c r="Q1849" i="17"/>
  <c r="S1862" i="15" s="1"/>
  <c r="O1849" i="17"/>
  <c r="Q1883" i="17"/>
  <c r="S1896" i="15" s="1"/>
  <c r="O1883" i="17"/>
  <c r="Q1915" i="17"/>
  <c r="S1928" i="15" s="1"/>
  <c r="O1915" i="17"/>
  <c r="Q1948" i="17"/>
  <c r="S1961" i="15" s="1"/>
  <c r="O1948" i="17"/>
  <c r="Q1980" i="17"/>
  <c r="S1993" i="15" s="1"/>
  <c r="O1980" i="17"/>
  <c r="Q2012" i="17"/>
  <c r="S2025" i="15" s="1"/>
  <c r="O2012" i="17"/>
  <c r="Q2045" i="17"/>
  <c r="S2058" i="15" s="1"/>
  <c r="O2045" i="17"/>
  <c r="Q2078" i="17"/>
  <c r="S2091" i="15" s="1"/>
  <c r="O2078" i="17"/>
  <c r="Q2110" i="17"/>
  <c r="S2123" i="15" s="1"/>
  <c r="O2110" i="17"/>
  <c r="Q2142" i="17"/>
  <c r="S2155" i="15" s="1"/>
  <c r="O2142" i="17"/>
  <c r="Q2174" i="17"/>
  <c r="S2187" i="15" s="1"/>
  <c r="O2174" i="17"/>
  <c r="Q2205" i="17"/>
  <c r="S2218" i="15" s="1"/>
  <c r="O2205" i="17"/>
  <c r="Q2237" i="17"/>
  <c r="S2250" i="15" s="1"/>
  <c r="O2237" i="17"/>
  <c r="Q2269" i="17"/>
  <c r="S2282" i="15" s="1"/>
  <c r="O2269" i="17"/>
  <c r="Q2301" i="17"/>
  <c r="S2314" i="15" s="1"/>
  <c r="O2301" i="17"/>
  <c r="Q2333" i="17"/>
  <c r="S2346" i="15" s="1"/>
  <c r="O2333" i="17"/>
  <c r="Q2366" i="17"/>
  <c r="S2379" i="15" s="1"/>
  <c r="O2366" i="17"/>
  <c r="Q2398" i="17"/>
  <c r="S2411" i="15" s="1"/>
  <c r="O2398" i="17"/>
  <c r="Q2431" i="17"/>
  <c r="S2444" i="15" s="1"/>
  <c r="O2431" i="17"/>
  <c r="Q2463" i="17"/>
  <c r="S2476" i="15" s="1"/>
  <c r="O2463" i="17"/>
  <c r="Q2496" i="17"/>
  <c r="S2509" i="15" s="1"/>
  <c r="O2496" i="17"/>
  <c r="Q2528" i="17"/>
  <c r="S2541" i="15" s="1"/>
  <c r="O2528" i="17"/>
  <c r="Q2560" i="17"/>
  <c r="S2573" i="15" s="1"/>
  <c r="O2560" i="17"/>
  <c r="Q2592" i="17"/>
  <c r="S2605" i="15" s="1"/>
  <c r="O2592" i="17"/>
  <c r="Q2624" i="17"/>
  <c r="S2637" i="15" s="1"/>
  <c r="O2624" i="17"/>
  <c r="Q2656" i="17"/>
  <c r="S2669" i="15" s="1"/>
  <c r="O2656" i="17"/>
  <c r="Q2688" i="17"/>
  <c r="S2701" i="15" s="1"/>
  <c r="O2688" i="17"/>
  <c r="Q2722" i="17"/>
  <c r="S2735" i="15" s="1"/>
  <c r="O2722" i="17"/>
  <c r="Q2753" i="17"/>
  <c r="S2766" i="15" s="1"/>
  <c r="O2753" i="17"/>
  <c r="Q2785" i="17"/>
  <c r="S2798" i="15" s="1"/>
  <c r="O2785" i="17"/>
  <c r="Q2817" i="17"/>
  <c r="S2830" i="15" s="1"/>
  <c r="O2817" i="17"/>
  <c r="Q2847" i="17"/>
  <c r="S2860" i="15" s="1"/>
  <c r="O2847" i="17"/>
  <c r="Q2879" i="17"/>
  <c r="S2892" i="15" s="1"/>
  <c r="O2879" i="17"/>
  <c r="Q2909" i="17"/>
  <c r="S2922" i="15" s="1"/>
  <c r="O2909" i="17"/>
  <c r="Q2941" i="17"/>
  <c r="S2954" i="15" s="1"/>
  <c r="O2941" i="17"/>
  <c r="Q2973" i="17"/>
  <c r="S2986" i="15" s="1"/>
  <c r="O2973" i="17"/>
  <c r="Q3005" i="17"/>
  <c r="S3018" i="15" s="1"/>
  <c r="O3005" i="17"/>
  <c r="Q3037" i="17"/>
  <c r="S3050" i="15" s="1"/>
  <c r="O3037" i="17"/>
  <c r="Q3070" i="17"/>
  <c r="S3083" i="15" s="1"/>
  <c r="O3070" i="17"/>
  <c r="Q3102" i="17"/>
  <c r="S3115" i="15" s="1"/>
  <c r="O3102" i="17"/>
  <c r="Q3136" i="17"/>
  <c r="S3149" i="15" s="1"/>
  <c r="O3136" i="17"/>
  <c r="Q3480" i="17"/>
  <c r="O3480" i="17"/>
  <c r="Q3512" i="17"/>
  <c r="O3512" i="17"/>
  <c r="Q3544" i="17"/>
  <c r="O3544" i="17"/>
  <c r="Q3576" i="17"/>
  <c r="O3576" i="17"/>
  <c r="Q3608" i="17"/>
  <c r="O3608" i="17"/>
  <c r="Q706" i="17"/>
  <c r="S719" i="15" s="1"/>
  <c r="O706" i="17"/>
  <c r="Q738" i="17"/>
  <c r="S751" i="15" s="1"/>
  <c r="O738" i="17"/>
  <c r="Q772" i="17"/>
  <c r="S785" i="15" s="1"/>
  <c r="O772" i="17"/>
  <c r="Q807" i="17"/>
  <c r="S820" i="15" s="1"/>
  <c r="O807" i="17"/>
  <c r="Q840" i="17"/>
  <c r="S853" i="15" s="1"/>
  <c r="O840" i="17"/>
  <c r="Q872" i="17"/>
  <c r="S885" i="15" s="1"/>
  <c r="O872" i="17"/>
  <c r="Q906" i="17"/>
  <c r="S919" i="15" s="1"/>
  <c r="O906" i="17"/>
  <c r="Q938" i="17"/>
  <c r="S951" i="15" s="1"/>
  <c r="O938" i="17"/>
  <c r="Q971" i="17"/>
  <c r="S984" i="15" s="1"/>
  <c r="O971" i="17"/>
  <c r="Q1003" i="17"/>
  <c r="S1016" i="15" s="1"/>
  <c r="O1003" i="17"/>
  <c r="Q1035" i="17"/>
  <c r="S1048" i="15" s="1"/>
  <c r="O1035" i="17"/>
  <c r="Q1068" i="17"/>
  <c r="S1081" i="15" s="1"/>
  <c r="O1068" i="17"/>
  <c r="Q1100" i="17"/>
  <c r="S1113" i="15" s="1"/>
  <c r="O1100" i="17"/>
  <c r="Q1132" i="17"/>
  <c r="S1145" i="15" s="1"/>
  <c r="O1132" i="17"/>
  <c r="Q1164" i="17"/>
  <c r="S1177" i="15" s="1"/>
  <c r="O1164" i="17"/>
  <c r="Q1198" i="17"/>
  <c r="S1211" i="15" s="1"/>
  <c r="O1198" i="17"/>
  <c r="Q1233" i="17"/>
  <c r="S1246" i="15" s="1"/>
  <c r="O1233" i="17"/>
  <c r="Q1267" i="17"/>
  <c r="S1280" i="15" s="1"/>
  <c r="O1267" i="17"/>
  <c r="Q1299" i="17"/>
  <c r="S1312" i="15" s="1"/>
  <c r="O1299" i="17"/>
  <c r="Q1331" i="17"/>
  <c r="S1344" i="15" s="1"/>
  <c r="O1331" i="17"/>
  <c r="Q1363" i="17"/>
  <c r="S1376" i="15" s="1"/>
  <c r="O1363" i="17"/>
  <c r="Q1395" i="17"/>
  <c r="S1408" i="15" s="1"/>
  <c r="O1395" i="17"/>
  <c r="Q1428" i="17"/>
  <c r="S1441" i="15" s="1"/>
  <c r="O1428" i="17"/>
  <c r="Q1461" i="17"/>
  <c r="S1474" i="15" s="1"/>
  <c r="O1461" i="17"/>
  <c r="Q1495" i="17"/>
  <c r="S1508" i="15" s="1"/>
  <c r="O1495" i="17"/>
  <c r="Q1527" i="17"/>
  <c r="S1540" i="15" s="1"/>
  <c r="O1527" i="17"/>
  <c r="Q1560" i="17"/>
  <c r="S1573" i="15" s="1"/>
  <c r="O1560" i="17"/>
  <c r="Q1594" i="17"/>
  <c r="S1607" i="15" s="1"/>
  <c r="O1594" i="17"/>
  <c r="Q1629" i="17"/>
  <c r="S1642" i="15" s="1"/>
  <c r="O1629" i="17"/>
  <c r="Q1661" i="17"/>
  <c r="S1674" i="15" s="1"/>
  <c r="O1661" i="17"/>
  <c r="Q1694" i="17"/>
  <c r="S1707" i="15" s="1"/>
  <c r="O1694" i="17"/>
  <c r="Q1726" i="17"/>
  <c r="S1739" i="15" s="1"/>
  <c r="O1726" i="17"/>
  <c r="Q1758" i="17"/>
  <c r="S1771" i="15" s="1"/>
  <c r="O1758" i="17"/>
  <c r="Q1791" i="17"/>
  <c r="S1804" i="15" s="1"/>
  <c r="O1791" i="17"/>
  <c r="Q1824" i="17"/>
  <c r="S1837" i="15" s="1"/>
  <c r="O1824" i="17"/>
  <c r="Q1859" i="17"/>
  <c r="S1872" i="15" s="1"/>
  <c r="O1859" i="17"/>
  <c r="Q1891" i="17"/>
  <c r="S1904" i="15" s="1"/>
  <c r="O1891" i="17"/>
  <c r="Q1926" i="17"/>
  <c r="S1939" i="15" s="1"/>
  <c r="O1926" i="17"/>
  <c r="Q1957" i="17"/>
  <c r="S1970" i="15" s="1"/>
  <c r="O1957" i="17"/>
  <c r="Q1987" i="17"/>
  <c r="S2000" i="15" s="1"/>
  <c r="O1987" i="17"/>
  <c r="Q2020" i="17"/>
  <c r="S2033" i="15" s="1"/>
  <c r="O2020" i="17"/>
  <c r="Q2054" i="17"/>
  <c r="S2067" i="15" s="1"/>
  <c r="O2054" i="17"/>
  <c r="Q2086" i="17"/>
  <c r="S2099" i="15" s="1"/>
  <c r="O2086" i="17"/>
  <c r="Q2118" i="17"/>
  <c r="S2131" i="15" s="1"/>
  <c r="O2118" i="17"/>
  <c r="Q2150" i="17"/>
  <c r="S2163" i="15" s="1"/>
  <c r="O2150" i="17"/>
  <c r="Q2182" i="17"/>
  <c r="S2195" i="15" s="1"/>
  <c r="O2182" i="17"/>
  <c r="Q2214" i="17"/>
  <c r="S2227" i="15" s="1"/>
  <c r="O2214" i="17"/>
  <c r="Q2245" i="17"/>
  <c r="S2258" i="15" s="1"/>
  <c r="O2245" i="17"/>
  <c r="Q2277" i="17"/>
  <c r="S2290" i="15" s="1"/>
  <c r="O2277" i="17"/>
  <c r="Q2309" i="17"/>
  <c r="S2322" i="15" s="1"/>
  <c r="O2309" i="17"/>
  <c r="Q2341" i="17"/>
  <c r="S2354" i="15" s="1"/>
  <c r="O2341" i="17"/>
  <c r="Q2374" i="17"/>
  <c r="S2387" i="15" s="1"/>
  <c r="O2374" i="17"/>
  <c r="Q2406" i="17"/>
  <c r="S2419" i="15" s="1"/>
  <c r="O2406" i="17"/>
  <c r="Q2439" i="17"/>
  <c r="S2452" i="15" s="1"/>
  <c r="O2439" i="17"/>
  <c r="Q2472" i="17"/>
  <c r="S2485" i="15" s="1"/>
  <c r="O2472" i="17"/>
  <c r="Q2504" i="17"/>
  <c r="S2517" i="15" s="1"/>
  <c r="O2504" i="17"/>
  <c r="Q2536" i="17"/>
  <c r="S2549" i="15" s="1"/>
  <c r="O2536" i="17"/>
  <c r="Q2568" i="17"/>
  <c r="S2581" i="15" s="1"/>
  <c r="O2568" i="17"/>
  <c r="Q2600" i="17"/>
  <c r="S2613" i="15" s="1"/>
  <c r="O2600" i="17"/>
  <c r="Q2632" i="17"/>
  <c r="S2645" i="15" s="1"/>
  <c r="O2632" i="17"/>
  <c r="Q2664" i="17"/>
  <c r="S2677" i="15" s="1"/>
  <c r="O2664" i="17"/>
  <c r="Q2697" i="17"/>
  <c r="S2710" i="15" s="1"/>
  <c r="O2697" i="17"/>
  <c r="Q2730" i="17"/>
  <c r="S2743" i="15" s="1"/>
  <c r="O2730" i="17"/>
  <c r="Q2761" i="17"/>
  <c r="S2774" i="15" s="1"/>
  <c r="O2761" i="17"/>
  <c r="Q2793" i="17"/>
  <c r="S2806" i="15" s="1"/>
  <c r="O2793" i="17"/>
  <c r="Q2825" i="17"/>
  <c r="S2838" i="15" s="1"/>
  <c r="O2825" i="17"/>
  <c r="Q2855" i="17"/>
  <c r="S2868" i="15" s="1"/>
  <c r="O2855" i="17"/>
  <c r="Q2887" i="17"/>
  <c r="S2900" i="15" s="1"/>
  <c r="O2887" i="17"/>
  <c r="Q2917" i="17"/>
  <c r="S2930" i="15" s="1"/>
  <c r="O2917" i="17"/>
  <c r="Q2949" i="17"/>
  <c r="S2962" i="15" s="1"/>
  <c r="O2949" i="17"/>
  <c r="Q2981" i="17"/>
  <c r="S2994" i="15" s="1"/>
  <c r="O2981" i="17"/>
  <c r="Q3013" i="17"/>
  <c r="S3026" i="15" s="1"/>
  <c r="O3013" i="17"/>
  <c r="Q3045" i="17"/>
  <c r="S3058" i="15" s="1"/>
  <c r="O3045" i="17"/>
  <c r="Q3078" i="17"/>
  <c r="S3091" i="15" s="1"/>
  <c r="O3078" i="17"/>
  <c r="Q3111" i="17"/>
  <c r="S3124" i="15" s="1"/>
  <c r="O3111" i="17"/>
  <c r="Q3143" i="17"/>
  <c r="S3156" i="15" s="1"/>
  <c r="O3143" i="17"/>
  <c r="Q3175" i="17"/>
  <c r="S3188" i="15" s="1"/>
  <c r="O3175" i="17"/>
  <c r="Q3456" i="17"/>
  <c r="O3456" i="17"/>
  <c r="Q3488" i="17"/>
  <c r="O3488" i="17"/>
  <c r="Q3520" i="17"/>
  <c r="O3520" i="17"/>
  <c r="Q3552" i="17"/>
  <c r="O3552" i="17"/>
  <c r="Q3584" i="17"/>
  <c r="O3584" i="17"/>
  <c r="Q3616" i="17"/>
  <c r="O3616" i="17"/>
  <c r="Q714" i="17"/>
  <c r="S727" i="15" s="1"/>
  <c r="O714" i="17"/>
  <c r="Q747" i="17"/>
  <c r="S760" i="15" s="1"/>
  <c r="O747" i="17"/>
  <c r="Q780" i="17"/>
  <c r="S793" i="15" s="1"/>
  <c r="O780" i="17"/>
  <c r="Q815" i="17"/>
  <c r="S828" i="15" s="1"/>
  <c r="O815" i="17"/>
  <c r="Q848" i="17"/>
  <c r="S861" i="15" s="1"/>
  <c r="O848" i="17"/>
  <c r="Q882" i="17"/>
  <c r="S895" i="15" s="1"/>
  <c r="O882" i="17"/>
  <c r="Q914" i="17"/>
  <c r="S927" i="15" s="1"/>
  <c r="O914" i="17"/>
  <c r="Q946" i="17"/>
  <c r="S959" i="15" s="1"/>
  <c r="O946" i="17"/>
  <c r="Q979" i="17"/>
  <c r="S992" i="15" s="1"/>
  <c r="O979" i="17"/>
  <c r="Q1011" i="17"/>
  <c r="S1024" i="15" s="1"/>
  <c r="O1011" i="17"/>
  <c r="Q1043" i="17"/>
  <c r="S1056" i="15" s="1"/>
  <c r="O1043" i="17"/>
  <c r="Q1076" i="17"/>
  <c r="S1089" i="15" s="1"/>
  <c r="O1076" i="17"/>
  <c r="Q1108" i="17"/>
  <c r="S1121" i="15" s="1"/>
  <c r="O1108" i="17"/>
  <c r="Q1140" i="17"/>
  <c r="S1153" i="15" s="1"/>
  <c r="O1140" i="17"/>
  <c r="Q1173" i="17"/>
  <c r="S1186" i="15" s="1"/>
  <c r="O1173" i="17"/>
  <c r="Q1207" i="17"/>
  <c r="S1220" i="15" s="1"/>
  <c r="O1207" i="17"/>
  <c r="Q1241" i="17"/>
  <c r="S1254" i="15" s="1"/>
  <c r="O1241" i="17"/>
  <c r="Q1275" i="17"/>
  <c r="S1288" i="15" s="1"/>
  <c r="O1275" i="17"/>
  <c r="Q1307" i="17"/>
  <c r="S1320" i="15" s="1"/>
  <c r="O1307" i="17"/>
  <c r="Q1339" i="17"/>
  <c r="S1352" i="15" s="1"/>
  <c r="O1339" i="17"/>
  <c r="Q1371" i="17"/>
  <c r="S1384" i="15" s="1"/>
  <c r="O1371" i="17"/>
  <c r="Q1403" i="17"/>
  <c r="S1416" i="15" s="1"/>
  <c r="O1403" i="17"/>
  <c r="Q1436" i="17"/>
  <c r="S1449" i="15" s="1"/>
  <c r="O1436" i="17"/>
  <c r="Q1468" i="17"/>
  <c r="S1481" i="15" s="1"/>
  <c r="O1468" i="17"/>
  <c r="Q1503" i="17"/>
  <c r="S1516" i="15" s="1"/>
  <c r="O1503" i="17"/>
  <c r="Q1535" i="17"/>
  <c r="S1548" i="15" s="1"/>
  <c r="O1535" i="17"/>
  <c r="Q1568" i="17"/>
  <c r="S1581" i="15" s="1"/>
  <c r="O1568" i="17"/>
  <c r="Q1604" i="17"/>
  <c r="S1617" i="15" s="1"/>
  <c r="O1604" i="17"/>
  <c r="Q1669" i="17"/>
  <c r="S1682" i="15" s="1"/>
  <c r="O1669" i="17"/>
  <c r="Q1703" i="17"/>
  <c r="S1716" i="15" s="1"/>
  <c r="O1703" i="17"/>
  <c r="Q1734" i="17"/>
  <c r="S1747" i="15" s="1"/>
  <c r="O1734" i="17"/>
  <c r="Q1766" i="17"/>
  <c r="S1779" i="15" s="1"/>
  <c r="O1766" i="17"/>
  <c r="Q1800" i="17"/>
  <c r="S1813" i="15" s="1"/>
  <c r="O1800" i="17"/>
  <c r="Q1832" i="17"/>
  <c r="S1845" i="15" s="1"/>
  <c r="O1832" i="17"/>
  <c r="Q1867" i="17"/>
  <c r="S1880" i="15" s="1"/>
  <c r="O1867" i="17"/>
  <c r="Q1898" i="17"/>
  <c r="S1911" i="15" s="1"/>
  <c r="O1898" i="17"/>
  <c r="Q1934" i="17"/>
  <c r="S1947" i="15" s="1"/>
  <c r="O1934" i="17"/>
  <c r="Q1965" i="17"/>
  <c r="S1978" i="15" s="1"/>
  <c r="O1965" i="17"/>
  <c r="Q1995" i="17"/>
  <c r="S2008" i="15" s="1"/>
  <c r="O1995" i="17"/>
  <c r="Q2028" i="17"/>
  <c r="S2041" i="15" s="1"/>
  <c r="O2028" i="17"/>
  <c r="Q2062" i="17"/>
  <c r="S2075" i="15" s="1"/>
  <c r="O2062" i="17"/>
  <c r="Q2094" i="17"/>
  <c r="S2107" i="15" s="1"/>
  <c r="O2094" i="17"/>
  <c r="Q2126" i="17"/>
  <c r="S2139" i="15" s="1"/>
  <c r="O2126" i="17"/>
  <c r="Q2158" i="17"/>
  <c r="S2171" i="15" s="1"/>
  <c r="O2158" i="17"/>
  <c r="Q2190" i="17"/>
  <c r="S2203" i="15" s="1"/>
  <c r="O2190" i="17"/>
  <c r="Q2221" i="17"/>
  <c r="S2234" i="15" s="1"/>
  <c r="O2221" i="17"/>
  <c r="Q2253" i="17"/>
  <c r="S2266" i="15" s="1"/>
  <c r="O2253" i="17"/>
  <c r="Q2285" i="17"/>
  <c r="S2298" i="15" s="1"/>
  <c r="O2285" i="17"/>
  <c r="Q2317" i="17"/>
  <c r="S2330" i="15" s="1"/>
  <c r="O2317" i="17"/>
  <c r="Q2350" i="17"/>
  <c r="S2363" i="15" s="1"/>
  <c r="O2350" i="17"/>
  <c r="Q2382" i="17"/>
  <c r="S2395" i="15" s="1"/>
  <c r="O2382" i="17"/>
  <c r="Q2415" i="17"/>
  <c r="S2428" i="15" s="1"/>
  <c r="O2415" i="17"/>
  <c r="Q2447" i="17"/>
  <c r="S2460" i="15" s="1"/>
  <c r="O2447" i="17"/>
  <c r="Q2480" i="17"/>
  <c r="S2493" i="15" s="1"/>
  <c r="O2480" i="17"/>
  <c r="Q2512" i="17"/>
  <c r="S2525" i="15" s="1"/>
  <c r="O2512" i="17"/>
  <c r="Q2544" i="17"/>
  <c r="S2557" i="15" s="1"/>
  <c r="O2544" i="17"/>
  <c r="Q2576" i="17"/>
  <c r="S2589" i="15" s="1"/>
  <c r="O2576" i="17"/>
  <c r="Q2608" i="17"/>
  <c r="S2621" i="15" s="1"/>
  <c r="O2608" i="17"/>
  <c r="Q2640" i="17"/>
  <c r="S2653" i="15" s="1"/>
  <c r="O2640" i="17"/>
  <c r="Q2672" i="17"/>
  <c r="S2685" i="15" s="1"/>
  <c r="O2672" i="17"/>
  <c r="Q2706" i="17"/>
  <c r="S2719" i="15" s="1"/>
  <c r="O2706" i="17"/>
  <c r="Q2737" i="17"/>
  <c r="S2750" i="15" s="1"/>
  <c r="O2737" i="17"/>
  <c r="Q2769" i="17"/>
  <c r="S2782" i="15" s="1"/>
  <c r="O2769" i="17"/>
  <c r="Q2801" i="17"/>
  <c r="S2814" i="15" s="1"/>
  <c r="O2801" i="17"/>
  <c r="Q2834" i="17"/>
  <c r="S2847" i="15" s="1"/>
  <c r="O2834" i="17"/>
  <c r="Q2863" i="17"/>
  <c r="S2876" i="15" s="1"/>
  <c r="O2863" i="17"/>
  <c r="Q2895" i="17"/>
  <c r="S2908" i="15" s="1"/>
  <c r="O2895" i="17"/>
  <c r="Q2925" i="17"/>
  <c r="S2938" i="15" s="1"/>
  <c r="O2925" i="17"/>
  <c r="Q2957" i="17"/>
  <c r="S2970" i="15" s="1"/>
  <c r="O2957" i="17"/>
  <c r="Q3167" i="17"/>
  <c r="S3180" i="15" s="1"/>
  <c r="O3167" i="17"/>
  <c r="Q3200" i="17"/>
  <c r="S3213" i="15" s="1"/>
  <c r="O3200" i="17"/>
  <c r="Q3233" i="17"/>
  <c r="S3246" i="15" s="1"/>
  <c r="O3233" i="17"/>
  <c r="Q3265" i="17"/>
  <c r="S3278" i="15" s="1"/>
  <c r="O3265" i="17"/>
  <c r="Q3298" i="17"/>
  <c r="S3311" i="15" s="1"/>
  <c r="O3298" i="17"/>
  <c r="Q3330" i="17"/>
  <c r="S3343" i="15" s="1"/>
  <c r="O3330" i="17"/>
  <c r="Q3362" i="17"/>
  <c r="S3375" i="15" s="1"/>
  <c r="O3362" i="17"/>
  <c r="Q3394" i="17"/>
  <c r="S3407" i="15" s="1"/>
  <c r="O3394" i="17"/>
  <c r="Q3426" i="17"/>
  <c r="S3439" i="15" s="1"/>
  <c r="O3426" i="17"/>
  <c r="Q3473" i="17"/>
  <c r="O3473" i="17"/>
  <c r="Q3505" i="17"/>
  <c r="O3505" i="17"/>
  <c r="Q3537" i="17"/>
  <c r="O3537" i="17"/>
  <c r="Q3569" i="17"/>
  <c r="O3569" i="17"/>
  <c r="Q3601" i="17"/>
  <c r="O3601" i="17"/>
  <c r="Q891" i="17"/>
  <c r="S904" i="15" s="1"/>
  <c r="O891" i="17"/>
  <c r="Q923" i="17"/>
  <c r="S936" i="15" s="1"/>
  <c r="O923" i="17"/>
  <c r="Q955" i="17"/>
  <c r="S968" i="15" s="1"/>
  <c r="O955" i="17"/>
  <c r="Q988" i="17"/>
  <c r="S1001" i="15" s="1"/>
  <c r="O988" i="17"/>
  <c r="Q1020" i="17"/>
  <c r="S1033" i="15" s="1"/>
  <c r="O1020" i="17"/>
  <c r="Q1052" i="17"/>
  <c r="S1065" i="15" s="1"/>
  <c r="O1052" i="17"/>
  <c r="Q1085" i="17"/>
  <c r="S1098" i="15" s="1"/>
  <c r="O1085" i="17"/>
  <c r="Q1117" i="17"/>
  <c r="S1130" i="15" s="1"/>
  <c r="O1117" i="17"/>
  <c r="Q1149" i="17"/>
  <c r="S1162" i="15" s="1"/>
  <c r="O1149" i="17"/>
  <c r="Q1182" i="17"/>
  <c r="S1195" i="15" s="1"/>
  <c r="O1182" i="17"/>
  <c r="Q1217" i="17"/>
  <c r="S1230" i="15" s="1"/>
  <c r="O1217" i="17"/>
  <c r="Q1250" i="17"/>
  <c r="S1263" i="15" s="1"/>
  <c r="O1250" i="17"/>
  <c r="Q1284" i="17"/>
  <c r="S1297" i="15" s="1"/>
  <c r="O1284" i="17"/>
  <c r="Q1316" i="17"/>
  <c r="S1329" i="15" s="1"/>
  <c r="O1316" i="17"/>
  <c r="Q1348" i="17"/>
  <c r="S1361" i="15" s="1"/>
  <c r="O1348" i="17"/>
  <c r="Q1380" i="17"/>
  <c r="S1393" i="15" s="1"/>
  <c r="O1380" i="17"/>
  <c r="Q1412" i="17"/>
  <c r="S1425" i="15" s="1"/>
  <c r="O1412" i="17"/>
  <c r="Q1445" i="17"/>
  <c r="S1458" i="15" s="1"/>
  <c r="O1445" i="17"/>
  <c r="Q1479" i="17"/>
  <c r="S1492" i="15" s="1"/>
  <c r="O1479" i="17"/>
  <c r="Q1512" i="17"/>
  <c r="S1525" i="15" s="1"/>
  <c r="O1512" i="17"/>
  <c r="Q1544" i="17"/>
  <c r="S1557" i="15" s="1"/>
  <c r="O1544" i="17"/>
  <c r="Q1578" i="17"/>
  <c r="S1591" i="15" s="1"/>
  <c r="O1578" i="17"/>
  <c r="Q1614" i="17"/>
  <c r="S1627" i="15" s="1"/>
  <c r="O1614" i="17"/>
  <c r="Q1645" i="17"/>
  <c r="S1658" i="15" s="1"/>
  <c r="O1645" i="17"/>
  <c r="Q1678" i="17"/>
  <c r="S1691" i="15" s="1"/>
  <c r="O1678" i="17"/>
  <c r="Q1711" i="17"/>
  <c r="S1724" i="15" s="1"/>
  <c r="O1711" i="17"/>
  <c r="Q1743" i="17"/>
  <c r="S1756" i="15" s="1"/>
  <c r="O1743" i="17"/>
  <c r="Q1776" i="17"/>
  <c r="S1789" i="15" s="1"/>
  <c r="O1776" i="17"/>
  <c r="Q1809" i="17"/>
  <c r="S1822" i="15" s="1"/>
  <c r="O1809" i="17"/>
  <c r="Q1842" i="17"/>
  <c r="S1855" i="15" s="1"/>
  <c r="O1842" i="17"/>
  <c r="Q1876" i="17"/>
  <c r="S1889" i="15" s="1"/>
  <c r="O1876" i="17"/>
  <c r="Q1907" i="17"/>
  <c r="S1920" i="15" s="1"/>
  <c r="O1907" i="17"/>
  <c r="Q1941" i="17"/>
  <c r="S1954" i="15" s="1"/>
  <c r="O1941" i="17"/>
  <c r="Q1974" i="17"/>
  <c r="S1987" i="15" s="1"/>
  <c r="O1974" i="17"/>
  <c r="Q2038" i="17"/>
  <c r="S2051" i="15" s="1"/>
  <c r="O2038" i="17"/>
  <c r="Q2071" i="17"/>
  <c r="S2084" i="15" s="1"/>
  <c r="O2071" i="17"/>
  <c r="Q2103" i="17"/>
  <c r="S2116" i="15" s="1"/>
  <c r="O2103" i="17"/>
  <c r="Q2135" i="17"/>
  <c r="S2148" i="15" s="1"/>
  <c r="O2135" i="17"/>
  <c r="Q2168" i="17"/>
  <c r="S2181" i="15" s="1"/>
  <c r="O2168" i="17"/>
  <c r="Q2198" i="17"/>
  <c r="S2211" i="15" s="1"/>
  <c r="O2198" i="17"/>
  <c r="Q2230" i="17"/>
  <c r="S2243" i="15" s="1"/>
  <c r="O2230" i="17"/>
  <c r="Q2262" i="17"/>
  <c r="S2275" i="15" s="1"/>
  <c r="O2262" i="17"/>
  <c r="Q2294" i="17"/>
  <c r="S2307" i="15" s="1"/>
  <c r="O2294" i="17"/>
  <c r="Q2326" i="17"/>
  <c r="S2339" i="15" s="1"/>
  <c r="O2326" i="17"/>
  <c r="Q2359" i="17"/>
  <c r="S2372" i="15" s="1"/>
  <c r="O2359" i="17"/>
  <c r="Q2391" i="17"/>
  <c r="S2404" i="15" s="1"/>
  <c r="O2391" i="17"/>
  <c r="Q2424" i="17"/>
  <c r="S2437" i="15" s="1"/>
  <c r="O2424" i="17"/>
  <c r="Q2456" i="17"/>
  <c r="S2469" i="15" s="1"/>
  <c r="O2456" i="17"/>
  <c r="Q2489" i="17"/>
  <c r="S2502" i="15" s="1"/>
  <c r="O2489" i="17"/>
  <c r="Q2521" i="17"/>
  <c r="S2534" i="15" s="1"/>
  <c r="O2521" i="17"/>
  <c r="Q2553" i="17"/>
  <c r="S2566" i="15" s="1"/>
  <c r="O2553" i="17"/>
  <c r="Q2585" i="17"/>
  <c r="S2598" i="15" s="1"/>
  <c r="O2585" i="17"/>
  <c r="Q2617" i="17"/>
  <c r="S2630" i="15" s="1"/>
  <c r="O2617" i="17"/>
  <c r="Q2649" i="17"/>
  <c r="S2662" i="15" s="1"/>
  <c r="O2649" i="17"/>
  <c r="Q2681" i="17"/>
  <c r="S2694" i="15" s="1"/>
  <c r="O2681" i="17"/>
  <c r="Q2715" i="17"/>
  <c r="S2728" i="15" s="1"/>
  <c r="O2715" i="17"/>
  <c r="Q2746" i="17"/>
  <c r="S2759" i="15" s="1"/>
  <c r="O2746" i="17"/>
  <c r="Q2778" i="17"/>
  <c r="S2791" i="15" s="1"/>
  <c r="O2778" i="17"/>
  <c r="Q2810" i="17"/>
  <c r="S2823" i="15" s="1"/>
  <c r="O2810" i="17"/>
  <c r="Q2840" i="17"/>
  <c r="S2853" i="15" s="1"/>
  <c r="O2840" i="17"/>
  <c r="Q2872" i="17"/>
  <c r="S2885" i="15" s="1"/>
  <c r="O2872" i="17"/>
  <c r="Q2902" i="17"/>
  <c r="S2915" i="15" s="1"/>
  <c r="O2902" i="17"/>
  <c r="Q2934" i="17"/>
  <c r="S2947" i="15" s="1"/>
  <c r="O2934" i="17"/>
  <c r="Q2966" i="17"/>
  <c r="S2979" i="15" s="1"/>
  <c r="O2966" i="17"/>
  <c r="Q2998" i="17"/>
  <c r="S3011" i="15" s="1"/>
  <c r="O2998" i="17"/>
  <c r="Q3030" i="17"/>
  <c r="S3043" i="15" s="1"/>
  <c r="O3030" i="17"/>
  <c r="Q3062" i="17"/>
  <c r="S3075" i="15" s="1"/>
  <c r="O3062" i="17"/>
  <c r="Q3095" i="17"/>
  <c r="S3108" i="15" s="1"/>
  <c r="O3095" i="17"/>
  <c r="Q3129" i="17"/>
  <c r="S3142" i="15" s="1"/>
  <c r="O3129" i="17"/>
  <c r="Q3160" i="17"/>
  <c r="S3173" i="15" s="1"/>
  <c r="O3160" i="17"/>
  <c r="Q3192" i="17"/>
  <c r="S3205" i="15" s="1"/>
  <c r="O3192" i="17"/>
  <c r="Q3226" i="17"/>
  <c r="S3239" i="15" s="1"/>
  <c r="O3226" i="17"/>
  <c r="Q3258" i="17"/>
  <c r="S3271" i="15" s="1"/>
  <c r="O3258" i="17"/>
  <c r="Q3291" i="17"/>
  <c r="S3304" i="15" s="1"/>
  <c r="O3291" i="17"/>
  <c r="Q3323" i="17"/>
  <c r="S3336" i="15" s="1"/>
  <c r="O3323" i="17"/>
  <c r="Q3355" i="17"/>
  <c r="S3368" i="15" s="1"/>
  <c r="O3355" i="17"/>
  <c r="Q3387" i="17"/>
  <c r="S3400" i="15" s="1"/>
  <c r="O3387" i="17"/>
  <c r="Q3419" i="17"/>
  <c r="S3432" i="15" s="1"/>
  <c r="O3419" i="17"/>
  <c r="Q3466" i="17"/>
  <c r="O3466" i="17"/>
  <c r="Q3498" i="17"/>
  <c r="O3498" i="17"/>
  <c r="Q3530" i="17"/>
  <c r="O3530" i="17"/>
  <c r="Q3562" i="17"/>
  <c r="O3562" i="17"/>
  <c r="Q3594" i="17"/>
  <c r="O3594" i="17"/>
  <c r="Q3208" i="17"/>
  <c r="S3221" i="15" s="1"/>
  <c r="O3208" i="17"/>
  <c r="Q3241" i="17"/>
  <c r="S3254" i="15" s="1"/>
  <c r="O3241" i="17"/>
  <c r="Q3273" i="17"/>
  <c r="S3286" i="15" s="1"/>
  <c r="O3273" i="17"/>
  <c r="Q3306" i="17"/>
  <c r="S3319" i="15" s="1"/>
  <c r="O3306" i="17"/>
  <c r="Q3338" i="17"/>
  <c r="S3351" i="15" s="1"/>
  <c r="O3338" i="17"/>
  <c r="Q3370" i="17"/>
  <c r="S3383" i="15" s="1"/>
  <c r="O3370" i="17"/>
  <c r="Q3402" i="17"/>
  <c r="S3415" i="15" s="1"/>
  <c r="O3402" i="17"/>
  <c r="Q3434" i="17"/>
  <c r="S3447" i="15" s="1"/>
  <c r="O3434" i="17"/>
  <c r="Q3481" i="17"/>
  <c r="O3481" i="17"/>
  <c r="Q3513" i="17"/>
  <c r="O3513" i="17"/>
  <c r="Q3545" i="17"/>
  <c r="O3545" i="17"/>
  <c r="Q3577" i="17"/>
  <c r="O3577" i="17"/>
  <c r="Q3609" i="17"/>
  <c r="O3609" i="17"/>
  <c r="Q899" i="17"/>
  <c r="S912" i="15" s="1"/>
  <c r="O899" i="17"/>
  <c r="Q931" i="17"/>
  <c r="S944" i="15" s="1"/>
  <c r="O931" i="17"/>
  <c r="Q964" i="17"/>
  <c r="S977" i="15" s="1"/>
  <c r="O964" i="17"/>
  <c r="Q996" i="17"/>
  <c r="S1009" i="15" s="1"/>
  <c r="O996" i="17"/>
  <c r="Q1028" i="17"/>
  <c r="S1041" i="15" s="1"/>
  <c r="O1028" i="17"/>
  <c r="Q1061" i="17"/>
  <c r="S1074" i="15" s="1"/>
  <c r="O1061" i="17"/>
  <c r="Q1093" i="17"/>
  <c r="S1106" i="15" s="1"/>
  <c r="O1093" i="17"/>
  <c r="Q1125" i="17"/>
  <c r="S1138" i="15" s="1"/>
  <c r="O1125" i="17"/>
  <c r="Q1157" i="17"/>
  <c r="S1170" i="15" s="1"/>
  <c r="O1157" i="17"/>
  <c r="Q1191" i="17"/>
  <c r="S1204" i="15" s="1"/>
  <c r="O1191" i="17"/>
  <c r="Q1225" i="17"/>
  <c r="S1238" i="15" s="1"/>
  <c r="O1225" i="17"/>
  <c r="Q1260" i="17"/>
  <c r="S1273" i="15" s="1"/>
  <c r="O1260" i="17"/>
  <c r="Q1292" i="17"/>
  <c r="S1305" i="15" s="1"/>
  <c r="O1292" i="17"/>
  <c r="Q1324" i="17"/>
  <c r="S1337" i="15" s="1"/>
  <c r="O1324" i="17"/>
  <c r="Q1356" i="17"/>
  <c r="S1369" i="15" s="1"/>
  <c r="O1356" i="17"/>
  <c r="Q1388" i="17"/>
  <c r="S1401" i="15" s="1"/>
  <c r="O1388" i="17"/>
  <c r="Q1420" i="17"/>
  <c r="S1433" i="15" s="1"/>
  <c r="O1420" i="17"/>
  <c r="Q1453" i="17"/>
  <c r="S1466" i="15" s="1"/>
  <c r="O1453" i="17"/>
  <c r="Q1488" i="17"/>
  <c r="S1501" i="15" s="1"/>
  <c r="O1488" i="17"/>
  <c r="Q1520" i="17"/>
  <c r="S1533" i="15" s="1"/>
  <c r="O1520" i="17"/>
  <c r="Q1553" i="17"/>
  <c r="S1566" i="15" s="1"/>
  <c r="O1553" i="17"/>
  <c r="Q1587" i="17"/>
  <c r="S1600" i="15" s="1"/>
  <c r="O1587" i="17"/>
  <c r="Q1622" i="17"/>
  <c r="S1635" i="15" s="1"/>
  <c r="O1622" i="17"/>
  <c r="Q1652" i="17"/>
  <c r="S1665" i="15" s="1"/>
  <c r="O1652" i="17"/>
  <c r="Q1686" i="17"/>
  <c r="S1699" i="15" s="1"/>
  <c r="O1686" i="17"/>
  <c r="Q1719" i="17"/>
  <c r="S1732" i="15" s="1"/>
  <c r="O1719" i="17"/>
  <c r="Q1751" i="17"/>
  <c r="S1764" i="15" s="1"/>
  <c r="O1751" i="17"/>
  <c r="Q1784" i="17"/>
  <c r="S1797" i="15" s="1"/>
  <c r="O1784" i="17"/>
  <c r="Q1816" i="17"/>
  <c r="S1829" i="15" s="1"/>
  <c r="O1816" i="17"/>
  <c r="Q1850" i="17"/>
  <c r="S1863" i="15" s="1"/>
  <c r="O1850" i="17"/>
  <c r="Q1884" i="17"/>
  <c r="S1897" i="15" s="1"/>
  <c r="O1884" i="17"/>
  <c r="Q1919" i="17"/>
  <c r="S1932" i="15" s="1"/>
  <c r="O1919" i="17"/>
  <c r="Q1949" i="17"/>
  <c r="S1962" i="15" s="1"/>
  <c r="O1949" i="17"/>
  <c r="Q1981" i="17"/>
  <c r="S1994" i="15" s="1"/>
  <c r="O1981" i="17"/>
  <c r="Q2013" i="17"/>
  <c r="S2026" i="15" s="1"/>
  <c r="O2013" i="17"/>
  <c r="Q2046" i="17"/>
  <c r="S2059" i="15" s="1"/>
  <c r="O2046" i="17"/>
  <c r="Q2079" i="17"/>
  <c r="S2092" i="15" s="1"/>
  <c r="O2079" i="17"/>
  <c r="Q2111" i="17"/>
  <c r="S2124" i="15" s="1"/>
  <c r="O2111" i="17"/>
  <c r="Q2143" i="17"/>
  <c r="S2156" i="15" s="1"/>
  <c r="O2143" i="17"/>
  <c r="Q2175" i="17"/>
  <c r="S2188" i="15" s="1"/>
  <c r="O2175" i="17"/>
  <c r="Q2207" i="17"/>
  <c r="S2220" i="15" s="1"/>
  <c r="O2207" i="17"/>
  <c r="Q2238" i="17"/>
  <c r="S2251" i="15" s="1"/>
  <c r="O2238" i="17"/>
  <c r="Q2270" i="17"/>
  <c r="S2283" i="15" s="1"/>
  <c r="O2270" i="17"/>
  <c r="Q2302" i="17"/>
  <c r="S2315" i="15" s="1"/>
  <c r="O2302" i="17"/>
  <c r="Q2334" i="17"/>
  <c r="S2347" i="15" s="1"/>
  <c r="O2334" i="17"/>
  <c r="Q2367" i="17"/>
  <c r="S2380" i="15" s="1"/>
  <c r="O2367" i="17"/>
  <c r="Q2399" i="17"/>
  <c r="S2412" i="15" s="1"/>
  <c r="O2399" i="17"/>
  <c r="Q2432" i="17"/>
  <c r="S2445" i="15" s="1"/>
  <c r="O2432" i="17"/>
  <c r="Q2464" i="17"/>
  <c r="S2477" i="15" s="1"/>
  <c r="O2464" i="17"/>
  <c r="Q2497" i="17"/>
  <c r="S2510" i="15" s="1"/>
  <c r="O2497" i="17"/>
  <c r="Q2529" i="17"/>
  <c r="S2542" i="15" s="1"/>
  <c r="O2529" i="17"/>
  <c r="Q2561" i="17"/>
  <c r="S2574" i="15" s="1"/>
  <c r="O2561" i="17"/>
  <c r="Q2593" i="17"/>
  <c r="S2606" i="15" s="1"/>
  <c r="O2593" i="17"/>
  <c r="Q2625" i="17"/>
  <c r="S2638" i="15" s="1"/>
  <c r="O2625" i="17"/>
  <c r="Q2657" i="17"/>
  <c r="S2670" i="15" s="1"/>
  <c r="O2657" i="17"/>
  <c r="Q2689" i="17"/>
  <c r="S2702" i="15" s="1"/>
  <c r="O2689" i="17"/>
  <c r="Q2723" i="17"/>
  <c r="S2736" i="15" s="1"/>
  <c r="O2723" i="17"/>
  <c r="Q2754" i="17"/>
  <c r="S2767" i="15" s="1"/>
  <c r="O2754" i="17"/>
  <c r="Q2786" i="17"/>
  <c r="S2799" i="15" s="1"/>
  <c r="O2786" i="17"/>
  <c r="Q2818" i="17"/>
  <c r="S2831" i="15" s="1"/>
  <c r="O2818" i="17"/>
  <c r="Q2848" i="17"/>
  <c r="S2861" i="15" s="1"/>
  <c r="O2848" i="17"/>
  <c r="Q2880" i="17"/>
  <c r="S2893" i="15" s="1"/>
  <c r="O2880" i="17"/>
  <c r="Q2910" i="17"/>
  <c r="S2923" i="15" s="1"/>
  <c r="O2910" i="17"/>
  <c r="Q2942" i="17"/>
  <c r="S2955" i="15" s="1"/>
  <c r="O2942" i="17"/>
  <c r="Q2974" i="17"/>
  <c r="S2987" i="15" s="1"/>
  <c r="O2974" i="17"/>
  <c r="Q3006" i="17"/>
  <c r="S3019" i="15" s="1"/>
  <c r="O3006" i="17"/>
  <c r="Q3038" i="17"/>
  <c r="S3051" i="15" s="1"/>
  <c r="O3038" i="17"/>
  <c r="Q3071" i="17"/>
  <c r="S3084" i="15" s="1"/>
  <c r="O3071" i="17"/>
  <c r="Q3103" i="17"/>
  <c r="S3116" i="15" s="1"/>
  <c r="O3103" i="17"/>
  <c r="Q3137" i="17"/>
  <c r="S3150" i="15" s="1"/>
  <c r="O3137" i="17"/>
  <c r="Q3168" i="17"/>
  <c r="S3181" i="15" s="1"/>
  <c r="O3168" i="17"/>
  <c r="Q3201" i="17"/>
  <c r="S3214" i="15" s="1"/>
  <c r="O3201" i="17"/>
  <c r="Q3234" i="17"/>
  <c r="S3247" i="15" s="1"/>
  <c r="O3234" i="17"/>
  <c r="Q3266" i="17"/>
  <c r="S3279" i="15" s="1"/>
  <c r="O3266" i="17"/>
  <c r="Q3299" i="17"/>
  <c r="S3312" i="15" s="1"/>
  <c r="O3299" i="17"/>
  <c r="Q3331" i="17"/>
  <c r="S3344" i="15" s="1"/>
  <c r="O3331" i="17"/>
  <c r="Q3363" i="17"/>
  <c r="S3376" i="15" s="1"/>
  <c r="O3363" i="17"/>
  <c r="Q3395" i="17"/>
  <c r="S3408" i="15" s="1"/>
  <c r="O3395" i="17"/>
  <c r="Q3427" i="17"/>
  <c r="S3440" i="15" s="1"/>
  <c r="O3427" i="17"/>
  <c r="Q3474" i="17"/>
  <c r="O3474" i="17"/>
  <c r="Q3506" i="17"/>
  <c r="O3506" i="17"/>
  <c r="Q3538" i="17"/>
  <c r="O3538" i="17"/>
  <c r="Q3570" i="17"/>
  <c r="O3570" i="17"/>
  <c r="Q3602" i="17"/>
  <c r="O3602" i="17"/>
  <c r="Q2989" i="17"/>
  <c r="S3002" i="15" s="1"/>
  <c r="O2989" i="17"/>
  <c r="Q3021" i="17"/>
  <c r="S3034" i="15" s="1"/>
  <c r="O3021" i="17"/>
  <c r="Q3053" i="17"/>
  <c r="S3066" i="15" s="1"/>
  <c r="O3053" i="17"/>
  <c r="Q3086" i="17"/>
  <c r="S3099" i="15" s="1"/>
  <c r="O3086" i="17"/>
  <c r="Q3120" i="17"/>
  <c r="S3133" i="15" s="1"/>
  <c r="O3120" i="17"/>
  <c r="Q3151" i="17"/>
  <c r="S3164" i="15" s="1"/>
  <c r="O3151" i="17"/>
  <c r="Q3183" i="17"/>
  <c r="S3196" i="15" s="1"/>
  <c r="O3183" i="17"/>
  <c r="Q3216" i="17"/>
  <c r="S3229" i="15" s="1"/>
  <c r="O3216" i="17"/>
  <c r="Q3249" i="17"/>
  <c r="S3262" i="15" s="1"/>
  <c r="O3249" i="17"/>
  <c r="Q3281" i="17"/>
  <c r="S3294" i="15" s="1"/>
  <c r="O3281" i="17"/>
  <c r="Q3314" i="17"/>
  <c r="S3327" i="15" s="1"/>
  <c r="O3314" i="17"/>
  <c r="Q3346" i="17"/>
  <c r="S3359" i="15" s="1"/>
  <c r="O3346" i="17"/>
  <c r="Q3378" i="17"/>
  <c r="S3391" i="15" s="1"/>
  <c r="O3378" i="17"/>
  <c r="Q3410" i="17"/>
  <c r="S3423" i="15" s="1"/>
  <c r="O3410" i="17"/>
  <c r="Q3442" i="17"/>
  <c r="S3455" i="15" s="1"/>
  <c r="O3442" i="17"/>
  <c r="Q3457" i="17"/>
  <c r="O3457" i="17"/>
  <c r="Q3489" i="17"/>
  <c r="O3489" i="17"/>
  <c r="Q3521" i="17"/>
  <c r="O3521" i="17"/>
  <c r="Q3553" i="17"/>
  <c r="O3553" i="17"/>
  <c r="Q3585" i="17"/>
  <c r="O3585" i="17"/>
  <c r="Q3617" i="17"/>
  <c r="O3617" i="17"/>
  <c r="Q907" i="17"/>
  <c r="S920" i="15" s="1"/>
  <c r="O907" i="17"/>
  <c r="Q939" i="17"/>
  <c r="S952" i="15" s="1"/>
  <c r="O939" i="17"/>
  <c r="Q972" i="17"/>
  <c r="S985" i="15" s="1"/>
  <c r="O972" i="17"/>
  <c r="Q1004" i="17"/>
  <c r="S1017" i="15" s="1"/>
  <c r="O1004" i="17"/>
  <c r="Q1036" i="17"/>
  <c r="S1049" i="15" s="1"/>
  <c r="O1036" i="17"/>
  <c r="Q1069" i="17"/>
  <c r="S1082" i="15" s="1"/>
  <c r="O1069" i="17"/>
  <c r="Q1101" i="17"/>
  <c r="S1114" i="15" s="1"/>
  <c r="O1101" i="17"/>
  <c r="Q1133" i="17"/>
  <c r="S1146" i="15" s="1"/>
  <c r="O1133" i="17"/>
  <c r="Q1165" i="17"/>
  <c r="S1178" i="15" s="1"/>
  <c r="O1165" i="17"/>
  <c r="Q1200" i="17"/>
  <c r="S1213" i="15" s="1"/>
  <c r="O1200" i="17"/>
  <c r="Q1234" i="17"/>
  <c r="S1247" i="15" s="1"/>
  <c r="O1234" i="17"/>
  <c r="Q1268" i="17"/>
  <c r="S1281" i="15" s="1"/>
  <c r="O1268" i="17"/>
  <c r="Q1300" i="17"/>
  <c r="S1313" i="15" s="1"/>
  <c r="O1300" i="17"/>
  <c r="Q1332" i="17"/>
  <c r="S1345" i="15" s="1"/>
  <c r="O1332" i="17"/>
  <c r="Q1364" i="17"/>
  <c r="S1377" i="15" s="1"/>
  <c r="O1364" i="17"/>
  <c r="Q1396" i="17"/>
  <c r="S1409" i="15" s="1"/>
  <c r="O1396" i="17"/>
  <c r="Q1429" i="17"/>
  <c r="S1442" i="15" s="1"/>
  <c r="O1429" i="17"/>
  <c r="Q1460" i="17"/>
  <c r="S1473" i="15" s="1"/>
  <c r="O1460" i="17"/>
  <c r="Q1496" i="17"/>
  <c r="S1509" i="15" s="1"/>
  <c r="O1496" i="17"/>
  <c r="Q1528" i="17"/>
  <c r="S1541" i="15" s="1"/>
  <c r="O1528" i="17"/>
  <c r="Q1561" i="17"/>
  <c r="S1574" i="15" s="1"/>
  <c r="O1561" i="17"/>
  <c r="Q1595" i="17"/>
  <c r="S1608" i="15" s="1"/>
  <c r="O1595" i="17"/>
  <c r="Q1630" i="17"/>
  <c r="S1643" i="15" s="1"/>
  <c r="O1630" i="17"/>
  <c r="Q1662" i="17"/>
  <c r="S1675" i="15" s="1"/>
  <c r="O1662" i="17"/>
  <c r="Q1695" i="17"/>
  <c r="S1708" i="15" s="1"/>
  <c r="O1695" i="17"/>
  <c r="Q1727" i="17"/>
  <c r="S1740" i="15" s="1"/>
  <c r="O1727" i="17"/>
  <c r="Q1759" i="17"/>
  <c r="S1772" i="15" s="1"/>
  <c r="O1759" i="17"/>
  <c r="Q1792" i="17"/>
  <c r="S1805" i="15" s="1"/>
  <c r="O1792" i="17"/>
  <c r="Q1825" i="17"/>
  <c r="S1838" i="15" s="1"/>
  <c r="O1825" i="17"/>
  <c r="Q1860" i="17"/>
  <c r="S1873" i="15" s="1"/>
  <c r="O1860" i="17"/>
  <c r="Q1927" i="17"/>
  <c r="S1940" i="15" s="1"/>
  <c r="O1927" i="17"/>
  <c r="Q1958" i="17"/>
  <c r="S1971" i="15" s="1"/>
  <c r="O1958" i="17"/>
  <c r="Q1988" i="17"/>
  <c r="S2001" i="15" s="1"/>
  <c r="O1988" i="17"/>
  <c r="Q2021" i="17"/>
  <c r="S2034" i="15" s="1"/>
  <c r="O2021" i="17"/>
  <c r="Q2055" i="17"/>
  <c r="S2068" i="15" s="1"/>
  <c r="O2055" i="17"/>
  <c r="Q2087" i="17"/>
  <c r="S2100" i="15" s="1"/>
  <c r="O2087" i="17"/>
  <c r="Q2119" i="17"/>
  <c r="S2132" i="15" s="1"/>
  <c r="O2119" i="17"/>
  <c r="Q2151" i="17"/>
  <c r="S2164" i="15" s="1"/>
  <c r="O2151" i="17"/>
  <c r="Q2183" i="17"/>
  <c r="S2196" i="15" s="1"/>
  <c r="O2183" i="17"/>
  <c r="Q2246" i="17"/>
  <c r="S2259" i="15" s="1"/>
  <c r="O2246" i="17"/>
  <c r="Q2278" i="17"/>
  <c r="S2291" i="15" s="1"/>
  <c r="O2278" i="17"/>
  <c r="Q2310" i="17"/>
  <c r="S2323" i="15" s="1"/>
  <c r="O2310" i="17"/>
  <c r="Q2342" i="17"/>
  <c r="S2355" i="15" s="1"/>
  <c r="O2342" i="17"/>
  <c r="Q2375" i="17"/>
  <c r="S2388" i="15" s="1"/>
  <c r="O2375" i="17"/>
  <c r="Q2407" i="17"/>
  <c r="S2420" i="15" s="1"/>
  <c r="O2407" i="17"/>
  <c r="Q2440" i="17"/>
  <c r="S2453" i="15" s="1"/>
  <c r="O2440" i="17"/>
  <c r="Q2473" i="17"/>
  <c r="S2486" i="15" s="1"/>
  <c r="O2473" i="17"/>
  <c r="Q2505" i="17"/>
  <c r="S2518" i="15" s="1"/>
  <c r="O2505" i="17"/>
  <c r="Q2537" i="17"/>
  <c r="S2550" i="15" s="1"/>
  <c r="O2537" i="17"/>
  <c r="Q2569" i="17"/>
  <c r="S2582" i="15" s="1"/>
  <c r="O2569" i="17"/>
  <c r="Q2601" i="17"/>
  <c r="S2614" i="15" s="1"/>
  <c r="O2601" i="17"/>
  <c r="Q2633" i="17"/>
  <c r="S2646" i="15" s="1"/>
  <c r="O2633" i="17"/>
  <c r="Q2665" i="17"/>
  <c r="S2678" i="15" s="1"/>
  <c r="O2665" i="17"/>
  <c r="Q2698" i="17"/>
  <c r="S2711" i="15" s="1"/>
  <c r="O2698" i="17"/>
  <c r="Q2731" i="17"/>
  <c r="S2744" i="15" s="1"/>
  <c r="O2731" i="17"/>
  <c r="Q2762" i="17"/>
  <c r="S2775" i="15" s="1"/>
  <c r="O2762" i="17"/>
  <c r="Q2794" i="17"/>
  <c r="S2807" i="15" s="1"/>
  <c r="O2794" i="17"/>
  <c r="Q2826" i="17"/>
  <c r="S2839" i="15" s="1"/>
  <c r="O2826" i="17"/>
  <c r="Q2856" i="17"/>
  <c r="S2869" i="15" s="1"/>
  <c r="O2856" i="17"/>
  <c r="Q2888" i="17"/>
  <c r="S2901" i="15" s="1"/>
  <c r="O2888" i="17"/>
  <c r="Q2918" i="17"/>
  <c r="S2931" i="15" s="1"/>
  <c r="O2918" i="17"/>
  <c r="Q2950" i="17"/>
  <c r="S2963" i="15" s="1"/>
  <c r="O2950" i="17"/>
  <c r="Q2982" i="17"/>
  <c r="S2995" i="15" s="1"/>
  <c r="O2982" i="17"/>
  <c r="Q3014" i="17"/>
  <c r="S3027" i="15" s="1"/>
  <c r="O3014" i="17"/>
  <c r="Q3046" i="17"/>
  <c r="S3059" i="15" s="1"/>
  <c r="O3046" i="17"/>
  <c r="Q3079" i="17"/>
  <c r="S3092" i="15" s="1"/>
  <c r="O3079" i="17"/>
  <c r="Q3112" i="17"/>
  <c r="S3125" i="15" s="1"/>
  <c r="O3112" i="17"/>
  <c r="Q3144" i="17"/>
  <c r="S3157" i="15" s="1"/>
  <c r="O3144" i="17"/>
  <c r="Q3176" i="17"/>
  <c r="S3189" i="15" s="1"/>
  <c r="O3176" i="17"/>
  <c r="Q3209" i="17"/>
  <c r="S3222" i="15" s="1"/>
  <c r="O3209" i="17"/>
  <c r="Q3242" i="17"/>
  <c r="S3255" i="15" s="1"/>
  <c r="O3242" i="17"/>
  <c r="Q3274" i="17"/>
  <c r="S3287" i="15" s="1"/>
  <c r="O3274" i="17"/>
  <c r="Q3307" i="17"/>
  <c r="S3320" i="15" s="1"/>
  <c r="O3307" i="17"/>
  <c r="Q3339" i="17"/>
  <c r="S3352" i="15" s="1"/>
  <c r="O3339" i="17"/>
  <c r="Q3371" i="17"/>
  <c r="S3384" i="15" s="1"/>
  <c r="O3371" i="17"/>
  <c r="Q3403" i="17"/>
  <c r="S3416" i="15" s="1"/>
  <c r="O3403" i="17"/>
  <c r="Q3435" i="17"/>
  <c r="S3448" i="15" s="1"/>
  <c r="O3435" i="17"/>
  <c r="Q3482" i="17"/>
  <c r="O3482" i="17"/>
  <c r="Q3514" i="17"/>
  <c r="O3514" i="17"/>
  <c r="Q3546" i="17"/>
  <c r="O3546" i="17"/>
  <c r="Q3578" i="17"/>
  <c r="O3578" i="17"/>
  <c r="Q3610" i="17"/>
  <c r="O3610" i="17"/>
  <c r="Q956" i="17"/>
  <c r="S969" i="15" s="1"/>
  <c r="O956" i="17"/>
  <c r="Q989" i="17"/>
  <c r="S1002" i="15" s="1"/>
  <c r="O989" i="17"/>
  <c r="Q1021" i="17"/>
  <c r="S1034" i="15" s="1"/>
  <c r="O1021" i="17"/>
  <c r="Q1053" i="17"/>
  <c r="S1066" i="15" s="1"/>
  <c r="O1053" i="17"/>
  <c r="Q1086" i="17"/>
  <c r="S1099" i="15" s="1"/>
  <c r="O1086" i="17"/>
  <c r="Q1118" i="17"/>
  <c r="S1131" i="15" s="1"/>
  <c r="O1118" i="17"/>
  <c r="Q1150" i="17"/>
  <c r="S1163" i="15" s="1"/>
  <c r="O1150" i="17"/>
  <c r="Q1184" i="17"/>
  <c r="S1197" i="15" s="1"/>
  <c r="O1184" i="17"/>
  <c r="Q1218" i="17"/>
  <c r="S1231" i="15" s="1"/>
  <c r="O1218" i="17"/>
  <c r="Q1251" i="17"/>
  <c r="S1264" i="15" s="1"/>
  <c r="O1251" i="17"/>
  <c r="Q1285" i="17"/>
  <c r="S1298" i="15" s="1"/>
  <c r="O1285" i="17"/>
  <c r="Q1317" i="17"/>
  <c r="S1330" i="15" s="1"/>
  <c r="O1317" i="17"/>
  <c r="Q1349" i="17"/>
  <c r="S1362" i="15" s="1"/>
  <c r="O1349" i="17"/>
  <c r="Q1381" i="17"/>
  <c r="S1394" i="15" s="1"/>
  <c r="O1381" i="17"/>
  <c r="Q1413" i="17"/>
  <c r="S1426" i="15" s="1"/>
  <c r="O1413" i="17"/>
  <c r="Q1446" i="17"/>
  <c r="S1459" i="15" s="1"/>
  <c r="O1446" i="17"/>
  <c r="Q1481" i="17"/>
  <c r="S1494" i="15" s="1"/>
  <c r="O1481" i="17"/>
  <c r="Q1513" i="17"/>
  <c r="S1526" i="15" s="1"/>
  <c r="O1513" i="17"/>
  <c r="Q1545" i="17"/>
  <c r="S1558" i="15" s="1"/>
  <c r="O1545" i="17"/>
  <c r="Q1579" i="17"/>
  <c r="S1592" i="15" s="1"/>
  <c r="O1579" i="17"/>
  <c r="Q1615" i="17"/>
  <c r="S1628" i="15" s="1"/>
  <c r="O1615" i="17"/>
  <c r="Q1646" i="17"/>
  <c r="S1659" i="15" s="1"/>
  <c r="O1646" i="17"/>
  <c r="Q1679" i="17"/>
  <c r="S1692" i="15" s="1"/>
  <c r="O1679" i="17"/>
  <c r="Q1712" i="17"/>
  <c r="S1725" i="15" s="1"/>
  <c r="O1712" i="17"/>
  <c r="Q1744" i="17"/>
  <c r="S1757" i="15" s="1"/>
  <c r="O1744" i="17"/>
  <c r="Q1777" i="17"/>
  <c r="S1790" i="15" s="1"/>
  <c r="O1777" i="17"/>
  <c r="Q1810" i="17"/>
  <c r="S1823" i="15" s="1"/>
  <c r="O1810" i="17"/>
  <c r="Q1843" i="17"/>
  <c r="S1856" i="15" s="1"/>
  <c r="O1843" i="17"/>
  <c r="Q1877" i="17"/>
  <c r="S1890" i="15" s="1"/>
  <c r="O1877" i="17"/>
  <c r="Q1908" i="17"/>
  <c r="S1921" i="15" s="1"/>
  <c r="O1908" i="17"/>
  <c r="Q1942" i="17"/>
  <c r="S1955" i="15" s="1"/>
  <c r="O1942" i="17"/>
  <c r="Q1975" i="17"/>
  <c r="S1988" i="15" s="1"/>
  <c r="O1975" i="17"/>
  <c r="Q2006" i="17"/>
  <c r="S2019" i="15" s="1"/>
  <c r="O2006" i="17"/>
  <c r="Q2039" i="17"/>
  <c r="S2052" i="15" s="1"/>
  <c r="O2039" i="17"/>
  <c r="Q2072" i="17"/>
  <c r="S2085" i="15" s="1"/>
  <c r="O2072" i="17"/>
  <c r="Q2104" i="17"/>
  <c r="S2117" i="15" s="1"/>
  <c r="O2104" i="17"/>
  <c r="Q2136" i="17"/>
  <c r="S2149" i="15" s="1"/>
  <c r="O2136" i="17"/>
  <c r="Q2169" i="17"/>
  <c r="S2182" i="15" s="1"/>
  <c r="O2169" i="17"/>
  <c r="Q2199" i="17"/>
  <c r="S2212" i="15" s="1"/>
  <c r="O2199" i="17"/>
  <c r="Q2231" i="17"/>
  <c r="S2244" i="15" s="1"/>
  <c r="O2231" i="17"/>
  <c r="Q2263" i="17"/>
  <c r="S2276" i="15" s="1"/>
  <c r="O2263" i="17"/>
  <c r="Q2295" i="17"/>
  <c r="S2308" i="15" s="1"/>
  <c r="O2295" i="17"/>
  <c r="Q2327" i="17"/>
  <c r="S2340" i="15" s="1"/>
  <c r="O2327" i="17"/>
  <c r="Q2360" i="17"/>
  <c r="S2373" i="15" s="1"/>
  <c r="O2360" i="17"/>
  <c r="Q2392" i="17"/>
  <c r="S2405" i="15" s="1"/>
  <c r="O2392" i="17"/>
  <c r="Q2425" i="17"/>
  <c r="S2438" i="15" s="1"/>
  <c r="O2425" i="17"/>
  <c r="Q2457" i="17"/>
  <c r="S2470" i="15" s="1"/>
  <c r="O2457" i="17"/>
  <c r="Q2490" i="17"/>
  <c r="S2503" i="15" s="1"/>
  <c r="O2490" i="17"/>
  <c r="Q2522" i="17"/>
  <c r="S2535" i="15" s="1"/>
  <c r="O2522" i="17"/>
  <c r="Q2554" i="17"/>
  <c r="S2567" i="15" s="1"/>
  <c r="O2554" i="17"/>
  <c r="Q2586" i="17"/>
  <c r="S2599" i="15" s="1"/>
  <c r="O2586" i="17"/>
  <c r="Q2618" i="17"/>
  <c r="S2631" i="15" s="1"/>
  <c r="O2618" i="17"/>
  <c r="Q2650" i="17"/>
  <c r="S2663" i="15" s="1"/>
  <c r="O2650" i="17"/>
  <c r="Q2682" i="17"/>
  <c r="S2695" i="15" s="1"/>
  <c r="O2682" i="17"/>
  <c r="Q2716" i="17"/>
  <c r="S2729" i="15" s="1"/>
  <c r="O2716" i="17"/>
  <c r="Q2747" i="17"/>
  <c r="S2760" i="15" s="1"/>
  <c r="O2747" i="17"/>
  <c r="Q2779" i="17"/>
  <c r="S2792" i="15" s="1"/>
  <c r="O2779" i="17"/>
  <c r="Q2811" i="17"/>
  <c r="S2824" i="15" s="1"/>
  <c r="O2811" i="17"/>
  <c r="Q2841" i="17"/>
  <c r="S2854" i="15" s="1"/>
  <c r="O2841" i="17"/>
  <c r="Q2873" i="17"/>
  <c r="S2886" i="15" s="1"/>
  <c r="O2873" i="17"/>
  <c r="Q2903" i="17"/>
  <c r="S2916" i="15" s="1"/>
  <c r="O2903" i="17"/>
  <c r="Q2935" i="17"/>
  <c r="S2948" i="15" s="1"/>
  <c r="O2935" i="17"/>
  <c r="Q2967" i="17"/>
  <c r="S2980" i="15" s="1"/>
  <c r="O2967" i="17"/>
  <c r="Q2999" i="17"/>
  <c r="S3012" i="15" s="1"/>
  <c r="O2999" i="17"/>
  <c r="Q3031" i="17"/>
  <c r="S3044" i="15" s="1"/>
  <c r="O3031" i="17"/>
  <c r="Q3063" i="17"/>
  <c r="S3076" i="15" s="1"/>
  <c r="O3063" i="17"/>
  <c r="Q3096" i="17"/>
  <c r="S3109" i="15" s="1"/>
  <c r="O3096" i="17"/>
  <c r="Q3130" i="17"/>
  <c r="S3143" i="15" s="1"/>
  <c r="O3130" i="17"/>
  <c r="Q3161" i="17"/>
  <c r="S3174" i="15" s="1"/>
  <c r="O3161" i="17"/>
  <c r="Q3193" i="17"/>
  <c r="S3206" i="15" s="1"/>
  <c r="O3193" i="17"/>
  <c r="Q3227" i="17"/>
  <c r="S3240" i="15" s="1"/>
  <c r="O3227" i="17"/>
  <c r="Q3259" i="17"/>
  <c r="S3272" i="15" s="1"/>
  <c r="O3259" i="17"/>
  <c r="Q3292" i="17"/>
  <c r="S3305" i="15" s="1"/>
  <c r="O3292" i="17"/>
  <c r="Q3324" i="17"/>
  <c r="S3337" i="15" s="1"/>
  <c r="O3324" i="17"/>
  <c r="Q3356" i="17"/>
  <c r="S3369" i="15" s="1"/>
  <c r="O3356" i="17"/>
  <c r="Q3388" i="17"/>
  <c r="S3401" i="15" s="1"/>
  <c r="O3388" i="17"/>
  <c r="Q3420" i="17"/>
  <c r="S3433" i="15" s="1"/>
  <c r="O3420" i="17"/>
  <c r="Q3467" i="17"/>
  <c r="O3467" i="17"/>
  <c r="Q3499" i="17"/>
  <c r="O3499" i="17"/>
  <c r="Q3531" i="17"/>
  <c r="O3531" i="17"/>
  <c r="Q3563" i="17"/>
  <c r="O3563" i="17"/>
  <c r="Q3595" i="17"/>
  <c r="O3595" i="17"/>
  <c r="W15" i="15"/>
  <c r="Q965" i="17"/>
  <c r="S978" i="15" s="1"/>
  <c r="O965" i="17"/>
  <c r="Q997" i="17"/>
  <c r="S1010" i="15" s="1"/>
  <c r="O997" i="17"/>
  <c r="Q1029" i="17"/>
  <c r="S1042" i="15" s="1"/>
  <c r="O1029" i="17"/>
  <c r="Q1062" i="17"/>
  <c r="S1075" i="15" s="1"/>
  <c r="O1062" i="17"/>
  <c r="Q1094" i="17"/>
  <c r="S1107" i="15" s="1"/>
  <c r="O1094" i="17"/>
  <c r="Q1126" i="17"/>
  <c r="S1139" i="15" s="1"/>
  <c r="O1126" i="17"/>
  <c r="Q1158" i="17"/>
  <c r="S1171" i="15" s="1"/>
  <c r="O1158" i="17"/>
  <c r="Q1192" i="17"/>
  <c r="S1205" i="15" s="1"/>
  <c r="O1192" i="17"/>
  <c r="Q1226" i="17"/>
  <c r="S1239" i="15" s="1"/>
  <c r="O1226" i="17"/>
  <c r="Q1261" i="17"/>
  <c r="S1274" i="15" s="1"/>
  <c r="O1261" i="17"/>
  <c r="Q1293" i="17"/>
  <c r="S1306" i="15" s="1"/>
  <c r="O1293" i="17"/>
  <c r="Q1325" i="17"/>
  <c r="S1338" i="15" s="1"/>
  <c r="O1325" i="17"/>
  <c r="Q1357" i="17"/>
  <c r="S1370" i="15" s="1"/>
  <c r="O1357" i="17"/>
  <c r="Q1389" i="17"/>
  <c r="S1402" i="15" s="1"/>
  <c r="O1389" i="17"/>
  <c r="Q1421" i="17"/>
  <c r="S1434" i="15" s="1"/>
  <c r="O1421" i="17"/>
  <c r="Q1454" i="17"/>
  <c r="S1467" i="15" s="1"/>
  <c r="O1454" i="17"/>
  <c r="Q1489" i="17"/>
  <c r="S1502" i="15" s="1"/>
  <c r="O1489" i="17"/>
  <c r="Q1521" i="17"/>
  <c r="S1534" i="15" s="1"/>
  <c r="O1521" i="17"/>
  <c r="Q1554" i="17"/>
  <c r="S1567" i="15" s="1"/>
  <c r="O1554" i="17"/>
  <c r="Q1588" i="17"/>
  <c r="S1601" i="15" s="1"/>
  <c r="O1588" i="17"/>
  <c r="Q1623" i="17"/>
  <c r="S1636" i="15" s="1"/>
  <c r="O1623" i="17"/>
  <c r="Q1654" i="17"/>
  <c r="S1667" i="15" s="1"/>
  <c r="O1654" i="17"/>
  <c r="Q1687" i="17"/>
  <c r="S1700" i="15" s="1"/>
  <c r="O1687" i="17"/>
  <c r="Q1720" i="17"/>
  <c r="S1733" i="15" s="1"/>
  <c r="O1720" i="17"/>
  <c r="Q1752" i="17"/>
  <c r="S1765" i="15" s="1"/>
  <c r="O1752" i="17"/>
  <c r="Q1786" i="17"/>
  <c r="S1799" i="15" s="1"/>
  <c r="O1786" i="17"/>
  <c r="Q1817" i="17"/>
  <c r="S1830" i="15" s="1"/>
  <c r="O1817" i="17"/>
  <c r="Q1853" i="17"/>
  <c r="S1866" i="15" s="1"/>
  <c r="O1853" i="17"/>
  <c r="Q1885" i="17"/>
  <c r="S1898" i="15" s="1"/>
  <c r="O1885" i="17"/>
  <c r="Q1921" i="17"/>
  <c r="S1934" i="15" s="1"/>
  <c r="O1921" i="17"/>
  <c r="Q1950" i="17"/>
  <c r="S1963" i="15" s="1"/>
  <c r="O1950" i="17"/>
  <c r="Q1982" i="17"/>
  <c r="S1995" i="15" s="1"/>
  <c r="O1982" i="17"/>
  <c r="Q2014" i="17"/>
  <c r="S2027" i="15" s="1"/>
  <c r="O2014" i="17"/>
  <c r="Q2048" i="17"/>
  <c r="S2061" i="15" s="1"/>
  <c r="O2048" i="17"/>
  <c r="Q2080" i="17"/>
  <c r="S2093" i="15" s="1"/>
  <c r="O2080" i="17"/>
  <c r="Q2112" i="17"/>
  <c r="S2125" i="15" s="1"/>
  <c r="O2112" i="17"/>
  <c r="Q2144" i="17"/>
  <c r="S2157" i="15" s="1"/>
  <c r="O2144" i="17"/>
  <c r="Q2176" i="17"/>
  <c r="S2189" i="15" s="1"/>
  <c r="O2176" i="17"/>
  <c r="Q2208" i="17"/>
  <c r="S2221" i="15" s="1"/>
  <c r="O2208" i="17"/>
  <c r="Q2239" i="17"/>
  <c r="S2252" i="15" s="1"/>
  <c r="O2239" i="17"/>
  <c r="Q2271" i="17"/>
  <c r="S2284" i="15" s="1"/>
  <c r="O2271" i="17"/>
  <c r="Q2303" i="17"/>
  <c r="S2316" i="15" s="1"/>
  <c r="O2303" i="17"/>
  <c r="Q2335" i="17"/>
  <c r="S2348" i="15" s="1"/>
  <c r="O2335" i="17"/>
  <c r="Q2368" i="17"/>
  <c r="S2381" i="15" s="1"/>
  <c r="O2368" i="17"/>
  <c r="Q2400" i="17"/>
  <c r="S2413" i="15" s="1"/>
  <c r="O2400" i="17"/>
  <c r="Q2433" i="17"/>
  <c r="S2446" i="15" s="1"/>
  <c r="O2433" i="17"/>
  <c r="Q2465" i="17"/>
  <c r="S2478" i="15" s="1"/>
  <c r="O2465" i="17"/>
  <c r="Q2498" i="17"/>
  <c r="S2511" i="15" s="1"/>
  <c r="O2498" i="17"/>
  <c r="Q2530" i="17"/>
  <c r="S2543" i="15" s="1"/>
  <c r="O2530" i="17"/>
  <c r="Q2562" i="17"/>
  <c r="S2575" i="15" s="1"/>
  <c r="O2562" i="17"/>
  <c r="Q2594" i="17"/>
  <c r="S2607" i="15" s="1"/>
  <c r="O2594" i="17"/>
  <c r="Q2626" i="17"/>
  <c r="S2639" i="15" s="1"/>
  <c r="O2626" i="17"/>
  <c r="Q2658" i="17"/>
  <c r="S2671" i="15" s="1"/>
  <c r="O2658" i="17"/>
  <c r="Q2691" i="17"/>
  <c r="S2704" i="15" s="1"/>
  <c r="O2691" i="17"/>
  <c r="Q2724" i="17"/>
  <c r="S2737" i="15" s="1"/>
  <c r="Q2755" i="17"/>
  <c r="S2768" i="15" s="1"/>
  <c r="O2755" i="17"/>
  <c r="Q2787" i="17"/>
  <c r="S2800" i="15" s="1"/>
  <c r="O2787" i="17"/>
  <c r="Q2819" i="17"/>
  <c r="S2832" i="15" s="1"/>
  <c r="O2819" i="17"/>
  <c r="Q2849" i="17"/>
  <c r="S2862" i="15" s="1"/>
  <c r="O2849" i="17"/>
  <c r="Q2881" i="17"/>
  <c r="S2894" i="15" s="1"/>
  <c r="O2881" i="17"/>
  <c r="Q2911" i="17"/>
  <c r="S2924" i="15" s="1"/>
  <c r="O2911" i="17"/>
  <c r="Q2943" i="17"/>
  <c r="S2956" i="15" s="1"/>
  <c r="O2943" i="17"/>
  <c r="Q2975" i="17"/>
  <c r="S2988" i="15" s="1"/>
  <c r="O2975" i="17"/>
  <c r="Q3007" i="17"/>
  <c r="S3020" i="15" s="1"/>
  <c r="O3007" i="17"/>
  <c r="Q3039" i="17"/>
  <c r="S3052" i="15" s="1"/>
  <c r="O3039" i="17"/>
  <c r="Q3072" i="17"/>
  <c r="S3085" i="15" s="1"/>
  <c r="O3072" i="17"/>
  <c r="Q3104" i="17"/>
  <c r="S3117" i="15" s="1"/>
  <c r="O3104" i="17"/>
  <c r="Q3138" i="17"/>
  <c r="S3151" i="15" s="1"/>
  <c r="O3138" i="17"/>
  <c r="Q3169" i="17"/>
  <c r="S3182" i="15" s="1"/>
  <c r="O3169" i="17"/>
  <c r="Q3202" i="17"/>
  <c r="S3215" i="15" s="1"/>
  <c r="O3202" i="17"/>
  <c r="Q3235" i="17"/>
  <c r="S3248" i="15" s="1"/>
  <c r="O3235" i="17"/>
  <c r="Q3267" i="17"/>
  <c r="S3280" i="15" s="1"/>
  <c r="O3267" i="17"/>
  <c r="Q3300" i="17"/>
  <c r="S3313" i="15" s="1"/>
  <c r="O3300" i="17"/>
  <c r="Q3332" i="17"/>
  <c r="S3345" i="15" s="1"/>
  <c r="O3332" i="17"/>
  <c r="Q3364" i="17"/>
  <c r="S3377" i="15" s="1"/>
  <c r="O3364" i="17"/>
  <c r="Q3396" i="17"/>
  <c r="S3409" i="15" s="1"/>
  <c r="O3396" i="17"/>
  <c r="Q3428" i="17"/>
  <c r="S3441" i="15" s="1"/>
  <c r="O3428" i="17"/>
  <c r="Q3475" i="17"/>
  <c r="O3475" i="17"/>
  <c r="Q3507" i="17"/>
  <c r="O3507" i="17"/>
  <c r="Q3539" i="17"/>
  <c r="O3539" i="17"/>
  <c r="Q3571" i="17"/>
  <c r="O3571" i="17"/>
  <c r="Q3603" i="17"/>
  <c r="O3603" i="17"/>
  <c r="Q2" i="17"/>
  <c r="S15" i="15" s="1"/>
  <c r="O2" i="17"/>
  <c r="Q940" i="17"/>
  <c r="S953" i="15" s="1"/>
  <c r="O940" i="17"/>
  <c r="Q973" i="17"/>
  <c r="S986" i="15" s="1"/>
  <c r="O973" i="17"/>
  <c r="Q1005" i="17"/>
  <c r="S1018" i="15" s="1"/>
  <c r="O1005" i="17"/>
  <c r="Q1037" i="17"/>
  <c r="S1050" i="15" s="1"/>
  <c r="O1037" i="17"/>
  <c r="Q1070" i="17"/>
  <c r="S1083" i="15" s="1"/>
  <c r="O1070" i="17"/>
  <c r="Q1102" i="17"/>
  <c r="S1115" i="15" s="1"/>
  <c r="O1102" i="17"/>
  <c r="Q1134" i="17"/>
  <c r="S1147" i="15" s="1"/>
  <c r="O1134" i="17"/>
  <c r="Q1166" i="17"/>
  <c r="S1179" i="15" s="1"/>
  <c r="O1166" i="17"/>
  <c r="Q1201" i="17"/>
  <c r="S1214" i="15" s="1"/>
  <c r="O1201" i="17"/>
  <c r="Q1235" i="17"/>
  <c r="S1248" i="15" s="1"/>
  <c r="O1235" i="17"/>
  <c r="Q1269" i="17"/>
  <c r="S1282" i="15" s="1"/>
  <c r="O1269" i="17"/>
  <c r="Q1301" i="17"/>
  <c r="S1314" i="15" s="1"/>
  <c r="O1301" i="17"/>
  <c r="Q1333" i="17"/>
  <c r="S1346" i="15" s="1"/>
  <c r="O1333" i="17"/>
  <c r="Q1365" i="17"/>
  <c r="S1378" i="15" s="1"/>
  <c r="O1365" i="17"/>
  <c r="Q1397" i="17"/>
  <c r="S1410" i="15" s="1"/>
  <c r="O1397" i="17"/>
  <c r="Q1430" i="17"/>
  <c r="S1443" i="15" s="1"/>
  <c r="O1430" i="17"/>
  <c r="Q1462" i="17"/>
  <c r="S1475" i="15" s="1"/>
  <c r="O1462" i="17"/>
  <c r="Q1497" i="17"/>
  <c r="S1510" i="15" s="1"/>
  <c r="O1497" i="17"/>
  <c r="Q1529" i="17"/>
  <c r="S1542" i="15" s="1"/>
  <c r="O1529" i="17"/>
  <c r="Q1562" i="17"/>
  <c r="S1575" i="15" s="1"/>
  <c r="O1562" i="17"/>
  <c r="Q1597" i="17"/>
  <c r="S1610" i="15" s="1"/>
  <c r="O1597" i="17"/>
  <c r="Q1631" i="17"/>
  <c r="S1644" i="15" s="1"/>
  <c r="O1631" i="17"/>
  <c r="Q1663" i="17"/>
  <c r="S1676" i="15" s="1"/>
  <c r="O1663" i="17"/>
  <c r="Q1696" i="17"/>
  <c r="S1709" i="15" s="1"/>
  <c r="O1696" i="17"/>
  <c r="Q1728" i="17"/>
  <c r="S1741" i="15" s="1"/>
  <c r="O1728" i="17"/>
  <c r="Q1760" i="17"/>
  <c r="S1773" i="15" s="1"/>
  <c r="O1760" i="17"/>
  <c r="Q1793" i="17"/>
  <c r="S1806" i="15" s="1"/>
  <c r="O1793" i="17"/>
  <c r="Q1826" i="17"/>
  <c r="S1839" i="15" s="1"/>
  <c r="O1826" i="17"/>
  <c r="Q1861" i="17"/>
  <c r="S1874" i="15" s="1"/>
  <c r="O1861" i="17"/>
  <c r="Q1892" i="17"/>
  <c r="S1905" i="15" s="1"/>
  <c r="O1892" i="17"/>
  <c r="Q1928" i="17"/>
  <c r="S1941" i="15" s="1"/>
  <c r="O1928" i="17"/>
  <c r="Q1959" i="17"/>
  <c r="S1972" i="15" s="1"/>
  <c r="O1959" i="17"/>
  <c r="Q1989" i="17"/>
  <c r="S2002" i="15" s="1"/>
  <c r="O1989" i="17"/>
  <c r="Q2022" i="17"/>
  <c r="S2035" i="15" s="1"/>
  <c r="O2022" i="17"/>
  <c r="Q2056" i="17"/>
  <c r="S2069" i="15" s="1"/>
  <c r="O2056" i="17"/>
  <c r="Q2088" i="17"/>
  <c r="S2101" i="15" s="1"/>
  <c r="O2088" i="17"/>
  <c r="Q2120" i="17"/>
  <c r="S2133" i="15" s="1"/>
  <c r="O2120" i="17"/>
  <c r="Q2152" i="17"/>
  <c r="S2165" i="15" s="1"/>
  <c r="O2152" i="17"/>
  <c r="Q2184" i="17"/>
  <c r="S2197" i="15" s="1"/>
  <c r="O2184" i="17"/>
  <c r="Q2215" i="17"/>
  <c r="S2228" i="15" s="1"/>
  <c r="O2215" i="17"/>
  <c r="Q2247" i="17"/>
  <c r="S2260" i="15" s="1"/>
  <c r="O2247" i="17"/>
  <c r="Q2279" i="17"/>
  <c r="S2292" i="15" s="1"/>
  <c r="O2279" i="17"/>
  <c r="Q2311" i="17"/>
  <c r="S2324" i="15" s="1"/>
  <c r="O2311" i="17"/>
  <c r="Q2343" i="17"/>
  <c r="S2356" i="15" s="1"/>
  <c r="O2343" i="17"/>
  <c r="Q2376" i="17"/>
  <c r="S2389" i="15" s="1"/>
  <c r="O2376" i="17"/>
  <c r="Q2409" i="17"/>
  <c r="S2422" i="15" s="1"/>
  <c r="O2409" i="17"/>
  <c r="Q2441" i="17"/>
  <c r="S2454" i="15" s="1"/>
  <c r="O2441" i="17"/>
  <c r="Q2474" i="17"/>
  <c r="S2487" i="15" s="1"/>
  <c r="O2474" i="17"/>
  <c r="Q2506" i="17"/>
  <c r="S2519" i="15" s="1"/>
  <c r="O2506" i="17"/>
  <c r="Q2538" i="17"/>
  <c r="S2551" i="15" s="1"/>
  <c r="O2538" i="17"/>
  <c r="Q2570" i="17"/>
  <c r="S2583" i="15" s="1"/>
  <c r="O2570" i="17"/>
  <c r="Q2602" i="17"/>
  <c r="S2615" i="15" s="1"/>
  <c r="O2602" i="17"/>
  <c r="Q2634" i="17"/>
  <c r="S2647" i="15" s="1"/>
  <c r="O2634" i="17"/>
  <c r="Q2666" i="17"/>
  <c r="S2679" i="15" s="1"/>
  <c r="O2666" i="17"/>
  <c r="Q2699" i="17"/>
  <c r="S2712" i="15" s="1"/>
  <c r="O2699" i="17"/>
  <c r="Q2732" i="17"/>
  <c r="S2745" i="15" s="1"/>
  <c r="O2732" i="17"/>
  <c r="Q2763" i="17"/>
  <c r="S2776" i="15" s="1"/>
  <c r="O2763" i="17"/>
  <c r="Q2795" i="17"/>
  <c r="S2808" i="15" s="1"/>
  <c r="O2795" i="17"/>
  <c r="Q2827" i="17"/>
  <c r="S2840" i="15" s="1"/>
  <c r="O2827" i="17"/>
  <c r="Q2857" i="17"/>
  <c r="S2870" i="15" s="1"/>
  <c r="O2857" i="17"/>
  <c r="Q2889" i="17"/>
  <c r="S2902" i="15" s="1"/>
  <c r="O2889" i="17"/>
  <c r="Q2919" i="17"/>
  <c r="S2932" i="15" s="1"/>
  <c r="O2919" i="17"/>
  <c r="Q2951" i="17"/>
  <c r="S2964" i="15" s="1"/>
  <c r="O2951" i="17"/>
  <c r="Q2983" i="17"/>
  <c r="S2996" i="15" s="1"/>
  <c r="O2983" i="17"/>
  <c r="Q3015" i="17"/>
  <c r="S3028" i="15" s="1"/>
  <c r="O3015" i="17"/>
  <c r="Q3047" i="17"/>
  <c r="S3060" i="15" s="1"/>
  <c r="O3047" i="17"/>
  <c r="Q3080" i="17"/>
  <c r="S3093" i="15" s="1"/>
  <c r="O3080" i="17"/>
  <c r="Q3113" i="17"/>
  <c r="S3126" i="15" s="1"/>
  <c r="O3113" i="17"/>
  <c r="Q3145" i="17"/>
  <c r="S3158" i="15" s="1"/>
  <c r="O3145" i="17"/>
  <c r="Q3177" i="17"/>
  <c r="S3190" i="15" s="1"/>
  <c r="O3177" i="17"/>
  <c r="Q3210" i="17"/>
  <c r="S3223" i="15" s="1"/>
  <c r="O3210" i="17"/>
  <c r="Q3243" i="17"/>
  <c r="S3256" i="15" s="1"/>
  <c r="O3243" i="17"/>
  <c r="Q3275" i="17"/>
  <c r="S3288" i="15" s="1"/>
  <c r="O3275" i="17"/>
  <c r="Q3308" i="17"/>
  <c r="S3321" i="15" s="1"/>
  <c r="O3308" i="17"/>
  <c r="Q3340" i="17"/>
  <c r="S3353" i="15" s="1"/>
  <c r="O3340" i="17"/>
  <c r="Q3372" i="17"/>
  <c r="S3385" i="15" s="1"/>
  <c r="O3372" i="17"/>
  <c r="Q3404" i="17"/>
  <c r="S3417" i="15" s="1"/>
  <c r="O3404" i="17"/>
  <c r="Q3436" i="17"/>
  <c r="S3449" i="15" s="1"/>
  <c r="O3436" i="17"/>
  <c r="Q3451" i="17"/>
  <c r="O3451" i="17"/>
  <c r="Q3483" i="17"/>
  <c r="O3483" i="17"/>
  <c r="Q3515" i="17"/>
  <c r="O3515" i="17"/>
  <c r="Q3547" i="17"/>
  <c r="O3547" i="17"/>
  <c r="Q3579" i="17"/>
  <c r="O3579" i="17"/>
  <c r="Q3611" i="17"/>
  <c r="O3611" i="17"/>
  <c r="Q948" i="17"/>
  <c r="S961" i="15" s="1"/>
  <c r="O948" i="17"/>
  <c r="Q981" i="17"/>
  <c r="S994" i="15" s="1"/>
  <c r="O981" i="17"/>
  <c r="Q1013" i="17"/>
  <c r="S1026" i="15" s="1"/>
  <c r="O1013" i="17"/>
  <c r="Q1045" i="17"/>
  <c r="S1058" i="15" s="1"/>
  <c r="O1045" i="17"/>
  <c r="Q1078" i="17"/>
  <c r="S1091" i="15" s="1"/>
  <c r="O1078" i="17"/>
  <c r="Q1110" i="17"/>
  <c r="S1123" i="15" s="1"/>
  <c r="O1110" i="17"/>
  <c r="Q1142" i="17"/>
  <c r="S1155" i="15" s="1"/>
  <c r="O1142" i="17"/>
  <c r="Q1175" i="17"/>
  <c r="S1188" i="15" s="1"/>
  <c r="O1175" i="17"/>
  <c r="Q1209" i="17"/>
  <c r="S1222" i="15" s="1"/>
  <c r="O1209" i="17"/>
  <c r="Q1243" i="17"/>
  <c r="S1256" i="15" s="1"/>
  <c r="O1243" i="17"/>
  <c r="Q1277" i="17"/>
  <c r="S1290" i="15" s="1"/>
  <c r="O1277" i="17"/>
  <c r="Q1309" i="17"/>
  <c r="S1322" i="15" s="1"/>
  <c r="O1309" i="17"/>
  <c r="Q1341" i="17"/>
  <c r="S1354" i="15" s="1"/>
  <c r="O1341" i="17"/>
  <c r="Q1373" i="17"/>
  <c r="S1386" i="15" s="1"/>
  <c r="O1373" i="17"/>
  <c r="Q1405" i="17"/>
  <c r="S1418" i="15" s="1"/>
  <c r="O1405" i="17"/>
  <c r="Q1438" i="17"/>
  <c r="S1451" i="15" s="1"/>
  <c r="O1438" i="17"/>
  <c r="Q1470" i="17"/>
  <c r="S1483" i="15" s="1"/>
  <c r="O1470" i="17"/>
  <c r="Q1505" i="17"/>
  <c r="S1518" i="15" s="1"/>
  <c r="O1505" i="17"/>
  <c r="Q1537" i="17"/>
  <c r="S1550" i="15" s="1"/>
  <c r="O1537" i="17"/>
  <c r="Q1570" i="17"/>
  <c r="S1583" i="15" s="1"/>
  <c r="O1570" i="17"/>
  <c r="Q1607" i="17"/>
  <c r="S1620" i="15" s="1"/>
  <c r="O1607" i="17"/>
  <c r="Q1638" i="17"/>
  <c r="S1651" i="15" s="1"/>
  <c r="O1638" i="17"/>
  <c r="Q1671" i="17"/>
  <c r="S1684" i="15" s="1"/>
  <c r="O1671" i="17"/>
  <c r="Q1704" i="17"/>
  <c r="S1717" i="15" s="1"/>
  <c r="O1704" i="17"/>
  <c r="Q1736" i="17"/>
  <c r="S1749" i="15" s="1"/>
  <c r="O1736" i="17"/>
  <c r="Q1768" i="17"/>
  <c r="S1781" i="15" s="1"/>
  <c r="O1768" i="17"/>
  <c r="Q1802" i="17"/>
  <c r="S1815" i="15" s="1"/>
  <c r="O1802" i="17"/>
  <c r="Q1834" i="17"/>
  <c r="S1847" i="15" s="1"/>
  <c r="O1834" i="17"/>
  <c r="Q1869" i="17"/>
  <c r="S1882" i="15" s="1"/>
  <c r="O1869" i="17"/>
  <c r="Q1900" i="17"/>
  <c r="S1913" i="15" s="1"/>
  <c r="O1900" i="17"/>
  <c r="Q1967" i="17"/>
  <c r="S1980" i="15" s="1"/>
  <c r="O1967" i="17"/>
  <c r="Q1997" i="17"/>
  <c r="S2010" i="15" s="1"/>
  <c r="O1997" i="17"/>
  <c r="Q2031" i="17"/>
  <c r="S2044" i="15" s="1"/>
  <c r="O2031" i="17"/>
  <c r="Q2064" i="17"/>
  <c r="S2077" i="15" s="1"/>
  <c r="O2064" i="17"/>
  <c r="Q2096" i="17"/>
  <c r="S2109" i="15" s="1"/>
  <c r="O2096" i="17"/>
  <c r="Q2128" i="17"/>
  <c r="S2141" i="15" s="1"/>
  <c r="O2128" i="17"/>
  <c r="Q2160" i="17"/>
  <c r="S2173" i="15" s="1"/>
  <c r="O2160" i="17"/>
  <c r="Q2192" i="17"/>
  <c r="S2205" i="15" s="1"/>
  <c r="O2192" i="17"/>
  <c r="Q2223" i="17"/>
  <c r="S2236" i="15" s="1"/>
  <c r="O2223" i="17"/>
  <c r="Q2255" i="17"/>
  <c r="S2268" i="15" s="1"/>
  <c r="O2255" i="17"/>
  <c r="Q2287" i="17"/>
  <c r="S2300" i="15" s="1"/>
  <c r="O2287" i="17"/>
  <c r="Q2319" i="17"/>
  <c r="S2332" i="15" s="1"/>
  <c r="O2319" i="17"/>
  <c r="Q2352" i="17"/>
  <c r="S2365" i="15" s="1"/>
  <c r="O2352" i="17"/>
  <c r="Q2384" i="17"/>
  <c r="S2397" i="15" s="1"/>
  <c r="O2384" i="17"/>
  <c r="Q2417" i="17"/>
  <c r="S2430" i="15" s="1"/>
  <c r="O2417" i="17"/>
  <c r="Q2449" i="17"/>
  <c r="S2462" i="15" s="1"/>
  <c r="O2449" i="17"/>
  <c r="Q2482" i="17"/>
  <c r="S2495" i="15" s="1"/>
  <c r="O2482" i="17"/>
  <c r="Q2514" i="17"/>
  <c r="S2527" i="15" s="1"/>
  <c r="O2514" i="17"/>
  <c r="Q2546" i="17"/>
  <c r="S2559" i="15" s="1"/>
  <c r="O2546" i="17"/>
  <c r="Q2578" i="17"/>
  <c r="S2591" i="15" s="1"/>
  <c r="O2578" i="17"/>
  <c r="Q2610" i="17"/>
  <c r="S2623" i="15" s="1"/>
  <c r="O2610" i="17"/>
  <c r="Q2642" i="17"/>
  <c r="S2655" i="15" s="1"/>
  <c r="O2642" i="17"/>
  <c r="Q2674" i="17"/>
  <c r="S2687" i="15" s="1"/>
  <c r="O2674" i="17"/>
  <c r="Q2708" i="17"/>
  <c r="S2721" i="15" s="1"/>
  <c r="O2708" i="17"/>
  <c r="Q2739" i="17"/>
  <c r="S2752" i="15" s="1"/>
  <c r="O2739" i="17"/>
  <c r="Q2771" i="17"/>
  <c r="S2784" i="15" s="1"/>
  <c r="O2771" i="17"/>
  <c r="Q2803" i="17"/>
  <c r="S2816" i="15" s="1"/>
  <c r="O2803" i="17"/>
  <c r="Q2836" i="17"/>
  <c r="S2849" i="15" s="1"/>
  <c r="O2836" i="17"/>
  <c r="Q2865" i="17"/>
  <c r="S2878" i="15" s="1"/>
  <c r="O2865" i="17"/>
  <c r="Q2897" i="17"/>
  <c r="S2910" i="15" s="1"/>
  <c r="O2897" i="17"/>
  <c r="Q2927" i="17"/>
  <c r="S2940" i="15" s="1"/>
  <c r="O2927" i="17"/>
  <c r="Q2959" i="17"/>
  <c r="S2972" i="15" s="1"/>
  <c r="O2959" i="17"/>
  <c r="Q2991" i="17"/>
  <c r="S3004" i="15" s="1"/>
  <c r="O2991" i="17"/>
  <c r="Q3023" i="17"/>
  <c r="S3036" i="15" s="1"/>
  <c r="O3023" i="17"/>
  <c r="Q3055" i="17"/>
  <c r="S3068" i="15" s="1"/>
  <c r="O3055" i="17"/>
  <c r="Q3088" i="17"/>
  <c r="S3101" i="15" s="1"/>
  <c r="O3088" i="17"/>
  <c r="Q3122" i="17"/>
  <c r="S3135" i="15" s="1"/>
  <c r="O3122" i="17"/>
  <c r="Q3153" i="17"/>
  <c r="S3166" i="15" s="1"/>
  <c r="O3153" i="17"/>
  <c r="Q3185" i="17"/>
  <c r="S3198" i="15" s="1"/>
  <c r="O3185" i="17"/>
  <c r="Q3218" i="17"/>
  <c r="S3231" i="15" s="1"/>
  <c r="O3218" i="17"/>
  <c r="Q3251" i="17"/>
  <c r="S3264" i="15" s="1"/>
  <c r="O3251" i="17"/>
  <c r="Q3284" i="17"/>
  <c r="S3297" i="15" s="1"/>
  <c r="O3284" i="17"/>
  <c r="Q3316" i="17"/>
  <c r="S3329" i="15" s="1"/>
  <c r="O3316" i="17"/>
  <c r="Q3348" i="17"/>
  <c r="S3361" i="15" s="1"/>
  <c r="O3348" i="17"/>
  <c r="Q3380" i="17"/>
  <c r="S3393" i="15" s="1"/>
  <c r="O3380" i="17"/>
  <c r="Q3412" i="17"/>
  <c r="S3425" i="15" s="1"/>
  <c r="O3412" i="17"/>
  <c r="Q3444" i="17"/>
  <c r="S3457" i="15" s="1"/>
  <c r="O3444" i="17"/>
  <c r="Q3459" i="17"/>
  <c r="O3459" i="17"/>
  <c r="Q3491" i="17"/>
  <c r="O3491" i="17"/>
  <c r="Q3523" i="17"/>
  <c r="O3523" i="17"/>
  <c r="Q3555" i="17"/>
  <c r="O3555" i="17"/>
  <c r="Q3587" i="17"/>
  <c r="O3587" i="17"/>
  <c r="Q3619" i="17"/>
  <c r="O3619" i="17"/>
  <c r="F20" i="16" l="1"/>
  <c r="M209" i="16"/>
  <c r="L193" i="16"/>
  <c r="L330" i="16"/>
  <c r="L111" i="16"/>
  <c r="L122" i="16"/>
  <c r="L214" i="16"/>
  <c r="L389" i="16"/>
  <c r="E33" i="16"/>
  <c r="L488" i="16"/>
  <c r="L173" i="16"/>
  <c r="L437" i="16"/>
  <c r="L511" i="16"/>
  <c r="L53" i="16"/>
  <c r="L269" i="16"/>
  <c r="L396" i="16"/>
  <c r="L147" i="16"/>
  <c r="L431" i="16"/>
  <c r="L263" i="16"/>
  <c r="L436" i="16"/>
  <c r="L203" i="16"/>
  <c r="L313" i="16"/>
  <c r="L143" i="16"/>
  <c r="L290" i="16"/>
  <c r="L459" i="16"/>
  <c r="L102" i="16"/>
  <c r="L353" i="16"/>
  <c r="L451" i="16"/>
  <c r="L421" i="16"/>
  <c r="L385" i="16"/>
  <c r="L422" i="16"/>
  <c r="L210" i="16"/>
  <c r="L96" i="16"/>
  <c r="L427" i="16"/>
  <c r="L289" i="16"/>
  <c r="E27" i="16"/>
  <c r="L138" i="16"/>
  <c r="L280" i="16"/>
  <c r="L148" i="16"/>
  <c r="L133" i="16"/>
  <c r="L383" i="16"/>
  <c r="L367" i="16"/>
  <c r="L495" i="16"/>
  <c r="L167" i="16"/>
  <c r="E34" i="16"/>
  <c r="L525" i="16"/>
  <c r="L47" i="16"/>
  <c r="L276" i="16"/>
  <c r="L301" i="16"/>
  <c r="E21" i="16"/>
  <c r="L382" i="16"/>
  <c r="L195" i="16"/>
  <c r="L233" i="16"/>
  <c r="L153" i="16"/>
  <c r="L299" i="16"/>
  <c r="L454" i="16"/>
  <c r="L461" i="16"/>
  <c r="L343" i="16"/>
  <c r="L463" i="16"/>
  <c r="L166" i="16"/>
  <c r="E28" i="16"/>
  <c r="L377" i="16"/>
  <c r="L513" i="16"/>
  <c r="L161" i="16"/>
  <c r="L181" i="16"/>
  <c r="L425" i="16"/>
  <c r="E18" i="16"/>
  <c r="L41" i="16"/>
  <c r="L257" i="16"/>
  <c r="L192" i="16"/>
  <c r="L523" i="16"/>
  <c r="L359" i="16"/>
  <c r="E36" i="16"/>
  <c r="E8" i="16"/>
  <c r="L349" i="16"/>
  <c r="L142" i="16"/>
  <c r="L137" i="16"/>
  <c r="L305" i="16"/>
  <c r="L38" i="16"/>
  <c r="L350" i="16"/>
  <c r="L303" i="16"/>
  <c r="L514" i="16"/>
  <c r="L413" i="16"/>
  <c r="L532" i="16"/>
  <c r="L315" i="16"/>
  <c r="L252" i="16"/>
  <c r="L446" i="16"/>
  <c r="L505" i="16"/>
  <c r="L228" i="16"/>
  <c r="L371" i="16"/>
  <c r="L375" i="16"/>
  <c r="L526" i="16"/>
  <c r="L155" i="16"/>
  <c r="L198" i="16"/>
  <c r="L379" i="16"/>
  <c r="L419" i="16"/>
  <c r="L36" i="16"/>
  <c r="L251" i="16"/>
  <c r="L494" i="16"/>
  <c r="L320" i="16"/>
  <c r="L141" i="16"/>
  <c r="L218" i="16"/>
  <c r="L284" i="16"/>
  <c r="E7" i="16"/>
  <c r="L412" i="16"/>
  <c r="L224" i="16"/>
  <c r="L352" i="16"/>
  <c r="E15" i="16"/>
  <c r="L227" i="16"/>
  <c r="L293" i="16"/>
  <c r="L262" i="16"/>
  <c r="L230" i="16"/>
  <c r="L510" i="16"/>
  <c r="L286" i="16"/>
  <c r="L40" i="16"/>
  <c r="L163" i="16"/>
  <c r="L295" i="16"/>
  <c r="L365" i="16"/>
  <c r="L406" i="16"/>
  <c r="L149" i="16"/>
  <c r="L534" i="16"/>
  <c r="L530" i="16"/>
  <c r="L376" i="16"/>
  <c r="L171" i="16"/>
  <c r="L245" i="16"/>
  <c r="L524" i="16"/>
  <c r="L45" i="16"/>
  <c r="L409" i="16"/>
  <c r="L528" i="16"/>
  <c r="L239" i="16"/>
  <c r="L70" i="16"/>
  <c r="L522" i="16"/>
  <c r="L291" i="16"/>
  <c r="L61" i="16"/>
  <c r="L516" i="16"/>
  <c r="E22" i="16"/>
  <c r="L424" i="16"/>
  <c r="E37" i="16"/>
  <c r="L109" i="16"/>
  <c r="L438" i="16"/>
  <c r="L486" i="16"/>
  <c r="L164" i="16"/>
  <c r="L121" i="16"/>
  <c r="L468" i="16"/>
  <c r="L407" i="16"/>
  <c r="E32" i="16"/>
  <c r="L120" i="16"/>
  <c r="L132" i="16"/>
  <c r="L307" i="16"/>
  <c r="L455" i="16"/>
  <c r="L71" i="16"/>
  <c r="L287" i="16"/>
  <c r="L302" i="16"/>
  <c r="L324" i="16"/>
  <c r="L358" i="16"/>
  <c r="L460" i="16"/>
  <c r="L281" i="16"/>
  <c r="L48" i="16"/>
  <c r="L374" i="16"/>
  <c r="E16" i="16"/>
  <c r="L88" i="16"/>
  <c r="L199" i="16"/>
  <c r="L362" i="16"/>
  <c r="L443" i="16"/>
  <c r="L51" i="16"/>
  <c r="L275" i="16"/>
  <c r="L49" i="16"/>
  <c r="L465" i="16"/>
  <c r="E42" i="16"/>
  <c r="L219" i="16"/>
  <c r="L401" i="16"/>
  <c r="L474" i="16"/>
  <c r="L449" i="16"/>
  <c r="L65" i="16"/>
  <c r="L337" i="16"/>
  <c r="L344" i="16"/>
  <c r="E17" i="16"/>
  <c r="L268" i="16"/>
  <c r="L60" i="16"/>
  <c r="L395" i="16"/>
  <c r="L487" i="16"/>
  <c r="E14" i="16"/>
  <c r="L361" i="16"/>
  <c r="L500" i="16"/>
  <c r="L59" i="16"/>
  <c r="L420" i="16"/>
  <c r="L85" i="16"/>
  <c r="L496" i="16"/>
  <c r="L86" i="16"/>
  <c r="L116" i="16"/>
  <c r="L266" i="16"/>
  <c r="L177" i="16"/>
  <c r="L100" i="16"/>
  <c r="L180" i="16"/>
  <c r="E30" i="16"/>
  <c r="L76" i="16"/>
  <c r="L139" i="16"/>
  <c r="L329" i="16"/>
  <c r="L346" i="16"/>
  <c r="L277" i="16"/>
  <c r="L355" i="16"/>
  <c r="L140" i="16"/>
  <c r="L372" i="16"/>
  <c r="L93" i="16"/>
  <c r="L356" i="16"/>
  <c r="L170" i="16"/>
  <c r="L154" i="16"/>
  <c r="L442" i="16"/>
  <c r="L335" i="16"/>
  <c r="E25" i="16"/>
  <c r="L160" i="16"/>
  <c r="L183" i="16"/>
  <c r="L322" i="16"/>
  <c r="L68" i="16"/>
  <c r="L101" i="16"/>
  <c r="L196" i="16"/>
  <c r="L380" i="16"/>
  <c r="L298" i="16"/>
  <c r="L189" i="16"/>
  <c r="L37" i="16"/>
  <c r="L229" i="16"/>
  <c r="L294" i="16"/>
  <c r="L99" i="16"/>
  <c r="L323" i="16"/>
  <c r="L56" i="16"/>
  <c r="L209" i="16"/>
  <c r="L311" i="16"/>
  <c r="L316" i="16"/>
  <c r="L179" i="16"/>
  <c r="L354" i="16"/>
  <c r="L249" i="16"/>
  <c r="E13" i="16"/>
  <c r="L201" i="16"/>
  <c r="L258" i="16"/>
  <c r="E23" i="16"/>
  <c r="E40" i="16"/>
  <c r="L104" i="16"/>
  <c r="L190" i="16"/>
  <c r="L507" i="16"/>
  <c r="L118" i="16"/>
  <c r="L117" i="16"/>
  <c r="L87" i="16"/>
  <c r="L220" i="16"/>
  <c r="L408" i="16"/>
  <c r="L62" i="16"/>
  <c r="L351" i="16"/>
  <c r="L151" i="16"/>
  <c r="L529" i="16"/>
  <c r="L145" i="16"/>
  <c r="L411" i="16"/>
  <c r="L331" i="16"/>
  <c r="E39" i="16"/>
  <c r="L39" i="16"/>
  <c r="L226" i="16"/>
  <c r="L67" i="16"/>
  <c r="L506" i="16"/>
  <c r="E26" i="16"/>
  <c r="L30" i="16"/>
  <c r="L31" i="16"/>
  <c r="L113" i="16"/>
  <c r="L115" i="16"/>
  <c r="L256" i="16"/>
  <c r="L332" i="16"/>
  <c r="L63" i="16"/>
  <c r="L212" i="16"/>
  <c r="L240" i="16"/>
  <c r="L74" i="16"/>
  <c r="L17" i="16"/>
  <c r="L187" i="16"/>
  <c r="L464" i="16"/>
  <c r="L535" i="16"/>
  <c r="L191" i="16"/>
  <c r="L306" i="16"/>
  <c r="E20" i="16"/>
  <c r="L15" i="16"/>
  <c r="L243" i="16"/>
  <c r="L397" i="16"/>
  <c r="L81" i="16"/>
  <c r="L54" i="16"/>
  <c r="L34" i="16"/>
  <c r="L232" i="16"/>
  <c r="L300" i="16"/>
  <c r="L484" i="16"/>
  <c r="L501" i="16"/>
  <c r="L342" i="16"/>
  <c r="L238" i="16"/>
  <c r="L26" i="16"/>
  <c r="L394" i="16"/>
  <c r="L44" i="16"/>
  <c r="L135" i="16"/>
  <c r="L390" i="16"/>
  <c r="L110" i="16"/>
  <c r="L125" i="16"/>
  <c r="L127" i="16"/>
  <c r="L441" i="16"/>
  <c r="L235" i="16"/>
  <c r="L317" i="16"/>
  <c r="L158" i="16"/>
  <c r="L253" i="16"/>
  <c r="L25" i="16"/>
  <c r="L333" i="16"/>
  <c r="L92" i="16"/>
  <c r="L260" i="16"/>
  <c r="L273" i="16"/>
  <c r="L517" i="16"/>
  <c r="L225" i="16"/>
  <c r="E35" i="16"/>
  <c r="L77" i="16"/>
  <c r="L200" i="16"/>
  <c r="L370" i="16"/>
  <c r="L242" i="16"/>
  <c r="L221" i="16"/>
  <c r="L264" i="16"/>
  <c r="E29" i="16"/>
  <c r="L321" i="16"/>
  <c r="L32" i="16"/>
  <c r="L318" i="16"/>
  <c r="L80" i="16"/>
  <c r="L207" i="16"/>
  <c r="L520" i="16"/>
  <c r="L417" i="16"/>
  <c r="L20" i="16"/>
  <c r="L339" i="16"/>
  <c r="L72" i="16"/>
  <c r="L271" i="16"/>
  <c r="L482" i="16"/>
  <c r="L288" i="16"/>
  <c r="L215" i="16"/>
  <c r="L296" i="16"/>
  <c r="L236" i="16"/>
  <c r="L478" i="16"/>
  <c r="L206" i="16"/>
  <c r="L328" i="16"/>
  <c r="L327" i="16"/>
  <c r="L440" i="16"/>
  <c r="L366" i="16"/>
  <c r="L16" i="16"/>
  <c r="L241" i="16"/>
  <c r="L261" i="16"/>
  <c r="L75" i="16"/>
  <c r="L399" i="16"/>
  <c r="L472" i="16"/>
  <c r="L272" i="16"/>
  <c r="L448" i="16"/>
  <c r="L492" i="16"/>
  <c r="E6" i="16"/>
  <c r="L172" i="16"/>
  <c r="L423" i="16"/>
  <c r="L197" i="16"/>
  <c r="L481" i="16"/>
  <c r="L28" i="16"/>
  <c r="L304" i="16"/>
  <c r="L157" i="16"/>
  <c r="L480" i="16"/>
  <c r="L348" i="16"/>
  <c r="L182" i="16"/>
  <c r="L292" i="16"/>
  <c r="L475" i="16"/>
  <c r="L285" i="16"/>
  <c r="L55" i="16"/>
  <c r="L325" i="16"/>
  <c r="L470" i="16"/>
  <c r="L185" i="16"/>
  <c r="L130" i="16"/>
  <c r="L12" i="16"/>
  <c r="E4" i="16"/>
  <c r="L7" i="16"/>
  <c r="L250" i="16"/>
  <c r="E5" i="16"/>
  <c r="L91" i="16"/>
  <c r="L246" i="16"/>
  <c r="L11" i="16"/>
  <c r="L205" i="16"/>
  <c r="L340" i="16"/>
  <c r="L213" i="16"/>
  <c r="L194" i="16"/>
  <c r="L178" i="16"/>
  <c r="L456" i="16"/>
  <c r="L493" i="16"/>
  <c r="L512" i="16"/>
  <c r="E9" i="16"/>
  <c r="L334" i="16"/>
  <c r="L119" i="16"/>
  <c r="L13" i="16"/>
  <c r="L8" i="16"/>
  <c r="L58" i="16"/>
  <c r="L270" i="16"/>
  <c r="L27" i="16"/>
  <c r="L174" i="16"/>
  <c r="L223" i="16"/>
  <c r="L144" i="16"/>
  <c r="L50" i="16"/>
  <c r="E31" i="16"/>
  <c r="L64" i="16"/>
  <c r="L319" i="16"/>
  <c r="L283" i="16"/>
  <c r="L255" i="16"/>
  <c r="L471" i="16"/>
  <c r="L490" i="16"/>
  <c r="E24" i="16"/>
  <c r="E10" i="16"/>
  <c r="L234" i="16"/>
  <c r="L428" i="16"/>
  <c r="L107" i="16"/>
  <c r="L23" i="16"/>
  <c r="L445" i="16"/>
  <c r="L267" i="16"/>
  <c r="L364" i="16"/>
  <c r="L483" i="16"/>
  <c r="L21" i="16"/>
  <c r="L9" i="16"/>
  <c r="L43" i="16"/>
  <c r="L297" i="16"/>
  <c r="L391" i="16"/>
  <c r="L416" i="16"/>
  <c r="L82" i="16"/>
  <c r="L216" i="16"/>
  <c r="L105" i="16"/>
  <c r="L90" i="16"/>
  <c r="L52" i="16"/>
  <c r="L405" i="16"/>
  <c r="L418" i="16"/>
  <c r="L477" i="16"/>
  <c r="L519" i="16"/>
  <c r="L24" i="16"/>
  <c r="L175" i="16"/>
  <c r="L373" i="16"/>
  <c r="L457" i="16"/>
  <c r="L95" i="16"/>
  <c r="L410" i="16"/>
  <c r="L310" i="16"/>
  <c r="L469" i="16"/>
  <c r="L94" i="16"/>
  <c r="E11" i="16"/>
  <c r="L156" i="16"/>
  <c r="E19" i="16"/>
  <c r="L69" i="16"/>
  <c r="L347" i="16"/>
  <c r="L434" i="16"/>
  <c r="L414" i="16"/>
  <c r="L169" i="16"/>
  <c r="L326" i="16"/>
  <c r="L398" i="16"/>
  <c r="L73" i="16"/>
  <c r="L274" i="16"/>
  <c r="L22" i="16"/>
  <c r="L112" i="16"/>
  <c r="L217" i="16"/>
  <c r="L33" i="16"/>
  <c r="L123" i="16"/>
  <c r="L66" i="16"/>
  <c r="L426" i="16"/>
  <c r="L338" i="16"/>
  <c r="L429" i="16"/>
  <c r="L508" i="16"/>
  <c r="L368" i="16"/>
  <c r="L84" i="16"/>
  <c r="L254" i="16"/>
  <c r="L378" i="16"/>
  <c r="L498" i="16"/>
  <c r="L89" i="16"/>
  <c r="E41" i="16"/>
  <c r="L388" i="16"/>
  <c r="L106" i="16"/>
  <c r="E38" i="16"/>
  <c r="L184" i="16"/>
  <c r="L14" i="16"/>
  <c r="L341" i="16"/>
  <c r="L499" i="16"/>
  <c r="L447" i="16"/>
  <c r="E12" i="16"/>
  <c r="L188" i="16"/>
  <c r="L279" i="16"/>
  <c r="L531" i="16"/>
  <c r="L46" i="16"/>
  <c r="L108" i="16"/>
  <c r="L208" i="16"/>
  <c r="L357" i="16"/>
  <c r="L489" i="16"/>
  <c r="L128" i="16"/>
  <c r="L18" i="16"/>
  <c r="L42" i="16"/>
  <c r="L231" i="16"/>
  <c r="L124" i="16"/>
  <c r="L79" i="16"/>
  <c r="L466" i="16"/>
  <c r="L392" i="16"/>
  <c r="L518" i="16"/>
  <c r="L265" i="16"/>
  <c r="L369" i="16"/>
  <c r="L103" i="16"/>
  <c r="L126" i="16"/>
  <c r="L400" i="16"/>
  <c r="L83" i="16"/>
  <c r="L502" i="16"/>
  <c r="L462" i="16"/>
  <c r="L5" i="16"/>
  <c r="L222" i="16"/>
  <c r="L363" i="16"/>
  <c r="L259" i="16"/>
  <c r="L136" i="16"/>
  <c r="L129" i="16"/>
  <c r="L78" i="16"/>
  <c r="L247" i="16"/>
  <c r="L168" i="16"/>
  <c r="L146" i="16"/>
  <c r="L150" i="16"/>
  <c r="L476" i="16"/>
  <c r="L458" i="16"/>
  <c r="L345" i="16"/>
  <c r="L309" i="16"/>
  <c r="L386" i="16"/>
  <c r="L244" i="16"/>
  <c r="L98" i="16"/>
  <c r="L504" i="16"/>
  <c r="L381" i="16"/>
  <c r="L387" i="16"/>
  <c r="L152" i="16"/>
  <c r="L204" i="16"/>
  <c r="L308" i="16"/>
  <c r="L439" i="16"/>
  <c r="L248" i="16"/>
  <c r="L165" i="16"/>
  <c r="L159" i="16"/>
  <c r="L360" i="16"/>
  <c r="L97" i="16"/>
  <c r="L432" i="16"/>
  <c r="L404" i="16"/>
  <c r="L393" i="16"/>
  <c r="L134" i="16"/>
  <c r="L278" i="16"/>
  <c r="L402" i="16"/>
  <c r="L162" i="16"/>
  <c r="L57" i="16"/>
  <c r="L312" i="16"/>
  <c r="L10" i="16"/>
  <c r="L237" i="16"/>
  <c r="L444" i="16"/>
  <c r="L415" i="16"/>
  <c r="L211" i="16"/>
  <c r="L186" i="16"/>
  <c r="L19" i="16"/>
  <c r="L314" i="16"/>
  <c r="L452" i="16"/>
  <c r="L176" i="16"/>
  <c r="L202" i="16"/>
  <c r="L384" i="16"/>
  <c r="L114" i="16"/>
  <c r="L435" i="16"/>
  <c r="L450" i="16"/>
  <c r="L6" i="16"/>
  <c r="L403" i="16"/>
  <c r="L131" i="16"/>
  <c r="L4" i="16"/>
  <c r="L453" i="16"/>
  <c r="L433" i="16"/>
  <c r="L430" i="16"/>
  <c r="L336" i="16"/>
  <c r="L282" i="16"/>
  <c r="J7" i="15"/>
  <c r="M7" i="15" s="1"/>
  <c r="L533" i="16"/>
  <c r="L527" i="16"/>
  <c r="L521" i="16"/>
  <c r="L515" i="16"/>
  <c r="L509" i="16"/>
  <c r="L503" i="16"/>
  <c r="L497" i="16"/>
  <c r="L491" i="16"/>
  <c r="L485" i="16"/>
  <c r="L479" i="16"/>
  <c r="L473" i="16"/>
  <c r="L467" i="16"/>
  <c r="L35" i="16"/>
  <c r="L29" i="16"/>
  <c r="M3" i="16"/>
  <c r="F3" i="16"/>
  <c r="L3" i="16"/>
  <c r="E3" i="16"/>
  <c r="U1246" i="17"/>
  <c r="R1246" i="17" s="1"/>
  <c r="S29" i="17"/>
  <c r="V482" i="17"/>
  <c r="T482" i="17" s="1"/>
  <c r="T2724" i="17"/>
  <c r="T2530" i="17"/>
  <c r="T2335" i="17"/>
  <c r="T2144" i="17"/>
  <c r="T1950" i="17"/>
  <c r="T1752" i="17"/>
  <c r="T1554" i="17"/>
  <c r="T1357" i="17"/>
  <c r="T1158" i="17"/>
  <c r="T965" i="17"/>
  <c r="T3459" i="17"/>
  <c r="T3348" i="17"/>
  <c r="T3153" i="17"/>
  <c r="T2959" i="17"/>
  <c r="T2771" i="17"/>
  <c r="T2578" i="17"/>
  <c r="T2384" i="17"/>
  <c r="T2192" i="17"/>
  <c r="T1997" i="17"/>
  <c r="T1802" i="17"/>
  <c r="T1607" i="17"/>
  <c r="T1405" i="17"/>
  <c r="T1209" i="17"/>
  <c r="T1013" i="17"/>
  <c r="T3515" i="17"/>
  <c r="T3404" i="17"/>
  <c r="T3210" i="17"/>
  <c r="T3015" i="17"/>
  <c r="T2827" i="17"/>
  <c r="T2634" i="17"/>
  <c r="T2441" i="17"/>
  <c r="T2247" i="17"/>
  <c r="T2056" i="17"/>
  <c r="T1663" i="17"/>
  <c r="T1462" i="17"/>
  <c r="T1269" i="17"/>
  <c r="T1070" i="17"/>
  <c r="T3603" i="17"/>
  <c r="T3300" i="17"/>
  <c r="T3104" i="17"/>
  <c r="T2911" i="17"/>
  <c r="T3324" i="17"/>
  <c r="T3130" i="17"/>
  <c r="T2935" i="17"/>
  <c r="T2747" i="17"/>
  <c r="T2554" i="17"/>
  <c r="T2360" i="17"/>
  <c r="T2169" i="17"/>
  <c r="T1975" i="17"/>
  <c r="T1777" i="17"/>
  <c r="T1579" i="17"/>
  <c r="T1381" i="17"/>
  <c r="T1184" i="17"/>
  <c r="T989" i="17"/>
  <c r="T3482" i="17"/>
  <c r="T3371" i="17"/>
  <c r="T3176" i="17"/>
  <c r="T2982" i="17"/>
  <c r="T2794" i="17"/>
  <c r="T2601" i="17"/>
  <c r="T2407" i="17"/>
  <c r="T2021" i="17"/>
  <c r="T1825" i="17"/>
  <c r="T1630" i="17"/>
  <c r="T1429" i="17"/>
  <c r="T1234" i="17"/>
  <c r="T1036" i="17"/>
  <c r="T3585" i="17"/>
  <c r="T3281" i="17"/>
  <c r="T3086" i="17"/>
  <c r="T3538" i="17"/>
  <c r="T3427" i="17"/>
  <c r="T3234" i="17"/>
  <c r="T3038" i="17"/>
  <c r="T2848" i="17"/>
  <c r="T2657" i="17"/>
  <c r="T2464" i="17"/>
  <c r="T2270" i="17"/>
  <c r="T2079" i="17"/>
  <c r="T1884" i="17"/>
  <c r="T1686" i="17"/>
  <c r="T1488" i="17"/>
  <c r="T1292" i="17"/>
  <c r="T1093" i="17"/>
  <c r="T899" i="17"/>
  <c r="T3338" i="17"/>
  <c r="T3562" i="17"/>
  <c r="T3258" i="17"/>
  <c r="T3062" i="17"/>
  <c r="T2872" i="17"/>
  <c r="T2681" i="17"/>
  <c r="T2489" i="17"/>
  <c r="T2294" i="17"/>
  <c r="T2103" i="17"/>
  <c r="T1907" i="17"/>
  <c r="T1711" i="17"/>
  <c r="T1512" i="17"/>
  <c r="T1316" i="17"/>
  <c r="T1117" i="17"/>
  <c r="T923" i="17"/>
  <c r="T3473" i="17"/>
  <c r="T3362" i="17"/>
  <c r="T3167" i="17"/>
  <c r="T2801" i="17"/>
  <c r="T2608" i="17"/>
  <c r="T2415" i="17"/>
  <c r="T2221" i="17"/>
  <c r="T2028" i="17"/>
  <c r="T1832" i="17"/>
  <c r="T1436" i="17"/>
  <c r="T1241" i="17"/>
  <c r="T1043" i="17"/>
  <c r="T848" i="17"/>
  <c r="T3584" i="17"/>
  <c r="T3045" i="17"/>
  <c r="T2855" i="17"/>
  <c r="T2664" i="17"/>
  <c r="T2472" i="17"/>
  <c r="T2277" i="17"/>
  <c r="T2086" i="17"/>
  <c r="T1891" i="17"/>
  <c r="T1694" i="17"/>
  <c r="T1495" i="17"/>
  <c r="T1299" i="17"/>
  <c r="T1100" i="17"/>
  <c r="T906" i="17"/>
  <c r="T706" i="17"/>
  <c r="T3070" i="17"/>
  <c r="T2879" i="17"/>
  <c r="T2688" i="17"/>
  <c r="T2496" i="17"/>
  <c r="T2301" i="17"/>
  <c r="T2110" i="17"/>
  <c r="T1915" i="17"/>
  <c r="T1718" i="17"/>
  <c r="T1519" i="17"/>
  <c r="T1323" i="17"/>
  <c r="T1124" i="17"/>
  <c r="T930" i="17"/>
  <c r="T730" i="17"/>
  <c r="T3472" i="17"/>
  <c r="T3345" i="17"/>
  <c r="T3150" i="17"/>
  <c r="T2956" i="17"/>
  <c r="T2768" i="17"/>
  <c r="T2543" i="17"/>
  <c r="T2349" i="17"/>
  <c r="T2157" i="17"/>
  <c r="T1964" i="17"/>
  <c r="T1765" i="17"/>
  <c r="T3305" i="17"/>
  <c r="T3110" i="17"/>
  <c r="T2916" i="17"/>
  <c r="T2729" i="17"/>
  <c r="T2535" i="17"/>
  <c r="T2340" i="17"/>
  <c r="T2149" i="17"/>
  <c r="T1956" i="17"/>
  <c r="T1757" i="17"/>
  <c r="T1559" i="17"/>
  <c r="T1362" i="17"/>
  <c r="T3393" i="17"/>
  <c r="T3199" i="17"/>
  <c r="T3004" i="17"/>
  <c r="T2816" i="17"/>
  <c r="T2623" i="17"/>
  <c r="T2430" i="17"/>
  <c r="T2236" i="17"/>
  <c r="T2044" i="17"/>
  <c r="T1848" i="17"/>
  <c r="T3586" i="17"/>
  <c r="T1567" i="17"/>
  <c r="T1370" i="17"/>
  <c r="T1172" i="17"/>
  <c r="T978" i="17"/>
  <c r="T3535" i="17"/>
  <c r="T3424" i="17"/>
  <c r="T3231" i="17"/>
  <c r="T3035" i="17"/>
  <c r="T2845" i="17"/>
  <c r="T2654" i="17"/>
  <c r="T2461" i="17"/>
  <c r="T2267" i="17"/>
  <c r="T2076" i="17"/>
  <c r="T1881" i="17"/>
  <c r="T1683" i="17"/>
  <c r="T1485" i="17"/>
  <c r="T1289" i="17"/>
  <c r="T1090" i="17"/>
  <c r="T3622" i="17"/>
  <c r="T3319" i="17"/>
  <c r="T2930" i="17"/>
  <c r="T2742" i="17"/>
  <c r="T2549" i="17"/>
  <c r="T2355" i="17"/>
  <c r="T2164" i="17"/>
  <c r="T1970" i="17"/>
  <c r="T1771" i="17"/>
  <c r="T1573" i="17"/>
  <c r="T1376" i="17"/>
  <c r="T1178" i="17"/>
  <c r="T984" i="17"/>
  <c r="T3581" i="17"/>
  <c r="T2691" i="17"/>
  <c r="T2498" i="17"/>
  <c r="T2303" i="17"/>
  <c r="T2112" i="17"/>
  <c r="T1921" i="17"/>
  <c r="T1720" i="17"/>
  <c r="T1521" i="17"/>
  <c r="T1325" i="17"/>
  <c r="T1126" i="17"/>
  <c r="T3619" i="17"/>
  <c r="T3316" i="17"/>
  <c r="T3122" i="17"/>
  <c r="T2927" i="17"/>
  <c r="T2739" i="17"/>
  <c r="T2546" i="17"/>
  <c r="T2352" i="17"/>
  <c r="T2160" i="17"/>
  <c r="T1967" i="17"/>
  <c r="T1768" i="17"/>
  <c r="T1570" i="17"/>
  <c r="T1373" i="17"/>
  <c r="T1175" i="17"/>
  <c r="T981" i="17"/>
  <c r="T3483" i="17"/>
  <c r="T3372" i="17"/>
  <c r="T3177" i="17"/>
  <c r="T2983" i="17"/>
  <c r="T2795" i="17"/>
  <c r="T2602" i="17"/>
  <c r="T2409" i="17"/>
  <c r="T2215" i="17"/>
  <c r="T2022" i="17"/>
  <c r="T1826" i="17"/>
  <c r="T1631" i="17"/>
  <c r="T1430" i="17"/>
  <c r="T1235" i="17"/>
  <c r="T1037" i="17"/>
  <c r="T3571" i="17"/>
  <c r="T3267" i="17"/>
  <c r="T3072" i="17"/>
  <c r="T2881" i="17"/>
  <c r="T3595" i="17"/>
  <c r="T3292" i="17"/>
  <c r="T3096" i="17"/>
  <c r="T2903" i="17"/>
  <c r="T2716" i="17"/>
  <c r="T2522" i="17"/>
  <c r="T2327" i="17"/>
  <c r="T2136" i="17"/>
  <c r="T1942" i="17"/>
  <c r="T1744" i="17"/>
  <c r="T1545" i="17"/>
  <c r="T1349" i="17"/>
  <c r="T1150" i="17"/>
  <c r="T956" i="17"/>
  <c r="T3339" i="17"/>
  <c r="T3144" i="17"/>
  <c r="T2950" i="17"/>
  <c r="T2762" i="17"/>
  <c r="T2569" i="17"/>
  <c r="T2375" i="17"/>
  <c r="T2183" i="17"/>
  <c r="T1988" i="17"/>
  <c r="T1792" i="17"/>
  <c r="T1595" i="17"/>
  <c r="T1396" i="17"/>
  <c r="T1200" i="17"/>
  <c r="T1004" i="17"/>
  <c r="T3553" i="17"/>
  <c r="T3442" i="17"/>
  <c r="T3249" i="17"/>
  <c r="T3053" i="17"/>
  <c r="T3506" i="17"/>
  <c r="T3395" i="17"/>
  <c r="T3201" i="17"/>
  <c r="T3006" i="17"/>
  <c r="T2818" i="17"/>
  <c r="T2625" i="17"/>
  <c r="T2432" i="17"/>
  <c r="T2238" i="17"/>
  <c r="T2046" i="17"/>
  <c r="T1850" i="17"/>
  <c r="T1652" i="17"/>
  <c r="T1453" i="17"/>
  <c r="T1260" i="17"/>
  <c r="T1061" i="17"/>
  <c r="T3609" i="17"/>
  <c r="T3306" i="17"/>
  <c r="T3530" i="17"/>
  <c r="T3419" i="17"/>
  <c r="T3226" i="17"/>
  <c r="T3030" i="17"/>
  <c r="T2840" i="17"/>
  <c r="T2649" i="17"/>
  <c r="T2456" i="17"/>
  <c r="T2262" i="17"/>
  <c r="T2071" i="17"/>
  <c r="T1876" i="17"/>
  <c r="T1678" i="17"/>
  <c r="T1479" i="17"/>
  <c r="T1284" i="17"/>
  <c r="T1085" i="17"/>
  <c r="T891" i="17"/>
  <c r="T3330" i="17"/>
  <c r="T2957" i="17"/>
  <c r="T2769" i="17"/>
  <c r="T2576" i="17"/>
  <c r="T2382" i="17"/>
  <c r="T2190" i="17"/>
  <c r="T1995" i="17"/>
  <c r="T1800" i="17"/>
  <c r="T1604" i="17"/>
  <c r="T1403" i="17"/>
  <c r="T1207" i="17"/>
  <c r="T1011" i="17"/>
  <c r="T815" i="17"/>
  <c r="T3552" i="17"/>
  <c r="T3013" i="17"/>
  <c r="T2825" i="17"/>
  <c r="T2632" i="17"/>
  <c r="T2439" i="17"/>
  <c r="T2245" i="17"/>
  <c r="T2054" i="17"/>
  <c r="T1661" i="17"/>
  <c r="T1461" i="17"/>
  <c r="T1267" i="17"/>
  <c r="T1068" i="17"/>
  <c r="T872" i="17"/>
  <c r="T3608" i="17"/>
  <c r="T3037" i="17"/>
  <c r="T2847" i="17"/>
  <c r="T2656" i="17"/>
  <c r="T2463" i="17"/>
  <c r="T2269" i="17"/>
  <c r="T2078" i="17"/>
  <c r="T1883" i="17"/>
  <c r="T1685" i="17"/>
  <c r="T1487" i="17"/>
  <c r="T1291" i="17"/>
  <c r="T1092" i="17"/>
  <c r="T898" i="17"/>
  <c r="T698" i="17"/>
  <c r="T3313" i="17"/>
  <c r="T3119" i="17"/>
  <c r="T2924" i="17"/>
  <c r="T2704" i="17"/>
  <c r="T2511" i="17"/>
  <c r="T2316" i="17"/>
  <c r="T2125" i="17"/>
  <c r="T1933" i="17"/>
  <c r="T1733" i="17"/>
  <c r="T3272" i="17"/>
  <c r="T3077" i="17"/>
  <c r="T2886" i="17"/>
  <c r="T2696" i="17"/>
  <c r="T2503" i="17"/>
  <c r="T2308" i="17"/>
  <c r="T2117" i="17"/>
  <c r="T1725" i="17"/>
  <c r="T1526" i="17"/>
  <c r="T1330" i="17"/>
  <c r="T3361" i="17"/>
  <c r="T3166" i="17"/>
  <c r="T2972" i="17"/>
  <c r="T2784" i="17"/>
  <c r="T2591" i="17"/>
  <c r="T2397" i="17"/>
  <c r="T2204" i="17"/>
  <c r="T2011" i="17"/>
  <c r="T3554" i="17"/>
  <c r="T1534" i="17"/>
  <c r="T1338" i="17"/>
  <c r="T1139" i="17"/>
  <c r="T945" i="17"/>
  <c r="T3503" i="17"/>
  <c r="T3392" i="17"/>
  <c r="T3198" i="17"/>
  <c r="T3003" i="17"/>
  <c r="T2815" i="17"/>
  <c r="T2622" i="17"/>
  <c r="T2429" i="17"/>
  <c r="T2235" i="17"/>
  <c r="T2043" i="17"/>
  <c r="T1847" i="17"/>
  <c r="T1450" i="17"/>
  <c r="T1255" i="17"/>
  <c r="T1058" i="17"/>
  <c r="T3590" i="17"/>
  <c r="T3287" i="17"/>
  <c r="T3091" i="17"/>
  <c r="T2898" i="17"/>
  <c r="T2711" i="17"/>
  <c r="T2517" i="17"/>
  <c r="T2322" i="17"/>
  <c r="T2131" i="17"/>
  <c r="T1937" i="17"/>
  <c r="T1739" i="17"/>
  <c r="T1540" i="17"/>
  <c r="T1344" i="17"/>
  <c r="T1145" i="17"/>
  <c r="T951" i="17"/>
  <c r="T3549" i="17"/>
  <c r="T2658" i="17"/>
  <c r="T2465" i="17"/>
  <c r="T2271" i="17"/>
  <c r="T2080" i="17"/>
  <c r="T1885" i="17"/>
  <c r="T1687" i="17"/>
  <c r="T1489" i="17"/>
  <c r="T1293" i="17"/>
  <c r="T1094" i="17"/>
  <c r="T3587" i="17"/>
  <c r="T3284" i="17"/>
  <c r="T3088" i="17"/>
  <c r="T2897" i="17"/>
  <c r="T2708" i="17"/>
  <c r="T2514" i="17"/>
  <c r="T2319" i="17"/>
  <c r="T2128" i="17"/>
  <c r="T1736" i="17"/>
  <c r="T1537" i="17"/>
  <c r="T1341" i="17"/>
  <c r="T1142" i="17"/>
  <c r="T948" i="17"/>
  <c r="T3451" i="17"/>
  <c r="T3340" i="17"/>
  <c r="T3145" i="17"/>
  <c r="T2951" i="17"/>
  <c r="T2763" i="17"/>
  <c r="T2570" i="17"/>
  <c r="T2376" i="17"/>
  <c r="T2184" i="17"/>
  <c r="T1989" i="17"/>
  <c r="T1793" i="17"/>
  <c r="T1597" i="17"/>
  <c r="T1397" i="17"/>
  <c r="T1201" i="17"/>
  <c r="T1005" i="17"/>
  <c r="T3539" i="17"/>
  <c r="T3428" i="17"/>
  <c r="T3235" i="17"/>
  <c r="T3039" i="17"/>
  <c r="T2849" i="17"/>
  <c r="T3563" i="17"/>
  <c r="T3259" i="17"/>
  <c r="T3063" i="17"/>
  <c r="T2873" i="17"/>
  <c r="T2682" i="17"/>
  <c r="T2490" i="17"/>
  <c r="T2295" i="17"/>
  <c r="T2104" i="17"/>
  <c r="T1908" i="17"/>
  <c r="T1712" i="17"/>
  <c r="T1513" i="17"/>
  <c r="T1317" i="17"/>
  <c r="T1118" i="17"/>
  <c r="T3610" i="17"/>
  <c r="T3307" i="17"/>
  <c r="T3112" i="17"/>
  <c r="T2918" i="17"/>
  <c r="T2731" i="17"/>
  <c r="T2537" i="17"/>
  <c r="T2342" i="17"/>
  <c r="T2151" i="17"/>
  <c r="T1958" i="17"/>
  <c r="T1759" i="17"/>
  <c r="T1561" i="17"/>
  <c r="T1364" i="17"/>
  <c r="T1165" i="17"/>
  <c r="T972" i="17"/>
  <c r="T3521" i="17"/>
  <c r="T3410" i="17"/>
  <c r="T3216" i="17"/>
  <c r="T3021" i="17"/>
  <c r="T3474" i="17"/>
  <c r="T3363" i="17"/>
  <c r="T3168" i="17"/>
  <c r="T2974" i="17"/>
  <c r="T2786" i="17"/>
  <c r="T2593" i="17"/>
  <c r="T2399" i="17"/>
  <c r="T2207" i="17"/>
  <c r="T2013" i="17"/>
  <c r="T1816" i="17"/>
  <c r="T1622" i="17"/>
  <c r="T1420" i="17"/>
  <c r="T1225" i="17"/>
  <c r="T1028" i="17"/>
  <c r="T3577" i="17"/>
  <c r="T3273" i="17"/>
  <c r="T3498" i="17"/>
  <c r="T3387" i="17"/>
  <c r="T3192" i="17"/>
  <c r="T2998" i="17"/>
  <c r="T2810" i="17"/>
  <c r="T2617" i="17"/>
  <c r="T2424" i="17"/>
  <c r="T2230" i="17"/>
  <c r="T2038" i="17"/>
  <c r="T1842" i="17"/>
  <c r="T1645" i="17"/>
  <c r="T1445" i="17"/>
  <c r="T1250" i="17"/>
  <c r="T1052" i="17"/>
  <c r="T3601" i="17"/>
  <c r="T3298" i="17"/>
  <c r="T2925" i="17"/>
  <c r="T2737" i="17"/>
  <c r="T2544" i="17"/>
  <c r="T2350" i="17"/>
  <c r="T2158" i="17"/>
  <c r="T1965" i="17"/>
  <c r="T1766" i="17"/>
  <c r="T1568" i="17"/>
  <c r="T1371" i="17"/>
  <c r="T1173" i="17"/>
  <c r="T979" i="17"/>
  <c r="T780" i="17"/>
  <c r="T3520" i="17"/>
  <c r="T3175" i="17"/>
  <c r="T2981" i="17"/>
  <c r="T2793" i="17"/>
  <c r="T2600" i="17"/>
  <c r="T2406" i="17"/>
  <c r="T2214" i="17"/>
  <c r="T2020" i="17"/>
  <c r="T1824" i="17"/>
  <c r="T1629" i="17"/>
  <c r="T1428" i="17"/>
  <c r="T1233" i="17"/>
  <c r="T1035" i="17"/>
  <c r="T840" i="17"/>
  <c r="T3576" i="17"/>
  <c r="T3005" i="17"/>
  <c r="T2817" i="17"/>
  <c r="T2624" i="17"/>
  <c r="T2431" i="17"/>
  <c r="T2237" i="17"/>
  <c r="T2045" i="17"/>
  <c r="T1849" i="17"/>
  <c r="T1651" i="17"/>
  <c r="T1452" i="17"/>
  <c r="T1259" i="17"/>
  <c r="T1060" i="17"/>
  <c r="T864" i="17"/>
  <c r="T3600" i="17"/>
  <c r="T3280" i="17"/>
  <c r="T3085" i="17"/>
  <c r="T2894" i="17"/>
  <c r="T2671" i="17"/>
  <c r="T2479" i="17"/>
  <c r="T2284" i="17"/>
  <c r="T2093" i="17"/>
  <c r="T1897" i="17"/>
  <c r="T1701" i="17"/>
  <c r="T3433" i="17"/>
  <c r="T3240" i="17"/>
  <c r="T3044" i="17"/>
  <c r="T2854" i="17"/>
  <c r="T2663" i="17"/>
  <c r="T2471" i="17"/>
  <c r="T2276" i="17"/>
  <c r="T2085" i="17"/>
  <c r="T1890" i="17"/>
  <c r="T1693" i="17"/>
  <c r="T1494" i="17"/>
  <c r="T1298" i="17"/>
  <c r="T3329" i="17"/>
  <c r="T2940" i="17"/>
  <c r="T2752" i="17"/>
  <c r="T2559" i="17"/>
  <c r="T2365" i="17"/>
  <c r="T2173" i="17"/>
  <c r="T1979" i="17"/>
  <c r="T1782" i="17"/>
  <c r="T3522" i="17"/>
  <c r="T1502" i="17"/>
  <c r="T1306" i="17"/>
  <c r="T1107" i="17"/>
  <c r="T913" i="17"/>
  <c r="T3471" i="17"/>
  <c r="T3360" i="17"/>
  <c r="T3165" i="17"/>
  <c r="T2971" i="17"/>
  <c r="T2783" i="17"/>
  <c r="T2590" i="17"/>
  <c r="T2396" i="17"/>
  <c r="T2203" i="17"/>
  <c r="T2010" i="17"/>
  <c r="T1814" i="17"/>
  <c r="T1619" i="17"/>
  <c r="T1417" i="17"/>
  <c r="T1222" i="17"/>
  <c r="T1025" i="17"/>
  <c r="T3558" i="17"/>
  <c r="T3447" i="17"/>
  <c r="T3254" i="17"/>
  <c r="T3058" i="17"/>
  <c r="T2868" i="17"/>
  <c r="T2677" i="17"/>
  <c r="T2485" i="17"/>
  <c r="T2290" i="17"/>
  <c r="T2099" i="17"/>
  <c r="T1903" i="17"/>
  <c r="T1707" i="17"/>
  <c r="T1508" i="17"/>
  <c r="T1312" i="17"/>
  <c r="T1113" i="17"/>
  <c r="T919" i="17"/>
  <c r="T3517" i="17"/>
  <c r="T2626" i="17"/>
  <c r="T2433" i="17"/>
  <c r="T2239" i="17"/>
  <c r="T2048" i="17"/>
  <c r="T1654" i="17"/>
  <c r="T1454" i="17"/>
  <c r="T1261" i="17"/>
  <c r="T1062" i="17"/>
  <c r="T3555" i="17"/>
  <c r="T3444" i="17"/>
  <c r="T3251" i="17"/>
  <c r="T3055" i="17"/>
  <c r="T2865" i="17"/>
  <c r="T2674" i="17"/>
  <c r="T2482" i="17"/>
  <c r="T2287" i="17"/>
  <c r="T2096" i="17"/>
  <c r="T1900" i="17"/>
  <c r="T1704" i="17"/>
  <c r="T1505" i="17"/>
  <c r="T1309" i="17"/>
  <c r="T1110" i="17"/>
  <c r="T3611" i="17"/>
  <c r="T3308" i="17"/>
  <c r="T3113" i="17"/>
  <c r="T2919" i="17"/>
  <c r="T2732" i="17"/>
  <c r="T2538" i="17"/>
  <c r="T2343" i="17"/>
  <c r="T2152" i="17"/>
  <c r="T1959" i="17"/>
  <c r="T1760" i="17"/>
  <c r="T1562" i="17"/>
  <c r="T1365" i="17"/>
  <c r="T1166" i="17"/>
  <c r="T973" i="17"/>
  <c r="T3507" i="17"/>
  <c r="T3396" i="17"/>
  <c r="T3202" i="17"/>
  <c r="T3007" i="17"/>
  <c r="T2819" i="17"/>
  <c r="T3531" i="17"/>
  <c r="T3420" i="17"/>
  <c r="T3227" i="17"/>
  <c r="T3031" i="17"/>
  <c r="T2841" i="17"/>
  <c r="T2650" i="17"/>
  <c r="T2457" i="17"/>
  <c r="T2263" i="17"/>
  <c r="T2072" i="17"/>
  <c r="T1877" i="17"/>
  <c r="T1679" i="17"/>
  <c r="T1481" i="17"/>
  <c r="T1285" i="17"/>
  <c r="T1086" i="17"/>
  <c r="T3578" i="17"/>
  <c r="T3274" i="17"/>
  <c r="T3079" i="17"/>
  <c r="T2888" i="17"/>
  <c r="T2698" i="17"/>
  <c r="T2505" i="17"/>
  <c r="T2310" i="17"/>
  <c r="T2119" i="17"/>
  <c r="T1927" i="17"/>
  <c r="T1727" i="17"/>
  <c r="T1528" i="17"/>
  <c r="T1332" i="17"/>
  <c r="T1133" i="17"/>
  <c r="T939" i="17"/>
  <c r="T3489" i="17"/>
  <c r="T3378" i="17"/>
  <c r="T3183" i="17"/>
  <c r="T2989" i="17"/>
  <c r="T3331" i="17"/>
  <c r="T3137" i="17"/>
  <c r="T2942" i="17"/>
  <c r="T2754" i="17"/>
  <c r="T2561" i="17"/>
  <c r="T2367" i="17"/>
  <c r="T2175" i="17"/>
  <c r="T1981" i="17"/>
  <c r="T1784" i="17"/>
  <c r="T1587" i="17"/>
  <c r="T1388" i="17"/>
  <c r="T1191" i="17"/>
  <c r="T996" i="17"/>
  <c r="T3545" i="17"/>
  <c r="T3434" i="17"/>
  <c r="T3241" i="17"/>
  <c r="T3466" i="17"/>
  <c r="T3355" i="17"/>
  <c r="T3160" i="17"/>
  <c r="T2966" i="17"/>
  <c r="T2778" i="17"/>
  <c r="T2585" i="17"/>
  <c r="T2391" i="17"/>
  <c r="T2198" i="17"/>
  <c r="T1809" i="17"/>
  <c r="T1614" i="17"/>
  <c r="T1412" i="17"/>
  <c r="T1217" i="17"/>
  <c r="T1020" i="17"/>
  <c r="T3569" i="17"/>
  <c r="T3265" i="17"/>
  <c r="T2895" i="17"/>
  <c r="T2706" i="17"/>
  <c r="T2512" i="17"/>
  <c r="T2317" i="17"/>
  <c r="T2126" i="17"/>
  <c r="T1934" i="17"/>
  <c r="T1734" i="17"/>
  <c r="T1535" i="17"/>
  <c r="T1339" i="17"/>
  <c r="T1140" i="17"/>
  <c r="T946" i="17"/>
  <c r="T747" i="17"/>
  <c r="T3488" i="17"/>
  <c r="T3143" i="17"/>
  <c r="T2949" i="17"/>
  <c r="T2761" i="17"/>
  <c r="T2568" i="17"/>
  <c r="T2374" i="17"/>
  <c r="T2182" i="17"/>
  <c r="T1987" i="17"/>
  <c r="T1791" i="17"/>
  <c r="T1594" i="17"/>
  <c r="T1395" i="17"/>
  <c r="T1198" i="17"/>
  <c r="T1003" i="17"/>
  <c r="T807" i="17"/>
  <c r="T3544" i="17"/>
  <c r="T2973" i="17"/>
  <c r="T2785" i="17"/>
  <c r="T2592" i="17"/>
  <c r="T2398" i="17"/>
  <c r="T2205" i="17"/>
  <c r="T2012" i="17"/>
  <c r="T1815" i="17"/>
  <c r="T1621" i="17"/>
  <c r="T1419" i="17"/>
  <c r="T1224" i="17"/>
  <c r="T1027" i="17"/>
  <c r="T832" i="17"/>
  <c r="T3568" i="17"/>
  <c r="T3441" i="17"/>
  <c r="T3248" i="17"/>
  <c r="T3052" i="17"/>
  <c r="T2862" i="17"/>
  <c r="T2639" i="17"/>
  <c r="T2446" i="17"/>
  <c r="T2252" i="17"/>
  <c r="T2060" i="17"/>
  <c r="T3401" i="17"/>
  <c r="T3207" i="17"/>
  <c r="T3012" i="17"/>
  <c r="T2824" i="17"/>
  <c r="T2631" i="17"/>
  <c r="T2438" i="17"/>
  <c r="T2244" i="17"/>
  <c r="T2053" i="17"/>
  <c r="T1660" i="17"/>
  <c r="T1459" i="17"/>
  <c r="T1266" i="17"/>
  <c r="T3297" i="17"/>
  <c r="T3101" i="17"/>
  <c r="T2908" i="17"/>
  <c r="T2721" i="17"/>
  <c r="T2527" i="17"/>
  <c r="T2332" i="17"/>
  <c r="T2141" i="17"/>
  <c r="T1947" i="17"/>
  <c r="T1749" i="17"/>
  <c r="T3490" i="17"/>
  <c r="T1668" i="17"/>
  <c r="T1466" i="17"/>
  <c r="T1274" i="17"/>
  <c r="T1075" i="17"/>
  <c r="T880" i="17"/>
  <c r="T3328" i="17"/>
  <c r="T3134" i="17"/>
  <c r="T2939" i="17"/>
  <c r="T2751" i="17"/>
  <c r="T2558" i="17"/>
  <c r="T2364" i="17"/>
  <c r="T2172" i="17"/>
  <c r="T1978" i="17"/>
  <c r="T1781" i="17"/>
  <c r="T1583" i="17"/>
  <c r="T1385" i="17"/>
  <c r="T1188" i="17"/>
  <c r="T3526" i="17"/>
  <c r="T3415" i="17"/>
  <c r="T3222" i="17"/>
  <c r="T3026" i="17"/>
  <c r="T2838" i="17"/>
  <c r="T2645" i="17"/>
  <c r="T2452" i="17"/>
  <c r="T2258" i="17"/>
  <c r="T2067" i="17"/>
  <c r="T1872" i="17"/>
  <c r="T1674" i="17"/>
  <c r="T1473" i="17"/>
  <c r="T1280" i="17"/>
  <c r="T1081" i="17"/>
  <c r="T887" i="17"/>
  <c r="T3485" i="17"/>
  <c r="T2594" i="17"/>
  <c r="T2400" i="17"/>
  <c r="T2208" i="17"/>
  <c r="T2014" i="17"/>
  <c r="T1817" i="17"/>
  <c r="T1623" i="17"/>
  <c r="T1421" i="17"/>
  <c r="T1226" i="17"/>
  <c r="T1029" i="17"/>
  <c r="T3523" i="17"/>
  <c r="T3412" i="17"/>
  <c r="T3218" i="17"/>
  <c r="T3023" i="17"/>
  <c r="T2836" i="17"/>
  <c r="T2642" i="17"/>
  <c r="T2449" i="17"/>
  <c r="T2255" i="17"/>
  <c r="T2064" i="17"/>
  <c r="T1869" i="17"/>
  <c r="T1671" i="17"/>
  <c r="T1470" i="17"/>
  <c r="T1277" i="17"/>
  <c r="T1078" i="17"/>
  <c r="T3579" i="17"/>
  <c r="T3275" i="17"/>
  <c r="T3080" i="17"/>
  <c r="T2889" i="17"/>
  <c r="T2699" i="17"/>
  <c r="T2506" i="17"/>
  <c r="T2311" i="17"/>
  <c r="T2120" i="17"/>
  <c r="T1928" i="17"/>
  <c r="T1728" i="17"/>
  <c r="T1529" i="17"/>
  <c r="T1333" i="17"/>
  <c r="T1134" i="17"/>
  <c r="T940" i="17"/>
  <c r="T3475" i="17"/>
  <c r="T3364" i="17"/>
  <c r="T3169" i="17"/>
  <c r="T2975" i="17"/>
  <c r="T2787" i="17"/>
  <c r="T3499" i="17"/>
  <c r="T3388" i="17"/>
  <c r="T3193" i="17"/>
  <c r="T2999" i="17"/>
  <c r="T2811" i="17"/>
  <c r="T2618" i="17"/>
  <c r="T2425" i="17"/>
  <c r="T2231" i="17"/>
  <c r="T2039" i="17"/>
  <c r="T1843" i="17"/>
  <c r="T1646" i="17"/>
  <c r="T1446" i="17"/>
  <c r="T1251" i="17"/>
  <c r="T1053" i="17"/>
  <c r="T3546" i="17"/>
  <c r="T3435" i="17"/>
  <c r="T3242" i="17"/>
  <c r="T3046" i="17"/>
  <c r="T2856" i="17"/>
  <c r="T2665" i="17"/>
  <c r="T2473" i="17"/>
  <c r="T2278" i="17"/>
  <c r="T2087" i="17"/>
  <c r="T1695" i="17"/>
  <c r="T1496" i="17"/>
  <c r="T1300" i="17"/>
  <c r="T1101" i="17"/>
  <c r="T907" i="17"/>
  <c r="T3457" i="17"/>
  <c r="T3346" i="17"/>
  <c r="T3151" i="17"/>
  <c r="T3602" i="17"/>
  <c r="T3299" i="17"/>
  <c r="T3103" i="17"/>
  <c r="T2910" i="17"/>
  <c r="T2723" i="17"/>
  <c r="T2529" i="17"/>
  <c r="T2334" i="17"/>
  <c r="T2143" i="17"/>
  <c r="T1949" i="17"/>
  <c r="T1751" i="17"/>
  <c r="T1553" i="17"/>
  <c r="T1356" i="17"/>
  <c r="T1157" i="17"/>
  <c r="T964" i="17"/>
  <c r="T3513" i="17"/>
  <c r="T3402" i="17"/>
  <c r="T3208" i="17"/>
  <c r="T3323" i="17"/>
  <c r="T3129" i="17"/>
  <c r="T2934" i="17"/>
  <c r="T2746" i="17"/>
  <c r="T2553" i="17"/>
  <c r="T2359" i="17"/>
  <c r="T2168" i="17"/>
  <c r="T1974" i="17"/>
  <c r="T1776" i="17"/>
  <c r="T1578" i="17"/>
  <c r="T1380" i="17"/>
  <c r="T1182" i="17"/>
  <c r="T988" i="17"/>
  <c r="T3537" i="17"/>
  <c r="T3426" i="17"/>
  <c r="T3233" i="17"/>
  <c r="T2863" i="17"/>
  <c r="T2672" i="17"/>
  <c r="T2480" i="17"/>
  <c r="T2285" i="17"/>
  <c r="T2094" i="17"/>
  <c r="T1898" i="17"/>
  <c r="T1703" i="17"/>
  <c r="T1503" i="17"/>
  <c r="T1307" i="17"/>
  <c r="T1108" i="17"/>
  <c r="T914" i="17"/>
  <c r="T714" i="17"/>
  <c r="T3456" i="17"/>
  <c r="T3111" i="17"/>
  <c r="T2917" i="17"/>
  <c r="T2730" i="17"/>
  <c r="T2536" i="17"/>
  <c r="T2341" i="17"/>
  <c r="T2150" i="17"/>
  <c r="T1957" i="17"/>
  <c r="T1758" i="17"/>
  <c r="T1560" i="17"/>
  <c r="T1363" i="17"/>
  <c r="T1164" i="17"/>
  <c r="T971" i="17"/>
  <c r="T772" i="17"/>
  <c r="T3512" i="17"/>
  <c r="T3136" i="17"/>
  <c r="T2941" i="17"/>
  <c r="T2753" i="17"/>
  <c r="T2560" i="17"/>
  <c r="T2366" i="17"/>
  <c r="T2174" i="17"/>
  <c r="T1980" i="17"/>
  <c r="T1783" i="17"/>
  <c r="T1585" i="17"/>
  <c r="T1387" i="17"/>
  <c r="T1190" i="17"/>
  <c r="T995" i="17"/>
  <c r="T798" i="17"/>
  <c r="T3536" i="17"/>
  <c r="T3409" i="17"/>
  <c r="T3215" i="17"/>
  <c r="T3020" i="17"/>
  <c r="T2833" i="17"/>
  <c r="T2607" i="17"/>
  <c r="T2414" i="17"/>
  <c r="T2220" i="17"/>
  <c r="T2027" i="17"/>
  <c r="T1831" i="17"/>
  <c r="T3369" i="17"/>
  <c r="T3174" i="17"/>
  <c r="T2980" i="17"/>
  <c r="T2792" i="17"/>
  <c r="T2599" i="17"/>
  <c r="T2405" i="17"/>
  <c r="T2213" i="17"/>
  <c r="T2019" i="17"/>
  <c r="T1822" i="17"/>
  <c r="T1628" i="17"/>
  <c r="T1427" i="17"/>
  <c r="T1231" i="17"/>
  <c r="T3264" i="17"/>
  <c r="T3069" i="17"/>
  <c r="T2878" i="17"/>
  <c r="T2687" i="17"/>
  <c r="T2495" i="17"/>
  <c r="T2300" i="17"/>
  <c r="T2109" i="17"/>
  <c r="T1914" i="17"/>
  <c r="T1717" i="17"/>
  <c r="T3458" i="17"/>
  <c r="T1636" i="17"/>
  <c r="T1435" i="17"/>
  <c r="T1240" i="17"/>
  <c r="T1042" i="17"/>
  <c r="T3599" i="17"/>
  <c r="T3296" i="17"/>
  <c r="T3100" i="17"/>
  <c r="T2907" i="17"/>
  <c r="T2720" i="17"/>
  <c r="T2526" i="17"/>
  <c r="T2331" i="17"/>
  <c r="T2140" i="17"/>
  <c r="T1946" i="17"/>
  <c r="T1748" i="17"/>
  <c r="T1549" i="17"/>
  <c r="T1353" i="17"/>
  <c r="T1154" i="17"/>
  <c r="T961" i="17"/>
  <c r="T3494" i="17"/>
  <c r="T3383" i="17"/>
  <c r="T3188" i="17"/>
  <c r="T2994" i="17"/>
  <c r="T2806" i="17"/>
  <c r="T2613" i="17"/>
  <c r="T2420" i="17"/>
  <c r="T2226" i="17"/>
  <c r="T2034" i="17"/>
  <c r="T1837" i="17"/>
  <c r="T1641" i="17"/>
  <c r="T1441" i="17"/>
  <c r="T1246" i="17"/>
  <c r="T1048" i="17"/>
  <c r="T853" i="17"/>
  <c r="T3453" i="17"/>
  <c r="T2562" i="17"/>
  <c r="T2368" i="17"/>
  <c r="T2176" i="17"/>
  <c r="T1982" i="17"/>
  <c r="T1786" i="17"/>
  <c r="T1588" i="17"/>
  <c r="T1389" i="17"/>
  <c r="T1192" i="17"/>
  <c r="T997" i="17"/>
  <c r="T3491" i="17"/>
  <c r="T3380" i="17"/>
  <c r="T3185" i="17"/>
  <c r="T2991" i="17"/>
  <c r="T2803" i="17"/>
  <c r="T2610" i="17"/>
  <c r="T2417" i="17"/>
  <c r="T2223" i="17"/>
  <c r="T2031" i="17"/>
  <c r="T1834" i="17"/>
  <c r="T1638" i="17"/>
  <c r="T1438" i="17"/>
  <c r="T1243" i="17"/>
  <c r="T1045" i="17"/>
  <c r="T3547" i="17"/>
  <c r="T3436" i="17"/>
  <c r="T3243" i="17"/>
  <c r="T3047" i="17"/>
  <c r="T2857" i="17"/>
  <c r="T2666" i="17"/>
  <c r="T2474" i="17"/>
  <c r="T2279" i="17"/>
  <c r="T2088" i="17"/>
  <c r="T1892" i="17"/>
  <c r="T1696" i="17"/>
  <c r="T1497" i="17"/>
  <c r="T1301" i="17"/>
  <c r="T1102" i="17"/>
  <c r="T3332" i="17"/>
  <c r="T3138" i="17"/>
  <c r="T2943" i="17"/>
  <c r="T2755" i="17"/>
  <c r="T3467" i="17"/>
  <c r="T3356" i="17"/>
  <c r="T3161" i="17"/>
  <c r="T2967" i="17"/>
  <c r="T2779" i="17"/>
  <c r="T2586" i="17"/>
  <c r="T2392" i="17"/>
  <c r="T2199" i="17"/>
  <c r="T2006" i="17"/>
  <c r="T1810" i="17"/>
  <c r="T1615" i="17"/>
  <c r="T1413" i="17"/>
  <c r="T1218" i="17"/>
  <c r="T1021" i="17"/>
  <c r="T3514" i="17"/>
  <c r="T3403" i="17"/>
  <c r="T3209" i="17"/>
  <c r="T3014" i="17"/>
  <c r="T2826" i="17"/>
  <c r="T2633" i="17"/>
  <c r="T2440" i="17"/>
  <c r="T2246" i="17"/>
  <c r="T2055" i="17"/>
  <c r="T1662" i="17"/>
  <c r="T1460" i="17"/>
  <c r="T1268" i="17"/>
  <c r="T1069" i="17"/>
  <c r="T3617" i="17"/>
  <c r="T3314" i="17"/>
  <c r="T3120" i="17"/>
  <c r="T3570" i="17"/>
  <c r="T3266" i="17"/>
  <c r="T3071" i="17"/>
  <c r="T2880" i="17"/>
  <c r="T2689" i="17"/>
  <c r="T2497" i="17"/>
  <c r="T2302" i="17"/>
  <c r="T2111" i="17"/>
  <c r="T1919" i="17"/>
  <c r="T1719" i="17"/>
  <c r="T1520" i="17"/>
  <c r="T1324" i="17"/>
  <c r="T1125" i="17"/>
  <c r="T931" i="17"/>
  <c r="T3481" i="17"/>
  <c r="T3370" i="17"/>
  <c r="T3594" i="17"/>
  <c r="T3291" i="17"/>
  <c r="T3095" i="17"/>
  <c r="T2902" i="17"/>
  <c r="T2715" i="17"/>
  <c r="T2521" i="17"/>
  <c r="T2326" i="17"/>
  <c r="T2135" i="17"/>
  <c r="T1941" i="17"/>
  <c r="T1743" i="17"/>
  <c r="T1544" i="17"/>
  <c r="T1348" i="17"/>
  <c r="T1149" i="17"/>
  <c r="T955" i="17"/>
  <c r="T3505" i="17"/>
  <c r="T3394" i="17"/>
  <c r="T3200" i="17"/>
  <c r="T2834" i="17"/>
  <c r="T2640" i="17"/>
  <c r="T2447" i="17"/>
  <c r="T2253" i="17"/>
  <c r="T2062" i="17"/>
  <c r="T1669" i="17"/>
  <c r="T1468" i="17"/>
  <c r="T1275" i="17"/>
  <c r="T1076" i="17"/>
  <c r="T882" i="17"/>
  <c r="T3616" i="17"/>
  <c r="T3078" i="17"/>
  <c r="T2887" i="17"/>
  <c r="T2697" i="17"/>
  <c r="T2504" i="17"/>
  <c r="T2309" i="17"/>
  <c r="T2118" i="17"/>
  <c r="T1926" i="17"/>
  <c r="T1726" i="17"/>
  <c r="T1527" i="17"/>
  <c r="T1331" i="17"/>
  <c r="T1132" i="17"/>
  <c r="T938" i="17"/>
  <c r="T738" i="17"/>
  <c r="T3480" i="17"/>
  <c r="T3102" i="17"/>
  <c r="T2909" i="17"/>
  <c r="T2722" i="17"/>
  <c r="T2528" i="17"/>
  <c r="T2333" i="17"/>
  <c r="T2142" i="17"/>
  <c r="T1948" i="17"/>
  <c r="T1750" i="17"/>
  <c r="T1552" i="17"/>
  <c r="T1355" i="17"/>
  <c r="T1156" i="17"/>
  <c r="T963" i="17"/>
  <c r="T764" i="17"/>
  <c r="T3504" i="17"/>
  <c r="T3377" i="17"/>
  <c r="T3182" i="17"/>
  <c r="T2988" i="17"/>
  <c r="T2800" i="17"/>
  <c r="T2575" i="17"/>
  <c r="T2381" i="17"/>
  <c r="T2189" i="17"/>
  <c r="T1994" i="17"/>
  <c r="T1799" i="17"/>
  <c r="T3337" i="17"/>
  <c r="T3142" i="17"/>
  <c r="T2948" i="17"/>
  <c r="T2760" i="17"/>
  <c r="T2567" i="17"/>
  <c r="T2373" i="17"/>
  <c r="T2181" i="17"/>
  <c r="T1986" i="17"/>
  <c r="T3626" i="17"/>
  <c r="T1593" i="17"/>
  <c r="T1394" i="17"/>
  <c r="T3425" i="17"/>
  <c r="T3232" i="17"/>
  <c r="T3036" i="17"/>
  <c r="T2846" i="17"/>
  <c r="T2655" i="17"/>
  <c r="T2462" i="17"/>
  <c r="T2268" i="17"/>
  <c r="T2077" i="17"/>
  <c r="T1882" i="17"/>
  <c r="T3618" i="17"/>
  <c r="T1603" i="17"/>
  <c r="T1402" i="17"/>
  <c r="T1206" i="17"/>
  <c r="T1010" i="17"/>
  <c r="T3567" i="17"/>
  <c r="T3263" i="17"/>
  <c r="T3068" i="17"/>
  <c r="T2877" i="17"/>
  <c r="T2686" i="17"/>
  <c r="T2494" i="17"/>
  <c r="T2299" i="17"/>
  <c r="T2108" i="17"/>
  <c r="T1912" i="17"/>
  <c r="T1716" i="17"/>
  <c r="T1517" i="17"/>
  <c r="T1321" i="17"/>
  <c r="T1122" i="17"/>
  <c r="T928" i="17"/>
  <c r="T3462" i="17"/>
  <c r="T3351" i="17"/>
  <c r="T3156" i="17"/>
  <c r="T2962" i="17"/>
  <c r="T2774" i="17"/>
  <c r="T2581" i="17"/>
  <c r="T2387" i="17"/>
  <c r="T2195" i="17"/>
  <c r="T2002" i="17"/>
  <c r="T1805" i="17"/>
  <c r="T1610" i="17"/>
  <c r="T1408" i="17"/>
  <c r="T1212" i="17"/>
  <c r="T1016" i="17"/>
  <c r="T3613" i="17"/>
  <c r="T3366" i="17"/>
  <c r="T3171" i="17"/>
  <c r="T2977" i="17"/>
  <c r="T2789" i="17"/>
  <c r="T2596" i="17"/>
  <c r="T2402" i="17"/>
  <c r="T2210" i="17"/>
  <c r="T2016" i="17"/>
  <c r="T1819" i="17"/>
  <c r="T1625" i="17"/>
  <c r="T1424" i="17"/>
  <c r="T1228" i="17"/>
  <c r="T1031" i="17"/>
  <c r="T3572" i="17"/>
  <c r="T3268" i="17"/>
  <c r="T3073" i="17"/>
  <c r="T2882" i="17"/>
  <c r="T2692" i="17"/>
  <c r="T2499" i="17"/>
  <c r="T2304" i="17"/>
  <c r="T2113" i="17"/>
  <c r="T1922" i="17"/>
  <c r="T1721" i="17"/>
  <c r="T1522" i="17"/>
  <c r="T1326" i="17"/>
  <c r="T1127" i="17"/>
  <c r="T933" i="17"/>
  <c r="T720" i="17"/>
  <c r="T521" i="17"/>
  <c r="T320" i="17"/>
  <c r="T110" i="17"/>
  <c r="T735" i="17"/>
  <c r="T537" i="17"/>
  <c r="T335" i="17"/>
  <c r="T127" i="17"/>
  <c r="T803" i="17"/>
  <c r="T604" i="17"/>
  <c r="T399" i="17"/>
  <c r="T195" i="17"/>
  <c r="T901" i="17"/>
  <c r="T701" i="17"/>
  <c r="T500" i="17"/>
  <c r="T298" i="17"/>
  <c r="T89" i="17"/>
  <c r="T817" i="17"/>
  <c r="T618" i="17"/>
  <c r="T413" i="17"/>
  <c r="T209" i="17"/>
  <c r="T883" i="17"/>
  <c r="T683" i="17"/>
  <c r="T987" i="17"/>
  <c r="T788" i="17"/>
  <c r="T3528" i="17"/>
  <c r="T3417" i="17"/>
  <c r="T3224" i="17"/>
  <c r="T3028" i="17"/>
  <c r="T2839" i="17"/>
  <c r="T2647" i="17"/>
  <c r="T2454" i="17"/>
  <c r="T2260" i="17"/>
  <c r="T2069" i="17"/>
  <c r="T1874" i="17"/>
  <c r="T1676" i="17"/>
  <c r="T1476" i="17"/>
  <c r="T1282" i="17"/>
  <c r="T1083" i="17"/>
  <c r="T889" i="17"/>
  <c r="T3336" i="17"/>
  <c r="T3109" i="17"/>
  <c r="T2915" i="17"/>
  <c r="T2728" i="17"/>
  <c r="T2534" i="17"/>
  <c r="T2339" i="17"/>
  <c r="T2148" i="17"/>
  <c r="T1954" i="17"/>
  <c r="T1756" i="17"/>
  <c r="T1558" i="17"/>
  <c r="T1361" i="17"/>
  <c r="T1162" i="17"/>
  <c r="T969" i="17"/>
  <c r="T3502" i="17"/>
  <c r="T3391" i="17"/>
  <c r="T3197" i="17"/>
  <c r="T3002" i="17"/>
  <c r="T2814" i="17"/>
  <c r="T2621" i="17"/>
  <c r="T2428" i="17"/>
  <c r="T2234" i="17"/>
  <c r="T2042" i="17"/>
  <c r="T1846" i="17"/>
  <c r="T1649" i="17"/>
  <c r="T1449" i="17"/>
  <c r="T1254" i="17"/>
  <c r="T1057" i="17"/>
  <c r="T861" i="17"/>
  <c r="T3461" i="17"/>
  <c r="T3350" i="17"/>
  <c r="T3155" i="17"/>
  <c r="T2961" i="17"/>
  <c r="T2773" i="17"/>
  <c r="T2580" i="17"/>
  <c r="T2386" i="17"/>
  <c r="T2194" i="17"/>
  <c r="T2001" i="17"/>
  <c r="T1804" i="17"/>
  <c r="T1609" i="17"/>
  <c r="T1407" i="17"/>
  <c r="T1211" i="17"/>
  <c r="T1015" i="17"/>
  <c r="T3556" i="17"/>
  <c r="T3445" i="17"/>
  <c r="T3252" i="17"/>
  <c r="T3056" i="17"/>
  <c r="T2866" i="17"/>
  <c r="T2675" i="17"/>
  <c r="T2483" i="17"/>
  <c r="T2288" i="17"/>
  <c r="T2097" i="17"/>
  <c r="T1901" i="17"/>
  <c r="T1705" i="17"/>
  <c r="T1506" i="17"/>
  <c r="T1310" i="17"/>
  <c r="T1111" i="17"/>
  <c r="T917" i="17"/>
  <c r="T704" i="17"/>
  <c r="T503" i="17"/>
  <c r="T301" i="17"/>
  <c r="T92" i="17"/>
  <c r="T719" i="17"/>
  <c r="T520" i="17"/>
  <c r="T319" i="17"/>
  <c r="T109" i="17"/>
  <c r="T784" i="17"/>
  <c r="T586" i="17"/>
  <c r="T383" i="17"/>
  <c r="T177" i="17"/>
  <c r="T851" i="17"/>
  <c r="T653" i="17"/>
  <c r="T447" i="17"/>
  <c r="T243" i="17"/>
  <c r="T37" i="17"/>
  <c r="T766" i="17"/>
  <c r="T567" i="17"/>
  <c r="T365" i="17"/>
  <c r="T158" i="17"/>
  <c r="T833" i="17"/>
  <c r="T634" i="17"/>
  <c r="T429" i="17"/>
  <c r="T224" i="17"/>
  <c r="T17" i="17"/>
  <c r="T497" i="17"/>
  <c r="T293" i="17"/>
  <c r="T84" i="17"/>
  <c r="T754" i="17"/>
  <c r="T556" i="17"/>
  <c r="T354" i="17"/>
  <c r="T146" i="17"/>
  <c r="T3277" i="17"/>
  <c r="T3082" i="17"/>
  <c r="T2891" i="17"/>
  <c r="T2701" i="17"/>
  <c r="T2508" i="17"/>
  <c r="T2313" i="17"/>
  <c r="T2122" i="17"/>
  <c r="T1930" i="17"/>
  <c r="T1730" i="17"/>
  <c r="T1531" i="17"/>
  <c r="T1303" i="17"/>
  <c r="T1104" i="17"/>
  <c r="T910" i="17"/>
  <c r="T3452" i="17"/>
  <c r="T3341" i="17"/>
  <c r="T3146" i="17"/>
  <c r="T2952" i="17"/>
  <c r="T2764" i="17"/>
  <c r="T2571" i="17"/>
  <c r="T2377" i="17"/>
  <c r="T2185" i="17"/>
  <c r="T1990" i="17"/>
  <c r="T1794" i="17"/>
  <c r="T1598" i="17"/>
  <c r="T1398" i="17"/>
  <c r="T1202" i="17"/>
  <c r="T1006" i="17"/>
  <c r="T796" i="17"/>
  <c r="T596" i="17"/>
  <c r="T393" i="17"/>
  <c r="T189" i="17"/>
  <c r="T812" i="17"/>
  <c r="T613" i="17"/>
  <c r="T408" i="17"/>
  <c r="T204" i="17"/>
  <c r="T877" i="17"/>
  <c r="T678" i="17"/>
  <c r="T474" i="17"/>
  <c r="T272" i="17"/>
  <c r="T63" i="17"/>
  <c r="T775" i="17"/>
  <c r="T577" i="17"/>
  <c r="T374" i="17"/>
  <c r="T167" i="17"/>
  <c r="T892" i="17"/>
  <c r="T692" i="17"/>
  <c r="T491" i="17"/>
  <c r="T287" i="17"/>
  <c r="T77" i="17"/>
  <c r="T756" i="17"/>
  <c r="T558" i="17"/>
  <c r="T356" i="17"/>
  <c r="T148" i="17"/>
  <c r="T624" i="17"/>
  <c r="T420" i="17"/>
  <c r="T215" i="17"/>
  <c r="T7" i="17"/>
  <c r="T681" i="17"/>
  <c r="T477" i="17"/>
  <c r="T275" i="17"/>
  <c r="T66" i="17"/>
  <c r="T1099" i="17"/>
  <c r="T905" i="17"/>
  <c r="T3463" i="17"/>
  <c r="T3352" i="17"/>
  <c r="T3157" i="17"/>
  <c r="T2963" i="17"/>
  <c r="T2775" i="17"/>
  <c r="T2582" i="17"/>
  <c r="T2388" i="17"/>
  <c r="T2165" i="17"/>
  <c r="T1971" i="17"/>
  <c r="T1772" i="17"/>
  <c r="T1574" i="17"/>
  <c r="T1377" i="17"/>
  <c r="T1179" i="17"/>
  <c r="T985" i="17"/>
  <c r="T3518" i="17"/>
  <c r="T3407" i="17"/>
  <c r="T3213" i="17"/>
  <c r="T3018" i="17"/>
  <c r="T2831" i="17"/>
  <c r="T2637" i="17"/>
  <c r="T2444" i="17"/>
  <c r="T2250" i="17"/>
  <c r="T2059" i="17"/>
  <c r="T1666" i="17"/>
  <c r="T1464" i="17"/>
  <c r="T1272" i="17"/>
  <c r="T1073" i="17"/>
  <c r="T878" i="17"/>
  <c r="T3477" i="17"/>
  <c r="T445" i="17"/>
  <c r="T241" i="17"/>
  <c r="T35" i="17"/>
  <c r="T514" i="17"/>
  <c r="T313" i="17"/>
  <c r="T103" i="17"/>
  <c r="T771" i="17"/>
  <c r="T573" i="17"/>
  <c r="T370" i="17"/>
  <c r="T163" i="17"/>
  <c r="T1684" i="17"/>
  <c r="T1486" i="17"/>
  <c r="T1290" i="17"/>
  <c r="T1091" i="17"/>
  <c r="T897" i="17"/>
  <c r="T3455" i="17"/>
  <c r="T3344" i="17"/>
  <c r="T3149" i="17"/>
  <c r="T2955" i="17"/>
  <c r="T2767" i="17"/>
  <c r="T2574" i="17"/>
  <c r="T2380" i="17"/>
  <c r="T2188" i="17"/>
  <c r="T1993" i="17"/>
  <c r="T1798" i="17"/>
  <c r="T1601" i="17"/>
  <c r="T1401" i="17"/>
  <c r="T1205" i="17"/>
  <c r="T1009" i="17"/>
  <c r="T3542" i="17"/>
  <c r="T3431" i="17"/>
  <c r="T3238" i="17"/>
  <c r="T3042" i="17"/>
  <c r="T2852" i="17"/>
  <c r="T2661" i="17"/>
  <c r="T2469" i="17"/>
  <c r="T2274" i="17"/>
  <c r="T2083" i="17"/>
  <c r="T1888" i="17"/>
  <c r="T1691" i="17"/>
  <c r="T1492" i="17"/>
  <c r="T1296" i="17"/>
  <c r="T1097" i="17"/>
  <c r="T903" i="17"/>
  <c r="T3501" i="17"/>
  <c r="T3390" i="17"/>
  <c r="T3196" i="17"/>
  <c r="T3001" i="17"/>
  <c r="T2813" i="17"/>
  <c r="T2620" i="17"/>
  <c r="T2427" i="17"/>
  <c r="T2233" i="17"/>
  <c r="T2041" i="17"/>
  <c r="T1845" i="17"/>
  <c r="T1648" i="17"/>
  <c r="T1448" i="17"/>
  <c r="T1253" i="17"/>
  <c r="T1056" i="17"/>
  <c r="T3596" i="17"/>
  <c r="T3293" i="17"/>
  <c r="T3097" i="17"/>
  <c r="T2904" i="17"/>
  <c r="T2717" i="17"/>
  <c r="T2523" i="17"/>
  <c r="T2328" i="17"/>
  <c r="T2137" i="17"/>
  <c r="T1943" i="17"/>
  <c r="T1745" i="17"/>
  <c r="T1546" i="17"/>
  <c r="T1350" i="17"/>
  <c r="T1151" i="17"/>
  <c r="T957" i="17"/>
  <c r="T745" i="17"/>
  <c r="T546" i="17"/>
  <c r="T345" i="17"/>
  <c r="T137" i="17"/>
  <c r="T761" i="17"/>
  <c r="T562" i="17"/>
  <c r="T360" i="17"/>
  <c r="T152" i="17"/>
  <c r="T828" i="17"/>
  <c r="T628" i="17"/>
  <c r="T424" i="17"/>
  <c r="T219" i="17"/>
  <c r="T11" i="17"/>
  <c r="T725" i="17"/>
  <c r="T526" i="17"/>
  <c r="T325" i="17"/>
  <c r="T116" i="17"/>
  <c r="T842" i="17"/>
  <c r="T644" i="17"/>
  <c r="T438" i="17"/>
  <c r="T234" i="17"/>
  <c r="T28" i="17"/>
  <c r="T707" i="17"/>
  <c r="T506" i="17"/>
  <c r="T306" i="17"/>
  <c r="T95" i="17"/>
  <c r="T574" i="17"/>
  <c r="T371" i="17"/>
  <c r="T164" i="17"/>
  <c r="T831" i="17"/>
  <c r="T632" i="17"/>
  <c r="T427" i="17"/>
  <c r="T222" i="17"/>
  <c r="T15" i="17"/>
  <c r="T3411" i="17"/>
  <c r="T3217" i="17"/>
  <c r="T3022" i="17"/>
  <c r="T2835" i="17"/>
  <c r="T2641" i="17"/>
  <c r="T2448" i="17"/>
  <c r="T2254" i="17"/>
  <c r="T2063" i="17"/>
  <c r="T1868" i="17"/>
  <c r="T1670" i="17"/>
  <c r="T1469" i="17"/>
  <c r="T1276" i="17"/>
  <c r="T1077" i="17"/>
  <c r="T3625" i="17"/>
  <c r="T3322" i="17"/>
  <c r="T3128" i="17"/>
  <c r="T2933" i="17"/>
  <c r="T2745" i="17"/>
  <c r="T2552" i="17"/>
  <c r="T2358" i="17"/>
  <c r="T2167" i="17"/>
  <c r="T1973" i="17"/>
  <c r="T1775" i="17"/>
  <c r="T1576" i="17"/>
  <c r="T1379" i="17"/>
  <c r="T1181" i="17"/>
  <c r="T3334" i="17"/>
  <c r="T3140" i="17"/>
  <c r="T2945" i="17"/>
  <c r="T2757" i="17"/>
  <c r="T2564" i="17"/>
  <c r="T2370" i="17"/>
  <c r="T2178" i="17"/>
  <c r="T1984" i="17"/>
  <c r="T1788" i="17"/>
  <c r="T1590" i="17"/>
  <c r="T1391" i="17"/>
  <c r="T1194" i="17"/>
  <c r="T999" i="17"/>
  <c r="T3540" i="17"/>
  <c r="T3429" i="17"/>
  <c r="T3236" i="17"/>
  <c r="T3040" i="17"/>
  <c r="T2850" i="17"/>
  <c r="T2659" i="17"/>
  <c r="T2466" i="17"/>
  <c r="T2272" i="17"/>
  <c r="T2081" i="17"/>
  <c r="T1886" i="17"/>
  <c r="T1689" i="17"/>
  <c r="T1490" i="17"/>
  <c r="T1294" i="17"/>
  <c r="T1095" i="17"/>
  <c r="T888" i="17"/>
  <c r="T688" i="17"/>
  <c r="T484" i="17"/>
  <c r="T282" i="17"/>
  <c r="T73" i="17"/>
  <c r="T703" i="17"/>
  <c r="T502" i="17"/>
  <c r="T300" i="17"/>
  <c r="T91" i="17"/>
  <c r="T768" i="17"/>
  <c r="T569" i="17"/>
  <c r="T367" i="17"/>
  <c r="T160" i="17"/>
  <c r="T867" i="17"/>
  <c r="T669" i="17"/>
  <c r="T464" i="17"/>
  <c r="T260" i="17"/>
  <c r="T54" i="17"/>
  <c r="T782" i="17"/>
  <c r="T584" i="17"/>
  <c r="T381" i="17"/>
  <c r="T175" i="17"/>
  <c r="T849" i="17"/>
  <c r="T651" i="17"/>
  <c r="T954" i="17"/>
  <c r="T755" i="17"/>
  <c r="T3496" i="17"/>
  <c r="T3385" i="17"/>
  <c r="T3190" i="17"/>
  <c r="T2996" i="17"/>
  <c r="T2808" i="17"/>
  <c r="T2615" i="17"/>
  <c r="T2422" i="17"/>
  <c r="T2228" i="17"/>
  <c r="T2036" i="17"/>
  <c r="T1839" i="17"/>
  <c r="T1643" i="17"/>
  <c r="T1443" i="17"/>
  <c r="T1248" i="17"/>
  <c r="T1050" i="17"/>
  <c r="T3607" i="17"/>
  <c r="T3304" i="17"/>
  <c r="T3076" i="17"/>
  <c r="T2885" i="17"/>
  <c r="T2695" i="17"/>
  <c r="T2502" i="17"/>
  <c r="T2307" i="17"/>
  <c r="T2116" i="17"/>
  <c r="T1925" i="17"/>
  <c r="T1724" i="17"/>
  <c r="T1525" i="17"/>
  <c r="T1329" i="17"/>
  <c r="T1130" i="17"/>
  <c r="T936" i="17"/>
  <c r="T3470" i="17"/>
  <c r="T3359" i="17"/>
  <c r="T3164" i="17"/>
  <c r="T2970" i="17"/>
  <c r="T2782" i="17"/>
  <c r="T2589" i="17"/>
  <c r="T2395" i="17"/>
  <c r="T2202" i="17"/>
  <c r="T2009" i="17"/>
  <c r="T1813" i="17"/>
  <c r="T1618" i="17"/>
  <c r="T1416" i="17"/>
  <c r="T1221" i="17"/>
  <c r="T1024" i="17"/>
  <c r="T3621" i="17"/>
  <c r="T3318" i="17"/>
  <c r="T3124" i="17"/>
  <c r="T2929" i="17"/>
  <c r="T2741" i="17"/>
  <c r="T2548" i="17"/>
  <c r="T2354" i="17"/>
  <c r="T2163" i="17"/>
  <c r="T1969" i="17"/>
  <c r="T1770" i="17"/>
  <c r="T1572" i="17"/>
  <c r="T1375" i="17"/>
  <c r="T1177" i="17"/>
  <c r="T983" i="17"/>
  <c r="T3524" i="17"/>
  <c r="T3413" i="17"/>
  <c r="T3220" i="17"/>
  <c r="T3024" i="17"/>
  <c r="T2837" i="17"/>
  <c r="T2643" i="17"/>
  <c r="T2450" i="17"/>
  <c r="T2256" i="17"/>
  <c r="T2065" i="17"/>
  <c r="T1870" i="17"/>
  <c r="T1672" i="17"/>
  <c r="T1471" i="17"/>
  <c r="T1278" i="17"/>
  <c r="T1079" i="17"/>
  <c r="T870" i="17"/>
  <c r="T672" i="17"/>
  <c r="T467" i="17"/>
  <c r="T263" i="17"/>
  <c r="T57" i="17"/>
  <c r="T687" i="17"/>
  <c r="T486" i="17"/>
  <c r="T281" i="17"/>
  <c r="T72" i="17"/>
  <c r="T751" i="17"/>
  <c r="T552" i="17"/>
  <c r="T351" i="17"/>
  <c r="T143" i="17"/>
  <c r="T818" i="17"/>
  <c r="T619" i="17"/>
  <c r="T415" i="17"/>
  <c r="T210" i="17"/>
  <c r="T932" i="17"/>
  <c r="T732" i="17"/>
  <c r="T534" i="17"/>
  <c r="T332" i="17"/>
  <c r="T123" i="17"/>
  <c r="T799" i="17"/>
  <c r="T601" i="17"/>
  <c r="T396" i="17"/>
  <c r="T192" i="17"/>
  <c r="T666" i="17"/>
  <c r="T461" i="17"/>
  <c r="T256" i="17"/>
  <c r="T50" i="17"/>
  <c r="T721" i="17"/>
  <c r="T522" i="17"/>
  <c r="T321" i="17"/>
  <c r="T111" i="17"/>
  <c r="T3438" i="17"/>
  <c r="T3245" i="17"/>
  <c r="T3049" i="17"/>
  <c r="T2859" i="17"/>
  <c r="T2668" i="17"/>
  <c r="T2476" i="17"/>
  <c r="T2281" i="17"/>
  <c r="T2090" i="17"/>
  <c r="T1894" i="17"/>
  <c r="T1698" i="17"/>
  <c r="T1499" i="17"/>
  <c r="T1271" i="17"/>
  <c r="T1072" i="17"/>
  <c r="T3612" i="17"/>
  <c r="T3309" i="17"/>
  <c r="T3114" i="17"/>
  <c r="T2920" i="17"/>
  <c r="T2733" i="17"/>
  <c r="T2539" i="17"/>
  <c r="T2345" i="17"/>
  <c r="T2153" i="17"/>
  <c r="T1960" i="17"/>
  <c r="T1761" i="17"/>
  <c r="T1563" i="17"/>
  <c r="T1366" i="17"/>
  <c r="T1167" i="17"/>
  <c r="T974" i="17"/>
  <c r="T762" i="17"/>
  <c r="T563" i="17"/>
  <c r="T361" i="17"/>
  <c r="T153" i="17"/>
  <c r="T777" i="17"/>
  <c r="T579" i="17"/>
  <c r="T376" i="17"/>
  <c r="T169" i="17"/>
  <c r="T844" i="17"/>
  <c r="T646" i="17"/>
  <c r="T440" i="17"/>
  <c r="T236" i="17"/>
  <c r="T30" i="17"/>
  <c r="T742" i="17"/>
  <c r="T543" i="17"/>
  <c r="T342" i="17"/>
  <c r="T134" i="17"/>
  <c r="T858" i="17"/>
  <c r="T660" i="17"/>
  <c r="T454" i="17"/>
  <c r="T250" i="17"/>
  <c r="T44" i="17"/>
  <c r="T723" i="17"/>
  <c r="T524" i="17"/>
  <c r="T323" i="17"/>
  <c r="T114" i="17"/>
  <c r="T590" i="17"/>
  <c r="T387" i="17"/>
  <c r="T182" i="17"/>
  <c r="T847" i="17"/>
  <c r="T649" i="17"/>
  <c r="T443" i="17"/>
  <c r="T239" i="17"/>
  <c r="T33" i="17"/>
  <c r="T1067" i="17"/>
  <c r="T3623" i="17"/>
  <c r="T3320" i="17"/>
  <c r="T3126" i="17"/>
  <c r="T2931" i="17"/>
  <c r="T2743" i="17"/>
  <c r="T2550" i="17"/>
  <c r="T2356" i="17"/>
  <c r="T2132" i="17"/>
  <c r="T1938" i="17"/>
  <c r="T1740" i="17"/>
  <c r="T1541" i="17"/>
  <c r="T1345" i="17"/>
  <c r="T1146" i="17"/>
  <c r="T952" i="17"/>
  <c r="T3486" i="17"/>
  <c r="T3375" i="17"/>
  <c r="T3180" i="17"/>
  <c r="T2986" i="17"/>
  <c r="T2798" i="17"/>
  <c r="T2605" i="17"/>
  <c r="T2412" i="17"/>
  <c r="T2218" i="17"/>
  <c r="T2025" i="17"/>
  <c r="T1829" i="17"/>
  <c r="T1634" i="17"/>
  <c r="T1433" i="17"/>
  <c r="T1238" i="17"/>
  <c r="T1040" i="17"/>
  <c r="T845" i="17"/>
  <c r="T412" i="17"/>
  <c r="T208" i="17"/>
  <c r="T682" i="17"/>
  <c r="T479" i="17"/>
  <c r="T276" i="17"/>
  <c r="T67" i="17"/>
  <c r="T737" i="17"/>
  <c r="T539" i="17"/>
  <c r="T337" i="17"/>
  <c r="T129" i="17"/>
  <c r="T1650" i="17"/>
  <c r="T1451" i="17"/>
  <c r="T1257" i="17"/>
  <c r="T1059" i="17"/>
  <c r="T3615" i="17"/>
  <c r="T3312" i="17"/>
  <c r="T3117" i="17"/>
  <c r="T2923" i="17"/>
  <c r="T2736" i="17"/>
  <c r="T2542" i="17"/>
  <c r="T2348" i="17"/>
  <c r="T2156" i="17"/>
  <c r="T1963" i="17"/>
  <c r="T1764" i="17"/>
  <c r="T1566" i="17"/>
  <c r="T1369" i="17"/>
  <c r="T1171" i="17"/>
  <c r="T977" i="17"/>
  <c r="T3510" i="17"/>
  <c r="T3399" i="17"/>
  <c r="T3205" i="17"/>
  <c r="T3010" i="17"/>
  <c r="T2822" i="17"/>
  <c r="T2629" i="17"/>
  <c r="T2436" i="17"/>
  <c r="T2242" i="17"/>
  <c r="T2051" i="17"/>
  <c r="T1856" i="17"/>
  <c r="T1658" i="17"/>
  <c r="T1457" i="17"/>
  <c r="T1264" i="17"/>
  <c r="T1065" i="17"/>
  <c r="T869" i="17"/>
  <c r="T3469" i="17"/>
  <c r="T3358" i="17"/>
  <c r="T3163" i="17"/>
  <c r="T2969" i="17"/>
  <c r="T2781" i="17"/>
  <c r="T2588" i="17"/>
  <c r="T2394" i="17"/>
  <c r="T2201" i="17"/>
  <c r="T2008" i="17"/>
  <c r="T1812" i="17"/>
  <c r="T1617" i="17"/>
  <c r="T1415" i="17"/>
  <c r="T1220" i="17"/>
  <c r="T1023" i="17"/>
  <c r="T3564" i="17"/>
  <c r="T3260" i="17"/>
  <c r="T3065" i="17"/>
  <c r="T2874" i="17"/>
  <c r="T2683" i="17"/>
  <c r="T2491" i="17"/>
  <c r="T2296" i="17"/>
  <c r="T2105" i="17"/>
  <c r="T1713" i="17"/>
  <c r="T1514" i="17"/>
  <c r="T1318" i="17"/>
  <c r="T1119" i="17"/>
  <c r="T925" i="17"/>
  <c r="T712" i="17"/>
  <c r="T511" i="17"/>
  <c r="T311" i="17"/>
  <c r="T100" i="17"/>
  <c r="T727" i="17"/>
  <c r="T529" i="17"/>
  <c r="T327" i="17"/>
  <c r="T118" i="17"/>
  <c r="T794" i="17"/>
  <c r="T594" i="17"/>
  <c r="T391" i="17"/>
  <c r="T186" i="17"/>
  <c r="T893" i="17"/>
  <c r="T693" i="17"/>
  <c r="T492" i="17"/>
  <c r="T288" i="17"/>
  <c r="T78" i="17"/>
  <c r="T809" i="17"/>
  <c r="T610" i="17"/>
  <c r="T405" i="17"/>
  <c r="T201" i="17"/>
  <c r="T873" i="17"/>
  <c r="T675" i="17"/>
  <c r="T470" i="17"/>
  <c r="T268" i="17"/>
  <c r="T60" i="17"/>
  <c r="T540" i="17"/>
  <c r="T338" i="17"/>
  <c r="T131" i="17"/>
  <c r="T797" i="17"/>
  <c r="T597" i="17"/>
  <c r="T394" i="17"/>
  <c r="T190" i="17"/>
  <c r="T3379" i="17"/>
  <c r="T3184" i="17"/>
  <c r="T2990" i="17"/>
  <c r="T2802" i="17"/>
  <c r="T2609" i="17"/>
  <c r="T2416" i="17"/>
  <c r="T2222" i="17"/>
  <c r="T2030" i="17"/>
  <c r="T1833" i="17"/>
  <c r="T1637" i="17"/>
  <c r="T1437" i="17"/>
  <c r="T1242" i="17"/>
  <c r="T1044" i="17"/>
  <c r="T3593" i="17"/>
  <c r="T3290" i="17"/>
  <c r="T3094" i="17"/>
  <c r="T2901" i="17"/>
  <c r="T2714" i="17"/>
  <c r="T2520" i="17"/>
  <c r="T2325" i="17"/>
  <c r="T2134" i="17"/>
  <c r="T1940" i="17"/>
  <c r="T1742" i="17"/>
  <c r="T1543" i="17"/>
  <c r="T1347" i="17"/>
  <c r="T1148" i="17"/>
  <c r="T3302" i="17"/>
  <c r="T3106" i="17"/>
  <c r="T2913" i="17"/>
  <c r="T2726" i="17"/>
  <c r="T2532" i="17"/>
  <c r="T2337" i="17"/>
  <c r="T2146" i="17"/>
  <c r="T1952" i="17"/>
  <c r="T1754" i="17"/>
  <c r="T1556" i="17"/>
  <c r="T1359" i="17"/>
  <c r="T1160" i="17"/>
  <c r="T967" i="17"/>
  <c r="T3508" i="17"/>
  <c r="T3397" i="17"/>
  <c r="T3203" i="17"/>
  <c r="T3008" i="17"/>
  <c r="T2820" i="17"/>
  <c r="T2627" i="17"/>
  <c r="T2434" i="17"/>
  <c r="T2240" i="17"/>
  <c r="T2049" i="17"/>
  <c r="T1655" i="17"/>
  <c r="T1455" i="17"/>
  <c r="T1262" i="17"/>
  <c r="T1063" i="17"/>
  <c r="T854" i="17"/>
  <c r="T656" i="17"/>
  <c r="T450" i="17"/>
  <c r="T246" i="17"/>
  <c r="T40" i="17"/>
  <c r="T671" i="17"/>
  <c r="T466" i="17"/>
  <c r="T262" i="17"/>
  <c r="T56" i="17"/>
  <c r="T734" i="17"/>
  <c r="T536" i="17"/>
  <c r="T334" i="17"/>
  <c r="T126" i="17"/>
  <c r="T835" i="17"/>
  <c r="T636" i="17"/>
  <c r="T431" i="17"/>
  <c r="T227" i="17"/>
  <c r="T20" i="17"/>
  <c r="T749" i="17"/>
  <c r="T550" i="17"/>
  <c r="T349" i="17"/>
  <c r="T141" i="17"/>
  <c r="T816" i="17"/>
  <c r="T617" i="17"/>
  <c r="T1116" i="17"/>
  <c r="T922" i="17"/>
  <c r="T722" i="17"/>
  <c r="T3464" i="17"/>
  <c r="T3353" i="17"/>
  <c r="T3158" i="17"/>
  <c r="T2964" i="17"/>
  <c r="T2776" i="17"/>
  <c r="T2583" i="17"/>
  <c r="T2389" i="17"/>
  <c r="T2196" i="17"/>
  <c r="T2004" i="17"/>
  <c r="T1807" i="17"/>
  <c r="T1612" i="17"/>
  <c r="T1410" i="17"/>
  <c r="T1215" i="17"/>
  <c r="T1018" i="17"/>
  <c r="T3575" i="17"/>
  <c r="T3271" i="17"/>
  <c r="T3043" i="17"/>
  <c r="T2853" i="17"/>
  <c r="T2662" i="17"/>
  <c r="T2470" i="17"/>
  <c r="T2275" i="17"/>
  <c r="T2084" i="17"/>
  <c r="T1889" i="17"/>
  <c r="T1692" i="17"/>
  <c r="T1493" i="17"/>
  <c r="T1297" i="17"/>
  <c r="T1098" i="17"/>
  <c r="T904" i="17"/>
  <c r="T3327" i="17"/>
  <c r="T3133" i="17"/>
  <c r="T2938" i="17"/>
  <c r="T2750" i="17"/>
  <c r="T2557" i="17"/>
  <c r="T2363" i="17"/>
  <c r="T2171" i="17"/>
  <c r="T1780" i="17"/>
  <c r="T1582" i="17"/>
  <c r="T1384" i="17"/>
  <c r="T1187" i="17"/>
  <c r="T992" i="17"/>
  <c r="T3589" i="17"/>
  <c r="T3286" i="17"/>
  <c r="T3090" i="17"/>
  <c r="T2710" i="17"/>
  <c r="T2516" i="17"/>
  <c r="T2321" i="17"/>
  <c r="T2130" i="17"/>
  <c r="T1936" i="17"/>
  <c r="T1738" i="17"/>
  <c r="T1539" i="17"/>
  <c r="T1343" i="17"/>
  <c r="T1144" i="17"/>
  <c r="T950" i="17"/>
  <c r="T3492" i="17"/>
  <c r="T3381" i="17"/>
  <c r="T3186" i="17"/>
  <c r="T2992" i="17"/>
  <c r="T2804" i="17"/>
  <c r="T2611" i="17"/>
  <c r="T2418" i="17"/>
  <c r="T2224" i="17"/>
  <c r="T2032" i="17"/>
  <c r="T1835" i="17"/>
  <c r="T1639" i="17"/>
  <c r="T1439" i="17"/>
  <c r="T1244" i="17"/>
  <c r="T1046" i="17"/>
  <c r="T838" i="17"/>
  <c r="T639" i="17"/>
  <c r="T434" i="17"/>
  <c r="T230" i="17"/>
  <c r="T23" i="17"/>
  <c r="T655" i="17"/>
  <c r="T449" i="17"/>
  <c r="T245" i="17"/>
  <c r="T39" i="17"/>
  <c r="T718" i="17"/>
  <c r="T518" i="17"/>
  <c r="T318" i="17"/>
  <c r="T108" i="17"/>
  <c r="T783" i="17"/>
  <c r="T585" i="17"/>
  <c r="T382" i="17"/>
  <c r="T176" i="17"/>
  <c r="T900" i="17"/>
  <c r="T700" i="17"/>
  <c r="T499" i="17"/>
  <c r="T297" i="17"/>
  <c r="T87" i="17"/>
  <c r="T765" i="17"/>
  <c r="T566" i="17"/>
  <c r="T364" i="17"/>
  <c r="T157" i="17"/>
  <c r="T633" i="17"/>
  <c r="T428" i="17"/>
  <c r="T223" i="17"/>
  <c r="T16" i="17"/>
  <c r="T689" i="17"/>
  <c r="T485" i="17"/>
  <c r="T283" i="17"/>
  <c r="T74" i="17"/>
  <c r="T3406" i="17"/>
  <c r="T3212" i="17"/>
  <c r="T3017" i="17"/>
  <c r="T2830" i="17"/>
  <c r="T2636" i="17"/>
  <c r="T2443" i="17"/>
  <c r="T2249" i="17"/>
  <c r="T2058" i="17"/>
  <c r="T1863" i="17"/>
  <c r="T1665" i="17"/>
  <c r="T1432" i="17"/>
  <c r="T1237" i="17"/>
  <c r="T1039" i="17"/>
  <c r="T3580" i="17"/>
  <c r="T3276" i="17"/>
  <c r="T3081" i="17"/>
  <c r="T2890" i="17"/>
  <c r="T2700" i="17"/>
  <c r="T2507" i="17"/>
  <c r="T2312" i="17"/>
  <c r="T2121" i="17"/>
  <c r="T1929" i="17"/>
  <c r="T1729" i="17"/>
  <c r="T1530" i="17"/>
  <c r="T1334" i="17"/>
  <c r="T1135" i="17"/>
  <c r="T941" i="17"/>
  <c r="T728" i="17"/>
  <c r="T530" i="17"/>
  <c r="T328" i="17"/>
  <c r="T119" i="17"/>
  <c r="T744" i="17"/>
  <c r="T545" i="17"/>
  <c r="T344" i="17"/>
  <c r="T136" i="17"/>
  <c r="T811" i="17"/>
  <c r="T612" i="17"/>
  <c r="T407" i="17"/>
  <c r="T203" i="17"/>
  <c r="T909" i="17"/>
  <c r="T709" i="17"/>
  <c r="T508" i="17"/>
  <c r="T308" i="17"/>
  <c r="T97" i="17"/>
  <c r="T825" i="17"/>
  <c r="T626" i="17"/>
  <c r="T422" i="17"/>
  <c r="T217" i="17"/>
  <c r="T9" i="17"/>
  <c r="T691" i="17"/>
  <c r="T490" i="17"/>
  <c r="T286" i="17"/>
  <c r="T76" i="17"/>
  <c r="T557" i="17"/>
  <c r="T355" i="17"/>
  <c r="T147" i="17"/>
  <c r="T814" i="17"/>
  <c r="T615" i="17"/>
  <c r="T410" i="17"/>
  <c r="T206" i="17"/>
  <c r="T8" i="17"/>
  <c r="T1034" i="17"/>
  <c r="T3591" i="17"/>
  <c r="T3288" i="17"/>
  <c r="T3092" i="17"/>
  <c r="T2899" i="17"/>
  <c r="T2712" i="17"/>
  <c r="T2518" i="17"/>
  <c r="T2323" i="17"/>
  <c r="T2100" i="17"/>
  <c r="T1904" i="17"/>
  <c r="T1708" i="17"/>
  <c r="T1509" i="17"/>
  <c r="T1313" i="17"/>
  <c r="T1114" i="17"/>
  <c r="T920" i="17"/>
  <c r="T3454" i="17"/>
  <c r="T3343" i="17"/>
  <c r="T3148" i="17"/>
  <c r="T2954" i="17"/>
  <c r="T2766" i="17"/>
  <c r="T2573" i="17"/>
  <c r="T2379" i="17"/>
  <c r="T2187" i="17"/>
  <c r="T1992" i="17"/>
  <c r="T1796" i="17"/>
  <c r="T1600" i="17"/>
  <c r="T1400" i="17"/>
  <c r="T1204" i="17"/>
  <c r="T1008" i="17"/>
  <c r="T3605" i="17"/>
  <c r="T583" i="17"/>
  <c r="T380" i="17"/>
  <c r="T173" i="17"/>
  <c r="T650" i="17"/>
  <c r="T444" i="17"/>
  <c r="T240" i="17"/>
  <c r="T34" i="17"/>
  <c r="T705" i="17"/>
  <c r="T504" i="17"/>
  <c r="T302" i="17"/>
  <c r="T93" i="17"/>
  <c r="T1620" i="17"/>
  <c r="T1418" i="17"/>
  <c r="T1223" i="17"/>
  <c r="T1026" i="17"/>
  <c r="T3583" i="17"/>
  <c r="T3279" i="17"/>
  <c r="T3084" i="17"/>
  <c r="T2893" i="17"/>
  <c r="T2703" i="17"/>
  <c r="T2510" i="17"/>
  <c r="T2315" i="17"/>
  <c r="T2124" i="17"/>
  <c r="T1932" i="17"/>
  <c r="T1732" i="17"/>
  <c r="T1533" i="17"/>
  <c r="T1337" i="17"/>
  <c r="T1138" i="17"/>
  <c r="T944" i="17"/>
  <c r="T3478" i="17"/>
  <c r="T3367" i="17"/>
  <c r="T3172" i="17"/>
  <c r="T2978" i="17"/>
  <c r="T2790" i="17"/>
  <c r="T2597" i="17"/>
  <c r="T2403" i="17"/>
  <c r="T2211" i="17"/>
  <c r="T2017" i="17"/>
  <c r="T1820" i="17"/>
  <c r="T1626" i="17"/>
  <c r="T1425" i="17"/>
  <c r="T1229" i="17"/>
  <c r="T1032" i="17"/>
  <c r="T837" i="17"/>
  <c r="T3326" i="17"/>
  <c r="T3132" i="17"/>
  <c r="T2937" i="17"/>
  <c r="T2749" i="17"/>
  <c r="T2556" i="17"/>
  <c r="T2362" i="17"/>
  <c r="T2170" i="17"/>
  <c r="T1977" i="17"/>
  <c r="T1779" i="17"/>
  <c r="T1581" i="17"/>
  <c r="T1383" i="17"/>
  <c r="T1186" i="17"/>
  <c r="T991" i="17"/>
  <c r="T3532" i="17"/>
  <c r="T3421" i="17"/>
  <c r="T3228" i="17"/>
  <c r="T3032" i="17"/>
  <c r="T2842" i="17"/>
  <c r="T2651" i="17"/>
  <c r="T2458" i="17"/>
  <c r="T2264" i="17"/>
  <c r="T2073" i="17"/>
  <c r="T1878" i="17"/>
  <c r="T1680" i="17"/>
  <c r="T1482" i="17"/>
  <c r="T1286" i="17"/>
  <c r="T1087" i="17"/>
  <c r="T879" i="17"/>
  <c r="T680" i="17"/>
  <c r="T476" i="17"/>
  <c r="T274" i="17"/>
  <c r="T65" i="17"/>
  <c r="T695" i="17"/>
  <c r="T494" i="17"/>
  <c r="T290" i="17"/>
  <c r="T80" i="17"/>
  <c r="T760" i="17"/>
  <c r="T561" i="17"/>
  <c r="T359" i="17"/>
  <c r="T151" i="17"/>
  <c r="T859" i="17"/>
  <c r="T661" i="17"/>
  <c r="T455" i="17"/>
  <c r="T251" i="17"/>
  <c r="T45" i="17"/>
  <c r="T774" i="17"/>
  <c r="T576" i="17"/>
  <c r="T373" i="17"/>
  <c r="T166" i="17"/>
  <c r="T841" i="17"/>
  <c r="T643" i="17"/>
  <c r="T437" i="17"/>
  <c r="T233" i="17"/>
  <c r="T27" i="17"/>
  <c r="T505" i="17"/>
  <c r="T94" i="17"/>
  <c r="T763" i="17"/>
  <c r="T564" i="17"/>
  <c r="T362" i="17"/>
  <c r="T3347" i="17"/>
  <c r="T3152" i="17"/>
  <c r="T2958" i="17"/>
  <c r="T2770" i="17"/>
  <c r="T2577" i="17"/>
  <c r="T2383" i="17"/>
  <c r="T2191" i="17"/>
  <c r="T1996" i="17"/>
  <c r="T1801" i="17"/>
  <c r="T1605" i="17"/>
  <c r="T1404" i="17"/>
  <c r="T1208" i="17"/>
  <c r="T1012" i="17"/>
  <c r="T3561" i="17"/>
  <c r="T3450" i="17"/>
  <c r="T3257" i="17"/>
  <c r="T3061" i="17"/>
  <c r="T2871" i="17"/>
  <c r="T2680" i="17"/>
  <c r="T2488" i="17"/>
  <c r="T2293" i="17"/>
  <c r="T2102" i="17"/>
  <c r="T1906" i="17"/>
  <c r="T1710" i="17"/>
  <c r="T1511" i="17"/>
  <c r="T1315" i="17"/>
  <c r="T3269" i="17"/>
  <c r="T3074" i="17"/>
  <c r="T2883" i="17"/>
  <c r="T2693" i="17"/>
  <c r="T2500" i="17"/>
  <c r="T2305" i="17"/>
  <c r="T2114" i="17"/>
  <c r="T1923" i="17"/>
  <c r="T1722" i="17"/>
  <c r="T1523" i="17"/>
  <c r="T1327" i="17"/>
  <c r="T1128" i="17"/>
  <c r="T934" i="17"/>
  <c r="T3476" i="17"/>
  <c r="T3365" i="17"/>
  <c r="T3170" i="17"/>
  <c r="T2976" i="17"/>
  <c r="T2788" i="17"/>
  <c r="T2595" i="17"/>
  <c r="T2401" i="17"/>
  <c r="T2209" i="17"/>
  <c r="T2015" i="17"/>
  <c r="T1818" i="17"/>
  <c r="T1624" i="17"/>
  <c r="T1422" i="17"/>
  <c r="T1227" i="17"/>
  <c r="T1030" i="17"/>
  <c r="T821" i="17"/>
  <c r="T622" i="17"/>
  <c r="T418" i="17"/>
  <c r="T213" i="17"/>
  <c r="T5" i="17"/>
  <c r="T638" i="17"/>
  <c r="T433" i="17"/>
  <c r="T229" i="17"/>
  <c r="T22" i="17"/>
  <c r="T702" i="17"/>
  <c r="T501" i="17"/>
  <c r="T299" i="17"/>
  <c r="T90" i="17"/>
  <c r="T801" i="17"/>
  <c r="T603" i="17"/>
  <c r="T398" i="17"/>
  <c r="T194" i="17"/>
  <c r="T916" i="17"/>
  <c r="T716" i="17"/>
  <c r="T516" i="17"/>
  <c r="T315" i="17"/>
  <c r="T106" i="17"/>
  <c r="T781" i="17"/>
  <c r="T1084" i="17"/>
  <c r="T890" i="17"/>
  <c r="T3624" i="17"/>
  <c r="T3321" i="17"/>
  <c r="T3127" i="17"/>
  <c r="T2932" i="17"/>
  <c r="T2744" i="17"/>
  <c r="T2551" i="17"/>
  <c r="T2357" i="17"/>
  <c r="T2166" i="17"/>
  <c r="T1972" i="17"/>
  <c r="T1575" i="17"/>
  <c r="T1378" i="17"/>
  <c r="T1180" i="17"/>
  <c r="T986" i="17"/>
  <c r="T3543" i="17"/>
  <c r="T3432" i="17"/>
  <c r="T3239" i="17"/>
  <c r="T3011" i="17"/>
  <c r="T2823" i="17"/>
  <c r="T2630" i="17"/>
  <c r="T2437" i="17"/>
  <c r="T2243" i="17"/>
  <c r="T2052" i="17"/>
  <c r="T1857" i="17"/>
  <c r="T1659" i="17"/>
  <c r="T1458" i="17"/>
  <c r="T1265" i="17"/>
  <c r="T1066" i="17"/>
  <c r="T3598" i="17"/>
  <c r="T3295" i="17"/>
  <c r="T3099" i="17"/>
  <c r="T2906" i="17"/>
  <c r="T2719" i="17"/>
  <c r="T2525" i="17"/>
  <c r="T2330" i="17"/>
  <c r="T2139" i="17"/>
  <c r="T1945" i="17"/>
  <c r="T1747" i="17"/>
  <c r="T1548" i="17"/>
  <c r="T1352" i="17"/>
  <c r="T1153" i="17"/>
  <c r="T960" i="17"/>
  <c r="T3557" i="17"/>
  <c r="T3446" i="17"/>
  <c r="T3253" i="17"/>
  <c r="T3057" i="17"/>
  <c r="T2867" i="17"/>
  <c r="T2676" i="17"/>
  <c r="T2484" i="17"/>
  <c r="T2289" i="17"/>
  <c r="T2098" i="17"/>
  <c r="T1902" i="17"/>
  <c r="T1706" i="17"/>
  <c r="T1507" i="17"/>
  <c r="T1311" i="17"/>
  <c r="T1112" i="17"/>
  <c r="T918" i="17"/>
  <c r="T3460" i="17"/>
  <c r="T3349" i="17"/>
  <c r="T3154" i="17"/>
  <c r="T2960" i="17"/>
  <c r="T2772" i="17"/>
  <c r="T2579" i="17"/>
  <c r="T2385" i="17"/>
  <c r="T2193" i="17"/>
  <c r="T1999" i="17"/>
  <c r="T1803" i="17"/>
  <c r="T1608" i="17"/>
  <c r="T1406" i="17"/>
  <c r="T1210" i="17"/>
  <c r="T1014" i="17"/>
  <c r="T805" i="17"/>
  <c r="T606" i="17"/>
  <c r="T401" i="17"/>
  <c r="T197" i="17"/>
  <c r="T820" i="17"/>
  <c r="T621" i="17"/>
  <c r="T417" i="17"/>
  <c r="T212" i="17"/>
  <c r="T886" i="17"/>
  <c r="T686" i="17"/>
  <c r="T483" i="17"/>
  <c r="T280" i="17"/>
  <c r="T71" i="17"/>
  <c r="T750" i="17"/>
  <c r="T551" i="17"/>
  <c r="T350" i="17"/>
  <c r="T142" i="17"/>
  <c r="T866" i="17"/>
  <c r="T668" i="17"/>
  <c r="T463" i="17"/>
  <c r="T259" i="17"/>
  <c r="T53" i="17"/>
  <c r="T731" i="17"/>
  <c r="T533" i="17"/>
  <c r="T331" i="17"/>
  <c r="T122" i="17"/>
  <c r="T598" i="17"/>
  <c r="T395" i="17"/>
  <c r="T191" i="17"/>
  <c r="T855" i="17"/>
  <c r="T657" i="17"/>
  <c r="T451" i="17"/>
  <c r="T247" i="17"/>
  <c r="T41" i="17"/>
  <c r="T3374" i="17"/>
  <c r="T3179" i="17"/>
  <c r="T2985" i="17"/>
  <c r="T2797" i="17"/>
  <c r="T2604" i="17"/>
  <c r="T2411" i="17"/>
  <c r="T2217" i="17"/>
  <c r="T2024" i="17"/>
  <c r="T1828" i="17"/>
  <c r="T1633" i="17"/>
  <c r="T1399" i="17"/>
  <c r="T1203" i="17"/>
  <c r="T1007" i="17"/>
  <c r="T3548" i="17"/>
  <c r="T3437" i="17"/>
  <c r="T3244" i="17"/>
  <c r="T3048" i="17"/>
  <c r="T2858" i="17"/>
  <c r="T2667" i="17"/>
  <c r="T2475" i="17"/>
  <c r="T2280" i="17"/>
  <c r="T2089" i="17"/>
  <c r="T1893" i="17"/>
  <c r="T1697" i="17"/>
  <c r="T1498" i="17"/>
  <c r="T1302" i="17"/>
  <c r="T1103" i="17"/>
  <c r="T896" i="17"/>
  <c r="T696" i="17"/>
  <c r="T495" i="17"/>
  <c r="T291" i="17"/>
  <c r="T81" i="17"/>
  <c r="T711" i="17"/>
  <c r="T510" i="17"/>
  <c r="T310" i="17"/>
  <c r="T99" i="17"/>
  <c r="T776" i="17"/>
  <c r="T578" i="17"/>
  <c r="T375" i="17"/>
  <c r="T168" i="17"/>
  <c r="T875" i="17"/>
  <c r="T677" i="17"/>
  <c r="T473" i="17"/>
  <c r="T271" i="17"/>
  <c r="T792" i="17"/>
  <c r="T592" i="17"/>
  <c r="T389" i="17"/>
  <c r="T184" i="17"/>
  <c r="T857" i="17"/>
  <c r="T659" i="17"/>
  <c r="T453" i="17"/>
  <c r="T249" i="17"/>
  <c r="T43" i="17"/>
  <c r="T523" i="17"/>
  <c r="T322" i="17"/>
  <c r="T113" i="17"/>
  <c r="T779" i="17"/>
  <c r="T581" i="17"/>
  <c r="T378" i="17"/>
  <c r="T171" i="17"/>
  <c r="T1197" i="17"/>
  <c r="T1002" i="17"/>
  <c r="T3559" i="17"/>
  <c r="T3448" i="17"/>
  <c r="T3255" i="17"/>
  <c r="T3059" i="17"/>
  <c r="T2869" i="17"/>
  <c r="T2678" i="17"/>
  <c r="T2486" i="17"/>
  <c r="T2291" i="17"/>
  <c r="T2068" i="17"/>
  <c r="T1873" i="17"/>
  <c r="T1675" i="17"/>
  <c r="T1475" i="17"/>
  <c r="T1281" i="17"/>
  <c r="T1082" i="17"/>
  <c r="T3614" i="17"/>
  <c r="T3311" i="17"/>
  <c r="T3116" i="17"/>
  <c r="T2922" i="17"/>
  <c r="T2735" i="17"/>
  <c r="T2541" i="17"/>
  <c r="T2347" i="17"/>
  <c r="T2155" i="17"/>
  <c r="T1962" i="17"/>
  <c r="T1763" i="17"/>
  <c r="T1565" i="17"/>
  <c r="T1368" i="17"/>
  <c r="T1170" i="17"/>
  <c r="T976" i="17"/>
  <c r="T3573" i="17"/>
  <c r="T549" i="17"/>
  <c r="T348" i="17"/>
  <c r="T140" i="17"/>
  <c r="T616" i="17"/>
  <c r="T411" i="17"/>
  <c r="T207" i="17"/>
  <c r="T871" i="17"/>
  <c r="T673" i="17"/>
  <c r="T468" i="17"/>
  <c r="T265" i="17"/>
  <c r="T58" i="17"/>
  <c r="T1584" i="17"/>
  <c r="T1386" i="17"/>
  <c r="T1189" i="17"/>
  <c r="T993" i="17"/>
  <c r="T3551" i="17"/>
  <c r="T3440" i="17"/>
  <c r="T3247" i="17"/>
  <c r="T3051" i="17"/>
  <c r="T2861" i="17"/>
  <c r="T2670" i="17"/>
  <c r="T2478" i="17"/>
  <c r="T2283" i="17"/>
  <c r="T2092" i="17"/>
  <c r="T1896" i="17"/>
  <c r="T1700" i="17"/>
  <c r="T1501" i="17"/>
  <c r="T1305" i="17"/>
  <c r="T1106" i="17"/>
  <c r="T912" i="17"/>
  <c r="T3335" i="17"/>
  <c r="T3141" i="17"/>
  <c r="T2946" i="17"/>
  <c r="T2758" i="17"/>
  <c r="T2565" i="17"/>
  <c r="T2371" i="17"/>
  <c r="T2179" i="17"/>
  <c r="T1789" i="17"/>
  <c r="T1591" i="17"/>
  <c r="T1392" i="17"/>
  <c r="T1195" i="17"/>
  <c r="T1000" i="17"/>
  <c r="T3597" i="17"/>
  <c r="T3294" i="17"/>
  <c r="T3098" i="17"/>
  <c r="T2905" i="17"/>
  <c r="T2718" i="17"/>
  <c r="T2524" i="17"/>
  <c r="T2329" i="17"/>
  <c r="T2138" i="17"/>
  <c r="T1944" i="17"/>
  <c r="T1746" i="17"/>
  <c r="T1547" i="17"/>
  <c r="T1351" i="17"/>
  <c r="T1152" i="17"/>
  <c r="T958" i="17"/>
  <c r="T3500" i="17"/>
  <c r="T3389" i="17"/>
  <c r="T3195" i="17"/>
  <c r="T3000" i="17"/>
  <c r="T2812" i="17"/>
  <c r="T2619" i="17"/>
  <c r="T2426" i="17"/>
  <c r="T2232" i="17"/>
  <c r="T2040" i="17"/>
  <c r="T1844" i="17"/>
  <c r="T1647" i="17"/>
  <c r="T1447" i="17"/>
  <c r="T1252" i="17"/>
  <c r="T1055" i="17"/>
  <c r="T846" i="17"/>
  <c r="T648" i="17"/>
  <c r="T442" i="17"/>
  <c r="T238" i="17"/>
  <c r="T32" i="17"/>
  <c r="T663" i="17"/>
  <c r="T458" i="17"/>
  <c r="T253" i="17"/>
  <c r="T47" i="17"/>
  <c r="T726" i="17"/>
  <c r="T528" i="17"/>
  <c r="T326" i="17"/>
  <c r="T117" i="17"/>
  <c r="T827" i="17"/>
  <c r="T627" i="17"/>
  <c r="T423" i="17"/>
  <c r="T218" i="17"/>
  <c r="T10" i="17"/>
  <c r="T741" i="17"/>
  <c r="T542" i="17"/>
  <c r="T341" i="17"/>
  <c r="T133" i="17"/>
  <c r="T808" i="17"/>
  <c r="T609" i="17"/>
  <c r="T404" i="17"/>
  <c r="T200" i="17"/>
  <c r="T674" i="17"/>
  <c r="T469" i="17"/>
  <c r="T267" i="17"/>
  <c r="T59" i="17"/>
  <c r="T729" i="17"/>
  <c r="T531" i="17"/>
  <c r="T329" i="17"/>
  <c r="T120" i="17"/>
  <c r="T3315" i="17"/>
  <c r="T3121" i="17"/>
  <c r="T2926" i="17"/>
  <c r="T2738" i="17"/>
  <c r="T2545" i="17"/>
  <c r="T2351" i="17"/>
  <c r="T2159" i="17"/>
  <c r="T1966" i="17"/>
  <c r="T1767" i="17"/>
  <c r="T1569" i="17"/>
  <c r="T1372" i="17"/>
  <c r="T1174" i="17"/>
  <c r="T980" i="17"/>
  <c r="T3529" i="17"/>
  <c r="T3418" i="17"/>
  <c r="T3225" i="17"/>
  <c r="T3029" i="17"/>
  <c r="T2648" i="17"/>
  <c r="T2455" i="17"/>
  <c r="T2261" i="17"/>
  <c r="T2070" i="17"/>
  <c r="T1875" i="17"/>
  <c r="T1677" i="17"/>
  <c r="T1478" i="17"/>
  <c r="T1283" i="17"/>
  <c r="T3237" i="17"/>
  <c r="T3041" i="17"/>
  <c r="T2851" i="17"/>
  <c r="T2660" i="17"/>
  <c r="T2468" i="17"/>
  <c r="T2273" i="17"/>
  <c r="T2082" i="17"/>
  <c r="T1887" i="17"/>
  <c r="T1690" i="17"/>
  <c r="T1491" i="17"/>
  <c r="T1295" i="17"/>
  <c r="T1096" i="17"/>
  <c r="T902" i="17"/>
  <c r="T3333" i="17"/>
  <c r="T3139" i="17"/>
  <c r="T2944" i="17"/>
  <c r="T2756" i="17"/>
  <c r="T2563" i="17"/>
  <c r="T2369" i="17"/>
  <c r="T2177" i="17"/>
  <c r="T1983" i="17"/>
  <c r="T1787" i="17"/>
  <c r="T1589" i="17"/>
  <c r="T1390" i="17"/>
  <c r="T1193" i="17"/>
  <c r="T998" i="17"/>
  <c r="T786" i="17"/>
  <c r="T588" i="17"/>
  <c r="T385" i="17"/>
  <c r="T179" i="17"/>
  <c r="T804" i="17"/>
  <c r="T605" i="17"/>
  <c r="T400" i="17"/>
  <c r="T196" i="17"/>
  <c r="T868" i="17"/>
  <c r="T670" i="17"/>
  <c r="T465" i="17"/>
  <c r="T261" i="17"/>
  <c r="T55" i="17"/>
  <c r="T767" i="17"/>
  <c r="T568" i="17"/>
  <c r="T366" i="17"/>
  <c r="T159" i="17"/>
  <c r="T884" i="17"/>
  <c r="T684" i="17"/>
  <c r="T481" i="17"/>
  <c r="T278" i="17"/>
  <c r="T69" i="17"/>
  <c r="T748" i="17"/>
  <c r="T1051" i="17"/>
  <c r="T856" i="17"/>
  <c r="T3592" i="17"/>
  <c r="T3289" i="17"/>
  <c r="T3093" i="17"/>
  <c r="T2900" i="17"/>
  <c r="T2713" i="17"/>
  <c r="T2519" i="17"/>
  <c r="T2324" i="17"/>
  <c r="T2133" i="17"/>
  <c r="T1939" i="17"/>
  <c r="T1741" i="17"/>
  <c r="T1542" i="17"/>
  <c r="T1346" i="17"/>
  <c r="T1147" i="17"/>
  <c r="T953" i="17"/>
  <c r="T3511" i="17"/>
  <c r="T3400" i="17"/>
  <c r="T3206" i="17"/>
  <c r="T2979" i="17"/>
  <c r="T2791" i="17"/>
  <c r="T2598" i="17"/>
  <c r="T2404" i="17"/>
  <c r="T2212" i="17"/>
  <c r="T2018" i="17"/>
  <c r="T1821" i="17"/>
  <c r="T1627" i="17"/>
  <c r="T1426" i="17"/>
  <c r="T1230" i="17"/>
  <c r="T1033" i="17"/>
  <c r="T3566" i="17"/>
  <c r="T3262" i="17"/>
  <c r="T3067" i="17"/>
  <c r="T2876" i="17"/>
  <c r="T2685" i="17"/>
  <c r="T2493" i="17"/>
  <c r="T2298" i="17"/>
  <c r="T2107" i="17"/>
  <c r="T1911" i="17"/>
  <c r="T1715" i="17"/>
  <c r="T1516" i="17"/>
  <c r="T1320" i="17"/>
  <c r="T1121" i="17"/>
  <c r="T927" i="17"/>
  <c r="T3525" i="17"/>
  <c r="T3414" i="17"/>
  <c r="T3221" i="17"/>
  <c r="T3025" i="17"/>
  <c r="T2644" i="17"/>
  <c r="T2451" i="17"/>
  <c r="T2257" i="17"/>
  <c r="T2066" i="17"/>
  <c r="T1871" i="17"/>
  <c r="T1673" i="17"/>
  <c r="T1472" i="17"/>
  <c r="T1279" i="17"/>
  <c r="T1080" i="17"/>
  <c r="T3620" i="17"/>
  <c r="T3317" i="17"/>
  <c r="T3123" i="17"/>
  <c r="T2928" i="17"/>
  <c r="T2740" i="17"/>
  <c r="T2547" i="17"/>
  <c r="T2353" i="17"/>
  <c r="T2161" i="17"/>
  <c r="T1968" i="17"/>
  <c r="T1769" i="17"/>
  <c r="T1571" i="17"/>
  <c r="T1374" i="17"/>
  <c r="T1176" i="17"/>
  <c r="T982" i="17"/>
  <c r="T770" i="17"/>
  <c r="T572" i="17"/>
  <c r="T369" i="17"/>
  <c r="T162" i="17"/>
  <c r="T785" i="17"/>
  <c r="T587" i="17"/>
  <c r="T384" i="17"/>
  <c r="T178" i="17"/>
  <c r="T852" i="17"/>
  <c r="T654" i="17"/>
  <c r="T448" i="17"/>
  <c r="T244" i="17"/>
  <c r="T38" i="17"/>
  <c r="T717" i="17"/>
  <c r="T517" i="17"/>
  <c r="T316" i="17"/>
  <c r="T107" i="17"/>
  <c r="T834" i="17"/>
  <c r="T635" i="17"/>
  <c r="T430" i="17"/>
  <c r="T226" i="17"/>
  <c r="T19" i="17"/>
  <c r="T699" i="17"/>
  <c r="T498" i="17"/>
  <c r="T294" i="17"/>
  <c r="T85" i="17"/>
  <c r="T565" i="17"/>
  <c r="T363" i="17"/>
  <c r="T156" i="17"/>
  <c r="T822" i="17"/>
  <c r="T623" i="17"/>
  <c r="T419" i="17"/>
  <c r="T214" i="17"/>
  <c r="T6" i="17"/>
  <c r="T3342" i="17"/>
  <c r="T3147" i="17"/>
  <c r="T2953" i="17"/>
  <c r="T2765" i="17"/>
  <c r="T2572" i="17"/>
  <c r="T2378" i="17"/>
  <c r="T2186" i="17"/>
  <c r="T1991" i="17"/>
  <c r="T1795" i="17"/>
  <c r="T1599" i="17"/>
  <c r="T1367" i="17"/>
  <c r="T1169" i="17"/>
  <c r="T975" i="17"/>
  <c r="T3516" i="17"/>
  <c r="T3405" i="17"/>
  <c r="T3211" i="17"/>
  <c r="T3016" i="17"/>
  <c r="T2829" i="17"/>
  <c r="T2635" i="17"/>
  <c r="T2442" i="17"/>
  <c r="T2248" i="17"/>
  <c r="T2057" i="17"/>
  <c r="T1862" i="17"/>
  <c r="T1664" i="17"/>
  <c r="T1463" i="17"/>
  <c r="T1270" i="17"/>
  <c r="T1071" i="17"/>
  <c r="T862" i="17"/>
  <c r="T664" i="17"/>
  <c r="T459" i="17"/>
  <c r="T254" i="17"/>
  <c r="T48" i="17"/>
  <c r="T679" i="17"/>
  <c r="T475" i="17"/>
  <c r="T273" i="17"/>
  <c r="T64" i="17"/>
  <c r="T743" i="17"/>
  <c r="T544" i="17"/>
  <c r="T343" i="17"/>
  <c r="T135" i="17"/>
  <c r="T843" i="17"/>
  <c r="T645" i="17"/>
  <c r="T439" i="17"/>
  <c r="T235" i="17"/>
  <c r="T29" i="17"/>
  <c r="T758" i="17"/>
  <c r="T559" i="17"/>
  <c r="T357" i="17"/>
  <c r="T149" i="17"/>
  <c r="T824" i="17"/>
  <c r="T625" i="17"/>
  <c r="T421" i="17"/>
  <c r="T216" i="17"/>
  <c r="T690" i="17"/>
  <c r="T285" i="17"/>
  <c r="T75" i="17"/>
  <c r="T746" i="17"/>
  <c r="T547" i="17"/>
  <c r="T346" i="17"/>
  <c r="T138" i="17"/>
  <c r="T1163" i="17"/>
  <c r="T970" i="17"/>
  <c r="T3527" i="17"/>
  <c r="T3416" i="17"/>
  <c r="T3223" i="17"/>
  <c r="T3027" i="17"/>
  <c r="T2646" i="17"/>
  <c r="T2453" i="17"/>
  <c r="T2259" i="17"/>
  <c r="T2035" i="17"/>
  <c r="T1838" i="17"/>
  <c r="T1642" i="17"/>
  <c r="T1442" i="17"/>
  <c r="T1247" i="17"/>
  <c r="T1049" i="17"/>
  <c r="T3582" i="17"/>
  <c r="T3278" i="17"/>
  <c r="T3083" i="17"/>
  <c r="T2892" i="17"/>
  <c r="T2702" i="17"/>
  <c r="T2509" i="17"/>
  <c r="T2314" i="17"/>
  <c r="T2123" i="17"/>
  <c r="T1931" i="17"/>
  <c r="T1731" i="17"/>
  <c r="T1532" i="17"/>
  <c r="T1336" i="17"/>
  <c r="T1137" i="17"/>
  <c r="T943" i="17"/>
  <c r="T3541" i="17"/>
  <c r="T3430" i="17"/>
  <c r="T515" i="17"/>
  <c r="T314" i="17"/>
  <c r="T105" i="17"/>
  <c r="T582" i="17"/>
  <c r="T379" i="17"/>
  <c r="T172" i="17"/>
  <c r="T839" i="17"/>
  <c r="T641" i="17"/>
  <c r="T435" i="17"/>
  <c r="T231" i="17"/>
  <c r="T25" i="17"/>
  <c r="T1550" i="17"/>
  <c r="T1354" i="17"/>
  <c r="T1155" i="17"/>
  <c r="T962" i="17"/>
  <c r="T3519" i="17"/>
  <c r="T3408" i="17"/>
  <c r="T3214" i="17"/>
  <c r="T3019" i="17"/>
  <c r="T2832" i="17"/>
  <c r="T2638" i="17"/>
  <c r="T2445" i="17"/>
  <c r="T2251" i="17"/>
  <c r="T1865" i="17"/>
  <c r="T1667" i="17"/>
  <c r="T1465" i="17"/>
  <c r="T1273" i="17"/>
  <c r="T1074" i="17"/>
  <c r="T3606" i="17"/>
  <c r="T3303" i="17"/>
  <c r="T3107" i="17"/>
  <c r="T2914" i="17"/>
  <c r="T2727" i="17"/>
  <c r="T2533" i="17"/>
  <c r="T2338" i="17"/>
  <c r="T2147" i="17"/>
  <c r="T1953" i="17"/>
  <c r="T1755" i="17"/>
  <c r="T1557" i="17"/>
  <c r="T1360" i="17"/>
  <c r="T1161" i="17"/>
  <c r="T968" i="17"/>
  <c r="T3565" i="17"/>
  <c r="T3261" i="17"/>
  <c r="T3066" i="17"/>
  <c r="T2875" i="17"/>
  <c r="T2684" i="17"/>
  <c r="T2492" i="17"/>
  <c r="T2297" i="17"/>
  <c r="T2106" i="17"/>
  <c r="T1909" i="17"/>
  <c r="T1714" i="17"/>
  <c r="T1515" i="17"/>
  <c r="T1319" i="17"/>
  <c r="T1120" i="17"/>
  <c r="T926" i="17"/>
  <c r="T3468" i="17"/>
  <c r="T3357" i="17"/>
  <c r="T3162" i="17"/>
  <c r="T2968" i="17"/>
  <c r="T2780" i="17"/>
  <c r="T2587" i="17"/>
  <c r="T2393" i="17"/>
  <c r="T2200" i="17"/>
  <c r="T2007" i="17"/>
  <c r="T1811" i="17"/>
  <c r="T1616" i="17"/>
  <c r="T1414" i="17"/>
  <c r="T1219" i="17"/>
  <c r="T1022" i="17"/>
  <c r="T813" i="17"/>
  <c r="T614" i="17"/>
  <c r="T409" i="17"/>
  <c r="T205" i="17"/>
  <c r="T829" i="17"/>
  <c r="T630" i="17"/>
  <c r="T425" i="17"/>
  <c r="T220" i="17"/>
  <c r="T13" i="17"/>
  <c r="T694" i="17"/>
  <c r="T493" i="17"/>
  <c r="T289" i="17"/>
  <c r="T79" i="17"/>
  <c r="T793" i="17"/>
  <c r="T593" i="17"/>
  <c r="T390" i="17"/>
  <c r="T185" i="17"/>
  <c r="T908" i="17"/>
  <c r="T708" i="17"/>
  <c r="T507" i="17"/>
  <c r="T307" i="17"/>
  <c r="T96" i="17"/>
  <c r="T773" i="17"/>
  <c r="T575" i="17"/>
  <c r="T372" i="17"/>
  <c r="T165" i="17"/>
  <c r="T642" i="17"/>
  <c r="T436" i="17"/>
  <c r="T232" i="17"/>
  <c r="T26" i="17"/>
  <c r="T697" i="17"/>
  <c r="T496" i="17"/>
  <c r="T292" i="17"/>
  <c r="T82" i="17"/>
  <c r="T3282" i="17"/>
  <c r="T3087" i="17"/>
  <c r="T2896" i="17"/>
  <c r="T2707" i="17"/>
  <c r="T2513" i="17"/>
  <c r="T2318" i="17"/>
  <c r="T2127" i="17"/>
  <c r="T1735" i="17"/>
  <c r="T1536" i="17"/>
  <c r="T1340" i="17"/>
  <c r="T1141" i="17"/>
  <c r="T947" i="17"/>
  <c r="T3497" i="17"/>
  <c r="T3386" i="17"/>
  <c r="T3191" i="17"/>
  <c r="T2997" i="17"/>
  <c r="T2809" i="17"/>
  <c r="T2616" i="17"/>
  <c r="T2423" i="17"/>
  <c r="T2229" i="17"/>
  <c r="T2037" i="17"/>
  <c r="T1841" i="17"/>
  <c r="T1644" i="17"/>
  <c r="T1444" i="17"/>
  <c r="T1249" i="17"/>
  <c r="T3398" i="17"/>
  <c r="T3204" i="17"/>
  <c r="T3009" i="17"/>
  <c r="T2821" i="17"/>
  <c r="T2628" i="17"/>
  <c r="T2435" i="17"/>
  <c r="T2241" i="17"/>
  <c r="T2050" i="17"/>
  <c r="T1855" i="17"/>
  <c r="T1656" i="17"/>
  <c r="T1456" i="17"/>
  <c r="T1263" i="17"/>
  <c r="T1064" i="17"/>
  <c r="T3604" i="17"/>
  <c r="T3301" i="17"/>
  <c r="T3105" i="17"/>
  <c r="T2912" i="17"/>
  <c r="T2725" i="17"/>
  <c r="T2531" i="17"/>
  <c r="T2336" i="17"/>
  <c r="T2145" i="17"/>
  <c r="T1951" i="17"/>
  <c r="T1753" i="17"/>
  <c r="T1555" i="17"/>
  <c r="T1358" i="17"/>
  <c r="T1159" i="17"/>
  <c r="T966" i="17"/>
  <c r="T753" i="17"/>
  <c r="T554" i="17"/>
  <c r="T353" i="17"/>
  <c r="T145" i="17"/>
  <c r="T769" i="17"/>
  <c r="T571" i="17"/>
  <c r="T368" i="17"/>
  <c r="T161" i="17"/>
  <c r="T836" i="17"/>
  <c r="T637" i="17"/>
  <c r="T432" i="17"/>
  <c r="T228" i="17"/>
  <c r="T21" i="17"/>
  <c r="T733" i="17"/>
  <c r="T535" i="17"/>
  <c r="T333" i="17"/>
  <c r="T124" i="17"/>
  <c r="T850" i="17"/>
  <c r="T652" i="17"/>
  <c r="T446" i="17"/>
  <c r="T242" i="17"/>
  <c r="T36" i="17"/>
  <c r="T715" i="17"/>
  <c r="T1019" i="17"/>
  <c r="T823" i="17"/>
  <c r="T3560" i="17"/>
  <c r="T3449" i="17"/>
  <c r="T3256" i="17"/>
  <c r="T3060" i="17"/>
  <c r="T2870" i="17"/>
  <c r="T2679" i="17"/>
  <c r="T2487" i="17"/>
  <c r="T2292" i="17"/>
  <c r="T2101" i="17"/>
  <c r="T1905" i="17"/>
  <c r="T1709" i="17"/>
  <c r="T1510" i="17"/>
  <c r="T1314" i="17"/>
  <c r="T1115" i="17"/>
  <c r="T921" i="17"/>
  <c r="T3479" i="17"/>
  <c r="T3368" i="17"/>
  <c r="T3173" i="17"/>
  <c r="T2947" i="17"/>
  <c r="T2759" i="17"/>
  <c r="T2566" i="17"/>
  <c r="T2372" i="17"/>
  <c r="T2180" i="17"/>
  <c r="T1985" i="17"/>
  <c r="T1790" i="17"/>
  <c r="T1592" i="17"/>
  <c r="T1393" i="17"/>
  <c r="T1196" i="17"/>
  <c r="T1001" i="17"/>
  <c r="T3534" i="17"/>
  <c r="T3423" i="17"/>
  <c r="T3230" i="17"/>
  <c r="T3034" i="17"/>
  <c r="T2844" i="17"/>
  <c r="T2653" i="17"/>
  <c r="T2460" i="17"/>
  <c r="T2266" i="17"/>
  <c r="T2075" i="17"/>
  <c r="T1880" i="17"/>
  <c r="T1682" i="17"/>
  <c r="T1484" i="17"/>
  <c r="T1288" i="17"/>
  <c r="T1089" i="17"/>
  <c r="T895" i="17"/>
  <c r="T3493" i="17"/>
  <c r="T3382" i="17"/>
  <c r="T3187" i="17"/>
  <c r="T2993" i="17"/>
  <c r="T2805" i="17"/>
  <c r="T2612" i="17"/>
  <c r="T2419" i="17"/>
  <c r="T2225" i="17"/>
  <c r="T2033" i="17"/>
  <c r="T1836" i="17"/>
  <c r="T1640" i="17"/>
  <c r="T1440" i="17"/>
  <c r="T1245" i="17"/>
  <c r="T1047" i="17"/>
  <c r="T3588" i="17"/>
  <c r="T3285" i="17"/>
  <c r="T3089" i="17"/>
  <c r="T2709" i="17"/>
  <c r="T2515" i="17"/>
  <c r="T2320" i="17"/>
  <c r="T2129" i="17"/>
  <c r="T1935" i="17"/>
  <c r="T1737" i="17"/>
  <c r="T1538" i="17"/>
  <c r="T1342" i="17"/>
  <c r="T1143" i="17"/>
  <c r="T949" i="17"/>
  <c r="T736" i="17"/>
  <c r="T538" i="17"/>
  <c r="T336" i="17"/>
  <c r="T128" i="17"/>
  <c r="T752" i="17"/>
  <c r="T553" i="17"/>
  <c r="T352" i="17"/>
  <c r="T144" i="17"/>
  <c r="T819" i="17"/>
  <c r="T620" i="17"/>
  <c r="T416" i="17"/>
  <c r="T211" i="17"/>
  <c r="T885" i="17"/>
  <c r="T685" i="17"/>
  <c r="T279" i="17"/>
  <c r="T70" i="17"/>
  <c r="T800" i="17"/>
  <c r="T602" i="17"/>
  <c r="T397" i="17"/>
  <c r="T193" i="17"/>
  <c r="T865" i="17"/>
  <c r="T667" i="17"/>
  <c r="T462" i="17"/>
  <c r="T258" i="17"/>
  <c r="T52" i="17"/>
  <c r="T532" i="17"/>
  <c r="T330" i="17"/>
  <c r="T121" i="17"/>
  <c r="T787" i="17"/>
  <c r="T589" i="17"/>
  <c r="T386" i="17"/>
  <c r="T181" i="17"/>
  <c r="T3310" i="17"/>
  <c r="T3115" i="17"/>
  <c r="T2921" i="17"/>
  <c r="T2734" i="17"/>
  <c r="T2540" i="17"/>
  <c r="T2346" i="17"/>
  <c r="T2154" i="17"/>
  <c r="T1961" i="17"/>
  <c r="T1762" i="17"/>
  <c r="T1564" i="17"/>
  <c r="T1335" i="17"/>
  <c r="T1136" i="17"/>
  <c r="T942" i="17"/>
  <c r="T3484" i="17"/>
  <c r="T3373" i="17"/>
  <c r="T3178" i="17"/>
  <c r="T2984" i="17"/>
  <c r="T2796" i="17"/>
  <c r="T2603" i="17"/>
  <c r="T2410" i="17"/>
  <c r="T2216" i="17"/>
  <c r="T2023" i="17"/>
  <c r="T1827" i="17"/>
  <c r="T1632" i="17"/>
  <c r="T1431" i="17"/>
  <c r="T1236" i="17"/>
  <c r="T1038" i="17"/>
  <c r="T830" i="17"/>
  <c r="T631" i="17"/>
  <c r="T426" i="17"/>
  <c r="T221" i="17"/>
  <c r="T14" i="17"/>
  <c r="T647" i="17"/>
  <c r="T441" i="17"/>
  <c r="T237" i="17"/>
  <c r="T31" i="17"/>
  <c r="T710" i="17"/>
  <c r="T509" i="17"/>
  <c r="T309" i="17"/>
  <c r="T98" i="17"/>
  <c r="T810" i="17"/>
  <c r="T611" i="17"/>
  <c r="T406" i="17"/>
  <c r="T202" i="17"/>
  <c r="T924" i="17"/>
  <c r="T724" i="17"/>
  <c r="T525" i="17"/>
  <c r="T324" i="17"/>
  <c r="T115" i="17"/>
  <c r="T789" i="17"/>
  <c r="T591" i="17"/>
  <c r="T388" i="17"/>
  <c r="T183" i="17"/>
  <c r="T658" i="17"/>
  <c r="T452" i="17"/>
  <c r="T248" i="17"/>
  <c r="T42" i="17"/>
  <c r="T713" i="17"/>
  <c r="T512" i="17"/>
  <c r="T312" i="17"/>
  <c r="T101" i="17"/>
  <c r="T1131" i="17"/>
  <c r="T937" i="17"/>
  <c r="T3495" i="17"/>
  <c r="T3384" i="17"/>
  <c r="T3189" i="17"/>
  <c r="T2995" i="17"/>
  <c r="T2807" i="17"/>
  <c r="T2614" i="17"/>
  <c r="T2421" i="17"/>
  <c r="T2227" i="17"/>
  <c r="T2003" i="17"/>
  <c r="T1806" i="17"/>
  <c r="T1611" i="17"/>
  <c r="T1409" i="17"/>
  <c r="T1214" i="17"/>
  <c r="T1017" i="17"/>
  <c r="T3550" i="17"/>
  <c r="T3439" i="17"/>
  <c r="T3246" i="17"/>
  <c r="T3050" i="17"/>
  <c r="T2860" i="17"/>
  <c r="T2669" i="17"/>
  <c r="T2477" i="17"/>
  <c r="T2282" i="17"/>
  <c r="T2091" i="17"/>
  <c r="T1895" i="17"/>
  <c r="T1699" i="17"/>
  <c r="T1500" i="17"/>
  <c r="T1304" i="17"/>
  <c r="T1105" i="17"/>
  <c r="T911" i="17"/>
  <c r="T3509" i="17"/>
  <c r="T480" i="17"/>
  <c r="T277" i="17"/>
  <c r="T68" i="17"/>
  <c r="T548" i="17"/>
  <c r="T347" i="17"/>
  <c r="T139" i="17"/>
  <c r="T806" i="17"/>
  <c r="T607" i="17"/>
  <c r="T402" i="17"/>
  <c r="T198" i="17"/>
  <c r="T4" i="17"/>
  <c r="T1518" i="17"/>
  <c r="T1322" i="17"/>
  <c r="T1123" i="17"/>
  <c r="T929" i="17"/>
  <c r="T3487" i="17"/>
  <c r="T3376" i="17"/>
  <c r="T3181" i="17"/>
  <c r="T2987" i="17"/>
  <c r="T2799" i="17"/>
  <c r="T2606" i="17"/>
  <c r="T2413" i="17"/>
  <c r="T2219" i="17"/>
  <c r="T2026" i="17"/>
  <c r="T1830" i="17"/>
  <c r="T1635" i="17"/>
  <c r="T1434" i="17"/>
  <c r="T1239" i="17"/>
  <c r="T1041" i="17"/>
  <c r="T3574" i="17"/>
  <c r="T3270" i="17"/>
  <c r="T3075" i="17"/>
  <c r="T2884" i="17"/>
  <c r="T2694" i="17"/>
  <c r="T2501" i="17"/>
  <c r="T2306" i="17"/>
  <c r="T2115" i="17"/>
  <c r="T1924" i="17"/>
  <c r="T1723" i="17"/>
  <c r="T1524" i="17"/>
  <c r="T1328" i="17"/>
  <c r="T1129" i="17"/>
  <c r="T935" i="17"/>
  <c r="T3533" i="17"/>
  <c r="T3422" i="17"/>
  <c r="T3229" i="17"/>
  <c r="T3033" i="17"/>
  <c r="T2843" i="17"/>
  <c r="T2652" i="17"/>
  <c r="T2459" i="17"/>
  <c r="T2265" i="17"/>
  <c r="T2074" i="17"/>
  <c r="T1879" i="17"/>
  <c r="T1681" i="17"/>
  <c r="T1483" i="17"/>
  <c r="T1287" i="17"/>
  <c r="T1088" i="17"/>
  <c r="T894" i="17"/>
  <c r="T3325" i="17"/>
  <c r="T3131" i="17"/>
  <c r="T2936" i="17"/>
  <c r="T2748" i="17"/>
  <c r="T2555" i="17"/>
  <c r="T2361" i="17"/>
  <c r="T1976" i="17"/>
  <c r="T1778" i="17"/>
  <c r="T1580" i="17"/>
  <c r="T1382" i="17"/>
  <c r="T1185" i="17"/>
  <c r="T990" i="17"/>
  <c r="T778" i="17"/>
  <c r="T580" i="17"/>
  <c r="T377" i="17"/>
  <c r="T170" i="17"/>
  <c r="T795" i="17"/>
  <c r="T595" i="17"/>
  <c r="T392" i="17"/>
  <c r="T187" i="17"/>
  <c r="T860" i="17"/>
  <c r="T662" i="17"/>
  <c r="T456" i="17"/>
  <c r="T252" i="17"/>
  <c r="T46" i="17"/>
  <c r="T759" i="17"/>
  <c r="T560" i="17"/>
  <c r="T358" i="17"/>
  <c r="T150" i="17"/>
  <c r="T874" i="17"/>
  <c r="T676" i="17"/>
  <c r="T472" i="17"/>
  <c r="T269" i="17"/>
  <c r="T61" i="17"/>
  <c r="T739" i="17"/>
  <c r="T541" i="17"/>
  <c r="T339" i="17"/>
  <c r="T132" i="17"/>
  <c r="T608" i="17"/>
  <c r="T403" i="17"/>
  <c r="T199" i="17"/>
  <c r="T863" i="17"/>
  <c r="T665" i="17"/>
  <c r="T460" i="17"/>
  <c r="T255" i="17"/>
  <c r="T49" i="17"/>
  <c r="T3443" i="17"/>
  <c r="T3250" i="17"/>
  <c r="T3054" i="17"/>
  <c r="T2864" i="17"/>
  <c r="T2673" i="17"/>
  <c r="T2481" i="17"/>
  <c r="T2286" i="17"/>
  <c r="T2095" i="17"/>
  <c r="T1899" i="17"/>
  <c r="T1504" i="17"/>
  <c r="T1308" i="17"/>
  <c r="T1109" i="17"/>
  <c r="T915" i="17"/>
  <c r="T3465" i="17"/>
  <c r="T3354" i="17"/>
  <c r="T3159" i="17"/>
  <c r="T2965" i="17"/>
  <c r="T2777" i="17"/>
  <c r="T2584" i="17"/>
  <c r="T2390" i="17"/>
  <c r="T2197" i="17"/>
  <c r="T2005" i="17"/>
  <c r="T1808" i="17"/>
  <c r="T1613" i="17"/>
  <c r="T1411" i="17"/>
  <c r="T1216" i="17"/>
  <c r="S3" i="17"/>
  <c r="R3" i="17"/>
  <c r="T3" i="17"/>
  <c r="T1859" i="17"/>
  <c r="U1859" i="17"/>
  <c r="R1859" i="17" s="1"/>
  <c r="T3135" i="17"/>
  <c r="U3135" i="17"/>
  <c r="R3135" i="17" s="1"/>
  <c r="T1864" i="17"/>
  <c r="U1864" i="17"/>
  <c r="S1864" i="17" s="1"/>
  <c r="T1866" i="17"/>
  <c r="U1866" i="17"/>
  <c r="S1866" i="17" s="1"/>
  <c r="T1867" i="17"/>
  <c r="U1867" i="17"/>
  <c r="R1867" i="17" s="1"/>
  <c r="T62" i="17"/>
  <c r="R62" i="17"/>
  <c r="U3125" i="17"/>
  <c r="R3125" i="17" s="1"/>
  <c r="T3125" i="17"/>
  <c r="U1853" i="17"/>
  <c r="R1853" i="17" s="1"/>
  <c r="T1853" i="17"/>
  <c r="U1861" i="17"/>
  <c r="R1861" i="17" s="1"/>
  <c r="T1861" i="17"/>
  <c r="U1858" i="17"/>
  <c r="R1858" i="17" s="1"/>
  <c r="T1858" i="17"/>
  <c r="S2" i="17"/>
  <c r="T2" i="17"/>
  <c r="U1860" i="17"/>
  <c r="R1860" i="17" s="1"/>
  <c r="T1860" i="17"/>
  <c r="U1854" i="17"/>
  <c r="S1854" i="17" s="1"/>
  <c r="T1854" i="17"/>
  <c r="R3555" i="17"/>
  <c r="S3555" i="17"/>
  <c r="R3444" i="17"/>
  <c r="S3444" i="17"/>
  <c r="R3316" i="17"/>
  <c r="S3316" i="17"/>
  <c r="R3185" i="17"/>
  <c r="S3185" i="17"/>
  <c r="R3055" i="17"/>
  <c r="S3055" i="17"/>
  <c r="R2927" i="17"/>
  <c r="S2927" i="17"/>
  <c r="R2803" i="17"/>
  <c r="S2803" i="17"/>
  <c r="R2674" i="17"/>
  <c r="S2674" i="17"/>
  <c r="R2546" i="17"/>
  <c r="S2546" i="17"/>
  <c r="R2417" i="17"/>
  <c r="S2417" i="17"/>
  <c r="R2287" i="17"/>
  <c r="S2287" i="17"/>
  <c r="R2160" i="17"/>
  <c r="S2160" i="17"/>
  <c r="R2031" i="17"/>
  <c r="S2031" i="17"/>
  <c r="R1900" i="17"/>
  <c r="S1900" i="17"/>
  <c r="R1768" i="17"/>
  <c r="S1768" i="17"/>
  <c r="R1638" i="17"/>
  <c r="S1638" i="17"/>
  <c r="R1505" i="17"/>
  <c r="S1505" i="17"/>
  <c r="R1373" i="17"/>
  <c r="S1373" i="17"/>
  <c r="S1243" i="17"/>
  <c r="R1243" i="17"/>
  <c r="S1110" i="17"/>
  <c r="R1110" i="17"/>
  <c r="R981" i="17"/>
  <c r="S981" i="17"/>
  <c r="S3547" i="17"/>
  <c r="R3547" i="17"/>
  <c r="R3436" i="17"/>
  <c r="S3436" i="17"/>
  <c r="R3308" i="17"/>
  <c r="S3308" i="17"/>
  <c r="R3177" i="17"/>
  <c r="S3177" i="17"/>
  <c r="R3047" i="17"/>
  <c r="S3047" i="17"/>
  <c r="R2919" i="17"/>
  <c r="S2919" i="17"/>
  <c r="R2795" i="17"/>
  <c r="S2795" i="17"/>
  <c r="R2666" i="17"/>
  <c r="S2666" i="17"/>
  <c r="R2538" i="17"/>
  <c r="S2538" i="17"/>
  <c r="R2409" i="17"/>
  <c r="S2409" i="17"/>
  <c r="R2279" i="17"/>
  <c r="S2279" i="17"/>
  <c r="R2152" i="17"/>
  <c r="S2152" i="17"/>
  <c r="R2022" i="17"/>
  <c r="S2022" i="17"/>
  <c r="R1892" i="17"/>
  <c r="S1892" i="17"/>
  <c r="R1760" i="17"/>
  <c r="S1760" i="17"/>
  <c r="R1631" i="17"/>
  <c r="S1631" i="17"/>
  <c r="R1497" i="17"/>
  <c r="S1497" i="17"/>
  <c r="R1365" i="17"/>
  <c r="S1365" i="17"/>
  <c r="S1235" i="17"/>
  <c r="R1235" i="17"/>
  <c r="S1102" i="17"/>
  <c r="R1102" i="17"/>
  <c r="R973" i="17"/>
  <c r="S973" i="17"/>
  <c r="R3571" i="17"/>
  <c r="S3571" i="17"/>
  <c r="S3332" i="17"/>
  <c r="R3332" i="17"/>
  <c r="S3202" i="17"/>
  <c r="R3202" i="17"/>
  <c r="S3072" i="17"/>
  <c r="R3072" i="17"/>
  <c r="S2943" i="17"/>
  <c r="R2943" i="17"/>
  <c r="S2819" i="17"/>
  <c r="R2819" i="17"/>
  <c r="S2691" i="17"/>
  <c r="R2691" i="17"/>
  <c r="S2562" i="17"/>
  <c r="R2562" i="17"/>
  <c r="S2433" i="17"/>
  <c r="R2433" i="17"/>
  <c r="S2303" i="17"/>
  <c r="R2303" i="17"/>
  <c r="S2176" i="17"/>
  <c r="R2176" i="17"/>
  <c r="S2048" i="17"/>
  <c r="R2048" i="17"/>
  <c r="S1921" i="17"/>
  <c r="R1921" i="17"/>
  <c r="R1786" i="17"/>
  <c r="S1786" i="17"/>
  <c r="R1654" i="17"/>
  <c r="S1654" i="17"/>
  <c r="R1521" i="17"/>
  <c r="S1521" i="17"/>
  <c r="R1389" i="17"/>
  <c r="S1389" i="17"/>
  <c r="S1261" i="17"/>
  <c r="R1261" i="17"/>
  <c r="S1126" i="17"/>
  <c r="R1126" i="17"/>
  <c r="R997" i="17"/>
  <c r="S997" i="17"/>
  <c r="S3563" i="17"/>
  <c r="R3563" i="17"/>
  <c r="R3324" i="17"/>
  <c r="S3324" i="17"/>
  <c r="R3193" i="17"/>
  <c r="S3193" i="17"/>
  <c r="R3063" i="17"/>
  <c r="S3063" i="17"/>
  <c r="R2935" i="17"/>
  <c r="S2935" i="17"/>
  <c r="R2811" i="17"/>
  <c r="S2811" i="17"/>
  <c r="R2682" i="17"/>
  <c r="S2682" i="17"/>
  <c r="R2554" i="17"/>
  <c r="S2554" i="17"/>
  <c r="R2425" i="17"/>
  <c r="S2425" i="17"/>
  <c r="R2295" i="17"/>
  <c r="S2295" i="17"/>
  <c r="R2169" i="17"/>
  <c r="S2169" i="17"/>
  <c r="R2039" i="17"/>
  <c r="S2039" i="17"/>
  <c r="R1908" i="17"/>
  <c r="S1908" i="17"/>
  <c r="S1777" i="17"/>
  <c r="R1777" i="17"/>
  <c r="S1646" i="17"/>
  <c r="R1646" i="17"/>
  <c r="S1513" i="17"/>
  <c r="R1513" i="17"/>
  <c r="S1381" i="17"/>
  <c r="R1381" i="17"/>
  <c r="R1251" i="17"/>
  <c r="S1251" i="17"/>
  <c r="R1118" i="17"/>
  <c r="S1118" i="17"/>
  <c r="S989" i="17"/>
  <c r="R989" i="17"/>
  <c r="R3546" i="17"/>
  <c r="S3546" i="17"/>
  <c r="S3435" i="17"/>
  <c r="R3435" i="17"/>
  <c r="S3307" i="17"/>
  <c r="R3307" i="17"/>
  <c r="S3176" i="17"/>
  <c r="R3176" i="17"/>
  <c r="S3046" i="17"/>
  <c r="R3046" i="17"/>
  <c r="S2918" i="17"/>
  <c r="R2918" i="17"/>
  <c r="S2794" i="17"/>
  <c r="R2794" i="17"/>
  <c r="S2665" i="17"/>
  <c r="R2665" i="17"/>
  <c r="S2537" i="17"/>
  <c r="R2537" i="17"/>
  <c r="S2407" i="17"/>
  <c r="R2407" i="17"/>
  <c r="S2278" i="17"/>
  <c r="R2278" i="17"/>
  <c r="S2151" i="17"/>
  <c r="R2151" i="17"/>
  <c r="S2021" i="17"/>
  <c r="R2021" i="17"/>
  <c r="S1759" i="17"/>
  <c r="R1759" i="17"/>
  <c r="S1630" i="17"/>
  <c r="R1630" i="17"/>
  <c r="S1496" i="17"/>
  <c r="R1496" i="17"/>
  <c r="S1364" i="17"/>
  <c r="R1364" i="17"/>
  <c r="S1234" i="17"/>
  <c r="R1234" i="17"/>
  <c r="S1101" i="17"/>
  <c r="R1101" i="17"/>
  <c r="S972" i="17"/>
  <c r="R972" i="17"/>
  <c r="R3585" i="17"/>
  <c r="S3585" i="17"/>
  <c r="S3457" i="17"/>
  <c r="R3457" i="17"/>
  <c r="S3346" i="17"/>
  <c r="R3346" i="17"/>
  <c r="S3216" i="17"/>
  <c r="R3216" i="17"/>
  <c r="S3086" i="17"/>
  <c r="R3086" i="17"/>
  <c r="R3602" i="17"/>
  <c r="S3602" i="17"/>
  <c r="R3474" i="17"/>
  <c r="S3474" i="17"/>
  <c r="R3363" i="17"/>
  <c r="S3363" i="17"/>
  <c r="R3234" i="17"/>
  <c r="S3234" i="17"/>
  <c r="R3103" i="17"/>
  <c r="S3103" i="17"/>
  <c r="R2974" i="17"/>
  <c r="S2974" i="17"/>
  <c r="R2848" i="17"/>
  <c r="S2848" i="17"/>
  <c r="R2723" i="17"/>
  <c r="S2723" i="17"/>
  <c r="R2593" i="17"/>
  <c r="S2593" i="17"/>
  <c r="R2464" i="17"/>
  <c r="S2464" i="17"/>
  <c r="R2334" i="17"/>
  <c r="S2334" i="17"/>
  <c r="R2207" i="17"/>
  <c r="S2207" i="17"/>
  <c r="R2079" i="17"/>
  <c r="S2079" i="17"/>
  <c r="R1949" i="17"/>
  <c r="S1949" i="17"/>
  <c r="S1816" i="17"/>
  <c r="R1816" i="17"/>
  <c r="S1686" i="17"/>
  <c r="R1686" i="17"/>
  <c r="S1553" i="17"/>
  <c r="R1553" i="17"/>
  <c r="S1420" i="17"/>
  <c r="R1420" i="17"/>
  <c r="S1292" i="17"/>
  <c r="R1292" i="17"/>
  <c r="S1157" i="17"/>
  <c r="R1157" i="17"/>
  <c r="S1028" i="17"/>
  <c r="R1028" i="17"/>
  <c r="S899" i="17"/>
  <c r="R899" i="17"/>
  <c r="R3513" i="17"/>
  <c r="S3513" i="17"/>
  <c r="S3402" i="17"/>
  <c r="R3402" i="17"/>
  <c r="S3273" i="17"/>
  <c r="R3273" i="17"/>
  <c r="R3562" i="17"/>
  <c r="S3562" i="17"/>
  <c r="R3323" i="17"/>
  <c r="S3323" i="17"/>
  <c r="R3192" i="17"/>
  <c r="S3192" i="17"/>
  <c r="R3062" i="17"/>
  <c r="S3062" i="17"/>
  <c r="R2934" i="17"/>
  <c r="S2934" i="17"/>
  <c r="R2810" i="17"/>
  <c r="S2810" i="17"/>
  <c r="R2681" i="17"/>
  <c r="S2681" i="17"/>
  <c r="R2553" i="17"/>
  <c r="S2553" i="17"/>
  <c r="R2424" i="17"/>
  <c r="S2424" i="17"/>
  <c r="R2294" i="17"/>
  <c r="S2294" i="17"/>
  <c r="R2168" i="17"/>
  <c r="S2168" i="17"/>
  <c r="R2038" i="17"/>
  <c r="S2038" i="17"/>
  <c r="R1907" i="17"/>
  <c r="S1907" i="17"/>
  <c r="S1776" i="17"/>
  <c r="R1776" i="17"/>
  <c r="S1645" i="17"/>
  <c r="R1645" i="17"/>
  <c r="S1512" i="17"/>
  <c r="R1512" i="17"/>
  <c r="S1380" i="17"/>
  <c r="R1380" i="17"/>
  <c r="S1250" i="17"/>
  <c r="R1250" i="17"/>
  <c r="S1117" i="17"/>
  <c r="R1117" i="17"/>
  <c r="S988" i="17"/>
  <c r="R988" i="17"/>
  <c r="R3601" i="17"/>
  <c r="S3601" i="17"/>
  <c r="S3473" i="17"/>
  <c r="R3473" i="17"/>
  <c r="S3362" i="17"/>
  <c r="R3362" i="17"/>
  <c r="S3233" i="17"/>
  <c r="R3233" i="17"/>
  <c r="S2925" i="17"/>
  <c r="R2925" i="17"/>
  <c r="S2801" i="17"/>
  <c r="R2801" i="17"/>
  <c r="S2672" i="17"/>
  <c r="R2672" i="17"/>
  <c r="S2544" i="17"/>
  <c r="R2544" i="17"/>
  <c r="S2415" i="17"/>
  <c r="R2415" i="17"/>
  <c r="R2285" i="17"/>
  <c r="S2285" i="17"/>
  <c r="R2158" i="17"/>
  <c r="S2158" i="17"/>
  <c r="R2028" i="17"/>
  <c r="S2028" i="17"/>
  <c r="R1898" i="17"/>
  <c r="S1898" i="17"/>
  <c r="R1766" i="17"/>
  <c r="S1766" i="17"/>
  <c r="R1503" i="17"/>
  <c r="S1503" i="17"/>
  <c r="R1371" i="17"/>
  <c r="S1371" i="17"/>
  <c r="R1241" i="17"/>
  <c r="S1241" i="17"/>
  <c r="R1108" i="17"/>
  <c r="S1108" i="17"/>
  <c r="R979" i="17"/>
  <c r="S979" i="17"/>
  <c r="R848" i="17"/>
  <c r="S848" i="17"/>
  <c r="R714" i="17"/>
  <c r="S714" i="17"/>
  <c r="R3520" i="17"/>
  <c r="S3520" i="17"/>
  <c r="S3111" i="17"/>
  <c r="R3111" i="17"/>
  <c r="R2981" i="17"/>
  <c r="S2981" i="17"/>
  <c r="R2855" i="17"/>
  <c r="S2855" i="17"/>
  <c r="R2730" i="17"/>
  <c r="S2730" i="17"/>
  <c r="R2600" i="17"/>
  <c r="S2600" i="17"/>
  <c r="R2472" i="17"/>
  <c r="S2472" i="17"/>
  <c r="R2341" i="17"/>
  <c r="S2341" i="17"/>
  <c r="R2214" i="17"/>
  <c r="S2214" i="17"/>
  <c r="R2086" i="17"/>
  <c r="S2086" i="17"/>
  <c r="R1957" i="17"/>
  <c r="S1957" i="17"/>
  <c r="R1824" i="17"/>
  <c r="S1824" i="17"/>
  <c r="R1694" i="17"/>
  <c r="S1694" i="17"/>
  <c r="R1560" i="17"/>
  <c r="S1560" i="17"/>
  <c r="R1428" i="17"/>
  <c r="S1428" i="17"/>
  <c r="R1299" i="17"/>
  <c r="S1299" i="17"/>
  <c r="R1164" i="17"/>
  <c r="S1164" i="17"/>
  <c r="R1035" i="17"/>
  <c r="S1035" i="17"/>
  <c r="R906" i="17"/>
  <c r="S906" i="17"/>
  <c r="R772" i="17"/>
  <c r="S772" i="17"/>
  <c r="S3576" i="17"/>
  <c r="R3576" i="17"/>
  <c r="S3070" i="17"/>
  <c r="R3070" i="17"/>
  <c r="S2941" i="17"/>
  <c r="R2941" i="17"/>
  <c r="R2817" i="17"/>
  <c r="S2817" i="17"/>
  <c r="S2688" i="17"/>
  <c r="R2688" i="17"/>
  <c r="R2560" i="17"/>
  <c r="S2560" i="17"/>
  <c r="S2431" i="17"/>
  <c r="R2431" i="17"/>
  <c r="S2301" i="17"/>
  <c r="R2301" i="17"/>
  <c r="S2174" i="17"/>
  <c r="R2174" i="17"/>
  <c r="S2045" i="17"/>
  <c r="R2045" i="17"/>
  <c r="S1915" i="17"/>
  <c r="R1915" i="17"/>
  <c r="S1783" i="17"/>
  <c r="R1783" i="17"/>
  <c r="S1651" i="17"/>
  <c r="R1651" i="17"/>
  <c r="S1519" i="17"/>
  <c r="R1519" i="17"/>
  <c r="S1387" i="17"/>
  <c r="R1387" i="17"/>
  <c r="S1259" i="17"/>
  <c r="R1259" i="17"/>
  <c r="S1124" i="17"/>
  <c r="R1124" i="17"/>
  <c r="S995" i="17"/>
  <c r="R995" i="17"/>
  <c r="S864" i="17"/>
  <c r="R864" i="17"/>
  <c r="S730" i="17"/>
  <c r="R730" i="17"/>
  <c r="R3536" i="17"/>
  <c r="S3536" i="17"/>
  <c r="R3345" i="17"/>
  <c r="S3345" i="17"/>
  <c r="R3215" i="17"/>
  <c r="S3215" i="17"/>
  <c r="R3085" i="17"/>
  <c r="S3085" i="17"/>
  <c r="R2956" i="17"/>
  <c r="S2956" i="17"/>
  <c r="R2833" i="17"/>
  <c r="S2833" i="17"/>
  <c r="R2704" i="17"/>
  <c r="S2704" i="17"/>
  <c r="R2575" i="17"/>
  <c r="S2575" i="17"/>
  <c r="R2446" i="17"/>
  <c r="S2446" i="17"/>
  <c r="R2316" i="17"/>
  <c r="S2316" i="17"/>
  <c r="R2189" i="17"/>
  <c r="S2189" i="17"/>
  <c r="R2060" i="17"/>
  <c r="S2060" i="17"/>
  <c r="R1933" i="17"/>
  <c r="S1933" i="17"/>
  <c r="S1799" i="17"/>
  <c r="R1799" i="17"/>
  <c r="R3401" i="17"/>
  <c r="S3401" i="17"/>
  <c r="R3272" i="17"/>
  <c r="S3272" i="17"/>
  <c r="R3142" i="17"/>
  <c r="S3142" i="17"/>
  <c r="R3012" i="17"/>
  <c r="S3012" i="17"/>
  <c r="R2886" i="17"/>
  <c r="S2886" i="17"/>
  <c r="R2760" i="17"/>
  <c r="S2760" i="17"/>
  <c r="R2631" i="17"/>
  <c r="S2631" i="17"/>
  <c r="R2503" i="17"/>
  <c r="S2503" i="17"/>
  <c r="R2373" i="17"/>
  <c r="S2373" i="17"/>
  <c r="R2244" i="17"/>
  <c r="S2244" i="17"/>
  <c r="S2117" i="17"/>
  <c r="R2117" i="17"/>
  <c r="S1986" i="17"/>
  <c r="R1986" i="17"/>
  <c r="R1725" i="17"/>
  <c r="S1725" i="17"/>
  <c r="S1593" i="17"/>
  <c r="R1593" i="17"/>
  <c r="S1459" i="17"/>
  <c r="R1459" i="17"/>
  <c r="R1330" i="17"/>
  <c r="S1330" i="17"/>
  <c r="R3425" i="17"/>
  <c r="S3425" i="17"/>
  <c r="R3297" i="17"/>
  <c r="S3297" i="17"/>
  <c r="R3166" i="17"/>
  <c r="S3166" i="17"/>
  <c r="R3036" i="17"/>
  <c r="S3036" i="17"/>
  <c r="R2908" i="17"/>
  <c r="S2908" i="17"/>
  <c r="R2784" i="17"/>
  <c r="S2784" i="17"/>
  <c r="R2655" i="17"/>
  <c r="S2655" i="17"/>
  <c r="R2527" i="17"/>
  <c r="S2527" i="17"/>
  <c r="R2397" i="17"/>
  <c r="S2397" i="17"/>
  <c r="R2268" i="17"/>
  <c r="S2268" i="17"/>
  <c r="R2141" i="17"/>
  <c r="S2141" i="17"/>
  <c r="R2011" i="17"/>
  <c r="S2011" i="17"/>
  <c r="R1882" i="17"/>
  <c r="S1882" i="17"/>
  <c r="S1749" i="17"/>
  <c r="R1749" i="17"/>
  <c r="S3554" i="17"/>
  <c r="R3554" i="17"/>
  <c r="S1668" i="17"/>
  <c r="R1668" i="17"/>
  <c r="R1534" i="17"/>
  <c r="S1534" i="17"/>
  <c r="R1402" i="17"/>
  <c r="S1402" i="17"/>
  <c r="S1274" i="17"/>
  <c r="R1274" i="17"/>
  <c r="S1139" i="17"/>
  <c r="R1139" i="17"/>
  <c r="S1010" i="17"/>
  <c r="R1010" i="17"/>
  <c r="S880" i="17"/>
  <c r="R880" i="17"/>
  <c r="S3503" i="17"/>
  <c r="R3503" i="17"/>
  <c r="S3392" i="17"/>
  <c r="R3392" i="17"/>
  <c r="S3263" i="17"/>
  <c r="R3263" i="17"/>
  <c r="S3134" i="17"/>
  <c r="R3134" i="17"/>
  <c r="S3003" i="17"/>
  <c r="R3003" i="17"/>
  <c r="R2877" i="17"/>
  <c r="S2877" i="17"/>
  <c r="R2751" i="17"/>
  <c r="S2751" i="17"/>
  <c r="R2622" i="17"/>
  <c r="S2622" i="17"/>
  <c r="R2494" i="17"/>
  <c r="S2494" i="17"/>
  <c r="R2364" i="17"/>
  <c r="S2364" i="17"/>
  <c r="R2235" i="17"/>
  <c r="S2235" i="17"/>
  <c r="R2108" i="17"/>
  <c r="S2108" i="17"/>
  <c r="R1978" i="17"/>
  <c r="S1978" i="17"/>
  <c r="R1847" i="17"/>
  <c r="S1847" i="17"/>
  <c r="R1716" i="17"/>
  <c r="S1716" i="17"/>
  <c r="R1583" i="17"/>
  <c r="S1583" i="17"/>
  <c r="R1450" i="17"/>
  <c r="S1450" i="17"/>
  <c r="S1321" i="17"/>
  <c r="R1321" i="17"/>
  <c r="S1188" i="17"/>
  <c r="R1188" i="17"/>
  <c r="S1058" i="17"/>
  <c r="R1058" i="17"/>
  <c r="R928" i="17"/>
  <c r="S928" i="17"/>
  <c r="R3526" i="17"/>
  <c r="S3526" i="17"/>
  <c r="R3415" i="17"/>
  <c r="S3415" i="17"/>
  <c r="S3287" i="17"/>
  <c r="R3287" i="17"/>
  <c r="S3156" i="17"/>
  <c r="R3156" i="17"/>
  <c r="R3026" i="17"/>
  <c r="S3026" i="17"/>
  <c r="R2898" i="17"/>
  <c r="S2898" i="17"/>
  <c r="R2774" i="17"/>
  <c r="S2774" i="17"/>
  <c r="R2645" i="17"/>
  <c r="S2645" i="17"/>
  <c r="R2517" i="17"/>
  <c r="S2517" i="17"/>
  <c r="R2387" i="17"/>
  <c r="S2387" i="17"/>
  <c r="R2258" i="17"/>
  <c r="S2258" i="17"/>
  <c r="R2131" i="17"/>
  <c r="S2131" i="17"/>
  <c r="R2002" i="17"/>
  <c r="S2002" i="17"/>
  <c r="R1872" i="17"/>
  <c r="S1872" i="17"/>
  <c r="R1739" i="17"/>
  <c r="S1739" i="17"/>
  <c r="R1610" i="17"/>
  <c r="S1610" i="17"/>
  <c r="R1473" i="17"/>
  <c r="S1473" i="17"/>
  <c r="R1344" i="17"/>
  <c r="S1344" i="17"/>
  <c r="R1212" i="17"/>
  <c r="S1212" i="17"/>
  <c r="R1081" i="17"/>
  <c r="S1081" i="17"/>
  <c r="R951" i="17"/>
  <c r="S951" i="17"/>
  <c r="R3613" i="17"/>
  <c r="S3613" i="17"/>
  <c r="R3485" i="17"/>
  <c r="S3485" i="17"/>
  <c r="R3374" i="17"/>
  <c r="S3374" i="17"/>
  <c r="R3245" i="17"/>
  <c r="S3245" i="17"/>
  <c r="R3115" i="17"/>
  <c r="S3115" i="17"/>
  <c r="R2985" i="17"/>
  <c r="S2985" i="17"/>
  <c r="R2859" i="17"/>
  <c r="S2859" i="17"/>
  <c r="R2734" i="17"/>
  <c r="S2734" i="17"/>
  <c r="R2604" i="17"/>
  <c r="S2604" i="17"/>
  <c r="R2476" i="17"/>
  <c r="S2476" i="17"/>
  <c r="R2346" i="17"/>
  <c r="S2346" i="17"/>
  <c r="R2217" i="17"/>
  <c r="S2217" i="17"/>
  <c r="R2090" i="17"/>
  <c r="S2090" i="17"/>
  <c r="R1961" i="17"/>
  <c r="S1961" i="17"/>
  <c r="R1828" i="17"/>
  <c r="S1828" i="17"/>
  <c r="R1698" i="17"/>
  <c r="S1698" i="17"/>
  <c r="R1564" i="17"/>
  <c r="S1564" i="17"/>
  <c r="R1432" i="17"/>
  <c r="S1432" i="17"/>
  <c r="R1303" i="17"/>
  <c r="S1303" i="17"/>
  <c r="R1169" i="17"/>
  <c r="S1169" i="17"/>
  <c r="R1039" i="17"/>
  <c r="S1039" i="17"/>
  <c r="R910" i="17"/>
  <c r="S910" i="17"/>
  <c r="S3516" i="17"/>
  <c r="R3516" i="17"/>
  <c r="R3405" i="17"/>
  <c r="S3405" i="17"/>
  <c r="R3276" i="17"/>
  <c r="S3276" i="17"/>
  <c r="R3146" i="17"/>
  <c r="S3146" i="17"/>
  <c r="R3016" i="17"/>
  <c r="S3016" i="17"/>
  <c r="R2890" i="17"/>
  <c r="S2890" i="17"/>
  <c r="R2764" i="17"/>
  <c r="S2764" i="17"/>
  <c r="R2635" i="17"/>
  <c r="S2635" i="17"/>
  <c r="R2507" i="17"/>
  <c r="S2507" i="17"/>
  <c r="R2377" i="17"/>
  <c r="S2377" i="17"/>
  <c r="R2248" i="17"/>
  <c r="S2248" i="17"/>
  <c r="R2121" i="17"/>
  <c r="S2121" i="17"/>
  <c r="R1990" i="17"/>
  <c r="S1990" i="17"/>
  <c r="R1862" i="17"/>
  <c r="S1862" i="17"/>
  <c r="S1729" i="17"/>
  <c r="R1729" i="17"/>
  <c r="R1598" i="17"/>
  <c r="S1598" i="17"/>
  <c r="R1463" i="17"/>
  <c r="S1463" i="17"/>
  <c r="S1334" i="17"/>
  <c r="R1334" i="17"/>
  <c r="S1202" i="17"/>
  <c r="R1202" i="17"/>
  <c r="S1071" i="17"/>
  <c r="R1071" i="17"/>
  <c r="S941" i="17"/>
  <c r="R941" i="17"/>
  <c r="R796" i="17"/>
  <c r="S796" i="17"/>
  <c r="R664" i="17"/>
  <c r="S664" i="17"/>
  <c r="R530" i="17"/>
  <c r="S530" i="17"/>
  <c r="R393" i="17"/>
  <c r="S393" i="17"/>
  <c r="R254" i="17"/>
  <c r="S254" i="17"/>
  <c r="R119" i="17"/>
  <c r="S119" i="17"/>
  <c r="R812" i="17"/>
  <c r="S812" i="17"/>
  <c r="R679" i="17"/>
  <c r="S679" i="17"/>
  <c r="R545" i="17"/>
  <c r="S545" i="17"/>
  <c r="R408" i="17"/>
  <c r="S408" i="17"/>
  <c r="R273" i="17"/>
  <c r="S273" i="17"/>
  <c r="R136" i="17"/>
  <c r="S136" i="17"/>
  <c r="R877" i="17"/>
  <c r="S877" i="17"/>
  <c r="R743" i="17"/>
  <c r="S743" i="17"/>
  <c r="S612" i="17"/>
  <c r="R612" i="17"/>
  <c r="S474" i="17"/>
  <c r="R474" i="17"/>
  <c r="R343" i="17"/>
  <c r="S343" i="17"/>
  <c r="R203" i="17"/>
  <c r="S203" i="17"/>
  <c r="R63" i="17"/>
  <c r="S63" i="17"/>
  <c r="S843" i="17"/>
  <c r="R843" i="17"/>
  <c r="S709" i="17"/>
  <c r="R709" i="17"/>
  <c r="S577" i="17"/>
  <c r="R577" i="17"/>
  <c r="S439" i="17"/>
  <c r="R439" i="17"/>
  <c r="S308" i="17"/>
  <c r="R308" i="17"/>
  <c r="S167" i="17"/>
  <c r="R167" i="17"/>
  <c r="R29" i="17"/>
  <c r="R825" i="17"/>
  <c r="S825" i="17"/>
  <c r="R692" i="17"/>
  <c r="S692" i="17"/>
  <c r="R559" i="17"/>
  <c r="S559" i="17"/>
  <c r="R422" i="17"/>
  <c r="S422" i="17"/>
  <c r="R287" i="17"/>
  <c r="S287" i="17"/>
  <c r="R149" i="17"/>
  <c r="S149" i="17"/>
  <c r="R9" i="17"/>
  <c r="S9" i="17"/>
  <c r="R756" i="17"/>
  <c r="S756" i="17"/>
  <c r="R625" i="17"/>
  <c r="S625" i="17"/>
  <c r="R490" i="17"/>
  <c r="S490" i="17"/>
  <c r="R356" i="17"/>
  <c r="S356" i="17"/>
  <c r="R216" i="17"/>
  <c r="S216" i="17"/>
  <c r="R76" i="17"/>
  <c r="S76" i="17"/>
  <c r="S624" i="17"/>
  <c r="R624" i="17"/>
  <c r="R355" i="17"/>
  <c r="S355" i="17"/>
  <c r="R215" i="17"/>
  <c r="S215" i="17"/>
  <c r="R75" i="17"/>
  <c r="S75" i="17"/>
  <c r="S814" i="17"/>
  <c r="R814" i="17"/>
  <c r="S681" i="17"/>
  <c r="R681" i="17"/>
  <c r="S547" i="17"/>
  <c r="R547" i="17"/>
  <c r="S410" i="17"/>
  <c r="R410" i="17"/>
  <c r="S275" i="17"/>
  <c r="R275" i="17"/>
  <c r="S138" i="17"/>
  <c r="R138" i="17"/>
  <c r="S8" i="17"/>
  <c r="R8" i="17"/>
  <c r="S1099" i="17"/>
  <c r="R1099" i="17"/>
  <c r="R970" i="17"/>
  <c r="S970" i="17"/>
  <c r="R3591" i="17"/>
  <c r="S3591" i="17"/>
  <c r="R3463" i="17"/>
  <c r="S3463" i="17"/>
  <c r="R3352" i="17"/>
  <c r="S3352" i="17"/>
  <c r="R3223" i="17"/>
  <c r="S3223" i="17"/>
  <c r="R3092" i="17"/>
  <c r="S3092" i="17"/>
  <c r="R2963" i="17"/>
  <c r="S2963" i="17"/>
  <c r="R2712" i="17"/>
  <c r="S2712" i="17"/>
  <c r="R2582" i="17"/>
  <c r="S2582" i="17"/>
  <c r="R2453" i="17"/>
  <c r="S2453" i="17"/>
  <c r="R2323" i="17"/>
  <c r="S2323" i="17"/>
  <c r="R2068" i="17"/>
  <c r="S2068" i="17"/>
  <c r="R1938" i="17"/>
  <c r="S1938" i="17"/>
  <c r="R1806" i="17"/>
  <c r="S1806" i="17"/>
  <c r="R1675" i="17"/>
  <c r="S1675" i="17"/>
  <c r="R1541" i="17"/>
  <c r="S1541" i="17"/>
  <c r="R1409" i="17"/>
  <c r="S1409" i="17"/>
  <c r="S1281" i="17"/>
  <c r="R1281" i="17"/>
  <c r="S1146" i="17"/>
  <c r="R1146" i="17"/>
  <c r="R1017" i="17"/>
  <c r="S1017" i="17"/>
  <c r="R3614" i="17"/>
  <c r="S3614" i="17"/>
  <c r="R3486" i="17"/>
  <c r="S3486" i="17"/>
  <c r="S3375" i="17"/>
  <c r="R3375" i="17"/>
  <c r="S3246" i="17"/>
  <c r="R3246" i="17"/>
  <c r="R3116" i="17"/>
  <c r="S3116" i="17"/>
  <c r="R2986" i="17"/>
  <c r="S2986" i="17"/>
  <c r="R2860" i="17"/>
  <c r="S2860" i="17"/>
  <c r="R2735" i="17"/>
  <c r="S2735" i="17"/>
  <c r="R2605" i="17"/>
  <c r="S2605" i="17"/>
  <c r="R2477" i="17"/>
  <c r="S2477" i="17"/>
  <c r="R2347" i="17"/>
  <c r="S2347" i="17"/>
  <c r="R2218" i="17"/>
  <c r="S2218" i="17"/>
  <c r="R2091" i="17"/>
  <c r="S2091" i="17"/>
  <c r="R1962" i="17"/>
  <c r="S1962" i="17"/>
  <c r="R1829" i="17"/>
  <c r="S1829" i="17"/>
  <c r="R1699" i="17"/>
  <c r="S1699" i="17"/>
  <c r="R1565" i="17"/>
  <c r="S1565" i="17"/>
  <c r="R1433" i="17"/>
  <c r="S1433" i="17"/>
  <c r="R1304" i="17"/>
  <c r="S1304" i="17"/>
  <c r="R1170" i="17"/>
  <c r="S1170" i="17"/>
  <c r="R1040" i="17"/>
  <c r="S1040" i="17"/>
  <c r="R911" i="17"/>
  <c r="S911" i="17"/>
  <c r="R3573" i="17"/>
  <c r="S3573" i="17"/>
  <c r="R3334" i="17"/>
  <c r="S3334" i="17"/>
  <c r="R3204" i="17"/>
  <c r="S3204" i="17"/>
  <c r="R3074" i="17"/>
  <c r="S3074" i="17"/>
  <c r="R2945" i="17"/>
  <c r="S2945" i="17"/>
  <c r="R2821" i="17"/>
  <c r="S2821" i="17"/>
  <c r="R2693" i="17"/>
  <c r="S2693" i="17"/>
  <c r="R2564" i="17"/>
  <c r="S2564" i="17"/>
  <c r="R2435" i="17"/>
  <c r="S2435" i="17"/>
  <c r="R2305" i="17"/>
  <c r="S2305" i="17"/>
  <c r="R2178" i="17"/>
  <c r="S2178" i="17"/>
  <c r="R2050" i="17"/>
  <c r="S2050" i="17"/>
  <c r="R1923" i="17"/>
  <c r="S1923" i="17"/>
  <c r="R1788" i="17"/>
  <c r="S1788" i="17"/>
  <c r="R1656" i="17"/>
  <c r="S1656" i="17"/>
  <c r="R1523" i="17"/>
  <c r="S1523" i="17"/>
  <c r="R1391" i="17"/>
  <c r="S1391" i="17"/>
  <c r="R1263" i="17"/>
  <c r="S1263" i="17"/>
  <c r="R1128" i="17"/>
  <c r="S1128" i="17"/>
  <c r="R999" i="17"/>
  <c r="S999" i="17"/>
  <c r="R3604" i="17"/>
  <c r="S3604" i="17"/>
  <c r="S3476" i="17"/>
  <c r="R3476" i="17"/>
  <c r="R3365" i="17"/>
  <c r="S3365" i="17"/>
  <c r="R3236" i="17"/>
  <c r="S3236" i="17"/>
  <c r="R3105" i="17"/>
  <c r="S3105" i="17"/>
  <c r="R2976" i="17"/>
  <c r="S2976" i="17"/>
  <c r="R2850" i="17"/>
  <c r="S2850" i="17"/>
  <c r="R2725" i="17"/>
  <c r="S2725" i="17"/>
  <c r="R2595" i="17"/>
  <c r="S2595" i="17"/>
  <c r="R2466" i="17"/>
  <c r="S2466" i="17"/>
  <c r="R2336" i="17"/>
  <c r="S2336" i="17"/>
  <c r="R2209" i="17"/>
  <c r="S2209" i="17"/>
  <c r="R2081" i="17"/>
  <c r="S2081" i="17"/>
  <c r="R1951" i="17"/>
  <c r="S1951" i="17"/>
  <c r="S1818" i="17"/>
  <c r="R1818" i="17"/>
  <c r="S1689" i="17"/>
  <c r="R1689" i="17"/>
  <c r="R1555" i="17"/>
  <c r="S1555" i="17"/>
  <c r="R1422" i="17"/>
  <c r="S1422" i="17"/>
  <c r="S1294" i="17"/>
  <c r="R1294" i="17"/>
  <c r="S1159" i="17"/>
  <c r="R1159" i="17"/>
  <c r="S1030" i="17"/>
  <c r="R1030" i="17"/>
  <c r="R888" i="17"/>
  <c r="S888" i="17"/>
  <c r="R753" i="17"/>
  <c r="S753" i="17"/>
  <c r="R622" i="17"/>
  <c r="S622" i="17"/>
  <c r="R484" i="17"/>
  <c r="S484" i="17"/>
  <c r="R353" i="17"/>
  <c r="S353" i="17"/>
  <c r="R213" i="17"/>
  <c r="S213" i="17"/>
  <c r="R73" i="17"/>
  <c r="S73" i="17"/>
  <c r="R769" i="17"/>
  <c r="S769" i="17"/>
  <c r="R638" i="17"/>
  <c r="S638" i="17"/>
  <c r="R502" i="17"/>
  <c r="S502" i="17"/>
  <c r="R368" i="17"/>
  <c r="S368" i="17"/>
  <c r="R229" i="17"/>
  <c r="S229" i="17"/>
  <c r="R91" i="17"/>
  <c r="S91" i="17"/>
  <c r="R836" i="17"/>
  <c r="S836" i="17"/>
  <c r="R702" i="17"/>
  <c r="S702" i="17"/>
  <c r="S569" i="17"/>
  <c r="R569" i="17"/>
  <c r="S432" i="17"/>
  <c r="R432" i="17"/>
  <c r="R299" i="17"/>
  <c r="S299" i="17"/>
  <c r="R160" i="17"/>
  <c r="S160" i="17"/>
  <c r="R21" i="17"/>
  <c r="S21" i="17"/>
  <c r="S801" i="17"/>
  <c r="R801" i="17"/>
  <c r="S669" i="17"/>
  <c r="R669" i="17"/>
  <c r="S535" i="17"/>
  <c r="R535" i="17"/>
  <c r="S398" i="17"/>
  <c r="R398" i="17"/>
  <c r="S260" i="17"/>
  <c r="R260" i="17"/>
  <c r="S124" i="17"/>
  <c r="R124" i="17"/>
  <c r="R916" i="17"/>
  <c r="S916" i="17"/>
  <c r="R782" i="17"/>
  <c r="S782" i="17"/>
  <c r="R652" i="17"/>
  <c r="S652" i="17"/>
  <c r="R516" i="17"/>
  <c r="S516" i="17"/>
  <c r="R381" i="17"/>
  <c r="S381" i="17"/>
  <c r="R242" i="17"/>
  <c r="S242" i="17"/>
  <c r="R106" i="17"/>
  <c r="S106" i="17"/>
  <c r="S849" i="17"/>
  <c r="R849" i="17"/>
  <c r="S715" i="17"/>
  <c r="R715" i="17"/>
  <c r="S583" i="17"/>
  <c r="R583" i="17"/>
  <c r="S445" i="17"/>
  <c r="R445" i="17"/>
  <c r="S314" i="17"/>
  <c r="R314" i="17"/>
  <c r="S173" i="17"/>
  <c r="R173" i="17"/>
  <c r="S35" i="17"/>
  <c r="R35" i="17"/>
  <c r="S582" i="17"/>
  <c r="R582" i="17"/>
  <c r="S444" i="17"/>
  <c r="R444" i="17"/>
  <c r="R313" i="17"/>
  <c r="S313" i="17"/>
  <c r="R172" i="17"/>
  <c r="S172" i="17"/>
  <c r="R34" i="17"/>
  <c r="S34" i="17"/>
  <c r="R771" i="17"/>
  <c r="S771" i="17"/>
  <c r="R641" i="17"/>
  <c r="S641" i="17"/>
  <c r="R504" i="17"/>
  <c r="S504" i="17"/>
  <c r="R370" i="17"/>
  <c r="S370" i="17"/>
  <c r="R231" i="17"/>
  <c r="S231" i="17"/>
  <c r="R93" i="17"/>
  <c r="S93" i="17"/>
  <c r="S1684" i="17"/>
  <c r="R1684" i="17"/>
  <c r="R1550" i="17"/>
  <c r="S1550" i="17"/>
  <c r="R1418" i="17"/>
  <c r="S1418" i="17"/>
  <c r="S1290" i="17"/>
  <c r="R1290" i="17"/>
  <c r="S1155" i="17"/>
  <c r="R1155" i="17"/>
  <c r="S1026" i="17"/>
  <c r="R1026" i="17"/>
  <c r="S897" i="17"/>
  <c r="R897" i="17"/>
  <c r="R3519" i="17"/>
  <c r="S3519" i="17"/>
  <c r="S3408" i="17"/>
  <c r="R3408" i="17"/>
  <c r="S3279" i="17"/>
  <c r="R3279" i="17"/>
  <c r="S3149" i="17"/>
  <c r="R3149" i="17"/>
  <c r="S3019" i="17"/>
  <c r="R3019" i="17"/>
  <c r="R2893" i="17"/>
  <c r="S2893" i="17"/>
  <c r="R2767" i="17"/>
  <c r="S2767" i="17"/>
  <c r="R2638" i="17"/>
  <c r="S2638" i="17"/>
  <c r="R2510" i="17"/>
  <c r="S2510" i="17"/>
  <c r="R2380" i="17"/>
  <c r="S2380" i="17"/>
  <c r="R2251" i="17"/>
  <c r="S2251" i="17"/>
  <c r="R2124" i="17"/>
  <c r="S2124" i="17"/>
  <c r="R1993" i="17"/>
  <c r="S1993" i="17"/>
  <c r="R1865" i="17"/>
  <c r="S1865" i="17"/>
  <c r="R1732" i="17"/>
  <c r="S1732" i="17"/>
  <c r="R1601" i="17"/>
  <c r="S1601" i="17"/>
  <c r="R1465" i="17"/>
  <c r="S1465" i="17"/>
  <c r="S1337" i="17"/>
  <c r="R1337" i="17"/>
  <c r="S1205" i="17"/>
  <c r="R1205" i="17"/>
  <c r="S1074" i="17"/>
  <c r="R1074" i="17"/>
  <c r="R944" i="17"/>
  <c r="S944" i="17"/>
  <c r="R3542" i="17"/>
  <c r="S3542" i="17"/>
  <c r="R3431" i="17"/>
  <c r="S3431" i="17"/>
  <c r="S3303" i="17"/>
  <c r="R3303" i="17"/>
  <c r="S3172" i="17"/>
  <c r="R3172" i="17"/>
  <c r="R3042" i="17"/>
  <c r="S3042" i="17"/>
  <c r="R2914" i="17"/>
  <c r="S2914" i="17"/>
  <c r="R2790" i="17"/>
  <c r="S2790" i="17"/>
  <c r="R2661" i="17"/>
  <c r="S2661" i="17"/>
  <c r="R2533" i="17"/>
  <c r="S2533" i="17"/>
  <c r="R2403" i="17"/>
  <c r="S2403" i="17"/>
  <c r="R2274" i="17"/>
  <c r="S2274" i="17"/>
  <c r="R2147" i="17"/>
  <c r="S2147" i="17"/>
  <c r="R2017" i="17"/>
  <c r="S2017" i="17"/>
  <c r="R1888" i="17"/>
  <c r="S1888" i="17"/>
  <c r="R1755" i="17"/>
  <c r="S1755" i="17"/>
  <c r="R1626" i="17"/>
  <c r="S1626" i="17"/>
  <c r="R1492" i="17"/>
  <c r="S1492" i="17"/>
  <c r="R1360" i="17"/>
  <c r="S1360" i="17"/>
  <c r="R1229" i="17"/>
  <c r="S1229" i="17"/>
  <c r="R1097" i="17"/>
  <c r="S1097" i="17"/>
  <c r="R968" i="17"/>
  <c r="S968" i="17"/>
  <c r="R837" i="17"/>
  <c r="S837" i="17"/>
  <c r="R3501" i="17"/>
  <c r="S3501" i="17"/>
  <c r="R3390" i="17"/>
  <c r="S3390" i="17"/>
  <c r="R3261" i="17"/>
  <c r="S3261" i="17"/>
  <c r="R3132" i="17"/>
  <c r="S3132" i="17"/>
  <c r="R3001" i="17"/>
  <c r="S3001" i="17"/>
  <c r="R2875" i="17"/>
  <c r="S2875" i="17"/>
  <c r="R2749" i="17"/>
  <c r="S2749" i="17"/>
  <c r="R2620" i="17"/>
  <c r="S2620" i="17"/>
  <c r="R2492" i="17"/>
  <c r="S2492" i="17"/>
  <c r="R2362" i="17"/>
  <c r="S2362" i="17"/>
  <c r="R2233" i="17"/>
  <c r="S2233" i="17"/>
  <c r="R2106" i="17"/>
  <c r="S2106" i="17"/>
  <c r="R1977" i="17"/>
  <c r="S1977" i="17"/>
  <c r="R1845" i="17"/>
  <c r="S1845" i="17"/>
  <c r="R1714" i="17"/>
  <c r="S1714" i="17"/>
  <c r="R1581" i="17"/>
  <c r="S1581" i="17"/>
  <c r="R1448" i="17"/>
  <c r="S1448" i="17"/>
  <c r="R1319" i="17"/>
  <c r="S1319" i="17"/>
  <c r="R1186" i="17"/>
  <c r="S1186" i="17"/>
  <c r="R1056" i="17"/>
  <c r="S1056" i="17"/>
  <c r="R926" i="17"/>
  <c r="S926" i="17"/>
  <c r="S3532" i="17"/>
  <c r="R3532" i="17"/>
  <c r="R3421" i="17"/>
  <c r="S3421" i="17"/>
  <c r="R3293" i="17"/>
  <c r="S3293" i="17"/>
  <c r="R3162" i="17"/>
  <c r="S3162" i="17"/>
  <c r="R3032" i="17"/>
  <c r="S3032" i="17"/>
  <c r="R2904" i="17"/>
  <c r="S2904" i="17"/>
  <c r="R2780" i="17"/>
  <c r="S2780" i="17"/>
  <c r="R2651" i="17"/>
  <c r="S2651" i="17"/>
  <c r="R2523" i="17"/>
  <c r="S2523" i="17"/>
  <c r="R2393" i="17"/>
  <c r="S2393" i="17"/>
  <c r="R2264" i="17"/>
  <c r="S2264" i="17"/>
  <c r="R2137" i="17"/>
  <c r="S2137" i="17"/>
  <c r="R2007" i="17"/>
  <c r="S2007" i="17"/>
  <c r="R1878" i="17"/>
  <c r="S1878" i="17"/>
  <c r="S1745" i="17"/>
  <c r="R1745" i="17"/>
  <c r="R1616" i="17"/>
  <c r="S1616" i="17"/>
  <c r="R1482" i="17"/>
  <c r="S1482" i="17"/>
  <c r="R1350" i="17"/>
  <c r="S1350" i="17"/>
  <c r="S1219" i="17"/>
  <c r="R1219" i="17"/>
  <c r="S1087" i="17"/>
  <c r="R1087" i="17"/>
  <c r="S957" i="17"/>
  <c r="R957" i="17"/>
  <c r="R813" i="17"/>
  <c r="S813" i="17"/>
  <c r="R680" i="17"/>
  <c r="S680" i="17"/>
  <c r="R546" i="17"/>
  <c r="S546" i="17"/>
  <c r="R409" i="17"/>
  <c r="S409" i="17"/>
  <c r="R274" i="17"/>
  <c r="S274" i="17"/>
  <c r="R137" i="17"/>
  <c r="S137" i="17"/>
  <c r="R829" i="17"/>
  <c r="S829" i="17"/>
  <c r="R695" i="17"/>
  <c r="S695" i="17"/>
  <c r="R562" i="17"/>
  <c r="S562" i="17"/>
  <c r="R425" i="17"/>
  <c r="S425" i="17"/>
  <c r="R290" i="17"/>
  <c r="S290" i="17"/>
  <c r="R152" i="17"/>
  <c r="S152" i="17"/>
  <c r="R13" i="17"/>
  <c r="S13" i="17"/>
  <c r="R760" i="17"/>
  <c r="S760" i="17"/>
  <c r="S628" i="17"/>
  <c r="R628" i="17"/>
  <c r="S493" i="17"/>
  <c r="R493" i="17"/>
  <c r="R359" i="17"/>
  <c r="S359" i="17"/>
  <c r="R219" i="17"/>
  <c r="S219" i="17"/>
  <c r="R79" i="17"/>
  <c r="S79" i="17"/>
  <c r="S859" i="17"/>
  <c r="R859" i="17"/>
  <c r="S725" i="17"/>
  <c r="R725" i="17"/>
  <c r="S593" i="17"/>
  <c r="R593" i="17"/>
  <c r="S455" i="17"/>
  <c r="R455" i="17"/>
  <c r="S325" i="17"/>
  <c r="R325" i="17"/>
  <c r="S185" i="17"/>
  <c r="R185" i="17"/>
  <c r="S45" i="17"/>
  <c r="R45" i="17"/>
  <c r="R842" i="17"/>
  <c r="S842" i="17"/>
  <c r="R708" i="17"/>
  <c r="S708" i="17"/>
  <c r="R576" i="17"/>
  <c r="S576" i="17"/>
  <c r="R438" i="17"/>
  <c r="S438" i="17"/>
  <c r="R307" i="17"/>
  <c r="S307" i="17"/>
  <c r="R166" i="17"/>
  <c r="S166" i="17"/>
  <c r="R28" i="17"/>
  <c r="S28" i="17"/>
  <c r="R773" i="17"/>
  <c r="S773" i="17"/>
  <c r="R643" i="17"/>
  <c r="S643" i="17"/>
  <c r="R506" i="17"/>
  <c r="S506" i="17"/>
  <c r="R372" i="17"/>
  <c r="S372" i="17"/>
  <c r="R233" i="17"/>
  <c r="S233" i="17"/>
  <c r="R95" i="17"/>
  <c r="S95" i="17"/>
  <c r="S642" i="17"/>
  <c r="R642" i="17"/>
  <c r="S505" i="17"/>
  <c r="R505" i="17"/>
  <c r="S371" i="17"/>
  <c r="R371" i="17"/>
  <c r="R232" i="17"/>
  <c r="S232" i="17"/>
  <c r="R94" i="17"/>
  <c r="S94" i="17"/>
  <c r="S831" i="17"/>
  <c r="R831" i="17"/>
  <c r="S697" i="17"/>
  <c r="R697" i="17"/>
  <c r="S564" i="17"/>
  <c r="R564" i="17"/>
  <c r="S427" i="17"/>
  <c r="R427" i="17"/>
  <c r="S292" i="17"/>
  <c r="R292" i="17"/>
  <c r="S15" i="17"/>
  <c r="R15" i="17"/>
  <c r="R3347" i="17"/>
  <c r="S3347" i="17"/>
  <c r="R3217" i="17"/>
  <c r="S3217" i="17"/>
  <c r="R3087" i="17"/>
  <c r="S3087" i="17"/>
  <c r="R2958" i="17"/>
  <c r="S2958" i="17"/>
  <c r="R2835" i="17"/>
  <c r="S2835" i="17"/>
  <c r="R2707" i="17"/>
  <c r="S2707" i="17"/>
  <c r="R2577" i="17"/>
  <c r="S2577" i="17"/>
  <c r="R2448" i="17"/>
  <c r="S2448" i="17"/>
  <c r="R2318" i="17"/>
  <c r="S2318" i="17"/>
  <c r="R2191" i="17"/>
  <c r="S2191" i="17"/>
  <c r="R2063" i="17"/>
  <c r="S2063" i="17"/>
  <c r="S1801" i="17"/>
  <c r="R1801" i="17"/>
  <c r="S1670" i="17"/>
  <c r="R1670" i="17"/>
  <c r="S1536" i="17"/>
  <c r="R1536" i="17"/>
  <c r="S1404" i="17"/>
  <c r="R1404" i="17"/>
  <c r="S1276" i="17"/>
  <c r="R1276" i="17"/>
  <c r="S1141" i="17"/>
  <c r="R1141" i="17"/>
  <c r="S1012" i="17"/>
  <c r="R1012" i="17"/>
  <c r="S3625" i="17"/>
  <c r="R3625" i="17"/>
  <c r="R3497" i="17"/>
  <c r="S3497" i="17"/>
  <c r="R3386" i="17"/>
  <c r="S3386" i="17"/>
  <c r="R3257" i="17"/>
  <c r="S3257" i="17"/>
  <c r="R3128" i="17"/>
  <c r="S3128" i="17"/>
  <c r="R2997" i="17"/>
  <c r="S2997" i="17"/>
  <c r="S2871" i="17"/>
  <c r="R2871" i="17"/>
  <c r="R2745" i="17"/>
  <c r="S2745" i="17"/>
  <c r="S2616" i="17"/>
  <c r="R2616" i="17"/>
  <c r="R2488" i="17"/>
  <c r="S2488" i="17"/>
  <c r="S2358" i="17"/>
  <c r="R2358" i="17"/>
  <c r="R2229" i="17"/>
  <c r="S2229" i="17"/>
  <c r="R2102" i="17"/>
  <c r="S2102" i="17"/>
  <c r="R1973" i="17"/>
  <c r="S1973" i="17"/>
  <c r="R1841" i="17"/>
  <c r="S1841" i="17"/>
  <c r="R1710" i="17"/>
  <c r="S1710" i="17"/>
  <c r="R1576" i="17"/>
  <c r="S1576" i="17"/>
  <c r="R1444" i="17"/>
  <c r="S1444" i="17"/>
  <c r="R1315" i="17"/>
  <c r="S1315" i="17"/>
  <c r="R1181" i="17"/>
  <c r="S1181" i="17"/>
  <c r="R1051" i="17"/>
  <c r="S1051" i="17"/>
  <c r="R922" i="17"/>
  <c r="S922" i="17"/>
  <c r="R788" i="17"/>
  <c r="S788" i="17"/>
  <c r="S3592" i="17"/>
  <c r="R3592" i="17"/>
  <c r="S3464" i="17"/>
  <c r="R3464" i="17"/>
  <c r="R3353" i="17"/>
  <c r="S3353" i="17"/>
  <c r="R3224" i="17"/>
  <c r="S3224" i="17"/>
  <c r="R3093" i="17"/>
  <c r="S3093" i="17"/>
  <c r="R2964" i="17"/>
  <c r="S2964" i="17"/>
  <c r="R2839" i="17"/>
  <c r="S2839" i="17"/>
  <c r="R2713" i="17"/>
  <c r="S2713" i="17"/>
  <c r="R2583" i="17"/>
  <c r="S2583" i="17"/>
  <c r="R2454" i="17"/>
  <c r="S2454" i="17"/>
  <c r="R2324" i="17"/>
  <c r="S2324" i="17"/>
  <c r="R2196" i="17"/>
  <c r="S2196" i="17"/>
  <c r="R2069" i="17"/>
  <c r="S2069" i="17"/>
  <c r="R1939" i="17"/>
  <c r="S1939" i="17"/>
  <c r="S1807" i="17"/>
  <c r="R1807" i="17"/>
  <c r="S1676" i="17"/>
  <c r="R1676" i="17"/>
  <c r="R1542" i="17"/>
  <c r="S1542" i="17"/>
  <c r="R1410" i="17"/>
  <c r="S1410" i="17"/>
  <c r="S1282" i="17"/>
  <c r="R1282" i="17"/>
  <c r="S1147" i="17"/>
  <c r="R1147" i="17"/>
  <c r="S1018" i="17"/>
  <c r="R1018" i="17"/>
  <c r="S889" i="17"/>
  <c r="R889" i="17"/>
  <c r="S3511" i="17"/>
  <c r="R3511" i="17"/>
  <c r="S3400" i="17"/>
  <c r="R3400" i="17"/>
  <c r="S3271" i="17"/>
  <c r="R3271" i="17"/>
  <c r="S3011" i="17"/>
  <c r="R3011" i="17"/>
  <c r="R2885" i="17"/>
  <c r="S2885" i="17"/>
  <c r="R2759" i="17"/>
  <c r="S2759" i="17"/>
  <c r="R2630" i="17"/>
  <c r="S2630" i="17"/>
  <c r="R2502" i="17"/>
  <c r="S2502" i="17"/>
  <c r="R2372" i="17"/>
  <c r="S2372" i="17"/>
  <c r="R2243" i="17"/>
  <c r="S2243" i="17"/>
  <c r="R2116" i="17"/>
  <c r="S2116" i="17"/>
  <c r="R1985" i="17"/>
  <c r="S1985" i="17"/>
  <c r="R1857" i="17"/>
  <c r="S1857" i="17"/>
  <c r="R1724" i="17"/>
  <c r="S1724" i="17"/>
  <c r="R1592" i="17"/>
  <c r="S1592" i="17"/>
  <c r="R1458" i="17"/>
  <c r="S1458" i="17"/>
  <c r="S1329" i="17"/>
  <c r="R1329" i="17"/>
  <c r="S1196" i="17"/>
  <c r="R1196" i="17"/>
  <c r="S1066" i="17"/>
  <c r="R1066" i="17"/>
  <c r="R936" i="17"/>
  <c r="S936" i="17"/>
  <c r="S3534" i="17"/>
  <c r="R3534" i="17"/>
  <c r="R3423" i="17"/>
  <c r="S3423" i="17"/>
  <c r="S3295" i="17"/>
  <c r="R3295" i="17"/>
  <c r="S3164" i="17"/>
  <c r="R3164" i="17"/>
  <c r="R3034" i="17"/>
  <c r="S3034" i="17"/>
  <c r="R2906" i="17"/>
  <c r="S2906" i="17"/>
  <c r="R2782" i="17"/>
  <c r="S2782" i="17"/>
  <c r="R2653" i="17"/>
  <c r="S2653" i="17"/>
  <c r="R2525" i="17"/>
  <c r="S2525" i="17"/>
  <c r="R2395" i="17"/>
  <c r="S2395" i="17"/>
  <c r="R2266" i="17"/>
  <c r="S2266" i="17"/>
  <c r="R2139" i="17"/>
  <c r="S2139" i="17"/>
  <c r="R2009" i="17"/>
  <c r="S2009" i="17"/>
  <c r="R1880" i="17"/>
  <c r="S1880" i="17"/>
  <c r="R1747" i="17"/>
  <c r="S1747" i="17"/>
  <c r="R1618" i="17"/>
  <c r="S1618" i="17"/>
  <c r="R1484" i="17"/>
  <c r="S1484" i="17"/>
  <c r="R1352" i="17"/>
  <c r="S1352" i="17"/>
  <c r="R1221" i="17"/>
  <c r="S1221" i="17"/>
  <c r="R1089" i="17"/>
  <c r="S1089" i="17"/>
  <c r="R960" i="17"/>
  <c r="S960" i="17"/>
  <c r="S3621" i="17"/>
  <c r="R3621" i="17"/>
  <c r="R3493" i="17"/>
  <c r="S3493" i="17"/>
  <c r="R3382" i="17"/>
  <c r="S3382" i="17"/>
  <c r="R3253" i="17"/>
  <c r="S3253" i="17"/>
  <c r="R3124" i="17"/>
  <c r="S3124" i="17"/>
  <c r="R2993" i="17"/>
  <c r="S2993" i="17"/>
  <c r="R2867" i="17"/>
  <c r="S2867" i="17"/>
  <c r="R2741" i="17"/>
  <c r="S2741" i="17"/>
  <c r="R2612" i="17"/>
  <c r="S2612" i="17"/>
  <c r="R2484" i="17"/>
  <c r="S2484" i="17"/>
  <c r="R2354" i="17"/>
  <c r="S2354" i="17"/>
  <c r="R2225" i="17"/>
  <c r="S2225" i="17"/>
  <c r="R2098" i="17"/>
  <c r="S2098" i="17"/>
  <c r="R1969" i="17"/>
  <c r="S1969" i="17"/>
  <c r="R1836" i="17"/>
  <c r="S1836" i="17"/>
  <c r="R1706" i="17"/>
  <c r="S1706" i="17"/>
  <c r="R1572" i="17"/>
  <c r="S1572" i="17"/>
  <c r="R1440" i="17"/>
  <c r="S1440" i="17"/>
  <c r="R1311" i="17"/>
  <c r="S1311" i="17"/>
  <c r="R1177" i="17"/>
  <c r="S1177" i="17"/>
  <c r="R1047" i="17"/>
  <c r="S1047" i="17"/>
  <c r="R918" i="17"/>
  <c r="S918" i="17"/>
  <c r="S3524" i="17"/>
  <c r="R3524" i="17"/>
  <c r="R3413" i="17"/>
  <c r="S3413" i="17"/>
  <c r="R3285" i="17"/>
  <c r="S3285" i="17"/>
  <c r="R3154" i="17"/>
  <c r="S3154" i="17"/>
  <c r="R3024" i="17"/>
  <c r="S3024" i="17"/>
  <c r="R2772" i="17"/>
  <c r="S2772" i="17"/>
  <c r="R2643" i="17"/>
  <c r="S2643" i="17"/>
  <c r="R2515" i="17"/>
  <c r="S2515" i="17"/>
  <c r="R2385" i="17"/>
  <c r="S2385" i="17"/>
  <c r="R2256" i="17"/>
  <c r="S2256" i="17"/>
  <c r="R2129" i="17"/>
  <c r="S2129" i="17"/>
  <c r="R1999" i="17"/>
  <c r="S1999" i="17"/>
  <c r="R1870" i="17"/>
  <c r="S1870" i="17"/>
  <c r="S1737" i="17"/>
  <c r="R1737" i="17"/>
  <c r="R1608" i="17"/>
  <c r="S1608" i="17"/>
  <c r="R1471" i="17"/>
  <c r="S1471" i="17"/>
  <c r="R1342" i="17"/>
  <c r="S1342" i="17"/>
  <c r="S1210" i="17"/>
  <c r="R1210" i="17"/>
  <c r="S1079" i="17"/>
  <c r="R1079" i="17"/>
  <c r="S949" i="17"/>
  <c r="R949" i="17"/>
  <c r="R805" i="17"/>
  <c r="S805" i="17"/>
  <c r="R672" i="17"/>
  <c r="S672" i="17"/>
  <c r="R538" i="17"/>
  <c r="S538" i="17"/>
  <c r="R401" i="17"/>
  <c r="S401" i="17"/>
  <c r="R263" i="17"/>
  <c r="S263" i="17"/>
  <c r="R128" i="17"/>
  <c r="S128" i="17"/>
  <c r="R820" i="17"/>
  <c r="S820" i="17"/>
  <c r="R687" i="17"/>
  <c r="S687" i="17"/>
  <c r="R553" i="17"/>
  <c r="S553" i="17"/>
  <c r="R417" i="17"/>
  <c r="S417" i="17"/>
  <c r="R281" i="17"/>
  <c r="S281" i="17"/>
  <c r="R144" i="17"/>
  <c r="S144" i="17"/>
  <c r="R886" i="17"/>
  <c r="S886" i="17"/>
  <c r="R751" i="17"/>
  <c r="S751" i="17"/>
  <c r="S620" i="17"/>
  <c r="R620" i="17"/>
  <c r="S483" i="17"/>
  <c r="R483" i="17"/>
  <c r="R351" i="17"/>
  <c r="S351" i="17"/>
  <c r="R211" i="17"/>
  <c r="S211" i="17"/>
  <c r="R71" i="17"/>
  <c r="S71" i="17"/>
  <c r="S818" i="17"/>
  <c r="R818" i="17"/>
  <c r="S685" i="17"/>
  <c r="R685" i="17"/>
  <c r="S551" i="17"/>
  <c r="R551" i="17"/>
  <c r="S415" i="17"/>
  <c r="R415" i="17"/>
  <c r="S279" i="17"/>
  <c r="R279" i="17"/>
  <c r="S142" i="17"/>
  <c r="R142" i="17"/>
  <c r="R932" i="17"/>
  <c r="S932" i="17"/>
  <c r="R800" i="17"/>
  <c r="S800" i="17"/>
  <c r="R668" i="17"/>
  <c r="S668" i="17"/>
  <c r="R534" i="17"/>
  <c r="S534" i="17"/>
  <c r="R397" i="17"/>
  <c r="S397" i="17"/>
  <c r="R259" i="17"/>
  <c r="S259" i="17"/>
  <c r="R123" i="17"/>
  <c r="S123" i="17"/>
  <c r="S865" i="17"/>
  <c r="R865" i="17"/>
  <c r="S731" i="17"/>
  <c r="R731" i="17"/>
  <c r="S601" i="17"/>
  <c r="R601" i="17"/>
  <c r="S462" i="17"/>
  <c r="R462" i="17"/>
  <c r="S331" i="17"/>
  <c r="R331" i="17"/>
  <c r="S192" i="17"/>
  <c r="R192" i="17"/>
  <c r="S52" i="17"/>
  <c r="R52" i="17"/>
  <c r="R598" i="17"/>
  <c r="S598" i="17"/>
  <c r="R461" i="17"/>
  <c r="S461" i="17"/>
  <c r="S330" i="17"/>
  <c r="R330" i="17"/>
  <c r="S191" i="17"/>
  <c r="R191" i="17"/>
  <c r="S50" i="17"/>
  <c r="R50" i="17"/>
  <c r="S787" i="17"/>
  <c r="R787" i="17"/>
  <c r="S657" i="17"/>
  <c r="R657" i="17"/>
  <c r="S522" i="17"/>
  <c r="R522" i="17"/>
  <c r="S386" i="17"/>
  <c r="R386" i="17"/>
  <c r="S247" i="17"/>
  <c r="R247" i="17"/>
  <c r="S111" i="17"/>
  <c r="R111" i="17"/>
  <c r="R3523" i="17"/>
  <c r="S3523" i="17"/>
  <c r="R3412" i="17"/>
  <c r="S3412" i="17"/>
  <c r="R3284" i="17"/>
  <c r="S3284" i="17"/>
  <c r="R3153" i="17"/>
  <c r="S3153" i="17"/>
  <c r="R3023" i="17"/>
  <c r="S3023" i="17"/>
  <c r="R2897" i="17"/>
  <c r="S2897" i="17"/>
  <c r="R2771" i="17"/>
  <c r="S2771" i="17"/>
  <c r="R2642" i="17"/>
  <c r="S2642" i="17"/>
  <c r="R2514" i="17"/>
  <c r="S2514" i="17"/>
  <c r="R2384" i="17"/>
  <c r="S2384" i="17"/>
  <c r="R2255" i="17"/>
  <c r="S2255" i="17"/>
  <c r="R2128" i="17"/>
  <c r="S2128" i="17"/>
  <c r="R1997" i="17"/>
  <c r="S1997" i="17"/>
  <c r="R1869" i="17"/>
  <c r="S1869" i="17"/>
  <c r="R1736" i="17"/>
  <c r="S1736" i="17"/>
  <c r="R1607" i="17"/>
  <c r="S1607" i="17"/>
  <c r="R1470" i="17"/>
  <c r="S1470" i="17"/>
  <c r="R1341" i="17"/>
  <c r="S1341" i="17"/>
  <c r="S1209" i="17"/>
  <c r="R1209" i="17"/>
  <c r="S1078" i="17"/>
  <c r="R1078" i="17"/>
  <c r="R948" i="17"/>
  <c r="S948" i="17"/>
  <c r="S3515" i="17"/>
  <c r="R3515" i="17"/>
  <c r="R3404" i="17"/>
  <c r="S3404" i="17"/>
  <c r="R3275" i="17"/>
  <c r="S3275" i="17"/>
  <c r="R3145" i="17"/>
  <c r="S3145" i="17"/>
  <c r="R3015" i="17"/>
  <c r="S3015" i="17"/>
  <c r="R2889" i="17"/>
  <c r="S2889" i="17"/>
  <c r="R2763" i="17"/>
  <c r="S2763" i="17"/>
  <c r="R2634" i="17"/>
  <c r="S2634" i="17"/>
  <c r="R2506" i="17"/>
  <c r="S2506" i="17"/>
  <c r="R2376" i="17"/>
  <c r="S2376" i="17"/>
  <c r="R2247" i="17"/>
  <c r="S2247" i="17"/>
  <c r="R2120" i="17"/>
  <c r="S2120" i="17"/>
  <c r="R1989" i="17"/>
  <c r="S1989" i="17"/>
  <c r="R1728" i="17"/>
  <c r="S1728" i="17"/>
  <c r="R1597" i="17"/>
  <c r="S1597" i="17"/>
  <c r="R1462" i="17"/>
  <c r="S1462" i="17"/>
  <c r="S1333" i="17"/>
  <c r="R1333" i="17"/>
  <c r="S1201" i="17"/>
  <c r="R1201" i="17"/>
  <c r="S1070" i="17"/>
  <c r="R1070" i="17"/>
  <c r="R940" i="17"/>
  <c r="S940" i="17"/>
  <c r="R3539" i="17"/>
  <c r="S3539" i="17"/>
  <c r="R3428" i="17"/>
  <c r="S3428" i="17"/>
  <c r="R3300" i="17"/>
  <c r="S3300" i="17"/>
  <c r="R3169" i="17"/>
  <c r="S3169" i="17"/>
  <c r="R3039" i="17"/>
  <c r="S3039" i="17"/>
  <c r="R2911" i="17"/>
  <c r="S2911" i="17"/>
  <c r="R2787" i="17"/>
  <c r="S2787" i="17"/>
  <c r="R2658" i="17"/>
  <c r="S2658" i="17"/>
  <c r="R2530" i="17"/>
  <c r="S2530" i="17"/>
  <c r="R2400" i="17"/>
  <c r="S2400" i="17"/>
  <c r="R2271" i="17"/>
  <c r="S2271" i="17"/>
  <c r="R2144" i="17"/>
  <c r="S2144" i="17"/>
  <c r="R2014" i="17"/>
  <c r="S2014" i="17"/>
  <c r="R1885" i="17"/>
  <c r="S1885" i="17"/>
  <c r="R1752" i="17"/>
  <c r="S1752" i="17"/>
  <c r="R1623" i="17"/>
  <c r="S1623" i="17"/>
  <c r="R1489" i="17"/>
  <c r="S1489" i="17"/>
  <c r="R1357" i="17"/>
  <c r="S1357" i="17"/>
  <c r="S1226" i="17"/>
  <c r="R1226" i="17"/>
  <c r="S1094" i="17"/>
  <c r="R1094" i="17"/>
  <c r="R965" i="17"/>
  <c r="S965" i="17"/>
  <c r="R3531" i="17"/>
  <c r="S3531" i="17"/>
  <c r="R3420" i="17"/>
  <c r="S3420" i="17"/>
  <c r="R3292" i="17"/>
  <c r="S3292" i="17"/>
  <c r="R3161" i="17"/>
  <c r="S3161" i="17"/>
  <c r="R3031" i="17"/>
  <c r="S3031" i="17"/>
  <c r="R2903" i="17"/>
  <c r="S2903" i="17"/>
  <c r="R2779" i="17"/>
  <c r="S2779" i="17"/>
  <c r="R2650" i="17"/>
  <c r="S2650" i="17"/>
  <c r="R2522" i="17"/>
  <c r="S2522" i="17"/>
  <c r="R2392" i="17"/>
  <c r="S2392" i="17"/>
  <c r="R2263" i="17"/>
  <c r="S2263" i="17"/>
  <c r="R2136" i="17"/>
  <c r="S2136" i="17"/>
  <c r="R2006" i="17"/>
  <c r="S2006" i="17"/>
  <c r="R1877" i="17"/>
  <c r="S1877" i="17"/>
  <c r="R1744" i="17"/>
  <c r="S1744" i="17"/>
  <c r="R1615" i="17"/>
  <c r="S1615" i="17"/>
  <c r="R1481" i="17"/>
  <c r="S1481" i="17"/>
  <c r="R1349" i="17"/>
  <c r="S1349" i="17"/>
  <c r="S1218" i="17"/>
  <c r="R1218" i="17"/>
  <c r="S1086" i="17"/>
  <c r="R1086" i="17"/>
  <c r="R956" i="17"/>
  <c r="S956" i="17"/>
  <c r="R3514" i="17"/>
  <c r="S3514" i="17"/>
  <c r="R3403" i="17"/>
  <c r="S3403" i="17"/>
  <c r="R3274" i="17"/>
  <c r="S3274" i="17"/>
  <c r="R3144" i="17"/>
  <c r="S3144" i="17"/>
  <c r="R3014" i="17"/>
  <c r="S3014" i="17"/>
  <c r="R2888" i="17"/>
  <c r="S2888" i="17"/>
  <c r="R2762" i="17"/>
  <c r="S2762" i="17"/>
  <c r="R2633" i="17"/>
  <c r="S2633" i="17"/>
  <c r="R2505" i="17"/>
  <c r="S2505" i="17"/>
  <c r="R2375" i="17"/>
  <c r="S2375" i="17"/>
  <c r="R2246" i="17"/>
  <c r="S2246" i="17"/>
  <c r="R2119" i="17"/>
  <c r="S2119" i="17"/>
  <c r="R1988" i="17"/>
  <c r="S1988" i="17"/>
  <c r="R1727" i="17"/>
  <c r="S1727" i="17"/>
  <c r="R1595" i="17"/>
  <c r="S1595" i="17"/>
  <c r="R1460" i="17"/>
  <c r="S1460" i="17"/>
  <c r="R1332" i="17"/>
  <c r="S1332" i="17"/>
  <c r="R1200" i="17"/>
  <c r="S1200" i="17"/>
  <c r="R1069" i="17"/>
  <c r="S1069" i="17"/>
  <c r="R939" i="17"/>
  <c r="S939" i="17"/>
  <c r="R3553" i="17"/>
  <c r="S3553" i="17"/>
  <c r="S3442" i="17"/>
  <c r="R3442" i="17"/>
  <c r="S3314" i="17"/>
  <c r="R3314" i="17"/>
  <c r="S3183" i="17"/>
  <c r="R3183" i="17"/>
  <c r="S3053" i="17"/>
  <c r="R3053" i="17"/>
  <c r="S3570" i="17"/>
  <c r="R3570" i="17"/>
  <c r="R3331" i="17"/>
  <c r="S3331" i="17"/>
  <c r="R3201" i="17"/>
  <c r="S3201" i="17"/>
  <c r="R3071" i="17"/>
  <c r="S3071" i="17"/>
  <c r="R2942" i="17"/>
  <c r="S2942" i="17"/>
  <c r="R2818" i="17"/>
  <c r="S2818" i="17"/>
  <c r="R2689" i="17"/>
  <c r="S2689" i="17"/>
  <c r="R2561" i="17"/>
  <c r="S2561" i="17"/>
  <c r="R2432" i="17"/>
  <c r="S2432" i="17"/>
  <c r="R2302" i="17"/>
  <c r="S2302" i="17"/>
  <c r="R2175" i="17"/>
  <c r="S2175" i="17"/>
  <c r="R2046" i="17"/>
  <c r="S2046" i="17"/>
  <c r="R1919" i="17"/>
  <c r="S1919" i="17"/>
  <c r="S1784" i="17"/>
  <c r="R1784" i="17"/>
  <c r="S1652" i="17"/>
  <c r="R1652" i="17"/>
  <c r="S1520" i="17"/>
  <c r="R1520" i="17"/>
  <c r="S1388" i="17"/>
  <c r="R1388" i="17"/>
  <c r="S1260" i="17"/>
  <c r="R1260" i="17"/>
  <c r="S1125" i="17"/>
  <c r="R1125" i="17"/>
  <c r="S996" i="17"/>
  <c r="R996" i="17"/>
  <c r="R3609" i="17"/>
  <c r="S3609" i="17"/>
  <c r="S3481" i="17"/>
  <c r="R3481" i="17"/>
  <c r="S3370" i="17"/>
  <c r="R3370" i="17"/>
  <c r="S3241" i="17"/>
  <c r="R3241" i="17"/>
  <c r="R3530" i="17"/>
  <c r="S3530" i="17"/>
  <c r="R3419" i="17"/>
  <c r="S3419" i="17"/>
  <c r="R3291" i="17"/>
  <c r="S3291" i="17"/>
  <c r="R3160" i="17"/>
  <c r="S3160" i="17"/>
  <c r="R3030" i="17"/>
  <c r="S3030" i="17"/>
  <c r="R2902" i="17"/>
  <c r="S2902" i="17"/>
  <c r="R2778" i="17"/>
  <c r="S2778" i="17"/>
  <c r="R2649" i="17"/>
  <c r="S2649" i="17"/>
  <c r="R2521" i="17"/>
  <c r="S2521" i="17"/>
  <c r="R2391" i="17"/>
  <c r="S2391" i="17"/>
  <c r="R2262" i="17"/>
  <c r="S2262" i="17"/>
  <c r="R2135" i="17"/>
  <c r="S2135" i="17"/>
  <c r="R1876" i="17"/>
  <c r="S1876" i="17"/>
  <c r="S1743" i="17"/>
  <c r="R1743" i="17"/>
  <c r="S1614" i="17"/>
  <c r="R1614" i="17"/>
  <c r="S1479" i="17"/>
  <c r="R1479" i="17"/>
  <c r="S1348" i="17"/>
  <c r="R1348" i="17"/>
  <c r="S1217" i="17"/>
  <c r="R1217" i="17"/>
  <c r="S1085" i="17"/>
  <c r="R1085" i="17"/>
  <c r="S955" i="17"/>
  <c r="R955" i="17"/>
  <c r="R3569" i="17"/>
  <c r="S3569" i="17"/>
  <c r="S3330" i="17"/>
  <c r="R3330" i="17"/>
  <c r="S3200" i="17"/>
  <c r="R3200" i="17"/>
  <c r="S2895" i="17"/>
  <c r="R2895" i="17"/>
  <c r="S2769" i="17"/>
  <c r="R2769" i="17"/>
  <c r="S2640" i="17"/>
  <c r="R2640" i="17"/>
  <c r="S2512" i="17"/>
  <c r="R2512" i="17"/>
  <c r="S2382" i="17"/>
  <c r="R2382" i="17"/>
  <c r="R2253" i="17"/>
  <c r="S2253" i="17"/>
  <c r="R2126" i="17"/>
  <c r="S2126" i="17"/>
  <c r="R1995" i="17"/>
  <c r="S1995" i="17"/>
  <c r="R1734" i="17"/>
  <c r="S1734" i="17"/>
  <c r="R1604" i="17"/>
  <c r="S1604" i="17"/>
  <c r="R1468" i="17"/>
  <c r="S1468" i="17"/>
  <c r="R1339" i="17"/>
  <c r="S1339" i="17"/>
  <c r="R1207" i="17"/>
  <c r="S1207" i="17"/>
  <c r="R1076" i="17"/>
  <c r="S1076" i="17"/>
  <c r="R946" i="17"/>
  <c r="S946" i="17"/>
  <c r="R815" i="17"/>
  <c r="S815" i="17"/>
  <c r="R3616" i="17"/>
  <c r="S3616" i="17"/>
  <c r="R3488" i="17"/>
  <c r="S3488" i="17"/>
  <c r="R3078" i="17"/>
  <c r="S3078" i="17"/>
  <c r="S2949" i="17"/>
  <c r="R2949" i="17"/>
  <c r="S2825" i="17"/>
  <c r="R2825" i="17"/>
  <c r="S2697" i="17"/>
  <c r="R2697" i="17"/>
  <c r="S2568" i="17"/>
  <c r="R2568" i="17"/>
  <c r="S2439" i="17"/>
  <c r="R2439" i="17"/>
  <c r="R2309" i="17"/>
  <c r="S2309" i="17"/>
  <c r="R2182" i="17"/>
  <c r="S2182" i="17"/>
  <c r="R2054" i="17"/>
  <c r="S2054" i="17"/>
  <c r="R1926" i="17"/>
  <c r="S1926" i="17"/>
  <c r="R1791" i="17"/>
  <c r="S1791" i="17"/>
  <c r="R1661" i="17"/>
  <c r="S1661" i="17"/>
  <c r="R1527" i="17"/>
  <c r="S1527" i="17"/>
  <c r="R1395" i="17"/>
  <c r="S1395" i="17"/>
  <c r="R1267" i="17"/>
  <c r="S1267" i="17"/>
  <c r="R1132" i="17"/>
  <c r="S1132" i="17"/>
  <c r="R1003" i="17"/>
  <c r="S1003" i="17"/>
  <c r="R872" i="17"/>
  <c r="S872" i="17"/>
  <c r="R738" i="17"/>
  <c r="S738" i="17"/>
  <c r="S3544" i="17"/>
  <c r="R3544" i="17"/>
  <c r="S3037" i="17"/>
  <c r="R3037" i="17"/>
  <c r="R2909" i="17"/>
  <c r="S2909" i="17"/>
  <c r="R2785" i="17"/>
  <c r="S2785" i="17"/>
  <c r="R2656" i="17"/>
  <c r="S2656" i="17"/>
  <c r="R2528" i="17"/>
  <c r="S2528" i="17"/>
  <c r="R2398" i="17"/>
  <c r="S2398" i="17"/>
  <c r="S2269" i="17"/>
  <c r="R2269" i="17"/>
  <c r="S2142" i="17"/>
  <c r="R2142" i="17"/>
  <c r="S2012" i="17"/>
  <c r="R2012" i="17"/>
  <c r="S1883" i="17"/>
  <c r="R1883" i="17"/>
  <c r="S1750" i="17"/>
  <c r="R1750" i="17"/>
  <c r="S1621" i="17"/>
  <c r="R1621" i="17"/>
  <c r="S1487" i="17"/>
  <c r="R1487" i="17"/>
  <c r="S1355" i="17"/>
  <c r="R1355" i="17"/>
  <c r="S1224" i="17"/>
  <c r="R1224" i="17"/>
  <c r="S1092" i="17"/>
  <c r="R1092" i="17"/>
  <c r="S963" i="17"/>
  <c r="R963" i="17"/>
  <c r="S832" i="17"/>
  <c r="R832" i="17"/>
  <c r="S698" i="17"/>
  <c r="R698" i="17"/>
  <c r="S3504" i="17"/>
  <c r="R3504" i="17"/>
  <c r="R3441" i="17"/>
  <c r="S3441" i="17"/>
  <c r="R3313" i="17"/>
  <c r="S3313" i="17"/>
  <c r="R3182" i="17"/>
  <c r="S3182" i="17"/>
  <c r="R3052" i="17"/>
  <c r="S3052" i="17"/>
  <c r="R2924" i="17"/>
  <c r="S2924" i="17"/>
  <c r="R2800" i="17"/>
  <c r="S2800" i="17"/>
  <c r="R2671" i="17"/>
  <c r="S2671" i="17"/>
  <c r="R2543" i="17"/>
  <c r="S2543" i="17"/>
  <c r="R2414" i="17"/>
  <c r="S2414" i="17"/>
  <c r="R2284" i="17"/>
  <c r="S2284" i="17"/>
  <c r="R2157" i="17"/>
  <c r="S2157" i="17"/>
  <c r="R2027" i="17"/>
  <c r="S2027" i="17"/>
  <c r="R1897" i="17"/>
  <c r="S1897" i="17"/>
  <c r="S1765" i="17"/>
  <c r="R1765" i="17"/>
  <c r="R3369" i="17"/>
  <c r="S3369" i="17"/>
  <c r="R3240" i="17"/>
  <c r="S3240" i="17"/>
  <c r="R3110" i="17"/>
  <c r="S3110" i="17"/>
  <c r="R2980" i="17"/>
  <c r="S2980" i="17"/>
  <c r="R2854" i="17"/>
  <c r="S2854" i="17"/>
  <c r="R2729" i="17"/>
  <c r="S2729" i="17"/>
  <c r="R2599" i="17"/>
  <c r="S2599" i="17"/>
  <c r="R2471" i="17"/>
  <c r="S2471" i="17"/>
  <c r="R2340" i="17"/>
  <c r="S2340" i="17"/>
  <c r="R2213" i="17"/>
  <c r="S2213" i="17"/>
  <c r="R2085" i="17"/>
  <c r="S2085" i="17"/>
  <c r="R1956" i="17"/>
  <c r="S1956" i="17"/>
  <c r="S1822" i="17"/>
  <c r="R1822" i="17"/>
  <c r="S1693" i="17"/>
  <c r="R1693" i="17"/>
  <c r="R1559" i="17"/>
  <c r="S1559" i="17"/>
  <c r="R1427" i="17"/>
  <c r="S1427" i="17"/>
  <c r="S1298" i="17"/>
  <c r="R1298" i="17"/>
  <c r="R3393" i="17"/>
  <c r="S3393" i="17"/>
  <c r="R3264" i="17"/>
  <c r="S3264" i="17"/>
  <c r="R3004" i="17"/>
  <c r="S3004" i="17"/>
  <c r="R2878" i="17"/>
  <c r="S2878" i="17"/>
  <c r="R2752" i="17"/>
  <c r="S2752" i="17"/>
  <c r="R2623" i="17"/>
  <c r="S2623" i="17"/>
  <c r="R2495" i="17"/>
  <c r="S2495" i="17"/>
  <c r="R2365" i="17"/>
  <c r="S2365" i="17"/>
  <c r="R2236" i="17"/>
  <c r="S2236" i="17"/>
  <c r="R2109" i="17"/>
  <c r="S2109" i="17"/>
  <c r="R1979" i="17"/>
  <c r="S1979" i="17"/>
  <c r="S1848" i="17"/>
  <c r="R1848" i="17"/>
  <c r="S1717" i="17"/>
  <c r="R1717" i="17"/>
  <c r="R3522" i="17"/>
  <c r="S3522" i="17"/>
  <c r="S1636" i="17"/>
  <c r="R1636" i="17"/>
  <c r="R1502" i="17"/>
  <c r="S1502" i="17"/>
  <c r="R1370" i="17"/>
  <c r="S1370" i="17"/>
  <c r="S1240" i="17"/>
  <c r="R1240" i="17"/>
  <c r="S1107" i="17"/>
  <c r="R1107" i="17"/>
  <c r="S978" i="17"/>
  <c r="R978" i="17"/>
  <c r="R3599" i="17"/>
  <c r="S3599" i="17"/>
  <c r="S3471" i="17"/>
  <c r="R3471" i="17"/>
  <c r="S3360" i="17"/>
  <c r="R3360" i="17"/>
  <c r="S3231" i="17"/>
  <c r="R3231" i="17"/>
  <c r="S3100" i="17"/>
  <c r="R3100" i="17"/>
  <c r="S2971" i="17"/>
  <c r="R2971" i="17"/>
  <c r="R2845" i="17"/>
  <c r="S2845" i="17"/>
  <c r="R2720" i="17"/>
  <c r="S2720" i="17"/>
  <c r="R2590" i="17"/>
  <c r="S2590" i="17"/>
  <c r="R2461" i="17"/>
  <c r="S2461" i="17"/>
  <c r="R2331" i="17"/>
  <c r="S2331" i="17"/>
  <c r="R2203" i="17"/>
  <c r="S2203" i="17"/>
  <c r="R2076" i="17"/>
  <c r="S2076" i="17"/>
  <c r="R1946" i="17"/>
  <c r="S1946" i="17"/>
  <c r="R1814" i="17"/>
  <c r="S1814" i="17"/>
  <c r="R1683" i="17"/>
  <c r="S1683" i="17"/>
  <c r="R1549" i="17"/>
  <c r="S1549" i="17"/>
  <c r="R1417" i="17"/>
  <c r="S1417" i="17"/>
  <c r="S1289" i="17"/>
  <c r="R1289" i="17"/>
  <c r="S1154" i="17"/>
  <c r="R1154" i="17"/>
  <c r="R1025" i="17"/>
  <c r="S1025" i="17"/>
  <c r="R3622" i="17"/>
  <c r="S3622" i="17"/>
  <c r="R3494" i="17"/>
  <c r="S3494" i="17"/>
  <c r="R3383" i="17"/>
  <c r="S3383" i="17"/>
  <c r="S3254" i="17"/>
  <c r="R3254" i="17"/>
  <c r="R2994" i="17"/>
  <c r="S2994" i="17"/>
  <c r="R2868" i="17"/>
  <c r="S2868" i="17"/>
  <c r="R2742" i="17"/>
  <c r="S2742" i="17"/>
  <c r="R2613" i="17"/>
  <c r="S2613" i="17"/>
  <c r="R2485" i="17"/>
  <c r="S2485" i="17"/>
  <c r="R2355" i="17"/>
  <c r="S2355" i="17"/>
  <c r="R2226" i="17"/>
  <c r="S2226" i="17"/>
  <c r="R2099" i="17"/>
  <c r="S2099" i="17"/>
  <c r="R1970" i="17"/>
  <c r="S1970" i="17"/>
  <c r="R1837" i="17"/>
  <c r="S1837" i="17"/>
  <c r="R1707" i="17"/>
  <c r="S1707" i="17"/>
  <c r="R1573" i="17"/>
  <c r="S1573" i="17"/>
  <c r="R1441" i="17"/>
  <c r="S1441" i="17"/>
  <c r="R1312" i="17"/>
  <c r="S1312" i="17"/>
  <c r="R1178" i="17"/>
  <c r="S1178" i="17"/>
  <c r="R1048" i="17"/>
  <c r="S1048" i="17"/>
  <c r="R919" i="17"/>
  <c r="S919" i="17"/>
  <c r="R3581" i="17"/>
  <c r="S3581" i="17"/>
  <c r="R3453" i="17"/>
  <c r="S3453" i="17"/>
  <c r="R3342" i="17"/>
  <c r="S3342" i="17"/>
  <c r="R3212" i="17"/>
  <c r="S3212" i="17"/>
  <c r="R3082" i="17"/>
  <c r="S3082" i="17"/>
  <c r="R2953" i="17"/>
  <c r="S2953" i="17"/>
  <c r="R2830" i="17"/>
  <c r="S2830" i="17"/>
  <c r="R2701" i="17"/>
  <c r="S2701" i="17"/>
  <c r="R2572" i="17"/>
  <c r="S2572" i="17"/>
  <c r="R2443" i="17"/>
  <c r="S2443" i="17"/>
  <c r="S2313" i="17"/>
  <c r="R2313" i="17"/>
  <c r="R2186" i="17"/>
  <c r="S2186" i="17"/>
  <c r="R2058" i="17"/>
  <c r="S2058" i="17"/>
  <c r="R1930" i="17"/>
  <c r="S1930" i="17"/>
  <c r="R1795" i="17"/>
  <c r="S1795" i="17"/>
  <c r="R1665" i="17"/>
  <c r="S1665" i="17"/>
  <c r="R1531" i="17"/>
  <c r="S1531" i="17"/>
  <c r="R1399" i="17"/>
  <c r="S1399" i="17"/>
  <c r="R1271" i="17"/>
  <c r="S1271" i="17"/>
  <c r="R1136" i="17"/>
  <c r="S1136" i="17"/>
  <c r="R1007" i="17"/>
  <c r="S1007" i="17"/>
  <c r="S3612" i="17"/>
  <c r="R3612" i="17"/>
  <c r="S3484" i="17"/>
  <c r="R3484" i="17"/>
  <c r="R3373" i="17"/>
  <c r="S3373" i="17"/>
  <c r="R3244" i="17"/>
  <c r="S3244" i="17"/>
  <c r="R3114" i="17"/>
  <c r="S3114" i="17"/>
  <c r="R2984" i="17"/>
  <c r="S2984" i="17"/>
  <c r="R2858" i="17"/>
  <c r="S2858" i="17"/>
  <c r="R2733" i="17"/>
  <c r="S2733" i="17"/>
  <c r="R2603" i="17"/>
  <c r="S2603" i="17"/>
  <c r="R2475" i="17"/>
  <c r="S2475" i="17"/>
  <c r="R2345" i="17"/>
  <c r="S2345" i="17"/>
  <c r="R2216" i="17"/>
  <c r="S2216" i="17"/>
  <c r="R2089" i="17"/>
  <c r="S2089" i="17"/>
  <c r="R1960" i="17"/>
  <c r="S1960" i="17"/>
  <c r="S1827" i="17"/>
  <c r="R1827" i="17"/>
  <c r="S1697" i="17"/>
  <c r="R1697" i="17"/>
  <c r="R1563" i="17"/>
  <c r="S1563" i="17"/>
  <c r="R1431" i="17"/>
  <c r="S1431" i="17"/>
  <c r="S1302" i="17"/>
  <c r="R1302" i="17"/>
  <c r="S1167" i="17"/>
  <c r="R1167" i="17"/>
  <c r="S1038" i="17"/>
  <c r="R1038" i="17"/>
  <c r="R896" i="17"/>
  <c r="S896" i="17"/>
  <c r="R762" i="17"/>
  <c r="S762" i="17"/>
  <c r="R631" i="17"/>
  <c r="S631" i="17"/>
  <c r="R495" i="17"/>
  <c r="S495" i="17"/>
  <c r="R361" i="17"/>
  <c r="S361" i="17"/>
  <c r="R221" i="17"/>
  <c r="S221" i="17"/>
  <c r="R81" i="17"/>
  <c r="S81" i="17"/>
  <c r="R777" i="17"/>
  <c r="S777" i="17"/>
  <c r="R647" i="17"/>
  <c r="S647" i="17"/>
  <c r="R510" i="17"/>
  <c r="S510" i="17"/>
  <c r="R376" i="17"/>
  <c r="S376" i="17"/>
  <c r="R237" i="17"/>
  <c r="S237" i="17"/>
  <c r="R99" i="17"/>
  <c r="S99" i="17"/>
  <c r="R844" i="17"/>
  <c r="S844" i="17"/>
  <c r="R710" i="17"/>
  <c r="S710" i="17"/>
  <c r="S578" i="17"/>
  <c r="R578" i="17"/>
  <c r="S440" i="17"/>
  <c r="R440" i="17"/>
  <c r="R309" i="17"/>
  <c r="S309" i="17"/>
  <c r="R168" i="17"/>
  <c r="S168" i="17"/>
  <c r="R30" i="17"/>
  <c r="S30" i="17"/>
  <c r="S810" i="17"/>
  <c r="R810" i="17"/>
  <c r="S677" i="17"/>
  <c r="R677" i="17"/>
  <c r="S543" i="17"/>
  <c r="R543" i="17"/>
  <c r="S406" i="17"/>
  <c r="R406" i="17"/>
  <c r="S271" i="17"/>
  <c r="R271" i="17"/>
  <c r="S134" i="17"/>
  <c r="R134" i="17"/>
  <c r="S924" i="17"/>
  <c r="R924" i="17"/>
  <c r="S792" i="17"/>
  <c r="R792" i="17"/>
  <c r="S660" i="17"/>
  <c r="R660" i="17"/>
  <c r="S525" i="17"/>
  <c r="R525" i="17"/>
  <c r="S389" i="17"/>
  <c r="R389" i="17"/>
  <c r="S250" i="17"/>
  <c r="R250" i="17"/>
  <c r="S115" i="17"/>
  <c r="R115" i="17"/>
  <c r="S857" i="17"/>
  <c r="R857" i="17"/>
  <c r="S723" i="17"/>
  <c r="R723" i="17"/>
  <c r="S591" i="17"/>
  <c r="R591" i="17"/>
  <c r="S453" i="17"/>
  <c r="R453" i="17"/>
  <c r="S323" i="17"/>
  <c r="R323" i="17"/>
  <c r="S183" i="17"/>
  <c r="R183" i="17"/>
  <c r="S43" i="17"/>
  <c r="R43" i="17"/>
  <c r="S590" i="17"/>
  <c r="R590" i="17"/>
  <c r="S452" i="17"/>
  <c r="R452" i="17"/>
  <c r="R322" i="17"/>
  <c r="S322" i="17"/>
  <c r="R182" i="17"/>
  <c r="S182" i="17"/>
  <c r="R42" i="17"/>
  <c r="S42" i="17"/>
  <c r="S779" i="17"/>
  <c r="R779" i="17"/>
  <c r="S649" i="17"/>
  <c r="R649" i="17"/>
  <c r="S512" i="17"/>
  <c r="R512" i="17"/>
  <c r="S378" i="17"/>
  <c r="R378" i="17"/>
  <c r="S239" i="17"/>
  <c r="R239" i="17"/>
  <c r="S101" i="17"/>
  <c r="R101" i="17"/>
  <c r="R1197" i="17"/>
  <c r="S1197" i="17"/>
  <c r="R1067" i="17"/>
  <c r="S1067" i="17"/>
  <c r="R937" i="17"/>
  <c r="S937" i="17"/>
  <c r="R3559" i="17"/>
  <c r="S3559" i="17"/>
  <c r="R3448" i="17"/>
  <c r="S3448" i="17"/>
  <c r="R3320" i="17"/>
  <c r="S3320" i="17"/>
  <c r="R3189" i="17"/>
  <c r="S3189" i="17"/>
  <c r="R3059" i="17"/>
  <c r="S3059" i="17"/>
  <c r="R2931" i="17"/>
  <c r="S2931" i="17"/>
  <c r="R2807" i="17"/>
  <c r="S2807" i="17"/>
  <c r="R2678" i="17"/>
  <c r="S2678" i="17"/>
  <c r="R2550" i="17"/>
  <c r="S2550" i="17"/>
  <c r="R2421" i="17"/>
  <c r="S2421" i="17"/>
  <c r="R2291" i="17"/>
  <c r="S2291" i="17"/>
  <c r="R2165" i="17"/>
  <c r="S2165" i="17"/>
  <c r="R2035" i="17"/>
  <c r="S2035" i="17"/>
  <c r="R1904" i="17"/>
  <c r="S1904" i="17"/>
  <c r="R1772" i="17"/>
  <c r="S1772" i="17"/>
  <c r="R1642" i="17"/>
  <c r="S1642" i="17"/>
  <c r="R1509" i="17"/>
  <c r="S1509" i="17"/>
  <c r="R1377" i="17"/>
  <c r="S1377" i="17"/>
  <c r="S1247" i="17"/>
  <c r="R1247" i="17"/>
  <c r="S1114" i="17"/>
  <c r="R1114" i="17"/>
  <c r="R985" i="17"/>
  <c r="S985" i="17"/>
  <c r="R3582" i="17"/>
  <c r="S3582" i="17"/>
  <c r="R3454" i="17"/>
  <c r="S3454" i="17"/>
  <c r="S3343" i="17"/>
  <c r="R3343" i="17"/>
  <c r="S3213" i="17"/>
  <c r="R3213" i="17"/>
  <c r="R3083" i="17"/>
  <c r="S3083" i="17"/>
  <c r="R2954" i="17"/>
  <c r="S2954" i="17"/>
  <c r="R2831" i="17"/>
  <c r="S2831" i="17"/>
  <c r="R2702" i="17"/>
  <c r="S2702" i="17"/>
  <c r="R2573" i="17"/>
  <c r="S2573" i="17"/>
  <c r="R2444" i="17"/>
  <c r="S2444" i="17"/>
  <c r="R2314" i="17"/>
  <c r="S2314" i="17"/>
  <c r="R2187" i="17"/>
  <c r="S2187" i="17"/>
  <c r="R2059" i="17"/>
  <c r="S2059" i="17"/>
  <c r="R1931" i="17"/>
  <c r="S1931" i="17"/>
  <c r="R1796" i="17"/>
  <c r="S1796" i="17"/>
  <c r="R1666" i="17"/>
  <c r="S1666" i="17"/>
  <c r="R1532" i="17"/>
  <c r="S1532" i="17"/>
  <c r="R1400" i="17"/>
  <c r="S1400" i="17"/>
  <c r="R1272" i="17"/>
  <c r="S1272" i="17"/>
  <c r="R1137" i="17"/>
  <c r="S1137" i="17"/>
  <c r="R1008" i="17"/>
  <c r="S1008" i="17"/>
  <c r="R878" i="17"/>
  <c r="S878" i="17"/>
  <c r="R3541" i="17"/>
  <c r="S3541" i="17"/>
  <c r="R3430" i="17"/>
  <c r="S3430" i="17"/>
  <c r="R3302" i="17"/>
  <c r="S3302" i="17"/>
  <c r="R3171" i="17"/>
  <c r="S3171" i="17"/>
  <c r="R3041" i="17"/>
  <c r="S3041" i="17"/>
  <c r="R2913" i="17"/>
  <c r="S2913" i="17"/>
  <c r="R2789" i="17"/>
  <c r="S2789" i="17"/>
  <c r="R2660" i="17"/>
  <c r="S2660" i="17"/>
  <c r="R2532" i="17"/>
  <c r="S2532" i="17"/>
  <c r="R2402" i="17"/>
  <c r="S2402" i="17"/>
  <c r="R2273" i="17"/>
  <c r="S2273" i="17"/>
  <c r="R2146" i="17"/>
  <c r="S2146" i="17"/>
  <c r="R2016" i="17"/>
  <c r="S2016" i="17"/>
  <c r="R1887" i="17"/>
  <c r="S1887" i="17"/>
  <c r="R1754" i="17"/>
  <c r="S1754" i="17"/>
  <c r="R1625" i="17"/>
  <c r="S1625" i="17"/>
  <c r="R1491" i="17"/>
  <c r="S1491" i="17"/>
  <c r="R1359" i="17"/>
  <c r="S1359" i="17"/>
  <c r="R1228" i="17"/>
  <c r="S1228" i="17"/>
  <c r="R1096" i="17"/>
  <c r="S1096" i="17"/>
  <c r="R967" i="17"/>
  <c r="S967" i="17"/>
  <c r="R3572" i="17"/>
  <c r="S3572" i="17"/>
  <c r="R3333" i="17"/>
  <c r="S3333" i="17"/>
  <c r="R3203" i="17"/>
  <c r="S3203" i="17"/>
  <c r="R3073" i="17"/>
  <c r="S3073" i="17"/>
  <c r="R2944" i="17"/>
  <c r="S2944" i="17"/>
  <c r="R2820" i="17"/>
  <c r="S2820" i="17"/>
  <c r="R2692" i="17"/>
  <c r="S2692" i="17"/>
  <c r="R2563" i="17"/>
  <c r="S2563" i="17"/>
  <c r="R2434" i="17"/>
  <c r="S2434" i="17"/>
  <c r="R2304" i="17"/>
  <c r="S2304" i="17"/>
  <c r="R2177" i="17"/>
  <c r="S2177" i="17"/>
  <c r="R2049" i="17"/>
  <c r="S2049" i="17"/>
  <c r="R1922" i="17"/>
  <c r="S1922" i="17"/>
  <c r="S1787" i="17"/>
  <c r="R1787" i="17"/>
  <c r="S1655" i="17"/>
  <c r="R1655" i="17"/>
  <c r="R1522" i="17"/>
  <c r="S1522" i="17"/>
  <c r="R1390" i="17"/>
  <c r="S1390" i="17"/>
  <c r="S1262" i="17"/>
  <c r="R1262" i="17"/>
  <c r="S1127" i="17"/>
  <c r="R1127" i="17"/>
  <c r="S998" i="17"/>
  <c r="R998" i="17"/>
  <c r="R854" i="17"/>
  <c r="S854" i="17"/>
  <c r="R720" i="17"/>
  <c r="S720" i="17"/>
  <c r="R588" i="17"/>
  <c r="S588" i="17"/>
  <c r="R450" i="17"/>
  <c r="S450" i="17"/>
  <c r="R320" i="17"/>
  <c r="S320" i="17"/>
  <c r="R179" i="17"/>
  <c r="S179" i="17"/>
  <c r="R40" i="17"/>
  <c r="S40" i="17"/>
  <c r="R735" i="17"/>
  <c r="S735" i="17"/>
  <c r="R605" i="17"/>
  <c r="S605" i="17"/>
  <c r="R466" i="17"/>
  <c r="S466" i="17"/>
  <c r="R335" i="17"/>
  <c r="S335" i="17"/>
  <c r="R196" i="17"/>
  <c r="S196" i="17"/>
  <c r="R56" i="17"/>
  <c r="S56" i="17"/>
  <c r="R803" i="17"/>
  <c r="S803" i="17"/>
  <c r="S670" i="17"/>
  <c r="R670" i="17"/>
  <c r="S536" i="17"/>
  <c r="R536" i="17"/>
  <c r="S399" i="17"/>
  <c r="R399" i="17"/>
  <c r="R261" i="17"/>
  <c r="S261" i="17"/>
  <c r="R126" i="17"/>
  <c r="S126" i="17"/>
  <c r="S901" i="17"/>
  <c r="R901" i="17"/>
  <c r="S767" i="17"/>
  <c r="R767" i="17"/>
  <c r="S636" i="17"/>
  <c r="R636" i="17"/>
  <c r="S500" i="17"/>
  <c r="R500" i="17"/>
  <c r="S366" i="17"/>
  <c r="R366" i="17"/>
  <c r="S227" i="17"/>
  <c r="R227" i="17"/>
  <c r="S89" i="17"/>
  <c r="R89" i="17"/>
  <c r="R884" i="17"/>
  <c r="S884" i="17"/>
  <c r="R749" i="17"/>
  <c r="S749" i="17"/>
  <c r="R618" i="17"/>
  <c r="S618" i="17"/>
  <c r="R481" i="17"/>
  <c r="S481" i="17"/>
  <c r="R349" i="17"/>
  <c r="S349" i="17"/>
  <c r="R209" i="17"/>
  <c r="S209" i="17"/>
  <c r="R69" i="17"/>
  <c r="S69" i="17"/>
  <c r="S816" i="17"/>
  <c r="R816" i="17"/>
  <c r="S683" i="17"/>
  <c r="R683" i="17"/>
  <c r="S549" i="17"/>
  <c r="R549" i="17"/>
  <c r="S412" i="17"/>
  <c r="R412" i="17"/>
  <c r="S277" i="17"/>
  <c r="R277" i="17"/>
  <c r="S140" i="17"/>
  <c r="R140" i="17"/>
  <c r="R682" i="17"/>
  <c r="S682" i="17"/>
  <c r="S548" i="17"/>
  <c r="R548" i="17"/>
  <c r="S411" i="17"/>
  <c r="R411" i="17"/>
  <c r="R276" i="17"/>
  <c r="S276" i="17"/>
  <c r="R139" i="17"/>
  <c r="S139" i="17"/>
  <c r="R871" i="17"/>
  <c r="S871" i="17"/>
  <c r="R737" i="17"/>
  <c r="S737" i="17"/>
  <c r="R607" i="17"/>
  <c r="S607" i="17"/>
  <c r="R468" i="17"/>
  <c r="S468" i="17"/>
  <c r="R337" i="17"/>
  <c r="S337" i="17"/>
  <c r="R198" i="17"/>
  <c r="S198" i="17"/>
  <c r="R58" i="17"/>
  <c r="S58" i="17"/>
  <c r="S1650" i="17"/>
  <c r="R1650" i="17"/>
  <c r="R1518" i="17"/>
  <c r="S1518" i="17"/>
  <c r="R1386" i="17"/>
  <c r="S1386" i="17"/>
  <c r="S1257" i="17"/>
  <c r="R1257" i="17"/>
  <c r="S1123" i="17"/>
  <c r="R1123" i="17"/>
  <c r="S993" i="17"/>
  <c r="R993" i="17"/>
  <c r="R3615" i="17"/>
  <c r="S3615" i="17"/>
  <c r="S3487" i="17"/>
  <c r="R3487" i="17"/>
  <c r="S3376" i="17"/>
  <c r="R3376" i="17"/>
  <c r="S3247" i="17"/>
  <c r="R3247" i="17"/>
  <c r="S3117" i="17"/>
  <c r="R3117" i="17"/>
  <c r="S2987" i="17"/>
  <c r="R2987" i="17"/>
  <c r="R2861" i="17"/>
  <c r="S2861" i="17"/>
  <c r="R2736" i="17"/>
  <c r="S2736" i="17"/>
  <c r="R2606" i="17"/>
  <c r="S2606" i="17"/>
  <c r="R2478" i="17"/>
  <c r="S2478" i="17"/>
  <c r="R2348" i="17"/>
  <c r="S2348" i="17"/>
  <c r="R2219" i="17"/>
  <c r="S2219" i="17"/>
  <c r="R2092" i="17"/>
  <c r="S2092" i="17"/>
  <c r="R1963" i="17"/>
  <c r="S1963" i="17"/>
  <c r="R1830" i="17"/>
  <c r="S1830" i="17"/>
  <c r="R1700" i="17"/>
  <c r="S1700" i="17"/>
  <c r="R1566" i="17"/>
  <c r="S1566" i="17"/>
  <c r="R1434" i="17"/>
  <c r="S1434" i="17"/>
  <c r="S1305" i="17"/>
  <c r="R1305" i="17"/>
  <c r="S1171" i="17"/>
  <c r="R1171" i="17"/>
  <c r="S1041" i="17"/>
  <c r="R1041" i="17"/>
  <c r="R912" i="17"/>
  <c r="S912" i="17"/>
  <c r="R3510" i="17"/>
  <c r="S3510" i="17"/>
  <c r="R3399" i="17"/>
  <c r="S3399" i="17"/>
  <c r="S3270" i="17"/>
  <c r="R3270" i="17"/>
  <c r="S3141" i="17"/>
  <c r="R3141" i="17"/>
  <c r="R3010" i="17"/>
  <c r="S3010" i="17"/>
  <c r="R2884" i="17"/>
  <c r="S2884" i="17"/>
  <c r="R2758" i="17"/>
  <c r="S2758" i="17"/>
  <c r="R2629" i="17"/>
  <c r="S2629" i="17"/>
  <c r="R2501" i="17"/>
  <c r="S2501" i="17"/>
  <c r="R2371" i="17"/>
  <c r="S2371" i="17"/>
  <c r="R2242" i="17"/>
  <c r="S2242" i="17"/>
  <c r="R2115" i="17"/>
  <c r="S2115" i="17"/>
  <c r="R1856" i="17"/>
  <c r="S1856" i="17"/>
  <c r="R1723" i="17"/>
  <c r="S1723" i="17"/>
  <c r="R1591" i="17"/>
  <c r="S1591" i="17"/>
  <c r="R1457" i="17"/>
  <c r="S1457" i="17"/>
  <c r="R1328" i="17"/>
  <c r="S1328" i="17"/>
  <c r="R1195" i="17"/>
  <c r="S1195" i="17"/>
  <c r="R1065" i="17"/>
  <c r="S1065" i="17"/>
  <c r="R935" i="17"/>
  <c r="S935" i="17"/>
  <c r="R3597" i="17"/>
  <c r="S3597" i="17"/>
  <c r="R3469" i="17"/>
  <c r="S3469" i="17"/>
  <c r="R3358" i="17"/>
  <c r="S3358" i="17"/>
  <c r="R3229" i="17"/>
  <c r="S3229" i="17"/>
  <c r="R3098" i="17"/>
  <c r="S3098" i="17"/>
  <c r="R2969" i="17"/>
  <c r="S2969" i="17"/>
  <c r="R2843" i="17"/>
  <c r="S2843" i="17"/>
  <c r="R2718" i="17"/>
  <c r="S2718" i="17"/>
  <c r="R2588" i="17"/>
  <c r="S2588" i="17"/>
  <c r="R2459" i="17"/>
  <c r="S2459" i="17"/>
  <c r="R2329" i="17"/>
  <c r="S2329" i="17"/>
  <c r="R2201" i="17"/>
  <c r="S2201" i="17"/>
  <c r="R2074" i="17"/>
  <c r="S2074" i="17"/>
  <c r="R1944" i="17"/>
  <c r="S1944" i="17"/>
  <c r="R1812" i="17"/>
  <c r="S1812" i="17"/>
  <c r="R1681" i="17"/>
  <c r="S1681" i="17"/>
  <c r="R1547" i="17"/>
  <c r="S1547" i="17"/>
  <c r="R1415" i="17"/>
  <c r="S1415" i="17"/>
  <c r="R1287" i="17"/>
  <c r="S1287" i="17"/>
  <c r="R1152" i="17"/>
  <c r="S1152" i="17"/>
  <c r="R1023" i="17"/>
  <c r="S1023" i="17"/>
  <c r="R894" i="17"/>
  <c r="S894" i="17"/>
  <c r="S3500" i="17"/>
  <c r="R3500" i="17"/>
  <c r="R3389" i="17"/>
  <c r="S3389" i="17"/>
  <c r="R3260" i="17"/>
  <c r="S3260" i="17"/>
  <c r="R3131" i="17"/>
  <c r="S3131" i="17"/>
  <c r="R3000" i="17"/>
  <c r="S3000" i="17"/>
  <c r="R2874" i="17"/>
  <c r="S2874" i="17"/>
  <c r="R2748" i="17"/>
  <c r="S2748" i="17"/>
  <c r="R2619" i="17"/>
  <c r="S2619" i="17"/>
  <c r="R2491" i="17"/>
  <c r="S2491" i="17"/>
  <c r="R2361" i="17"/>
  <c r="S2361" i="17"/>
  <c r="R2232" i="17"/>
  <c r="S2232" i="17"/>
  <c r="R2105" i="17"/>
  <c r="S2105" i="17"/>
  <c r="R1976" i="17"/>
  <c r="S1976" i="17"/>
  <c r="S1844" i="17"/>
  <c r="R1844" i="17"/>
  <c r="S1713" i="17"/>
  <c r="R1713" i="17"/>
  <c r="R1580" i="17"/>
  <c r="S1580" i="17"/>
  <c r="R1447" i="17"/>
  <c r="S1447" i="17"/>
  <c r="S1318" i="17"/>
  <c r="R1318" i="17"/>
  <c r="S1185" i="17"/>
  <c r="R1185" i="17"/>
  <c r="S1055" i="17"/>
  <c r="R1055" i="17"/>
  <c r="S925" i="17"/>
  <c r="R925" i="17"/>
  <c r="R778" i="17"/>
  <c r="S778" i="17"/>
  <c r="R648" i="17"/>
  <c r="S648" i="17"/>
  <c r="R511" i="17"/>
  <c r="S511" i="17"/>
  <c r="R377" i="17"/>
  <c r="S377" i="17"/>
  <c r="R238" i="17"/>
  <c r="S238" i="17"/>
  <c r="R100" i="17"/>
  <c r="S100" i="17"/>
  <c r="R795" i="17"/>
  <c r="S795" i="17"/>
  <c r="R663" i="17"/>
  <c r="S663" i="17"/>
  <c r="R529" i="17"/>
  <c r="S529" i="17"/>
  <c r="R392" i="17"/>
  <c r="S392" i="17"/>
  <c r="R253" i="17"/>
  <c r="S253" i="17"/>
  <c r="R118" i="17"/>
  <c r="S118" i="17"/>
  <c r="R860" i="17"/>
  <c r="S860" i="17"/>
  <c r="R726" i="17"/>
  <c r="S726" i="17"/>
  <c r="S594" i="17"/>
  <c r="R594" i="17"/>
  <c r="S456" i="17"/>
  <c r="R456" i="17"/>
  <c r="R326" i="17"/>
  <c r="S326" i="17"/>
  <c r="R186" i="17"/>
  <c r="S186" i="17"/>
  <c r="R46" i="17"/>
  <c r="S46" i="17"/>
  <c r="S827" i="17"/>
  <c r="R827" i="17"/>
  <c r="S693" i="17"/>
  <c r="R693" i="17"/>
  <c r="S560" i="17"/>
  <c r="R560" i="17"/>
  <c r="S423" i="17"/>
  <c r="R423" i="17"/>
  <c r="S288" i="17"/>
  <c r="R288" i="17"/>
  <c r="S150" i="17"/>
  <c r="R150" i="17"/>
  <c r="S10" i="17"/>
  <c r="R10" i="17"/>
  <c r="R809" i="17"/>
  <c r="S809" i="17"/>
  <c r="R676" i="17"/>
  <c r="S676" i="17"/>
  <c r="R542" i="17"/>
  <c r="S542" i="17"/>
  <c r="R405" i="17"/>
  <c r="S405" i="17"/>
  <c r="R269" i="17"/>
  <c r="S269" i="17"/>
  <c r="R133" i="17"/>
  <c r="S133" i="17"/>
  <c r="R873" i="17"/>
  <c r="S873" i="17"/>
  <c r="R739" i="17"/>
  <c r="S739" i="17"/>
  <c r="R609" i="17"/>
  <c r="S609" i="17"/>
  <c r="R470" i="17"/>
  <c r="S470" i="17"/>
  <c r="R339" i="17"/>
  <c r="S339" i="17"/>
  <c r="R200" i="17"/>
  <c r="S200" i="17"/>
  <c r="R60" i="17"/>
  <c r="S60" i="17"/>
  <c r="S608" i="17"/>
  <c r="R608" i="17"/>
  <c r="S469" i="17"/>
  <c r="R469" i="17"/>
  <c r="R338" i="17"/>
  <c r="S338" i="17"/>
  <c r="R199" i="17"/>
  <c r="S199" i="17"/>
  <c r="R59" i="17"/>
  <c r="S59" i="17"/>
  <c r="S797" i="17"/>
  <c r="R797" i="17"/>
  <c r="S665" i="17"/>
  <c r="R665" i="17"/>
  <c r="S531" i="17"/>
  <c r="R531" i="17"/>
  <c r="S394" i="17"/>
  <c r="R394" i="17"/>
  <c r="S255" i="17"/>
  <c r="R255" i="17"/>
  <c r="S120" i="17"/>
  <c r="R120" i="17"/>
  <c r="R3443" i="17"/>
  <c r="S3443" i="17"/>
  <c r="R3315" i="17"/>
  <c r="S3315" i="17"/>
  <c r="R3184" i="17"/>
  <c r="S3184" i="17"/>
  <c r="R3054" i="17"/>
  <c r="S3054" i="17"/>
  <c r="R2926" i="17"/>
  <c r="S2926" i="17"/>
  <c r="R2802" i="17"/>
  <c r="S2802" i="17"/>
  <c r="R2673" i="17"/>
  <c r="S2673" i="17"/>
  <c r="R2545" i="17"/>
  <c r="S2545" i="17"/>
  <c r="R2416" i="17"/>
  <c r="S2416" i="17"/>
  <c r="R2286" i="17"/>
  <c r="S2286" i="17"/>
  <c r="R2159" i="17"/>
  <c r="S2159" i="17"/>
  <c r="R2030" i="17"/>
  <c r="S2030" i="17"/>
  <c r="R1899" i="17"/>
  <c r="S1899" i="17"/>
  <c r="S1767" i="17"/>
  <c r="R1767" i="17"/>
  <c r="S1637" i="17"/>
  <c r="R1637" i="17"/>
  <c r="S1504" i="17"/>
  <c r="R1504" i="17"/>
  <c r="S1372" i="17"/>
  <c r="R1372" i="17"/>
  <c r="S1242" i="17"/>
  <c r="R1242" i="17"/>
  <c r="S1109" i="17"/>
  <c r="R1109" i="17"/>
  <c r="S980" i="17"/>
  <c r="R980" i="17"/>
  <c r="R3593" i="17"/>
  <c r="S3593" i="17"/>
  <c r="R3465" i="17"/>
  <c r="S3465" i="17"/>
  <c r="R3354" i="17"/>
  <c r="S3354" i="17"/>
  <c r="R3225" i="17"/>
  <c r="S3225" i="17"/>
  <c r="R3094" i="17"/>
  <c r="S3094" i="17"/>
  <c r="R2965" i="17"/>
  <c r="S2965" i="17"/>
  <c r="R2714" i="17"/>
  <c r="S2714" i="17"/>
  <c r="R2584" i="17"/>
  <c r="S2584" i="17"/>
  <c r="R2455" i="17"/>
  <c r="S2455" i="17"/>
  <c r="R2325" i="17"/>
  <c r="S2325" i="17"/>
  <c r="R2197" i="17"/>
  <c r="S2197" i="17"/>
  <c r="R2070" i="17"/>
  <c r="S2070" i="17"/>
  <c r="R1940" i="17"/>
  <c r="S1940" i="17"/>
  <c r="R1808" i="17"/>
  <c r="S1808" i="17"/>
  <c r="R1677" i="17"/>
  <c r="S1677" i="17"/>
  <c r="R1543" i="17"/>
  <c r="S1543" i="17"/>
  <c r="R1411" i="17"/>
  <c r="S1411" i="17"/>
  <c r="R1283" i="17"/>
  <c r="S1283" i="17"/>
  <c r="R1148" i="17"/>
  <c r="S1148" i="17"/>
  <c r="R1019" i="17"/>
  <c r="S1019" i="17"/>
  <c r="R890" i="17"/>
  <c r="S890" i="17"/>
  <c r="R755" i="17"/>
  <c r="S755" i="17"/>
  <c r="S3560" i="17"/>
  <c r="R3560" i="17"/>
  <c r="R3449" i="17"/>
  <c r="S3449" i="17"/>
  <c r="R3321" i="17"/>
  <c r="S3321" i="17"/>
  <c r="R3190" i="17"/>
  <c r="S3190" i="17"/>
  <c r="R3060" i="17"/>
  <c r="S3060" i="17"/>
  <c r="R2932" i="17"/>
  <c r="S2932" i="17"/>
  <c r="R2808" i="17"/>
  <c r="S2808" i="17"/>
  <c r="R2679" i="17"/>
  <c r="S2679" i="17"/>
  <c r="R2551" i="17"/>
  <c r="S2551" i="17"/>
  <c r="R2422" i="17"/>
  <c r="S2422" i="17"/>
  <c r="R2292" i="17"/>
  <c r="S2292" i="17"/>
  <c r="R2166" i="17"/>
  <c r="S2166" i="17"/>
  <c r="R2036" i="17"/>
  <c r="S2036" i="17"/>
  <c r="R1905" i="17"/>
  <c r="S1905" i="17"/>
  <c r="S1643" i="17"/>
  <c r="R1643" i="17"/>
  <c r="R1510" i="17"/>
  <c r="S1510" i="17"/>
  <c r="R1378" i="17"/>
  <c r="S1378" i="17"/>
  <c r="S1248" i="17"/>
  <c r="R1248" i="17"/>
  <c r="S1115" i="17"/>
  <c r="R1115" i="17"/>
  <c r="S986" i="17"/>
  <c r="R986" i="17"/>
  <c r="S3607" i="17"/>
  <c r="R3607" i="17"/>
  <c r="S3479" i="17"/>
  <c r="R3479" i="17"/>
  <c r="S3368" i="17"/>
  <c r="R3368" i="17"/>
  <c r="S3239" i="17"/>
  <c r="R3239" i="17"/>
  <c r="S3109" i="17"/>
  <c r="R3109" i="17"/>
  <c r="S2979" i="17"/>
  <c r="R2979" i="17"/>
  <c r="R2853" i="17"/>
  <c r="S2853" i="17"/>
  <c r="R2728" i="17"/>
  <c r="S2728" i="17"/>
  <c r="R2598" i="17"/>
  <c r="S2598" i="17"/>
  <c r="R2470" i="17"/>
  <c r="S2470" i="17"/>
  <c r="R2339" i="17"/>
  <c r="S2339" i="17"/>
  <c r="R2212" i="17"/>
  <c r="S2212" i="17"/>
  <c r="R2084" i="17"/>
  <c r="S2084" i="17"/>
  <c r="R1954" i="17"/>
  <c r="S1954" i="17"/>
  <c r="R1821" i="17"/>
  <c r="S1821" i="17"/>
  <c r="R1692" i="17"/>
  <c r="S1692" i="17"/>
  <c r="R1558" i="17"/>
  <c r="S1558" i="17"/>
  <c r="R1426" i="17"/>
  <c r="S1426" i="17"/>
  <c r="S1297" i="17"/>
  <c r="R1297" i="17"/>
  <c r="S1162" i="17"/>
  <c r="R1162" i="17"/>
  <c r="S1033" i="17"/>
  <c r="R1033" i="17"/>
  <c r="R904" i="17"/>
  <c r="S904" i="17"/>
  <c r="R3502" i="17"/>
  <c r="S3502" i="17"/>
  <c r="R3391" i="17"/>
  <c r="S3391" i="17"/>
  <c r="S3262" i="17"/>
  <c r="R3262" i="17"/>
  <c r="S3133" i="17"/>
  <c r="R3133" i="17"/>
  <c r="R3002" i="17"/>
  <c r="S3002" i="17"/>
  <c r="R2876" i="17"/>
  <c r="S2876" i="17"/>
  <c r="R2750" i="17"/>
  <c r="S2750" i="17"/>
  <c r="R2621" i="17"/>
  <c r="S2621" i="17"/>
  <c r="R2493" i="17"/>
  <c r="S2493" i="17"/>
  <c r="R2363" i="17"/>
  <c r="S2363" i="17"/>
  <c r="R2234" i="17"/>
  <c r="S2234" i="17"/>
  <c r="R2107" i="17"/>
  <c r="S2107" i="17"/>
  <c r="R1846" i="17"/>
  <c r="S1846" i="17"/>
  <c r="R1715" i="17"/>
  <c r="S1715" i="17"/>
  <c r="R1582" i="17"/>
  <c r="S1582" i="17"/>
  <c r="R1449" i="17"/>
  <c r="S1449" i="17"/>
  <c r="R1320" i="17"/>
  <c r="S1320" i="17"/>
  <c r="R1187" i="17"/>
  <c r="S1187" i="17"/>
  <c r="R1057" i="17"/>
  <c r="S1057" i="17"/>
  <c r="R927" i="17"/>
  <c r="S927" i="17"/>
  <c r="S3589" i="17"/>
  <c r="R3589" i="17"/>
  <c r="R3461" i="17"/>
  <c r="S3461" i="17"/>
  <c r="R3350" i="17"/>
  <c r="S3350" i="17"/>
  <c r="R3221" i="17"/>
  <c r="S3221" i="17"/>
  <c r="R3090" i="17"/>
  <c r="S3090" i="17"/>
  <c r="R2961" i="17"/>
  <c r="S2961" i="17"/>
  <c r="R2710" i="17"/>
  <c r="S2710" i="17"/>
  <c r="R2580" i="17"/>
  <c r="S2580" i="17"/>
  <c r="R2451" i="17"/>
  <c r="S2451" i="17"/>
  <c r="R2321" i="17"/>
  <c r="S2321" i="17"/>
  <c r="R2194" i="17"/>
  <c r="S2194" i="17"/>
  <c r="R2066" i="17"/>
  <c r="S2066" i="17"/>
  <c r="R1936" i="17"/>
  <c r="S1936" i="17"/>
  <c r="R1804" i="17"/>
  <c r="S1804" i="17"/>
  <c r="R1673" i="17"/>
  <c r="S1673" i="17"/>
  <c r="R1539" i="17"/>
  <c r="S1539" i="17"/>
  <c r="R1407" i="17"/>
  <c r="S1407" i="17"/>
  <c r="R1279" i="17"/>
  <c r="S1279" i="17"/>
  <c r="R1144" i="17"/>
  <c r="S1144" i="17"/>
  <c r="R1015" i="17"/>
  <c r="S1015" i="17"/>
  <c r="R3620" i="17"/>
  <c r="S3620" i="17"/>
  <c r="S3492" i="17"/>
  <c r="R3492" i="17"/>
  <c r="R3381" i="17"/>
  <c r="S3381" i="17"/>
  <c r="R3252" i="17"/>
  <c r="S3252" i="17"/>
  <c r="R3123" i="17"/>
  <c r="S3123" i="17"/>
  <c r="R2992" i="17"/>
  <c r="S2992" i="17"/>
  <c r="R2866" i="17"/>
  <c r="S2866" i="17"/>
  <c r="R2740" i="17"/>
  <c r="S2740" i="17"/>
  <c r="R2611" i="17"/>
  <c r="S2611" i="17"/>
  <c r="R2483" i="17"/>
  <c r="S2483" i="17"/>
  <c r="R2353" i="17"/>
  <c r="S2353" i="17"/>
  <c r="R2224" i="17"/>
  <c r="S2224" i="17"/>
  <c r="R2097" i="17"/>
  <c r="S2097" i="17"/>
  <c r="R1968" i="17"/>
  <c r="S1968" i="17"/>
  <c r="S1835" i="17"/>
  <c r="R1835" i="17"/>
  <c r="S1705" i="17"/>
  <c r="R1705" i="17"/>
  <c r="R1571" i="17"/>
  <c r="S1571" i="17"/>
  <c r="R1439" i="17"/>
  <c r="S1439" i="17"/>
  <c r="S1310" i="17"/>
  <c r="R1310" i="17"/>
  <c r="S1176" i="17"/>
  <c r="R1176" i="17"/>
  <c r="S1046" i="17"/>
  <c r="R1046" i="17"/>
  <c r="S917" i="17"/>
  <c r="R917" i="17"/>
  <c r="R770" i="17"/>
  <c r="S770" i="17"/>
  <c r="R639" i="17"/>
  <c r="S639" i="17"/>
  <c r="R503" i="17"/>
  <c r="S503" i="17"/>
  <c r="R369" i="17"/>
  <c r="S369" i="17"/>
  <c r="R230" i="17"/>
  <c r="S230" i="17"/>
  <c r="R92" i="17"/>
  <c r="S92" i="17"/>
  <c r="R785" i="17"/>
  <c r="S785" i="17"/>
  <c r="R655" i="17"/>
  <c r="S655" i="17"/>
  <c r="R520" i="17"/>
  <c r="S520" i="17"/>
  <c r="R384" i="17"/>
  <c r="S384" i="17"/>
  <c r="R245" i="17"/>
  <c r="S245" i="17"/>
  <c r="R109" i="17"/>
  <c r="S109" i="17"/>
  <c r="R852" i="17"/>
  <c r="S852" i="17"/>
  <c r="R718" i="17"/>
  <c r="S718" i="17"/>
  <c r="S586" i="17"/>
  <c r="R586" i="17"/>
  <c r="S448" i="17"/>
  <c r="R448" i="17"/>
  <c r="R318" i="17"/>
  <c r="S318" i="17"/>
  <c r="R177" i="17"/>
  <c r="S177" i="17"/>
  <c r="R38" i="17"/>
  <c r="S38" i="17"/>
  <c r="S783" i="17"/>
  <c r="R783" i="17"/>
  <c r="S653" i="17"/>
  <c r="R653" i="17"/>
  <c r="S517" i="17"/>
  <c r="R517" i="17"/>
  <c r="S382" i="17"/>
  <c r="R382" i="17"/>
  <c r="S243" i="17"/>
  <c r="R243" i="17"/>
  <c r="S107" i="17"/>
  <c r="R107" i="17"/>
  <c r="R900" i="17"/>
  <c r="S900" i="17"/>
  <c r="R766" i="17"/>
  <c r="S766" i="17"/>
  <c r="R635" i="17"/>
  <c r="S635" i="17"/>
  <c r="R499" i="17"/>
  <c r="S499" i="17"/>
  <c r="R365" i="17"/>
  <c r="S365" i="17"/>
  <c r="R226" i="17"/>
  <c r="S226" i="17"/>
  <c r="R87" i="17"/>
  <c r="S87" i="17"/>
  <c r="S833" i="17"/>
  <c r="R833" i="17"/>
  <c r="S699" i="17"/>
  <c r="R699" i="17"/>
  <c r="S566" i="17"/>
  <c r="R566" i="17"/>
  <c r="S429" i="17"/>
  <c r="R429" i="17"/>
  <c r="S294" i="17"/>
  <c r="R294" i="17"/>
  <c r="S157" i="17"/>
  <c r="R157" i="17"/>
  <c r="S17" i="17"/>
  <c r="R17" i="17"/>
  <c r="R565" i="17"/>
  <c r="S565" i="17"/>
  <c r="R428" i="17"/>
  <c r="S428" i="17"/>
  <c r="S293" i="17"/>
  <c r="R293" i="17"/>
  <c r="S156" i="17"/>
  <c r="R156" i="17"/>
  <c r="S16" i="17"/>
  <c r="R16" i="17"/>
  <c r="S754" i="17"/>
  <c r="R754" i="17"/>
  <c r="S623" i="17"/>
  <c r="R623" i="17"/>
  <c r="S485" i="17"/>
  <c r="R485" i="17"/>
  <c r="S354" i="17"/>
  <c r="R354" i="17"/>
  <c r="S214" i="17"/>
  <c r="R214" i="17"/>
  <c r="S74" i="17"/>
  <c r="R74" i="17"/>
  <c r="S3491" i="17"/>
  <c r="R3491" i="17"/>
  <c r="S3380" i="17"/>
  <c r="R3380" i="17"/>
  <c r="S3122" i="17"/>
  <c r="R3122" i="17"/>
  <c r="S2739" i="17"/>
  <c r="R2739" i="17"/>
  <c r="S2352" i="17"/>
  <c r="R2352" i="17"/>
  <c r="S1967" i="17"/>
  <c r="R1967" i="17"/>
  <c r="R1704" i="17"/>
  <c r="S1704" i="17"/>
  <c r="R1570" i="17"/>
  <c r="S1570" i="17"/>
  <c r="R1438" i="17"/>
  <c r="S1438" i="17"/>
  <c r="S1309" i="17"/>
  <c r="R1309" i="17"/>
  <c r="S1045" i="17"/>
  <c r="R1045" i="17"/>
  <c r="R3611" i="17"/>
  <c r="S3611" i="17"/>
  <c r="R3483" i="17"/>
  <c r="S3483" i="17"/>
  <c r="R3372" i="17"/>
  <c r="S3372" i="17"/>
  <c r="R3243" i="17"/>
  <c r="S3243" i="17"/>
  <c r="R3113" i="17"/>
  <c r="S3113" i="17"/>
  <c r="R2983" i="17"/>
  <c r="S2983" i="17"/>
  <c r="R2857" i="17"/>
  <c r="S2857" i="17"/>
  <c r="R2732" i="17"/>
  <c r="S2732" i="17"/>
  <c r="R2602" i="17"/>
  <c r="S2602" i="17"/>
  <c r="R2474" i="17"/>
  <c r="S2474" i="17"/>
  <c r="R2343" i="17"/>
  <c r="S2343" i="17"/>
  <c r="R2215" i="17"/>
  <c r="S2215" i="17"/>
  <c r="R2088" i="17"/>
  <c r="S2088" i="17"/>
  <c r="R1959" i="17"/>
  <c r="S1959" i="17"/>
  <c r="S1826" i="17"/>
  <c r="R1826" i="17"/>
  <c r="S1696" i="17"/>
  <c r="R1696" i="17"/>
  <c r="S1562" i="17"/>
  <c r="R1562" i="17"/>
  <c r="S1430" i="17"/>
  <c r="R1430" i="17"/>
  <c r="R1301" i="17"/>
  <c r="S1301" i="17"/>
  <c r="R1166" i="17"/>
  <c r="S1166" i="17"/>
  <c r="R1037" i="17"/>
  <c r="S1037" i="17"/>
  <c r="R2" i="17"/>
  <c r="S3507" i="17"/>
  <c r="R3507" i="17"/>
  <c r="S3396" i="17"/>
  <c r="R3396" i="17"/>
  <c r="S3267" i="17"/>
  <c r="R3267" i="17"/>
  <c r="S3138" i="17"/>
  <c r="R3138" i="17"/>
  <c r="S3007" i="17"/>
  <c r="R3007" i="17"/>
  <c r="S2881" i="17"/>
  <c r="R2881" i="17"/>
  <c r="S2755" i="17"/>
  <c r="R2755" i="17"/>
  <c r="S2626" i="17"/>
  <c r="R2626" i="17"/>
  <c r="S2498" i="17"/>
  <c r="R2498" i="17"/>
  <c r="S2368" i="17"/>
  <c r="R2368" i="17"/>
  <c r="S2239" i="17"/>
  <c r="R2239" i="17"/>
  <c r="S2112" i="17"/>
  <c r="R2112" i="17"/>
  <c r="S1982" i="17"/>
  <c r="R1982" i="17"/>
  <c r="R1720" i="17"/>
  <c r="S1720" i="17"/>
  <c r="R1588" i="17"/>
  <c r="S1588" i="17"/>
  <c r="R1454" i="17"/>
  <c r="S1454" i="17"/>
  <c r="S1325" i="17"/>
  <c r="R1325" i="17"/>
  <c r="S1192" i="17"/>
  <c r="R1192" i="17"/>
  <c r="S1062" i="17"/>
  <c r="R1062" i="17"/>
  <c r="R3499" i="17"/>
  <c r="S3499" i="17"/>
  <c r="R3388" i="17"/>
  <c r="S3388" i="17"/>
  <c r="R3259" i="17"/>
  <c r="S3259" i="17"/>
  <c r="R3130" i="17"/>
  <c r="S3130" i="17"/>
  <c r="R2999" i="17"/>
  <c r="S2999" i="17"/>
  <c r="R2873" i="17"/>
  <c r="S2873" i="17"/>
  <c r="R2747" i="17"/>
  <c r="S2747" i="17"/>
  <c r="R2618" i="17"/>
  <c r="S2618" i="17"/>
  <c r="R2490" i="17"/>
  <c r="S2490" i="17"/>
  <c r="R2360" i="17"/>
  <c r="S2360" i="17"/>
  <c r="R2231" i="17"/>
  <c r="S2231" i="17"/>
  <c r="R2104" i="17"/>
  <c r="S2104" i="17"/>
  <c r="R1975" i="17"/>
  <c r="S1975" i="17"/>
  <c r="S1843" i="17"/>
  <c r="R1843" i="17"/>
  <c r="S1712" i="17"/>
  <c r="R1712" i="17"/>
  <c r="S1579" i="17"/>
  <c r="R1579" i="17"/>
  <c r="S1446" i="17"/>
  <c r="R1446" i="17"/>
  <c r="R1317" i="17"/>
  <c r="S1317" i="17"/>
  <c r="R1184" i="17"/>
  <c r="S1184" i="17"/>
  <c r="R1053" i="17"/>
  <c r="S1053" i="17"/>
  <c r="R3610" i="17"/>
  <c r="S3610" i="17"/>
  <c r="S3482" i="17"/>
  <c r="R3482" i="17"/>
  <c r="S3371" i="17"/>
  <c r="R3371" i="17"/>
  <c r="S3242" i="17"/>
  <c r="R3242" i="17"/>
  <c r="S3112" i="17"/>
  <c r="R3112" i="17"/>
  <c r="S2982" i="17"/>
  <c r="R2982" i="17"/>
  <c r="S2856" i="17"/>
  <c r="R2856" i="17"/>
  <c r="S2731" i="17"/>
  <c r="R2731" i="17"/>
  <c r="S2601" i="17"/>
  <c r="R2601" i="17"/>
  <c r="S2473" i="17"/>
  <c r="R2473" i="17"/>
  <c r="S2342" i="17"/>
  <c r="R2342" i="17"/>
  <c r="S2087" i="17"/>
  <c r="R2087" i="17"/>
  <c r="S1958" i="17"/>
  <c r="R1958" i="17"/>
  <c r="R1825" i="17"/>
  <c r="S1825" i="17"/>
  <c r="R1695" i="17"/>
  <c r="S1695" i="17"/>
  <c r="R1561" i="17"/>
  <c r="S1561" i="17"/>
  <c r="R1429" i="17"/>
  <c r="S1429" i="17"/>
  <c r="R1300" i="17"/>
  <c r="S1300" i="17"/>
  <c r="R1165" i="17"/>
  <c r="S1165" i="17"/>
  <c r="R1036" i="17"/>
  <c r="S1036" i="17"/>
  <c r="R907" i="17"/>
  <c r="S907" i="17"/>
  <c r="R3521" i="17"/>
  <c r="S3521" i="17"/>
  <c r="S3410" i="17"/>
  <c r="R3410" i="17"/>
  <c r="S3281" i="17"/>
  <c r="R3281" i="17"/>
  <c r="S3151" i="17"/>
  <c r="R3151" i="17"/>
  <c r="S3021" i="17"/>
  <c r="R3021" i="17"/>
  <c r="S3538" i="17"/>
  <c r="R3538" i="17"/>
  <c r="R3427" i="17"/>
  <c r="S3427" i="17"/>
  <c r="R3299" i="17"/>
  <c r="S3299" i="17"/>
  <c r="R3168" i="17"/>
  <c r="S3168" i="17"/>
  <c r="R3038" i="17"/>
  <c r="S3038" i="17"/>
  <c r="R2910" i="17"/>
  <c r="S2910" i="17"/>
  <c r="R2786" i="17"/>
  <c r="S2786" i="17"/>
  <c r="R2657" i="17"/>
  <c r="S2657" i="17"/>
  <c r="R2529" i="17"/>
  <c r="S2529" i="17"/>
  <c r="R2399" i="17"/>
  <c r="S2399" i="17"/>
  <c r="R2270" i="17"/>
  <c r="S2270" i="17"/>
  <c r="R2143" i="17"/>
  <c r="S2143" i="17"/>
  <c r="R2013" i="17"/>
  <c r="S2013" i="17"/>
  <c r="R1884" i="17"/>
  <c r="S1884" i="17"/>
  <c r="S1751" i="17"/>
  <c r="R1751" i="17"/>
  <c r="S1622" i="17"/>
  <c r="R1622" i="17"/>
  <c r="S1488" i="17"/>
  <c r="R1488" i="17"/>
  <c r="S1356" i="17"/>
  <c r="R1356" i="17"/>
  <c r="S1225" i="17"/>
  <c r="R1225" i="17"/>
  <c r="S1093" i="17"/>
  <c r="R1093" i="17"/>
  <c r="S964" i="17"/>
  <c r="R964" i="17"/>
  <c r="R3577" i="17"/>
  <c r="S3577" i="17"/>
  <c r="R3338" i="17"/>
  <c r="S3338" i="17"/>
  <c r="R3208" i="17"/>
  <c r="S3208" i="17"/>
  <c r="R3498" i="17"/>
  <c r="S3498" i="17"/>
  <c r="R3387" i="17"/>
  <c r="S3387" i="17"/>
  <c r="R3258" i="17"/>
  <c r="S3258" i="17"/>
  <c r="R3129" i="17"/>
  <c r="S3129" i="17"/>
  <c r="R2998" i="17"/>
  <c r="S2998" i="17"/>
  <c r="R2872" i="17"/>
  <c r="S2872" i="17"/>
  <c r="R2746" i="17"/>
  <c r="S2746" i="17"/>
  <c r="R2617" i="17"/>
  <c r="S2617" i="17"/>
  <c r="R2489" i="17"/>
  <c r="S2489" i="17"/>
  <c r="R2359" i="17"/>
  <c r="S2359" i="17"/>
  <c r="R2230" i="17"/>
  <c r="S2230" i="17"/>
  <c r="R2103" i="17"/>
  <c r="S2103" i="17"/>
  <c r="R1974" i="17"/>
  <c r="S1974" i="17"/>
  <c r="S1842" i="17"/>
  <c r="R1842" i="17"/>
  <c r="S1711" i="17"/>
  <c r="R1711" i="17"/>
  <c r="S1578" i="17"/>
  <c r="R1578" i="17"/>
  <c r="S1445" i="17"/>
  <c r="R1445" i="17"/>
  <c r="S1316" i="17"/>
  <c r="R1316" i="17"/>
  <c r="S1182" i="17"/>
  <c r="R1182" i="17"/>
  <c r="S1052" i="17"/>
  <c r="R1052" i="17"/>
  <c r="S923" i="17"/>
  <c r="R923" i="17"/>
  <c r="R3537" i="17"/>
  <c r="S3537" i="17"/>
  <c r="S3426" i="17"/>
  <c r="R3426" i="17"/>
  <c r="S3298" i="17"/>
  <c r="R3298" i="17"/>
  <c r="S3167" i="17"/>
  <c r="R3167" i="17"/>
  <c r="S2863" i="17"/>
  <c r="R2863" i="17"/>
  <c r="S2737" i="17"/>
  <c r="R2737" i="17"/>
  <c r="S2608" i="17"/>
  <c r="R2608" i="17"/>
  <c r="S2480" i="17"/>
  <c r="R2480" i="17"/>
  <c r="S2350" i="17"/>
  <c r="R2350" i="17"/>
  <c r="R2221" i="17"/>
  <c r="S2221" i="17"/>
  <c r="R2094" i="17"/>
  <c r="S2094" i="17"/>
  <c r="R1965" i="17"/>
  <c r="S1965" i="17"/>
  <c r="R1832" i="17"/>
  <c r="S1832" i="17"/>
  <c r="R1703" i="17"/>
  <c r="S1703" i="17"/>
  <c r="R1568" i="17"/>
  <c r="S1568" i="17"/>
  <c r="R1436" i="17"/>
  <c r="S1436" i="17"/>
  <c r="R1307" i="17"/>
  <c r="S1307" i="17"/>
  <c r="R1173" i="17"/>
  <c r="S1173" i="17"/>
  <c r="R1043" i="17"/>
  <c r="S1043" i="17"/>
  <c r="R914" i="17"/>
  <c r="S914" i="17"/>
  <c r="R780" i="17"/>
  <c r="S780" i="17"/>
  <c r="S3584" i="17"/>
  <c r="R3584" i="17"/>
  <c r="R3456" i="17"/>
  <c r="S3456" i="17"/>
  <c r="S3175" i="17"/>
  <c r="R3175" i="17"/>
  <c r="S3045" i="17"/>
  <c r="R3045" i="17"/>
  <c r="S2917" i="17"/>
  <c r="R2917" i="17"/>
  <c r="R2793" i="17"/>
  <c r="S2793" i="17"/>
  <c r="S2664" i="17"/>
  <c r="R2664" i="17"/>
  <c r="R2536" i="17"/>
  <c r="S2536" i="17"/>
  <c r="S2406" i="17"/>
  <c r="R2406" i="17"/>
  <c r="R2277" i="17"/>
  <c r="S2277" i="17"/>
  <c r="R2150" i="17"/>
  <c r="S2150" i="17"/>
  <c r="R2020" i="17"/>
  <c r="S2020" i="17"/>
  <c r="R1891" i="17"/>
  <c r="S1891" i="17"/>
  <c r="R1758" i="17"/>
  <c r="S1758" i="17"/>
  <c r="R1629" i="17"/>
  <c r="S1629" i="17"/>
  <c r="R1495" i="17"/>
  <c r="S1495" i="17"/>
  <c r="R1363" i="17"/>
  <c r="S1363" i="17"/>
  <c r="R1233" i="17"/>
  <c r="S1233" i="17"/>
  <c r="R1100" i="17"/>
  <c r="S1100" i="17"/>
  <c r="R971" i="17"/>
  <c r="S971" i="17"/>
  <c r="R840" i="17"/>
  <c r="S840" i="17"/>
  <c r="R706" i="17"/>
  <c r="S706" i="17"/>
  <c r="S3512" i="17"/>
  <c r="R3512" i="17"/>
  <c r="S3136" i="17"/>
  <c r="R3136" i="17"/>
  <c r="S3005" i="17"/>
  <c r="R3005" i="17"/>
  <c r="S2879" i="17"/>
  <c r="R2879" i="17"/>
  <c r="S2753" i="17"/>
  <c r="R2753" i="17"/>
  <c r="S2624" i="17"/>
  <c r="R2624" i="17"/>
  <c r="S2496" i="17"/>
  <c r="R2496" i="17"/>
  <c r="S2366" i="17"/>
  <c r="R2366" i="17"/>
  <c r="S2237" i="17"/>
  <c r="R2237" i="17"/>
  <c r="S2110" i="17"/>
  <c r="R2110" i="17"/>
  <c r="S1980" i="17"/>
  <c r="R1980" i="17"/>
  <c r="S1849" i="17"/>
  <c r="R1849" i="17"/>
  <c r="S1718" i="17"/>
  <c r="R1718" i="17"/>
  <c r="S1585" i="17"/>
  <c r="R1585" i="17"/>
  <c r="S1452" i="17"/>
  <c r="R1452" i="17"/>
  <c r="S1323" i="17"/>
  <c r="R1323" i="17"/>
  <c r="S1190" i="17"/>
  <c r="R1190" i="17"/>
  <c r="S1060" i="17"/>
  <c r="R1060" i="17"/>
  <c r="S930" i="17"/>
  <c r="R930" i="17"/>
  <c r="S798" i="17"/>
  <c r="R798" i="17"/>
  <c r="S3600" i="17"/>
  <c r="R3600" i="17"/>
  <c r="S3472" i="17"/>
  <c r="R3472" i="17"/>
  <c r="R3409" i="17"/>
  <c r="S3409" i="17"/>
  <c r="R3280" i="17"/>
  <c r="S3280" i="17"/>
  <c r="R3150" i="17"/>
  <c r="S3150" i="17"/>
  <c r="R3020" i="17"/>
  <c r="S3020" i="17"/>
  <c r="R2894" i="17"/>
  <c r="S2894" i="17"/>
  <c r="R2768" i="17"/>
  <c r="S2768" i="17"/>
  <c r="R2639" i="17"/>
  <c r="S2639" i="17"/>
  <c r="R2511" i="17"/>
  <c r="S2511" i="17"/>
  <c r="R2381" i="17"/>
  <c r="S2381" i="17"/>
  <c r="R2252" i="17"/>
  <c r="S2252" i="17"/>
  <c r="R2125" i="17"/>
  <c r="S2125" i="17"/>
  <c r="R1994" i="17"/>
  <c r="S1994" i="17"/>
  <c r="S1733" i="17"/>
  <c r="R1733" i="17"/>
  <c r="R3337" i="17"/>
  <c r="S3337" i="17"/>
  <c r="R3207" i="17"/>
  <c r="S3207" i="17"/>
  <c r="R3077" i="17"/>
  <c r="S3077" i="17"/>
  <c r="R2948" i="17"/>
  <c r="S2948" i="17"/>
  <c r="R2824" i="17"/>
  <c r="S2824" i="17"/>
  <c r="R2696" i="17"/>
  <c r="S2696" i="17"/>
  <c r="R2567" i="17"/>
  <c r="S2567" i="17"/>
  <c r="R2438" i="17"/>
  <c r="S2438" i="17"/>
  <c r="R2308" i="17"/>
  <c r="S2308" i="17"/>
  <c r="R2181" i="17"/>
  <c r="S2181" i="17"/>
  <c r="S2053" i="17"/>
  <c r="R2053" i="17"/>
  <c r="R3626" i="17"/>
  <c r="S3626" i="17"/>
  <c r="R1660" i="17"/>
  <c r="S1660" i="17"/>
  <c r="S1526" i="17"/>
  <c r="R1526" i="17"/>
  <c r="S1394" i="17"/>
  <c r="R1394" i="17"/>
  <c r="R1266" i="17"/>
  <c r="S1266" i="17"/>
  <c r="R3361" i="17"/>
  <c r="S3361" i="17"/>
  <c r="R3232" i="17"/>
  <c r="S3232" i="17"/>
  <c r="R3101" i="17"/>
  <c r="S3101" i="17"/>
  <c r="R2972" i="17"/>
  <c r="S2972" i="17"/>
  <c r="R2846" i="17"/>
  <c r="S2846" i="17"/>
  <c r="R2721" i="17"/>
  <c r="S2721" i="17"/>
  <c r="R2591" i="17"/>
  <c r="S2591" i="17"/>
  <c r="R2462" i="17"/>
  <c r="S2462" i="17"/>
  <c r="R2332" i="17"/>
  <c r="S2332" i="17"/>
  <c r="R2204" i="17"/>
  <c r="S2204" i="17"/>
  <c r="R2077" i="17"/>
  <c r="S2077" i="17"/>
  <c r="R1947" i="17"/>
  <c r="S1947" i="17"/>
  <c r="R3618" i="17"/>
  <c r="S3618" i="17"/>
  <c r="R3490" i="17"/>
  <c r="S3490" i="17"/>
  <c r="R1603" i="17"/>
  <c r="S1603" i="17"/>
  <c r="R1466" i="17"/>
  <c r="S1466" i="17"/>
  <c r="R1338" i="17"/>
  <c r="S1338" i="17"/>
  <c r="S1206" i="17"/>
  <c r="R1206" i="17"/>
  <c r="S1075" i="17"/>
  <c r="R1075" i="17"/>
  <c r="S945" i="17"/>
  <c r="R945" i="17"/>
  <c r="R3567" i="17"/>
  <c r="S3567" i="17"/>
  <c r="S3328" i="17"/>
  <c r="R3328" i="17"/>
  <c r="S3198" i="17"/>
  <c r="R3198" i="17"/>
  <c r="S3068" i="17"/>
  <c r="R3068" i="17"/>
  <c r="R2939" i="17"/>
  <c r="S2939" i="17"/>
  <c r="R2815" i="17"/>
  <c r="S2815" i="17"/>
  <c r="R2686" i="17"/>
  <c r="S2686" i="17"/>
  <c r="R2558" i="17"/>
  <c r="S2558" i="17"/>
  <c r="R2429" i="17"/>
  <c r="S2429" i="17"/>
  <c r="R2299" i="17"/>
  <c r="S2299" i="17"/>
  <c r="R2172" i="17"/>
  <c r="S2172" i="17"/>
  <c r="R2043" i="17"/>
  <c r="S2043" i="17"/>
  <c r="R1912" i="17"/>
  <c r="S1912" i="17"/>
  <c r="R1781" i="17"/>
  <c r="S1781" i="17"/>
  <c r="R1517" i="17"/>
  <c r="S1517" i="17"/>
  <c r="R1385" i="17"/>
  <c r="S1385" i="17"/>
  <c r="S1255" i="17"/>
  <c r="R1255" i="17"/>
  <c r="S1122" i="17"/>
  <c r="R1122" i="17"/>
  <c r="R3590" i="17"/>
  <c r="S3590" i="17"/>
  <c r="R3462" i="17"/>
  <c r="S3462" i="17"/>
  <c r="R3351" i="17"/>
  <c r="S3351" i="17"/>
  <c r="S3222" i="17"/>
  <c r="R3222" i="17"/>
  <c r="R3091" i="17"/>
  <c r="S3091" i="17"/>
  <c r="R2962" i="17"/>
  <c r="S2962" i="17"/>
  <c r="R2838" i="17"/>
  <c r="S2838" i="17"/>
  <c r="R2711" i="17"/>
  <c r="S2711" i="17"/>
  <c r="R2581" i="17"/>
  <c r="S2581" i="17"/>
  <c r="R2452" i="17"/>
  <c r="S2452" i="17"/>
  <c r="R2322" i="17"/>
  <c r="S2322" i="17"/>
  <c r="R2195" i="17"/>
  <c r="S2195" i="17"/>
  <c r="R2067" i="17"/>
  <c r="S2067" i="17"/>
  <c r="R1937" i="17"/>
  <c r="S1937" i="17"/>
  <c r="R1805" i="17"/>
  <c r="S1805" i="17"/>
  <c r="R1674" i="17"/>
  <c r="S1674" i="17"/>
  <c r="R1540" i="17"/>
  <c r="S1540" i="17"/>
  <c r="R1408" i="17"/>
  <c r="S1408" i="17"/>
  <c r="R1280" i="17"/>
  <c r="S1280" i="17"/>
  <c r="R1145" i="17"/>
  <c r="S1145" i="17"/>
  <c r="R1016" i="17"/>
  <c r="S1016" i="17"/>
  <c r="R887" i="17"/>
  <c r="S887" i="17"/>
  <c r="R3549" i="17"/>
  <c r="S3549" i="17"/>
  <c r="R3438" i="17"/>
  <c r="S3438" i="17"/>
  <c r="R3310" i="17"/>
  <c r="S3310" i="17"/>
  <c r="R3179" i="17"/>
  <c r="S3179" i="17"/>
  <c r="R3049" i="17"/>
  <c r="S3049" i="17"/>
  <c r="R2921" i="17"/>
  <c r="S2921" i="17"/>
  <c r="R2797" i="17"/>
  <c r="S2797" i="17"/>
  <c r="R2668" i="17"/>
  <c r="S2668" i="17"/>
  <c r="R2540" i="17"/>
  <c r="S2540" i="17"/>
  <c r="R2411" i="17"/>
  <c r="S2411" i="17"/>
  <c r="R2281" i="17"/>
  <c r="S2281" i="17"/>
  <c r="R2154" i="17"/>
  <c r="S2154" i="17"/>
  <c r="R2024" i="17"/>
  <c r="S2024" i="17"/>
  <c r="R1894" i="17"/>
  <c r="S1894" i="17"/>
  <c r="R1762" i="17"/>
  <c r="S1762" i="17"/>
  <c r="R1633" i="17"/>
  <c r="S1633" i="17"/>
  <c r="R1499" i="17"/>
  <c r="S1499" i="17"/>
  <c r="R1367" i="17"/>
  <c r="S1367" i="17"/>
  <c r="R1237" i="17"/>
  <c r="S1237" i="17"/>
  <c r="R1104" i="17"/>
  <c r="S1104" i="17"/>
  <c r="R975" i="17"/>
  <c r="S975" i="17"/>
  <c r="S3580" i="17"/>
  <c r="R3580" i="17"/>
  <c r="S3452" i="17"/>
  <c r="R3452" i="17"/>
  <c r="R3341" i="17"/>
  <c r="S3341" i="17"/>
  <c r="R3211" i="17"/>
  <c r="S3211" i="17"/>
  <c r="R3081" i="17"/>
  <c r="S3081" i="17"/>
  <c r="R2952" i="17"/>
  <c r="S2952" i="17"/>
  <c r="R2829" i="17"/>
  <c r="S2829" i="17"/>
  <c r="R2700" i="17"/>
  <c r="S2700" i="17"/>
  <c r="R2571" i="17"/>
  <c r="S2571" i="17"/>
  <c r="R2442" i="17"/>
  <c r="S2442" i="17"/>
  <c r="R2312" i="17"/>
  <c r="S2312" i="17"/>
  <c r="R2185" i="17"/>
  <c r="S2185" i="17"/>
  <c r="R2057" i="17"/>
  <c r="S2057" i="17"/>
  <c r="R1929" i="17"/>
  <c r="S1929" i="17"/>
  <c r="S1794" i="17"/>
  <c r="R1794" i="17"/>
  <c r="S1664" i="17"/>
  <c r="R1664" i="17"/>
  <c r="R1530" i="17"/>
  <c r="S1530" i="17"/>
  <c r="R1398" i="17"/>
  <c r="S1398" i="17"/>
  <c r="S1270" i="17"/>
  <c r="R1270" i="17"/>
  <c r="S1135" i="17"/>
  <c r="R1135" i="17"/>
  <c r="S1006" i="17"/>
  <c r="R1006" i="17"/>
  <c r="R862" i="17"/>
  <c r="S862" i="17"/>
  <c r="R728" i="17"/>
  <c r="S728" i="17"/>
  <c r="R596" i="17"/>
  <c r="S596" i="17"/>
  <c r="R459" i="17"/>
  <c r="S459" i="17"/>
  <c r="R328" i="17"/>
  <c r="S328" i="17"/>
  <c r="R189" i="17"/>
  <c r="S189" i="17"/>
  <c r="R48" i="17"/>
  <c r="S48" i="17"/>
  <c r="R744" i="17"/>
  <c r="S744" i="17"/>
  <c r="R613" i="17"/>
  <c r="S613" i="17"/>
  <c r="R475" i="17"/>
  <c r="S475" i="17"/>
  <c r="R344" i="17"/>
  <c r="S344" i="17"/>
  <c r="R204" i="17"/>
  <c r="S204" i="17"/>
  <c r="R64" i="17"/>
  <c r="S64" i="17"/>
  <c r="R811" i="17"/>
  <c r="S811" i="17"/>
  <c r="S678" i="17"/>
  <c r="R678" i="17"/>
  <c r="S544" i="17"/>
  <c r="R544" i="17"/>
  <c r="S407" i="17"/>
  <c r="R407" i="17"/>
  <c r="R272" i="17"/>
  <c r="S272" i="17"/>
  <c r="R135" i="17"/>
  <c r="S135" i="17"/>
  <c r="S909" i="17"/>
  <c r="R909" i="17"/>
  <c r="S775" i="17"/>
  <c r="R775" i="17"/>
  <c r="S645" i="17"/>
  <c r="R645" i="17"/>
  <c r="S508" i="17"/>
  <c r="R508" i="17"/>
  <c r="S374" i="17"/>
  <c r="R374" i="17"/>
  <c r="S235" i="17"/>
  <c r="R235" i="17"/>
  <c r="S97" i="17"/>
  <c r="R97" i="17"/>
  <c r="S892" i="17"/>
  <c r="R892" i="17"/>
  <c r="S758" i="17"/>
  <c r="R758" i="17"/>
  <c r="S626" i="17"/>
  <c r="R626" i="17"/>
  <c r="S491" i="17"/>
  <c r="R491" i="17"/>
  <c r="S357" i="17"/>
  <c r="R357" i="17"/>
  <c r="S217" i="17"/>
  <c r="R217" i="17"/>
  <c r="S77" i="17"/>
  <c r="R77" i="17"/>
  <c r="S824" i="17"/>
  <c r="R824" i="17"/>
  <c r="S691" i="17"/>
  <c r="R691" i="17"/>
  <c r="S558" i="17"/>
  <c r="R558" i="17"/>
  <c r="S421" i="17"/>
  <c r="R421" i="17"/>
  <c r="S286" i="17"/>
  <c r="R286" i="17"/>
  <c r="S148" i="17"/>
  <c r="R148" i="17"/>
  <c r="R690" i="17"/>
  <c r="S690" i="17"/>
  <c r="S557" i="17"/>
  <c r="R557" i="17"/>
  <c r="S420" i="17"/>
  <c r="R420" i="17"/>
  <c r="R285" i="17"/>
  <c r="S285" i="17"/>
  <c r="R147" i="17"/>
  <c r="S147" i="17"/>
  <c r="R7" i="17"/>
  <c r="S7" i="17"/>
  <c r="S746" i="17"/>
  <c r="R746" i="17"/>
  <c r="S615" i="17"/>
  <c r="R615" i="17"/>
  <c r="S477" i="17"/>
  <c r="R477" i="17"/>
  <c r="S346" i="17"/>
  <c r="R346" i="17"/>
  <c r="S206" i="17"/>
  <c r="R206" i="17"/>
  <c r="S66" i="17"/>
  <c r="R66" i="17"/>
  <c r="S1163" i="17"/>
  <c r="R1163" i="17"/>
  <c r="S1034" i="17"/>
  <c r="R1034" i="17"/>
  <c r="R905" i="17"/>
  <c r="S905" i="17"/>
  <c r="S3527" i="17"/>
  <c r="R3527" i="17"/>
  <c r="R3416" i="17"/>
  <c r="S3416" i="17"/>
  <c r="R3288" i="17"/>
  <c r="S3288" i="17"/>
  <c r="R3157" i="17"/>
  <c r="S3157" i="17"/>
  <c r="R3027" i="17"/>
  <c r="S3027" i="17"/>
  <c r="R2899" i="17"/>
  <c r="S2899" i="17"/>
  <c r="R2775" i="17"/>
  <c r="S2775" i="17"/>
  <c r="R2646" i="17"/>
  <c r="S2646" i="17"/>
  <c r="R2518" i="17"/>
  <c r="S2518" i="17"/>
  <c r="R2388" i="17"/>
  <c r="S2388" i="17"/>
  <c r="R2259" i="17"/>
  <c r="S2259" i="17"/>
  <c r="R2132" i="17"/>
  <c r="S2132" i="17"/>
  <c r="R2003" i="17"/>
  <c r="S2003" i="17"/>
  <c r="R1873" i="17"/>
  <c r="S1873" i="17"/>
  <c r="R1740" i="17"/>
  <c r="S1740" i="17"/>
  <c r="R1611" i="17"/>
  <c r="S1611" i="17"/>
  <c r="R1475" i="17"/>
  <c r="S1475" i="17"/>
  <c r="R1345" i="17"/>
  <c r="S1345" i="17"/>
  <c r="S1214" i="17"/>
  <c r="R1214" i="17"/>
  <c r="S1082" i="17"/>
  <c r="R1082" i="17"/>
  <c r="R952" i="17"/>
  <c r="S952" i="17"/>
  <c r="R3550" i="17"/>
  <c r="S3550" i="17"/>
  <c r="R3439" i="17"/>
  <c r="S3439" i="17"/>
  <c r="S3311" i="17"/>
  <c r="R3311" i="17"/>
  <c r="S3180" i="17"/>
  <c r="R3180" i="17"/>
  <c r="R3050" i="17"/>
  <c r="S3050" i="17"/>
  <c r="R2922" i="17"/>
  <c r="S2922" i="17"/>
  <c r="R2798" i="17"/>
  <c r="S2798" i="17"/>
  <c r="R2669" i="17"/>
  <c r="S2669" i="17"/>
  <c r="R2541" i="17"/>
  <c r="S2541" i="17"/>
  <c r="R2412" i="17"/>
  <c r="S2412" i="17"/>
  <c r="R2282" i="17"/>
  <c r="S2282" i="17"/>
  <c r="R2155" i="17"/>
  <c r="S2155" i="17"/>
  <c r="R2025" i="17"/>
  <c r="S2025" i="17"/>
  <c r="R1895" i="17"/>
  <c r="S1895" i="17"/>
  <c r="R1763" i="17"/>
  <c r="S1763" i="17"/>
  <c r="R1634" i="17"/>
  <c r="S1634" i="17"/>
  <c r="R1500" i="17"/>
  <c r="S1500" i="17"/>
  <c r="R1368" i="17"/>
  <c r="S1368" i="17"/>
  <c r="R1238" i="17"/>
  <c r="S1238" i="17"/>
  <c r="R1105" i="17"/>
  <c r="S1105" i="17"/>
  <c r="R976" i="17"/>
  <c r="S976" i="17"/>
  <c r="R845" i="17"/>
  <c r="S845" i="17"/>
  <c r="R3509" i="17"/>
  <c r="S3509" i="17"/>
  <c r="R3398" i="17"/>
  <c r="S3398" i="17"/>
  <c r="R3269" i="17"/>
  <c r="S3269" i="17"/>
  <c r="R3140" i="17"/>
  <c r="S3140" i="17"/>
  <c r="R3009" i="17"/>
  <c r="S3009" i="17"/>
  <c r="R2883" i="17"/>
  <c r="S2883" i="17"/>
  <c r="R2757" i="17"/>
  <c r="S2757" i="17"/>
  <c r="R2628" i="17"/>
  <c r="S2628" i="17"/>
  <c r="R2500" i="17"/>
  <c r="S2500" i="17"/>
  <c r="R2370" i="17"/>
  <c r="S2370" i="17"/>
  <c r="R2241" i="17"/>
  <c r="S2241" i="17"/>
  <c r="R2114" i="17"/>
  <c r="S2114" i="17"/>
  <c r="R1984" i="17"/>
  <c r="S1984" i="17"/>
  <c r="R1855" i="17"/>
  <c r="S1855" i="17"/>
  <c r="R1722" i="17"/>
  <c r="S1722" i="17"/>
  <c r="R1590" i="17"/>
  <c r="S1590" i="17"/>
  <c r="R1456" i="17"/>
  <c r="S1456" i="17"/>
  <c r="R1327" i="17"/>
  <c r="S1327" i="17"/>
  <c r="R1194" i="17"/>
  <c r="S1194" i="17"/>
  <c r="R1064" i="17"/>
  <c r="S1064" i="17"/>
  <c r="R934" i="17"/>
  <c r="S934" i="17"/>
  <c r="S3540" i="17"/>
  <c r="R3540" i="17"/>
  <c r="R3429" i="17"/>
  <c r="S3429" i="17"/>
  <c r="R3301" i="17"/>
  <c r="S3301" i="17"/>
  <c r="R3170" i="17"/>
  <c r="S3170" i="17"/>
  <c r="R3040" i="17"/>
  <c r="S3040" i="17"/>
  <c r="R2912" i="17"/>
  <c r="S2912" i="17"/>
  <c r="R2788" i="17"/>
  <c r="S2788" i="17"/>
  <c r="R2659" i="17"/>
  <c r="S2659" i="17"/>
  <c r="R2531" i="17"/>
  <c r="S2531" i="17"/>
  <c r="R2401" i="17"/>
  <c r="S2401" i="17"/>
  <c r="R2272" i="17"/>
  <c r="S2272" i="17"/>
  <c r="R2145" i="17"/>
  <c r="S2145" i="17"/>
  <c r="R2015" i="17"/>
  <c r="S2015" i="17"/>
  <c r="R1886" i="17"/>
  <c r="S1886" i="17"/>
  <c r="S1753" i="17"/>
  <c r="R1753" i="17"/>
  <c r="S1624" i="17"/>
  <c r="R1624" i="17"/>
  <c r="R1490" i="17"/>
  <c r="S1490" i="17"/>
  <c r="R1358" i="17"/>
  <c r="S1358" i="17"/>
  <c r="S1227" i="17"/>
  <c r="R1227" i="17"/>
  <c r="S1095" i="17"/>
  <c r="R1095" i="17"/>
  <c r="S966" i="17"/>
  <c r="R966" i="17"/>
  <c r="R821" i="17"/>
  <c r="S821" i="17"/>
  <c r="R688" i="17"/>
  <c r="S688" i="17"/>
  <c r="R554" i="17"/>
  <c r="S554" i="17"/>
  <c r="R418" i="17"/>
  <c r="S418" i="17"/>
  <c r="R282" i="17"/>
  <c r="S282" i="17"/>
  <c r="R145" i="17"/>
  <c r="S145" i="17"/>
  <c r="R5" i="17"/>
  <c r="S5" i="17"/>
  <c r="R703" i="17"/>
  <c r="S703" i="17"/>
  <c r="R571" i="17"/>
  <c r="S571" i="17"/>
  <c r="R433" i="17"/>
  <c r="S433" i="17"/>
  <c r="R300" i="17"/>
  <c r="S300" i="17"/>
  <c r="R161" i="17"/>
  <c r="S161" i="17"/>
  <c r="R22" i="17"/>
  <c r="S22" i="17"/>
  <c r="R768" i="17"/>
  <c r="S768" i="17"/>
  <c r="S637" i="17"/>
  <c r="R637" i="17"/>
  <c r="S501" i="17"/>
  <c r="R501" i="17"/>
  <c r="R367" i="17"/>
  <c r="S367" i="17"/>
  <c r="R228" i="17"/>
  <c r="S228" i="17"/>
  <c r="R90" i="17"/>
  <c r="S90" i="17"/>
  <c r="S867" i="17"/>
  <c r="R867" i="17"/>
  <c r="S733" i="17"/>
  <c r="R733" i="17"/>
  <c r="S603" i="17"/>
  <c r="R603" i="17"/>
  <c r="S464" i="17"/>
  <c r="R464" i="17"/>
  <c r="S333" i="17"/>
  <c r="R333" i="17"/>
  <c r="S194" i="17"/>
  <c r="R194" i="17"/>
  <c r="S54" i="17"/>
  <c r="R54" i="17"/>
  <c r="R850" i="17"/>
  <c r="S850" i="17"/>
  <c r="R716" i="17"/>
  <c r="S716" i="17"/>
  <c r="R584" i="17"/>
  <c r="S584" i="17"/>
  <c r="R446" i="17"/>
  <c r="S446" i="17"/>
  <c r="R315" i="17"/>
  <c r="S315" i="17"/>
  <c r="R175" i="17"/>
  <c r="S175" i="17"/>
  <c r="R36" i="17"/>
  <c r="S36" i="17"/>
  <c r="S781" i="17"/>
  <c r="R781" i="17"/>
  <c r="S651" i="17"/>
  <c r="R651" i="17"/>
  <c r="S515" i="17"/>
  <c r="R515" i="17"/>
  <c r="S380" i="17"/>
  <c r="R380" i="17"/>
  <c r="S241" i="17"/>
  <c r="R241" i="17"/>
  <c r="S105" i="17"/>
  <c r="R105" i="17"/>
  <c r="S650" i="17"/>
  <c r="R650" i="17"/>
  <c r="S514" i="17"/>
  <c r="R514" i="17"/>
  <c r="S379" i="17"/>
  <c r="R379" i="17"/>
  <c r="R240" i="17"/>
  <c r="S240" i="17"/>
  <c r="R103" i="17"/>
  <c r="S103" i="17"/>
  <c r="R839" i="17"/>
  <c r="S839" i="17"/>
  <c r="R705" i="17"/>
  <c r="S705" i="17"/>
  <c r="R573" i="17"/>
  <c r="S573" i="17"/>
  <c r="R435" i="17"/>
  <c r="S435" i="17"/>
  <c r="R302" i="17"/>
  <c r="S302" i="17"/>
  <c r="R163" i="17"/>
  <c r="S163" i="17"/>
  <c r="R25" i="17"/>
  <c r="S25" i="17"/>
  <c r="R1620" i="17"/>
  <c r="S1620" i="17"/>
  <c r="R1486" i="17"/>
  <c r="S1486" i="17"/>
  <c r="R1354" i="17"/>
  <c r="S1354" i="17"/>
  <c r="S1223" i="17"/>
  <c r="R1223" i="17"/>
  <c r="S1091" i="17"/>
  <c r="R1091" i="17"/>
  <c r="S962" i="17"/>
  <c r="R962" i="17"/>
  <c r="R3583" i="17"/>
  <c r="S3583" i="17"/>
  <c r="S3455" i="17"/>
  <c r="R3455" i="17"/>
  <c r="S3344" i="17"/>
  <c r="R3344" i="17"/>
  <c r="S3214" i="17"/>
  <c r="R3214" i="17"/>
  <c r="S3084" i="17"/>
  <c r="R3084" i="17"/>
  <c r="R2955" i="17"/>
  <c r="S2955" i="17"/>
  <c r="R2832" i="17"/>
  <c r="S2832" i="17"/>
  <c r="R2703" i="17"/>
  <c r="S2703" i="17"/>
  <c r="R2574" i="17"/>
  <c r="S2574" i="17"/>
  <c r="R2445" i="17"/>
  <c r="S2445" i="17"/>
  <c r="R2315" i="17"/>
  <c r="S2315" i="17"/>
  <c r="R2188" i="17"/>
  <c r="S2188" i="17"/>
  <c r="R1932" i="17"/>
  <c r="S1932" i="17"/>
  <c r="R1798" i="17"/>
  <c r="S1798" i="17"/>
  <c r="R1667" i="17"/>
  <c r="S1667" i="17"/>
  <c r="R1533" i="17"/>
  <c r="S1533" i="17"/>
  <c r="R1401" i="17"/>
  <c r="S1401" i="17"/>
  <c r="S1273" i="17"/>
  <c r="R1273" i="17"/>
  <c r="S1138" i="17"/>
  <c r="R1138" i="17"/>
  <c r="R1009" i="17"/>
  <c r="S1009" i="17"/>
  <c r="R3606" i="17"/>
  <c r="S3606" i="17"/>
  <c r="R3478" i="17"/>
  <c r="S3478" i="17"/>
  <c r="S3367" i="17"/>
  <c r="R3367" i="17"/>
  <c r="S3238" i="17"/>
  <c r="R3238" i="17"/>
  <c r="R3107" i="17"/>
  <c r="S3107" i="17"/>
  <c r="R2978" i="17"/>
  <c r="S2978" i="17"/>
  <c r="R2852" i="17"/>
  <c r="S2852" i="17"/>
  <c r="R2727" i="17"/>
  <c r="S2727" i="17"/>
  <c r="R2597" i="17"/>
  <c r="S2597" i="17"/>
  <c r="R2469" i="17"/>
  <c r="S2469" i="17"/>
  <c r="R2338" i="17"/>
  <c r="S2338" i="17"/>
  <c r="R2211" i="17"/>
  <c r="S2211" i="17"/>
  <c r="R2083" i="17"/>
  <c r="S2083" i="17"/>
  <c r="R1953" i="17"/>
  <c r="S1953" i="17"/>
  <c r="R1820" i="17"/>
  <c r="S1820" i="17"/>
  <c r="R1691" i="17"/>
  <c r="S1691" i="17"/>
  <c r="R1557" i="17"/>
  <c r="S1557" i="17"/>
  <c r="R1425" i="17"/>
  <c r="S1425" i="17"/>
  <c r="R1296" i="17"/>
  <c r="S1296" i="17"/>
  <c r="R1161" i="17"/>
  <c r="S1161" i="17"/>
  <c r="R1032" i="17"/>
  <c r="S1032" i="17"/>
  <c r="R903" i="17"/>
  <c r="S903" i="17"/>
  <c r="R3565" i="17"/>
  <c r="S3565" i="17"/>
  <c r="R3326" i="17"/>
  <c r="S3326" i="17"/>
  <c r="R3196" i="17"/>
  <c r="S3196" i="17"/>
  <c r="R3066" i="17"/>
  <c r="S3066" i="17"/>
  <c r="R2937" i="17"/>
  <c r="S2937" i="17"/>
  <c r="R2813" i="17"/>
  <c r="S2813" i="17"/>
  <c r="R2684" i="17"/>
  <c r="S2684" i="17"/>
  <c r="R2556" i="17"/>
  <c r="S2556" i="17"/>
  <c r="R2427" i="17"/>
  <c r="S2427" i="17"/>
  <c r="R2297" i="17"/>
  <c r="S2297" i="17"/>
  <c r="R2170" i="17"/>
  <c r="S2170" i="17"/>
  <c r="R2041" i="17"/>
  <c r="S2041" i="17"/>
  <c r="R1909" i="17"/>
  <c r="S1909" i="17"/>
  <c r="R1779" i="17"/>
  <c r="S1779" i="17"/>
  <c r="R1648" i="17"/>
  <c r="S1648" i="17"/>
  <c r="R1515" i="17"/>
  <c r="S1515" i="17"/>
  <c r="R1383" i="17"/>
  <c r="S1383" i="17"/>
  <c r="R1253" i="17"/>
  <c r="S1253" i="17"/>
  <c r="R1120" i="17"/>
  <c r="S1120" i="17"/>
  <c r="R991" i="17"/>
  <c r="S991" i="17"/>
  <c r="S3596" i="17"/>
  <c r="R3596" i="17"/>
  <c r="S3468" i="17"/>
  <c r="R3468" i="17"/>
  <c r="R3357" i="17"/>
  <c r="S3357" i="17"/>
  <c r="R3228" i="17"/>
  <c r="S3228" i="17"/>
  <c r="R3097" i="17"/>
  <c r="S3097" i="17"/>
  <c r="R2968" i="17"/>
  <c r="S2968" i="17"/>
  <c r="R2842" i="17"/>
  <c r="S2842" i="17"/>
  <c r="R2717" i="17"/>
  <c r="S2717" i="17"/>
  <c r="R2587" i="17"/>
  <c r="S2587" i="17"/>
  <c r="R2458" i="17"/>
  <c r="S2458" i="17"/>
  <c r="R2328" i="17"/>
  <c r="S2328" i="17"/>
  <c r="R2200" i="17"/>
  <c r="S2200" i="17"/>
  <c r="R2073" i="17"/>
  <c r="S2073" i="17"/>
  <c r="R1943" i="17"/>
  <c r="S1943" i="17"/>
  <c r="S1811" i="17"/>
  <c r="R1811" i="17"/>
  <c r="S1680" i="17"/>
  <c r="R1680" i="17"/>
  <c r="R1546" i="17"/>
  <c r="S1546" i="17"/>
  <c r="R1414" i="17"/>
  <c r="S1414" i="17"/>
  <c r="S1286" i="17"/>
  <c r="R1286" i="17"/>
  <c r="S1151" i="17"/>
  <c r="R1151" i="17"/>
  <c r="S1022" i="17"/>
  <c r="R1022" i="17"/>
  <c r="R879" i="17"/>
  <c r="S879" i="17"/>
  <c r="R745" i="17"/>
  <c r="S745" i="17"/>
  <c r="R614" i="17"/>
  <c r="S614" i="17"/>
  <c r="R476" i="17"/>
  <c r="S476" i="17"/>
  <c r="R345" i="17"/>
  <c r="S345" i="17"/>
  <c r="R205" i="17"/>
  <c r="S205" i="17"/>
  <c r="R65" i="17"/>
  <c r="S65" i="17"/>
  <c r="R761" i="17"/>
  <c r="S761" i="17"/>
  <c r="R630" i="17"/>
  <c r="S630" i="17"/>
  <c r="R494" i="17"/>
  <c r="S494" i="17"/>
  <c r="R360" i="17"/>
  <c r="S360" i="17"/>
  <c r="R220" i="17"/>
  <c r="S220" i="17"/>
  <c r="R80" i="17"/>
  <c r="S80" i="17"/>
  <c r="R828" i="17"/>
  <c r="S828" i="17"/>
  <c r="R694" i="17"/>
  <c r="S694" i="17"/>
  <c r="S561" i="17"/>
  <c r="R561" i="17"/>
  <c r="S424" i="17"/>
  <c r="R424" i="17"/>
  <c r="R289" i="17"/>
  <c r="S289" i="17"/>
  <c r="R151" i="17"/>
  <c r="S151" i="17"/>
  <c r="R11" i="17"/>
  <c r="S11" i="17"/>
  <c r="S793" i="17"/>
  <c r="R793" i="17"/>
  <c r="S661" i="17"/>
  <c r="R661" i="17"/>
  <c r="S526" i="17"/>
  <c r="R526" i="17"/>
  <c r="S390" i="17"/>
  <c r="R390" i="17"/>
  <c r="S251" i="17"/>
  <c r="R251" i="17"/>
  <c r="S116" i="17"/>
  <c r="R116" i="17"/>
  <c r="S908" i="17"/>
  <c r="R908" i="17"/>
  <c r="S774" i="17"/>
  <c r="R774" i="17"/>
  <c r="S644" i="17"/>
  <c r="R644" i="17"/>
  <c r="S507" i="17"/>
  <c r="R507" i="17"/>
  <c r="S373" i="17"/>
  <c r="R373" i="17"/>
  <c r="S234" i="17"/>
  <c r="R234" i="17"/>
  <c r="S96" i="17"/>
  <c r="R96" i="17"/>
  <c r="S841" i="17"/>
  <c r="R841" i="17"/>
  <c r="S707" i="17"/>
  <c r="R707" i="17"/>
  <c r="S575" i="17"/>
  <c r="R575" i="17"/>
  <c r="S437" i="17"/>
  <c r="R437" i="17"/>
  <c r="S306" i="17"/>
  <c r="R306" i="17"/>
  <c r="S165" i="17"/>
  <c r="R165" i="17"/>
  <c r="S27" i="17"/>
  <c r="R27" i="17"/>
  <c r="S574" i="17"/>
  <c r="R574" i="17"/>
  <c r="S436" i="17"/>
  <c r="R436" i="17"/>
  <c r="R164" i="17"/>
  <c r="S164" i="17"/>
  <c r="R26" i="17"/>
  <c r="S26" i="17"/>
  <c r="S763" i="17"/>
  <c r="R763" i="17"/>
  <c r="S632" i="17"/>
  <c r="R632" i="17"/>
  <c r="S496" i="17"/>
  <c r="R496" i="17"/>
  <c r="S362" i="17"/>
  <c r="R362" i="17"/>
  <c r="S222" i="17"/>
  <c r="R222" i="17"/>
  <c r="S82" i="17"/>
  <c r="R82" i="17"/>
  <c r="R3411" i="17"/>
  <c r="S3411" i="17"/>
  <c r="R3282" i="17"/>
  <c r="S3282" i="17"/>
  <c r="R3152" i="17"/>
  <c r="S3152" i="17"/>
  <c r="R3022" i="17"/>
  <c r="S3022" i="17"/>
  <c r="R2896" i="17"/>
  <c r="S2896" i="17"/>
  <c r="R2770" i="17"/>
  <c r="S2770" i="17"/>
  <c r="R2641" i="17"/>
  <c r="S2641" i="17"/>
  <c r="R2513" i="17"/>
  <c r="S2513" i="17"/>
  <c r="R2383" i="17"/>
  <c r="S2383" i="17"/>
  <c r="R2254" i="17"/>
  <c r="S2254" i="17"/>
  <c r="R2127" i="17"/>
  <c r="S2127" i="17"/>
  <c r="R1996" i="17"/>
  <c r="S1996" i="17"/>
  <c r="R1868" i="17"/>
  <c r="S1868" i="17"/>
  <c r="S1735" i="17"/>
  <c r="R1735" i="17"/>
  <c r="S1605" i="17"/>
  <c r="R1605" i="17"/>
  <c r="S1469" i="17"/>
  <c r="R1469" i="17"/>
  <c r="S1340" i="17"/>
  <c r="R1340" i="17"/>
  <c r="S1208" i="17"/>
  <c r="R1208" i="17"/>
  <c r="S1077" i="17"/>
  <c r="R1077" i="17"/>
  <c r="S947" i="17"/>
  <c r="R947" i="17"/>
  <c r="S3561" i="17"/>
  <c r="R3561" i="17"/>
  <c r="R3450" i="17"/>
  <c r="S3450" i="17"/>
  <c r="R3322" i="17"/>
  <c r="S3322" i="17"/>
  <c r="R3191" i="17"/>
  <c r="S3191" i="17"/>
  <c r="R3061" i="17"/>
  <c r="S3061" i="17"/>
  <c r="S2933" i="17"/>
  <c r="R2933" i="17"/>
  <c r="S2809" i="17"/>
  <c r="R2809" i="17"/>
  <c r="S2680" i="17"/>
  <c r="R2680" i="17"/>
  <c r="S2552" i="17"/>
  <c r="R2552" i="17"/>
  <c r="S2423" i="17"/>
  <c r="R2423" i="17"/>
  <c r="R2293" i="17"/>
  <c r="S2293" i="17"/>
  <c r="R2167" i="17"/>
  <c r="S2167" i="17"/>
  <c r="R2037" i="17"/>
  <c r="S2037" i="17"/>
  <c r="R1906" i="17"/>
  <c r="S1906" i="17"/>
  <c r="R1775" i="17"/>
  <c r="S1775" i="17"/>
  <c r="R1644" i="17"/>
  <c r="S1644" i="17"/>
  <c r="R1511" i="17"/>
  <c r="S1511" i="17"/>
  <c r="R1379" i="17"/>
  <c r="S1379" i="17"/>
  <c r="R1249" i="17"/>
  <c r="S1249" i="17"/>
  <c r="R1116" i="17"/>
  <c r="S1116" i="17"/>
  <c r="R987" i="17"/>
  <c r="S987" i="17"/>
  <c r="R856" i="17"/>
  <c r="S856" i="17"/>
  <c r="R722" i="17"/>
  <c r="S722" i="17"/>
  <c r="S3528" i="17"/>
  <c r="R3528" i="17"/>
  <c r="R3417" i="17"/>
  <c r="S3417" i="17"/>
  <c r="R3289" i="17"/>
  <c r="S3289" i="17"/>
  <c r="R3158" i="17"/>
  <c r="S3158" i="17"/>
  <c r="R3028" i="17"/>
  <c r="S3028" i="17"/>
  <c r="R2900" i="17"/>
  <c r="S2900" i="17"/>
  <c r="R2776" i="17"/>
  <c r="S2776" i="17"/>
  <c r="R2647" i="17"/>
  <c r="S2647" i="17"/>
  <c r="R2519" i="17"/>
  <c r="S2519" i="17"/>
  <c r="R2389" i="17"/>
  <c r="S2389" i="17"/>
  <c r="R2260" i="17"/>
  <c r="S2260" i="17"/>
  <c r="R2133" i="17"/>
  <c r="S2133" i="17"/>
  <c r="R2004" i="17"/>
  <c r="S2004" i="17"/>
  <c r="R1874" i="17"/>
  <c r="S1874" i="17"/>
  <c r="S1741" i="17"/>
  <c r="R1741" i="17"/>
  <c r="R1612" i="17"/>
  <c r="S1612" i="17"/>
  <c r="R1476" i="17"/>
  <c r="S1476" i="17"/>
  <c r="R1346" i="17"/>
  <c r="S1346" i="17"/>
  <c r="S1215" i="17"/>
  <c r="R1215" i="17"/>
  <c r="S1083" i="17"/>
  <c r="R1083" i="17"/>
  <c r="S953" i="17"/>
  <c r="R953" i="17"/>
  <c r="R3575" i="17"/>
  <c r="S3575" i="17"/>
  <c r="S3336" i="17"/>
  <c r="R3336" i="17"/>
  <c r="S3206" i="17"/>
  <c r="R3206" i="17"/>
  <c r="S3076" i="17"/>
  <c r="R3076" i="17"/>
  <c r="R2947" i="17"/>
  <c r="S2947" i="17"/>
  <c r="R2823" i="17"/>
  <c r="S2823" i="17"/>
  <c r="R2695" i="17"/>
  <c r="S2695" i="17"/>
  <c r="R2566" i="17"/>
  <c r="S2566" i="17"/>
  <c r="R2437" i="17"/>
  <c r="S2437" i="17"/>
  <c r="R2307" i="17"/>
  <c r="S2307" i="17"/>
  <c r="R2180" i="17"/>
  <c r="S2180" i="17"/>
  <c r="R2052" i="17"/>
  <c r="S2052" i="17"/>
  <c r="R1925" i="17"/>
  <c r="S1925" i="17"/>
  <c r="R1790" i="17"/>
  <c r="S1790" i="17"/>
  <c r="R1659" i="17"/>
  <c r="S1659" i="17"/>
  <c r="R1525" i="17"/>
  <c r="S1525" i="17"/>
  <c r="R1393" i="17"/>
  <c r="S1393" i="17"/>
  <c r="S1265" i="17"/>
  <c r="R1265" i="17"/>
  <c r="S1130" i="17"/>
  <c r="R1130" i="17"/>
  <c r="R1001" i="17"/>
  <c r="S1001" i="17"/>
  <c r="S3598" i="17"/>
  <c r="R3598" i="17"/>
  <c r="R3470" i="17"/>
  <c r="S3470" i="17"/>
  <c r="R3359" i="17"/>
  <c r="S3359" i="17"/>
  <c r="S3230" i="17"/>
  <c r="R3230" i="17"/>
  <c r="R3099" i="17"/>
  <c r="S3099" i="17"/>
  <c r="R2970" i="17"/>
  <c r="S2970" i="17"/>
  <c r="R2844" i="17"/>
  <c r="S2844" i="17"/>
  <c r="R2719" i="17"/>
  <c r="S2719" i="17"/>
  <c r="R2589" i="17"/>
  <c r="S2589" i="17"/>
  <c r="R2460" i="17"/>
  <c r="S2460" i="17"/>
  <c r="R2330" i="17"/>
  <c r="S2330" i="17"/>
  <c r="R2202" i="17"/>
  <c r="S2202" i="17"/>
  <c r="R2075" i="17"/>
  <c r="S2075" i="17"/>
  <c r="R1945" i="17"/>
  <c r="S1945" i="17"/>
  <c r="R1813" i="17"/>
  <c r="S1813" i="17"/>
  <c r="R1682" i="17"/>
  <c r="S1682" i="17"/>
  <c r="R1548" i="17"/>
  <c r="S1548" i="17"/>
  <c r="R1416" i="17"/>
  <c r="S1416" i="17"/>
  <c r="R1288" i="17"/>
  <c r="S1288" i="17"/>
  <c r="R1153" i="17"/>
  <c r="S1153" i="17"/>
  <c r="R1024" i="17"/>
  <c r="S1024" i="17"/>
  <c r="R895" i="17"/>
  <c r="S895" i="17"/>
  <c r="R3557" i="17"/>
  <c r="S3557" i="17"/>
  <c r="R3446" i="17"/>
  <c r="S3446" i="17"/>
  <c r="R3318" i="17"/>
  <c r="S3318" i="17"/>
  <c r="R3187" i="17"/>
  <c r="S3187" i="17"/>
  <c r="R3057" i="17"/>
  <c r="S3057" i="17"/>
  <c r="R2929" i="17"/>
  <c r="S2929" i="17"/>
  <c r="R2805" i="17"/>
  <c r="S2805" i="17"/>
  <c r="R2676" i="17"/>
  <c r="S2676" i="17"/>
  <c r="R2548" i="17"/>
  <c r="S2548" i="17"/>
  <c r="R2419" i="17"/>
  <c r="S2419" i="17"/>
  <c r="R2289" i="17"/>
  <c r="S2289" i="17"/>
  <c r="R2163" i="17"/>
  <c r="S2163" i="17"/>
  <c r="R2033" i="17"/>
  <c r="S2033" i="17"/>
  <c r="R1902" i="17"/>
  <c r="S1902" i="17"/>
  <c r="R1770" i="17"/>
  <c r="S1770" i="17"/>
  <c r="R1640" i="17"/>
  <c r="S1640" i="17"/>
  <c r="R1507" i="17"/>
  <c r="S1507" i="17"/>
  <c r="R1375" i="17"/>
  <c r="S1375" i="17"/>
  <c r="R1245" i="17"/>
  <c r="S1245" i="17"/>
  <c r="R1112" i="17"/>
  <c r="S1112" i="17"/>
  <c r="R983" i="17"/>
  <c r="S983" i="17"/>
  <c r="S3588" i="17"/>
  <c r="R3588" i="17"/>
  <c r="S3460" i="17"/>
  <c r="R3460" i="17"/>
  <c r="R3349" i="17"/>
  <c r="S3349" i="17"/>
  <c r="R3220" i="17"/>
  <c r="S3220" i="17"/>
  <c r="R3089" i="17"/>
  <c r="S3089" i="17"/>
  <c r="R2960" i="17"/>
  <c r="S2960" i="17"/>
  <c r="R2837" i="17"/>
  <c r="S2837" i="17"/>
  <c r="R2709" i="17"/>
  <c r="S2709" i="17"/>
  <c r="R2579" i="17"/>
  <c r="S2579" i="17"/>
  <c r="R2450" i="17"/>
  <c r="S2450" i="17"/>
  <c r="R2320" i="17"/>
  <c r="S2320" i="17"/>
  <c r="R2193" i="17"/>
  <c r="S2193" i="17"/>
  <c r="R2065" i="17"/>
  <c r="S2065" i="17"/>
  <c r="R1935" i="17"/>
  <c r="S1935" i="17"/>
  <c r="S1803" i="17"/>
  <c r="R1803" i="17"/>
  <c r="S1672" i="17"/>
  <c r="R1672" i="17"/>
  <c r="R1538" i="17"/>
  <c r="S1538" i="17"/>
  <c r="R1406" i="17"/>
  <c r="S1406" i="17"/>
  <c r="S1278" i="17"/>
  <c r="R1278" i="17"/>
  <c r="S1143" i="17"/>
  <c r="R1143" i="17"/>
  <c r="S1014" i="17"/>
  <c r="R1014" i="17"/>
  <c r="R870" i="17"/>
  <c r="S870" i="17"/>
  <c r="R736" i="17"/>
  <c r="S736" i="17"/>
  <c r="R606" i="17"/>
  <c r="S606" i="17"/>
  <c r="R467" i="17"/>
  <c r="S467" i="17"/>
  <c r="R336" i="17"/>
  <c r="S336" i="17"/>
  <c r="R197" i="17"/>
  <c r="S197" i="17"/>
  <c r="R57" i="17"/>
  <c r="S57" i="17"/>
  <c r="R752" i="17"/>
  <c r="S752" i="17"/>
  <c r="R621" i="17"/>
  <c r="S621" i="17"/>
  <c r="R486" i="17"/>
  <c r="S486" i="17"/>
  <c r="R352" i="17"/>
  <c r="S352" i="17"/>
  <c r="R212" i="17"/>
  <c r="S212" i="17"/>
  <c r="R72" i="17"/>
  <c r="S72" i="17"/>
  <c r="R819" i="17"/>
  <c r="S819" i="17"/>
  <c r="R686" i="17"/>
  <c r="S686" i="17"/>
  <c r="S552" i="17"/>
  <c r="R552" i="17"/>
  <c r="S416" i="17"/>
  <c r="R416" i="17"/>
  <c r="R280" i="17"/>
  <c r="S280" i="17"/>
  <c r="R143" i="17"/>
  <c r="S143" i="17"/>
  <c r="S885" i="17"/>
  <c r="R885" i="17"/>
  <c r="S750" i="17"/>
  <c r="R750" i="17"/>
  <c r="S619" i="17"/>
  <c r="R619" i="17"/>
  <c r="S482" i="17"/>
  <c r="R482" i="17"/>
  <c r="S350" i="17"/>
  <c r="R350" i="17"/>
  <c r="S210" i="17"/>
  <c r="R210" i="17"/>
  <c r="S70" i="17"/>
  <c r="R70" i="17"/>
  <c r="R866" i="17"/>
  <c r="S866" i="17"/>
  <c r="R732" i="17"/>
  <c r="S732" i="17"/>
  <c r="R602" i="17"/>
  <c r="S602" i="17"/>
  <c r="R463" i="17"/>
  <c r="S463" i="17"/>
  <c r="R332" i="17"/>
  <c r="S332" i="17"/>
  <c r="R193" i="17"/>
  <c r="S193" i="17"/>
  <c r="R53" i="17"/>
  <c r="S53" i="17"/>
  <c r="S799" i="17"/>
  <c r="R799" i="17"/>
  <c r="S667" i="17"/>
  <c r="R667" i="17"/>
  <c r="S533" i="17"/>
  <c r="R533" i="17"/>
  <c r="S396" i="17"/>
  <c r="R396" i="17"/>
  <c r="S258" i="17"/>
  <c r="R258" i="17"/>
  <c r="S122" i="17"/>
  <c r="R122" i="17"/>
  <c r="R666" i="17"/>
  <c r="S666" i="17"/>
  <c r="R532" i="17"/>
  <c r="S532" i="17"/>
  <c r="R395" i="17"/>
  <c r="S395" i="17"/>
  <c r="S256" i="17"/>
  <c r="R256" i="17"/>
  <c r="S121" i="17"/>
  <c r="R121" i="17"/>
  <c r="S855" i="17"/>
  <c r="R855" i="17"/>
  <c r="S721" i="17"/>
  <c r="R721" i="17"/>
  <c r="S589" i="17"/>
  <c r="R589" i="17"/>
  <c r="S451" i="17"/>
  <c r="R451" i="17"/>
  <c r="S321" i="17"/>
  <c r="R321" i="17"/>
  <c r="S181" i="17"/>
  <c r="R181" i="17"/>
  <c r="S41" i="17"/>
  <c r="R41" i="17"/>
  <c r="R3619" i="17"/>
  <c r="S3619" i="17"/>
  <c r="S3251" i="17"/>
  <c r="R3251" i="17"/>
  <c r="S2991" i="17"/>
  <c r="R2991" i="17"/>
  <c r="S2865" i="17"/>
  <c r="R2865" i="17"/>
  <c r="S2610" i="17"/>
  <c r="R2610" i="17"/>
  <c r="S2482" i="17"/>
  <c r="R2482" i="17"/>
  <c r="S2223" i="17"/>
  <c r="R2223" i="17"/>
  <c r="S2096" i="17"/>
  <c r="R2096" i="17"/>
  <c r="R1834" i="17"/>
  <c r="S1834" i="17"/>
  <c r="S1175" i="17"/>
  <c r="R1175" i="17"/>
  <c r="R3587" i="17"/>
  <c r="S3587" i="17"/>
  <c r="R3459" i="17"/>
  <c r="S3459" i="17"/>
  <c r="R3348" i="17"/>
  <c r="S3348" i="17"/>
  <c r="R3218" i="17"/>
  <c r="S3218" i="17"/>
  <c r="R3088" i="17"/>
  <c r="S3088" i="17"/>
  <c r="R2959" i="17"/>
  <c r="S2959" i="17"/>
  <c r="R2836" i="17"/>
  <c r="S2836" i="17"/>
  <c r="R2708" i="17"/>
  <c r="S2708" i="17"/>
  <c r="R2578" i="17"/>
  <c r="S2578" i="17"/>
  <c r="R2449" i="17"/>
  <c r="S2449" i="17"/>
  <c r="R2319" i="17"/>
  <c r="S2319" i="17"/>
  <c r="R2192" i="17"/>
  <c r="S2192" i="17"/>
  <c r="R2064" i="17"/>
  <c r="S2064" i="17"/>
  <c r="R1802" i="17"/>
  <c r="S1802" i="17"/>
  <c r="R1671" i="17"/>
  <c r="S1671" i="17"/>
  <c r="R1537" i="17"/>
  <c r="S1537" i="17"/>
  <c r="R1405" i="17"/>
  <c r="S1405" i="17"/>
  <c r="S1277" i="17"/>
  <c r="R1277" i="17"/>
  <c r="S1142" i="17"/>
  <c r="R1142" i="17"/>
  <c r="R1013" i="17"/>
  <c r="S1013" i="17"/>
  <c r="S3579" i="17"/>
  <c r="R3579" i="17"/>
  <c r="R3451" i="17"/>
  <c r="S3451" i="17"/>
  <c r="R3340" i="17"/>
  <c r="S3340" i="17"/>
  <c r="R3210" i="17"/>
  <c r="S3210" i="17"/>
  <c r="R3080" i="17"/>
  <c r="S3080" i="17"/>
  <c r="R2951" i="17"/>
  <c r="S2951" i="17"/>
  <c r="R2827" i="17"/>
  <c r="S2827" i="17"/>
  <c r="R2699" i="17"/>
  <c r="S2699" i="17"/>
  <c r="R2570" i="17"/>
  <c r="S2570" i="17"/>
  <c r="R2441" i="17"/>
  <c r="S2441" i="17"/>
  <c r="R2311" i="17"/>
  <c r="S2311" i="17"/>
  <c r="R2184" i="17"/>
  <c r="S2184" i="17"/>
  <c r="R2056" i="17"/>
  <c r="S2056" i="17"/>
  <c r="R1928" i="17"/>
  <c r="S1928" i="17"/>
  <c r="R1793" i="17"/>
  <c r="S1793" i="17"/>
  <c r="R1663" i="17"/>
  <c r="S1663" i="17"/>
  <c r="R1529" i="17"/>
  <c r="S1529" i="17"/>
  <c r="R1397" i="17"/>
  <c r="S1397" i="17"/>
  <c r="S1269" i="17"/>
  <c r="R1269" i="17"/>
  <c r="S1134" i="17"/>
  <c r="R1134" i="17"/>
  <c r="R1005" i="17"/>
  <c r="S1005" i="17"/>
  <c r="R3603" i="17"/>
  <c r="S3603" i="17"/>
  <c r="S3475" i="17"/>
  <c r="R3475" i="17"/>
  <c r="S3364" i="17"/>
  <c r="R3364" i="17"/>
  <c r="S3235" i="17"/>
  <c r="R3235" i="17"/>
  <c r="S3104" i="17"/>
  <c r="R3104" i="17"/>
  <c r="S2975" i="17"/>
  <c r="R2975" i="17"/>
  <c r="S2849" i="17"/>
  <c r="R2849" i="17"/>
  <c r="S2724" i="17"/>
  <c r="R2724" i="17"/>
  <c r="S2594" i="17"/>
  <c r="R2594" i="17"/>
  <c r="S2465" i="17"/>
  <c r="R2465" i="17"/>
  <c r="S2335" i="17"/>
  <c r="R2335" i="17"/>
  <c r="S2208" i="17"/>
  <c r="R2208" i="17"/>
  <c r="S2080" i="17"/>
  <c r="R2080" i="17"/>
  <c r="S1950" i="17"/>
  <c r="R1950" i="17"/>
  <c r="R1817" i="17"/>
  <c r="S1817" i="17"/>
  <c r="R1687" i="17"/>
  <c r="S1687" i="17"/>
  <c r="R1554" i="17"/>
  <c r="S1554" i="17"/>
  <c r="R1421" i="17"/>
  <c r="S1421" i="17"/>
  <c r="S1293" i="17"/>
  <c r="R1293" i="17"/>
  <c r="S1158" i="17"/>
  <c r="R1158" i="17"/>
  <c r="R1029" i="17"/>
  <c r="S1029" i="17"/>
  <c r="R3595" i="17"/>
  <c r="S3595" i="17"/>
  <c r="R3467" i="17"/>
  <c r="S3467" i="17"/>
  <c r="R3356" i="17"/>
  <c r="S3356" i="17"/>
  <c r="R3227" i="17"/>
  <c r="S3227" i="17"/>
  <c r="R3096" i="17"/>
  <c r="S3096" i="17"/>
  <c r="R2967" i="17"/>
  <c r="S2967" i="17"/>
  <c r="R2841" i="17"/>
  <c r="S2841" i="17"/>
  <c r="R2716" i="17"/>
  <c r="S2716" i="17"/>
  <c r="R2586" i="17"/>
  <c r="S2586" i="17"/>
  <c r="R2457" i="17"/>
  <c r="S2457" i="17"/>
  <c r="R2327" i="17"/>
  <c r="S2327" i="17"/>
  <c r="R2199" i="17"/>
  <c r="S2199" i="17"/>
  <c r="R2072" i="17"/>
  <c r="S2072" i="17"/>
  <c r="R1942" i="17"/>
  <c r="S1942" i="17"/>
  <c r="S1810" i="17"/>
  <c r="R1810" i="17"/>
  <c r="S1679" i="17"/>
  <c r="R1679" i="17"/>
  <c r="S1545" i="17"/>
  <c r="R1545" i="17"/>
  <c r="S1413" i="17"/>
  <c r="R1413" i="17"/>
  <c r="R1285" i="17"/>
  <c r="S1285" i="17"/>
  <c r="R1150" i="17"/>
  <c r="S1150" i="17"/>
  <c r="S1021" i="17"/>
  <c r="R1021" i="17"/>
  <c r="R3578" i="17"/>
  <c r="S3578" i="17"/>
  <c r="S3339" i="17"/>
  <c r="R3339" i="17"/>
  <c r="S3209" i="17"/>
  <c r="R3209" i="17"/>
  <c r="S3079" i="17"/>
  <c r="R3079" i="17"/>
  <c r="S2950" i="17"/>
  <c r="R2950" i="17"/>
  <c r="S2826" i="17"/>
  <c r="R2826" i="17"/>
  <c r="S2698" i="17"/>
  <c r="R2698" i="17"/>
  <c r="S2569" i="17"/>
  <c r="R2569" i="17"/>
  <c r="S2440" i="17"/>
  <c r="R2440" i="17"/>
  <c r="S2310" i="17"/>
  <c r="R2310" i="17"/>
  <c r="S2183" i="17"/>
  <c r="R2183" i="17"/>
  <c r="S2055" i="17"/>
  <c r="R2055" i="17"/>
  <c r="S1927" i="17"/>
  <c r="R1927" i="17"/>
  <c r="R1792" i="17"/>
  <c r="S1792" i="17"/>
  <c r="R1662" i="17"/>
  <c r="S1662" i="17"/>
  <c r="R1528" i="17"/>
  <c r="S1528" i="17"/>
  <c r="R1396" i="17"/>
  <c r="S1396" i="17"/>
  <c r="R1268" i="17"/>
  <c r="S1268" i="17"/>
  <c r="R1133" i="17"/>
  <c r="S1133" i="17"/>
  <c r="R1004" i="17"/>
  <c r="S1004" i="17"/>
  <c r="R3617" i="17"/>
  <c r="S3617" i="17"/>
  <c r="S3489" i="17"/>
  <c r="R3489" i="17"/>
  <c r="S3378" i="17"/>
  <c r="R3378" i="17"/>
  <c r="S3249" i="17"/>
  <c r="R3249" i="17"/>
  <c r="S3120" i="17"/>
  <c r="R3120" i="17"/>
  <c r="S2989" i="17"/>
  <c r="R2989" i="17"/>
  <c r="R3506" i="17"/>
  <c r="S3506" i="17"/>
  <c r="R3395" i="17"/>
  <c r="S3395" i="17"/>
  <c r="R3266" i="17"/>
  <c r="S3266" i="17"/>
  <c r="R3137" i="17"/>
  <c r="S3137" i="17"/>
  <c r="R3006" i="17"/>
  <c r="S3006" i="17"/>
  <c r="R2880" i="17"/>
  <c r="S2880" i="17"/>
  <c r="R2754" i="17"/>
  <c r="S2754" i="17"/>
  <c r="R2625" i="17"/>
  <c r="S2625" i="17"/>
  <c r="R2497" i="17"/>
  <c r="S2497" i="17"/>
  <c r="R2367" i="17"/>
  <c r="S2367" i="17"/>
  <c r="R2238" i="17"/>
  <c r="S2238" i="17"/>
  <c r="R2111" i="17"/>
  <c r="S2111" i="17"/>
  <c r="R1981" i="17"/>
  <c r="S1981" i="17"/>
  <c r="S1850" i="17"/>
  <c r="R1850" i="17"/>
  <c r="S1719" i="17"/>
  <c r="R1719" i="17"/>
  <c r="S1587" i="17"/>
  <c r="R1587" i="17"/>
  <c r="S1453" i="17"/>
  <c r="R1453" i="17"/>
  <c r="S1324" i="17"/>
  <c r="R1324" i="17"/>
  <c r="S1191" i="17"/>
  <c r="R1191" i="17"/>
  <c r="S1061" i="17"/>
  <c r="R1061" i="17"/>
  <c r="S931" i="17"/>
  <c r="R931" i="17"/>
  <c r="S3545" i="17"/>
  <c r="R3545" i="17"/>
  <c r="S3434" i="17"/>
  <c r="R3434" i="17"/>
  <c r="S3306" i="17"/>
  <c r="R3306" i="17"/>
  <c r="R3594" i="17"/>
  <c r="S3594" i="17"/>
  <c r="S3466" i="17"/>
  <c r="R3466" i="17"/>
  <c r="S3355" i="17"/>
  <c r="R3355" i="17"/>
  <c r="S3226" i="17"/>
  <c r="R3226" i="17"/>
  <c r="S3095" i="17"/>
  <c r="R3095" i="17"/>
  <c r="S2966" i="17"/>
  <c r="R2966" i="17"/>
  <c r="S2840" i="17"/>
  <c r="R2840" i="17"/>
  <c r="S2715" i="17"/>
  <c r="R2715" i="17"/>
  <c r="S2585" i="17"/>
  <c r="R2585" i="17"/>
  <c r="S2456" i="17"/>
  <c r="R2456" i="17"/>
  <c r="S2326" i="17"/>
  <c r="R2326" i="17"/>
  <c r="S2198" i="17"/>
  <c r="R2198" i="17"/>
  <c r="S2071" i="17"/>
  <c r="R2071" i="17"/>
  <c r="S1941" i="17"/>
  <c r="R1941" i="17"/>
  <c r="R1809" i="17"/>
  <c r="S1809" i="17"/>
  <c r="R1678" i="17"/>
  <c r="S1678" i="17"/>
  <c r="R1544" i="17"/>
  <c r="S1544" i="17"/>
  <c r="R1412" i="17"/>
  <c r="S1412" i="17"/>
  <c r="R1284" i="17"/>
  <c r="S1284" i="17"/>
  <c r="R1149" i="17"/>
  <c r="S1149" i="17"/>
  <c r="R1020" i="17"/>
  <c r="S1020" i="17"/>
  <c r="R891" i="17"/>
  <c r="S891" i="17"/>
  <c r="S3505" i="17"/>
  <c r="R3505" i="17"/>
  <c r="S3394" i="17"/>
  <c r="R3394" i="17"/>
  <c r="S3265" i="17"/>
  <c r="R3265" i="17"/>
  <c r="S2957" i="17"/>
  <c r="R2957" i="17"/>
  <c r="S2834" i="17"/>
  <c r="R2834" i="17"/>
  <c r="S2706" i="17"/>
  <c r="R2706" i="17"/>
  <c r="S2576" i="17"/>
  <c r="R2576" i="17"/>
  <c r="S2447" i="17"/>
  <c r="R2447" i="17"/>
  <c r="R2317" i="17"/>
  <c r="S2317" i="17"/>
  <c r="R2190" i="17"/>
  <c r="S2190" i="17"/>
  <c r="R2062" i="17"/>
  <c r="S2062" i="17"/>
  <c r="R1934" i="17"/>
  <c r="S1934" i="17"/>
  <c r="R1800" i="17"/>
  <c r="S1800" i="17"/>
  <c r="R1669" i="17"/>
  <c r="S1669" i="17"/>
  <c r="R1535" i="17"/>
  <c r="S1535" i="17"/>
  <c r="R1403" i="17"/>
  <c r="S1403" i="17"/>
  <c r="R1275" i="17"/>
  <c r="S1275" i="17"/>
  <c r="R1140" i="17"/>
  <c r="S1140" i="17"/>
  <c r="R1011" i="17"/>
  <c r="S1011" i="17"/>
  <c r="R882" i="17"/>
  <c r="S882" i="17"/>
  <c r="R747" i="17"/>
  <c r="S747" i="17"/>
  <c r="R3552" i="17"/>
  <c r="S3552" i="17"/>
  <c r="S3143" i="17"/>
  <c r="R3143" i="17"/>
  <c r="S3013" i="17"/>
  <c r="R3013" i="17"/>
  <c r="R2887" i="17"/>
  <c r="S2887" i="17"/>
  <c r="S2761" i="17"/>
  <c r="R2761" i="17"/>
  <c r="R2632" i="17"/>
  <c r="S2632" i="17"/>
  <c r="S2504" i="17"/>
  <c r="R2504" i="17"/>
  <c r="R2374" i="17"/>
  <c r="S2374" i="17"/>
  <c r="R2245" i="17"/>
  <c r="S2245" i="17"/>
  <c r="R2118" i="17"/>
  <c r="S2118" i="17"/>
  <c r="R1987" i="17"/>
  <c r="S1987" i="17"/>
  <c r="R1726" i="17"/>
  <c r="S1726" i="17"/>
  <c r="R1594" i="17"/>
  <c r="S1594" i="17"/>
  <c r="R1461" i="17"/>
  <c r="S1461" i="17"/>
  <c r="R1331" i="17"/>
  <c r="S1331" i="17"/>
  <c r="R1198" i="17"/>
  <c r="S1198" i="17"/>
  <c r="R1068" i="17"/>
  <c r="S1068" i="17"/>
  <c r="R938" i="17"/>
  <c r="S938" i="17"/>
  <c r="R807" i="17"/>
  <c r="S807" i="17"/>
  <c r="S3608" i="17"/>
  <c r="R3608" i="17"/>
  <c r="S3480" i="17"/>
  <c r="R3480" i="17"/>
  <c r="S3102" i="17"/>
  <c r="R3102" i="17"/>
  <c r="R2973" i="17"/>
  <c r="S2973" i="17"/>
  <c r="S2847" i="17"/>
  <c r="R2847" i="17"/>
  <c r="R2722" i="17"/>
  <c r="S2722" i="17"/>
  <c r="S2592" i="17"/>
  <c r="R2592" i="17"/>
  <c r="R2463" i="17"/>
  <c r="S2463" i="17"/>
  <c r="S2333" i="17"/>
  <c r="R2333" i="17"/>
  <c r="S2205" i="17"/>
  <c r="R2205" i="17"/>
  <c r="S2078" i="17"/>
  <c r="R2078" i="17"/>
  <c r="S1948" i="17"/>
  <c r="R1948" i="17"/>
  <c r="S1815" i="17"/>
  <c r="R1815" i="17"/>
  <c r="S1685" i="17"/>
  <c r="R1685" i="17"/>
  <c r="S1552" i="17"/>
  <c r="R1552" i="17"/>
  <c r="S1419" i="17"/>
  <c r="R1419" i="17"/>
  <c r="S1291" i="17"/>
  <c r="R1291" i="17"/>
  <c r="S1156" i="17"/>
  <c r="R1156" i="17"/>
  <c r="S1027" i="17"/>
  <c r="R1027" i="17"/>
  <c r="S898" i="17"/>
  <c r="R898" i="17"/>
  <c r="S764" i="17"/>
  <c r="R764" i="17"/>
  <c r="S3568" i="17"/>
  <c r="R3568" i="17"/>
  <c r="R3377" i="17"/>
  <c r="S3377" i="17"/>
  <c r="R3248" i="17"/>
  <c r="S3248" i="17"/>
  <c r="R3119" i="17"/>
  <c r="S3119" i="17"/>
  <c r="R2988" i="17"/>
  <c r="S2988" i="17"/>
  <c r="R2862" i="17"/>
  <c r="S2862" i="17"/>
  <c r="R2607" i="17"/>
  <c r="S2607" i="17"/>
  <c r="R2479" i="17"/>
  <c r="S2479" i="17"/>
  <c r="R2349" i="17"/>
  <c r="S2349" i="17"/>
  <c r="R2220" i="17"/>
  <c r="S2220" i="17"/>
  <c r="R2093" i="17"/>
  <c r="S2093" i="17"/>
  <c r="R1964" i="17"/>
  <c r="S1964" i="17"/>
  <c r="S1831" i="17"/>
  <c r="R1831" i="17"/>
  <c r="S1701" i="17"/>
  <c r="R1701" i="17"/>
  <c r="R3433" i="17"/>
  <c r="S3433" i="17"/>
  <c r="R3305" i="17"/>
  <c r="S3305" i="17"/>
  <c r="R3174" i="17"/>
  <c r="S3174" i="17"/>
  <c r="R3044" i="17"/>
  <c r="S3044" i="17"/>
  <c r="R2916" i="17"/>
  <c r="S2916" i="17"/>
  <c r="R2792" i="17"/>
  <c r="S2792" i="17"/>
  <c r="R2663" i="17"/>
  <c r="S2663" i="17"/>
  <c r="R2535" i="17"/>
  <c r="S2535" i="17"/>
  <c r="R2405" i="17"/>
  <c r="S2405" i="17"/>
  <c r="R2276" i="17"/>
  <c r="S2276" i="17"/>
  <c r="R2149" i="17"/>
  <c r="S2149" i="17"/>
  <c r="R2019" i="17"/>
  <c r="S2019" i="17"/>
  <c r="R1890" i="17"/>
  <c r="S1890" i="17"/>
  <c r="S1757" i="17"/>
  <c r="R1757" i="17"/>
  <c r="S1628" i="17"/>
  <c r="R1628" i="17"/>
  <c r="R1494" i="17"/>
  <c r="S1494" i="17"/>
  <c r="R1362" i="17"/>
  <c r="S1362" i="17"/>
  <c r="S1231" i="17"/>
  <c r="R1231" i="17"/>
  <c r="R3329" i="17"/>
  <c r="S3329" i="17"/>
  <c r="R3199" i="17"/>
  <c r="S3199" i="17"/>
  <c r="R3069" i="17"/>
  <c r="S3069" i="17"/>
  <c r="R2940" i="17"/>
  <c r="S2940" i="17"/>
  <c r="R2816" i="17"/>
  <c r="S2816" i="17"/>
  <c r="R2687" i="17"/>
  <c r="S2687" i="17"/>
  <c r="R2559" i="17"/>
  <c r="S2559" i="17"/>
  <c r="R2430" i="17"/>
  <c r="S2430" i="17"/>
  <c r="R2300" i="17"/>
  <c r="S2300" i="17"/>
  <c r="R2173" i="17"/>
  <c r="S2173" i="17"/>
  <c r="R2044" i="17"/>
  <c r="S2044" i="17"/>
  <c r="R1914" i="17"/>
  <c r="S1914" i="17"/>
  <c r="S1782" i="17"/>
  <c r="R1782" i="17"/>
  <c r="R3586" i="17"/>
  <c r="S3586" i="17"/>
  <c r="R3458" i="17"/>
  <c r="S3458" i="17"/>
  <c r="R1567" i="17"/>
  <c r="S1567" i="17"/>
  <c r="R1435" i="17"/>
  <c r="S1435" i="17"/>
  <c r="S1306" i="17"/>
  <c r="R1306" i="17"/>
  <c r="S1172" i="17"/>
  <c r="R1172" i="17"/>
  <c r="S1042" i="17"/>
  <c r="R1042" i="17"/>
  <c r="S913" i="17"/>
  <c r="R913" i="17"/>
  <c r="R3535" i="17"/>
  <c r="S3535" i="17"/>
  <c r="S3424" i="17"/>
  <c r="R3424" i="17"/>
  <c r="S3296" i="17"/>
  <c r="R3296" i="17"/>
  <c r="S3165" i="17"/>
  <c r="R3165" i="17"/>
  <c r="S3035" i="17"/>
  <c r="R3035" i="17"/>
  <c r="R2907" i="17"/>
  <c r="S2907" i="17"/>
  <c r="R2783" i="17"/>
  <c r="S2783" i="17"/>
  <c r="R2654" i="17"/>
  <c r="S2654" i="17"/>
  <c r="R2526" i="17"/>
  <c r="S2526" i="17"/>
  <c r="R2396" i="17"/>
  <c r="S2396" i="17"/>
  <c r="R2267" i="17"/>
  <c r="S2267" i="17"/>
  <c r="R2140" i="17"/>
  <c r="S2140" i="17"/>
  <c r="R2010" i="17"/>
  <c r="S2010" i="17"/>
  <c r="R1881" i="17"/>
  <c r="S1881" i="17"/>
  <c r="R1748" i="17"/>
  <c r="S1748" i="17"/>
  <c r="R1619" i="17"/>
  <c r="S1619" i="17"/>
  <c r="R1485" i="17"/>
  <c r="S1485" i="17"/>
  <c r="R1353" i="17"/>
  <c r="S1353" i="17"/>
  <c r="S1222" i="17"/>
  <c r="R1222" i="17"/>
  <c r="S1090" i="17"/>
  <c r="R1090" i="17"/>
  <c r="R961" i="17"/>
  <c r="S961" i="17"/>
  <c r="R3558" i="17"/>
  <c r="S3558" i="17"/>
  <c r="R3447" i="17"/>
  <c r="S3447" i="17"/>
  <c r="S3319" i="17"/>
  <c r="R3319" i="17"/>
  <c r="S3188" i="17"/>
  <c r="R3188" i="17"/>
  <c r="R3058" i="17"/>
  <c r="S3058" i="17"/>
  <c r="R2930" i="17"/>
  <c r="S2930" i="17"/>
  <c r="R2806" i="17"/>
  <c r="S2806" i="17"/>
  <c r="R2677" i="17"/>
  <c r="S2677" i="17"/>
  <c r="R2549" i="17"/>
  <c r="S2549" i="17"/>
  <c r="R2420" i="17"/>
  <c r="S2420" i="17"/>
  <c r="R2290" i="17"/>
  <c r="S2290" i="17"/>
  <c r="R2164" i="17"/>
  <c r="S2164" i="17"/>
  <c r="R2034" i="17"/>
  <c r="S2034" i="17"/>
  <c r="R1903" i="17"/>
  <c r="S1903" i="17"/>
  <c r="R1771" i="17"/>
  <c r="S1771" i="17"/>
  <c r="R1641" i="17"/>
  <c r="S1641" i="17"/>
  <c r="R1508" i="17"/>
  <c r="S1508" i="17"/>
  <c r="R1376" i="17"/>
  <c r="S1376" i="17"/>
  <c r="R1113" i="17"/>
  <c r="S1113" i="17"/>
  <c r="R984" i="17"/>
  <c r="S984" i="17"/>
  <c r="R853" i="17"/>
  <c r="S853" i="17"/>
  <c r="R3517" i="17"/>
  <c r="S3517" i="17"/>
  <c r="R3406" i="17"/>
  <c r="S3406" i="17"/>
  <c r="R3277" i="17"/>
  <c r="S3277" i="17"/>
  <c r="R3147" i="17"/>
  <c r="S3147" i="17"/>
  <c r="R3017" i="17"/>
  <c r="S3017" i="17"/>
  <c r="R2891" i="17"/>
  <c r="S2891" i="17"/>
  <c r="R2765" i="17"/>
  <c r="S2765" i="17"/>
  <c r="R2636" i="17"/>
  <c r="S2636" i="17"/>
  <c r="R2508" i="17"/>
  <c r="S2508" i="17"/>
  <c r="R2378" i="17"/>
  <c r="S2378" i="17"/>
  <c r="R2249" i="17"/>
  <c r="S2249" i="17"/>
  <c r="R2122" i="17"/>
  <c r="S2122" i="17"/>
  <c r="R1991" i="17"/>
  <c r="S1991" i="17"/>
  <c r="R1863" i="17"/>
  <c r="S1863" i="17"/>
  <c r="R1730" i="17"/>
  <c r="S1730" i="17"/>
  <c r="R1599" i="17"/>
  <c r="S1599" i="17"/>
  <c r="R1335" i="17"/>
  <c r="S1335" i="17"/>
  <c r="R1203" i="17"/>
  <c r="S1203" i="17"/>
  <c r="R1072" i="17"/>
  <c r="S1072" i="17"/>
  <c r="R942" i="17"/>
  <c r="S942" i="17"/>
  <c r="S3548" i="17"/>
  <c r="R3548" i="17"/>
  <c r="R3437" i="17"/>
  <c r="S3437" i="17"/>
  <c r="R3309" i="17"/>
  <c r="S3309" i="17"/>
  <c r="R3178" i="17"/>
  <c r="S3178" i="17"/>
  <c r="R3048" i="17"/>
  <c r="S3048" i="17"/>
  <c r="R2920" i="17"/>
  <c r="S2920" i="17"/>
  <c r="R2796" i="17"/>
  <c r="S2796" i="17"/>
  <c r="R2667" i="17"/>
  <c r="S2667" i="17"/>
  <c r="R2539" i="17"/>
  <c r="S2539" i="17"/>
  <c r="R2410" i="17"/>
  <c r="S2410" i="17"/>
  <c r="R2280" i="17"/>
  <c r="S2280" i="17"/>
  <c r="R2153" i="17"/>
  <c r="S2153" i="17"/>
  <c r="R2023" i="17"/>
  <c r="S2023" i="17"/>
  <c r="R1893" i="17"/>
  <c r="S1893" i="17"/>
  <c r="S1761" i="17"/>
  <c r="R1761" i="17"/>
  <c r="S1632" i="17"/>
  <c r="R1632" i="17"/>
  <c r="R1498" i="17"/>
  <c r="S1498" i="17"/>
  <c r="R1366" i="17"/>
  <c r="S1366" i="17"/>
  <c r="S1236" i="17"/>
  <c r="R1236" i="17"/>
  <c r="S1103" i="17"/>
  <c r="R1103" i="17"/>
  <c r="S974" i="17"/>
  <c r="R974" i="17"/>
  <c r="R830" i="17"/>
  <c r="S830" i="17"/>
  <c r="R696" i="17"/>
  <c r="S696" i="17"/>
  <c r="R563" i="17"/>
  <c r="S563" i="17"/>
  <c r="R426" i="17"/>
  <c r="S426" i="17"/>
  <c r="R291" i="17"/>
  <c r="S291" i="17"/>
  <c r="R153" i="17"/>
  <c r="S153" i="17"/>
  <c r="R14" i="17"/>
  <c r="S14" i="17"/>
  <c r="R711" i="17"/>
  <c r="S711" i="17"/>
  <c r="R579" i="17"/>
  <c r="S579" i="17"/>
  <c r="R441" i="17"/>
  <c r="S441" i="17"/>
  <c r="R310" i="17"/>
  <c r="S310" i="17"/>
  <c r="R169" i="17"/>
  <c r="S169" i="17"/>
  <c r="R31" i="17"/>
  <c r="S31" i="17"/>
  <c r="R776" i="17"/>
  <c r="S776" i="17"/>
  <c r="S646" i="17"/>
  <c r="R646" i="17"/>
  <c r="S509" i="17"/>
  <c r="R509" i="17"/>
  <c r="S375" i="17"/>
  <c r="R375" i="17"/>
  <c r="R236" i="17"/>
  <c r="S236" i="17"/>
  <c r="R98" i="17"/>
  <c r="S98" i="17"/>
  <c r="S875" i="17"/>
  <c r="R875" i="17"/>
  <c r="S742" i="17"/>
  <c r="R742" i="17"/>
  <c r="S611" i="17"/>
  <c r="R611" i="17"/>
  <c r="S473" i="17"/>
  <c r="R473" i="17"/>
  <c r="S342" i="17"/>
  <c r="R342" i="17"/>
  <c r="S202" i="17"/>
  <c r="R202" i="17"/>
  <c r="S62" i="17"/>
  <c r="S858" i="17"/>
  <c r="R858" i="17"/>
  <c r="S724" i="17"/>
  <c r="R724" i="17"/>
  <c r="S592" i="17"/>
  <c r="R592" i="17"/>
  <c r="S454" i="17"/>
  <c r="R454" i="17"/>
  <c r="S324" i="17"/>
  <c r="R324" i="17"/>
  <c r="S184" i="17"/>
  <c r="R184" i="17"/>
  <c r="S44" i="17"/>
  <c r="R44" i="17"/>
  <c r="S789" i="17"/>
  <c r="R789" i="17"/>
  <c r="S659" i="17"/>
  <c r="R659" i="17"/>
  <c r="S524" i="17"/>
  <c r="R524" i="17"/>
  <c r="S388" i="17"/>
  <c r="R388" i="17"/>
  <c r="S249" i="17"/>
  <c r="R249" i="17"/>
  <c r="S114" i="17"/>
  <c r="R114" i="17"/>
  <c r="S658" i="17"/>
  <c r="R658" i="17"/>
  <c r="S523" i="17"/>
  <c r="R523" i="17"/>
  <c r="S387" i="17"/>
  <c r="R387" i="17"/>
  <c r="R248" i="17"/>
  <c r="S248" i="17"/>
  <c r="R113" i="17"/>
  <c r="S113" i="17"/>
  <c r="S847" i="17"/>
  <c r="R847" i="17"/>
  <c r="S713" i="17"/>
  <c r="R713" i="17"/>
  <c r="S581" i="17"/>
  <c r="R581" i="17"/>
  <c r="S443" i="17"/>
  <c r="R443" i="17"/>
  <c r="S312" i="17"/>
  <c r="R312" i="17"/>
  <c r="S171" i="17"/>
  <c r="R171" i="17"/>
  <c r="S33" i="17"/>
  <c r="R33" i="17"/>
  <c r="R1131" i="17"/>
  <c r="S1131" i="17"/>
  <c r="R1002" i="17"/>
  <c r="S1002" i="17"/>
  <c r="R3623" i="17"/>
  <c r="S3623" i="17"/>
  <c r="R3495" i="17"/>
  <c r="S3495" i="17"/>
  <c r="R3384" i="17"/>
  <c r="S3384" i="17"/>
  <c r="R3255" i="17"/>
  <c r="S3255" i="17"/>
  <c r="R3126" i="17"/>
  <c r="S3126" i="17"/>
  <c r="R2995" i="17"/>
  <c r="S2995" i="17"/>
  <c r="R2869" i="17"/>
  <c r="S2869" i="17"/>
  <c r="R2743" i="17"/>
  <c r="S2743" i="17"/>
  <c r="R2614" i="17"/>
  <c r="S2614" i="17"/>
  <c r="R2486" i="17"/>
  <c r="S2486" i="17"/>
  <c r="R2356" i="17"/>
  <c r="S2356" i="17"/>
  <c r="R2227" i="17"/>
  <c r="S2227" i="17"/>
  <c r="R2100" i="17"/>
  <c r="S2100" i="17"/>
  <c r="R1971" i="17"/>
  <c r="S1971" i="17"/>
  <c r="R1838" i="17"/>
  <c r="S1838" i="17"/>
  <c r="R1708" i="17"/>
  <c r="S1708" i="17"/>
  <c r="R1574" i="17"/>
  <c r="S1574" i="17"/>
  <c r="R1442" i="17"/>
  <c r="S1442" i="17"/>
  <c r="S1313" i="17"/>
  <c r="R1313" i="17"/>
  <c r="S1179" i="17"/>
  <c r="R1179" i="17"/>
  <c r="S1049" i="17"/>
  <c r="R1049" i="17"/>
  <c r="R920" i="17"/>
  <c r="S920" i="17"/>
  <c r="S3518" i="17"/>
  <c r="R3518" i="17"/>
  <c r="R3407" i="17"/>
  <c r="S3407" i="17"/>
  <c r="S3278" i="17"/>
  <c r="R3278" i="17"/>
  <c r="S3148" i="17"/>
  <c r="R3148" i="17"/>
  <c r="R3018" i="17"/>
  <c r="S3018" i="17"/>
  <c r="R2892" i="17"/>
  <c r="S2892" i="17"/>
  <c r="R2766" i="17"/>
  <c r="S2766" i="17"/>
  <c r="R2637" i="17"/>
  <c r="S2637" i="17"/>
  <c r="R2509" i="17"/>
  <c r="S2509" i="17"/>
  <c r="R2379" i="17"/>
  <c r="S2379" i="17"/>
  <c r="R2250" i="17"/>
  <c r="S2250" i="17"/>
  <c r="R2123" i="17"/>
  <c r="S2123" i="17"/>
  <c r="R1992" i="17"/>
  <c r="S1992" i="17"/>
  <c r="R1731" i="17"/>
  <c r="S1731" i="17"/>
  <c r="R1600" i="17"/>
  <c r="S1600" i="17"/>
  <c r="R1464" i="17"/>
  <c r="S1464" i="17"/>
  <c r="R1336" i="17"/>
  <c r="S1336" i="17"/>
  <c r="R1204" i="17"/>
  <c r="S1204" i="17"/>
  <c r="R1073" i="17"/>
  <c r="S1073" i="17"/>
  <c r="R943" i="17"/>
  <c r="S943" i="17"/>
  <c r="R3605" i="17"/>
  <c r="S3605" i="17"/>
  <c r="R3477" i="17"/>
  <c r="S3477" i="17"/>
  <c r="R3366" i="17"/>
  <c r="S3366" i="17"/>
  <c r="R3237" i="17"/>
  <c r="S3237" i="17"/>
  <c r="R3106" i="17"/>
  <c r="S3106" i="17"/>
  <c r="R2977" i="17"/>
  <c r="S2977" i="17"/>
  <c r="R2851" i="17"/>
  <c r="S2851" i="17"/>
  <c r="R2726" i="17"/>
  <c r="S2726" i="17"/>
  <c r="R2596" i="17"/>
  <c r="S2596" i="17"/>
  <c r="R2468" i="17"/>
  <c r="S2468" i="17"/>
  <c r="R2337" i="17"/>
  <c r="S2337" i="17"/>
  <c r="R2210" i="17"/>
  <c r="S2210" i="17"/>
  <c r="R2082" i="17"/>
  <c r="S2082" i="17"/>
  <c r="R1952" i="17"/>
  <c r="S1952" i="17"/>
  <c r="R1819" i="17"/>
  <c r="S1819" i="17"/>
  <c r="R1690" i="17"/>
  <c r="S1690" i="17"/>
  <c r="R1556" i="17"/>
  <c r="S1556" i="17"/>
  <c r="R1424" i="17"/>
  <c r="S1424" i="17"/>
  <c r="R1295" i="17"/>
  <c r="S1295" i="17"/>
  <c r="R1160" i="17"/>
  <c r="S1160" i="17"/>
  <c r="R1031" i="17"/>
  <c r="S1031" i="17"/>
  <c r="R902" i="17"/>
  <c r="S902" i="17"/>
  <c r="S3508" i="17"/>
  <c r="R3508" i="17"/>
  <c r="R3397" i="17"/>
  <c r="S3397" i="17"/>
  <c r="R3268" i="17"/>
  <c r="S3268" i="17"/>
  <c r="R3139" i="17"/>
  <c r="S3139" i="17"/>
  <c r="R3008" i="17"/>
  <c r="S3008" i="17"/>
  <c r="R2882" i="17"/>
  <c r="S2882" i="17"/>
  <c r="R2756" i="17"/>
  <c r="S2756" i="17"/>
  <c r="R2627" i="17"/>
  <c r="S2627" i="17"/>
  <c r="R2499" i="17"/>
  <c r="S2499" i="17"/>
  <c r="R2369" i="17"/>
  <c r="S2369" i="17"/>
  <c r="R2240" i="17"/>
  <c r="S2240" i="17"/>
  <c r="R2113" i="17"/>
  <c r="S2113" i="17"/>
  <c r="R1983" i="17"/>
  <c r="S1983" i="17"/>
  <c r="S1721" i="17"/>
  <c r="R1721" i="17"/>
  <c r="R1589" i="17"/>
  <c r="S1589" i="17"/>
  <c r="R1455" i="17"/>
  <c r="S1455" i="17"/>
  <c r="S1326" i="17"/>
  <c r="R1326" i="17"/>
  <c r="S1193" i="17"/>
  <c r="R1193" i="17"/>
  <c r="S1063" i="17"/>
  <c r="R1063" i="17"/>
  <c r="S933" i="17"/>
  <c r="R933" i="17"/>
  <c r="R786" i="17"/>
  <c r="S786" i="17"/>
  <c r="R656" i="17"/>
  <c r="S656" i="17"/>
  <c r="R521" i="17"/>
  <c r="S521" i="17"/>
  <c r="R385" i="17"/>
  <c r="S385" i="17"/>
  <c r="R246" i="17"/>
  <c r="S246" i="17"/>
  <c r="R110" i="17"/>
  <c r="S110" i="17"/>
  <c r="R804" i="17"/>
  <c r="S804" i="17"/>
  <c r="R671" i="17"/>
  <c r="S671" i="17"/>
  <c r="R537" i="17"/>
  <c r="S537" i="17"/>
  <c r="R400" i="17"/>
  <c r="S400" i="17"/>
  <c r="R262" i="17"/>
  <c r="S262" i="17"/>
  <c r="R127" i="17"/>
  <c r="S127" i="17"/>
  <c r="R868" i="17"/>
  <c r="S868" i="17"/>
  <c r="R734" i="17"/>
  <c r="S734" i="17"/>
  <c r="S604" i="17"/>
  <c r="R604" i="17"/>
  <c r="S465" i="17"/>
  <c r="R465" i="17"/>
  <c r="R334" i="17"/>
  <c r="S334" i="17"/>
  <c r="R195" i="17"/>
  <c r="S195" i="17"/>
  <c r="R55" i="17"/>
  <c r="S55" i="17"/>
  <c r="S835" i="17"/>
  <c r="R835" i="17"/>
  <c r="S701" i="17"/>
  <c r="R701" i="17"/>
  <c r="S568" i="17"/>
  <c r="R568" i="17"/>
  <c r="S431" i="17"/>
  <c r="R431" i="17"/>
  <c r="S298" i="17"/>
  <c r="R298" i="17"/>
  <c r="S159" i="17"/>
  <c r="R159" i="17"/>
  <c r="S20" i="17"/>
  <c r="R20" i="17"/>
  <c r="R817" i="17"/>
  <c r="S817" i="17"/>
  <c r="R684" i="17"/>
  <c r="S684" i="17"/>
  <c r="R550" i="17"/>
  <c r="S550" i="17"/>
  <c r="R413" i="17"/>
  <c r="S413" i="17"/>
  <c r="R278" i="17"/>
  <c r="S278" i="17"/>
  <c r="R141" i="17"/>
  <c r="S141" i="17"/>
  <c r="S883" i="17"/>
  <c r="R883" i="17"/>
  <c r="S748" i="17"/>
  <c r="R748" i="17"/>
  <c r="S617" i="17"/>
  <c r="R617" i="17"/>
  <c r="S480" i="17"/>
  <c r="R480" i="17"/>
  <c r="S348" i="17"/>
  <c r="R348" i="17"/>
  <c r="S208" i="17"/>
  <c r="R208" i="17"/>
  <c r="S68" i="17"/>
  <c r="R68" i="17"/>
  <c r="S616" i="17"/>
  <c r="R616" i="17"/>
  <c r="S479" i="17"/>
  <c r="R479" i="17"/>
  <c r="R347" i="17"/>
  <c r="S347" i="17"/>
  <c r="R207" i="17"/>
  <c r="S207" i="17"/>
  <c r="R67" i="17"/>
  <c r="S67" i="17"/>
  <c r="R806" i="17"/>
  <c r="S806" i="17"/>
  <c r="R673" i="17"/>
  <c r="S673" i="17"/>
  <c r="R539" i="17"/>
  <c r="S539" i="17"/>
  <c r="R402" i="17"/>
  <c r="S402" i="17"/>
  <c r="R265" i="17"/>
  <c r="S265" i="17"/>
  <c r="R129" i="17"/>
  <c r="S129" i="17"/>
  <c r="R4" i="17"/>
  <c r="S4" i="17"/>
  <c r="R1584" i="17"/>
  <c r="S1584" i="17"/>
  <c r="R1451" i="17"/>
  <c r="S1451" i="17"/>
  <c r="S1322" i="17"/>
  <c r="R1322" i="17"/>
  <c r="S1189" i="17"/>
  <c r="R1189" i="17"/>
  <c r="S1059" i="17"/>
  <c r="R1059" i="17"/>
  <c r="S929" i="17"/>
  <c r="R929" i="17"/>
  <c r="R3551" i="17"/>
  <c r="S3551" i="17"/>
  <c r="S3440" i="17"/>
  <c r="R3440" i="17"/>
  <c r="S3312" i="17"/>
  <c r="R3312" i="17"/>
  <c r="S3181" i="17"/>
  <c r="R3181" i="17"/>
  <c r="S3051" i="17"/>
  <c r="R3051" i="17"/>
  <c r="R2923" i="17"/>
  <c r="S2923" i="17"/>
  <c r="R2799" i="17"/>
  <c r="S2799" i="17"/>
  <c r="R2670" i="17"/>
  <c r="S2670" i="17"/>
  <c r="R2542" i="17"/>
  <c r="S2542" i="17"/>
  <c r="R2413" i="17"/>
  <c r="S2413" i="17"/>
  <c r="R2283" i="17"/>
  <c r="S2283" i="17"/>
  <c r="R2156" i="17"/>
  <c r="S2156" i="17"/>
  <c r="R2026" i="17"/>
  <c r="S2026" i="17"/>
  <c r="R1896" i="17"/>
  <c r="S1896" i="17"/>
  <c r="R1764" i="17"/>
  <c r="S1764" i="17"/>
  <c r="R1635" i="17"/>
  <c r="S1635" i="17"/>
  <c r="R1501" i="17"/>
  <c r="S1501" i="17"/>
  <c r="R1369" i="17"/>
  <c r="S1369" i="17"/>
  <c r="S1239" i="17"/>
  <c r="R1239" i="17"/>
  <c r="S1106" i="17"/>
  <c r="R1106" i="17"/>
  <c r="R977" i="17"/>
  <c r="S977" i="17"/>
  <c r="R3574" i="17"/>
  <c r="S3574" i="17"/>
  <c r="S3335" i="17"/>
  <c r="R3335" i="17"/>
  <c r="S3205" i="17"/>
  <c r="R3205" i="17"/>
  <c r="R3075" i="17"/>
  <c r="S3075" i="17"/>
  <c r="R2946" i="17"/>
  <c r="S2946" i="17"/>
  <c r="R2822" i="17"/>
  <c r="S2822" i="17"/>
  <c r="R2694" i="17"/>
  <c r="S2694" i="17"/>
  <c r="R2565" i="17"/>
  <c r="S2565" i="17"/>
  <c r="R2436" i="17"/>
  <c r="S2436" i="17"/>
  <c r="R2306" i="17"/>
  <c r="S2306" i="17"/>
  <c r="R2179" i="17"/>
  <c r="S2179" i="17"/>
  <c r="R2051" i="17"/>
  <c r="S2051" i="17"/>
  <c r="R1924" i="17"/>
  <c r="S1924" i="17"/>
  <c r="R1789" i="17"/>
  <c r="S1789" i="17"/>
  <c r="R1658" i="17"/>
  <c r="S1658" i="17"/>
  <c r="R1524" i="17"/>
  <c r="S1524" i="17"/>
  <c r="R1392" i="17"/>
  <c r="S1392" i="17"/>
  <c r="R1264" i="17"/>
  <c r="S1264" i="17"/>
  <c r="R1129" i="17"/>
  <c r="S1129" i="17"/>
  <c r="R1000" i="17"/>
  <c r="S1000" i="17"/>
  <c r="R869" i="17"/>
  <c r="S869" i="17"/>
  <c r="R3533" i="17"/>
  <c r="S3533" i="17"/>
  <c r="R3422" i="17"/>
  <c r="S3422" i="17"/>
  <c r="R3294" i="17"/>
  <c r="S3294" i="17"/>
  <c r="R3163" i="17"/>
  <c r="S3163" i="17"/>
  <c r="R3033" i="17"/>
  <c r="S3033" i="17"/>
  <c r="R2905" i="17"/>
  <c r="S2905" i="17"/>
  <c r="R2781" i="17"/>
  <c r="S2781" i="17"/>
  <c r="R2652" i="17"/>
  <c r="S2652" i="17"/>
  <c r="R2524" i="17"/>
  <c r="S2524" i="17"/>
  <c r="R2394" i="17"/>
  <c r="S2394" i="17"/>
  <c r="R2265" i="17"/>
  <c r="S2265" i="17"/>
  <c r="R2138" i="17"/>
  <c r="S2138" i="17"/>
  <c r="R2008" i="17"/>
  <c r="S2008" i="17"/>
  <c r="R1879" i="17"/>
  <c r="S1879" i="17"/>
  <c r="R1746" i="17"/>
  <c r="S1746" i="17"/>
  <c r="R1617" i="17"/>
  <c r="S1617" i="17"/>
  <c r="R1483" i="17"/>
  <c r="S1483" i="17"/>
  <c r="R1351" i="17"/>
  <c r="S1351" i="17"/>
  <c r="R1220" i="17"/>
  <c r="S1220" i="17"/>
  <c r="R1088" i="17"/>
  <c r="S1088" i="17"/>
  <c r="R958" i="17"/>
  <c r="S958" i="17"/>
  <c r="S3564" i="17"/>
  <c r="R3564" i="17"/>
  <c r="R3325" i="17"/>
  <c r="S3325" i="17"/>
  <c r="R3195" i="17"/>
  <c r="S3195" i="17"/>
  <c r="R3065" i="17"/>
  <c r="S3065" i="17"/>
  <c r="R2936" i="17"/>
  <c r="S2936" i="17"/>
  <c r="R2812" i="17"/>
  <c r="S2812" i="17"/>
  <c r="R2683" i="17"/>
  <c r="S2683" i="17"/>
  <c r="R2555" i="17"/>
  <c r="S2555" i="17"/>
  <c r="R2426" i="17"/>
  <c r="S2426" i="17"/>
  <c r="R2296" i="17"/>
  <c r="S2296" i="17"/>
  <c r="R2040" i="17"/>
  <c r="S2040" i="17"/>
  <c r="S1778" i="17"/>
  <c r="R1778" i="17"/>
  <c r="S1647" i="17"/>
  <c r="R1647" i="17"/>
  <c r="R1514" i="17"/>
  <c r="S1514" i="17"/>
  <c r="R1382" i="17"/>
  <c r="S1382" i="17"/>
  <c r="S1252" i="17"/>
  <c r="R1252" i="17"/>
  <c r="S1119" i="17"/>
  <c r="R1119" i="17"/>
  <c r="S990" i="17"/>
  <c r="R990" i="17"/>
  <c r="R846" i="17"/>
  <c r="S846" i="17"/>
  <c r="R712" i="17"/>
  <c r="S712" i="17"/>
  <c r="R580" i="17"/>
  <c r="S580" i="17"/>
  <c r="R442" i="17"/>
  <c r="S442" i="17"/>
  <c r="R311" i="17"/>
  <c r="S311" i="17"/>
  <c r="R170" i="17"/>
  <c r="S170" i="17"/>
  <c r="R32" i="17"/>
  <c r="S32" i="17"/>
  <c r="R727" i="17"/>
  <c r="S727" i="17"/>
  <c r="R595" i="17"/>
  <c r="S595" i="17"/>
  <c r="R458" i="17"/>
  <c r="S458" i="17"/>
  <c r="R327" i="17"/>
  <c r="S327" i="17"/>
  <c r="R187" i="17"/>
  <c r="S187" i="17"/>
  <c r="R47" i="17"/>
  <c r="S47" i="17"/>
  <c r="R794" i="17"/>
  <c r="S794" i="17"/>
  <c r="S662" i="17"/>
  <c r="R662" i="17"/>
  <c r="S528" i="17"/>
  <c r="R528" i="17"/>
  <c r="S391" i="17"/>
  <c r="R391" i="17"/>
  <c r="R252" i="17"/>
  <c r="S252" i="17"/>
  <c r="R117" i="17"/>
  <c r="S117" i="17"/>
  <c r="S893" i="17"/>
  <c r="R893" i="17"/>
  <c r="S759" i="17"/>
  <c r="R759" i="17"/>
  <c r="S627" i="17"/>
  <c r="R627" i="17"/>
  <c r="S492" i="17"/>
  <c r="R492" i="17"/>
  <c r="S358" i="17"/>
  <c r="R358" i="17"/>
  <c r="S218" i="17"/>
  <c r="R218" i="17"/>
  <c r="S78" i="17"/>
  <c r="R78" i="17"/>
  <c r="R874" i="17"/>
  <c r="S874" i="17"/>
  <c r="R741" i="17"/>
  <c r="S741" i="17"/>
  <c r="R610" i="17"/>
  <c r="S610" i="17"/>
  <c r="R472" i="17"/>
  <c r="S472" i="17"/>
  <c r="R341" i="17"/>
  <c r="S341" i="17"/>
  <c r="R201" i="17"/>
  <c r="S201" i="17"/>
  <c r="R61" i="17"/>
  <c r="S61" i="17"/>
  <c r="R808" i="17"/>
  <c r="S808" i="17"/>
  <c r="R675" i="17"/>
  <c r="S675" i="17"/>
  <c r="R541" i="17"/>
  <c r="S541" i="17"/>
  <c r="R404" i="17"/>
  <c r="S404" i="17"/>
  <c r="R268" i="17"/>
  <c r="S268" i="17"/>
  <c r="R132" i="17"/>
  <c r="S132" i="17"/>
  <c r="S674" i="17"/>
  <c r="R674" i="17"/>
  <c r="S540" i="17"/>
  <c r="R540" i="17"/>
  <c r="S403" i="17"/>
  <c r="R403" i="17"/>
  <c r="R267" i="17"/>
  <c r="S267" i="17"/>
  <c r="R131" i="17"/>
  <c r="S131" i="17"/>
  <c r="S863" i="17"/>
  <c r="R863" i="17"/>
  <c r="S729" i="17"/>
  <c r="R729" i="17"/>
  <c r="S597" i="17"/>
  <c r="R597" i="17"/>
  <c r="S460" i="17"/>
  <c r="R460" i="17"/>
  <c r="S329" i="17"/>
  <c r="R329" i="17"/>
  <c r="S190" i="17"/>
  <c r="R190" i="17"/>
  <c r="S49" i="17"/>
  <c r="R49" i="17"/>
  <c r="R3379" i="17"/>
  <c r="S3379" i="17"/>
  <c r="R3250" i="17"/>
  <c r="S3250" i="17"/>
  <c r="R3121" i="17"/>
  <c r="S3121" i="17"/>
  <c r="R2990" i="17"/>
  <c r="S2990" i="17"/>
  <c r="R2864" i="17"/>
  <c r="S2864" i="17"/>
  <c r="R2738" i="17"/>
  <c r="S2738" i="17"/>
  <c r="R2609" i="17"/>
  <c r="S2609" i="17"/>
  <c r="R2481" i="17"/>
  <c r="S2481" i="17"/>
  <c r="R2351" i="17"/>
  <c r="S2351" i="17"/>
  <c r="R2222" i="17"/>
  <c r="S2222" i="17"/>
  <c r="R2095" i="17"/>
  <c r="S2095" i="17"/>
  <c r="R1966" i="17"/>
  <c r="S1966" i="17"/>
  <c r="S1833" i="17"/>
  <c r="R1833" i="17"/>
  <c r="S1569" i="17"/>
  <c r="R1569" i="17"/>
  <c r="S1437" i="17"/>
  <c r="R1437" i="17"/>
  <c r="S1308" i="17"/>
  <c r="R1308" i="17"/>
  <c r="S1174" i="17"/>
  <c r="R1174" i="17"/>
  <c r="S1044" i="17"/>
  <c r="R1044" i="17"/>
  <c r="S915" i="17"/>
  <c r="R915" i="17"/>
  <c r="S3529" i="17"/>
  <c r="R3529" i="17"/>
  <c r="S3418" i="17"/>
  <c r="R3418" i="17"/>
  <c r="S3290" i="17"/>
  <c r="R3290" i="17"/>
  <c r="S3159" i="17"/>
  <c r="R3159" i="17"/>
  <c r="S3029" i="17"/>
  <c r="R3029" i="17"/>
  <c r="R2901" i="17"/>
  <c r="S2901" i="17"/>
  <c r="S2777" i="17"/>
  <c r="R2777" i="17"/>
  <c r="R2648" i="17"/>
  <c r="S2648" i="17"/>
  <c r="S2520" i="17"/>
  <c r="R2520" i="17"/>
  <c r="R2390" i="17"/>
  <c r="S2390" i="17"/>
  <c r="R2261" i="17"/>
  <c r="S2261" i="17"/>
  <c r="R2134" i="17"/>
  <c r="S2134" i="17"/>
  <c r="R2005" i="17"/>
  <c r="S2005" i="17"/>
  <c r="R1875" i="17"/>
  <c r="S1875" i="17"/>
  <c r="R1742" i="17"/>
  <c r="S1742" i="17"/>
  <c r="R1613" i="17"/>
  <c r="S1613" i="17"/>
  <c r="R1478" i="17"/>
  <c r="S1478" i="17"/>
  <c r="R1347" i="17"/>
  <c r="S1347" i="17"/>
  <c r="R1216" i="17"/>
  <c r="S1216" i="17"/>
  <c r="R1084" i="17"/>
  <c r="S1084" i="17"/>
  <c r="R954" i="17"/>
  <c r="S954" i="17"/>
  <c r="R823" i="17"/>
  <c r="S823" i="17"/>
  <c r="S3624" i="17"/>
  <c r="R3624" i="17"/>
  <c r="S3496" i="17"/>
  <c r="R3496" i="17"/>
  <c r="R3385" i="17"/>
  <c r="S3385" i="17"/>
  <c r="R3256" i="17"/>
  <c r="S3256" i="17"/>
  <c r="R3127" i="17"/>
  <c r="S3127" i="17"/>
  <c r="R2996" i="17"/>
  <c r="S2996" i="17"/>
  <c r="R2870" i="17"/>
  <c r="S2870" i="17"/>
  <c r="R2744" i="17"/>
  <c r="S2744" i="17"/>
  <c r="R2615" i="17"/>
  <c r="S2615" i="17"/>
  <c r="R2487" i="17"/>
  <c r="S2487" i="17"/>
  <c r="R2357" i="17"/>
  <c r="S2357" i="17"/>
  <c r="R2228" i="17"/>
  <c r="S2228" i="17"/>
  <c r="R2101" i="17"/>
  <c r="S2101" i="17"/>
  <c r="R1972" i="17"/>
  <c r="S1972" i="17"/>
  <c r="S1839" i="17"/>
  <c r="R1839" i="17"/>
  <c r="S1709" i="17"/>
  <c r="R1709" i="17"/>
  <c r="R1575" i="17"/>
  <c r="S1575" i="17"/>
  <c r="R1443" i="17"/>
  <c r="S1443" i="17"/>
  <c r="S1314" i="17"/>
  <c r="R1314" i="17"/>
  <c r="S1180" i="17"/>
  <c r="R1180" i="17"/>
  <c r="S1050" i="17"/>
  <c r="R1050" i="17"/>
  <c r="S921" i="17"/>
  <c r="R921" i="17"/>
  <c r="S3543" i="17"/>
  <c r="R3543" i="17"/>
  <c r="S3432" i="17"/>
  <c r="R3432" i="17"/>
  <c r="S3304" i="17"/>
  <c r="R3304" i="17"/>
  <c r="S3173" i="17"/>
  <c r="R3173" i="17"/>
  <c r="S3043" i="17"/>
  <c r="R3043" i="17"/>
  <c r="R2915" i="17"/>
  <c r="S2915" i="17"/>
  <c r="R2791" i="17"/>
  <c r="S2791" i="17"/>
  <c r="R2662" i="17"/>
  <c r="S2662" i="17"/>
  <c r="R2534" i="17"/>
  <c r="S2534" i="17"/>
  <c r="R2404" i="17"/>
  <c r="S2404" i="17"/>
  <c r="R2275" i="17"/>
  <c r="S2275" i="17"/>
  <c r="R2148" i="17"/>
  <c r="S2148" i="17"/>
  <c r="R2018" i="17"/>
  <c r="S2018" i="17"/>
  <c r="R1889" i="17"/>
  <c r="S1889" i="17"/>
  <c r="R1756" i="17"/>
  <c r="S1756" i="17"/>
  <c r="R1627" i="17"/>
  <c r="S1627" i="17"/>
  <c r="R1493" i="17"/>
  <c r="S1493" i="17"/>
  <c r="R1361" i="17"/>
  <c r="S1361" i="17"/>
  <c r="S1230" i="17"/>
  <c r="R1230" i="17"/>
  <c r="S1098" i="17"/>
  <c r="R1098" i="17"/>
  <c r="R969" i="17"/>
  <c r="S969" i="17"/>
  <c r="R3566" i="17"/>
  <c r="S3566" i="17"/>
  <c r="S3327" i="17"/>
  <c r="R3327" i="17"/>
  <c r="S3197" i="17"/>
  <c r="R3197" i="17"/>
  <c r="R3067" i="17"/>
  <c r="S3067" i="17"/>
  <c r="R2938" i="17"/>
  <c r="S2938" i="17"/>
  <c r="R2814" i="17"/>
  <c r="S2814" i="17"/>
  <c r="R2685" i="17"/>
  <c r="S2685" i="17"/>
  <c r="R2557" i="17"/>
  <c r="S2557" i="17"/>
  <c r="R2428" i="17"/>
  <c r="S2428" i="17"/>
  <c r="R2298" i="17"/>
  <c r="S2298" i="17"/>
  <c r="R2171" i="17"/>
  <c r="S2171" i="17"/>
  <c r="R2042" i="17"/>
  <c r="S2042" i="17"/>
  <c r="R1911" i="17"/>
  <c r="S1911" i="17"/>
  <c r="R1780" i="17"/>
  <c r="S1780" i="17"/>
  <c r="R1649" i="17"/>
  <c r="S1649" i="17"/>
  <c r="R1516" i="17"/>
  <c r="S1516" i="17"/>
  <c r="R1384" i="17"/>
  <c r="S1384" i="17"/>
  <c r="R1254" i="17"/>
  <c r="S1254" i="17"/>
  <c r="R1121" i="17"/>
  <c r="S1121" i="17"/>
  <c r="R992" i="17"/>
  <c r="S992" i="17"/>
  <c r="R861" i="17"/>
  <c r="S861" i="17"/>
  <c r="S3525" i="17"/>
  <c r="R3525" i="17"/>
  <c r="R3414" i="17"/>
  <c r="S3414" i="17"/>
  <c r="R3286" i="17"/>
  <c r="S3286" i="17"/>
  <c r="R3155" i="17"/>
  <c r="S3155" i="17"/>
  <c r="R3025" i="17"/>
  <c r="S3025" i="17"/>
  <c r="R2773" i="17"/>
  <c r="S2773" i="17"/>
  <c r="R2644" i="17"/>
  <c r="S2644" i="17"/>
  <c r="R2516" i="17"/>
  <c r="S2516" i="17"/>
  <c r="R2386" i="17"/>
  <c r="S2386" i="17"/>
  <c r="R2257" i="17"/>
  <c r="S2257" i="17"/>
  <c r="R2130" i="17"/>
  <c r="S2130" i="17"/>
  <c r="R2001" i="17"/>
  <c r="S2001" i="17"/>
  <c r="R1871" i="17"/>
  <c r="S1871" i="17"/>
  <c r="R1738" i="17"/>
  <c r="S1738" i="17"/>
  <c r="R1609" i="17"/>
  <c r="S1609" i="17"/>
  <c r="R1472" i="17"/>
  <c r="S1472" i="17"/>
  <c r="R1343" i="17"/>
  <c r="S1343" i="17"/>
  <c r="R1211" i="17"/>
  <c r="S1211" i="17"/>
  <c r="R1080" i="17"/>
  <c r="S1080" i="17"/>
  <c r="R950" i="17"/>
  <c r="S950" i="17"/>
  <c r="S3556" i="17"/>
  <c r="R3556" i="17"/>
  <c r="R3445" i="17"/>
  <c r="S3445" i="17"/>
  <c r="R3317" i="17"/>
  <c r="S3317" i="17"/>
  <c r="R3186" i="17"/>
  <c r="S3186" i="17"/>
  <c r="R3056" i="17"/>
  <c r="S3056" i="17"/>
  <c r="R2928" i="17"/>
  <c r="S2928" i="17"/>
  <c r="R2804" i="17"/>
  <c r="S2804" i="17"/>
  <c r="R2675" i="17"/>
  <c r="S2675" i="17"/>
  <c r="R2547" i="17"/>
  <c r="S2547" i="17"/>
  <c r="R2418" i="17"/>
  <c r="S2418" i="17"/>
  <c r="R2288" i="17"/>
  <c r="S2288" i="17"/>
  <c r="R2161" i="17"/>
  <c r="S2161" i="17"/>
  <c r="R2032" i="17"/>
  <c r="S2032" i="17"/>
  <c r="R1901" i="17"/>
  <c r="S1901" i="17"/>
  <c r="S1769" i="17"/>
  <c r="R1769" i="17"/>
  <c r="S1639" i="17"/>
  <c r="R1639" i="17"/>
  <c r="R1506" i="17"/>
  <c r="S1506" i="17"/>
  <c r="R1374" i="17"/>
  <c r="S1374" i="17"/>
  <c r="S1244" i="17"/>
  <c r="R1244" i="17"/>
  <c r="S1111" i="17"/>
  <c r="R1111" i="17"/>
  <c r="S982" i="17"/>
  <c r="R982" i="17"/>
  <c r="R838" i="17"/>
  <c r="S838" i="17"/>
  <c r="R704" i="17"/>
  <c r="S704" i="17"/>
  <c r="R572" i="17"/>
  <c r="S572" i="17"/>
  <c r="R434" i="17"/>
  <c r="S434" i="17"/>
  <c r="R301" i="17"/>
  <c r="S301" i="17"/>
  <c r="R162" i="17"/>
  <c r="S162" i="17"/>
  <c r="R23" i="17"/>
  <c r="S23" i="17"/>
  <c r="R719" i="17"/>
  <c r="S719" i="17"/>
  <c r="R587" i="17"/>
  <c r="S587" i="17"/>
  <c r="R449" i="17"/>
  <c r="S449" i="17"/>
  <c r="R319" i="17"/>
  <c r="S319" i="17"/>
  <c r="R178" i="17"/>
  <c r="S178" i="17"/>
  <c r="R39" i="17"/>
  <c r="S39" i="17"/>
  <c r="R784" i="17"/>
  <c r="S784" i="17"/>
  <c r="S654" i="17"/>
  <c r="R654" i="17"/>
  <c r="S518" i="17"/>
  <c r="R518" i="17"/>
  <c r="S383" i="17"/>
  <c r="R383" i="17"/>
  <c r="R244" i="17"/>
  <c r="S244" i="17"/>
  <c r="R108" i="17"/>
  <c r="S108" i="17"/>
  <c r="S851" i="17"/>
  <c r="R851" i="17"/>
  <c r="S717" i="17"/>
  <c r="R717" i="17"/>
  <c r="S585" i="17"/>
  <c r="R585" i="17"/>
  <c r="S447" i="17"/>
  <c r="R447" i="17"/>
  <c r="S316" i="17"/>
  <c r="R316" i="17"/>
  <c r="S176" i="17"/>
  <c r="R176" i="17"/>
  <c r="S37" i="17"/>
  <c r="R37" i="17"/>
  <c r="R834" i="17"/>
  <c r="S834" i="17"/>
  <c r="R700" i="17"/>
  <c r="S700" i="17"/>
  <c r="R567" i="17"/>
  <c r="S567" i="17"/>
  <c r="R430" i="17"/>
  <c r="S430" i="17"/>
  <c r="R297" i="17"/>
  <c r="S297" i="17"/>
  <c r="R158" i="17"/>
  <c r="S158" i="17"/>
  <c r="R19" i="17"/>
  <c r="S19" i="17"/>
  <c r="S765" i="17"/>
  <c r="R765" i="17"/>
  <c r="S634" i="17"/>
  <c r="R634" i="17"/>
  <c r="S498" i="17"/>
  <c r="R498" i="17"/>
  <c r="S364" i="17"/>
  <c r="R364" i="17"/>
  <c r="S224" i="17"/>
  <c r="R224" i="17"/>
  <c r="S85" i="17"/>
  <c r="R85" i="17"/>
  <c r="R633" i="17"/>
  <c r="S633" i="17"/>
  <c r="R497" i="17"/>
  <c r="S497" i="17"/>
  <c r="S363" i="17"/>
  <c r="R363" i="17"/>
  <c r="S223" i="17"/>
  <c r="R223" i="17"/>
  <c r="S84" i="17"/>
  <c r="R84" i="17"/>
  <c r="S822" i="17"/>
  <c r="R822" i="17"/>
  <c r="S689" i="17"/>
  <c r="R689" i="17"/>
  <c r="S556" i="17"/>
  <c r="R556" i="17"/>
  <c r="S419" i="17"/>
  <c r="R419" i="17"/>
  <c r="S283" i="17"/>
  <c r="R283" i="17"/>
  <c r="S146" i="17"/>
  <c r="R146" i="17"/>
  <c r="S6" i="17"/>
  <c r="R6" i="17"/>
  <c r="S1246" i="17" l="1"/>
  <c r="F1" i="16"/>
  <c r="L1" i="16"/>
  <c r="M1" i="16"/>
  <c r="E1" i="16"/>
  <c r="G11" i="14"/>
  <c r="U11" i="14"/>
  <c r="R1866" i="17"/>
  <c r="R1864" i="17"/>
  <c r="S1859" i="17"/>
  <c r="S3135" i="17"/>
  <c r="S1867" i="17"/>
  <c r="S1853" i="17"/>
  <c r="S1858" i="17"/>
  <c r="S1861" i="17"/>
  <c r="S1860" i="17"/>
  <c r="R1854" i="17"/>
  <c r="S3125" i="17"/>
</calcChain>
</file>

<file path=xl/sharedStrings.xml><?xml version="1.0" encoding="utf-8"?>
<sst xmlns="http://schemas.openxmlformats.org/spreadsheetml/2006/main" count="38115" uniqueCount="9274">
  <si>
    <t>エリアNOの入力方法統一</t>
    <rPh sb="6" eb="10">
      <t>ニュウリョクホウホウ</t>
    </rPh>
    <rPh sb="10" eb="12">
      <t>トウイツ</t>
    </rPh>
    <phoneticPr fontId="2"/>
  </si>
  <si>
    <t>頭のゼロは入力できるのでこれで運用</t>
    <rPh sb="0" eb="1">
      <t>アタマ</t>
    </rPh>
    <rPh sb="5" eb="7">
      <t>ニュウリョク</t>
    </rPh>
    <rPh sb="15" eb="17">
      <t>ウンヨウ</t>
    </rPh>
    <phoneticPr fontId="2"/>
  </si>
  <si>
    <t>ポス管さんが入力する箇所を明確に</t>
    <rPh sb="2" eb="3">
      <t>カン</t>
    </rPh>
    <rPh sb="6" eb="8">
      <t>ニュウリョク</t>
    </rPh>
    <rPh sb="10" eb="12">
      <t>カショ</t>
    </rPh>
    <rPh sb="13" eb="15">
      <t>メイカク</t>
    </rPh>
    <phoneticPr fontId="2"/>
  </si>
  <si>
    <t>条件</t>
    <rPh sb="0" eb="2">
      <t>ジョウケン</t>
    </rPh>
    <phoneticPr fontId="2"/>
  </si>
  <si>
    <t>旧支社名</t>
    <rPh sb="0" eb="1">
      <t>キュウ</t>
    </rPh>
    <rPh sb="1" eb="4">
      <t>シシャメイ</t>
    </rPh>
    <phoneticPr fontId="2"/>
  </si>
  <si>
    <t>エリアNO</t>
    <phoneticPr fontId="2"/>
  </si>
  <si>
    <t>マンション名</t>
    <rPh sb="5" eb="6">
      <t>メイ</t>
    </rPh>
    <phoneticPr fontId="2"/>
  </si>
  <si>
    <t>住所</t>
    <rPh sb="0" eb="2">
      <t>ジュウショ</t>
    </rPh>
    <phoneticPr fontId="2"/>
  </si>
  <si>
    <t>不可部数</t>
    <rPh sb="0" eb="4">
      <t>フカブスウ</t>
    </rPh>
    <phoneticPr fontId="2"/>
  </si>
  <si>
    <t>備考</t>
    <rPh sb="0" eb="2">
      <t>ビコウ</t>
    </rPh>
    <phoneticPr fontId="2"/>
  </si>
  <si>
    <t>受付日</t>
    <rPh sb="0" eb="3">
      <t>ウケツケビ</t>
    </rPh>
    <phoneticPr fontId="1"/>
  </si>
  <si>
    <t>選挙不可、併配不可のダブルの場合</t>
    <rPh sb="0" eb="2">
      <t>センキョ</t>
    </rPh>
    <rPh sb="2" eb="4">
      <t>フカ</t>
    </rPh>
    <rPh sb="5" eb="7">
      <t>ヘイハイ</t>
    </rPh>
    <rPh sb="7" eb="9">
      <t>フカ</t>
    </rPh>
    <rPh sb="14" eb="16">
      <t>バアイ</t>
    </rPh>
    <phoneticPr fontId="2"/>
  </si>
  <si>
    <t>数式が回避するが、マンション名の一致が必要</t>
    <rPh sb="0" eb="2">
      <t>スウシキ</t>
    </rPh>
    <rPh sb="3" eb="5">
      <t>カイヒ</t>
    </rPh>
    <rPh sb="14" eb="15">
      <t>メイ</t>
    </rPh>
    <rPh sb="16" eb="18">
      <t>イッチ</t>
    </rPh>
    <rPh sb="19" eb="21">
      <t>ヒツヨウ</t>
    </rPh>
    <phoneticPr fontId="2"/>
  </si>
  <si>
    <t>※出来るだけ対応</t>
    <rPh sb="1" eb="3">
      <t>デキ</t>
    </rPh>
    <rPh sb="6" eb="8">
      <t>タイオウ</t>
    </rPh>
    <phoneticPr fontId="2"/>
  </si>
  <si>
    <t>疑問</t>
    <rPh sb="0" eb="2">
      <t>ギモン</t>
    </rPh>
    <phoneticPr fontId="2"/>
  </si>
  <si>
    <t>併配全不可　を新しく追加</t>
    <rPh sb="0" eb="2">
      <t>ヘイハイ</t>
    </rPh>
    <rPh sb="2" eb="3">
      <t>ゼン</t>
    </rPh>
    <rPh sb="3" eb="5">
      <t>フカ</t>
    </rPh>
    <rPh sb="7" eb="8">
      <t>アタラ</t>
    </rPh>
    <rPh sb="10" eb="12">
      <t>ツイカ</t>
    </rPh>
    <phoneticPr fontId="2"/>
  </si>
  <si>
    <t>旧予約表の情報</t>
    <rPh sb="0" eb="1">
      <t>キュウ</t>
    </rPh>
    <rPh sb="1" eb="4">
      <t>ヨヤクヒョウ</t>
    </rPh>
    <rPh sb="5" eb="7">
      <t>ジョウホウ</t>
    </rPh>
    <phoneticPr fontId="2"/>
  </si>
  <si>
    <t>木更津はゼロになってる</t>
    <rPh sb="0" eb="3">
      <t>キサラズ</t>
    </rPh>
    <phoneticPr fontId="2"/>
  </si>
  <si>
    <t>マンション不可の戸数</t>
    <rPh sb="5" eb="7">
      <t>フカ</t>
    </rPh>
    <rPh sb="8" eb="10">
      <t>コスウ</t>
    </rPh>
    <phoneticPr fontId="2"/>
  </si>
  <si>
    <t>全戸数</t>
    <rPh sb="0" eb="1">
      <t>ゼン</t>
    </rPh>
    <rPh sb="1" eb="3">
      <t>コスウ</t>
    </rPh>
    <phoneticPr fontId="2"/>
  </si>
  <si>
    <t>併配不可が配布不可になった場合</t>
    <rPh sb="0" eb="2">
      <t>ヘイハイ</t>
    </rPh>
    <rPh sb="2" eb="4">
      <t>フカ</t>
    </rPh>
    <rPh sb="5" eb="7">
      <t>ハイフ</t>
    </rPh>
    <rPh sb="7" eb="9">
      <t>フカ</t>
    </rPh>
    <rPh sb="13" eb="15">
      <t>バアイ</t>
    </rPh>
    <phoneticPr fontId="2"/>
  </si>
  <si>
    <t>部数をゼロ</t>
    <rPh sb="0" eb="2">
      <t>ブスウ</t>
    </rPh>
    <phoneticPr fontId="2"/>
  </si>
  <si>
    <t>過去の情報は残しておく</t>
    <rPh sb="0" eb="2">
      <t>カコ</t>
    </rPh>
    <rPh sb="3" eb="5">
      <t>ジョウホウ</t>
    </rPh>
    <rPh sb="6" eb="7">
      <t>ノコ</t>
    </rPh>
    <phoneticPr fontId="2"/>
  </si>
  <si>
    <t>ポス管さんが受けた場合はいつ入れるか。</t>
    <rPh sb="2" eb="3">
      <t>カン</t>
    </rPh>
    <rPh sb="6" eb="7">
      <t>ウ</t>
    </rPh>
    <rPh sb="9" eb="11">
      <t>バアイ</t>
    </rPh>
    <rPh sb="14" eb="15">
      <t>イ</t>
    </rPh>
    <phoneticPr fontId="2"/>
  </si>
  <si>
    <t>リアルタイムの反映</t>
    <rPh sb="7" eb="9">
      <t>ハンエイ</t>
    </rPh>
    <phoneticPr fontId="2"/>
  </si>
  <si>
    <t>通知はいままで通り。</t>
    <rPh sb="0" eb="2">
      <t>ツウチ</t>
    </rPh>
    <rPh sb="7" eb="8">
      <t>トオ</t>
    </rPh>
    <phoneticPr fontId="2"/>
  </si>
  <si>
    <t>チームスで更新。</t>
    <rPh sb="5" eb="7">
      <t>コウシン</t>
    </rPh>
    <phoneticPr fontId="2"/>
  </si>
  <si>
    <t>配布不可マンションの扱いはどうするか</t>
    <rPh sb="0" eb="2">
      <t>ハイフ</t>
    </rPh>
    <rPh sb="2" eb="4">
      <t>フカ</t>
    </rPh>
    <rPh sb="10" eb="11">
      <t>アツカ</t>
    </rPh>
    <phoneticPr fontId="2"/>
  </si>
  <si>
    <t>一旦別管理</t>
    <rPh sb="0" eb="2">
      <t>イッタン</t>
    </rPh>
    <rPh sb="2" eb="5">
      <t>ベツカンリ</t>
    </rPh>
    <phoneticPr fontId="2"/>
  </si>
  <si>
    <t>流れ</t>
    <rPh sb="0" eb="1">
      <t>ナガ</t>
    </rPh>
    <phoneticPr fontId="2"/>
  </si>
  <si>
    <t>4/9まで</t>
    <phoneticPr fontId="2"/>
  </si>
  <si>
    <t>4月中</t>
    <rPh sb="1" eb="3">
      <t>ガツチュウ</t>
    </rPh>
    <phoneticPr fontId="2"/>
  </si>
  <si>
    <t>6/4号</t>
    <rPh sb="3" eb="4">
      <t>ゴウ</t>
    </rPh>
    <phoneticPr fontId="2"/>
  </si>
  <si>
    <t>新予約表に切り替え</t>
    <rPh sb="0" eb="4">
      <t>シンヨヤクヒョウ</t>
    </rPh>
    <rPh sb="5" eb="6">
      <t>キ</t>
    </rPh>
    <rPh sb="7" eb="8">
      <t>カ</t>
    </rPh>
    <phoneticPr fontId="2"/>
  </si>
  <si>
    <t>全併配不可</t>
    <rPh sb="0" eb="1">
      <t>ゼン</t>
    </rPh>
    <rPh sb="1" eb="3">
      <t>ヘイハイ</t>
    </rPh>
    <rPh sb="3" eb="5">
      <t>フカ</t>
    </rPh>
    <phoneticPr fontId="2"/>
  </si>
  <si>
    <t>漏れ抜けがあれば</t>
    <rPh sb="0" eb="1">
      <t>モ</t>
    </rPh>
    <rPh sb="2" eb="3">
      <t>ヌ</t>
    </rPh>
    <phoneticPr fontId="2"/>
  </si>
  <si>
    <t>※越谷の再編</t>
    <rPh sb="1" eb="3">
      <t>コシガヤ</t>
    </rPh>
    <rPh sb="4" eb="6">
      <t>サイヘン</t>
    </rPh>
    <phoneticPr fontId="2"/>
  </si>
  <si>
    <t>エリアNo</t>
    <phoneticPr fontId="2"/>
  </si>
  <si>
    <t>部数</t>
    <rPh sb="0" eb="2">
      <t>ブスウ</t>
    </rPh>
    <phoneticPr fontId="2"/>
  </si>
  <si>
    <t>旧支社名</t>
    <rPh sb="0" eb="4">
      <t>キュウシシャメイ</t>
    </rPh>
    <phoneticPr fontId="2"/>
  </si>
  <si>
    <t>リリース</t>
    <phoneticPr fontId="2"/>
  </si>
  <si>
    <t>ポス管さんは新予約表の条件付きに追加</t>
    <rPh sb="2" eb="3">
      <t>カン</t>
    </rPh>
    <rPh sb="6" eb="7">
      <t>シン</t>
    </rPh>
    <rPh sb="7" eb="9">
      <t>ヨヤク</t>
    </rPh>
    <rPh sb="9" eb="10">
      <t>ヒョウ</t>
    </rPh>
    <rPh sb="11" eb="14">
      <t>ジョウケンツ</t>
    </rPh>
    <rPh sb="16" eb="18">
      <t>ツイカ</t>
    </rPh>
    <phoneticPr fontId="2"/>
  </si>
  <si>
    <t>4月中旬</t>
    <rPh sb="1" eb="2">
      <t>ガツ</t>
    </rPh>
    <rPh sb="2" eb="4">
      <t>チュウジュン</t>
    </rPh>
    <phoneticPr fontId="2"/>
  </si>
  <si>
    <t>市政だより</t>
    <rPh sb="0" eb="2">
      <t>シセイ</t>
    </rPh>
    <phoneticPr fontId="2"/>
  </si>
  <si>
    <t>すでに予約済みを入れる</t>
    <rPh sb="3" eb="6">
      <t>ヨヤクズ</t>
    </rPh>
    <rPh sb="8" eb="9">
      <t>イ</t>
    </rPh>
    <phoneticPr fontId="2"/>
  </si>
  <si>
    <t>5月から</t>
    <rPh sb="1" eb="2">
      <t>ガツ</t>
    </rPh>
    <phoneticPr fontId="2"/>
  </si>
  <si>
    <t>新予約表に予約していく</t>
    <rPh sb="0" eb="4">
      <t>シンヨヤクヒョウ</t>
    </rPh>
    <rPh sb="5" eb="7">
      <t>ヨヤク</t>
    </rPh>
    <phoneticPr fontId="2"/>
  </si>
  <si>
    <t>エリア分割時のフロー</t>
    <rPh sb="3" eb="6">
      <t>ブンカツジ</t>
    </rPh>
    <phoneticPr fontId="2"/>
  </si>
  <si>
    <t>分割してエリアを決める</t>
    <rPh sb="0" eb="2">
      <t>ブンカツ</t>
    </rPh>
    <rPh sb="8" eb="9">
      <t>キ</t>
    </rPh>
    <phoneticPr fontId="2"/>
  </si>
  <si>
    <t>マーケ→最終発行前週金曜</t>
    <rPh sb="4" eb="8">
      <t>サイシュウハッコウ</t>
    </rPh>
    <rPh sb="8" eb="10">
      <t>ゼンシュウ</t>
    </rPh>
    <rPh sb="10" eb="12">
      <t>キンヨウ</t>
    </rPh>
    <phoneticPr fontId="2"/>
  </si>
  <si>
    <t>ポス管</t>
    <rPh sb="2" eb="3">
      <t>カン</t>
    </rPh>
    <phoneticPr fontId="2"/>
  </si>
  <si>
    <t>前週の水曜に条件付き不可のエリアNOをメンテ</t>
    <rPh sb="0" eb="2">
      <t>ゼンシュウ</t>
    </rPh>
    <rPh sb="3" eb="5">
      <t>スイヨウ</t>
    </rPh>
    <rPh sb="6" eb="9">
      <t>ジョウケンツ</t>
    </rPh>
    <rPh sb="10" eb="12">
      <t>フカ</t>
    </rPh>
    <phoneticPr fontId="2"/>
  </si>
  <si>
    <t>※この時点ではエリア名と版にエラーが出る</t>
    <rPh sb="3" eb="5">
      <t>ジテン</t>
    </rPh>
    <rPh sb="10" eb="11">
      <t>メイ</t>
    </rPh>
    <rPh sb="12" eb="13">
      <t>ハン</t>
    </rPh>
    <rPh sb="18" eb="19">
      <t>デ</t>
    </rPh>
    <phoneticPr fontId="2"/>
  </si>
  <si>
    <t>情シス</t>
    <rPh sb="0" eb="1">
      <t>ジョウ</t>
    </rPh>
    <phoneticPr fontId="2"/>
  </si>
  <si>
    <t>最終週の火曜くらいに部数表更新</t>
    <rPh sb="0" eb="3">
      <t>サイシュウシュウ</t>
    </rPh>
    <rPh sb="4" eb="6">
      <t>カヨウ</t>
    </rPh>
    <rPh sb="10" eb="15">
      <t>ブスウヒョウコウシン</t>
    </rPh>
    <phoneticPr fontId="2"/>
  </si>
  <si>
    <t>チェックできる方法が欲しい。。</t>
    <rPh sb="7" eb="9">
      <t>ホウホウ</t>
    </rPh>
    <rPh sb="10" eb="11">
      <t>ホ</t>
    </rPh>
    <phoneticPr fontId="2"/>
  </si>
  <si>
    <t>エリア表から併配不可情報を削除</t>
    <rPh sb="3" eb="4">
      <t>ヒョウ</t>
    </rPh>
    <rPh sb="6" eb="8">
      <t>ヘイハイ</t>
    </rPh>
    <rPh sb="8" eb="10">
      <t>フカ</t>
    </rPh>
    <rPh sb="10" eb="12">
      <t>ジョウホウ</t>
    </rPh>
    <rPh sb="13" eb="15">
      <t>サクジョ</t>
    </rPh>
    <phoneticPr fontId="2"/>
  </si>
  <si>
    <t>八千代台東1Ａ</t>
  </si>
  <si>
    <t>八千代</t>
  </si>
  <si>
    <t>八千代台東1Ｂ</t>
  </si>
  <si>
    <t>八千代台東2</t>
  </si>
  <si>
    <t>八千代台東3</t>
  </si>
  <si>
    <t>八千代台東4</t>
  </si>
  <si>
    <t>八千代台東5</t>
  </si>
  <si>
    <t>八千代台東6</t>
  </si>
  <si>
    <t>八千代台北1・2・3</t>
  </si>
  <si>
    <t>八千代台北4・5</t>
  </si>
  <si>
    <t>八千代台北6・7</t>
  </si>
  <si>
    <t>八千代台北10</t>
  </si>
  <si>
    <t>八千代台北12</t>
  </si>
  <si>
    <t>八千代台北13</t>
  </si>
  <si>
    <t>八千代台北14・15</t>
  </si>
  <si>
    <t>高津東3・4</t>
  </si>
  <si>
    <t>八千代台東</t>
  </si>
  <si>
    <t>八千代台北</t>
  </si>
  <si>
    <t>八千代台南・西</t>
  </si>
  <si>
    <t>折込チラシ申込書</t>
    <rPh sb="0" eb="2">
      <t>オリコミ</t>
    </rPh>
    <rPh sb="5" eb="8">
      <t>モウシコミショ</t>
    </rPh>
    <phoneticPr fontId="2"/>
  </si>
  <si>
    <t>㈱地域新聞社</t>
    <rPh sb="1" eb="6">
      <t>チイキシンブンシャ</t>
    </rPh>
    <phoneticPr fontId="2"/>
  </si>
  <si>
    <t>・天災や感染症の蔓延により、エリアによって配布出来ない場合もございます。</t>
    <rPh sb="1" eb="3">
      <t>テンサイ</t>
    </rPh>
    <rPh sb="4" eb="7">
      <t>カンセンショウ</t>
    </rPh>
    <rPh sb="8" eb="10">
      <t>マンエン</t>
    </rPh>
    <rPh sb="21" eb="23">
      <t>ハイフ</t>
    </rPh>
    <rPh sb="23" eb="25">
      <t>デキ</t>
    </rPh>
    <rPh sb="27" eb="29">
      <t>バアイ</t>
    </rPh>
    <phoneticPr fontId="0"/>
  </si>
  <si>
    <t>・エリア部数と同数の折込をご希望の場合は『●』を、少ない部数をご希望の場合は数字をチェック欄に入力ください。</t>
    <phoneticPr fontId="2"/>
  </si>
  <si>
    <t>・水曜・木曜・金曜の3日間で配布となります。（時期によっては変則発行になる場合がございます。詳しくはお問合せください）</t>
    <phoneticPr fontId="2"/>
  </si>
  <si>
    <t>・配布部数はエリア内にある実際の世帯数と一致しない場合がございます。</t>
    <phoneticPr fontId="2"/>
  </si>
  <si>
    <t>・梱包の都合上、1エリア 200部以上（200部以下のエリア、調整、厚物・特殊サイズは対象外）での折込数量の設定をお勧めします。</t>
    <phoneticPr fontId="2"/>
  </si>
  <si>
    <t>■その他注意点</t>
    <rPh sb="3" eb="4">
      <t>ホカ</t>
    </rPh>
    <rPh sb="4" eb="7">
      <t>チュウイテン</t>
    </rPh>
    <phoneticPr fontId="2"/>
  </si>
  <si>
    <t>サ イ ズ</t>
  </si>
  <si>
    <t>単価</t>
    <rPh sb="0" eb="2">
      <t>タンカ</t>
    </rPh>
    <phoneticPr fontId="7"/>
  </si>
  <si>
    <t>厚物</t>
    <rPh sb="0" eb="1">
      <t>アツ</t>
    </rPh>
    <rPh sb="1" eb="2">
      <t>モノ</t>
    </rPh>
    <phoneticPr fontId="7"/>
  </si>
  <si>
    <t xml:space="preserve">    A6～B5・はがき（折なし）</t>
    <phoneticPr fontId="7"/>
  </si>
  <si>
    <t xml:space="preserve">    Ａ　4　（折なし）</t>
    <rPh sb="9" eb="10">
      <t>オリ</t>
    </rPh>
    <phoneticPr fontId="7"/>
  </si>
  <si>
    <t xml:space="preserve">    Ｂ　4　（折なし）</t>
    <phoneticPr fontId="7"/>
  </si>
  <si>
    <t xml:space="preserve">    Ａ3（二つ折り納品）</t>
  </si>
  <si>
    <t xml:space="preserve">    Ｂ3（二つ折り納品）</t>
  </si>
  <si>
    <t>引取料</t>
    <rPh sb="0" eb="3">
      <t>ヒキトリリョウ</t>
    </rPh>
    <phoneticPr fontId="7"/>
  </si>
  <si>
    <t>納品先</t>
    <rPh sb="0" eb="3">
      <t>ノウヒンサキ</t>
    </rPh>
    <phoneticPr fontId="7"/>
  </si>
  <si>
    <t>㈱地域新聞社　千葉配送センター</t>
    <rPh sb="1" eb="5">
      <t>チイキシンブン</t>
    </rPh>
    <rPh sb="5" eb="6">
      <t>シャ</t>
    </rPh>
    <rPh sb="7" eb="9">
      <t>チバ</t>
    </rPh>
    <rPh sb="9" eb="11">
      <t>ハイソウ</t>
    </rPh>
    <phoneticPr fontId="7"/>
  </si>
  <si>
    <t>TEL:047-489-6133</t>
    <phoneticPr fontId="7"/>
  </si>
  <si>
    <t>〒276-0004</t>
    <phoneticPr fontId="7"/>
  </si>
  <si>
    <t xml:space="preserve">千葉県八千代市島田台981-1 </t>
    <phoneticPr fontId="2"/>
  </si>
  <si>
    <t>折込料金表</t>
    <rPh sb="0" eb="2">
      <t>オリコミ</t>
    </rPh>
    <rPh sb="2" eb="4">
      <t>リョウキン</t>
    </rPh>
    <rPh sb="4" eb="5">
      <t>ヒョウ</t>
    </rPh>
    <phoneticPr fontId="7"/>
  </si>
  <si>
    <t>※四六判91ｋｇ以上は厚物となります。</t>
    <phoneticPr fontId="7"/>
  </si>
  <si>
    <t>　（裁断により多少の誤差あり。1部あたりのｇ基準あり。）</t>
    <phoneticPr fontId="7"/>
  </si>
  <si>
    <t>※【併配】【折物】【特殊形状】の料金は別途</t>
    <phoneticPr fontId="7"/>
  </si>
  <si>
    <t>　お見積りさせていただきますので、お問合せください。</t>
    <phoneticPr fontId="7"/>
  </si>
  <si>
    <t>（税別）</t>
    <rPh sb="1" eb="3">
      <t>ゼイベツ</t>
    </rPh>
    <phoneticPr fontId="7"/>
  </si>
  <si>
    <t>・1万部未満…3000円（税別）</t>
    <rPh sb="2" eb="4">
      <t>マンブ</t>
    </rPh>
    <rPh sb="4" eb="6">
      <t>ミマン</t>
    </rPh>
    <rPh sb="11" eb="12">
      <t>エン</t>
    </rPh>
    <rPh sb="13" eb="15">
      <t>ゼイベツ</t>
    </rPh>
    <phoneticPr fontId="7"/>
  </si>
  <si>
    <t>・1万部以上…1部につき0.3円（税別）</t>
    <rPh sb="2" eb="4">
      <t>マンブ</t>
    </rPh>
    <rPh sb="4" eb="6">
      <t>イジョウ</t>
    </rPh>
    <rPh sb="8" eb="9">
      <t>ブ</t>
    </rPh>
    <rPh sb="15" eb="16">
      <t>エン</t>
    </rPh>
    <rPh sb="17" eb="19">
      <t>ゼイベツ</t>
    </rPh>
    <phoneticPr fontId="7"/>
  </si>
  <si>
    <t>■受付時間</t>
    <rPh sb="1" eb="3">
      <t>ウケツケ</t>
    </rPh>
    <rPh sb="3" eb="5">
      <t>ジカン</t>
    </rPh>
    <phoneticPr fontId="7"/>
  </si>
  <si>
    <t>月・金：8時～17時</t>
  </si>
  <si>
    <t>水・木：9時～17時</t>
  </si>
  <si>
    <t>※土日祝日は休業</t>
    <phoneticPr fontId="7"/>
  </si>
  <si>
    <t>※月曜祝日の場合は</t>
    <phoneticPr fontId="7"/>
  </si>
  <si>
    <t>　15時まで納品受付</t>
    <phoneticPr fontId="7"/>
  </si>
  <si>
    <t>・上記注意点以外は当社約款をご確認下さい。（https://chiikinews.co.jp/pdf/Terms_and_conditions.pdf）</t>
    <rPh sb="1" eb="3">
      <t>ジョウキ</t>
    </rPh>
    <rPh sb="3" eb="5">
      <t>チュウイ</t>
    </rPh>
    <rPh sb="5" eb="6">
      <t>テン</t>
    </rPh>
    <rPh sb="6" eb="8">
      <t>イガイ</t>
    </rPh>
    <rPh sb="9" eb="11">
      <t>トウシャ</t>
    </rPh>
    <rPh sb="11" eb="13">
      <t>ヤッカン</t>
    </rPh>
    <rPh sb="15" eb="17">
      <t>カクニン</t>
    </rPh>
    <rPh sb="17" eb="18">
      <t>クダ</t>
    </rPh>
    <phoneticPr fontId="2"/>
  </si>
  <si>
    <t>・折込の取消・訂正については折込前週金曜18時～当週月曜18時まで対応可能ですが、変更料として折込料金の50％が発生します。</t>
    <rPh sb="1" eb="3">
      <t>オリコミ</t>
    </rPh>
    <rPh sb="4" eb="6">
      <t>トリケシ</t>
    </rPh>
    <rPh sb="7" eb="9">
      <t>テイセイ</t>
    </rPh>
    <rPh sb="33" eb="35">
      <t>タイオウ</t>
    </rPh>
    <rPh sb="35" eb="37">
      <t>カノウ</t>
    </rPh>
    <rPh sb="47" eb="49">
      <t>オリコミ</t>
    </rPh>
    <rPh sb="49" eb="51">
      <t>リョウキン</t>
    </rPh>
    <phoneticPr fontId="7"/>
  </si>
  <si>
    <t>■お申込みに関する注意点　（月曜祝日の場合は、1営業日前倒し）</t>
    <rPh sb="2" eb="4">
      <t>モウシコ</t>
    </rPh>
    <rPh sb="6" eb="7">
      <t>カン</t>
    </rPh>
    <rPh sb="9" eb="12">
      <t>チュウイテン</t>
    </rPh>
    <phoneticPr fontId="7"/>
  </si>
  <si>
    <t>発行日</t>
    <rPh sb="0" eb="3">
      <t>ハッコウビ</t>
    </rPh>
    <phoneticPr fontId="7"/>
  </si>
  <si>
    <t>チラシ名</t>
    <rPh sb="3" eb="4">
      <t>メイ</t>
    </rPh>
    <phoneticPr fontId="7"/>
  </si>
  <si>
    <t>お客様名</t>
    <rPh sb="1" eb="3">
      <t>キャクサマ</t>
    </rPh>
    <rPh sb="3" eb="4">
      <t>メイ</t>
    </rPh>
    <phoneticPr fontId="7"/>
  </si>
  <si>
    <t>サイズ</t>
    <phoneticPr fontId="7"/>
  </si>
  <si>
    <t>営業担当</t>
    <rPh sb="0" eb="4">
      <t>エイギョウタントウ</t>
    </rPh>
    <phoneticPr fontId="7"/>
  </si>
  <si>
    <t>チラシ不足時の調整エリア</t>
    <rPh sb="3" eb="5">
      <t>フソク</t>
    </rPh>
    <rPh sb="5" eb="6">
      <t>ジ</t>
    </rPh>
    <rPh sb="7" eb="9">
      <t>チョウセイ</t>
    </rPh>
    <phoneticPr fontId="7"/>
  </si>
  <si>
    <t>（No.</t>
    <phoneticPr fontId="7"/>
  </si>
  <si>
    <t>）</t>
    <phoneticPr fontId="7"/>
  </si>
  <si>
    <t>余りチラシの処理方法</t>
    <rPh sb="0" eb="1">
      <t>アマ</t>
    </rPh>
    <rPh sb="6" eb="8">
      <t>ショリ</t>
    </rPh>
    <rPh sb="8" eb="10">
      <t>ホウホウ</t>
    </rPh>
    <phoneticPr fontId="7"/>
  </si>
  <si>
    <t>お任せ</t>
    <phoneticPr fontId="7"/>
  </si>
  <si>
    <t>折込部数</t>
    <rPh sb="0" eb="2">
      <t>オリコミ</t>
    </rPh>
    <rPh sb="2" eb="4">
      <t>ブスウ</t>
    </rPh>
    <phoneticPr fontId="7"/>
  </si>
  <si>
    <t>千葉</t>
    <rPh sb="0" eb="2">
      <t>チバ</t>
    </rPh>
    <phoneticPr fontId="7"/>
  </si>
  <si>
    <t>部</t>
    <rPh sb="0" eb="1">
      <t>ブ</t>
    </rPh>
    <phoneticPr fontId="7"/>
  </si>
  <si>
    <t>八千代台南2</t>
  </si>
  <si>
    <t>八千代台西1・2・3</t>
  </si>
  <si>
    <t>八千代台西4・5</t>
  </si>
  <si>
    <t>八千代台西6・7</t>
  </si>
  <si>
    <t>八千代台西8・9</t>
  </si>
  <si>
    <t>八千代台西8・10</t>
  </si>
  <si>
    <t>花見川団地</t>
  </si>
  <si>
    <t>花見川団地1</t>
  </si>
  <si>
    <t>花見川団地2</t>
  </si>
  <si>
    <t>花見川団地3</t>
  </si>
  <si>
    <t>花見川団地4</t>
  </si>
  <si>
    <t>花見川団地5・6</t>
  </si>
  <si>
    <t>花見川団地8</t>
  </si>
  <si>
    <t>花見川団地9</t>
  </si>
  <si>
    <t>東習志野8</t>
  </si>
  <si>
    <t>東習志野8Ａ</t>
  </si>
  <si>
    <t>東習志野8Ｂ</t>
  </si>
  <si>
    <t>東習志野8Ｃ</t>
  </si>
  <si>
    <t>柏井町</t>
  </si>
  <si>
    <t>柏井町（コジマデンキ）</t>
  </si>
  <si>
    <t>大和田駅北・南</t>
  </si>
  <si>
    <t>大和田（ちぐさ幼稚園）</t>
  </si>
  <si>
    <t>大和田（千葉銀行大和田支店）</t>
  </si>
  <si>
    <t>大和田（市教育会館）</t>
  </si>
  <si>
    <t>横戸町</t>
  </si>
  <si>
    <t>横戸町弁天橋</t>
  </si>
  <si>
    <t>作新台・長作町</t>
  </si>
  <si>
    <t>作新台1</t>
  </si>
  <si>
    <t>作新台2</t>
  </si>
  <si>
    <t>作新台3</t>
  </si>
  <si>
    <t>作新台4</t>
  </si>
  <si>
    <t>作新台5・7</t>
  </si>
  <si>
    <t>作新台6・8（ライオン・サンハイツ）</t>
  </si>
  <si>
    <t>作新台6</t>
  </si>
  <si>
    <t>こてはし台・千種町</t>
  </si>
  <si>
    <t>こてはし台１・２</t>
  </si>
  <si>
    <t>こてはし台３</t>
  </si>
  <si>
    <t>こてはし台４</t>
  </si>
  <si>
    <t>こてはし台５</t>
  </si>
  <si>
    <t>こてはし台６</t>
  </si>
  <si>
    <t>横戸台</t>
  </si>
  <si>
    <t>三角町</t>
  </si>
  <si>
    <t>千種町・三角町</t>
  </si>
  <si>
    <t>千種町</t>
  </si>
  <si>
    <t>千種町Ａ</t>
  </si>
  <si>
    <t>千種町Ｂ</t>
  </si>
  <si>
    <t>千種町D</t>
  </si>
  <si>
    <t>大和田新田</t>
  </si>
  <si>
    <t>大和田新田（八千代市役所）</t>
  </si>
  <si>
    <t>大和田新田（大和田西小学校）</t>
  </si>
  <si>
    <t>大和田新田（新倉）</t>
  </si>
  <si>
    <t>大和田新田（ｳｨﾙ･ｽﾏｰﾄﾋﾙｽﾞ）</t>
  </si>
  <si>
    <t>大和田新田（東映団地入り口）</t>
  </si>
  <si>
    <t>大和田新田（大師霊園）</t>
  </si>
  <si>
    <t>大和田新田（タウンハウス野村）</t>
  </si>
  <si>
    <t>大和田新田（新木戸交差点）</t>
  </si>
  <si>
    <t>大和田新田（エスポワール）</t>
  </si>
  <si>
    <t>大和田新田（ローズヒルテニス）</t>
  </si>
  <si>
    <t>緑が丘</t>
  </si>
  <si>
    <t>緑が丘（シティテラス）</t>
  </si>
  <si>
    <t>緑が丘西</t>
  </si>
  <si>
    <t>緑が丘西1・2</t>
  </si>
  <si>
    <t>緑が丘西3</t>
  </si>
  <si>
    <t>緑が丘西4・5</t>
  </si>
  <si>
    <t>緑が丘西5・6</t>
  </si>
  <si>
    <t>緑が丘西7</t>
  </si>
  <si>
    <t>高津団地</t>
  </si>
  <si>
    <t>高津団地1</t>
  </si>
  <si>
    <t>高津団地2</t>
  </si>
  <si>
    <t>高津団地3</t>
  </si>
  <si>
    <t>高津団地5(分譲）</t>
  </si>
  <si>
    <t>高津団地6(分譲）</t>
  </si>
  <si>
    <t>高津団地7</t>
  </si>
  <si>
    <t>高津</t>
  </si>
  <si>
    <t>高津（観音寺）</t>
  </si>
  <si>
    <t>高津（西霊園）</t>
  </si>
  <si>
    <t>高津（東洋団地入り口）</t>
  </si>
  <si>
    <t>萱田町</t>
  </si>
  <si>
    <t>萱田町（大和田中学校）</t>
  </si>
  <si>
    <t>萱田町（中台公園）</t>
  </si>
  <si>
    <t>ゆりのき</t>
  </si>
  <si>
    <t>ゆりのき1</t>
  </si>
  <si>
    <t>ゆりのき5</t>
  </si>
  <si>
    <t>ゆりのき3</t>
  </si>
  <si>
    <t>ゆりのき６・萱田</t>
  </si>
  <si>
    <t>大和田新田（ＪＡ八千代）</t>
  </si>
  <si>
    <t>米本団地</t>
  </si>
  <si>
    <t>米本団地1・2(分譲）</t>
  </si>
  <si>
    <t>米本団地3</t>
  </si>
  <si>
    <t>米本団地4</t>
  </si>
  <si>
    <t>米本団地5</t>
  </si>
  <si>
    <t>大学町</t>
  </si>
  <si>
    <t>もえぎ野</t>
  </si>
  <si>
    <t>村上団地</t>
  </si>
  <si>
    <t>村上団地1Ａ</t>
  </si>
  <si>
    <t>村上団地1Ｂ</t>
  </si>
  <si>
    <t>村上団地1Ｃ</t>
  </si>
  <si>
    <t>村上団地2</t>
  </si>
  <si>
    <t>村上団地3</t>
  </si>
  <si>
    <t>勝田台</t>
  </si>
  <si>
    <t>勝田台南・エバ</t>
  </si>
  <si>
    <t>勝田台1Ａ</t>
  </si>
  <si>
    <t>勝田台1Ｂ</t>
  </si>
  <si>
    <t>勝田台1Ｃ</t>
  </si>
  <si>
    <t>勝田台2</t>
  </si>
  <si>
    <t>勝田台3Ａ</t>
  </si>
  <si>
    <t>勝田台5</t>
  </si>
  <si>
    <t>勝田台6</t>
  </si>
  <si>
    <t>勝田</t>
  </si>
  <si>
    <t>勝田台7</t>
  </si>
  <si>
    <t>勝田台駅北</t>
  </si>
  <si>
    <t>勝田台（大字村上）</t>
  </si>
  <si>
    <t>下市場A</t>
  </si>
  <si>
    <t>下市場B</t>
  </si>
  <si>
    <t>下市場C</t>
  </si>
  <si>
    <t>村上（八千代三菱）</t>
  </si>
  <si>
    <t>村上（歴史博物館）</t>
  </si>
  <si>
    <t>上高野</t>
  </si>
  <si>
    <t>上高野（黒沢台）</t>
  </si>
  <si>
    <t>上高野（大野台公園）</t>
  </si>
  <si>
    <t>上高野（たんぽぽ幼稚園）</t>
  </si>
  <si>
    <t>みはる野(千葉市）</t>
  </si>
  <si>
    <t>西志津</t>
  </si>
  <si>
    <t>西志津２</t>
  </si>
  <si>
    <t>西志津３</t>
  </si>
  <si>
    <t>西志津１・３</t>
  </si>
  <si>
    <t>西志津7西志津小</t>
  </si>
  <si>
    <t>西志津８</t>
  </si>
  <si>
    <t>上志津原A</t>
  </si>
  <si>
    <t>上志津原B</t>
  </si>
  <si>
    <t>上座・ユーカリ</t>
  </si>
  <si>
    <t>上座Ｂ</t>
  </si>
  <si>
    <t>上座（ティアラガーデン）</t>
  </si>
  <si>
    <t>南ユ－カリが丘</t>
  </si>
  <si>
    <t>ユーカリ１Ａ</t>
  </si>
  <si>
    <t>ユーカリ１Ｂ</t>
  </si>
  <si>
    <t>ユーカリ２</t>
  </si>
  <si>
    <t>ユーカリ３</t>
  </si>
  <si>
    <t>ユーカリ６・７</t>
  </si>
  <si>
    <t>西ユーカリが丘</t>
  </si>
  <si>
    <t>西ユーカリが丘1</t>
  </si>
  <si>
    <t>宮ノ台</t>
  </si>
  <si>
    <t>宮ノ台１・２</t>
  </si>
  <si>
    <t>宮ノ台４・５</t>
  </si>
  <si>
    <t>ビオウィング</t>
  </si>
  <si>
    <t>上志津</t>
  </si>
  <si>
    <t>上志津（テクノマツヤ）</t>
  </si>
  <si>
    <t>上志津（志津駅南口）</t>
  </si>
  <si>
    <t>上志津（ローズタウン）</t>
  </si>
  <si>
    <t>上志津（矢橋台）</t>
  </si>
  <si>
    <t>上志津（志津自然公園）</t>
  </si>
  <si>
    <t>上志津（鉱住協）</t>
  </si>
  <si>
    <t>上志津（西福寺）</t>
  </si>
  <si>
    <t>井野</t>
  </si>
  <si>
    <t>井野（吉田洋品店）</t>
  </si>
  <si>
    <t>井野（京友みどり会）</t>
  </si>
  <si>
    <t>井野（志津タクシー）</t>
  </si>
  <si>
    <t>井野（ビレッジ）</t>
  </si>
  <si>
    <t>井野（グリーンヒル）</t>
  </si>
  <si>
    <t>井野（志津中学校）</t>
  </si>
  <si>
    <t>井野（かっぱ寿司）</t>
  </si>
  <si>
    <t>井野（リブレ）</t>
  </si>
  <si>
    <t>中志津</t>
  </si>
  <si>
    <t>中志津１Ａ</t>
  </si>
  <si>
    <t>中志津１</t>
  </si>
  <si>
    <t>中志津２</t>
  </si>
  <si>
    <t>中志津３</t>
  </si>
  <si>
    <t>中志津４</t>
  </si>
  <si>
    <t>中志津５</t>
  </si>
  <si>
    <t>中志津６</t>
  </si>
  <si>
    <t>中志津７</t>
  </si>
  <si>
    <t>稲荷台・八幡台</t>
  </si>
  <si>
    <t>稲荷台１・２</t>
  </si>
  <si>
    <t>稲荷台３・４</t>
  </si>
  <si>
    <t>臼井小学校</t>
  </si>
  <si>
    <t>南臼井台</t>
  </si>
  <si>
    <t>臼井台Ａ</t>
  </si>
  <si>
    <t>臼井台Ｂ</t>
  </si>
  <si>
    <t>八幡台１</t>
  </si>
  <si>
    <t>八幡台２・３</t>
  </si>
  <si>
    <t>王子台</t>
  </si>
  <si>
    <t>王子台１　ジャスコ</t>
  </si>
  <si>
    <t>王子台１　臼井</t>
  </si>
  <si>
    <t>王子台２</t>
  </si>
  <si>
    <t>王子台４</t>
  </si>
  <si>
    <t>王子台５Ａ</t>
  </si>
  <si>
    <t>王子台５Ｂ</t>
  </si>
  <si>
    <t>王子台６Ａ</t>
  </si>
  <si>
    <t>王子台６Ｂ</t>
  </si>
  <si>
    <t>生谷・染井野</t>
  </si>
  <si>
    <t>生谷</t>
  </si>
  <si>
    <t>染井野５</t>
  </si>
  <si>
    <t>臼井消防署</t>
  </si>
  <si>
    <t>新臼井田・江原台</t>
  </si>
  <si>
    <t>新臼井田Ａ</t>
  </si>
  <si>
    <t>新臼井田Ｂ</t>
  </si>
  <si>
    <t>習志野</t>
  </si>
  <si>
    <t>藤崎</t>
  </si>
  <si>
    <t>藤崎１・４</t>
  </si>
  <si>
    <t>津田沼</t>
  </si>
  <si>
    <t>藤崎７</t>
  </si>
  <si>
    <t>本大久保</t>
  </si>
  <si>
    <t>本大久保１</t>
  </si>
  <si>
    <t>本大久保２Ａ</t>
  </si>
  <si>
    <t>本大久保２Ｂ</t>
  </si>
  <si>
    <t>本大久保３Ａ</t>
  </si>
  <si>
    <t>本大久保３Ｂ</t>
  </si>
  <si>
    <t>本大久保４Ａ</t>
  </si>
  <si>
    <t>本大久保４Ｂ</t>
  </si>
  <si>
    <t>本大久保４Ｃ</t>
  </si>
  <si>
    <t>本大久保５</t>
  </si>
  <si>
    <t>花咲・屋敷</t>
  </si>
  <si>
    <t>花咲１Ａ</t>
  </si>
  <si>
    <t>花咲１Ｂ</t>
  </si>
  <si>
    <t>屋敷１</t>
  </si>
  <si>
    <t>屋敷３</t>
  </si>
  <si>
    <t>屋敷４・５</t>
  </si>
  <si>
    <t>大久保・泉町</t>
  </si>
  <si>
    <t>大久保１Ａ</t>
  </si>
  <si>
    <t>大久保１Ｂ</t>
  </si>
  <si>
    <t>大久保１Ｃ</t>
  </si>
  <si>
    <t>大久保４</t>
  </si>
  <si>
    <t>泉町２</t>
  </si>
  <si>
    <t>泉町３</t>
  </si>
  <si>
    <t>三山・新栄</t>
  </si>
  <si>
    <t>三山１Ａ</t>
  </si>
  <si>
    <t>三山１Ｂ</t>
  </si>
  <si>
    <t>三山４</t>
  </si>
  <si>
    <t>三山５</t>
  </si>
  <si>
    <t>三山６</t>
  </si>
  <si>
    <t>三山７</t>
  </si>
  <si>
    <t>三山８</t>
  </si>
  <si>
    <t>三山９Ａ</t>
  </si>
  <si>
    <t>三山９Ｂ</t>
  </si>
  <si>
    <t>新栄</t>
  </si>
  <si>
    <t>実籾</t>
  </si>
  <si>
    <t>実籾１Ａ</t>
  </si>
  <si>
    <t>実籾２・３</t>
  </si>
  <si>
    <t>東習志野</t>
  </si>
  <si>
    <t>東習志野１</t>
  </si>
  <si>
    <t>東習志野２</t>
  </si>
  <si>
    <t>東習志野３</t>
  </si>
  <si>
    <t>東習志野４Ａ</t>
  </si>
  <si>
    <t>東習志野５Ａ</t>
  </si>
  <si>
    <t>東習志野５Ｂ</t>
  </si>
  <si>
    <t>東習志野６</t>
  </si>
  <si>
    <t>習志野１</t>
  </si>
  <si>
    <t>習志野２</t>
  </si>
  <si>
    <t>鷲沼台</t>
  </si>
  <si>
    <t>鷺沼台３</t>
  </si>
  <si>
    <t>鷺沼台３・４</t>
  </si>
  <si>
    <t>習志野台</t>
  </si>
  <si>
    <t>習志野台6C・2D</t>
  </si>
  <si>
    <t>西習志野</t>
  </si>
  <si>
    <t>西習志野４</t>
  </si>
  <si>
    <t>芝山</t>
  </si>
  <si>
    <t>芝山１</t>
  </si>
  <si>
    <t>芝山４</t>
  </si>
  <si>
    <t>芝山７</t>
  </si>
  <si>
    <t>新高根</t>
  </si>
  <si>
    <t>新高根２</t>
  </si>
  <si>
    <t>新高根３</t>
  </si>
  <si>
    <t>新高根４</t>
  </si>
  <si>
    <t>新高根６</t>
  </si>
  <si>
    <t>高根台</t>
  </si>
  <si>
    <t>高根台６</t>
  </si>
  <si>
    <t>松ヶ丘・坪井町･古和釜</t>
  </si>
  <si>
    <t>坪井西1</t>
  </si>
  <si>
    <t>坪井東5・6</t>
  </si>
  <si>
    <t>坪井東2</t>
  </si>
  <si>
    <t>坪井東3A・4・5</t>
  </si>
  <si>
    <t>坪井東3B</t>
  </si>
  <si>
    <t>古和釜</t>
  </si>
  <si>
    <t>前原西</t>
  </si>
  <si>
    <t>中野木・駿河台</t>
  </si>
  <si>
    <t>前原東</t>
  </si>
  <si>
    <t>田喜野井</t>
  </si>
  <si>
    <t>飯山満</t>
  </si>
  <si>
    <t>滝台・薬円台</t>
  </si>
  <si>
    <t>京成谷津駅北</t>
  </si>
  <si>
    <t>谷津１A</t>
  </si>
  <si>
    <t>谷津１B</t>
  </si>
  <si>
    <t>谷津1D（津田沼ザ・タワー）</t>
  </si>
  <si>
    <t>谷津５A</t>
  </si>
  <si>
    <t>谷津５B</t>
  </si>
  <si>
    <t>谷津６A</t>
  </si>
  <si>
    <t>谷津６B</t>
  </si>
  <si>
    <t>奏の杜1</t>
  </si>
  <si>
    <t>奏の杜2Ａ</t>
  </si>
  <si>
    <t>奏の杜2B</t>
  </si>
  <si>
    <t>谷津駅南　</t>
  </si>
  <si>
    <t>谷津２A</t>
  </si>
  <si>
    <t>谷津２B</t>
  </si>
  <si>
    <t>京成津田沼駅北</t>
  </si>
  <si>
    <t>津田沼１A</t>
  </si>
  <si>
    <t>津田沼１B</t>
  </si>
  <si>
    <t>津田沼２A</t>
  </si>
  <si>
    <t>津田沼２B</t>
  </si>
  <si>
    <t>津田沼３A</t>
  </si>
  <si>
    <t>津田沼３B</t>
  </si>
  <si>
    <t>鷺沼台1</t>
  </si>
  <si>
    <t>鷺沼台2</t>
  </si>
  <si>
    <t>京成津田沼駅南</t>
  </si>
  <si>
    <t>鷺沼</t>
  </si>
  <si>
    <t>袖ヶ浦</t>
  </si>
  <si>
    <t>袖ヶ浦4.5</t>
  </si>
  <si>
    <t>秋津</t>
  </si>
  <si>
    <t>香澄</t>
  </si>
  <si>
    <t>美浜区　幕張西</t>
  </si>
  <si>
    <t>幕張本郷駅南</t>
  </si>
  <si>
    <t>幕張本郷1.2</t>
  </si>
  <si>
    <t>幕張本郷駅北</t>
  </si>
  <si>
    <t>幕張本郷4</t>
  </si>
  <si>
    <t>幕張本郷6</t>
  </si>
  <si>
    <t>JR幕張駅南</t>
  </si>
  <si>
    <t>幕張町1.2.3</t>
  </si>
  <si>
    <t>幕張町2</t>
  </si>
  <si>
    <t>幕張町4・5</t>
  </si>
  <si>
    <t>JR幕張駅北</t>
  </si>
  <si>
    <t>幕張町3</t>
  </si>
  <si>
    <t>幕張町3.4</t>
  </si>
  <si>
    <t>幕張町4.6</t>
  </si>
  <si>
    <t>幕張町6</t>
  </si>
  <si>
    <t>武石町2</t>
  </si>
  <si>
    <t>美浜区打瀬</t>
  </si>
  <si>
    <t>打瀬1Ｄ</t>
  </si>
  <si>
    <t>打瀬2Ｃ</t>
  </si>
  <si>
    <t>打瀬1E</t>
  </si>
  <si>
    <t>美浜区若葉</t>
  </si>
  <si>
    <t>若葉A（ｸﾛｽﾀﾜｰ＆ﾚｼﾞﾃﾞﾝｽ）</t>
  </si>
  <si>
    <t>成田</t>
  </si>
  <si>
    <t>吾妻</t>
  </si>
  <si>
    <t>吾妻1</t>
  </si>
  <si>
    <t>吾妻3　</t>
  </si>
  <si>
    <t>加良部</t>
  </si>
  <si>
    <t>加良部2（団）</t>
  </si>
  <si>
    <t>加良部1.2</t>
  </si>
  <si>
    <t>加良部6</t>
  </si>
  <si>
    <t>はなのき台</t>
  </si>
  <si>
    <t>はなのき台1.3</t>
  </si>
  <si>
    <t>はなのき台2</t>
  </si>
  <si>
    <t>橋賀台</t>
  </si>
  <si>
    <t>橋賀台1</t>
  </si>
  <si>
    <t>橋賀台1.2</t>
  </si>
  <si>
    <t>橋賀台2.3①</t>
  </si>
  <si>
    <t>橋賀台2.3②（団）</t>
  </si>
  <si>
    <t>江弁須</t>
  </si>
  <si>
    <t>玉造</t>
  </si>
  <si>
    <t>玉造1丁目</t>
  </si>
  <si>
    <t>玉造2丁目</t>
  </si>
  <si>
    <t>玉造4丁目</t>
  </si>
  <si>
    <t>玉造5丁目</t>
  </si>
  <si>
    <t>玉造6丁目</t>
  </si>
  <si>
    <t>玉造7丁目</t>
  </si>
  <si>
    <t>中台</t>
  </si>
  <si>
    <t>中台4.6</t>
  </si>
  <si>
    <t>郷部</t>
  </si>
  <si>
    <t>土屋団地</t>
  </si>
  <si>
    <t>郷部宮下</t>
  </si>
  <si>
    <t>美郷台</t>
  </si>
  <si>
    <t>美郷台1</t>
  </si>
  <si>
    <t>美郷台2①</t>
  </si>
  <si>
    <t>美郷台3</t>
  </si>
  <si>
    <t>美郷台2②</t>
  </si>
  <si>
    <t>囲護台</t>
  </si>
  <si>
    <t>囲護台1</t>
  </si>
  <si>
    <t>囲護台3</t>
  </si>
  <si>
    <t>南平台</t>
  </si>
  <si>
    <t>飯田町・大袋</t>
  </si>
  <si>
    <t>飯田町②</t>
  </si>
  <si>
    <t>飯田町③</t>
  </si>
  <si>
    <t>飯田町④</t>
  </si>
  <si>
    <t>公津の杜</t>
  </si>
  <si>
    <t>公津の杜5</t>
  </si>
  <si>
    <t>公津の杜6</t>
  </si>
  <si>
    <t>並木町</t>
  </si>
  <si>
    <t>並木町①</t>
  </si>
  <si>
    <t>並木町②</t>
  </si>
  <si>
    <t>並木町③</t>
  </si>
  <si>
    <t>並木町④</t>
  </si>
  <si>
    <t>並木町⑤</t>
  </si>
  <si>
    <t>宗吾</t>
  </si>
  <si>
    <t>宗吾２</t>
  </si>
  <si>
    <t>宗吾3</t>
  </si>
  <si>
    <t>宗吾3.4</t>
  </si>
  <si>
    <t>上町・幸町・駅周辺</t>
  </si>
  <si>
    <t>上町①</t>
  </si>
  <si>
    <t>上町②</t>
  </si>
  <si>
    <t>幸町</t>
  </si>
  <si>
    <t>幸町新</t>
  </si>
  <si>
    <t>新勝寺</t>
  </si>
  <si>
    <t>市役所</t>
  </si>
  <si>
    <t>寺台</t>
  </si>
  <si>
    <t>東和田</t>
  </si>
  <si>
    <t>御所の内</t>
  </si>
  <si>
    <t>日吉台</t>
  </si>
  <si>
    <t>日吉台1</t>
  </si>
  <si>
    <t>日吉台2</t>
  </si>
  <si>
    <t>日吉台3</t>
  </si>
  <si>
    <t>日吉台4</t>
  </si>
  <si>
    <t>日吉台5-1</t>
  </si>
  <si>
    <t>日吉台5-2</t>
  </si>
  <si>
    <t>日吉台6A</t>
  </si>
  <si>
    <t>日吉台6B</t>
  </si>
  <si>
    <t>日吉倉①</t>
  </si>
  <si>
    <t>日吉倉②</t>
  </si>
  <si>
    <t>安食台</t>
  </si>
  <si>
    <t>安食台1.2</t>
  </si>
  <si>
    <t>安食台3</t>
  </si>
  <si>
    <t>安食台5</t>
  </si>
  <si>
    <t>安食台1.6</t>
  </si>
  <si>
    <t>安食</t>
  </si>
  <si>
    <t>安食小</t>
  </si>
  <si>
    <t>安食駅南①</t>
  </si>
  <si>
    <t>安食駅南②</t>
  </si>
  <si>
    <t>安食田中</t>
  </si>
  <si>
    <t>酒直台1.2</t>
  </si>
  <si>
    <t>竜角寺台</t>
  </si>
  <si>
    <t>南ヶ丘団地</t>
  </si>
  <si>
    <t>平賀学園台</t>
  </si>
  <si>
    <t>八街北</t>
  </si>
  <si>
    <t>藤の台団地</t>
  </si>
  <si>
    <t>みどり台1丁目</t>
  </si>
  <si>
    <t>みどり台2丁目</t>
  </si>
  <si>
    <t>榎戸学園台</t>
  </si>
  <si>
    <t>榎戸</t>
  </si>
  <si>
    <t>富山</t>
  </si>
  <si>
    <t>富山①</t>
  </si>
  <si>
    <t>富山②</t>
  </si>
  <si>
    <t>富山③</t>
  </si>
  <si>
    <t>富山④</t>
  </si>
  <si>
    <t>八街南</t>
  </si>
  <si>
    <t>八街い・ほ（県営住宅）</t>
  </si>
  <si>
    <t>文違</t>
  </si>
  <si>
    <t>八街中央</t>
  </si>
  <si>
    <t>八街Ｂ（八街ほ・富山）</t>
  </si>
  <si>
    <t>八街Ｃ（八街ほ）</t>
  </si>
  <si>
    <t>八街Ｄ（八街ほ）</t>
  </si>
  <si>
    <t>八街Ｅ（八街ほ）</t>
  </si>
  <si>
    <t>八街Ｆ（八街ほ）</t>
  </si>
  <si>
    <t>八街Ｇ（八街ほ）</t>
  </si>
  <si>
    <t>八街Ｈ（八街ほ）</t>
  </si>
  <si>
    <t>八街東</t>
  </si>
  <si>
    <t>八街①（八街に）</t>
  </si>
  <si>
    <t>八街②（八街に・ほ）</t>
  </si>
  <si>
    <t>八街③（八街に）</t>
  </si>
  <si>
    <t>八街④（八街に）</t>
  </si>
  <si>
    <t>八街⑥（八街に）</t>
  </si>
  <si>
    <t>八街⑦（八街に・大木）</t>
  </si>
  <si>
    <t>八街⑧（八街に・沖渡）</t>
  </si>
  <si>
    <t>七栄</t>
  </si>
  <si>
    <t>七栄（富里幼稚園）</t>
  </si>
  <si>
    <t>七栄末広</t>
  </si>
  <si>
    <t>七栄六区</t>
  </si>
  <si>
    <t>七栄（七栄児童公園）</t>
  </si>
  <si>
    <t>七栄（646番地）</t>
  </si>
  <si>
    <t>七栄南平台団地</t>
  </si>
  <si>
    <t>七栄（青年館）</t>
  </si>
  <si>
    <t>三里塚</t>
  </si>
  <si>
    <t>本三里塚</t>
  </si>
  <si>
    <t>西三里塚西</t>
  </si>
  <si>
    <t>西三里塚東A</t>
  </si>
  <si>
    <t>西三里塚東B</t>
  </si>
  <si>
    <t>本城</t>
  </si>
  <si>
    <t>三里塚第一公園</t>
  </si>
  <si>
    <t>三里塚記念公園</t>
  </si>
  <si>
    <t>三里塚御料</t>
  </si>
  <si>
    <t>長原第一公園</t>
  </si>
  <si>
    <t>本城こまき</t>
  </si>
  <si>
    <t>いには野</t>
  </si>
  <si>
    <t>若萩1・2丁目</t>
  </si>
  <si>
    <t>若萩1.3丁目</t>
  </si>
  <si>
    <t>小林</t>
  </si>
  <si>
    <t>小林大門下</t>
  </si>
  <si>
    <t>小林浅間3</t>
  </si>
  <si>
    <t>小林北1.2.3</t>
  </si>
  <si>
    <t>小林北4.5.6</t>
  </si>
  <si>
    <t>小林砂田</t>
  </si>
  <si>
    <t>木下</t>
  </si>
  <si>
    <t>木下東1.2</t>
  </si>
  <si>
    <t>木下東3.4</t>
  </si>
  <si>
    <t>大森①（印西市役所）</t>
  </si>
  <si>
    <t>木下駅前</t>
  </si>
  <si>
    <t>木下南1.2</t>
  </si>
  <si>
    <t>大森②（大森小）</t>
  </si>
  <si>
    <t>原・西の原</t>
  </si>
  <si>
    <t>西の原1.2（団）</t>
  </si>
  <si>
    <t>西の原3（団）</t>
  </si>
  <si>
    <t>西の原4</t>
  </si>
  <si>
    <t>原2・東の原2</t>
  </si>
  <si>
    <t>原3・東の原2</t>
  </si>
  <si>
    <t>東の原1･草深</t>
  </si>
  <si>
    <t>東の原3</t>
  </si>
  <si>
    <t>原山・高花・内野</t>
  </si>
  <si>
    <t>高花2.3</t>
  </si>
  <si>
    <t>高花4（団）</t>
  </si>
  <si>
    <t>高花6A</t>
  </si>
  <si>
    <t>高花6B</t>
  </si>
  <si>
    <t>原山1.2A</t>
  </si>
  <si>
    <t>原山1.2B</t>
  </si>
  <si>
    <t>原山3（団）</t>
  </si>
  <si>
    <t>内野1（団）</t>
  </si>
  <si>
    <t>内野2A（団）</t>
  </si>
  <si>
    <t>内野2B(団）</t>
  </si>
  <si>
    <t>戸神台1丁目A</t>
  </si>
  <si>
    <t>戸神台1丁目B</t>
  </si>
  <si>
    <t>戸神台2丁目</t>
  </si>
  <si>
    <t>武西学園台1</t>
  </si>
  <si>
    <t>武西学園台3</t>
  </si>
  <si>
    <t>中央南1</t>
  </si>
  <si>
    <t>木刈・小倉台</t>
  </si>
  <si>
    <t>木刈3</t>
  </si>
  <si>
    <t>大塚3</t>
  </si>
  <si>
    <t>中央北</t>
  </si>
  <si>
    <t>滝野</t>
  </si>
  <si>
    <t>滝野1.2</t>
  </si>
  <si>
    <t>滝野5.6</t>
  </si>
  <si>
    <t>滝野3.4（団）</t>
  </si>
  <si>
    <t>牧の原5</t>
  </si>
  <si>
    <t>牧の原6</t>
  </si>
  <si>
    <t>桜台</t>
  </si>
  <si>
    <t>桜台3</t>
  </si>
  <si>
    <t>南山</t>
  </si>
  <si>
    <t>南山　1（団）</t>
  </si>
  <si>
    <t>南山　1.2.3</t>
  </si>
  <si>
    <t>堀込</t>
  </si>
  <si>
    <t>堀込　1（団）</t>
  </si>
  <si>
    <t>堀込　2A</t>
  </si>
  <si>
    <t>堀込　2B</t>
  </si>
  <si>
    <t>堀込3</t>
  </si>
  <si>
    <t>池の上</t>
  </si>
  <si>
    <t>池の上　1</t>
  </si>
  <si>
    <t>池の上　2.3</t>
  </si>
  <si>
    <t>笹塚　2.3</t>
  </si>
  <si>
    <t>笹塚2.3</t>
  </si>
  <si>
    <t>けやき台　2</t>
  </si>
  <si>
    <t>けやき台1.2</t>
  </si>
  <si>
    <t>大松（根）</t>
  </si>
  <si>
    <t>清水口</t>
  </si>
  <si>
    <t>清水口　1（団）</t>
  </si>
  <si>
    <t>清水口　2A</t>
  </si>
  <si>
    <t>清水口　2B</t>
  </si>
  <si>
    <t>清水口　3</t>
  </si>
  <si>
    <t>七次台</t>
  </si>
  <si>
    <t>七次台　1.2</t>
  </si>
  <si>
    <t>七次台3丁目</t>
  </si>
  <si>
    <t>七次台4丁目</t>
  </si>
  <si>
    <t>大山口</t>
  </si>
  <si>
    <t>大山口　1</t>
  </si>
  <si>
    <t>西白井</t>
  </si>
  <si>
    <t>西白井1</t>
  </si>
  <si>
    <t>西白井2A</t>
  </si>
  <si>
    <t>西白井2B・根</t>
  </si>
  <si>
    <t>小室</t>
  </si>
  <si>
    <t>小室駅前Ａ</t>
  </si>
  <si>
    <t>小室駅前Ｂ</t>
  </si>
  <si>
    <t>小室小学校</t>
  </si>
  <si>
    <t>小室ハイランド</t>
  </si>
  <si>
    <t>小室北公園</t>
  </si>
  <si>
    <t>京成佐倉北</t>
  </si>
  <si>
    <t>宮前3</t>
  </si>
  <si>
    <t>内郷児童公園</t>
  </si>
  <si>
    <t>京成佐倉南</t>
  </si>
  <si>
    <t>田町（歴博）</t>
  </si>
  <si>
    <t>海隣寺町</t>
  </si>
  <si>
    <t>佐倉並木町</t>
  </si>
  <si>
    <t>佐倉栄町</t>
  </si>
  <si>
    <t>佐倉小</t>
  </si>
  <si>
    <t>弥勒町</t>
  </si>
  <si>
    <t>宮小路町</t>
  </si>
  <si>
    <t>裏新町</t>
  </si>
  <si>
    <t>野狐台町</t>
  </si>
  <si>
    <t>京成佐倉東</t>
  </si>
  <si>
    <t>千成3</t>
  </si>
  <si>
    <t>樹木町</t>
  </si>
  <si>
    <t>大蛇町</t>
  </si>
  <si>
    <t>JR佐倉北</t>
  </si>
  <si>
    <t>寺崎北</t>
  </si>
  <si>
    <t>表町1.2</t>
  </si>
  <si>
    <t>鏑木町1</t>
  </si>
  <si>
    <t>鏑木町2</t>
  </si>
  <si>
    <t>表町3.4</t>
  </si>
  <si>
    <t>鏑木仲田町</t>
  </si>
  <si>
    <t>白銀</t>
  </si>
  <si>
    <t>白銀1</t>
  </si>
  <si>
    <t>白銀2</t>
  </si>
  <si>
    <t>白銀3.4</t>
  </si>
  <si>
    <t>JR佐倉南</t>
  </si>
  <si>
    <t>大崎台1</t>
  </si>
  <si>
    <t>大崎台2</t>
  </si>
  <si>
    <t>大崎台３</t>
  </si>
  <si>
    <t>大崎台5</t>
  </si>
  <si>
    <t>六崎</t>
  </si>
  <si>
    <t>井戸作</t>
  </si>
  <si>
    <t>春路</t>
  </si>
  <si>
    <t>佐倉ｲﾝﾀｰ北</t>
  </si>
  <si>
    <t>藤治台西</t>
  </si>
  <si>
    <t>藤治台東</t>
  </si>
  <si>
    <t>石川</t>
  </si>
  <si>
    <t>山王</t>
  </si>
  <si>
    <t>山王①</t>
  </si>
  <si>
    <t>山王②</t>
  </si>
  <si>
    <t>山王③</t>
  </si>
  <si>
    <t>中央台</t>
  </si>
  <si>
    <t>東酒々井</t>
  </si>
  <si>
    <t>東酒々井1</t>
  </si>
  <si>
    <t>東酒々井2</t>
  </si>
  <si>
    <t>東酒々井3.4</t>
  </si>
  <si>
    <t>東酒々井5</t>
  </si>
  <si>
    <t>ふじき野2</t>
  </si>
  <si>
    <t>中川</t>
  </si>
  <si>
    <t>上岩橋</t>
  </si>
  <si>
    <t>上本佐倉</t>
  </si>
  <si>
    <t>本佐倉</t>
  </si>
  <si>
    <t>夏見台</t>
  </si>
  <si>
    <t>船橋</t>
  </si>
  <si>
    <t>夏見</t>
  </si>
  <si>
    <t>北本町</t>
  </si>
  <si>
    <t>山手</t>
  </si>
  <si>
    <t>馬込西・馬込町</t>
  </si>
  <si>
    <t>馬込西2・3</t>
  </si>
  <si>
    <t>馬込西2・旭町4</t>
  </si>
  <si>
    <t>馬込町</t>
  </si>
  <si>
    <t>丸山</t>
  </si>
  <si>
    <t>藤原</t>
  </si>
  <si>
    <t>上山町</t>
  </si>
  <si>
    <t>旭町・前貝塚町</t>
  </si>
  <si>
    <t>前貝塚町Ｃ</t>
  </si>
  <si>
    <t>行田・行田町</t>
  </si>
  <si>
    <t>行田町A</t>
  </si>
  <si>
    <t>行田町B・古作4</t>
  </si>
  <si>
    <t>海神</t>
  </si>
  <si>
    <t>本町</t>
  </si>
  <si>
    <t>本町6C</t>
  </si>
  <si>
    <t>南本町</t>
  </si>
  <si>
    <t>南本町Ａ</t>
  </si>
  <si>
    <t>栄町</t>
  </si>
  <si>
    <t>湊町</t>
  </si>
  <si>
    <t>市場</t>
  </si>
  <si>
    <t>駿河台</t>
  </si>
  <si>
    <t>宮本</t>
  </si>
  <si>
    <t>東船橋</t>
  </si>
  <si>
    <t>浜町・若松団地</t>
  </si>
  <si>
    <t>浜町1Ａ</t>
  </si>
  <si>
    <t>海神町</t>
  </si>
  <si>
    <t>高根町・金杉</t>
  </si>
  <si>
    <t>高根町</t>
  </si>
  <si>
    <t>金杉４</t>
  </si>
  <si>
    <t>金杉５</t>
  </si>
  <si>
    <t>金杉６</t>
  </si>
  <si>
    <t>金杉７</t>
  </si>
  <si>
    <t>金杉８</t>
  </si>
  <si>
    <t>金杉町</t>
  </si>
  <si>
    <t>金杉台・緑台・三咲</t>
  </si>
  <si>
    <t>金杉台１</t>
  </si>
  <si>
    <t>金杉台2</t>
  </si>
  <si>
    <t>三咲１・二和東１</t>
  </si>
  <si>
    <t>三咲２</t>
  </si>
  <si>
    <t>三咲３</t>
  </si>
  <si>
    <t>三咲４</t>
  </si>
  <si>
    <t>三咲９</t>
  </si>
  <si>
    <t>南三咲</t>
  </si>
  <si>
    <t>南三咲１</t>
  </si>
  <si>
    <t>大穴北</t>
  </si>
  <si>
    <t>大穴北１</t>
  </si>
  <si>
    <t>大穴南</t>
  </si>
  <si>
    <t>大穴南１A</t>
  </si>
  <si>
    <t>大穴南１B</t>
  </si>
  <si>
    <t>大穴南２A</t>
  </si>
  <si>
    <t>大穴南２B</t>
  </si>
  <si>
    <t>大穴南３・４</t>
  </si>
  <si>
    <t>大穴南５</t>
  </si>
  <si>
    <t>高野台・八木が谷</t>
  </si>
  <si>
    <t>高野台４・５</t>
  </si>
  <si>
    <t>八木が谷１</t>
  </si>
  <si>
    <t>みやぎ台・咲が丘</t>
  </si>
  <si>
    <t>みやぎ台２・３・４</t>
  </si>
  <si>
    <t>咲が丘３</t>
  </si>
  <si>
    <t>咲が丘４Ａ</t>
  </si>
  <si>
    <t>咲が丘４Ｂ</t>
  </si>
  <si>
    <t>二和東・二和西</t>
  </si>
  <si>
    <t>二和東１・２</t>
  </si>
  <si>
    <t>二和東３・４</t>
  </si>
  <si>
    <t>二和東５Ａ</t>
  </si>
  <si>
    <t>二和東５Ｂ</t>
  </si>
  <si>
    <t>二和東６Ａ</t>
  </si>
  <si>
    <t>二和東６Ｂ</t>
  </si>
  <si>
    <t>二和西１・２・５</t>
  </si>
  <si>
    <t>二和西４・６</t>
  </si>
  <si>
    <t>鎌ヶ谷</t>
  </si>
  <si>
    <t xml:space="preserve"> 中央</t>
  </si>
  <si>
    <t>中央１</t>
  </si>
  <si>
    <t>南初富</t>
  </si>
  <si>
    <t>南初富１</t>
  </si>
  <si>
    <t>南初富５</t>
  </si>
  <si>
    <t>東初富</t>
  </si>
  <si>
    <t>東初富１</t>
  </si>
  <si>
    <t>北初富・初富本町・初富</t>
  </si>
  <si>
    <t>北初富</t>
  </si>
  <si>
    <t>初富本町１</t>
  </si>
  <si>
    <t>初富Ａ</t>
  </si>
  <si>
    <t>初富Ｂ</t>
  </si>
  <si>
    <t>北中沢</t>
  </si>
  <si>
    <t>北中沢１・３</t>
  </si>
  <si>
    <t>北中沢２A</t>
  </si>
  <si>
    <t>東中沢</t>
  </si>
  <si>
    <t>東中沢2A</t>
  </si>
  <si>
    <t>富岡・右京塚・道野辺本町</t>
  </si>
  <si>
    <t>富岡１・３</t>
  </si>
  <si>
    <t>右京塚</t>
  </si>
  <si>
    <t>鎌ヶ谷１</t>
  </si>
  <si>
    <t>鎌ヶ谷６・７</t>
  </si>
  <si>
    <t>鎌ヶ谷８・９</t>
  </si>
  <si>
    <t>南・東鎌ヶ谷</t>
  </si>
  <si>
    <t>南鎌ヶ谷1</t>
  </si>
  <si>
    <t>南鎌ヶ谷１・３</t>
  </si>
  <si>
    <t>南鎌ヶ谷２・４</t>
  </si>
  <si>
    <t>東鎌ヶ谷１</t>
  </si>
  <si>
    <t>道野辺中央</t>
  </si>
  <si>
    <t>道野辺中央１・３</t>
  </si>
  <si>
    <t>道野辺中央２・４</t>
  </si>
  <si>
    <t>道野辺中央５</t>
  </si>
  <si>
    <t>東道野辺</t>
  </si>
  <si>
    <t>東道野辺１</t>
  </si>
  <si>
    <t>鎌ケ谷グリーンハイツ</t>
  </si>
  <si>
    <t>新鎌ケ谷</t>
  </si>
  <si>
    <t>冨士</t>
  </si>
  <si>
    <t>冨士・北</t>
  </si>
  <si>
    <t>冨士・中央</t>
  </si>
  <si>
    <t>冨士・西</t>
  </si>
  <si>
    <t>冨士・南</t>
  </si>
  <si>
    <t>冨士・東</t>
  </si>
  <si>
    <t>本中山</t>
  </si>
  <si>
    <t>市川</t>
  </si>
  <si>
    <t>中山</t>
  </si>
  <si>
    <t>高石神</t>
  </si>
  <si>
    <t>鬼高</t>
  </si>
  <si>
    <t>本北方</t>
  </si>
  <si>
    <t>北方１A</t>
  </si>
  <si>
    <t>北方１Ｂ</t>
  </si>
  <si>
    <t>田尻</t>
  </si>
  <si>
    <t>高谷</t>
  </si>
  <si>
    <t>原木</t>
  </si>
  <si>
    <t>ニ俣</t>
  </si>
  <si>
    <t>北方町</t>
  </si>
  <si>
    <t>葛飾町・山野町</t>
  </si>
  <si>
    <t>山野町</t>
  </si>
  <si>
    <t>西船</t>
  </si>
  <si>
    <t>印内町</t>
  </si>
  <si>
    <t>印内町Ｂ</t>
  </si>
  <si>
    <t>二子町</t>
  </si>
  <si>
    <t>二子町Ａ</t>
  </si>
  <si>
    <t>二子町Ｂ</t>
  </si>
  <si>
    <t>本郷町</t>
  </si>
  <si>
    <t>本郷町Ａ</t>
  </si>
  <si>
    <t>本郷町Ｃ</t>
  </si>
  <si>
    <t>印内・古作</t>
  </si>
  <si>
    <t>東中山</t>
  </si>
  <si>
    <t>若宮</t>
  </si>
  <si>
    <t>八幡</t>
  </si>
  <si>
    <t>南八幡</t>
  </si>
  <si>
    <t>東大和田</t>
  </si>
  <si>
    <t>稲荷木</t>
  </si>
  <si>
    <t>平田</t>
  </si>
  <si>
    <t>大和田</t>
  </si>
  <si>
    <t>菅野</t>
  </si>
  <si>
    <t>東菅野</t>
  </si>
  <si>
    <t>宮久保</t>
  </si>
  <si>
    <t>曽谷</t>
  </si>
  <si>
    <t>下貝塚</t>
  </si>
  <si>
    <t>南大野</t>
  </si>
  <si>
    <t>大野町</t>
  </si>
  <si>
    <t>奉免町</t>
  </si>
  <si>
    <t>高塚新田</t>
  </si>
  <si>
    <t>高塚新田(高塚団地）</t>
  </si>
  <si>
    <t>高塚新田B</t>
  </si>
  <si>
    <t>高塚新田C</t>
  </si>
  <si>
    <t>高塚新田E</t>
  </si>
  <si>
    <t>市川南</t>
  </si>
  <si>
    <t>真間</t>
  </si>
  <si>
    <t>新田</t>
  </si>
  <si>
    <t>大洲</t>
  </si>
  <si>
    <t>須和田</t>
  </si>
  <si>
    <t>国分</t>
  </si>
  <si>
    <t>中国分</t>
  </si>
  <si>
    <t>北国分</t>
  </si>
  <si>
    <t>堀之内</t>
  </si>
  <si>
    <t>国府台</t>
  </si>
  <si>
    <t>稲越町</t>
  </si>
  <si>
    <t>東国分</t>
  </si>
  <si>
    <t>千葉</t>
  </si>
  <si>
    <t>幸町２Ａ　団</t>
  </si>
  <si>
    <t>幸町２Ｂ　団</t>
  </si>
  <si>
    <t>幸町２Ｃ　団</t>
  </si>
  <si>
    <t>幸町２Ｄ　団</t>
  </si>
  <si>
    <t>幸町２Ｆ　団</t>
  </si>
  <si>
    <t>稲毛海岸</t>
  </si>
  <si>
    <t>稲毛海岸１．２</t>
  </si>
  <si>
    <t>高洲</t>
  </si>
  <si>
    <t>高洲１Ａ</t>
  </si>
  <si>
    <t>高洲１Ｂ</t>
  </si>
  <si>
    <t>高洲２Ａ　団</t>
  </si>
  <si>
    <t>高洲２Ｂ　団</t>
  </si>
  <si>
    <t>高洲2Ｃ　団</t>
  </si>
  <si>
    <t>高洲３Ａ　団</t>
  </si>
  <si>
    <t>高洲３Ｃ</t>
  </si>
  <si>
    <t>高洲４Ａ　団</t>
  </si>
  <si>
    <t>高洲４Ｂ　団</t>
  </si>
  <si>
    <t>高浜</t>
  </si>
  <si>
    <t>高浜１Ａ　団</t>
  </si>
  <si>
    <t>高浜３　　　　　</t>
  </si>
  <si>
    <t>高浜４Ｂ　団</t>
  </si>
  <si>
    <t>高浜５</t>
  </si>
  <si>
    <t>高浜６</t>
  </si>
  <si>
    <t>真砂</t>
  </si>
  <si>
    <t>真砂1</t>
  </si>
  <si>
    <t>真砂２Ａ</t>
  </si>
  <si>
    <t>真砂２Ｂ</t>
  </si>
  <si>
    <t>真砂2C</t>
  </si>
  <si>
    <t>真砂3Ａ</t>
  </si>
  <si>
    <t>真砂３Ｂ　団</t>
  </si>
  <si>
    <t>真砂３Ｃ　団</t>
  </si>
  <si>
    <t>真砂４A</t>
  </si>
  <si>
    <t>真砂5A</t>
  </si>
  <si>
    <t>真砂４・５Ｂ</t>
  </si>
  <si>
    <t>真砂５</t>
  </si>
  <si>
    <t>磯辺</t>
  </si>
  <si>
    <t>磯辺1</t>
  </si>
  <si>
    <t>磯辺１．２</t>
  </si>
  <si>
    <t>磯辺３</t>
  </si>
  <si>
    <t>磯辺４</t>
  </si>
  <si>
    <t>磯辺４．５　団</t>
  </si>
  <si>
    <t>磯辺５　団</t>
  </si>
  <si>
    <t>磯辺5B</t>
  </si>
  <si>
    <t>磯辺６Ａ　団</t>
  </si>
  <si>
    <t>磯辺６Ｂ</t>
  </si>
  <si>
    <t>磯辺７．８</t>
  </si>
  <si>
    <t>宮野木町(稲毛区）</t>
  </si>
  <si>
    <t>長沼町A</t>
  </si>
  <si>
    <t>長沼町・宮野木町</t>
  </si>
  <si>
    <t>宮野木町A</t>
  </si>
  <si>
    <t>宮野木町B</t>
  </si>
  <si>
    <t>宮野木町C</t>
  </si>
  <si>
    <t>宮野木町・園生町A</t>
  </si>
  <si>
    <t>宮野木町・園生町B</t>
  </si>
  <si>
    <t>宮野木町D</t>
  </si>
  <si>
    <t>宮野木町Ｅ</t>
  </si>
  <si>
    <t>宮野木町Ｆ</t>
  </si>
  <si>
    <t>さつきが丘</t>
  </si>
  <si>
    <t>さつきが丘１Ａ　団</t>
  </si>
  <si>
    <t>さつきが丘1Ｂ</t>
  </si>
  <si>
    <t>さつきが丘2Ａ　団</t>
  </si>
  <si>
    <t>さつきが丘2Ｂ　団</t>
  </si>
  <si>
    <t>さつきが丘2Ｃ　　　</t>
  </si>
  <si>
    <t>宮野木台</t>
  </si>
  <si>
    <t>宮野木台１・２</t>
  </si>
  <si>
    <t>宮野木台1</t>
  </si>
  <si>
    <t>西小中台･小中台町（稲毛区）</t>
  </si>
  <si>
    <t>西小中台　団</t>
  </si>
  <si>
    <t>小中台町A・西小中台 団</t>
  </si>
  <si>
    <t>畑町</t>
  </si>
  <si>
    <t>畑町・朝日ヶ丘5</t>
  </si>
  <si>
    <t>畑町A</t>
  </si>
  <si>
    <t>畑町B</t>
  </si>
  <si>
    <t>朝日ヶ丘町</t>
  </si>
  <si>
    <t>朝日ヶ丘１</t>
  </si>
  <si>
    <t>朝日ヶ丘 2A</t>
  </si>
  <si>
    <t>朝日ヶ丘３A</t>
  </si>
  <si>
    <t>朝日ヶ丘５</t>
  </si>
  <si>
    <t>花園</t>
  </si>
  <si>
    <t>花園1</t>
  </si>
  <si>
    <t>花園２</t>
  </si>
  <si>
    <t>花園３　　　　　　　　</t>
  </si>
  <si>
    <t>花園４</t>
  </si>
  <si>
    <t>花園５</t>
  </si>
  <si>
    <t>花園町A</t>
  </si>
  <si>
    <t>花園町B</t>
  </si>
  <si>
    <t>瑞穂の杜・浪花町</t>
  </si>
  <si>
    <t>瑞穂の杜Ａ</t>
  </si>
  <si>
    <t>瑞穂の杜　Ｂ</t>
  </si>
  <si>
    <t>浪花町Ａ</t>
  </si>
  <si>
    <t>浪花町Ｂ</t>
  </si>
  <si>
    <t>南花園　</t>
  </si>
  <si>
    <t>南花園２</t>
  </si>
  <si>
    <t>検見川町</t>
  </si>
  <si>
    <t>検見川町1・２</t>
  </si>
  <si>
    <t>検見川町３Ａ</t>
  </si>
  <si>
    <t>検見川町３Ｂ</t>
  </si>
  <si>
    <t>検見川町３Ｃ</t>
  </si>
  <si>
    <t>検見川町５Ａ</t>
  </si>
  <si>
    <t>検見川町５Ｂ</t>
  </si>
  <si>
    <t>検見川町５Ｃ</t>
  </si>
  <si>
    <t>検見川町1・2・3</t>
  </si>
  <si>
    <t>稲毛</t>
  </si>
  <si>
    <t>園生町</t>
  </si>
  <si>
    <t>園生町Ｂ</t>
  </si>
  <si>
    <t>草野・あやめ台・柏台</t>
  </si>
  <si>
    <t>長沼原町・園生町</t>
  </si>
  <si>
    <t>長沼町・園生町A</t>
  </si>
  <si>
    <t>長沼町B</t>
  </si>
  <si>
    <t>長沼町C</t>
  </si>
  <si>
    <t>柏台</t>
  </si>
  <si>
    <t>園生町Ｃ</t>
  </si>
  <si>
    <t>園生町H</t>
  </si>
  <si>
    <t>長沼町・園生町B</t>
  </si>
  <si>
    <t>園生町D</t>
  </si>
  <si>
    <t>園生町E</t>
  </si>
  <si>
    <t>園生町G</t>
  </si>
  <si>
    <t>園生町・穴川町</t>
  </si>
  <si>
    <t>園生町・小中台町</t>
  </si>
  <si>
    <t>小中台町</t>
  </si>
  <si>
    <t>小中台町B</t>
  </si>
  <si>
    <t>小中台町C</t>
  </si>
  <si>
    <t>小中台町D</t>
  </si>
  <si>
    <t>小仲台</t>
  </si>
  <si>
    <t>小仲台１</t>
  </si>
  <si>
    <t>小仲台２</t>
  </si>
  <si>
    <t>小仲台４</t>
  </si>
  <si>
    <t>小仲台５</t>
  </si>
  <si>
    <t>小仲台7Ａ</t>
  </si>
  <si>
    <t>小仲台７Ｂ</t>
  </si>
  <si>
    <t>小仲台８Ａ</t>
  </si>
  <si>
    <t>小仲台８Ｂ</t>
  </si>
  <si>
    <t>小仲台９</t>
  </si>
  <si>
    <t>園生町F</t>
  </si>
  <si>
    <t>園生町・小仲台5</t>
  </si>
  <si>
    <t>天台・萩台・千草台</t>
  </si>
  <si>
    <t>天台１</t>
  </si>
  <si>
    <t>天台２</t>
  </si>
  <si>
    <t>天台３</t>
  </si>
  <si>
    <t>天台４</t>
  </si>
  <si>
    <t>天台５</t>
  </si>
  <si>
    <t>天台６・萩台町</t>
  </si>
  <si>
    <t>萩台町</t>
  </si>
  <si>
    <t>千草台１</t>
  </si>
  <si>
    <t>千草台２</t>
  </si>
  <si>
    <t>穴川・轟町</t>
  </si>
  <si>
    <t>穴川１</t>
  </si>
  <si>
    <t>穴川２Ａ</t>
  </si>
  <si>
    <t>穴川２Ｂ</t>
  </si>
  <si>
    <t>轟町１Ａ</t>
  </si>
  <si>
    <t>轟町１Ｂ</t>
  </si>
  <si>
    <t>轟町２</t>
  </si>
  <si>
    <t>轟町３</t>
  </si>
  <si>
    <t>轟町４</t>
  </si>
  <si>
    <t>轟町５</t>
  </si>
  <si>
    <t>稲毛１</t>
  </si>
  <si>
    <t>稲毛２</t>
  </si>
  <si>
    <t>稲毛３</t>
  </si>
  <si>
    <t>稲毛町５Ａ</t>
  </si>
  <si>
    <t>稲毛町５Ｂ</t>
  </si>
  <si>
    <t>稲毛東</t>
  </si>
  <si>
    <t>稲毛東1</t>
  </si>
  <si>
    <t>稲毛東２</t>
  </si>
  <si>
    <t>稲毛東３Ａ</t>
  </si>
  <si>
    <t>稲毛東3Ｂ</t>
  </si>
  <si>
    <t>稲毛東４</t>
  </si>
  <si>
    <t>稲毛東５</t>
  </si>
  <si>
    <t>稲毛東６Ａ</t>
  </si>
  <si>
    <t>稲毛東６Ｂ</t>
  </si>
  <si>
    <t>稲毛台町B</t>
  </si>
  <si>
    <t>稲丘町</t>
  </si>
  <si>
    <t>愛生町・みつわ台</t>
  </si>
  <si>
    <t>愛生町</t>
  </si>
  <si>
    <t>みつわ台1</t>
  </si>
  <si>
    <t>みつわ台2Ａ</t>
  </si>
  <si>
    <t>みつわ台2Ｂ</t>
  </si>
  <si>
    <t>みつわ台3Ａ</t>
  </si>
  <si>
    <t>みつわ台3Ｂ　　</t>
  </si>
  <si>
    <t>みつわ台5Ａ</t>
  </si>
  <si>
    <t>みつわ台5Ｂ</t>
  </si>
  <si>
    <t>みつわ台5Ｃ</t>
  </si>
  <si>
    <t>都賀の台</t>
  </si>
  <si>
    <t>都賀の台1</t>
  </si>
  <si>
    <t>都賀の台2</t>
  </si>
  <si>
    <t>都賀の台3・4</t>
  </si>
  <si>
    <t>西都賀</t>
  </si>
  <si>
    <t>西都賀1</t>
  </si>
  <si>
    <t>西都賀2</t>
  </si>
  <si>
    <t>西都賀３Ａ</t>
  </si>
  <si>
    <t>西都賀３Ｂ</t>
  </si>
  <si>
    <t>西都賀4</t>
  </si>
  <si>
    <t>西都賀5</t>
  </si>
  <si>
    <t>原町</t>
  </si>
  <si>
    <t>原町　Ａ</t>
  </si>
  <si>
    <t>原町　Ｂ</t>
  </si>
  <si>
    <t>都賀</t>
  </si>
  <si>
    <t>都賀１・高品町</t>
  </si>
  <si>
    <t>都賀2</t>
  </si>
  <si>
    <t>都賀3</t>
  </si>
  <si>
    <t>都賀4</t>
  </si>
  <si>
    <t>貝塚</t>
  </si>
  <si>
    <t>貝塚1</t>
  </si>
  <si>
    <t>貝塚2</t>
  </si>
  <si>
    <t>貝塚町（貝塚第１緑地）</t>
  </si>
  <si>
    <t>若松町</t>
  </si>
  <si>
    <t>若松町A</t>
  </si>
  <si>
    <t>若松町・小倉町</t>
  </si>
  <si>
    <t>若松町B</t>
  </si>
  <si>
    <t>若松町C</t>
  </si>
  <si>
    <t>若松町D</t>
  </si>
  <si>
    <t>若松町E</t>
  </si>
  <si>
    <t>若松町F</t>
  </si>
  <si>
    <t>桜木北・桜木</t>
  </si>
  <si>
    <t xml:space="preserve">桜木北2・3 </t>
  </si>
  <si>
    <t>桜木3・4②</t>
  </si>
  <si>
    <t>加曽利町</t>
  </si>
  <si>
    <t>加曽利Ａ</t>
  </si>
  <si>
    <t>加曽利Ｂ</t>
  </si>
  <si>
    <t>加曽利Ｃ</t>
  </si>
  <si>
    <t>小倉台</t>
  </si>
  <si>
    <t>小倉台1．2</t>
  </si>
  <si>
    <t>小倉台3</t>
  </si>
  <si>
    <t>小倉台4</t>
  </si>
  <si>
    <t>小倉台5</t>
  </si>
  <si>
    <t>小倉台6</t>
  </si>
  <si>
    <t>千城台</t>
  </si>
  <si>
    <t>千城台北1　　　</t>
  </si>
  <si>
    <t>千城台北2</t>
  </si>
  <si>
    <t>千城台北3．４</t>
  </si>
  <si>
    <t>千城台東１</t>
  </si>
  <si>
    <t>千城台東2Ａ</t>
  </si>
  <si>
    <t>千城台東2Ｂ</t>
  </si>
  <si>
    <t>千城台南１・２</t>
  </si>
  <si>
    <t>千城台南3</t>
  </si>
  <si>
    <t>千城台南4</t>
  </si>
  <si>
    <t>千城台西１A</t>
  </si>
  <si>
    <t>千城台西2．３</t>
  </si>
  <si>
    <t>千城台西１B</t>
  </si>
  <si>
    <t>御成台・鷹の台（四街道）</t>
  </si>
  <si>
    <t>御成台1・2</t>
  </si>
  <si>
    <t>御成台3　　　</t>
  </si>
  <si>
    <t>鷹の台1・2</t>
  </si>
  <si>
    <t>鷹の台3</t>
  </si>
  <si>
    <t>鷹の台4</t>
  </si>
  <si>
    <t>大宮台</t>
  </si>
  <si>
    <t>大宮台1.2</t>
  </si>
  <si>
    <t>大宮台3</t>
  </si>
  <si>
    <t>大宮台4</t>
  </si>
  <si>
    <t>大宮台５･６</t>
  </si>
  <si>
    <t>大宮台7</t>
  </si>
  <si>
    <t>北大宮台</t>
  </si>
  <si>
    <t>多部田町</t>
  </si>
  <si>
    <t>多部田町A</t>
  </si>
  <si>
    <t>多部田町B</t>
  </si>
  <si>
    <t>中田町･高根町</t>
  </si>
  <si>
    <t>中田町　Ａ</t>
  </si>
  <si>
    <t>中田町　Ｂ</t>
  </si>
  <si>
    <t>四街道</t>
  </si>
  <si>
    <t>みそら</t>
  </si>
  <si>
    <t>みそら　１丁目</t>
  </si>
  <si>
    <t>みそら　2丁目</t>
  </si>
  <si>
    <t>みそら　３丁目</t>
  </si>
  <si>
    <t>みそら　４丁目</t>
  </si>
  <si>
    <t>旭ヶ丘</t>
  </si>
  <si>
    <t>旭ヶ丘　１．３丁目</t>
  </si>
  <si>
    <t>旭ヶ丘　2</t>
  </si>
  <si>
    <t>旭ヶ丘　４．５丁目</t>
  </si>
  <si>
    <t>つくし座</t>
  </si>
  <si>
    <t>つくし座　1丁目</t>
  </si>
  <si>
    <t>つくし座　２．３丁目</t>
  </si>
  <si>
    <t>さちが丘</t>
  </si>
  <si>
    <t>さちが丘　１丁目</t>
  </si>
  <si>
    <t>さちが丘２</t>
  </si>
  <si>
    <t>鹿渡</t>
  </si>
  <si>
    <t>みのり町・鹿渡</t>
  </si>
  <si>
    <t>鹿渡A</t>
  </si>
  <si>
    <t>鹿渡B</t>
  </si>
  <si>
    <t>鹿渡C</t>
  </si>
  <si>
    <t>鹿渡D</t>
  </si>
  <si>
    <t>和良比</t>
  </si>
  <si>
    <t>和良比A</t>
  </si>
  <si>
    <t>和良比B</t>
  </si>
  <si>
    <t>和良比C</t>
  </si>
  <si>
    <t>和良比D</t>
  </si>
  <si>
    <t>和良比E</t>
  </si>
  <si>
    <t>美しが丘</t>
  </si>
  <si>
    <t>美しが丘　１丁目</t>
  </si>
  <si>
    <t>美しが丘　2丁目</t>
  </si>
  <si>
    <t>美しが丘　３丁目</t>
  </si>
  <si>
    <t>めいわ</t>
  </si>
  <si>
    <t>めいわ１丁目</t>
  </si>
  <si>
    <t>めいわ2丁目</t>
  </si>
  <si>
    <t>めいわ4丁目</t>
  </si>
  <si>
    <t>めいわ５丁目</t>
  </si>
  <si>
    <t>若松台（若葉区）</t>
  </si>
  <si>
    <t>若松台３A</t>
  </si>
  <si>
    <t>若松台３B</t>
  </si>
  <si>
    <t>若松台１・２</t>
  </si>
  <si>
    <t>千代田・池花</t>
  </si>
  <si>
    <t>千代田　１丁目</t>
  </si>
  <si>
    <t>千代田　３丁目</t>
  </si>
  <si>
    <t>千代田　5A</t>
  </si>
  <si>
    <t>千代田　5B</t>
  </si>
  <si>
    <t>池花　１．２丁目</t>
  </si>
  <si>
    <t>栗山</t>
  </si>
  <si>
    <t>栗山A</t>
  </si>
  <si>
    <t>栗山B</t>
  </si>
  <si>
    <t>大日・緑ヶ丘</t>
  </si>
  <si>
    <t>大日緑ヶ丘A</t>
  </si>
  <si>
    <t>大日緑ヶ丘B</t>
  </si>
  <si>
    <t>大日緑ヶ丘C</t>
  </si>
  <si>
    <t>大日緑ヶ丘Ｄ</t>
  </si>
  <si>
    <t>大日緑ヶ丘E</t>
  </si>
  <si>
    <t>大日緑ヶ丘F</t>
  </si>
  <si>
    <t>大日緑ヶ丘G</t>
  </si>
  <si>
    <t>大日緑ヶ丘H</t>
  </si>
  <si>
    <t>大日　萱橋台</t>
  </si>
  <si>
    <t>大日・桜ヶ丘</t>
  </si>
  <si>
    <t>大日桜ヶ丘A</t>
  </si>
  <si>
    <t>大日桜ヶ丘B</t>
  </si>
  <si>
    <t>大日桜ヶ丘C</t>
  </si>
  <si>
    <t>下志津新田・四街道</t>
  </si>
  <si>
    <t>さつきヶ丘・下志津新田</t>
  </si>
  <si>
    <t>下志津新田A</t>
  </si>
  <si>
    <t>下志津新田B</t>
  </si>
  <si>
    <t>四街道 A</t>
  </si>
  <si>
    <t>四街道　B</t>
  </si>
  <si>
    <t>四街道　１丁目</t>
  </si>
  <si>
    <t>四街道　２丁目</t>
  </si>
  <si>
    <t>四街道　３丁目</t>
  </si>
  <si>
    <t>六方町・小深町（稲毛区）</t>
  </si>
  <si>
    <t>六方町</t>
  </si>
  <si>
    <t>小深町 A</t>
  </si>
  <si>
    <t>小深町 B</t>
  </si>
  <si>
    <t>長沼原町・山王町（稲毛区）</t>
  </si>
  <si>
    <t>山王A</t>
  </si>
  <si>
    <t>山王B</t>
  </si>
  <si>
    <t>山王C</t>
  </si>
  <si>
    <t>山王D</t>
  </si>
  <si>
    <t>山王E</t>
  </si>
  <si>
    <t>山王F</t>
  </si>
  <si>
    <t>長沼原町</t>
  </si>
  <si>
    <t>物井</t>
  </si>
  <si>
    <t>もねの里2丁目</t>
  </si>
  <si>
    <t>もねの里4・物井</t>
  </si>
  <si>
    <t>黒砂・黒砂台(稲毛区）</t>
  </si>
  <si>
    <t>黒砂　１</t>
  </si>
  <si>
    <t>黒砂　２・３</t>
  </si>
  <si>
    <t>黒砂　３・４</t>
  </si>
  <si>
    <t>黒砂台　１</t>
  </si>
  <si>
    <t>黒砂台　２</t>
  </si>
  <si>
    <t>緑町（稲毛区）</t>
  </si>
  <si>
    <t>緑町　１</t>
  </si>
  <si>
    <t>緑町　２</t>
  </si>
  <si>
    <t>春日・登戸・新千葉</t>
  </si>
  <si>
    <t>春日　１</t>
  </si>
  <si>
    <t>春日　２</t>
  </si>
  <si>
    <t>汐見丘町</t>
  </si>
  <si>
    <t>登戸　１</t>
  </si>
  <si>
    <t>登戸　２</t>
  </si>
  <si>
    <t>登戸　４</t>
  </si>
  <si>
    <t>登戸　５</t>
  </si>
  <si>
    <t>新千葉　２</t>
  </si>
  <si>
    <t>新千葉　３</t>
  </si>
  <si>
    <t>新田町・新宿・神明町</t>
  </si>
  <si>
    <t>新田町　Ａ</t>
  </si>
  <si>
    <t>新田町　B</t>
  </si>
  <si>
    <t>神明町　A</t>
  </si>
  <si>
    <t>神明町　B</t>
  </si>
  <si>
    <t>松波・弁天</t>
  </si>
  <si>
    <t>松波　１</t>
  </si>
  <si>
    <t>松波　2</t>
  </si>
  <si>
    <t>松波　３</t>
  </si>
  <si>
    <t>松波　４</t>
  </si>
  <si>
    <t>弁天　1・2　Ａ</t>
  </si>
  <si>
    <t>弁天　1・2　Ｂ</t>
  </si>
  <si>
    <t>弁天　3</t>
  </si>
  <si>
    <t>弁天　４</t>
  </si>
  <si>
    <t>作草部（稲毛区）</t>
  </si>
  <si>
    <t>作草部町　Ａ</t>
  </si>
  <si>
    <t>作草部町　Ｂ</t>
  </si>
  <si>
    <t>作草部町　C</t>
  </si>
  <si>
    <t>東千葉・椿森</t>
  </si>
  <si>
    <t>東千葉　１</t>
  </si>
  <si>
    <t>東千葉　２-A</t>
  </si>
  <si>
    <t>東千葉　３・東寺山町</t>
  </si>
  <si>
    <t>椿森　1</t>
  </si>
  <si>
    <t>椿森　２</t>
  </si>
  <si>
    <t>椿森　３</t>
  </si>
  <si>
    <t>椿森　５</t>
  </si>
  <si>
    <t>椿森　６</t>
  </si>
  <si>
    <t>要町・院内</t>
  </si>
  <si>
    <t>要町・院内　１　</t>
  </si>
  <si>
    <t>院内　２</t>
  </si>
  <si>
    <t>祐光・道場</t>
  </si>
  <si>
    <t>祐光　1</t>
  </si>
  <si>
    <t>祐光　２</t>
  </si>
  <si>
    <t>祐光　３･４</t>
  </si>
  <si>
    <t>道場北　１</t>
  </si>
  <si>
    <t>道場北　２</t>
  </si>
  <si>
    <t>道場南　１</t>
  </si>
  <si>
    <t>道場南　２</t>
  </si>
  <si>
    <t>本町・鶴沢町</t>
  </si>
  <si>
    <t>東本町</t>
  </si>
  <si>
    <t>本町　１･２</t>
  </si>
  <si>
    <t>本町　３・亀井町</t>
  </si>
  <si>
    <t>鶴沢町</t>
  </si>
  <si>
    <t>旭町</t>
  </si>
  <si>
    <t>亀岡町</t>
  </si>
  <si>
    <t>高品・貝塚町（若葉区）</t>
  </si>
  <si>
    <t>殿台・東寺山町</t>
  </si>
  <si>
    <t>高品町　Ｂ</t>
  </si>
  <si>
    <t>都町</t>
  </si>
  <si>
    <t>都町　１-A</t>
  </si>
  <si>
    <t>都町　1-B</t>
  </si>
  <si>
    <t>都町　１-C</t>
  </si>
  <si>
    <t>都町　２</t>
  </si>
  <si>
    <t>都町　３</t>
  </si>
  <si>
    <t>港・長州・亥鼻</t>
  </si>
  <si>
    <t>港町</t>
  </si>
  <si>
    <t>長洲　１</t>
  </si>
  <si>
    <t>長洲　２</t>
  </si>
  <si>
    <t>亥鼻　１・市場町</t>
  </si>
  <si>
    <t>亥鼻　２･３</t>
  </si>
  <si>
    <t>中央港</t>
  </si>
  <si>
    <t>葛城・青葉町</t>
  </si>
  <si>
    <t>葛城　１</t>
  </si>
  <si>
    <t>葛城　２</t>
  </si>
  <si>
    <t>葛城　３</t>
  </si>
  <si>
    <t>葛城　３・青葉町</t>
  </si>
  <si>
    <t>矢作・星久喜町</t>
  </si>
  <si>
    <t>寒川・稲荷町</t>
  </si>
  <si>
    <t>寒川　１</t>
  </si>
  <si>
    <t>寒川　２</t>
  </si>
  <si>
    <t>寒川　３</t>
  </si>
  <si>
    <t>稲荷町　２・３</t>
  </si>
  <si>
    <t>末広.南町</t>
  </si>
  <si>
    <t>末広　１</t>
  </si>
  <si>
    <t>末広　２</t>
  </si>
  <si>
    <t>末広　３</t>
  </si>
  <si>
    <t>末広　４</t>
  </si>
  <si>
    <t>末広　５・南町　１</t>
  </si>
  <si>
    <t>南町　２－Ａ</t>
  </si>
  <si>
    <t>南町　２－Ｂ</t>
  </si>
  <si>
    <t>南町　３－Ａ</t>
  </si>
  <si>
    <t>南町　３－Ｂ</t>
  </si>
  <si>
    <t>千葉寺町</t>
  </si>
  <si>
    <t>宮崎町</t>
  </si>
  <si>
    <t>千葉寺町・宮崎町</t>
  </si>
  <si>
    <t>宮崎町・宮崎　１</t>
  </si>
  <si>
    <t>宮崎　１</t>
  </si>
  <si>
    <t>宮崎　２</t>
  </si>
  <si>
    <t>今井・蘇我</t>
  </si>
  <si>
    <t>今井　１</t>
  </si>
  <si>
    <t>今井　２</t>
  </si>
  <si>
    <t>若草　１</t>
  </si>
  <si>
    <t>蘇我　１－Ａ</t>
  </si>
  <si>
    <t>蘇我　１－Ｂ</t>
  </si>
  <si>
    <t>蘇我4</t>
  </si>
  <si>
    <t>蘇我5A</t>
  </si>
  <si>
    <t>蘇我5B</t>
  </si>
  <si>
    <t>蘇我町　２</t>
  </si>
  <si>
    <t>白旗</t>
  </si>
  <si>
    <t>鵜の森町</t>
  </si>
  <si>
    <t>白旗　１</t>
  </si>
  <si>
    <t>白旗　２</t>
  </si>
  <si>
    <t>白旗　３</t>
  </si>
  <si>
    <t>大巌寺町Ａ・今井町</t>
  </si>
  <si>
    <t>星久喜町・仁戸名町</t>
  </si>
  <si>
    <t>松ヶ丘･大森台</t>
  </si>
  <si>
    <t>大巌寺町</t>
  </si>
  <si>
    <t>市原</t>
  </si>
  <si>
    <t>塩田・浜野・村田町</t>
  </si>
  <si>
    <t>生実町</t>
  </si>
  <si>
    <t>おゆみ野</t>
  </si>
  <si>
    <t>瀬又</t>
  </si>
  <si>
    <t>高田町</t>
  </si>
  <si>
    <t>あすみが丘　</t>
  </si>
  <si>
    <t>越智町</t>
  </si>
  <si>
    <t>高津戸町</t>
  </si>
  <si>
    <t>大木戸町</t>
  </si>
  <si>
    <t>八幡小学校</t>
  </si>
  <si>
    <t>白金・君塚</t>
  </si>
  <si>
    <t>五井東・五井中央東</t>
  </si>
  <si>
    <t>五井中央西・五井</t>
  </si>
  <si>
    <t>菊間</t>
  </si>
  <si>
    <t>大厩・辰巳台</t>
  </si>
  <si>
    <t>門前・郡本・藤井・山田橋</t>
  </si>
  <si>
    <t>国分寺台（北・西・中央）</t>
  </si>
  <si>
    <t>国分寺台（東・南）</t>
  </si>
  <si>
    <t>西広・惣社・根田・加茂・諏訪</t>
  </si>
  <si>
    <t>五井西・松ヶ島・青柳</t>
  </si>
  <si>
    <t>松ヶ島</t>
  </si>
  <si>
    <t>今津朝山･千種</t>
  </si>
  <si>
    <t>姉崎</t>
  </si>
  <si>
    <t>青葉台</t>
  </si>
  <si>
    <t>青葉台１</t>
  </si>
  <si>
    <t>青葉台２</t>
  </si>
  <si>
    <t>泉台</t>
  </si>
  <si>
    <t>椎の木台・桜台</t>
  </si>
  <si>
    <t>有秋台</t>
  </si>
  <si>
    <t>光風台</t>
  </si>
  <si>
    <t>上高根</t>
  </si>
  <si>
    <t>木更津・東中央・大和</t>
  </si>
  <si>
    <t>港南台・畑沢・畑沢南</t>
  </si>
  <si>
    <t>祇園・清川</t>
  </si>
  <si>
    <t>清見台</t>
  </si>
  <si>
    <t>太田・東太田</t>
  </si>
  <si>
    <t>請西</t>
  </si>
  <si>
    <t>真舟</t>
  </si>
  <si>
    <t>羽鳥野・八幡台・大久保</t>
  </si>
  <si>
    <t>代宿・浜宿団地・長浦駅前</t>
  </si>
  <si>
    <t>代宿</t>
  </si>
  <si>
    <t>浜宿団地</t>
  </si>
  <si>
    <t>蔵波台</t>
  </si>
  <si>
    <t>奈良輪・神納・蔵波・福王台</t>
  </si>
  <si>
    <t>神納・蔵波</t>
  </si>
  <si>
    <t>のぞみ野</t>
  </si>
  <si>
    <t>金ヶ作</t>
  </si>
  <si>
    <t>金ケ作A</t>
  </si>
  <si>
    <t>松戸</t>
  </si>
  <si>
    <t>金ケ作B</t>
  </si>
  <si>
    <t>金ケ作C</t>
  </si>
  <si>
    <t>金ケ作中学校</t>
  </si>
  <si>
    <t>五香</t>
  </si>
  <si>
    <t>五香1</t>
  </si>
  <si>
    <t>五香2A</t>
  </si>
  <si>
    <t>五香2B</t>
  </si>
  <si>
    <t>五香3</t>
  </si>
  <si>
    <t>五香4A</t>
  </si>
  <si>
    <t>五香4B六実</t>
  </si>
  <si>
    <t>五香6</t>
  </si>
  <si>
    <t>五香7A</t>
  </si>
  <si>
    <t>五香7B</t>
  </si>
  <si>
    <t>五香8･六高台1</t>
  </si>
  <si>
    <t>五香西2A</t>
  </si>
  <si>
    <t>五香西2B</t>
  </si>
  <si>
    <t>五香西2C3</t>
  </si>
  <si>
    <t>五香南1</t>
  </si>
  <si>
    <t>五香南2</t>
  </si>
  <si>
    <t>五香南3</t>
  </si>
  <si>
    <t>常盤平</t>
  </si>
  <si>
    <t>常盤平1</t>
  </si>
  <si>
    <t>常盤平2A</t>
  </si>
  <si>
    <t>常盤平2B</t>
  </si>
  <si>
    <t>常盤平2C</t>
  </si>
  <si>
    <t>常盤平3A</t>
  </si>
  <si>
    <t>常盤平3B</t>
  </si>
  <si>
    <t>常盤平3C</t>
  </si>
  <si>
    <t>常盤平3D</t>
  </si>
  <si>
    <t>常盤平3E</t>
  </si>
  <si>
    <t>常盤平4A</t>
  </si>
  <si>
    <t>常盤平4B</t>
  </si>
  <si>
    <t>常盤平4C</t>
  </si>
  <si>
    <t>常盤平5A</t>
  </si>
  <si>
    <t>常盤平5・6</t>
  </si>
  <si>
    <t>常盤平6B</t>
  </si>
  <si>
    <t>常盤平7A</t>
  </si>
  <si>
    <t>常盤平7B</t>
  </si>
  <si>
    <t>常盤平　西窪町A</t>
  </si>
  <si>
    <t>常盤平　西窪町B</t>
  </si>
  <si>
    <t>常盤平　双葉町</t>
  </si>
  <si>
    <t>常盤平　松葉町A</t>
  </si>
  <si>
    <t>牧の原</t>
  </si>
  <si>
    <t>日暮7A</t>
  </si>
  <si>
    <t>日暮7C　宮ノ台</t>
  </si>
  <si>
    <t>牧の原　五香西3A</t>
  </si>
  <si>
    <t>牧の原　五香西3B</t>
  </si>
  <si>
    <t>牧の原1　日暮6B</t>
  </si>
  <si>
    <t>牧の原2A</t>
  </si>
  <si>
    <t>牧の原2B</t>
  </si>
  <si>
    <t>牧の原小学校</t>
  </si>
  <si>
    <t>松飛台</t>
  </si>
  <si>
    <t>串崎新田　Ｄ2</t>
  </si>
  <si>
    <t>串崎新田　松飛台A</t>
  </si>
  <si>
    <t>串崎南町A</t>
  </si>
  <si>
    <t>紙敷1・串崎南町B</t>
  </si>
  <si>
    <t>松飛台B</t>
  </si>
  <si>
    <t>松飛台C</t>
  </si>
  <si>
    <t>松飛台E</t>
  </si>
  <si>
    <t>六実　</t>
  </si>
  <si>
    <t>六実1</t>
  </si>
  <si>
    <t>六実2</t>
  </si>
  <si>
    <t>六実3A4A</t>
  </si>
  <si>
    <t>六実3B4B</t>
  </si>
  <si>
    <t>六実5</t>
  </si>
  <si>
    <t>六高台　　</t>
  </si>
  <si>
    <t>高南台2A3A　六高台9A</t>
  </si>
  <si>
    <t>六高台2</t>
  </si>
  <si>
    <t>六高台3</t>
  </si>
  <si>
    <t>六高台4</t>
  </si>
  <si>
    <t>六高台5</t>
  </si>
  <si>
    <t>六高台7</t>
  </si>
  <si>
    <t>六高台8</t>
  </si>
  <si>
    <t>六高台6A</t>
  </si>
  <si>
    <t>高柳新田</t>
  </si>
  <si>
    <t>市川大町</t>
  </si>
  <si>
    <t>しいの木台　</t>
  </si>
  <si>
    <t>しいの木台1・2</t>
  </si>
  <si>
    <t>しいの木台3・六高台西</t>
  </si>
  <si>
    <t>しいの木台3・4</t>
  </si>
  <si>
    <t>しいの木台4</t>
  </si>
  <si>
    <t>しいの木台5</t>
  </si>
  <si>
    <t>高柳</t>
  </si>
  <si>
    <t>高柳新田　中峠公園</t>
  </si>
  <si>
    <t>高柳小学校</t>
  </si>
  <si>
    <t>高柳　藤心</t>
  </si>
  <si>
    <t>高南台1Ｂ・3</t>
  </si>
  <si>
    <t>くぬぎ山　</t>
  </si>
  <si>
    <t>くぬぎ山1</t>
  </si>
  <si>
    <t>くぬぎ山2</t>
  </si>
  <si>
    <t>くぬぎ山3</t>
  </si>
  <si>
    <t>くぬぎ山4</t>
  </si>
  <si>
    <t>くぬぎ山5</t>
  </si>
  <si>
    <t>西佐津間　</t>
  </si>
  <si>
    <t>西佐津間1</t>
  </si>
  <si>
    <t>西佐津間2</t>
  </si>
  <si>
    <t>南佐津間</t>
  </si>
  <si>
    <t>日暮</t>
  </si>
  <si>
    <t>陣屋前橋A</t>
  </si>
  <si>
    <t>陣屋前橋B</t>
  </si>
  <si>
    <t>常盤平　陣屋前</t>
  </si>
  <si>
    <t>日暮1</t>
  </si>
  <si>
    <t>日暮2</t>
  </si>
  <si>
    <t>日暮3</t>
  </si>
  <si>
    <t>日暮4</t>
  </si>
  <si>
    <t>日暮5</t>
  </si>
  <si>
    <t>千駄堀</t>
  </si>
  <si>
    <t>千駄堀　八景台</t>
  </si>
  <si>
    <t>松戸新田　松戸地蔵尊</t>
  </si>
  <si>
    <t>千駄堀　駒形</t>
  </si>
  <si>
    <t>河原塚</t>
  </si>
  <si>
    <t>河原塚小学校</t>
  </si>
  <si>
    <t>河原塚中学校</t>
  </si>
  <si>
    <t>稔台　</t>
  </si>
  <si>
    <t>東松戸</t>
  </si>
  <si>
    <t>秋山</t>
  </si>
  <si>
    <t>秋山1・2</t>
  </si>
  <si>
    <t>秋山3</t>
  </si>
  <si>
    <t>平賀　大金平</t>
  </si>
  <si>
    <t>幸田1・2</t>
  </si>
  <si>
    <t>幸田3・4</t>
  </si>
  <si>
    <t>幸田5</t>
  </si>
  <si>
    <t>平賀　本土寺</t>
  </si>
  <si>
    <t>平賀</t>
  </si>
  <si>
    <t>中金杉1.2</t>
  </si>
  <si>
    <t>中金杉3　殿平賀</t>
  </si>
  <si>
    <t>中金杉4.5</t>
  </si>
  <si>
    <t>殿平賀小学校</t>
  </si>
  <si>
    <t>大金平1</t>
  </si>
  <si>
    <t>大金平2　殿平賀</t>
  </si>
  <si>
    <t>大金平3</t>
  </si>
  <si>
    <t>大金平4</t>
  </si>
  <si>
    <t>大金平5</t>
  </si>
  <si>
    <t>東平賀</t>
  </si>
  <si>
    <t>大谷口　横須賀</t>
  </si>
  <si>
    <t>大谷口</t>
  </si>
  <si>
    <t>大谷口オ－ベル新松戸</t>
  </si>
  <si>
    <t>大谷口　下山公園</t>
  </si>
  <si>
    <t>大谷口　常真寺</t>
  </si>
  <si>
    <t>横須賀1</t>
  </si>
  <si>
    <t>横須賀2</t>
  </si>
  <si>
    <t>新松戸北</t>
  </si>
  <si>
    <t>新松戸北1</t>
  </si>
  <si>
    <t>新松戸北2</t>
  </si>
  <si>
    <t>新松戸北2　ファミ－ルハイツ</t>
  </si>
  <si>
    <t>新松戸</t>
  </si>
  <si>
    <t>新松戸１Ａ</t>
  </si>
  <si>
    <t>新松戸1Ｂ</t>
  </si>
  <si>
    <t>新松戸２Ａ</t>
  </si>
  <si>
    <t>新松戸２Ｂ</t>
  </si>
  <si>
    <t>新松戸３Ａ</t>
  </si>
  <si>
    <t>新松戸３Ｂ</t>
  </si>
  <si>
    <t>新松戸３Ｃ</t>
  </si>
  <si>
    <t>新松戸3Ｄ6Ｄ</t>
  </si>
  <si>
    <t>新松戸４Ｂ</t>
  </si>
  <si>
    <t>新松戸４Ｃ</t>
  </si>
  <si>
    <t>新松戸５Ａ</t>
  </si>
  <si>
    <t>新松戸５Ｂ</t>
  </si>
  <si>
    <t>新松戸６Ａ</t>
  </si>
  <si>
    <t>新松戸６Ｂ</t>
  </si>
  <si>
    <t>新松戸６Ｃ</t>
  </si>
  <si>
    <t>新松戸７Ａ</t>
  </si>
  <si>
    <t>新松戸7B</t>
  </si>
  <si>
    <t>新松戸７Ｃ</t>
  </si>
  <si>
    <t>新松戸７Ｄ</t>
  </si>
  <si>
    <t>新松戸７Ｅ</t>
  </si>
  <si>
    <t>新松戸南</t>
  </si>
  <si>
    <t>新松戸南1A</t>
  </si>
  <si>
    <t>新松戸南１Ｂ</t>
  </si>
  <si>
    <t>新松戸南1Ｃ</t>
  </si>
  <si>
    <t>新松戸南2　</t>
  </si>
  <si>
    <t>新松戸南3</t>
  </si>
  <si>
    <t>西馬橋Ａ</t>
  </si>
  <si>
    <t>西馬橋1Ａ</t>
  </si>
  <si>
    <t>西馬橋1Ｂ</t>
  </si>
  <si>
    <t>西馬橋2Ｂ</t>
  </si>
  <si>
    <t>西馬橋3</t>
  </si>
  <si>
    <t>西馬橋4Ａ</t>
  </si>
  <si>
    <t>西馬橋4Ｂ</t>
  </si>
  <si>
    <t>西馬橋蔵元町Ａ</t>
  </si>
  <si>
    <t>西馬橋蔵元町Ｂ</t>
  </si>
  <si>
    <t>西馬橋相川町Ａ</t>
  </si>
  <si>
    <t>西馬橋相川町Ｂ</t>
  </si>
  <si>
    <t>西馬橋幸町</t>
  </si>
  <si>
    <t>小金原</t>
  </si>
  <si>
    <t>小金原1　根木内中学校</t>
  </si>
  <si>
    <t>小金原2</t>
  </si>
  <si>
    <t>小金原3　小金原団地</t>
  </si>
  <si>
    <t>小金原3　みやおか幼稚園</t>
  </si>
  <si>
    <t>小金原4　からす公園</t>
  </si>
  <si>
    <t>小金原4　めじろ公園</t>
  </si>
  <si>
    <t>小金原5　すずめ公園</t>
  </si>
  <si>
    <t>小金原5　うぐいす公園</t>
  </si>
  <si>
    <t>小金原6B</t>
  </si>
  <si>
    <t>小金原6A</t>
  </si>
  <si>
    <t>小金原6松戸北郵便局</t>
  </si>
  <si>
    <t>小金原7　かもめ公園</t>
  </si>
  <si>
    <t>小金原7　栗ケ沢</t>
  </si>
  <si>
    <t>小金原7　栗ヶ沢小学校</t>
  </si>
  <si>
    <t>小金原7　小金原団地</t>
  </si>
  <si>
    <t>小金原8　貝の花小学校</t>
  </si>
  <si>
    <t>小金原9</t>
  </si>
  <si>
    <t>小金原9　ひばり公園</t>
  </si>
  <si>
    <t>栗ヶ沢　松戸養護学校</t>
  </si>
  <si>
    <t>金が作　佐野公民館</t>
  </si>
  <si>
    <t>根木内</t>
  </si>
  <si>
    <t>根木内ケアハウス</t>
  </si>
  <si>
    <t>根木内　ラミ－ユ松戸</t>
  </si>
  <si>
    <t>根木内東小学校</t>
  </si>
  <si>
    <t>久保平賀</t>
  </si>
  <si>
    <t>小金きよし4・5</t>
  </si>
  <si>
    <t>八ヶ崎</t>
  </si>
  <si>
    <t>八ヶ崎1</t>
  </si>
  <si>
    <t>八ヶ崎2</t>
  </si>
  <si>
    <t>八ヶ崎3A</t>
  </si>
  <si>
    <t>八ヶ崎3B</t>
  </si>
  <si>
    <t>八ヶ崎4</t>
  </si>
  <si>
    <t>八ヶ崎5A</t>
  </si>
  <si>
    <t>八ヶ崎5B</t>
  </si>
  <si>
    <t>八ヶ崎6　八ヶ崎小学校</t>
  </si>
  <si>
    <t>八ヶ崎6</t>
  </si>
  <si>
    <t>八ヶ崎6・7</t>
  </si>
  <si>
    <t>八ヶ崎7</t>
  </si>
  <si>
    <t>八ヶ崎8</t>
  </si>
  <si>
    <t>八ヶ崎　緑町</t>
  </si>
  <si>
    <t>二ツ木</t>
  </si>
  <si>
    <t>三ヶ月島谷台公園</t>
  </si>
  <si>
    <t>三ヶ月</t>
  </si>
  <si>
    <t>二ツ木　幸谷小学校</t>
  </si>
  <si>
    <t>二ツ木ニ三ヶ丘幼稚園</t>
  </si>
  <si>
    <t>二ツ木　二葉町</t>
  </si>
  <si>
    <t>馬橋</t>
  </si>
  <si>
    <t>馬橋第三中学校</t>
  </si>
  <si>
    <t>馬橋　保育園</t>
  </si>
  <si>
    <t>馬橋　萬満寺</t>
  </si>
  <si>
    <t>北小金</t>
  </si>
  <si>
    <t>東平賀Ｂ</t>
  </si>
  <si>
    <t>北小金駅前Ａ</t>
  </si>
  <si>
    <t>東平賀Ａ</t>
  </si>
  <si>
    <t>北小金駅前Ｂ</t>
  </si>
  <si>
    <t>幸谷A・新松戸東</t>
  </si>
  <si>
    <t>幸谷B</t>
  </si>
  <si>
    <t>幸谷C</t>
  </si>
  <si>
    <t>清志町1･幸谷</t>
  </si>
  <si>
    <t>清志町2</t>
  </si>
  <si>
    <t>清志町3</t>
  </si>
  <si>
    <t>小金小学校</t>
  </si>
  <si>
    <t>東平賀･小金</t>
  </si>
  <si>
    <t>きよしヶ丘2</t>
  </si>
  <si>
    <t>きよしヶ丘3A</t>
  </si>
  <si>
    <t>きよしヶ丘3B</t>
  </si>
  <si>
    <t>上総町</t>
  </si>
  <si>
    <t>小金南中学校</t>
  </si>
  <si>
    <t>西馬橋Ｂ</t>
  </si>
  <si>
    <t>西馬橋5</t>
  </si>
  <si>
    <t>西馬橋広手町</t>
  </si>
  <si>
    <t>馬橋広手</t>
  </si>
  <si>
    <t>中根長津町</t>
  </si>
  <si>
    <t>栄町1</t>
  </si>
  <si>
    <t>栄町2</t>
  </si>
  <si>
    <t>栄町3A</t>
  </si>
  <si>
    <t>栄町3B</t>
  </si>
  <si>
    <t>栄町4</t>
  </si>
  <si>
    <t>栄町5A</t>
  </si>
  <si>
    <t>栄町5B</t>
  </si>
  <si>
    <t>栄町6</t>
  </si>
  <si>
    <t>栄町7</t>
  </si>
  <si>
    <t>栄町8A</t>
  </si>
  <si>
    <t>栄町8B</t>
  </si>
  <si>
    <t>栄町西</t>
  </si>
  <si>
    <t>栄町西1</t>
  </si>
  <si>
    <t>栄町西2.3</t>
  </si>
  <si>
    <t>栄町西4.5</t>
  </si>
  <si>
    <t>古ヶ崎</t>
  </si>
  <si>
    <t>古ヶ崎1</t>
  </si>
  <si>
    <t>古ヶ崎2A</t>
  </si>
  <si>
    <t>古ヶ崎2B</t>
  </si>
  <si>
    <t>古ヶ崎2C</t>
  </si>
  <si>
    <t>古ヶ崎3A</t>
  </si>
  <si>
    <t>古ヶ崎3B</t>
  </si>
  <si>
    <t>古ヶ崎4A</t>
  </si>
  <si>
    <t>古ヶ崎4B</t>
  </si>
  <si>
    <t>古ヶ崎　樋野口</t>
  </si>
  <si>
    <t>古ヶ崎B</t>
  </si>
  <si>
    <t>樋野口A</t>
  </si>
  <si>
    <t>根本</t>
  </si>
  <si>
    <t>竹ヶ花西町</t>
  </si>
  <si>
    <t>根本A</t>
  </si>
  <si>
    <t>根本B</t>
  </si>
  <si>
    <t>根本C</t>
  </si>
  <si>
    <t>根本D</t>
  </si>
  <si>
    <t>松戸　小山</t>
  </si>
  <si>
    <t>松戸A</t>
  </si>
  <si>
    <t>松戸B</t>
  </si>
  <si>
    <t>松戸　駅西口</t>
  </si>
  <si>
    <t>松戸C</t>
  </si>
  <si>
    <t>松戸E</t>
  </si>
  <si>
    <t>小山A</t>
  </si>
  <si>
    <t>小山B</t>
  </si>
  <si>
    <t>小山C</t>
  </si>
  <si>
    <t>小山D</t>
  </si>
  <si>
    <t>小山上矢切</t>
  </si>
  <si>
    <t>上矢切A</t>
  </si>
  <si>
    <t>上矢切B</t>
  </si>
  <si>
    <t>下馬木・南花島</t>
  </si>
  <si>
    <t>上本郷　下馬木</t>
  </si>
  <si>
    <t>南花島2</t>
  </si>
  <si>
    <t>南花島4丁目</t>
  </si>
  <si>
    <t>松戸駅東口</t>
  </si>
  <si>
    <t>竹ヶ花</t>
  </si>
  <si>
    <t>小根本</t>
  </si>
  <si>
    <t>小根本　松戸市役所</t>
  </si>
  <si>
    <t>岩瀬　住吉畑</t>
  </si>
  <si>
    <t>松戸　駅東口</t>
  </si>
  <si>
    <t>岩瀬　離山</t>
  </si>
  <si>
    <t>松戸　市民会館</t>
  </si>
  <si>
    <t>松戸旭が丘第二公園</t>
  </si>
  <si>
    <t>陣ヶ前交差点</t>
  </si>
  <si>
    <t>松戸戸定ヶ丘歴史公園</t>
  </si>
  <si>
    <t>和名ヶ谷</t>
  </si>
  <si>
    <t>和名ヶ谷B</t>
  </si>
  <si>
    <t>和名ヶ谷C</t>
  </si>
  <si>
    <t>和名ヶ谷D</t>
  </si>
  <si>
    <t>仲井町　</t>
  </si>
  <si>
    <t>仲井町1</t>
  </si>
  <si>
    <t>仲井町2</t>
  </si>
  <si>
    <t>仲井町3</t>
  </si>
  <si>
    <t>胡録台</t>
  </si>
  <si>
    <t>緑ヶ丘1</t>
  </si>
  <si>
    <t>胡録台・岩瀬</t>
  </si>
  <si>
    <t>胡録台　中央消防署</t>
  </si>
  <si>
    <t>胡録台A</t>
  </si>
  <si>
    <t>胡録台B</t>
  </si>
  <si>
    <t>松戸新田</t>
  </si>
  <si>
    <t>松戸新田　寒風台小学校</t>
  </si>
  <si>
    <t>松戸新田　ケ－ヨ－デイツ－</t>
  </si>
  <si>
    <t>松戸新田　松戸自動車学校</t>
  </si>
  <si>
    <t>松戸新田　松戸南部市場</t>
  </si>
  <si>
    <t>松戸新田　南中町</t>
  </si>
  <si>
    <t>松戸新田　フィオリの丘</t>
  </si>
  <si>
    <t>野菊野団地</t>
  </si>
  <si>
    <t>松戸　旭ヶ丘第一公園</t>
  </si>
  <si>
    <t>陣ヶ前公園</t>
  </si>
  <si>
    <t>南花島</t>
  </si>
  <si>
    <t>南花島1</t>
  </si>
  <si>
    <t>稔台</t>
  </si>
  <si>
    <t>北松戸</t>
  </si>
  <si>
    <t>北松戸　西口</t>
  </si>
  <si>
    <t>北松戸　東口</t>
  </si>
  <si>
    <t>北松戸2</t>
  </si>
  <si>
    <t>北松戸3　仲台公園</t>
  </si>
  <si>
    <t>北松戸3　さつき幼稚園</t>
  </si>
  <si>
    <t>上本郷</t>
  </si>
  <si>
    <t>上本郷　上本郷小学校</t>
  </si>
  <si>
    <t>上本郷　専修大松戸</t>
  </si>
  <si>
    <t>上本郷　上本郷第二小学校</t>
  </si>
  <si>
    <t>上本郷　北台A</t>
  </si>
  <si>
    <t>上本郷　北台B</t>
  </si>
  <si>
    <t>上本郷　前田公園</t>
  </si>
  <si>
    <t>千駄堀　松戸高校</t>
  </si>
  <si>
    <t>上本郷　松ヶ丘団地</t>
  </si>
  <si>
    <t>中和倉・新作・中根</t>
  </si>
  <si>
    <t>新作</t>
  </si>
  <si>
    <t>新作　プロムナ－ド北松戸</t>
  </si>
  <si>
    <t>中和倉　寒風沖</t>
  </si>
  <si>
    <t>中和倉　宮の後　内畑</t>
  </si>
  <si>
    <t>中和倉　向山</t>
  </si>
  <si>
    <t>中和倉公園</t>
  </si>
  <si>
    <t>中根殿山公園</t>
  </si>
  <si>
    <t>馬橋西条　中根</t>
  </si>
  <si>
    <t>柿の木町他</t>
  </si>
  <si>
    <t>小山</t>
  </si>
  <si>
    <t>中松町・戸山町</t>
  </si>
  <si>
    <t>丸山町・梨元町</t>
  </si>
  <si>
    <t>矢切</t>
  </si>
  <si>
    <t>上矢切</t>
  </si>
  <si>
    <t>中矢切</t>
  </si>
  <si>
    <t>三矢小台</t>
  </si>
  <si>
    <t>大橋</t>
  </si>
  <si>
    <t>大橋Ａ</t>
  </si>
  <si>
    <t>新松戸4Ａ</t>
  </si>
  <si>
    <t>流山</t>
  </si>
  <si>
    <t>三輪野山　加　平和台</t>
  </si>
  <si>
    <t>三輪野山Ｃ・加３</t>
  </si>
  <si>
    <t>加1</t>
  </si>
  <si>
    <t>加２</t>
  </si>
  <si>
    <t>加４･５</t>
  </si>
  <si>
    <t>加６</t>
  </si>
  <si>
    <t>加１･平和台1</t>
  </si>
  <si>
    <t>平和台２･３</t>
  </si>
  <si>
    <t>平和台４</t>
  </si>
  <si>
    <t>平和台４･５</t>
  </si>
  <si>
    <t>平和台５</t>
  </si>
  <si>
    <t>流山１･２</t>
  </si>
  <si>
    <t>流山３･４</t>
  </si>
  <si>
    <t>流山５･６</t>
  </si>
  <si>
    <t>流山８Ａ</t>
  </si>
  <si>
    <t>流山７･８Ｂ</t>
  </si>
  <si>
    <t>宮園　鰭ヶ崎</t>
  </si>
  <si>
    <t>宮園１・鰭ヶ崎</t>
  </si>
  <si>
    <t>宮園２</t>
  </si>
  <si>
    <t>宮園３</t>
  </si>
  <si>
    <t>大字鰭ヶ崎Ａ</t>
  </si>
  <si>
    <t>大字鰭ヶ崎Ｂ</t>
  </si>
  <si>
    <t>大字鰭ヶ崎Ｃ</t>
  </si>
  <si>
    <t>大字鰭ヶ崎Ｄ</t>
  </si>
  <si>
    <t>大字鰭ヶ崎Ｅ</t>
  </si>
  <si>
    <t>西平井</t>
  </si>
  <si>
    <t>西平井Ａ</t>
  </si>
  <si>
    <t>西平井Ｂ</t>
  </si>
  <si>
    <t>西平井Ｃ</t>
  </si>
  <si>
    <t>西平井D</t>
  </si>
  <si>
    <t>西平井E</t>
  </si>
  <si>
    <t>西平井・鰭ヶ崎</t>
  </si>
  <si>
    <t>南流山</t>
  </si>
  <si>
    <t>南流山１Ａ</t>
  </si>
  <si>
    <t>南流山１Ｂ</t>
  </si>
  <si>
    <t>南流山２Ａ</t>
  </si>
  <si>
    <t>南流山２Ｂ</t>
  </si>
  <si>
    <t>南流山３Ａ</t>
  </si>
  <si>
    <t>南流山３Ｂ</t>
  </si>
  <si>
    <t>南流山４</t>
  </si>
  <si>
    <t>南流山５</t>
  </si>
  <si>
    <t>南流山６Ａ</t>
  </si>
  <si>
    <t>南流山６Ｂ</t>
  </si>
  <si>
    <t>南流山６・７・８</t>
  </si>
  <si>
    <t>南流山７</t>
  </si>
  <si>
    <t>南流山8B</t>
  </si>
  <si>
    <t>南流山中学校</t>
  </si>
  <si>
    <t>深井（運河駅西）</t>
  </si>
  <si>
    <t>駒形神社</t>
  </si>
  <si>
    <t>東深井交差点</t>
  </si>
  <si>
    <t>東深井中</t>
  </si>
  <si>
    <t>西深井小</t>
  </si>
  <si>
    <t>東深井</t>
  </si>
  <si>
    <t>深井（運河駅東）</t>
  </si>
  <si>
    <t>森の図書館</t>
  </si>
  <si>
    <t>東深井小</t>
  </si>
  <si>
    <t>東急団地</t>
  </si>
  <si>
    <t>オークタウン江戸川台</t>
  </si>
  <si>
    <t>東深井９号公園</t>
  </si>
  <si>
    <t>こうのす台</t>
  </si>
  <si>
    <t>こうのす台Ａ</t>
  </si>
  <si>
    <t>こうのす台B</t>
  </si>
  <si>
    <t>美原・平方</t>
  </si>
  <si>
    <t>ひらかた団地</t>
  </si>
  <si>
    <t>美原3・4</t>
  </si>
  <si>
    <t>美原1・2</t>
  </si>
  <si>
    <t>江戸川台西</t>
  </si>
  <si>
    <t>江戸川台西1</t>
  </si>
  <si>
    <t>江戸川台西1･2</t>
  </si>
  <si>
    <t>江戸川台西2･3</t>
  </si>
  <si>
    <t>江戸川台テニスクラブ</t>
  </si>
  <si>
    <t>江戸川台西4</t>
  </si>
  <si>
    <t>江戸川台東</t>
  </si>
  <si>
    <t>江戸川台東4</t>
  </si>
  <si>
    <t>江戸川台東2</t>
  </si>
  <si>
    <t>江戸川台東3A</t>
  </si>
  <si>
    <t>江戸川台東3B</t>
  </si>
  <si>
    <t>江戸川台東1</t>
  </si>
  <si>
    <t>富士見台</t>
  </si>
  <si>
    <t>富士見台･北</t>
  </si>
  <si>
    <t>中野久木</t>
  </si>
  <si>
    <t>富士見台1･2</t>
  </si>
  <si>
    <t>西初石</t>
  </si>
  <si>
    <t>西初石1</t>
  </si>
  <si>
    <t>西初石2A</t>
  </si>
  <si>
    <t>西初石2B</t>
  </si>
  <si>
    <t>西初石2･3</t>
  </si>
  <si>
    <t>西初石3</t>
  </si>
  <si>
    <t>若葉台</t>
  </si>
  <si>
    <t>西初石4</t>
  </si>
  <si>
    <t>流山郵便局</t>
  </si>
  <si>
    <t>西初石4・5</t>
  </si>
  <si>
    <t>東初石</t>
  </si>
  <si>
    <t>東初石1</t>
  </si>
  <si>
    <t>東初石2</t>
  </si>
  <si>
    <t>東初石3A</t>
  </si>
  <si>
    <t>東初石3B</t>
  </si>
  <si>
    <t>東初石3C</t>
  </si>
  <si>
    <t>東初石4</t>
  </si>
  <si>
    <t>美田</t>
  </si>
  <si>
    <t>美田保育所</t>
  </si>
  <si>
    <t>八木北小</t>
  </si>
  <si>
    <t>おおたかの森</t>
  </si>
  <si>
    <t>おおたかの森北1A</t>
  </si>
  <si>
    <t>おおたかの森北1B</t>
  </si>
  <si>
    <t>駒木</t>
  </si>
  <si>
    <t>駒木A</t>
  </si>
  <si>
    <t>駒木B</t>
  </si>
  <si>
    <t>駒木D</t>
  </si>
  <si>
    <t>柏（駅東口）</t>
  </si>
  <si>
    <t>柏</t>
  </si>
  <si>
    <t>柏２</t>
  </si>
  <si>
    <t>柏３</t>
  </si>
  <si>
    <t>柏４</t>
  </si>
  <si>
    <t>柏５　</t>
  </si>
  <si>
    <t>柏６</t>
  </si>
  <si>
    <t>柏７</t>
  </si>
  <si>
    <t>中央町</t>
  </si>
  <si>
    <t>あけぼの．末広</t>
  </si>
  <si>
    <t>あけぼの１・末広町</t>
  </si>
  <si>
    <t>あけぼの２</t>
  </si>
  <si>
    <t>あけぼの３　</t>
  </si>
  <si>
    <t>あけぼの４</t>
  </si>
  <si>
    <t>あけぼの５．篠籠田</t>
  </si>
  <si>
    <t>旭町１</t>
  </si>
  <si>
    <t>旭町１・２A</t>
  </si>
  <si>
    <t>旭町２Ｂ</t>
  </si>
  <si>
    <t>旭町３.明原1</t>
  </si>
  <si>
    <t>旭町４</t>
  </si>
  <si>
    <t>旭町５</t>
  </si>
  <si>
    <t>旭町６</t>
  </si>
  <si>
    <t>旭町７</t>
  </si>
  <si>
    <t>旭町８</t>
  </si>
  <si>
    <t>明原</t>
  </si>
  <si>
    <t>明原 2</t>
  </si>
  <si>
    <t>明原 3A</t>
  </si>
  <si>
    <t>明原 3B</t>
  </si>
  <si>
    <t>明原 4</t>
  </si>
  <si>
    <t>向原．豊四季台</t>
  </si>
  <si>
    <t>向原町</t>
  </si>
  <si>
    <t>豊四季台　2</t>
  </si>
  <si>
    <t>豊四季台　3</t>
  </si>
  <si>
    <t>豊四季台　4A</t>
  </si>
  <si>
    <t>かやの町．西町</t>
  </si>
  <si>
    <t>かやの町</t>
  </si>
  <si>
    <t>西町Ａ豊四季台1</t>
  </si>
  <si>
    <t>西町Ｂ豊四季台1</t>
  </si>
  <si>
    <t>篠籠田</t>
  </si>
  <si>
    <t>篠籠田　B</t>
  </si>
  <si>
    <t>篠籠田　C</t>
  </si>
  <si>
    <t>篠籠田　D</t>
  </si>
  <si>
    <t>篠籠田　E</t>
  </si>
  <si>
    <t>篠籠田 F　</t>
  </si>
  <si>
    <t>篠籠田 G　</t>
  </si>
  <si>
    <t>柏（ルミネ柏．玉姫殿）</t>
  </si>
  <si>
    <t>柏A</t>
  </si>
  <si>
    <t>柏B</t>
  </si>
  <si>
    <t>泉町．中央</t>
  </si>
  <si>
    <t>泉町</t>
  </si>
  <si>
    <t>中央２A</t>
  </si>
  <si>
    <t>中央2B</t>
  </si>
  <si>
    <t>千代田</t>
  </si>
  <si>
    <t>千代田１</t>
  </si>
  <si>
    <t>千代田２</t>
  </si>
  <si>
    <t>千代田３</t>
  </si>
  <si>
    <t>富里</t>
  </si>
  <si>
    <t>富里１</t>
  </si>
  <si>
    <t>富里２</t>
  </si>
  <si>
    <t>若葉．緑ヶ丘</t>
  </si>
  <si>
    <t>若葉町</t>
  </si>
  <si>
    <t>緑ヶ丘</t>
  </si>
  <si>
    <t>東上町．桜台</t>
  </si>
  <si>
    <t>東上町</t>
  </si>
  <si>
    <t>東</t>
  </si>
  <si>
    <t>東１</t>
  </si>
  <si>
    <t>東２</t>
  </si>
  <si>
    <t>東３</t>
  </si>
  <si>
    <t>大塚．東台町</t>
  </si>
  <si>
    <t>大塚町</t>
  </si>
  <si>
    <t>東台本町</t>
  </si>
  <si>
    <t>弥生町．八幡町</t>
  </si>
  <si>
    <t>東柏．関場町</t>
  </si>
  <si>
    <t>東柏１</t>
  </si>
  <si>
    <t>東柏2</t>
  </si>
  <si>
    <t>関場町</t>
  </si>
  <si>
    <t>あかね町</t>
  </si>
  <si>
    <t>あかね町Ａ</t>
  </si>
  <si>
    <t>あかね町Ｂ</t>
  </si>
  <si>
    <t>亀甲台．ひばりが丘</t>
  </si>
  <si>
    <t>亀甲台町１</t>
  </si>
  <si>
    <t>亀甲台町１・２</t>
  </si>
  <si>
    <t>ひばりが丘</t>
  </si>
  <si>
    <t>柏（市民会館．柏公園）</t>
  </si>
  <si>
    <t>柏Ｃ</t>
  </si>
  <si>
    <t>柏 DE</t>
  </si>
  <si>
    <t>北柏</t>
  </si>
  <si>
    <t>北柏１.4</t>
  </si>
  <si>
    <t>北柏２・.5</t>
  </si>
  <si>
    <t>北柏３・５</t>
  </si>
  <si>
    <t>柏．戸張</t>
  </si>
  <si>
    <t>柏日本橋学館大学</t>
  </si>
  <si>
    <t>戸張</t>
  </si>
  <si>
    <t>南柏．豊町．富里</t>
  </si>
  <si>
    <t>南柏１・２</t>
  </si>
  <si>
    <t>豊町　1・２</t>
  </si>
  <si>
    <t>富里　3</t>
  </si>
  <si>
    <t>新富町．豊上</t>
  </si>
  <si>
    <t>新富町１．吉野沢</t>
  </si>
  <si>
    <t>新富町１．豊四季</t>
  </si>
  <si>
    <t>豊上第二公園</t>
  </si>
  <si>
    <t>新富町2A</t>
  </si>
  <si>
    <t>新富町2B.豊四季</t>
  </si>
  <si>
    <t>新富町２Ｃ・豊四季</t>
  </si>
  <si>
    <t>豊四季</t>
  </si>
  <si>
    <t>豊四季　B</t>
  </si>
  <si>
    <t>豊四季　C</t>
  </si>
  <si>
    <t>豊四季　D</t>
  </si>
  <si>
    <t>豊四季　E</t>
  </si>
  <si>
    <t>豊四季　F</t>
  </si>
  <si>
    <t>豊四季　G</t>
  </si>
  <si>
    <t>豊四季　H</t>
  </si>
  <si>
    <t>豊四季　I</t>
  </si>
  <si>
    <t>豊四季　J</t>
  </si>
  <si>
    <t>中新宿</t>
  </si>
  <si>
    <t>中新宿１</t>
  </si>
  <si>
    <t>中新宿 3</t>
  </si>
  <si>
    <t>今谷上町</t>
  </si>
  <si>
    <t>今谷上町　A</t>
  </si>
  <si>
    <t>今谷上町　D</t>
  </si>
  <si>
    <t>今谷上町Ｂ</t>
  </si>
  <si>
    <t>今谷上町Ｃ</t>
  </si>
  <si>
    <t>今谷上町Ｅ</t>
  </si>
  <si>
    <t>豊四季．豊町</t>
  </si>
  <si>
    <t>豊町保育園</t>
  </si>
  <si>
    <t>豊小学校</t>
  </si>
  <si>
    <t>豊町　Ａ</t>
  </si>
  <si>
    <t>豊町東</t>
  </si>
  <si>
    <t>豊町ふるさと会館</t>
  </si>
  <si>
    <t>豊住</t>
  </si>
  <si>
    <t>豊住１・２</t>
  </si>
  <si>
    <t>豊住３</t>
  </si>
  <si>
    <t>豊住４</t>
  </si>
  <si>
    <t>豊住５</t>
  </si>
  <si>
    <t>東中新宿</t>
  </si>
  <si>
    <t>東中新宿１・光が丘１</t>
  </si>
  <si>
    <t>東中新宿4</t>
  </si>
  <si>
    <t>光が丘．東山</t>
  </si>
  <si>
    <t>光が丘団地</t>
  </si>
  <si>
    <t>光が丘２A.</t>
  </si>
  <si>
    <t>光が丘2B.3</t>
  </si>
  <si>
    <t>東山1.2</t>
  </si>
  <si>
    <t>常盤台．永楽台</t>
  </si>
  <si>
    <t>常盤台Ａ</t>
  </si>
  <si>
    <t>常盤台Ｂ</t>
  </si>
  <si>
    <t>永楽台１</t>
  </si>
  <si>
    <t>永楽台２・３</t>
  </si>
  <si>
    <t>新柏．名戸ヶ谷</t>
  </si>
  <si>
    <t>新柏１</t>
  </si>
  <si>
    <t>新柏２</t>
  </si>
  <si>
    <t>新柏３・４</t>
  </si>
  <si>
    <t>名戸ヶ谷１</t>
  </si>
  <si>
    <t>南柏．向小金</t>
  </si>
  <si>
    <t>南柏パット流山</t>
  </si>
  <si>
    <t>南柏パークハウス</t>
  </si>
  <si>
    <t>向小金２Ａ</t>
  </si>
  <si>
    <t>向小金２B</t>
  </si>
  <si>
    <t>向小金３Ａ</t>
  </si>
  <si>
    <t>向小金３Ｂ</t>
  </si>
  <si>
    <t>向小金４</t>
  </si>
  <si>
    <t>松ヶ丘．前ヶ崎</t>
  </si>
  <si>
    <t>前ヶ崎　南</t>
  </si>
  <si>
    <t>松ヶ丘　1</t>
  </si>
  <si>
    <t>松ヶ丘　2</t>
  </si>
  <si>
    <t>松ヶ丘　3</t>
  </si>
  <si>
    <t>松ヶ丘　4</t>
  </si>
  <si>
    <t>松ヶ丘　5A</t>
  </si>
  <si>
    <t>松ヶ丘　5B</t>
  </si>
  <si>
    <t>松ヶ丘　5.6</t>
  </si>
  <si>
    <t>西松ヶ丘．名都借</t>
  </si>
  <si>
    <t>西松ヶ丘</t>
  </si>
  <si>
    <t>名都借</t>
  </si>
  <si>
    <t>野々下．長崎</t>
  </si>
  <si>
    <t>野々下　３Ａ</t>
  </si>
  <si>
    <t>野々下　３Ｂ</t>
  </si>
  <si>
    <t>野々下　4</t>
  </si>
  <si>
    <t>野々下　５Ａ</t>
  </si>
  <si>
    <t>野々下　５Ｂ</t>
  </si>
  <si>
    <t>野々下　６</t>
  </si>
  <si>
    <t>東中新宿２A</t>
  </si>
  <si>
    <t>東中新宿３B</t>
  </si>
  <si>
    <t>つくしが丘．光が丘</t>
  </si>
  <si>
    <t>つくしが丘１・２</t>
  </si>
  <si>
    <t>つくしが丘３</t>
  </si>
  <si>
    <t>つくしが丘４</t>
  </si>
  <si>
    <t>つくしが丘５</t>
  </si>
  <si>
    <t>光が丘４</t>
  </si>
  <si>
    <t>加賀</t>
  </si>
  <si>
    <t>加賀１</t>
  </si>
  <si>
    <t>加賀２</t>
  </si>
  <si>
    <t>加賀３</t>
  </si>
  <si>
    <t>中原</t>
  </si>
  <si>
    <t>中原１</t>
  </si>
  <si>
    <t>中原２</t>
  </si>
  <si>
    <t>増尾台</t>
  </si>
  <si>
    <t>増尾台１</t>
  </si>
  <si>
    <t>増尾台２</t>
  </si>
  <si>
    <t>増尾台３・４</t>
  </si>
  <si>
    <t>逆井</t>
  </si>
  <si>
    <t>逆井１</t>
  </si>
  <si>
    <t>逆井２A</t>
  </si>
  <si>
    <t>逆井2B</t>
  </si>
  <si>
    <t>逆井３</t>
  </si>
  <si>
    <t>逆井４A</t>
  </si>
  <si>
    <t>逆井4B</t>
  </si>
  <si>
    <t>逆井５</t>
  </si>
  <si>
    <t>増尾</t>
  </si>
  <si>
    <t>増尾１</t>
  </si>
  <si>
    <t>増尾２</t>
  </si>
  <si>
    <t>増尾３・４</t>
  </si>
  <si>
    <t>増尾５</t>
  </si>
  <si>
    <t>増尾６</t>
  </si>
  <si>
    <t>増尾７</t>
  </si>
  <si>
    <t>増尾８</t>
  </si>
  <si>
    <t>藤心</t>
  </si>
  <si>
    <t>藤心１</t>
  </si>
  <si>
    <t>藤心２</t>
  </si>
  <si>
    <t>藤心３・４</t>
  </si>
  <si>
    <t>藤心4・5</t>
  </si>
  <si>
    <t>逆井藤ノ台</t>
  </si>
  <si>
    <t>西山．酒井根</t>
  </si>
  <si>
    <t>酒井根１・５</t>
  </si>
  <si>
    <t>酒井根２</t>
  </si>
  <si>
    <t>酒井根３</t>
  </si>
  <si>
    <t>酒井根６・７</t>
  </si>
  <si>
    <t>酒井根7</t>
  </si>
  <si>
    <t>酒井根小学校</t>
  </si>
  <si>
    <t>南増尾</t>
  </si>
  <si>
    <t>南増尾１</t>
  </si>
  <si>
    <t>南増尾２</t>
  </si>
  <si>
    <t>南増尾３</t>
  </si>
  <si>
    <t>南増尾４</t>
  </si>
  <si>
    <t>南増尾５</t>
  </si>
  <si>
    <t>南増尾６・７</t>
  </si>
  <si>
    <t>南増尾８</t>
  </si>
  <si>
    <t>南逆井</t>
  </si>
  <si>
    <t>南逆井１</t>
  </si>
  <si>
    <t>南逆井２</t>
  </si>
  <si>
    <t>南逆井３</t>
  </si>
  <si>
    <t>南逆井４</t>
  </si>
  <si>
    <t>南逆井５</t>
  </si>
  <si>
    <t>南逆井６</t>
  </si>
  <si>
    <t>南逆井７</t>
  </si>
  <si>
    <t>新逆井．東逆井</t>
  </si>
  <si>
    <t>新逆井１・２</t>
  </si>
  <si>
    <t>東逆井１</t>
  </si>
  <si>
    <t>大井．大津ヶ丘</t>
  </si>
  <si>
    <t>大井</t>
  </si>
  <si>
    <t>大津ヶ丘１　沼南支所</t>
  </si>
  <si>
    <t>大津ヶ丘２</t>
  </si>
  <si>
    <t>大津ヶ丘３Ａ</t>
  </si>
  <si>
    <t>大津ヶ丘３Ｂ</t>
  </si>
  <si>
    <t>大津ヶ丘４A</t>
  </si>
  <si>
    <t>大津ヶ丘中学校</t>
  </si>
  <si>
    <t>塚崎．緑台</t>
  </si>
  <si>
    <t>塚崎１</t>
  </si>
  <si>
    <t>塚崎２</t>
  </si>
  <si>
    <t>沼南緑台</t>
  </si>
  <si>
    <t>手賀の杜1・2・3</t>
  </si>
  <si>
    <t>手賀の杜3・4・5</t>
  </si>
  <si>
    <t>鷲野谷・岩井</t>
  </si>
  <si>
    <t>五條谷・大井</t>
  </si>
  <si>
    <t>松ヶ崎．十余二</t>
  </si>
  <si>
    <t>松ヶ崎 １</t>
  </si>
  <si>
    <t>松ヶ崎 ２</t>
  </si>
  <si>
    <t>松ヶ崎 ３</t>
  </si>
  <si>
    <t>松ヶ崎 ５</t>
  </si>
  <si>
    <t>松ヶ崎 ６</t>
  </si>
  <si>
    <t>松ヶ崎（柏教習所）</t>
  </si>
  <si>
    <t>十余二 A</t>
  </si>
  <si>
    <t>十余二（松ヶ丘住宅前）</t>
  </si>
  <si>
    <t>松ヶ崎（めじろ台公園）</t>
  </si>
  <si>
    <t>根戸（我孫子）</t>
  </si>
  <si>
    <t>根戸 １</t>
  </si>
  <si>
    <t>根戸 ２</t>
  </si>
  <si>
    <t>根戸 ３</t>
  </si>
  <si>
    <t>根戸 ４</t>
  </si>
  <si>
    <t>根戸（柏）</t>
  </si>
  <si>
    <t>根戸 ５</t>
  </si>
  <si>
    <t>根戸 ６</t>
  </si>
  <si>
    <t>根戸 ７</t>
  </si>
  <si>
    <t>根戸 ８</t>
  </si>
  <si>
    <t>根戸 ９</t>
  </si>
  <si>
    <t>松葉町</t>
  </si>
  <si>
    <t>松葉町1Ａ</t>
  </si>
  <si>
    <t>松葉町2.3</t>
  </si>
  <si>
    <t>松葉町3･7</t>
  </si>
  <si>
    <t>松葉町4</t>
  </si>
  <si>
    <t>松葉町5Ａ</t>
  </si>
  <si>
    <t>松葉町5Ｂ</t>
  </si>
  <si>
    <t>松葉町7</t>
  </si>
  <si>
    <t>花野井．松葉町</t>
  </si>
  <si>
    <t>花野井１松葉町6</t>
  </si>
  <si>
    <t>花野井2松葉町6</t>
  </si>
  <si>
    <t>花野井3</t>
  </si>
  <si>
    <t>花野井4松葉町6</t>
  </si>
  <si>
    <t>花野井Ａ①</t>
  </si>
  <si>
    <t>花野井Ｂ　(柏ビレジ)</t>
  </si>
  <si>
    <t>花野井C　(柏ビレジ)</t>
  </si>
  <si>
    <t>大室．若柴</t>
  </si>
  <si>
    <t>大室1</t>
  </si>
  <si>
    <t>大室2　(柏ビレジ)</t>
  </si>
  <si>
    <t>大室3A</t>
  </si>
  <si>
    <t>大室3B</t>
  </si>
  <si>
    <t>大室4　(柏ビレジ)</t>
  </si>
  <si>
    <t>大室5　(柏ビレジ)</t>
  </si>
  <si>
    <t>若柴・花野井</t>
  </si>
  <si>
    <t>宿連寺</t>
  </si>
  <si>
    <t>宿連寺1</t>
  </si>
  <si>
    <t>宿連寺2</t>
  </si>
  <si>
    <t>小青田・船戸</t>
  </si>
  <si>
    <t>小青田・船戸A</t>
  </si>
  <si>
    <t>布施.新町</t>
  </si>
  <si>
    <t>布施1</t>
  </si>
  <si>
    <t>布施2</t>
  </si>
  <si>
    <t>布施新町1.2</t>
  </si>
  <si>
    <t>布施新町3</t>
  </si>
  <si>
    <t>布施新町4</t>
  </si>
  <si>
    <t>十余二（消防署）．若柴</t>
  </si>
  <si>
    <t>十余二　2</t>
  </si>
  <si>
    <t>十余二・若柴</t>
  </si>
  <si>
    <t>若柴　１</t>
  </si>
  <si>
    <t>高田（東武バス.聖徳寺）</t>
  </si>
  <si>
    <t>十余二・高田</t>
  </si>
  <si>
    <t>高田1</t>
  </si>
  <si>
    <t>高田2</t>
  </si>
  <si>
    <t>高田（聖徳寺）</t>
  </si>
  <si>
    <t>柏の葉</t>
  </si>
  <si>
    <t>柏の葉1・2</t>
  </si>
  <si>
    <t>柏の葉２・３</t>
  </si>
  <si>
    <t>柏の葉二番街</t>
  </si>
  <si>
    <t>みどり台．伊勢原</t>
  </si>
  <si>
    <t>みどり台1</t>
  </si>
  <si>
    <t>みどり台2</t>
  </si>
  <si>
    <t>みどり台3</t>
  </si>
  <si>
    <t>みどり台4・5</t>
  </si>
  <si>
    <t>西原</t>
  </si>
  <si>
    <t>西原１Ａ</t>
  </si>
  <si>
    <t>西原1Ｂ・２</t>
  </si>
  <si>
    <t>西原3</t>
  </si>
  <si>
    <t>西原4</t>
  </si>
  <si>
    <t>西原5Ａ</t>
  </si>
  <si>
    <t>西原５Ｂ</t>
  </si>
  <si>
    <t>西原 6 .7A</t>
  </si>
  <si>
    <t>西柏台</t>
  </si>
  <si>
    <t>西柏台1</t>
  </si>
  <si>
    <t>西柏台2</t>
  </si>
  <si>
    <t>駒木台．青田</t>
  </si>
  <si>
    <t>駒木台</t>
  </si>
  <si>
    <t>久寺家．つくし野</t>
  </si>
  <si>
    <t>つくし野１</t>
  </si>
  <si>
    <t>つくし野１・６</t>
  </si>
  <si>
    <t>つくし野２･３</t>
  </si>
  <si>
    <t>つくし野３・４</t>
  </si>
  <si>
    <t>つくし野５・６</t>
  </si>
  <si>
    <t>つくし野７</t>
  </si>
  <si>
    <t>台田</t>
  </si>
  <si>
    <t>台田１・２</t>
  </si>
  <si>
    <t>台田２・３</t>
  </si>
  <si>
    <t>台田３</t>
  </si>
  <si>
    <t>台田４</t>
  </si>
  <si>
    <t>我孫子．駅北口</t>
  </si>
  <si>
    <t>我孫子２</t>
  </si>
  <si>
    <t>我孫子３</t>
  </si>
  <si>
    <t>船戸．白山．寿．駅南口</t>
  </si>
  <si>
    <t>船戸１</t>
  </si>
  <si>
    <t>船戸２・３</t>
  </si>
  <si>
    <t>本町２・３</t>
  </si>
  <si>
    <t>本町１・２</t>
  </si>
  <si>
    <t>白山１－①</t>
  </si>
  <si>
    <t>白山１－②</t>
  </si>
  <si>
    <t>白山３</t>
  </si>
  <si>
    <t>緑１</t>
  </si>
  <si>
    <t>中峠</t>
  </si>
  <si>
    <t>湖北駅北口</t>
  </si>
  <si>
    <t>中峠台①</t>
  </si>
  <si>
    <t>中峠台②</t>
  </si>
  <si>
    <t>中峠大和団地</t>
  </si>
  <si>
    <t>湖北台</t>
  </si>
  <si>
    <t>湖北台１</t>
  </si>
  <si>
    <t>湖北台２</t>
  </si>
  <si>
    <t>湖北台３・４</t>
  </si>
  <si>
    <t>湖北台４・５</t>
  </si>
  <si>
    <t>湖北台６</t>
  </si>
  <si>
    <t>湖北台７－①</t>
  </si>
  <si>
    <t>湖北台７－②</t>
  </si>
  <si>
    <t>湖北台８</t>
  </si>
  <si>
    <t>湖北台９</t>
  </si>
  <si>
    <t>湖北台１０</t>
  </si>
  <si>
    <t>並木</t>
  </si>
  <si>
    <t>若松</t>
  </si>
  <si>
    <t>若松①</t>
  </si>
  <si>
    <t>若松②</t>
  </si>
  <si>
    <t>栄．泉</t>
  </si>
  <si>
    <t>栄①</t>
  </si>
  <si>
    <t>栄②</t>
  </si>
  <si>
    <t>泉①</t>
  </si>
  <si>
    <t>泉②</t>
  </si>
  <si>
    <t>天王台</t>
  </si>
  <si>
    <t>天王台１・２</t>
  </si>
  <si>
    <t>天王台１・４</t>
  </si>
  <si>
    <t>天王台３</t>
  </si>
  <si>
    <t>天王台５</t>
  </si>
  <si>
    <t>天王台６</t>
  </si>
  <si>
    <t>東我孫子・高野山</t>
  </si>
  <si>
    <t>東我孫子1</t>
  </si>
  <si>
    <t>東我孫子2</t>
  </si>
  <si>
    <t>柴崎台</t>
  </si>
  <si>
    <t>柴崎台１・２</t>
  </si>
  <si>
    <t>柴崎台１・４</t>
  </si>
  <si>
    <t>柴崎台２</t>
  </si>
  <si>
    <t>柴崎台３</t>
  </si>
  <si>
    <t>柴崎台４・５</t>
  </si>
  <si>
    <t>青山台</t>
  </si>
  <si>
    <t>青山台２</t>
  </si>
  <si>
    <t>青山台３</t>
  </si>
  <si>
    <t>青山台４</t>
  </si>
  <si>
    <t>布佐</t>
  </si>
  <si>
    <t>布佐１丁目－①</t>
  </si>
  <si>
    <t>布佐１丁目－②</t>
  </si>
  <si>
    <t>布佐平和台</t>
  </si>
  <si>
    <t>布佐平和台２・４</t>
  </si>
  <si>
    <t>布佐平和台３・４</t>
  </si>
  <si>
    <t>布佐平和台６</t>
  </si>
  <si>
    <t>布佐平和台７</t>
  </si>
  <si>
    <t>新木．新木野</t>
  </si>
  <si>
    <t>新木</t>
  </si>
  <si>
    <t>新木台</t>
  </si>
  <si>
    <t>新木野１丁目</t>
  </si>
  <si>
    <t>新木野３丁目</t>
  </si>
  <si>
    <t>新木野４丁目</t>
  </si>
  <si>
    <t>川間駅北口</t>
  </si>
  <si>
    <t>尾崎②</t>
  </si>
  <si>
    <t>尾崎①</t>
  </si>
  <si>
    <t>尾崎③</t>
  </si>
  <si>
    <t>尾崎台A</t>
  </si>
  <si>
    <t>尾崎台B</t>
  </si>
  <si>
    <t>日の出町北公園</t>
  </si>
  <si>
    <t>日の出町南公園</t>
  </si>
  <si>
    <t>七光台</t>
  </si>
  <si>
    <t>七光台①</t>
  </si>
  <si>
    <t>七光台②</t>
  </si>
  <si>
    <t>七光台③</t>
  </si>
  <si>
    <t>七光台④</t>
  </si>
  <si>
    <t>川間駅南口</t>
  </si>
  <si>
    <t>ﾄﾝﾎﾞ公園</t>
  </si>
  <si>
    <t>春日町･岩名</t>
  </si>
  <si>
    <t>春日町①</t>
  </si>
  <si>
    <t>岩名A</t>
  </si>
  <si>
    <t>岩名B</t>
  </si>
  <si>
    <t>岩名C</t>
  </si>
  <si>
    <t>岩名2A</t>
  </si>
  <si>
    <t>岩名2B</t>
  </si>
  <si>
    <t>岩名2C</t>
  </si>
  <si>
    <t>五木新町Ａ</t>
  </si>
  <si>
    <t>五木新町Ｂ</t>
  </si>
  <si>
    <t>光葉町1</t>
  </si>
  <si>
    <t>光葉町2</t>
  </si>
  <si>
    <t>光葉町3</t>
  </si>
  <si>
    <t>清水　野田　中野台</t>
  </si>
  <si>
    <t>清水高校南</t>
  </si>
  <si>
    <t>清水公園前</t>
  </si>
  <si>
    <t>旧さくら並木</t>
  </si>
  <si>
    <t>西光院</t>
  </si>
  <si>
    <t>清水台小東</t>
  </si>
  <si>
    <t>乳児保育所</t>
  </si>
  <si>
    <t>2号鹿島町公園</t>
  </si>
  <si>
    <t>欅のホール</t>
  </si>
  <si>
    <t>中央小</t>
  </si>
  <si>
    <t>中野台県営住宅</t>
  </si>
  <si>
    <t>つつみ野2</t>
  </si>
  <si>
    <t>桜の里3</t>
  </si>
  <si>
    <t>野田　上花輪　桜台</t>
  </si>
  <si>
    <t>市営上花輪団地</t>
  </si>
  <si>
    <t>朝日ヶ丘公園</t>
  </si>
  <si>
    <t>長命寺</t>
  </si>
  <si>
    <t>第二中学校</t>
  </si>
  <si>
    <t>櫻木神社</t>
  </si>
  <si>
    <t>上花輪太子前南</t>
  </si>
  <si>
    <t>神明神社</t>
  </si>
  <si>
    <t>柳沢　鶴奉</t>
  </si>
  <si>
    <t>柳沢県営住宅</t>
  </si>
  <si>
    <t>総合教育ｾﾝﾀｰ</t>
  </si>
  <si>
    <t>柳沢幼稚園</t>
  </si>
  <si>
    <t>野田住宅公園</t>
  </si>
  <si>
    <t>鶴奉公園</t>
  </si>
  <si>
    <t>宮崎</t>
  </si>
  <si>
    <t>野田市消防署</t>
  </si>
  <si>
    <t>第一中学校</t>
  </si>
  <si>
    <t>野田市駅北東</t>
  </si>
  <si>
    <t>宮崎小学校</t>
  </si>
  <si>
    <t>中根</t>
  </si>
  <si>
    <t>中根保育所</t>
  </si>
  <si>
    <t>中根八幡公園</t>
  </si>
  <si>
    <t>新中根</t>
  </si>
  <si>
    <t>花井　堤根　山崎</t>
  </si>
  <si>
    <t>花井1丁目公園</t>
  </si>
  <si>
    <t>堤根</t>
  </si>
  <si>
    <t>花井東公園</t>
  </si>
  <si>
    <t>上宿公園</t>
  </si>
  <si>
    <t>南部中学校</t>
  </si>
  <si>
    <t>西大和田団地前</t>
  </si>
  <si>
    <t>西大和田公園</t>
  </si>
  <si>
    <t>南部小学校</t>
  </si>
  <si>
    <t>梅郷公民館</t>
  </si>
  <si>
    <t>福寿院南</t>
  </si>
  <si>
    <t>山崎</t>
  </si>
  <si>
    <t>梅郷児童遊園</t>
  </si>
  <si>
    <t>梅郷駅東口</t>
  </si>
  <si>
    <t>南ｺﾐｭﾆﾃｨｰｾﾝﾀｰ</t>
  </si>
  <si>
    <t>東新田公園Ａ</t>
  </si>
  <si>
    <t>東新田公園B</t>
  </si>
  <si>
    <t>西亀山市民の森</t>
  </si>
  <si>
    <t>山崎どんぐり公園</t>
  </si>
  <si>
    <t>山崎日時計公園</t>
  </si>
  <si>
    <t>職安野田出張所</t>
  </si>
  <si>
    <t>山崎貝塚町公園</t>
  </si>
  <si>
    <t>島公園A</t>
  </si>
  <si>
    <t>島公園B</t>
  </si>
  <si>
    <t>みずき1</t>
  </si>
  <si>
    <t>みずき2・3</t>
  </si>
  <si>
    <t>深井</t>
  </si>
  <si>
    <t>運河出張所</t>
  </si>
  <si>
    <t>梅郷団地</t>
  </si>
  <si>
    <t>長割公園</t>
  </si>
  <si>
    <t>下鹿野公園</t>
  </si>
  <si>
    <t>上灰毛第2公園</t>
  </si>
  <si>
    <t>梅郷４号公園</t>
  </si>
  <si>
    <t>梅郷８号公園</t>
  </si>
  <si>
    <t>みずき野</t>
  </si>
  <si>
    <t>みずき野1</t>
  </si>
  <si>
    <t>みずき野2</t>
  </si>
  <si>
    <t>みずき野3</t>
  </si>
  <si>
    <t>みずき野4・5</t>
  </si>
  <si>
    <t>みずき野6</t>
  </si>
  <si>
    <t>みずき野7</t>
  </si>
  <si>
    <t>みずき野8</t>
  </si>
  <si>
    <t>美園</t>
  </si>
  <si>
    <t>美園1・2</t>
  </si>
  <si>
    <t>美園3・4・5</t>
  </si>
  <si>
    <t>けやき台</t>
  </si>
  <si>
    <t>けやき台1</t>
  </si>
  <si>
    <t>けやき台2</t>
  </si>
  <si>
    <t>けやき台2・3</t>
  </si>
  <si>
    <t>けやき台3</t>
  </si>
  <si>
    <t>けやき台4</t>
  </si>
  <si>
    <t>けやき台5</t>
  </si>
  <si>
    <t>けやき台6</t>
  </si>
  <si>
    <t>松ケ丘・百ケ合丘・松並</t>
  </si>
  <si>
    <t>松ケ丘1</t>
  </si>
  <si>
    <t>松ケ丘1・2</t>
  </si>
  <si>
    <t>松ケ丘2</t>
  </si>
  <si>
    <t>松ケ丘3</t>
  </si>
  <si>
    <t>松ケ丘4</t>
  </si>
  <si>
    <t>松ケ丘5A</t>
  </si>
  <si>
    <t>松ケ丘5B・百合ケ丘3D</t>
  </si>
  <si>
    <t>松ケ丘6</t>
  </si>
  <si>
    <t>松ケ丘7</t>
  </si>
  <si>
    <t>百合ケ丘1</t>
  </si>
  <si>
    <t>百合ケ丘2A</t>
  </si>
  <si>
    <t>百合ケ丘2B</t>
  </si>
  <si>
    <t>百合ケ丘2C・大柏</t>
  </si>
  <si>
    <t>百合ケ丘3A</t>
  </si>
  <si>
    <t>百合ケ丘3B</t>
  </si>
  <si>
    <t>百合ケ丘3C</t>
  </si>
  <si>
    <t>松並</t>
  </si>
  <si>
    <t>松並青葉2</t>
  </si>
  <si>
    <t>松並青葉1レーベン</t>
  </si>
  <si>
    <t>中央・ひがし野</t>
  </si>
  <si>
    <t>中央1</t>
  </si>
  <si>
    <t>ひがし野1・4・中央2</t>
  </si>
  <si>
    <t>ひがし野1・中央2</t>
  </si>
  <si>
    <t>ひがし野2　ブランズ</t>
  </si>
  <si>
    <t>ひがし野2・3</t>
  </si>
  <si>
    <t>ひがし野3</t>
  </si>
  <si>
    <t>御所ケ丘</t>
  </si>
  <si>
    <t>御所ケ丘2</t>
  </si>
  <si>
    <t>御所ケ丘3</t>
  </si>
  <si>
    <t>御所ケ丘4・5</t>
  </si>
  <si>
    <t>御所ケ丘5</t>
  </si>
  <si>
    <t>久保ケ丘</t>
  </si>
  <si>
    <t>久保ケ丘1</t>
  </si>
  <si>
    <t>久保ケ丘2・3</t>
  </si>
  <si>
    <t>久保ケ丘3・4</t>
  </si>
  <si>
    <t>久保ケ丘4</t>
  </si>
  <si>
    <t>薬師台</t>
  </si>
  <si>
    <t>薬師台1・2</t>
  </si>
  <si>
    <t>薬師台2・4</t>
  </si>
  <si>
    <t>薬師台2・3</t>
  </si>
  <si>
    <t>薬師台4・6</t>
  </si>
  <si>
    <t>薬師台5・6</t>
  </si>
  <si>
    <t>薬師台7</t>
  </si>
  <si>
    <t>松前台</t>
  </si>
  <si>
    <t>松前台1</t>
  </si>
  <si>
    <t>松前台2</t>
  </si>
  <si>
    <t>松前台3</t>
  </si>
  <si>
    <t>松前台4</t>
  </si>
  <si>
    <t>松前台5</t>
  </si>
  <si>
    <t>松前台6・7</t>
  </si>
  <si>
    <t>松前台7</t>
  </si>
  <si>
    <t>絹の台</t>
  </si>
  <si>
    <t>絹の台1・2</t>
  </si>
  <si>
    <t>絹の台3</t>
  </si>
  <si>
    <t>絹の台2・5</t>
  </si>
  <si>
    <t>絹の台6</t>
  </si>
  <si>
    <t>取手</t>
  </si>
  <si>
    <t>取手1</t>
  </si>
  <si>
    <t>取手2</t>
  </si>
  <si>
    <t>取手2・3</t>
  </si>
  <si>
    <t>東1・2</t>
  </si>
  <si>
    <t>東3</t>
  </si>
  <si>
    <t>東4・5</t>
  </si>
  <si>
    <t>東6-①</t>
  </si>
  <si>
    <t>東6-②</t>
  </si>
  <si>
    <t>台宿</t>
  </si>
  <si>
    <t>台宿1・2</t>
  </si>
  <si>
    <t>台宿2-①</t>
  </si>
  <si>
    <t>台宿2-②</t>
  </si>
  <si>
    <t>台宿2-③</t>
  </si>
  <si>
    <t>井野団地</t>
  </si>
  <si>
    <t>井野団地1</t>
  </si>
  <si>
    <t>井野団地2</t>
  </si>
  <si>
    <t>井野団地3</t>
  </si>
  <si>
    <t>井野団地4</t>
  </si>
  <si>
    <t>井野団地5</t>
  </si>
  <si>
    <t>井野・青柳</t>
  </si>
  <si>
    <t>井野1</t>
  </si>
  <si>
    <t>井野2</t>
  </si>
  <si>
    <t>井野3</t>
  </si>
  <si>
    <t>青柳1</t>
  </si>
  <si>
    <t>光風台1・2</t>
  </si>
  <si>
    <t>光風台2・3</t>
  </si>
  <si>
    <t>新町</t>
  </si>
  <si>
    <t>新町3</t>
  </si>
  <si>
    <t>新町4</t>
  </si>
  <si>
    <t>新町5</t>
  </si>
  <si>
    <t>新町6</t>
  </si>
  <si>
    <t>白山</t>
  </si>
  <si>
    <t>白山1</t>
  </si>
  <si>
    <t>白山2</t>
  </si>
  <si>
    <t>白山3・4</t>
  </si>
  <si>
    <t>白山5</t>
  </si>
  <si>
    <t>白山6</t>
  </si>
  <si>
    <t>白山7・8</t>
  </si>
  <si>
    <t>西</t>
  </si>
  <si>
    <t>井野台</t>
  </si>
  <si>
    <t>井野台1A</t>
  </si>
  <si>
    <t>井野台2</t>
  </si>
  <si>
    <t>井野台3B</t>
  </si>
  <si>
    <t>井野台4</t>
  </si>
  <si>
    <t>井野台5</t>
  </si>
  <si>
    <t>本郷・駒場・新取手</t>
  </si>
  <si>
    <t>本郷1</t>
  </si>
  <si>
    <t>本郷2</t>
  </si>
  <si>
    <t>本郷4・駒場1</t>
  </si>
  <si>
    <t>本郷5・駒場1</t>
  </si>
  <si>
    <t>駒場1</t>
  </si>
  <si>
    <t>駒場3・4</t>
  </si>
  <si>
    <t>新取手1</t>
  </si>
  <si>
    <t>新取手1・4</t>
  </si>
  <si>
    <t>新取手5・駒場3</t>
  </si>
  <si>
    <t>戸頭</t>
  </si>
  <si>
    <t>戸頭1</t>
  </si>
  <si>
    <t>戸頭2A</t>
  </si>
  <si>
    <t>戸頭2B</t>
  </si>
  <si>
    <t>戸頭3A</t>
  </si>
  <si>
    <t>戸頭3B</t>
  </si>
  <si>
    <t>戸頭4</t>
  </si>
  <si>
    <t>戸頭6A</t>
  </si>
  <si>
    <t>戸頭6B</t>
  </si>
  <si>
    <t>戸頭7A</t>
  </si>
  <si>
    <t>戸頭7B</t>
  </si>
  <si>
    <t>戸頭8</t>
  </si>
  <si>
    <t>戸頭9</t>
  </si>
  <si>
    <t>戸頭A</t>
  </si>
  <si>
    <t>旭町２</t>
  </si>
  <si>
    <t>旭町３</t>
  </si>
  <si>
    <t>八千代市</t>
  </si>
  <si>
    <t>花見川区</t>
  </si>
  <si>
    <t>習志野市</t>
  </si>
  <si>
    <t>佐倉市</t>
  </si>
  <si>
    <t>船橋市</t>
  </si>
  <si>
    <t>美浜区</t>
  </si>
  <si>
    <t>成田市</t>
  </si>
  <si>
    <t>酒々井町</t>
  </si>
  <si>
    <t>富里市</t>
  </si>
  <si>
    <t>印西市</t>
  </si>
  <si>
    <t>八街市</t>
  </si>
  <si>
    <t>白井市</t>
  </si>
  <si>
    <t>市川市</t>
  </si>
  <si>
    <t>鎌ケ谷市</t>
  </si>
  <si>
    <t>松戸市</t>
  </si>
  <si>
    <t>稲毛区</t>
  </si>
  <si>
    <t>若葉区</t>
  </si>
  <si>
    <t>四街道市</t>
  </si>
  <si>
    <t>中央区</t>
  </si>
  <si>
    <t>市原市</t>
  </si>
  <si>
    <t>緑区</t>
  </si>
  <si>
    <t>木更津市</t>
  </si>
  <si>
    <t>柏市</t>
  </si>
  <si>
    <t>流山市</t>
  </si>
  <si>
    <t>我孫子市</t>
  </si>
  <si>
    <t>野田市</t>
  </si>
  <si>
    <t>守谷市</t>
  </si>
  <si>
    <t>つくばみらい市</t>
  </si>
  <si>
    <t>取手市</t>
  </si>
  <si>
    <t>大和田新田（若葉高津保育園）</t>
  </si>
  <si>
    <t>大久保２A</t>
  </si>
  <si>
    <t>大久保２B</t>
  </si>
  <si>
    <t>稲毛台町A</t>
  </si>
  <si>
    <t>川戸町・赤井町・鎌取町</t>
  </si>
  <si>
    <t>おゆみ野中央・有吉</t>
  </si>
  <si>
    <t>おゆみ野南</t>
  </si>
  <si>
    <t>誉田・瀬又・高田町</t>
  </si>
  <si>
    <t>ちはら台</t>
  </si>
  <si>
    <t>大椎・土気町</t>
  </si>
  <si>
    <t>君津市</t>
  </si>
  <si>
    <t>並木町⑥</t>
  </si>
  <si>
    <t>西白井4</t>
  </si>
  <si>
    <t>北方町Ｂ</t>
  </si>
  <si>
    <t>西船４Ｃ</t>
  </si>
  <si>
    <t>西船６Ｂ</t>
  </si>
  <si>
    <t>西船７Ｂ</t>
  </si>
  <si>
    <t>東菅野１Ａ</t>
  </si>
  <si>
    <t>東菅野１Ｂ</t>
  </si>
  <si>
    <t>東菅野２Ｂ</t>
  </si>
  <si>
    <t>東菅野３Ａ</t>
  </si>
  <si>
    <t>東菅野３Ｂ</t>
  </si>
  <si>
    <t>東菅野４Ａ</t>
  </si>
  <si>
    <t>東菅野４Ｂ</t>
  </si>
  <si>
    <t>東菅野５</t>
  </si>
  <si>
    <t>曽谷１Ａ</t>
  </si>
  <si>
    <t>曽谷１Ｂ</t>
  </si>
  <si>
    <t>曽谷２Ｂ</t>
  </si>
  <si>
    <t>曽谷３Ａ</t>
  </si>
  <si>
    <t>曽谷３Ｂ</t>
  </si>
  <si>
    <t>曽谷４Ａ</t>
  </si>
  <si>
    <t>曽谷４Ｂ</t>
  </si>
  <si>
    <t>曽谷５Ａ</t>
  </si>
  <si>
    <t>曽谷５Ｂ</t>
  </si>
  <si>
    <t>曽谷６</t>
  </si>
  <si>
    <t>曽谷７Ａ</t>
  </si>
  <si>
    <t>曽谷７Ｂ</t>
  </si>
  <si>
    <t>曽谷８</t>
  </si>
  <si>
    <t>市川南１Ｂ</t>
  </si>
  <si>
    <t>市川南２</t>
  </si>
  <si>
    <t>市川南３Ｂ</t>
  </si>
  <si>
    <t>市川南３Ｃ</t>
  </si>
  <si>
    <t>市川南４Ｂ</t>
  </si>
  <si>
    <t>国府台５</t>
  </si>
  <si>
    <t>国府台６</t>
  </si>
  <si>
    <t>常盤平7C</t>
  </si>
  <si>
    <t>東平賀　北小金駅北口</t>
  </si>
  <si>
    <t>上本郷　運動公園</t>
  </si>
  <si>
    <t>中和倉　千駄堀</t>
  </si>
  <si>
    <t>西山１</t>
  </si>
  <si>
    <t>発行日</t>
    <rPh sb="0" eb="3">
      <t>ハッコウビ</t>
    </rPh>
    <phoneticPr fontId="2"/>
  </si>
  <si>
    <t>サイズ</t>
    <phoneticPr fontId="2"/>
  </si>
  <si>
    <t>営業担当</t>
    <rPh sb="0" eb="4">
      <t>エイギョウタントウ</t>
    </rPh>
    <phoneticPr fontId="2"/>
  </si>
  <si>
    <t>お客様名</t>
    <rPh sb="1" eb="4">
      <t>キャクサマメイ</t>
    </rPh>
    <phoneticPr fontId="2"/>
  </si>
  <si>
    <t>チラシ名</t>
    <rPh sb="3" eb="4">
      <t>メイ</t>
    </rPh>
    <phoneticPr fontId="2"/>
  </si>
  <si>
    <t>No</t>
    <phoneticPr fontId="2"/>
  </si>
  <si>
    <t>ID</t>
    <phoneticPr fontId="2"/>
  </si>
  <si>
    <t>版名</t>
    <rPh sb="0" eb="1">
      <t>ハン</t>
    </rPh>
    <rPh sb="1" eb="2">
      <t>メイ</t>
    </rPh>
    <phoneticPr fontId="2"/>
  </si>
  <si>
    <t>エリアグループ</t>
    <phoneticPr fontId="2"/>
  </si>
  <si>
    <t>エリア名</t>
    <rPh sb="3" eb="4">
      <t>メイ</t>
    </rPh>
    <phoneticPr fontId="2"/>
  </si>
  <si>
    <t>支社名</t>
    <rPh sb="0" eb="3">
      <t>シシャメイ</t>
    </rPh>
    <phoneticPr fontId="2"/>
  </si>
  <si>
    <t>市区町村</t>
    <rPh sb="0" eb="4">
      <t>シクチョウソン</t>
    </rPh>
    <phoneticPr fontId="2"/>
  </si>
  <si>
    <t>折込部数</t>
    <rPh sb="0" eb="2">
      <t>オリコミ</t>
    </rPh>
    <rPh sb="2" eb="4">
      <t>ブスウ</t>
    </rPh>
    <phoneticPr fontId="2"/>
  </si>
  <si>
    <t>残チラシ処理方法</t>
    <rPh sb="0" eb="1">
      <t>ザン</t>
    </rPh>
    <rPh sb="4" eb="6">
      <t>ショリ</t>
    </rPh>
    <rPh sb="6" eb="8">
      <t>ホウホウ</t>
    </rPh>
    <phoneticPr fontId="2"/>
  </si>
  <si>
    <t>調整エリア</t>
    <rPh sb="0" eb="2">
      <t>チョウセイ</t>
    </rPh>
    <phoneticPr fontId="2"/>
  </si>
  <si>
    <t>ご連絡先</t>
    <rPh sb="1" eb="4">
      <t>レンラクサキ</t>
    </rPh>
    <phoneticPr fontId="2"/>
  </si>
  <si>
    <t>折込部数合計</t>
    <rPh sb="0" eb="4">
      <t>オリコミブスウ</t>
    </rPh>
    <rPh sb="4" eb="6">
      <t>ゴウケイ</t>
    </rPh>
    <phoneticPr fontId="2"/>
  </si>
  <si>
    <t>八千代支社</t>
    <rPh sb="0" eb="3">
      <t>ヤチヨ</t>
    </rPh>
    <rPh sb="3" eb="5">
      <t>シシャ</t>
    </rPh>
    <phoneticPr fontId="8"/>
  </si>
  <si>
    <t>〒276-0036</t>
  </si>
  <si>
    <t>千葉県八千代市高津679-1</t>
  </si>
  <si>
    <t>TEL:047-480-3377/FAX:047-480-3399</t>
  </si>
  <si>
    <t>成田支社</t>
    <rPh sb="0" eb="2">
      <t>ナリタ</t>
    </rPh>
    <rPh sb="2" eb="4">
      <t>シシャ</t>
    </rPh>
    <phoneticPr fontId="8"/>
  </si>
  <si>
    <t>〒286-0048</t>
  </si>
  <si>
    <t>千葉県成田市公津の杜3-15-2</t>
    <rPh sb="0" eb="3">
      <t>チバケン</t>
    </rPh>
    <rPh sb="3" eb="6">
      <t>ナリタシ</t>
    </rPh>
    <rPh sb="6" eb="8">
      <t>コウヅ</t>
    </rPh>
    <rPh sb="9" eb="10">
      <t>モリ</t>
    </rPh>
    <phoneticPr fontId="8"/>
  </si>
  <si>
    <t>TEL:0476-20-5775/FAX:0476-20-5773</t>
  </si>
  <si>
    <t>船橋支社</t>
    <rPh sb="0" eb="2">
      <t>フナバシ</t>
    </rPh>
    <rPh sb="2" eb="4">
      <t>シシャ</t>
    </rPh>
    <phoneticPr fontId="8"/>
  </si>
  <si>
    <t>〒273-0137</t>
  </si>
  <si>
    <t>千葉県鎌ケ谷市道野辺本町2-6-5</t>
    <rPh sb="0" eb="3">
      <t>チバケン</t>
    </rPh>
    <rPh sb="3" eb="7">
      <t>カマガヤシ</t>
    </rPh>
    <rPh sb="7" eb="10">
      <t>ミチノベ</t>
    </rPh>
    <rPh sb="10" eb="12">
      <t>ホンチョウ</t>
    </rPh>
    <phoneticPr fontId="8"/>
  </si>
  <si>
    <t>ファインズ笹川1F</t>
    <rPh sb="5" eb="7">
      <t>ササカワ</t>
    </rPh>
    <phoneticPr fontId="8"/>
  </si>
  <si>
    <t>TEL:047-441-3151/FAX:047-441-3152</t>
  </si>
  <si>
    <t>千葉支社</t>
    <rPh sb="0" eb="2">
      <t>チバ</t>
    </rPh>
    <rPh sb="2" eb="4">
      <t>シシャ</t>
    </rPh>
    <phoneticPr fontId="8"/>
  </si>
  <si>
    <t>〒260-0003</t>
  </si>
  <si>
    <t>千葉県千葉市中央区鶴沢町20-16</t>
    <rPh sb="3" eb="6">
      <t>チバシ</t>
    </rPh>
    <rPh sb="6" eb="9">
      <t>チュウオウク</t>
    </rPh>
    <rPh sb="9" eb="12">
      <t>ツルサワチョウ</t>
    </rPh>
    <phoneticPr fontId="8"/>
  </si>
  <si>
    <t>ユニバース千葉ビル6F</t>
    <rPh sb="5" eb="7">
      <t>チバ</t>
    </rPh>
    <phoneticPr fontId="8"/>
  </si>
  <si>
    <t>TEL:043-223-0185/FAX:043-223-0180</t>
  </si>
  <si>
    <t>柏支社</t>
    <rPh sb="0" eb="1">
      <t>カシワ</t>
    </rPh>
    <rPh sb="1" eb="3">
      <t>シシャ</t>
    </rPh>
    <phoneticPr fontId="8"/>
  </si>
  <si>
    <t>〒277-0005</t>
  </si>
  <si>
    <t>千葉県柏市柏4-6-3</t>
    <rPh sb="0" eb="3">
      <t>チバケン</t>
    </rPh>
    <rPh sb="3" eb="5">
      <t>カシワシ</t>
    </rPh>
    <rPh sb="5" eb="6">
      <t>カシワ</t>
    </rPh>
    <phoneticPr fontId="8"/>
  </si>
  <si>
    <t>新栄ビル4F</t>
    <rPh sb="0" eb="2">
      <t>シンエイ</t>
    </rPh>
    <phoneticPr fontId="8"/>
  </si>
  <si>
    <t>TEL:04-7160-2022/FAX:04-7160-2030</t>
  </si>
  <si>
    <r>
      <t>調整エリア</t>
    </r>
    <r>
      <rPr>
        <sz val="12"/>
        <color theme="1"/>
        <rFont val="游ゴシック"/>
        <family val="3"/>
        <charset val="128"/>
      </rPr>
      <t>①　　</t>
    </r>
    <r>
      <rPr>
        <sz val="12"/>
        <color theme="1"/>
        <rFont val="游ゴシック"/>
        <family val="3"/>
        <charset val="128"/>
        <scheme val="minor"/>
      </rPr>
      <t>　No.</t>
    </r>
    <rPh sb="0" eb="2">
      <t>チョウセイ</t>
    </rPh>
    <phoneticPr fontId="2"/>
  </si>
  <si>
    <t>調整エリア②　　　No.</t>
    <rPh sb="0" eb="2">
      <t>チョウセイ</t>
    </rPh>
    <phoneticPr fontId="2"/>
  </si>
  <si>
    <t>　 お任せ</t>
    <rPh sb="3" eb="4">
      <t>マカ</t>
    </rPh>
    <phoneticPr fontId="2"/>
  </si>
  <si>
    <t>次回折込</t>
    <rPh sb="0" eb="2">
      <t>ジカイ</t>
    </rPh>
    <rPh sb="2" eb="4">
      <t>オリコミ</t>
    </rPh>
    <phoneticPr fontId="2"/>
  </si>
  <si>
    <t>処分</t>
    <phoneticPr fontId="2"/>
  </si>
  <si>
    <t>ご返却</t>
    <rPh sb="1" eb="3">
      <t>ヘンキャク</t>
    </rPh>
    <phoneticPr fontId="2"/>
  </si>
  <si>
    <t>備考②</t>
    <rPh sb="0" eb="2">
      <t>ビコウ</t>
    </rPh>
    <phoneticPr fontId="2"/>
  </si>
  <si>
    <t>伝票番号</t>
    <rPh sb="0" eb="4">
      <t>デンピョウバンゴウ</t>
    </rPh>
    <phoneticPr fontId="2"/>
  </si>
  <si>
    <t>納品部数</t>
    <rPh sb="0" eb="2">
      <t>ノウヒン</t>
    </rPh>
    <rPh sb="2" eb="4">
      <t>ブスウ</t>
    </rPh>
    <phoneticPr fontId="2"/>
  </si>
  <si>
    <t>納品日</t>
    <rPh sb="0" eb="3">
      <t>ノウヒンビ</t>
    </rPh>
    <phoneticPr fontId="2"/>
  </si>
  <si>
    <t>納品方法</t>
    <rPh sb="0" eb="4">
      <t>ノウヒンホウホウ</t>
    </rPh>
    <phoneticPr fontId="2"/>
  </si>
  <si>
    <t>千葉配送
センター</t>
    <rPh sb="0" eb="2">
      <t>チバ</t>
    </rPh>
    <rPh sb="2" eb="4">
      <t>ハイソウ</t>
    </rPh>
    <phoneticPr fontId="2"/>
  </si>
  <si>
    <t>※弊社入力欄</t>
    <rPh sb="1" eb="3">
      <t>ヘイシャ</t>
    </rPh>
    <rPh sb="3" eb="5">
      <t>ニュウリョク</t>
    </rPh>
    <rPh sb="5" eb="6">
      <t>ラン</t>
    </rPh>
    <phoneticPr fontId="2"/>
  </si>
  <si>
    <t>火：納品不可</t>
    <rPh sb="2" eb="4">
      <t>ノウヒン</t>
    </rPh>
    <rPh sb="4" eb="6">
      <t>フカ</t>
    </rPh>
    <phoneticPr fontId="2"/>
  </si>
  <si>
    <t>八千代台南1A</t>
  </si>
  <si>
    <t>花見川団地7</t>
  </si>
  <si>
    <t>天戸･花島町</t>
  </si>
  <si>
    <t>柏井町（パークハイツ）</t>
  </si>
  <si>
    <t>柏井町（八千代教習所）</t>
  </si>
  <si>
    <t>柏井町（柏井小学校）</t>
  </si>
  <si>
    <t>大和田（日興證券グランド）</t>
  </si>
  <si>
    <t>大和田（大和田変電所）</t>
  </si>
  <si>
    <t>大和田（大和田駅南）</t>
  </si>
  <si>
    <t>作新台８</t>
  </si>
  <si>
    <t>長作台２</t>
  </si>
  <si>
    <t>長作町（バスターミナル）</t>
  </si>
  <si>
    <t>千種町C（千葉工大グランド）</t>
  </si>
  <si>
    <t>大和田新田（コーシン乳業）</t>
  </si>
  <si>
    <t>大和田新田（むさし）</t>
  </si>
  <si>
    <t>大和田新田（ﾏﾂｷﾖ緑ヶ丘）</t>
  </si>
  <si>
    <t>大和田新田（甲羅本店）</t>
  </si>
  <si>
    <t>大和田新田（八千代医療センター）</t>
  </si>
  <si>
    <t>大和田新田（タウンハウス高津）</t>
  </si>
  <si>
    <t>高津（ゴルフ練習場）</t>
  </si>
  <si>
    <t>萱田町（市民の森.）</t>
  </si>
  <si>
    <t>萱田町（エクセル）</t>
  </si>
  <si>
    <t>ゆりのき2・4</t>
  </si>
  <si>
    <t>ゆりのき7.8</t>
  </si>
  <si>
    <t>勝田台３B</t>
  </si>
  <si>
    <t>勝田台４　</t>
  </si>
  <si>
    <t>勝田台（村上地下道入り口）</t>
  </si>
  <si>
    <t>勝田台（村上栄町公園）</t>
  </si>
  <si>
    <t>上高野（大野台第二公園）</t>
  </si>
  <si>
    <t>みはる野１･２(千葉市）</t>
  </si>
  <si>
    <t>みはる野１･３（千葉市）</t>
  </si>
  <si>
    <t>西志津4</t>
  </si>
  <si>
    <t xml:space="preserve">上座A </t>
  </si>
  <si>
    <t>上座（２９６）</t>
  </si>
  <si>
    <t>ユーカリ４（ｽｶｲﾀﾜｰ・ﾐﾗｲｱﾀﾜｰ）</t>
  </si>
  <si>
    <t>ユーカリ５（五番町ハイツ）</t>
  </si>
  <si>
    <t>上志津（上志津小）</t>
  </si>
  <si>
    <t>井野（井野厳島神社）</t>
  </si>
  <si>
    <t>井野（上高野入り口）</t>
  </si>
  <si>
    <t>臼井田1　</t>
  </si>
  <si>
    <t>王子台3</t>
  </si>
  <si>
    <t>染井野2・3</t>
  </si>
  <si>
    <t>染井野６･７</t>
  </si>
  <si>
    <t>藤崎5</t>
  </si>
  <si>
    <t>藤崎5・６</t>
  </si>
  <si>
    <t>屋敷4 ｸﾞﾗﾝｼﾃｨﾐﾚﾅ</t>
  </si>
  <si>
    <t xml:space="preserve">実籾１Ｂ  </t>
  </si>
  <si>
    <t>実籾2</t>
  </si>
  <si>
    <t>長作町A</t>
  </si>
  <si>
    <t>長作町B</t>
  </si>
  <si>
    <t>習志野５A</t>
  </si>
  <si>
    <t>習志野5B</t>
  </si>
  <si>
    <t>東習志野４B</t>
  </si>
  <si>
    <t>習志野台1A</t>
  </si>
  <si>
    <t>習志野台1B</t>
  </si>
  <si>
    <t>習志野台２A</t>
  </si>
  <si>
    <t>習志野台２B</t>
  </si>
  <si>
    <t>習志野台２C</t>
  </si>
  <si>
    <t>習志野台３A</t>
  </si>
  <si>
    <t>習志野台３B団</t>
  </si>
  <si>
    <t>習志野台３C団</t>
  </si>
  <si>
    <t>習志野台４A</t>
  </si>
  <si>
    <t>習志野台４B</t>
  </si>
  <si>
    <t>習志野台４C</t>
  </si>
  <si>
    <t>習志野台４D</t>
  </si>
  <si>
    <t>習志野台４E</t>
  </si>
  <si>
    <t>習志野台４F</t>
  </si>
  <si>
    <t>習志野台4Ｇ</t>
  </si>
  <si>
    <t>習志野台５A</t>
  </si>
  <si>
    <t xml:space="preserve">習志野台５B </t>
  </si>
  <si>
    <t>習志野台５C</t>
  </si>
  <si>
    <t>習志野台６A団</t>
  </si>
  <si>
    <t>習志野台６B</t>
  </si>
  <si>
    <t xml:space="preserve">習志野台７ </t>
  </si>
  <si>
    <t>習志野台８A</t>
  </si>
  <si>
    <t>習志野台８B</t>
  </si>
  <si>
    <t>習志野台８C</t>
  </si>
  <si>
    <t>西習志野１A</t>
  </si>
  <si>
    <t>西習志野１B</t>
  </si>
  <si>
    <t>西習志野2A</t>
  </si>
  <si>
    <t>西習志野２B</t>
  </si>
  <si>
    <t>西習志野３A</t>
  </si>
  <si>
    <t>西習志野３B</t>
  </si>
  <si>
    <t>七林町</t>
  </si>
  <si>
    <t>芝山1.3団</t>
  </si>
  <si>
    <t>芝山２　団</t>
  </si>
  <si>
    <t>芝山３　団</t>
  </si>
  <si>
    <t>芝山５A</t>
  </si>
  <si>
    <t>芝山５B</t>
  </si>
  <si>
    <t>芝山６A</t>
  </si>
  <si>
    <t>芝山６B</t>
  </si>
  <si>
    <t>新高根１</t>
  </si>
  <si>
    <t>新高根５A</t>
  </si>
  <si>
    <t>新高根５B</t>
  </si>
  <si>
    <t>高根台１A団</t>
  </si>
  <si>
    <t>高根台1B団</t>
  </si>
  <si>
    <t>高根台２A　団</t>
  </si>
  <si>
    <t>高根台２B　団</t>
  </si>
  <si>
    <t>高根台３A　団</t>
  </si>
  <si>
    <t>高根台３B　団</t>
  </si>
  <si>
    <t>高根台３C　団</t>
  </si>
  <si>
    <t>高根台４</t>
  </si>
  <si>
    <t>高根台５　団</t>
  </si>
  <si>
    <t>高根台７A</t>
  </si>
  <si>
    <t>高根台７B</t>
  </si>
  <si>
    <t>松ヶ丘１A</t>
  </si>
  <si>
    <t>松ヶ丘１B</t>
  </si>
  <si>
    <t>松ヶ丘２</t>
  </si>
  <si>
    <t>松ヶ丘３A</t>
  </si>
  <si>
    <t>松ヶ丘３B</t>
  </si>
  <si>
    <t>松ヶ丘３C</t>
  </si>
  <si>
    <t>松ヶ丘４A</t>
  </si>
  <si>
    <t>松ヶ丘４B</t>
  </si>
  <si>
    <t>松ヶ丘５</t>
  </si>
  <si>
    <t>前原西1Ａ</t>
  </si>
  <si>
    <t>前原西1Ｂ</t>
  </si>
  <si>
    <t>前原西1Ｃ</t>
  </si>
  <si>
    <t>前原西2Ａ</t>
  </si>
  <si>
    <t>前原西2Ｂ</t>
  </si>
  <si>
    <t>前原西2.3</t>
  </si>
  <si>
    <t>前原西3</t>
  </si>
  <si>
    <t>前原西4Ａ</t>
  </si>
  <si>
    <t>前原西4Ｂ</t>
  </si>
  <si>
    <t>前原西5</t>
  </si>
  <si>
    <t>前原西6</t>
  </si>
  <si>
    <t>前原西7</t>
  </si>
  <si>
    <t>前原西6.8</t>
  </si>
  <si>
    <t>前原西8</t>
  </si>
  <si>
    <t>中野木1</t>
  </si>
  <si>
    <t>中野木2</t>
  </si>
  <si>
    <t>駿河台2Ａ</t>
  </si>
  <si>
    <t>駿河台2Ｂ</t>
  </si>
  <si>
    <t>前原東1</t>
  </si>
  <si>
    <t>前原東2</t>
  </si>
  <si>
    <t>前原東2.3</t>
  </si>
  <si>
    <t>前原東3</t>
  </si>
  <si>
    <t>前原東4</t>
  </si>
  <si>
    <t>前原東5Ａ</t>
  </si>
  <si>
    <t>前原東5Ｂ</t>
  </si>
  <si>
    <t>前原東6</t>
  </si>
  <si>
    <t>田喜野井1Ａ</t>
  </si>
  <si>
    <t>田喜野井1Ｂ</t>
  </si>
  <si>
    <t>田喜野井2</t>
  </si>
  <si>
    <t>田喜野井3</t>
  </si>
  <si>
    <t>田喜野井4</t>
  </si>
  <si>
    <t>田喜野井5</t>
  </si>
  <si>
    <t>田喜野井6</t>
  </si>
  <si>
    <t>田喜野井7</t>
  </si>
  <si>
    <t>飯山満2Ａ</t>
  </si>
  <si>
    <t>飯山満2Ｂ</t>
  </si>
  <si>
    <t>飯山満2C</t>
  </si>
  <si>
    <t>二宮1Ａ</t>
  </si>
  <si>
    <t>二宮1Ｂ</t>
  </si>
  <si>
    <t>二宮2</t>
  </si>
  <si>
    <t>飯山満2.3</t>
  </si>
  <si>
    <t>飯山満3Ａ</t>
  </si>
  <si>
    <t>飯山満3Ｂ</t>
  </si>
  <si>
    <t>飯山満3Ｃ　</t>
  </si>
  <si>
    <t>飯山満3Ｄ</t>
  </si>
  <si>
    <t>飯山満３E</t>
  </si>
  <si>
    <t>滝台1</t>
  </si>
  <si>
    <t>滝台2</t>
  </si>
  <si>
    <t>薬円台1</t>
  </si>
  <si>
    <t>薬円台3</t>
  </si>
  <si>
    <t>薬円台4Ａ</t>
  </si>
  <si>
    <t>薬円台4Ｂ</t>
  </si>
  <si>
    <t>薬円台5Ａ</t>
  </si>
  <si>
    <t>薬円台5Ｂ</t>
  </si>
  <si>
    <t>谷津1Ｃ・奏の杜3</t>
  </si>
  <si>
    <t>谷津１・７</t>
  </si>
  <si>
    <t>谷津２・４</t>
  </si>
  <si>
    <t>谷津３A団</t>
  </si>
  <si>
    <t>谷津３B</t>
  </si>
  <si>
    <t>谷津３C</t>
  </si>
  <si>
    <t>谷津３D</t>
  </si>
  <si>
    <t>谷津４</t>
  </si>
  <si>
    <t>鷺沼2A</t>
  </si>
  <si>
    <t>藤崎2A</t>
  </si>
  <si>
    <t>藤崎2B</t>
  </si>
  <si>
    <t>藤崎3A</t>
  </si>
  <si>
    <t>藤崎3B</t>
  </si>
  <si>
    <t>津田沼4</t>
  </si>
  <si>
    <t>津田沼5</t>
  </si>
  <si>
    <t>津田沼7A</t>
  </si>
  <si>
    <t>津田沼7B</t>
  </si>
  <si>
    <t>鷺沼1</t>
  </si>
  <si>
    <t>鷺沼3A</t>
  </si>
  <si>
    <t>鷺沼3B</t>
  </si>
  <si>
    <t>鷺沼4</t>
  </si>
  <si>
    <t>袖ヶ浦1</t>
  </si>
  <si>
    <t>袖ヶ浦2　団</t>
  </si>
  <si>
    <t>袖ヶ浦3A　団</t>
  </si>
  <si>
    <t>袖ヶ浦3B　団</t>
  </si>
  <si>
    <t>袖ヶ浦5A　</t>
  </si>
  <si>
    <t>袖ヶ浦6</t>
  </si>
  <si>
    <t>秋津1　団</t>
  </si>
  <si>
    <t>秋津2　団</t>
  </si>
  <si>
    <t>秋津3.4</t>
  </si>
  <si>
    <t>秋津5</t>
  </si>
  <si>
    <t>香澄1　団</t>
  </si>
  <si>
    <t>香澄2.3</t>
  </si>
  <si>
    <t>香澄4.5.6</t>
  </si>
  <si>
    <t>幕張西1</t>
  </si>
  <si>
    <t>幕張西2</t>
  </si>
  <si>
    <t>幕張西3</t>
  </si>
  <si>
    <t>幕張西5．6</t>
  </si>
  <si>
    <t>浜田･幕張西4</t>
  </si>
  <si>
    <t>浜田1（ｺﾛﾝﾌﾞｽｼﾃｨ）</t>
  </si>
  <si>
    <t>幕張本郷1A　</t>
  </si>
  <si>
    <t>幕張本郷1B</t>
  </si>
  <si>
    <t>幕張本郷2A　</t>
  </si>
  <si>
    <t>幕張本郷2B　</t>
  </si>
  <si>
    <t>幕張本郷3A</t>
  </si>
  <si>
    <t>幕張本郷3B</t>
  </si>
  <si>
    <t>幕張本郷5A</t>
  </si>
  <si>
    <t>幕張本郷5B</t>
  </si>
  <si>
    <t>幕張本郷7A</t>
  </si>
  <si>
    <t>幕張本郷7B</t>
  </si>
  <si>
    <t>幕張本郷7C</t>
  </si>
  <si>
    <t>幕張町1A</t>
  </si>
  <si>
    <t>幕張町1B</t>
  </si>
  <si>
    <t>幕張町3.4B</t>
  </si>
  <si>
    <t>幕張町5A</t>
  </si>
  <si>
    <t>幕張町5B</t>
  </si>
  <si>
    <t>幕張町5C</t>
  </si>
  <si>
    <t>幕張町5D</t>
  </si>
  <si>
    <t>幕張町5E</t>
  </si>
  <si>
    <t>幕張町4</t>
  </si>
  <si>
    <t>打瀬２A</t>
  </si>
  <si>
    <t>打瀬１A</t>
  </si>
  <si>
    <t>打瀬２B</t>
  </si>
  <si>
    <t>打瀬３Ａ</t>
  </si>
  <si>
    <t>打瀬3Ｂ</t>
  </si>
  <si>
    <t>打瀬１B</t>
  </si>
  <si>
    <t>打瀬１C</t>
  </si>
  <si>
    <t>若葉B（ｽｶｲﾂｸﾞﾗﾝﾄﾞﾀﾜｰ）</t>
  </si>
  <si>
    <t>並木町⑦</t>
  </si>
  <si>
    <t>木刈2</t>
  </si>
  <si>
    <t>木刈4.5</t>
  </si>
  <si>
    <t>木刈6.7</t>
  </si>
  <si>
    <t>牧の原3</t>
  </si>
  <si>
    <t>牧の原4A</t>
  </si>
  <si>
    <t>牧の原4B</t>
  </si>
  <si>
    <t>笹塚3</t>
  </si>
  <si>
    <t>千成1.2</t>
  </si>
  <si>
    <t>宮久保５A</t>
  </si>
  <si>
    <t>国府台３・４</t>
  </si>
  <si>
    <t>国府台４・５</t>
  </si>
  <si>
    <t>東国分１</t>
  </si>
  <si>
    <t>東国分２</t>
  </si>
  <si>
    <t>今井　３Ａ</t>
  </si>
  <si>
    <t>五香西1A</t>
  </si>
  <si>
    <t>五香西1B</t>
  </si>
  <si>
    <t>六実6A</t>
  </si>
  <si>
    <t>六実6B</t>
  </si>
  <si>
    <t>緑ヶ丘2</t>
  </si>
  <si>
    <t>胡録台　大畑</t>
  </si>
  <si>
    <t>胡録台　拓野公園</t>
  </si>
  <si>
    <t>胡録台　拓野緑地</t>
  </si>
  <si>
    <t>南花島3A</t>
  </si>
  <si>
    <t>南花島3B</t>
  </si>
  <si>
    <t>西1A</t>
  </si>
  <si>
    <t>西1B</t>
  </si>
  <si>
    <t>西2A</t>
  </si>
  <si>
    <t>西2B</t>
  </si>
  <si>
    <t>井野台3A</t>
  </si>
  <si>
    <t>新取手2・3A</t>
  </si>
  <si>
    <t>新取手2・3B</t>
  </si>
  <si>
    <t>戸頭4・6　団地</t>
  </si>
  <si>
    <t>戸頭6　団地</t>
  </si>
  <si>
    <t>　</t>
    <phoneticPr fontId="2"/>
  </si>
  <si>
    <t>■版別部数集計</t>
    <rPh sb="1" eb="3">
      <t>ハンベツ</t>
    </rPh>
    <rPh sb="3" eb="5">
      <t>ブスウ</t>
    </rPh>
    <rPh sb="5" eb="7">
      <t>シュウケイ</t>
    </rPh>
    <phoneticPr fontId="2"/>
  </si>
  <si>
    <t>合計</t>
    <rPh sb="0" eb="2">
      <t>ゴウケイ</t>
    </rPh>
    <phoneticPr fontId="2"/>
  </si>
  <si>
    <t>■エリアグループ別部数集計</t>
    <rPh sb="8" eb="9">
      <t>ベツ</t>
    </rPh>
    <rPh sb="9" eb="11">
      <t>ブスウ</t>
    </rPh>
    <rPh sb="11" eb="13">
      <t>シュウケイ</t>
    </rPh>
    <phoneticPr fontId="2"/>
  </si>
  <si>
    <t>支社</t>
    <rPh sb="0" eb="2">
      <t>シシャ</t>
    </rPh>
    <phoneticPr fontId="2"/>
  </si>
  <si>
    <t>版</t>
    <rPh sb="0" eb="1">
      <t>ハン</t>
    </rPh>
    <phoneticPr fontId="2"/>
  </si>
  <si>
    <t>詳細エリアコード</t>
  </si>
  <si>
    <t>版名</t>
  </si>
  <si>
    <t>エリア
グループ名</t>
  </si>
  <si>
    <t>詳細エリア名</t>
  </si>
  <si>
    <t>支社名</t>
  </si>
  <si>
    <t>市区町村</t>
  </si>
  <si>
    <t>部数</t>
  </si>
  <si>
    <t>八千代台</t>
  </si>
  <si>
    <t>東葉</t>
  </si>
  <si>
    <t>佐倉西</t>
  </si>
  <si>
    <t>船橋東</t>
  </si>
  <si>
    <t>習志野西</t>
  </si>
  <si>
    <t>幕張</t>
  </si>
  <si>
    <t>富里・八街</t>
  </si>
  <si>
    <t>千葉ＮＴ</t>
  </si>
  <si>
    <t>佐倉東・酒々井</t>
  </si>
  <si>
    <t>船橋中央</t>
  </si>
  <si>
    <t>船橋南</t>
  </si>
  <si>
    <t>船橋北</t>
  </si>
  <si>
    <t>船橋西</t>
  </si>
  <si>
    <t>美浜</t>
  </si>
  <si>
    <t>千葉北</t>
  </si>
  <si>
    <t>若葉</t>
  </si>
  <si>
    <t>千葉中央</t>
  </si>
  <si>
    <t>蘇我</t>
  </si>
  <si>
    <t>千葉南</t>
  </si>
  <si>
    <t>木更津・袖ヶ浦</t>
  </si>
  <si>
    <t>八柱・五香</t>
  </si>
  <si>
    <t>新松戸・北小金</t>
  </si>
  <si>
    <t>松戸駅周辺</t>
  </si>
  <si>
    <t>柏中央</t>
  </si>
  <si>
    <t>柏西</t>
  </si>
  <si>
    <t>柏南</t>
  </si>
  <si>
    <t>柏北</t>
  </si>
  <si>
    <t>我孫子</t>
  </si>
  <si>
    <t>野田</t>
  </si>
  <si>
    <t>取手・守谷</t>
  </si>
  <si>
    <t/>
  </si>
  <si>
    <t>エリアコード</t>
    <phoneticPr fontId="2"/>
  </si>
  <si>
    <t>版ID</t>
    <rPh sb="0" eb="1">
      <t>ハン</t>
    </rPh>
    <phoneticPr fontId="2"/>
  </si>
  <si>
    <t>エリア表順</t>
  </si>
  <si>
    <t>No.</t>
  </si>
  <si>
    <t>000001</t>
  </si>
  <si>
    <t>000002</t>
  </si>
  <si>
    <t>000003</t>
  </si>
  <si>
    <t>000004</t>
  </si>
  <si>
    <t>000005</t>
  </si>
  <si>
    <t>000006</t>
  </si>
  <si>
    <t>000007</t>
  </si>
  <si>
    <t>000008</t>
  </si>
  <si>
    <t>000009</t>
  </si>
  <si>
    <t>000010</t>
  </si>
  <si>
    <t>000011</t>
  </si>
  <si>
    <t>000012</t>
  </si>
  <si>
    <t>000013</t>
  </si>
  <si>
    <t>000014</t>
  </si>
  <si>
    <t>000015</t>
  </si>
  <si>
    <t>000016</t>
  </si>
  <si>
    <t>000017</t>
  </si>
  <si>
    <t>000018</t>
  </si>
  <si>
    <t>000019</t>
  </si>
  <si>
    <t>八千代台南1Ｂ</t>
  </si>
  <si>
    <t>000020</t>
  </si>
  <si>
    <t>000021</t>
  </si>
  <si>
    <t>000022</t>
  </si>
  <si>
    <t>000023</t>
  </si>
  <si>
    <t>000024</t>
  </si>
  <si>
    <t>000025</t>
  </si>
  <si>
    <t>000026</t>
  </si>
  <si>
    <t>000027</t>
  </si>
  <si>
    <t>000028</t>
  </si>
  <si>
    <t>000029</t>
  </si>
  <si>
    <t>000030</t>
  </si>
  <si>
    <t>000031</t>
  </si>
  <si>
    <t>000032</t>
  </si>
  <si>
    <t>000033</t>
  </si>
  <si>
    <t>000034</t>
  </si>
  <si>
    <t>000035</t>
  </si>
  <si>
    <t>000036</t>
  </si>
  <si>
    <t>000037</t>
  </si>
  <si>
    <t>000038</t>
  </si>
  <si>
    <t>000039</t>
  </si>
  <si>
    <t>000040</t>
  </si>
  <si>
    <t>000041</t>
  </si>
  <si>
    <t>000042</t>
  </si>
  <si>
    <t>000043</t>
  </si>
  <si>
    <t>000044</t>
  </si>
  <si>
    <t>000045</t>
  </si>
  <si>
    <t>000046</t>
  </si>
  <si>
    <t>000047</t>
  </si>
  <si>
    <t>000048</t>
  </si>
  <si>
    <t>000049</t>
  </si>
  <si>
    <t>000050</t>
  </si>
  <si>
    <t>000051</t>
  </si>
  <si>
    <t>000052</t>
  </si>
  <si>
    <t>000053</t>
  </si>
  <si>
    <t>000054</t>
  </si>
  <si>
    <t>000055</t>
  </si>
  <si>
    <t>000056</t>
  </si>
  <si>
    <t>000057</t>
  </si>
  <si>
    <t>000058</t>
  </si>
  <si>
    <t>000075</t>
  </si>
  <si>
    <t>000059</t>
  </si>
  <si>
    <t>000060</t>
  </si>
  <si>
    <t>000061</t>
  </si>
  <si>
    <t>000062</t>
  </si>
  <si>
    <t>000063</t>
  </si>
  <si>
    <t>000064</t>
  </si>
  <si>
    <t>000065</t>
  </si>
  <si>
    <t>000067</t>
  </si>
  <si>
    <t>000068</t>
  </si>
  <si>
    <t>000069</t>
  </si>
  <si>
    <t>000074</t>
  </si>
  <si>
    <t>000070</t>
  </si>
  <si>
    <t>000071</t>
  </si>
  <si>
    <t>000072</t>
  </si>
  <si>
    <t>000073</t>
  </si>
  <si>
    <t>001001</t>
  </si>
  <si>
    <t>001002</t>
  </si>
  <si>
    <t>001003</t>
  </si>
  <si>
    <t>001004</t>
  </si>
  <si>
    <t>001005</t>
  </si>
  <si>
    <t>001006</t>
  </si>
  <si>
    <t>001082</t>
  </si>
  <si>
    <t>001007</t>
  </si>
  <si>
    <t>001079</t>
  </si>
  <si>
    <t>001089</t>
  </si>
  <si>
    <t>001008</t>
  </si>
  <si>
    <t>001009</t>
  </si>
  <si>
    <t>001078</t>
  </si>
  <si>
    <t>001010</t>
  </si>
  <si>
    <t>001084</t>
  </si>
  <si>
    <t>001016</t>
  </si>
  <si>
    <t>001017</t>
  </si>
  <si>
    <t>001018</t>
  </si>
  <si>
    <t>001019</t>
  </si>
  <si>
    <t>001094</t>
  </si>
  <si>
    <t>001011</t>
  </si>
  <si>
    <t>001012</t>
  </si>
  <si>
    <t>001013</t>
  </si>
  <si>
    <t>001014</t>
  </si>
  <si>
    <t>001015</t>
  </si>
  <si>
    <t>001088</t>
  </si>
  <si>
    <t>001090</t>
  </si>
  <si>
    <t>001083</t>
  </si>
  <si>
    <t>001091</t>
  </si>
  <si>
    <t>001092</t>
  </si>
  <si>
    <t>001093</t>
  </si>
  <si>
    <t>001020</t>
  </si>
  <si>
    <t>001021</t>
  </si>
  <si>
    <t>001022</t>
  </si>
  <si>
    <t>001023</t>
  </si>
  <si>
    <t>001024</t>
  </si>
  <si>
    <t>001025</t>
  </si>
  <si>
    <t>001026</t>
  </si>
  <si>
    <t>001027</t>
  </si>
  <si>
    <t>001028</t>
  </si>
  <si>
    <t>001029</t>
  </si>
  <si>
    <t>001095</t>
  </si>
  <si>
    <t>001030</t>
  </si>
  <si>
    <t>001031</t>
  </si>
  <si>
    <t>001032</t>
  </si>
  <si>
    <t>001033</t>
  </si>
  <si>
    <t>001086</t>
  </si>
  <si>
    <t>001077</t>
  </si>
  <si>
    <t>001034</t>
  </si>
  <si>
    <t>001035</t>
  </si>
  <si>
    <t>001036</t>
  </si>
  <si>
    <t>001037</t>
  </si>
  <si>
    <t>001038</t>
  </si>
  <si>
    <t>001080</t>
  </si>
  <si>
    <t>001039</t>
  </si>
  <si>
    <t>001040</t>
  </si>
  <si>
    <t>001041</t>
  </si>
  <si>
    <t>001042</t>
  </si>
  <si>
    <t>001043</t>
  </si>
  <si>
    <t>001085</t>
  </si>
  <si>
    <t>001044</t>
  </si>
  <si>
    <t>001045</t>
  </si>
  <si>
    <t>001046</t>
  </si>
  <si>
    <t>001047</t>
  </si>
  <si>
    <t>001048</t>
  </si>
  <si>
    <t>001049</t>
  </si>
  <si>
    <t>001050</t>
  </si>
  <si>
    <t>001051</t>
  </si>
  <si>
    <t>001052</t>
  </si>
  <si>
    <t>001053</t>
  </si>
  <si>
    <t>001054</t>
  </si>
  <si>
    <t>001055</t>
  </si>
  <si>
    <t>001056</t>
  </si>
  <si>
    <t>001057</t>
  </si>
  <si>
    <t>001058</t>
  </si>
  <si>
    <t>001059</t>
  </si>
  <si>
    <t>001087</t>
  </si>
  <si>
    <t>001060</t>
  </si>
  <si>
    <t>001061</t>
  </si>
  <si>
    <t>001062</t>
  </si>
  <si>
    <t>001063</t>
  </si>
  <si>
    <t>001064</t>
  </si>
  <si>
    <t>001065</t>
  </si>
  <si>
    <t>001066</t>
  </si>
  <si>
    <t>001067</t>
  </si>
  <si>
    <t>001068</t>
  </si>
  <si>
    <t>001069</t>
  </si>
  <si>
    <t>001070</t>
  </si>
  <si>
    <t>001071</t>
  </si>
  <si>
    <t>001072</t>
  </si>
  <si>
    <t>001073</t>
  </si>
  <si>
    <t>001074</t>
  </si>
  <si>
    <t>001081</t>
  </si>
  <si>
    <t>002001</t>
  </si>
  <si>
    <t>002002</t>
  </si>
  <si>
    <t>002003</t>
  </si>
  <si>
    <t>002004</t>
  </si>
  <si>
    <t>002005</t>
  </si>
  <si>
    <t>002006</t>
  </si>
  <si>
    <t>002007</t>
  </si>
  <si>
    <t>002008</t>
  </si>
  <si>
    <t>002078</t>
  </si>
  <si>
    <t>002009</t>
  </si>
  <si>
    <t>002010</t>
  </si>
  <si>
    <t>002011</t>
  </si>
  <si>
    <t>002012</t>
  </si>
  <si>
    <t>002013</t>
  </si>
  <si>
    <t>002014</t>
  </si>
  <si>
    <t>002015</t>
  </si>
  <si>
    <t>002016</t>
  </si>
  <si>
    <t>002017</t>
  </si>
  <si>
    <t>002018</t>
  </si>
  <si>
    <t>002019</t>
  </si>
  <si>
    <t>002020</t>
  </si>
  <si>
    <t>002076</t>
  </si>
  <si>
    <t>002021</t>
  </si>
  <si>
    <t>002022</t>
  </si>
  <si>
    <t>002073</t>
  </si>
  <si>
    <t>002023</t>
  </si>
  <si>
    <t>002024</t>
  </si>
  <si>
    <t>002025</t>
  </si>
  <si>
    <t>002026</t>
  </si>
  <si>
    <t>002027</t>
  </si>
  <si>
    <t>002028</t>
  </si>
  <si>
    <t>002029</t>
  </si>
  <si>
    <t>002077</t>
  </si>
  <si>
    <t>002030</t>
  </si>
  <si>
    <t>002031</t>
  </si>
  <si>
    <t>002032</t>
  </si>
  <si>
    <t>002033</t>
  </si>
  <si>
    <t>002034</t>
  </si>
  <si>
    <t>002035</t>
  </si>
  <si>
    <t>002036</t>
  </si>
  <si>
    <t>002037</t>
  </si>
  <si>
    <t>002038</t>
  </si>
  <si>
    <t>002039</t>
  </si>
  <si>
    <t>002040</t>
  </si>
  <si>
    <t>002041</t>
  </si>
  <si>
    <t>002042</t>
  </si>
  <si>
    <t>002043</t>
  </si>
  <si>
    <t>002044</t>
  </si>
  <si>
    <t>002045</t>
  </si>
  <si>
    <t>002046</t>
  </si>
  <si>
    <t>002047</t>
  </si>
  <si>
    <t>002048</t>
  </si>
  <si>
    <t>002049</t>
  </si>
  <si>
    <t>002050</t>
  </si>
  <si>
    <t>002051</t>
  </si>
  <si>
    <t>002052</t>
  </si>
  <si>
    <t>002053</t>
  </si>
  <si>
    <t>002054</t>
  </si>
  <si>
    <t>002055</t>
  </si>
  <si>
    <t>002056</t>
  </si>
  <si>
    <t>002057</t>
  </si>
  <si>
    <t>002058</t>
  </si>
  <si>
    <t>002059</t>
  </si>
  <si>
    <t>002060</t>
  </si>
  <si>
    <t>002061</t>
  </si>
  <si>
    <t>002062</t>
  </si>
  <si>
    <t>002063</t>
  </si>
  <si>
    <t>002064</t>
  </si>
  <si>
    <t>002065</t>
  </si>
  <si>
    <t>002066</t>
  </si>
  <si>
    <t>002067</t>
  </si>
  <si>
    <t>002068</t>
  </si>
  <si>
    <t>002075</t>
  </si>
  <si>
    <t>002074</t>
  </si>
  <si>
    <t>002069</t>
  </si>
  <si>
    <t>002070</t>
  </si>
  <si>
    <t>002071</t>
  </si>
  <si>
    <t>002072</t>
  </si>
  <si>
    <t>013001</t>
  </si>
  <si>
    <t>013002</t>
  </si>
  <si>
    <t>013003</t>
  </si>
  <si>
    <t>013004</t>
  </si>
  <si>
    <t>013005</t>
  </si>
  <si>
    <t>013006</t>
  </si>
  <si>
    <t>013007</t>
  </si>
  <si>
    <t>013008</t>
  </si>
  <si>
    <t>013009</t>
  </si>
  <si>
    <t>013010</t>
  </si>
  <si>
    <t>013011</t>
  </si>
  <si>
    <t>013012</t>
  </si>
  <si>
    <t>013013</t>
  </si>
  <si>
    <t>013014</t>
  </si>
  <si>
    <t>013015</t>
  </si>
  <si>
    <t>013016</t>
  </si>
  <si>
    <t>013017</t>
  </si>
  <si>
    <t>013018</t>
  </si>
  <si>
    <t>013019</t>
  </si>
  <si>
    <t>013065</t>
  </si>
  <si>
    <t>013020</t>
  </si>
  <si>
    <t>013021</t>
  </si>
  <si>
    <t>013022</t>
  </si>
  <si>
    <t>013023</t>
  </si>
  <si>
    <t>013067</t>
  </si>
  <si>
    <t>013024</t>
  </si>
  <si>
    <t>013025</t>
  </si>
  <si>
    <t>013026</t>
  </si>
  <si>
    <t>013027</t>
  </si>
  <si>
    <t>013028</t>
  </si>
  <si>
    <t>013029</t>
  </si>
  <si>
    <t>013030</t>
  </si>
  <si>
    <t>013031</t>
  </si>
  <si>
    <t>013032</t>
  </si>
  <si>
    <t>013033</t>
  </si>
  <si>
    <t>013034</t>
  </si>
  <si>
    <t>013035</t>
  </si>
  <si>
    <t>013036</t>
  </si>
  <si>
    <t>013038</t>
  </si>
  <si>
    <t>013039</t>
  </si>
  <si>
    <t>013040</t>
  </si>
  <si>
    <t>013041</t>
  </si>
  <si>
    <t>013042</t>
  </si>
  <si>
    <t>013043</t>
  </si>
  <si>
    <t>013044</t>
  </si>
  <si>
    <t>013045</t>
  </si>
  <si>
    <t>013066</t>
  </si>
  <si>
    <t>013046</t>
  </si>
  <si>
    <t>013064</t>
  </si>
  <si>
    <t>013047</t>
  </si>
  <si>
    <t>013063</t>
  </si>
  <si>
    <t>013048</t>
  </si>
  <si>
    <t>013049</t>
  </si>
  <si>
    <t>013050</t>
  </si>
  <si>
    <t>013051</t>
  </si>
  <si>
    <t>013052</t>
  </si>
  <si>
    <t>013053</t>
  </si>
  <si>
    <t>013054</t>
  </si>
  <si>
    <t>013055</t>
  </si>
  <si>
    <t>013056</t>
  </si>
  <si>
    <t>013057</t>
  </si>
  <si>
    <t>013058</t>
  </si>
  <si>
    <t>013059</t>
  </si>
  <si>
    <t>013060</t>
  </si>
  <si>
    <t>013061</t>
  </si>
  <si>
    <t>013062</t>
  </si>
  <si>
    <t>014001</t>
  </si>
  <si>
    <t>014002</t>
  </si>
  <si>
    <t>014003</t>
  </si>
  <si>
    <t>014004</t>
  </si>
  <si>
    <t>014005</t>
  </si>
  <si>
    <t>014006</t>
  </si>
  <si>
    <t>014007</t>
  </si>
  <si>
    <t>014008</t>
  </si>
  <si>
    <t>014009</t>
  </si>
  <si>
    <t>014010</t>
  </si>
  <si>
    <t>014011</t>
  </si>
  <si>
    <t>014012</t>
  </si>
  <si>
    <t>014013</t>
  </si>
  <si>
    <t>014014</t>
  </si>
  <si>
    <t>014074</t>
  </si>
  <si>
    <t>014015</t>
  </si>
  <si>
    <t>014016</t>
  </si>
  <si>
    <t>014017</t>
  </si>
  <si>
    <t>014018</t>
  </si>
  <si>
    <t>014019</t>
  </si>
  <si>
    <t>014078</t>
  </si>
  <si>
    <t>014020</t>
  </si>
  <si>
    <t>014021</t>
  </si>
  <si>
    <t>014022</t>
  </si>
  <si>
    <t>014023</t>
  </si>
  <si>
    <t>014024</t>
  </si>
  <si>
    <t>014025</t>
  </si>
  <si>
    <t>014026</t>
  </si>
  <si>
    <t>014027</t>
  </si>
  <si>
    <t>014028</t>
  </si>
  <si>
    <t>014029</t>
  </si>
  <si>
    <t>014030</t>
  </si>
  <si>
    <t>014031</t>
  </si>
  <si>
    <t>014032</t>
  </si>
  <si>
    <t>014033</t>
  </si>
  <si>
    <t>014034</t>
  </si>
  <si>
    <t>014035</t>
  </si>
  <si>
    <t>014036</t>
  </si>
  <si>
    <t>014037</t>
  </si>
  <si>
    <t>014038</t>
  </si>
  <si>
    <t>014039</t>
  </si>
  <si>
    <t>014040</t>
  </si>
  <si>
    <t>014041</t>
  </si>
  <si>
    <t>014042</t>
  </si>
  <si>
    <t>014043</t>
  </si>
  <si>
    <t>014044</t>
  </si>
  <si>
    <t>014045</t>
  </si>
  <si>
    <t>014046</t>
  </si>
  <si>
    <t>014047</t>
  </si>
  <si>
    <t>014048</t>
  </si>
  <si>
    <t>014049</t>
  </si>
  <si>
    <t>014050</t>
  </si>
  <si>
    <t>014051</t>
  </si>
  <si>
    <t>014052</t>
  </si>
  <si>
    <t>014053</t>
  </si>
  <si>
    <t>014054</t>
  </si>
  <si>
    <t>014055</t>
  </si>
  <si>
    <t>014056</t>
  </si>
  <si>
    <t>014057</t>
  </si>
  <si>
    <t>014058</t>
  </si>
  <si>
    <t>014059</t>
  </si>
  <si>
    <t>014060</t>
  </si>
  <si>
    <t>014061</t>
  </si>
  <si>
    <t>014062</t>
  </si>
  <si>
    <t>014063</t>
  </si>
  <si>
    <t>014064</t>
  </si>
  <si>
    <t>014065</t>
  </si>
  <si>
    <t>014066</t>
  </si>
  <si>
    <t>014067</t>
  </si>
  <si>
    <t>014068</t>
  </si>
  <si>
    <t>014069</t>
  </si>
  <si>
    <t>014070</t>
  </si>
  <si>
    <t>014071</t>
  </si>
  <si>
    <t>014072</t>
  </si>
  <si>
    <t>014073</t>
  </si>
  <si>
    <t>014075</t>
  </si>
  <si>
    <t>014077</t>
  </si>
  <si>
    <t>014076</t>
  </si>
  <si>
    <t>015001</t>
  </si>
  <si>
    <t>015002</t>
  </si>
  <si>
    <t>015003</t>
  </si>
  <si>
    <t>015004</t>
  </si>
  <si>
    <t>015005</t>
  </si>
  <si>
    <t>015006</t>
  </si>
  <si>
    <t>015007</t>
  </si>
  <si>
    <t>015008</t>
  </si>
  <si>
    <t>015009</t>
  </si>
  <si>
    <t>015010</t>
  </si>
  <si>
    <t>015011</t>
  </si>
  <si>
    <t>015012</t>
  </si>
  <si>
    <t>015013</t>
  </si>
  <si>
    <t>015014</t>
  </si>
  <si>
    <t>015015</t>
  </si>
  <si>
    <t>015016</t>
  </si>
  <si>
    <t>015017</t>
  </si>
  <si>
    <t>015018</t>
  </si>
  <si>
    <t>015019</t>
  </si>
  <si>
    <t>015020</t>
  </si>
  <si>
    <t>015021</t>
  </si>
  <si>
    <t>015022</t>
  </si>
  <si>
    <t>015023</t>
  </si>
  <si>
    <t>015024</t>
  </si>
  <si>
    <t>015025</t>
  </si>
  <si>
    <t>015026</t>
  </si>
  <si>
    <t>015027</t>
  </si>
  <si>
    <t>015028</t>
  </si>
  <si>
    <t>015029</t>
  </si>
  <si>
    <t>015030</t>
  </si>
  <si>
    <t>015031</t>
  </si>
  <si>
    <t>015032</t>
  </si>
  <si>
    <t>015033</t>
  </si>
  <si>
    <t>015034</t>
  </si>
  <si>
    <t>015035</t>
  </si>
  <si>
    <t>015036</t>
  </si>
  <si>
    <t>015037</t>
  </si>
  <si>
    <t>015038</t>
  </si>
  <si>
    <t>015039</t>
  </si>
  <si>
    <t>015040</t>
  </si>
  <si>
    <t>015041</t>
  </si>
  <si>
    <t>015042</t>
  </si>
  <si>
    <t>015043</t>
  </si>
  <si>
    <t>015044</t>
  </si>
  <si>
    <t>015045</t>
  </si>
  <si>
    <t>015056</t>
  </si>
  <si>
    <t>015046</t>
  </si>
  <si>
    <t>015047</t>
  </si>
  <si>
    <t>015048</t>
  </si>
  <si>
    <t>015049</t>
  </si>
  <si>
    <t>015050</t>
  </si>
  <si>
    <t>015051</t>
  </si>
  <si>
    <t>015052</t>
  </si>
  <si>
    <t>015053</t>
  </si>
  <si>
    <t>015054</t>
  </si>
  <si>
    <t>015055</t>
  </si>
  <si>
    <t>016001</t>
  </si>
  <si>
    <t>016002</t>
  </si>
  <si>
    <t>016052</t>
  </si>
  <si>
    <t>016056</t>
  </si>
  <si>
    <t>016003</t>
  </si>
  <si>
    <t>016004</t>
  </si>
  <si>
    <t>016005</t>
  </si>
  <si>
    <t>016006</t>
  </si>
  <si>
    <t>016007</t>
  </si>
  <si>
    <t>016008</t>
  </si>
  <si>
    <t>016054</t>
  </si>
  <si>
    <t>016051</t>
  </si>
  <si>
    <t>016053</t>
  </si>
  <si>
    <t>016009</t>
  </si>
  <si>
    <t>016010</t>
  </si>
  <si>
    <t>016011</t>
  </si>
  <si>
    <t>016012</t>
  </si>
  <si>
    <t>016013</t>
  </si>
  <si>
    <t>016014</t>
  </si>
  <si>
    <t>016015</t>
  </si>
  <si>
    <t>016016</t>
  </si>
  <si>
    <t>016017</t>
  </si>
  <si>
    <t>016018</t>
  </si>
  <si>
    <t>016019</t>
  </si>
  <si>
    <t>016020</t>
  </si>
  <si>
    <t>016021</t>
  </si>
  <si>
    <t>016022</t>
  </si>
  <si>
    <t>016023</t>
  </si>
  <si>
    <t>016055</t>
  </si>
  <si>
    <t>016024</t>
  </si>
  <si>
    <t>016025</t>
  </si>
  <si>
    <t>016026</t>
  </si>
  <si>
    <t>016027</t>
  </si>
  <si>
    <t>016057</t>
  </si>
  <si>
    <t>016028</t>
  </si>
  <si>
    <t>016029</t>
  </si>
  <si>
    <t>016030</t>
  </si>
  <si>
    <t>016031</t>
  </si>
  <si>
    <t>016032</t>
  </si>
  <si>
    <t>016033</t>
  </si>
  <si>
    <t>016034</t>
  </si>
  <si>
    <t>016035</t>
  </si>
  <si>
    <t>016058</t>
  </si>
  <si>
    <t>016036</t>
  </si>
  <si>
    <t>016037</t>
  </si>
  <si>
    <t>016038</t>
  </si>
  <si>
    <t>016039</t>
  </si>
  <si>
    <t>016040</t>
  </si>
  <si>
    <t>016041</t>
  </si>
  <si>
    <t>016042</t>
  </si>
  <si>
    <t>016043</t>
  </si>
  <si>
    <t>016044</t>
  </si>
  <si>
    <t>016045</t>
  </si>
  <si>
    <t>016046</t>
  </si>
  <si>
    <t>016047</t>
  </si>
  <si>
    <t>016048</t>
  </si>
  <si>
    <t>016049</t>
  </si>
  <si>
    <t>016050</t>
  </si>
  <si>
    <t>017001</t>
  </si>
  <si>
    <t>017002</t>
  </si>
  <si>
    <t>017003</t>
  </si>
  <si>
    <t>017004</t>
  </si>
  <si>
    <t>017005</t>
  </si>
  <si>
    <t>017042</t>
  </si>
  <si>
    <t>017006</t>
  </si>
  <si>
    <t>017007</t>
  </si>
  <si>
    <t>017008</t>
  </si>
  <si>
    <t>017009</t>
  </si>
  <si>
    <t>017010</t>
  </si>
  <si>
    <t>017011</t>
  </si>
  <si>
    <t>017012</t>
  </si>
  <si>
    <t>017013</t>
  </si>
  <si>
    <t>017014</t>
  </si>
  <si>
    <t>017015</t>
  </si>
  <si>
    <t>017016</t>
  </si>
  <si>
    <t>017017</t>
  </si>
  <si>
    <t>017018</t>
  </si>
  <si>
    <t>017019</t>
  </si>
  <si>
    <t>017020</t>
  </si>
  <si>
    <t>017021</t>
  </si>
  <si>
    <t>017022</t>
  </si>
  <si>
    <t>017023</t>
  </si>
  <si>
    <t>017024</t>
  </si>
  <si>
    <t>017025</t>
  </si>
  <si>
    <t>017026</t>
  </si>
  <si>
    <t>017027</t>
  </si>
  <si>
    <t>017028</t>
  </si>
  <si>
    <t>017029</t>
  </si>
  <si>
    <t>017030</t>
  </si>
  <si>
    <t>017048</t>
  </si>
  <si>
    <t>017031</t>
  </si>
  <si>
    <t>017032</t>
  </si>
  <si>
    <t>017033</t>
  </si>
  <si>
    <t>017034</t>
  </si>
  <si>
    <t>017041</t>
  </si>
  <si>
    <t>017035</t>
  </si>
  <si>
    <t>017036</t>
  </si>
  <si>
    <t>017037</t>
  </si>
  <si>
    <t>017038</t>
  </si>
  <si>
    <t>017045</t>
  </si>
  <si>
    <t>017039</t>
  </si>
  <si>
    <t>017040</t>
  </si>
  <si>
    <t>017043</t>
  </si>
  <si>
    <t>017044</t>
  </si>
  <si>
    <t>017046</t>
  </si>
  <si>
    <t>017047</t>
  </si>
  <si>
    <t>017049</t>
  </si>
  <si>
    <t>020001</t>
  </si>
  <si>
    <t>020002</t>
  </si>
  <si>
    <t>吾妻2 北団地</t>
  </si>
  <si>
    <t>020087</t>
  </si>
  <si>
    <t>吾妻2 南団地</t>
  </si>
  <si>
    <t>020003</t>
  </si>
  <si>
    <t>020004</t>
  </si>
  <si>
    <t>020005</t>
  </si>
  <si>
    <t>020006</t>
  </si>
  <si>
    <t>加良部4.5(団)</t>
  </si>
  <si>
    <t>020007</t>
  </si>
  <si>
    <t>020084</t>
  </si>
  <si>
    <t>020082</t>
  </si>
  <si>
    <t>020083</t>
  </si>
  <si>
    <t>020008</t>
  </si>
  <si>
    <t>020009</t>
  </si>
  <si>
    <t>020010</t>
  </si>
  <si>
    <t>020011</t>
  </si>
  <si>
    <t>020012</t>
  </si>
  <si>
    <t>020013</t>
  </si>
  <si>
    <t>020014</t>
  </si>
  <si>
    <t>020015</t>
  </si>
  <si>
    <t>020016</t>
  </si>
  <si>
    <t>020017</t>
  </si>
  <si>
    <t>020018</t>
  </si>
  <si>
    <t>020019</t>
  </si>
  <si>
    <t>020020</t>
  </si>
  <si>
    <t>020021</t>
  </si>
  <si>
    <t>中台3(団)</t>
  </si>
  <si>
    <t>020022</t>
  </si>
  <si>
    <t>020023</t>
  </si>
  <si>
    <t>020024</t>
  </si>
  <si>
    <t>020025</t>
  </si>
  <si>
    <t>020026</t>
  </si>
  <si>
    <t>020027</t>
  </si>
  <si>
    <t>020028</t>
  </si>
  <si>
    <t>020029</t>
  </si>
  <si>
    <t>020030</t>
  </si>
  <si>
    <t>020031</t>
  </si>
  <si>
    <t>020032</t>
  </si>
  <si>
    <t>020033</t>
  </si>
  <si>
    <t xml:space="preserve">飯田町① </t>
  </si>
  <si>
    <t>020034</t>
  </si>
  <si>
    <t>020035</t>
  </si>
  <si>
    <t>020036</t>
  </si>
  <si>
    <t>020037</t>
  </si>
  <si>
    <t>020038</t>
  </si>
  <si>
    <t>公津の杜2A</t>
  </si>
  <si>
    <t>020085</t>
  </si>
  <si>
    <t>公津の杜2B</t>
  </si>
  <si>
    <t>020039</t>
  </si>
  <si>
    <t>公津の杜3市場</t>
  </si>
  <si>
    <t>020040</t>
  </si>
  <si>
    <t>020086</t>
  </si>
  <si>
    <t>020041</t>
  </si>
  <si>
    <t>020042</t>
  </si>
  <si>
    <t>020043</t>
  </si>
  <si>
    <t>020044</t>
  </si>
  <si>
    <t>020045</t>
  </si>
  <si>
    <t>020089</t>
  </si>
  <si>
    <t>020090</t>
  </si>
  <si>
    <t>020046</t>
  </si>
  <si>
    <t>020047</t>
  </si>
  <si>
    <t>020048</t>
  </si>
  <si>
    <t>020049</t>
  </si>
  <si>
    <t>020050</t>
  </si>
  <si>
    <t>020051</t>
  </si>
  <si>
    <t>020052</t>
  </si>
  <si>
    <t>020053</t>
  </si>
  <si>
    <t>020054</t>
  </si>
  <si>
    <t>020055</t>
  </si>
  <si>
    <t>020056</t>
  </si>
  <si>
    <t>020057</t>
  </si>
  <si>
    <t>020058</t>
  </si>
  <si>
    <t>020059</t>
  </si>
  <si>
    <t>020060</t>
  </si>
  <si>
    <t>020061</t>
  </si>
  <si>
    <t>020062</t>
  </si>
  <si>
    <t>020063</t>
  </si>
  <si>
    <t>020064</t>
  </si>
  <si>
    <t>020088</t>
  </si>
  <si>
    <t>020065</t>
  </si>
  <si>
    <t>020066</t>
  </si>
  <si>
    <t>020067</t>
  </si>
  <si>
    <t>020068</t>
  </si>
  <si>
    <t>020069</t>
  </si>
  <si>
    <t>安食台4</t>
  </si>
  <si>
    <t>020070</t>
  </si>
  <si>
    <t>020071</t>
  </si>
  <si>
    <t>020072</t>
  </si>
  <si>
    <t>020073</t>
  </si>
  <si>
    <t>020074</t>
  </si>
  <si>
    <t>020075</t>
  </si>
  <si>
    <t>020076</t>
  </si>
  <si>
    <t>020077</t>
  </si>
  <si>
    <t>020078</t>
  </si>
  <si>
    <t>020079</t>
  </si>
  <si>
    <t>020080</t>
  </si>
  <si>
    <t>020081</t>
  </si>
  <si>
    <t>024001</t>
  </si>
  <si>
    <t>024002</t>
  </si>
  <si>
    <t>泉台２丁目</t>
  </si>
  <si>
    <t>024003</t>
  </si>
  <si>
    <t>泉台３丁目</t>
  </si>
  <si>
    <t>024004</t>
  </si>
  <si>
    <t>024005</t>
  </si>
  <si>
    <t>024006</t>
  </si>
  <si>
    <t>024007</t>
  </si>
  <si>
    <t>024008</t>
  </si>
  <si>
    <t>024009</t>
  </si>
  <si>
    <t>024010</t>
  </si>
  <si>
    <t>024011</t>
  </si>
  <si>
    <t>024014</t>
  </si>
  <si>
    <t>024016</t>
  </si>
  <si>
    <t>希望が丘</t>
  </si>
  <si>
    <t>024018</t>
  </si>
  <si>
    <t>文違新栄ＮＴ</t>
  </si>
  <si>
    <t>024019</t>
  </si>
  <si>
    <t>文違ＮＴ① 宮ノ下</t>
  </si>
  <si>
    <t>024020</t>
  </si>
  <si>
    <t>文違ＮＴ② 集会所</t>
  </si>
  <si>
    <t>024021</t>
  </si>
  <si>
    <t>文違ＮＴ③ 六町歩</t>
  </si>
  <si>
    <t>024022</t>
  </si>
  <si>
    <t>文違ＮＴ④ 第一幼稚園</t>
  </si>
  <si>
    <t>024023</t>
  </si>
  <si>
    <t>八街Ａ（八街ほ）</t>
  </si>
  <si>
    <t>024024</t>
  </si>
  <si>
    <t>024025</t>
  </si>
  <si>
    <t>024026</t>
  </si>
  <si>
    <t>024027</t>
  </si>
  <si>
    <t>024028</t>
  </si>
  <si>
    <t>024029</t>
  </si>
  <si>
    <t>024030</t>
  </si>
  <si>
    <t>024031</t>
  </si>
  <si>
    <t>024032</t>
  </si>
  <si>
    <t>024033</t>
  </si>
  <si>
    <t>024034</t>
  </si>
  <si>
    <t>024035</t>
  </si>
  <si>
    <t>024036</t>
  </si>
  <si>
    <t>024052</t>
  </si>
  <si>
    <t>024037</t>
  </si>
  <si>
    <t>024038</t>
  </si>
  <si>
    <t>024039</t>
  </si>
  <si>
    <t>024040</t>
  </si>
  <si>
    <t>024041</t>
  </si>
  <si>
    <t>024042</t>
  </si>
  <si>
    <t>東七栄NT</t>
  </si>
  <si>
    <t>024043</t>
  </si>
  <si>
    <t>ﾌｧﾐﾘーﾀｳﾝ富里</t>
  </si>
  <si>
    <t>024044</t>
  </si>
  <si>
    <t>立沢　</t>
  </si>
  <si>
    <t>024046</t>
  </si>
  <si>
    <t>024047</t>
  </si>
  <si>
    <t>024048</t>
  </si>
  <si>
    <t>024049</t>
  </si>
  <si>
    <t>024055</t>
  </si>
  <si>
    <t>024056</t>
  </si>
  <si>
    <t>024050</t>
  </si>
  <si>
    <t>024053</t>
  </si>
  <si>
    <t>024057</t>
  </si>
  <si>
    <t>024058</t>
  </si>
  <si>
    <t>024051</t>
  </si>
  <si>
    <t>024054</t>
  </si>
  <si>
    <t>022001</t>
  </si>
  <si>
    <t>022002</t>
  </si>
  <si>
    <t>022070</t>
  </si>
  <si>
    <t>022003</t>
  </si>
  <si>
    <t>022004</t>
  </si>
  <si>
    <t>小林浅間1.2</t>
  </si>
  <si>
    <t>022005</t>
  </si>
  <si>
    <t>022006</t>
  </si>
  <si>
    <t>022007</t>
  </si>
  <si>
    <t>022008</t>
  </si>
  <si>
    <t>022009</t>
  </si>
  <si>
    <t>022010</t>
  </si>
  <si>
    <t>022011</t>
  </si>
  <si>
    <t>022012</t>
  </si>
  <si>
    <t>022013</t>
  </si>
  <si>
    <t>022015</t>
  </si>
  <si>
    <t>022016</t>
  </si>
  <si>
    <t>022017</t>
  </si>
  <si>
    <t>022018</t>
  </si>
  <si>
    <t>022080</t>
  </si>
  <si>
    <t>022068</t>
  </si>
  <si>
    <t>022071</t>
  </si>
  <si>
    <t>022088</t>
  </si>
  <si>
    <t>022089</t>
  </si>
  <si>
    <t>022019</t>
  </si>
  <si>
    <t>022020</t>
  </si>
  <si>
    <t>022021</t>
  </si>
  <si>
    <t>022022</t>
  </si>
  <si>
    <t>022076</t>
  </si>
  <si>
    <t>022023</t>
  </si>
  <si>
    <t>022081</t>
  </si>
  <si>
    <t>022024</t>
  </si>
  <si>
    <t>022025</t>
  </si>
  <si>
    <t>022026</t>
  </si>
  <si>
    <t>022073</t>
  </si>
  <si>
    <t>022027</t>
  </si>
  <si>
    <t>022090</t>
  </si>
  <si>
    <t>022064</t>
  </si>
  <si>
    <t>022069</t>
  </si>
  <si>
    <t>022074</t>
  </si>
  <si>
    <t>022072</t>
  </si>
  <si>
    <t>022028</t>
  </si>
  <si>
    <t>木刈１.牧の木戸1</t>
  </si>
  <si>
    <t>022029</t>
  </si>
  <si>
    <t>022030</t>
  </si>
  <si>
    <t>022095</t>
  </si>
  <si>
    <t>022031</t>
  </si>
  <si>
    <t>022066</t>
  </si>
  <si>
    <t>022032</t>
  </si>
  <si>
    <t>022033</t>
  </si>
  <si>
    <t>022067</t>
  </si>
  <si>
    <t>022054</t>
  </si>
  <si>
    <t>022055</t>
  </si>
  <si>
    <t>022056</t>
  </si>
  <si>
    <t>022093</t>
  </si>
  <si>
    <t>022077</t>
  </si>
  <si>
    <t>022092</t>
  </si>
  <si>
    <t>022078</t>
  </si>
  <si>
    <t>022079</t>
  </si>
  <si>
    <t>022034</t>
  </si>
  <si>
    <t>022035</t>
  </si>
  <si>
    <t>桜台2・4</t>
  </si>
  <si>
    <t>022087</t>
  </si>
  <si>
    <t>022038</t>
  </si>
  <si>
    <t>022039</t>
  </si>
  <si>
    <t>022040</t>
  </si>
  <si>
    <t>022041</t>
  </si>
  <si>
    <t>022086</t>
  </si>
  <si>
    <t>022065</t>
  </si>
  <si>
    <t>022042</t>
  </si>
  <si>
    <t>022043</t>
  </si>
  <si>
    <t>022044</t>
  </si>
  <si>
    <t>022094</t>
  </si>
  <si>
    <t>022045</t>
  </si>
  <si>
    <t>022083</t>
  </si>
  <si>
    <t>022046</t>
  </si>
  <si>
    <t>022047</t>
  </si>
  <si>
    <t>022048</t>
  </si>
  <si>
    <t>022085</t>
  </si>
  <si>
    <t>022049</t>
  </si>
  <si>
    <t>022050</t>
  </si>
  <si>
    <t>022051</t>
  </si>
  <si>
    <t>022075</t>
  </si>
  <si>
    <t>022052</t>
  </si>
  <si>
    <t>022053</t>
  </si>
  <si>
    <t>022061</t>
  </si>
  <si>
    <t>022062</t>
  </si>
  <si>
    <t>022084</t>
  </si>
  <si>
    <t>022063</t>
  </si>
  <si>
    <t>西白井3</t>
  </si>
  <si>
    <t>022091</t>
  </si>
  <si>
    <t>022057</t>
  </si>
  <si>
    <t>022058</t>
  </si>
  <si>
    <t>022059</t>
  </si>
  <si>
    <t>022082</t>
  </si>
  <si>
    <t>022060</t>
  </si>
  <si>
    <t>023001</t>
  </si>
  <si>
    <t>宮前1</t>
  </si>
  <si>
    <t>023002</t>
  </si>
  <si>
    <t>023003</t>
  </si>
  <si>
    <t>023004</t>
  </si>
  <si>
    <t>023005</t>
  </si>
  <si>
    <t>023006</t>
  </si>
  <si>
    <t>023007</t>
  </si>
  <si>
    <t>023008</t>
  </si>
  <si>
    <t>023009</t>
  </si>
  <si>
    <t>023010</t>
  </si>
  <si>
    <t>023011</t>
  </si>
  <si>
    <t>023012</t>
  </si>
  <si>
    <t>023013</t>
  </si>
  <si>
    <t>023014</t>
  </si>
  <si>
    <t>023015</t>
  </si>
  <si>
    <t>023016</t>
  </si>
  <si>
    <t>大蛇町・千成2</t>
  </si>
  <si>
    <t>023017</t>
  </si>
  <si>
    <t>023054</t>
  </si>
  <si>
    <t>023018</t>
  </si>
  <si>
    <t>023019</t>
  </si>
  <si>
    <t>023020</t>
  </si>
  <si>
    <t>023021</t>
  </si>
  <si>
    <t>023022</t>
  </si>
  <si>
    <t>023023</t>
  </si>
  <si>
    <t>023024</t>
  </si>
  <si>
    <t>023025</t>
  </si>
  <si>
    <t>023026</t>
  </si>
  <si>
    <t>023027</t>
  </si>
  <si>
    <t>023028</t>
  </si>
  <si>
    <t>023029</t>
  </si>
  <si>
    <t>大崎台4</t>
  </si>
  <si>
    <t>023030</t>
  </si>
  <si>
    <t>023031</t>
  </si>
  <si>
    <t>023032</t>
  </si>
  <si>
    <t>023033</t>
  </si>
  <si>
    <t>023034</t>
  </si>
  <si>
    <t>023035</t>
  </si>
  <si>
    <t>023036</t>
  </si>
  <si>
    <t>023037</t>
  </si>
  <si>
    <t>023038</t>
  </si>
  <si>
    <t>023039</t>
  </si>
  <si>
    <t>023040</t>
  </si>
  <si>
    <t>023041</t>
  </si>
  <si>
    <t>023042</t>
  </si>
  <si>
    <t>中央台2・3</t>
  </si>
  <si>
    <t>023055</t>
  </si>
  <si>
    <t>中央台2・4</t>
  </si>
  <si>
    <t>023043</t>
  </si>
  <si>
    <t>023044</t>
  </si>
  <si>
    <t>023045</t>
  </si>
  <si>
    <t>023046</t>
  </si>
  <si>
    <t>023047</t>
  </si>
  <si>
    <t>東酒々井5.6</t>
  </si>
  <si>
    <t>023048</t>
  </si>
  <si>
    <t>ふじき野1・3</t>
  </si>
  <si>
    <t>023049</t>
  </si>
  <si>
    <t>023050</t>
  </si>
  <si>
    <t>023051</t>
  </si>
  <si>
    <t>023052</t>
  </si>
  <si>
    <t>023053</t>
  </si>
  <si>
    <t>031001</t>
  </si>
  <si>
    <t>夏見台１A</t>
  </si>
  <si>
    <t>031070</t>
  </si>
  <si>
    <t>夏見台１B</t>
  </si>
  <si>
    <t>031002</t>
  </si>
  <si>
    <t>夏見台２</t>
  </si>
  <si>
    <t>031003</t>
  </si>
  <si>
    <t>夏見台３A</t>
  </si>
  <si>
    <t>031074</t>
  </si>
  <si>
    <t>夏見台３B</t>
  </si>
  <si>
    <t>031004</t>
  </si>
  <si>
    <t>夏見台４</t>
  </si>
  <si>
    <t>031005</t>
  </si>
  <si>
    <t>夏見台５・６</t>
  </si>
  <si>
    <t>031006</t>
  </si>
  <si>
    <t>夏見１</t>
  </si>
  <si>
    <t>031007</t>
  </si>
  <si>
    <t>夏見２A</t>
  </si>
  <si>
    <t>031008</t>
  </si>
  <si>
    <t>夏見２B</t>
  </si>
  <si>
    <t>031009</t>
  </si>
  <si>
    <t>夏見３A</t>
  </si>
  <si>
    <t>031010</t>
  </si>
  <si>
    <t>夏見３B</t>
  </si>
  <si>
    <t>031011</t>
  </si>
  <si>
    <t>夏見４A</t>
  </si>
  <si>
    <t>031012</t>
  </si>
  <si>
    <t>夏見４B</t>
  </si>
  <si>
    <t>031013</t>
  </si>
  <si>
    <t>夏見５</t>
  </si>
  <si>
    <t>031014</t>
  </si>
  <si>
    <t>夏見6A・夏見台2A</t>
  </si>
  <si>
    <t>031015</t>
  </si>
  <si>
    <t>夏見６B</t>
  </si>
  <si>
    <t>031016</t>
  </si>
  <si>
    <t>北本町１A</t>
  </si>
  <si>
    <t>031068</t>
  </si>
  <si>
    <t>北本町１B</t>
  </si>
  <si>
    <t>031069</t>
  </si>
  <si>
    <t>北本町１C</t>
  </si>
  <si>
    <t>031017</t>
  </si>
  <si>
    <t>北本町２A</t>
  </si>
  <si>
    <t>031018</t>
  </si>
  <si>
    <t>北本町２B</t>
  </si>
  <si>
    <t>031019</t>
  </si>
  <si>
    <t>北本町２C</t>
  </si>
  <si>
    <t>031020</t>
  </si>
  <si>
    <t>北本町２Ｄ</t>
  </si>
  <si>
    <t>031022</t>
  </si>
  <si>
    <t>山手２</t>
  </si>
  <si>
    <t>031023</t>
  </si>
  <si>
    <t>山手３</t>
  </si>
  <si>
    <t>031024</t>
  </si>
  <si>
    <t>031073</t>
  </si>
  <si>
    <t>031025</t>
  </si>
  <si>
    <t>馬込西1・馬込町</t>
  </si>
  <si>
    <t>031072</t>
  </si>
  <si>
    <t>031026</t>
  </si>
  <si>
    <t>丸山１A</t>
  </si>
  <si>
    <t>031027</t>
  </si>
  <si>
    <t>丸山１B</t>
  </si>
  <si>
    <t>031028</t>
  </si>
  <si>
    <t>丸山２A</t>
  </si>
  <si>
    <t>031029</t>
  </si>
  <si>
    <t>丸山２B</t>
  </si>
  <si>
    <t>031030</t>
  </si>
  <si>
    <t>丸山３A</t>
  </si>
  <si>
    <t>031031</t>
  </si>
  <si>
    <t>丸山３B</t>
  </si>
  <si>
    <t>031032</t>
  </si>
  <si>
    <t>丸山４Ａ</t>
  </si>
  <si>
    <t>031033</t>
  </si>
  <si>
    <t>丸山４B</t>
  </si>
  <si>
    <t>031034</t>
  </si>
  <si>
    <t>丸山５</t>
  </si>
  <si>
    <t>031035</t>
  </si>
  <si>
    <t>藤原１A</t>
  </si>
  <si>
    <t>031036</t>
  </si>
  <si>
    <t>藤原１B</t>
  </si>
  <si>
    <t>031037</t>
  </si>
  <si>
    <t>藤原２</t>
  </si>
  <si>
    <t>031038</t>
  </si>
  <si>
    <t>藤原３</t>
  </si>
  <si>
    <t>031039</t>
  </si>
  <si>
    <t>藤原５A</t>
  </si>
  <si>
    <t>031040</t>
  </si>
  <si>
    <t>藤原６A・８</t>
  </si>
  <si>
    <t>031041</t>
  </si>
  <si>
    <t>藤原５B・６B</t>
  </si>
  <si>
    <t>031042</t>
  </si>
  <si>
    <t>藤原７A</t>
  </si>
  <si>
    <t>031043</t>
  </si>
  <si>
    <t>藤原７B</t>
  </si>
  <si>
    <t>031044</t>
  </si>
  <si>
    <t>上山町１A</t>
  </si>
  <si>
    <t>031045</t>
  </si>
  <si>
    <t>上山町１B</t>
  </si>
  <si>
    <t>031046</t>
  </si>
  <si>
    <t>上山町１C</t>
  </si>
  <si>
    <t>031075</t>
  </si>
  <si>
    <t>上山町１D</t>
  </si>
  <si>
    <t>031047</t>
  </si>
  <si>
    <t>上山町２A</t>
  </si>
  <si>
    <t>031048</t>
  </si>
  <si>
    <t>上山町２B</t>
  </si>
  <si>
    <t>031049</t>
  </si>
  <si>
    <t>上山町３A</t>
  </si>
  <si>
    <t>031050</t>
  </si>
  <si>
    <t>上山町３B</t>
  </si>
  <si>
    <t>031051</t>
  </si>
  <si>
    <t>上山町３Ｃ</t>
  </si>
  <si>
    <t>031052</t>
  </si>
  <si>
    <t>031053</t>
  </si>
  <si>
    <t>031054</t>
  </si>
  <si>
    <t>031067</t>
  </si>
  <si>
    <t>031055</t>
  </si>
  <si>
    <t>前貝塚町A</t>
  </si>
  <si>
    <t>031056</t>
  </si>
  <si>
    <t>前貝塚町B</t>
  </si>
  <si>
    <t>031057</t>
  </si>
  <si>
    <t>031058</t>
  </si>
  <si>
    <t>旭町６・前貝塚町Ｄ</t>
  </si>
  <si>
    <t>031059</t>
  </si>
  <si>
    <t>行田１</t>
  </si>
  <si>
    <t>031060</t>
  </si>
  <si>
    <t>行田２</t>
  </si>
  <si>
    <t>031061</t>
  </si>
  <si>
    <t>行田３</t>
  </si>
  <si>
    <t>031062</t>
  </si>
  <si>
    <t>031071</t>
  </si>
  <si>
    <t>031063</t>
  </si>
  <si>
    <t>柏井町１A</t>
  </si>
  <si>
    <t>031064</t>
  </si>
  <si>
    <t>柏井町１B</t>
  </si>
  <si>
    <t>031065</t>
  </si>
  <si>
    <t>柏井町１C</t>
  </si>
  <si>
    <t>031066</t>
  </si>
  <si>
    <t>柏井町２</t>
  </si>
  <si>
    <t>032001</t>
  </si>
  <si>
    <t>海神１Ａ</t>
  </si>
  <si>
    <t>032002</t>
  </si>
  <si>
    <t>海神１Ｂ</t>
  </si>
  <si>
    <t>032003</t>
  </si>
  <si>
    <t>海神２Ａ</t>
  </si>
  <si>
    <t>032004</t>
  </si>
  <si>
    <t>海神２Ｂ</t>
  </si>
  <si>
    <t>032005</t>
  </si>
  <si>
    <t>本町１Ａ</t>
  </si>
  <si>
    <t>032050</t>
  </si>
  <si>
    <t>本町１B</t>
  </si>
  <si>
    <t>032006</t>
  </si>
  <si>
    <t>本町２Ａ</t>
  </si>
  <si>
    <t>032007</t>
  </si>
  <si>
    <t>本町２Ｂ</t>
  </si>
  <si>
    <t>032008</t>
  </si>
  <si>
    <t>本町３</t>
  </si>
  <si>
    <t>032009</t>
  </si>
  <si>
    <t>本町４Ａ</t>
  </si>
  <si>
    <t>032010</t>
  </si>
  <si>
    <t>本町４B</t>
  </si>
  <si>
    <t>032011</t>
  </si>
  <si>
    <t>本町５</t>
  </si>
  <si>
    <t>032012</t>
  </si>
  <si>
    <t>本町６Ａ</t>
  </si>
  <si>
    <t>032013</t>
  </si>
  <si>
    <t>本町６B</t>
  </si>
  <si>
    <t>032051</t>
  </si>
  <si>
    <t>032014</t>
  </si>
  <si>
    <t>本町７</t>
  </si>
  <si>
    <t>032015</t>
  </si>
  <si>
    <t>032016</t>
  </si>
  <si>
    <t>南本町B</t>
  </si>
  <si>
    <t>032017</t>
  </si>
  <si>
    <t>栄町１A</t>
  </si>
  <si>
    <t>032055</t>
  </si>
  <si>
    <t>栄町１B</t>
  </si>
  <si>
    <t>032018</t>
  </si>
  <si>
    <t>湊町１</t>
  </si>
  <si>
    <t>032019</t>
  </si>
  <si>
    <t>湊町２</t>
  </si>
  <si>
    <t>032020</t>
  </si>
  <si>
    <t>湊町３</t>
  </si>
  <si>
    <t>032022</t>
  </si>
  <si>
    <t>032023</t>
  </si>
  <si>
    <t>032024</t>
  </si>
  <si>
    <t>032025</t>
  </si>
  <si>
    <t>駿河台１Ａ</t>
  </si>
  <si>
    <t>032054</t>
  </si>
  <si>
    <t>駿河台１B</t>
  </si>
  <si>
    <t>032026</t>
  </si>
  <si>
    <t>宮本１A</t>
  </si>
  <si>
    <t>032027</t>
  </si>
  <si>
    <t>宮本１B</t>
  </si>
  <si>
    <t>032028</t>
  </si>
  <si>
    <t>宮本２</t>
  </si>
  <si>
    <t>032029</t>
  </si>
  <si>
    <t>宮本３</t>
  </si>
  <si>
    <t>032030</t>
  </si>
  <si>
    <t>宮本４</t>
  </si>
  <si>
    <t>032031</t>
  </si>
  <si>
    <t>宮本５</t>
  </si>
  <si>
    <t>032032</t>
  </si>
  <si>
    <t>宮本６A</t>
  </si>
  <si>
    <t>032033</t>
  </si>
  <si>
    <t>宮本６B</t>
  </si>
  <si>
    <t>032034</t>
  </si>
  <si>
    <t>宮本７</t>
  </si>
  <si>
    <t>032035</t>
  </si>
  <si>
    <t>宮本８A</t>
  </si>
  <si>
    <t>032036</t>
  </si>
  <si>
    <t>宮本８B</t>
  </si>
  <si>
    <t>032037</t>
  </si>
  <si>
    <t>宮本９</t>
  </si>
  <si>
    <t>032038</t>
  </si>
  <si>
    <t>東船橋１Ａ</t>
  </si>
  <si>
    <t>032053</t>
  </si>
  <si>
    <t>東船橋１Ｂ</t>
  </si>
  <si>
    <t>032039</t>
  </si>
  <si>
    <t>東船橋２</t>
  </si>
  <si>
    <t>032040</t>
  </si>
  <si>
    <t>東船橋３Ａ</t>
  </si>
  <si>
    <t>032041</t>
  </si>
  <si>
    <t>東船橋３Ｂ</t>
  </si>
  <si>
    <t>032042</t>
  </si>
  <si>
    <t>東船橋４Ａ</t>
  </si>
  <si>
    <t>032043</t>
  </si>
  <si>
    <t>東船橋４B</t>
  </si>
  <si>
    <t>032044</t>
  </si>
  <si>
    <t>東船橋５</t>
  </si>
  <si>
    <t>032045</t>
  </si>
  <si>
    <t>東船橋６</t>
  </si>
  <si>
    <t>032046</t>
  </si>
  <si>
    <t>東船橋７</t>
  </si>
  <si>
    <t>032047</t>
  </si>
  <si>
    <t>032048</t>
  </si>
  <si>
    <t>浜町１Ｂ</t>
  </si>
  <si>
    <t>032052</t>
  </si>
  <si>
    <t>浜町２</t>
  </si>
  <si>
    <t>032049</t>
  </si>
  <si>
    <t>若松２(若松団地)</t>
  </si>
  <si>
    <t>032101</t>
  </si>
  <si>
    <t>海神３A</t>
  </si>
  <si>
    <t>032102</t>
  </si>
  <si>
    <t>海神３B</t>
  </si>
  <si>
    <t>032103</t>
  </si>
  <si>
    <t>海神３C</t>
  </si>
  <si>
    <t>032104</t>
  </si>
  <si>
    <t>海神４A</t>
  </si>
  <si>
    <t>032105</t>
  </si>
  <si>
    <t>海神４B</t>
  </si>
  <si>
    <t>032106</t>
  </si>
  <si>
    <t>海神５A</t>
  </si>
  <si>
    <t>032107</t>
  </si>
  <si>
    <t>海神５B</t>
  </si>
  <si>
    <t>032108</t>
  </si>
  <si>
    <t>海神６A</t>
  </si>
  <si>
    <t>032109</t>
  </si>
  <si>
    <t>海神６B</t>
  </si>
  <si>
    <t>032112</t>
  </si>
  <si>
    <t>海神町南１A</t>
  </si>
  <si>
    <t>032113</t>
  </si>
  <si>
    <t>海神町西１･南１B</t>
  </si>
  <si>
    <t>032114</t>
  </si>
  <si>
    <t>海神町東１</t>
  </si>
  <si>
    <t>032115</t>
  </si>
  <si>
    <t>033001</t>
  </si>
  <si>
    <t>033003</t>
  </si>
  <si>
    <t>033004</t>
  </si>
  <si>
    <t>033053</t>
  </si>
  <si>
    <t>033005</t>
  </si>
  <si>
    <t>033006</t>
  </si>
  <si>
    <t>033052</t>
  </si>
  <si>
    <t>033007</t>
  </si>
  <si>
    <t>033055</t>
  </si>
  <si>
    <t>033008</t>
  </si>
  <si>
    <t>緑台１・２</t>
  </si>
  <si>
    <t>033009</t>
  </si>
  <si>
    <t>033010</t>
  </si>
  <si>
    <t>033011</t>
  </si>
  <si>
    <t>033057</t>
  </si>
  <si>
    <t>033012</t>
  </si>
  <si>
    <t>三咲５・６</t>
  </si>
  <si>
    <t>033013</t>
  </si>
  <si>
    <t>033054</t>
  </si>
  <si>
    <t>033014</t>
  </si>
  <si>
    <t>033015</t>
  </si>
  <si>
    <t>南三咲２</t>
  </si>
  <si>
    <t>033016</t>
  </si>
  <si>
    <t>南三咲３</t>
  </si>
  <si>
    <t>033017</t>
  </si>
  <si>
    <t>南三咲４</t>
  </si>
  <si>
    <t>033018</t>
  </si>
  <si>
    <t>033019</t>
  </si>
  <si>
    <t>大穴北２</t>
  </si>
  <si>
    <t>033020</t>
  </si>
  <si>
    <t>大穴北３</t>
  </si>
  <si>
    <t>033021</t>
  </si>
  <si>
    <t>大穴北４</t>
  </si>
  <si>
    <t>033022</t>
  </si>
  <si>
    <t>大穴北８</t>
  </si>
  <si>
    <t>033023</t>
  </si>
  <si>
    <t>033024</t>
  </si>
  <si>
    <t>033025</t>
  </si>
  <si>
    <t>033056</t>
  </si>
  <si>
    <t>033026</t>
  </si>
  <si>
    <t>033027</t>
  </si>
  <si>
    <t>033028</t>
  </si>
  <si>
    <t>高野台１</t>
  </si>
  <si>
    <t>033029</t>
  </si>
  <si>
    <t>高野台２</t>
  </si>
  <si>
    <t>033030</t>
  </si>
  <si>
    <t>高野台３</t>
  </si>
  <si>
    <t>033031</t>
  </si>
  <si>
    <t>033032</t>
  </si>
  <si>
    <t>033033</t>
  </si>
  <si>
    <t>八木が谷２</t>
  </si>
  <si>
    <t>033034</t>
  </si>
  <si>
    <t>八木が谷３</t>
  </si>
  <si>
    <t>033035</t>
  </si>
  <si>
    <t>八木が谷４・５みやぎ台１</t>
  </si>
  <si>
    <t>033036</t>
  </si>
  <si>
    <t>033037</t>
  </si>
  <si>
    <t>咲が丘１Ａ</t>
  </si>
  <si>
    <t>033038</t>
  </si>
  <si>
    <t>咲が丘１Ｂ</t>
  </si>
  <si>
    <t>033039</t>
  </si>
  <si>
    <t>咲が丘２Ａ</t>
  </si>
  <si>
    <t>033040</t>
  </si>
  <si>
    <t>咲が丘２Ｂ</t>
  </si>
  <si>
    <t>033041</t>
  </si>
  <si>
    <t>033042</t>
  </si>
  <si>
    <t>033043</t>
  </si>
  <si>
    <t>033044</t>
  </si>
  <si>
    <t>033045</t>
  </si>
  <si>
    <t>033046</t>
  </si>
  <si>
    <t>033047</t>
  </si>
  <si>
    <t>033048</t>
  </si>
  <si>
    <t>033049</t>
  </si>
  <si>
    <t>033050</t>
  </si>
  <si>
    <t>033051</t>
  </si>
  <si>
    <t>034010</t>
  </si>
  <si>
    <t>034011</t>
  </si>
  <si>
    <t>中央２</t>
  </si>
  <si>
    <t>034012</t>
  </si>
  <si>
    <t>034013</t>
  </si>
  <si>
    <t>南初富２</t>
  </si>
  <si>
    <t>034014</t>
  </si>
  <si>
    <t>南初富３</t>
  </si>
  <si>
    <t>034015</t>
  </si>
  <si>
    <t>南初富４</t>
  </si>
  <si>
    <t>034016</t>
  </si>
  <si>
    <t>034077</t>
  </si>
  <si>
    <t>南初富５・６</t>
  </si>
  <si>
    <t>034017</t>
  </si>
  <si>
    <t>034018</t>
  </si>
  <si>
    <t>東初富２</t>
  </si>
  <si>
    <t>034019</t>
  </si>
  <si>
    <t>東初富３</t>
  </si>
  <si>
    <t>034020</t>
  </si>
  <si>
    <t>東初富４・６</t>
  </si>
  <si>
    <t>034021</t>
  </si>
  <si>
    <t>東初富５</t>
  </si>
  <si>
    <t>034022</t>
  </si>
  <si>
    <t>034023</t>
  </si>
  <si>
    <t>034024</t>
  </si>
  <si>
    <t>初富本町２</t>
  </si>
  <si>
    <t>034070</t>
  </si>
  <si>
    <t>034071</t>
  </si>
  <si>
    <t>034026</t>
  </si>
  <si>
    <t>034027</t>
  </si>
  <si>
    <t>034076</t>
  </si>
  <si>
    <t>北中沢２B</t>
  </si>
  <si>
    <t>034028</t>
  </si>
  <si>
    <t>東中沢１Ａ</t>
  </si>
  <si>
    <t>034072</t>
  </si>
  <si>
    <t>034029</t>
  </si>
  <si>
    <t>東中沢１Ｂ・２Ｂ</t>
  </si>
  <si>
    <t>034030</t>
  </si>
  <si>
    <t>東中沢３</t>
  </si>
  <si>
    <t>034031</t>
  </si>
  <si>
    <t>東中沢４</t>
  </si>
  <si>
    <t>034032</t>
  </si>
  <si>
    <t>034066</t>
  </si>
  <si>
    <t>富岡2</t>
  </si>
  <si>
    <t>034033</t>
  </si>
  <si>
    <t>道野辺本町１</t>
  </si>
  <si>
    <t>034034</t>
  </si>
  <si>
    <t>034035</t>
  </si>
  <si>
    <t>丸山１</t>
  </si>
  <si>
    <t>034036</t>
  </si>
  <si>
    <t>丸山２</t>
  </si>
  <si>
    <t>034037</t>
  </si>
  <si>
    <t>丸山３</t>
  </si>
  <si>
    <t>034038</t>
  </si>
  <si>
    <t>034039</t>
  </si>
  <si>
    <t>鎌ヶ谷２</t>
  </si>
  <si>
    <t>034040</t>
  </si>
  <si>
    <t>鎌ヶ谷３</t>
  </si>
  <si>
    <t>034041</t>
  </si>
  <si>
    <t>鎌ヶ谷４</t>
  </si>
  <si>
    <t>034042</t>
  </si>
  <si>
    <t>鎌ヶ谷５</t>
  </si>
  <si>
    <t>034043</t>
  </si>
  <si>
    <t>034044</t>
  </si>
  <si>
    <t>034078</t>
  </si>
  <si>
    <t>鎌ヶ谷９</t>
  </si>
  <si>
    <t>034073</t>
  </si>
  <si>
    <t>034045</t>
  </si>
  <si>
    <t>034046</t>
  </si>
  <si>
    <t>034047</t>
  </si>
  <si>
    <t>034048</t>
  </si>
  <si>
    <t>東鎌ヶ谷２</t>
  </si>
  <si>
    <t>034049</t>
  </si>
  <si>
    <t>東鎌ヶ谷３</t>
  </si>
  <si>
    <t>034050</t>
  </si>
  <si>
    <t>034051</t>
  </si>
  <si>
    <t>034052</t>
  </si>
  <si>
    <t>034053</t>
  </si>
  <si>
    <t>034054</t>
  </si>
  <si>
    <t>東道野辺２</t>
  </si>
  <si>
    <t>034055</t>
  </si>
  <si>
    <t>東道野辺３</t>
  </si>
  <si>
    <t>034056</t>
  </si>
  <si>
    <t>東道野辺４</t>
  </si>
  <si>
    <t>034057</t>
  </si>
  <si>
    <t>東道野辺５</t>
  </si>
  <si>
    <t>034058</t>
  </si>
  <si>
    <t>東道野辺６</t>
  </si>
  <si>
    <t>034059</t>
  </si>
  <si>
    <t>東道野辺７</t>
  </si>
  <si>
    <t>034060</t>
  </si>
  <si>
    <t>西道野辺
(グリーンハイツ)</t>
  </si>
  <si>
    <t>034067</t>
  </si>
  <si>
    <t>新鎌ケ谷１Ａ・２Ａ</t>
  </si>
  <si>
    <t>034068</t>
  </si>
  <si>
    <t>新鎌ケ谷１Ｂ･２Ｂ</t>
  </si>
  <si>
    <t>034069</t>
  </si>
  <si>
    <t>新鎌ケ谷３・４</t>
  </si>
  <si>
    <t>034061</t>
  </si>
  <si>
    <t>034062</t>
  </si>
  <si>
    <t>034063</t>
  </si>
  <si>
    <t>034064</t>
  </si>
  <si>
    <t>034065</t>
  </si>
  <si>
    <t>034074</t>
  </si>
  <si>
    <t>冨士（南園・根上）</t>
  </si>
  <si>
    <t>034075</t>
  </si>
  <si>
    <t>冨士（南園）</t>
  </si>
  <si>
    <t>035005</t>
  </si>
  <si>
    <t>本中山１</t>
  </si>
  <si>
    <t>035006</t>
  </si>
  <si>
    <t>本中山２A</t>
  </si>
  <si>
    <t>035259</t>
  </si>
  <si>
    <t>本中山２B</t>
  </si>
  <si>
    <t>035007</t>
  </si>
  <si>
    <t>本中山３Ａ　</t>
  </si>
  <si>
    <t>035008</t>
  </si>
  <si>
    <t>本中山３Ｂ</t>
  </si>
  <si>
    <t>035009</t>
  </si>
  <si>
    <t>本中山４Ａ</t>
  </si>
  <si>
    <t>035010</t>
  </si>
  <si>
    <t>035011</t>
  </si>
  <si>
    <t>本中山５</t>
  </si>
  <si>
    <t>035044</t>
  </si>
  <si>
    <t>本中山６</t>
  </si>
  <si>
    <t>035045</t>
  </si>
  <si>
    <t>本中山７</t>
  </si>
  <si>
    <t>035012</t>
  </si>
  <si>
    <t>中山１</t>
  </si>
  <si>
    <t>035013</t>
  </si>
  <si>
    <t>中山２</t>
  </si>
  <si>
    <t>035014</t>
  </si>
  <si>
    <t>中山３</t>
  </si>
  <si>
    <t>035015</t>
  </si>
  <si>
    <t>中山４</t>
  </si>
  <si>
    <t>035016</t>
  </si>
  <si>
    <t>鬼越１</t>
  </si>
  <si>
    <t>035017</t>
  </si>
  <si>
    <t>鬼越２Ａ</t>
  </si>
  <si>
    <t>035018</t>
  </si>
  <si>
    <t>鬼越２Ｂ</t>
  </si>
  <si>
    <t>035019</t>
  </si>
  <si>
    <t>高石神Ａ</t>
  </si>
  <si>
    <t>035020</t>
  </si>
  <si>
    <t>高石神Ｂ</t>
  </si>
  <si>
    <t>035021</t>
  </si>
  <si>
    <t>035022</t>
  </si>
  <si>
    <t>鬼高２Ａ</t>
  </si>
  <si>
    <t>035023</t>
  </si>
  <si>
    <t>鬼高２Ｂ</t>
  </si>
  <si>
    <t>035024</t>
  </si>
  <si>
    <t>鬼高２Ｃ</t>
  </si>
  <si>
    <t>035025</t>
  </si>
  <si>
    <t>鬼高２Ｄ</t>
  </si>
  <si>
    <t>035026</t>
  </si>
  <si>
    <t>鬼高３Ａ</t>
  </si>
  <si>
    <t>035027</t>
  </si>
  <si>
    <t>鬼高３Ｂ</t>
  </si>
  <si>
    <t>035028</t>
  </si>
  <si>
    <t>鬼高３Ｃ</t>
  </si>
  <si>
    <t>035034</t>
  </si>
  <si>
    <t>035253</t>
  </si>
  <si>
    <t>035035</t>
  </si>
  <si>
    <t>北方２Ａ</t>
  </si>
  <si>
    <t>035036</t>
  </si>
  <si>
    <t>北方２Ｂ</t>
  </si>
  <si>
    <t>035037</t>
  </si>
  <si>
    <t>北方３Ａ</t>
  </si>
  <si>
    <t>035038</t>
  </si>
  <si>
    <t>北方３Ｂ</t>
  </si>
  <si>
    <t>035039</t>
  </si>
  <si>
    <t>本北方１Ａ</t>
  </si>
  <si>
    <t>035040</t>
  </si>
  <si>
    <t>本北方１Ｂ</t>
  </si>
  <si>
    <t>035041</t>
  </si>
  <si>
    <t>本北方２Ａ</t>
  </si>
  <si>
    <t>035042</t>
  </si>
  <si>
    <t>本北方２Ｂ</t>
  </si>
  <si>
    <t>035043</t>
  </si>
  <si>
    <t>本北方３</t>
  </si>
  <si>
    <t>035046</t>
  </si>
  <si>
    <t>田尻１・２</t>
  </si>
  <si>
    <t>035047</t>
  </si>
  <si>
    <t>田尻３A</t>
  </si>
  <si>
    <t>035063</t>
  </si>
  <si>
    <t>田尻３B</t>
  </si>
  <si>
    <t>035048</t>
  </si>
  <si>
    <t>田尻４Ａ</t>
  </si>
  <si>
    <t>035049</t>
  </si>
  <si>
    <t>田尻４Ｂ</t>
  </si>
  <si>
    <t>035052</t>
  </si>
  <si>
    <t>高谷１</t>
  </si>
  <si>
    <t>035053</t>
  </si>
  <si>
    <t>高谷２Ａ</t>
  </si>
  <si>
    <t>035054</t>
  </si>
  <si>
    <t>高谷２Ｂ</t>
  </si>
  <si>
    <t>035055</t>
  </si>
  <si>
    <t>原木１A</t>
  </si>
  <si>
    <t>035056</t>
  </si>
  <si>
    <t>原木１Ｂ</t>
  </si>
  <si>
    <t>035057</t>
  </si>
  <si>
    <t>原木１Ｃ</t>
  </si>
  <si>
    <t>035058</t>
  </si>
  <si>
    <t>原木２</t>
  </si>
  <si>
    <t>035059</t>
  </si>
  <si>
    <t>原木３Ｂ</t>
  </si>
  <si>
    <t>035060</t>
  </si>
  <si>
    <t>原木３Ｃ</t>
  </si>
  <si>
    <t>035249</t>
  </si>
  <si>
    <t>原木３Ｄ</t>
  </si>
  <si>
    <t>035255</t>
  </si>
  <si>
    <t>035061</t>
  </si>
  <si>
    <t>二俣1A</t>
  </si>
  <si>
    <t>035062</t>
  </si>
  <si>
    <t>二俣1B</t>
  </si>
  <si>
    <t>035250</t>
  </si>
  <si>
    <t>二俣２A</t>
  </si>
  <si>
    <t>035251</t>
  </si>
  <si>
    <t>二俣２B</t>
  </si>
  <si>
    <t>035109</t>
  </si>
  <si>
    <t>北方町Ａ</t>
  </si>
  <si>
    <t>035110</t>
  </si>
  <si>
    <t>035258</t>
  </si>
  <si>
    <t>北方町Ｄ</t>
  </si>
  <si>
    <t>035111</t>
  </si>
  <si>
    <t>北方町Ｃ</t>
  </si>
  <si>
    <t>035210</t>
  </si>
  <si>
    <t>葛飾町･印内町C</t>
  </si>
  <si>
    <t>035211</t>
  </si>
  <si>
    <t>035216</t>
  </si>
  <si>
    <t>035217</t>
  </si>
  <si>
    <t>西船１B</t>
  </si>
  <si>
    <t>035218</t>
  </si>
  <si>
    <t>西船２Ａ</t>
  </si>
  <si>
    <t>035219</t>
  </si>
  <si>
    <t>西船２B</t>
  </si>
  <si>
    <t>035254</t>
  </si>
  <si>
    <t>西船３</t>
  </si>
  <si>
    <t>035220</t>
  </si>
  <si>
    <t>西船３・印内２Ａ</t>
  </si>
  <si>
    <t>035221</t>
  </si>
  <si>
    <t>西船４Ａ</t>
  </si>
  <si>
    <t>035248</t>
  </si>
  <si>
    <t>035222</t>
  </si>
  <si>
    <t>西船５Ａ</t>
  </si>
  <si>
    <t>035223</t>
  </si>
  <si>
    <t>西船５Ｂ</t>
  </si>
  <si>
    <t>035224</t>
  </si>
  <si>
    <t>西船６Ａ・７Ａ</t>
  </si>
  <si>
    <t>035225</t>
  </si>
  <si>
    <t>035257</t>
  </si>
  <si>
    <t>035226</t>
  </si>
  <si>
    <t>印内町Ａ･西船４Ｂ</t>
  </si>
  <si>
    <t>035227</t>
  </si>
  <si>
    <t>035256</t>
  </si>
  <si>
    <t>印内町D</t>
  </si>
  <si>
    <t>035228</t>
  </si>
  <si>
    <t>035229</t>
  </si>
  <si>
    <t>035230</t>
  </si>
  <si>
    <t>035231</t>
  </si>
  <si>
    <t>本郷町Ｂ・二子町C</t>
  </si>
  <si>
    <t>035247</t>
  </si>
  <si>
    <t>035252</t>
  </si>
  <si>
    <t>本郷町Ｄ</t>
  </si>
  <si>
    <t>035232</t>
  </si>
  <si>
    <t>印内１</t>
  </si>
  <si>
    <t>035233</t>
  </si>
  <si>
    <t>印内２B</t>
  </si>
  <si>
    <t>035234</t>
  </si>
  <si>
    <t>035235</t>
  </si>
  <si>
    <t>古作２・３・４</t>
  </si>
  <si>
    <t>035238</t>
  </si>
  <si>
    <t>東中山１Ａ</t>
  </si>
  <si>
    <t>035239</t>
  </si>
  <si>
    <t>東中山１Ｂ</t>
  </si>
  <si>
    <t>035240</t>
  </si>
  <si>
    <t>東中山２Ａ</t>
  </si>
  <si>
    <t>035241</t>
  </si>
  <si>
    <t>東中山２Ｂ</t>
  </si>
  <si>
    <t>035242</t>
  </si>
  <si>
    <t>若宮１</t>
  </si>
  <si>
    <t>035243</t>
  </si>
  <si>
    <t>若宮２</t>
  </si>
  <si>
    <t>035244</t>
  </si>
  <si>
    <t>若宮３Ａ</t>
  </si>
  <si>
    <t>035245</t>
  </si>
  <si>
    <t>若宮３Ｂ</t>
  </si>
  <si>
    <t>035246</t>
  </si>
  <si>
    <t>若宮３Ｃ</t>
  </si>
  <si>
    <t>036001</t>
  </si>
  <si>
    <t>南八幡１Ａ</t>
  </si>
  <si>
    <t>036002</t>
  </si>
  <si>
    <t>南八幡１Ｂ</t>
  </si>
  <si>
    <t>036003</t>
  </si>
  <si>
    <t>南八幡１Ｃ</t>
  </si>
  <si>
    <t>036004</t>
  </si>
  <si>
    <t>南八幡２Ａ</t>
  </si>
  <si>
    <t>036005</t>
  </si>
  <si>
    <t>南八幡２Ｂ</t>
  </si>
  <si>
    <t>036006</t>
  </si>
  <si>
    <t>南八幡３Ａ</t>
  </si>
  <si>
    <t>036007</t>
  </si>
  <si>
    <t>南八幡３Ｂ</t>
  </si>
  <si>
    <t>036008</t>
  </si>
  <si>
    <t>南八幡３Ｃ</t>
  </si>
  <si>
    <t>036009</t>
  </si>
  <si>
    <t>南八幡３Ｄ</t>
  </si>
  <si>
    <t>036010</t>
  </si>
  <si>
    <t>南八幡４Ａ</t>
  </si>
  <si>
    <t>036011</t>
  </si>
  <si>
    <t>南八幡４Ｂ</t>
  </si>
  <si>
    <t>036012</t>
  </si>
  <si>
    <t>南八幡４Ｃ</t>
  </si>
  <si>
    <t>036013</t>
  </si>
  <si>
    <t>南八幡５Ａ</t>
  </si>
  <si>
    <t>036014</t>
  </si>
  <si>
    <t>南八幡５Ｂ</t>
  </si>
  <si>
    <t>036015</t>
  </si>
  <si>
    <t>東大和田１Ａ</t>
  </si>
  <si>
    <t>036016</t>
  </si>
  <si>
    <t>東大和田１Ｂ</t>
  </si>
  <si>
    <t>036017</t>
  </si>
  <si>
    <t>東大和田２</t>
  </si>
  <si>
    <t>036018</t>
  </si>
  <si>
    <t>稲荷木１Ａ</t>
  </si>
  <si>
    <t>036019</t>
  </si>
  <si>
    <t>稲荷木１Ｂ</t>
  </si>
  <si>
    <t>036020</t>
  </si>
  <si>
    <t>八幡１Ａ</t>
  </si>
  <si>
    <t>036021</t>
  </si>
  <si>
    <t>八幡１Ｂ</t>
  </si>
  <si>
    <t>036153</t>
  </si>
  <si>
    <t>八幡１Ｃ</t>
  </si>
  <si>
    <t>036022</t>
  </si>
  <si>
    <t>八幡２Ａ</t>
  </si>
  <si>
    <t>036061</t>
  </si>
  <si>
    <t>八幡２Ｂ</t>
  </si>
  <si>
    <t>036023</t>
  </si>
  <si>
    <t>八幡３Ａ</t>
  </si>
  <si>
    <t>036024</t>
  </si>
  <si>
    <t>八幡３Ｂ</t>
  </si>
  <si>
    <t>036025</t>
  </si>
  <si>
    <t>八幡３Ｃ</t>
  </si>
  <si>
    <t>036026</t>
  </si>
  <si>
    <t>八幡４</t>
  </si>
  <si>
    <t>036027</t>
  </si>
  <si>
    <t>八幡５A</t>
  </si>
  <si>
    <t>036062</t>
  </si>
  <si>
    <t>八幡５Ｂ</t>
  </si>
  <si>
    <t>036028</t>
  </si>
  <si>
    <t>八幡６Ａ</t>
  </si>
  <si>
    <t>036029</t>
  </si>
  <si>
    <t>八幡６Ｂ</t>
  </si>
  <si>
    <t>036030</t>
  </si>
  <si>
    <t>平田１Ａ</t>
  </si>
  <si>
    <t>036031</t>
  </si>
  <si>
    <t>平田１Ｂ</t>
  </si>
  <si>
    <t>036032</t>
  </si>
  <si>
    <t>平田２</t>
  </si>
  <si>
    <t>036033</t>
  </si>
  <si>
    <t>平田３Ａ</t>
  </si>
  <si>
    <t>036034</t>
  </si>
  <si>
    <t>平田３Ｂ</t>
  </si>
  <si>
    <t>036035</t>
  </si>
  <si>
    <t>平田３Ｃ</t>
  </si>
  <si>
    <t>036036</t>
  </si>
  <si>
    <t>平田４</t>
  </si>
  <si>
    <t>036037</t>
  </si>
  <si>
    <t>大和田１</t>
  </si>
  <si>
    <t>036038</t>
  </si>
  <si>
    <t>大和田２</t>
  </si>
  <si>
    <t>036039</t>
  </si>
  <si>
    <t>大和田３Ａ</t>
  </si>
  <si>
    <t>036040</t>
  </si>
  <si>
    <t>大和田３Ｂ・４C</t>
  </si>
  <si>
    <t>036041</t>
  </si>
  <si>
    <t>大和田４Ａ</t>
  </si>
  <si>
    <t>036042</t>
  </si>
  <si>
    <t>大和田４Ｂ</t>
  </si>
  <si>
    <t>036043</t>
  </si>
  <si>
    <t>大和田５</t>
  </si>
  <si>
    <t>036044</t>
  </si>
  <si>
    <t>菅野１Ａ</t>
  </si>
  <si>
    <t>036045</t>
  </si>
  <si>
    <t>菅野１Ｂ</t>
  </si>
  <si>
    <t>036046</t>
  </si>
  <si>
    <t>菅野２Ａ</t>
  </si>
  <si>
    <t>036047</t>
  </si>
  <si>
    <t>菅野２Ｂ</t>
  </si>
  <si>
    <t>036048</t>
  </si>
  <si>
    <t>菅野４Ａ</t>
  </si>
  <si>
    <t>036049</t>
  </si>
  <si>
    <t>菅野４Ｂ</t>
  </si>
  <si>
    <t>036050</t>
  </si>
  <si>
    <t>菅野５Ａ</t>
  </si>
  <si>
    <t>036051</t>
  </si>
  <si>
    <t>菅野５Ｂ</t>
  </si>
  <si>
    <t>036052</t>
  </si>
  <si>
    <t>036053</t>
  </si>
  <si>
    <t>036159</t>
  </si>
  <si>
    <t>東菅野１C</t>
  </si>
  <si>
    <t>036054</t>
  </si>
  <si>
    <t>東菅野２Ａ</t>
  </si>
  <si>
    <t>036060</t>
  </si>
  <si>
    <t>036055</t>
  </si>
  <si>
    <t>036056</t>
  </si>
  <si>
    <t>036057</t>
  </si>
  <si>
    <t>036058</t>
  </si>
  <si>
    <t>036059</t>
  </si>
  <si>
    <t>036101</t>
  </si>
  <si>
    <t>宮久保１Ａ</t>
  </si>
  <si>
    <t>036102</t>
  </si>
  <si>
    <t>宮久保１Ｂ</t>
  </si>
  <si>
    <t>036156</t>
  </si>
  <si>
    <t>宮久保１C</t>
  </si>
  <si>
    <t>036103</t>
  </si>
  <si>
    <t>宮久保２</t>
  </si>
  <si>
    <t>036104</t>
  </si>
  <si>
    <t>宮久保３Ａ</t>
  </si>
  <si>
    <t>036105</t>
  </si>
  <si>
    <t>宮久保３Ｂ</t>
  </si>
  <si>
    <t>036155</t>
  </si>
  <si>
    <t>宮久保３Ｃ</t>
  </si>
  <si>
    <t>036106</t>
  </si>
  <si>
    <t>宮久保４</t>
  </si>
  <si>
    <t>036107</t>
  </si>
  <si>
    <t>036161</t>
  </si>
  <si>
    <t>宮久保５B</t>
  </si>
  <si>
    <t>036108</t>
  </si>
  <si>
    <t>宮久保６</t>
  </si>
  <si>
    <t>036112</t>
  </si>
  <si>
    <t>036113</t>
  </si>
  <si>
    <t>036114</t>
  </si>
  <si>
    <t>曽谷２A</t>
  </si>
  <si>
    <t>036158</t>
  </si>
  <si>
    <t>036115</t>
  </si>
  <si>
    <t>036116</t>
  </si>
  <si>
    <t>036117</t>
  </si>
  <si>
    <t>036118</t>
  </si>
  <si>
    <t>036119</t>
  </si>
  <si>
    <t>036120</t>
  </si>
  <si>
    <t>036121</t>
  </si>
  <si>
    <t>036122</t>
  </si>
  <si>
    <t>036123</t>
  </si>
  <si>
    <t>036124</t>
  </si>
  <si>
    <t>036125</t>
  </si>
  <si>
    <t>下貝塚１</t>
  </si>
  <si>
    <t>036126</t>
  </si>
  <si>
    <t>下貝塚２A</t>
  </si>
  <si>
    <t>036154</t>
  </si>
  <si>
    <t>下貝塚２B</t>
  </si>
  <si>
    <t>036127</t>
  </si>
  <si>
    <t>下貝塚３</t>
  </si>
  <si>
    <t>036128</t>
  </si>
  <si>
    <t>南大野１Ａ</t>
  </si>
  <si>
    <t>036129</t>
  </si>
  <si>
    <t>南大野１Ｂ</t>
  </si>
  <si>
    <t>036130</t>
  </si>
  <si>
    <t>南大野１Ｃ</t>
  </si>
  <si>
    <t>036131</t>
  </si>
  <si>
    <t>南大野２Ａ</t>
  </si>
  <si>
    <t>036132</t>
  </si>
  <si>
    <t>南大野２Ｂ</t>
  </si>
  <si>
    <t>036133</t>
  </si>
  <si>
    <t>南大野２C</t>
  </si>
  <si>
    <t>036134</t>
  </si>
  <si>
    <t>南大野３</t>
  </si>
  <si>
    <t>036135</t>
  </si>
  <si>
    <t>大野町１Ａ</t>
  </si>
  <si>
    <t>036136</t>
  </si>
  <si>
    <t>大野町１Ｂ</t>
  </si>
  <si>
    <t>036137</t>
  </si>
  <si>
    <t>大野町２Ａ</t>
  </si>
  <si>
    <t>036138</t>
  </si>
  <si>
    <t>大野町２Ｂ</t>
  </si>
  <si>
    <t>036140</t>
  </si>
  <si>
    <t>大野町３Ｂ</t>
  </si>
  <si>
    <t>036141</t>
  </si>
  <si>
    <t>大野町４Ａ</t>
  </si>
  <si>
    <t>036144</t>
  </si>
  <si>
    <t>036145</t>
  </si>
  <si>
    <t>036146</t>
  </si>
  <si>
    <t>高塚新田（梨香台団地）</t>
  </si>
  <si>
    <t>036147</t>
  </si>
  <si>
    <t>036148</t>
  </si>
  <si>
    <t>036149</t>
  </si>
  <si>
    <t>036151</t>
  </si>
  <si>
    <t>037001</t>
  </si>
  <si>
    <t>市川１Ａ</t>
  </si>
  <si>
    <t>037002</t>
  </si>
  <si>
    <t>市川１Ｂ</t>
  </si>
  <si>
    <t>037133</t>
  </si>
  <si>
    <t>市川１Ｄ</t>
  </si>
  <si>
    <t>037003</t>
  </si>
  <si>
    <t>市川１Ｃ</t>
  </si>
  <si>
    <t>037004</t>
  </si>
  <si>
    <t>市川２Ａ</t>
  </si>
  <si>
    <t>037005</t>
  </si>
  <si>
    <t>市川２Ｂ</t>
  </si>
  <si>
    <t>037006</t>
  </si>
  <si>
    <t>市川２Ｃ</t>
  </si>
  <si>
    <t>037007</t>
  </si>
  <si>
    <t>市川３Ａ</t>
  </si>
  <si>
    <t>037008</t>
  </si>
  <si>
    <t>市川３Ｂ</t>
  </si>
  <si>
    <t>037009</t>
  </si>
  <si>
    <t>市川３Ｃ</t>
  </si>
  <si>
    <t>037010</t>
  </si>
  <si>
    <t>市川４Ａ</t>
  </si>
  <si>
    <t>037011</t>
  </si>
  <si>
    <t>市川南１Ａ</t>
  </si>
  <si>
    <t>037012</t>
  </si>
  <si>
    <t>037129</t>
  </si>
  <si>
    <t>市川南１Ｃ・２</t>
  </si>
  <si>
    <t>037013</t>
  </si>
  <si>
    <t>037014</t>
  </si>
  <si>
    <t>市川南３Ａ</t>
  </si>
  <si>
    <t>037015</t>
  </si>
  <si>
    <t>037016</t>
  </si>
  <si>
    <t>037018</t>
  </si>
  <si>
    <t>市川南４Ａ</t>
  </si>
  <si>
    <t>037019</t>
  </si>
  <si>
    <t>037020</t>
  </si>
  <si>
    <t>市川南４Ｃ</t>
  </si>
  <si>
    <t>037021</t>
  </si>
  <si>
    <t>真間１Ａ</t>
  </si>
  <si>
    <t>037022</t>
  </si>
  <si>
    <t>真間１Ｂ</t>
  </si>
  <si>
    <t>037023</t>
  </si>
  <si>
    <t>真間２Ａ</t>
  </si>
  <si>
    <t>037024</t>
  </si>
  <si>
    <t>真間２Ｂ</t>
  </si>
  <si>
    <t>037025</t>
  </si>
  <si>
    <t>真間３</t>
  </si>
  <si>
    <t>037026</t>
  </si>
  <si>
    <t>真間４A</t>
  </si>
  <si>
    <t>037127</t>
  </si>
  <si>
    <t>真間４B・市川4B</t>
  </si>
  <si>
    <t>037027</t>
  </si>
  <si>
    <t>真間５</t>
  </si>
  <si>
    <t>037028</t>
  </si>
  <si>
    <t>新田１Ａ</t>
  </si>
  <si>
    <t>037029</t>
  </si>
  <si>
    <t>新田１Ｂ</t>
  </si>
  <si>
    <t>037030</t>
  </si>
  <si>
    <t>新田２Ａ</t>
  </si>
  <si>
    <t>037031</t>
  </si>
  <si>
    <t>新田２Ｂ</t>
  </si>
  <si>
    <t>037032</t>
  </si>
  <si>
    <t>新田２Ｃ</t>
  </si>
  <si>
    <t>037033</t>
  </si>
  <si>
    <t>新田３Ａ</t>
  </si>
  <si>
    <t>037034</t>
  </si>
  <si>
    <t>新田３Ｂ・平田４</t>
  </si>
  <si>
    <t>037035</t>
  </si>
  <si>
    <t>新田３Ｃ</t>
  </si>
  <si>
    <t>037036</t>
  </si>
  <si>
    <t>新田４Ａ</t>
  </si>
  <si>
    <t>037134</t>
  </si>
  <si>
    <t>新田４C</t>
  </si>
  <si>
    <t>037037</t>
  </si>
  <si>
    <t>新田４Ｂ</t>
  </si>
  <si>
    <t>037038</t>
  </si>
  <si>
    <t>新田５Ａ</t>
  </si>
  <si>
    <t>037039</t>
  </si>
  <si>
    <t>新田５Ｂ</t>
  </si>
  <si>
    <t>037040</t>
  </si>
  <si>
    <t>大洲１Ａ</t>
  </si>
  <si>
    <t>037041</t>
  </si>
  <si>
    <t>大洲１Ｂ</t>
  </si>
  <si>
    <t>037042</t>
  </si>
  <si>
    <t>大洲２Ａ</t>
  </si>
  <si>
    <t>037043</t>
  </si>
  <si>
    <t>大洲２Ｂ</t>
  </si>
  <si>
    <t>037044</t>
  </si>
  <si>
    <t>大洲３Ａ</t>
  </si>
  <si>
    <t>037045</t>
  </si>
  <si>
    <t>大洲３Ｂ</t>
  </si>
  <si>
    <t>037046</t>
  </si>
  <si>
    <t>大洲４Ａ</t>
  </si>
  <si>
    <t>037047</t>
  </si>
  <si>
    <t>大洲４Ｂ</t>
  </si>
  <si>
    <t>037048</t>
  </si>
  <si>
    <t>菅野３・２C</t>
  </si>
  <si>
    <t>037049</t>
  </si>
  <si>
    <t>菅野６</t>
  </si>
  <si>
    <t>037050</t>
  </si>
  <si>
    <t>須和田１Ａ</t>
  </si>
  <si>
    <t>037051</t>
  </si>
  <si>
    <t>須和田１Ｂ</t>
  </si>
  <si>
    <t>037128</t>
  </si>
  <si>
    <t>須和田１Ｃ・国分1</t>
  </si>
  <si>
    <t>037052</t>
  </si>
  <si>
    <t>須和田２Ａ</t>
  </si>
  <si>
    <t>037053</t>
  </si>
  <si>
    <t>須和田２Ｂ</t>
  </si>
  <si>
    <t>037101</t>
  </si>
  <si>
    <t>国分１</t>
  </si>
  <si>
    <t>037102</t>
  </si>
  <si>
    <t>国分２</t>
  </si>
  <si>
    <t>037103</t>
  </si>
  <si>
    <t>国分３</t>
  </si>
  <si>
    <t>037104</t>
  </si>
  <si>
    <t>国分４</t>
  </si>
  <si>
    <t>037105</t>
  </si>
  <si>
    <t>国分５・６</t>
  </si>
  <si>
    <t>037106</t>
  </si>
  <si>
    <t>中国分１</t>
  </si>
  <si>
    <t>037107</t>
  </si>
  <si>
    <t>中国分２</t>
  </si>
  <si>
    <t>037108</t>
  </si>
  <si>
    <t>中国分３</t>
  </si>
  <si>
    <t>037109</t>
  </si>
  <si>
    <t>中国分４</t>
  </si>
  <si>
    <t>037110</t>
  </si>
  <si>
    <t>中国分５Ａ</t>
  </si>
  <si>
    <t>037111</t>
  </si>
  <si>
    <t>中国分５Ｂ</t>
  </si>
  <si>
    <t>037112</t>
  </si>
  <si>
    <t>北国分１</t>
  </si>
  <si>
    <t>037113</t>
  </si>
  <si>
    <t>北国分２</t>
  </si>
  <si>
    <t>037114</t>
  </si>
  <si>
    <t>北国分３</t>
  </si>
  <si>
    <t>037115</t>
  </si>
  <si>
    <t>北国分４</t>
  </si>
  <si>
    <t>037116</t>
  </si>
  <si>
    <t>堀之内３Ａ</t>
  </si>
  <si>
    <t>037126</t>
  </si>
  <si>
    <t>堀之内３B</t>
  </si>
  <si>
    <t>037117</t>
  </si>
  <si>
    <t>堀之内４</t>
  </si>
  <si>
    <t>037119</t>
  </si>
  <si>
    <t>037120</t>
  </si>
  <si>
    <t>037131</t>
  </si>
  <si>
    <t>037121</t>
  </si>
  <si>
    <t>037122</t>
  </si>
  <si>
    <t>稲越町Ａ</t>
  </si>
  <si>
    <t>037123</t>
  </si>
  <si>
    <t>稲越町Ｂ</t>
  </si>
  <si>
    <t>037125</t>
  </si>
  <si>
    <t>037130</t>
  </si>
  <si>
    <t>040001</t>
  </si>
  <si>
    <t>040002</t>
  </si>
  <si>
    <t>040003</t>
  </si>
  <si>
    <t>040004</t>
  </si>
  <si>
    <t>040005</t>
  </si>
  <si>
    <t>040006</t>
  </si>
  <si>
    <t>040007</t>
  </si>
  <si>
    <t>040008</t>
  </si>
  <si>
    <t>040009</t>
  </si>
  <si>
    <t>040010</t>
  </si>
  <si>
    <t>稲毛海岸４</t>
  </si>
  <si>
    <t>040011</t>
  </si>
  <si>
    <t>040012</t>
  </si>
  <si>
    <t>040013</t>
  </si>
  <si>
    <t>040014</t>
  </si>
  <si>
    <t>040015</t>
  </si>
  <si>
    <t>040016</t>
  </si>
  <si>
    <t>040017</t>
  </si>
  <si>
    <t>040018</t>
  </si>
  <si>
    <t>高洲３B　団</t>
  </si>
  <si>
    <t>040019</t>
  </si>
  <si>
    <t>040020</t>
  </si>
  <si>
    <t>040021</t>
  </si>
  <si>
    <t>040022</t>
  </si>
  <si>
    <t>040023</t>
  </si>
  <si>
    <t>高浜1Ｂ　団</t>
  </si>
  <si>
    <t>040024</t>
  </si>
  <si>
    <t>040025</t>
  </si>
  <si>
    <t>高浜４Ａ　団</t>
  </si>
  <si>
    <t>040026</t>
  </si>
  <si>
    <t>040027</t>
  </si>
  <si>
    <t>040028</t>
  </si>
  <si>
    <t>040029</t>
  </si>
  <si>
    <t>040030</t>
  </si>
  <si>
    <t>040031</t>
  </si>
  <si>
    <t>040032</t>
  </si>
  <si>
    <t>040033</t>
  </si>
  <si>
    <t>040034</t>
  </si>
  <si>
    <t>040035</t>
  </si>
  <si>
    <t>040036</t>
  </si>
  <si>
    <t>040048</t>
  </si>
  <si>
    <t>040037</t>
  </si>
  <si>
    <t>040038</t>
  </si>
  <si>
    <t>040039</t>
  </si>
  <si>
    <t>040040</t>
  </si>
  <si>
    <t>040041</t>
  </si>
  <si>
    <t>040042</t>
  </si>
  <si>
    <t>040043</t>
  </si>
  <si>
    <t>040044</t>
  </si>
  <si>
    <t>040049</t>
  </si>
  <si>
    <t>040050</t>
  </si>
  <si>
    <t>磯辺5C</t>
  </si>
  <si>
    <t>040045</t>
  </si>
  <si>
    <t>040046</t>
  </si>
  <si>
    <t>040047</t>
  </si>
  <si>
    <t>041001</t>
  </si>
  <si>
    <t>041002</t>
  </si>
  <si>
    <t>041003</t>
  </si>
  <si>
    <t>041004</t>
  </si>
  <si>
    <t>041005</t>
  </si>
  <si>
    <t>041054</t>
  </si>
  <si>
    <t>宮野木町G</t>
  </si>
  <si>
    <t>041006</t>
  </si>
  <si>
    <t>041007</t>
  </si>
  <si>
    <t>041008</t>
  </si>
  <si>
    <t>041046</t>
  </si>
  <si>
    <t>041051</t>
  </si>
  <si>
    <t>041009</t>
  </si>
  <si>
    <t>041010</t>
  </si>
  <si>
    <t>041012</t>
  </si>
  <si>
    <t>041013</t>
  </si>
  <si>
    <t>041014</t>
  </si>
  <si>
    <t>041015</t>
  </si>
  <si>
    <t>041047</t>
  </si>
  <si>
    <t>041016</t>
  </si>
  <si>
    <t>宮野木台3</t>
  </si>
  <si>
    <t>041056</t>
  </si>
  <si>
    <t>宮野木台4</t>
  </si>
  <si>
    <t>041017</t>
  </si>
  <si>
    <t>041018</t>
  </si>
  <si>
    <t>041019</t>
  </si>
  <si>
    <t>041020</t>
  </si>
  <si>
    <t>041055</t>
  </si>
  <si>
    <t>041021</t>
  </si>
  <si>
    <t>041022</t>
  </si>
  <si>
    <t>041023</t>
  </si>
  <si>
    <t>朝日ヶ丘 2B</t>
  </si>
  <si>
    <t>041024</t>
  </si>
  <si>
    <t>041052</t>
  </si>
  <si>
    <t>朝日ヶ丘３B</t>
  </si>
  <si>
    <t>041025</t>
  </si>
  <si>
    <t>041026</t>
  </si>
  <si>
    <t>041027</t>
  </si>
  <si>
    <t>041028</t>
  </si>
  <si>
    <t>041029</t>
  </si>
  <si>
    <t>041030</t>
  </si>
  <si>
    <t>041031</t>
  </si>
  <si>
    <t>041032</t>
  </si>
  <si>
    <t>041049</t>
  </si>
  <si>
    <t>041033</t>
  </si>
  <si>
    <t>041034</t>
  </si>
  <si>
    <t>041035</t>
  </si>
  <si>
    <t>041036</t>
  </si>
  <si>
    <t>041037</t>
  </si>
  <si>
    <t>南花園１A</t>
  </si>
  <si>
    <t>041053</t>
  </si>
  <si>
    <t>南花園１B</t>
  </si>
  <si>
    <t>041038</t>
  </si>
  <si>
    <t>041039</t>
  </si>
  <si>
    <t>検見川町１　（幕張町5）</t>
  </si>
  <si>
    <t>041040</t>
  </si>
  <si>
    <t>041041</t>
  </si>
  <si>
    <t>041042</t>
  </si>
  <si>
    <t>041043</t>
  </si>
  <si>
    <t>041044</t>
  </si>
  <si>
    <t>041045</t>
  </si>
  <si>
    <t>041050</t>
  </si>
  <si>
    <t>041048</t>
  </si>
  <si>
    <t>042001</t>
  </si>
  <si>
    <t>042002</t>
  </si>
  <si>
    <t>042003</t>
  </si>
  <si>
    <t>042004</t>
  </si>
  <si>
    <t>042005</t>
  </si>
  <si>
    <t>042069</t>
  </si>
  <si>
    <t>042006</t>
  </si>
  <si>
    <t>042007</t>
  </si>
  <si>
    <t>あやめ台1・2　団</t>
  </si>
  <si>
    <t>042008</t>
  </si>
  <si>
    <t>042009</t>
  </si>
  <si>
    <t>042068</t>
  </si>
  <si>
    <t>042010</t>
  </si>
  <si>
    <t>042011</t>
  </si>
  <si>
    <t>042012</t>
  </si>
  <si>
    <t>042066</t>
  </si>
  <si>
    <t>042013</t>
  </si>
  <si>
    <t>042014</t>
  </si>
  <si>
    <t>042015</t>
  </si>
  <si>
    <t>042016</t>
  </si>
  <si>
    <t>042017</t>
  </si>
  <si>
    <t>042018</t>
  </si>
  <si>
    <t>042019</t>
  </si>
  <si>
    <t>042020</t>
  </si>
  <si>
    <t>042021</t>
  </si>
  <si>
    <t>042022</t>
  </si>
  <si>
    <t>042023</t>
  </si>
  <si>
    <t>042024</t>
  </si>
  <si>
    <t>042025</t>
  </si>
  <si>
    <t>042026</t>
  </si>
  <si>
    <t>042027</t>
  </si>
  <si>
    <t>042028</t>
  </si>
  <si>
    <t>042029</t>
  </si>
  <si>
    <t>042030</t>
  </si>
  <si>
    <t>042031</t>
  </si>
  <si>
    <t>042032</t>
  </si>
  <si>
    <t>042033</t>
  </si>
  <si>
    <t>042034</t>
  </si>
  <si>
    <t>042035</t>
  </si>
  <si>
    <t>042036</t>
  </si>
  <si>
    <t>042037</t>
  </si>
  <si>
    <t>042038</t>
  </si>
  <si>
    <t>042039</t>
  </si>
  <si>
    <t>042040</t>
  </si>
  <si>
    <t>042041</t>
  </si>
  <si>
    <t>042042</t>
  </si>
  <si>
    <t>042043</t>
  </si>
  <si>
    <t>042044</t>
  </si>
  <si>
    <t>042045</t>
  </si>
  <si>
    <t>042046</t>
  </si>
  <si>
    <t>042047</t>
  </si>
  <si>
    <t>042048</t>
  </si>
  <si>
    <t>042049</t>
  </si>
  <si>
    <t>042050</t>
  </si>
  <si>
    <t>042051</t>
  </si>
  <si>
    <t>042052</t>
  </si>
  <si>
    <t>042053</t>
  </si>
  <si>
    <t>042054</t>
  </si>
  <si>
    <t>042055</t>
  </si>
  <si>
    <t>042067</t>
  </si>
  <si>
    <t>稲毛町５D</t>
  </si>
  <si>
    <t>042056</t>
  </si>
  <si>
    <t>042057</t>
  </si>
  <si>
    <t>042058</t>
  </si>
  <si>
    <t>042059</t>
  </si>
  <si>
    <t>042060</t>
  </si>
  <si>
    <t>042061</t>
  </si>
  <si>
    <t>042062</t>
  </si>
  <si>
    <t>042063</t>
  </si>
  <si>
    <t>042064</t>
  </si>
  <si>
    <t>042070</t>
  </si>
  <si>
    <t>042065</t>
  </si>
  <si>
    <t>043001</t>
  </si>
  <si>
    <t>043002</t>
  </si>
  <si>
    <t>043003</t>
  </si>
  <si>
    <t>043004</t>
  </si>
  <si>
    <t>043005</t>
  </si>
  <si>
    <t>043006</t>
  </si>
  <si>
    <t>043007</t>
  </si>
  <si>
    <t>043008</t>
  </si>
  <si>
    <t>043009</t>
  </si>
  <si>
    <t>043010</t>
  </si>
  <si>
    <t>043011</t>
  </si>
  <si>
    <t>043089</t>
  </si>
  <si>
    <t>043012</t>
  </si>
  <si>
    <t>043013</t>
  </si>
  <si>
    <t>043014</t>
  </si>
  <si>
    <t>043015</t>
  </si>
  <si>
    <t>043085</t>
  </si>
  <si>
    <t>043016</t>
  </si>
  <si>
    <t>043017</t>
  </si>
  <si>
    <t>043018</t>
  </si>
  <si>
    <t>043019</t>
  </si>
  <si>
    <t>043020</t>
  </si>
  <si>
    <t>043021</t>
  </si>
  <si>
    <t>043022</t>
  </si>
  <si>
    <t>043023</t>
  </si>
  <si>
    <t>043026</t>
  </si>
  <si>
    <t>都賀5A</t>
  </si>
  <si>
    <t>043086</t>
  </si>
  <si>
    <t>都賀5B</t>
  </si>
  <si>
    <t>043025</t>
  </si>
  <si>
    <t>043024</t>
  </si>
  <si>
    <t>043088</t>
  </si>
  <si>
    <t>043027</t>
  </si>
  <si>
    <t>043028</t>
  </si>
  <si>
    <t>043029</t>
  </si>
  <si>
    <t>043030</t>
  </si>
  <si>
    <t>043031</t>
  </si>
  <si>
    <t>043032</t>
  </si>
  <si>
    <t>043084</t>
  </si>
  <si>
    <t>043033</t>
  </si>
  <si>
    <t>043034</t>
  </si>
  <si>
    <t>043035</t>
  </si>
  <si>
    <t>043036</t>
  </si>
  <si>
    <t>桜木北3A</t>
  </si>
  <si>
    <t>043093</t>
  </si>
  <si>
    <t>桜木北3B</t>
  </si>
  <si>
    <t>043037</t>
  </si>
  <si>
    <t>043038</t>
  </si>
  <si>
    <t>043039</t>
  </si>
  <si>
    <t>043040</t>
  </si>
  <si>
    <t>桜木3・4①</t>
  </si>
  <si>
    <t>043087</t>
  </si>
  <si>
    <t>043041</t>
  </si>
  <si>
    <t>043042</t>
  </si>
  <si>
    <t>043043</t>
  </si>
  <si>
    <t>043044</t>
  </si>
  <si>
    <t>043045</t>
  </si>
  <si>
    <t>043046</t>
  </si>
  <si>
    <t>043047</t>
  </si>
  <si>
    <t>若松町・小倉町B</t>
  </si>
  <si>
    <t>043092</t>
  </si>
  <si>
    <t>若松町・小倉町C</t>
  </si>
  <si>
    <t>043048</t>
  </si>
  <si>
    <t>043049</t>
  </si>
  <si>
    <t>043050</t>
  </si>
  <si>
    <t>043051</t>
  </si>
  <si>
    <t>043052</t>
  </si>
  <si>
    <t>043053</t>
  </si>
  <si>
    <t>小倉台7（千城台西1）</t>
  </si>
  <si>
    <t>043054</t>
  </si>
  <si>
    <t>043055</t>
  </si>
  <si>
    <t>043056</t>
  </si>
  <si>
    <t>043057</t>
  </si>
  <si>
    <t>043058</t>
  </si>
  <si>
    <t>043059</t>
  </si>
  <si>
    <t>043060</t>
  </si>
  <si>
    <t>千城台東3A</t>
  </si>
  <si>
    <t>043091</t>
  </si>
  <si>
    <t>千城台東3B</t>
  </si>
  <si>
    <t>043061</t>
  </si>
  <si>
    <t>千城台東4A</t>
  </si>
  <si>
    <t>043090</t>
  </si>
  <si>
    <t>千城台東4B</t>
  </si>
  <si>
    <t>043062</t>
  </si>
  <si>
    <t>043063</t>
  </si>
  <si>
    <t>043064</t>
  </si>
  <si>
    <t>043065</t>
  </si>
  <si>
    <t>043066</t>
  </si>
  <si>
    <t>043067</t>
  </si>
  <si>
    <t>043068</t>
  </si>
  <si>
    <t>043069</t>
  </si>
  <si>
    <t>043070</t>
  </si>
  <si>
    <t>043083</t>
  </si>
  <si>
    <t>043071</t>
  </si>
  <si>
    <t>043072</t>
  </si>
  <si>
    <t>043073</t>
  </si>
  <si>
    <t>043074</t>
  </si>
  <si>
    <t>043075</t>
  </si>
  <si>
    <t>043076</t>
  </si>
  <si>
    <t>043077</t>
  </si>
  <si>
    <t>043078</t>
  </si>
  <si>
    <t>043079</t>
  </si>
  <si>
    <t>043080</t>
  </si>
  <si>
    <t>043081</t>
  </si>
  <si>
    <t>043082</t>
  </si>
  <si>
    <t>044001</t>
  </si>
  <si>
    <t>044002</t>
  </si>
  <si>
    <t>044003</t>
  </si>
  <si>
    <t>044004</t>
  </si>
  <si>
    <t>044005</t>
  </si>
  <si>
    <t>044006</t>
  </si>
  <si>
    <t>044007</t>
  </si>
  <si>
    <t>044008</t>
  </si>
  <si>
    <t>044009</t>
  </si>
  <si>
    <t>044010</t>
  </si>
  <si>
    <t>044011</t>
  </si>
  <si>
    <t>044012</t>
  </si>
  <si>
    <t>044013</t>
  </si>
  <si>
    <t>044014</t>
  </si>
  <si>
    <t>044015</t>
  </si>
  <si>
    <t>044016</t>
  </si>
  <si>
    <t>044017</t>
  </si>
  <si>
    <t>044018</t>
  </si>
  <si>
    <t>044019</t>
  </si>
  <si>
    <t>044020</t>
  </si>
  <si>
    <t>044021</t>
  </si>
  <si>
    <t>044076</t>
  </si>
  <si>
    <t>和良比F</t>
  </si>
  <si>
    <t>044022</t>
  </si>
  <si>
    <t>044023</t>
  </si>
  <si>
    <t>044024</t>
  </si>
  <si>
    <t>044025</t>
  </si>
  <si>
    <t>044073</t>
  </si>
  <si>
    <t>044026</t>
  </si>
  <si>
    <t>044074</t>
  </si>
  <si>
    <t>044027</t>
  </si>
  <si>
    <t>044028</t>
  </si>
  <si>
    <t>044029</t>
  </si>
  <si>
    <t>044030</t>
  </si>
  <si>
    <t>044031</t>
  </si>
  <si>
    <t>若松町　G</t>
  </si>
  <si>
    <t>044077</t>
  </si>
  <si>
    <t>若松町　H</t>
  </si>
  <si>
    <t>044032</t>
  </si>
  <si>
    <t>044033</t>
  </si>
  <si>
    <t>044034</t>
  </si>
  <si>
    <t>044035</t>
  </si>
  <si>
    <t>044036</t>
  </si>
  <si>
    <t>044075</t>
  </si>
  <si>
    <t>044037</t>
  </si>
  <si>
    <t>044038</t>
  </si>
  <si>
    <t>044039</t>
  </si>
  <si>
    <t>044041</t>
  </si>
  <si>
    <t>044042</t>
  </si>
  <si>
    <t>044043</t>
  </si>
  <si>
    <t>044044</t>
  </si>
  <si>
    <t>044045</t>
  </si>
  <si>
    <t>044046</t>
  </si>
  <si>
    <t>044047</t>
  </si>
  <si>
    <t>044048</t>
  </si>
  <si>
    <t>044049</t>
  </si>
  <si>
    <t>044050</t>
  </si>
  <si>
    <t>044051</t>
  </si>
  <si>
    <t>044052</t>
  </si>
  <si>
    <t>044053</t>
  </si>
  <si>
    <t>044054</t>
  </si>
  <si>
    <t>044055</t>
  </si>
  <si>
    <t>044056</t>
  </si>
  <si>
    <t>044057</t>
  </si>
  <si>
    <t>044058</t>
  </si>
  <si>
    <t>044059</t>
  </si>
  <si>
    <t>044060</t>
  </si>
  <si>
    <t>044061</t>
  </si>
  <si>
    <t>044062</t>
  </si>
  <si>
    <t>044063</t>
  </si>
  <si>
    <t>044065</t>
  </si>
  <si>
    <t>044066</t>
  </si>
  <si>
    <t>044067</t>
  </si>
  <si>
    <t>044068</t>
  </si>
  <si>
    <t>044069</t>
  </si>
  <si>
    <t>044079</t>
  </si>
  <si>
    <t>044070</t>
  </si>
  <si>
    <t>044071</t>
  </si>
  <si>
    <t>044072</t>
  </si>
  <si>
    <t>044078</t>
  </si>
  <si>
    <t>045001</t>
  </si>
  <si>
    <t>045002</t>
  </si>
  <si>
    <t>045003</t>
  </si>
  <si>
    <t>045004</t>
  </si>
  <si>
    <t>045005</t>
  </si>
  <si>
    <t>045006</t>
  </si>
  <si>
    <t>黒砂台　３（弥生町）</t>
  </si>
  <si>
    <t>045007</t>
  </si>
  <si>
    <t>045008</t>
  </si>
  <si>
    <t>045009</t>
  </si>
  <si>
    <t>045010</t>
  </si>
  <si>
    <t>045011</t>
  </si>
  <si>
    <t>045012</t>
  </si>
  <si>
    <t>045013</t>
  </si>
  <si>
    <t>045014</t>
  </si>
  <si>
    <t>045015</t>
  </si>
  <si>
    <t>045016</t>
  </si>
  <si>
    <t>045017</t>
  </si>
  <si>
    <t>045018</t>
  </si>
  <si>
    <t>045019</t>
  </si>
  <si>
    <t>045020</t>
  </si>
  <si>
    <t>045021</t>
  </si>
  <si>
    <t>新宿1A</t>
  </si>
  <si>
    <t>045087</t>
  </si>
  <si>
    <t>新宿1B</t>
  </si>
  <si>
    <t>045088</t>
  </si>
  <si>
    <t>新宿1C</t>
  </si>
  <si>
    <t>045022</t>
  </si>
  <si>
    <t>045023</t>
  </si>
  <si>
    <t>045024</t>
  </si>
  <si>
    <t>045025</t>
  </si>
  <si>
    <t>045027</t>
  </si>
  <si>
    <t>045028</t>
  </si>
  <si>
    <t>045029</t>
  </si>
  <si>
    <t>045030</t>
  </si>
  <si>
    <t>045031</t>
  </si>
  <si>
    <t>045032</t>
  </si>
  <si>
    <t>045033</t>
  </si>
  <si>
    <t>作草部　１Ａ</t>
  </si>
  <si>
    <t>045086</t>
  </si>
  <si>
    <t>作草部　１Ｂ</t>
  </si>
  <si>
    <t>045034</t>
  </si>
  <si>
    <t>045035</t>
  </si>
  <si>
    <t>045036</t>
  </si>
  <si>
    <t>045084</t>
  </si>
  <si>
    <t>045037</t>
  </si>
  <si>
    <t>045038</t>
  </si>
  <si>
    <t>045039</t>
  </si>
  <si>
    <t>045040</t>
  </si>
  <si>
    <t>045041</t>
  </si>
  <si>
    <t>045042</t>
  </si>
  <si>
    <t>045043</t>
  </si>
  <si>
    <t>045044</t>
  </si>
  <si>
    <t>045045</t>
  </si>
  <si>
    <t>045046</t>
  </si>
  <si>
    <t>045047</t>
  </si>
  <si>
    <t>045048</t>
  </si>
  <si>
    <t>045049</t>
  </si>
  <si>
    <t>045050</t>
  </si>
  <si>
    <t>045051</t>
  </si>
  <si>
    <t>045052</t>
  </si>
  <si>
    <t>045053</t>
  </si>
  <si>
    <t>045054</t>
  </si>
  <si>
    <t>045055</t>
  </si>
  <si>
    <t>045056</t>
  </si>
  <si>
    <t>045057</t>
  </si>
  <si>
    <t>045058</t>
  </si>
  <si>
    <t>045059</t>
  </si>
  <si>
    <t>045061</t>
  </si>
  <si>
    <t>045062</t>
  </si>
  <si>
    <t>高品町　Ａ　（高品ハイツ）</t>
  </si>
  <si>
    <t>045063</t>
  </si>
  <si>
    <t>045064</t>
  </si>
  <si>
    <t>高品町　Ｃ　（ウッドパーク）</t>
  </si>
  <si>
    <t>045065</t>
  </si>
  <si>
    <t>高品町　Ｄ　（高品公園）</t>
  </si>
  <si>
    <t>045066</t>
  </si>
  <si>
    <t>貝塚町　Ⅰ　（アサヒファーム）</t>
  </si>
  <si>
    <t>045067</t>
  </si>
  <si>
    <t>貝塚町　Ⅱ　（センチュリーハイム）</t>
  </si>
  <si>
    <t>045068</t>
  </si>
  <si>
    <t>貝塚町　Ⅲ　（貝塚公園）</t>
  </si>
  <si>
    <t>045069</t>
  </si>
  <si>
    <t>045070</t>
  </si>
  <si>
    <t>045071</t>
  </si>
  <si>
    <t>045072</t>
  </si>
  <si>
    <t>045073</t>
  </si>
  <si>
    <t>045074</t>
  </si>
  <si>
    <t>045075</t>
  </si>
  <si>
    <t>045076</t>
  </si>
  <si>
    <t>045077</t>
  </si>
  <si>
    <t>045078</t>
  </si>
  <si>
    <t>加曽利町　（千葉中央自校）</t>
  </si>
  <si>
    <t>045085</t>
  </si>
  <si>
    <t>046001</t>
  </si>
  <si>
    <t>046002</t>
  </si>
  <si>
    <t>046003</t>
  </si>
  <si>
    <t>046004</t>
  </si>
  <si>
    <t>046005</t>
  </si>
  <si>
    <t>矢作町　Ａ　（コカコーラ工場）</t>
  </si>
  <si>
    <t>046007</t>
  </si>
  <si>
    <t>矢作町　Ｃ　（市民病院）</t>
  </si>
  <si>
    <t>046008</t>
  </si>
  <si>
    <t>矢作町　Ｄ　（内谷津公園）</t>
  </si>
  <si>
    <t>046009</t>
  </si>
  <si>
    <t>矢作町　Ｅ　（職員住宅）</t>
  </si>
  <si>
    <t>046010</t>
  </si>
  <si>
    <t>星久喜町　Ａ　（オリンピック）</t>
  </si>
  <si>
    <t>046011</t>
  </si>
  <si>
    <t>星久喜町　Ｂ　（バッティングセンター）</t>
  </si>
  <si>
    <t>046012</t>
  </si>
  <si>
    <t>星久喜町　Ｃ　（星久喜小学校）</t>
  </si>
  <si>
    <t>046013</t>
  </si>
  <si>
    <t>046073</t>
  </si>
  <si>
    <t>046014</t>
  </si>
  <si>
    <t>046016</t>
  </si>
  <si>
    <t>046017</t>
  </si>
  <si>
    <t>046018</t>
  </si>
  <si>
    <t>046019</t>
  </si>
  <si>
    <t>046020</t>
  </si>
  <si>
    <t>046021</t>
  </si>
  <si>
    <t>046022</t>
  </si>
  <si>
    <t>046023</t>
  </si>
  <si>
    <t>046024</t>
  </si>
  <si>
    <t>046025</t>
  </si>
  <si>
    <t>046026</t>
  </si>
  <si>
    <t>046027</t>
  </si>
  <si>
    <t>千葉寺町　Ａ　（ひよどり公園）</t>
  </si>
  <si>
    <t>046028</t>
  </si>
  <si>
    <t>千葉寺町　Ｂ　（千葉寺町公園）</t>
  </si>
  <si>
    <t>046029</t>
  </si>
  <si>
    <t>千葉寺町　Ｃ　（パークホームズ）</t>
  </si>
  <si>
    <t>046030</t>
  </si>
  <si>
    <t>千葉寺町　Ｄ　（ハーモニープラザ）</t>
  </si>
  <si>
    <t>046031</t>
  </si>
  <si>
    <t>千葉寺町　Ｅ　（県営住宅）</t>
  </si>
  <si>
    <t>046032</t>
  </si>
  <si>
    <t>千葉寺町　Ｆ　（市民の森）</t>
  </si>
  <si>
    <t>046033</t>
  </si>
  <si>
    <t>046034</t>
  </si>
  <si>
    <t>宮崎町　Ａ　（宮崎北公園）</t>
  </si>
  <si>
    <t>046035</t>
  </si>
  <si>
    <t>宮崎町　Ｂ　（ゴルフクラブ）</t>
  </si>
  <si>
    <t>046036</t>
  </si>
  <si>
    <t>宮崎町　Ｃ　（白坂公園）</t>
  </si>
  <si>
    <t>046037</t>
  </si>
  <si>
    <t>046038</t>
  </si>
  <si>
    <t>046039</t>
  </si>
  <si>
    <t>046040</t>
  </si>
  <si>
    <t>046041</t>
  </si>
  <si>
    <t>046042</t>
  </si>
  <si>
    <t>046074</t>
  </si>
  <si>
    <t>今井　３B</t>
  </si>
  <si>
    <t>046043</t>
  </si>
  <si>
    <t>046044</t>
  </si>
  <si>
    <t>046045</t>
  </si>
  <si>
    <t>046075</t>
  </si>
  <si>
    <t>蘇我3A</t>
  </si>
  <si>
    <t>046071</t>
  </si>
  <si>
    <t>蘇我3B</t>
  </si>
  <si>
    <t>046072</t>
  </si>
  <si>
    <t>046046</t>
  </si>
  <si>
    <t>046070</t>
  </si>
  <si>
    <t>046047</t>
  </si>
  <si>
    <t>046048</t>
  </si>
  <si>
    <t>046049</t>
  </si>
  <si>
    <t>046050</t>
  </si>
  <si>
    <t>046051</t>
  </si>
  <si>
    <t>046052</t>
  </si>
  <si>
    <t>046053</t>
  </si>
  <si>
    <t>大森町　Ａ　（大森小学校）</t>
  </si>
  <si>
    <t>046057</t>
  </si>
  <si>
    <t>仁戸名町　Ａ　（月の木緑地）</t>
  </si>
  <si>
    <t>046058</t>
  </si>
  <si>
    <t>仁戸名町　Ｂ　（仁戸名小学校）</t>
  </si>
  <si>
    <t>046060</t>
  </si>
  <si>
    <t>仁戸名町　Ｄ　（仁戸名郵便局）</t>
  </si>
  <si>
    <t>046061</t>
  </si>
  <si>
    <t>仁戸名町　Ｅ　（仁戸名市民の森）</t>
  </si>
  <si>
    <t>046063</t>
  </si>
  <si>
    <t>松ヶ丘町　Ａ　（松ヶ丘中学校）</t>
  </si>
  <si>
    <t>046065</t>
  </si>
  <si>
    <t>松ヶ丘町　Ｃ　（松ヶ丘公園）</t>
  </si>
  <si>
    <t>046066</t>
  </si>
  <si>
    <t>大森町　Ｂ　（大森台駅）</t>
  </si>
  <si>
    <t>046068</t>
  </si>
  <si>
    <t>大森町・大巌寺町Ｂ　（大巌寺小）</t>
  </si>
  <si>
    <t>051001</t>
  </si>
  <si>
    <t>川戸町 A　（川戸市民の森）</t>
  </si>
  <si>
    <t>051002</t>
  </si>
  <si>
    <t>川戸町 B　（川戸中学校）</t>
  </si>
  <si>
    <t>051003</t>
  </si>
  <si>
    <t>川戸町 C　（川戸子供広場）</t>
  </si>
  <si>
    <t>051004</t>
  </si>
  <si>
    <t>赤井町 A ・ 平山町　 (川鉄赤井社宅)</t>
  </si>
  <si>
    <t>051005</t>
  </si>
  <si>
    <t>花輪町 ・ 仁戸名町　 (千葉南高校)</t>
  </si>
  <si>
    <t>051026</t>
  </si>
  <si>
    <t>鎌取町 A・辺田町　（平山小学校）</t>
  </si>
  <si>
    <t>051027</t>
  </si>
  <si>
    <t>051122</t>
  </si>
  <si>
    <t>051006</t>
  </si>
  <si>
    <t>浜野町・ 塩田町 A　（生浜高校）</t>
  </si>
  <si>
    <t>051008</t>
  </si>
  <si>
    <t>浜野町 A　（浜野病院）</t>
  </si>
  <si>
    <t>051009</t>
  </si>
  <si>
    <t>浜野町 B　（千葉食料事務所）</t>
  </si>
  <si>
    <t>051014</t>
  </si>
  <si>
    <t>浜野町 E ・ 南生実町 B　（生浜小学校）</t>
  </si>
  <si>
    <t>051015</t>
  </si>
  <si>
    <t>051016</t>
  </si>
  <si>
    <t>市原市古市場 A　（サントク周辺）</t>
  </si>
  <si>
    <t>051017</t>
  </si>
  <si>
    <t>市原市古市場 B　（古市場会館）</t>
  </si>
  <si>
    <t>051121</t>
  </si>
  <si>
    <t>村田町 C</t>
  </si>
  <si>
    <t>051018</t>
  </si>
  <si>
    <t>浜野町F ・ 緑区古市場町 A 　(体育館)</t>
  </si>
  <si>
    <t>051019</t>
  </si>
  <si>
    <t>緑区古市場町 B　（古市場相撲場）</t>
  </si>
  <si>
    <t>051024</t>
  </si>
  <si>
    <t>生実町 E ・ 南生実町 C　（生浜東小学校）</t>
  </si>
  <si>
    <t>051025</t>
  </si>
  <si>
    <t>南生実町 D ・おゆみ野中央１　（明徳附属幼）</t>
  </si>
  <si>
    <t>051038</t>
  </si>
  <si>
    <t>051039</t>
  </si>
  <si>
    <t>おゆみ野 １B　（有吉小学校）</t>
  </si>
  <si>
    <t>051045</t>
  </si>
  <si>
    <t>おゆみ野 １C　（生実県営住宅）</t>
  </si>
  <si>
    <t>051041</t>
  </si>
  <si>
    <t>おゆみ野 ２A　（有吉中学校）</t>
  </si>
  <si>
    <t>051042</t>
  </si>
  <si>
    <t>おゆみ野 ２B　（おゆみ野保育園）</t>
  </si>
  <si>
    <t>051110</t>
  </si>
  <si>
    <t>おゆみ野 ２C　（有吉中学校）</t>
  </si>
  <si>
    <t>051028</t>
  </si>
  <si>
    <t>おゆみ野 ３A　（JR鎌取駅）</t>
  </si>
  <si>
    <t>051029</t>
  </si>
  <si>
    <t>おゆみ野 ３B　(緑区役所）</t>
  </si>
  <si>
    <t>051030</t>
  </si>
  <si>
    <t>おゆみ野 4Ａ　（小谷小学校）</t>
  </si>
  <si>
    <t>051111</t>
  </si>
  <si>
    <t>おゆみ野 ４Ｂ</t>
  </si>
  <si>
    <t>051037</t>
  </si>
  <si>
    <t>おゆみ野 ４ ・ ５　（こやつ郵便局）</t>
  </si>
  <si>
    <t>051050</t>
  </si>
  <si>
    <t>おゆみ野 ５A ・ 誉田 １　　</t>
  </si>
  <si>
    <t>051120</t>
  </si>
  <si>
    <t>おゆみ野 ５Ｂ</t>
  </si>
  <si>
    <t>051051</t>
  </si>
  <si>
    <t>おゆみ野 ５C ・ ６A　（千葉南警察署）</t>
  </si>
  <si>
    <t>051052</t>
  </si>
  <si>
    <t>おゆみ野 ６B ・ 誉田 １－①　（ライブスクエア）</t>
  </si>
  <si>
    <t>051114</t>
  </si>
  <si>
    <t>おゆみ野 ６C ・ 誉田 １－②　（誉田給水場）</t>
  </si>
  <si>
    <t>051040</t>
  </si>
  <si>
    <t>おゆみ野中央 １B　（プラザ学園前）</t>
  </si>
  <si>
    <t>051108</t>
  </si>
  <si>
    <t>おゆみ野中央 １C</t>
  </si>
  <si>
    <t>051098</t>
  </si>
  <si>
    <t>おゆみ野有吉　（扇田小学校）</t>
  </si>
  <si>
    <t>051043</t>
  </si>
  <si>
    <t>おゆみ野中央 ３　（有吉公園）</t>
  </si>
  <si>
    <t>051032</t>
  </si>
  <si>
    <t>おゆみ野中央 ４　（泉谷中学校）</t>
  </si>
  <si>
    <t>051031</t>
  </si>
  <si>
    <t>051034</t>
  </si>
  <si>
    <t>おゆみ野中央 ６ ・ ７A　（花水木幼稚園）</t>
  </si>
  <si>
    <t>051036</t>
  </si>
  <si>
    <t>おゆみ野中央 ６ ・ ７B　（六通集会所）</t>
  </si>
  <si>
    <t>051109</t>
  </si>
  <si>
    <t>おゆみ野中央 ７ ・ ８　（六通集会所）</t>
  </si>
  <si>
    <t>051115</t>
  </si>
  <si>
    <t>おゆみ野南 ５B ・ 中央７ ・ ９　（おゆみ野ハイム）</t>
  </si>
  <si>
    <t>051124</t>
  </si>
  <si>
    <t>おゆみ野中央 ８A</t>
  </si>
  <si>
    <t>051053</t>
  </si>
  <si>
    <t>おゆみ野中央 ８ ・ 誉田 １　（誉田給水場）</t>
  </si>
  <si>
    <t>051046</t>
  </si>
  <si>
    <t>おゆみ野南 １　（ミスターMAX）</t>
  </si>
  <si>
    <t>051044</t>
  </si>
  <si>
    <t>おゆみ野南 ２　（おゆみ野駅）</t>
  </si>
  <si>
    <t>051033</t>
  </si>
  <si>
    <t>おゆみ野南 ２ ・ ５　（金沢小学校）</t>
  </si>
  <si>
    <t>051048</t>
  </si>
  <si>
    <t>おゆみ野南 ３　（おゆみ野駅西口前）</t>
  </si>
  <si>
    <t>051047</t>
  </si>
  <si>
    <t>おゆみ野南 ４</t>
  </si>
  <si>
    <t>051112</t>
  </si>
  <si>
    <t>おゆみ野南 ５</t>
  </si>
  <si>
    <t>051035</t>
  </si>
  <si>
    <t>おゆみ野南 ５Ａ ・ 南６　（パークハウス）</t>
  </si>
  <si>
    <t>051049</t>
  </si>
  <si>
    <t>おゆみ野南 ６A　（ケーズ電気）</t>
  </si>
  <si>
    <t>051106</t>
  </si>
  <si>
    <t>おゆみ野南 ６B ・ おゆみ野中央 ９</t>
  </si>
  <si>
    <t>051054</t>
  </si>
  <si>
    <t>051055</t>
  </si>
  <si>
    <t>誉田 １ ・ ２A　（誉田清水台公園）</t>
  </si>
  <si>
    <t>051057</t>
  </si>
  <si>
    <t>誉田 ２A　（誉田保育所）</t>
  </si>
  <si>
    <t>051058</t>
  </si>
  <si>
    <t>誉田 １ ・ ２B　（誉田小学校）</t>
  </si>
  <si>
    <t>051060</t>
  </si>
  <si>
    <t>誉田 ２B　（誉田東小学校）</t>
  </si>
  <si>
    <t>051061</t>
  </si>
  <si>
    <t>誉田 ２C　（ＪＲ 誉田駅）</t>
  </si>
  <si>
    <t>051062</t>
  </si>
  <si>
    <t>誉田 ３ ・ 瀬又 ― Ａ</t>
  </si>
  <si>
    <t>051063</t>
  </si>
  <si>
    <t>誉田 ３ ・ 瀬又 ― Ｂ</t>
  </si>
  <si>
    <t>051064</t>
  </si>
  <si>
    <t>051131</t>
  </si>
  <si>
    <t>たかだの森 Ａ</t>
  </si>
  <si>
    <t>051132</t>
  </si>
  <si>
    <t>たかだの森 Ｂ</t>
  </si>
  <si>
    <t>051134</t>
  </si>
  <si>
    <t>051101</t>
  </si>
  <si>
    <t>051065</t>
  </si>
  <si>
    <t>051119</t>
  </si>
  <si>
    <t>ちはら台西 ５ ・ ６B　（ちはら台西中学校）</t>
  </si>
  <si>
    <t>051127</t>
  </si>
  <si>
    <t>ちはら台西 ６C　（ちはら台キッズアベニュー）</t>
  </si>
  <si>
    <t>051104</t>
  </si>
  <si>
    <t>ちはら台西 ６A ・ 南６C　（ちはら台幼稚園）</t>
  </si>
  <si>
    <t>051066</t>
  </si>
  <si>
    <t>ちはら台南 １ ・ ２ ・ 西５　（牧園小学校）</t>
  </si>
  <si>
    <t>051067</t>
  </si>
  <si>
    <t>ちはら台南 ３ ・ ５　（清水谷小学校）</t>
  </si>
  <si>
    <t>051128</t>
  </si>
  <si>
    <t>ちはら台南 ４</t>
  </si>
  <si>
    <t>051069</t>
  </si>
  <si>
    <t>ちはら台南 ５　（ちはら台南中学校）</t>
  </si>
  <si>
    <t>051068</t>
  </si>
  <si>
    <t>ちはら台南 ６A　（ちはら台郵便局）</t>
  </si>
  <si>
    <t>051113</t>
  </si>
  <si>
    <t>ちはら台南 ６B　（サウスヒルズ中央 )</t>
  </si>
  <si>
    <t>051123</t>
  </si>
  <si>
    <t>ちはら台東 １A</t>
  </si>
  <si>
    <t>051125</t>
  </si>
  <si>
    <t>ちはら台東  １B</t>
  </si>
  <si>
    <t>051126</t>
  </si>
  <si>
    <t>ちはら台東 １C ・ 東６ ・ 東７B</t>
  </si>
  <si>
    <t>051070</t>
  </si>
  <si>
    <t>ちはら台東 ２ ・ ３　（水の江小学校）</t>
  </si>
  <si>
    <t>051071</t>
  </si>
  <si>
    <t>ちはら台東 ２ ・ ５　（ファミールハイツ)</t>
  </si>
  <si>
    <t>051072</t>
  </si>
  <si>
    <t>ちはら台東 ４ ・ ９ ・ ８A</t>
  </si>
  <si>
    <t>051105</t>
  </si>
  <si>
    <t>ちはら台東 ４ ・ ９ ・ ８B</t>
  </si>
  <si>
    <t>051102</t>
  </si>
  <si>
    <t>ちはら台東 ６ ・ ８</t>
  </si>
  <si>
    <t>051107</t>
  </si>
  <si>
    <t>ちはら台東 ７A</t>
  </si>
  <si>
    <t>051087</t>
  </si>
  <si>
    <t>越智町 A　（越智小学校）</t>
  </si>
  <si>
    <t>051088</t>
  </si>
  <si>
    <t>越智町 B　（越智公民館）</t>
  </si>
  <si>
    <t>051094</t>
  </si>
  <si>
    <t>大椎町 Ａ</t>
  </si>
  <si>
    <t>051095</t>
  </si>
  <si>
    <t>大椎町 Ｂ</t>
  </si>
  <si>
    <t>051096</t>
  </si>
  <si>
    <t>051089</t>
  </si>
  <si>
    <t>051092</t>
  </si>
  <si>
    <t>土気町 C　（土気小学校）</t>
  </si>
  <si>
    <t>051093</t>
  </si>
  <si>
    <t>土気町 D　（ＪＲ 土気駅）</t>
  </si>
  <si>
    <t>051097</t>
  </si>
  <si>
    <t xml:space="preserve">土気町 E　（中峠公園）       </t>
  </si>
  <si>
    <t>051073</t>
  </si>
  <si>
    <t>あすみが丘 １</t>
  </si>
  <si>
    <t>051074</t>
  </si>
  <si>
    <t>あすみが丘 １ ・ ３</t>
  </si>
  <si>
    <t>051075</t>
  </si>
  <si>
    <t>あすみが丘 ２Ａ</t>
  </si>
  <si>
    <t>051117</t>
  </si>
  <si>
    <t>あすみが丘 ２B</t>
  </si>
  <si>
    <t>051076</t>
  </si>
  <si>
    <t>あすみが丘 ３</t>
  </si>
  <si>
    <t>051077</t>
  </si>
  <si>
    <t>あすみが丘 ３ ・ ４</t>
  </si>
  <si>
    <t>051078</t>
  </si>
  <si>
    <t>あすみが丘 ４ ― Ａ</t>
  </si>
  <si>
    <t>051079</t>
  </si>
  <si>
    <t>あすみが丘 ４ ― Ｂ</t>
  </si>
  <si>
    <t>051080</t>
  </si>
  <si>
    <t>あすみが丘 ５ ― Ａ</t>
  </si>
  <si>
    <t>051081</t>
  </si>
  <si>
    <t>あすみが丘 ５ ― Ｂ</t>
  </si>
  <si>
    <t>051082</t>
  </si>
  <si>
    <t>あすみが丘 ６</t>
  </si>
  <si>
    <t>051083</t>
  </si>
  <si>
    <t>あすみが丘 ６ ・ ７</t>
  </si>
  <si>
    <t>051084</t>
  </si>
  <si>
    <t>あすみが丘 ７ ・ ８ ― Ａ</t>
  </si>
  <si>
    <t>051085</t>
  </si>
  <si>
    <t>あすみが丘 ７ ・ ８ ― Ｂ</t>
  </si>
  <si>
    <t>051086</t>
  </si>
  <si>
    <t>あすみが丘 ９A</t>
  </si>
  <si>
    <t>051116</t>
  </si>
  <si>
    <t>あすみが丘 ９B</t>
  </si>
  <si>
    <t>051090</t>
  </si>
  <si>
    <t>土気町 A ・ あすみが丘東 １　（土気高校）</t>
  </si>
  <si>
    <t>051103</t>
  </si>
  <si>
    <t>あすみが丘東 １ ・ ２A</t>
  </si>
  <si>
    <t>051133</t>
  </si>
  <si>
    <t>あすみが丘 東２B</t>
  </si>
  <si>
    <t>051135</t>
  </si>
  <si>
    <t>あすみが丘 東３</t>
  </si>
  <si>
    <t>051129</t>
  </si>
  <si>
    <t>あすみが丘 東４</t>
  </si>
  <si>
    <t>051130</t>
  </si>
  <si>
    <t>あすみが丘 東５</t>
  </si>
  <si>
    <t>052179</t>
  </si>
  <si>
    <t>八幡J・村田町</t>
  </si>
  <si>
    <t>052001</t>
  </si>
  <si>
    <t>八幡北 ２ ・ ３</t>
  </si>
  <si>
    <t>052002</t>
  </si>
  <si>
    <t>八幡 A　（つばき公園）</t>
  </si>
  <si>
    <t>052172</t>
  </si>
  <si>
    <t>八幡  Ｉ</t>
  </si>
  <si>
    <t>052003</t>
  </si>
  <si>
    <t>八幡石塚 １ ・ ２</t>
  </si>
  <si>
    <t>052004</t>
  </si>
  <si>
    <t>八幡 B　（八幡郵便局）</t>
  </si>
  <si>
    <t>052005</t>
  </si>
  <si>
    <t>八幡 C　（児童遊園）</t>
  </si>
  <si>
    <t>052006</t>
  </si>
  <si>
    <t>八幡 Ｄ ・ 菊間　（八幡東中）</t>
  </si>
  <si>
    <t>052007</t>
  </si>
  <si>
    <t>八幡 Ｅ</t>
  </si>
  <si>
    <t>052100</t>
  </si>
  <si>
    <t>八幡 ・ 八幡北町 1　（市原会議所）</t>
  </si>
  <si>
    <t>052008</t>
  </si>
  <si>
    <t>八幡 Ｆ－①　（教育センター）</t>
  </si>
  <si>
    <t>052093</t>
  </si>
  <si>
    <t>八幡 F－②</t>
  </si>
  <si>
    <t>052009</t>
  </si>
  <si>
    <t>八幡 G　　　　　　</t>
  </si>
  <si>
    <t>052099</t>
  </si>
  <si>
    <t>052010</t>
  </si>
  <si>
    <t>八幡 Ｈ　（京葉銀行）</t>
  </si>
  <si>
    <t>052011</t>
  </si>
  <si>
    <t>五所 A　（法務局）</t>
  </si>
  <si>
    <t>052012</t>
  </si>
  <si>
    <t xml:space="preserve">五所 B　（水道局） </t>
  </si>
  <si>
    <t>052013</t>
  </si>
  <si>
    <t>旭五所　（東電市原）</t>
  </si>
  <si>
    <t>052014</t>
  </si>
  <si>
    <t>東五所 Ａ</t>
  </si>
  <si>
    <t>052015</t>
  </si>
  <si>
    <t>東五所 Ｂ</t>
  </si>
  <si>
    <t>052016</t>
  </si>
  <si>
    <t>西五所 A</t>
  </si>
  <si>
    <t>052092</t>
  </si>
  <si>
    <t>西五所 Ｂ</t>
  </si>
  <si>
    <t>052017</t>
  </si>
  <si>
    <t>君塚 １</t>
  </si>
  <si>
    <t>052018</t>
  </si>
  <si>
    <t>君塚 ２</t>
  </si>
  <si>
    <t>052019</t>
  </si>
  <si>
    <t>君塚 ３</t>
  </si>
  <si>
    <t>052020</t>
  </si>
  <si>
    <t>君塚 4 ・ 五所</t>
  </si>
  <si>
    <t>052021</t>
  </si>
  <si>
    <t>君塚 ５</t>
  </si>
  <si>
    <t>052022</t>
  </si>
  <si>
    <t>白金 １ ・ ２</t>
  </si>
  <si>
    <t>052023</t>
  </si>
  <si>
    <t>白金 ３ ・ ４</t>
  </si>
  <si>
    <t>052024</t>
  </si>
  <si>
    <t>白金 ５ ・ ６ ・ 君塚 ５</t>
  </si>
  <si>
    <t>052025</t>
  </si>
  <si>
    <t>五井東 １</t>
  </si>
  <si>
    <t>052026</t>
  </si>
  <si>
    <t>五井東 ２</t>
  </si>
  <si>
    <t>052027</t>
  </si>
  <si>
    <t>五井東 ３</t>
  </si>
  <si>
    <t>052028</t>
  </si>
  <si>
    <t>五井中央東 １</t>
  </si>
  <si>
    <t>052029</t>
  </si>
  <si>
    <t>五井中央東 ２</t>
  </si>
  <si>
    <t>052030</t>
  </si>
  <si>
    <t>五井中央西 １ ・ 五井</t>
  </si>
  <si>
    <t>052031</t>
  </si>
  <si>
    <t>五井中央西 ２</t>
  </si>
  <si>
    <t>052032</t>
  </si>
  <si>
    <t>五井中央西 ３ ・ 五井</t>
  </si>
  <si>
    <t>052033</t>
  </si>
  <si>
    <t>五井 Ａ　（椎ノ実公園）</t>
  </si>
  <si>
    <t>052034</t>
  </si>
  <si>
    <t>五井 Ｂ　（若葉小学校）</t>
  </si>
  <si>
    <t>052035</t>
  </si>
  <si>
    <t>五井 Ｃ　（若葉中学校）</t>
  </si>
  <si>
    <t>052036</t>
  </si>
  <si>
    <t>五井 Ｄ　（新田自治会館）</t>
  </si>
  <si>
    <t>052037</t>
  </si>
  <si>
    <t>五井 Ｅ　（川岸公民館）</t>
  </si>
  <si>
    <t>052038</t>
  </si>
  <si>
    <t>五井 Ｆ　（ひまわり幼稚園）</t>
  </si>
  <si>
    <t>052039</t>
  </si>
  <si>
    <t>五井 G　（鎗田病院）</t>
  </si>
  <si>
    <t>052040</t>
  </si>
  <si>
    <t>五井 Ｈ　（吹上公園）</t>
  </si>
  <si>
    <t>052041</t>
  </si>
  <si>
    <t>五井 Ⅰ　（五井中学校）</t>
  </si>
  <si>
    <t>052042</t>
  </si>
  <si>
    <t>五井 Ｊ　（市原福祉会館）</t>
  </si>
  <si>
    <t>052043</t>
  </si>
  <si>
    <t>五井 Ｋ　（市原保健所）</t>
  </si>
  <si>
    <t>052176</t>
  </si>
  <si>
    <t>五井 Ｌ</t>
  </si>
  <si>
    <t>052180</t>
  </si>
  <si>
    <t>五井 M</t>
  </si>
  <si>
    <t>052046</t>
  </si>
  <si>
    <t>若宮 １・ 山木</t>
  </si>
  <si>
    <t>052047</t>
  </si>
  <si>
    <t>若宮 ２ ・ 山木</t>
  </si>
  <si>
    <t>052048</t>
  </si>
  <si>
    <t>若宮 ３ ・ ４</t>
  </si>
  <si>
    <t>052049</t>
  </si>
  <si>
    <t>若宮 ４ ・ ５</t>
  </si>
  <si>
    <t>052050</t>
  </si>
  <si>
    <t>052051</t>
  </si>
  <si>
    <t>菊間 Ｂ　（県営住宅）</t>
  </si>
  <si>
    <t>052053</t>
  </si>
  <si>
    <t>菊間 Ｄ　（菊間小学校）</t>
  </si>
  <si>
    <t>052055</t>
  </si>
  <si>
    <t>大厩 Ｂ</t>
  </si>
  <si>
    <t>052057</t>
  </si>
  <si>
    <t>大厩 Ｄ</t>
  </si>
  <si>
    <t>052058</t>
  </si>
  <si>
    <t>辰巳台西 １</t>
  </si>
  <si>
    <t>052094</t>
  </si>
  <si>
    <t>辰巳台西 ２</t>
  </si>
  <si>
    <t>052059</t>
  </si>
  <si>
    <t>辰巳台西 ３</t>
  </si>
  <si>
    <t>052060</t>
  </si>
  <si>
    <t>辰巳台西 ４ ・ ５</t>
  </si>
  <si>
    <t>052061</t>
  </si>
  <si>
    <t>辰巳台東 １</t>
  </si>
  <si>
    <t>052062</t>
  </si>
  <si>
    <t>辰巳台東 ２</t>
  </si>
  <si>
    <t>052063</t>
  </si>
  <si>
    <t>辰巳台東 ３Ａ</t>
  </si>
  <si>
    <t>052064</t>
  </si>
  <si>
    <t>辰巳台東 ３Ｂ</t>
  </si>
  <si>
    <t>052065</t>
  </si>
  <si>
    <t>辰巳台東 ４Ａ</t>
  </si>
  <si>
    <t>052097</t>
  </si>
  <si>
    <t>辰巳台東 ４Ｂ</t>
  </si>
  <si>
    <t>052066</t>
  </si>
  <si>
    <t>辰巳台東 ５</t>
  </si>
  <si>
    <t>052072</t>
  </si>
  <si>
    <t>郡本 １ ・ ２  ・ ３</t>
  </si>
  <si>
    <t>052073</t>
  </si>
  <si>
    <t>山田橋 １ ・ ２</t>
  </si>
  <si>
    <t>052074</t>
  </si>
  <si>
    <t>山田橋 ３ ・ 藤井 １ ・ ２ ・ ３</t>
  </si>
  <si>
    <t>052075</t>
  </si>
  <si>
    <t>北国分寺台 １ ・ ２</t>
  </si>
  <si>
    <t>052098</t>
  </si>
  <si>
    <t>北国分寺台 ２ ・ ５</t>
  </si>
  <si>
    <t>052076</t>
  </si>
  <si>
    <t>北国分寺台 ３ ・ ４</t>
  </si>
  <si>
    <t>052077</t>
  </si>
  <si>
    <t>西国分寺台 １</t>
  </si>
  <si>
    <t>052095</t>
  </si>
  <si>
    <t>西国分寺台 ２</t>
  </si>
  <si>
    <t>052078</t>
  </si>
  <si>
    <t>国分寺台中央 １ ・ ２ ・ ３</t>
  </si>
  <si>
    <t>052079</t>
  </si>
  <si>
    <t>国分寺台中央 ４ ・ ５</t>
  </si>
  <si>
    <t>052080</t>
  </si>
  <si>
    <t>国分寺台中央 １ ・ ６ ・ ７</t>
  </si>
  <si>
    <t>052081</t>
  </si>
  <si>
    <t>東国分寺台 １ ・ ５</t>
  </si>
  <si>
    <t>052082</t>
  </si>
  <si>
    <t>052083</t>
  </si>
  <si>
    <t>南国分寺台 １ ・ ２</t>
  </si>
  <si>
    <t>052084</t>
  </si>
  <si>
    <t>南国分寺台 ３ ・ ４ ・ ５</t>
  </si>
  <si>
    <t>052085</t>
  </si>
  <si>
    <t>西広 １ ・ ２</t>
  </si>
  <si>
    <t>052086</t>
  </si>
  <si>
    <t>西広 ４ ・ ５</t>
  </si>
  <si>
    <t>052177</t>
  </si>
  <si>
    <t>西広 ６</t>
  </si>
  <si>
    <t>052088</t>
  </si>
  <si>
    <t>根田 １ ・ ２ ・ ３</t>
  </si>
  <si>
    <t>052090</t>
  </si>
  <si>
    <t>惣社 ２ ・ ３ ・ ４</t>
  </si>
  <si>
    <t>052091</t>
  </si>
  <si>
    <t>惣社 １ ・ ５</t>
  </si>
  <si>
    <t>052175</t>
  </si>
  <si>
    <t>加茂 １ ・ ２</t>
  </si>
  <si>
    <t>052178</t>
  </si>
  <si>
    <t>諏訪 １ ・ ２・惣社５</t>
  </si>
  <si>
    <t>052103</t>
  </si>
  <si>
    <t>五井西 １ ・ ２</t>
  </si>
  <si>
    <t>052171</t>
  </si>
  <si>
    <t>五井西 ２ ・ 出津</t>
  </si>
  <si>
    <t>052104</t>
  </si>
  <si>
    <t>五井西 ３ ・ 玉前</t>
  </si>
  <si>
    <t>052105</t>
  </si>
  <si>
    <t>五井西 ４</t>
  </si>
  <si>
    <t>052106</t>
  </si>
  <si>
    <t>五井西 ５ ・ ６ ・ 松ヶ島</t>
  </si>
  <si>
    <t>052107</t>
  </si>
  <si>
    <t>五井西 ７ ・ 出津 ・ 五井</t>
  </si>
  <si>
    <t>052108</t>
  </si>
  <si>
    <t>052109</t>
  </si>
  <si>
    <t>松ヶ島 ・ 青柳</t>
  </si>
  <si>
    <t>052112</t>
  </si>
  <si>
    <t>青柳 C ・ 青柳 １ ・ ２</t>
  </si>
  <si>
    <t>052114</t>
  </si>
  <si>
    <t>島野 B ・ 飯沼 Ａ</t>
  </si>
  <si>
    <t>052116</t>
  </si>
  <si>
    <t>今津朝山 Ａ</t>
  </si>
  <si>
    <t>052118</t>
  </si>
  <si>
    <t>今津朝山 C ・ 千種 １</t>
  </si>
  <si>
    <t>052168</t>
  </si>
  <si>
    <t>千種 ２ ・ ３</t>
  </si>
  <si>
    <t>052169</t>
  </si>
  <si>
    <t>千種 ４ ・ ５</t>
  </si>
  <si>
    <t>052170</t>
  </si>
  <si>
    <t>千種 ６ ・ ７</t>
  </si>
  <si>
    <t>052119</t>
  </si>
  <si>
    <t>姉崎 A　（姉ヶ崎駅前）</t>
  </si>
  <si>
    <t>052122</t>
  </si>
  <si>
    <t>姉崎 B　（ＪＦＥ 市原寮）</t>
  </si>
  <si>
    <t>052125</t>
  </si>
  <si>
    <t>姉崎 Ｅ　（児童遊園）</t>
  </si>
  <si>
    <t>052126</t>
  </si>
  <si>
    <t>姉崎 Ｆ ・ 潮見通り Ａ</t>
  </si>
  <si>
    <t>052127</t>
  </si>
  <si>
    <t>姉崎 G ・ 潮見通り Ｂ</t>
  </si>
  <si>
    <t>052128</t>
  </si>
  <si>
    <t>姉崎 H　（姉崎郵便局）</t>
  </si>
  <si>
    <t>052129</t>
  </si>
  <si>
    <t>姉崎  Ｉ　（姉崎公民館）</t>
  </si>
  <si>
    <t>052130</t>
  </si>
  <si>
    <t>姉崎 Ｊ　（ＪＡ 姉崎）</t>
  </si>
  <si>
    <t>052173</t>
  </si>
  <si>
    <t>姉崎 Ｌ</t>
  </si>
  <si>
    <t>052174</t>
  </si>
  <si>
    <t>姉崎西 ２ ・ ３</t>
  </si>
  <si>
    <t>052135</t>
  </si>
  <si>
    <t>青葉台 １</t>
  </si>
  <si>
    <t>052136</t>
  </si>
  <si>
    <t>青葉台 ２</t>
  </si>
  <si>
    <t>052137</t>
  </si>
  <si>
    <t>青葉台 ３</t>
  </si>
  <si>
    <t>052138</t>
  </si>
  <si>
    <t>青葉台 ４</t>
  </si>
  <si>
    <t>052139</t>
  </si>
  <si>
    <t>青葉台 ５</t>
  </si>
  <si>
    <t>052140</t>
  </si>
  <si>
    <t>青葉台 ６</t>
  </si>
  <si>
    <t>052142</t>
  </si>
  <si>
    <t>青葉台 ７</t>
  </si>
  <si>
    <t>052167</t>
  </si>
  <si>
    <t>姉崎 Ｋ　（ダイアパレス）</t>
  </si>
  <si>
    <t>052144</t>
  </si>
  <si>
    <t>泉台 １ ・ ２</t>
  </si>
  <si>
    <t>052145</t>
  </si>
  <si>
    <t>泉台 ２ ・ ３</t>
  </si>
  <si>
    <t>052146</t>
  </si>
  <si>
    <t>泉台 ４ ・ ５</t>
  </si>
  <si>
    <t>052147</t>
  </si>
  <si>
    <t>椎の木台 １ ・ ２</t>
  </si>
  <si>
    <t>052148</t>
  </si>
  <si>
    <t>桜台 １ ・ ３</t>
  </si>
  <si>
    <t>052149</t>
  </si>
  <si>
    <t>桜台 ２</t>
  </si>
  <si>
    <t>052150</t>
  </si>
  <si>
    <t>桜台 ３ ・ ４</t>
  </si>
  <si>
    <t>052151</t>
  </si>
  <si>
    <t>有秋台東 １ ・ ２</t>
  </si>
  <si>
    <t>052154</t>
  </si>
  <si>
    <t>有秋台西 １ ・ ２ ・ 有秋台東 ３Ａ</t>
  </si>
  <si>
    <t>052155</t>
  </si>
  <si>
    <t>有秋台西 ２ ・ 有秋台東 ３Ｂ ・ 不入斗</t>
  </si>
  <si>
    <t>052156</t>
  </si>
  <si>
    <t>光風台 １　　</t>
  </si>
  <si>
    <t>052157</t>
  </si>
  <si>
    <t>光風台 ２</t>
  </si>
  <si>
    <t>052158</t>
  </si>
  <si>
    <t>光風台 ３</t>
  </si>
  <si>
    <t>052159</t>
  </si>
  <si>
    <t>光風台 ３ ・ 中高根　　</t>
  </si>
  <si>
    <t>052160</t>
  </si>
  <si>
    <t>光風台 ４　　</t>
  </si>
  <si>
    <t>052161</t>
  </si>
  <si>
    <t>光風台 ５　</t>
  </si>
  <si>
    <t>054022</t>
  </si>
  <si>
    <t>木更津 １ ・ ２</t>
  </si>
  <si>
    <t>054026</t>
  </si>
  <si>
    <t>東中央 １ ・ ２</t>
  </si>
  <si>
    <t>054027</t>
  </si>
  <si>
    <t>東中央 ３</t>
  </si>
  <si>
    <t>054030</t>
  </si>
  <si>
    <t>大和 １ ・ ２ ・ ３</t>
  </si>
  <si>
    <t>054041</t>
  </si>
  <si>
    <t>港南台 １</t>
  </si>
  <si>
    <t>054042</t>
  </si>
  <si>
    <t>港南台 ３</t>
  </si>
  <si>
    <t>054043</t>
  </si>
  <si>
    <t>港南台 ２ ・ ４ ・ ５</t>
  </si>
  <si>
    <t>054044</t>
  </si>
  <si>
    <t>畑沢 ２</t>
  </si>
  <si>
    <t>054045</t>
  </si>
  <si>
    <t>畑沢 ３</t>
  </si>
  <si>
    <t>054046</t>
  </si>
  <si>
    <t>畑沢 ４</t>
  </si>
  <si>
    <t>054047</t>
  </si>
  <si>
    <t>畑沢南 １</t>
  </si>
  <si>
    <t>054048</t>
  </si>
  <si>
    <t>畑沢南 ２</t>
  </si>
  <si>
    <t>054049</t>
  </si>
  <si>
    <t>畑沢南 ３</t>
  </si>
  <si>
    <t>054115</t>
  </si>
  <si>
    <t>畑沢南 ４</t>
  </si>
  <si>
    <t>054050</t>
  </si>
  <si>
    <t>畑沢南 ５</t>
  </si>
  <si>
    <t>054051</t>
  </si>
  <si>
    <t>畑沢南 ６</t>
  </si>
  <si>
    <t>054053</t>
  </si>
  <si>
    <t>祇園 １</t>
  </si>
  <si>
    <t>054054</t>
  </si>
  <si>
    <t>祇園 ２</t>
  </si>
  <si>
    <t>054055</t>
  </si>
  <si>
    <t>祇園 ３</t>
  </si>
  <si>
    <t>054056</t>
  </si>
  <si>
    <t>祇園 ４</t>
  </si>
  <si>
    <t>054057</t>
  </si>
  <si>
    <t>清川 １　</t>
  </si>
  <si>
    <t>054058</t>
  </si>
  <si>
    <t>清川 ２　　　</t>
  </si>
  <si>
    <t>054059</t>
  </si>
  <si>
    <t>清見台 １</t>
  </si>
  <si>
    <t>054060</t>
  </si>
  <si>
    <t>清見台 ２</t>
  </si>
  <si>
    <t>054061</t>
  </si>
  <si>
    <t>清見台 ３</t>
  </si>
  <si>
    <t>054062</t>
  </si>
  <si>
    <t>清見台東 １</t>
  </si>
  <si>
    <t>054063</t>
  </si>
  <si>
    <t>清見台東 ２</t>
  </si>
  <si>
    <t>054064</t>
  </si>
  <si>
    <t>清見台東 ３</t>
  </si>
  <si>
    <t>054065</t>
  </si>
  <si>
    <t>清見台南 １</t>
  </si>
  <si>
    <t>054066</t>
  </si>
  <si>
    <t>清見台南 ２</t>
  </si>
  <si>
    <t>054067</t>
  </si>
  <si>
    <t>清見台南 ３</t>
  </si>
  <si>
    <t>054068</t>
  </si>
  <si>
    <t>清見台南 ４</t>
  </si>
  <si>
    <t>054069</t>
  </si>
  <si>
    <t>清見台南 ５</t>
  </si>
  <si>
    <t>054070</t>
  </si>
  <si>
    <t>太田 １</t>
  </si>
  <si>
    <t>054071</t>
  </si>
  <si>
    <t>太田 ２</t>
  </si>
  <si>
    <t>054072</t>
  </si>
  <si>
    <t>太田 ３</t>
  </si>
  <si>
    <t>054073</t>
  </si>
  <si>
    <t>太田  ４</t>
  </si>
  <si>
    <t>054074</t>
  </si>
  <si>
    <t>東太田 １</t>
  </si>
  <si>
    <t>054075</t>
  </si>
  <si>
    <t>東太田 ２ ・ ３</t>
  </si>
  <si>
    <t>054076</t>
  </si>
  <si>
    <t>東太田 ４</t>
  </si>
  <si>
    <t>054077</t>
  </si>
  <si>
    <t>ほたる野 １</t>
  </si>
  <si>
    <t>054078</t>
  </si>
  <si>
    <t>ほたる野 ２</t>
  </si>
  <si>
    <t>054079</t>
  </si>
  <si>
    <t>ほたる野 ３</t>
  </si>
  <si>
    <t>054120</t>
  </si>
  <si>
    <t>ほたる野 ４</t>
  </si>
  <si>
    <t>054080</t>
  </si>
  <si>
    <t>請西 １</t>
  </si>
  <si>
    <t>054081</t>
  </si>
  <si>
    <t>請西 ２</t>
  </si>
  <si>
    <t>054082</t>
  </si>
  <si>
    <t>請西 ３</t>
  </si>
  <si>
    <t>054083</t>
  </si>
  <si>
    <t>請西 ４</t>
  </si>
  <si>
    <t>054084</t>
  </si>
  <si>
    <t>請西東 １ ・ ４</t>
  </si>
  <si>
    <t>054085</t>
  </si>
  <si>
    <t>請西東 ２ ・ 請西</t>
  </si>
  <si>
    <t>054086</t>
  </si>
  <si>
    <t>請西東 ３ ・ 請西</t>
  </si>
  <si>
    <t>054087</t>
  </si>
  <si>
    <t>請西東 ５</t>
  </si>
  <si>
    <t>054088</t>
  </si>
  <si>
    <t>請西東 ６ ・ ７ ・ ８</t>
  </si>
  <si>
    <t>054089</t>
  </si>
  <si>
    <t>請西南 １ ・ ２</t>
  </si>
  <si>
    <t>054090</t>
  </si>
  <si>
    <t>請西南 ３ ・ ４</t>
  </si>
  <si>
    <t>054111</t>
  </si>
  <si>
    <t>請西南 ５</t>
  </si>
  <si>
    <t>054091</t>
  </si>
  <si>
    <t>真舟 １</t>
  </si>
  <si>
    <t>054092</t>
  </si>
  <si>
    <t>真舟 ２</t>
  </si>
  <si>
    <t>054093</t>
  </si>
  <si>
    <t>真舟 ３</t>
  </si>
  <si>
    <t>054094</t>
  </si>
  <si>
    <t>真舟 ４</t>
  </si>
  <si>
    <t>054110</t>
  </si>
  <si>
    <t>真舟 ５</t>
  </si>
  <si>
    <t>054097</t>
  </si>
  <si>
    <t>羽鳥野 ５</t>
  </si>
  <si>
    <t>054099</t>
  </si>
  <si>
    <t>八幡台 １</t>
  </si>
  <si>
    <t>054103</t>
  </si>
  <si>
    <t>八幡台 ６</t>
  </si>
  <si>
    <t>054116</t>
  </si>
  <si>
    <t>陽光台 １</t>
  </si>
  <si>
    <t>054117</t>
  </si>
  <si>
    <t>陽光台 ２ ・ ３</t>
  </si>
  <si>
    <t>054200</t>
  </si>
  <si>
    <t>054201</t>
  </si>
  <si>
    <t>054203</t>
  </si>
  <si>
    <t>長浦駅前 １</t>
  </si>
  <si>
    <t>054204</t>
  </si>
  <si>
    <t>長浦駅前 ２</t>
  </si>
  <si>
    <t>054205</t>
  </si>
  <si>
    <t>長浦駅前 ３</t>
  </si>
  <si>
    <t>054206</t>
  </si>
  <si>
    <t>長浦駅前 ４</t>
  </si>
  <si>
    <t>054207</t>
  </si>
  <si>
    <t>長浦駅前 ５</t>
  </si>
  <si>
    <t>054208</t>
  </si>
  <si>
    <t>長浦駅前 ６</t>
  </si>
  <si>
    <t>054209</t>
  </si>
  <si>
    <t>長浦駅前 ７</t>
  </si>
  <si>
    <t>054210</t>
  </si>
  <si>
    <t>長浦駅前 ８</t>
  </si>
  <si>
    <t>054211</t>
  </si>
  <si>
    <t>蔵波台 １</t>
  </si>
  <si>
    <t>054212</t>
  </si>
  <si>
    <t>蔵波台 ２</t>
  </si>
  <si>
    <t>054213</t>
  </si>
  <si>
    <t>蔵波台 ３</t>
  </si>
  <si>
    <t>054214</t>
  </si>
  <si>
    <t>蔵波台 ４</t>
  </si>
  <si>
    <t>054215</t>
  </si>
  <si>
    <t>蔵波台 ５</t>
  </si>
  <si>
    <t>054216</t>
  </si>
  <si>
    <t>蔵波台 ６Ａ</t>
  </si>
  <si>
    <t>054241</t>
  </si>
  <si>
    <t>蔵波台 ６Ｂ</t>
  </si>
  <si>
    <t>054217</t>
  </si>
  <si>
    <t>蔵波台 ７</t>
  </si>
  <si>
    <t>054239</t>
  </si>
  <si>
    <t>袖ヶ浦駅前 １</t>
  </si>
  <si>
    <t>054240</t>
  </si>
  <si>
    <t>袖ヶ浦駅前 ２</t>
  </si>
  <si>
    <t>054221</t>
  </si>
  <si>
    <t>054225</t>
  </si>
  <si>
    <t>福王台 １</t>
  </si>
  <si>
    <t>054226</t>
  </si>
  <si>
    <t>福王台 ２</t>
  </si>
  <si>
    <t>054227</t>
  </si>
  <si>
    <t>054228</t>
  </si>
  <si>
    <t>福王台 ４</t>
  </si>
  <si>
    <t>054229</t>
  </si>
  <si>
    <t>神納 １</t>
  </si>
  <si>
    <t>054230</t>
  </si>
  <si>
    <t>神納 ２</t>
  </si>
  <si>
    <t>054231</t>
  </si>
  <si>
    <t>神納 Ａ</t>
  </si>
  <si>
    <t>054234</t>
  </si>
  <si>
    <t>のぞみ野 Ａ</t>
  </si>
  <si>
    <t>054235</t>
  </si>
  <si>
    <t>のぞみ野 Ｂ</t>
  </si>
  <si>
    <t>061001</t>
  </si>
  <si>
    <t>061002</t>
  </si>
  <si>
    <t>061003</t>
  </si>
  <si>
    <t>061004</t>
  </si>
  <si>
    <t>061005</t>
  </si>
  <si>
    <t>061006</t>
  </si>
  <si>
    <t>061007</t>
  </si>
  <si>
    <t>061095</t>
  </si>
  <si>
    <t>061008</t>
  </si>
  <si>
    <t>061097</t>
  </si>
  <si>
    <t>五香4C・５</t>
  </si>
  <si>
    <t>061009</t>
  </si>
  <si>
    <t>061011</t>
  </si>
  <si>
    <t>061012</t>
  </si>
  <si>
    <t>061090</t>
  </si>
  <si>
    <t>061013</t>
  </si>
  <si>
    <t>061014</t>
  </si>
  <si>
    <t>061099</t>
  </si>
  <si>
    <t>061015</t>
  </si>
  <si>
    <t>061016</t>
  </si>
  <si>
    <t>061092</t>
  </si>
  <si>
    <t>061088</t>
  </si>
  <si>
    <t>五香西3・4</t>
  </si>
  <si>
    <t>061018</t>
  </si>
  <si>
    <t>061019</t>
  </si>
  <si>
    <t>061020</t>
  </si>
  <si>
    <t>061021</t>
  </si>
  <si>
    <t>061022</t>
  </si>
  <si>
    <t>061023</t>
  </si>
  <si>
    <t>061024</t>
  </si>
  <si>
    <t>061025</t>
  </si>
  <si>
    <t>061026</t>
  </si>
  <si>
    <t>061027</t>
  </si>
  <si>
    <t>061089</t>
  </si>
  <si>
    <t>061093</t>
  </si>
  <si>
    <t>061028</t>
  </si>
  <si>
    <t>061029</t>
  </si>
  <si>
    <t>061030</t>
  </si>
  <si>
    <t>061031</t>
  </si>
  <si>
    <t>061032</t>
  </si>
  <si>
    <t>061033</t>
  </si>
  <si>
    <t>061034</t>
  </si>
  <si>
    <t>061087</t>
  </si>
  <si>
    <t>061098</t>
  </si>
  <si>
    <t>061035</t>
  </si>
  <si>
    <t>061096</t>
  </si>
  <si>
    <t>061036</t>
  </si>
  <si>
    <t>061037</t>
  </si>
  <si>
    <t>061038</t>
  </si>
  <si>
    <t>061039</t>
  </si>
  <si>
    <t>061040</t>
  </si>
  <si>
    <t>061041</t>
  </si>
  <si>
    <t>061042</t>
  </si>
  <si>
    <t>061043</t>
  </si>
  <si>
    <t>061044</t>
  </si>
  <si>
    <t>061045</t>
  </si>
  <si>
    <t>061046</t>
  </si>
  <si>
    <t>061047</t>
  </si>
  <si>
    <t>061048</t>
  </si>
  <si>
    <t>061049</t>
  </si>
  <si>
    <t>061091</t>
  </si>
  <si>
    <t>061050</t>
  </si>
  <si>
    <t>061051</t>
  </si>
  <si>
    <t>061052</t>
  </si>
  <si>
    <t>061053</t>
  </si>
  <si>
    <t>061054</t>
  </si>
  <si>
    <t>061055</t>
  </si>
  <si>
    <t>061056</t>
  </si>
  <si>
    <t>061085</t>
  </si>
  <si>
    <t>061057</t>
  </si>
  <si>
    <t>061100</t>
  </si>
  <si>
    <t>061058</t>
  </si>
  <si>
    <t>061059</t>
  </si>
  <si>
    <t>061060</t>
  </si>
  <si>
    <t>061061</t>
  </si>
  <si>
    <t>061062</t>
  </si>
  <si>
    <t>061063</t>
  </si>
  <si>
    <t>061064</t>
  </si>
  <si>
    <t>061065</t>
  </si>
  <si>
    <t>061066</t>
  </si>
  <si>
    <t>061067</t>
  </si>
  <si>
    <t>061068</t>
  </si>
  <si>
    <t>061069</t>
  </si>
  <si>
    <t>061070</t>
  </si>
  <si>
    <t>061094</t>
  </si>
  <si>
    <t>061071</t>
  </si>
  <si>
    <t>061086</t>
  </si>
  <si>
    <t>061072</t>
  </si>
  <si>
    <t>061073</t>
  </si>
  <si>
    <t>061074</t>
  </si>
  <si>
    <t>061075</t>
  </si>
  <si>
    <t>061076</t>
  </si>
  <si>
    <t>061077</t>
  </si>
  <si>
    <t>061078</t>
  </si>
  <si>
    <t>061079</t>
  </si>
  <si>
    <t>061080</t>
  </si>
  <si>
    <t>061082</t>
  </si>
  <si>
    <t>061083</t>
  </si>
  <si>
    <t>061084</t>
  </si>
  <si>
    <t>061101</t>
  </si>
  <si>
    <t>061154</t>
  </si>
  <si>
    <t>061102</t>
  </si>
  <si>
    <t>061103</t>
  </si>
  <si>
    <t>061104</t>
  </si>
  <si>
    <t>061105</t>
  </si>
  <si>
    <t>061106</t>
  </si>
  <si>
    <t>061107</t>
  </si>
  <si>
    <t>061108</t>
  </si>
  <si>
    <t>061109</t>
  </si>
  <si>
    <t>061167</t>
  </si>
  <si>
    <t>061180</t>
  </si>
  <si>
    <t>061110</t>
  </si>
  <si>
    <t>061111</t>
  </si>
  <si>
    <t>061173</t>
  </si>
  <si>
    <t>日暮　河原塚　Ａ</t>
  </si>
  <si>
    <t>061174</t>
  </si>
  <si>
    <t>河原塚　Ｂ</t>
  </si>
  <si>
    <t>061135</t>
  </si>
  <si>
    <t>061136</t>
  </si>
  <si>
    <t>061137</t>
  </si>
  <si>
    <t>061139</t>
  </si>
  <si>
    <t>061140</t>
  </si>
  <si>
    <t>061141</t>
  </si>
  <si>
    <t>061142</t>
  </si>
  <si>
    <t>061169</t>
  </si>
  <si>
    <t>061171</t>
  </si>
  <si>
    <t>061244</t>
  </si>
  <si>
    <t>秋山Ａ</t>
  </si>
  <si>
    <t>061245</t>
  </si>
  <si>
    <t>秋山Ｂ</t>
  </si>
  <si>
    <t>061248</t>
  </si>
  <si>
    <t>061249</t>
  </si>
  <si>
    <t>064001</t>
  </si>
  <si>
    <t>064002</t>
  </si>
  <si>
    <t>064003</t>
  </si>
  <si>
    <t>064004</t>
  </si>
  <si>
    <t>064005</t>
  </si>
  <si>
    <t>064006</t>
  </si>
  <si>
    <t>064007</t>
  </si>
  <si>
    <t>064062</t>
  </si>
  <si>
    <t>064008</t>
  </si>
  <si>
    <t>064009</t>
  </si>
  <si>
    <t>064010</t>
  </si>
  <si>
    <t>064011</t>
  </si>
  <si>
    <t>064012</t>
  </si>
  <si>
    <t>064013</t>
  </si>
  <si>
    <t>064014</t>
  </si>
  <si>
    <t>064015</t>
  </si>
  <si>
    <t>064016</t>
  </si>
  <si>
    <t>064017</t>
  </si>
  <si>
    <t>064018</t>
  </si>
  <si>
    <t>064063</t>
  </si>
  <si>
    <t>064019</t>
  </si>
  <si>
    <t>064020</t>
  </si>
  <si>
    <t>064021</t>
  </si>
  <si>
    <t>064022</t>
  </si>
  <si>
    <t>064023</t>
  </si>
  <si>
    <t>064024</t>
  </si>
  <si>
    <t>064025</t>
  </si>
  <si>
    <t>064026</t>
  </si>
  <si>
    <t>064027</t>
  </si>
  <si>
    <t>064028</t>
  </si>
  <si>
    <t>064029</t>
  </si>
  <si>
    <t>064030</t>
  </si>
  <si>
    <t>064031</t>
  </si>
  <si>
    <t>064032</t>
  </si>
  <si>
    <t>064033</t>
  </si>
  <si>
    <t>064034</t>
  </si>
  <si>
    <t>064035</t>
  </si>
  <si>
    <t>064036</t>
  </si>
  <si>
    <t>064037</t>
  </si>
  <si>
    <t>064038</t>
  </si>
  <si>
    <t>064039</t>
  </si>
  <si>
    <t>064040</t>
  </si>
  <si>
    <t>064041</t>
  </si>
  <si>
    <t>064042</t>
  </si>
  <si>
    <t>064043</t>
  </si>
  <si>
    <t>064044</t>
  </si>
  <si>
    <t>064064</t>
  </si>
  <si>
    <t>新松戸7F</t>
  </si>
  <si>
    <t>064045</t>
  </si>
  <si>
    <t>064046</t>
  </si>
  <si>
    <t>064047</t>
  </si>
  <si>
    <t>064048</t>
  </si>
  <si>
    <t>064049</t>
  </si>
  <si>
    <t>064050</t>
  </si>
  <si>
    <t>064051</t>
  </si>
  <si>
    <t>064053</t>
  </si>
  <si>
    <t>064054</t>
  </si>
  <si>
    <t>064055</t>
  </si>
  <si>
    <t>064056</t>
  </si>
  <si>
    <t>064057</t>
  </si>
  <si>
    <t>064058</t>
  </si>
  <si>
    <t>064059</t>
  </si>
  <si>
    <t>064060</t>
  </si>
  <si>
    <t>064061</t>
  </si>
  <si>
    <t>064102</t>
  </si>
  <si>
    <t>064103</t>
  </si>
  <si>
    <t>064104</t>
  </si>
  <si>
    <t>064105</t>
  </si>
  <si>
    <t>064106</t>
  </si>
  <si>
    <t>064107</t>
  </si>
  <si>
    <t>064108</t>
  </si>
  <si>
    <t>064109</t>
  </si>
  <si>
    <t>064110</t>
  </si>
  <si>
    <t>064111</t>
  </si>
  <si>
    <t>064101</t>
  </si>
  <si>
    <t>064112</t>
  </si>
  <si>
    <t>064174</t>
  </si>
  <si>
    <t>064113</t>
  </si>
  <si>
    <t>064114</t>
  </si>
  <si>
    <t>064115</t>
  </si>
  <si>
    <t>064116</t>
  </si>
  <si>
    <t>064117</t>
  </si>
  <si>
    <t>064118</t>
  </si>
  <si>
    <t>064119</t>
  </si>
  <si>
    <t>064128</t>
  </si>
  <si>
    <t>064129</t>
  </si>
  <si>
    <t>064130</t>
  </si>
  <si>
    <t>064131</t>
  </si>
  <si>
    <t>064132</t>
  </si>
  <si>
    <t>064133</t>
  </si>
  <si>
    <t>064134</t>
  </si>
  <si>
    <t>064135</t>
  </si>
  <si>
    <t>064136</t>
  </si>
  <si>
    <t>064137</t>
  </si>
  <si>
    <t>064138</t>
  </si>
  <si>
    <t>064171</t>
  </si>
  <si>
    <t>064139</t>
  </si>
  <si>
    <t>064140</t>
  </si>
  <si>
    <t>064175</t>
  </si>
  <si>
    <t>064141</t>
  </si>
  <si>
    <t>064142</t>
  </si>
  <si>
    <t>064143</t>
  </si>
  <si>
    <t>064144</t>
  </si>
  <si>
    <t>064172</t>
  </si>
  <si>
    <t>064145</t>
  </si>
  <si>
    <t>064146</t>
  </si>
  <si>
    <t>064147</t>
  </si>
  <si>
    <t>064148</t>
  </si>
  <si>
    <t>064149</t>
  </si>
  <si>
    <t>064150</t>
  </si>
  <si>
    <t>064154</t>
  </si>
  <si>
    <t>064155</t>
  </si>
  <si>
    <t>064156</t>
  </si>
  <si>
    <t>064157</t>
  </si>
  <si>
    <t>064159</t>
  </si>
  <si>
    <t>064160</t>
  </si>
  <si>
    <t>064158</t>
  </si>
  <si>
    <t>064161</t>
  </si>
  <si>
    <t>064162</t>
  </si>
  <si>
    <t>064170</t>
  </si>
  <si>
    <t>064163</t>
  </si>
  <si>
    <t>064164</t>
  </si>
  <si>
    <t>064165</t>
  </si>
  <si>
    <t>064166</t>
  </si>
  <si>
    <t>064173</t>
  </si>
  <si>
    <t>064168</t>
  </si>
  <si>
    <t>064169</t>
  </si>
  <si>
    <t>065001</t>
  </si>
  <si>
    <t>065002</t>
  </si>
  <si>
    <t>065003</t>
  </si>
  <si>
    <t>065004</t>
  </si>
  <si>
    <t>065005</t>
  </si>
  <si>
    <t>065006</t>
  </si>
  <si>
    <t>065007</t>
  </si>
  <si>
    <t>065008</t>
  </si>
  <si>
    <t>065009</t>
  </si>
  <si>
    <t>065010</t>
  </si>
  <si>
    <t>065011</t>
  </si>
  <si>
    <t>065012</t>
  </si>
  <si>
    <t>065013</t>
  </si>
  <si>
    <t>065015</t>
  </si>
  <si>
    <t>065016</t>
  </si>
  <si>
    <t>065017</t>
  </si>
  <si>
    <t>065018</t>
  </si>
  <si>
    <t>065019</t>
  </si>
  <si>
    <t>065021</t>
  </si>
  <si>
    <t>065022</t>
  </si>
  <si>
    <t>065023</t>
  </si>
  <si>
    <t>065024</t>
  </si>
  <si>
    <t>065025</t>
  </si>
  <si>
    <t>065026</t>
  </si>
  <si>
    <t>065027</t>
  </si>
  <si>
    <t>065028</t>
  </si>
  <si>
    <t>065029</t>
  </si>
  <si>
    <t>065030</t>
  </si>
  <si>
    <t>065032</t>
  </si>
  <si>
    <t>065034</t>
  </si>
  <si>
    <t>065035</t>
  </si>
  <si>
    <t>065036</t>
  </si>
  <si>
    <t>065037</t>
  </si>
  <si>
    <t>065038</t>
  </si>
  <si>
    <t>065039</t>
  </si>
  <si>
    <t>065040</t>
  </si>
  <si>
    <t>065063</t>
  </si>
  <si>
    <t>065041</t>
  </si>
  <si>
    <t>065031</t>
  </si>
  <si>
    <t>065042</t>
  </si>
  <si>
    <t>065043</t>
  </si>
  <si>
    <t>065044</t>
  </si>
  <si>
    <t>065045</t>
  </si>
  <si>
    <t>065046</t>
  </si>
  <si>
    <t>065047</t>
  </si>
  <si>
    <t>065048</t>
  </si>
  <si>
    <t>065049</t>
  </si>
  <si>
    <t>065050</t>
  </si>
  <si>
    <t>065051</t>
  </si>
  <si>
    <t>065052</t>
  </si>
  <si>
    <t>065053</t>
  </si>
  <si>
    <t>065054</t>
  </si>
  <si>
    <t>065055</t>
  </si>
  <si>
    <t>065056</t>
  </si>
  <si>
    <t>065057</t>
  </si>
  <si>
    <t>065058</t>
  </si>
  <si>
    <t>065059</t>
  </si>
  <si>
    <t>065060</t>
  </si>
  <si>
    <t>065062</t>
  </si>
  <si>
    <t>065061</t>
  </si>
  <si>
    <t>065112</t>
  </si>
  <si>
    <t>065113</t>
  </si>
  <si>
    <t>065170</t>
  </si>
  <si>
    <t>065175</t>
  </si>
  <si>
    <t>065114</t>
  </si>
  <si>
    <t>065115</t>
  </si>
  <si>
    <t>065116</t>
  </si>
  <si>
    <t>065117</t>
  </si>
  <si>
    <t>065118</t>
  </si>
  <si>
    <t>065181</t>
  </si>
  <si>
    <t>065119</t>
  </si>
  <si>
    <t>065120</t>
  </si>
  <si>
    <t>065182</t>
  </si>
  <si>
    <t>065121</t>
  </si>
  <si>
    <t>065122</t>
  </si>
  <si>
    <t>065165</t>
  </si>
  <si>
    <t>065123</t>
  </si>
  <si>
    <t>065124</t>
  </si>
  <si>
    <t>065125</t>
  </si>
  <si>
    <t>065126</t>
  </si>
  <si>
    <t>065127</t>
  </si>
  <si>
    <t>065128</t>
  </si>
  <si>
    <t>065166</t>
  </si>
  <si>
    <t>065129</t>
  </si>
  <si>
    <t>065130</t>
  </si>
  <si>
    <t>065131</t>
  </si>
  <si>
    <t>065176</t>
  </si>
  <si>
    <t>065132</t>
  </si>
  <si>
    <t>065134</t>
  </si>
  <si>
    <t>065180</t>
  </si>
  <si>
    <t>065138</t>
  </si>
  <si>
    <t>065177</t>
  </si>
  <si>
    <t>065143</t>
  </si>
  <si>
    <t>065144</t>
  </si>
  <si>
    <t>065145</t>
  </si>
  <si>
    <t>065155</t>
  </si>
  <si>
    <t>065178</t>
  </si>
  <si>
    <t>065146</t>
  </si>
  <si>
    <t>065147</t>
  </si>
  <si>
    <t>065179</t>
  </si>
  <si>
    <t>065148</t>
  </si>
  <si>
    <t>065150</t>
  </si>
  <si>
    <t>065167</t>
  </si>
  <si>
    <t>065151</t>
  </si>
  <si>
    <t>065168</t>
  </si>
  <si>
    <t>065152</t>
  </si>
  <si>
    <t>065153</t>
  </si>
  <si>
    <t>065156</t>
  </si>
  <si>
    <t>065157</t>
  </si>
  <si>
    <t>065158</t>
  </si>
  <si>
    <t>065159</t>
  </si>
  <si>
    <t>065160</t>
  </si>
  <si>
    <t>065161</t>
  </si>
  <si>
    <t>065162</t>
  </si>
  <si>
    <t>065163</t>
  </si>
  <si>
    <t>065164</t>
  </si>
  <si>
    <t>065226</t>
  </si>
  <si>
    <t>065227</t>
  </si>
  <si>
    <t>松戸（松戸第３住宅）</t>
  </si>
  <si>
    <t>065228</t>
  </si>
  <si>
    <t>柿の木町・萩町Ａ</t>
  </si>
  <si>
    <t>065231</t>
  </si>
  <si>
    <t>065232</t>
  </si>
  <si>
    <t>065233</t>
  </si>
  <si>
    <t>065234</t>
  </si>
  <si>
    <t>065236</t>
  </si>
  <si>
    <t>下矢切Ｂ</t>
  </si>
  <si>
    <t>065240</t>
  </si>
  <si>
    <t>三矢小台１･２</t>
  </si>
  <si>
    <t>065241</t>
  </si>
  <si>
    <t>三矢小台３　</t>
  </si>
  <si>
    <t>065242</t>
  </si>
  <si>
    <t>三矢小台４</t>
  </si>
  <si>
    <t>065243</t>
  </si>
  <si>
    <t>三矢小台５</t>
  </si>
  <si>
    <t>065246</t>
  </si>
  <si>
    <t>066003</t>
  </si>
  <si>
    <t>066004</t>
  </si>
  <si>
    <t>066005</t>
  </si>
  <si>
    <t>066006</t>
  </si>
  <si>
    <t>066007</t>
  </si>
  <si>
    <t>066008</t>
  </si>
  <si>
    <t>066009</t>
  </si>
  <si>
    <t>066010</t>
  </si>
  <si>
    <t>066011</t>
  </si>
  <si>
    <t>066012</t>
  </si>
  <si>
    <t>066013</t>
  </si>
  <si>
    <t>066014</t>
  </si>
  <si>
    <t>066015</t>
  </si>
  <si>
    <t>066016</t>
  </si>
  <si>
    <t>066017</t>
  </si>
  <si>
    <t>066018</t>
  </si>
  <si>
    <t>066019</t>
  </si>
  <si>
    <t>066020</t>
  </si>
  <si>
    <t>066021</t>
  </si>
  <si>
    <t>066022</t>
  </si>
  <si>
    <t>066023</t>
  </si>
  <si>
    <t>066024</t>
  </si>
  <si>
    <t>066025</t>
  </si>
  <si>
    <t>066026</t>
  </si>
  <si>
    <t>066027</t>
  </si>
  <si>
    <t>066028</t>
  </si>
  <si>
    <t>066042</t>
  </si>
  <si>
    <t>066166</t>
  </si>
  <si>
    <t>066167</t>
  </si>
  <si>
    <t>066029</t>
  </si>
  <si>
    <t>066030</t>
  </si>
  <si>
    <t>066031</t>
  </si>
  <si>
    <t>066032</t>
  </si>
  <si>
    <t>066033</t>
  </si>
  <si>
    <t>066034</t>
  </si>
  <si>
    <t>066035</t>
  </si>
  <si>
    <t>066036</t>
  </si>
  <si>
    <t>066037</t>
  </si>
  <si>
    <t>066038</t>
  </si>
  <si>
    <t>066039</t>
  </si>
  <si>
    <t>066040</t>
  </si>
  <si>
    <t>066041</t>
  </si>
  <si>
    <t>南流山８A</t>
  </si>
  <si>
    <t>066044</t>
  </si>
  <si>
    <t>066043</t>
  </si>
  <si>
    <t>066154</t>
  </si>
  <si>
    <t>066103</t>
  </si>
  <si>
    <t>066104</t>
  </si>
  <si>
    <t>066105</t>
  </si>
  <si>
    <t>066157</t>
  </si>
  <si>
    <t>066109</t>
  </si>
  <si>
    <t>066110</t>
  </si>
  <si>
    <t>066111</t>
  </si>
  <si>
    <t>066112</t>
  </si>
  <si>
    <t>066113</t>
  </si>
  <si>
    <t>066114</t>
  </si>
  <si>
    <t>066115</t>
  </si>
  <si>
    <t>066116</t>
  </si>
  <si>
    <t>066117</t>
  </si>
  <si>
    <t>066118</t>
  </si>
  <si>
    <t>066119</t>
  </si>
  <si>
    <t>066120</t>
  </si>
  <si>
    <t>066121</t>
  </si>
  <si>
    <t>066122</t>
  </si>
  <si>
    <t>066123</t>
  </si>
  <si>
    <t>066124</t>
  </si>
  <si>
    <t>066125</t>
  </si>
  <si>
    <t>066126</t>
  </si>
  <si>
    <t>066127</t>
  </si>
  <si>
    <t>066128</t>
  </si>
  <si>
    <t>066129</t>
  </si>
  <si>
    <t>066130</t>
  </si>
  <si>
    <t>066131</t>
  </si>
  <si>
    <t>066158</t>
  </si>
  <si>
    <t>066132</t>
  </si>
  <si>
    <t>066161</t>
  </si>
  <si>
    <t>066133</t>
  </si>
  <si>
    <t>066134</t>
  </si>
  <si>
    <t>066135</t>
  </si>
  <si>
    <t>066136</t>
  </si>
  <si>
    <t>066137</t>
  </si>
  <si>
    <t>066162</t>
  </si>
  <si>
    <t>066139</t>
  </si>
  <si>
    <t>066140</t>
  </si>
  <si>
    <t>066141</t>
  </si>
  <si>
    <t>066142</t>
  </si>
  <si>
    <t>066155</t>
  </si>
  <si>
    <t>066143</t>
  </si>
  <si>
    <t>066144</t>
  </si>
  <si>
    <t>066145</t>
  </si>
  <si>
    <t>066164</t>
  </si>
  <si>
    <t>066165</t>
  </si>
  <si>
    <t>066159</t>
  </si>
  <si>
    <t>おおたかの森北2A（東初石5A）</t>
  </si>
  <si>
    <t>066160</t>
  </si>
  <si>
    <t>おおたかの森北2B（東初石5B）</t>
  </si>
  <si>
    <t>066148</t>
  </si>
  <si>
    <t>おおたかの森東1（東初石6A）</t>
  </si>
  <si>
    <t>066149</t>
  </si>
  <si>
    <t>おおたかの森東2（十太夫A）</t>
  </si>
  <si>
    <t>066163</t>
  </si>
  <si>
    <t>おおたかの森東4（十太夫B）</t>
  </si>
  <si>
    <t>066146</t>
  </si>
  <si>
    <t>おおたかの森西1・南1（市野谷）</t>
  </si>
  <si>
    <t>066138</t>
  </si>
  <si>
    <t>おおたかの森西4（西初石5）</t>
  </si>
  <si>
    <t>066147</t>
  </si>
  <si>
    <t>おおたかの森南1A（西初石6A）</t>
  </si>
  <si>
    <t>066156</t>
  </si>
  <si>
    <t>おおたかの森南1B（西初石6B）</t>
  </si>
  <si>
    <t>066150</t>
  </si>
  <si>
    <t>066151</t>
  </si>
  <si>
    <t>066153</t>
  </si>
  <si>
    <t>087002</t>
  </si>
  <si>
    <t>087003</t>
  </si>
  <si>
    <t>087004</t>
  </si>
  <si>
    <t>087005</t>
  </si>
  <si>
    <t>087006</t>
  </si>
  <si>
    <t>087007</t>
  </si>
  <si>
    <t>087008</t>
  </si>
  <si>
    <t>087009</t>
  </si>
  <si>
    <t>087010</t>
  </si>
  <si>
    <t>087011</t>
  </si>
  <si>
    <t>087013</t>
  </si>
  <si>
    <t>087014</t>
  </si>
  <si>
    <t>087015</t>
  </si>
  <si>
    <t>087016</t>
  </si>
  <si>
    <t>087017</t>
  </si>
  <si>
    <t>087018</t>
  </si>
  <si>
    <t>087019</t>
  </si>
  <si>
    <t>087020</t>
  </si>
  <si>
    <t>087021</t>
  </si>
  <si>
    <t>087022</t>
  </si>
  <si>
    <t>087023</t>
  </si>
  <si>
    <t>087024</t>
  </si>
  <si>
    <t>087025</t>
  </si>
  <si>
    <t>087026</t>
  </si>
  <si>
    <t>087027</t>
  </si>
  <si>
    <t>087029</t>
  </si>
  <si>
    <t>087030</t>
  </si>
  <si>
    <t>087031</t>
  </si>
  <si>
    <t>087033</t>
  </si>
  <si>
    <t>087034</t>
  </si>
  <si>
    <t>087035</t>
  </si>
  <si>
    <t>087036</t>
  </si>
  <si>
    <t>087037</t>
  </si>
  <si>
    <t>087038</t>
  </si>
  <si>
    <t>087039</t>
  </si>
  <si>
    <t>087040</t>
  </si>
  <si>
    <t>087041</t>
  </si>
  <si>
    <t>087042</t>
  </si>
  <si>
    <t>087043</t>
  </si>
  <si>
    <t>087044</t>
  </si>
  <si>
    <t>087045</t>
  </si>
  <si>
    <t>087046</t>
  </si>
  <si>
    <t>087082</t>
  </si>
  <si>
    <t>087047</t>
  </si>
  <si>
    <t>087048</t>
  </si>
  <si>
    <t>087049</t>
  </si>
  <si>
    <t>087050</t>
  </si>
  <si>
    <t>087051</t>
  </si>
  <si>
    <t>087052</t>
  </si>
  <si>
    <t>087053</t>
  </si>
  <si>
    <t>087054</t>
  </si>
  <si>
    <t>087055</t>
  </si>
  <si>
    <t>087056</t>
  </si>
  <si>
    <t>087057</t>
  </si>
  <si>
    <t>087058</t>
  </si>
  <si>
    <t>087059</t>
  </si>
  <si>
    <t>087060</t>
  </si>
  <si>
    <t>087063</t>
  </si>
  <si>
    <t>087064</t>
  </si>
  <si>
    <t>087065</t>
  </si>
  <si>
    <t>087066</t>
  </si>
  <si>
    <t>087067</t>
  </si>
  <si>
    <t>087068</t>
  </si>
  <si>
    <t>087081</t>
  </si>
  <si>
    <t>087069</t>
  </si>
  <si>
    <t>087070</t>
  </si>
  <si>
    <t>087080</t>
  </si>
  <si>
    <t>087074</t>
  </si>
  <si>
    <t>087075</t>
  </si>
  <si>
    <t>087076</t>
  </si>
  <si>
    <t>087077</t>
  </si>
  <si>
    <t>087079</t>
  </si>
  <si>
    <t>088001</t>
  </si>
  <si>
    <t>088002</t>
  </si>
  <si>
    <t>088003</t>
  </si>
  <si>
    <t>088004</t>
  </si>
  <si>
    <t>088005</t>
  </si>
  <si>
    <t>088006</t>
  </si>
  <si>
    <t>088007</t>
  </si>
  <si>
    <t>088008</t>
  </si>
  <si>
    <t>088009</t>
  </si>
  <si>
    <t>088010</t>
  </si>
  <si>
    <t>088011</t>
  </si>
  <si>
    <t>088012</t>
  </si>
  <si>
    <t>088013</t>
  </si>
  <si>
    <t>088014</t>
  </si>
  <si>
    <t>088015</t>
  </si>
  <si>
    <t>088016</t>
  </si>
  <si>
    <t>088017</t>
  </si>
  <si>
    <t>088018</t>
  </si>
  <si>
    <t>088019</t>
  </si>
  <si>
    <t>088020</t>
  </si>
  <si>
    <t>中新宿 2（流山市70部含む）</t>
  </si>
  <si>
    <t>088021</t>
  </si>
  <si>
    <t>088069</t>
  </si>
  <si>
    <t>088070</t>
  </si>
  <si>
    <t>088023</t>
  </si>
  <si>
    <t>088024</t>
  </si>
  <si>
    <t>088076</t>
  </si>
  <si>
    <t>088071</t>
  </si>
  <si>
    <t>088072</t>
  </si>
  <si>
    <t>088073</t>
  </si>
  <si>
    <t>088074</t>
  </si>
  <si>
    <t>088075</t>
  </si>
  <si>
    <t>088028</t>
  </si>
  <si>
    <t>088029</t>
  </si>
  <si>
    <t>088030</t>
  </si>
  <si>
    <t>088031</t>
  </si>
  <si>
    <t>088032</t>
  </si>
  <si>
    <t>088033</t>
  </si>
  <si>
    <t>088034</t>
  </si>
  <si>
    <t>088035</t>
  </si>
  <si>
    <t>088036</t>
  </si>
  <si>
    <t>088037</t>
  </si>
  <si>
    <t>088038</t>
  </si>
  <si>
    <t>088039</t>
  </si>
  <si>
    <t>088040</t>
  </si>
  <si>
    <t>088041</t>
  </si>
  <si>
    <t>088042</t>
  </si>
  <si>
    <t>088043</t>
  </si>
  <si>
    <t>088044</t>
  </si>
  <si>
    <t>088045</t>
  </si>
  <si>
    <t>088046</t>
  </si>
  <si>
    <t>088047</t>
  </si>
  <si>
    <t>088048</t>
  </si>
  <si>
    <t>088049</t>
  </si>
  <si>
    <t>088050</t>
  </si>
  <si>
    <t>088051</t>
  </si>
  <si>
    <t>088052</t>
  </si>
  <si>
    <t>088053</t>
  </si>
  <si>
    <t>088054</t>
  </si>
  <si>
    <t>088055</t>
  </si>
  <si>
    <t>088056</t>
  </si>
  <si>
    <t>088057</t>
  </si>
  <si>
    <t>088058</t>
  </si>
  <si>
    <t>088077</t>
  </si>
  <si>
    <t>088059</t>
  </si>
  <si>
    <t>088060</t>
  </si>
  <si>
    <t>088061</t>
  </si>
  <si>
    <t>088062</t>
  </si>
  <si>
    <t>088063</t>
  </si>
  <si>
    <t>088064</t>
  </si>
  <si>
    <t>088065</t>
  </si>
  <si>
    <t>088066</t>
  </si>
  <si>
    <t>088067</t>
  </si>
  <si>
    <t>089001</t>
  </si>
  <si>
    <t>089002</t>
  </si>
  <si>
    <t>089003</t>
  </si>
  <si>
    <t>089004</t>
  </si>
  <si>
    <t>089005</t>
  </si>
  <si>
    <t>089006</t>
  </si>
  <si>
    <t>089007</t>
  </si>
  <si>
    <t>089008</t>
  </si>
  <si>
    <t>089009</t>
  </si>
  <si>
    <t>089010</t>
  </si>
  <si>
    <t>089011</t>
  </si>
  <si>
    <t>089012</t>
  </si>
  <si>
    <t>089013</t>
  </si>
  <si>
    <t>089014</t>
  </si>
  <si>
    <t>089015</t>
  </si>
  <si>
    <t>089016</t>
  </si>
  <si>
    <t>089017</t>
  </si>
  <si>
    <t>089072</t>
  </si>
  <si>
    <t>089018</t>
  </si>
  <si>
    <t>089019</t>
  </si>
  <si>
    <t>089071</t>
  </si>
  <si>
    <t>089020</t>
  </si>
  <si>
    <t>089021</t>
  </si>
  <si>
    <t>089022</t>
  </si>
  <si>
    <t>089023</t>
  </si>
  <si>
    <t>089024</t>
  </si>
  <si>
    <t>089025</t>
  </si>
  <si>
    <t>089026</t>
  </si>
  <si>
    <t>089027</t>
  </si>
  <si>
    <t>089028</t>
  </si>
  <si>
    <t>089029</t>
  </si>
  <si>
    <t>089030</t>
  </si>
  <si>
    <t>089070</t>
  </si>
  <si>
    <t>089031</t>
  </si>
  <si>
    <t>089032</t>
  </si>
  <si>
    <t>089075</t>
  </si>
  <si>
    <t>西山２</t>
  </si>
  <si>
    <t>089033</t>
  </si>
  <si>
    <t>089034</t>
  </si>
  <si>
    <t>089035</t>
  </si>
  <si>
    <t>089036</t>
  </si>
  <si>
    <t>089073</t>
  </si>
  <si>
    <t>089037</t>
  </si>
  <si>
    <t>089038</t>
  </si>
  <si>
    <t>089039</t>
  </si>
  <si>
    <t>089040</t>
  </si>
  <si>
    <t>089041</t>
  </si>
  <si>
    <t>089042</t>
  </si>
  <si>
    <t>089043</t>
  </si>
  <si>
    <t>089044</t>
  </si>
  <si>
    <t>089045</t>
  </si>
  <si>
    <t>089046</t>
  </si>
  <si>
    <t>089047</t>
  </si>
  <si>
    <t>089048</t>
  </si>
  <si>
    <t>089049</t>
  </si>
  <si>
    <t>089050</t>
  </si>
  <si>
    <t>089051</t>
  </si>
  <si>
    <t>089052</t>
  </si>
  <si>
    <t>089053</t>
  </si>
  <si>
    <t>089054</t>
  </si>
  <si>
    <t>089055</t>
  </si>
  <si>
    <t>089056</t>
  </si>
  <si>
    <t>089057</t>
  </si>
  <si>
    <t>089058</t>
  </si>
  <si>
    <t>089059</t>
  </si>
  <si>
    <t>089060</t>
  </si>
  <si>
    <t>089061</t>
  </si>
  <si>
    <t>089074</t>
  </si>
  <si>
    <t>大津ヶ丘４B</t>
  </si>
  <si>
    <t>089062</t>
  </si>
  <si>
    <t>089063</t>
  </si>
  <si>
    <t>089064</t>
  </si>
  <si>
    <t>089065</t>
  </si>
  <si>
    <t>089066</t>
  </si>
  <si>
    <t>089067</t>
  </si>
  <si>
    <t>089068</t>
  </si>
  <si>
    <t>089069</t>
  </si>
  <si>
    <t>080001</t>
  </si>
  <si>
    <t>080002</t>
  </si>
  <si>
    <t>080003</t>
  </si>
  <si>
    <t>080004</t>
  </si>
  <si>
    <t>080005</t>
  </si>
  <si>
    <t>080006</t>
  </si>
  <si>
    <t>080084</t>
  </si>
  <si>
    <t>080007</t>
  </si>
  <si>
    <t>080086</t>
  </si>
  <si>
    <t>080087</t>
  </si>
  <si>
    <t>080008</t>
  </si>
  <si>
    <t>080009</t>
  </si>
  <si>
    <t>080010</t>
  </si>
  <si>
    <t>080011</t>
  </si>
  <si>
    <t>080012</t>
  </si>
  <si>
    <t>080013</t>
  </si>
  <si>
    <t>080014</t>
  </si>
  <si>
    <t>080015</t>
  </si>
  <si>
    <t>080016</t>
  </si>
  <si>
    <t>080089</t>
  </si>
  <si>
    <t>根戸 10</t>
  </si>
  <si>
    <t>080017</t>
  </si>
  <si>
    <t>080080</t>
  </si>
  <si>
    <t>松葉町1B</t>
  </si>
  <si>
    <t>080018</t>
  </si>
  <si>
    <t>080019</t>
  </si>
  <si>
    <t>080020</t>
  </si>
  <si>
    <t>080021</t>
  </si>
  <si>
    <t>080022</t>
  </si>
  <si>
    <t>080023</t>
  </si>
  <si>
    <t>080024</t>
  </si>
  <si>
    <t>080025</t>
  </si>
  <si>
    <t>080026</t>
  </si>
  <si>
    <t>080027</t>
  </si>
  <si>
    <t>080029</t>
  </si>
  <si>
    <t>080082</t>
  </si>
  <si>
    <t>花野井Ａ②</t>
  </si>
  <si>
    <t>080030</t>
  </si>
  <si>
    <t>080031</t>
  </si>
  <si>
    <t>080032</t>
  </si>
  <si>
    <t>080033</t>
  </si>
  <si>
    <t>080034</t>
  </si>
  <si>
    <t>080083</t>
  </si>
  <si>
    <t>080035</t>
  </si>
  <si>
    <t>080036</t>
  </si>
  <si>
    <t>080037</t>
  </si>
  <si>
    <t>080038</t>
  </si>
  <si>
    <t>080039</t>
  </si>
  <si>
    <t>080076</t>
  </si>
  <si>
    <t>080077</t>
  </si>
  <si>
    <t>080040</t>
  </si>
  <si>
    <t>080041</t>
  </si>
  <si>
    <t>080042</t>
  </si>
  <si>
    <t>080043</t>
  </si>
  <si>
    <t>080044</t>
  </si>
  <si>
    <t>080046</t>
  </si>
  <si>
    <t>080047</t>
  </si>
  <si>
    <t>080048</t>
  </si>
  <si>
    <t>080079</t>
  </si>
  <si>
    <t>若柴　A</t>
  </si>
  <si>
    <t>080049</t>
  </si>
  <si>
    <t>080050</t>
  </si>
  <si>
    <t>080051</t>
  </si>
  <si>
    <t>080088</t>
  </si>
  <si>
    <t>080055</t>
  </si>
  <si>
    <t>080056</t>
  </si>
  <si>
    <t>080078</t>
  </si>
  <si>
    <t>080060</t>
  </si>
  <si>
    <t>080061</t>
  </si>
  <si>
    <t>080062</t>
  </si>
  <si>
    <t>080063</t>
  </si>
  <si>
    <t>080065</t>
  </si>
  <si>
    <t>080066</t>
  </si>
  <si>
    <t>080067</t>
  </si>
  <si>
    <t>西原2</t>
  </si>
  <si>
    <t>080085</t>
  </si>
  <si>
    <t>080068</t>
  </si>
  <si>
    <t>080069</t>
  </si>
  <si>
    <t>080070</t>
  </si>
  <si>
    <t>080071</t>
  </si>
  <si>
    <t>080081</t>
  </si>
  <si>
    <t>西原 6 .7Ｂ</t>
  </si>
  <si>
    <t>080072</t>
  </si>
  <si>
    <t>080073</t>
  </si>
  <si>
    <t>080074</t>
  </si>
  <si>
    <t>081002</t>
  </si>
  <si>
    <t>081079</t>
  </si>
  <si>
    <t>081003</t>
  </si>
  <si>
    <t>081004</t>
  </si>
  <si>
    <t>081005</t>
  </si>
  <si>
    <t>081006</t>
  </si>
  <si>
    <t>081083</t>
  </si>
  <si>
    <t>081078</t>
  </si>
  <si>
    <t>081085</t>
  </si>
  <si>
    <t>081086</t>
  </si>
  <si>
    <t>081010</t>
  </si>
  <si>
    <t>我孫子1Ａ</t>
  </si>
  <si>
    <t>081073</t>
  </si>
  <si>
    <t>我孫子1B</t>
  </si>
  <si>
    <t>081007</t>
  </si>
  <si>
    <t>我孫子２・３B</t>
  </si>
  <si>
    <t>我孫子４A</t>
  </si>
  <si>
    <t>我孫子４B</t>
  </si>
  <si>
    <t>我孫子４C</t>
  </si>
  <si>
    <t>081011</t>
  </si>
  <si>
    <t>081018</t>
  </si>
  <si>
    <t>081019</t>
  </si>
  <si>
    <t>081069</t>
  </si>
  <si>
    <t>寿１-①</t>
  </si>
  <si>
    <t>081070</t>
  </si>
  <si>
    <t>寿１-②</t>
  </si>
  <si>
    <t>081065</t>
  </si>
  <si>
    <t>081066</t>
  </si>
  <si>
    <t>081067</t>
  </si>
  <si>
    <t>081068</t>
  </si>
  <si>
    <t>081020</t>
  </si>
  <si>
    <t>081021</t>
  </si>
  <si>
    <t>081022</t>
  </si>
  <si>
    <t>081023</t>
  </si>
  <si>
    <t>081024</t>
  </si>
  <si>
    <t>081025</t>
  </si>
  <si>
    <t>081026</t>
  </si>
  <si>
    <t>081027</t>
  </si>
  <si>
    <t>081028</t>
  </si>
  <si>
    <t>081029</t>
  </si>
  <si>
    <t>081071</t>
  </si>
  <si>
    <t>並木５</t>
  </si>
  <si>
    <t>081072</t>
  </si>
  <si>
    <t>並木６</t>
  </si>
  <si>
    <t>081030</t>
  </si>
  <si>
    <t>並木7</t>
  </si>
  <si>
    <t>081031</t>
  </si>
  <si>
    <t>並木7・8</t>
  </si>
  <si>
    <t>081088</t>
  </si>
  <si>
    <t>並木9・我孫子</t>
  </si>
  <si>
    <t>081032</t>
  </si>
  <si>
    <t>081033</t>
  </si>
  <si>
    <t>081034</t>
  </si>
  <si>
    <t>081035</t>
  </si>
  <si>
    <t>081036</t>
  </si>
  <si>
    <t>081037</t>
  </si>
  <si>
    <t>081038</t>
  </si>
  <si>
    <t>081039</t>
  </si>
  <si>
    <t>081040</t>
  </si>
  <si>
    <t>081041</t>
  </si>
  <si>
    <t>081042</t>
  </si>
  <si>
    <t>081075</t>
  </si>
  <si>
    <t>081076</t>
  </si>
  <si>
    <t>081043</t>
  </si>
  <si>
    <t>081044</t>
  </si>
  <si>
    <t>081045</t>
  </si>
  <si>
    <t>081087</t>
  </si>
  <si>
    <t>081081</t>
  </si>
  <si>
    <t>081047</t>
  </si>
  <si>
    <t>081048</t>
  </si>
  <si>
    <t>081049</t>
  </si>
  <si>
    <t>081051</t>
  </si>
  <si>
    <t>081052</t>
  </si>
  <si>
    <t>081089</t>
  </si>
  <si>
    <t>布佐平和台１</t>
  </si>
  <si>
    <t>081054</t>
  </si>
  <si>
    <t>081055</t>
  </si>
  <si>
    <t>081056</t>
  </si>
  <si>
    <t>081057</t>
  </si>
  <si>
    <t>081058</t>
  </si>
  <si>
    <t>081059</t>
  </si>
  <si>
    <t>南新木３</t>
  </si>
  <si>
    <t>081082</t>
  </si>
  <si>
    <t>南新木４</t>
  </si>
  <si>
    <t>081060</t>
  </si>
  <si>
    <t>081061</t>
  </si>
  <si>
    <t>081062</t>
  </si>
  <si>
    <t>081063</t>
  </si>
  <si>
    <t>081064</t>
  </si>
  <si>
    <t>082001</t>
  </si>
  <si>
    <t>082002</t>
  </si>
  <si>
    <t>082089</t>
  </si>
  <si>
    <t>082003</t>
  </si>
  <si>
    <t>082090</t>
  </si>
  <si>
    <t>082004</t>
  </si>
  <si>
    <t>082005</t>
  </si>
  <si>
    <t>082076</t>
  </si>
  <si>
    <t>082006</t>
  </si>
  <si>
    <t>082007</t>
  </si>
  <si>
    <t>082008</t>
  </si>
  <si>
    <t>082088</t>
  </si>
  <si>
    <t>082009</t>
  </si>
  <si>
    <t>082010</t>
  </si>
  <si>
    <t>082011</t>
  </si>
  <si>
    <t>082012</t>
  </si>
  <si>
    <t>082013</t>
  </si>
  <si>
    <t>082014</t>
  </si>
  <si>
    <t>082015</t>
  </si>
  <si>
    <t>082016</t>
  </si>
  <si>
    <t>082084</t>
  </si>
  <si>
    <t>082017</t>
  </si>
  <si>
    <t>082085</t>
  </si>
  <si>
    <t>082071</t>
  </si>
  <si>
    <t>082067</t>
  </si>
  <si>
    <t>082070</t>
  </si>
  <si>
    <t>082018</t>
  </si>
  <si>
    <t>082019</t>
  </si>
  <si>
    <t>082020</t>
  </si>
  <si>
    <t>082021</t>
  </si>
  <si>
    <t>082022</t>
  </si>
  <si>
    <t>082023</t>
  </si>
  <si>
    <t>082024</t>
  </si>
  <si>
    <t>082025</t>
  </si>
  <si>
    <t>082026</t>
  </si>
  <si>
    <t>082027</t>
  </si>
  <si>
    <t>082072</t>
  </si>
  <si>
    <t>082073</t>
  </si>
  <si>
    <t>082028</t>
  </si>
  <si>
    <t>082029</t>
  </si>
  <si>
    <t>082032</t>
  </si>
  <si>
    <t>082033</t>
  </si>
  <si>
    <t>082034</t>
  </si>
  <si>
    <t>082035</t>
  </si>
  <si>
    <t>082077</t>
  </si>
  <si>
    <t>082036</t>
  </si>
  <si>
    <t>082037</t>
  </si>
  <si>
    <t>082078</t>
  </si>
  <si>
    <t>082038</t>
  </si>
  <si>
    <t>082039</t>
  </si>
  <si>
    <t>082040</t>
  </si>
  <si>
    <t>082041</t>
  </si>
  <si>
    <t>082091</t>
  </si>
  <si>
    <t>082042</t>
  </si>
  <si>
    <t>082043</t>
  </si>
  <si>
    <t>082044</t>
  </si>
  <si>
    <t>082045</t>
  </si>
  <si>
    <t>082046</t>
  </si>
  <si>
    <t>082079</t>
  </si>
  <si>
    <t>082080</t>
  </si>
  <si>
    <t>082047</t>
  </si>
  <si>
    <t>082048</t>
  </si>
  <si>
    <t>082049</t>
  </si>
  <si>
    <t>082081</t>
  </si>
  <si>
    <t>082050</t>
  </si>
  <si>
    <t>082051</t>
  </si>
  <si>
    <t>082082</t>
  </si>
  <si>
    <t>082052</t>
  </si>
  <si>
    <t>082053</t>
  </si>
  <si>
    <t>082083</t>
  </si>
  <si>
    <t>082054</t>
  </si>
  <si>
    <t>082055</t>
  </si>
  <si>
    <t>082068</t>
  </si>
  <si>
    <t>082056</t>
  </si>
  <si>
    <t>082057</t>
  </si>
  <si>
    <t>082087</t>
  </si>
  <si>
    <t>082058</t>
  </si>
  <si>
    <t>082059</t>
  </si>
  <si>
    <t>082060</t>
  </si>
  <si>
    <t>082069</t>
  </si>
  <si>
    <t>082074</t>
  </si>
  <si>
    <t>082075</t>
  </si>
  <si>
    <t>082061</t>
  </si>
  <si>
    <t>082062</t>
  </si>
  <si>
    <t>082063</t>
  </si>
  <si>
    <t>082064</t>
  </si>
  <si>
    <t>082065</t>
  </si>
  <si>
    <t>082066</t>
  </si>
  <si>
    <t>小倉台</t>
    <phoneticPr fontId="2"/>
  </si>
  <si>
    <t>部数差異</t>
    <rPh sb="0" eb="2">
      <t>ブスウ</t>
    </rPh>
    <rPh sb="2" eb="4">
      <t>サイ</t>
    </rPh>
    <phoneticPr fontId="2"/>
  </si>
  <si>
    <t>併配</t>
    <rPh sb="0" eb="2">
      <t>ヘイハイ</t>
    </rPh>
    <phoneticPr fontId="2"/>
  </si>
  <si>
    <t>変更禁止</t>
    <rPh sb="0" eb="2">
      <t>ヘンコウ</t>
    </rPh>
    <rPh sb="2" eb="4">
      <t>キンシ</t>
    </rPh>
    <phoneticPr fontId="7"/>
  </si>
  <si>
    <t>条件付き不可</t>
    <rPh sb="0" eb="3">
      <t>ジョウケンツ</t>
    </rPh>
    <rPh sb="4" eb="6">
      <t>フカ</t>
    </rPh>
    <phoneticPr fontId="2"/>
  </si>
  <si>
    <t>VICS支社</t>
    <rPh sb="4" eb="6">
      <t>シシャ</t>
    </rPh>
    <phoneticPr fontId="7"/>
  </si>
  <si>
    <t>エリアＮＯ</t>
  </si>
  <si>
    <t>マンション名</t>
  </si>
  <si>
    <t>住所</t>
  </si>
  <si>
    <t>併配全不可</t>
    <rPh sb="0" eb="2">
      <t>ヘイハイ</t>
    </rPh>
    <rPh sb="2" eb="3">
      <t>ゼン</t>
    </rPh>
    <rPh sb="3" eb="5">
      <t>フカ</t>
    </rPh>
    <phoneticPr fontId="2"/>
  </si>
  <si>
    <t>エリアNo</t>
    <phoneticPr fontId="7"/>
  </si>
  <si>
    <t>選挙部数</t>
    <rPh sb="0" eb="2">
      <t>センキョ</t>
    </rPh>
    <rPh sb="2" eb="4">
      <t>ブスウ</t>
    </rPh>
    <phoneticPr fontId="7"/>
  </si>
  <si>
    <t>選挙不可部数（表示用）</t>
    <rPh sb="0" eb="2">
      <t>センキョ</t>
    </rPh>
    <rPh sb="2" eb="4">
      <t>フカ</t>
    </rPh>
    <rPh sb="4" eb="6">
      <t>ブスウ</t>
    </rPh>
    <rPh sb="7" eb="9">
      <t>ヒョウジ</t>
    </rPh>
    <rPh sb="9" eb="10">
      <t>ヨウ</t>
    </rPh>
    <phoneticPr fontId="7"/>
  </si>
  <si>
    <t>併配不可</t>
    <rPh sb="0" eb="2">
      <t>ヘイハイ</t>
    </rPh>
    <rPh sb="2" eb="4">
      <t>フカ</t>
    </rPh>
    <phoneticPr fontId="2"/>
  </si>
  <si>
    <t>2017.12.22</t>
  </si>
  <si>
    <t>選挙全不可</t>
    <rPh sb="0" eb="2">
      <t>センキョ</t>
    </rPh>
    <rPh sb="2" eb="3">
      <t>ゼン</t>
    </rPh>
    <rPh sb="3" eb="5">
      <t>フカ</t>
    </rPh>
    <phoneticPr fontId="2"/>
  </si>
  <si>
    <t>選挙不可</t>
    <rPh sb="0" eb="2">
      <t>センキョ</t>
    </rPh>
    <rPh sb="2" eb="4">
      <t>フカ</t>
    </rPh>
    <phoneticPr fontId="2"/>
  </si>
  <si>
    <t>グリーンハイツ</t>
  </si>
  <si>
    <t>パチンコ不可</t>
    <rPh sb="4" eb="6">
      <t>フカ</t>
    </rPh>
    <phoneticPr fontId="2"/>
  </si>
  <si>
    <t>2017.5.19</t>
  </si>
  <si>
    <t>マグネット不可</t>
    <rPh sb="5" eb="7">
      <t>フカ</t>
    </rPh>
    <phoneticPr fontId="2"/>
  </si>
  <si>
    <t>ティアラⅢ・Ⅳ・Ⅴ</t>
  </si>
  <si>
    <t>2019.6.20</t>
  </si>
  <si>
    <t>その他</t>
    <rPh sb="2" eb="3">
      <t>タ</t>
    </rPh>
    <phoneticPr fontId="2"/>
  </si>
  <si>
    <t>2017.6.9</t>
  </si>
  <si>
    <t>コープリィコート</t>
  </si>
  <si>
    <t>2018.4.20</t>
  </si>
  <si>
    <t>2020.4.17</t>
  </si>
  <si>
    <t>ハイツヒラヤマ</t>
  </si>
  <si>
    <t>2015.10.23</t>
  </si>
  <si>
    <t>2016.04.11</t>
  </si>
  <si>
    <t>2016.1.22</t>
  </si>
  <si>
    <t>2019.3.1</t>
  </si>
  <si>
    <t>2015.07.03</t>
  </si>
  <si>
    <t>ヴェルディーク津田沼レジデンス</t>
  </si>
  <si>
    <t>2020.11.13</t>
  </si>
  <si>
    <t>2019.9.6</t>
  </si>
  <si>
    <t>サンシャインキミ</t>
  </si>
  <si>
    <t>2014.4.18</t>
  </si>
  <si>
    <t>グローリア初穂</t>
  </si>
  <si>
    <t>滝台町105-1</t>
  </si>
  <si>
    <t>中銀薬園台</t>
  </si>
  <si>
    <t>滝台町104</t>
  </si>
  <si>
    <t>管理人に手渡し</t>
  </si>
  <si>
    <t>メゾンデュリラ</t>
  </si>
  <si>
    <t>滝台町33-2　メゾンデュリラ</t>
  </si>
  <si>
    <t>2015.04.03</t>
  </si>
  <si>
    <t>2019.7.19</t>
  </si>
  <si>
    <t>2020.7.24</t>
  </si>
  <si>
    <t>2014.4.25</t>
  </si>
  <si>
    <t>パティオス5･6･7・8・15・16・17・18番街</t>
  </si>
  <si>
    <t>2018.7.27</t>
  </si>
  <si>
    <t>パティオス10・11・12・13番街</t>
  </si>
  <si>
    <t>パティオス（エリスと･ｸﾞﾗﾝｱｸｼﾌﾞ･ｴｸｼｱ･ｱﾊﾞﾝｾ）</t>
  </si>
  <si>
    <t>パティオス19・22番街</t>
  </si>
  <si>
    <t>2014.8.21</t>
  </si>
  <si>
    <t>2014.5.9</t>
  </si>
  <si>
    <t>サンクタス</t>
  </si>
  <si>
    <t>印西市中央北2-1-3</t>
  </si>
  <si>
    <t>※2015.11.17　400部→500部に更新（成田支社　菅野）</t>
    <rPh sb="15" eb="16">
      <t>ブ</t>
    </rPh>
    <rPh sb="20" eb="21">
      <t>ブ</t>
    </rPh>
    <rPh sb="22" eb="24">
      <t>コウシン</t>
    </rPh>
    <rPh sb="25" eb="27">
      <t>ナリタ</t>
    </rPh>
    <rPh sb="27" eb="29">
      <t>シシャ</t>
    </rPh>
    <rPh sb="30" eb="32">
      <t>スガノ</t>
    </rPh>
    <phoneticPr fontId="7"/>
  </si>
  <si>
    <t>センティス</t>
  </si>
  <si>
    <t>印西市中央南2-1</t>
  </si>
  <si>
    <t>2016.6.20</t>
  </si>
  <si>
    <t>2016.11.11</t>
  </si>
  <si>
    <t>2013.7.29</t>
  </si>
  <si>
    <t>2018.6.1</t>
  </si>
  <si>
    <t>2015.1.29</t>
  </si>
  <si>
    <t>シエルグランデ船橋海神</t>
  </si>
  <si>
    <t>船橋市海神2-22-1</t>
  </si>
  <si>
    <t>2012.12.13</t>
  </si>
  <si>
    <t>2015.6.26</t>
  </si>
  <si>
    <t>2020.10.16</t>
  </si>
  <si>
    <t>2018.2.16</t>
  </si>
  <si>
    <t>船橋市本町7-11-5</t>
  </si>
  <si>
    <t>ツインビル</t>
  </si>
  <si>
    <t>船橋市本町7-6-1</t>
  </si>
  <si>
    <t>グランドホテル</t>
  </si>
  <si>
    <t>船橋市本町7-11-1</t>
  </si>
  <si>
    <t>ソレイユビル</t>
  </si>
  <si>
    <t>船橋市本町7-10-6</t>
  </si>
  <si>
    <t>船橋市本町7-12-16</t>
  </si>
  <si>
    <t>船橋市本町7-12-23</t>
  </si>
  <si>
    <t>船橋市本町7-12-9</t>
  </si>
  <si>
    <t>ユニマットガーデン</t>
  </si>
  <si>
    <t>船橋市本町7-11-2</t>
  </si>
  <si>
    <t>東京ベイスクエア・ミッテ</t>
  </si>
  <si>
    <t>船橋市浜町2-2-5</t>
  </si>
  <si>
    <t>2015.2.20</t>
  </si>
  <si>
    <t>2012.12.14</t>
  </si>
  <si>
    <t>2016.12.8</t>
  </si>
  <si>
    <t>アイエアクロスシティ</t>
  </si>
  <si>
    <t>2015.4.9</t>
  </si>
  <si>
    <t>併配不可</t>
  </si>
  <si>
    <t>メゾン・ド・ポワール鎌ヶ谷</t>
  </si>
  <si>
    <t>鎌ヶ谷市鎌ヶ谷1-11-24</t>
  </si>
  <si>
    <t>鎌ヶ谷グリーンタウン　</t>
  </si>
  <si>
    <t>2013.2.14</t>
  </si>
  <si>
    <t>2017.3.3</t>
  </si>
  <si>
    <t>白井ロジュマン</t>
  </si>
  <si>
    <t>白井市冨士151-2</t>
  </si>
  <si>
    <t>2015.6.5</t>
  </si>
  <si>
    <t>2017.8.7</t>
  </si>
  <si>
    <t>グランパスシティブリッサコート</t>
  </si>
  <si>
    <t>三協原木中山駅前ハイツ</t>
  </si>
  <si>
    <t>船橋市本中山6-14-1</t>
  </si>
  <si>
    <t>アメジスタもとなかやま</t>
  </si>
  <si>
    <t>2017.6.30～</t>
  </si>
  <si>
    <t>プレアガーデンライズコート・プレアガーデンシャインコート</t>
  </si>
  <si>
    <t>2017.6.19</t>
  </si>
  <si>
    <t>パティオ</t>
  </si>
  <si>
    <t>2014.12.24</t>
  </si>
  <si>
    <t>置いてない</t>
    <rPh sb="0" eb="1">
      <t>オ</t>
    </rPh>
    <phoneticPr fontId="7"/>
  </si>
  <si>
    <t>2013.1.25</t>
  </si>
  <si>
    <t>2013.3.27</t>
  </si>
  <si>
    <t>ガリレアサーラ</t>
  </si>
  <si>
    <t>マック市川コート１</t>
  </si>
  <si>
    <t>市川市曽谷４丁目２４－８</t>
  </si>
  <si>
    <t>2019.2.22～</t>
  </si>
  <si>
    <t>クレストフォルム市川ウッドスクエア</t>
  </si>
  <si>
    <t>市川市南大野１丁目４７－３２</t>
  </si>
  <si>
    <t>2016.1.28</t>
  </si>
  <si>
    <t>ライオンズステーションプラザ市川国府台</t>
  </si>
  <si>
    <t>市川市市川3-27-20</t>
  </si>
  <si>
    <t>アルファグランデ市川国府台</t>
  </si>
  <si>
    <t>市川市市川3-27-17　</t>
  </si>
  <si>
    <t>2013.1.17</t>
  </si>
  <si>
    <t>高洲4-12-4</t>
  </si>
  <si>
    <t>高洲4-11-4</t>
  </si>
  <si>
    <t>2013.3.6</t>
  </si>
  <si>
    <t>美浜区真砂2-4-1～11</t>
  </si>
  <si>
    <t>2017.10.6</t>
  </si>
  <si>
    <t>2020.2.7号から併配可へ（管理人と再交渉）</t>
    <rPh sb="8" eb="9">
      <t>ゴウ</t>
    </rPh>
    <rPh sb="11" eb="12">
      <t>ヘイ</t>
    </rPh>
    <rPh sb="12" eb="13">
      <t>ハイ</t>
    </rPh>
    <rPh sb="13" eb="14">
      <t>カ</t>
    </rPh>
    <rPh sb="16" eb="19">
      <t>カンリニン</t>
    </rPh>
    <rPh sb="20" eb="23">
      <t>サイコウショウ</t>
    </rPh>
    <phoneticPr fontId="7"/>
  </si>
  <si>
    <t>検見川ガーデンハイツ</t>
  </si>
  <si>
    <t>2015.5.5</t>
  </si>
  <si>
    <t>パークシティ検見川浜東の街・西の街</t>
  </si>
  <si>
    <t>美浜区磯辺5-9-1・5-10-1</t>
  </si>
  <si>
    <t>2014.12.4</t>
  </si>
  <si>
    <t>配布不可</t>
    <rPh sb="0" eb="2">
      <t>ハイフ</t>
    </rPh>
    <rPh sb="2" eb="4">
      <t>フカ</t>
    </rPh>
    <phoneticPr fontId="7"/>
  </si>
  <si>
    <t>2015.2.23</t>
  </si>
  <si>
    <t>2016.4.1</t>
  </si>
  <si>
    <t>アインズコート稲毛小中台　プライムコート・グレースコート</t>
  </si>
  <si>
    <t>千葉市稲毛区小中台町1513-3、1519-3</t>
  </si>
  <si>
    <t>2020.2.6</t>
  </si>
  <si>
    <t>2017.3.10</t>
  </si>
  <si>
    <t>ルネ・アイクレール</t>
  </si>
  <si>
    <t>ザクィーンズガーデン</t>
  </si>
  <si>
    <t>コープ野村1～4号棟</t>
  </si>
  <si>
    <t>園生町449-1</t>
  </si>
  <si>
    <t>2013.5.23</t>
  </si>
  <si>
    <t>県住宅1～3号棟</t>
  </si>
  <si>
    <t>園生町450　</t>
  </si>
  <si>
    <t>2017.1.5</t>
  </si>
  <si>
    <t>2013.5.31</t>
  </si>
  <si>
    <t>第三稲毛ハイツ</t>
  </si>
  <si>
    <t>小仲台7-8-28</t>
  </si>
  <si>
    <t>2013.11.1</t>
  </si>
  <si>
    <t>小仲台7-3-1</t>
  </si>
  <si>
    <t>2017.4.7</t>
  </si>
  <si>
    <t>ビュウパレー都賀（折込不可）</t>
  </si>
  <si>
    <t>折込不可</t>
    <rPh sb="0" eb="2">
      <t>オリコミ</t>
    </rPh>
    <rPh sb="2" eb="4">
      <t>フカ</t>
    </rPh>
    <phoneticPr fontId="7"/>
  </si>
  <si>
    <t>千葉県千葉市若葉区桜木北3丁目21</t>
  </si>
  <si>
    <t>2021.01.07</t>
  </si>
  <si>
    <t>若葉区千城台南2-4-9　</t>
  </si>
  <si>
    <t>2015.9.11</t>
  </si>
  <si>
    <t>ツインエルシティ</t>
  </si>
  <si>
    <t>千葉県千葉市若葉区若松町902-2</t>
  </si>
  <si>
    <t>2020.03.12</t>
  </si>
  <si>
    <t>アーテージ西千葉弐番館（配布不可）</t>
  </si>
  <si>
    <t>千葉市稲毛区緑町１丁目２１－１３</t>
  </si>
  <si>
    <t>2016.11.17</t>
  </si>
  <si>
    <t>2020.12.16</t>
  </si>
  <si>
    <t>マックスタワー千葉中央</t>
  </si>
  <si>
    <t>新宿2-6-1</t>
  </si>
  <si>
    <t>2020.2.17確認　併配ＯＫ</t>
    <rPh sb="9" eb="11">
      <t>カクニン</t>
    </rPh>
    <rPh sb="12" eb="13">
      <t>ヘイ</t>
    </rPh>
    <rPh sb="13" eb="14">
      <t>ハイ</t>
    </rPh>
    <phoneticPr fontId="7"/>
  </si>
  <si>
    <t>千葉県千葉市中央区新宿２丁目７−５</t>
  </si>
  <si>
    <t>2020.2.17</t>
  </si>
  <si>
    <t>マックスタワーレジデンス千葉</t>
  </si>
  <si>
    <t>神明町205-1</t>
  </si>
  <si>
    <t>2017.7.21</t>
  </si>
  <si>
    <t>オークパレス</t>
  </si>
  <si>
    <t>ペルル千葉中央</t>
  </si>
  <si>
    <t>2014.4.11</t>
  </si>
  <si>
    <t>千葉県千葉市中央区都町１２５９−６０</t>
  </si>
  <si>
    <t>2020.5.13</t>
  </si>
  <si>
    <t>ダイアパレス千葉都町（配布不可）</t>
  </si>
  <si>
    <t>千葉県千葉市中央区都町5-36-25（1252-4）</t>
  </si>
  <si>
    <t>2020.11.6</t>
  </si>
  <si>
    <t>フォーヴァレービル</t>
  </si>
  <si>
    <t>2016.4.19</t>
  </si>
  <si>
    <t>2017.10.20</t>
  </si>
  <si>
    <t>デイサービスひまわり</t>
  </si>
  <si>
    <t>2018.11.2</t>
  </si>
  <si>
    <t>サンマンション松戸常盤平</t>
  </si>
  <si>
    <t>松戸市金ケ作３４４‐１</t>
  </si>
  <si>
    <t>ピュアビレッジ</t>
  </si>
  <si>
    <t>レクセルプラッツァ新八柱</t>
  </si>
  <si>
    <t>牧の原2-131-1</t>
  </si>
  <si>
    <t>2016.11.18</t>
  </si>
  <si>
    <t>2016.11.9</t>
  </si>
  <si>
    <t>ハートフルシティ松戸六高台スクエア2</t>
  </si>
  <si>
    <t>松戸市六高台7-60</t>
  </si>
  <si>
    <t>ハートフルシティ松戸六高台スクエア1</t>
  </si>
  <si>
    <t>松戸市六高台7-66</t>
  </si>
  <si>
    <t>2019.7.26</t>
  </si>
  <si>
    <t>2017.3.2</t>
  </si>
  <si>
    <t>2015.4.16</t>
  </si>
  <si>
    <t>ロイヤルシティ松戸八柱</t>
  </si>
  <si>
    <t>金ケ作１７‐１</t>
  </si>
  <si>
    <t>2017.1.6管理人さんからお断り</t>
  </si>
  <si>
    <t>2012.12.27</t>
  </si>
  <si>
    <t>ライオンズガーデン新松戸</t>
  </si>
  <si>
    <t>2014.9.12</t>
  </si>
  <si>
    <t>千葉県松戸市殿平賀２１２−１</t>
  </si>
  <si>
    <t>2015.5.15</t>
  </si>
  <si>
    <t>千葉県千葉市中央区葛城1丁目10-8</t>
  </si>
  <si>
    <t>新松戸東パークハウスＡ</t>
  </si>
  <si>
    <t>松戸市新松戸4-32-1</t>
  </si>
  <si>
    <t>2017.7.11</t>
  </si>
  <si>
    <t>2016.3.30</t>
  </si>
  <si>
    <t>松戸市小金きよしケ丘4-6-1</t>
  </si>
  <si>
    <t>2016.8.4</t>
  </si>
  <si>
    <t>マンション松戸ユーカリ</t>
  </si>
  <si>
    <t>馬橋１８９０－８　</t>
  </si>
  <si>
    <t>ジェイシティ松戸ヴィーア</t>
  </si>
  <si>
    <t>松戸市馬橋2797-1</t>
  </si>
  <si>
    <t>2015.6.24</t>
  </si>
  <si>
    <t>201711.24～</t>
  </si>
  <si>
    <t>アクアスイート</t>
  </si>
  <si>
    <t>2019.2.4</t>
  </si>
  <si>
    <t>スマイリアタウン</t>
  </si>
  <si>
    <t>西初石３丁目１４５６‐１</t>
  </si>
  <si>
    <t>2020.11.10</t>
  </si>
  <si>
    <t>レクセルプライム初石レジデンス</t>
  </si>
  <si>
    <t>流山市東初石3-113-1</t>
  </si>
  <si>
    <t>東初石パークホームズ</t>
  </si>
  <si>
    <t>流山市東初石3-126-55</t>
  </si>
  <si>
    <t>2015.4.20</t>
  </si>
  <si>
    <t>ガーデンリーフ・フロントリーフ・パークリーフ・ブライトリーフ</t>
    <phoneticPr fontId="7"/>
  </si>
  <si>
    <t>流山市東初石6-185-6</t>
  </si>
  <si>
    <t>2019.7.5</t>
  </si>
  <si>
    <t>2015.4.2</t>
  </si>
  <si>
    <t>フォレストコートＡ，Ｂ　ミッドタワーＣ，Ｄ　ガーデンコートＦ，Ｅ</t>
  </si>
  <si>
    <t>2016.3.3</t>
  </si>
  <si>
    <t>2019.10.1</t>
  </si>
  <si>
    <t>2015.3.27</t>
  </si>
  <si>
    <t>2019.12.26</t>
  </si>
  <si>
    <t>2014.07.03</t>
  </si>
  <si>
    <t>2017.12.15</t>
  </si>
  <si>
    <t>グラン・レジデンス</t>
  </si>
  <si>
    <t>2019.1.4</t>
  </si>
  <si>
    <t>我孫子市台田２丁目２１－５６</t>
  </si>
  <si>
    <t>我孫子市台田２丁目２１－１５</t>
  </si>
  <si>
    <t>2017.2.9</t>
  </si>
  <si>
    <t>バウス</t>
  </si>
  <si>
    <t>2019.12.13</t>
  </si>
  <si>
    <t>2019.12.13.</t>
  </si>
  <si>
    <t>2020.2.26</t>
  </si>
  <si>
    <t>2018.2.28</t>
  </si>
  <si>
    <t>柏市豊四季154-1</t>
  </si>
  <si>
    <t>選挙ﾁﾗｼ不可</t>
  </si>
  <si>
    <t>サンパセオＡ～Ｅ</t>
  </si>
  <si>
    <t>2018.8.31</t>
  </si>
  <si>
    <t>2016.6.</t>
  </si>
  <si>
    <t>2015.8.3</t>
  </si>
  <si>
    <t>2013.1.4</t>
  </si>
  <si>
    <t>草加市神明１-１-3</t>
  </si>
  <si>
    <t>三郷市早稲田3-5-11</t>
  </si>
  <si>
    <t>？</t>
  </si>
  <si>
    <t>2015.2.27</t>
  </si>
  <si>
    <t>2014.8.29</t>
  </si>
  <si>
    <t>2015.10.15</t>
  </si>
  <si>
    <t>2015.12.11</t>
  </si>
  <si>
    <t>コスモ春日部豊春</t>
  </si>
  <si>
    <t>下蛭田296-1　</t>
  </si>
  <si>
    <t>2019.2.12</t>
  </si>
  <si>
    <t>2014.8.1</t>
  </si>
  <si>
    <t>2019.1.28</t>
  </si>
  <si>
    <t>2019.2.21</t>
  </si>
  <si>
    <t>4/8加筆</t>
    <rPh sb="3" eb="4">
      <t>カ</t>
    </rPh>
    <rPh sb="4" eb="5">
      <t>フデ</t>
    </rPh>
    <phoneticPr fontId="7"/>
  </si>
  <si>
    <t>ライオンズガーデン</t>
  </si>
  <si>
    <t>ロータリーパレス</t>
  </si>
  <si>
    <t>我孫子市並木５丁目６－１６</t>
  </si>
  <si>
    <t>併配チラシのみ不可(本紙と折込はOK)</t>
  </si>
  <si>
    <t>グリーンパティオ野田</t>
  </si>
  <si>
    <t>野田市山崎２６９８-１</t>
  </si>
  <si>
    <t>併配チラシのみ不可(本紙は20部置き配)</t>
  </si>
  <si>
    <t>ライオンズマンション千葉山王</t>
  </si>
  <si>
    <t>千葉県千葉市稲毛区山王町287-1</t>
  </si>
  <si>
    <t>グリーンヒルズM・K</t>
  </si>
  <si>
    <t>芝山3-27-1</t>
  </si>
  <si>
    <t>マノー我孫子　サンステージ</t>
  </si>
  <si>
    <t>我孫子市本町3-11-5</t>
  </si>
  <si>
    <t>併配不可→2021.8.20号～配布不可</t>
  </si>
  <si>
    <t>柏市西原3-1-5</t>
  </si>
  <si>
    <t>原木中山ファミールハイツ1号館</t>
  </si>
  <si>
    <t>市川市原木1-3-1</t>
  </si>
  <si>
    <t>2021.7.7　併配不可</t>
  </si>
  <si>
    <t>原木中山ファミールハイツ２号館</t>
  </si>
  <si>
    <t>市川市原木1-3-2</t>
  </si>
  <si>
    <t>ライフヒルズ鎌取</t>
  </si>
  <si>
    <t>千葉市緑区おゆみ野2-1-5</t>
  </si>
  <si>
    <t>2021.8月より</t>
  </si>
  <si>
    <t>2021.7.21</t>
  </si>
  <si>
    <t>プラーサ・ヴェール</t>
  </si>
  <si>
    <t>四街道市中央4-1</t>
  </si>
  <si>
    <t>小栗原住宅１号棟</t>
  </si>
  <si>
    <t>船橋市本中山４丁目３－１</t>
  </si>
  <si>
    <t>2021.8.19　併配不可</t>
  </si>
  <si>
    <t>小栗原住宅2号棟</t>
  </si>
  <si>
    <t>船橋市本中山４丁目３－2</t>
  </si>
  <si>
    <t>小栗原住宅3号棟</t>
  </si>
  <si>
    <t>船橋市本中山４丁目３－3</t>
  </si>
  <si>
    <t>ファミール市川ガーデンプラザイースト</t>
  </si>
  <si>
    <t>市川市鬼高３丁目１２－１８</t>
  </si>
  <si>
    <t>管理人よりお断り</t>
  </si>
  <si>
    <t>2021.8.31</t>
  </si>
  <si>
    <t>ヒルズアクレイル</t>
  </si>
  <si>
    <t>千葉市中央区登戸5丁目19-11</t>
  </si>
  <si>
    <t>2021..9.21</t>
  </si>
  <si>
    <t>オーシャンビュー弐番館</t>
  </si>
  <si>
    <t>千葉市緑区おゆみ野3-28-1</t>
  </si>
  <si>
    <t>管理人より住宅関係チラシ不可</t>
  </si>
  <si>
    <t>2021.10.14</t>
  </si>
  <si>
    <t>オーシャンビュー参番館</t>
  </si>
  <si>
    <t>千葉市緑区おゆみ野3-20-1</t>
  </si>
  <si>
    <t>ハイホーム</t>
  </si>
  <si>
    <t>市川市新田3−13−15</t>
  </si>
  <si>
    <t>管理人さんよりお断り（全戸不可）</t>
  </si>
  <si>
    <t>ｳﾞｪﾚｰﾅｼﾃｨ千葉ﾆｭｰﾀｳﾝ中央　ﾌﾛﾝﾄｳﾞｨﾗ、ﾊﾟｰｸｳﾞｨﾗ</t>
  </si>
  <si>
    <t>印西市戸神台1丁目18-2</t>
  </si>
  <si>
    <t>管理人さんよりお断り</t>
  </si>
  <si>
    <t>2021.11.19</t>
  </si>
  <si>
    <t>リーデンススクエア津田沼</t>
  </si>
  <si>
    <t>習志野市津田沼1-12-9</t>
  </si>
  <si>
    <t>2021.12.20</t>
  </si>
  <si>
    <t>ザ・ガーデンプレミアム</t>
  </si>
  <si>
    <t>船橋市上山町1-236-1</t>
  </si>
  <si>
    <t>管理人さんより</t>
  </si>
  <si>
    <t>2022.2.4</t>
  </si>
  <si>
    <t>市川市鬼高3-12-18</t>
  </si>
  <si>
    <t>2022.3.2</t>
  </si>
  <si>
    <t>ときわ平グリーンパークマンション</t>
  </si>
  <si>
    <t>松戸市常盤平1-24-1</t>
  </si>
  <si>
    <t>2022.2.25</t>
  </si>
  <si>
    <t>サンウッド市川真間グリーンヒルズ</t>
  </si>
  <si>
    <t>市川市真間4-1</t>
  </si>
  <si>
    <t>管理人様よりお断り</t>
  </si>
  <si>
    <t>2022.3.11</t>
  </si>
  <si>
    <t>サンマンション中山</t>
  </si>
  <si>
    <t>船橋市本中山3-23-7</t>
  </si>
  <si>
    <t>2022.4.4</t>
  </si>
  <si>
    <t>Ｄ’クラディア幕張本郷</t>
  </si>
  <si>
    <t>千葉県千葉市花見川区幕張本郷１丁目３－９</t>
  </si>
  <si>
    <t>2022.4.28</t>
  </si>
  <si>
    <t xml:space="preserve">南八幡1-25-17 </t>
  </si>
  <si>
    <t>2022.4.29</t>
  </si>
  <si>
    <t>選挙不可</t>
  </si>
  <si>
    <t>新松戸サンライトパストラル六番街A・B</t>
  </si>
  <si>
    <t>松戸市新松戸4-270</t>
  </si>
  <si>
    <t>2022.5.19</t>
  </si>
  <si>
    <t>新松戸サンライトパストラル六番街C・D</t>
  </si>
  <si>
    <t>松戸市新松戸4-272</t>
  </si>
  <si>
    <t>ルピアグランデ船橋行田公園</t>
  </si>
  <si>
    <t>船橋市行田3-15-38</t>
  </si>
  <si>
    <t>ライオンズマンション第2</t>
  </si>
  <si>
    <t>市川市鬼高2-21-2</t>
  </si>
  <si>
    <t>2022.7.15</t>
  </si>
  <si>
    <t>シャトーくに</t>
  </si>
  <si>
    <t>市川市鬼高2-17-8</t>
  </si>
  <si>
    <t>ゲイン市川</t>
  </si>
  <si>
    <t>市川市鬼高2-17-12</t>
  </si>
  <si>
    <t>Tガーデン本郷Ⅱ</t>
  </si>
  <si>
    <t>船橋市本郷町593-5</t>
  </si>
  <si>
    <t>千葉県四街道市和良比２２５−１</t>
  </si>
  <si>
    <t>ライオンズマンション習志野台弐番館</t>
  </si>
  <si>
    <t>船橋市習志野台4-57-1</t>
  </si>
  <si>
    <t>2022.9.20</t>
  </si>
  <si>
    <t>ペルル習志野台ハウス</t>
  </si>
  <si>
    <t>船橋市習志野台4-25-6</t>
  </si>
  <si>
    <t>2022.10.26</t>
  </si>
  <si>
    <t>リビオシティ船橋高根台</t>
  </si>
  <si>
    <t>船橋市高根台１丁目3-283</t>
  </si>
  <si>
    <t>全戸配布可になったが併配は不可</t>
  </si>
  <si>
    <t>2022.12.14</t>
  </si>
  <si>
    <t>袖ヶ浦市</t>
  </si>
  <si>
    <t>花見川区・八千代市</t>
  </si>
  <si>
    <t>習志野市・花見川区</t>
  </si>
  <si>
    <t>習志野市・船橋市</t>
  </si>
  <si>
    <t>船橋市・習志野市</t>
  </si>
  <si>
    <t>花見川区・習志野市</t>
  </si>
  <si>
    <t>成田市・酒々井町</t>
  </si>
  <si>
    <t>富里市・成田市</t>
  </si>
  <si>
    <t>船橋市・鎌ケ谷市</t>
  </si>
  <si>
    <t>白井市・鎌ケ谷市</t>
  </si>
  <si>
    <t>船橋市・市川市</t>
  </si>
  <si>
    <t>市川市・船橋市</t>
  </si>
  <si>
    <t>市川市・松戸市</t>
  </si>
  <si>
    <t>花見川区・稲毛区</t>
  </si>
  <si>
    <t>稲毛区・花見川区</t>
  </si>
  <si>
    <t>中央区・稲毛区</t>
  </si>
  <si>
    <t>中央区・若葉区</t>
  </si>
  <si>
    <t>緑区・中央区</t>
  </si>
  <si>
    <t>中央区・緑区</t>
  </si>
  <si>
    <t>緑区・市原市</t>
  </si>
  <si>
    <t>市原市・緑区</t>
  </si>
  <si>
    <t>柏市・松戸市</t>
  </si>
  <si>
    <t>松戸市・流山市</t>
  </si>
  <si>
    <t>柏市・我孫子市</t>
  </si>
  <si>
    <t>我孫子市・柏市</t>
  </si>
  <si>
    <t>流山市・野田市</t>
  </si>
  <si>
    <t>柏市・流山市</t>
  </si>
  <si>
    <t>流山市・柏市</t>
  </si>
  <si>
    <t>GIS部数</t>
    <rPh sb="3" eb="5">
      <t>ブスウ</t>
    </rPh>
    <phoneticPr fontId="2"/>
  </si>
  <si>
    <t>部数</t>
    <rPh sb="0" eb="2">
      <t>ブスウ</t>
    </rPh>
    <phoneticPr fontId="2"/>
  </si>
  <si>
    <t>併配</t>
    <rPh sb="0" eb="2">
      <t>ヘイハイ</t>
    </rPh>
    <phoneticPr fontId="2"/>
  </si>
  <si>
    <t>併配選挙</t>
    <rPh sb="0" eb="2">
      <t>ヘイハイ</t>
    </rPh>
    <rPh sb="2" eb="4">
      <t>センキョ</t>
    </rPh>
    <phoneticPr fontId="2"/>
  </si>
  <si>
    <t>千葉ＮＴ</t>
    <phoneticPr fontId="2"/>
  </si>
  <si>
    <t>エリア数</t>
    <rPh sb="3" eb="4">
      <t>スウ</t>
    </rPh>
    <phoneticPr fontId="2"/>
  </si>
  <si>
    <t>1/13　不可マンションの為変更</t>
  </si>
  <si>
    <t>八千代台南3A</t>
  </si>
  <si>
    <t>000076</t>
  </si>
  <si>
    <t>八千代台南3B</t>
  </si>
  <si>
    <t>001096</t>
  </si>
  <si>
    <t>大和田新田（さつき公園）</t>
  </si>
  <si>
    <t>020091</t>
  </si>
  <si>
    <t>加良部5・江弁須</t>
  </si>
  <si>
    <t>美瀬</t>
  </si>
  <si>
    <t>022096</t>
  </si>
  <si>
    <t>舞姫</t>
  </si>
  <si>
    <t>大山口　2A（団）</t>
  </si>
  <si>
    <t>022097</t>
  </si>
  <si>
    <t>大山口　2B（団）</t>
  </si>
  <si>
    <t>035262</t>
  </si>
  <si>
    <t>本中山４Ｃ</t>
  </si>
  <si>
    <t>本中山４B・原木1D</t>
  </si>
  <si>
    <t>鬼高１</t>
  </si>
  <si>
    <t>035261</t>
  </si>
  <si>
    <t>鬼高４</t>
  </si>
  <si>
    <t>035260</t>
  </si>
  <si>
    <t>原木１D</t>
  </si>
  <si>
    <t>千葉寺町G</t>
  </si>
  <si>
    <t>046076</t>
  </si>
  <si>
    <t>宮崎町D</t>
  </si>
  <si>
    <t>福王台 ３A</t>
  </si>
  <si>
    <t>054242</t>
  </si>
  <si>
    <t>福王台 ３B</t>
  </si>
  <si>
    <t>081090</t>
  </si>
  <si>
    <t>泉③</t>
  </si>
  <si>
    <t>037135</t>
  </si>
  <si>
    <t>モアステージ千葉新宿</t>
  </si>
  <si>
    <t>千葉県千葉市中央区新宿１丁目１２－６</t>
  </si>
  <si>
    <t>2023.1.30</t>
  </si>
  <si>
    <t>エスポワール</t>
  </si>
  <si>
    <t>船橋市本中山2-13-11</t>
  </si>
  <si>
    <t>2023.2.6</t>
  </si>
  <si>
    <t>ライオンズガーデンシティ船橋</t>
  </si>
  <si>
    <t>船橋市宮本6-3-1</t>
  </si>
  <si>
    <t>モアステージ新鎌ヶ谷</t>
  </si>
  <si>
    <t>鎌ヶ谷市東中沢1-1-29</t>
  </si>
  <si>
    <t>パークホームズ小仲台</t>
  </si>
  <si>
    <t>千葉県千葉市稲毛区小仲台５丁目１１</t>
  </si>
  <si>
    <t>2023.3～受付に50部置配。併配不可。</t>
  </si>
  <si>
    <t>2023.2.15</t>
  </si>
  <si>
    <t>津田沼ハイツ</t>
  </si>
  <si>
    <t>習志野市津田沼1丁目5-5</t>
  </si>
  <si>
    <t>2023.02.22</t>
  </si>
  <si>
    <t>新田1C・５Ｃ</t>
  </si>
  <si>
    <t>選挙可</t>
    <rPh sb="0" eb="2">
      <t>センキョ</t>
    </rPh>
    <rPh sb="2" eb="3">
      <t>カ</t>
    </rPh>
    <phoneticPr fontId="2"/>
  </si>
  <si>
    <t>No</t>
  </si>
  <si>
    <t>幸町2E　団</t>
  </si>
  <si>
    <t>六高台5　高南台1A</t>
  </si>
  <si>
    <t>稔台1　稔台保育園</t>
  </si>
  <si>
    <t>稔台2・3　稔台小学校</t>
  </si>
  <si>
    <t>稔台7　市民センター</t>
  </si>
  <si>
    <t>稔台7</t>
  </si>
  <si>
    <t>稔台8・日暮8</t>
  </si>
  <si>
    <t>稔台3・日暮8</t>
  </si>
  <si>
    <t>稔台・和名ヶ谷</t>
  </si>
  <si>
    <t>稔台8・松戸新田</t>
  </si>
  <si>
    <t>稔台8</t>
  </si>
  <si>
    <t>八千代</t>
    <rPh sb="0" eb="3">
      <t>ヤチヨ</t>
    </rPh>
    <phoneticPr fontId="2"/>
  </si>
  <si>
    <t>八千代台版</t>
    <rPh sb="0" eb="3">
      <t>ヤチヨ</t>
    </rPh>
    <rPh sb="3" eb="4">
      <t>ダイ</t>
    </rPh>
    <rPh sb="4" eb="5">
      <t>バン</t>
    </rPh>
    <phoneticPr fontId="2"/>
  </si>
  <si>
    <t>東葉版</t>
    <rPh sb="0" eb="2">
      <t>トウヨウ</t>
    </rPh>
    <rPh sb="2" eb="3">
      <t>バン</t>
    </rPh>
    <phoneticPr fontId="2"/>
  </si>
  <si>
    <t>佐倉西版</t>
    <rPh sb="0" eb="2">
      <t>サクラ</t>
    </rPh>
    <rPh sb="2" eb="3">
      <t>ニシ</t>
    </rPh>
    <rPh sb="3" eb="4">
      <t>バン</t>
    </rPh>
    <phoneticPr fontId="2"/>
  </si>
  <si>
    <t>津田沼</t>
    <rPh sb="0" eb="3">
      <t>ツダヌマ</t>
    </rPh>
    <phoneticPr fontId="2"/>
  </si>
  <si>
    <t>習志野版</t>
    <rPh sb="0" eb="3">
      <t>ナラシノ</t>
    </rPh>
    <rPh sb="3" eb="4">
      <t>バン</t>
    </rPh>
    <phoneticPr fontId="2"/>
  </si>
  <si>
    <t>船橋東版</t>
    <rPh sb="0" eb="2">
      <t>フナバシ</t>
    </rPh>
    <rPh sb="2" eb="3">
      <t>ヒガシ</t>
    </rPh>
    <rPh sb="3" eb="4">
      <t>バン</t>
    </rPh>
    <phoneticPr fontId="2"/>
  </si>
  <si>
    <t>津田沼版</t>
    <rPh sb="0" eb="3">
      <t>ツダヌマ</t>
    </rPh>
    <rPh sb="3" eb="4">
      <t>バン</t>
    </rPh>
    <phoneticPr fontId="2"/>
  </si>
  <si>
    <t>習志野西版</t>
    <rPh sb="0" eb="3">
      <t>ナラシノ</t>
    </rPh>
    <rPh sb="3" eb="4">
      <t>ニシ</t>
    </rPh>
    <rPh sb="4" eb="5">
      <t>バン</t>
    </rPh>
    <phoneticPr fontId="2"/>
  </si>
  <si>
    <t>幕張版</t>
    <rPh sb="0" eb="2">
      <t>マクハリ</t>
    </rPh>
    <rPh sb="2" eb="3">
      <t>バン</t>
    </rPh>
    <phoneticPr fontId="2"/>
  </si>
  <si>
    <t>成田</t>
    <rPh sb="0" eb="2">
      <t>ナリタ</t>
    </rPh>
    <phoneticPr fontId="2"/>
  </si>
  <si>
    <t>成田版</t>
    <rPh sb="0" eb="2">
      <t>ナリタ</t>
    </rPh>
    <rPh sb="2" eb="3">
      <t>バン</t>
    </rPh>
    <phoneticPr fontId="2"/>
  </si>
  <si>
    <t>富里・八街版</t>
    <rPh sb="0" eb="2">
      <t>トミサト</t>
    </rPh>
    <rPh sb="3" eb="5">
      <t>ヤチマタ</t>
    </rPh>
    <rPh sb="5" eb="6">
      <t>バン</t>
    </rPh>
    <phoneticPr fontId="2"/>
  </si>
  <si>
    <t>千葉ニュータウン版</t>
    <rPh sb="0" eb="2">
      <t>チバ</t>
    </rPh>
    <rPh sb="8" eb="9">
      <t>バン</t>
    </rPh>
    <phoneticPr fontId="2"/>
  </si>
  <si>
    <t>佐倉東・酒々井版</t>
    <rPh sb="0" eb="2">
      <t>サクラ</t>
    </rPh>
    <rPh sb="2" eb="3">
      <t>ヒガシ</t>
    </rPh>
    <rPh sb="4" eb="7">
      <t>シスイ</t>
    </rPh>
    <rPh sb="7" eb="8">
      <t>バン</t>
    </rPh>
    <phoneticPr fontId="2"/>
  </si>
  <si>
    <t>船橋①</t>
    <rPh sb="0" eb="2">
      <t>フナバシ</t>
    </rPh>
    <phoneticPr fontId="2"/>
  </si>
  <si>
    <t>船橋中央版</t>
    <rPh sb="0" eb="2">
      <t>フナバシ</t>
    </rPh>
    <rPh sb="2" eb="4">
      <t>チュウオウ</t>
    </rPh>
    <rPh sb="4" eb="5">
      <t>バン</t>
    </rPh>
    <phoneticPr fontId="2"/>
  </si>
  <si>
    <t>船橋南版</t>
    <rPh sb="0" eb="2">
      <t>フナバシ</t>
    </rPh>
    <rPh sb="2" eb="3">
      <t>ミナミ</t>
    </rPh>
    <rPh sb="3" eb="4">
      <t>バン</t>
    </rPh>
    <phoneticPr fontId="2"/>
  </si>
  <si>
    <t>船橋北版</t>
    <rPh sb="0" eb="2">
      <t>フナバシ</t>
    </rPh>
    <rPh sb="2" eb="3">
      <t>キタ</t>
    </rPh>
    <rPh sb="3" eb="4">
      <t>バン</t>
    </rPh>
    <phoneticPr fontId="2"/>
  </si>
  <si>
    <t>船橋②</t>
    <rPh sb="0" eb="2">
      <t>フナバシ</t>
    </rPh>
    <phoneticPr fontId="2"/>
  </si>
  <si>
    <t>鎌ヶ谷版</t>
  </si>
  <si>
    <t>市川</t>
    <rPh sb="0" eb="2">
      <t>イチカワ</t>
    </rPh>
    <phoneticPr fontId="2"/>
  </si>
  <si>
    <t>船橋西版</t>
    <rPh sb="0" eb="2">
      <t>フナバシ</t>
    </rPh>
    <rPh sb="2" eb="3">
      <t>ニシ</t>
    </rPh>
    <rPh sb="3" eb="4">
      <t>バン</t>
    </rPh>
    <phoneticPr fontId="2"/>
  </si>
  <si>
    <t>八幡版</t>
    <rPh sb="0" eb="2">
      <t>ヤワタ</t>
    </rPh>
    <rPh sb="2" eb="3">
      <t>バン</t>
    </rPh>
    <phoneticPr fontId="2"/>
  </si>
  <si>
    <t>市川版</t>
    <rPh sb="0" eb="2">
      <t>イチカワ</t>
    </rPh>
    <rPh sb="2" eb="3">
      <t>バン</t>
    </rPh>
    <phoneticPr fontId="2"/>
  </si>
  <si>
    <t>千葉①</t>
    <rPh sb="0" eb="2">
      <t>チバ</t>
    </rPh>
    <phoneticPr fontId="2"/>
  </si>
  <si>
    <t>美浜版</t>
    <rPh sb="0" eb="2">
      <t>ミハマ</t>
    </rPh>
    <rPh sb="2" eb="3">
      <t>バン</t>
    </rPh>
    <phoneticPr fontId="2"/>
  </si>
  <si>
    <t>千葉北版</t>
    <rPh sb="0" eb="2">
      <t>チバ</t>
    </rPh>
    <rPh sb="2" eb="3">
      <t>キタ</t>
    </rPh>
    <rPh sb="3" eb="4">
      <t>バン</t>
    </rPh>
    <phoneticPr fontId="2"/>
  </si>
  <si>
    <t>稲毛版</t>
    <rPh sb="0" eb="2">
      <t>イナゲ</t>
    </rPh>
    <rPh sb="2" eb="3">
      <t>バン</t>
    </rPh>
    <phoneticPr fontId="2"/>
  </si>
  <si>
    <t>若葉版</t>
    <rPh sb="0" eb="2">
      <t>ワカバ</t>
    </rPh>
    <rPh sb="2" eb="3">
      <t>バン</t>
    </rPh>
    <phoneticPr fontId="2"/>
  </si>
  <si>
    <t>千葉②</t>
    <rPh sb="0" eb="2">
      <t>チバ</t>
    </rPh>
    <phoneticPr fontId="2"/>
  </si>
  <si>
    <t>四街道版</t>
    <rPh sb="0" eb="3">
      <t>ヨツカイドウ</t>
    </rPh>
    <rPh sb="3" eb="4">
      <t>バン</t>
    </rPh>
    <phoneticPr fontId="2"/>
  </si>
  <si>
    <t>千葉中央版</t>
    <rPh sb="0" eb="2">
      <t>チバ</t>
    </rPh>
    <rPh sb="2" eb="4">
      <t>チュウオウ</t>
    </rPh>
    <rPh sb="4" eb="5">
      <t>バン</t>
    </rPh>
    <phoneticPr fontId="2"/>
  </si>
  <si>
    <t>蘇我版</t>
    <rPh sb="0" eb="2">
      <t>ソガ</t>
    </rPh>
    <rPh sb="2" eb="3">
      <t>バン</t>
    </rPh>
    <phoneticPr fontId="2"/>
  </si>
  <si>
    <t>市原①</t>
    <rPh sb="0" eb="2">
      <t>イチハラ</t>
    </rPh>
    <phoneticPr fontId="2"/>
  </si>
  <si>
    <t>千葉南版</t>
    <rPh sb="0" eb="2">
      <t>チバ</t>
    </rPh>
    <rPh sb="2" eb="3">
      <t>ミナミ</t>
    </rPh>
    <rPh sb="3" eb="4">
      <t>バン</t>
    </rPh>
    <phoneticPr fontId="2"/>
  </si>
  <si>
    <t>市原版</t>
    <rPh sb="0" eb="2">
      <t>イチハラ</t>
    </rPh>
    <rPh sb="2" eb="3">
      <t>バン</t>
    </rPh>
    <phoneticPr fontId="2"/>
  </si>
  <si>
    <t>市原②</t>
    <rPh sb="0" eb="2">
      <t>イチハラ</t>
    </rPh>
    <phoneticPr fontId="2"/>
  </si>
  <si>
    <t>木更津・袖ヶ浦版</t>
    <rPh sb="0" eb="3">
      <t>キサラヅ</t>
    </rPh>
    <rPh sb="4" eb="7">
      <t>ソデガウラ</t>
    </rPh>
    <rPh sb="7" eb="8">
      <t>バン</t>
    </rPh>
    <phoneticPr fontId="2"/>
  </si>
  <si>
    <t>松戸①</t>
    <rPh sb="0" eb="2">
      <t>マツド</t>
    </rPh>
    <phoneticPr fontId="2"/>
  </si>
  <si>
    <t>八柱・五香版</t>
    <rPh sb="0" eb="2">
      <t>ヤハシラ</t>
    </rPh>
    <rPh sb="3" eb="5">
      <t>ゴコウ</t>
    </rPh>
    <rPh sb="5" eb="6">
      <t>バン</t>
    </rPh>
    <phoneticPr fontId="2"/>
  </si>
  <si>
    <t>新松戸・北小金版</t>
  </si>
  <si>
    <t>松戸②</t>
    <rPh sb="0" eb="2">
      <t>マツド</t>
    </rPh>
    <phoneticPr fontId="2"/>
  </si>
  <si>
    <t>松戸駅周辺版</t>
    <rPh sb="0" eb="2">
      <t>マツド</t>
    </rPh>
    <rPh sb="2" eb="5">
      <t>エキシュウヘン</t>
    </rPh>
    <rPh sb="5" eb="6">
      <t>バン</t>
    </rPh>
    <phoneticPr fontId="2"/>
  </si>
  <si>
    <t>流山版</t>
    <rPh sb="0" eb="2">
      <t>ナガレヤマ</t>
    </rPh>
    <rPh sb="2" eb="3">
      <t>バン</t>
    </rPh>
    <phoneticPr fontId="2"/>
  </si>
  <si>
    <t>柏①</t>
    <rPh sb="0" eb="1">
      <t>カシワ</t>
    </rPh>
    <phoneticPr fontId="2"/>
  </si>
  <si>
    <t>柏中央版</t>
    <rPh sb="0" eb="1">
      <t>カシワ</t>
    </rPh>
    <rPh sb="1" eb="3">
      <t>チュウオウ</t>
    </rPh>
    <rPh sb="3" eb="4">
      <t>バン</t>
    </rPh>
    <phoneticPr fontId="2"/>
  </si>
  <si>
    <t>柏西版</t>
    <rPh sb="0" eb="1">
      <t>カシワ</t>
    </rPh>
    <rPh sb="1" eb="2">
      <t>ニシ</t>
    </rPh>
    <rPh sb="2" eb="3">
      <t>バン</t>
    </rPh>
    <phoneticPr fontId="2"/>
  </si>
  <si>
    <t>柏南版</t>
    <rPh sb="0" eb="1">
      <t>カシワ</t>
    </rPh>
    <rPh sb="1" eb="2">
      <t>ミナミ</t>
    </rPh>
    <rPh sb="2" eb="3">
      <t>バン</t>
    </rPh>
    <phoneticPr fontId="2"/>
  </si>
  <si>
    <t>柏②</t>
    <rPh sb="0" eb="1">
      <t>カシワ</t>
    </rPh>
    <phoneticPr fontId="2"/>
  </si>
  <si>
    <t>柏北版</t>
    <rPh sb="0" eb="1">
      <t>カシワ</t>
    </rPh>
    <rPh sb="1" eb="2">
      <t>キタ</t>
    </rPh>
    <rPh sb="2" eb="3">
      <t>バン</t>
    </rPh>
    <phoneticPr fontId="2"/>
  </si>
  <si>
    <t>我孫子版</t>
    <rPh sb="0" eb="3">
      <t>アビコ</t>
    </rPh>
    <rPh sb="3" eb="4">
      <t>バン</t>
    </rPh>
    <phoneticPr fontId="2"/>
  </si>
  <si>
    <t>野田版</t>
    <rPh sb="0" eb="2">
      <t>ノダ</t>
    </rPh>
    <rPh sb="2" eb="3">
      <t>バン</t>
    </rPh>
    <phoneticPr fontId="2"/>
  </si>
  <si>
    <t>茨城</t>
    <rPh sb="0" eb="2">
      <t>イバラキ</t>
    </rPh>
    <phoneticPr fontId="2"/>
  </si>
  <si>
    <t>取手・守谷版</t>
    <rPh sb="0" eb="2">
      <t>トリデ</t>
    </rPh>
    <rPh sb="3" eb="5">
      <t>モリヤ</t>
    </rPh>
    <rPh sb="5" eb="6">
      <t>バン</t>
    </rPh>
    <phoneticPr fontId="2"/>
  </si>
  <si>
    <t>ダイアパレス千葉登戸</t>
  </si>
  <si>
    <t>千葉県千葉市中央区登戸２丁目１３－１７</t>
  </si>
  <si>
    <t>2023.03.02</t>
  </si>
  <si>
    <t>カンスタント八千代</t>
  </si>
  <si>
    <t>八千代市大和田新田355-91</t>
  </si>
  <si>
    <t>管理会社よりお断り</t>
  </si>
  <si>
    <t>2023.03.06</t>
  </si>
  <si>
    <t>オーベル稲毛長沼</t>
  </si>
  <si>
    <t>千葉県千葉市稲毛区長沼町２４８‐２</t>
  </si>
  <si>
    <t>松戸インペリアル</t>
  </si>
  <si>
    <t>松戸市竹ヶ花45-22</t>
  </si>
  <si>
    <t>2023.3.16</t>
  </si>
  <si>
    <t>ポスメイト安全確保の為</t>
  </si>
  <si>
    <t>2023.3.20</t>
  </si>
  <si>
    <t>2023.3～受付に20部手渡し。併配不可。</t>
  </si>
  <si>
    <t>2023.03.23</t>
  </si>
  <si>
    <t>稲毛クレスト</t>
  </si>
  <si>
    <t>千葉市稲毛区小仲台7-32-11</t>
  </si>
  <si>
    <t>2023.3.22</t>
  </si>
  <si>
    <t>通常折込との差分</t>
    <phoneticPr fontId="2"/>
  </si>
  <si>
    <t>大和田新田（向山第3公園）</t>
  </si>
  <si>
    <t>001097</t>
  </si>
  <si>
    <t>上高野（細田台公園）</t>
  </si>
  <si>
    <t>015058</t>
  </si>
  <si>
    <t>飯山満2D</t>
  </si>
  <si>
    <t>原2.3（団）</t>
  </si>
  <si>
    <t>022098</t>
  </si>
  <si>
    <t>原4（団）</t>
  </si>
  <si>
    <t>035263</t>
  </si>
  <si>
    <t>本北方1・北方3</t>
  </si>
  <si>
    <t>朝日ヶ丘4A</t>
  </si>
  <si>
    <t>041057</t>
  </si>
  <si>
    <t>朝日ヶ丘4B</t>
  </si>
  <si>
    <t>小仲台6A</t>
  </si>
  <si>
    <t>042071</t>
  </si>
  <si>
    <t>小仲台6B</t>
  </si>
  <si>
    <t>穴川３Ａ</t>
  </si>
  <si>
    <t>穴川３Ｂ</t>
  </si>
  <si>
    <t>桜木北1 ・小倉町</t>
  </si>
  <si>
    <t xml:space="preserve">桜木北2・桜木6 </t>
  </si>
  <si>
    <t xml:space="preserve">桜木5・6 </t>
  </si>
  <si>
    <t xml:space="preserve">桜木7 </t>
  </si>
  <si>
    <t xml:space="preserve">桜木8 </t>
  </si>
  <si>
    <t xml:space="preserve">桜木2・3 </t>
  </si>
  <si>
    <t xml:space="preserve">桜木2 </t>
  </si>
  <si>
    <t>登戸3A</t>
  </si>
  <si>
    <t>045090</t>
  </si>
  <si>
    <t>登戸3B</t>
  </si>
  <si>
    <t>港町・長洲1</t>
  </si>
  <si>
    <t>長洲1・2</t>
  </si>
  <si>
    <t>誉田1A</t>
  </si>
  <si>
    <t>051099</t>
  </si>
  <si>
    <t>誉田1B</t>
  </si>
  <si>
    <t>ちはら台西2</t>
  </si>
  <si>
    <t>051136</t>
  </si>
  <si>
    <t>ちはら台西4</t>
  </si>
  <si>
    <t>東国分寺台 ２ ・ ３ ・ ４</t>
  </si>
  <si>
    <t>稔台1　TAIRAYA</t>
  </si>
  <si>
    <t>061182</t>
  </si>
  <si>
    <t>稔台1</t>
  </si>
  <si>
    <t>東松戸1</t>
  </si>
  <si>
    <t>東松戸3・4</t>
  </si>
  <si>
    <t>上本郷3A　新堀公園</t>
  </si>
  <si>
    <t>065183</t>
  </si>
  <si>
    <t>上本郷3B</t>
  </si>
  <si>
    <t>八千代</t>
    <rPh sb="0" eb="3">
      <t>ヤチヨ</t>
    </rPh>
    <phoneticPr fontId="1"/>
  </si>
  <si>
    <t>グランノア八千代台</t>
    <rPh sb="5" eb="9">
      <t>ヤチヨダイ</t>
    </rPh>
    <phoneticPr fontId="1"/>
  </si>
  <si>
    <t>八千代台西6-2-2</t>
    <rPh sb="0" eb="4">
      <t>ヤチヨダイ</t>
    </rPh>
    <rPh sb="4" eb="5">
      <t>ニシ</t>
    </rPh>
    <phoneticPr fontId="1"/>
  </si>
  <si>
    <t>折込対応可</t>
    <rPh sb="0" eb="2">
      <t>オリコミ</t>
    </rPh>
    <rPh sb="2" eb="4">
      <t>タイオウ</t>
    </rPh>
    <rPh sb="4" eb="5">
      <t>カ</t>
    </rPh>
    <phoneticPr fontId="1"/>
  </si>
  <si>
    <t>サンハイツマンション　ＡＢＣ棟</t>
    <rPh sb="14" eb="15">
      <t>トウ</t>
    </rPh>
    <phoneticPr fontId="1"/>
  </si>
  <si>
    <t>千葉市花見川区作新台6-2-1・6-10-3・2-10-1</t>
    <rPh sb="0" eb="3">
      <t>チバシ</t>
    </rPh>
    <rPh sb="3" eb="7">
      <t>ハナミガワク</t>
    </rPh>
    <rPh sb="7" eb="10">
      <t>サクシンダイ</t>
    </rPh>
    <phoneticPr fontId="1"/>
  </si>
  <si>
    <t>折り込み対応可</t>
    <rPh sb="0" eb="1">
      <t>オ</t>
    </rPh>
    <rPh sb="2" eb="3">
      <t>コ</t>
    </rPh>
    <rPh sb="4" eb="6">
      <t>タイオウ</t>
    </rPh>
    <rPh sb="6" eb="7">
      <t>カ</t>
    </rPh>
    <phoneticPr fontId="1"/>
  </si>
  <si>
    <t>アルファグランデ緑が丘参番館</t>
    <rPh sb="8" eb="9">
      <t>ミドリ</t>
    </rPh>
    <rPh sb="10" eb="11">
      <t>オカ</t>
    </rPh>
    <rPh sb="11" eb="14">
      <t>サンバンカン</t>
    </rPh>
    <phoneticPr fontId="1"/>
  </si>
  <si>
    <t>緑ヶ丘2-18</t>
    <rPh sb="0" eb="3">
      <t>ミドリガオカ</t>
    </rPh>
    <phoneticPr fontId="1"/>
  </si>
  <si>
    <t>大和田新田747-1</t>
    <rPh sb="0" eb="3">
      <t>オオワダ</t>
    </rPh>
    <rPh sb="3" eb="5">
      <t>シンデン</t>
    </rPh>
    <phoneticPr fontId="1"/>
  </si>
  <si>
    <t>ダイアパレス八千代中央</t>
    <rPh sb="6" eb="9">
      <t>ヤチヨ</t>
    </rPh>
    <rPh sb="9" eb="11">
      <t>チュウオウ</t>
    </rPh>
    <phoneticPr fontId="1"/>
  </si>
  <si>
    <t>大和田新田500-6</t>
    <rPh sb="0" eb="5">
      <t>オオワダシンデン</t>
    </rPh>
    <phoneticPr fontId="1"/>
  </si>
  <si>
    <t>管理人より</t>
    <rPh sb="0" eb="3">
      <t>カンリニン</t>
    </rPh>
    <phoneticPr fontId="1"/>
  </si>
  <si>
    <t>村上南1-10</t>
    <rPh sb="0" eb="2">
      <t>ムラカミ</t>
    </rPh>
    <rPh sb="2" eb="3">
      <t>ミナミ</t>
    </rPh>
    <phoneticPr fontId="1"/>
  </si>
  <si>
    <t>管理会社より</t>
    <rPh sb="0" eb="2">
      <t>カンリ</t>
    </rPh>
    <rPh sb="2" eb="4">
      <t>カイシャ</t>
    </rPh>
    <phoneticPr fontId="1"/>
  </si>
  <si>
    <t>ライオンズマンション西八千代</t>
    <rPh sb="10" eb="11">
      <t>ニシ</t>
    </rPh>
    <rPh sb="11" eb="14">
      <t>ヤチヨ</t>
    </rPh>
    <phoneticPr fontId="1"/>
  </si>
  <si>
    <t>大和田新田1054-7</t>
    <rPh sb="0" eb="5">
      <t>オオワダシンデン</t>
    </rPh>
    <phoneticPr fontId="1"/>
  </si>
  <si>
    <t>ダイアパレス八千代緑が丘</t>
    <rPh sb="6" eb="9">
      <t>ヤチヨ</t>
    </rPh>
    <rPh sb="9" eb="10">
      <t>ミドリ</t>
    </rPh>
    <rPh sb="11" eb="12">
      <t>オカ</t>
    </rPh>
    <phoneticPr fontId="1"/>
  </si>
  <si>
    <t>大和田新田1038-2</t>
    <rPh sb="0" eb="5">
      <t>オオワダシンデン</t>
    </rPh>
    <phoneticPr fontId="1"/>
  </si>
  <si>
    <t>管理人よりお断り⇒202304配布OK</t>
  </si>
  <si>
    <t>2023.2.15から選挙チラシ配布（支社長判断）⇒2023.3.29から選挙チラシ併配・折込共に配布不可（管理人お断り）</t>
  </si>
  <si>
    <t>管理人からお断り→配布不可マンションに変更</t>
  </si>
  <si>
    <t>柏市柏2-7-18</t>
    <rPh sb="0" eb="2">
      <t>カシワシ</t>
    </rPh>
    <rPh sb="2" eb="3">
      <t>カシワ</t>
    </rPh>
    <phoneticPr fontId="2"/>
  </si>
  <si>
    <t xml:space="preserve"> ｴｸｾﾙ喜多川の管理人</t>
  </si>
  <si>
    <t>パークホームズ流山おおたかの森ザレジデンスABC</t>
  </si>
  <si>
    <t>千葉県流山市おおたかの森1丁目11-1</t>
  </si>
  <si>
    <t>リーベスト西船橋</t>
  </si>
  <si>
    <t>船橋市西船3-7-31</t>
  </si>
  <si>
    <t>高津（ローズタウン）A</t>
  </si>
  <si>
    <t>001098</t>
  </si>
  <si>
    <t>高津（ローズタウン）B</t>
  </si>
  <si>
    <t>江原台１A</t>
  </si>
  <si>
    <t>002079</t>
  </si>
  <si>
    <t>江原台１B</t>
  </si>
  <si>
    <t>津田沼6A</t>
  </si>
  <si>
    <t>016059</t>
  </si>
  <si>
    <t>津田沼6B</t>
  </si>
  <si>
    <t>017050</t>
  </si>
  <si>
    <t>幕張本郷3C</t>
  </si>
  <si>
    <t>加良部1.4（団）</t>
  </si>
  <si>
    <t>中台1.2（団）</t>
  </si>
  <si>
    <t>中台4.2（団）</t>
  </si>
  <si>
    <t>竜角寺台1・2・4</t>
  </si>
  <si>
    <t>竜角寺台3・5</t>
  </si>
  <si>
    <t>竜角寺台4・6</t>
  </si>
  <si>
    <t>高花1.5（団）</t>
  </si>
  <si>
    <t>桜台2A（団）</t>
  </si>
  <si>
    <t>022099</t>
  </si>
  <si>
    <t>桜台2B（団）</t>
  </si>
  <si>
    <t>三咲７</t>
  </si>
  <si>
    <t>033058</t>
  </si>
  <si>
    <t>三咲８</t>
  </si>
  <si>
    <t>原木３Ｅ</t>
  </si>
  <si>
    <t>035264</t>
  </si>
  <si>
    <t>印内２C</t>
  </si>
  <si>
    <t>印内３A</t>
  </si>
  <si>
    <t>035265</t>
  </si>
  <si>
    <t>印内３B</t>
  </si>
  <si>
    <t>稲毛海岸５A</t>
  </si>
  <si>
    <t>040051</t>
  </si>
  <si>
    <t>稲毛海岸５B</t>
  </si>
  <si>
    <t>043094</t>
  </si>
  <si>
    <t>若松町I</t>
  </si>
  <si>
    <t>桜木1</t>
  </si>
  <si>
    <t>043095</t>
  </si>
  <si>
    <t>桜木5</t>
  </si>
  <si>
    <t>鎌取町 B ・ 赤井町 B　</t>
  </si>
  <si>
    <t>鎌取町 Ｃ（南鎌取公園）</t>
  </si>
  <si>
    <t>村田町 B</t>
  </si>
  <si>
    <t>051138</t>
  </si>
  <si>
    <t>村田町 Ｄ</t>
  </si>
  <si>
    <t>051137</t>
  </si>
  <si>
    <t>おゆみ野中央 ５</t>
  </si>
  <si>
    <t>おゆみ野中央 ５・６</t>
  </si>
  <si>
    <t>081074</t>
  </si>
  <si>
    <t>081008</t>
  </si>
  <si>
    <t>081009</t>
  </si>
  <si>
    <t>081080</t>
  </si>
  <si>
    <t>081084</t>
  </si>
  <si>
    <t>081012</t>
  </si>
  <si>
    <t>081013</t>
  </si>
  <si>
    <t>081014</t>
  </si>
  <si>
    <t>081015</t>
  </si>
  <si>
    <t>081016</t>
  </si>
  <si>
    <t>東大和田公園</t>
  </si>
  <si>
    <t>No.</t>
    <phoneticPr fontId="2"/>
  </si>
  <si>
    <t>旧支社</t>
    <rPh sb="0" eb="1">
      <t>キュウ</t>
    </rPh>
    <rPh sb="1" eb="3">
      <t>シシャ</t>
    </rPh>
    <phoneticPr fontId="1"/>
  </si>
  <si>
    <t>不可部数</t>
    <rPh sb="0" eb="2">
      <t>フカ</t>
    </rPh>
    <rPh sb="2" eb="4">
      <t>ブスウ</t>
    </rPh>
    <phoneticPr fontId="1"/>
  </si>
  <si>
    <t>備考</t>
    <rPh sb="0" eb="2">
      <t>ビコウ</t>
    </rPh>
    <phoneticPr fontId="1"/>
  </si>
  <si>
    <t>受付日</t>
    <rPh sb="0" eb="2">
      <t>ウケツケ</t>
    </rPh>
    <rPh sb="2" eb="3">
      <t>ヒ</t>
    </rPh>
    <phoneticPr fontId="1"/>
  </si>
  <si>
    <t>デュオヒルズちはら台駅前</t>
  </si>
  <si>
    <t>千葉県市原市ちはら台西２丁目9−３</t>
  </si>
  <si>
    <t>理事会で決定</t>
  </si>
  <si>
    <t>2023.04.24</t>
  </si>
  <si>
    <t>ポレスターステーションシティ取手</t>
  </si>
  <si>
    <t>茨城県取手市取手３丁目４－１１</t>
  </si>
  <si>
    <t>管理人より苦情があり不可</t>
  </si>
  <si>
    <t>2023.5.17</t>
  </si>
  <si>
    <t>ウッドパーク東千葉</t>
  </si>
  <si>
    <t>千葉県千葉市若葉区高品町１５１‐２</t>
  </si>
  <si>
    <t>管理人より申し出。併配のみ不可。</t>
  </si>
  <si>
    <t>2023.5.19</t>
  </si>
  <si>
    <t>シャルマン南柏</t>
  </si>
  <si>
    <t>流山市向小金１丁目２３９‐１２</t>
  </si>
  <si>
    <t>管理人より申し出あり</t>
  </si>
  <si>
    <t>2023.5.26</t>
  </si>
  <si>
    <t>津田沼ザ・タワー</t>
  </si>
  <si>
    <t>習志野市谷津1-15-22</t>
  </si>
  <si>
    <t>2023.06.02</t>
  </si>
  <si>
    <t>市川市大和田1-11-1-201</t>
  </si>
  <si>
    <t>併配のみ不可</t>
  </si>
  <si>
    <t>2023.6.2</t>
  </si>
  <si>
    <t>市原市・中央区</t>
  </si>
  <si>
    <t>管理人よりお断り→配布可能へ　</t>
  </si>
  <si>
    <t>2023.06.29</t>
  </si>
  <si>
    <t>ヴェレーナシティ千葉ニュータウン中央ザ・フロント</t>
  </si>
  <si>
    <t>印西市中央南2丁目2-2</t>
  </si>
  <si>
    <t>2023.6.27</t>
  </si>
  <si>
    <t>ザ・ガーデンアイル</t>
  </si>
  <si>
    <t>千葉県市原市五所1972-1</t>
  </si>
  <si>
    <t>併配不可。折込済み新聞15部フロント。</t>
  </si>
  <si>
    <t>2023.6.28</t>
  </si>
  <si>
    <t>・折込希望週の前週金曜日18：00まで</t>
    <phoneticPr fontId="7"/>
  </si>
  <si>
    <t>※取手・守谷版、野田版、木更津版は月曜日12：00 チラシ納品必着、その他の版は15：00 チラシ納品必着となります。</t>
    <rPh sb="1" eb="3">
      <t>トリデ</t>
    </rPh>
    <rPh sb="4" eb="6">
      <t>モリヤ</t>
    </rPh>
    <rPh sb="6" eb="7">
      <t>バン</t>
    </rPh>
    <rPh sb="8" eb="10">
      <t>ノダ</t>
    </rPh>
    <rPh sb="10" eb="11">
      <t>バン</t>
    </rPh>
    <rPh sb="12" eb="15">
      <t>キサラヅ</t>
    </rPh>
    <rPh sb="15" eb="16">
      <t>ハン</t>
    </rPh>
    <rPh sb="17" eb="19">
      <t>ゲツヨウ</t>
    </rPh>
    <rPh sb="19" eb="20">
      <t>ヒ</t>
    </rPh>
    <rPh sb="29" eb="31">
      <t>ノウヒン</t>
    </rPh>
    <rPh sb="31" eb="33">
      <t>ヒッチャク</t>
    </rPh>
    <rPh sb="36" eb="37">
      <t>ホカ</t>
    </rPh>
    <rPh sb="38" eb="39">
      <t>ハン</t>
    </rPh>
    <rPh sb="49" eb="51">
      <t>ノウヒン</t>
    </rPh>
    <rPh sb="51" eb="53">
      <t>ヒッチャク</t>
    </rPh>
    <phoneticPr fontId="7"/>
  </si>
  <si>
    <t>グランドホライゾントウキョウベイ</t>
  </si>
  <si>
    <t>船橋市浜町2-3-37</t>
  </si>
  <si>
    <t>ヂュリエ江戸川台</t>
  </si>
  <si>
    <t>カルム北小金</t>
  </si>
  <si>
    <t>柏市中新宿1-11-10</t>
  </si>
  <si>
    <t>2023.7.19</t>
  </si>
  <si>
    <t>ライフプラザ</t>
  </si>
  <si>
    <t>柏市豊住1-3-14</t>
  </si>
  <si>
    <t>2023.8.1</t>
  </si>
  <si>
    <t>001099</t>
  </si>
  <si>
    <t>緑ヶ丘2A</t>
  </si>
  <si>
    <t>緑ヶ丘2B（新木戸小学校）</t>
  </si>
  <si>
    <t>江原台２A</t>
  </si>
  <si>
    <t>002080</t>
  </si>
  <si>
    <t>江原台２B</t>
  </si>
  <si>
    <t>016060</t>
  </si>
  <si>
    <t>藤崎2C</t>
  </si>
  <si>
    <t>016061</t>
  </si>
  <si>
    <t>袖ケ浦1・谷津3</t>
  </si>
  <si>
    <t>小倉台1（団）</t>
  </si>
  <si>
    <t>小倉台2（団）</t>
  </si>
  <si>
    <t>022100</t>
  </si>
  <si>
    <t>小倉台3（団）</t>
  </si>
  <si>
    <t>022101</t>
  </si>
  <si>
    <t>小倉台4（団）</t>
  </si>
  <si>
    <t>西船１A</t>
  </si>
  <si>
    <t>035266</t>
  </si>
  <si>
    <t>西船１C・海神６C</t>
  </si>
  <si>
    <t>045092</t>
  </si>
  <si>
    <t>松戸新田A</t>
  </si>
  <si>
    <t>065171</t>
  </si>
  <si>
    <t>松戸新田B</t>
  </si>
  <si>
    <t>サーパス市川</t>
  </si>
  <si>
    <t>市川市東大和田1-5-1</t>
  </si>
  <si>
    <t>031076</t>
  </si>
  <si>
    <t>前貝塚町F</t>
  </si>
  <si>
    <t>併配不可。折込済新聞50部フロントへ。</t>
  </si>
  <si>
    <t>プラウドタワー稲毛</t>
  </si>
  <si>
    <t>千葉市稲毛区小仲台２丁目</t>
  </si>
  <si>
    <t>2023.08.08</t>
  </si>
  <si>
    <t>ブランシエスタ西船橋</t>
  </si>
  <si>
    <t>船橋市印内町567</t>
  </si>
  <si>
    <t>管理会社より</t>
  </si>
  <si>
    <t>2023.8.11</t>
  </si>
  <si>
    <t>パークスカイタワー松戸</t>
  </si>
  <si>
    <t>松戸市根本14-2</t>
  </si>
  <si>
    <t>2023.8.29</t>
  </si>
  <si>
    <t>020092</t>
  </si>
  <si>
    <t>032056</t>
  </si>
  <si>
    <t>040052</t>
  </si>
  <si>
    <t>042072</t>
  </si>
  <si>
    <t>043096</t>
  </si>
  <si>
    <t>044080</t>
  </si>
  <si>
    <t>080090</t>
  </si>
  <si>
    <t>045093</t>
  </si>
  <si>
    <t>花咲２A</t>
  </si>
  <si>
    <t>花咲２B</t>
  </si>
  <si>
    <t>市場3A</t>
  </si>
  <si>
    <t>市場1・3B</t>
  </si>
  <si>
    <t>海神町２・３</t>
  </si>
  <si>
    <t>幸町2G　団</t>
  </si>
  <si>
    <t>あやめ台2団</t>
  </si>
  <si>
    <t>あやめ台3団</t>
  </si>
  <si>
    <t>みつわ台2C</t>
  </si>
  <si>
    <t>めいわ３A</t>
  </si>
  <si>
    <t>めいわ3Ｂ</t>
  </si>
  <si>
    <t>都町7</t>
  </si>
  <si>
    <t>都町5・6</t>
  </si>
  <si>
    <t>都町3・4</t>
  </si>
  <si>
    <t>問屋町A</t>
  </si>
  <si>
    <t>問屋町B</t>
  </si>
  <si>
    <t>船戸1・2</t>
  </si>
  <si>
    <t>小青田</t>
  </si>
  <si>
    <t>2023.9.1</t>
  </si>
  <si>
    <t>ヒルズステージ船橋夏見</t>
  </si>
  <si>
    <t>船橋市夏見6-12-20</t>
  </si>
  <si>
    <t>管理人より</t>
  </si>
  <si>
    <t>引き取り便</t>
    <rPh sb="0" eb="1">
      <t>ヒ</t>
    </rPh>
    <rPh sb="2" eb="3">
      <t>ト</t>
    </rPh>
    <rPh sb="4" eb="5">
      <t>ビン</t>
    </rPh>
    <phoneticPr fontId="2"/>
  </si>
  <si>
    <t>最大部数</t>
    <rPh sb="0" eb="2">
      <t>サイダイ</t>
    </rPh>
    <rPh sb="2" eb="4">
      <t>ブスウ</t>
    </rPh>
    <phoneticPr fontId="2"/>
  </si>
  <si>
    <t>戸頭</t>
    <phoneticPr fontId="2"/>
  </si>
  <si>
    <t>取手・守谷</t>
    <phoneticPr fontId="2"/>
  </si>
  <si>
    <t>ファミール谷津</t>
  </si>
  <si>
    <t>習志野市谷津4-8-41</t>
  </si>
  <si>
    <t>管理人より申し出</t>
  </si>
  <si>
    <t>2023.10.05</t>
  </si>
  <si>
    <t>千葉県佐倉市ユーカリが丘5丁目1-1 </t>
  </si>
  <si>
    <t>001101</t>
  </si>
  <si>
    <t>鷺沼台４A</t>
  </si>
  <si>
    <t>013069</t>
  </si>
  <si>
    <t>鷺沼台４B</t>
  </si>
  <si>
    <t>014079</t>
  </si>
  <si>
    <t>みつわ台4A</t>
  </si>
  <si>
    <t>https://chiikinews.co.jp/pdf/map/city_nagareyama.pdf</t>
    <phoneticPr fontId="2"/>
  </si>
  <si>
    <t>千葉県流山市</t>
  </si>
  <si>
    <t>https://chiikinews.co.jp/pdf/map/city_noda.pdf</t>
    <phoneticPr fontId="2"/>
  </si>
  <si>
    <t>千葉県野田市</t>
  </si>
  <si>
    <t>https://chiikinews.co.jp/pdf/map/city_kisaradu.pdf</t>
    <phoneticPr fontId="2"/>
  </si>
  <si>
    <t>千葉県木更津市</t>
  </si>
  <si>
    <t>https://chiikinews.co.jp/pdf/map/city_tomisato.pdf</t>
    <phoneticPr fontId="2"/>
  </si>
  <si>
    <t>千葉県富里市</t>
  </si>
  <si>
    <t>https://chiikinews.co.jp/pdf/map/city_yachiyo.pdf</t>
    <phoneticPr fontId="2"/>
  </si>
  <si>
    <t>千葉県八千代市</t>
  </si>
  <si>
    <t>https://chiikinews.co.jp/pdf/map/city_yachimata.pdf</t>
    <phoneticPr fontId="2"/>
  </si>
  <si>
    <t>千葉県八街市</t>
  </si>
  <si>
    <t>https://chiikinews.co.jp/pdf/map/city_shiroi.pdf</t>
    <phoneticPr fontId="2"/>
  </si>
  <si>
    <t>千葉県白井市</t>
  </si>
  <si>
    <t>https://chiikinews.co.jp/pdf/map/city_kashiwa.pdf</t>
    <phoneticPr fontId="2"/>
  </si>
  <si>
    <t>千葉県柏市</t>
  </si>
  <si>
    <t>https://chiikinews.co.jp/pdf/map/city_sodegaura.pdf</t>
    <phoneticPr fontId="2"/>
  </si>
  <si>
    <t>千葉県袖ヶ浦市</t>
  </si>
  <si>
    <t>https://chiikinews.co.jp/pdf/map/city_funabashi.pdf</t>
    <phoneticPr fontId="2"/>
  </si>
  <si>
    <t>千葉県船橋市</t>
  </si>
  <si>
    <t>https://chiikinews.co.jp/pdf/map/city_chibamidoriku.pdf</t>
    <phoneticPr fontId="2"/>
  </si>
  <si>
    <t>千葉県千葉市緑区</t>
  </si>
  <si>
    <t>https://chiikinews.co.jp/pdf/map/city_chibamihamaku.pdf</t>
    <phoneticPr fontId="2"/>
  </si>
  <si>
    <t>千葉県千葉市美浜区</t>
  </si>
  <si>
    <t>https://chiikinews.co.jp/pdf/map/city_chibachuouku.pdf</t>
    <phoneticPr fontId="2"/>
  </si>
  <si>
    <t>千葉県千葉市中央区</t>
  </si>
  <si>
    <t>https://chiikinews.co.jp/pdf/map/city_chibawakabaku.pdf</t>
    <phoneticPr fontId="2"/>
  </si>
  <si>
    <t>千葉県千葉市若葉区</t>
  </si>
  <si>
    <t>https://chiikinews.co.jp/pdf/map/city_chibahanamigawaku.pdf</t>
    <phoneticPr fontId="2"/>
  </si>
  <si>
    <t>千葉県千葉市花見川区</t>
  </si>
  <si>
    <t>https://chiikinews.co.jp/pdf/map/city_chibainageku.pdf</t>
    <phoneticPr fontId="2"/>
  </si>
  <si>
    <t>千葉県千葉市稲毛区</t>
  </si>
  <si>
    <t>https://chiikinews.co.jp/pdf/map/city_narita.pdf</t>
    <phoneticPr fontId="2"/>
  </si>
  <si>
    <t>千葉県成田市</t>
  </si>
  <si>
    <t>https://chiikinews.co.jp/pdf/map/city_matsudo.pdf</t>
    <phoneticPr fontId="2"/>
  </si>
  <si>
    <t>千葉県松戸市</t>
  </si>
  <si>
    <t>https://chiikinews.co.jp/pdf/map/city_narashino.pdf</t>
    <phoneticPr fontId="2"/>
  </si>
  <si>
    <t>千葉県習志野市</t>
  </si>
  <si>
    <t>https://chiikinews.co.jp/pdf/map/city_shisuimachi.pdf</t>
    <phoneticPr fontId="2"/>
  </si>
  <si>
    <t>千葉県酒々井町</t>
  </si>
  <si>
    <t>https://chiikinews.co.jp/pdf/map/city_ichikawa.pdf</t>
    <phoneticPr fontId="2"/>
  </si>
  <si>
    <t>千葉県市川市</t>
  </si>
  <si>
    <t>https://chiikinews.co.jp/pdf/map/city_ichihara.pdf</t>
    <phoneticPr fontId="2"/>
  </si>
  <si>
    <t>千葉県市原市</t>
  </si>
  <si>
    <t>https://chiikinews.co.jp/pdf/map/city_yotsukaidou.pdf</t>
    <phoneticPr fontId="2"/>
  </si>
  <si>
    <t>千葉県四街道市</t>
  </si>
  <si>
    <t>https://chiikinews.co.jp/pdf/map/city_sakura.pdf</t>
    <phoneticPr fontId="2"/>
  </si>
  <si>
    <t>千葉県佐倉市</t>
  </si>
  <si>
    <t>https://chiikinews.co.jp/pdf/map/city_kamagaya.pdf</t>
    <phoneticPr fontId="2"/>
  </si>
  <si>
    <t>千葉県鎌ヶ谷市</t>
  </si>
  <si>
    <t>https://chiikinews.co.jp/pdf/map/city_abiko.pdf</t>
    <phoneticPr fontId="2"/>
  </si>
  <si>
    <t>千葉県我孫子市</t>
  </si>
  <si>
    <t>https://chiikinews.co.jp/pdf/map/city_sakaemachi.pdf</t>
    <phoneticPr fontId="2"/>
  </si>
  <si>
    <t>千葉県栄町</t>
  </si>
  <si>
    <t>https://chiikinews.co.jp/pdf/map/city_inzai.pdf</t>
    <phoneticPr fontId="2"/>
  </si>
  <si>
    <t>千葉県印西市</t>
  </si>
  <si>
    <t>https://chiikinews.co.jp/pdf/map/city_moriya.pdf</t>
    <phoneticPr fontId="2"/>
  </si>
  <si>
    <t>茨城県守谷市</t>
  </si>
  <si>
    <t>https://chiikinews.co.jp/pdf/map/city_toride.pdf</t>
    <phoneticPr fontId="2"/>
  </si>
  <si>
    <t>茨城県取手市</t>
  </si>
  <si>
    <t>https://chiikinews.co.jp/pdf/map/city_tsukubamirai.pdf</t>
    <phoneticPr fontId="2"/>
  </si>
  <si>
    <t>茨城県つくばみらい市</t>
  </si>
  <si>
    <t>URL</t>
    <phoneticPr fontId="2"/>
  </si>
  <si>
    <t> 【市区町村別MAP】 </t>
    <rPh sb="2" eb="6">
      <t>シクチョウソン</t>
    </rPh>
    <rPh sb="6" eb="7">
      <t>ベツ</t>
    </rPh>
    <phoneticPr fontId="2"/>
  </si>
  <si>
    <t>https://chiikinews.co.jp/pdf/map/c_kashiwa_ibaraki.pdf </t>
  </si>
  <si>
    <t>【茨城】取手・守谷  </t>
  </si>
  <si>
    <t>https://chiikinews.co.jp/pdf/map/c_kashiwa_noda.pdf </t>
  </si>
  <si>
    <t>【柏②】野田  </t>
  </si>
  <si>
    <t>https://chiikinews.co.jp/pdf/map/c_kashiwa_1&amp;2.pdf </t>
  </si>
  <si>
    <t>【柏①②】柏中央_柏西_柏南_柏北_我孫子  </t>
  </si>
  <si>
    <t>https://chiikinews.co.jp/pdf/map/c_matsudo_1&amp;2.pdf </t>
  </si>
  <si>
    <t>【松戸①②】八柱・五香_新松戸・北小金_松戸駅周辺_流山  </t>
  </si>
  <si>
    <t>https://chiikinews.co.jp/pdf/map/c_chiba_ichihara_2.pdf </t>
  </si>
  <si>
    <t>【市原②】木更津袖ヶ浦 </t>
  </si>
  <si>
    <t>https://chiikinews.co.jp/pdf/map/c_chiba_ichihara_1.pdf </t>
  </si>
  <si>
    <t>https://chiikinews.co.jp/pdf/map/c_chiba_1&amp;2.pdf </t>
  </si>
  <si>
    <t>【千葉①②】美浜_千葉北_稲毛_若葉_四街道_千葉中央_蘇我 </t>
  </si>
  <si>
    <t>https://chiikinews.co.jp/pdf/map/c_funabashi_ichikawa.pdf </t>
  </si>
  <si>
    <t>【市川】船橋西_市川_八幡</t>
    <rPh sb="11" eb="13">
      <t>ヤワタ</t>
    </rPh>
    <phoneticPr fontId="2"/>
  </si>
  <si>
    <t>https://chiikinews.co.jp/pdf/map/c_funabashi_1&amp;2.pdf </t>
  </si>
  <si>
    <t>【船橋①②】船橋中央_船橋南_船橋北_鎌ヶ谷 </t>
  </si>
  <si>
    <t>https://chiikinews.co.jp/pdf/map/c_narita_chibaNT.pdf </t>
    <phoneticPr fontId="2"/>
  </si>
  <si>
    <t>【成田】千葉NT </t>
  </si>
  <si>
    <t>https://chiikinews.co.jp/pdf/map/c_narita.pdf </t>
  </si>
  <si>
    <t>【成田】成田_富里八街_佐倉東・酒々井 </t>
  </si>
  <si>
    <t>https://chiikinews.co.jp/pdf/map/c_yachiyo_tsudanuma.pdf </t>
    <phoneticPr fontId="2"/>
  </si>
  <si>
    <t>【津田沼】習志野_船橋東_津田沼_習志野西_幕張 </t>
  </si>
  <si>
    <t>https://chiikinews.co.jp/pdf/map/c_yachiyo.pdf </t>
  </si>
  <si>
    <t>【八千代】八千代台_東葉_佐倉西  </t>
  </si>
  <si>
    <t> 【版別MAP】 </t>
  </si>
  <si>
    <t>No.70と重複　パチンコ（風俗）のチラシは併配不可・他はＯＫ</t>
  </si>
  <si>
    <t>全ての併配不可⇒2023.11OKに</t>
  </si>
  <si>
    <t>パチンコ折込✕⇒2023.11OKに</t>
  </si>
  <si>
    <t>001100</t>
  </si>
  <si>
    <t>萱田町A</t>
  </si>
  <si>
    <t>萱田町B</t>
  </si>
  <si>
    <t>001075</t>
  </si>
  <si>
    <t>置き新聞A[島田台・保品・平戸]【チラシ不可】</t>
  </si>
  <si>
    <t>001076</t>
  </si>
  <si>
    <t>置き新聞B[上高野・米本・睦]【チラシ不可】</t>
  </si>
  <si>
    <t>013068</t>
  </si>
  <si>
    <t>013037</t>
  </si>
  <si>
    <t>三山８Ｂ</t>
  </si>
  <si>
    <t>坪井東1</t>
  </si>
  <si>
    <t>坪井西2</t>
  </si>
  <si>
    <t>024012</t>
  </si>
  <si>
    <t>八街ろ（交進小）</t>
  </si>
  <si>
    <t>024013</t>
  </si>
  <si>
    <t>八街い</t>
  </si>
  <si>
    <t>024017</t>
  </si>
  <si>
    <t>八街ガーデンタウン</t>
  </si>
  <si>
    <t>024045</t>
  </si>
  <si>
    <t>七栄（富里小学校）</t>
  </si>
  <si>
    <t>024015</t>
  </si>
  <si>
    <t>すすきヶ岡団地</t>
  </si>
  <si>
    <t>022014</t>
  </si>
  <si>
    <t>木下②（木下小）</t>
  </si>
  <si>
    <t>022036</t>
  </si>
  <si>
    <t xml:space="preserve">復① </t>
  </si>
  <si>
    <t>022037</t>
  </si>
  <si>
    <t>復②</t>
  </si>
  <si>
    <t>032021</t>
  </si>
  <si>
    <t>市場１・２</t>
  </si>
  <si>
    <t>033002</t>
  </si>
  <si>
    <t>金杉１・２・３・９</t>
  </si>
  <si>
    <t>035050</t>
  </si>
  <si>
    <t>田尻５Ａ</t>
  </si>
  <si>
    <t>035051</t>
  </si>
  <si>
    <t>田尻５Ｂ</t>
  </si>
  <si>
    <t>036139</t>
  </si>
  <si>
    <t>大野町３Ａ</t>
  </si>
  <si>
    <t>036152</t>
  </si>
  <si>
    <t>大野町３Ｃ</t>
  </si>
  <si>
    <t>036142</t>
  </si>
  <si>
    <t>大野町４Ｂ</t>
  </si>
  <si>
    <t>036143</t>
  </si>
  <si>
    <t>大野町４Ｃ</t>
  </si>
  <si>
    <t>036160</t>
  </si>
  <si>
    <t>高塚新田Ａ</t>
  </si>
  <si>
    <t>036150</t>
  </si>
  <si>
    <t>高塚新田D</t>
  </si>
  <si>
    <t>037017</t>
  </si>
  <si>
    <t>（未使用）</t>
  </si>
  <si>
    <t>037118</t>
  </si>
  <si>
    <t>国府台３</t>
  </si>
  <si>
    <t>037124</t>
  </si>
  <si>
    <t>稲越町Ｃ</t>
  </si>
  <si>
    <t>みつわ台4B</t>
  </si>
  <si>
    <t>044040</t>
  </si>
  <si>
    <t>栗山C</t>
  </si>
  <si>
    <t>045060</t>
  </si>
  <si>
    <t>東寺山町</t>
  </si>
  <si>
    <t>046006</t>
  </si>
  <si>
    <t>矢作町　Ｂ　（浄水場）</t>
  </si>
  <si>
    <t>046015</t>
  </si>
  <si>
    <t>稲荷町　１</t>
  </si>
  <si>
    <t>046054</t>
  </si>
  <si>
    <t>星久喜町　Ｄ　（星久喜中学校）</t>
  </si>
  <si>
    <t>046055</t>
  </si>
  <si>
    <t>星久喜町　Ｅ　（自治会所）</t>
  </si>
  <si>
    <t>046056</t>
  </si>
  <si>
    <t>星久喜町　Ｆ　（東電星久喜寮）</t>
  </si>
  <si>
    <t>046059</t>
  </si>
  <si>
    <t>仁戸名町　Ｃ　（石橋山市民の森）</t>
  </si>
  <si>
    <t>046062</t>
  </si>
  <si>
    <t>仁戸名町　Ｆ　（社会保険病院）</t>
  </si>
  <si>
    <t>046064</t>
  </si>
  <si>
    <t>松ヶ丘町　Ｂ　（松ヶ丘日本池）</t>
  </si>
  <si>
    <t>046069</t>
  </si>
  <si>
    <t>大巌寺町Ｃ　（淑徳大学）</t>
  </si>
  <si>
    <t>051007</t>
  </si>
  <si>
    <t>浜野町・ 塩田町 B　（生浜西小）</t>
  </si>
  <si>
    <t>051010</t>
  </si>
  <si>
    <t>051011</t>
  </si>
  <si>
    <t>村田町・市原市八幡 (村田川公園)　</t>
  </si>
  <si>
    <t>051012</t>
  </si>
  <si>
    <t>南生実 A ・ 浜野 C ・ 塩田町  (南生実町緑地)</t>
  </si>
  <si>
    <t>051013</t>
  </si>
  <si>
    <t>浜野町 D　（ＪＲ浜野駅）</t>
  </si>
  <si>
    <t>051020</t>
  </si>
  <si>
    <t>生実町 A　（本城公園）</t>
  </si>
  <si>
    <t>051021</t>
  </si>
  <si>
    <t>生実町 B　（千葉信金）</t>
  </si>
  <si>
    <t>051022</t>
  </si>
  <si>
    <t>生実町 C　（生実郵便局）</t>
  </si>
  <si>
    <t>051023</t>
  </si>
  <si>
    <t>生実町 D　（千葉明徳）</t>
  </si>
  <si>
    <t>051056</t>
  </si>
  <si>
    <t>大膳野町　（だいぜんのちょう）</t>
  </si>
  <si>
    <t>051059</t>
  </si>
  <si>
    <t>誉田 ２ ・ 高田町　（誉田公園）</t>
  </si>
  <si>
    <t>051091</t>
  </si>
  <si>
    <t>土気町 B　（土気中学校）</t>
  </si>
  <si>
    <t>052052</t>
  </si>
  <si>
    <t>菊間 Ｃ　（菊間中学校）</t>
  </si>
  <si>
    <t>052056</t>
  </si>
  <si>
    <t>大厩 Ｃ</t>
  </si>
  <si>
    <t>052068</t>
  </si>
  <si>
    <t>門前 １ ・ ２</t>
  </si>
  <si>
    <t>052067</t>
  </si>
  <si>
    <t>市原・門前 １</t>
  </si>
  <si>
    <t>052096</t>
  </si>
  <si>
    <t>東国分寺台 ４</t>
  </si>
  <si>
    <t>052101</t>
  </si>
  <si>
    <t>岩崎 ・ 五井</t>
  </si>
  <si>
    <t>052102</t>
  </si>
  <si>
    <t>玉前</t>
  </si>
  <si>
    <t>052110</t>
  </si>
  <si>
    <t>青柳 A</t>
  </si>
  <si>
    <t>052111</t>
  </si>
  <si>
    <t>青柳 B　（千種小学校）</t>
  </si>
  <si>
    <t>052113</t>
  </si>
  <si>
    <t>島野 A</t>
  </si>
  <si>
    <t>052115</t>
  </si>
  <si>
    <t>島野 C ・ 飯沼 Ｂ</t>
  </si>
  <si>
    <t>052117</t>
  </si>
  <si>
    <t>今津朝山 Ｂ</t>
  </si>
  <si>
    <t>052124</t>
  </si>
  <si>
    <t>姉崎 Ｄ　（第２保育所）</t>
  </si>
  <si>
    <t>052141</t>
  </si>
  <si>
    <t>青葉台 ６ ・ ７ ・ 姉崎</t>
  </si>
  <si>
    <t>052163</t>
  </si>
  <si>
    <t>馬立 Ｂ</t>
  </si>
  <si>
    <t>052164</t>
  </si>
  <si>
    <t>馬立 Ｃ</t>
  </si>
  <si>
    <t>052166</t>
  </si>
  <si>
    <t>上高根 ・ 南岩崎</t>
  </si>
  <si>
    <t>052131</t>
  </si>
  <si>
    <t>椎津 Ａ ・ Ｂ</t>
  </si>
  <si>
    <t>052132</t>
  </si>
  <si>
    <t>052133</t>
  </si>
  <si>
    <t>椎津 Ｃ</t>
  </si>
  <si>
    <t>054018</t>
  </si>
  <si>
    <t>中央　1</t>
  </si>
  <si>
    <t>054019</t>
  </si>
  <si>
    <t>中央　2・3</t>
  </si>
  <si>
    <t>054020</t>
  </si>
  <si>
    <t>朝日　1</t>
  </si>
  <si>
    <t>054021</t>
  </si>
  <si>
    <t>朝日　3</t>
  </si>
  <si>
    <t>054023</t>
  </si>
  <si>
    <t>木更津　3</t>
  </si>
  <si>
    <t>054024</t>
  </si>
  <si>
    <t>富士見　1</t>
  </si>
  <si>
    <t>054028</t>
  </si>
  <si>
    <t>新田　1</t>
  </si>
  <si>
    <t>054029</t>
  </si>
  <si>
    <t>新田　2・3</t>
  </si>
  <si>
    <t>054112</t>
  </si>
  <si>
    <t>朝日　2</t>
  </si>
  <si>
    <t>054052</t>
  </si>
  <si>
    <t>永井作・永井作1・永井作2</t>
  </si>
  <si>
    <t>054095</t>
  </si>
  <si>
    <t>羽鳥野 １ ・ ２</t>
  </si>
  <si>
    <t>054096</t>
  </si>
  <si>
    <t>羽鳥野 ３ ・ ４</t>
  </si>
  <si>
    <t>054098</t>
  </si>
  <si>
    <t>羽鳥野 ６ ・ ７</t>
  </si>
  <si>
    <t>054100</t>
  </si>
  <si>
    <t>八幡台 ２</t>
  </si>
  <si>
    <t>054101</t>
  </si>
  <si>
    <t>八幡台 ３ ・ ４</t>
  </si>
  <si>
    <t>054102</t>
  </si>
  <si>
    <t>八幡台 ５</t>
  </si>
  <si>
    <t>054104</t>
  </si>
  <si>
    <t>八幡台 ７</t>
  </si>
  <si>
    <t>054105</t>
  </si>
  <si>
    <t>大久保 １</t>
  </si>
  <si>
    <t>054106</t>
  </si>
  <si>
    <t>大久保 ２</t>
  </si>
  <si>
    <t>054107</t>
  </si>
  <si>
    <t>大久保 ３</t>
  </si>
  <si>
    <t>054113</t>
  </si>
  <si>
    <t>大久保 ４</t>
  </si>
  <si>
    <t>054108</t>
  </si>
  <si>
    <t>大久保 ５ ・ ６</t>
  </si>
  <si>
    <t>054118</t>
  </si>
  <si>
    <t>君津台　1・2</t>
  </si>
  <si>
    <t>054119</t>
  </si>
  <si>
    <t>君津台　3</t>
  </si>
  <si>
    <t>054109</t>
  </si>
  <si>
    <t>日の出町</t>
  </si>
  <si>
    <t>054202</t>
  </si>
  <si>
    <t>久保田　　 1・2</t>
  </si>
  <si>
    <t>054218</t>
  </si>
  <si>
    <t>今井　A</t>
  </si>
  <si>
    <t>054219</t>
  </si>
  <si>
    <t>今井　B</t>
  </si>
  <si>
    <t>054220</t>
  </si>
  <si>
    <t>今井　C</t>
  </si>
  <si>
    <t>054001</t>
  </si>
  <si>
    <t>高柳　1・4</t>
  </si>
  <si>
    <t>054002</t>
  </si>
  <si>
    <t>高柳　2・3</t>
  </si>
  <si>
    <t>054003</t>
  </si>
  <si>
    <t>054004</t>
  </si>
  <si>
    <t>本郷　1</t>
  </si>
  <si>
    <t>054005</t>
  </si>
  <si>
    <t>本郷　2・3</t>
  </si>
  <si>
    <t>054006</t>
  </si>
  <si>
    <t>高砂　1</t>
  </si>
  <si>
    <t>054007</t>
  </si>
  <si>
    <t>高砂　2・3</t>
  </si>
  <si>
    <t>054008</t>
  </si>
  <si>
    <t>岩根　1・西岩根</t>
  </si>
  <si>
    <t>054009</t>
  </si>
  <si>
    <t>岩根　2・3</t>
  </si>
  <si>
    <t>054010</t>
  </si>
  <si>
    <t>岩根　4</t>
  </si>
  <si>
    <t>054011</t>
  </si>
  <si>
    <t>江川　A</t>
  </si>
  <si>
    <t>054012</t>
  </si>
  <si>
    <t>江川　B</t>
  </si>
  <si>
    <t>054013</t>
  </si>
  <si>
    <t>中里　1</t>
  </si>
  <si>
    <t>054014</t>
  </si>
  <si>
    <t>吾妻　1・2</t>
  </si>
  <si>
    <t>054015</t>
  </si>
  <si>
    <t>新宿・木更津</t>
  </si>
  <si>
    <t>054016</t>
  </si>
  <si>
    <t>長須賀　A</t>
  </si>
  <si>
    <t>054017</t>
  </si>
  <si>
    <t>長須賀　B</t>
  </si>
  <si>
    <t>054031</t>
  </si>
  <si>
    <t>文京　1・2・3</t>
  </si>
  <si>
    <t>054032</t>
  </si>
  <si>
    <t>文京　4・5・6</t>
  </si>
  <si>
    <t>054033</t>
  </si>
  <si>
    <t>幸町　1・2・3</t>
  </si>
  <si>
    <t>054034</t>
  </si>
  <si>
    <t>貝渕　1・2</t>
  </si>
  <si>
    <t>054035</t>
  </si>
  <si>
    <t>貝渕　3</t>
  </si>
  <si>
    <t>054036</t>
  </si>
  <si>
    <t>貝渕　4</t>
  </si>
  <si>
    <t>054037</t>
  </si>
  <si>
    <t>桜町　1・2</t>
  </si>
  <si>
    <t>054038</t>
  </si>
  <si>
    <t>桜井新町　1・2・3</t>
  </si>
  <si>
    <t>054039</t>
  </si>
  <si>
    <t>桜井新町　4・5</t>
  </si>
  <si>
    <t>054040</t>
  </si>
  <si>
    <t>桜井</t>
  </si>
  <si>
    <t>054114</t>
  </si>
  <si>
    <t>中里　2</t>
  </si>
  <si>
    <t>054222</t>
  </si>
  <si>
    <t>奈良輪　1・奈良輪　A</t>
  </si>
  <si>
    <t>054223</t>
  </si>
  <si>
    <t>奈良輪　2</t>
  </si>
  <si>
    <t>054224</t>
  </si>
  <si>
    <t>坂戸市場</t>
  </si>
  <si>
    <t>054232</t>
  </si>
  <si>
    <t>神納　B</t>
  </si>
  <si>
    <t>054233</t>
  </si>
  <si>
    <t>神納　C</t>
  </si>
  <si>
    <t>054236</t>
  </si>
  <si>
    <t>横田　A</t>
  </si>
  <si>
    <t>054237</t>
  </si>
  <si>
    <t>横田　B</t>
  </si>
  <si>
    <t>054238</t>
  </si>
  <si>
    <t>奈良輪　B</t>
  </si>
  <si>
    <t>061081</t>
  </si>
  <si>
    <t>中佐津間1・2</t>
  </si>
  <si>
    <t>061181</t>
  </si>
  <si>
    <t>河原塚　グレース・レジデンス</t>
  </si>
  <si>
    <t>061179</t>
  </si>
  <si>
    <t>稔台G</t>
  </si>
  <si>
    <t>061172</t>
  </si>
  <si>
    <t>東松戸③</t>
  </si>
  <si>
    <t>064052</t>
  </si>
  <si>
    <t>西馬橋2Ａ</t>
  </si>
  <si>
    <t>064153</t>
  </si>
  <si>
    <t>馬橋弁天　東条</t>
  </si>
  <si>
    <t>065033</t>
  </si>
  <si>
    <t>樋野口B</t>
  </si>
  <si>
    <t>065229</t>
  </si>
  <si>
    <t>萩町Ｂ</t>
  </si>
  <si>
    <t>065230</t>
  </si>
  <si>
    <t>美野里町</t>
  </si>
  <si>
    <t>065235</t>
  </si>
  <si>
    <t>下矢切Ａ</t>
  </si>
  <si>
    <t>065237</t>
  </si>
  <si>
    <t>下矢切Ｃ</t>
  </si>
  <si>
    <t>065247</t>
  </si>
  <si>
    <t>大橋Ｂ</t>
  </si>
  <si>
    <t>065238</t>
  </si>
  <si>
    <t>栗山Ａ</t>
  </si>
  <si>
    <t>065239</t>
  </si>
  <si>
    <t>栗山Ｂ</t>
  </si>
  <si>
    <t>066001</t>
  </si>
  <si>
    <t>三輪野山Ａ</t>
  </si>
  <si>
    <t>066002</t>
  </si>
  <si>
    <t>三輪野山Ｂ</t>
  </si>
  <si>
    <t>066101</t>
  </si>
  <si>
    <t>水辺公園</t>
  </si>
  <si>
    <t>06-1+</t>
  </si>
  <si>
    <t>066102</t>
  </si>
  <si>
    <t>運河駅西</t>
  </si>
  <si>
    <t>0+</t>
  </si>
  <si>
    <t>066106</t>
  </si>
  <si>
    <t>運河駅東</t>
  </si>
  <si>
    <t>066107</t>
  </si>
  <si>
    <t>やよい団地</t>
  </si>
  <si>
    <t>066108</t>
  </si>
  <si>
    <t>三角庵</t>
  </si>
  <si>
    <t>087001</t>
  </si>
  <si>
    <t>柏１</t>
  </si>
  <si>
    <t>087032</t>
  </si>
  <si>
    <t>豊四季台　4B</t>
  </si>
  <si>
    <t>088068</t>
  </si>
  <si>
    <t>長崎　1・2</t>
  </si>
  <si>
    <t>080028</t>
  </si>
  <si>
    <t>花野井5</t>
  </si>
  <si>
    <t>080045</t>
  </si>
  <si>
    <t>十余二　1</t>
  </si>
  <si>
    <t>080059</t>
  </si>
  <si>
    <t>柏の葉6</t>
  </si>
  <si>
    <t>080064</t>
  </si>
  <si>
    <t>伊勢原１</t>
  </si>
  <si>
    <t>080075</t>
  </si>
  <si>
    <t>青田</t>
  </si>
  <si>
    <t>081001</t>
  </si>
  <si>
    <t>久寺家</t>
  </si>
  <si>
    <t>081017</t>
  </si>
  <si>
    <t>白山２</t>
  </si>
  <si>
    <t>081077</t>
  </si>
  <si>
    <t>高野山Ａ</t>
  </si>
  <si>
    <t>081046</t>
  </si>
  <si>
    <t>青山台１</t>
  </si>
  <si>
    <t>081050</t>
  </si>
  <si>
    <t>布佐－①</t>
  </si>
  <si>
    <t>サンクレイドル公津の杜</t>
  </si>
  <si>
    <t>成田市並木町41-3</t>
  </si>
  <si>
    <t>不用品回収チラシ不可の為</t>
  </si>
  <si>
    <t>2023.10.31</t>
  </si>
  <si>
    <t>ライオンズガーデンシティ成田</t>
  </si>
  <si>
    <t>成田市並木町8-2</t>
  </si>
  <si>
    <t>大和田A</t>
  </si>
  <si>
    <t>000077</t>
  </si>
  <si>
    <t>大和田B</t>
  </si>
  <si>
    <t>西志津5</t>
  </si>
  <si>
    <t>002081</t>
  </si>
  <si>
    <t>西志津6</t>
  </si>
  <si>
    <t>実籾５</t>
  </si>
  <si>
    <t>013070</t>
  </si>
  <si>
    <t>実籾６</t>
  </si>
  <si>
    <t>実籾１C</t>
  </si>
  <si>
    <t>実籾４A</t>
  </si>
  <si>
    <t>実籾4B</t>
  </si>
  <si>
    <t>017051</t>
  </si>
  <si>
    <t>幕張町5F</t>
  </si>
  <si>
    <t>加良部4（団）</t>
  </si>
  <si>
    <t>公津の杜1</t>
  </si>
  <si>
    <t>020093</t>
  </si>
  <si>
    <t>公津の杜4</t>
  </si>
  <si>
    <t>千代田4A</t>
  </si>
  <si>
    <t>千代田4B</t>
  </si>
  <si>
    <t>大日緑ヶ丘I</t>
  </si>
  <si>
    <t>都町6・7</t>
  </si>
  <si>
    <t>串崎新田　松飛台</t>
  </si>
  <si>
    <t>061112</t>
  </si>
  <si>
    <t>松飛台D</t>
  </si>
  <si>
    <t>プローラ津田沼</t>
  </si>
  <si>
    <t>船橋市前原西1-31-1</t>
  </si>
  <si>
    <t>2023.11.7</t>
  </si>
  <si>
    <t>サングランデエルズモア</t>
  </si>
  <si>
    <t>成田市公津の杜４丁目1-2</t>
  </si>
  <si>
    <t>2023.11.21</t>
  </si>
  <si>
    <t>エリア内、店舗</t>
  </si>
  <si>
    <t>店舗　選挙チラシ不可の為</t>
  </si>
  <si>
    <t>ルネ稲毛海岸グランマークス</t>
  </si>
  <si>
    <t>千葉市美浜区稲毛海岸５丁目２８−１</t>
  </si>
  <si>
    <t>勝田台南2A</t>
  </si>
  <si>
    <t>001102</t>
  </si>
  <si>
    <t>勝田台南2B</t>
  </si>
  <si>
    <t>大久保３A</t>
  </si>
  <si>
    <t>013071</t>
  </si>
  <si>
    <t>大久保３B</t>
  </si>
  <si>
    <t>013072</t>
  </si>
  <si>
    <t>大久保３C</t>
  </si>
  <si>
    <t>鷺沼2B</t>
  </si>
  <si>
    <t>市場４</t>
  </si>
  <si>
    <t>市場４・5</t>
  </si>
  <si>
    <t>園生町Ａ</t>
  </si>
  <si>
    <t>042073</t>
  </si>
  <si>
    <t>長沼原町・園生町A</t>
  </si>
  <si>
    <t>作草部２・椿森3</t>
  </si>
  <si>
    <t>本千葉</t>
  </si>
  <si>
    <t>ちはら台西 １</t>
  </si>
  <si>
    <t>若宮 ６ ・ ７</t>
  </si>
  <si>
    <t>052181</t>
  </si>
  <si>
    <t>岩崎 １・２</t>
  </si>
  <si>
    <t>おおたかの森北1ソライエグラン</t>
  </si>
  <si>
    <t>080091</t>
  </si>
  <si>
    <t>若柴B</t>
  </si>
  <si>
    <t>上記と重複　マグネット不可</t>
    <rPh sb="0" eb="2">
      <t>ジョウキ</t>
    </rPh>
    <rPh sb="3" eb="5">
      <t>ジュウフク</t>
    </rPh>
    <phoneticPr fontId="2"/>
  </si>
  <si>
    <t>千葉県千葉市美浜区真砂２丁目２−２</t>
  </si>
  <si>
    <t>2023.11.28</t>
  </si>
  <si>
    <t>デュオセーヌ柏の葉キャンパス</t>
  </si>
  <si>
    <t>千葉県柏市若柴２６４−１</t>
  </si>
  <si>
    <t>2023.11.30</t>
  </si>
  <si>
    <t>アベニューガーデン柏の葉</t>
  </si>
  <si>
    <t>千葉県柏市若柴２７６−４ 中央162街区3</t>
  </si>
  <si>
    <t>エクセレントシティ柏の葉キャンパス</t>
  </si>
  <si>
    <t>千葉県柏市若柴２７６−４</t>
  </si>
  <si>
    <t>サンパーク我孫子駅前</t>
  </si>
  <si>
    <t>千葉県我孫子市我孫子１丁目１－８</t>
  </si>
  <si>
    <t>2023.12.1</t>
  </si>
  <si>
    <t>ザ・パークハウス津田沼奏の杜</t>
  </si>
  <si>
    <t>習志野市奏の杜2丁目3番</t>
  </si>
  <si>
    <t>管理人より注意書き</t>
  </si>
  <si>
    <t>2023.12.12</t>
  </si>
  <si>
    <t>併配不可管理人より→配布員から併配OK、配っている。</t>
  </si>
  <si>
    <t>ウィズ勝田台</t>
  </si>
  <si>
    <t>八千代市上高野１３５３－１６</t>
  </si>
  <si>
    <t>2023.12.26</t>
  </si>
  <si>
    <t>村上南5</t>
  </si>
  <si>
    <t>001103</t>
  </si>
  <si>
    <t>村上南4</t>
  </si>
  <si>
    <t>002082</t>
  </si>
  <si>
    <t>染井野1・2</t>
  </si>
  <si>
    <t>三山３A</t>
  </si>
  <si>
    <t>三山３B</t>
  </si>
  <si>
    <t>城A</t>
  </si>
  <si>
    <t>023056</t>
  </si>
  <si>
    <t>城B</t>
  </si>
  <si>
    <t>新宿2A</t>
  </si>
  <si>
    <t>新宿2B</t>
  </si>
  <si>
    <t>新宿2C</t>
  </si>
  <si>
    <t>045097</t>
  </si>
  <si>
    <t>千葉港</t>
  </si>
  <si>
    <t>南新木１</t>
  </si>
  <si>
    <t>081091</t>
  </si>
  <si>
    <t>南新木２</t>
  </si>
  <si>
    <t>082092</t>
  </si>
  <si>
    <t>中根・花井</t>
  </si>
  <si>
    <t>200001</t>
    <phoneticPr fontId="2"/>
  </si>
  <si>
    <t>200002</t>
    <phoneticPr fontId="2"/>
  </si>
  <si>
    <t>200003</t>
    <phoneticPr fontId="2"/>
  </si>
  <si>
    <t>200004</t>
    <phoneticPr fontId="2"/>
  </si>
  <si>
    <t>200005</t>
    <phoneticPr fontId="2"/>
  </si>
  <si>
    <t>200006</t>
    <phoneticPr fontId="2"/>
  </si>
  <si>
    <t>200007</t>
    <phoneticPr fontId="2"/>
  </si>
  <si>
    <t>200008</t>
    <phoneticPr fontId="2"/>
  </si>
  <si>
    <t>200009</t>
    <phoneticPr fontId="2"/>
  </si>
  <si>
    <t>200010</t>
    <phoneticPr fontId="2"/>
  </si>
  <si>
    <t>200011</t>
    <phoneticPr fontId="2"/>
  </si>
  <si>
    <t>200012</t>
    <phoneticPr fontId="2"/>
  </si>
  <si>
    <t>200013</t>
    <phoneticPr fontId="2"/>
  </si>
  <si>
    <t>200014</t>
    <phoneticPr fontId="2"/>
  </si>
  <si>
    <t>200015</t>
    <phoneticPr fontId="2"/>
  </si>
  <si>
    <t>200016</t>
    <phoneticPr fontId="2"/>
  </si>
  <si>
    <t>200017</t>
    <phoneticPr fontId="2"/>
  </si>
  <si>
    <t>200018</t>
    <phoneticPr fontId="2"/>
  </si>
  <si>
    <t>200019</t>
    <phoneticPr fontId="2"/>
  </si>
  <si>
    <t>200020</t>
    <phoneticPr fontId="2"/>
  </si>
  <si>
    <t>200021</t>
    <phoneticPr fontId="2"/>
  </si>
  <si>
    <t>200022</t>
    <phoneticPr fontId="2"/>
  </si>
  <si>
    <t>200023</t>
    <phoneticPr fontId="2"/>
  </si>
  <si>
    <t>200024</t>
    <phoneticPr fontId="2"/>
  </si>
  <si>
    <t>200025</t>
    <phoneticPr fontId="2"/>
  </si>
  <si>
    <t>200026</t>
    <phoneticPr fontId="2"/>
  </si>
  <si>
    <t>200027</t>
    <phoneticPr fontId="2"/>
  </si>
  <si>
    <t>200028</t>
    <phoneticPr fontId="2"/>
  </si>
  <si>
    <t>200029</t>
    <phoneticPr fontId="2"/>
  </si>
  <si>
    <t>200030</t>
    <phoneticPr fontId="2"/>
  </si>
  <si>
    <t>200031</t>
    <phoneticPr fontId="2"/>
  </si>
  <si>
    <t>200032</t>
    <phoneticPr fontId="2"/>
  </si>
  <si>
    <t>200061</t>
    <phoneticPr fontId="2"/>
  </si>
  <si>
    <t>200062</t>
    <phoneticPr fontId="2"/>
  </si>
  <si>
    <t>200034</t>
    <phoneticPr fontId="2"/>
  </si>
  <si>
    <t>200035</t>
    <phoneticPr fontId="2"/>
  </si>
  <si>
    <t>200036</t>
    <phoneticPr fontId="2"/>
  </si>
  <si>
    <t>200037</t>
    <phoneticPr fontId="2"/>
  </si>
  <si>
    <t>200033</t>
    <phoneticPr fontId="2"/>
  </si>
  <si>
    <t>200038</t>
    <phoneticPr fontId="2"/>
  </si>
  <si>
    <t>200039</t>
    <phoneticPr fontId="2"/>
  </si>
  <si>
    <t>200040</t>
    <phoneticPr fontId="2"/>
  </si>
  <si>
    <t>200041</t>
    <phoneticPr fontId="2"/>
  </si>
  <si>
    <t>200042</t>
    <phoneticPr fontId="2"/>
  </si>
  <si>
    <t>200043</t>
    <phoneticPr fontId="2"/>
  </si>
  <si>
    <t>200044</t>
    <phoneticPr fontId="2"/>
  </si>
  <si>
    <t>200045</t>
    <phoneticPr fontId="2"/>
  </si>
  <si>
    <t>200046</t>
    <phoneticPr fontId="2"/>
  </si>
  <si>
    <t>200047</t>
    <phoneticPr fontId="2"/>
  </si>
  <si>
    <t>200048</t>
    <phoneticPr fontId="2"/>
  </si>
  <si>
    <t>200049</t>
    <phoneticPr fontId="2"/>
  </si>
  <si>
    <t>200050</t>
    <phoneticPr fontId="2"/>
  </si>
  <si>
    <t>200051</t>
    <phoneticPr fontId="2"/>
  </si>
  <si>
    <t>200052</t>
    <phoneticPr fontId="2"/>
  </si>
  <si>
    <t>200053</t>
    <phoneticPr fontId="2"/>
  </si>
  <si>
    <t>200054</t>
    <phoneticPr fontId="2"/>
  </si>
  <si>
    <t>200055</t>
    <phoneticPr fontId="2"/>
  </si>
  <si>
    <t>200056</t>
    <phoneticPr fontId="2"/>
  </si>
  <si>
    <t>200057</t>
    <phoneticPr fontId="2"/>
  </si>
  <si>
    <t>200058</t>
    <phoneticPr fontId="2"/>
  </si>
  <si>
    <t>200059</t>
    <phoneticPr fontId="2"/>
  </si>
  <si>
    <t>200060</t>
    <phoneticPr fontId="2"/>
  </si>
  <si>
    <t>200101</t>
    <phoneticPr fontId="2"/>
  </si>
  <si>
    <t>200102</t>
    <phoneticPr fontId="2"/>
  </si>
  <si>
    <t>200103</t>
    <phoneticPr fontId="2"/>
  </si>
  <si>
    <t>200104</t>
    <phoneticPr fontId="2"/>
  </si>
  <si>
    <t>200201</t>
    <phoneticPr fontId="2"/>
  </si>
  <si>
    <t>200202</t>
    <phoneticPr fontId="2"/>
  </si>
  <si>
    <t>200203</t>
    <phoneticPr fontId="2"/>
  </si>
  <si>
    <t>200204</t>
    <phoneticPr fontId="2"/>
  </si>
  <si>
    <t>200205</t>
    <phoneticPr fontId="2"/>
  </si>
  <si>
    <t>200206</t>
    <phoneticPr fontId="2"/>
  </si>
  <si>
    <t>200207</t>
    <phoneticPr fontId="2"/>
  </si>
  <si>
    <t>200208</t>
    <phoneticPr fontId="2"/>
  </si>
  <si>
    <t>200209</t>
    <phoneticPr fontId="2"/>
  </si>
  <si>
    <t>200210</t>
    <phoneticPr fontId="2"/>
  </si>
  <si>
    <t>200211</t>
    <phoneticPr fontId="2"/>
  </si>
  <si>
    <t>200212</t>
    <phoneticPr fontId="2"/>
  </si>
  <si>
    <t>200213</t>
    <phoneticPr fontId="2"/>
  </si>
  <si>
    <t>200214</t>
    <phoneticPr fontId="2"/>
  </si>
  <si>
    <t>200215</t>
    <phoneticPr fontId="2"/>
  </si>
  <si>
    <t>200216</t>
    <phoneticPr fontId="2"/>
  </si>
  <si>
    <t>200217</t>
    <phoneticPr fontId="2"/>
  </si>
  <si>
    <t>200218</t>
    <phoneticPr fontId="2"/>
  </si>
  <si>
    <t>200219</t>
    <phoneticPr fontId="2"/>
  </si>
  <si>
    <t>200220</t>
    <phoneticPr fontId="2"/>
  </si>
  <si>
    <t>200221</t>
    <phoneticPr fontId="2"/>
  </si>
  <si>
    <t>200222</t>
    <phoneticPr fontId="2"/>
  </si>
  <si>
    <t>200223</t>
    <phoneticPr fontId="2"/>
  </si>
  <si>
    <t>200224</t>
    <phoneticPr fontId="2"/>
  </si>
  <si>
    <t>200225</t>
    <phoneticPr fontId="2"/>
  </si>
  <si>
    <t>200226</t>
    <phoneticPr fontId="2"/>
  </si>
  <si>
    <t>200227</t>
    <phoneticPr fontId="2"/>
  </si>
  <si>
    <t>200228</t>
    <phoneticPr fontId="2"/>
  </si>
  <si>
    <t>200229</t>
    <phoneticPr fontId="2"/>
  </si>
  <si>
    <t>200230</t>
    <phoneticPr fontId="2"/>
  </si>
  <si>
    <t>200231</t>
    <phoneticPr fontId="2"/>
  </si>
  <si>
    <t>200232</t>
    <phoneticPr fontId="2"/>
  </si>
  <si>
    <t>200233</t>
    <phoneticPr fontId="2"/>
  </si>
  <si>
    <t>200234</t>
    <phoneticPr fontId="2"/>
  </si>
  <si>
    <t>200235</t>
    <phoneticPr fontId="2"/>
  </si>
  <si>
    <t>200236</t>
    <phoneticPr fontId="2"/>
  </si>
  <si>
    <t>200237</t>
    <phoneticPr fontId="2"/>
  </si>
  <si>
    <t>200238</t>
    <phoneticPr fontId="2"/>
  </si>
  <si>
    <t>200240</t>
    <phoneticPr fontId="2"/>
  </si>
  <si>
    <t>200241</t>
    <phoneticPr fontId="2"/>
  </si>
  <si>
    <t>200242</t>
    <phoneticPr fontId="2"/>
  </si>
  <si>
    <t>200243</t>
    <phoneticPr fontId="2"/>
  </si>
  <si>
    <t>200244</t>
    <phoneticPr fontId="2"/>
  </si>
  <si>
    <t>200245</t>
    <phoneticPr fontId="2"/>
  </si>
  <si>
    <t>200246</t>
    <phoneticPr fontId="2"/>
  </si>
  <si>
    <t>200247</t>
    <phoneticPr fontId="2"/>
  </si>
  <si>
    <t>200248</t>
    <phoneticPr fontId="2"/>
  </si>
  <si>
    <t>200249</t>
    <phoneticPr fontId="2"/>
  </si>
  <si>
    <t>200251</t>
    <phoneticPr fontId="2"/>
  </si>
  <si>
    <t>200252</t>
    <phoneticPr fontId="2"/>
  </si>
  <si>
    <t>200253</t>
    <phoneticPr fontId="2"/>
  </si>
  <si>
    <t>200254</t>
    <phoneticPr fontId="2"/>
  </si>
  <si>
    <t>200255</t>
    <phoneticPr fontId="2"/>
  </si>
  <si>
    <t>200256</t>
    <phoneticPr fontId="2"/>
  </si>
  <si>
    <t>200257</t>
    <phoneticPr fontId="2"/>
  </si>
  <si>
    <t>200258</t>
    <phoneticPr fontId="2"/>
  </si>
  <si>
    <t>200259</t>
    <phoneticPr fontId="2"/>
  </si>
  <si>
    <t>200260</t>
    <phoneticPr fontId="2"/>
  </si>
  <si>
    <t>200261</t>
    <phoneticPr fontId="2"/>
  </si>
  <si>
    <t>200262</t>
    <phoneticPr fontId="2"/>
  </si>
  <si>
    <t>200263</t>
    <phoneticPr fontId="2"/>
  </si>
  <si>
    <t>200264</t>
    <phoneticPr fontId="2"/>
  </si>
  <si>
    <t>200265</t>
    <phoneticPr fontId="2"/>
  </si>
  <si>
    <t>200266</t>
    <phoneticPr fontId="2"/>
  </si>
  <si>
    <t>200267</t>
    <phoneticPr fontId="2"/>
  </si>
  <si>
    <t>200268</t>
    <phoneticPr fontId="2"/>
  </si>
  <si>
    <t>200269</t>
    <phoneticPr fontId="2"/>
  </si>
  <si>
    <t>200270</t>
    <phoneticPr fontId="2"/>
  </si>
  <si>
    <t>200271</t>
    <phoneticPr fontId="2"/>
  </si>
  <si>
    <t>013073</t>
    <phoneticPr fontId="2"/>
  </si>
  <si>
    <t>043097</t>
    <phoneticPr fontId="2"/>
  </si>
  <si>
    <t>044081</t>
    <phoneticPr fontId="2"/>
  </si>
  <si>
    <t>087012</t>
  </si>
  <si>
    <t>併配全不可</t>
  </si>
  <si>
    <t>その他</t>
  </si>
  <si>
    <t>選挙全不可</t>
  </si>
  <si>
    <t>古紙不用品不可</t>
    <rPh sb="0" eb="2">
      <t>コシ</t>
    </rPh>
    <rPh sb="2" eb="5">
      <t>フヨウヒン</t>
    </rPh>
    <rPh sb="5" eb="7">
      <t>フカ</t>
    </rPh>
    <phoneticPr fontId="2"/>
  </si>
  <si>
    <t>流山市向小金１丁目２３９−１２</t>
  </si>
  <si>
    <t>管理人より連絡あり</t>
  </si>
  <si>
    <t>2023.01.16</t>
  </si>
  <si>
    <t>2023.12.19確認　併配OK</t>
  </si>
  <si>
    <t>6月よりパークホームズ小仲台置き配50部終了のため併配不可部数なし。</t>
  </si>
  <si>
    <t>分割の為</t>
    <rPh sb="0" eb="2">
      <t>ブンカツ</t>
    </rPh>
    <rPh sb="3" eb="4">
      <t>タメ</t>
    </rPh>
    <phoneticPr fontId="7"/>
  </si>
  <si>
    <t>配布区分</t>
    <rPh sb="0" eb="4">
      <t>ハイフクブン</t>
    </rPh>
    <phoneticPr fontId="2"/>
  </si>
  <si>
    <t>ハイホーム第２志津駅前</t>
    <rPh sb="5" eb="6">
      <t>ダイ</t>
    </rPh>
    <rPh sb="7" eb="9">
      <t>シヅ</t>
    </rPh>
    <rPh sb="9" eb="11">
      <t>エキマエ</t>
    </rPh>
    <phoneticPr fontId="1"/>
  </si>
  <si>
    <t>上志津1673-106</t>
    <rPh sb="0" eb="3">
      <t>カミシヅ</t>
    </rPh>
    <phoneticPr fontId="1"/>
  </si>
  <si>
    <t>管理人からお断り</t>
    <rPh sb="0" eb="3">
      <t>カンリニン</t>
    </rPh>
    <rPh sb="6" eb="7">
      <t>コトワ</t>
    </rPh>
    <phoneticPr fontId="1"/>
  </si>
  <si>
    <t>朝日パリオ勝田台</t>
    <rPh sb="0" eb="2">
      <t>アサヒ</t>
    </rPh>
    <rPh sb="5" eb="8">
      <t>カツタダイ</t>
    </rPh>
    <phoneticPr fontId="1"/>
  </si>
  <si>
    <t>佐倉市井野1529-1</t>
    <rPh sb="0" eb="3">
      <t>サクラシ</t>
    </rPh>
    <rPh sb="3" eb="5">
      <t>イノ</t>
    </rPh>
    <phoneticPr fontId="1"/>
  </si>
  <si>
    <t>2017.2.3</t>
  </si>
  <si>
    <t>ビオ・ウイング</t>
  </si>
  <si>
    <t>佐倉市宮ノ台6-5</t>
    <rPh sb="0" eb="3">
      <t>サクラシ</t>
    </rPh>
    <rPh sb="3" eb="4">
      <t>ミヤ</t>
    </rPh>
    <rPh sb="5" eb="6">
      <t>ダイ</t>
    </rPh>
    <phoneticPr fontId="1"/>
  </si>
  <si>
    <t>住人からクレーム</t>
    <rPh sb="0" eb="2">
      <t>ジュウニン</t>
    </rPh>
    <phoneticPr fontId="1"/>
  </si>
  <si>
    <t>2018.11.23</t>
  </si>
  <si>
    <t>プリスタレジデンス</t>
  </si>
  <si>
    <t>レィディアントシティ</t>
  </si>
  <si>
    <t>2014.10.16</t>
  </si>
  <si>
    <t>印西市中央南２丁目１</t>
  </si>
  <si>
    <t>2016.9.23</t>
  </si>
  <si>
    <t>ダイアパレスさくらグランド・キャスル</t>
  </si>
  <si>
    <t>佐倉市山崎１６６‐１</t>
  </si>
  <si>
    <t>2019.11.8</t>
  </si>
  <si>
    <t>2019.12.5</t>
  </si>
  <si>
    <t>2020.12.02</t>
  </si>
  <si>
    <t>船橋市海神3-26-8</t>
  </si>
  <si>
    <t>VARIANT G.</t>
  </si>
  <si>
    <t>2014.10.30</t>
  </si>
  <si>
    <t>2016.10.14</t>
  </si>
  <si>
    <t>ハイブリッジソシア</t>
  </si>
  <si>
    <t>2016.3.4</t>
  </si>
  <si>
    <t>取守</t>
  </si>
  <si>
    <t>ブランズシティ守谷</t>
  </si>
  <si>
    <t>守谷市ひがし野2-1</t>
  </si>
  <si>
    <t>2024.1.22</t>
  </si>
  <si>
    <t>シティテラス八千代緑が丘</t>
  </si>
  <si>
    <t>八千代市緑が丘西1丁目4-4</t>
  </si>
  <si>
    <t>2024.02.14</t>
  </si>
  <si>
    <t>藤崎６</t>
  </si>
  <si>
    <t>中央台1A</t>
  </si>
  <si>
    <t>023057</t>
  </si>
  <si>
    <t>中央台1B</t>
  </si>
  <si>
    <t>幸町１A</t>
  </si>
  <si>
    <t>040053</t>
  </si>
  <si>
    <t>幸町1B</t>
  </si>
  <si>
    <t>稲毛海岸2・3団</t>
  </si>
  <si>
    <t>040054</t>
  </si>
  <si>
    <t>稲毛海岸3団・高洲1</t>
  </si>
  <si>
    <t>千代田　1・2丁目</t>
  </si>
  <si>
    <t>044064</t>
  </si>
  <si>
    <t>小深町 C　　</t>
  </si>
  <si>
    <t>物井・もねの里3</t>
  </si>
  <si>
    <t>044083</t>
  </si>
  <si>
    <t>もねの里3</t>
  </si>
  <si>
    <t>045026</t>
  </si>
  <si>
    <t>046067</t>
  </si>
  <si>
    <t>大森町　Ｃ　（大森台自治会館）</t>
  </si>
  <si>
    <t>051118</t>
  </si>
  <si>
    <t>ちはら台西 １Ｂ ・ 西３</t>
  </si>
  <si>
    <t>052054</t>
  </si>
  <si>
    <t>大厩 Ａ</t>
  </si>
  <si>
    <t>066152</t>
  </si>
  <si>
    <t>駒木C</t>
  </si>
  <si>
    <t>087061</t>
  </si>
  <si>
    <t>弥生町</t>
  </si>
  <si>
    <t>087062</t>
  </si>
  <si>
    <t>八幡町</t>
  </si>
  <si>
    <t>松ヶ崎 ４A</t>
  </si>
  <si>
    <t>080092</t>
  </si>
  <si>
    <t>松ヶ崎 ４B</t>
  </si>
  <si>
    <t>津田沼</t>
    <rPh sb="0" eb="3">
      <t>ツダヌマ</t>
    </rPh>
    <phoneticPr fontId="3"/>
  </si>
  <si>
    <t>ペルル大久保弐番館</t>
    <rPh sb="3" eb="6">
      <t>オオクボ</t>
    </rPh>
    <rPh sb="6" eb="9">
      <t>ニバンカン</t>
    </rPh>
    <phoneticPr fontId="3"/>
  </si>
  <si>
    <t>本大久保5-6-30</t>
    <rPh sb="0" eb="4">
      <t>モトオオクボ</t>
    </rPh>
    <phoneticPr fontId="3"/>
  </si>
  <si>
    <t>管理人より</t>
    <rPh sb="0" eb="3">
      <t>カンリニン</t>
    </rPh>
    <phoneticPr fontId="3"/>
  </si>
  <si>
    <t>実籾4-1-3</t>
    <rPh sb="0" eb="2">
      <t>ミモミ</t>
    </rPh>
    <phoneticPr fontId="3"/>
  </si>
  <si>
    <t>フェアロージュ津田沼</t>
    <rPh sb="7" eb="10">
      <t>ツダヌマ</t>
    </rPh>
    <phoneticPr fontId="3"/>
  </si>
  <si>
    <t>習志野5-2-6～8</t>
    <rPh sb="0" eb="3">
      <t>ナラシノ</t>
    </rPh>
    <phoneticPr fontId="3"/>
  </si>
  <si>
    <t>東習志野4-2-5</t>
    <rPh sb="0" eb="1">
      <t>ヒガシ</t>
    </rPh>
    <rPh sb="1" eb="4">
      <t>ナラシノ</t>
    </rPh>
    <phoneticPr fontId="3"/>
  </si>
  <si>
    <t>パチンコのチラシは併配不可</t>
    <rPh sb="9" eb="11">
      <t>ヘイハイ</t>
    </rPh>
    <rPh sb="11" eb="13">
      <t>フカ</t>
    </rPh>
    <phoneticPr fontId="3"/>
  </si>
  <si>
    <t>ペルル東習志野</t>
    <rPh sb="3" eb="4">
      <t>ヒガシ</t>
    </rPh>
    <rPh sb="4" eb="7">
      <t>ナラシノ</t>
    </rPh>
    <phoneticPr fontId="3"/>
  </si>
  <si>
    <t>東習志野4-19-10</t>
    <rPh sb="0" eb="1">
      <t>ヒガシ</t>
    </rPh>
    <rPh sb="1" eb="4">
      <t>ナラシノ</t>
    </rPh>
    <phoneticPr fontId="3"/>
  </si>
  <si>
    <t>グランコート東習志野</t>
    <rPh sb="6" eb="7">
      <t>ヒガシ</t>
    </rPh>
    <rPh sb="7" eb="10">
      <t>ナラシノ</t>
    </rPh>
    <phoneticPr fontId="3"/>
  </si>
  <si>
    <t>東習志野4-17-2</t>
    <rPh sb="0" eb="1">
      <t>ヒガシ</t>
    </rPh>
    <rPh sb="1" eb="4">
      <t>ナラシノ</t>
    </rPh>
    <phoneticPr fontId="3"/>
  </si>
  <si>
    <t>ライオンズマンション習志野第1</t>
    <rPh sb="10" eb="13">
      <t>ナラシノ</t>
    </rPh>
    <rPh sb="13" eb="14">
      <t>ダイ</t>
    </rPh>
    <phoneticPr fontId="3"/>
  </si>
  <si>
    <t>東習志野4-15-1</t>
    <rPh sb="0" eb="1">
      <t>ヒガシ</t>
    </rPh>
    <rPh sb="1" eb="4">
      <t>ナラシノ</t>
    </rPh>
    <phoneticPr fontId="3"/>
  </si>
  <si>
    <t>ライオンズマンション習志野第2</t>
    <rPh sb="10" eb="13">
      <t>ナラシノ</t>
    </rPh>
    <rPh sb="13" eb="14">
      <t>ダイ</t>
    </rPh>
    <phoneticPr fontId="3"/>
  </si>
  <si>
    <t>東習志野4-15-2</t>
    <rPh sb="0" eb="1">
      <t>ヒガシ</t>
    </rPh>
    <rPh sb="1" eb="4">
      <t>ナラシノ</t>
    </rPh>
    <phoneticPr fontId="3"/>
  </si>
  <si>
    <t>プランドールIS　A棟</t>
    <rPh sb="10" eb="11">
      <t>トウ</t>
    </rPh>
    <phoneticPr fontId="3"/>
  </si>
  <si>
    <t>東習志野4-14-2</t>
    <rPh sb="0" eb="1">
      <t>ヒガシ</t>
    </rPh>
    <rPh sb="1" eb="4">
      <t>ナラシノ</t>
    </rPh>
    <phoneticPr fontId="3"/>
  </si>
  <si>
    <t>プランドールIS　B棟</t>
    <rPh sb="10" eb="11">
      <t>トウ</t>
    </rPh>
    <phoneticPr fontId="3"/>
  </si>
  <si>
    <t>ガーデン習志野台</t>
    <rPh sb="4" eb="8">
      <t>ナラシノダイ</t>
    </rPh>
    <phoneticPr fontId="3"/>
  </si>
  <si>
    <t>習志野台1-22-1</t>
    <rPh sb="0" eb="4">
      <t>ナラシノダイ</t>
    </rPh>
    <phoneticPr fontId="3"/>
  </si>
  <si>
    <t>管理人からお断り</t>
    <rPh sb="0" eb="3">
      <t>カンリニン</t>
    </rPh>
    <rPh sb="6" eb="7">
      <t>コトワ</t>
    </rPh>
    <phoneticPr fontId="3"/>
  </si>
  <si>
    <t>プランヴェール北習志野</t>
    <rPh sb="7" eb="11">
      <t>キタナラシノ</t>
    </rPh>
    <phoneticPr fontId="3"/>
  </si>
  <si>
    <t>習志野台1-32-20</t>
    <rPh sb="0" eb="4">
      <t>ナラシノダイ</t>
    </rPh>
    <phoneticPr fontId="3"/>
  </si>
  <si>
    <t>ダイアパレス高根台</t>
    <rPh sb="6" eb="9">
      <t>タカネダイ</t>
    </rPh>
    <phoneticPr fontId="3"/>
  </si>
  <si>
    <t>船橋市高根台1-20</t>
    <rPh sb="0" eb="2">
      <t>フナバシ</t>
    </rPh>
    <rPh sb="2" eb="3">
      <t>シ</t>
    </rPh>
    <rPh sb="3" eb="6">
      <t>タカネダイ</t>
    </rPh>
    <phoneticPr fontId="3"/>
  </si>
  <si>
    <t>折り込み対応</t>
    <rPh sb="0" eb="1">
      <t>オ</t>
    </rPh>
    <rPh sb="2" eb="3">
      <t>コ</t>
    </rPh>
    <rPh sb="4" eb="6">
      <t>タイオウ</t>
    </rPh>
    <phoneticPr fontId="3"/>
  </si>
  <si>
    <t>ジェイステイ船橋高根台</t>
    <rPh sb="6" eb="8">
      <t>フナバシ</t>
    </rPh>
    <rPh sb="8" eb="11">
      <t>タカネダイ</t>
    </rPh>
    <phoneticPr fontId="3"/>
  </si>
  <si>
    <t>船橋市高根台1-11-1</t>
    <rPh sb="0" eb="3">
      <t>フナバシシ</t>
    </rPh>
    <rPh sb="3" eb="6">
      <t>タカネダイ</t>
    </rPh>
    <phoneticPr fontId="3"/>
  </si>
  <si>
    <t>ドラゴンマンション津田沼ヒルズ壱番館</t>
    <rPh sb="9" eb="12">
      <t>ツダヌマ</t>
    </rPh>
    <rPh sb="15" eb="18">
      <t>イチバンカン</t>
    </rPh>
    <phoneticPr fontId="3"/>
  </si>
  <si>
    <t>前原西2-31-21</t>
    <rPh sb="0" eb="2">
      <t>マエバラ</t>
    </rPh>
    <rPh sb="2" eb="3">
      <t>ニシ</t>
    </rPh>
    <phoneticPr fontId="3"/>
  </si>
  <si>
    <t>前原西2-32-13</t>
    <rPh sb="0" eb="2">
      <t>マエバラ</t>
    </rPh>
    <rPh sb="2" eb="3">
      <t>ニシ</t>
    </rPh>
    <phoneticPr fontId="3"/>
  </si>
  <si>
    <t>津田沼国竿パレス</t>
    <rPh sb="0" eb="3">
      <t>ツダヌマ</t>
    </rPh>
    <rPh sb="3" eb="4">
      <t>コク</t>
    </rPh>
    <rPh sb="4" eb="5">
      <t>サオ</t>
    </rPh>
    <phoneticPr fontId="3"/>
  </si>
  <si>
    <t>前原東4-1-2</t>
    <rPh sb="0" eb="2">
      <t>マエバラ</t>
    </rPh>
    <rPh sb="2" eb="3">
      <t>ヒガシ</t>
    </rPh>
    <phoneticPr fontId="3"/>
  </si>
  <si>
    <t>ベルシュ津田沼</t>
    <rPh sb="4" eb="7">
      <t>ツダヌマ</t>
    </rPh>
    <phoneticPr fontId="3"/>
  </si>
  <si>
    <t>飯山満町2-382-1</t>
    <rPh sb="0" eb="3">
      <t>ハサマ</t>
    </rPh>
    <rPh sb="3" eb="4">
      <t>チョウ</t>
    </rPh>
    <phoneticPr fontId="3"/>
  </si>
  <si>
    <t>第２ファーレ市原</t>
    <rPh sb="0" eb="1">
      <t>ダイ</t>
    </rPh>
    <rPh sb="6" eb="8">
      <t>イチハラ</t>
    </rPh>
    <phoneticPr fontId="3"/>
  </si>
  <si>
    <t>幕張本郷1-11-8</t>
    <rPh sb="0" eb="4">
      <t>マクハリホンゴウ</t>
    </rPh>
    <phoneticPr fontId="3"/>
  </si>
  <si>
    <t>エヴァーグリーン幕張本郷</t>
    <rPh sb="8" eb="12">
      <t>マクハリホンゴウ</t>
    </rPh>
    <phoneticPr fontId="3"/>
  </si>
  <si>
    <t>幕張本郷1-16-11</t>
    <rPh sb="0" eb="4">
      <t>マクハリホンゴウ</t>
    </rPh>
    <phoneticPr fontId="3"/>
  </si>
  <si>
    <t>オーベル幕張本郷</t>
    <rPh sb="4" eb="8">
      <t>マクハリホンゴウ</t>
    </rPh>
    <phoneticPr fontId="3"/>
  </si>
  <si>
    <t>幕張本郷7-11-11</t>
    <rPh sb="0" eb="4">
      <t>マクハリホンゴウ</t>
    </rPh>
    <phoneticPr fontId="3"/>
  </si>
  <si>
    <t>幕張ファミールハイツ</t>
    <rPh sb="0" eb="2">
      <t>マクハリ</t>
    </rPh>
    <phoneticPr fontId="3"/>
  </si>
  <si>
    <t>幕張町5-417-16</t>
    <rPh sb="0" eb="3">
      <t>マクハリチョウ</t>
    </rPh>
    <phoneticPr fontId="3"/>
  </si>
  <si>
    <t>エステシティ海浜幕張</t>
    <rPh sb="6" eb="8">
      <t>カイヒン</t>
    </rPh>
    <rPh sb="8" eb="10">
      <t>マクハリ</t>
    </rPh>
    <phoneticPr fontId="3"/>
  </si>
  <si>
    <t>幕張町5-417-17</t>
    <rPh sb="0" eb="2">
      <t>マクハリ</t>
    </rPh>
    <rPh sb="2" eb="3">
      <t>チョウ</t>
    </rPh>
    <phoneticPr fontId="3"/>
  </si>
  <si>
    <t>パティオス11番街</t>
    <rPh sb="7" eb="9">
      <t>バンガイ</t>
    </rPh>
    <phoneticPr fontId="3"/>
  </si>
  <si>
    <t>打瀬2-14</t>
    <rPh sb="0" eb="2">
      <t>ウタセ</t>
    </rPh>
    <phoneticPr fontId="3"/>
  </si>
  <si>
    <t>11番街</t>
    <rPh sb="2" eb="4">
      <t>バンガイ</t>
    </rPh>
    <phoneticPr fontId="3"/>
  </si>
  <si>
    <t>成田</t>
    <rPh sb="0" eb="2">
      <t>ナリタ</t>
    </rPh>
    <phoneticPr fontId="3"/>
  </si>
  <si>
    <t>ネオハイツ成田</t>
    <rPh sb="5" eb="7">
      <t>ナリタ</t>
    </rPh>
    <phoneticPr fontId="3"/>
  </si>
  <si>
    <t>冨里市日吉倉13-16</t>
    <rPh sb="0" eb="3">
      <t>トミサトシ</t>
    </rPh>
    <rPh sb="3" eb="6">
      <t>ヒヨシクラ</t>
    </rPh>
    <phoneticPr fontId="3"/>
  </si>
  <si>
    <t>管理人さんからストップ⇒2022.5併配可能へ</t>
    <rPh sb="0" eb="3">
      <t>カンリニン</t>
    </rPh>
    <rPh sb="18" eb="20">
      <t>ヘイハイ</t>
    </rPh>
    <rPh sb="20" eb="22">
      <t>カノウ</t>
    </rPh>
    <phoneticPr fontId="3"/>
  </si>
  <si>
    <t>白井市笹塚2-5-1・2</t>
    <rPh sb="0" eb="2">
      <t>シロイ</t>
    </rPh>
    <rPh sb="2" eb="3">
      <t>シ</t>
    </rPh>
    <rPh sb="3" eb="5">
      <t>ササヅカ</t>
    </rPh>
    <phoneticPr fontId="3"/>
  </si>
  <si>
    <t>併配不可</t>
    <rPh sb="0" eb="2">
      <t>ヘイハイ</t>
    </rPh>
    <rPh sb="2" eb="4">
      <t>フカ</t>
    </rPh>
    <phoneticPr fontId="3"/>
  </si>
  <si>
    <t>印西市原2-1</t>
    <rPh sb="0" eb="3">
      <t>インザイシ</t>
    </rPh>
    <rPh sb="3" eb="4">
      <t>ハラ</t>
    </rPh>
    <phoneticPr fontId="3"/>
  </si>
  <si>
    <t>エストリオいには野</t>
    <rPh sb="8" eb="9">
      <t>ノ</t>
    </rPh>
    <phoneticPr fontId="3"/>
  </si>
  <si>
    <t>印西市若萩1</t>
    <rPh sb="0" eb="3">
      <t>インザイシ</t>
    </rPh>
    <rPh sb="3" eb="4">
      <t>ワカ</t>
    </rPh>
    <rPh sb="4" eb="5">
      <t>ハギ</t>
    </rPh>
    <phoneticPr fontId="3"/>
  </si>
  <si>
    <t>管理人さんからストップ</t>
    <rPh sb="0" eb="3">
      <t>カンリニン</t>
    </rPh>
    <phoneticPr fontId="3"/>
  </si>
  <si>
    <t>ローレルスクエア千葉NT中央</t>
    <rPh sb="8" eb="10">
      <t>チバ</t>
    </rPh>
    <rPh sb="12" eb="14">
      <t>チュウオウ</t>
    </rPh>
    <phoneticPr fontId="3"/>
  </si>
  <si>
    <t>印西市戸神台1-2-1</t>
    <rPh sb="2" eb="3">
      <t>シ</t>
    </rPh>
    <rPh sb="3" eb="4">
      <t>ト</t>
    </rPh>
    <rPh sb="4" eb="5">
      <t>カミ</t>
    </rPh>
    <rPh sb="5" eb="6">
      <t>ダイ</t>
    </rPh>
    <phoneticPr fontId="3"/>
  </si>
  <si>
    <t>サングランデ印西牧の原ドアシティ</t>
    <rPh sb="6" eb="8">
      <t>インザイ</t>
    </rPh>
    <rPh sb="8" eb="9">
      <t>マキ</t>
    </rPh>
    <rPh sb="10" eb="11">
      <t>ハラ</t>
    </rPh>
    <phoneticPr fontId="3"/>
  </si>
  <si>
    <t>印西市原3-2</t>
    <rPh sb="3" eb="4">
      <t>ハラ</t>
    </rPh>
    <phoneticPr fontId="3"/>
  </si>
  <si>
    <t>ロイヤルレジデンスA棟,B棟</t>
    <rPh sb="10" eb="11">
      <t>トウ</t>
    </rPh>
    <rPh sb="13" eb="14">
      <t>トウ</t>
    </rPh>
    <phoneticPr fontId="3"/>
  </si>
  <si>
    <t>成田市並木町145-7</t>
    <rPh sb="0" eb="3">
      <t>ナリタシ</t>
    </rPh>
    <rPh sb="3" eb="5">
      <t>ナミキ</t>
    </rPh>
    <rPh sb="5" eb="6">
      <t>チョウ</t>
    </rPh>
    <phoneticPr fontId="3"/>
  </si>
  <si>
    <t>エバーグリーンテラス佐倉</t>
    <rPh sb="10" eb="12">
      <t>サクラ</t>
    </rPh>
    <phoneticPr fontId="3"/>
  </si>
  <si>
    <t>佐倉市鏑木町1161-5</t>
    <rPh sb="3" eb="6">
      <t>カブラギマチ</t>
    </rPh>
    <phoneticPr fontId="3"/>
  </si>
  <si>
    <t>船橋</t>
    <rPh sb="0" eb="2">
      <t>フナバシ</t>
    </rPh>
    <phoneticPr fontId="3"/>
  </si>
  <si>
    <t>パークホームズ船橋海神の丘</t>
    <rPh sb="7" eb="9">
      <t>フナバシ</t>
    </rPh>
    <rPh sb="9" eb="11">
      <t>カイジン</t>
    </rPh>
    <rPh sb="12" eb="13">
      <t>オカ</t>
    </rPh>
    <phoneticPr fontId="3"/>
  </si>
  <si>
    <t>市川</t>
    <rPh sb="0" eb="2">
      <t>イチカワ</t>
    </rPh>
    <phoneticPr fontId="3"/>
  </si>
  <si>
    <t>船橋市葛飾町2-383-1</t>
    <rPh sb="0" eb="3">
      <t>フナバシシ</t>
    </rPh>
    <rPh sb="3" eb="6">
      <t>カツシカチョウ</t>
    </rPh>
    <phoneticPr fontId="3"/>
  </si>
  <si>
    <t>イニシア西船橋</t>
    <rPh sb="4" eb="7">
      <t>ニシフナバシ</t>
    </rPh>
    <phoneticPr fontId="3"/>
  </si>
  <si>
    <t>船橋市葛飾町2-426</t>
    <rPh sb="0" eb="3">
      <t>フナバシシ</t>
    </rPh>
    <rPh sb="3" eb="6">
      <t>カツシカチョウ</t>
    </rPh>
    <phoneticPr fontId="3"/>
  </si>
  <si>
    <t>船橋</t>
    <rPh sb="0" eb="2">
      <t>フ</t>
    </rPh>
    <phoneticPr fontId="3"/>
  </si>
  <si>
    <t>ルモン西船橋</t>
    <rPh sb="3" eb="4">
      <t>ニシ</t>
    </rPh>
    <rPh sb="4" eb="6">
      <t>フ</t>
    </rPh>
    <phoneticPr fontId="3"/>
  </si>
  <si>
    <t>船橋市海神町南1-1642</t>
    <rPh sb="0" eb="2">
      <t>フ</t>
    </rPh>
    <rPh sb="2" eb="3">
      <t>シ</t>
    </rPh>
    <rPh sb="3" eb="6">
      <t>カイジンチョウ</t>
    </rPh>
    <rPh sb="6" eb="7">
      <t>ミナミ</t>
    </rPh>
    <phoneticPr fontId="3"/>
  </si>
  <si>
    <t>船橋市西船3-7-6</t>
    <rPh sb="0" eb="3">
      <t>フナバシシ</t>
    </rPh>
    <rPh sb="3" eb="4">
      <t>ニシ</t>
    </rPh>
    <rPh sb="4" eb="5">
      <t>フナ</t>
    </rPh>
    <phoneticPr fontId="3"/>
  </si>
  <si>
    <t>びゅうパルク下総中山</t>
    <rPh sb="6" eb="8">
      <t>シモウサ</t>
    </rPh>
    <rPh sb="8" eb="10">
      <t>ナカヤマ</t>
    </rPh>
    <phoneticPr fontId="3"/>
  </si>
  <si>
    <t>二子町502-5</t>
    <rPh sb="0" eb="3">
      <t>フタゴチョウ</t>
    </rPh>
    <phoneticPr fontId="3"/>
  </si>
  <si>
    <t>中山ロイヤルマンション</t>
    <rPh sb="0" eb="2">
      <t>ナカヤマ</t>
    </rPh>
    <phoneticPr fontId="3"/>
  </si>
  <si>
    <t>二子町531-1</t>
    <rPh sb="0" eb="3">
      <t>フタゴチョウ</t>
    </rPh>
    <phoneticPr fontId="3"/>
  </si>
  <si>
    <t>二子町545-1</t>
    <rPh sb="0" eb="3">
      <t>フタゴチョウ</t>
    </rPh>
    <phoneticPr fontId="3"/>
  </si>
  <si>
    <t>エクレール西船橋</t>
    <rPh sb="5" eb="6">
      <t>ニシ</t>
    </rPh>
    <rPh sb="6" eb="8">
      <t>フ</t>
    </rPh>
    <phoneticPr fontId="3"/>
  </si>
  <si>
    <t>船橋市小作3-1-15</t>
    <rPh sb="0" eb="2">
      <t>フ</t>
    </rPh>
    <rPh sb="2" eb="3">
      <t>シ</t>
    </rPh>
    <rPh sb="3" eb="5">
      <t>コサク</t>
    </rPh>
    <phoneticPr fontId="3"/>
  </si>
  <si>
    <t>管理人からお断り</t>
    <rPh sb="6" eb="7">
      <t>コトワ</t>
    </rPh>
    <phoneticPr fontId="3"/>
  </si>
  <si>
    <t>ソライエ船橋塚田</t>
    <rPh sb="4" eb="6">
      <t>フ</t>
    </rPh>
    <rPh sb="6" eb="8">
      <t>ツカダ</t>
    </rPh>
    <phoneticPr fontId="3"/>
  </si>
  <si>
    <t>船橋市北本町2-38-1</t>
    <rPh sb="0" eb="2">
      <t>フ</t>
    </rPh>
    <rPh sb="2" eb="3">
      <t>シ</t>
    </rPh>
    <rPh sb="3" eb="4">
      <t>キタ</t>
    </rPh>
    <rPh sb="4" eb="5">
      <t>ホン</t>
    </rPh>
    <rPh sb="5" eb="6">
      <t>チョウ</t>
    </rPh>
    <phoneticPr fontId="3"/>
  </si>
  <si>
    <t>ライオンズプラザ船橋本町</t>
    <rPh sb="8" eb="12">
      <t>フナバシホンチョウ</t>
    </rPh>
    <phoneticPr fontId="3"/>
  </si>
  <si>
    <t>船橋市本町4-40-21</t>
    <rPh sb="0" eb="3">
      <t>フナバシシ</t>
    </rPh>
    <rPh sb="3" eb="5">
      <t>ホンチョウ</t>
    </rPh>
    <phoneticPr fontId="3"/>
  </si>
  <si>
    <t>理事会長からpkpと割</t>
    <rPh sb="0" eb="4">
      <t>リジカイチョウ</t>
    </rPh>
    <rPh sb="10" eb="11">
      <t>ワリ</t>
    </rPh>
    <phoneticPr fontId="3"/>
  </si>
  <si>
    <t>シティホームズ船橋本町</t>
    <rPh sb="7" eb="9">
      <t>フ</t>
    </rPh>
    <rPh sb="9" eb="10">
      <t>ホン</t>
    </rPh>
    <rPh sb="10" eb="11">
      <t>チョウ</t>
    </rPh>
    <phoneticPr fontId="3"/>
  </si>
  <si>
    <t>船橋市本町5-2-12</t>
    <rPh sb="0" eb="2">
      <t>フ</t>
    </rPh>
    <rPh sb="2" eb="3">
      <t>シ</t>
    </rPh>
    <rPh sb="3" eb="4">
      <t>ホン</t>
    </rPh>
    <rPh sb="4" eb="5">
      <t>チョウ</t>
    </rPh>
    <phoneticPr fontId="3"/>
  </si>
  <si>
    <t>船橋花輪グランドハイツ</t>
    <rPh sb="0" eb="2">
      <t>フ</t>
    </rPh>
    <rPh sb="2" eb="4">
      <t>ハナワ</t>
    </rPh>
    <phoneticPr fontId="3"/>
  </si>
  <si>
    <t>船橋市宮本9-7-1</t>
    <rPh sb="0" eb="2">
      <t>フ</t>
    </rPh>
    <rPh sb="2" eb="3">
      <t>シ</t>
    </rPh>
    <rPh sb="3" eb="5">
      <t>ミヤモト</t>
    </rPh>
    <phoneticPr fontId="3"/>
  </si>
  <si>
    <t>併配不可</t>
    <rPh sb="0" eb="1">
      <t>ヘイ</t>
    </rPh>
    <rPh sb="1" eb="2">
      <t>ハイ</t>
    </rPh>
    <rPh sb="2" eb="4">
      <t>フカ</t>
    </rPh>
    <phoneticPr fontId="3"/>
  </si>
  <si>
    <t>コスモ船橋滝不動</t>
    <rPh sb="3" eb="5">
      <t>フナバシ</t>
    </rPh>
    <rPh sb="5" eb="8">
      <t>タキフドウ</t>
    </rPh>
    <phoneticPr fontId="3"/>
  </si>
  <si>
    <t>南三咲3-22-15</t>
    <rPh sb="0" eb="1">
      <t>ミナミ</t>
    </rPh>
    <rPh sb="1" eb="3">
      <t>ミサキ</t>
    </rPh>
    <phoneticPr fontId="3"/>
  </si>
  <si>
    <t>管理人さんより拒否</t>
    <rPh sb="0" eb="3">
      <t>カンリニン</t>
    </rPh>
    <rPh sb="7" eb="9">
      <t>キョヒ</t>
    </rPh>
    <phoneticPr fontId="3"/>
  </si>
  <si>
    <t>レクセルマンション高根公団</t>
    <rPh sb="9" eb="11">
      <t>タカネ</t>
    </rPh>
    <rPh sb="11" eb="13">
      <t>コウダン</t>
    </rPh>
    <phoneticPr fontId="3"/>
  </si>
  <si>
    <t>南三咲4-6-1</t>
    <rPh sb="0" eb="1">
      <t>ミナミ</t>
    </rPh>
    <rPh sb="1" eb="3">
      <t>ミサキ</t>
    </rPh>
    <phoneticPr fontId="3"/>
  </si>
  <si>
    <t>管理人よりお断り</t>
    <rPh sb="0" eb="3">
      <t>カンリニン</t>
    </rPh>
    <rPh sb="6" eb="7">
      <t>コトワ</t>
    </rPh>
    <phoneticPr fontId="3"/>
  </si>
  <si>
    <t>鎌ヶ谷市北中沢1-14-3</t>
    <rPh sb="0" eb="4">
      <t>カマガヤシ</t>
    </rPh>
    <rPh sb="4" eb="7">
      <t>キタナカザワ</t>
    </rPh>
    <phoneticPr fontId="3"/>
  </si>
  <si>
    <t>ネオハイツ鎌ヶ谷弐番館</t>
    <rPh sb="5" eb="8">
      <t>カマガヤ</t>
    </rPh>
    <rPh sb="8" eb="11">
      <t>ニバンカン</t>
    </rPh>
    <phoneticPr fontId="3"/>
  </si>
  <si>
    <t>東道野辺3-17-50</t>
    <rPh sb="0" eb="4">
      <t>ヒガシミチノベ</t>
    </rPh>
    <phoneticPr fontId="3"/>
  </si>
  <si>
    <t>市川市八幡2-15-10</t>
    <rPh sb="0" eb="3">
      <t>イチカワシ</t>
    </rPh>
    <rPh sb="3" eb="5">
      <t>ヤワタ</t>
    </rPh>
    <phoneticPr fontId="3"/>
  </si>
  <si>
    <t>管理課主任さんより、商業施設のため不可</t>
    <rPh sb="10" eb="12">
      <t>ショウギョウ</t>
    </rPh>
    <rPh sb="12" eb="14">
      <t>シセツ</t>
    </rPh>
    <rPh sb="17" eb="19">
      <t>フカ</t>
    </rPh>
    <phoneticPr fontId="3"/>
  </si>
  <si>
    <t>三菱UFJ信託BK</t>
    <rPh sb="0" eb="2">
      <t>ミツビシ</t>
    </rPh>
    <rPh sb="5" eb="7">
      <t>シンタク</t>
    </rPh>
    <phoneticPr fontId="3"/>
  </si>
  <si>
    <t>市川市八幡2-6-15</t>
    <rPh sb="0" eb="3">
      <t>イチカワシ</t>
    </rPh>
    <rPh sb="3" eb="5">
      <t>ヤワタ</t>
    </rPh>
    <phoneticPr fontId="3"/>
  </si>
  <si>
    <t>新聞のみｶｳﾝﾀｰ置き</t>
    <rPh sb="0" eb="2">
      <t>シンブン</t>
    </rPh>
    <rPh sb="9" eb="10">
      <t>オ</t>
    </rPh>
    <phoneticPr fontId="3"/>
  </si>
  <si>
    <t>船橋市本中山6-9-2</t>
    <rPh sb="0" eb="3">
      <t>フナバシシ</t>
    </rPh>
    <rPh sb="3" eb="6">
      <t>モトナカヤマ</t>
    </rPh>
    <phoneticPr fontId="3"/>
  </si>
  <si>
    <t>管理会社より</t>
    <rPh sb="0" eb="2">
      <t>カンリ</t>
    </rPh>
    <rPh sb="2" eb="4">
      <t>カイシャ</t>
    </rPh>
    <phoneticPr fontId="3"/>
  </si>
  <si>
    <t>松戸</t>
    <rPh sb="0" eb="2">
      <t>マツド</t>
    </rPh>
    <phoneticPr fontId="3"/>
  </si>
  <si>
    <t>ソフィア松戸</t>
    <rPh sb="4" eb="6">
      <t>マツド</t>
    </rPh>
    <phoneticPr fontId="3"/>
  </si>
  <si>
    <t>松戸市小山711-3</t>
    <rPh sb="0" eb="3">
      <t>マツドシ</t>
    </rPh>
    <rPh sb="3" eb="5">
      <t>コヤマ</t>
    </rPh>
    <phoneticPr fontId="3"/>
  </si>
  <si>
    <t>千葉</t>
    <rPh sb="0" eb="2">
      <t>チバ</t>
    </rPh>
    <phoneticPr fontId="3"/>
  </si>
  <si>
    <t>検見川ガーデンハイツ(2020.2.7から併配可へ）</t>
    <rPh sb="0" eb="3">
      <t>ケミガワ</t>
    </rPh>
    <rPh sb="21" eb="23">
      <t>ヘイハイ</t>
    </rPh>
    <rPh sb="23" eb="24">
      <t>カ</t>
    </rPh>
    <phoneticPr fontId="3"/>
  </si>
  <si>
    <t>260部　管理人より</t>
    <rPh sb="3" eb="4">
      <t>ブ</t>
    </rPh>
    <rPh sb="5" eb="8">
      <t>カンリニン</t>
    </rPh>
    <phoneticPr fontId="3"/>
  </si>
  <si>
    <t>170部　配布不可に</t>
    <rPh sb="3" eb="4">
      <t>ブ</t>
    </rPh>
    <rPh sb="5" eb="7">
      <t>ハイフ</t>
    </rPh>
    <rPh sb="7" eb="9">
      <t>フカ</t>
    </rPh>
    <phoneticPr fontId="3"/>
  </si>
  <si>
    <t>コスモ新検見川2</t>
    <rPh sb="3" eb="7">
      <t>シンケミガワ</t>
    </rPh>
    <phoneticPr fontId="3"/>
  </si>
  <si>
    <t>花見川区朝日ヶ丘3-23-1</t>
    <rPh sb="0" eb="4">
      <t>ハナミガワク</t>
    </rPh>
    <rPh sb="4" eb="8">
      <t>アサヒガオカ</t>
    </rPh>
    <phoneticPr fontId="3"/>
  </si>
  <si>
    <t>ヴィルフォーレ稲毛</t>
    <rPh sb="7" eb="9">
      <t>イナゲ</t>
    </rPh>
    <phoneticPr fontId="3"/>
  </si>
  <si>
    <t>稲毛区長沼原町317-1</t>
    <rPh sb="0" eb="2">
      <t>イナゲ</t>
    </rPh>
    <rPh sb="2" eb="3">
      <t>ク</t>
    </rPh>
    <rPh sb="3" eb="5">
      <t>ナガヌマ</t>
    </rPh>
    <rPh sb="5" eb="6">
      <t>ハラ</t>
    </rPh>
    <rPh sb="6" eb="7">
      <t>マチ</t>
    </rPh>
    <phoneticPr fontId="3"/>
  </si>
  <si>
    <t>稲毛区園生町1351-1</t>
    <rPh sb="0" eb="3">
      <t>イナゲク</t>
    </rPh>
    <rPh sb="3" eb="4">
      <t>ソノ</t>
    </rPh>
    <rPh sb="4" eb="5">
      <t>セイ</t>
    </rPh>
    <rPh sb="5" eb="6">
      <t>マチ</t>
    </rPh>
    <phoneticPr fontId="3"/>
  </si>
  <si>
    <t>ウィズ稲毛</t>
    <rPh sb="3" eb="5">
      <t>イナゲ</t>
    </rPh>
    <phoneticPr fontId="3"/>
  </si>
  <si>
    <t>稲毛区園生町1366-1</t>
    <rPh sb="0" eb="3">
      <t>イナゲク</t>
    </rPh>
    <rPh sb="3" eb="4">
      <t>ソノ</t>
    </rPh>
    <rPh sb="4" eb="5">
      <t>セイ</t>
    </rPh>
    <rPh sb="5" eb="6">
      <t>マチ</t>
    </rPh>
    <phoneticPr fontId="3"/>
  </si>
  <si>
    <t>ルネサンスアリーナ稲毛</t>
    <rPh sb="9" eb="11">
      <t>イナゲ</t>
    </rPh>
    <phoneticPr fontId="3"/>
  </si>
  <si>
    <t>稲毛区園生町1312-1</t>
    <rPh sb="0" eb="3">
      <t>イナゲク</t>
    </rPh>
    <rPh sb="3" eb="4">
      <t>ソノ</t>
    </rPh>
    <rPh sb="4" eb="5">
      <t>セイ</t>
    </rPh>
    <rPh sb="5" eb="6">
      <t>マチ</t>
    </rPh>
    <phoneticPr fontId="3"/>
  </si>
  <si>
    <t>稲毛区園生町1340-1</t>
    <rPh sb="0" eb="3">
      <t>イナゲク</t>
    </rPh>
    <rPh sb="3" eb="4">
      <t>ソノ</t>
    </rPh>
    <rPh sb="4" eb="5">
      <t>セイ</t>
    </rPh>
    <rPh sb="5" eb="6">
      <t>マチ</t>
    </rPh>
    <phoneticPr fontId="3"/>
  </si>
  <si>
    <t>サンクレイドル稲毛</t>
    <rPh sb="7" eb="9">
      <t>イナゲ</t>
    </rPh>
    <phoneticPr fontId="3"/>
  </si>
  <si>
    <t>稲毛区園生町1325-8</t>
    <rPh sb="0" eb="3">
      <t>イナゲク</t>
    </rPh>
    <rPh sb="3" eb="4">
      <t>ソノ</t>
    </rPh>
    <rPh sb="4" eb="5">
      <t>セイ</t>
    </rPh>
    <rPh sb="5" eb="6">
      <t>マチ</t>
    </rPh>
    <phoneticPr fontId="3"/>
  </si>
  <si>
    <t>ユービセーヌ西千葉</t>
    <rPh sb="6" eb="7">
      <t>ニシ</t>
    </rPh>
    <rPh sb="7" eb="9">
      <t>チバ</t>
    </rPh>
    <phoneticPr fontId="3"/>
  </si>
  <si>
    <t>稲毛区轟町3-6-9</t>
    <rPh sb="0" eb="3">
      <t>イナゲク</t>
    </rPh>
    <rPh sb="3" eb="4">
      <t>トドロキ</t>
    </rPh>
    <rPh sb="4" eb="5">
      <t>マチ</t>
    </rPh>
    <phoneticPr fontId="3"/>
  </si>
  <si>
    <t>轟公務員住宅1～3</t>
    <rPh sb="0" eb="1">
      <t>トドロキ</t>
    </rPh>
    <rPh sb="1" eb="4">
      <t>コウムイン</t>
    </rPh>
    <rPh sb="4" eb="6">
      <t>ジュウタク</t>
    </rPh>
    <phoneticPr fontId="3"/>
  </si>
  <si>
    <t>稲毛区轟町3-1-1～3</t>
    <rPh sb="0" eb="3">
      <t>イナゲク</t>
    </rPh>
    <rPh sb="3" eb="4">
      <t>トドロキ</t>
    </rPh>
    <rPh sb="4" eb="5">
      <t>マチ</t>
    </rPh>
    <phoneticPr fontId="3"/>
  </si>
  <si>
    <t>併配不可⇒パチンコのみ不可</t>
    <rPh sb="0" eb="1">
      <t>ヘイ</t>
    </rPh>
    <rPh sb="1" eb="2">
      <t>ハイ</t>
    </rPh>
    <rPh sb="2" eb="4">
      <t>フカ</t>
    </rPh>
    <rPh sb="11" eb="13">
      <t>フカ</t>
    </rPh>
    <phoneticPr fontId="3"/>
  </si>
  <si>
    <t>2021.12.23</t>
  </si>
  <si>
    <t>ウェリス稲毛</t>
    <rPh sb="4" eb="6">
      <t>イナゲ</t>
    </rPh>
    <phoneticPr fontId="3"/>
  </si>
  <si>
    <t>稲毛区稲毛東4-5-1</t>
    <rPh sb="0" eb="3">
      <t>イナゲク</t>
    </rPh>
    <rPh sb="3" eb="5">
      <t>イナゲ</t>
    </rPh>
    <rPh sb="5" eb="6">
      <t>ヒガシ</t>
    </rPh>
    <phoneticPr fontId="3"/>
  </si>
  <si>
    <t>ｴｸｾﾚﾝﾄ都賀駅前ﾌﾟﾗｻﾞ</t>
    <rPh sb="6" eb="8">
      <t>ツガ</t>
    </rPh>
    <rPh sb="8" eb="10">
      <t>エキマエ</t>
    </rPh>
    <phoneticPr fontId="3"/>
  </si>
  <si>
    <t>都賀3-23-2</t>
    <rPh sb="0" eb="2">
      <t>ツガ</t>
    </rPh>
    <phoneticPr fontId="3"/>
  </si>
  <si>
    <t>2016.9・1/併配不可</t>
    <rPh sb="9" eb="10">
      <t>ヘイ</t>
    </rPh>
    <rPh sb="10" eb="11">
      <t>ハイ</t>
    </rPh>
    <rPh sb="11" eb="13">
      <t>フカ</t>
    </rPh>
    <phoneticPr fontId="3"/>
  </si>
  <si>
    <t>若葉区若松町442-2</t>
    <rPh sb="0" eb="3">
      <t>ワカバク</t>
    </rPh>
    <rPh sb="3" eb="5">
      <t>ワカマツ</t>
    </rPh>
    <rPh sb="5" eb="6">
      <t>マチ</t>
    </rPh>
    <phoneticPr fontId="3"/>
  </si>
  <si>
    <t>2016.11.25　⇒折込不可</t>
    <rPh sb="12" eb="16">
      <t>オリコミフカ</t>
    </rPh>
    <phoneticPr fontId="3"/>
  </si>
  <si>
    <t>ｴｽﾃｽｸｴｱ四街道</t>
    <rPh sb="7" eb="10">
      <t>ヨツカイドウ</t>
    </rPh>
    <phoneticPr fontId="3"/>
  </si>
  <si>
    <t>四街道市大日376-27</t>
    <rPh sb="0" eb="3">
      <t>ヨツカイドウ</t>
    </rPh>
    <rPh sb="3" eb="4">
      <t>シ</t>
    </rPh>
    <rPh sb="4" eb="6">
      <t>ダイニチ</t>
    </rPh>
    <phoneticPr fontId="3"/>
  </si>
  <si>
    <t>アーテージ西千葉</t>
    <rPh sb="5" eb="6">
      <t>ニシ</t>
    </rPh>
    <rPh sb="6" eb="8">
      <t>チバ</t>
    </rPh>
    <phoneticPr fontId="3"/>
  </si>
  <si>
    <t>千葉市中央区春日2-26-4</t>
    <rPh sb="3" eb="6">
      <t>チュウオウク</t>
    </rPh>
    <rPh sb="6" eb="8">
      <t>カスガ</t>
    </rPh>
    <phoneticPr fontId="3"/>
  </si>
  <si>
    <t>ライトコート春日</t>
    <rPh sb="6" eb="8">
      <t>カスガ</t>
    </rPh>
    <phoneticPr fontId="3"/>
  </si>
  <si>
    <t>千葉市中央区春日2-15-14</t>
    <rPh sb="0" eb="3">
      <t>チバシ</t>
    </rPh>
    <rPh sb="3" eb="6">
      <t>チュウオウク</t>
    </rPh>
    <rPh sb="6" eb="8">
      <t>カスガ</t>
    </rPh>
    <phoneticPr fontId="3"/>
  </si>
  <si>
    <t>コスモレジデンス千葉登戸</t>
    <rPh sb="8" eb="10">
      <t>チバ</t>
    </rPh>
    <rPh sb="10" eb="12">
      <t>ノブト</t>
    </rPh>
    <phoneticPr fontId="3"/>
  </si>
  <si>
    <t>千葉市中央区登戸2丁目3-18</t>
    <rPh sb="0" eb="3">
      <t>チバシ</t>
    </rPh>
    <phoneticPr fontId="3"/>
  </si>
  <si>
    <t>133部　併配OK</t>
    <rPh sb="3" eb="4">
      <t>ブ</t>
    </rPh>
    <rPh sb="5" eb="6">
      <t>ヘイ</t>
    </rPh>
    <rPh sb="6" eb="7">
      <t>ハイ</t>
    </rPh>
    <phoneticPr fontId="3"/>
  </si>
  <si>
    <t>ディーシーフォート千葉中央</t>
    <rPh sb="9" eb="11">
      <t>チバ</t>
    </rPh>
    <rPh sb="11" eb="13">
      <t>チュウオウ</t>
    </rPh>
    <phoneticPr fontId="3"/>
  </si>
  <si>
    <t>細川ビル</t>
    <rPh sb="0" eb="2">
      <t>ホソカワ</t>
    </rPh>
    <phoneticPr fontId="3"/>
  </si>
  <si>
    <t>中央区弁天1-15-1</t>
    <rPh sb="0" eb="3">
      <t>チュウオウク</t>
    </rPh>
    <rPh sb="3" eb="4">
      <t>ベン</t>
    </rPh>
    <rPh sb="4" eb="5">
      <t>テン</t>
    </rPh>
    <phoneticPr fontId="3"/>
  </si>
  <si>
    <t>中央区弁天1-18-2</t>
    <rPh sb="0" eb="3">
      <t>チュウオウク</t>
    </rPh>
    <rPh sb="3" eb="4">
      <t>ベン</t>
    </rPh>
    <rPh sb="4" eb="5">
      <t>テン</t>
    </rPh>
    <phoneticPr fontId="3"/>
  </si>
  <si>
    <t>コスモ千葉グレイスヒルズ</t>
    <rPh sb="3" eb="5">
      <t>チバ</t>
    </rPh>
    <phoneticPr fontId="3"/>
  </si>
  <si>
    <t>葛城ハイム</t>
    <rPh sb="0" eb="2">
      <t>カツラギ</t>
    </rPh>
    <phoneticPr fontId="3"/>
  </si>
  <si>
    <t>2020.7.17配布不可⇒配布可（併配不可へ）</t>
    <rPh sb="9" eb="11">
      <t>ハイフ</t>
    </rPh>
    <rPh sb="11" eb="13">
      <t>フカ</t>
    </rPh>
    <rPh sb="14" eb="16">
      <t>ハイフ</t>
    </rPh>
    <rPh sb="16" eb="17">
      <t>カ</t>
    </rPh>
    <rPh sb="18" eb="19">
      <t>ヘイ</t>
    </rPh>
    <rPh sb="19" eb="20">
      <t>ハイ</t>
    </rPh>
    <rPh sb="20" eb="22">
      <t>フカ</t>
    </rPh>
    <phoneticPr fontId="3"/>
  </si>
  <si>
    <t>ﾗｲｵﾝｽﾞマンション蘇我青葉の森壱番館～5番館</t>
    <rPh sb="11" eb="13">
      <t>ソガ</t>
    </rPh>
    <rPh sb="13" eb="15">
      <t>アオバ</t>
    </rPh>
    <rPh sb="16" eb="17">
      <t>モリ</t>
    </rPh>
    <rPh sb="17" eb="19">
      <t>イチバン</t>
    </rPh>
    <rPh sb="19" eb="20">
      <t>カン</t>
    </rPh>
    <rPh sb="22" eb="24">
      <t>バンカン</t>
    </rPh>
    <phoneticPr fontId="3"/>
  </si>
  <si>
    <t>宮崎町47-1</t>
    <rPh sb="0" eb="2">
      <t>ミヤザキ</t>
    </rPh>
    <rPh sb="2" eb="3">
      <t>マチ</t>
    </rPh>
    <phoneticPr fontId="3"/>
  </si>
  <si>
    <t>2016.8.19/併配不可</t>
    <rPh sb="10" eb="11">
      <t>ヘイ</t>
    </rPh>
    <rPh sb="11" eb="12">
      <t>ハイ</t>
    </rPh>
    <rPh sb="12" eb="14">
      <t>フカ</t>
    </rPh>
    <phoneticPr fontId="3"/>
  </si>
  <si>
    <t>ｷｬｽﾙ蘇我</t>
    <rPh sb="4" eb="6">
      <t>ソガ</t>
    </rPh>
    <phoneticPr fontId="3"/>
  </si>
  <si>
    <t>中央区宮崎町726-7</t>
    <rPh sb="0" eb="3">
      <t>チュウオウク</t>
    </rPh>
    <rPh sb="3" eb="5">
      <t>ミヤザキ</t>
    </rPh>
    <rPh sb="5" eb="6">
      <t>マチ</t>
    </rPh>
    <phoneticPr fontId="3"/>
  </si>
  <si>
    <t>中央区今井2-7-9</t>
    <rPh sb="0" eb="2">
      <t>チュウオウ</t>
    </rPh>
    <rPh sb="2" eb="3">
      <t>ク</t>
    </rPh>
    <rPh sb="3" eb="5">
      <t>イマイ</t>
    </rPh>
    <phoneticPr fontId="3"/>
  </si>
  <si>
    <t>職員さんより</t>
    <rPh sb="0" eb="2">
      <t>ショクイン</t>
    </rPh>
    <phoneticPr fontId="3"/>
  </si>
  <si>
    <t>市原</t>
    <rPh sb="0" eb="2">
      <t>イチハラ</t>
    </rPh>
    <phoneticPr fontId="3"/>
  </si>
  <si>
    <t>市原八幡パーク・ホームズ</t>
    <rPh sb="0" eb="2">
      <t>イチハラ</t>
    </rPh>
    <rPh sb="2" eb="4">
      <t>ヤワタ</t>
    </rPh>
    <phoneticPr fontId="3"/>
  </si>
  <si>
    <t>市原市八幡1049-18</t>
    <rPh sb="0" eb="3">
      <t>イチハラシ</t>
    </rPh>
    <rPh sb="3" eb="5">
      <t>ヤワタ</t>
    </rPh>
    <phoneticPr fontId="3"/>
  </si>
  <si>
    <t>プラザ学園前9号棟</t>
    <rPh sb="3" eb="6">
      <t>ガクエンマエ</t>
    </rPh>
    <rPh sb="7" eb="8">
      <t>ゴウ</t>
    </rPh>
    <rPh sb="8" eb="9">
      <t>トウ</t>
    </rPh>
    <phoneticPr fontId="3"/>
  </si>
  <si>
    <t>千葉市緑区おゆみ野中央1-25-14</t>
    <rPh sb="0" eb="3">
      <t>チバシ</t>
    </rPh>
    <rPh sb="3" eb="5">
      <t>ミドリク</t>
    </rPh>
    <rPh sb="8" eb="9">
      <t>ノ</t>
    </rPh>
    <rPh sb="9" eb="11">
      <t>チュウオウ</t>
    </rPh>
    <phoneticPr fontId="3"/>
  </si>
  <si>
    <t>9号棟のみ併配不可</t>
    <rPh sb="1" eb="2">
      <t>ゴウ</t>
    </rPh>
    <rPh sb="2" eb="3">
      <t>トウ</t>
    </rPh>
    <rPh sb="5" eb="7">
      <t>ヘイハイ</t>
    </rPh>
    <rPh sb="7" eb="9">
      <t>フカ</t>
    </rPh>
    <phoneticPr fontId="3"/>
  </si>
  <si>
    <t>ライブスクエアウィズおゆみ野西館</t>
    <rPh sb="13" eb="14">
      <t>ノ</t>
    </rPh>
    <rPh sb="14" eb="15">
      <t>ニシ</t>
    </rPh>
    <rPh sb="15" eb="16">
      <t>カン</t>
    </rPh>
    <phoneticPr fontId="3"/>
  </si>
  <si>
    <t>おゆみ野1-22-3</t>
    <rPh sb="3" eb="4">
      <t>ノ</t>
    </rPh>
    <phoneticPr fontId="3"/>
  </si>
  <si>
    <t>ライブスクエアウィズおゆみ野東館</t>
    <rPh sb="13" eb="14">
      <t>ノ</t>
    </rPh>
    <rPh sb="14" eb="15">
      <t>ヒガシ</t>
    </rPh>
    <rPh sb="15" eb="16">
      <t>カン</t>
    </rPh>
    <phoneticPr fontId="3"/>
  </si>
  <si>
    <t>おゆみ野1-23-2</t>
    <rPh sb="3" eb="4">
      <t>ノ</t>
    </rPh>
    <phoneticPr fontId="3"/>
  </si>
  <si>
    <t>12/1管理人さんに怒られた</t>
    <rPh sb="4" eb="7">
      <t>カンリニン</t>
    </rPh>
    <rPh sb="10" eb="11">
      <t>オコ</t>
    </rPh>
    <phoneticPr fontId="3"/>
  </si>
  <si>
    <t>ゼファー北松戸マークフォート</t>
    <rPh sb="4" eb="7">
      <t>キタマツド</t>
    </rPh>
    <phoneticPr fontId="3"/>
  </si>
  <si>
    <t>松戸市北松戸2-10-1</t>
    <rPh sb="0" eb="3">
      <t>マツドシ</t>
    </rPh>
    <rPh sb="3" eb="6">
      <t>キタマツド</t>
    </rPh>
    <phoneticPr fontId="3"/>
  </si>
  <si>
    <t>新聞のみ（配布不可に変更）</t>
    <rPh sb="0" eb="2">
      <t>シンブン</t>
    </rPh>
    <rPh sb="5" eb="9">
      <t>ハイフフカ</t>
    </rPh>
    <rPh sb="10" eb="12">
      <t>ヘンコウ</t>
    </rPh>
    <phoneticPr fontId="3"/>
  </si>
  <si>
    <t>ゼファーヒルズ松戸フィオリーナ</t>
    <rPh sb="7" eb="9">
      <t>マツド</t>
    </rPh>
    <phoneticPr fontId="3"/>
  </si>
  <si>
    <t>松戸市松戸新田3-3</t>
    <rPh sb="0" eb="3">
      <t>マツドシ</t>
    </rPh>
    <rPh sb="3" eb="5">
      <t>マツド</t>
    </rPh>
    <rPh sb="5" eb="7">
      <t>シンデン</t>
    </rPh>
    <phoneticPr fontId="3"/>
  </si>
  <si>
    <t>ゼファー松戸ブランエッセ</t>
    <rPh sb="4" eb="6">
      <t>マツド</t>
    </rPh>
    <phoneticPr fontId="3"/>
  </si>
  <si>
    <t>松戸市松戸新田15-2</t>
    <rPh sb="0" eb="3">
      <t>マツドシ</t>
    </rPh>
    <rPh sb="3" eb="5">
      <t>マツド</t>
    </rPh>
    <rPh sb="5" eb="7">
      <t>シンデン</t>
    </rPh>
    <phoneticPr fontId="3"/>
  </si>
  <si>
    <t>サンヴェール松戸六高台</t>
    <rPh sb="6" eb="8">
      <t>マツド</t>
    </rPh>
    <rPh sb="8" eb="11">
      <t>ロッコウダイ</t>
    </rPh>
    <phoneticPr fontId="3"/>
  </si>
  <si>
    <t>松戸市六高台2-46-3</t>
    <rPh sb="0" eb="3">
      <t>マツドシ</t>
    </rPh>
    <rPh sb="3" eb="6">
      <t>ロッコウダイ</t>
    </rPh>
    <phoneticPr fontId="3"/>
  </si>
  <si>
    <t>ライフプラザ六実</t>
    <rPh sb="6" eb="8">
      <t>ムツミ</t>
    </rPh>
    <phoneticPr fontId="3"/>
  </si>
  <si>
    <t>松戸市六高台2-62</t>
    <rPh sb="0" eb="3">
      <t>マツドシ</t>
    </rPh>
    <rPh sb="3" eb="6">
      <t>ロッコウダイ</t>
    </rPh>
    <phoneticPr fontId="3"/>
  </si>
  <si>
    <r>
      <t>2016.11.18/</t>
    </r>
    <r>
      <rPr>
        <sz val="11"/>
        <color rgb="FFFF0000"/>
        <rFont val="游ゴシック"/>
        <family val="3"/>
        <charset val="128"/>
        <scheme val="minor"/>
      </rPr>
      <t>パチンコのみ不可</t>
    </r>
    <rPh sb="17" eb="19">
      <t>フカ</t>
    </rPh>
    <phoneticPr fontId="3"/>
  </si>
  <si>
    <t>シティテラスおおたかの森ステーションコート</t>
    <rPh sb="11" eb="12">
      <t>モリ</t>
    </rPh>
    <phoneticPr fontId="3"/>
  </si>
  <si>
    <t>松戸市五香2-29-21</t>
    <rPh sb="0" eb="3">
      <t>マツドシ</t>
    </rPh>
    <rPh sb="3" eb="5">
      <t>ゴコウ</t>
    </rPh>
    <phoneticPr fontId="3"/>
  </si>
  <si>
    <t>シャルマンコーポ松戸五香</t>
    <rPh sb="8" eb="10">
      <t>マツド</t>
    </rPh>
    <rPh sb="10" eb="12">
      <t>ゴコウ</t>
    </rPh>
    <phoneticPr fontId="3"/>
  </si>
  <si>
    <t>松戸市五香2-1-7</t>
    <rPh sb="0" eb="5">
      <t>マツドシゴコウ</t>
    </rPh>
    <phoneticPr fontId="3"/>
  </si>
  <si>
    <t>藤和シティコープ松戸Ⅱ</t>
    <rPh sb="0" eb="2">
      <t>トウワ</t>
    </rPh>
    <rPh sb="8" eb="10">
      <t>マツド</t>
    </rPh>
    <phoneticPr fontId="3"/>
  </si>
  <si>
    <t>松戸市松戸783</t>
    <rPh sb="0" eb="5">
      <t>マツドシマツド</t>
    </rPh>
    <phoneticPr fontId="3"/>
  </si>
  <si>
    <t>マイキャッスル初石</t>
    <rPh sb="7" eb="9">
      <t>ハツイシ</t>
    </rPh>
    <phoneticPr fontId="3"/>
  </si>
  <si>
    <t>管理人からお断り（84世帯中30）</t>
    <rPh sb="0" eb="3">
      <t>カンリニン</t>
    </rPh>
    <rPh sb="6" eb="7">
      <t>コトワ</t>
    </rPh>
    <rPh sb="11" eb="13">
      <t>セタイ</t>
    </rPh>
    <rPh sb="13" eb="14">
      <t>チュウ</t>
    </rPh>
    <phoneticPr fontId="3"/>
  </si>
  <si>
    <t>柏</t>
    <rPh sb="0" eb="1">
      <t>カシワ</t>
    </rPh>
    <phoneticPr fontId="3"/>
  </si>
  <si>
    <t>パークシティ我孫子</t>
    <rPh sb="6" eb="9">
      <t>アビコ</t>
    </rPh>
    <phoneticPr fontId="3"/>
  </si>
  <si>
    <t>我孫子市我孫子1-15-1</t>
    <rPh sb="0" eb="4">
      <t>アビコシ</t>
    </rPh>
    <rPh sb="4" eb="7">
      <t>アビコ</t>
    </rPh>
    <phoneticPr fontId="3"/>
  </si>
  <si>
    <t>ユニーブル我孫子</t>
    <rPh sb="5" eb="8">
      <t>アビコ</t>
    </rPh>
    <phoneticPr fontId="3"/>
  </si>
  <si>
    <t>我孫子市我孫子1-17-23</t>
    <rPh sb="0" eb="4">
      <t>アビコシ</t>
    </rPh>
    <rPh sb="4" eb="7">
      <t>アビコ</t>
    </rPh>
    <phoneticPr fontId="3"/>
  </si>
  <si>
    <t>エステスクエア北柏弐番館</t>
    <rPh sb="7" eb="9">
      <t>キタカシワ</t>
    </rPh>
    <rPh sb="9" eb="12">
      <t>ニバンカン</t>
    </rPh>
    <phoneticPr fontId="3"/>
  </si>
  <si>
    <t>ライオンズマンション我孫子台</t>
    <rPh sb="10" eb="14">
      <t>アビコダイ</t>
    </rPh>
    <phoneticPr fontId="3"/>
  </si>
  <si>
    <t>パークシティ柏の葉キャンパス二番街</t>
    <rPh sb="6" eb="7">
      <t>カシワ</t>
    </rPh>
    <rPh sb="8" eb="9">
      <t>ハ</t>
    </rPh>
    <rPh sb="14" eb="15">
      <t>ニ</t>
    </rPh>
    <rPh sb="15" eb="17">
      <t>バンガイ</t>
    </rPh>
    <phoneticPr fontId="3"/>
  </si>
  <si>
    <t>柏市大割227-6</t>
    <rPh sb="0" eb="2">
      <t>カシワシ</t>
    </rPh>
    <rPh sb="2" eb="3">
      <t>オオ</t>
    </rPh>
    <rPh sb="3" eb="4">
      <t>ワリ</t>
    </rPh>
    <phoneticPr fontId="3"/>
  </si>
  <si>
    <t>全て</t>
    <rPh sb="0" eb="1">
      <t>スベ</t>
    </rPh>
    <phoneticPr fontId="3"/>
  </si>
  <si>
    <t>ソフィア柏グランハースト</t>
    <rPh sb="4" eb="5">
      <t>カシワ</t>
    </rPh>
    <phoneticPr fontId="3"/>
  </si>
  <si>
    <t>柏市あけぼの5-4-35</t>
    <rPh sb="0" eb="2">
      <t>カシワシ</t>
    </rPh>
    <phoneticPr fontId="3"/>
  </si>
  <si>
    <t>併配不可　　</t>
    <rPh sb="0" eb="1">
      <t>ヘイ</t>
    </rPh>
    <rPh sb="1" eb="2">
      <t>ハイ</t>
    </rPh>
    <rPh sb="2" eb="4">
      <t>フカ</t>
    </rPh>
    <phoneticPr fontId="3"/>
  </si>
  <si>
    <t>モアステージ柏</t>
    <rPh sb="6" eb="7">
      <t>カシワ</t>
    </rPh>
    <phoneticPr fontId="3"/>
  </si>
  <si>
    <t>柏市酒井根2-3-1</t>
    <rPh sb="0" eb="2">
      <t>カシワシ</t>
    </rPh>
    <rPh sb="2" eb="5">
      <t>サカイネ</t>
    </rPh>
    <phoneticPr fontId="3"/>
  </si>
  <si>
    <t>柏市新柏1-12</t>
    <rPh sb="0" eb="2">
      <t>カシワシ</t>
    </rPh>
    <rPh sb="2" eb="4">
      <t>シンカシワ</t>
    </rPh>
    <phoneticPr fontId="3"/>
  </si>
  <si>
    <t>クレストコート我孫子</t>
    <rPh sb="7" eb="10">
      <t>アビコ</t>
    </rPh>
    <phoneticPr fontId="3"/>
  </si>
  <si>
    <t>我孫子市我孫子3-2-1</t>
    <rPh sb="0" eb="4">
      <t>アビコシ</t>
    </rPh>
    <rPh sb="4" eb="7">
      <t>アビコ</t>
    </rPh>
    <phoneticPr fontId="3"/>
  </si>
  <si>
    <t>プレジ－ル柏明原</t>
    <rPh sb="5" eb="6">
      <t>カシワ</t>
    </rPh>
    <rPh sb="6" eb="8">
      <t>アケハラ</t>
    </rPh>
    <phoneticPr fontId="3"/>
  </si>
  <si>
    <t>柏市明原4-3-3</t>
    <rPh sb="0" eb="2">
      <t>カシワシ</t>
    </rPh>
    <rPh sb="2" eb="4">
      <t>アケハラ</t>
    </rPh>
    <phoneticPr fontId="3"/>
  </si>
  <si>
    <t>藤和柏コープ</t>
    <rPh sb="0" eb="2">
      <t>トウワ</t>
    </rPh>
    <rPh sb="2" eb="3">
      <t>カシワ</t>
    </rPh>
    <phoneticPr fontId="3"/>
  </si>
  <si>
    <t>柏市柏2-7-22</t>
    <rPh sb="0" eb="1">
      <t>カシワ</t>
    </rPh>
    <rPh sb="1" eb="2">
      <t>シ</t>
    </rPh>
    <rPh sb="2" eb="3">
      <t>カシワ</t>
    </rPh>
    <phoneticPr fontId="3"/>
  </si>
  <si>
    <t>アドリーム柏</t>
    <rPh sb="5" eb="6">
      <t>カシワ</t>
    </rPh>
    <phoneticPr fontId="3"/>
  </si>
  <si>
    <t>柏市富里3-3-18</t>
    <rPh sb="0" eb="1">
      <t>カシワ</t>
    </rPh>
    <rPh sb="1" eb="2">
      <t>シ</t>
    </rPh>
    <phoneticPr fontId="3"/>
  </si>
  <si>
    <t>ファミールガーデン南柏</t>
    <rPh sb="9" eb="11">
      <t>ミナミカシワ</t>
    </rPh>
    <phoneticPr fontId="3"/>
  </si>
  <si>
    <t>流山市向小金1-238-1</t>
    <rPh sb="0" eb="2">
      <t>ナガレヤマ</t>
    </rPh>
    <rPh sb="2" eb="3">
      <t>シ</t>
    </rPh>
    <rPh sb="3" eb="4">
      <t>ムカイ</t>
    </rPh>
    <rPh sb="4" eb="6">
      <t>コガネ</t>
    </rPh>
    <phoneticPr fontId="3"/>
  </si>
  <si>
    <t>我孫子市我孫子2-1-1</t>
    <rPh sb="0" eb="4">
      <t>アビコシ</t>
    </rPh>
    <rPh sb="4" eb="7">
      <t>アビコ</t>
    </rPh>
    <phoneticPr fontId="3"/>
  </si>
  <si>
    <t>ヴィスタガーデン柏の葉キャンパス</t>
    <rPh sb="8" eb="9">
      <t>カシワ</t>
    </rPh>
    <rPh sb="10" eb="11">
      <t>ハ</t>
    </rPh>
    <phoneticPr fontId="3"/>
  </si>
  <si>
    <t>柏市若柴160-18</t>
    <rPh sb="0" eb="2">
      <t>カシワシ</t>
    </rPh>
    <rPh sb="2" eb="4">
      <t>ワカシバ</t>
    </rPh>
    <phoneticPr fontId="3"/>
  </si>
  <si>
    <t>柏市柏2-7-18</t>
    <rPh sb="0" eb="1">
      <t>カシワ</t>
    </rPh>
    <rPh sb="1" eb="2">
      <t>シ</t>
    </rPh>
    <rPh sb="2" eb="3">
      <t>カシワ</t>
    </rPh>
    <phoneticPr fontId="3"/>
  </si>
  <si>
    <t>エクセル我孫子優美ヶ丘</t>
    <rPh sb="4" eb="7">
      <t>アビコ</t>
    </rPh>
    <rPh sb="7" eb="9">
      <t>ユウミ</t>
    </rPh>
    <rPh sb="10" eb="11">
      <t>オカ</t>
    </rPh>
    <phoneticPr fontId="3"/>
  </si>
  <si>
    <t>我孫子市緑1-3-48</t>
    <rPh sb="0" eb="4">
      <t>アビコシ</t>
    </rPh>
    <rPh sb="4" eb="5">
      <t>ミドリ</t>
    </rPh>
    <phoneticPr fontId="3"/>
  </si>
  <si>
    <t>レーベン・リバーレ柏</t>
    <rPh sb="9" eb="10">
      <t>カシワ</t>
    </rPh>
    <phoneticPr fontId="3"/>
  </si>
  <si>
    <t>柏市千代田1-2-45</t>
    <rPh sb="0" eb="2">
      <t>カシワシ</t>
    </rPh>
    <rPh sb="2" eb="5">
      <t>チヨダ</t>
    </rPh>
    <phoneticPr fontId="3"/>
  </si>
  <si>
    <t>ソフィア柏公園</t>
    <rPh sb="4" eb="7">
      <t>カシワコウエン</t>
    </rPh>
    <phoneticPr fontId="3"/>
  </si>
  <si>
    <t>柏市柏436-2</t>
    <rPh sb="0" eb="2">
      <t>カシワシ</t>
    </rPh>
    <rPh sb="2" eb="3">
      <t>カシワ</t>
    </rPh>
    <phoneticPr fontId="3"/>
  </si>
  <si>
    <t>デュオガーデン柏見晴らしの丘</t>
    <rPh sb="7" eb="8">
      <t>カシワ</t>
    </rPh>
    <rPh sb="8" eb="10">
      <t>ミハ</t>
    </rPh>
    <rPh sb="13" eb="14">
      <t>オカ</t>
    </rPh>
    <phoneticPr fontId="3"/>
  </si>
  <si>
    <t>折込不可・併配不可</t>
    <rPh sb="0" eb="2">
      <t>オリコミ</t>
    </rPh>
    <rPh sb="2" eb="4">
      <t>フカ</t>
    </rPh>
    <rPh sb="5" eb="6">
      <t>ヘイ</t>
    </rPh>
    <rPh sb="6" eb="7">
      <t>ハイ</t>
    </rPh>
    <rPh sb="7" eb="9">
      <t>フカ</t>
    </rPh>
    <phoneticPr fontId="3"/>
  </si>
  <si>
    <t>グランデール取手</t>
    <rPh sb="6" eb="8">
      <t>トリデ</t>
    </rPh>
    <phoneticPr fontId="3"/>
  </si>
  <si>
    <t>取手市白山5丁目</t>
    <rPh sb="0" eb="3">
      <t>トリデシ</t>
    </rPh>
    <rPh sb="3" eb="5">
      <t>ハクサン</t>
    </rPh>
    <rPh sb="6" eb="8">
      <t>チョウメ</t>
    </rPh>
    <phoneticPr fontId="3"/>
  </si>
  <si>
    <t>併配チラシのみ不可（本紙と折込はOK）</t>
    <rPh sb="0" eb="2">
      <t>ヘイハイ</t>
    </rPh>
    <rPh sb="7" eb="9">
      <t>フカ</t>
    </rPh>
    <rPh sb="10" eb="12">
      <t>ホンシ</t>
    </rPh>
    <rPh sb="13" eb="15">
      <t>オリコミ</t>
    </rPh>
    <phoneticPr fontId="3"/>
  </si>
  <si>
    <t>越谷</t>
    <rPh sb="0" eb="2">
      <t>コシガヤ</t>
    </rPh>
    <phoneticPr fontId="3"/>
  </si>
  <si>
    <t>ネバーランド草加</t>
    <rPh sb="6" eb="8">
      <t>ソウカ</t>
    </rPh>
    <phoneticPr fontId="3"/>
  </si>
  <si>
    <t>グリーンパーク早稲田Ｖ</t>
    <rPh sb="7" eb="10">
      <t>ワセダ</t>
    </rPh>
    <phoneticPr fontId="3"/>
  </si>
  <si>
    <t>2021.5月より配布可</t>
    <rPh sb="6" eb="7">
      <t>ガツ</t>
    </rPh>
    <rPh sb="9" eb="11">
      <t>ハイフ</t>
    </rPh>
    <rPh sb="11" eb="12">
      <t>カ</t>
    </rPh>
    <phoneticPr fontId="3"/>
  </si>
  <si>
    <t>レクセルガーデン蒲生</t>
    <rPh sb="8" eb="10">
      <t>ガモウ</t>
    </rPh>
    <phoneticPr fontId="3"/>
  </si>
  <si>
    <t>越谷市七左町1-29-1</t>
    <rPh sb="0" eb="3">
      <t>コシガヤシ</t>
    </rPh>
    <rPh sb="3" eb="6">
      <t>シチザチョウ</t>
    </rPh>
    <phoneticPr fontId="3"/>
  </si>
  <si>
    <t>管理人さんよりNG</t>
    <rPh sb="0" eb="3">
      <t>カンリニン</t>
    </rPh>
    <phoneticPr fontId="3"/>
  </si>
  <si>
    <t>春日部</t>
    <rPh sb="0" eb="3">
      <t>カスカベ</t>
    </rPh>
    <phoneticPr fontId="3"/>
  </si>
  <si>
    <t>日神パレステージせんげん台</t>
    <rPh sb="0" eb="1">
      <t>ニチ</t>
    </rPh>
    <rPh sb="1" eb="2">
      <t>シン</t>
    </rPh>
    <rPh sb="12" eb="13">
      <t>ダイ</t>
    </rPh>
    <phoneticPr fontId="3"/>
  </si>
  <si>
    <t>40部　併配不可→2016.7.29より全て配布不可　　</t>
    <rPh sb="2" eb="3">
      <t>ブ</t>
    </rPh>
    <rPh sb="4" eb="5">
      <t>ヘイ</t>
    </rPh>
    <rPh sb="5" eb="6">
      <t>ハイ</t>
    </rPh>
    <rPh sb="6" eb="8">
      <t>フカ</t>
    </rPh>
    <rPh sb="20" eb="21">
      <t>スベ</t>
    </rPh>
    <rPh sb="22" eb="24">
      <t>ハイフ</t>
    </rPh>
    <rPh sb="24" eb="26">
      <t>フカ</t>
    </rPh>
    <phoneticPr fontId="3"/>
  </si>
  <si>
    <t>エクレールせんげん台</t>
    <rPh sb="9" eb="10">
      <t>ダイ</t>
    </rPh>
    <phoneticPr fontId="3"/>
  </si>
  <si>
    <t>千間台西5-23-7</t>
    <rPh sb="0" eb="2">
      <t>センゲン</t>
    </rPh>
    <rPh sb="2" eb="3">
      <t>ダイ</t>
    </rPh>
    <rPh sb="3" eb="4">
      <t>ニシ</t>
    </rPh>
    <phoneticPr fontId="3"/>
  </si>
  <si>
    <t>42部　併配不可2015.11.27より→チラシは全てNG</t>
    <rPh sb="2" eb="3">
      <t>ブ</t>
    </rPh>
    <rPh sb="4" eb="5">
      <t>ヘイ</t>
    </rPh>
    <rPh sb="5" eb="6">
      <t>ハイ</t>
    </rPh>
    <rPh sb="6" eb="8">
      <t>フカ</t>
    </rPh>
    <rPh sb="25" eb="26">
      <t>スベ</t>
    </rPh>
    <phoneticPr fontId="3"/>
  </si>
  <si>
    <t>ロイヤルハイツ春日部</t>
    <rPh sb="7" eb="10">
      <t>カスカベ</t>
    </rPh>
    <phoneticPr fontId="3"/>
  </si>
  <si>
    <t>中央1-53-7</t>
    <rPh sb="0" eb="2">
      <t>チュウオウ</t>
    </rPh>
    <phoneticPr fontId="3"/>
  </si>
  <si>
    <t>併配不可2019.1.25号～</t>
    <rPh sb="0" eb="2">
      <t>ヘイハイ</t>
    </rPh>
    <rPh sb="2" eb="4">
      <t>フカ</t>
    </rPh>
    <rPh sb="13" eb="14">
      <t>ゴウ</t>
    </rPh>
    <phoneticPr fontId="3"/>
  </si>
  <si>
    <t>併配不可2019.2.8号～</t>
    <rPh sb="0" eb="2">
      <t>ヘイハイ</t>
    </rPh>
    <rPh sb="2" eb="4">
      <t>フカ</t>
    </rPh>
    <rPh sb="12" eb="13">
      <t>ゴウ</t>
    </rPh>
    <phoneticPr fontId="3"/>
  </si>
  <si>
    <t>コアレジデンスレイシャス春日部</t>
    <rPh sb="12" eb="15">
      <t>カスカベ</t>
    </rPh>
    <phoneticPr fontId="3"/>
  </si>
  <si>
    <t>粕壁東1-25-3</t>
    <rPh sb="0" eb="3">
      <t>カスカベヒガシ</t>
    </rPh>
    <phoneticPr fontId="3"/>
  </si>
  <si>
    <t>併配不可2020.4.3号～</t>
    <rPh sb="0" eb="2">
      <t>ヘイハイ</t>
    </rPh>
    <rPh sb="2" eb="4">
      <t>フカ</t>
    </rPh>
    <rPh sb="12" eb="13">
      <t>ゴウ</t>
    </rPh>
    <phoneticPr fontId="3"/>
  </si>
  <si>
    <t>藤和ｼﾃｨﾎｰﾑｽﾞ　津田沼ウェルデンス</t>
    <rPh sb="0" eb="2">
      <t>トウワ</t>
    </rPh>
    <rPh sb="11" eb="14">
      <t>ツダヌマ</t>
    </rPh>
    <phoneticPr fontId="3"/>
  </si>
  <si>
    <t>谷津1-13-1</t>
    <rPh sb="0" eb="2">
      <t>ヤツ</t>
    </rPh>
    <phoneticPr fontId="3"/>
  </si>
  <si>
    <t>幕張グリーンハイツ</t>
    <rPh sb="0" eb="2">
      <t>マクハリ</t>
    </rPh>
    <phoneticPr fontId="3"/>
  </si>
  <si>
    <t>幕張町5-417-222</t>
    <rPh sb="0" eb="2">
      <t>マクハリ</t>
    </rPh>
    <rPh sb="2" eb="3">
      <t>チョウ</t>
    </rPh>
    <phoneticPr fontId="3"/>
  </si>
  <si>
    <t>管理人より選挙・宗教不可</t>
    <rPh sb="0" eb="3">
      <t>カンリニン</t>
    </rPh>
    <rPh sb="5" eb="7">
      <t>センキョ</t>
    </rPh>
    <rPh sb="8" eb="10">
      <t>シュウキョウ</t>
    </rPh>
    <rPh sb="10" eb="12">
      <t>フカ</t>
    </rPh>
    <phoneticPr fontId="3"/>
  </si>
  <si>
    <t>ディアコート下総中山</t>
    <rPh sb="6" eb="8">
      <t>シモフサ</t>
    </rPh>
    <rPh sb="8" eb="10">
      <t>ナカヤマ</t>
    </rPh>
    <phoneticPr fontId="3"/>
  </si>
  <si>
    <t>船橋市二子町525-1</t>
    <rPh sb="0" eb="2">
      <t>フ</t>
    </rPh>
    <rPh sb="2" eb="3">
      <t>シ</t>
    </rPh>
    <rPh sb="3" eb="6">
      <t>フタゴチョウ</t>
    </rPh>
    <phoneticPr fontId="3"/>
  </si>
  <si>
    <t>ブライヴェル東中山</t>
    <rPh sb="6" eb="9">
      <t>ヒガシナカヤマ</t>
    </rPh>
    <phoneticPr fontId="3"/>
  </si>
  <si>
    <t>船橋市古作2-2-28</t>
    <rPh sb="0" eb="3">
      <t>フナバシシ</t>
    </rPh>
    <rPh sb="3" eb="5">
      <t>コサク</t>
    </rPh>
    <phoneticPr fontId="3"/>
  </si>
  <si>
    <t>エクレール西船橋</t>
    <rPh sb="5" eb="8">
      <t>ニシフナハシ</t>
    </rPh>
    <phoneticPr fontId="3"/>
  </si>
  <si>
    <t>船橋市古作3-1-15</t>
    <rPh sb="0" eb="3">
      <t>フナバシシ</t>
    </rPh>
    <rPh sb="3" eb="5">
      <t>コサク</t>
    </rPh>
    <phoneticPr fontId="3"/>
  </si>
  <si>
    <t>シエルグランデ船橋海神</t>
    <rPh sb="7" eb="9">
      <t>フナバシ</t>
    </rPh>
    <rPh sb="9" eb="11">
      <t>カイジン</t>
    </rPh>
    <phoneticPr fontId="3"/>
  </si>
  <si>
    <t>船橋市海神2-22-1</t>
    <rPh sb="0" eb="3">
      <t>フナバシシ</t>
    </rPh>
    <rPh sb="3" eb="5">
      <t>カイジン</t>
    </rPh>
    <phoneticPr fontId="3"/>
  </si>
  <si>
    <t>船橋市浜町2-2-5</t>
    <rPh sb="0" eb="3">
      <t>フナバシシ</t>
    </rPh>
    <rPh sb="3" eb="5">
      <t>ハマチョウ</t>
    </rPh>
    <phoneticPr fontId="3"/>
  </si>
  <si>
    <t>ライオンズマンション船橋三咲第2</t>
    <rPh sb="10" eb="12">
      <t>フナバシ</t>
    </rPh>
    <rPh sb="12" eb="14">
      <t>ミサキ</t>
    </rPh>
    <rPh sb="14" eb="15">
      <t>ダイ</t>
    </rPh>
    <phoneticPr fontId="3"/>
  </si>
  <si>
    <t>船橋市三咲2-15-11</t>
    <rPh sb="0" eb="3">
      <t>フナバシシ</t>
    </rPh>
    <rPh sb="3" eb="5">
      <t>ミサキ</t>
    </rPh>
    <phoneticPr fontId="3"/>
  </si>
  <si>
    <t>船橋市本中山3-5-25</t>
    <rPh sb="0" eb="3">
      <t>フナバシシ</t>
    </rPh>
    <rPh sb="3" eb="6">
      <t>モトナカヤマ</t>
    </rPh>
    <phoneticPr fontId="3"/>
  </si>
  <si>
    <t>コープ野村本八幡1・2</t>
    <rPh sb="3" eb="5">
      <t>ノムラ</t>
    </rPh>
    <rPh sb="5" eb="8">
      <t>モトヤワタ</t>
    </rPh>
    <phoneticPr fontId="3"/>
  </si>
  <si>
    <t>市川市南八幡4-18-19</t>
    <rPh sb="0" eb="3">
      <t>イチカワシ</t>
    </rPh>
    <rPh sb="3" eb="6">
      <t>ミナミヤワタ</t>
    </rPh>
    <phoneticPr fontId="3"/>
  </si>
  <si>
    <t>美浜区真砂2-2-1～4</t>
    <rPh sb="3" eb="5">
      <t>マサゴ</t>
    </rPh>
    <phoneticPr fontId="3"/>
  </si>
  <si>
    <t>580部　配布不可に</t>
    <rPh sb="3" eb="4">
      <t>ブ</t>
    </rPh>
    <rPh sb="5" eb="7">
      <t>ハイフ</t>
    </rPh>
    <rPh sb="7" eb="9">
      <t>フカ</t>
    </rPh>
    <phoneticPr fontId="3"/>
  </si>
  <si>
    <t>第3稲毛ハイツ28A・B</t>
    <rPh sb="0" eb="1">
      <t>ダイ</t>
    </rPh>
    <rPh sb="2" eb="4">
      <t>イナゲ</t>
    </rPh>
    <phoneticPr fontId="3"/>
  </si>
  <si>
    <t>稲毛区小仲台7-8-28</t>
    <rPh sb="5" eb="6">
      <t>ダイ</t>
    </rPh>
    <phoneticPr fontId="3"/>
  </si>
  <si>
    <t>第3稲毛ハイツ24</t>
    <rPh sb="0" eb="1">
      <t>ダイ</t>
    </rPh>
    <rPh sb="2" eb="4">
      <t>イナゲ</t>
    </rPh>
    <phoneticPr fontId="3"/>
  </si>
  <si>
    <t>稲毛区小仲台8-29-24</t>
    <rPh sb="5" eb="6">
      <t>ダイ</t>
    </rPh>
    <phoneticPr fontId="3"/>
  </si>
  <si>
    <t>第3稲毛ハイツ25</t>
    <rPh sb="0" eb="1">
      <t>ダイ</t>
    </rPh>
    <rPh sb="2" eb="4">
      <t>イナゲ</t>
    </rPh>
    <phoneticPr fontId="3"/>
  </si>
  <si>
    <t>稲毛区小仲台8-29-25</t>
    <rPh sb="5" eb="6">
      <t>ダイ</t>
    </rPh>
    <phoneticPr fontId="3"/>
  </si>
  <si>
    <t>第3稲毛ハイツ26</t>
    <rPh sb="0" eb="1">
      <t>ダイ</t>
    </rPh>
    <rPh sb="2" eb="4">
      <t>イナゲ</t>
    </rPh>
    <phoneticPr fontId="3"/>
  </si>
  <si>
    <t>稲毛区小仲台7-21-26</t>
    <rPh sb="5" eb="6">
      <t>ダイ</t>
    </rPh>
    <phoneticPr fontId="3"/>
  </si>
  <si>
    <t>第3稲毛ハイツ27</t>
    <rPh sb="0" eb="1">
      <t>ダイ</t>
    </rPh>
    <rPh sb="2" eb="4">
      <t>イナゲ</t>
    </rPh>
    <phoneticPr fontId="3"/>
  </si>
  <si>
    <t>稲毛区小仲台7-21-27</t>
    <rPh sb="5" eb="6">
      <t>ダイ</t>
    </rPh>
    <phoneticPr fontId="3"/>
  </si>
  <si>
    <t>第3稲毛ハイツ21</t>
    <rPh sb="0" eb="1">
      <t>ダイ</t>
    </rPh>
    <rPh sb="2" eb="4">
      <t>イナゲ</t>
    </rPh>
    <phoneticPr fontId="3"/>
  </si>
  <si>
    <t>稲毛区小仲台8-16-21</t>
    <rPh sb="5" eb="6">
      <t>ダイ</t>
    </rPh>
    <phoneticPr fontId="3"/>
  </si>
  <si>
    <t>第3稲毛ハイツ22</t>
    <rPh sb="0" eb="1">
      <t>ダイ</t>
    </rPh>
    <rPh sb="2" eb="4">
      <t>イナゲ</t>
    </rPh>
    <phoneticPr fontId="3"/>
  </si>
  <si>
    <t>稲毛区小仲台8-16-22</t>
    <rPh sb="5" eb="6">
      <t>ダイ</t>
    </rPh>
    <phoneticPr fontId="3"/>
  </si>
  <si>
    <t>第3稲毛ハイツ23</t>
    <rPh sb="0" eb="1">
      <t>ダイ</t>
    </rPh>
    <rPh sb="2" eb="4">
      <t>イナゲ</t>
    </rPh>
    <phoneticPr fontId="3"/>
  </si>
  <si>
    <t>稲毛区小仲台8-16-23</t>
    <rPh sb="5" eb="6">
      <t>ダイ</t>
    </rPh>
    <phoneticPr fontId="3"/>
  </si>
  <si>
    <t>31部　配布不可に</t>
    <rPh sb="2" eb="3">
      <t>ブ</t>
    </rPh>
    <rPh sb="4" eb="6">
      <t>ハイフ</t>
    </rPh>
    <rPh sb="6" eb="8">
      <t>フカ</t>
    </rPh>
    <phoneticPr fontId="3"/>
  </si>
  <si>
    <t>コスモ都賀</t>
    <rPh sb="3" eb="5">
      <t>ツガ</t>
    </rPh>
    <phoneticPr fontId="3"/>
  </si>
  <si>
    <t>選挙ﾁﾗｼ併配布・折込不可</t>
    <rPh sb="0" eb="2">
      <t>センキョ</t>
    </rPh>
    <rPh sb="5" eb="6">
      <t>ヘイ</t>
    </rPh>
    <rPh sb="6" eb="8">
      <t>ハイフ</t>
    </rPh>
    <rPh sb="9" eb="11">
      <t>オリコミ</t>
    </rPh>
    <rPh sb="11" eb="13">
      <t>フカ</t>
    </rPh>
    <phoneticPr fontId="3"/>
  </si>
  <si>
    <t>中央区祐光1-3-1</t>
    <rPh sb="0" eb="3">
      <t>チュウオウク</t>
    </rPh>
    <phoneticPr fontId="3"/>
  </si>
  <si>
    <t>ロイヤルコート京葉蘇我1～3番館</t>
    <rPh sb="7" eb="9">
      <t>ケイヨウ</t>
    </rPh>
    <rPh sb="9" eb="11">
      <t>ソガ</t>
    </rPh>
    <rPh sb="14" eb="16">
      <t>バンカン</t>
    </rPh>
    <phoneticPr fontId="3"/>
  </si>
  <si>
    <t>中央区若草1-3-3</t>
    <rPh sb="0" eb="3">
      <t>チュウオウク</t>
    </rPh>
    <rPh sb="3" eb="5">
      <t>ワカクサ</t>
    </rPh>
    <phoneticPr fontId="3"/>
  </si>
  <si>
    <t>ルネ・アッタ鎌ヶ谷</t>
    <rPh sb="6" eb="9">
      <t>カマガヤ</t>
    </rPh>
    <phoneticPr fontId="3"/>
  </si>
  <si>
    <t>くぬぎ山2-9</t>
    <rPh sb="3" eb="4">
      <t>ヤマ</t>
    </rPh>
    <phoneticPr fontId="3"/>
  </si>
  <si>
    <t>グランマークス東松戸</t>
    <rPh sb="7" eb="8">
      <t>ヒガシ</t>
    </rPh>
    <rPh sb="8" eb="10">
      <t>マツド</t>
    </rPh>
    <phoneticPr fontId="3"/>
  </si>
  <si>
    <t>松戸市紙敷127-2</t>
    <rPh sb="0" eb="3">
      <t>マツドシ</t>
    </rPh>
    <rPh sb="3" eb="5">
      <t>カミシキ</t>
    </rPh>
    <phoneticPr fontId="3"/>
  </si>
  <si>
    <t>流山市木1409</t>
    <rPh sb="0" eb="2">
      <t>ナガレヤマ</t>
    </rPh>
    <rPh sb="2" eb="3">
      <t>シ</t>
    </rPh>
    <rPh sb="3" eb="4">
      <t>キ</t>
    </rPh>
    <phoneticPr fontId="3"/>
  </si>
  <si>
    <t>ザ・フォレストレジデンス・・・下記全棟</t>
    <rPh sb="15" eb="17">
      <t>カキ</t>
    </rPh>
    <rPh sb="17" eb="18">
      <t>ゼン</t>
    </rPh>
    <rPh sb="18" eb="19">
      <t>トウ</t>
    </rPh>
    <phoneticPr fontId="3"/>
  </si>
  <si>
    <t>流山市市野谷660-1</t>
    <rPh sb="0" eb="3">
      <t>ナガレヤマシ</t>
    </rPh>
    <rPh sb="3" eb="6">
      <t>イチノヤ</t>
    </rPh>
    <phoneticPr fontId="3"/>
  </si>
  <si>
    <t>ビューバレー南柏</t>
    <rPh sb="6" eb="8">
      <t>ミナミカシワ</t>
    </rPh>
    <phoneticPr fontId="3"/>
  </si>
  <si>
    <t>柏市青葉台2-2-1</t>
    <rPh sb="0" eb="2">
      <t>カシワシ</t>
    </rPh>
    <rPh sb="2" eb="5">
      <t>アオバダイ</t>
    </rPh>
    <phoneticPr fontId="3"/>
  </si>
  <si>
    <t>エールの丘</t>
    <rPh sb="4" eb="5">
      <t>オカ</t>
    </rPh>
    <phoneticPr fontId="3"/>
  </si>
  <si>
    <t>我孫子市我孫子2-6-2</t>
    <rPh sb="0" eb="3">
      <t>アビコ</t>
    </rPh>
    <rPh sb="3" eb="4">
      <t>シ</t>
    </rPh>
    <rPh sb="4" eb="7">
      <t>アビコ</t>
    </rPh>
    <phoneticPr fontId="3"/>
  </si>
  <si>
    <t>パチンコﾁﾗｼ選挙ﾁﾗｼ不可・併配不可</t>
    <rPh sb="15" eb="17">
      <t>ヘイハイ</t>
    </rPh>
    <rPh sb="17" eb="19">
      <t>フカ</t>
    </rPh>
    <phoneticPr fontId="3"/>
  </si>
  <si>
    <t>柏市柏2-7-18</t>
    <rPh sb="0" eb="2">
      <t>カシワシ</t>
    </rPh>
    <rPh sb="2" eb="3">
      <t>カシワ</t>
    </rPh>
    <phoneticPr fontId="3"/>
  </si>
  <si>
    <r>
      <t>選挙ﾁﾗｼ不可併配</t>
    </r>
    <r>
      <rPr>
        <sz val="10"/>
        <rFont val="游ゴシック"/>
        <family val="3"/>
        <charset val="128"/>
        <scheme val="minor"/>
      </rPr>
      <t>チラシ</t>
    </r>
    <r>
      <rPr>
        <sz val="11"/>
        <color theme="1"/>
        <rFont val="游ゴシック"/>
        <family val="3"/>
        <charset val="128"/>
        <scheme val="minor"/>
      </rPr>
      <t>不可</t>
    </r>
    <rPh sb="0" eb="2">
      <t>センキョ</t>
    </rPh>
    <rPh sb="5" eb="7">
      <t>フカ</t>
    </rPh>
    <rPh sb="7" eb="8">
      <t>ヘイ</t>
    </rPh>
    <rPh sb="8" eb="9">
      <t>ハイ</t>
    </rPh>
    <rPh sb="12" eb="14">
      <t>フカ</t>
    </rPh>
    <phoneticPr fontId="3"/>
  </si>
  <si>
    <t>ソライエ柏市豊四季</t>
    <rPh sb="4" eb="5">
      <t>カシワ</t>
    </rPh>
    <rPh sb="5" eb="6">
      <t>シ</t>
    </rPh>
    <rPh sb="6" eb="9">
      <t>トヨシキ</t>
    </rPh>
    <phoneticPr fontId="3"/>
  </si>
  <si>
    <t>ベルドゥルーム柏</t>
    <rPh sb="7" eb="8">
      <t>カシワ</t>
    </rPh>
    <phoneticPr fontId="3"/>
  </si>
  <si>
    <t>柏市青葉台2-24-1</t>
    <rPh sb="0" eb="2">
      <t>カシワシ</t>
    </rPh>
    <rPh sb="2" eb="5">
      <t>アオバダイ</t>
    </rPh>
    <phoneticPr fontId="3"/>
  </si>
  <si>
    <t>50部のみ管理人室へ（選挙系もOK）</t>
    <rPh sb="2" eb="3">
      <t>ブ</t>
    </rPh>
    <rPh sb="5" eb="9">
      <t>カンリニンシツ</t>
    </rPh>
    <rPh sb="11" eb="14">
      <t>センキョケイ</t>
    </rPh>
    <phoneticPr fontId="3"/>
  </si>
  <si>
    <t>柏</t>
    <rPh sb="0" eb="1">
      <t>カシワ</t>
    </rPh>
    <phoneticPr fontId="10"/>
  </si>
  <si>
    <t>エールの丘</t>
    <rPh sb="4" eb="5">
      <t>オカ</t>
    </rPh>
    <phoneticPr fontId="10"/>
  </si>
  <si>
    <t>我孫子市我孫子2-6-2</t>
    <rPh sb="0" eb="3">
      <t>アビコ</t>
    </rPh>
    <rPh sb="3" eb="4">
      <t>シ</t>
    </rPh>
    <rPh sb="4" eb="7">
      <t>アビコ</t>
    </rPh>
    <phoneticPr fontId="10"/>
  </si>
  <si>
    <t>選挙ﾁﾗｼも併配・折込共に不可</t>
    <rPh sb="0" eb="2">
      <t>センキョ</t>
    </rPh>
    <rPh sb="6" eb="7">
      <t>ヘイ</t>
    </rPh>
    <rPh sb="7" eb="8">
      <t>クバル</t>
    </rPh>
    <rPh sb="9" eb="11">
      <t>オリコミ</t>
    </rPh>
    <rPh sb="13" eb="15">
      <t>フカ</t>
    </rPh>
    <phoneticPr fontId="3"/>
  </si>
  <si>
    <t>白井ロジュマン</t>
    <rPh sb="0" eb="2">
      <t>シロイ</t>
    </rPh>
    <phoneticPr fontId="3"/>
  </si>
  <si>
    <t>白井市冨士151-2</t>
    <rPh sb="0" eb="2">
      <t>シロイ</t>
    </rPh>
    <rPh sb="2" eb="3">
      <t>シ</t>
    </rPh>
    <rPh sb="3" eb="5">
      <t>フジ</t>
    </rPh>
    <phoneticPr fontId="3"/>
  </si>
  <si>
    <t>パチンコの併配不可</t>
    <rPh sb="5" eb="6">
      <t>ヘイ</t>
    </rPh>
    <rPh sb="6" eb="7">
      <t>ハイ</t>
    </rPh>
    <rPh sb="7" eb="9">
      <t>フカ</t>
    </rPh>
    <phoneticPr fontId="3"/>
  </si>
  <si>
    <t>コスモ稲毛グランエール</t>
    <rPh sb="3" eb="5">
      <t>イナゲ</t>
    </rPh>
    <phoneticPr fontId="3"/>
  </si>
  <si>
    <t>稲毛区園生町818-3</t>
    <rPh sb="0" eb="3">
      <t>イナゲク</t>
    </rPh>
    <rPh sb="3" eb="4">
      <t>ソノ</t>
    </rPh>
    <rPh sb="4" eb="5">
      <t>セイ</t>
    </rPh>
    <rPh sb="5" eb="6">
      <t>マチ</t>
    </rPh>
    <phoneticPr fontId="3"/>
  </si>
  <si>
    <t>パチンコ折込・併配不可</t>
    <rPh sb="4" eb="6">
      <t>オリコミ</t>
    </rPh>
    <rPh sb="7" eb="8">
      <t>ヘイ</t>
    </rPh>
    <rPh sb="8" eb="9">
      <t>ハイ</t>
    </rPh>
    <rPh sb="9" eb="11">
      <t>フカ</t>
    </rPh>
    <phoneticPr fontId="3"/>
  </si>
  <si>
    <t>ヒルズ船橋</t>
    <rPh sb="3" eb="5">
      <t>フナバシ</t>
    </rPh>
    <phoneticPr fontId="3"/>
  </si>
  <si>
    <t>船橋市本町7-17-25</t>
    <rPh sb="0" eb="2">
      <t>フナバシ</t>
    </rPh>
    <rPh sb="2" eb="3">
      <t>シ</t>
    </rPh>
    <rPh sb="3" eb="5">
      <t>ホンチョウ</t>
    </rPh>
    <phoneticPr fontId="3"/>
  </si>
  <si>
    <t>マグネット不可</t>
    <rPh sb="5" eb="7">
      <t>フカ</t>
    </rPh>
    <phoneticPr fontId="3"/>
  </si>
  <si>
    <t>ＫＤＸ船橋</t>
    <rPh sb="3" eb="5">
      <t>フナバシ</t>
    </rPh>
    <phoneticPr fontId="3"/>
  </si>
  <si>
    <t>東武デパート</t>
    <rPh sb="0" eb="2">
      <t>トウブ</t>
    </rPh>
    <phoneticPr fontId="3"/>
  </si>
  <si>
    <t>船橋市本町7-1-1</t>
    <rPh sb="0" eb="2">
      <t>フナバシ</t>
    </rPh>
    <rPh sb="2" eb="3">
      <t>シ</t>
    </rPh>
    <rPh sb="3" eb="5">
      <t>ホンチョウ</t>
    </rPh>
    <phoneticPr fontId="3"/>
  </si>
  <si>
    <t>船橋情報ビジネス</t>
    <rPh sb="0" eb="2">
      <t>フナバシ</t>
    </rPh>
    <rPh sb="2" eb="4">
      <t>ジョウホウ</t>
    </rPh>
    <phoneticPr fontId="3"/>
  </si>
  <si>
    <t>長谷工</t>
    <rPh sb="0" eb="3">
      <t>ハセコウ</t>
    </rPh>
    <phoneticPr fontId="3"/>
  </si>
  <si>
    <t>東武ビル</t>
    <rPh sb="0" eb="2">
      <t>トウブ</t>
    </rPh>
    <phoneticPr fontId="3"/>
  </si>
  <si>
    <t>東建検見川マンション</t>
    <rPh sb="0" eb="1">
      <t>ヒガシ</t>
    </rPh>
    <rPh sb="1" eb="2">
      <t>ケン</t>
    </rPh>
    <rPh sb="2" eb="3">
      <t>ケン</t>
    </rPh>
    <rPh sb="3" eb="4">
      <t>ミ</t>
    </rPh>
    <rPh sb="4" eb="5">
      <t>カワ</t>
    </rPh>
    <phoneticPr fontId="3"/>
  </si>
  <si>
    <t>美浜区真砂2-15</t>
    <rPh sb="0" eb="3">
      <t>ミハマク</t>
    </rPh>
    <rPh sb="3" eb="4">
      <t>マ</t>
    </rPh>
    <rPh sb="4" eb="5">
      <t>スナ</t>
    </rPh>
    <phoneticPr fontId="3"/>
  </si>
  <si>
    <t>新松戸南パークハウス　Ａ・Ｂ棟</t>
    <rPh sb="0" eb="3">
      <t>シンマツド</t>
    </rPh>
    <rPh sb="3" eb="4">
      <t>ミナミ</t>
    </rPh>
    <rPh sb="14" eb="15">
      <t>トウ</t>
    </rPh>
    <phoneticPr fontId="3"/>
  </si>
  <si>
    <t>新松戸3-328</t>
    <rPh sb="0" eb="3">
      <t>シンマツド</t>
    </rPh>
    <phoneticPr fontId="3"/>
  </si>
  <si>
    <t>西初石2-90</t>
    <rPh sb="0" eb="3">
      <t>ニシハツイシ</t>
    </rPh>
    <phoneticPr fontId="3"/>
  </si>
  <si>
    <t>グランドール市川</t>
    <rPh sb="6" eb="8">
      <t>イチカワ</t>
    </rPh>
    <phoneticPr fontId="3"/>
  </si>
  <si>
    <t>市川市大洲4-2-12</t>
    <rPh sb="0" eb="3">
      <t>イチカワシ</t>
    </rPh>
    <rPh sb="3" eb="5">
      <t>オオス</t>
    </rPh>
    <phoneticPr fontId="3"/>
  </si>
  <si>
    <t>鎌ケ谷市東鎌ヶ谷2-8　</t>
    <rPh sb="0" eb="4">
      <t>カマガヤシ</t>
    </rPh>
    <phoneticPr fontId="3"/>
  </si>
  <si>
    <t>稲毛海岸パークホームズ</t>
    <rPh sb="0" eb="2">
      <t>イナゲ</t>
    </rPh>
    <rPh sb="2" eb="4">
      <t>カイガン</t>
    </rPh>
    <phoneticPr fontId="3"/>
  </si>
  <si>
    <t>コージースクエア稲毛海岸</t>
    <rPh sb="8" eb="10">
      <t>イナゲ</t>
    </rPh>
    <rPh sb="10" eb="12">
      <t>カイガン</t>
    </rPh>
    <phoneticPr fontId="3"/>
  </si>
  <si>
    <t>グランスイート稲毛海岸</t>
    <rPh sb="7" eb="11">
      <t>イナゲカイガン</t>
    </rPh>
    <phoneticPr fontId="3"/>
  </si>
  <si>
    <t>高洲4-7-6</t>
    <rPh sb="0" eb="2">
      <t>タカス</t>
    </rPh>
    <phoneticPr fontId="3"/>
  </si>
  <si>
    <t>No.223と重複　マグネット不可</t>
    <rPh sb="7" eb="9">
      <t>ジュウフク</t>
    </rPh>
    <phoneticPr fontId="3"/>
  </si>
  <si>
    <t>市川市八幡2-5-8</t>
    <rPh sb="0" eb="3">
      <t>イチカワシ</t>
    </rPh>
    <rPh sb="3" eb="5">
      <t>ヤワタ</t>
    </rPh>
    <phoneticPr fontId="3"/>
  </si>
  <si>
    <t>エクアス船橋夏見</t>
    <rPh sb="4" eb="6">
      <t>フナバシ</t>
    </rPh>
    <rPh sb="6" eb="8">
      <t>ナツミ</t>
    </rPh>
    <phoneticPr fontId="3"/>
  </si>
  <si>
    <t>船橋市夏見６-10-7</t>
    <rPh sb="0" eb="3">
      <t>フナバシシ</t>
    </rPh>
    <rPh sb="3" eb="5">
      <t>ナツミ</t>
    </rPh>
    <phoneticPr fontId="3"/>
  </si>
  <si>
    <t>アクアフォレスタルネ稲毛</t>
    <rPh sb="10" eb="12">
      <t>イナゲ</t>
    </rPh>
    <phoneticPr fontId="3"/>
  </si>
  <si>
    <t>パークアクシス西船橋</t>
    <rPh sb="7" eb="10">
      <t>ニシフナバシ</t>
    </rPh>
    <phoneticPr fontId="3"/>
  </si>
  <si>
    <t>船橋市西船3-4-6</t>
    <rPh sb="0" eb="3">
      <t>フナバシシ</t>
    </rPh>
    <rPh sb="3" eb="4">
      <t>ニシ</t>
    </rPh>
    <rPh sb="4" eb="5">
      <t>フナ</t>
    </rPh>
    <phoneticPr fontId="3"/>
  </si>
  <si>
    <t>船橋市二宮1-10-1</t>
    <rPh sb="0" eb="3">
      <t>フナバシシ</t>
    </rPh>
    <rPh sb="3" eb="4">
      <t>ニ</t>
    </rPh>
    <rPh sb="4" eb="5">
      <t>ミヤ</t>
    </rPh>
    <phoneticPr fontId="3"/>
  </si>
  <si>
    <t>コーポ野村本八幡1・2</t>
    <rPh sb="3" eb="5">
      <t>ノムラ</t>
    </rPh>
    <rPh sb="5" eb="8">
      <t>モトヤワタ</t>
    </rPh>
    <phoneticPr fontId="3"/>
  </si>
  <si>
    <t>市川市南八幡4-18-19</t>
    <rPh sb="0" eb="3">
      <t>イチカワシ</t>
    </rPh>
    <rPh sb="3" eb="4">
      <t>ミナミ</t>
    </rPh>
    <rPh sb="4" eb="6">
      <t>ヤワタ</t>
    </rPh>
    <phoneticPr fontId="3"/>
  </si>
  <si>
    <t>千葉市美浜区打瀬1</t>
    <rPh sb="0" eb="3">
      <t>チバシ</t>
    </rPh>
    <rPh sb="3" eb="6">
      <t>ミハマク</t>
    </rPh>
    <rPh sb="6" eb="7">
      <t>ウ</t>
    </rPh>
    <rPh sb="7" eb="8">
      <t>セ</t>
    </rPh>
    <phoneticPr fontId="3"/>
  </si>
  <si>
    <t>パティオス5番街</t>
    <rPh sb="6" eb="8">
      <t>バンガイ</t>
    </rPh>
    <phoneticPr fontId="3"/>
  </si>
  <si>
    <t>パティオス1・2・3・4・14番街
ｸﾞﾗﾝﾊﾟﾃｨｵｽ公園西の街1・2・3・4番館
ｸﾞﾗﾝﾊﾟﾃｨｵｽ公園東の街1・2・3・4番館</t>
    <rPh sb="15" eb="17">
      <t>バンガイ</t>
    </rPh>
    <rPh sb="28" eb="30">
      <t>コウエン</t>
    </rPh>
    <rPh sb="30" eb="31">
      <t>ニシ</t>
    </rPh>
    <rPh sb="32" eb="33">
      <t>マチ</t>
    </rPh>
    <rPh sb="40" eb="42">
      <t>バンカン</t>
    </rPh>
    <rPh sb="55" eb="56">
      <t>ヒガシ</t>
    </rPh>
    <phoneticPr fontId="3"/>
  </si>
  <si>
    <t>千葉市美浜区打瀬2</t>
    <rPh sb="0" eb="3">
      <t>チバシ</t>
    </rPh>
    <rPh sb="3" eb="6">
      <t>ミハマク</t>
    </rPh>
    <rPh sb="6" eb="7">
      <t>ウ</t>
    </rPh>
    <rPh sb="7" eb="8">
      <t>セ</t>
    </rPh>
    <phoneticPr fontId="3"/>
  </si>
  <si>
    <t>パティオス20番街</t>
    <rPh sb="7" eb="9">
      <t>バンガイ</t>
    </rPh>
    <phoneticPr fontId="3"/>
  </si>
  <si>
    <t>千葉市美浜区打瀬3</t>
    <rPh sb="0" eb="3">
      <t>チバシ</t>
    </rPh>
    <rPh sb="3" eb="6">
      <t>ミハマク</t>
    </rPh>
    <rPh sb="6" eb="7">
      <t>ウ</t>
    </rPh>
    <rPh sb="7" eb="8">
      <t>セ</t>
    </rPh>
    <phoneticPr fontId="3"/>
  </si>
  <si>
    <t>クレインヒル榎戸</t>
    <rPh sb="6" eb="8">
      <t>エノキド</t>
    </rPh>
    <phoneticPr fontId="3"/>
  </si>
  <si>
    <t>八街市八街ろ183-7</t>
    <rPh sb="0" eb="3">
      <t>ヤチマタシ</t>
    </rPh>
    <rPh sb="3" eb="5">
      <t>ヤチマタ</t>
    </rPh>
    <phoneticPr fontId="3"/>
  </si>
  <si>
    <t>サンクレイドル公津の杜</t>
    <rPh sb="7" eb="9">
      <t>コウズ</t>
    </rPh>
    <rPh sb="10" eb="11">
      <t>モリ</t>
    </rPh>
    <phoneticPr fontId="3"/>
  </si>
  <si>
    <t>並木町41-3</t>
    <rPh sb="0" eb="2">
      <t>ナミキ</t>
    </rPh>
    <rPh sb="2" eb="3">
      <t>チョウ</t>
    </rPh>
    <phoneticPr fontId="3"/>
  </si>
  <si>
    <t>神明1-1-3</t>
    <rPh sb="0" eb="2">
      <t>シンメイ</t>
    </rPh>
    <phoneticPr fontId="3"/>
  </si>
  <si>
    <t>越谷スカイマンション</t>
    <rPh sb="0" eb="2">
      <t>コシガヤ</t>
    </rPh>
    <phoneticPr fontId="3"/>
  </si>
  <si>
    <t>宮本1-148-1</t>
    <rPh sb="0" eb="2">
      <t>ミヤモト</t>
    </rPh>
    <phoneticPr fontId="3"/>
  </si>
  <si>
    <t>プリンセス黒田5号館</t>
    <rPh sb="5" eb="7">
      <t>クロダ</t>
    </rPh>
    <rPh sb="8" eb="9">
      <t>ゴウ</t>
    </rPh>
    <rPh sb="9" eb="10">
      <t>カン</t>
    </rPh>
    <phoneticPr fontId="3"/>
  </si>
  <si>
    <t>北越谷4-24-17</t>
    <rPh sb="0" eb="3">
      <t>キタコシガヤ</t>
    </rPh>
    <phoneticPr fontId="3"/>
  </si>
  <si>
    <t>ウィンベルコーラス春日部2</t>
    <rPh sb="9" eb="12">
      <t>カスカベ</t>
    </rPh>
    <phoneticPr fontId="3"/>
  </si>
  <si>
    <t>大沼3-87</t>
    <rPh sb="0" eb="2">
      <t>オオヌマ</t>
    </rPh>
    <phoneticPr fontId="3"/>
  </si>
  <si>
    <t>フロイデ成田</t>
    <rPh sb="4" eb="6">
      <t>ナリタ</t>
    </rPh>
    <phoneticPr fontId="3"/>
  </si>
  <si>
    <t>美郷台2-25-1</t>
    <rPh sb="0" eb="3">
      <t>ミサトダイ</t>
    </rPh>
    <phoneticPr fontId="3"/>
  </si>
  <si>
    <t>朝日プラザ越谷第３</t>
    <rPh sb="0" eb="2">
      <t>アサヒ</t>
    </rPh>
    <rPh sb="5" eb="7">
      <t>コシガヤ</t>
    </rPh>
    <rPh sb="7" eb="8">
      <t>ダイ</t>
    </rPh>
    <phoneticPr fontId="3"/>
  </si>
  <si>
    <t>南荻島4242-6</t>
    <rPh sb="0" eb="3">
      <t>ミナミオギシマ</t>
    </rPh>
    <phoneticPr fontId="3"/>
  </si>
  <si>
    <t>大金平113-1</t>
    <rPh sb="0" eb="2">
      <t>オオガネ</t>
    </rPh>
    <rPh sb="2" eb="3">
      <t>タイラ</t>
    </rPh>
    <phoneticPr fontId="3"/>
  </si>
  <si>
    <t>パティオ駅ビル</t>
    <rPh sb="4" eb="5">
      <t>エキ</t>
    </rPh>
    <phoneticPr fontId="3"/>
  </si>
  <si>
    <t>ティアラマークス船橋行田公園</t>
    <rPh sb="8" eb="10">
      <t>フナバシ</t>
    </rPh>
    <rPh sb="10" eb="12">
      <t>ギョウダ</t>
    </rPh>
    <rPh sb="12" eb="13">
      <t>コウ</t>
    </rPh>
    <rPh sb="13" eb="14">
      <t>エン</t>
    </rPh>
    <phoneticPr fontId="3"/>
  </si>
  <si>
    <t>船橋市行田3-8-1</t>
    <rPh sb="0" eb="2">
      <t>フナバシ</t>
    </rPh>
    <rPh sb="2" eb="3">
      <t>シ</t>
    </rPh>
    <rPh sb="3" eb="4">
      <t>ギョウ</t>
    </rPh>
    <rPh sb="4" eb="5">
      <t>タ</t>
    </rPh>
    <phoneticPr fontId="3"/>
  </si>
  <si>
    <t>船橋市西船3-7-6</t>
    <rPh sb="0" eb="2">
      <t>フナバシ</t>
    </rPh>
    <rPh sb="2" eb="3">
      <t>シ</t>
    </rPh>
    <rPh sb="3" eb="5">
      <t>ニシフナ</t>
    </rPh>
    <phoneticPr fontId="3"/>
  </si>
  <si>
    <t>柏市若柴大割227-6</t>
    <rPh sb="0" eb="2">
      <t>カシワシ</t>
    </rPh>
    <rPh sb="2" eb="4">
      <t>ワカシバ</t>
    </rPh>
    <rPh sb="4" eb="5">
      <t>オオ</t>
    </rPh>
    <rPh sb="5" eb="6">
      <t>ワリ</t>
    </rPh>
    <phoneticPr fontId="3"/>
  </si>
  <si>
    <t>グリーンハウス南柏</t>
    <rPh sb="7" eb="9">
      <t>ミナミカシワ</t>
    </rPh>
    <phoneticPr fontId="3"/>
  </si>
  <si>
    <t>柏市東中新宿4-4-5</t>
    <rPh sb="0" eb="2">
      <t>カシワシ</t>
    </rPh>
    <rPh sb="2" eb="3">
      <t>ヒガシ</t>
    </rPh>
    <rPh sb="3" eb="4">
      <t>ナカ</t>
    </rPh>
    <rPh sb="4" eb="6">
      <t>シンジュク</t>
    </rPh>
    <phoneticPr fontId="3"/>
  </si>
  <si>
    <t>（※個人）ウッドパークD棟602号室</t>
    <rPh sb="2" eb="4">
      <t>コジン</t>
    </rPh>
    <rPh sb="12" eb="13">
      <t>トウ</t>
    </rPh>
    <rPh sb="16" eb="18">
      <t>ゴウシツ</t>
    </rPh>
    <phoneticPr fontId="3"/>
  </si>
  <si>
    <t>流山市東初石3-111-1-D602</t>
    <rPh sb="0" eb="3">
      <t>ナガレヤマシ</t>
    </rPh>
    <rPh sb="3" eb="4">
      <t>ヒガシ</t>
    </rPh>
    <rPh sb="4" eb="5">
      <t>ハツ</t>
    </rPh>
    <rPh sb="5" eb="6">
      <t>イシ</t>
    </rPh>
    <phoneticPr fontId="3"/>
  </si>
  <si>
    <t>（※個人）県営住宅2-104　安部様</t>
    <rPh sb="2" eb="4">
      <t>コジン</t>
    </rPh>
    <rPh sb="5" eb="7">
      <t>ケンエイ</t>
    </rPh>
    <rPh sb="7" eb="9">
      <t>ジュウタク</t>
    </rPh>
    <rPh sb="15" eb="17">
      <t>アベ</t>
    </rPh>
    <rPh sb="17" eb="18">
      <t>サマ</t>
    </rPh>
    <phoneticPr fontId="3"/>
  </si>
  <si>
    <t>千葉市美浜区真砂5-22-2-104</t>
    <rPh sb="0" eb="3">
      <t>チバシ</t>
    </rPh>
    <rPh sb="3" eb="6">
      <t>ミハマク</t>
    </rPh>
    <rPh sb="6" eb="8">
      <t>マサゴ</t>
    </rPh>
    <phoneticPr fontId="3"/>
  </si>
  <si>
    <t>トーカンマンション北小金</t>
    <rPh sb="9" eb="12">
      <t>キタコガネ</t>
    </rPh>
    <phoneticPr fontId="3"/>
  </si>
  <si>
    <t>ダイヤパレスステーションサイド船橋</t>
    <rPh sb="15" eb="17">
      <t>フナバシ</t>
    </rPh>
    <phoneticPr fontId="3"/>
  </si>
  <si>
    <t>船橋市海神1-6-26</t>
    <rPh sb="0" eb="3">
      <t>フナバシシ</t>
    </rPh>
    <rPh sb="3" eb="5">
      <t>カイジン</t>
    </rPh>
    <phoneticPr fontId="3"/>
  </si>
  <si>
    <t>ベルドゥムール船橋</t>
    <rPh sb="7" eb="9">
      <t>フナバシ</t>
    </rPh>
    <phoneticPr fontId="3"/>
  </si>
  <si>
    <t>船橋市前原西1-1-25</t>
    <rPh sb="0" eb="3">
      <t>フナバシシ</t>
    </rPh>
    <rPh sb="3" eb="5">
      <t>マエバラ</t>
    </rPh>
    <rPh sb="5" eb="6">
      <t>ニシ</t>
    </rPh>
    <phoneticPr fontId="3"/>
  </si>
  <si>
    <t>全域　※配布料が1円のものに限り配布不可</t>
    <rPh sb="0" eb="2">
      <t>ゼンイキ</t>
    </rPh>
    <rPh sb="4" eb="6">
      <t>ハイフ</t>
    </rPh>
    <rPh sb="6" eb="7">
      <t>リョウ</t>
    </rPh>
    <rPh sb="9" eb="10">
      <t>エン</t>
    </rPh>
    <rPh sb="14" eb="15">
      <t>カギ</t>
    </rPh>
    <rPh sb="16" eb="18">
      <t>ハイフ</t>
    </rPh>
    <rPh sb="18" eb="20">
      <t>フカ</t>
    </rPh>
    <phoneticPr fontId="3"/>
  </si>
  <si>
    <t>798　マグネット不可</t>
  </si>
  <si>
    <r>
      <rPr>
        <strike/>
        <sz val="11"/>
        <rFont val="游ゴシック"/>
        <family val="3"/>
        <charset val="128"/>
        <scheme val="minor"/>
      </rPr>
      <t>2015.8月～配布料トラブルにより</t>
    </r>
    <r>
      <rPr>
        <sz val="11"/>
        <color theme="1"/>
        <rFont val="游ゴシック"/>
        <family val="3"/>
        <charset val="128"/>
        <scheme val="minor"/>
      </rPr>
      <t>→</t>
    </r>
    <r>
      <rPr>
        <sz val="11"/>
        <color rgb="FFFF0000"/>
        <rFont val="游ゴシック"/>
        <family val="3"/>
        <charset val="128"/>
        <scheme val="minor"/>
      </rPr>
      <t>該当ポスメイト辞めた為、配布可</t>
    </r>
    <rPh sb="6" eb="7">
      <t>ガツ</t>
    </rPh>
    <rPh sb="8" eb="10">
      <t>ハイフ</t>
    </rPh>
    <rPh sb="10" eb="11">
      <t>リョウ</t>
    </rPh>
    <rPh sb="19" eb="21">
      <t>ガイトウ</t>
    </rPh>
    <rPh sb="26" eb="27">
      <t>ヤ</t>
    </rPh>
    <rPh sb="29" eb="30">
      <t>タメ</t>
    </rPh>
    <rPh sb="31" eb="33">
      <t>ハイフ</t>
    </rPh>
    <rPh sb="33" eb="34">
      <t>カ</t>
    </rPh>
    <phoneticPr fontId="3"/>
  </si>
  <si>
    <t>（※個人）市営千城台第三団地Ｃ－9　108号</t>
    <rPh sb="2" eb="4">
      <t>コジン</t>
    </rPh>
    <phoneticPr fontId="3"/>
  </si>
  <si>
    <t>（※個人）エトワール柏　103号室　わたなべ</t>
    <rPh sb="2" eb="4">
      <t>コジン</t>
    </rPh>
    <rPh sb="10" eb="11">
      <t>カシワ</t>
    </rPh>
    <rPh sb="15" eb="17">
      <t>ゴウシツ</t>
    </rPh>
    <phoneticPr fontId="3"/>
  </si>
  <si>
    <t>柏市中央2-5-7-103</t>
    <rPh sb="0" eb="2">
      <t>カシワシ</t>
    </rPh>
    <rPh sb="2" eb="4">
      <t>チュウオウ</t>
    </rPh>
    <phoneticPr fontId="3"/>
  </si>
  <si>
    <t>吉川市木売2-22-1</t>
    <rPh sb="0" eb="2">
      <t>ヨシカワ</t>
    </rPh>
    <rPh sb="2" eb="3">
      <t>シ</t>
    </rPh>
    <rPh sb="3" eb="4">
      <t>キ</t>
    </rPh>
    <rPh sb="4" eb="5">
      <t>ウ</t>
    </rPh>
    <phoneticPr fontId="3"/>
  </si>
  <si>
    <t>パークシティ柏の葉キャンパス二番街</t>
    <rPh sb="6" eb="7">
      <t>カシワ</t>
    </rPh>
    <rPh sb="8" eb="9">
      <t>ハ</t>
    </rPh>
    <rPh sb="14" eb="17">
      <t>ニバンガイ</t>
    </rPh>
    <phoneticPr fontId="3"/>
  </si>
  <si>
    <t>柏市若柴227-6</t>
    <rPh sb="0" eb="1">
      <t>カシワ</t>
    </rPh>
    <rPh sb="1" eb="2">
      <t>シ</t>
    </rPh>
    <rPh sb="2" eb="4">
      <t>ワカシバ</t>
    </rPh>
    <phoneticPr fontId="3"/>
  </si>
  <si>
    <t>第一湯浅マンション202</t>
    <rPh sb="0" eb="2">
      <t>ダイイチ</t>
    </rPh>
    <rPh sb="2" eb="4">
      <t>ユアサ</t>
    </rPh>
    <phoneticPr fontId="3"/>
  </si>
  <si>
    <t>松戸市小金原9-28-1</t>
    <rPh sb="0" eb="2">
      <t>マツド</t>
    </rPh>
    <rPh sb="2" eb="3">
      <t>シ</t>
    </rPh>
    <rPh sb="3" eb="6">
      <t>コガネハラ</t>
    </rPh>
    <phoneticPr fontId="3"/>
  </si>
  <si>
    <t>長谷川</t>
    <rPh sb="0" eb="3">
      <t>ハセガワ</t>
    </rPh>
    <phoneticPr fontId="3"/>
  </si>
  <si>
    <t>船橋市習志野台5-22-10ＴＮｺｰﾎﾟ101</t>
    <rPh sb="0" eb="3">
      <t>フナバシシ</t>
    </rPh>
    <rPh sb="3" eb="7">
      <t>ナラシノダイ</t>
    </rPh>
    <phoneticPr fontId="3"/>
  </si>
  <si>
    <t>パイロットハウス検見川</t>
    <rPh sb="8" eb="11">
      <t>ケミガワ</t>
    </rPh>
    <phoneticPr fontId="3"/>
  </si>
  <si>
    <t>千葉市美浜区磯辺6-1</t>
    <rPh sb="0" eb="3">
      <t>チバシ</t>
    </rPh>
    <rPh sb="3" eb="6">
      <t>ミハマク</t>
    </rPh>
    <rPh sb="6" eb="8">
      <t>イソベ</t>
    </rPh>
    <phoneticPr fontId="3"/>
  </si>
  <si>
    <t>千葉市中央区稲荷町2-10-9</t>
    <rPh sb="0" eb="3">
      <t>チバシ</t>
    </rPh>
    <rPh sb="3" eb="6">
      <t>チュウオウク</t>
    </rPh>
    <rPh sb="6" eb="9">
      <t>イナリマチ</t>
    </rPh>
    <phoneticPr fontId="3"/>
  </si>
  <si>
    <t>きよしケ丘サンビューハイツ</t>
    <rPh sb="4" eb="5">
      <t>オカ</t>
    </rPh>
    <phoneticPr fontId="3"/>
  </si>
  <si>
    <t>ライオンズマンション第5</t>
    <rPh sb="10" eb="11">
      <t>ダイ</t>
    </rPh>
    <phoneticPr fontId="3"/>
  </si>
  <si>
    <t>船橋市北本町1-14-7</t>
    <rPh sb="0" eb="2">
      <t>フ</t>
    </rPh>
    <rPh sb="2" eb="3">
      <t>シ</t>
    </rPh>
    <rPh sb="3" eb="6">
      <t>キタホンチョウ</t>
    </rPh>
    <phoneticPr fontId="3"/>
  </si>
  <si>
    <t>パークホームズ北習志野</t>
    <rPh sb="7" eb="11">
      <t>キタナラシノ</t>
    </rPh>
    <phoneticPr fontId="4"/>
  </si>
  <si>
    <t>船橋市習志野台4-53-1</t>
    <rPh sb="0" eb="2">
      <t>フナバシ</t>
    </rPh>
    <rPh sb="2" eb="3">
      <t>シ</t>
    </rPh>
    <rPh sb="3" eb="7">
      <t>ナラシノダイ</t>
    </rPh>
    <phoneticPr fontId="4"/>
  </si>
  <si>
    <t>管理人からお断り</t>
    <rPh sb="0" eb="3">
      <t>カンリニン</t>
    </rPh>
    <rPh sb="6" eb="7">
      <t>コトワ</t>
    </rPh>
    <phoneticPr fontId="4"/>
  </si>
  <si>
    <t>選挙の併配不可</t>
    <rPh sb="0" eb="2">
      <t>センキョ</t>
    </rPh>
    <rPh sb="3" eb="7">
      <t>ヘイハイフカ</t>
    </rPh>
    <phoneticPr fontId="3"/>
  </si>
  <si>
    <t>春日部ガーデンハウス壱番館</t>
    <rPh sb="0" eb="3">
      <t>カスカベ</t>
    </rPh>
    <rPh sb="10" eb="11">
      <t>イチ</t>
    </rPh>
    <rPh sb="11" eb="12">
      <t>バン</t>
    </rPh>
    <rPh sb="12" eb="13">
      <t>ヤカタ</t>
    </rPh>
    <phoneticPr fontId="3"/>
  </si>
  <si>
    <t>春日部市豊町5-5-6</t>
    <rPh sb="0" eb="4">
      <t>カスカベシ</t>
    </rPh>
    <rPh sb="4" eb="6">
      <t>ユタカチョウ</t>
    </rPh>
    <phoneticPr fontId="3"/>
  </si>
  <si>
    <t>春日部ガーデンハウス弐番館</t>
    <rPh sb="0" eb="3">
      <t>カスカベ</t>
    </rPh>
    <rPh sb="10" eb="11">
      <t>ニ</t>
    </rPh>
    <rPh sb="11" eb="12">
      <t>バン</t>
    </rPh>
    <rPh sb="12" eb="13">
      <t>ヤカタ</t>
    </rPh>
    <phoneticPr fontId="3"/>
  </si>
  <si>
    <t>春日部市豊町5-5-6</t>
    <rPh sb="0" eb="3">
      <t>カスカベ</t>
    </rPh>
    <rPh sb="3" eb="4">
      <t>シ</t>
    </rPh>
    <rPh sb="4" eb="5">
      <t>ユタカ</t>
    </rPh>
    <rPh sb="5" eb="6">
      <t>チョウ</t>
    </rPh>
    <phoneticPr fontId="3"/>
  </si>
  <si>
    <t>2021.7.30　併配不可</t>
    <rPh sb="10" eb="12">
      <t>ヘイハイ</t>
    </rPh>
    <rPh sb="12" eb="14">
      <t>フカ</t>
    </rPh>
    <phoneticPr fontId="3"/>
  </si>
  <si>
    <t>管理人よりお断りお断り</t>
    <rPh sb="9" eb="10">
      <t>コトワ</t>
    </rPh>
    <phoneticPr fontId="3"/>
  </si>
  <si>
    <t>千葉県千葉市稲毛区園生町３３７−１</t>
  </si>
  <si>
    <t>2021.11.22</t>
  </si>
  <si>
    <t>藤和シティホームズ　千葉登戸</t>
    <rPh sb="0" eb="2">
      <t>トウワ</t>
    </rPh>
    <rPh sb="10" eb="12">
      <t>チバ</t>
    </rPh>
    <rPh sb="12" eb="14">
      <t>ノブト</t>
    </rPh>
    <phoneticPr fontId="3"/>
  </si>
  <si>
    <t>千葉市中央区登戸２丁目１３－７</t>
  </si>
  <si>
    <t>2022.1.12</t>
  </si>
  <si>
    <t>エクセルグランデ高洲</t>
    <rPh sb="8" eb="10">
      <t>タカス</t>
    </rPh>
    <phoneticPr fontId="3"/>
  </si>
  <si>
    <t>千葉市美浜区高洲4丁目1-1</t>
  </si>
  <si>
    <t>管理人様よりお断り→配布可2022.06</t>
    <rPh sb="10" eb="12">
      <t>ハイフ</t>
    </rPh>
    <rPh sb="12" eb="13">
      <t>カ</t>
    </rPh>
    <phoneticPr fontId="3"/>
  </si>
  <si>
    <t>2022.3.23</t>
  </si>
  <si>
    <t>アデニウム蘇我</t>
    <rPh sb="5" eb="7">
      <t>ソガ</t>
    </rPh>
    <phoneticPr fontId="3"/>
  </si>
  <si>
    <t>千葉市中央区南町2-19-4</t>
    <rPh sb="0" eb="3">
      <t>チバシ</t>
    </rPh>
    <rPh sb="3" eb="5">
      <t>チュウオウ</t>
    </rPh>
    <rPh sb="5" eb="6">
      <t>ク</t>
    </rPh>
    <rPh sb="6" eb="7">
      <t>ミナミ</t>
    </rPh>
    <rPh sb="7" eb="8">
      <t>マチ</t>
    </rPh>
    <phoneticPr fontId="3"/>
  </si>
  <si>
    <t>2022.7.6</t>
  </si>
  <si>
    <t>アレックスヒルズ四街道</t>
    <rPh sb="8" eb="11">
      <t>ヨツカイドウ</t>
    </rPh>
    <phoneticPr fontId="3"/>
  </si>
  <si>
    <t>2022.7.19</t>
  </si>
  <si>
    <t>新千葉プラザマンション</t>
  </si>
  <si>
    <t>千葉市中央区新千葉3-2-1</t>
  </si>
  <si>
    <t>2022.10.3</t>
  </si>
  <si>
    <t>ロイヤルパークス船橋</t>
    <rPh sb="8" eb="10">
      <t>フナバシ</t>
    </rPh>
    <phoneticPr fontId="3"/>
  </si>
  <si>
    <t>船橋市行田1-50-1</t>
    <rPh sb="0" eb="3">
      <t>フナバシシ</t>
    </rPh>
    <rPh sb="3" eb="5">
      <t>ギョウダ</t>
    </rPh>
    <phoneticPr fontId="3"/>
  </si>
  <si>
    <t>2022.11.11</t>
  </si>
  <si>
    <t>西千葉パークホームズ</t>
    <rPh sb="0" eb="3">
      <t>ニシチバ</t>
    </rPh>
    <phoneticPr fontId="3"/>
  </si>
  <si>
    <t>千葉市稲毛区轟町3-6-16</t>
    <rPh sb="0" eb="3">
      <t>チバシ</t>
    </rPh>
    <rPh sb="3" eb="5">
      <t>イナゲ</t>
    </rPh>
    <rPh sb="5" eb="6">
      <t>ク</t>
    </rPh>
    <rPh sb="6" eb="7">
      <t>トドロキ</t>
    </rPh>
    <rPh sb="7" eb="8">
      <t>マチ</t>
    </rPh>
    <phoneticPr fontId="3"/>
  </si>
  <si>
    <t>住人数名から注意。チラシ不可看板設置。</t>
    <rPh sb="0" eb="2">
      <t>ジュウニン</t>
    </rPh>
    <rPh sb="2" eb="4">
      <t>スウメイ</t>
    </rPh>
    <rPh sb="6" eb="8">
      <t>チュウイ</t>
    </rPh>
    <rPh sb="12" eb="14">
      <t>フカ</t>
    </rPh>
    <rPh sb="14" eb="16">
      <t>カンバン</t>
    </rPh>
    <rPh sb="16" eb="18">
      <t>セッチ</t>
    </rPh>
    <phoneticPr fontId="3"/>
  </si>
  <si>
    <t>2023.5.10</t>
  </si>
  <si>
    <t>八千代</t>
    <rPh sb="0" eb="3">
      <t>ヤチヨ</t>
    </rPh>
    <phoneticPr fontId="3"/>
  </si>
  <si>
    <t>ウィザースレジデンス椿森</t>
    <rPh sb="10" eb="12">
      <t>ツバキモリ</t>
    </rPh>
    <phoneticPr fontId="3"/>
  </si>
  <si>
    <t>千葉市中央区椿森5-5-13</t>
    <rPh sb="0" eb="6">
      <t>チバシチュウオウク</t>
    </rPh>
    <rPh sb="6" eb="8">
      <t>ツバキモリ</t>
    </rPh>
    <phoneticPr fontId="3"/>
  </si>
  <si>
    <t>管理人より申し出</t>
    <rPh sb="0" eb="3">
      <t>カンリニン</t>
    </rPh>
    <rPh sb="5" eb="6">
      <t>モウ</t>
    </rPh>
    <rPh sb="7" eb="8">
      <t>デ</t>
    </rPh>
    <phoneticPr fontId="3"/>
  </si>
  <si>
    <t>2023.09.26</t>
  </si>
  <si>
    <t>ヒルトップ・ユーカリが丘</t>
    <rPh sb="11" eb="12">
      <t>オカ</t>
    </rPh>
    <phoneticPr fontId="3"/>
  </si>
  <si>
    <t>ソフィア稲毛　1～3号館</t>
    <rPh sb="4" eb="6">
      <t>イナゲ</t>
    </rPh>
    <rPh sb="10" eb="11">
      <t>ゴウ</t>
    </rPh>
    <rPh sb="11" eb="12">
      <t>カン</t>
    </rPh>
    <phoneticPr fontId="3"/>
  </si>
  <si>
    <t>千葉県千葉市稲毛区小仲台８丁目１２－１</t>
  </si>
  <si>
    <t>2023.11.14</t>
  </si>
  <si>
    <t>新松戸ユーカリパークハウスA・B・C</t>
  </si>
  <si>
    <t>松戸市新松戸南2-26</t>
  </si>
  <si>
    <t>2024.02.27</t>
  </si>
  <si>
    <t>000078</t>
  </si>
  <si>
    <t>八千代台北8・9</t>
  </si>
  <si>
    <t>八千代台北11</t>
  </si>
  <si>
    <t>000079</t>
  </si>
  <si>
    <t>八千代台北16</t>
  </si>
  <si>
    <t>八千代台北17</t>
  </si>
  <si>
    <t>大和田新田（向山A）</t>
  </si>
  <si>
    <t>大和田新田（向山B）</t>
  </si>
  <si>
    <t>大和田新田（中央自動車学校）</t>
  </si>
  <si>
    <t>001105</t>
  </si>
  <si>
    <t>大和田新田（中央消防署）</t>
  </si>
  <si>
    <t>001106</t>
  </si>
  <si>
    <t>大和田新田（すてっぷ21）</t>
  </si>
  <si>
    <t>緑が丘2A</t>
  </si>
  <si>
    <t>緑が丘2B（新木戸小学校）</t>
  </si>
  <si>
    <t>緑が丘1Ａ</t>
  </si>
  <si>
    <t>緑が丘1・3（カムザ）</t>
  </si>
  <si>
    <t>緑が丘1・3（アパ・リーセント）</t>
  </si>
  <si>
    <t>緑が丘1Ｃ</t>
  </si>
  <si>
    <t>緑が丘西1（シティテラス）</t>
  </si>
  <si>
    <t>001104</t>
  </si>
  <si>
    <t>緑が丘西1</t>
  </si>
  <si>
    <t>002083</t>
  </si>
  <si>
    <t>井野（のびのび公園）</t>
  </si>
  <si>
    <t>013074</t>
  </si>
  <si>
    <t>三山２A</t>
  </si>
  <si>
    <t>013075</t>
  </si>
  <si>
    <t>三山２B</t>
  </si>
  <si>
    <t>薬円台2A</t>
  </si>
  <si>
    <t>015059</t>
  </si>
  <si>
    <t>薬円台2B</t>
  </si>
  <si>
    <t>薬円台6A</t>
  </si>
  <si>
    <t>015060</t>
  </si>
  <si>
    <t>薬円台6B</t>
  </si>
  <si>
    <t>谷津５C</t>
  </si>
  <si>
    <t>016062</t>
  </si>
  <si>
    <t>谷津５D</t>
  </si>
  <si>
    <t>016063</t>
  </si>
  <si>
    <t>谷津５E</t>
  </si>
  <si>
    <t>囲護台2A</t>
  </si>
  <si>
    <t>020094</t>
  </si>
  <si>
    <t>囲護台2B</t>
  </si>
  <si>
    <t>小中台町E</t>
  </si>
  <si>
    <t>小仲台３A</t>
  </si>
  <si>
    <t>小仲台3B</t>
  </si>
  <si>
    <t>044082</t>
  </si>
  <si>
    <t>045095</t>
  </si>
  <si>
    <t>045096</t>
  </si>
  <si>
    <t>045094</t>
  </si>
  <si>
    <t>046079</t>
  </si>
  <si>
    <t>046091</t>
  </si>
  <si>
    <t>046080</t>
  </si>
  <si>
    <t>046089</t>
  </si>
  <si>
    <t>046081</t>
  </si>
  <si>
    <t>046082</t>
  </si>
  <si>
    <t>046083</t>
  </si>
  <si>
    <t>村田町 A　</t>
  </si>
  <si>
    <t>052182</t>
  </si>
  <si>
    <t>五井 N</t>
  </si>
  <si>
    <t>066168</t>
  </si>
  <si>
    <t>042075</t>
    <phoneticPr fontId="2"/>
  </si>
  <si>
    <t>042074</t>
    <phoneticPr fontId="2"/>
  </si>
  <si>
    <t>ハイマート千葉</t>
    <rPh sb="5" eb="7">
      <t>チバ</t>
    </rPh>
    <phoneticPr fontId="3"/>
  </si>
  <si>
    <t>千葉県千葉市稲毛区作草部町１２９３−２</t>
  </si>
  <si>
    <t>2024.3.12</t>
  </si>
  <si>
    <t>シーブレス</t>
  </si>
  <si>
    <t>千葉市美浜区幸町1-1-1</t>
  </si>
  <si>
    <t>蘇我</t>
    <phoneticPr fontId="2"/>
  </si>
  <si>
    <t>おゆみ野 １A ・ 中央 １A（学園前駅）</t>
    <phoneticPr fontId="2"/>
  </si>
  <si>
    <t>https://chiikinews.co.jp/pdf/map/c_chiba_ichihara_1-2.pdf</t>
  </si>
  <si>
    <t>【市原①－2】千葉南</t>
    <phoneticPr fontId="2"/>
  </si>
  <si>
    <t>【市原①－1】市原版</t>
    <phoneticPr fontId="2"/>
  </si>
  <si>
    <t>選挙</t>
  </si>
  <si>
    <t>選挙区</t>
    <phoneticPr fontId="2"/>
  </si>
  <si>
    <t>●</t>
  </si>
  <si>
    <t>千葉県第6選挙区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</si>
</sst>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quot;年&quot;m&quot;月分&quot;"/>
    <numFmt numFmtId="177" formatCode="&quot;更新日:&quot;yyyy&quot;/&quot;m&quot;/&quot;d"/>
    <numFmt numFmtId="178" formatCode="0.0"/>
    <numFmt numFmtId="179" formatCode="yyyy&quot;年&quot;m&quot;月&quot;d&quot;日&quot;;@"/>
    <numFmt numFmtId="180" formatCode="&quot;No.&quot;000000"/>
    <numFmt numFmtId="181" formatCode="000000"/>
    <numFmt numFmtId="182" formatCode="00000#"/>
  </numFmts>
  <fonts count="48">
    <font>
      <sz val="11"/>
      <color theme="1"/>
      <name val="游ゴシック"/>
      <family val="2"/>
      <charset val="128"/>
      <scheme val="minor"/>
    </font>
    <font>
      <b/>
      <sz val="13"/>
      <color theme="3"/>
      <name val="游ゴシック"/>
      <family val="2"/>
      <charset val="128"/>
      <scheme val="minor"/>
    </font>
    <font>
      <sz val="6"/>
      <name val="游ゴシック"/>
      <family val="2"/>
      <charset val="128"/>
      <scheme val="minor"/>
    </font>
    <font>
      <b/>
      <sz val="11"/>
      <color theme="1"/>
      <name val="游ゴシック"/>
      <family val="3"/>
      <charset val="128"/>
      <scheme val="minor"/>
    </font>
    <font>
      <sz val="11"/>
      <color indexed="8"/>
      <name val="游ゴシック"/>
      <family val="2"/>
      <scheme val="minor"/>
    </font>
    <font>
      <u/>
      <sz val="11"/>
      <color theme="10"/>
      <name val="游ゴシック"/>
      <family val="2"/>
      <charset val="128"/>
      <scheme val="minor"/>
    </font>
    <font>
      <b/>
      <sz val="24"/>
      <color theme="1"/>
      <name val="游ゴシック"/>
      <family val="3"/>
      <charset val="128"/>
      <scheme val="minor"/>
    </font>
    <font>
      <sz val="6"/>
      <name val="ＭＳ Ｐゴシック"/>
      <family val="3"/>
      <charset val="128"/>
    </font>
    <font>
      <b/>
      <sz val="12"/>
      <name val="ＭＳ Ｐゴシック"/>
      <family val="3"/>
      <charset val="128"/>
    </font>
    <font>
      <b/>
      <sz val="20"/>
      <color theme="1"/>
      <name val="游ゴシック"/>
      <family val="3"/>
      <charset val="128"/>
      <scheme val="minor"/>
    </font>
    <font>
      <b/>
      <sz val="18"/>
      <color theme="1"/>
      <name val="游ゴシック"/>
      <family val="3"/>
      <charset val="128"/>
      <scheme val="minor"/>
    </font>
    <font>
      <sz val="14"/>
      <color theme="1"/>
      <name val="游ゴシック"/>
      <family val="3"/>
      <charset val="128"/>
      <scheme val="minor"/>
    </font>
    <font>
      <sz val="18"/>
      <color theme="1"/>
      <name val="游ゴシック"/>
      <family val="3"/>
      <charset val="128"/>
      <scheme val="minor"/>
    </font>
    <font>
      <sz val="9"/>
      <color theme="1"/>
      <name val="游ゴシック"/>
      <family val="3"/>
      <charset val="128"/>
      <scheme val="minor"/>
    </font>
    <font>
      <sz val="9"/>
      <color rgb="FF000000"/>
      <name val="Meiryo UI"/>
      <family val="3"/>
      <charset val="128"/>
    </font>
    <font>
      <sz val="11"/>
      <color theme="0"/>
      <name val="游ゴシック"/>
      <family val="2"/>
      <charset val="128"/>
      <scheme val="minor"/>
    </font>
    <font>
      <sz val="11"/>
      <color theme="1"/>
      <name val="游ゴシック"/>
      <family val="2"/>
      <charset val="128"/>
      <scheme val="minor"/>
    </font>
    <font>
      <sz val="12"/>
      <color theme="1"/>
      <name val="游ゴシック"/>
      <family val="2"/>
      <charset val="128"/>
      <scheme val="minor"/>
    </font>
    <font>
      <b/>
      <sz val="16"/>
      <color theme="1"/>
      <name val="游ゴシック"/>
      <family val="3"/>
      <charset val="128"/>
      <scheme val="minor"/>
    </font>
    <font>
      <sz val="12"/>
      <color theme="1"/>
      <name val="游ゴシック"/>
      <family val="3"/>
      <charset val="128"/>
      <scheme val="minor"/>
    </font>
    <font>
      <b/>
      <sz val="12"/>
      <color theme="1"/>
      <name val="游ゴシック"/>
      <family val="3"/>
      <charset val="128"/>
      <scheme val="minor"/>
    </font>
    <font>
      <sz val="11"/>
      <color theme="1"/>
      <name val="游ゴシック"/>
      <family val="3"/>
      <charset val="128"/>
      <scheme val="minor"/>
    </font>
    <font>
      <sz val="12"/>
      <color theme="1"/>
      <name val="游ゴシック"/>
      <family val="3"/>
      <charset val="128"/>
    </font>
    <font>
      <sz val="12"/>
      <color theme="0"/>
      <name val="游ゴシック"/>
      <family val="3"/>
      <charset val="128"/>
      <scheme val="minor"/>
    </font>
    <font>
      <b/>
      <sz val="14"/>
      <color theme="1"/>
      <name val="游ゴシック"/>
      <family val="3"/>
      <charset val="128"/>
      <scheme val="minor"/>
    </font>
    <font>
      <sz val="22"/>
      <color theme="1"/>
      <name val="游ゴシック"/>
      <family val="2"/>
      <charset val="128"/>
      <scheme val="minor"/>
    </font>
    <font>
      <sz val="12"/>
      <color theme="0"/>
      <name val="游ゴシック"/>
      <family val="2"/>
      <charset val="128"/>
      <scheme val="minor"/>
    </font>
    <font>
      <b/>
      <sz val="11"/>
      <color rgb="FFFF0000"/>
      <name val="游ゴシック"/>
      <family val="3"/>
      <charset val="128"/>
      <scheme val="minor"/>
    </font>
    <font>
      <sz val="11"/>
      <name val="游ゴシック"/>
      <family val="3"/>
      <charset val="128"/>
      <scheme val="minor"/>
    </font>
    <font>
      <sz val="9.9"/>
      <name val="游ゴシック"/>
      <family val="3"/>
      <charset val="128"/>
      <scheme val="minor"/>
    </font>
    <font>
      <sz val="11"/>
      <color rgb="FFFF0000"/>
      <name val="游ゴシック"/>
      <family val="3"/>
      <charset val="128"/>
      <scheme val="minor"/>
    </font>
    <font>
      <sz val="11"/>
      <color rgb="FF222222"/>
      <name val="游ゴシック"/>
      <family val="3"/>
      <charset val="128"/>
      <scheme val="minor"/>
    </font>
    <font>
      <sz val="8"/>
      <color rgb="FF000000"/>
      <name val="游ゴシック"/>
      <family val="3"/>
      <charset val="128"/>
      <scheme val="minor"/>
    </font>
    <font>
      <sz val="10"/>
      <name val="游ゴシック"/>
      <family val="3"/>
      <charset val="128"/>
      <scheme val="minor"/>
    </font>
    <font>
      <sz val="9"/>
      <name val="游ゴシック"/>
      <family val="3"/>
      <charset val="128"/>
      <scheme val="minor"/>
    </font>
    <font>
      <strike/>
      <sz val="11"/>
      <name val="游ゴシック"/>
      <family val="3"/>
      <charset val="128"/>
      <scheme val="minor"/>
    </font>
    <font>
      <sz val="13.5"/>
      <color rgb="FF9AA0A6"/>
      <name val="Arial"/>
      <family val="2"/>
      <charset val="1"/>
    </font>
    <font>
      <sz val="18"/>
      <color theme="0"/>
      <name val="游ゴシック"/>
      <family val="3"/>
      <charset val="128"/>
      <scheme val="minor"/>
    </font>
    <font>
      <sz val="10"/>
      <color rgb="FF0000FF"/>
      <name val="游ゴシック"/>
      <family val="3"/>
      <charset val="128"/>
    </font>
    <font>
      <sz val="10"/>
      <color rgb="FFFF6600"/>
      <name val="游ゴシック"/>
      <family val="3"/>
      <charset val="128"/>
    </font>
    <font>
      <sz val="10"/>
      <color rgb="FF008000"/>
      <name val="游ゴシック"/>
      <family val="3"/>
      <charset val="128"/>
    </font>
    <font>
      <sz val="12"/>
      <color theme="1"/>
      <name val="ＭＳ Ｐゴシック"/>
      <family val="3"/>
      <charset val="128"/>
    </font>
    <font>
      <sz val="10"/>
      <color theme="1"/>
      <name val="メイリオ"/>
      <family val="3"/>
      <charset val="128"/>
    </font>
    <font>
      <sz val="10"/>
      <color rgb="FF333333"/>
      <name val="メイリオ"/>
      <family val="3"/>
      <charset val="128"/>
    </font>
    <font>
      <sz val="10"/>
      <name val="メイリオ"/>
      <family val="3"/>
      <charset val="128"/>
    </font>
    <font>
      <u/>
      <sz val="10"/>
      <color theme="10"/>
      <name val="メイリオ"/>
      <family val="3"/>
      <charset val="128"/>
    </font>
    <font>
      <sz val="11"/>
      <color rgb="FF353535"/>
      <name val="游ゴシック"/>
      <family val="3"/>
      <charset val="128"/>
    </font>
    <font>
      <sz val="12"/>
      <name val="游ゴシック"/>
      <family val="3"/>
      <charset val="128"/>
      <scheme val="minor"/>
    </font>
  </fonts>
  <fills count="15">
    <fill>
      <patternFill patternType="none"/>
    </fill>
    <fill>
      <patternFill patternType="gray125"/>
    </fill>
    <fill>
      <patternFill patternType="solid">
        <fgColor rgb="FFFFFF00"/>
        <bgColor indexed="64"/>
      </patternFill>
    </fill>
    <fill>
      <patternFill patternType="solid">
        <fgColor them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00B0F0"/>
        <bgColor indexed="64"/>
      </patternFill>
    </fill>
    <fill>
      <patternFill patternType="solid">
        <fgColor rgb="FFFFC000"/>
        <bgColor indexed="64"/>
      </patternFill>
    </fill>
  </fills>
  <borders count="88">
    <border>
      <left/>
      <right/>
      <top/>
      <bottom/>
      <diagonal/>
    </border>
    <border>
      <left/>
      <right/>
      <top style="thin">
        <color indexed="64"/>
      </top>
      <bottom/>
      <diagonal/>
    </border>
    <border>
      <left style="thin">
        <color auto="1"/>
      </left>
      <right/>
      <top style="medium">
        <color auto="1"/>
      </top>
      <bottom style="thin">
        <color auto="1"/>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medium">
        <color indexed="64"/>
      </top>
      <bottom style="medium">
        <color indexed="64"/>
      </bottom>
      <diagonal/>
    </border>
    <border>
      <left style="medium">
        <color auto="1"/>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style="medium">
        <color indexed="64"/>
      </right>
      <top style="medium">
        <color indexed="64"/>
      </top>
      <bottom style="thin">
        <color indexed="64"/>
      </bottom>
      <diagonal/>
    </border>
    <border>
      <left/>
      <right style="medium">
        <color indexed="64"/>
      </right>
      <top style="thin">
        <color auto="1"/>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indexed="64"/>
      </left>
      <right/>
      <top style="medium">
        <color indexed="64"/>
      </top>
      <bottom style="medium">
        <color auto="1"/>
      </bottom>
      <diagonal/>
    </border>
    <border>
      <left/>
      <right style="hair">
        <color auto="1"/>
      </right>
      <top style="medium">
        <color indexed="64"/>
      </top>
      <bottom style="medium">
        <color auto="1"/>
      </bottom>
      <diagonal/>
    </border>
    <border>
      <left style="thin">
        <color auto="1"/>
      </left>
      <right/>
      <top style="thin">
        <color auto="1"/>
      </top>
      <bottom style="medium">
        <color auto="1"/>
      </bottom>
      <diagonal/>
    </border>
    <border>
      <left style="medium">
        <color auto="1"/>
      </left>
      <right style="thin">
        <color auto="1"/>
      </right>
      <top style="medium">
        <color indexed="64"/>
      </top>
      <bottom/>
      <diagonal/>
    </border>
    <border>
      <left style="medium">
        <color auto="1"/>
      </left>
      <right style="thin">
        <color auto="1"/>
      </right>
      <top/>
      <bottom style="medium">
        <color indexed="64"/>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right style="thin">
        <color indexed="64"/>
      </right>
      <top/>
      <bottom/>
      <diagonal/>
    </border>
    <border>
      <left style="hair">
        <color auto="1"/>
      </left>
      <right/>
      <top style="medium">
        <color auto="1"/>
      </top>
      <bottom style="thin">
        <color auto="1"/>
      </bottom>
      <diagonal/>
    </border>
    <border>
      <left style="hair">
        <color auto="1"/>
      </left>
      <right/>
      <top/>
      <bottom style="hair">
        <color auto="1"/>
      </bottom>
      <diagonal/>
    </border>
    <border>
      <left style="hair">
        <color auto="1"/>
      </left>
      <right/>
      <top style="hair">
        <color auto="1"/>
      </top>
      <bottom style="medium">
        <color auto="1"/>
      </bottom>
      <diagonal/>
    </border>
    <border>
      <left style="thin">
        <color auto="1"/>
      </left>
      <right/>
      <top/>
      <bottom style="hair">
        <color auto="1"/>
      </bottom>
      <diagonal/>
    </border>
    <border>
      <left style="medium">
        <color auto="1"/>
      </left>
      <right style="thin">
        <color auto="1"/>
      </right>
      <top style="hair">
        <color auto="1"/>
      </top>
      <bottom/>
      <diagonal/>
    </border>
    <border>
      <left style="thin">
        <color auto="1"/>
      </left>
      <right style="thin">
        <color auto="1"/>
      </right>
      <top style="hair">
        <color auto="1"/>
      </top>
      <bottom/>
      <diagonal/>
    </border>
    <border>
      <left style="thin">
        <color indexed="64"/>
      </left>
      <right/>
      <top style="hair">
        <color indexed="64"/>
      </top>
      <bottom/>
      <diagonal/>
    </border>
    <border>
      <left style="thin">
        <color auto="1"/>
      </left>
      <right style="medium">
        <color auto="1"/>
      </right>
      <top style="hair">
        <color auto="1"/>
      </top>
      <bottom/>
      <diagonal/>
    </border>
    <border>
      <left style="thin">
        <color auto="1"/>
      </left>
      <right style="thin">
        <color auto="1"/>
      </right>
      <top/>
      <bottom style="medium">
        <color auto="1"/>
      </bottom>
      <diagonal/>
    </border>
    <border>
      <left style="thin">
        <color indexed="64"/>
      </left>
      <right/>
      <top style="medium">
        <color indexed="64"/>
      </top>
      <bottom/>
      <diagonal/>
    </border>
    <border>
      <left style="thin">
        <color indexed="64"/>
      </left>
      <right/>
      <top/>
      <bottom style="medium">
        <color indexed="64"/>
      </bottom>
      <diagonal/>
    </border>
    <border>
      <left style="medium">
        <color auto="1"/>
      </left>
      <right style="thin">
        <color auto="1"/>
      </right>
      <top/>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top style="thin">
        <color auto="1"/>
      </top>
      <bottom style="thin">
        <color auto="1"/>
      </bottom>
      <diagonal/>
    </border>
  </borders>
  <cellStyleXfs count="5">
    <xf numFmtId="0" fontId="0" fillId="0" borderId="0">
      <alignment vertical="center"/>
    </xf>
    <xf numFmtId="0" fontId="4" fillId="0" borderId="0">
      <alignment vertical="center"/>
    </xf>
    <xf numFmtId="0" fontId="5" fillId="0" borderId="0" applyNumberFormat="0" applyFill="0" applyBorder="0" applyAlignment="0" applyProtection="0">
      <alignment vertical="center"/>
    </xf>
    <xf numFmtId="38" fontId="16" fillId="0" borderId="0" applyFont="0" applyFill="0" applyBorder="0" applyAlignment="0" applyProtection="0">
      <alignment vertical="center"/>
    </xf>
    <xf numFmtId="0" fontId="5" fillId="0" borderId="0" applyNumberFormat="0" applyFill="0" applyBorder="0" applyAlignment="0" applyProtection="0">
      <alignment vertical="center"/>
    </xf>
  </cellStyleXfs>
  <cellXfs count="364">
    <xf numFmtId="0" fontId="0" fillId="0" borderId="0" xfId="0">
      <alignment vertical="center"/>
    </xf>
    <xf numFmtId="56" fontId="0" fillId="0" borderId="0" xfId="0" applyNumberFormat="1">
      <alignment vertical="center"/>
    </xf>
    <xf numFmtId="0" fontId="0" fillId="2" borderId="0" xfId="0" applyFill="1">
      <alignment vertical="center"/>
    </xf>
    <xf numFmtId="0" fontId="0" fillId="0" borderId="12" xfId="0" applyBorder="1">
      <alignment vertical="center"/>
    </xf>
    <xf numFmtId="0" fontId="0" fillId="0" borderId="11" xfId="0" applyBorder="1">
      <alignment vertical="center"/>
    </xf>
    <xf numFmtId="0" fontId="0" fillId="0" borderId="14" xfId="0" applyBorder="1">
      <alignment vertical="center"/>
    </xf>
    <xf numFmtId="0" fontId="0" fillId="0" borderId="26" xfId="0" applyBorder="1">
      <alignment vertical="center"/>
    </xf>
    <xf numFmtId="179" fontId="15" fillId="0" borderId="9" xfId="0" applyNumberFormat="1" applyFont="1" applyBorder="1">
      <alignment vertical="center"/>
    </xf>
    <xf numFmtId="179" fontId="15" fillId="0" borderId="14" xfId="0" applyNumberFormat="1" applyFont="1" applyBorder="1">
      <alignment vertical="center"/>
    </xf>
    <xf numFmtId="0" fontId="15" fillId="0" borderId="14" xfId="0" applyFont="1" applyBorder="1">
      <alignment vertical="center"/>
    </xf>
    <xf numFmtId="14" fontId="15" fillId="0" borderId="26" xfId="0" applyNumberFormat="1" applyFont="1" applyBorder="1">
      <alignment vertical="center"/>
    </xf>
    <xf numFmtId="0" fontId="0" fillId="0" borderId="46" xfId="0" applyBorder="1">
      <alignment vertical="center"/>
    </xf>
    <xf numFmtId="0" fontId="17" fillId="0" borderId="0" xfId="0" applyFont="1">
      <alignment vertical="center"/>
    </xf>
    <xf numFmtId="0" fontId="17" fillId="0" borderId="0" xfId="0" applyFont="1" applyAlignment="1">
      <alignment horizontal="right" vertical="center"/>
    </xf>
    <xf numFmtId="0" fontId="19" fillId="0" borderId="0" xfId="0" applyFont="1">
      <alignment vertical="center"/>
    </xf>
    <xf numFmtId="0" fontId="0" fillId="0" borderId="45" xfId="0" applyBorder="1" applyAlignment="1">
      <alignment vertical="center" shrinkToFit="1"/>
    </xf>
    <xf numFmtId="0" fontId="0" fillId="0" borderId="46" xfId="0" applyBorder="1" applyAlignment="1">
      <alignment vertical="center" shrinkToFit="1"/>
    </xf>
    <xf numFmtId="0" fontId="20" fillId="0" borderId="0" xfId="0" applyFont="1" applyAlignment="1">
      <alignment horizontal="right" vertical="center"/>
    </xf>
    <xf numFmtId="0" fontId="0" fillId="8" borderId="39" xfId="0" applyFill="1" applyBorder="1" applyAlignment="1">
      <alignment horizontal="right" vertical="center"/>
    </xf>
    <xf numFmtId="0" fontId="0" fillId="8" borderId="4" xfId="0" applyFill="1" applyBorder="1" applyAlignment="1">
      <alignment horizontal="right" vertical="center"/>
    </xf>
    <xf numFmtId="31" fontId="0" fillId="0" borderId="0" xfId="0" applyNumberFormat="1">
      <alignment vertical="center"/>
    </xf>
    <xf numFmtId="14" fontId="19" fillId="4" borderId="41" xfId="0" applyNumberFormat="1" applyFont="1" applyFill="1" applyBorder="1" applyAlignment="1" applyProtection="1">
      <alignment horizontal="center" vertical="center"/>
      <protection locked="0"/>
    </xf>
    <xf numFmtId="0" fontId="19" fillId="4" borderId="41" xfId="0" applyFont="1" applyFill="1" applyBorder="1" applyAlignment="1" applyProtection="1">
      <alignment horizontal="center" vertical="center"/>
      <protection locked="0"/>
    </xf>
    <xf numFmtId="181" fontId="19" fillId="4" borderId="34" xfId="0" applyNumberFormat="1" applyFont="1" applyFill="1" applyBorder="1" applyAlignment="1" applyProtection="1">
      <alignment horizontal="center" vertical="center"/>
      <protection locked="0"/>
    </xf>
    <xf numFmtId="0" fontId="0" fillId="0" borderId="0" xfId="0" applyAlignment="1">
      <alignment horizontal="right" vertical="center"/>
    </xf>
    <xf numFmtId="0" fontId="3" fillId="6" borderId="42" xfId="0" applyFont="1" applyFill="1" applyBorder="1" applyAlignment="1">
      <alignment horizontal="left" vertical="center"/>
    </xf>
    <xf numFmtId="0" fontId="3" fillId="6" borderId="43" xfId="0" applyFont="1" applyFill="1" applyBorder="1" applyAlignment="1">
      <alignment horizontal="left" vertical="center"/>
    </xf>
    <xf numFmtId="38" fontId="20" fillId="7" borderId="41" xfId="3" applyFont="1" applyFill="1" applyBorder="1">
      <alignment vertical="center"/>
    </xf>
    <xf numFmtId="49" fontId="21" fillId="5" borderId="44" xfId="3" applyNumberFormat="1" applyFont="1" applyFill="1" applyBorder="1">
      <alignment vertical="center"/>
    </xf>
    <xf numFmtId="0" fontId="17" fillId="6" borderId="43" xfId="0" applyFont="1" applyFill="1" applyBorder="1" applyAlignment="1">
      <alignment horizontal="center" vertical="center"/>
    </xf>
    <xf numFmtId="0" fontId="17" fillId="6" borderId="50" xfId="0" applyFont="1" applyFill="1" applyBorder="1" applyAlignment="1">
      <alignment horizontal="center" vertical="center"/>
    </xf>
    <xf numFmtId="0" fontId="19" fillId="6" borderId="43" xfId="0" applyFont="1" applyFill="1" applyBorder="1" applyAlignment="1" applyProtection="1">
      <alignment horizontal="center" vertical="center"/>
      <protection locked="0"/>
    </xf>
    <xf numFmtId="0" fontId="19" fillId="6" borderId="43" xfId="0" applyFont="1" applyFill="1" applyBorder="1" applyAlignment="1">
      <alignment horizontal="center" vertical="center"/>
    </xf>
    <xf numFmtId="38" fontId="19" fillId="5" borderId="43" xfId="3" applyFont="1" applyFill="1" applyBorder="1">
      <alignment vertical="center"/>
    </xf>
    <xf numFmtId="0" fontId="3" fillId="9" borderId="56" xfId="0" applyFont="1" applyFill="1" applyBorder="1" applyAlignment="1">
      <alignment horizontal="center" vertical="center"/>
    </xf>
    <xf numFmtId="0" fontId="3" fillId="9" borderId="57" xfId="0" applyFont="1" applyFill="1" applyBorder="1" applyAlignment="1">
      <alignment horizontal="center" vertical="center"/>
    </xf>
    <xf numFmtId="0" fontId="3" fillId="9" borderId="58" xfId="0" applyFont="1" applyFill="1" applyBorder="1" applyAlignment="1">
      <alignment horizontal="center" vertical="center"/>
    </xf>
    <xf numFmtId="0" fontId="3" fillId="9" borderId="42" xfId="0" applyFont="1" applyFill="1" applyBorder="1" applyAlignment="1">
      <alignment horizontal="center" vertical="center"/>
    </xf>
    <xf numFmtId="0" fontId="3" fillId="9" borderId="43" xfId="0" applyFont="1" applyFill="1" applyBorder="1" applyAlignment="1">
      <alignment horizontal="center" vertical="center"/>
    </xf>
    <xf numFmtId="0" fontId="3" fillId="9" borderId="44" xfId="0" applyFont="1" applyFill="1" applyBorder="1" applyAlignment="1">
      <alignment horizontal="center" vertical="center"/>
    </xf>
    <xf numFmtId="0" fontId="0" fillId="0" borderId="59" xfId="0" applyBorder="1">
      <alignment vertical="center"/>
    </xf>
    <xf numFmtId="0" fontId="0" fillId="0" borderId="60" xfId="0" applyBorder="1">
      <alignment vertical="center"/>
    </xf>
    <xf numFmtId="0" fontId="0" fillId="0" borderId="61" xfId="0" applyBorder="1">
      <alignment vertical="center"/>
    </xf>
    <xf numFmtId="0" fontId="0" fillId="0" borderId="62" xfId="0" applyBorder="1">
      <alignment vertical="center"/>
    </xf>
    <xf numFmtId="0" fontId="0" fillId="0" borderId="63" xfId="0" applyBorder="1">
      <alignment vertical="center"/>
    </xf>
    <xf numFmtId="0" fontId="0" fillId="0" borderId="64" xfId="0" applyBorder="1">
      <alignment vertical="center"/>
    </xf>
    <xf numFmtId="0" fontId="0" fillId="0" borderId="65" xfId="0" applyBorder="1">
      <alignment vertical="center"/>
    </xf>
    <xf numFmtId="0" fontId="0" fillId="0" borderId="66" xfId="0" applyBorder="1">
      <alignment vertical="center"/>
    </xf>
    <xf numFmtId="0" fontId="0" fillId="0" borderId="67" xfId="0" applyBorder="1">
      <alignment vertical="center"/>
    </xf>
    <xf numFmtId="0" fontId="0" fillId="0" borderId="68" xfId="0" applyBorder="1">
      <alignment vertical="center"/>
    </xf>
    <xf numFmtId="0" fontId="0" fillId="0" borderId="69" xfId="0" applyBorder="1">
      <alignment vertical="center"/>
    </xf>
    <xf numFmtId="0" fontId="0" fillId="0" borderId="70" xfId="0" applyBorder="1">
      <alignment vertical="center"/>
    </xf>
    <xf numFmtId="0" fontId="0" fillId="0" borderId="71" xfId="0" applyBorder="1">
      <alignment vertical="center"/>
    </xf>
    <xf numFmtId="0" fontId="0" fillId="9" borderId="0" xfId="0" applyFill="1">
      <alignment vertical="center"/>
    </xf>
    <xf numFmtId="49" fontId="0" fillId="0" borderId="0" xfId="0" applyNumberFormat="1">
      <alignment vertical="center"/>
    </xf>
    <xf numFmtId="0" fontId="21" fillId="0" borderId="0" xfId="0" applyFont="1">
      <alignment vertical="center"/>
    </xf>
    <xf numFmtId="0" fontId="21" fillId="0" borderId="0" xfId="0" applyFont="1" applyAlignment="1">
      <alignment horizontal="left" vertical="center"/>
    </xf>
    <xf numFmtId="38" fontId="21" fillId="0" borderId="0" xfId="3" applyFont="1" applyAlignment="1">
      <alignment horizontal="right" vertical="center"/>
    </xf>
    <xf numFmtId="0" fontId="21" fillId="0" borderId="0" xfId="0" applyFont="1" applyAlignment="1">
      <alignment horizontal="right" vertical="center"/>
    </xf>
    <xf numFmtId="182" fontId="21" fillId="0" borderId="0" xfId="0" applyNumberFormat="1" applyFont="1">
      <alignment vertical="center"/>
    </xf>
    <xf numFmtId="38" fontId="21" fillId="0" borderId="0" xfId="0" applyNumberFormat="1" applyFont="1">
      <alignment vertical="center"/>
    </xf>
    <xf numFmtId="0" fontId="28" fillId="0" borderId="0" xfId="0" applyFont="1">
      <alignment vertical="center"/>
    </xf>
    <xf numFmtId="14" fontId="21" fillId="2" borderId="0" xfId="0" applyNumberFormat="1" applyFont="1" applyFill="1">
      <alignment vertical="center"/>
    </xf>
    <xf numFmtId="0" fontId="21" fillId="0" borderId="72" xfId="0" applyFont="1" applyBorder="1">
      <alignment vertical="center"/>
    </xf>
    <xf numFmtId="0" fontId="21" fillId="8" borderId="0" xfId="0" applyFont="1" applyFill="1">
      <alignment vertical="center"/>
    </xf>
    <xf numFmtId="0" fontId="30" fillId="0" borderId="0" xfId="0" applyFont="1">
      <alignment vertical="center"/>
    </xf>
    <xf numFmtId="0" fontId="0" fillId="4" borderId="0" xfId="0" applyFill="1">
      <alignment vertical="center"/>
    </xf>
    <xf numFmtId="0" fontId="3" fillId="9" borderId="73" xfId="0" applyFont="1" applyFill="1" applyBorder="1" applyAlignment="1">
      <alignment horizontal="center" vertical="center"/>
    </xf>
    <xf numFmtId="0" fontId="0" fillId="0" borderId="74" xfId="0" applyBorder="1">
      <alignment vertical="center"/>
    </xf>
    <xf numFmtId="0" fontId="0" fillId="0" borderId="75" xfId="0" applyBorder="1">
      <alignment vertical="center"/>
    </xf>
    <xf numFmtId="0" fontId="3" fillId="9" borderId="2" xfId="0" applyFont="1" applyFill="1" applyBorder="1" applyAlignment="1">
      <alignment horizontal="center" vertical="center"/>
    </xf>
    <xf numFmtId="0" fontId="0" fillId="0" borderId="76" xfId="0" applyBorder="1">
      <alignment vertical="center"/>
    </xf>
    <xf numFmtId="179" fontId="15" fillId="0" borderId="0" xfId="0" applyNumberFormat="1" applyFont="1">
      <alignment vertical="center"/>
    </xf>
    <xf numFmtId="0" fontId="3" fillId="6" borderId="31" xfId="0" applyFont="1" applyFill="1" applyBorder="1" applyAlignment="1">
      <alignment horizontal="left" vertical="center"/>
    </xf>
    <xf numFmtId="0" fontId="21" fillId="0" borderId="46" xfId="0" applyFont="1" applyBorder="1">
      <alignment vertical="center"/>
    </xf>
    <xf numFmtId="0" fontId="21" fillId="13" borderId="46" xfId="0" applyFont="1" applyFill="1" applyBorder="1">
      <alignment vertical="center"/>
    </xf>
    <xf numFmtId="0" fontId="21" fillId="13" borderId="46" xfId="0" applyFont="1" applyFill="1" applyBorder="1" applyAlignment="1">
      <alignment horizontal="left" vertical="center"/>
    </xf>
    <xf numFmtId="0" fontId="21" fillId="13" borderId="46" xfId="0" applyFont="1" applyFill="1" applyBorder="1" applyAlignment="1">
      <alignment horizontal="right" vertical="center"/>
    </xf>
    <xf numFmtId="38" fontId="21" fillId="13" borderId="46" xfId="3" applyFont="1" applyFill="1" applyBorder="1" applyAlignment="1">
      <alignment horizontal="center" vertical="center"/>
    </xf>
    <xf numFmtId="0" fontId="21" fillId="13" borderId="46" xfId="0" applyFont="1" applyFill="1" applyBorder="1" applyAlignment="1">
      <alignment horizontal="center" vertical="center"/>
    </xf>
    <xf numFmtId="0" fontId="0" fillId="0" borderId="77" xfId="0" applyBorder="1">
      <alignment vertical="center"/>
    </xf>
    <xf numFmtId="0" fontId="0" fillId="0" borderId="78" xfId="0" applyBorder="1">
      <alignment vertical="center"/>
    </xf>
    <xf numFmtId="0" fontId="0" fillId="0" borderId="79" xfId="0" applyBorder="1">
      <alignment vertical="center"/>
    </xf>
    <xf numFmtId="0" fontId="0" fillId="0" borderId="80" xfId="0" applyBorder="1">
      <alignment vertical="center"/>
    </xf>
    <xf numFmtId="0" fontId="0" fillId="0" borderId="9" xfId="0" applyBorder="1">
      <alignment vertical="center"/>
    </xf>
    <xf numFmtId="0" fontId="15" fillId="0" borderId="0" xfId="0" applyFont="1">
      <alignment vertical="center"/>
    </xf>
    <xf numFmtId="0" fontId="0" fillId="8" borderId="4" xfId="0" applyFill="1" applyBorder="1">
      <alignment vertical="center"/>
    </xf>
    <xf numFmtId="0" fontId="0" fillId="8" borderId="37" xfId="0" applyFill="1" applyBorder="1">
      <alignment vertical="center"/>
    </xf>
    <xf numFmtId="0" fontId="0" fillId="8" borderId="39" xfId="0" applyFill="1" applyBorder="1">
      <alignment vertical="center"/>
    </xf>
    <xf numFmtId="0" fontId="0" fillId="8" borderId="40" xfId="0" applyFill="1" applyBorder="1">
      <alignment vertical="center"/>
    </xf>
    <xf numFmtId="49" fontId="4" fillId="0" borderId="11" xfId="1" applyNumberFormat="1" applyBorder="1">
      <alignment vertical="center"/>
    </xf>
    <xf numFmtId="49" fontId="4" fillId="0" borderId="0" xfId="1" applyNumberFormat="1">
      <alignment vertical="center"/>
    </xf>
    <xf numFmtId="0" fontId="13" fillId="0" borderId="9" xfId="0" applyFont="1" applyBorder="1">
      <alignment vertical="center"/>
    </xf>
    <xf numFmtId="0" fontId="8" fillId="0" borderId="9" xfId="1" applyFont="1" applyBorder="1" applyAlignment="1">
      <alignment shrinkToFit="1"/>
    </xf>
    <xf numFmtId="0" fontId="8" fillId="0" borderId="10" xfId="1" applyFont="1" applyBorder="1" applyAlignment="1">
      <alignment shrinkToFit="1"/>
    </xf>
    <xf numFmtId="0" fontId="13" fillId="0" borderId="31" xfId="0" applyFont="1" applyBorder="1">
      <alignment vertical="center"/>
    </xf>
    <xf numFmtId="0" fontId="8" fillId="0" borderId="0" xfId="1" applyFont="1" applyAlignment="1">
      <alignment vertical="center" shrinkToFit="1"/>
    </xf>
    <xf numFmtId="0" fontId="8" fillId="0" borderId="12" xfId="1" applyFont="1" applyBorder="1" applyAlignment="1">
      <alignment vertical="center" shrinkToFit="1"/>
    </xf>
    <xf numFmtId="0" fontId="8" fillId="0" borderId="0" xfId="1" applyFont="1">
      <alignment vertical="center"/>
    </xf>
    <xf numFmtId="0" fontId="8" fillId="0" borderId="12" xfId="1" applyFont="1" applyBorder="1">
      <alignment vertical="center"/>
    </xf>
    <xf numFmtId="0" fontId="8" fillId="0" borderId="0" xfId="1" applyFont="1" applyAlignment="1">
      <alignment shrinkToFit="1"/>
    </xf>
    <xf numFmtId="0" fontId="8" fillId="0" borderId="12" xfId="1" applyFont="1" applyBorder="1" applyAlignment="1">
      <alignment shrinkToFit="1"/>
    </xf>
    <xf numFmtId="0" fontId="8" fillId="0" borderId="14" xfId="1" applyFont="1" applyBorder="1" applyAlignment="1">
      <alignment vertical="center" shrinkToFit="1"/>
    </xf>
    <xf numFmtId="0" fontId="8" fillId="0" borderId="15" xfId="1" applyFont="1" applyBorder="1" applyAlignment="1">
      <alignment vertical="center" shrinkToFit="1"/>
    </xf>
    <xf numFmtId="0" fontId="15" fillId="0" borderId="0" xfId="0" applyFont="1" applyProtection="1">
      <alignment vertical="center"/>
      <protection locked="0"/>
    </xf>
    <xf numFmtId="0" fontId="23" fillId="0" borderId="0" xfId="0" applyFont="1" applyProtection="1">
      <alignment vertical="center"/>
      <protection locked="0"/>
    </xf>
    <xf numFmtId="0" fontId="19" fillId="4" borderId="6" xfId="0" applyFont="1" applyFill="1" applyBorder="1">
      <alignment vertical="center"/>
    </xf>
    <xf numFmtId="0" fontId="19" fillId="4" borderId="26" xfId="0" applyFont="1" applyFill="1" applyBorder="1">
      <alignment vertical="center"/>
    </xf>
    <xf numFmtId="0" fontId="19" fillId="4" borderId="7" xfId="0" applyFont="1" applyFill="1" applyBorder="1">
      <alignment vertical="center"/>
    </xf>
    <xf numFmtId="38" fontId="23" fillId="0" borderId="0" xfId="3" applyFont="1" applyFill="1" applyBorder="1">
      <alignment vertical="center"/>
    </xf>
    <xf numFmtId="0" fontId="26" fillId="0" borderId="0" xfId="0" applyFont="1">
      <alignment vertical="center"/>
    </xf>
    <xf numFmtId="14" fontId="19" fillId="5" borderId="43" xfId="0" applyNumberFormat="1" applyFont="1" applyFill="1" applyBorder="1" applyProtection="1">
      <alignment vertical="center"/>
      <protection locked="0"/>
    </xf>
    <xf numFmtId="0" fontId="17" fillId="0" borderId="26" xfId="0" applyFont="1" applyBorder="1">
      <alignment vertical="center"/>
    </xf>
    <xf numFmtId="0" fontId="21" fillId="12" borderId="46" xfId="0" applyFont="1" applyFill="1" applyBorder="1">
      <alignment vertical="center"/>
    </xf>
    <xf numFmtId="181" fontId="21" fillId="0" borderId="46" xfId="0" applyNumberFormat="1" applyFont="1" applyBorder="1" applyAlignment="1">
      <alignment horizontal="right" vertical="center" wrapText="1"/>
    </xf>
    <xf numFmtId="38" fontId="21" fillId="0" borderId="46" xfId="3" applyFont="1" applyBorder="1" applyAlignment="1">
      <alignment horizontal="right" vertical="center" wrapText="1"/>
    </xf>
    <xf numFmtId="0" fontId="21" fillId="11" borderId="46" xfId="0" applyFont="1" applyFill="1" applyBorder="1" applyProtection="1">
      <alignment vertical="center"/>
      <protection locked="0"/>
    </xf>
    <xf numFmtId="0" fontId="21" fillId="11" borderId="46" xfId="0" applyFont="1" applyFill="1" applyBorder="1" applyAlignment="1" applyProtection="1">
      <alignment horizontal="left" vertical="center"/>
      <protection locked="0"/>
    </xf>
    <xf numFmtId="182" fontId="21" fillId="11" borderId="46" xfId="0" applyNumberFormat="1" applyFont="1" applyFill="1" applyBorder="1" applyAlignment="1" applyProtection="1">
      <alignment horizontal="right" vertical="center"/>
      <protection locked="0"/>
    </xf>
    <xf numFmtId="182" fontId="21" fillId="11" borderId="46" xfId="0" applyNumberFormat="1" applyFont="1" applyFill="1" applyBorder="1" applyAlignment="1" applyProtection="1">
      <alignment horizontal="right" vertical="center" wrapText="1"/>
      <protection locked="0"/>
    </xf>
    <xf numFmtId="182" fontId="28" fillId="11" borderId="46" xfId="0" applyNumberFormat="1" applyFont="1" applyFill="1" applyBorder="1" applyAlignment="1" applyProtection="1">
      <alignment horizontal="right" vertical="center"/>
      <protection locked="0"/>
    </xf>
    <xf numFmtId="0" fontId="21" fillId="11" borderId="46" xfId="0" applyFont="1" applyFill="1" applyBorder="1" applyAlignment="1" applyProtection="1">
      <alignment horizontal="left"/>
      <protection locked="0"/>
    </xf>
    <xf numFmtId="182" fontId="21" fillId="11" borderId="46" xfId="0" applyNumberFormat="1" applyFont="1" applyFill="1" applyBorder="1" applyAlignment="1" applyProtection="1">
      <alignment horizontal="right"/>
      <protection locked="0"/>
    </xf>
    <xf numFmtId="0" fontId="28" fillId="11" borderId="46" xfId="0" applyFont="1" applyFill="1" applyBorder="1" applyAlignment="1" applyProtection="1">
      <alignment horizontal="left" vertical="center"/>
      <protection locked="0"/>
    </xf>
    <xf numFmtId="182" fontId="28" fillId="11" borderId="46" xfId="0" applyNumberFormat="1" applyFont="1" applyFill="1" applyBorder="1" applyAlignment="1" applyProtection="1">
      <alignment horizontal="right"/>
      <protection locked="0"/>
    </xf>
    <xf numFmtId="182" fontId="21" fillId="11" borderId="46" xfId="0" quotePrefix="1" applyNumberFormat="1" applyFont="1" applyFill="1" applyBorder="1" applyAlignment="1" applyProtection="1">
      <alignment horizontal="right" vertical="center"/>
      <protection locked="0"/>
    </xf>
    <xf numFmtId="0" fontId="35" fillId="11" borderId="46" xfId="0" applyFont="1" applyFill="1" applyBorder="1" applyAlignment="1" applyProtection="1">
      <alignment horizontal="left"/>
      <protection locked="0"/>
    </xf>
    <xf numFmtId="182" fontId="35" fillId="11" borderId="46" xfId="0" applyNumberFormat="1" applyFont="1" applyFill="1" applyBorder="1" applyAlignment="1" applyProtection="1">
      <alignment horizontal="right"/>
      <protection locked="0"/>
    </xf>
    <xf numFmtId="0" fontId="30" fillId="11" borderId="46" xfId="0" applyFont="1" applyFill="1" applyBorder="1" applyAlignment="1" applyProtection="1">
      <alignment horizontal="left" vertical="center"/>
      <protection locked="0"/>
    </xf>
    <xf numFmtId="182" fontId="30" fillId="11" borderId="46" xfId="0" applyNumberFormat="1" applyFont="1" applyFill="1" applyBorder="1" applyAlignment="1" applyProtection="1">
      <alignment horizontal="right" vertical="center"/>
      <protection locked="0"/>
    </xf>
    <xf numFmtId="38" fontId="21" fillId="11" borderId="46" xfId="3" applyFont="1" applyFill="1" applyBorder="1" applyAlignment="1" applyProtection="1">
      <alignment horizontal="right" vertical="center"/>
      <protection locked="0"/>
    </xf>
    <xf numFmtId="0" fontId="21" fillId="11" borderId="46" xfId="0" applyFont="1" applyFill="1" applyBorder="1" applyAlignment="1" applyProtection="1">
      <alignment horizontal="right" vertical="center"/>
      <protection locked="0"/>
    </xf>
    <xf numFmtId="38" fontId="28" fillId="11" borderId="46" xfId="3" applyFont="1" applyFill="1" applyBorder="1" applyAlignment="1" applyProtection="1">
      <alignment horizontal="right" vertical="center"/>
      <protection locked="0"/>
    </xf>
    <xf numFmtId="0" fontId="28" fillId="11" borderId="46" xfId="0" applyFont="1" applyFill="1" applyBorder="1" applyAlignment="1" applyProtection="1">
      <alignment horizontal="right" vertical="center"/>
      <protection locked="0"/>
    </xf>
    <xf numFmtId="0" fontId="21" fillId="11" borderId="46" xfId="0" applyFont="1" applyFill="1" applyBorder="1" applyAlignment="1" applyProtection="1">
      <protection locked="0"/>
    </xf>
    <xf numFmtId="38" fontId="21" fillId="11" borderId="46" xfId="3" applyFont="1" applyFill="1" applyBorder="1" applyAlignment="1" applyProtection="1">
      <alignment horizontal="right"/>
      <protection locked="0"/>
    </xf>
    <xf numFmtId="0" fontId="21" fillId="11" borderId="46" xfId="0" applyFont="1" applyFill="1" applyBorder="1" applyAlignment="1" applyProtection="1">
      <alignment horizontal="right"/>
      <protection locked="0"/>
    </xf>
    <xf numFmtId="0" fontId="28" fillId="11" borderId="46" xfId="0" applyFont="1" applyFill="1" applyBorder="1" applyProtection="1">
      <alignment vertical="center"/>
      <protection locked="0"/>
    </xf>
    <xf numFmtId="14" fontId="21" fillId="11" borderId="46" xfId="0" applyNumberFormat="1" applyFont="1" applyFill="1" applyBorder="1" applyAlignment="1" applyProtection="1">
      <alignment horizontal="right" vertical="center"/>
      <protection locked="0"/>
    </xf>
    <xf numFmtId="0" fontId="21" fillId="11" borderId="46" xfId="0" applyFont="1" applyFill="1" applyBorder="1" applyAlignment="1" applyProtection="1">
      <alignment wrapText="1"/>
      <protection locked="0"/>
    </xf>
    <xf numFmtId="14" fontId="21" fillId="11" borderId="46" xfId="0" applyNumberFormat="1" applyFont="1" applyFill="1" applyBorder="1" applyAlignment="1" applyProtection="1">
      <alignment horizontal="right"/>
      <protection locked="0"/>
    </xf>
    <xf numFmtId="0" fontId="29" fillId="11" borderId="46" xfId="0" applyFont="1" applyFill="1" applyBorder="1" applyProtection="1">
      <alignment vertical="center"/>
      <protection locked="0"/>
    </xf>
    <xf numFmtId="0" fontId="21" fillId="11" borderId="46" xfId="0" applyFont="1" applyFill="1" applyBorder="1" applyAlignment="1" applyProtection="1">
      <alignment vertical="center" wrapText="1"/>
      <protection locked="0"/>
    </xf>
    <xf numFmtId="0" fontId="28" fillId="11" borderId="46" xfId="0" applyFont="1" applyFill="1" applyBorder="1" applyAlignment="1" applyProtection="1">
      <protection locked="0"/>
    </xf>
    <xf numFmtId="38" fontId="28" fillId="11" borderId="46" xfId="3" applyFont="1" applyFill="1" applyBorder="1" applyAlignment="1" applyProtection="1">
      <alignment horizontal="right"/>
      <protection locked="0"/>
    </xf>
    <xf numFmtId="49" fontId="21" fillId="11" borderId="46" xfId="0" applyNumberFormat="1" applyFont="1" applyFill="1" applyBorder="1" applyAlignment="1" applyProtection="1">
      <protection locked="0"/>
    </xf>
    <xf numFmtId="0" fontId="29" fillId="11" borderId="46" xfId="0" applyFont="1" applyFill="1" applyBorder="1" applyAlignment="1" applyProtection="1">
      <alignment horizontal="left" vertical="center"/>
      <protection locked="0"/>
    </xf>
    <xf numFmtId="14" fontId="21" fillId="11" borderId="46" xfId="0" applyNumberFormat="1" applyFont="1" applyFill="1" applyBorder="1" applyAlignment="1" applyProtection="1">
      <alignment horizontal="left" vertical="center"/>
      <protection locked="0"/>
    </xf>
    <xf numFmtId="0" fontId="31" fillId="11" borderId="46" xfId="0" applyFont="1" applyFill="1" applyBorder="1" applyAlignment="1" applyProtection="1">
      <protection locked="0"/>
    </xf>
    <xf numFmtId="0" fontId="32" fillId="11" borderId="46" xfId="0" applyFont="1" applyFill="1" applyBorder="1" applyProtection="1">
      <alignment vertical="center"/>
      <protection locked="0"/>
    </xf>
    <xf numFmtId="0" fontId="21" fillId="11" borderId="46" xfId="0" applyFont="1" applyFill="1" applyBorder="1" applyAlignment="1" applyProtection="1">
      <alignment horizontal="left" vertical="center" wrapText="1"/>
      <protection locked="0"/>
    </xf>
    <xf numFmtId="0" fontId="33" fillId="11" borderId="46" xfId="0" applyFont="1" applyFill="1" applyBorder="1" applyProtection="1">
      <alignment vertical="center"/>
      <protection locked="0"/>
    </xf>
    <xf numFmtId="14" fontId="21" fillId="11" borderId="46" xfId="0" applyNumberFormat="1" applyFont="1" applyFill="1" applyBorder="1" applyProtection="1">
      <alignment vertical="center"/>
      <protection locked="0"/>
    </xf>
    <xf numFmtId="0" fontId="34" fillId="11" borderId="46" xfId="0" applyFont="1" applyFill="1" applyBorder="1" applyProtection="1">
      <alignment vertical="center"/>
      <protection locked="0"/>
    </xf>
    <xf numFmtId="0" fontId="34" fillId="11" borderId="46" xfId="0" applyFont="1" applyFill="1" applyBorder="1" applyAlignment="1" applyProtection="1">
      <alignment horizontal="left" vertical="center"/>
      <protection locked="0"/>
    </xf>
    <xf numFmtId="14" fontId="28" fillId="11" borderId="46" xfId="0" applyNumberFormat="1" applyFont="1" applyFill="1" applyBorder="1" applyAlignment="1" applyProtection="1">
      <alignment horizontal="right" vertical="center"/>
      <protection locked="0"/>
    </xf>
    <xf numFmtId="0" fontId="31" fillId="11" borderId="46" xfId="0" applyFont="1" applyFill="1" applyBorder="1" applyProtection="1">
      <alignment vertical="center"/>
      <protection locked="0"/>
    </xf>
    <xf numFmtId="38" fontId="21" fillId="11" borderId="46" xfId="3" applyFont="1" applyFill="1" applyBorder="1" applyAlignment="1" applyProtection="1">
      <alignment horizontal="right" vertical="center" wrapText="1"/>
      <protection locked="0"/>
    </xf>
    <xf numFmtId="0" fontId="35" fillId="11" borderId="46" xfId="0" applyFont="1" applyFill="1" applyBorder="1" applyAlignment="1" applyProtection="1">
      <protection locked="0"/>
    </xf>
    <xf numFmtId="38" fontId="35" fillId="11" borderId="46" xfId="3" applyFont="1" applyFill="1" applyBorder="1" applyAlignment="1" applyProtection="1">
      <alignment horizontal="right"/>
      <protection locked="0"/>
    </xf>
    <xf numFmtId="0" fontId="30" fillId="11" borderId="46" xfId="0" applyFont="1" applyFill="1" applyBorder="1" applyProtection="1">
      <alignment vertical="center"/>
      <protection locked="0"/>
    </xf>
    <xf numFmtId="38" fontId="30" fillId="11" borderId="46" xfId="3" applyFont="1" applyFill="1" applyBorder="1" applyAlignment="1" applyProtection="1">
      <alignment horizontal="right" vertical="center"/>
      <protection locked="0"/>
    </xf>
    <xf numFmtId="0" fontId="30" fillId="11" borderId="46" xfId="0" applyFont="1" applyFill="1" applyBorder="1" applyAlignment="1" applyProtection="1">
      <alignment horizontal="right" vertical="center"/>
      <protection locked="0"/>
    </xf>
    <xf numFmtId="0" fontId="0" fillId="11" borderId="46" xfId="0" applyFill="1" applyBorder="1" applyAlignment="1" applyProtection="1">
      <alignment horizontal="right" vertical="center"/>
      <protection locked="0"/>
    </xf>
    <xf numFmtId="0" fontId="0" fillId="11" borderId="46" xfId="0" applyFill="1" applyBorder="1" applyProtection="1">
      <alignment vertical="center"/>
      <protection locked="0"/>
    </xf>
    <xf numFmtId="56" fontId="21" fillId="11" borderId="46" xfId="0" applyNumberFormat="1" applyFont="1" applyFill="1" applyBorder="1" applyAlignment="1" applyProtection="1">
      <alignment horizontal="right" vertical="center"/>
      <protection locked="0"/>
    </xf>
    <xf numFmtId="181" fontId="21" fillId="0" borderId="46" xfId="0" applyNumberFormat="1" applyFont="1" applyBorder="1" applyAlignment="1">
      <alignment horizontal="right" vertical="center" shrinkToFit="1"/>
    </xf>
    <xf numFmtId="0" fontId="36" fillId="11" borderId="46" xfId="0" applyFont="1" applyFill="1" applyBorder="1" applyProtection="1">
      <alignment vertical="center"/>
      <protection locked="0"/>
    </xf>
    <xf numFmtId="38" fontId="0" fillId="0" borderId="46" xfId="3" applyFont="1" applyBorder="1" applyAlignment="1">
      <alignment horizontal="right" vertical="center" wrapText="1"/>
    </xf>
    <xf numFmtId="38" fontId="0" fillId="0" borderId="74" xfId="3" applyFont="1" applyBorder="1">
      <alignment vertical="center"/>
    </xf>
    <xf numFmtId="38" fontId="0" fillId="0" borderId="75" xfId="3" applyFont="1" applyBorder="1">
      <alignment vertical="center"/>
    </xf>
    <xf numFmtId="38" fontId="0" fillId="0" borderId="76" xfId="3" applyFont="1" applyBorder="1">
      <alignment vertical="center"/>
    </xf>
    <xf numFmtId="38" fontId="0" fillId="0" borderId="79" xfId="3" applyFont="1" applyBorder="1">
      <alignment vertical="center"/>
    </xf>
    <xf numFmtId="0" fontId="17" fillId="6" borderId="81" xfId="0" applyFont="1" applyFill="1" applyBorder="1" applyAlignment="1">
      <alignment horizontal="center" vertical="center"/>
    </xf>
    <xf numFmtId="0" fontId="8" fillId="0" borderId="14" xfId="1" applyFont="1" applyBorder="1">
      <alignment vertical="center"/>
    </xf>
    <xf numFmtId="0" fontId="8" fillId="0" borderId="15" xfId="1" applyFont="1" applyBorder="1">
      <alignment vertical="center"/>
    </xf>
    <xf numFmtId="0" fontId="0" fillId="0" borderId="82" xfId="0" applyBorder="1">
      <alignment vertical="center"/>
    </xf>
    <xf numFmtId="0" fontId="8" fillId="0" borderId="31" xfId="1" applyFont="1" applyBorder="1" applyAlignment="1">
      <alignment vertical="center" shrinkToFit="1"/>
    </xf>
    <xf numFmtId="0" fontId="8" fillId="0" borderId="31" xfId="1" applyFont="1" applyBorder="1">
      <alignment vertical="center"/>
    </xf>
    <xf numFmtId="0" fontId="8" fillId="0" borderId="83" xfId="1" applyFont="1" applyBorder="1">
      <alignment vertical="center"/>
    </xf>
    <xf numFmtId="0" fontId="17" fillId="6" borderId="46" xfId="0" applyFont="1" applyFill="1" applyBorder="1" applyAlignment="1">
      <alignment horizontal="center" vertical="center"/>
    </xf>
    <xf numFmtId="0" fontId="19" fillId="4" borderId="0" xfId="0" applyFont="1" applyFill="1" applyAlignment="1" applyProtection="1">
      <alignment horizontal="center" vertical="center"/>
      <protection locked="0"/>
    </xf>
    <xf numFmtId="49" fontId="19" fillId="4" borderId="0" xfId="0" applyNumberFormat="1" applyFont="1" applyFill="1" applyAlignment="1" applyProtection="1">
      <alignment horizontal="center" vertical="center"/>
      <protection locked="0"/>
    </xf>
    <xf numFmtId="0" fontId="19" fillId="4" borderId="0" xfId="0" applyFont="1" applyFill="1">
      <alignment vertical="center"/>
    </xf>
    <xf numFmtId="38" fontId="20" fillId="7" borderId="0" xfId="3" applyFont="1" applyFill="1" applyBorder="1">
      <alignment vertical="center"/>
    </xf>
    <xf numFmtId="49" fontId="21" fillId="5" borderId="0" xfId="3" applyNumberFormat="1" applyFont="1" applyFill="1" applyBorder="1">
      <alignment vertical="center"/>
    </xf>
    <xf numFmtId="0" fontId="19" fillId="5" borderId="0" xfId="0" applyFont="1" applyFill="1" applyAlignment="1" applyProtection="1">
      <alignment horizontal="left" vertical="center"/>
      <protection locked="0"/>
    </xf>
    <xf numFmtId="0" fontId="41" fillId="7" borderId="46" xfId="0" applyFont="1" applyFill="1" applyBorder="1" applyAlignment="1" applyProtection="1">
      <alignment horizontal="center" vertical="center" shrinkToFit="1"/>
      <protection locked="0"/>
    </xf>
    <xf numFmtId="0" fontId="41" fillId="0" borderId="0" xfId="0" applyFont="1">
      <alignment vertical="center"/>
    </xf>
    <xf numFmtId="0" fontId="41" fillId="0" borderId="46" xfId="0" applyFont="1" applyBorder="1" applyAlignment="1">
      <alignment vertical="center" shrinkToFit="1"/>
    </xf>
    <xf numFmtId="0" fontId="42" fillId="0" borderId="0" xfId="0" applyFont="1">
      <alignment vertical="center"/>
    </xf>
    <xf numFmtId="0" fontId="43" fillId="0" borderId="0" xfId="0" applyFont="1" applyAlignment="1">
      <alignment horizontal="left" vertical="center" wrapText="1" indent="1"/>
    </xf>
    <xf numFmtId="0" fontId="5" fillId="0" borderId="46" xfId="4" applyBorder="1">
      <alignment vertical="center"/>
    </xf>
    <xf numFmtId="0" fontId="44" fillId="14" borderId="46" xfId="0" applyFont="1" applyFill="1" applyBorder="1" applyAlignment="1">
      <alignment vertical="center" wrapText="1"/>
    </xf>
    <xf numFmtId="0" fontId="42" fillId="0" borderId="46" xfId="0" applyFont="1" applyBorder="1">
      <alignment vertical="center"/>
    </xf>
    <xf numFmtId="0" fontId="44" fillId="0" borderId="0" xfId="0" applyFont="1" applyAlignment="1">
      <alignment horizontal="left" vertical="center" wrapText="1"/>
    </xf>
    <xf numFmtId="0" fontId="45" fillId="0" borderId="46" xfId="4" applyFont="1" applyBorder="1" applyAlignment="1">
      <alignment horizontal="left" vertical="center" wrapText="1"/>
    </xf>
    <xf numFmtId="0" fontId="44" fillId="14" borderId="46" xfId="0" applyFont="1" applyFill="1" applyBorder="1" applyAlignment="1">
      <alignment horizontal="left" vertical="center" wrapText="1"/>
    </xf>
    <xf numFmtId="0" fontId="5" fillId="0" borderId="46" xfId="4" applyBorder="1" applyAlignment="1">
      <alignment horizontal="left" vertical="center" wrapText="1"/>
    </xf>
    <xf numFmtId="0" fontId="46" fillId="11" borderId="0" xfId="0" applyFont="1" applyFill="1">
      <alignment vertical="center"/>
    </xf>
    <xf numFmtId="0" fontId="21" fillId="10" borderId="72" xfId="0" applyFont="1" applyFill="1" applyBorder="1">
      <alignment vertical="center"/>
    </xf>
    <xf numFmtId="0" fontId="3" fillId="4" borderId="41" xfId="0" applyFont="1" applyFill="1" applyBorder="1" applyAlignment="1">
      <alignment horizontal="center" vertical="center"/>
    </xf>
    <xf numFmtId="0" fontId="47" fillId="0" borderId="0" xfId="0" applyFont="1" applyAlignment="1">
      <alignment horizontal="right" vertical="center"/>
    </xf>
    <xf numFmtId="0" fontId="3" fillId="6" borderId="43" xfId="0" applyFont="1" applyFill="1" applyBorder="1" applyAlignment="1">
      <alignment horizontal="left" vertical="center" wrapText="1"/>
    </xf>
    <xf numFmtId="0" fontId="3" fillId="6" borderId="44" xfId="0" applyFont="1" applyFill="1" applyBorder="1" applyAlignment="1">
      <alignment horizontal="left" vertical="center" wrapText="1"/>
    </xf>
    <xf numFmtId="0" fontId="3" fillId="0" borderId="46" xfId="0" applyFont="1" applyBorder="1">
      <alignment vertical="center"/>
    </xf>
    <xf numFmtId="0" fontId="3" fillId="0" borderId="47" xfId="0" applyFont="1" applyBorder="1">
      <alignment vertical="center"/>
    </xf>
    <xf numFmtId="0" fontId="8" fillId="3" borderId="8" xfId="1" applyFont="1" applyFill="1" applyBorder="1" applyAlignment="1">
      <alignment horizontal="center" vertical="center" textRotation="255" shrinkToFit="1"/>
    </xf>
    <xf numFmtId="0" fontId="8" fillId="3" borderId="10" xfId="1" applyFont="1" applyFill="1" applyBorder="1" applyAlignment="1">
      <alignment horizontal="center" vertical="center" textRotation="255" shrinkToFit="1"/>
    </xf>
    <xf numFmtId="0" fontId="8" fillId="3" borderId="11" xfId="1" applyFont="1" applyFill="1" applyBorder="1" applyAlignment="1">
      <alignment horizontal="center" vertical="center" textRotation="255" shrinkToFit="1"/>
    </xf>
    <xf numFmtId="0" fontId="8" fillId="3" borderId="12" xfId="1" applyFont="1" applyFill="1" applyBorder="1" applyAlignment="1">
      <alignment horizontal="center" vertical="center" textRotation="255" shrinkToFit="1"/>
    </xf>
    <xf numFmtId="0" fontId="8" fillId="3" borderId="13" xfId="1" applyFont="1" applyFill="1" applyBorder="1" applyAlignment="1">
      <alignment horizontal="center" vertical="center" textRotation="255" shrinkToFit="1"/>
    </xf>
    <xf numFmtId="0" fontId="8" fillId="3" borderId="15" xfId="1" applyFont="1" applyFill="1" applyBorder="1" applyAlignment="1">
      <alignment horizontal="center" vertical="center" textRotation="255" shrinkToFit="1"/>
    </xf>
    <xf numFmtId="0" fontId="4" fillId="0" borderId="27" xfId="1" applyBorder="1" applyAlignment="1">
      <alignment horizontal="center" vertical="center"/>
    </xf>
    <xf numFmtId="0" fontId="4" fillId="0" borderId="28" xfId="1" applyBorder="1" applyAlignment="1">
      <alignment horizontal="center" vertical="center"/>
    </xf>
    <xf numFmtId="0" fontId="4" fillId="0" borderId="29" xfId="1" applyBorder="1" applyAlignment="1">
      <alignment horizontal="center" vertical="center"/>
    </xf>
    <xf numFmtId="178" fontId="4" fillId="0" borderId="30" xfId="1" applyNumberFormat="1" applyBorder="1" applyAlignment="1">
      <alignment horizontal="center" vertical="center"/>
    </xf>
    <xf numFmtId="178" fontId="4" fillId="0" borderId="28" xfId="1" applyNumberFormat="1" applyBorder="1" applyAlignment="1">
      <alignment horizontal="center" vertical="center"/>
    </xf>
    <xf numFmtId="178" fontId="4" fillId="0" borderId="29" xfId="1" applyNumberFormat="1" applyBorder="1" applyAlignment="1">
      <alignment horizontal="center" vertical="center"/>
    </xf>
    <xf numFmtId="0" fontId="8" fillId="0" borderId="13" xfId="1" applyFont="1" applyBorder="1" applyAlignment="1">
      <alignment horizontal="center" vertical="center"/>
    </xf>
    <xf numFmtId="0" fontId="8" fillId="0" borderId="14" xfId="1" applyFont="1" applyBorder="1" applyAlignment="1">
      <alignment horizontal="center" vertical="center"/>
    </xf>
    <xf numFmtId="0" fontId="8" fillId="0" borderId="11" xfId="1" applyFont="1" applyBorder="1" applyAlignment="1">
      <alignment horizontal="center" vertical="center"/>
    </xf>
    <xf numFmtId="0" fontId="8" fillId="0" borderId="0" xfId="1" applyFont="1" applyAlignment="1">
      <alignment horizontal="center" vertical="center"/>
    </xf>
    <xf numFmtId="0" fontId="8" fillId="0" borderId="11" xfId="1" applyFont="1" applyBorder="1" applyAlignment="1">
      <alignment horizontal="center" vertical="center" shrinkToFit="1"/>
    </xf>
    <xf numFmtId="0" fontId="8" fillId="0" borderId="0" xfId="1" applyFont="1" applyAlignment="1">
      <alignment horizontal="center" vertical="center" shrinkToFit="1"/>
    </xf>
    <xf numFmtId="0" fontId="8" fillId="0" borderId="8" xfId="1" applyFont="1" applyBorder="1" applyAlignment="1">
      <alignment horizontal="center" shrinkToFit="1"/>
    </xf>
    <xf numFmtId="0" fontId="8" fillId="0" borderId="9" xfId="1" applyFont="1" applyBorder="1" applyAlignment="1">
      <alignment horizontal="center" shrinkToFit="1"/>
    </xf>
    <xf numFmtId="0" fontId="8" fillId="3" borderId="6" xfId="1" applyFont="1" applyFill="1" applyBorder="1" applyAlignment="1">
      <alignment horizontal="center" vertical="center" shrinkToFit="1"/>
    </xf>
    <xf numFmtId="0" fontId="8" fillId="3" borderId="7" xfId="1" applyFont="1" applyFill="1" applyBorder="1" applyAlignment="1">
      <alignment horizontal="center" vertical="center" shrinkToFit="1"/>
    </xf>
    <xf numFmtId="0" fontId="4" fillId="0" borderId="32" xfId="1" applyBorder="1" applyAlignment="1">
      <alignment horizontal="left" vertical="center"/>
    </xf>
    <xf numFmtId="0" fontId="4" fillId="0" borderId="33" xfId="1" applyBorder="1" applyAlignment="1">
      <alignment horizontal="left" vertical="center"/>
    </xf>
    <xf numFmtId="0" fontId="4" fillId="0" borderId="33" xfId="1" applyBorder="1" applyAlignment="1">
      <alignment horizontal="left"/>
    </xf>
    <xf numFmtId="0" fontId="4" fillId="0" borderId="34" xfId="1" applyBorder="1" applyAlignment="1">
      <alignment horizontal="left"/>
    </xf>
    <xf numFmtId="0" fontId="8" fillId="3" borderId="13" xfId="1" applyFont="1" applyFill="1" applyBorder="1" applyAlignment="1">
      <alignment horizontal="center" vertical="center" shrinkToFit="1"/>
    </xf>
    <xf numFmtId="0" fontId="8" fillId="3" borderId="15" xfId="1" applyFont="1" applyFill="1" applyBorder="1" applyAlignment="1">
      <alignment horizontal="center" vertical="center" shrinkToFit="1"/>
    </xf>
    <xf numFmtId="0" fontId="4" fillId="0" borderId="18" xfId="1" applyBorder="1" applyAlignment="1">
      <alignment horizontal="center" vertical="center"/>
    </xf>
    <xf numFmtId="0" fontId="4" fillId="0" borderId="19" xfId="1" applyBorder="1" applyAlignment="1">
      <alignment horizontal="center" vertical="center"/>
    </xf>
    <xf numFmtId="0" fontId="4" fillId="0" borderId="20" xfId="1" applyBorder="1" applyAlignment="1">
      <alignment horizontal="center" vertical="center"/>
    </xf>
    <xf numFmtId="178" fontId="4" fillId="0" borderId="25" xfId="1" applyNumberFormat="1" applyBorder="1" applyAlignment="1">
      <alignment horizontal="center" vertical="center"/>
    </xf>
    <xf numFmtId="178" fontId="4" fillId="0" borderId="23" xfId="1" applyNumberFormat="1" applyBorder="1" applyAlignment="1">
      <alignment horizontal="center" vertical="center"/>
    </xf>
    <xf numFmtId="178" fontId="4" fillId="0" borderId="24" xfId="1" applyNumberFormat="1" applyBorder="1" applyAlignment="1">
      <alignment horizontal="center" vertical="center"/>
    </xf>
    <xf numFmtId="0" fontId="4" fillId="0" borderId="2" xfId="1" applyBorder="1" applyAlignment="1">
      <alignment horizontal="center" vertical="center"/>
    </xf>
    <xf numFmtId="0" fontId="4" fillId="0" borderId="17" xfId="1" applyBorder="1" applyAlignment="1">
      <alignment horizontal="center" vertical="center"/>
    </xf>
    <xf numFmtId="0" fontId="4" fillId="0" borderId="3" xfId="1" applyBorder="1" applyAlignment="1">
      <alignment horizontal="center" vertical="center"/>
    </xf>
    <xf numFmtId="0" fontId="4" fillId="0" borderId="21" xfId="1" applyBorder="1" applyAlignment="1">
      <alignment horizontal="center" vertical="center"/>
    </xf>
    <xf numFmtId="0" fontId="4" fillId="0" borderId="16" xfId="1" applyBorder="1" applyAlignment="1">
      <alignment horizontal="center" vertical="center"/>
    </xf>
    <xf numFmtId="0" fontId="4" fillId="0" borderId="22" xfId="1" applyBorder="1" applyAlignment="1">
      <alignment horizontal="center" vertical="center"/>
    </xf>
    <xf numFmtId="0" fontId="4" fillId="0" borderId="23" xfId="1" applyBorder="1" applyAlignment="1">
      <alignment horizontal="center" vertical="center"/>
    </xf>
    <xf numFmtId="0" fontId="4" fillId="0" borderId="24" xfId="1" applyBorder="1" applyAlignment="1">
      <alignment horizontal="center" vertical="center"/>
    </xf>
    <xf numFmtId="0" fontId="4" fillId="0" borderId="25" xfId="1" applyBorder="1" applyAlignment="1">
      <alignment horizontal="center" vertical="center"/>
    </xf>
    <xf numFmtId="0" fontId="0" fillId="8" borderId="17" xfId="0" applyFill="1" applyBorder="1" applyAlignment="1">
      <alignment horizontal="center" vertical="center"/>
    </xf>
    <xf numFmtId="0" fontId="0" fillId="8" borderId="9" xfId="0" applyFill="1" applyBorder="1" applyAlignment="1">
      <alignment horizontal="center" vertical="center"/>
    </xf>
    <xf numFmtId="0" fontId="3" fillId="3" borderId="6" xfId="0" applyFont="1" applyFill="1" applyBorder="1" applyAlignment="1">
      <alignment horizontal="center" vertical="center"/>
    </xf>
    <xf numFmtId="0" fontId="3" fillId="3" borderId="26" xfId="0" applyFont="1" applyFill="1" applyBorder="1" applyAlignment="1">
      <alignment horizontal="center" vertical="center"/>
    </xf>
    <xf numFmtId="0" fontId="3" fillId="3" borderId="7" xfId="0" applyFont="1" applyFill="1" applyBorder="1" applyAlignment="1">
      <alignment horizontal="center" vertical="center"/>
    </xf>
    <xf numFmtId="0" fontId="0" fillId="8" borderId="35" xfId="0" applyFill="1" applyBorder="1" applyAlignment="1">
      <alignment horizontal="center" vertical="center"/>
    </xf>
    <xf numFmtId="0" fontId="25" fillId="8" borderId="4" xfId="0" applyFont="1" applyFill="1" applyBorder="1" applyAlignment="1">
      <alignment horizontal="center" vertical="center"/>
    </xf>
    <xf numFmtId="0" fontId="25" fillId="8" borderId="5" xfId="0" applyFont="1" applyFill="1" applyBorder="1" applyAlignment="1">
      <alignment horizontal="center" vertical="center"/>
    </xf>
    <xf numFmtId="0" fontId="25" fillId="8" borderId="1" xfId="0" applyFont="1" applyFill="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35" xfId="0" applyFont="1" applyFill="1" applyBorder="1" applyAlignment="1">
      <alignment horizontal="center" vertical="center"/>
    </xf>
    <xf numFmtId="0" fontId="3" fillId="3" borderId="38" xfId="0" applyFont="1" applyFill="1" applyBorder="1" applyAlignment="1">
      <alignment horizontal="center" vertical="center"/>
    </xf>
    <xf numFmtId="0" fontId="3" fillId="3" borderId="39" xfId="0" applyFont="1" applyFill="1" applyBorder="1" applyAlignment="1">
      <alignment horizontal="center" vertical="center"/>
    </xf>
    <xf numFmtId="0" fontId="3" fillId="3" borderId="40" xfId="0" applyFont="1" applyFill="1" applyBorder="1" applyAlignment="1">
      <alignment horizontal="center" vertical="center"/>
    </xf>
    <xf numFmtId="0" fontId="25" fillId="8" borderId="37" xfId="0" applyFont="1" applyFill="1" applyBorder="1" applyAlignment="1">
      <alignment horizontal="center" vertical="center"/>
    </xf>
    <xf numFmtId="0" fontId="0" fillId="8" borderId="4" xfId="0" applyFill="1" applyBorder="1" applyAlignment="1">
      <alignment horizontal="center" vertical="center"/>
    </xf>
    <xf numFmtId="3" fontId="10" fillId="7" borderId="9" xfId="0" applyNumberFormat="1" applyFont="1" applyFill="1" applyBorder="1" applyAlignment="1">
      <alignment horizontal="center" vertical="center"/>
    </xf>
    <xf numFmtId="0" fontId="10" fillId="7" borderId="9" xfId="0" applyFont="1" applyFill="1" applyBorder="1" applyAlignment="1">
      <alignment horizontal="center" vertical="center"/>
    </xf>
    <xf numFmtId="0" fontId="10" fillId="7" borderId="14" xfId="0" applyFont="1" applyFill="1" applyBorder="1" applyAlignment="1">
      <alignment horizontal="center"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176" fontId="10" fillId="3" borderId="8" xfId="0" applyNumberFormat="1" applyFont="1" applyFill="1" applyBorder="1" applyAlignment="1">
      <alignment horizontal="center" vertical="center" wrapText="1"/>
    </xf>
    <xf numFmtId="176" fontId="10" fillId="3" borderId="9" xfId="0" applyNumberFormat="1" applyFont="1" applyFill="1" applyBorder="1" applyAlignment="1">
      <alignment horizontal="center" vertical="center" wrapText="1"/>
    </xf>
    <xf numFmtId="176" fontId="10" fillId="3" borderId="10" xfId="0" applyNumberFormat="1" applyFont="1" applyFill="1" applyBorder="1" applyAlignment="1">
      <alignment horizontal="center" vertical="center" wrapText="1"/>
    </xf>
    <xf numFmtId="176" fontId="10" fillId="3" borderId="11" xfId="0" applyNumberFormat="1" applyFont="1" applyFill="1" applyBorder="1" applyAlignment="1">
      <alignment horizontal="center" vertical="center" wrapText="1"/>
    </xf>
    <xf numFmtId="176" fontId="10" fillId="3" borderId="0" xfId="0" applyNumberFormat="1" applyFont="1" applyFill="1" applyAlignment="1">
      <alignment horizontal="center" vertical="center" wrapText="1"/>
    </xf>
    <xf numFmtId="176" fontId="10" fillId="3" borderId="12" xfId="0" applyNumberFormat="1" applyFont="1" applyFill="1" applyBorder="1" applyAlignment="1">
      <alignment horizontal="center" vertical="center" wrapText="1"/>
    </xf>
    <xf numFmtId="176" fontId="10" fillId="3" borderId="13" xfId="0" applyNumberFormat="1" applyFont="1" applyFill="1" applyBorder="1" applyAlignment="1">
      <alignment horizontal="center" vertical="center" wrapText="1"/>
    </xf>
    <xf numFmtId="176" fontId="10" fillId="3" borderId="14" xfId="0" applyNumberFormat="1" applyFont="1" applyFill="1" applyBorder="1" applyAlignment="1">
      <alignment horizontal="center" vertical="center" wrapText="1"/>
    </xf>
    <xf numFmtId="176" fontId="10" fillId="3" borderId="15" xfId="0" applyNumberFormat="1" applyFont="1" applyFill="1" applyBorder="1" applyAlignment="1">
      <alignment horizontal="center" vertical="center" wrapText="1"/>
    </xf>
    <xf numFmtId="0" fontId="0" fillId="0" borderId="11" xfId="0" applyBorder="1" applyAlignment="1">
      <alignment horizontal="left" vertical="center"/>
    </xf>
    <xf numFmtId="0" fontId="0" fillId="0" borderId="0" xfId="0" applyAlignment="1">
      <alignment horizontal="lef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177" fontId="0" fillId="3" borderId="6" xfId="0" applyNumberFormat="1" applyFill="1" applyBorder="1" applyAlignment="1">
      <alignment horizontal="center" vertical="center"/>
    </xf>
    <xf numFmtId="177" fontId="0" fillId="3" borderId="26" xfId="0" applyNumberFormat="1" applyFill="1" applyBorder="1" applyAlignment="1">
      <alignment horizontal="center" vertical="center"/>
    </xf>
    <xf numFmtId="177" fontId="0" fillId="3" borderId="7" xfId="0" applyNumberFormat="1" applyFill="1" applyBorder="1" applyAlignment="1">
      <alignment horizontal="center" vertical="center"/>
    </xf>
    <xf numFmtId="0" fontId="6" fillId="3" borderId="8" xfId="0" applyFont="1" applyFill="1" applyBorder="1" applyAlignment="1">
      <alignment horizontal="center" vertical="center"/>
    </xf>
    <xf numFmtId="0" fontId="6" fillId="3" borderId="9" xfId="0" applyFont="1" applyFill="1" applyBorder="1" applyAlignment="1">
      <alignment horizontal="center" vertical="center"/>
    </xf>
    <xf numFmtId="0" fontId="6" fillId="3" borderId="10"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0" xfId="0" applyFont="1" applyFill="1" applyAlignment="1">
      <alignment horizontal="center" vertical="center"/>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5" xfId="0" applyFont="1" applyFill="1" applyBorder="1" applyAlignment="1">
      <alignment horizontal="center" vertical="center"/>
    </xf>
    <xf numFmtId="0" fontId="37" fillId="0" borderId="9" xfId="0" applyFont="1" applyBorder="1" applyAlignment="1">
      <alignment horizontal="center" vertical="center"/>
    </xf>
    <xf numFmtId="0" fontId="37" fillId="0" borderId="14" xfId="0" applyFont="1" applyBorder="1" applyAlignment="1">
      <alignment horizontal="center" vertical="center"/>
    </xf>
    <xf numFmtId="38" fontId="37" fillId="0" borderId="9" xfId="0" applyNumberFormat="1" applyFont="1" applyBorder="1" applyAlignment="1">
      <alignment horizontal="center" vertical="center"/>
    </xf>
    <xf numFmtId="179" fontId="0" fillId="8" borderId="17" xfId="0" applyNumberForma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5" xfId="0" applyFont="1" applyFill="1" applyBorder="1" applyAlignment="1">
      <alignment horizontal="center" vertical="center"/>
    </xf>
    <xf numFmtId="0" fontId="0" fillId="8" borderId="5" xfId="0" applyFill="1" applyBorder="1" applyAlignment="1">
      <alignment horizontal="center" vertical="center"/>
    </xf>
    <xf numFmtId="0" fontId="37" fillId="0" borderId="8" xfId="0" applyFont="1" applyBorder="1" applyAlignment="1">
      <alignment horizontal="center" vertical="center"/>
    </xf>
    <xf numFmtId="0" fontId="37" fillId="0" borderId="13" xfId="0" applyFont="1" applyBorder="1" applyAlignment="1">
      <alignment horizontal="center" vertical="center"/>
    </xf>
    <xf numFmtId="3" fontId="37" fillId="0" borderId="9" xfId="0" applyNumberFormat="1"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0" xfId="0" applyFont="1" applyAlignment="1">
      <alignment horizontal="center" vertical="center"/>
    </xf>
    <xf numFmtId="0" fontId="11" fillId="0" borderId="1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3" xfId="0" applyFont="1" applyBorder="1" applyAlignment="1" applyProtection="1">
      <alignment horizontal="center" vertical="center"/>
      <protection locked="0"/>
    </xf>
    <xf numFmtId="0" fontId="11" fillId="0" borderId="14"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24" fillId="0" borderId="6" xfId="0" applyFont="1" applyBorder="1" applyAlignment="1">
      <alignment horizontal="center" vertical="center"/>
    </xf>
    <xf numFmtId="0" fontId="24" fillId="0" borderId="7" xfId="0" applyFont="1" applyBorder="1" applyAlignment="1">
      <alignment horizontal="center" vertical="center"/>
    </xf>
    <xf numFmtId="49" fontId="19" fillId="4" borderId="6" xfId="0" applyNumberFormat="1" applyFont="1" applyFill="1" applyBorder="1" applyAlignment="1" applyProtection="1">
      <alignment horizontal="center" vertical="center"/>
      <protection locked="0"/>
    </xf>
    <xf numFmtId="49" fontId="19" fillId="4" borderId="7" xfId="0" applyNumberFormat="1" applyFont="1" applyFill="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0" fontId="19" fillId="4" borderId="26" xfId="0" applyFont="1" applyFill="1" applyBorder="1" applyAlignment="1" applyProtection="1">
      <alignment horizontal="center" vertical="center"/>
      <protection locked="0"/>
    </xf>
    <xf numFmtId="0" fontId="19" fillId="4" borderId="7" xfId="0" applyFont="1" applyFill="1" applyBorder="1" applyAlignment="1" applyProtection="1">
      <alignment horizontal="center" vertical="center"/>
      <protection locked="0"/>
    </xf>
    <xf numFmtId="0" fontId="18" fillId="5" borderId="6" xfId="0" applyFont="1" applyFill="1" applyBorder="1" applyAlignment="1">
      <alignment horizontal="center" vertical="center"/>
    </xf>
    <xf numFmtId="0" fontId="18" fillId="5" borderId="26" xfId="0" applyFont="1" applyFill="1" applyBorder="1" applyAlignment="1">
      <alignment horizontal="center" vertical="center"/>
    </xf>
    <xf numFmtId="0" fontId="18" fillId="5" borderId="7" xfId="0" applyFont="1" applyFill="1" applyBorder="1" applyAlignment="1">
      <alignment horizontal="center" vertical="center"/>
    </xf>
    <xf numFmtId="180" fontId="19" fillId="4" borderId="51" xfId="0" applyNumberFormat="1" applyFont="1" applyFill="1" applyBorder="1" applyAlignment="1">
      <alignment horizontal="right" vertical="center"/>
    </xf>
    <xf numFmtId="180" fontId="19" fillId="4" borderId="52" xfId="0" applyNumberFormat="1" applyFont="1" applyFill="1" applyBorder="1" applyAlignment="1">
      <alignment horizontal="right" vertical="center"/>
    </xf>
    <xf numFmtId="0" fontId="20" fillId="6" borderId="42" xfId="0" applyFont="1" applyFill="1" applyBorder="1" applyAlignment="1">
      <alignment horizontal="center" vertical="center" shrinkToFit="1"/>
    </xf>
    <xf numFmtId="0" fontId="20" fillId="6" borderId="44" xfId="0" applyFont="1" applyFill="1" applyBorder="1" applyAlignment="1">
      <alignment horizontal="center" vertical="center" shrinkToFit="1"/>
    </xf>
    <xf numFmtId="0" fontId="20" fillId="6" borderId="45" xfId="0" applyFont="1" applyFill="1" applyBorder="1" applyAlignment="1">
      <alignment horizontal="center" vertical="center" shrinkToFit="1"/>
    </xf>
    <xf numFmtId="0" fontId="20" fillId="6" borderId="47" xfId="0" applyFont="1" applyFill="1" applyBorder="1" applyAlignment="1">
      <alignment horizontal="center" vertical="center" shrinkToFit="1"/>
    </xf>
    <xf numFmtId="0" fontId="20" fillId="6" borderId="48" xfId="0" applyFont="1" applyFill="1" applyBorder="1" applyAlignment="1">
      <alignment horizontal="center" vertical="center" shrinkToFit="1"/>
    </xf>
    <xf numFmtId="0" fontId="20" fillId="6" borderId="49" xfId="0" applyFont="1" applyFill="1" applyBorder="1" applyAlignment="1">
      <alignment horizontal="center" vertical="center" shrinkToFit="1"/>
    </xf>
    <xf numFmtId="0" fontId="19" fillId="5" borderId="2" xfId="0" applyFont="1" applyFill="1" applyBorder="1" applyAlignment="1" applyProtection="1">
      <alignment horizontal="center" vertical="center"/>
      <protection locked="0"/>
    </xf>
    <xf numFmtId="0" fontId="19" fillId="5" borderId="3" xfId="0" applyFont="1" applyFill="1" applyBorder="1" applyAlignment="1" applyProtection="1">
      <alignment horizontal="center" vertical="center"/>
      <protection locked="0"/>
    </xf>
    <xf numFmtId="0" fontId="19" fillId="5" borderId="85" xfId="0" applyFont="1" applyFill="1" applyBorder="1" applyAlignment="1" applyProtection="1">
      <alignment horizontal="left" vertical="center"/>
      <protection locked="0"/>
    </xf>
    <xf numFmtId="0" fontId="19" fillId="5" borderId="1" xfId="0" applyFont="1" applyFill="1" applyBorder="1" applyAlignment="1" applyProtection="1">
      <alignment horizontal="left" vertical="center"/>
      <protection locked="0"/>
    </xf>
    <xf numFmtId="0" fontId="19" fillId="5" borderId="36" xfId="0" applyFont="1" applyFill="1" applyBorder="1" applyAlignment="1" applyProtection="1">
      <alignment horizontal="left" vertical="center"/>
      <protection locked="0"/>
    </xf>
    <xf numFmtId="0" fontId="19" fillId="5" borderId="53" xfId="0" applyFont="1" applyFill="1" applyBorder="1" applyAlignment="1" applyProtection="1">
      <alignment horizontal="left" vertical="center"/>
      <protection locked="0"/>
    </xf>
    <xf numFmtId="0" fontId="19" fillId="5" borderId="39" xfId="0" applyFont="1" applyFill="1" applyBorder="1" applyAlignment="1" applyProtection="1">
      <alignment horizontal="left" vertical="center"/>
      <protection locked="0"/>
    </xf>
    <xf numFmtId="0" fontId="19" fillId="5" borderId="40" xfId="0" applyFont="1" applyFill="1" applyBorder="1" applyAlignment="1" applyProtection="1">
      <alignment horizontal="left" vertical="center"/>
      <protection locked="0"/>
    </xf>
    <xf numFmtId="49" fontId="19" fillId="6" borderId="54" xfId="0" applyNumberFormat="1" applyFont="1" applyFill="1" applyBorder="1" applyAlignment="1" applyProtection="1">
      <alignment horizontal="center" vertical="center" wrapText="1"/>
      <protection locked="0"/>
    </xf>
    <xf numFmtId="49" fontId="19" fillId="6" borderId="84" xfId="0" applyNumberFormat="1" applyFont="1" applyFill="1" applyBorder="1" applyAlignment="1" applyProtection="1">
      <alignment horizontal="center" vertical="center"/>
      <protection locked="0"/>
    </xf>
    <xf numFmtId="49" fontId="19" fillId="6" borderId="86" xfId="0" applyNumberFormat="1" applyFont="1" applyFill="1" applyBorder="1" applyAlignment="1" applyProtection="1">
      <alignment horizontal="center" vertical="center" wrapText="1"/>
      <protection locked="0"/>
    </xf>
    <xf numFmtId="49" fontId="19" fillId="6" borderId="55" xfId="0" applyNumberFormat="1" applyFont="1" applyFill="1" applyBorder="1" applyAlignment="1" applyProtection="1">
      <alignment horizontal="center" vertical="center"/>
      <protection locked="0"/>
    </xf>
    <xf numFmtId="0" fontId="19" fillId="5" borderId="87" xfId="0" applyFont="1" applyFill="1" applyBorder="1" applyAlignment="1" applyProtection="1">
      <alignment horizontal="left" vertical="center"/>
      <protection locked="0"/>
    </xf>
    <xf numFmtId="0" fontId="19" fillId="5" borderId="4" xfId="0" applyFont="1" applyFill="1" applyBorder="1" applyAlignment="1" applyProtection="1">
      <alignment horizontal="left" vertical="center"/>
      <protection locked="0"/>
    </xf>
    <xf numFmtId="0" fontId="19" fillId="5" borderId="37" xfId="0" applyFont="1" applyFill="1" applyBorder="1" applyAlignment="1" applyProtection="1">
      <alignment horizontal="left" vertical="center"/>
      <protection locked="0"/>
    </xf>
    <xf numFmtId="0" fontId="27" fillId="2" borderId="0" xfId="0" applyFont="1" applyFill="1" applyAlignment="1">
      <alignment horizontal="center" vertical="center"/>
    </xf>
  </cellXfs>
  <cellStyles count="5">
    <cellStyle name="Hyperlink" xfId="2" xr:uid="{00000000-000B-0000-0000-000008000000}"/>
    <cellStyle name="ハイパーリンク" xfId="4" builtinId="8"/>
    <cellStyle name="桁区切り" xfId="3" builtinId="6"/>
    <cellStyle name="標準" xfId="0" builtinId="0"/>
    <cellStyle name="標準 2" xfId="1" xr:uid="{49A35486-71E3-442B-8EC9-2886884DE7BB}"/>
  </cellStyles>
  <dxfs count="7">
    <dxf>
      <fill>
        <patternFill>
          <bgColor rgb="FFFF7575"/>
        </patternFill>
      </fill>
    </dxf>
    <dxf>
      <fill>
        <patternFill>
          <bgColor rgb="FFFF7575"/>
        </patternFill>
      </fill>
    </dxf>
    <dxf>
      <fill>
        <patternFill>
          <bgColor rgb="FFFF7575"/>
        </patternFill>
      </fill>
    </dxf>
    <dxf>
      <fill>
        <patternFill>
          <bgColor theme="1"/>
        </patternFill>
      </fill>
    </dxf>
    <dxf>
      <fill>
        <patternFill>
          <bgColor rgb="FFFF7575"/>
        </patternFill>
      </fill>
    </dxf>
    <dxf>
      <fill>
        <patternFill>
          <bgColor theme="8" tint="0.59996337778862885"/>
        </patternFill>
      </fill>
    </dxf>
    <dxf>
      <fill>
        <patternFill>
          <bgColor theme="9" tint="0.79998168889431442"/>
        </patternFill>
      </fill>
    </dxf>
  </dxfs>
  <tableStyles count="0" defaultTableStyle="TableStyleMedium2" defaultPivotStyle="PivotStyleLight16"/>
  <colors>
    <mruColors>
      <color rgb="FFFEBABA"/>
      <color rgb="FFFF9966"/>
      <color rgb="FFFF7575"/>
      <color rgb="FFFD4D4D"/>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M4"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Radio" firstButton="1" fmlaLink="D8"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CheckBox" fmlaLink="D4"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8</xdr:row>
          <xdr:rowOff>198120</xdr:rowOff>
        </xdr:from>
        <xdr:to>
          <xdr:col>21</xdr:col>
          <xdr:colOff>160020</xdr:colOff>
          <xdr:row>10</xdr:row>
          <xdr:rowOff>22860</xdr:rowOff>
        </xdr:to>
        <xdr:sp macro="" textlink="">
          <xdr:nvSpPr>
            <xdr:cNvPr id="2052" name="Group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12</xdr:row>
          <xdr:rowOff>0</xdr:rowOff>
        </xdr:from>
        <xdr:to>
          <xdr:col>26</xdr:col>
          <xdr:colOff>259080</xdr:colOff>
          <xdr:row>14</xdr:row>
          <xdr:rowOff>68580</xdr:rowOff>
        </xdr:to>
        <xdr:sp macro="" textlink="">
          <xdr:nvSpPr>
            <xdr:cNvPr id="2081" name="Group Box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12</xdr:row>
          <xdr:rowOff>0</xdr:rowOff>
        </xdr:from>
        <xdr:to>
          <xdr:col>30</xdr:col>
          <xdr:colOff>259080</xdr:colOff>
          <xdr:row>13</xdr:row>
          <xdr:rowOff>175260</xdr:rowOff>
        </xdr:to>
        <xdr:sp macro="" textlink="">
          <xdr:nvSpPr>
            <xdr:cNvPr id="2098" name="Group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8</xdr:row>
          <xdr:rowOff>198120</xdr:rowOff>
        </xdr:from>
        <xdr:to>
          <xdr:col>21</xdr:col>
          <xdr:colOff>160020</xdr:colOff>
          <xdr:row>10</xdr:row>
          <xdr:rowOff>22860</xdr:rowOff>
        </xdr:to>
        <xdr:sp macro="" textlink="">
          <xdr:nvSpPr>
            <xdr:cNvPr id="2099" name="Group Box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12</xdr:row>
          <xdr:rowOff>0</xdr:rowOff>
        </xdr:from>
        <xdr:to>
          <xdr:col>26</xdr:col>
          <xdr:colOff>259080</xdr:colOff>
          <xdr:row>14</xdr:row>
          <xdr:rowOff>68580</xdr:rowOff>
        </xdr:to>
        <xdr:sp macro="" textlink="">
          <xdr:nvSpPr>
            <xdr:cNvPr id="2100" name="Group Box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12</xdr:row>
          <xdr:rowOff>0</xdr:rowOff>
        </xdr:from>
        <xdr:to>
          <xdr:col>30</xdr:col>
          <xdr:colOff>259080</xdr:colOff>
          <xdr:row>13</xdr:row>
          <xdr:rowOff>175260</xdr:rowOff>
        </xdr:to>
        <xdr:sp macro="" textlink="">
          <xdr:nvSpPr>
            <xdr:cNvPr id="2101" name="Group Box 53" hidden="1">
              <a:extLst>
                <a:ext uri="{63B3BB69-23CF-44E3-9099-C40C66FF867C}">
                  <a14:compatExt spid="_x0000_s2101"/>
                </a:ext>
                <a:ext uri="{FF2B5EF4-FFF2-40B4-BE49-F238E27FC236}">
                  <a16:creationId xmlns:a16="http://schemas.microsoft.com/office/drawing/2014/main" id="{00000000-0008-0000-0100-00003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60960</xdr:colOff>
          <xdr:row>0</xdr:row>
          <xdr:rowOff>45720</xdr:rowOff>
        </xdr:from>
        <xdr:to>
          <xdr:col>19</xdr:col>
          <xdr:colOff>502920</xdr:colOff>
          <xdr:row>2</xdr:row>
          <xdr:rowOff>175260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0000FF"/>
                  </a:solidFill>
                  <a:latin typeface="游ゴシック"/>
                  <a:ea typeface="游ゴシック"/>
                </a:rPr>
                <a:t>地域新聞社専用</a:t>
              </a:r>
            </a:p>
            <a:p>
              <a:pPr algn="ctr" rtl="0">
                <a:defRPr sz="1000"/>
              </a:pPr>
              <a:r>
                <a:rPr lang="ja-JP" altLang="en-US" sz="1000" b="0" i="0" u="none" strike="noStrike" baseline="0">
                  <a:solidFill>
                    <a:srgbClr val="0000FF"/>
                  </a:solidFill>
                  <a:latin typeface="游ゴシック"/>
                  <a:ea typeface="游ゴシック"/>
                </a:rPr>
                <a:t>チラシ申込書出力</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68580</xdr:colOff>
          <xdr:row>2</xdr:row>
          <xdr:rowOff>213360</xdr:rowOff>
        </xdr:from>
        <xdr:to>
          <xdr:col>19</xdr:col>
          <xdr:colOff>518160</xdr:colOff>
          <xdr:row>6</xdr:row>
          <xdr:rowOff>106680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FF6600"/>
                  </a:solidFill>
                  <a:latin typeface="游ゴシック"/>
                  <a:ea typeface="游ゴシック"/>
                </a:rPr>
                <a:t>地域新聞社専用</a:t>
              </a:r>
            </a:p>
            <a:p>
              <a:pPr algn="ctr" rtl="0">
                <a:defRPr sz="1000"/>
              </a:pPr>
              <a:r>
                <a:rPr lang="ja-JP" altLang="en-US" sz="1000" b="0" i="0" u="none" strike="noStrike" baseline="0">
                  <a:solidFill>
                    <a:srgbClr val="FF6600"/>
                  </a:solidFill>
                  <a:latin typeface="游ゴシック"/>
                  <a:ea typeface="游ゴシック"/>
                </a:rPr>
                <a:t>おりぴたCSV取込</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xdr:row>
          <xdr:rowOff>259080</xdr:rowOff>
        </xdr:from>
        <xdr:to>
          <xdr:col>3</xdr:col>
          <xdr:colOff>1013460</xdr:colOff>
          <xdr:row>5</xdr:row>
          <xdr:rowOff>60960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19</xdr:col>
      <xdr:colOff>889000</xdr:colOff>
      <xdr:row>3</xdr:row>
      <xdr:rowOff>47625</xdr:rowOff>
    </xdr:from>
    <xdr:to>
      <xdr:col>22</xdr:col>
      <xdr:colOff>127000</xdr:colOff>
      <xdr:row>7</xdr:row>
      <xdr:rowOff>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3589000" y="698500"/>
          <a:ext cx="2000250" cy="82550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↑キーワードを指定して</a:t>
          </a:r>
          <a:endParaRPr kumimoji="1" lang="en-US" altLang="ja-JP" sz="1100"/>
        </a:p>
        <a:p>
          <a:r>
            <a:rPr kumimoji="1" lang="ja-JP" altLang="en-US" sz="1100"/>
            <a:t>　チラシ申込書出力する際に</a:t>
          </a:r>
          <a:endParaRPr kumimoji="1" lang="en-US" altLang="ja-JP" sz="1100"/>
        </a:p>
        <a:p>
          <a:r>
            <a:rPr kumimoji="1" lang="ja-JP" altLang="en-US" sz="1100"/>
            <a:t>　入力してください。</a:t>
          </a:r>
        </a:p>
      </xdr:txBody>
    </xdr:sp>
    <xdr:clientData/>
  </xdr:twoCellAnchor>
  <mc:AlternateContent xmlns:mc="http://schemas.openxmlformats.org/markup-compatibility/2006">
    <mc:Choice xmlns:a14="http://schemas.microsoft.com/office/drawing/2010/main" Requires="a14">
      <xdr:twoCellAnchor editAs="oneCell">
        <xdr:from>
          <xdr:col>9</xdr:col>
          <xdr:colOff>800100</xdr:colOff>
          <xdr:row>2</xdr:row>
          <xdr:rowOff>45720</xdr:rowOff>
        </xdr:from>
        <xdr:to>
          <xdr:col>18</xdr:col>
          <xdr:colOff>30480</xdr:colOff>
          <xdr:row>6</xdr:row>
          <xdr:rowOff>198120</xdr:rowOff>
        </xdr:to>
        <xdr:sp macro="" textlink="">
          <xdr:nvSpPr>
            <xdr:cNvPr id="3107" name="Group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60960</xdr:rowOff>
        </xdr:from>
        <xdr:to>
          <xdr:col>10</xdr:col>
          <xdr:colOff>845820</xdr:colOff>
          <xdr:row>5</xdr:row>
          <xdr:rowOff>0</xdr:rowOff>
        </xdr:to>
        <xdr:sp macro="" textlink="">
          <xdr:nvSpPr>
            <xdr:cNvPr id="3108" name="Option Button 36" hidden="1">
              <a:extLst>
                <a:ext uri="{63B3BB69-23CF-44E3-9099-C40C66FF867C}">
                  <a14:compatExt spid="_x0000_s3108"/>
                </a:ext>
                <a:ext uri="{FF2B5EF4-FFF2-40B4-BE49-F238E27FC236}">
                  <a16:creationId xmlns:a16="http://schemas.microsoft.com/office/drawing/2014/main" id="{00000000-0008-0000-02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次回折込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259080</xdr:colOff>
          <xdr:row>3</xdr:row>
          <xdr:rowOff>60960</xdr:rowOff>
        </xdr:from>
        <xdr:to>
          <xdr:col>11</xdr:col>
          <xdr:colOff>861060</xdr:colOff>
          <xdr:row>4</xdr:row>
          <xdr:rowOff>251460</xdr:rowOff>
        </xdr:to>
        <xdr:sp macro="" textlink="">
          <xdr:nvSpPr>
            <xdr:cNvPr id="3109" name="Option Button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処分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297180</xdr:colOff>
          <xdr:row>4</xdr:row>
          <xdr:rowOff>0</xdr:rowOff>
        </xdr:from>
        <xdr:to>
          <xdr:col>12</xdr:col>
          <xdr:colOff>952500</xdr:colOff>
          <xdr:row>4</xdr:row>
          <xdr:rowOff>251460</xdr:rowOff>
        </xdr:to>
        <xdr:sp macro="" textlink="">
          <xdr:nvSpPr>
            <xdr:cNvPr id="3110" name="Option Button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ご返却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693420</xdr:colOff>
          <xdr:row>7</xdr:row>
          <xdr:rowOff>0</xdr:rowOff>
        </xdr:from>
        <xdr:to>
          <xdr:col>7</xdr:col>
          <xdr:colOff>708660</xdr:colOff>
          <xdr:row>9</xdr:row>
          <xdr:rowOff>289560</xdr:rowOff>
        </xdr:to>
        <xdr:sp macro="" textlink="">
          <xdr:nvSpPr>
            <xdr:cNvPr id="3111" name="Group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8</xdr:row>
          <xdr:rowOff>7620</xdr:rowOff>
        </xdr:from>
        <xdr:to>
          <xdr:col>5</xdr:col>
          <xdr:colOff>723900</xdr:colOff>
          <xdr:row>9</xdr:row>
          <xdr:rowOff>0</xdr:rowOff>
        </xdr:to>
        <xdr:sp macro="" textlink="">
          <xdr:nvSpPr>
            <xdr:cNvPr id="3112" name="Option Button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769620</xdr:colOff>
          <xdr:row>8</xdr:row>
          <xdr:rowOff>0</xdr:rowOff>
        </xdr:from>
        <xdr:to>
          <xdr:col>6</xdr:col>
          <xdr:colOff>487680</xdr:colOff>
          <xdr:row>9</xdr:row>
          <xdr:rowOff>1088</xdr:rowOff>
        </xdr:to>
        <xdr:sp macro="" textlink="">
          <xdr:nvSpPr>
            <xdr:cNvPr id="3113" name="Option Button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ルート便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541020</xdr:colOff>
          <xdr:row>8</xdr:row>
          <xdr:rowOff>0</xdr:rowOff>
        </xdr:from>
        <xdr:to>
          <xdr:col>6</xdr:col>
          <xdr:colOff>1150620</xdr:colOff>
          <xdr:row>9</xdr:row>
          <xdr:rowOff>1088</xdr:rowOff>
        </xdr:to>
        <xdr:sp macro="" textlink="">
          <xdr:nvSpPr>
            <xdr:cNvPr id="3114" name="Option Button 42" hidden="1">
              <a:extLst>
                <a:ext uri="{63B3BB69-23CF-44E3-9099-C40C66FF867C}">
                  <a14:compatExt spid="_x0000_s3114"/>
                </a:ext>
                <a:ext uri="{FF2B5EF4-FFF2-40B4-BE49-F238E27FC236}">
                  <a16:creationId xmlns:a16="http://schemas.microsoft.com/office/drawing/2014/main" id="{00000000-0008-0000-02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1257300</xdr:colOff>
          <xdr:row>8</xdr:row>
          <xdr:rowOff>0</xdr:rowOff>
        </xdr:from>
        <xdr:to>
          <xdr:col>6</xdr:col>
          <xdr:colOff>1851660</xdr:colOff>
          <xdr:row>9</xdr:row>
          <xdr:rowOff>0</xdr:rowOff>
        </xdr:to>
        <xdr:sp macro="" textlink="">
          <xdr:nvSpPr>
            <xdr:cNvPr id="3115" name="Option Button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直納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9</xdr:row>
          <xdr:rowOff>160020</xdr:rowOff>
        </xdr:from>
        <xdr:to>
          <xdr:col>7</xdr:col>
          <xdr:colOff>731520</xdr:colOff>
          <xdr:row>10</xdr:row>
          <xdr:rowOff>0</xdr:rowOff>
        </xdr:to>
        <xdr:sp macro="" textlink="">
          <xdr:nvSpPr>
            <xdr:cNvPr id="3116" name="Group Box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6</xdr:row>
          <xdr:rowOff>121920</xdr:rowOff>
        </xdr:from>
        <xdr:to>
          <xdr:col>19</xdr:col>
          <xdr:colOff>518160</xdr:colOff>
          <xdr:row>9</xdr:row>
          <xdr:rowOff>99060</xdr:rowOff>
        </xdr:to>
        <xdr:sp macro="" textlink="">
          <xdr:nvSpPr>
            <xdr:cNvPr id="3121" name="Button 49" hidden="1">
              <a:extLst>
                <a:ext uri="{63B3BB69-23CF-44E3-9099-C40C66FF867C}">
                  <a14:compatExt spid="_x0000_s3121"/>
                </a:ext>
                <a:ext uri="{FF2B5EF4-FFF2-40B4-BE49-F238E27FC236}">
                  <a16:creationId xmlns:a16="http://schemas.microsoft.com/office/drawing/2014/main" id="{00000000-0008-0000-0200-000031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008000"/>
                  </a:solidFill>
                  <a:latin typeface="游ゴシック"/>
                  <a:ea typeface="游ゴシック"/>
                </a:rPr>
                <a:t>地域新聞社専用</a:t>
              </a:r>
            </a:p>
            <a:p>
              <a:pPr algn="ctr" rtl="0">
                <a:defRPr sz="1000"/>
              </a:pPr>
              <a:r>
                <a:rPr lang="ja-JP" altLang="en-US" sz="1000" b="0" i="0" u="none" strike="noStrike" baseline="0">
                  <a:solidFill>
                    <a:srgbClr val="008000"/>
                  </a:solidFill>
                  <a:latin typeface="游ゴシック"/>
                  <a:ea typeface="游ゴシック"/>
                </a:rPr>
                <a:t>VICS用CSV取込</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800100</xdr:colOff>
          <xdr:row>2</xdr:row>
          <xdr:rowOff>45720</xdr:rowOff>
        </xdr:from>
        <xdr:to>
          <xdr:col>18</xdr:col>
          <xdr:colOff>38100</xdr:colOff>
          <xdr:row>6</xdr:row>
          <xdr:rowOff>198120</xdr:rowOff>
        </xdr:to>
        <xdr:sp macro="" textlink="">
          <xdr:nvSpPr>
            <xdr:cNvPr id="3123" name="Group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693420</xdr:colOff>
          <xdr:row>7</xdr:row>
          <xdr:rowOff>0</xdr:rowOff>
        </xdr:from>
        <xdr:to>
          <xdr:col>7</xdr:col>
          <xdr:colOff>708660</xdr:colOff>
          <xdr:row>9</xdr:row>
          <xdr:rowOff>289560</xdr:rowOff>
        </xdr:to>
        <xdr:sp macro="" textlink="">
          <xdr:nvSpPr>
            <xdr:cNvPr id="3127" name="Group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0</xdr:colOff>
      <xdr:row>0</xdr:row>
      <xdr:rowOff>0</xdr:rowOff>
    </xdr:from>
    <xdr:to>
      <xdr:col>13</xdr:col>
      <xdr:colOff>22412</xdr:colOff>
      <xdr:row>1</xdr:row>
      <xdr:rowOff>201706</xdr:rowOff>
    </xdr:to>
    <xdr:sp macro="" textlink="">
      <xdr:nvSpPr>
        <xdr:cNvPr id="2" name="四角形: 角を丸くする 1">
          <a:extLst>
            <a:ext uri="{FF2B5EF4-FFF2-40B4-BE49-F238E27FC236}">
              <a16:creationId xmlns:a16="http://schemas.microsoft.com/office/drawing/2014/main" id="{00000000-0008-0000-0700-000002000000}"/>
            </a:ext>
          </a:extLst>
        </xdr:cNvPr>
        <xdr:cNvSpPr/>
      </xdr:nvSpPr>
      <xdr:spPr>
        <a:xfrm>
          <a:off x="8286750" y="0"/>
          <a:ext cx="9442637" cy="639856"/>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FF00"/>
              </a:solidFill>
            </a:rPr>
            <a:t>フィルタ、ソートをかける際に「自分のものだけ表示」ボタンが表示された場合は、「自分のものだけ表示」を選択してください。</a:t>
          </a:r>
        </a:p>
        <a:p>
          <a:pPr algn="l"/>
          <a:r>
            <a:rPr kumimoji="1" lang="ja-JP" altLang="en-US" sz="1100" b="1">
              <a:solidFill>
                <a:srgbClr val="FFFF00"/>
              </a:solidFill>
            </a:rPr>
            <a:t>「全員のものを表示」を選択すると同時閲覧者すべての表示が変更されてしまいます。</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drawing" Target="../drawings/drawing2.xml"/><Relationship Id="rId16" Type="http://schemas.openxmlformats.org/officeDocument/2006/relationships/ctrlProp" Target="../ctrlProps/ctrlProp19.xml"/><Relationship Id="rId1" Type="http://schemas.openxmlformats.org/officeDocument/2006/relationships/printerSettings" Target="../printerSettings/printerSettings2.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19" Type="http://schemas.openxmlformats.org/officeDocument/2006/relationships/ctrlProp" Target="../ctrlProps/ctrlProp22.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5.xml.rels><?xml version="1.0" encoding="UTF-8" standalone="yes"?>
<Relationships xmlns="http://schemas.openxmlformats.org/package/2006/relationships"><Relationship Id="rId8" Type="http://schemas.openxmlformats.org/officeDocument/2006/relationships/hyperlink" Target="https://chiikinews.co.jp/pdf/map/c_chiba_ichihara_1.pdf" TargetMode="External"/><Relationship Id="rId13" Type="http://schemas.openxmlformats.org/officeDocument/2006/relationships/hyperlink" Target="https://chiikinews.co.jp/pdf/map/c_kashiwa_ibaraki.pdf" TargetMode="External"/><Relationship Id="rId18" Type="http://schemas.openxmlformats.org/officeDocument/2006/relationships/hyperlink" Target="https://chiikinews.co.jp/pdf/map/city_sakaemachi.pdf" TargetMode="External"/><Relationship Id="rId26" Type="http://schemas.openxmlformats.org/officeDocument/2006/relationships/hyperlink" Target="https://chiikinews.co.jp/pdf/map/city_narashino.pdf" TargetMode="External"/><Relationship Id="rId39" Type="http://schemas.openxmlformats.org/officeDocument/2006/relationships/hyperlink" Target="https://chiikinews.co.jp/pdf/map/city_yachimata.pdf" TargetMode="External"/><Relationship Id="rId3" Type="http://schemas.openxmlformats.org/officeDocument/2006/relationships/hyperlink" Target="https://chiikinews.co.jp/pdf/map/c_narita.pdf" TargetMode="External"/><Relationship Id="rId21" Type="http://schemas.openxmlformats.org/officeDocument/2006/relationships/hyperlink" Target="https://chiikinews.co.jp/pdf/map/city_sakura.pdf" TargetMode="External"/><Relationship Id="rId34" Type="http://schemas.openxmlformats.org/officeDocument/2006/relationships/hyperlink" Target="https://chiikinews.co.jp/pdf/map/city_chibamidoriku.pdf" TargetMode="External"/><Relationship Id="rId42" Type="http://schemas.openxmlformats.org/officeDocument/2006/relationships/hyperlink" Target="https://chiikinews.co.jp/pdf/map/city_kisaradu.pdf" TargetMode="External"/><Relationship Id="rId7" Type="http://schemas.openxmlformats.org/officeDocument/2006/relationships/hyperlink" Target="https://chiikinews.co.jp/pdf/map/c_chiba_1&amp;2.pdf" TargetMode="External"/><Relationship Id="rId12" Type="http://schemas.openxmlformats.org/officeDocument/2006/relationships/hyperlink" Target="https://chiikinews.co.jp/pdf/map/c_kashiwa_noda.pdf" TargetMode="External"/><Relationship Id="rId17" Type="http://schemas.openxmlformats.org/officeDocument/2006/relationships/hyperlink" Target="https://chiikinews.co.jp/pdf/map/city_inzai.pdf" TargetMode="External"/><Relationship Id="rId25" Type="http://schemas.openxmlformats.org/officeDocument/2006/relationships/hyperlink" Target="https://chiikinews.co.jp/pdf/map/city_shisuimachi.pdf" TargetMode="External"/><Relationship Id="rId33" Type="http://schemas.openxmlformats.org/officeDocument/2006/relationships/hyperlink" Target="https://chiikinews.co.jp/pdf/map/city_chibamihamaku.pdf" TargetMode="External"/><Relationship Id="rId38" Type="http://schemas.openxmlformats.org/officeDocument/2006/relationships/hyperlink" Target="https://chiikinews.co.jp/pdf/map/city_kashiwa.pdf" TargetMode="External"/><Relationship Id="rId2" Type="http://schemas.openxmlformats.org/officeDocument/2006/relationships/hyperlink" Target="https://chiikinews.co.jp/pdf/map/c_yachiyo_tsudanuma.pdf&#160;" TargetMode="External"/><Relationship Id="rId16" Type="http://schemas.openxmlformats.org/officeDocument/2006/relationships/hyperlink" Target="https://chiikinews.co.jp/pdf/map/city_moriya.pdf" TargetMode="External"/><Relationship Id="rId20" Type="http://schemas.openxmlformats.org/officeDocument/2006/relationships/hyperlink" Target="https://chiikinews.co.jp/pdf/map/city_kamagaya.pdf" TargetMode="External"/><Relationship Id="rId29" Type="http://schemas.openxmlformats.org/officeDocument/2006/relationships/hyperlink" Target="https://chiikinews.co.jp/pdf/map/city_chibainageku.pdf" TargetMode="External"/><Relationship Id="rId41" Type="http://schemas.openxmlformats.org/officeDocument/2006/relationships/hyperlink" Target="https://chiikinews.co.jp/pdf/map/city_tomisato.pdf" TargetMode="External"/><Relationship Id="rId1" Type="http://schemas.openxmlformats.org/officeDocument/2006/relationships/hyperlink" Target="https://chiikinews.co.jp/pdf/map/c_yachiyo.pdf" TargetMode="External"/><Relationship Id="rId6" Type="http://schemas.openxmlformats.org/officeDocument/2006/relationships/hyperlink" Target="https://chiikinews.co.jp/pdf/map/c_funabashi_ichikawa.pdf" TargetMode="External"/><Relationship Id="rId11" Type="http://schemas.openxmlformats.org/officeDocument/2006/relationships/hyperlink" Target="https://chiikinews.co.jp/pdf/map/c_kashiwa_1&amp;2.pdf" TargetMode="External"/><Relationship Id="rId24" Type="http://schemas.openxmlformats.org/officeDocument/2006/relationships/hyperlink" Target="https://chiikinews.co.jp/pdf/map/city_ichikawa.pdf" TargetMode="External"/><Relationship Id="rId32" Type="http://schemas.openxmlformats.org/officeDocument/2006/relationships/hyperlink" Target="https://chiikinews.co.jp/pdf/map/city_chibachuouku.pdf" TargetMode="External"/><Relationship Id="rId37" Type="http://schemas.openxmlformats.org/officeDocument/2006/relationships/hyperlink" Target="https://chiikinews.co.jp/pdf/map/city_shiroi.pdf" TargetMode="External"/><Relationship Id="rId40" Type="http://schemas.openxmlformats.org/officeDocument/2006/relationships/hyperlink" Target="https://chiikinews.co.jp/pdf/map/city_yachiyo.pdf" TargetMode="External"/><Relationship Id="rId45" Type="http://schemas.openxmlformats.org/officeDocument/2006/relationships/hyperlink" Target="https://chiikinews.co.jp/pdf/map/c_chiba_ichihara_1-2.pdf" TargetMode="External"/><Relationship Id="rId5" Type="http://schemas.openxmlformats.org/officeDocument/2006/relationships/hyperlink" Target="https://chiikinews.co.jp/pdf/map/c_funabashi_1&amp;2.pdf" TargetMode="External"/><Relationship Id="rId15" Type="http://schemas.openxmlformats.org/officeDocument/2006/relationships/hyperlink" Target="https://chiikinews.co.jp/pdf/map/city_toride.pdf" TargetMode="External"/><Relationship Id="rId23" Type="http://schemas.openxmlformats.org/officeDocument/2006/relationships/hyperlink" Target="https://chiikinews.co.jp/pdf/map/city_ichihara.pdf" TargetMode="External"/><Relationship Id="rId28" Type="http://schemas.openxmlformats.org/officeDocument/2006/relationships/hyperlink" Target="https://chiikinews.co.jp/pdf/map/city_narita.pdf" TargetMode="External"/><Relationship Id="rId36" Type="http://schemas.openxmlformats.org/officeDocument/2006/relationships/hyperlink" Target="https://chiikinews.co.jp/pdf/map/city_sodegaura.pdf" TargetMode="External"/><Relationship Id="rId10" Type="http://schemas.openxmlformats.org/officeDocument/2006/relationships/hyperlink" Target="https://chiikinews.co.jp/pdf/map/c_matsudo_1&amp;2.pdf" TargetMode="External"/><Relationship Id="rId19" Type="http://schemas.openxmlformats.org/officeDocument/2006/relationships/hyperlink" Target="https://chiikinews.co.jp/pdf/map/city_abiko.pdf" TargetMode="External"/><Relationship Id="rId31" Type="http://schemas.openxmlformats.org/officeDocument/2006/relationships/hyperlink" Target="https://chiikinews.co.jp/pdf/map/city_chibawakabaku.pdf" TargetMode="External"/><Relationship Id="rId44" Type="http://schemas.openxmlformats.org/officeDocument/2006/relationships/hyperlink" Target="https://chiikinews.co.jp/pdf/map/city_noda.pdf" TargetMode="External"/><Relationship Id="rId4" Type="http://schemas.openxmlformats.org/officeDocument/2006/relationships/hyperlink" Target="https://chiikinews.co.jp/pdf/map/c_narita_chibaNT.pdf&#160;" TargetMode="External"/><Relationship Id="rId9" Type="http://schemas.openxmlformats.org/officeDocument/2006/relationships/hyperlink" Target="https://chiikinews.co.jp/pdf/map/c_chiba_ichihara_2.pdf" TargetMode="External"/><Relationship Id="rId14" Type="http://schemas.openxmlformats.org/officeDocument/2006/relationships/hyperlink" Target="https://chiikinews.co.jp/pdf/map/city_tsukubamirai.pdf" TargetMode="External"/><Relationship Id="rId22" Type="http://schemas.openxmlformats.org/officeDocument/2006/relationships/hyperlink" Target="https://chiikinews.co.jp/pdf/map/city_yotsukaidou.pdf" TargetMode="External"/><Relationship Id="rId27" Type="http://schemas.openxmlformats.org/officeDocument/2006/relationships/hyperlink" Target="https://chiikinews.co.jp/pdf/map/city_matsudo.pdf" TargetMode="External"/><Relationship Id="rId30" Type="http://schemas.openxmlformats.org/officeDocument/2006/relationships/hyperlink" Target="https://chiikinews.co.jp/pdf/map/city_chibahanamigawaku.pdf" TargetMode="External"/><Relationship Id="rId35" Type="http://schemas.openxmlformats.org/officeDocument/2006/relationships/hyperlink" Target="https://chiikinews.co.jp/pdf/map/city_funabashi.pdf" TargetMode="External"/><Relationship Id="rId43" Type="http://schemas.openxmlformats.org/officeDocument/2006/relationships/hyperlink" Target="https://chiikinews.co.jp/pdf/map/city_nagareyama.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E14B1-DB18-4EE6-8B43-24B5CB3D7A11}">
  <sheetPr codeName="Sheet11"/>
  <dimension ref="B3:P66"/>
  <sheetViews>
    <sheetView topLeftCell="A10" zoomScaleNormal="100" workbookViewId="0">
      <selection activeCell="C42" sqref="C42"/>
    </sheetView>
  </sheetViews>
  <sheetFormatPr defaultRowHeight="18"/>
  <sheetData>
    <row r="3" spans="2:3">
      <c r="B3" t="s">
        <v>0</v>
      </c>
    </row>
    <row r="4" spans="2:3">
      <c r="C4" t="s">
        <v>1</v>
      </c>
    </row>
    <row r="7" spans="2:3">
      <c r="B7" t="s">
        <v>2</v>
      </c>
    </row>
    <row r="8" spans="2:3">
      <c r="B8">
        <v>1</v>
      </c>
      <c r="C8" t="s">
        <v>3</v>
      </c>
    </row>
    <row r="9" spans="2:3">
      <c r="B9">
        <v>2</v>
      </c>
      <c r="C9" t="s">
        <v>4</v>
      </c>
    </row>
    <row r="10" spans="2:3">
      <c r="B10">
        <v>3</v>
      </c>
      <c r="C10" t="s">
        <v>5</v>
      </c>
    </row>
    <row r="11" spans="2:3">
      <c r="B11">
        <v>4</v>
      </c>
      <c r="C11" t="s">
        <v>6</v>
      </c>
    </row>
    <row r="12" spans="2:3">
      <c r="B12">
        <v>5</v>
      </c>
      <c r="C12" t="s">
        <v>7</v>
      </c>
    </row>
    <row r="13" spans="2:3">
      <c r="B13">
        <v>6</v>
      </c>
      <c r="C13" t="s">
        <v>8</v>
      </c>
    </row>
    <row r="14" spans="2:3">
      <c r="B14">
        <v>7</v>
      </c>
      <c r="C14" t="s">
        <v>9</v>
      </c>
    </row>
    <row r="15" spans="2:3">
      <c r="B15">
        <v>8</v>
      </c>
      <c r="C15" t="s">
        <v>10</v>
      </c>
    </row>
    <row r="17" spans="2:4">
      <c r="B17" t="s">
        <v>11</v>
      </c>
    </row>
    <row r="18" spans="2:4">
      <c r="C18" t="s">
        <v>12</v>
      </c>
    </row>
    <row r="19" spans="2:4">
      <c r="C19" t="s">
        <v>13</v>
      </c>
    </row>
    <row r="21" spans="2:4">
      <c r="B21" t="s">
        <v>14</v>
      </c>
    </row>
    <row r="22" spans="2:4">
      <c r="C22" t="s">
        <v>15</v>
      </c>
    </row>
    <row r="23" spans="2:4">
      <c r="D23" s="2" t="s">
        <v>16</v>
      </c>
    </row>
    <row r="26" spans="2:4">
      <c r="C26" t="s">
        <v>17</v>
      </c>
    </row>
    <row r="28" spans="2:4">
      <c r="C28" t="s">
        <v>18</v>
      </c>
    </row>
    <row r="29" spans="2:4">
      <c r="D29" t="s">
        <v>19</v>
      </c>
    </row>
    <row r="31" spans="2:4">
      <c r="C31" t="s">
        <v>20</v>
      </c>
    </row>
    <row r="32" spans="2:4">
      <c r="D32" t="s">
        <v>21</v>
      </c>
    </row>
    <row r="33" spans="3:16">
      <c r="D33" t="s">
        <v>22</v>
      </c>
    </row>
    <row r="35" spans="3:16">
      <c r="C35" t="s">
        <v>23</v>
      </c>
    </row>
    <row r="36" spans="3:16">
      <c r="D36" t="s">
        <v>24</v>
      </c>
    </row>
    <row r="37" spans="3:16">
      <c r="D37" t="s">
        <v>25</v>
      </c>
    </row>
    <row r="38" spans="3:16">
      <c r="D38" t="s">
        <v>26</v>
      </c>
    </row>
    <row r="40" spans="3:16">
      <c r="D40" t="s">
        <v>27</v>
      </c>
    </row>
    <row r="41" spans="3:16">
      <c r="D41" t="s">
        <v>28</v>
      </c>
    </row>
    <row r="46" spans="3:16">
      <c r="C46" t="s">
        <v>29</v>
      </c>
      <c r="M46" t="s">
        <v>30</v>
      </c>
      <c r="P46" t="s">
        <v>31</v>
      </c>
    </row>
    <row r="47" spans="3:16">
      <c r="C47" t="s">
        <v>32</v>
      </c>
      <c r="D47" t="s">
        <v>33</v>
      </c>
      <c r="M47" t="s">
        <v>34</v>
      </c>
      <c r="P47" t="s">
        <v>35</v>
      </c>
    </row>
    <row r="48" spans="3:16">
      <c r="D48" t="s">
        <v>36</v>
      </c>
      <c r="M48" t="s">
        <v>37</v>
      </c>
      <c r="P48" t="s">
        <v>38</v>
      </c>
    </row>
    <row r="49" spans="3:16">
      <c r="M49" t="s">
        <v>39</v>
      </c>
    </row>
    <row r="50" spans="3:16">
      <c r="C50" s="1">
        <v>44300</v>
      </c>
      <c r="D50" t="s">
        <v>40</v>
      </c>
      <c r="H50" t="s">
        <v>41</v>
      </c>
      <c r="P50" t="s">
        <v>6</v>
      </c>
    </row>
    <row r="51" spans="3:16">
      <c r="C51" t="s">
        <v>42</v>
      </c>
      <c r="D51" t="s">
        <v>43</v>
      </c>
      <c r="P51" t="s">
        <v>7</v>
      </c>
    </row>
    <row r="52" spans="3:16">
      <c r="D52" t="s">
        <v>44</v>
      </c>
      <c r="P52" t="s">
        <v>38</v>
      </c>
    </row>
    <row r="53" spans="3:16">
      <c r="C53" t="s">
        <v>45</v>
      </c>
      <c r="D53" t="s">
        <v>46</v>
      </c>
    </row>
    <row r="55" spans="3:16">
      <c r="C55" t="s">
        <v>47</v>
      </c>
    </row>
    <row r="56" spans="3:16">
      <c r="D56" t="s">
        <v>48</v>
      </c>
    </row>
    <row r="58" spans="3:16">
      <c r="D58" t="s">
        <v>49</v>
      </c>
    </row>
    <row r="60" spans="3:16">
      <c r="D60" t="s">
        <v>50</v>
      </c>
      <c r="E60" t="s">
        <v>51</v>
      </c>
    </row>
    <row r="61" spans="3:16">
      <c r="E61" t="s">
        <v>52</v>
      </c>
    </row>
    <row r="62" spans="3:16">
      <c r="D62" t="s">
        <v>53</v>
      </c>
      <c r="E62" t="s">
        <v>54</v>
      </c>
    </row>
    <row r="64" spans="3:16">
      <c r="D64" t="s">
        <v>55</v>
      </c>
    </row>
    <row r="66" spans="4:4">
      <c r="D66" t="s">
        <v>56</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19335-64B4-42BF-AFB1-39141FE12B62}">
  <sheetPr codeName="Sheet1">
    <pageSetUpPr fitToPage="1"/>
  </sheetPr>
  <dimension ref="A1:AT39"/>
  <sheetViews>
    <sheetView view="pageBreakPreview" zoomScale="55" zoomScaleNormal="70" zoomScaleSheetLayoutView="55" workbookViewId="0">
      <selection activeCell="AE5" sqref="AE5"/>
    </sheetView>
  </sheetViews>
  <sheetFormatPr defaultRowHeight="18"/>
  <cols>
    <col min="1" max="26" width="3.8984375" customWidth="1"/>
    <col min="27" max="27" width="3.59765625" customWidth="1"/>
    <col min="28" max="36" width="3.8984375" customWidth="1"/>
    <col min="42" max="42" width="9.3984375" hidden="1" customWidth="1"/>
    <col min="43" max="43" width="11" hidden="1" customWidth="1"/>
    <col min="44" max="44" width="15.19921875" hidden="1" customWidth="1"/>
    <col min="45" max="45" width="16.59765625" hidden="1" customWidth="1"/>
    <col min="46" max="46" width="23.69921875" hidden="1" customWidth="1"/>
  </cols>
  <sheetData>
    <row r="1" spans="1:46">
      <c r="A1" s="295" t="s">
        <v>76</v>
      </c>
      <c r="B1" s="296"/>
      <c r="C1" s="296"/>
      <c r="D1" s="296"/>
      <c r="E1" s="296"/>
      <c r="F1" s="296"/>
      <c r="G1" s="296"/>
      <c r="H1" s="296"/>
      <c r="I1" s="296"/>
      <c r="J1" s="296"/>
      <c r="K1" s="296"/>
      <c r="L1" s="297"/>
      <c r="M1" s="318" t="s">
        <v>77</v>
      </c>
      <c r="N1" s="319"/>
      <c r="O1" s="319"/>
      <c r="P1" s="319"/>
      <c r="Q1" s="320"/>
      <c r="R1" s="274" t="str">
        <f>IFERROR(VLOOKUP(M3,AP:AT,2,0),"")</f>
        <v/>
      </c>
      <c r="S1" s="275"/>
      <c r="T1" s="275"/>
      <c r="U1" s="275"/>
      <c r="V1" s="275"/>
      <c r="W1" s="275"/>
      <c r="X1" s="275"/>
      <c r="Y1" s="275"/>
      <c r="Z1" s="275"/>
      <c r="AA1" s="275"/>
      <c r="AB1" s="275"/>
      <c r="AC1" s="275"/>
      <c r="AD1" s="276"/>
      <c r="AE1" s="277" t="str">
        <f>YEAR(AJ5)&amp;"年"&amp;MONTH(AJ5)&amp;"月分"</f>
        <v>2024年4月分</v>
      </c>
      <c r="AF1" s="278"/>
      <c r="AG1" s="278"/>
      <c r="AH1" s="278"/>
      <c r="AI1" s="278"/>
      <c r="AJ1" s="279"/>
      <c r="AP1" t="s">
        <v>2704</v>
      </c>
      <c r="AQ1" t="s">
        <v>2705</v>
      </c>
      <c r="AR1" t="s">
        <v>2706</v>
      </c>
      <c r="AT1" t="s">
        <v>2707</v>
      </c>
    </row>
    <row r="2" spans="1:46">
      <c r="A2" s="298"/>
      <c r="B2" s="299"/>
      <c r="C2" s="299"/>
      <c r="D2" s="299"/>
      <c r="E2" s="299"/>
      <c r="F2" s="299"/>
      <c r="G2" s="299"/>
      <c r="H2" s="299"/>
      <c r="I2" s="299"/>
      <c r="J2" s="299"/>
      <c r="K2" s="299"/>
      <c r="L2" s="300"/>
      <c r="M2" s="321"/>
      <c r="N2" s="322"/>
      <c r="O2" s="322"/>
      <c r="P2" s="322"/>
      <c r="Q2" s="323"/>
      <c r="R2" s="286" t="str">
        <f>IFERROR(VLOOKUP(M3,AP:AT,3,0),"")</f>
        <v/>
      </c>
      <c r="S2" s="287"/>
      <c r="T2" s="287"/>
      <c r="U2" s="287"/>
      <c r="V2" s="287"/>
      <c r="W2" s="287"/>
      <c r="X2" s="287"/>
      <c r="Y2" s="287"/>
      <c r="Z2" s="287"/>
      <c r="AA2" s="287"/>
      <c r="AB2" s="287"/>
      <c r="AC2" s="287"/>
      <c r="AD2" s="288"/>
      <c r="AE2" s="280"/>
      <c r="AF2" s="281"/>
      <c r="AG2" s="281"/>
      <c r="AH2" s="281"/>
      <c r="AI2" s="281"/>
      <c r="AJ2" s="282"/>
      <c r="AP2" t="s">
        <v>2708</v>
      </c>
      <c r="AQ2" t="s">
        <v>2709</v>
      </c>
      <c r="AR2" t="s">
        <v>2710</v>
      </c>
      <c r="AT2" t="s">
        <v>2711</v>
      </c>
    </row>
    <row r="3" spans="1:46" ht="18.600000000000001" thickBot="1">
      <c r="A3" s="298"/>
      <c r="B3" s="299"/>
      <c r="C3" s="299"/>
      <c r="D3" s="299"/>
      <c r="E3" s="299"/>
      <c r="F3" s="299"/>
      <c r="G3" s="299"/>
      <c r="H3" s="299"/>
      <c r="I3" s="299"/>
      <c r="J3" s="299"/>
      <c r="K3" s="299"/>
      <c r="L3" s="300"/>
      <c r="M3" s="324"/>
      <c r="N3" s="325"/>
      <c r="O3" s="325"/>
      <c r="P3" s="325"/>
      <c r="Q3" s="326"/>
      <c r="R3" s="286" t="str">
        <f>IFERROR(IF(VLOOKUP(M3,AP:AT,4,0)="","",VLOOKUP(M3,AP:AT,4,0)),"")</f>
        <v/>
      </c>
      <c r="S3" s="287"/>
      <c r="T3" s="287"/>
      <c r="U3" s="287"/>
      <c r="V3" s="287"/>
      <c r="W3" s="287"/>
      <c r="X3" s="287"/>
      <c r="Y3" s="287"/>
      <c r="Z3" s="287"/>
      <c r="AA3" s="287"/>
      <c r="AB3" s="287"/>
      <c r="AC3" s="287"/>
      <c r="AD3" s="288"/>
      <c r="AE3" s="283"/>
      <c r="AF3" s="284"/>
      <c r="AG3" s="284"/>
      <c r="AH3" s="284"/>
      <c r="AI3" s="284"/>
      <c r="AJ3" s="285"/>
      <c r="AP3" t="s">
        <v>2712</v>
      </c>
      <c r="AQ3" t="s">
        <v>2713</v>
      </c>
      <c r="AR3" t="s">
        <v>2714</v>
      </c>
      <c r="AS3" t="s">
        <v>2715</v>
      </c>
      <c r="AT3" t="s">
        <v>2716</v>
      </c>
    </row>
    <row r="4" spans="1:46" ht="18.600000000000001" thickBot="1">
      <c r="A4" s="301"/>
      <c r="B4" s="302"/>
      <c r="C4" s="302"/>
      <c r="D4" s="302"/>
      <c r="E4" s="302"/>
      <c r="F4" s="302"/>
      <c r="G4" s="302"/>
      <c r="H4" s="302"/>
      <c r="I4" s="302"/>
      <c r="J4" s="302"/>
      <c r="K4" s="302"/>
      <c r="L4" s="303"/>
      <c r="M4" s="327"/>
      <c r="N4" s="328"/>
      <c r="O4" s="328"/>
      <c r="P4" s="328"/>
      <c r="Q4" s="329"/>
      <c r="R4" s="289" t="str">
        <f>IFERROR(VLOOKUP(M3,AP:AT,5,0),"")</f>
        <v/>
      </c>
      <c r="S4" s="290"/>
      <c r="T4" s="290"/>
      <c r="U4" s="290"/>
      <c r="V4" s="290"/>
      <c r="W4" s="290"/>
      <c r="X4" s="290"/>
      <c r="Y4" s="290"/>
      <c r="Z4" s="290"/>
      <c r="AA4" s="290"/>
      <c r="AB4" s="290"/>
      <c r="AC4" s="290"/>
      <c r="AD4" s="291"/>
      <c r="AE4" s="292">
        <v>45376</v>
      </c>
      <c r="AF4" s="293"/>
      <c r="AG4" s="293"/>
      <c r="AH4" s="293"/>
      <c r="AI4" s="293"/>
      <c r="AJ4" s="294"/>
      <c r="AP4" t="s">
        <v>2717</v>
      </c>
      <c r="AQ4" t="s">
        <v>2718</v>
      </c>
      <c r="AR4" t="s">
        <v>2719</v>
      </c>
      <c r="AS4" t="s">
        <v>2720</v>
      </c>
      <c r="AT4" t="s">
        <v>2721</v>
      </c>
    </row>
    <row r="5" spans="1:46" ht="18.600000000000001" thickBot="1">
      <c r="A5" s="7">
        <f>IF(CEILING(AJ5,7)-1&lt;AJ5,CEILING(AJ5+7,7)-1,CEILING(AJ5,7)-1)</f>
        <v>45387</v>
      </c>
      <c r="B5" s="72">
        <f>A5</f>
        <v>45387</v>
      </c>
      <c r="C5" s="72">
        <f>B5+7</f>
        <v>45394</v>
      </c>
      <c r="D5" s="8">
        <f>C5+7</f>
        <v>45401</v>
      </c>
      <c r="E5" s="8">
        <f>D5+7</f>
        <v>45408</v>
      </c>
      <c r="F5" s="8"/>
      <c r="G5" s="8"/>
      <c r="H5" s="8"/>
      <c r="I5" s="8"/>
      <c r="J5" s="72"/>
      <c r="K5" s="85"/>
      <c r="L5" s="9"/>
      <c r="M5" s="9"/>
      <c r="N5" s="9"/>
      <c r="O5" s="9"/>
      <c r="P5" s="9"/>
      <c r="Q5" s="9"/>
      <c r="R5" s="9" t="b">
        <v>1</v>
      </c>
      <c r="S5" s="9">
        <v>1</v>
      </c>
      <c r="T5" s="9"/>
      <c r="U5" s="9"/>
      <c r="V5" s="9"/>
      <c r="W5" s="85"/>
      <c r="X5" s="85"/>
      <c r="Y5" s="85"/>
      <c r="Z5" s="9"/>
      <c r="AA5" s="9"/>
      <c r="AB5" s="9"/>
      <c r="AC5" s="9"/>
      <c r="AD5" s="9"/>
      <c r="AE5" s="9"/>
      <c r="AF5" s="9"/>
      <c r="AG5" s="9"/>
      <c r="AH5" s="9"/>
      <c r="AI5" s="9"/>
      <c r="AJ5" s="10">
        <v>45383</v>
      </c>
      <c r="AP5" t="s">
        <v>2722</v>
      </c>
      <c r="AQ5" t="s">
        <v>2723</v>
      </c>
      <c r="AR5" t="s">
        <v>2724</v>
      </c>
      <c r="AS5" t="s">
        <v>2725</v>
      </c>
      <c r="AT5" t="s">
        <v>2726</v>
      </c>
    </row>
    <row r="6" spans="1:46" ht="18.600000000000001" thickBot="1">
      <c r="A6" s="252" t="s">
        <v>115</v>
      </c>
      <c r="B6" s="253"/>
      <c r="C6" s="254"/>
      <c r="D6" s="307" t="str">
        <f>IF(エリア一覧!H1="","",エリア一覧!H1)</f>
        <v/>
      </c>
      <c r="E6" s="307"/>
      <c r="F6" s="307"/>
      <c r="G6" s="307"/>
      <c r="H6" s="307"/>
      <c r="I6" s="252" t="s">
        <v>118</v>
      </c>
      <c r="J6" s="253"/>
      <c r="K6" s="254"/>
      <c r="L6" s="250" t="str">
        <f>IF(エリア一覧!J1="","",エリア一覧!J1)</f>
        <v/>
      </c>
      <c r="M6" s="250"/>
      <c r="N6" s="250"/>
      <c r="O6" s="250"/>
      <c r="P6" s="250"/>
      <c r="Q6" s="250"/>
      <c r="R6" s="250"/>
      <c r="S6" s="251"/>
      <c r="T6" s="251"/>
      <c r="U6" s="251"/>
      <c r="V6" s="250"/>
      <c r="W6" s="252" t="s">
        <v>119</v>
      </c>
      <c r="X6" s="253"/>
      <c r="Y6" s="254"/>
      <c r="Z6" s="250" t="str">
        <f>IF(エリア一覧!L1="","",エリア一覧!L1)</f>
        <v/>
      </c>
      <c r="AA6" s="250"/>
      <c r="AB6" s="250"/>
      <c r="AC6" s="250"/>
      <c r="AD6" s="250"/>
      <c r="AE6" s="250"/>
      <c r="AF6" s="250"/>
      <c r="AG6" s="250"/>
      <c r="AH6" s="250"/>
      <c r="AI6" s="250"/>
      <c r="AJ6" s="255"/>
    </row>
    <row r="7" spans="1:46">
      <c r="A7" s="263" t="s">
        <v>117</v>
      </c>
      <c r="B7" s="264"/>
      <c r="C7" s="265"/>
      <c r="D7" s="256" t="str">
        <f>IF(エリア一覧!D3="","",エリア一覧!D3)</f>
        <v/>
      </c>
      <c r="E7" s="256"/>
      <c r="F7" s="256"/>
      <c r="G7" s="256"/>
      <c r="H7" s="256"/>
      <c r="I7" s="257"/>
      <c r="J7" s="257"/>
      <c r="K7" s="257"/>
      <c r="L7" s="256"/>
      <c r="M7" s="256"/>
      <c r="N7" s="256"/>
      <c r="O7" s="256"/>
      <c r="P7" s="256"/>
      <c r="Q7" s="256"/>
      <c r="R7" s="256"/>
      <c r="S7" s="263" t="s">
        <v>116</v>
      </c>
      <c r="T7" s="264"/>
      <c r="U7" s="265"/>
      <c r="V7" s="256" t="str">
        <f>IF(エリア一覧!H3="","",エリア一覧!H3)</f>
        <v/>
      </c>
      <c r="W7" s="257"/>
      <c r="X7" s="257"/>
      <c r="Y7" s="257"/>
      <c r="Z7" s="256"/>
      <c r="AA7" s="256"/>
      <c r="AB7" s="256"/>
      <c r="AC7" s="256"/>
      <c r="AD7" s="256"/>
      <c r="AE7" s="256"/>
      <c r="AF7" s="256"/>
      <c r="AG7" s="256"/>
      <c r="AH7" s="256"/>
      <c r="AI7" s="256"/>
      <c r="AJ7" s="269"/>
    </row>
    <row r="8" spans="1:46" ht="18.600000000000001" thickBot="1">
      <c r="A8" s="266"/>
      <c r="B8" s="267"/>
      <c r="C8" s="268"/>
      <c r="D8" s="258"/>
      <c r="E8" s="258"/>
      <c r="F8" s="258"/>
      <c r="G8" s="258"/>
      <c r="H8" s="258"/>
      <c r="I8" s="256"/>
      <c r="J8" s="256"/>
      <c r="K8" s="256"/>
      <c r="L8" s="256"/>
      <c r="M8" s="256"/>
      <c r="N8" s="256"/>
      <c r="O8" s="256"/>
      <c r="P8" s="256"/>
      <c r="Q8" s="256"/>
      <c r="R8" s="256"/>
      <c r="S8" s="266"/>
      <c r="T8" s="267"/>
      <c r="U8" s="268"/>
      <c r="V8" s="256"/>
      <c r="W8" s="256"/>
      <c r="X8" s="256"/>
      <c r="Y8" s="256"/>
      <c r="Z8" s="256"/>
      <c r="AA8" s="256"/>
      <c r="AB8" s="256"/>
      <c r="AC8" s="256"/>
      <c r="AD8" s="256"/>
      <c r="AE8" s="256"/>
      <c r="AF8" s="256"/>
      <c r="AG8" s="256"/>
      <c r="AH8" s="256"/>
      <c r="AI8" s="256"/>
      <c r="AJ8" s="269"/>
    </row>
    <row r="9" spans="1:46" ht="18.600000000000001" thickBot="1">
      <c r="A9" s="252" t="s">
        <v>120</v>
      </c>
      <c r="B9" s="253"/>
      <c r="C9" s="253"/>
      <c r="D9" s="253"/>
      <c r="E9" s="253"/>
      <c r="F9" s="253"/>
      <c r="G9" s="253"/>
      <c r="H9" s="254"/>
      <c r="I9" s="19" t="str">
        <f>IF(エリア一覧!$D$4=TRUE,"☑","□")</f>
        <v>□</v>
      </c>
      <c r="J9" s="86" t="s">
        <v>124</v>
      </c>
      <c r="K9" s="86"/>
      <c r="L9" s="86"/>
      <c r="M9" s="86" t="s">
        <v>121</v>
      </c>
      <c r="N9" s="86"/>
      <c r="O9" s="270" t="str">
        <f>IF(エリア一覧!$G$5="","",エリア一覧!$G$5)</f>
        <v/>
      </c>
      <c r="P9" s="270"/>
      <c r="Q9" s="270"/>
      <c r="R9" s="270"/>
      <c r="S9" s="314"/>
      <c r="T9" s="314"/>
      <c r="U9" s="314"/>
      <c r="V9" s="270"/>
      <c r="W9" s="270"/>
      <c r="X9" s="86" t="s">
        <v>122</v>
      </c>
      <c r="Y9" s="86" t="s">
        <v>121</v>
      </c>
      <c r="Z9" s="86"/>
      <c r="AA9" s="270" t="str">
        <f>IF(エリア一覧!$G$7="","",エリア一覧!$G$7)</f>
        <v/>
      </c>
      <c r="AB9" s="270"/>
      <c r="AC9" s="270"/>
      <c r="AD9" s="270"/>
      <c r="AE9" s="270"/>
      <c r="AF9" s="270"/>
      <c r="AG9" s="270"/>
      <c r="AH9" s="270"/>
      <c r="AI9" s="270"/>
      <c r="AJ9" s="87" t="s">
        <v>122</v>
      </c>
    </row>
    <row r="10" spans="1:46" ht="18.600000000000001" thickBot="1">
      <c r="A10" s="252" t="s">
        <v>123</v>
      </c>
      <c r="B10" s="253"/>
      <c r="C10" s="253"/>
      <c r="D10" s="253"/>
      <c r="E10" s="253"/>
      <c r="F10" s="253"/>
      <c r="G10" s="253"/>
      <c r="H10" s="254"/>
      <c r="I10" s="18" t="str">
        <f>IF(エリア一覧!$M$4=1,"●","○")</f>
        <v>○</v>
      </c>
      <c r="J10" s="88" t="s">
        <v>2730</v>
      </c>
      <c r="K10" s="88"/>
      <c r="L10" s="88"/>
      <c r="M10" s="88"/>
      <c r="N10" s="88"/>
      <c r="O10" s="18" t="str">
        <f>IF(エリア一覧!$M$4=2,"●","○")</f>
        <v>○</v>
      </c>
      <c r="P10" s="88" t="s">
        <v>2731</v>
      </c>
      <c r="Q10" s="88"/>
      <c r="R10" s="88"/>
      <c r="S10" s="88"/>
      <c r="T10" s="18" t="str">
        <f>IF(エリア一覧!$M$4=3,"●","○")</f>
        <v>○</v>
      </c>
      <c r="U10" s="88" t="s">
        <v>2732</v>
      </c>
      <c r="V10" s="88"/>
      <c r="W10" s="88"/>
      <c r="X10" s="88"/>
      <c r="Y10" s="88"/>
      <c r="Z10" s="88"/>
      <c r="AA10" s="88"/>
      <c r="AB10" s="88"/>
      <c r="AC10" s="88"/>
      <c r="AD10" s="88"/>
      <c r="AE10" s="88"/>
      <c r="AF10" s="88"/>
      <c r="AG10" s="88"/>
      <c r="AH10" s="88"/>
      <c r="AI10" s="88"/>
      <c r="AJ10" s="89"/>
    </row>
    <row r="11" spans="1:46">
      <c r="A11" s="308" t="s">
        <v>125</v>
      </c>
      <c r="B11" s="309"/>
      <c r="C11" s="309"/>
      <c r="D11" s="309"/>
      <c r="E11" s="309"/>
      <c r="F11" s="310"/>
      <c r="G11" s="271">
        <f>エリア一覧!M7</f>
        <v>180284</v>
      </c>
      <c r="H11" s="272"/>
      <c r="I11" s="272"/>
      <c r="J11" s="272"/>
      <c r="K11" s="272"/>
      <c r="L11" s="272"/>
      <c r="M11" s="272"/>
      <c r="N11" s="272"/>
      <c r="O11" s="272" t="s">
        <v>127</v>
      </c>
      <c r="P11" s="272"/>
      <c r="Q11" s="315" t="s">
        <v>126</v>
      </c>
      <c r="R11" s="304"/>
      <c r="S11" s="304"/>
      <c r="T11" s="304"/>
      <c r="U11" s="317">
        <f>エリア一覧!J7</f>
        <v>180284</v>
      </c>
      <c r="V11" s="304"/>
      <c r="W11" s="304"/>
      <c r="X11" s="304"/>
      <c r="Y11" s="304" t="s">
        <v>127</v>
      </c>
      <c r="Z11" s="304"/>
      <c r="AA11" s="304"/>
      <c r="AB11" s="304"/>
      <c r="AC11" s="304"/>
      <c r="AD11" s="304"/>
      <c r="AE11" s="306">
        <f>エリア一覧!K7</f>
        <v>0</v>
      </c>
      <c r="AF11" s="304"/>
      <c r="AG11" s="304"/>
      <c r="AH11" s="304"/>
      <c r="AI11" s="259"/>
      <c r="AJ11" s="260"/>
    </row>
    <row r="12" spans="1:46" ht="18.600000000000001" thickBot="1">
      <c r="A12" s="311"/>
      <c r="B12" s="312"/>
      <c r="C12" s="312"/>
      <c r="D12" s="312"/>
      <c r="E12" s="312"/>
      <c r="F12" s="313"/>
      <c r="G12" s="273"/>
      <c r="H12" s="273"/>
      <c r="I12" s="273"/>
      <c r="J12" s="273"/>
      <c r="K12" s="273"/>
      <c r="L12" s="273"/>
      <c r="M12" s="273"/>
      <c r="N12" s="273"/>
      <c r="O12" s="273"/>
      <c r="P12" s="273"/>
      <c r="Q12" s="316"/>
      <c r="R12" s="305"/>
      <c r="S12" s="305"/>
      <c r="T12" s="305"/>
      <c r="U12" s="305"/>
      <c r="V12" s="305"/>
      <c r="W12" s="305"/>
      <c r="X12" s="305"/>
      <c r="Y12" s="305"/>
      <c r="Z12" s="305"/>
      <c r="AA12" s="305"/>
      <c r="AB12" s="305"/>
      <c r="AC12" s="305"/>
      <c r="AD12" s="305"/>
      <c r="AE12" s="305"/>
      <c r="AF12" s="305"/>
      <c r="AG12" s="305"/>
      <c r="AH12" s="305"/>
      <c r="AI12" s="261"/>
      <c r="AJ12" s="262"/>
    </row>
    <row r="13" spans="1:46" ht="18.600000000000001" thickBo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row>
    <row r="14" spans="1:46">
      <c r="A14" s="90" t="s">
        <v>114</v>
      </c>
      <c r="B14" s="91"/>
      <c r="C14" s="91"/>
      <c r="D14" s="91"/>
      <c r="E14" s="91"/>
      <c r="F14" s="91"/>
      <c r="G14" s="91"/>
      <c r="H14" s="91"/>
      <c r="I14" s="91"/>
      <c r="J14" s="91"/>
      <c r="K14" s="91"/>
      <c r="L14" s="91"/>
      <c r="M14" s="91"/>
      <c r="AJ14" s="3"/>
    </row>
    <row r="15" spans="1:46">
      <c r="A15" s="90" t="s">
        <v>7889</v>
      </c>
      <c r="B15" s="91"/>
      <c r="C15" s="91"/>
      <c r="D15" s="91"/>
      <c r="E15" s="91"/>
      <c r="F15" s="91"/>
      <c r="G15" s="91"/>
      <c r="H15" s="91"/>
      <c r="I15" s="91"/>
      <c r="J15" s="91"/>
      <c r="K15" s="91"/>
      <c r="L15" s="91"/>
      <c r="M15" s="91"/>
      <c r="AJ15" s="3"/>
    </row>
    <row r="16" spans="1:46">
      <c r="A16" s="90" t="s">
        <v>7890</v>
      </c>
      <c r="B16" s="91"/>
      <c r="C16" s="91"/>
      <c r="D16" s="91"/>
      <c r="E16" s="91"/>
      <c r="F16" s="91"/>
      <c r="G16" s="91"/>
      <c r="H16" s="91"/>
      <c r="I16" s="91"/>
      <c r="J16" s="91"/>
      <c r="K16" s="91"/>
      <c r="L16" s="91"/>
      <c r="M16" s="91"/>
      <c r="AJ16" s="3"/>
    </row>
    <row r="17" spans="1:36">
      <c r="A17" s="90" t="s">
        <v>113</v>
      </c>
      <c r="B17" s="91"/>
      <c r="C17" s="91"/>
      <c r="D17" s="91"/>
      <c r="E17" s="91"/>
      <c r="F17" s="91"/>
      <c r="G17" s="91"/>
      <c r="H17" s="91"/>
      <c r="I17" s="91"/>
      <c r="J17" s="91"/>
      <c r="K17" s="91"/>
      <c r="L17" s="91"/>
      <c r="M17" s="91"/>
      <c r="AJ17" s="3"/>
    </row>
    <row r="18" spans="1:36">
      <c r="A18" s="4"/>
      <c r="AJ18" s="3"/>
    </row>
    <row r="19" spans="1:36">
      <c r="A19" s="90" t="s">
        <v>83</v>
      </c>
      <c r="B19" s="91"/>
      <c r="C19" s="91"/>
      <c r="D19" s="91"/>
      <c r="E19" s="91"/>
      <c r="F19" s="91"/>
      <c r="G19" s="91"/>
      <c r="H19" s="91"/>
      <c r="I19" s="91"/>
      <c r="J19" s="91"/>
      <c r="K19" s="91"/>
      <c r="L19" s="91"/>
      <c r="M19" s="91"/>
      <c r="AJ19" s="3"/>
    </row>
    <row r="20" spans="1:36">
      <c r="A20" s="4" t="s">
        <v>78</v>
      </c>
      <c r="B20" s="91"/>
      <c r="C20" s="91"/>
      <c r="D20" s="91"/>
      <c r="E20" s="91"/>
      <c r="F20" s="91"/>
      <c r="G20" s="91"/>
      <c r="H20" s="91"/>
      <c r="I20" s="91"/>
      <c r="J20" s="91"/>
      <c r="K20" s="91"/>
      <c r="L20" s="91"/>
      <c r="M20" s="91"/>
      <c r="AJ20" s="3"/>
    </row>
    <row r="21" spans="1:36">
      <c r="A21" s="4" t="s">
        <v>79</v>
      </c>
      <c r="B21" s="91"/>
      <c r="C21" s="91"/>
      <c r="D21" s="91"/>
      <c r="E21" s="91"/>
      <c r="F21" s="91"/>
      <c r="G21" s="91"/>
      <c r="H21" s="91"/>
      <c r="I21" s="91"/>
      <c r="J21" s="91"/>
      <c r="K21" s="91"/>
      <c r="L21" s="91"/>
      <c r="M21" s="91"/>
      <c r="AJ21" s="3"/>
    </row>
    <row r="22" spans="1:36">
      <c r="A22" s="4" t="s">
        <v>80</v>
      </c>
      <c r="AJ22" s="3"/>
    </row>
    <row r="23" spans="1:36">
      <c r="A23" s="4" t="s">
        <v>81</v>
      </c>
      <c r="AJ23" s="3"/>
    </row>
    <row r="24" spans="1:36">
      <c r="A24" s="4" t="s">
        <v>82</v>
      </c>
      <c r="AJ24" s="3"/>
    </row>
    <row r="25" spans="1:36" ht="18.600000000000001" thickBot="1">
      <c r="A25" s="4" t="s">
        <v>112</v>
      </c>
      <c r="AJ25" s="3"/>
    </row>
    <row r="26" spans="1:36" ht="18.600000000000001" thickBo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row>
    <row r="27" spans="1:36">
      <c r="A27" s="207" t="s">
        <v>98</v>
      </c>
      <c r="B27" s="208"/>
      <c r="C27" s="245" t="s">
        <v>84</v>
      </c>
      <c r="D27" s="242"/>
      <c r="E27" s="242"/>
      <c r="F27" s="242"/>
      <c r="G27" s="242"/>
      <c r="H27" s="242"/>
      <c r="I27" s="242"/>
      <c r="J27" s="242"/>
      <c r="K27" s="242"/>
      <c r="L27" s="242"/>
      <c r="M27" s="242"/>
      <c r="N27" s="242"/>
      <c r="O27" s="242"/>
      <c r="P27" s="243"/>
      <c r="Q27" s="241" t="s">
        <v>85</v>
      </c>
      <c r="R27" s="242"/>
      <c r="S27" s="243"/>
      <c r="T27" s="241" t="s">
        <v>86</v>
      </c>
      <c r="U27" s="242"/>
      <c r="V27" s="243"/>
      <c r="W27" s="92" t="s">
        <v>99</v>
      </c>
      <c r="Y27" s="84"/>
      <c r="Z27" s="84"/>
      <c r="AA27" s="84"/>
      <c r="AB27" s="93"/>
      <c r="AC27" s="93"/>
      <c r="AD27" s="93"/>
      <c r="AE27" s="93"/>
      <c r="AF27" s="93"/>
      <c r="AG27" s="93"/>
      <c r="AH27" s="93"/>
      <c r="AI27" s="93"/>
      <c r="AJ27" s="94"/>
    </row>
    <row r="28" spans="1:36">
      <c r="A28" s="209"/>
      <c r="B28" s="210"/>
      <c r="C28" s="235" t="s">
        <v>87</v>
      </c>
      <c r="D28" s="236"/>
      <c r="E28" s="236"/>
      <c r="F28" s="236"/>
      <c r="G28" s="236"/>
      <c r="H28" s="236"/>
      <c r="I28" s="236"/>
      <c r="J28" s="236"/>
      <c r="K28" s="236"/>
      <c r="L28" s="236"/>
      <c r="M28" s="236"/>
      <c r="N28" s="236"/>
      <c r="O28" s="236"/>
      <c r="P28" s="237"/>
      <c r="Q28" s="244">
        <v>2.7</v>
      </c>
      <c r="R28" s="236"/>
      <c r="S28" s="237"/>
      <c r="T28" s="244">
        <v>3.5</v>
      </c>
      <c r="U28" s="236"/>
      <c r="V28" s="237"/>
      <c r="W28" s="95" t="s">
        <v>100</v>
      </c>
      <c r="AB28" s="96"/>
      <c r="AC28" s="96"/>
      <c r="AD28" s="96"/>
      <c r="AE28" s="96"/>
      <c r="AF28" s="96"/>
      <c r="AG28" s="96"/>
      <c r="AH28" s="96"/>
      <c r="AI28" s="96"/>
      <c r="AJ28" s="97"/>
    </row>
    <row r="29" spans="1:36">
      <c r="A29" s="209"/>
      <c r="B29" s="210"/>
      <c r="C29" s="246" t="s">
        <v>88</v>
      </c>
      <c r="D29" s="247"/>
      <c r="E29" s="247"/>
      <c r="F29" s="247"/>
      <c r="G29" s="247"/>
      <c r="H29" s="247"/>
      <c r="I29" s="247"/>
      <c r="J29" s="247"/>
      <c r="K29" s="247"/>
      <c r="L29" s="247"/>
      <c r="M29" s="247"/>
      <c r="N29" s="247"/>
      <c r="O29" s="247"/>
      <c r="P29" s="248"/>
      <c r="Q29" s="238">
        <v>2.9</v>
      </c>
      <c r="R29" s="239"/>
      <c r="S29" s="240"/>
      <c r="T29" s="238">
        <v>3.7</v>
      </c>
      <c r="U29" s="239"/>
      <c r="V29" s="240"/>
      <c r="W29" s="95" t="s">
        <v>101</v>
      </c>
      <c r="AB29" s="98"/>
      <c r="AC29" s="98"/>
      <c r="AD29" s="98"/>
      <c r="AE29" s="98"/>
      <c r="AF29" s="98"/>
      <c r="AG29" s="98"/>
      <c r="AH29" s="98"/>
      <c r="AI29" s="98"/>
      <c r="AJ29" s="99"/>
    </row>
    <row r="30" spans="1:36">
      <c r="A30" s="209"/>
      <c r="B30" s="210"/>
      <c r="C30" s="246" t="s">
        <v>89</v>
      </c>
      <c r="D30" s="247"/>
      <c r="E30" s="247"/>
      <c r="F30" s="247"/>
      <c r="G30" s="247"/>
      <c r="H30" s="247"/>
      <c r="I30" s="247"/>
      <c r="J30" s="247"/>
      <c r="K30" s="247"/>
      <c r="L30" s="247"/>
      <c r="M30" s="247"/>
      <c r="N30" s="247"/>
      <c r="O30" s="247"/>
      <c r="P30" s="248"/>
      <c r="Q30" s="238">
        <v>3.3</v>
      </c>
      <c r="R30" s="239"/>
      <c r="S30" s="240"/>
      <c r="T30" s="238">
        <v>4</v>
      </c>
      <c r="U30" s="239"/>
      <c r="V30" s="240"/>
      <c r="W30" s="95" t="s">
        <v>102</v>
      </c>
      <c r="AB30" s="98"/>
      <c r="AC30" s="98"/>
      <c r="AD30" s="98"/>
      <c r="AE30" s="98"/>
      <c r="AF30" s="98"/>
      <c r="AG30" s="98"/>
      <c r="AH30" s="98"/>
      <c r="AI30" s="98"/>
      <c r="AJ30" s="99"/>
    </row>
    <row r="31" spans="1:36">
      <c r="A31" s="209"/>
      <c r="B31" s="210"/>
      <c r="C31" s="246" t="s">
        <v>90</v>
      </c>
      <c r="D31" s="247"/>
      <c r="E31" s="247"/>
      <c r="F31" s="247"/>
      <c r="G31" s="247"/>
      <c r="H31" s="247"/>
      <c r="I31" s="247"/>
      <c r="J31" s="247"/>
      <c r="K31" s="247"/>
      <c r="L31" s="247"/>
      <c r="M31" s="247"/>
      <c r="N31" s="247"/>
      <c r="O31" s="247"/>
      <c r="P31" s="248"/>
      <c r="Q31" s="249">
        <v>4</v>
      </c>
      <c r="R31" s="247"/>
      <c r="S31" s="248"/>
      <c r="T31" s="249">
        <v>5.0999999999999996</v>
      </c>
      <c r="U31" s="247"/>
      <c r="V31" s="248"/>
      <c r="AB31" s="100"/>
      <c r="AC31" s="100"/>
      <c r="AD31" s="100"/>
      <c r="AE31" s="100"/>
      <c r="AF31" s="100"/>
      <c r="AG31" s="100"/>
      <c r="AH31" s="100"/>
      <c r="AI31" s="100"/>
      <c r="AJ31" s="101"/>
    </row>
    <row r="32" spans="1:36" ht="18.600000000000001" thickBot="1">
      <c r="A32" s="233" t="s">
        <v>103</v>
      </c>
      <c r="B32" s="234"/>
      <c r="C32" s="213" t="s">
        <v>91</v>
      </c>
      <c r="D32" s="214"/>
      <c r="E32" s="214"/>
      <c r="F32" s="214"/>
      <c r="G32" s="214"/>
      <c r="H32" s="214"/>
      <c r="I32" s="214"/>
      <c r="J32" s="214"/>
      <c r="K32" s="214"/>
      <c r="L32" s="214"/>
      <c r="M32" s="214"/>
      <c r="N32" s="214"/>
      <c r="O32" s="214"/>
      <c r="P32" s="215"/>
      <c r="Q32" s="216">
        <v>4.4000000000000004</v>
      </c>
      <c r="R32" s="217"/>
      <c r="S32" s="218"/>
      <c r="T32" s="216">
        <v>5.5</v>
      </c>
      <c r="U32" s="217"/>
      <c r="V32" s="218"/>
      <c r="W32" s="5"/>
      <c r="Y32" s="5"/>
      <c r="Z32" s="5"/>
      <c r="AA32" s="5"/>
      <c r="AB32" s="102"/>
      <c r="AC32" s="102"/>
      <c r="AD32" s="102"/>
      <c r="AE32" s="102"/>
      <c r="AF32" s="102"/>
      <c r="AG32" s="102"/>
      <c r="AH32" s="102"/>
      <c r="AI32" s="102"/>
      <c r="AJ32" s="103"/>
    </row>
    <row r="33" spans="1:36" ht="18.600000000000001" thickBot="1">
      <c r="A33" s="6"/>
      <c r="B33" s="5"/>
      <c r="C33" s="5"/>
      <c r="D33" s="5"/>
      <c r="E33" s="5"/>
      <c r="F33" s="5"/>
      <c r="G33" s="5"/>
      <c r="H33" s="5"/>
      <c r="I33" s="5"/>
      <c r="J33" s="5"/>
      <c r="K33" s="5"/>
      <c r="L33" s="5"/>
      <c r="M33" s="5"/>
      <c r="N33" s="5"/>
      <c r="O33" s="5"/>
      <c r="P33" s="5"/>
      <c r="Q33" s="5"/>
      <c r="R33" s="5"/>
      <c r="S33" s="5"/>
      <c r="T33" s="5"/>
      <c r="U33" s="5"/>
      <c r="V33" s="5"/>
      <c r="W33" s="5"/>
      <c r="X33" s="6"/>
      <c r="Y33" s="5"/>
      <c r="Z33" s="5"/>
      <c r="AA33" s="5"/>
      <c r="AB33" s="5"/>
      <c r="AC33" s="5"/>
      <c r="AD33" s="5"/>
      <c r="AE33" s="5"/>
      <c r="AF33" s="5"/>
      <c r="AG33" s="5"/>
      <c r="AH33" s="5"/>
      <c r="AI33" s="5"/>
      <c r="AJ33" s="6"/>
    </row>
    <row r="34" spans="1:36" ht="18.600000000000001" thickBot="1">
      <c r="A34" s="227" t="s">
        <v>92</v>
      </c>
      <c r="B34" s="228"/>
      <c r="C34" s="229" t="s">
        <v>104</v>
      </c>
      <c r="D34" s="230"/>
      <c r="E34" s="230"/>
      <c r="F34" s="230"/>
      <c r="G34" s="230"/>
      <c r="H34" s="230"/>
      <c r="I34" s="230"/>
      <c r="J34" s="230"/>
      <c r="K34" s="230"/>
      <c r="L34" s="230"/>
      <c r="M34" s="230"/>
      <c r="N34" s="230"/>
      <c r="O34" s="230"/>
      <c r="P34" s="230"/>
      <c r="Q34" s="230"/>
      <c r="R34" s="230"/>
      <c r="S34" s="230"/>
      <c r="T34" s="231" t="s">
        <v>105</v>
      </c>
      <c r="U34" s="231"/>
      <c r="V34" s="231"/>
      <c r="W34" s="231"/>
      <c r="X34" s="231"/>
      <c r="Y34" s="231"/>
      <c r="Z34" s="231"/>
      <c r="AA34" s="231"/>
      <c r="AB34" s="231"/>
      <c r="AC34" s="231"/>
      <c r="AD34" s="231"/>
      <c r="AE34" s="231"/>
      <c r="AF34" s="231"/>
      <c r="AG34" s="231"/>
      <c r="AH34" s="231"/>
      <c r="AI34" s="231"/>
      <c r="AJ34" s="232"/>
    </row>
    <row r="35" spans="1:36" ht="18.600000000000001" thickBot="1">
      <c r="A35" s="6"/>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6"/>
    </row>
    <row r="36" spans="1:36" ht="18.75" customHeight="1">
      <c r="A36" s="207" t="s">
        <v>93</v>
      </c>
      <c r="B36" s="208"/>
      <c r="C36" s="225" t="s">
        <v>94</v>
      </c>
      <c r="D36" s="226"/>
      <c r="E36" s="226"/>
      <c r="F36" s="226"/>
      <c r="G36" s="226"/>
      <c r="H36" s="226"/>
      <c r="I36" s="226"/>
      <c r="J36" s="226"/>
      <c r="K36" s="226"/>
      <c r="L36" s="226"/>
      <c r="M36" s="226"/>
      <c r="N36" s="226"/>
      <c r="O36" s="226"/>
      <c r="P36" s="226"/>
      <c r="Q36" s="226"/>
      <c r="R36" s="226"/>
      <c r="S36" s="226"/>
      <c r="T36" s="176" t="s">
        <v>106</v>
      </c>
      <c r="U36" s="93"/>
      <c r="V36" s="93"/>
      <c r="W36" s="93"/>
      <c r="X36" s="93"/>
      <c r="Y36" s="93"/>
      <c r="Z36" s="93"/>
      <c r="AA36" s="93"/>
      <c r="AB36" s="93"/>
      <c r="AC36" s="93"/>
      <c r="AD36" s="93"/>
      <c r="AE36" s="93"/>
      <c r="AF36" s="93"/>
      <c r="AG36" s="93"/>
      <c r="AH36" s="93"/>
      <c r="AI36" s="93"/>
      <c r="AJ36" s="94"/>
    </row>
    <row r="37" spans="1:36">
      <c r="A37" s="209"/>
      <c r="B37" s="210"/>
      <c r="C37" s="223" t="s">
        <v>96</v>
      </c>
      <c r="D37" s="224"/>
      <c r="E37" s="224"/>
      <c r="F37" s="224"/>
      <c r="G37" s="224"/>
      <c r="H37" s="224"/>
      <c r="I37" s="224"/>
      <c r="J37" s="224"/>
      <c r="K37" s="224"/>
      <c r="L37" s="224"/>
      <c r="M37" s="224"/>
      <c r="N37" s="224"/>
      <c r="O37" s="224"/>
      <c r="P37" s="224"/>
      <c r="Q37" s="224"/>
      <c r="R37" s="224"/>
      <c r="S37" s="224"/>
      <c r="T37" s="177"/>
      <c r="U37" t="s">
        <v>107</v>
      </c>
      <c r="V37" s="96"/>
      <c r="W37" s="96"/>
      <c r="X37" s="96"/>
      <c r="Y37" s="96"/>
      <c r="Z37" s="96"/>
      <c r="AA37" s="96"/>
      <c r="AB37" s="96"/>
      <c r="AC37" t="s">
        <v>110</v>
      </c>
      <c r="AD37" s="96"/>
      <c r="AE37" s="96"/>
      <c r="AF37" s="96"/>
      <c r="AG37" s="96"/>
      <c r="AH37" s="96"/>
      <c r="AI37" s="96"/>
      <c r="AJ37" s="97"/>
    </row>
    <row r="38" spans="1:36">
      <c r="A38" s="209"/>
      <c r="B38" s="210"/>
      <c r="C38" s="221" t="s">
        <v>97</v>
      </c>
      <c r="D38" s="222"/>
      <c r="E38" s="222"/>
      <c r="F38" s="222"/>
      <c r="G38" s="222"/>
      <c r="H38" s="222"/>
      <c r="I38" s="222"/>
      <c r="J38" s="222"/>
      <c r="K38" s="222"/>
      <c r="L38" s="222"/>
      <c r="M38" s="222"/>
      <c r="N38" s="222"/>
      <c r="O38" s="222"/>
      <c r="P38" s="222"/>
      <c r="Q38" s="222"/>
      <c r="R38" s="222"/>
      <c r="S38" s="222"/>
      <c r="T38" s="178"/>
      <c r="U38" t="s">
        <v>2740</v>
      </c>
      <c r="V38" s="98"/>
      <c r="W38" s="98"/>
      <c r="X38" s="98"/>
      <c r="Y38" s="98"/>
      <c r="Z38" s="98"/>
      <c r="AA38" s="98"/>
      <c r="AB38" s="98"/>
      <c r="AC38" t="s">
        <v>111</v>
      </c>
      <c r="AD38" s="98"/>
      <c r="AE38" s="98"/>
      <c r="AF38" s="98"/>
      <c r="AG38" s="98"/>
      <c r="AH38" s="98"/>
      <c r="AI38" s="98"/>
      <c r="AJ38" s="99"/>
    </row>
    <row r="39" spans="1:36" ht="18.600000000000001" thickBot="1">
      <c r="A39" s="211"/>
      <c r="B39" s="212"/>
      <c r="C39" s="219" t="s">
        <v>95</v>
      </c>
      <c r="D39" s="220"/>
      <c r="E39" s="220"/>
      <c r="F39" s="220"/>
      <c r="G39" s="220"/>
      <c r="H39" s="220"/>
      <c r="I39" s="220"/>
      <c r="J39" s="220"/>
      <c r="K39" s="220"/>
      <c r="L39" s="220"/>
      <c r="M39" s="220"/>
      <c r="N39" s="220"/>
      <c r="O39" s="220"/>
      <c r="P39" s="220"/>
      <c r="Q39" s="220"/>
      <c r="R39" s="220"/>
      <c r="S39" s="220"/>
      <c r="T39" s="179"/>
      <c r="U39" s="5" t="s">
        <v>108</v>
      </c>
      <c r="V39" s="174"/>
      <c r="W39" s="174"/>
      <c r="X39" s="174"/>
      <c r="Y39" s="174"/>
      <c r="Z39" s="174"/>
      <c r="AA39" s="174"/>
      <c r="AB39" s="174"/>
      <c r="AC39" s="5" t="s">
        <v>109</v>
      </c>
      <c r="AD39" s="174"/>
      <c r="AE39" s="174"/>
      <c r="AF39" s="174"/>
      <c r="AG39" s="174"/>
      <c r="AH39" s="174"/>
      <c r="AI39" s="174"/>
      <c r="AJ39" s="175"/>
    </row>
  </sheetData>
  <mergeCells count="60">
    <mergeCell ref="A1:L4"/>
    <mergeCell ref="A6:C6"/>
    <mergeCell ref="AA11:AD12"/>
    <mergeCell ref="AE11:AH12"/>
    <mergeCell ref="D6:H6"/>
    <mergeCell ref="I6:K6"/>
    <mergeCell ref="A7:C8"/>
    <mergeCell ref="A10:H10"/>
    <mergeCell ref="A11:F12"/>
    <mergeCell ref="A9:H9"/>
    <mergeCell ref="O9:W9"/>
    <mergeCell ref="Q11:T12"/>
    <mergeCell ref="U11:X12"/>
    <mergeCell ref="Y11:Z12"/>
    <mergeCell ref="M1:Q2"/>
    <mergeCell ref="M3:Q4"/>
    <mergeCell ref="R1:AD1"/>
    <mergeCell ref="AE1:AJ3"/>
    <mergeCell ref="R2:AD2"/>
    <mergeCell ref="R3:AD3"/>
    <mergeCell ref="R4:AD4"/>
    <mergeCell ref="AE4:AJ4"/>
    <mergeCell ref="L6:V6"/>
    <mergeCell ref="W6:Y6"/>
    <mergeCell ref="Z6:AJ6"/>
    <mergeCell ref="D7:R8"/>
    <mergeCell ref="AI11:AJ12"/>
    <mergeCell ref="S7:U8"/>
    <mergeCell ref="V7:AJ8"/>
    <mergeCell ref="AA9:AI9"/>
    <mergeCell ref="G11:N12"/>
    <mergeCell ref="O11:P12"/>
    <mergeCell ref="C28:P28"/>
    <mergeCell ref="T29:V29"/>
    <mergeCell ref="A27:B31"/>
    <mergeCell ref="Q29:S29"/>
    <mergeCell ref="Q30:S30"/>
    <mergeCell ref="Q27:S27"/>
    <mergeCell ref="Q28:S28"/>
    <mergeCell ref="C27:P27"/>
    <mergeCell ref="C29:P29"/>
    <mergeCell ref="C30:P30"/>
    <mergeCell ref="T27:V27"/>
    <mergeCell ref="Q31:S31"/>
    <mergeCell ref="T31:V31"/>
    <mergeCell ref="T30:V30"/>
    <mergeCell ref="C31:P31"/>
    <mergeCell ref="T28:V28"/>
    <mergeCell ref="A36:B39"/>
    <mergeCell ref="C32:P32"/>
    <mergeCell ref="Q32:S32"/>
    <mergeCell ref="T32:V32"/>
    <mergeCell ref="C39:S39"/>
    <mergeCell ref="C38:S38"/>
    <mergeCell ref="C37:S37"/>
    <mergeCell ref="C36:S36"/>
    <mergeCell ref="A34:B34"/>
    <mergeCell ref="C34:S34"/>
    <mergeCell ref="T34:AJ34"/>
    <mergeCell ref="A32:B32"/>
  </mergeCells>
  <phoneticPr fontId="2"/>
  <dataValidations count="1">
    <dataValidation type="list" allowBlank="1" showInputMessage="1" showErrorMessage="1" sqref="M3:Q4" xr:uid="{AC2D06BB-315D-493E-8D5B-E9A9345AE3D1}">
      <formula1>$AP$1:$AP$6</formula1>
    </dataValidation>
  </dataValidations>
  <pageMargins left="0.7" right="0.7" top="0.75" bottom="0.75" header="0.3" footer="0.3"/>
  <pageSetup paperSize="9" scale="5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2" r:id="rId4" name="Group Box 4">
              <controlPr defaultSize="0" autoFill="0" autoPict="0">
                <anchor moveWithCells="1">
                  <from>
                    <xdr:col>7</xdr:col>
                    <xdr:colOff>152400</xdr:colOff>
                    <xdr:row>8</xdr:row>
                    <xdr:rowOff>198120</xdr:rowOff>
                  </from>
                  <to>
                    <xdr:col>21</xdr:col>
                    <xdr:colOff>160020</xdr:colOff>
                    <xdr:row>10</xdr:row>
                    <xdr:rowOff>22860</xdr:rowOff>
                  </to>
                </anchor>
              </controlPr>
            </control>
          </mc:Choice>
        </mc:AlternateContent>
        <mc:AlternateContent xmlns:mc="http://schemas.openxmlformats.org/markup-compatibility/2006">
          <mc:Choice Requires="x14">
            <control shapeId="2081" r:id="rId5" name="Group Box 33">
              <controlPr defaultSize="0" autoFill="0" autoPict="0">
                <anchor moveWithCells="1">
                  <from>
                    <xdr:col>8</xdr:col>
                    <xdr:colOff>160020</xdr:colOff>
                    <xdr:row>12</xdr:row>
                    <xdr:rowOff>0</xdr:rowOff>
                  </from>
                  <to>
                    <xdr:col>26</xdr:col>
                    <xdr:colOff>259080</xdr:colOff>
                    <xdr:row>14</xdr:row>
                    <xdr:rowOff>68580</xdr:rowOff>
                  </to>
                </anchor>
              </controlPr>
            </control>
          </mc:Choice>
        </mc:AlternateContent>
        <mc:AlternateContent xmlns:mc="http://schemas.openxmlformats.org/markup-compatibility/2006">
          <mc:Choice Requires="x14">
            <control shapeId="2098" r:id="rId6" name="Group Box 50">
              <controlPr defaultSize="0" autoFill="0" autoPict="0">
                <anchor moveWithCells="1">
                  <from>
                    <xdr:col>8</xdr:col>
                    <xdr:colOff>175260</xdr:colOff>
                    <xdr:row>12</xdr:row>
                    <xdr:rowOff>0</xdr:rowOff>
                  </from>
                  <to>
                    <xdr:col>30</xdr:col>
                    <xdr:colOff>259080</xdr:colOff>
                    <xdr:row>13</xdr:row>
                    <xdr:rowOff>175260</xdr:rowOff>
                  </to>
                </anchor>
              </controlPr>
            </control>
          </mc:Choice>
        </mc:AlternateContent>
        <mc:AlternateContent xmlns:mc="http://schemas.openxmlformats.org/markup-compatibility/2006">
          <mc:Choice Requires="x14">
            <control shapeId="2099" r:id="rId7" name="Group Box 51">
              <controlPr defaultSize="0" autoFill="0" autoPict="0">
                <anchor moveWithCells="1">
                  <from>
                    <xdr:col>7</xdr:col>
                    <xdr:colOff>152400</xdr:colOff>
                    <xdr:row>8</xdr:row>
                    <xdr:rowOff>198120</xdr:rowOff>
                  </from>
                  <to>
                    <xdr:col>21</xdr:col>
                    <xdr:colOff>160020</xdr:colOff>
                    <xdr:row>10</xdr:row>
                    <xdr:rowOff>22860</xdr:rowOff>
                  </to>
                </anchor>
              </controlPr>
            </control>
          </mc:Choice>
        </mc:AlternateContent>
        <mc:AlternateContent xmlns:mc="http://schemas.openxmlformats.org/markup-compatibility/2006">
          <mc:Choice Requires="x14">
            <control shapeId="2100" r:id="rId8" name="Group Box 52">
              <controlPr defaultSize="0" autoFill="0" autoPict="0">
                <anchor moveWithCells="1">
                  <from>
                    <xdr:col>8</xdr:col>
                    <xdr:colOff>160020</xdr:colOff>
                    <xdr:row>12</xdr:row>
                    <xdr:rowOff>0</xdr:rowOff>
                  </from>
                  <to>
                    <xdr:col>26</xdr:col>
                    <xdr:colOff>259080</xdr:colOff>
                    <xdr:row>14</xdr:row>
                    <xdr:rowOff>68580</xdr:rowOff>
                  </to>
                </anchor>
              </controlPr>
            </control>
          </mc:Choice>
        </mc:AlternateContent>
        <mc:AlternateContent xmlns:mc="http://schemas.openxmlformats.org/markup-compatibility/2006">
          <mc:Choice Requires="x14">
            <control shapeId="2101" r:id="rId9" name="Group Box 53">
              <controlPr defaultSize="0" autoFill="0" autoPict="0">
                <anchor moveWithCells="1">
                  <from>
                    <xdr:col>8</xdr:col>
                    <xdr:colOff>175260</xdr:colOff>
                    <xdr:row>12</xdr:row>
                    <xdr:rowOff>0</xdr:rowOff>
                  </from>
                  <to>
                    <xdr:col>30</xdr:col>
                    <xdr:colOff>259080</xdr:colOff>
                    <xdr:row>13</xdr:row>
                    <xdr:rowOff>175260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A5EC9-06B6-4CE8-909B-A59C9B5A4305}">
  <sheetPr codeName="Sheet3" filterMode="1">
    <pageSetUpPr fitToPage="1"/>
  </sheetPr>
  <dimension ref="B1:W3463"/>
  <sheetViews>
    <sheetView tabSelected="1" view="pageBreakPreview" zoomScale="70" zoomScaleNormal="70" zoomScaleSheetLayoutView="70" workbookViewId="0">
      <pane ySplit="14" topLeftCell="A15" activePane="bottomLeft" state="frozen"/>
      <selection pane="bottomLeft" activeCell="U14" sqref="U14"/>
    </sheetView>
  </sheetViews>
  <sheetFormatPr defaultRowHeight="18"/>
  <cols>
    <col min="1" max="1" width="2.09765625" customWidth="1"/>
    <col min="2" max="3" width="6.5" customWidth="1"/>
    <col min="4" max="4" width="14.09765625" customWidth="1"/>
    <col min="5" max="6" width="13" customWidth="1"/>
    <col min="7" max="7" width="25.19921875" customWidth="1"/>
    <col min="8" max="9" width="13" customWidth="1"/>
    <col min="10" max="11" width="13" style="188" customWidth="1"/>
    <col min="12" max="13" width="13" customWidth="1"/>
    <col min="14" max="18" width="13" hidden="1" customWidth="1"/>
    <col min="20" max="20" width="15.8984375" customWidth="1"/>
    <col min="21" max="21" width="20.5" customWidth="1"/>
    <col min="22" max="22" width="18.19921875" hidden="1" customWidth="1"/>
    <col min="23" max="23" width="26.3984375" hidden="1" customWidth="1"/>
  </cols>
  <sheetData>
    <row r="1" spans="2:23" ht="27" thickBot="1">
      <c r="B1" s="337" t="s">
        <v>76</v>
      </c>
      <c r="C1" s="338"/>
      <c r="D1" s="339"/>
      <c r="E1" s="330" t="str">
        <f>YEAR(注意事項・単価・納品先!AJ5)&amp;"年"&amp;MONTH(注意事項・単価・納品先!AJ5)&amp;"月分"</f>
        <v>2024年4月分</v>
      </c>
      <c r="F1" s="331"/>
      <c r="G1" s="13" t="s">
        <v>2687</v>
      </c>
      <c r="H1" s="21"/>
      <c r="I1" s="13" t="s">
        <v>2688</v>
      </c>
      <c r="J1" s="22"/>
      <c r="K1" s="13" t="s">
        <v>2689</v>
      </c>
      <c r="L1" s="334"/>
      <c r="M1" s="336"/>
      <c r="N1" s="181"/>
      <c r="O1" s="181"/>
      <c r="P1" s="181"/>
      <c r="Q1" s="181"/>
      <c r="R1" s="181"/>
      <c r="T1" s="24" t="str">
        <f>L14</f>
        <v>選挙区</v>
      </c>
      <c r="U1" s="11"/>
      <c r="V1">
        <v>14</v>
      </c>
    </row>
    <row r="2" spans="2:23" ht="5.25" customHeight="1" thickBot="1">
      <c r="B2" s="12"/>
      <c r="C2" s="12"/>
      <c r="E2" s="12"/>
      <c r="F2" s="14"/>
      <c r="H2" s="13"/>
      <c r="I2" s="14"/>
      <c r="J2" s="14"/>
      <c r="K2" s="13"/>
      <c r="L2" s="14"/>
      <c r="M2" s="14"/>
      <c r="N2" s="14"/>
      <c r="O2" s="14"/>
      <c r="P2" s="14"/>
      <c r="Q2" s="14"/>
      <c r="R2" s="14"/>
      <c r="V2" s="20"/>
    </row>
    <row r="3" spans="2:23" ht="20.399999999999999" thickBot="1">
      <c r="B3" s="12"/>
      <c r="C3" s="13" t="s">
        <v>2690</v>
      </c>
      <c r="D3" s="334"/>
      <c r="E3" s="335"/>
      <c r="F3" s="336"/>
      <c r="G3" s="13" t="s">
        <v>2691</v>
      </c>
      <c r="H3" s="334"/>
      <c r="I3" s="335"/>
      <c r="J3" s="336"/>
      <c r="K3" s="13" t="s">
        <v>2702</v>
      </c>
      <c r="L3" s="332"/>
      <c r="M3" s="333"/>
      <c r="N3" s="182"/>
      <c r="O3" s="182"/>
      <c r="P3" s="182"/>
      <c r="Q3" s="182"/>
      <c r="R3" s="182"/>
      <c r="T3" s="24" t="str">
        <f>M14</f>
        <v>備考②</v>
      </c>
      <c r="U3" s="11"/>
    </row>
    <row r="4" spans="2:23" ht="5.25" customHeight="1" thickBot="1">
      <c r="B4" s="12"/>
      <c r="C4" s="12"/>
      <c r="D4" s="104" t="b">
        <v>0</v>
      </c>
      <c r="E4" s="12"/>
      <c r="F4" s="14"/>
      <c r="H4" s="13"/>
      <c r="I4" s="14"/>
      <c r="J4" s="14"/>
      <c r="K4" s="13"/>
      <c r="L4" s="14"/>
      <c r="M4" s="105">
        <v>0</v>
      </c>
      <c r="N4" s="105"/>
      <c r="O4" s="105"/>
      <c r="P4" s="105"/>
      <c r="Q4" s="105"/>
      <c r="R4" s="105"/>
    </row>
    <row r="5" spans="2:23" ht="20.399999999999999" thickBot="1">
      <c r="B5" s="12"/>
      <c r="C5" s="13" t="s">
        <v>2701</v>
      </c>
      <c r="D5" s="106" t="s">
        <v>2729</v>
      </c>
      <c r="E5" s="340" t="s">
        <v>2727</v>
      </c>
      <c r="F5" s="341"/>
      <c r="G5" s="23"/>
      <c r="H5" s="14"/>
      <c r="I5" s="14"/>
      <c r="J5" s="13" t="s">
        <v>2700</v>
      </c>
      <c r="K5" s="106"/>
      <c r="L5" s="107"/>
      <c r="M5" s="108"/>
      <c r="N5" s="183"/>
      <c r="O5" s="183"/>
      <c r="P5" s="183"/>
      <c r="Q5" s="183"/>
      <c r="R5" s="183"/>
    </row>
    <row r="6" spans="2:23" ht="5.25" customHeight="1" thickBot="1">
      <c r="B6" s="12"/>
      <c r="C6" s="12"/>
      <c r="E6" s="12"/>
      <c r="F6" s="14"/>
      <c r="H6" s="13"/>
      <c r="I6" s="14"/>
      <c r="J6" s="14"/>
      <c r="K6" s="13"/>
      <c r="L6" s="14"/>
      <c r="M6" s="14"/>
      <c r="N6" s="14"/>
      <c r="O6" s="14"/>
      <c r="P6" s="14"/>
      <c r="Q6" s="14"/>
      <c r="R6" s="14"/>
    </row>
    <row r="7" spans="2:23" ht="20.399999999999999" thickBot="1">
      <c r="B7" s="12"/>
      <c r="E7" s="340" t="s">
        <v>2728</v>
      </c>
      <c r="F7" s="341"/>
      <c r="G7" s="23"/>
      <c r="H7" s="202" t="s">
        <v>8668</v>
      </c>
      <c r="I7" s="201" t="s">
        <v>9270</v>
      </c>
      <c r="J7" s="109">
        <f>SUMIF(H15:H3463,"&lt;&gt;越谷",V15:V3463)</f>
        <v>180284</v>
      </c>
      <c r="K7" s="109">
        <v>0</v>
      </c>
      <c r="L7" s="17" t="s">
        <v>2703</v>
      </c>
      <c r="M7" s="27">
        <f>J7+K7</f>
        <v>180284</v>
      </c>
      <c r="N7" s="184"/>
      <c r="O7" s="184"/>
      <c r="P7" s="184"/>
      <c r="Q7" s="184"/>
      <c r="R7" s="184"/>
      <c r="V7" s="20"/>
    </row>
    <row r="8" spans="2:23" ht="5.25" customHeight="1" thickBot="1">
      <c r="B8" s="12"/>
      <c r="C8" s="12"/>
      <c r="D8" s="85">
        <v>0</v>
      </c>
      <c r="E8" s="110">
        <v>0</v>
      </c>
      <c r="F8" s="14"/>
      <c r="H8" s="13"/>
      <c r="I8" s="14"/>
      <c r="J8" s="14"/>
      <c r="K8" s="13"/>
      <c r="L8" s="14"/>
      <c r="M8" s="14"/>
      <c r="N8" s="14"/>
      <c r="O8" s="14"/>
      <c r="P8" s="14"/>
      <c r="Q8" s="14"/>
      <c r="R8" s="14"/>
    </row>
    <row r="9" spans="2:23" ht="20.25" customHeight="1">
      <c r="B9" s="342" t="s">
        <v>2739</v>
      </c>
      <c r="C9" s="343"/>
      <c r="D9" s="356" t="s">
        <v>2738</v>
      </c>
      <c r="E9" s="29" t="s">
        <v>2737</v>
      </c>
      <c r="F9" s="348"/>
      <c r="G9" s="349"/>
      <c r="H9" s="31" t="s">
        <v>2736</v>
      </c>
      <c r="I9" s="111"/>
      <c r="J9" s="32" t="s">
        <v>2735</v>
      </c>
      <c r="K9" s="33"/>
      <c r="L9" s="32" t="s">
        <v>2734</v>
      </c>
      <c r="M9" s="28"/>
      <c r="N9" s="185"/>
      <c r="O9" s="185"/>
      <c r="P9" s="185"/>
      <c r="Q9" s="185"/>
      <c r="R9" s="185"/>
    </row>
    <row r="10" spans="2:23" ht="36" customHeight="1">
      <c r="B10" s="344"/>
      <c r="C10" s="345"/>
      <c r="D10" s="357"/>
      <c r="E10" s="30" t="s">
        <v>9</v>
      </c>
      <c r="F10" s="350"/>
      <c r="G10" s="351"/>
      <c r="H10" s="351"/>
      <c r="I10" s="351"/>
      <c r="J10" s="351"/>
      <c r="K10" s="351"/>
      <c r="L10" s="351"/>
      <c r="M10" s="352"/>
      <c r="N10" s="186"/>
      <c r="O10" s="186"/>
      <c r="P10" s="186"/>
      <c r="Q10" s="186"/>
      <c r="R10" s="186"/>
    </row>
    <row r="11" spans="2:23" ht="20.25" customHeight="1">
      <c r="B11" s="344"/>
      <c r="C11" s="345"/>
      <c r="D11" s="358" t="s">
        <v>7968</v>
      </c>
      <c r="E11" s="180" t="s">
        <v>7</v>
      </c>
      <c r="F11" s="360"/>
      <c r="G11" s="361"/>
      <c r="H11" s="361"/>
      <c r="I11" s="361"/>
      <c r="J11" s="361"/>
      <c r="K11" s="361"/>
      <c r="L11" s="361"/>
      <c r="M11" s="362"/>
      <c r="N11" s="186"/>
      <c r="O11" s="186"/>
      <c r="P11" s="186"/>
      <c r="Q11" s="186"/>
      <c r="R11" s="186"/>
    </row>
    <row r="12" spans="2:23" ht="20.25" customHeight="1" thickBot="1">
      <c r="B12" s="346"/>
      <c r="C12" s="347"/>
      <c r="D12" s="359"/>
      <c r="E12" s="173" t="s">
        <v>9</v>
      </c>
      <c r="F12" s="353"/>
      <c r="G12" s="354"/>
      <c r="H12" s="354"/>
      <c r="I12" s="354"/>
      <c r="J12" s="354"/>
      <c r="K12" s="354"/>
      <c r="L12" s="354"/>
      <c r="M12" s="355"/>
      <c r="N12" s="186"/>
      <c r="O12" s="186"/>
      <c r="P12" s="186"/>
      <c r="Q12" s="186"/>
      <c r="R12" s="186"/>
    </row>
    <row r="13" spans="2:23" ht="10.5" customHeight="1" thickBot="1">
      <c r="B13" s="112"/>
      <c r="C13" s="112"/>
      <c r="D13" s="6"/>
      <c r="E13" s="112"/>
      <c r="F13" s="14"/>
      <c r="H13" s="13"/>
      <c r="I13" s="14"/>
      <c r="J13" s="13"/>
      <c r="K13" s="14"/>
      <c r="M13" s="12"/>
      <c r="N13" s="12"/>
      <c r="O13" s="12"/>
      <c r="P13" s="12"/>
      <c r="Q13" s="12"/>
      <c r="R13" s="12"/>
    </row>
    <row r="14" spans="2:23">
      <c r="B14" s="25" t="s">
        <v>2692</v>
      </c>
      <c r="C14" s="26" t="s">
        <v>2693</v>
      </c>
      <c r="D14" s="26" t="s">
        <v>2694</v>
      </c>
      <c r="E14" s="26" t="s">
        <v>2695</v>
      </c>
      <c r="F14" s="26" t="s">
        <v>37</v>
      </c>
      <c r="G14" s="26" t="s">
        <v>2696</v>
      </c>
      <c r="H14" s="26" t="s">
        <v>2697</v>
      </c>
      <c r="I14" s="26" t="s">
        <v>2698</v>
      </c>
      <c r="J14" s="26" t="s">
        <v>38</v>
      </c>
      <c r="K14" s="26" t="s">
        <v>2699</v>
      </c>
      <c r="L14" s="203" t="s">
        <v>9271</v>
      </c>
      <c r="M14" s="204" t="s">
        <v>2733</v>
      </c>
      <c r="N14" s="73"/>
      <c r="O14" s="73"/>
      <c r="P14" s="73"/>
      <c r="Q14" s="73"/>
      <c r="R14" s="73"/>
      <c r="S14" s="73" t="s">
        <v>7721</v>
      </c>
      <c r="V14">
        <f>COUNTIF(B14:B3463,"&gt;0")</f>
        <v>3449</v>
      </c>
    </row>
    <row r="15" spans="2:23">
      <c r="B15" s="15">
        <f>部数情報!C1376</f>
        <v>1375</v>
      </c>
      <c r="C15" s="16">
        <f>部数情報!B1376</f>
        <v>17</v>
      </c>
      <c r="D15" s="16" t="str">
        <f>部数情報!E1376</f>
        <v>八幡</v>
      </c>
      <c r="E15" s="16" t="str">
        <f>部数情報!F1376</f>
        <v>高塚新田</v>
      </c>
      <c r="F15" s="16" t="str">
        <f>部数情報!A1376</f>
        <v>036145</v>
      </c>
      <c r="G15" s="16" t="str">
        <f>部数情報!G1376</f>
        <v>高塚新田(高塚団地）</v>
      </c>
      <c r="H15" s="16" t="str">
        <f>部数情報!H1376</f>
        <v>市川</v>
      </c>
      <c r="I15" s="16" t="str">
        <f>部数情報!I1376</f>
        <v>松戸市</v>
      </c>
      <c r="J15" s="189">
        <f>IFERROR(IF($I$7="併配",VLOOKUP($F15,部数情報!A:K,11,0),IF($I$7="併配&amp;選挙",VLOOKUP($F15,部数情報!A:L,12,0),IF($I$7="選挙",VLOOKUP($F15,部数情報!A:M,13,0),VLOOKUP($F15,部数情報!A:J,10,0)))),"")</f>
        <v>605</v>
      </c>
      <c r="K15" s="187" t="s">
        <v>9272</v>
      </c>
      <c r="L15" s="205" t="s">
        <v>9273</v>
      </c>
      <c r="M15" s="206"/>
      <c r="S15">
        <f>エリア一覧!J15-VLOOKUP(エリア一覧!F15,部数情報!A:Q,17,0)</f>
        <v>0</v>
      </c>
      <c r="V15">
        <f>IF(K15="●",J15,K15)</f>
        <v>605</v>
      </c>
      <c r="W15">
        <f>IFERROR(VLOOKUP($F15,部数情報!A:J,10,0),0)</f>
        <v>605</v>
      </c>
    </row>
    <row r="16" spans="2:23">
      <c r="B16" s="15">
        <f>部数情報!C1377</f>
        <v>1376</v>
      </c>
      <c r="C16" s="16">
        <f>部数情報!B1377</f>
        <v>17</v>
      </c>
      <c r="D16" s="16" t="str">
        <f>部数情報!E1377</f>
        <v>八幡</v>
      </c>
      <c r="E16" s="16" t="str">
        <f>部数情報!F1377</f>
        <v>高塚新田</v>
      </c>
      <c r="F16" s="16" t="str">
        <f>部数情報!A1377</f>
        <v>036146</v>
      </c>
      <c r="G16" s="16" t="str">
        <f>部数情報!G1377</f>
        <v>高塚新田（梨香台団地）</v>
      </c>
      <c r="H16" s="16" t="str">
        <f>部数情報!H1377</f>
        <v>市川</v>
      </c>
      <c r="I16" s="16" t="str">
        <f>部数情報!I1377</f>
        <v>松戸市</v>
      </c>
      <c r="J16" s="189">
        <f>IFERROR(IF($I$7="併配",VLOOKUP($F16,部数情報!A:K,11,0),IF($I$7="併配&amp;選挙",VLOOKUP($F16,部数情報!A:L,12,0),IF($I$7="選挙",VLOOKUP($F16,部数情報!A:M,13,0),VLOOKUP($F16,部数情報!A:J,10,0)))),"")</f>
        <v>730</v>
      </c>
      <c r="K16" s="187" t="s">
        <v>9272</v>
      </c>
      <c r="L16" s="205" t="s">
        <v>9273</v>
      </c>
      <c r="M16" s="206"/>
      <c r="S16">
        <f>エリア一覧!J16-VLOOKUP(エリア一覧!F16,部数情報!A:Q,17,0)</f>
        <v>0</v>
      </c>
      <c r="V16">
        <f t="shared" ref="V16:V79" si="0">IF(K16="●",J16,K16)</f>
        <v>730</v>
      </c>
      <c r="W16">
        <f>IFERROR(VLOOKUP($F16,部数情報!A:J,10,0),0)</f>
        <v>730</v>
      </c>
    </row>
    <row r="17" spans="2:23">
      <c r="B17" s="15">
        <f>部数情報!C1378</f>
        <v>1377</v>
      </c>
      <c r="C17" s="16">
        <f>部数情報!B1378</f>
        <v>17</v>
      </c>
      <c r="D17" s="16" t="str">
        <f>部数情報!E1378</f>
        <v>八幡</v>
      </c>
      <c r="E17" s="16" t="str">
        <f>部数情報!F1378</f>
        <v>高塚新田</v>
      </c>
      <c r="F17" s="16" t="str">
        <f>部数情報!A1378</f>
        <v>036147</v>
      </c>
      <c r="G17" s="16" t="str">
        <f>部数情報!G1378</f>
        <v>高塚新田</v>
      </c>
      <c r="H17" s="16" t="str">
        <f>部数情報!H1378</f>
        <v>市川</v>
      </c>
      <c r="I17" s="16" t="str">
        <f>部数情報!I1378</f>
        <v>松戸市</v>
      </c>
      <c r="J17" s="189">
        <f>IFERROR(IF($I$7="併配",VLOOKUP($F17,部数情報!A:K,11,0),IF($I$7="併配&amp;選挙",VLOOKUP($F17,部数情報!A:L,12,0),IF($I$7="選挙",VLOOKUP($F17,部数情報!A:M,13,0),VLOOKUP($F17,部数情報!A:J,10,0)))),"")</f>
        <v>500</v>
      </c>
      <c r="K17" s="187" t="s">
        <v>9272</v>
      </c>
      <c r="L17" s="205" t="s">
        <v>9273</v>
      </c>
      <c r="M17" s="206"/>
      <c r="S17">
        <f>エリア一覧!J17-VLOOKUP(エリア一覧!F17,部数情報!A:Q,17,0)</f>
        <v>0</v>
      </c>
      <c r="V17">
        <f t="shared" si="0"/>
        <v>500</v>
      </c>
      <c r="W17">
        <f>IFERROR(VLOOKUP($F17,部数情報!A:J,10,0),0)</f>
        <v>500</v>
      </c>
    </row>
    <row r="18" spans="2:23">
      <c r="B18" s="15">
        <f>部数情報!C1379</f>
        <v>1378</v>
      </c>
      <c r="C18" s="16">
        <f>部数情報!B1379</f>
        <v>17</v>
      </c>
      <c r="D18" s="16" t="str">
        <f>部数情報!E1379</f>
        <v>八幡</v>
      </c>
      <c r="E18" s="16" t="str">
        <f>部数情報!F1379</f>
        <v>高塚新田</v>
      </c>
      <c r="F18" s="16" t="str">
        <f>部数情報!A1379</f>
        <v>036148</v>
      </c>
      <c r="G18" s="16" t="str">
        <f>部数情報!G1379</f>
        <v>高塚新田B</v>
      </c>
      <c r="H18" s="16" t="str">
        <f>部数情報!H1379</f>
        <v>市川</v>
      </c>
      <c r="I18" s="16" t="str">
        <f>部数情報!I1379</f>
        <v>松戸市</v>
      </c>
      <c r="J18" s="189">
        <f>IFERROR(IF($I$7="併配",VLOOKUP($F18,部数情報!A:K,11,0),IF($I$7="併配&amp;選挙",VLOOKUP($F18,部数情報!A:L,12,0),IF($I$7="選挙",VLOOKUP($F18,部数情報!A:M,13,0),VLOOKUP($F18,部数情報!A:J,10,0)))),"")</f>
        <v>280</v>
      </c>
      <c r="K18" s="187" t="s">
        <v>9272</v>
      </c>
      <c r="L18" s="205" t="s">
        <v>9273</v>
      </c>
      <c r="M18" s="206"/>
      <c r="S18">
        <f>エリア一覧!J18-VLOOKUP(エリア一覧!F18,部数情報!A:Q,17,0)</f>
        <v>0</v>
      </c>
      <c r="V18">
        <f t="shared" si="0"/>
        <v>280</v>
      </c>
      <c r="W18">
        <f>IFERROR(VLOOKUP($F18,部数情報!A:J,10,0),0)</f>
        <v>280</v>
      </c>
    </row>
    <row r="19" spans="2:23">
      <c r="B19" s="15">
        <f>部数情報!C1380</f>
        <v>1379</v>
      </c>
      <c r="C19" s="16">
        <f>部数情報!B1380</f>
        <v>17</v>
      </c>
      <c r="D19" s="16" t="str">
        <f>部数情報!E1380</f>
        <v>八幡</v>
      </c>
      <c r="E19" s="16" t="str">
        <f>部数情報!F1380</f>
        <v>高塚新田</v>
      </c>
      <c r="F19" s="16" t="str">
        <f>部数情報!A1380</f>
        <v>036149</v>
      </c>
      <c r="G19" s="16" t="str">
        <f>部数情報!G1380</f>
        <v>高塚新田C</v>
      </c>
      <c r="H19" s="16" t="str">
        <f>部数情報!H1380</f>
        <v>市川</v>
      </c>
      <c r="I19" s="16" t="str">
        <f>部数情報!I1380</f>
        <v>松戸市</v>
      </c>
      <c r="J19" s="189">
        <f>IFERROR(IF($I$7="併配",VLOOKUP($F19,部数情報!A:K,11,0),IF($I$7="併配&amp;選挙",VLOOKUP($F19,部数情報!A:L,12,0),IF($I$7="選挙",VLOOKUP($F19,部数情報!A:M,13,0),VLOOKUP($F19,部数情報!A:J,10,0)))),"")</f>
        <v>295</v>
      </c>
      <c r="K19" s="187" t="s">
        <v>9272</v>
      </c>
      <c r="L19" s="205" t="s">
        <v>9273</v>
      </c>
      <c r="M19" s="206"/>
      <c r="S19">
        <f>エリア一覧!J19-VLOOKUP(エリア一覧!F19,部数情報!A:Q,17,0)</f>
        <v>0</v>
      </c>
      <c r="V19">
        <f t="shared" si="0"/>
        <v>295</v>
      </c>
      <c r="W19">
        <f>IFERROR(VLOOKUP($F19,部数情報!A:J,10,0),0)</f>
        <v>295</v>
      </c>
    </row>
    <row r="20" spans="2:23">
      <c r="B20" s="15">
        <f>部数情報!C1381</f>
        <v>1380</v>
      </c>
      <c r="C20" s="16">
        <f>部数情報!B1381</f>
        <v>17</v>
      </c>
      <c r="D20" s="16" t="str">
        <f>部数情報!E1381</f>
        <v>八幡</v>
      </c>
      <c r="E20" s="16" t="str">
        <f>部数情報!F1381</f>
        <v>高塚新田</v>
      </c>
      <c r="F20" s="16" t="str">
        <f>部数情報!A1381</f>
        <v>036151</v>
      </c>
      <c r="G20" s="16" t="str">
        <f>部数情報!G1381</f>
        <v>高塚新田E</v>
      </c>
      <c r="H20" s="16" t="str">
        <f>部数情報!H1381</f>
        <v>市川</v>
      </c>
      <c r="I20" s="16" t="str">
        <f>部数情報!I1381</f>
        <v>松戸市</v>
      </c>
      <c r="J20" s="189">
        <f>IFERROR(IF($I$7="併配",VLOOKUP($F20,部数情報!A:K,11,0),IF($I$7="併配&amp;選挙",VLOOKUP($F20,部数情報!A:L,12,0),IF($I$7="選挙",VLOOKUP($F20,部数情報!A:M,13,0),VLOOKUP($F20,部数情報!A:J,10,0)))),"")</f>
        <v>420</v>
      </c>
      <c r="K20" s="187" t="s">
        <v>9272</v>
      </c>
      <c r="L20" s="205" t="s">
        <v>9273</v>
      </c>
      <c r="M20" s="206"/>
      <c r="S20">
        <f>エリア一覧!J20-VLOOKUP(エリア一覧!F20,部数情報!A:Q,17,0)</f>
        <v>0</v>
      </c>
      <c r="V20">
        <f t="shared" si="0"/>
        <v>420</v>
      </c>
      <c r="W20">
        <f>IFERROR(VLOOKUP($F20,部数情報!A:J,10,0),0)</f>
        <v>420</v>
      </c>
    </row>
    <row r="21" spans="2:23">
      <c r="B21" s="15">
        <f>部数情報!C2352</f>
        <v>2351</v>
      </c>
      <c r="C21" s="16">
        <f>部数情報!B2352</f>
        <v>36</v>
      </c>
      <c r="D21" s="16" t="str">
        <f>部数情報!E2352</f>
        <v>八柱・五香</v>
      </c>
      <c r="E21" s="16" t="str">
        <f>部数情報!F2352</f>
        <v>金ヶ作</v>
      </c>
      <c r="F21" s="16" t="str">
        <f>部数情報!A2352</f>
        <v>061001</v>
      </c>
      <c r="G21" s="16" t="str">
        <f>部数情報!G2352</f>
        <v>金ケ作A</v>
      </c>
      <c r="H21" s="16" t="str">
        <f>部数情報!H2352</f>
        <v>松戸</v>
      </c>
      <c r="I21" s="16" t="str">
        <f>部数情報!I2352</f>
        <v>松戸市</v>
      </c>
      <c r="J21" s="189">
        <f>IFERROR(IF($I$7="併配",VLOOKUP($F21,部数情報!A:K,11,0),IF($I$7="併配&amp;選挙",VLOOKUP($F21,部数情報!A:L,12,0),IF($I$7="選挙",VLOOKUP($F21,部数情報!A:M,13,0),VLOOKUP($F21,部数情報!A:J,10,0)))),"")</f>
        <v>630</v>
      </c>
      <c r="K21" s="187" t="s">
        <v>9272</v>
      </c>
      <c r="L21" s="205" t="s">
        <v>9273</v>
      </c>
      <c r="M21" s="206"/>
      <c r="S21">
        <f>エリア一覧!J21-VLOOKUP(エリア一覧!F21,部数情報!A:Q,17,0)</f>
        <v>0</v>
      </c>
      <c r="V21">
        <f t="shared" si="0"/>
        <v>630</v>
      </c>
      <c r="W21">
        <f>IFERROR(VLOOKUP($F21,部数情報!A:J,10,0),0)</f>
        <v>630</v>
      </c>
    </row>
    <row r="22" spans="2:23">
      <c r="B22" s="15">
        <f>部数情報!C2353</f>
        <v>2352</v>
      </c>
      <c r="C22" s="16">
        <f>部数情報!B2353</f>
        <v>36</v>
      </c>
      <c r="D22" s="16" t="str">
        <f>部数情報!E2353</f>
        <v>八柱・五香</v>
      </c>
      <c r="E22" s="16" t="str">
        <f>部数情報!F2353</f>
        <v>金ヶ作</v>
      </c>
      <c r="F22" s="16" t="str">
        <f>部数情報!A2353</f>
        <v>061002</v>
      </c>
      <c r="G22" s="16" t="str">
        <f>部数情報!G2353</f>
        <v>金ケ作B</v>
      </c>
      <c r="H22" s="16" t="str">
        <f>部数情報!H2353</f>
        <v>松戸</v>
      </c>
      <c r="I22" s="16" t="str">
        <f>部数情報!I2353</f>
        <v>松戸市</v>
      </c>
      <c r="J22" s="189">
        <f>IFERROR(IF($I$7="併配",VLOOKUP($F22,部数情報!A:K,11,0),IF($I$7="併配&amp;選挙",VLOOKUP($F22,部数情報!A:L,12,0),IF($I$7="選挙",VLOOKUP($F22,部数情報!A:M,13,0),VLOOKUP($F22,部数情報!A:J,10,0)))),"")</f>
        <v>350</v>
      </c>
      <c r="K22" s="187" t="s">
        <v>9272</v>
      </c>
      <c r="L22" s="205" t="s">
        <v>9273</v>
      </c>
      <c r="M22" s="206"/>
      <c r="S22">
        <f>エリア一覧!J22-VLOOKUP(エリア一覧!F22,部数情報!A:Q,17,0)</f>
        <v>0</v>
      </c>
      <c r="V22">
        <f t="shared" si="0"/>
        <v>350</v>
      </c>
      <c r="W22">
        <f>IFERROR(VLOOKUP($F22,部数情報!A:J,10,0),0)</f>
        <v>350</v>
      </c>
    </row>
    <row r="23" spans="2:23">
      <c r="B23" s="15">
        <f>部数情報!C2354</f>
        <v>2353</v>
      </c>
      <c r="C23" s="16">
        <f>部数情報!B2354</f>
        <v>36</v>
      </c>
      <c r="D23" s="16" t="str">
        <f>部数情報!E2354</f>
        <v>八柱・五香</v>
      </c>
      <c r="E23" s="16" t="str">
        <f>部数情報!F2354</f>
        <v>金ヶ作</v>
      </c>
      <c r="F23" s="16" t="str">
        <f>部数情報!A2354</f>
        <v>061003</v>
      </c>
      <c r="G23" s="16" t="str">
        <f>部数情報!G2354</f>
        <v>金ケ作C</v>
      </c>
      <c r="H23" s="16" t="str">
        <f>部数情報!H2354</f>
        <v>松戸</v>
      </c>
      <c r="I23" s="16" t="str">
        <f>部数情報!I2354</f>
        <v>松戸市</v>
      </c>
      <c r="J23" s="189">
        <f>IFERROR(IF($I$7="併配",VLOOKUP($F23,部数情報!A:K,11,0),IF($I$7="併配&amp;選挙",VLOOKUP($F23,部数情報!A:L,12,0),IF($I$7="選挙",VLOOKUP($F23,部数情報!A:M,13,0),VLOOKUP($F23,部数情報!A:J,10,0)))),"")</f>
        <v>495</v>
      </c>
      <c r="K23" s="187" t="s">
        <v>9272</v>
      </c>
      <c r="L23" s="205" t="s">
        <v>9273</v>
      </c>
      <c r="M23" s="206"/>
      <c r="S23">
        <f>エリア一覧!J23-VLOOKUP(エリア一覧!F23,部数情報!A:Q,17,0)</f>
        <v>0</v>
      </c>
      <c r="V23">
        <f t="shared" si="0"/>
        <v>495</v>
      </c>
      <c r="W23">
        <f>IFERROR(VLOOKUP($F23,部数情報!A:J,10,0),0)</f>
        <v>495</v>
      </c>
    </row>
    <row r="24" spans="2:23">
      <c r="B24" s="15">
        <f>部数情報!C2355</f>
        <v>2354</v>
      </c>
      <c r="C24" s="16">
        <f>部数情報!B2355</f>
        <v>36</v>
      </c>
      <c r="D24" s="16" t="str">
        <f>部数情報!E2355</f>
        <v>八柱・五香</v>
      </c>
      <c r="E24" s="16" t="str">
        <f>部数情報!F2355</f>
        <v>金ヶ作</v>
      </c>
      <c r="F24" s="16" t="str">
        <f>部数情報!A2355</f>
        <v>061004</v>
      </c>
      <c r="G24" s="16" t="str">
        <f>部数情報!G2355</f>
        <v>金ケ作中学校</v>
      </c>
      <c r="H24" s="16" t="str">
        <f>部数情報!H2355</f>
        <v>松戸</v>
      </c>
      <c r="I24" s="16" t="str">
        <f>部数情報!I2355</f>
        <v>松戸市</v>
      </c>
      <c r="J24" s="189">
        <f>IFERROR(IF($I$7="併配",VLOOKUP($F24,部数情報!A:K,11,0),IF($I$7="併配&amp;選挙",VLOOKUP($F24,部数情報!A:L,12,0),IF($I$7="選挙",VLOOKUP($F24,部数情報!A:M,13,0),VLOOKUP($F24,部数情報!A:J,10,0)))),"")</f>
        <v>265</v>
      </c>
      <c r="K24" s="187" t="s">
        <v>9272</v>
      </c>
      <c r="L24" s="205" t="s">
        <v>9273</v>
      </c>
      <c r="M24" s="206"/>
      <c r="S24">
        <f>エリア一覧!J24-VLOOKUP(エリア一覧!F24,部数情報!A:Q,17,0)</f>
        <v>0</v>
      </c>
      <c r="V24">
        <f t="shared" si="0"/>
        <v>265</v>
      </c>
      <c r="W24">
        <f>IFERROR(VLOOKUP($F24,部数情報!A:J,10,0),0)</f>
        <v>265</v>
      </c>
    </row>
    <row r="25" spans="2:23">
      <c r="B25" s="15">
        <f>部数情報!C2356</f>
        <v>2355</v>
      </c>
      <c r="C25" s="16">
        <f>部数情報!B2356</f>
        <v>36</v>
      </c>
      <c r="D25" s="16" t="str">
        <f>部数情報!E2356</f>
        <v>八柱・五香</v>
      </c>
      <c r="E25" s="16" t="str">
        <f>部数情報!F2356</f>
        <v>五香</v>
      </c>
      <c r="F25" s="16" t="str">
        <f>部数情報!A2356</f>
        <v>061005</v>
      </c>
      <c r="G25" s="16" t="str">
        <f>部数情報!G2356</f>
        <v>五香1</v>
      </c>
      <c r="H25" s="16" t="str">
        <f>部数情報!H2356</f>
        <v>松戸</v>
      </c>
      <c r="I25" s="16" t="str">
        <f>部数情報!I2356</f>
        <v>松戸市</v>
      </c>
      <c r="J25" s="189">
        <f>IFERROR(IF($I$7="併配",VLOOKUP($F25,部数情報!A:K,11,0),IF($I$7="併配&amp;選挙",VLOOKUP($F25,部数情報!A:L,12,0),IF($I$7="選挙",VLOOKUP($F25,部数情報!A:M,13,0),VLOOKUP($F25,部数情報!A:J,10,0)))),"")</f>
        <v>530</v>
      </c>
      <c r="K25" s="187" t="s">
        <v>9272</v>
      </c>
      <c r="L25" s="205" t="s">
        <v>9273</v>
      </c>
      <c r="M25" s="206"/>
      <c r="S25">
        <f>エリア一覧!J25-VLOOKUP(エリア一覧!F25,部数情報!A:Q,17,0)</f>
        <v>0</v>
      </c>
      <c r="V25">
        <f t="shared" si="0"/>
        <v>530</v>
      </c>
      <c r="W25">
        <f>IFERROR(VLOOKUP($F25,部数情報!A:J,10,0),0)</f>
        <v>530</v>
      </c>
    </row>
    <row r="26" spans="2:23">
      <c r="B26" s="15">
        <f>部数情報!C2357</f>
        <v>2356</v>
      </c>
      <c r="C26" s="16">
        <f>部数情報!B2357</f>
        <v>36</v>
      </c>
      <c r="D26" s="16" t="str">
        <f>部数情報!E2357</f>
        <v>八柱・五香</v>
      </c>
      <c r="E26" s="16" t="str">
        <f>部数情報!F2357</f>
        <v>五香</v>
      </c>
      <c r="F26" s="16" t="str">
        <f>部数情報!A2357</f>
        <v>061006</v>
      </c>
      <c r="G26" s="16" t="str">
        <f>部数情報!G2357</f>
        <v>五香2A</v>
      </c>
      <c r="H26" s="16" t="str">
        <f>部数情報!H2357</f>
        <v>松戸</v>
      </c>
      <c r="I26" s="16" t="str">
        <f>部数情報!I2357</f>
        <v>松戸市</v>
      </c>
      <c r="J26" s="189">
        <f>IFERROR(IF($I$7="併配",VLOOKUP($F26,部数情報!A:K,11,0),IF($I$7="併配&amp;選挙",VLOOKUP($F26,部数情報!A:L,12,0),IF($I$7="選挙",VLOOKUP($F26,部数情報!A:M,13,0),VLOOKUP($F26,部数情報!A:J,10,0)))),"")</f>
        <v>415</v>
      </c>
      <c r="K26" s="187" t="s">
        <v>9272</v>
      </c>
      <c r="L26" s="205" t="s">
        <v>9273</v>
      </c>
      <c r="M26" s="206"/>
      <c r="S26">
        <f>エリア一覧!J26-VLOOKUP(エリア一覧!F26,部数情報!A:Q,17,0)</f>
        <v>0</v>
      </c>
      <c r="V26">
        <f t="shared" si="0"/>
        <v>415</v>
      </c>
      <c r="W26">
        <f>IFERROR(VLOOKUP($F26,部数情報!A:J,10,0),0)</f>
        <v>415</v>
      </c>
    </row>
    <row r="27" spans="2:23">
      <c r="B27" s="15">
        <f>部数情報!C2358</f>
        <v>2357</v>
      </c>
      <c r="C27" s="16">
        <f>部数情報!B2358</f>
        <v>36</v>
      </c>
      <c r="D27" s="16" t="str">
        <f>部数情報!E2358</f>
        <v>八柱・五香</v>
      </c>
      <c r="E27" s="16" t="str">
        <f>部数情報!F2358</f>
        <v>五香</v>
      </c>
      <c r="F27" s="16" t="str">
        <f>部数情報!A2358</f>
        <v>061007</v>
      </c>
      <c r="G27" s="16" t="str">
        <f>部数情報!G2358</f>
        <v>五香2B</v>
      </c>
      <c r="H27" s="16" t="str">
        <f>部数情報!H2358</f>
        <v>松戸</v>
      </c>
      <c r="I27" s="16" t="str">
        <f>部数情報!I2358</f>
        <v>松戸市</v>
      </c>
      <c r="J27" s="189">
        <f>IFERROR(IF($I$7="併配",VLOOKUP($F27,部数情報!A:K,11,0),IF($I$7="併配&amp;選挙",VLOOKUP($F27,部数情報!A:L,12,0),IF($I$7="選挙",VLOOKUP($F27,部数情報!A:M,13,0),VLOOKUP($F27,部数情報!A:J,10,0)))),"")</f>
        <v>350</v>
      </c>
      <c r="K27" s="187" t="s">
        <v>9272</v>
      </c>
      <c r="L27" s="205" t="s">
        <v>9273</v>
      </c>
      <c r="M27" s="206"/>
      <c r="S27">
        <f>エリア一覧!J27-VLOOKUP(エリア一覧!F27,部数情報!A:Q,17,0)</f>
        <v>0</v>
      </c>
      <c r="V27">
        <f t="shared" si="0"/>
        <v>350</v>
      </c>
      <c r="W27">
        <f>IFERROR(VLOOKUP($F27,部数情報!A:J,10,0),0)</f>
        <v>350</v>
      </c>
    </row>
    <row r="28" spans="2:23">
      <c r="B28" s="15">
        <f>部数情報!C2359</f>
        <v>2358</v>
      </c>
      <c r="C28" s="16">
        <f>部数情報!B2359</f>
        <v>36</v>
      </c>
      <c r="D28" s="16" t="str">
        <f>部数情報!E2359</f>
        <v>八柱・五香</v>
      </c>
      <c r="E28" s="16" t="str">
        <f>部数情報!F2359</f>
        <v>五香</v>
      </c>
      <c r="F28" s="16" t="str">
        <f>部数情報!A2359</f>
        <v>061095</v>
      </c>
      <c r="G28" s="16" t="str">
        <f>部数情報!G2359</f>
        <v>五香3</v>
      </c>
      <c r="H28" s="16" t="str">
        <f>部数情報!H2359</f>
        <v>松戸</v>
      </c>
      <c r="I28" s="16" t="str">
        <f>部数情報!I2359</f>
        <v>松戸市</v>
      </c>
      <c r="J28" s="189">
        <f>IFERROR(IF($I$7="併配",VLOOKUP($F28,部数情報!A:K,11,0),IF($I$7="併配&amp;選挙",VLOOKUP($F28,部数情報!A:L,12,0),IF($I$7="選挙",VLOOKUP($F28,部数情報!A:M,13,0),VLOOKUP($F28,部数情報!A:J,10,0)))),"")</f>
        <v>440</v>
      </c>
      <c r="K28" s="187" t="s">
        <v>9272</v>
      </c>
      <c r="L28" s="205" t="s">
        <v>9273</v>
      </c>
      <c r="M28" s="206"/>
      <c r="S28">
        <f>エリア一覧!J28-VLOOKUP(エリア一覧!F28,部数情報!A:Q,17,0)</f>
        <v>0</v>
      </c>
      <c r="V28">
        <f t="shared" si="0"/>
        <v>440</v>
      </c>
      <c r="W28">
        <f>IFERROR(VLOOKUP($F28,部数情報!A:J,10,0),0)</f>
        <v>440</v>
      </c>
    </row>
    <row r="29" spans="2:23">
      <c r="B29" s="15">
        <f>部数情報!C2360</f>
        <v>2359</v>
      </c>
      <c r="C29" s="16">
        <f>部数情報!B2360</f>
        <v>36</v>
      </c>
      <c r="D29" s="16" t="str">
        <f>部数情報!E2360</f>
        <v>八柱・五香</v>
      </c>
      <c r="E29" s="16" t="str">
        <f>部数情報!F2360</f>
        <v>五香</v>
      </c>
      <c r="F29" s="16" t="str">
        <f>部数情報!A2360</f>
        <v>061008</v>
      </c>
      <c r="G29" s="16" t="str">
        <f>部数情報!G2360</f>
        <v>五香4A</v>
      </c>
      <c r="H29" s="16" t="str">
        <f>部数情報!H2360</f>
        <v>松戸</v>
      </c>
      <c r="I29" s="16" t="str">
        <f>部数情報!I2360</f>
        <v>松戸市</v>
      </c>
      <c r="J29" s="189">
        <f>IFERROR(IF($I$7="併配",VLOOKUP($F29,部数情報!A:K,11,0),IF($I$7="併配&amp;選挙",VLOOKUP($F29,部数情報!A:L,12,0),IF($I$7="選挙",VLOOKUP($F29,部数情報!A:M,13,0),VLOOKUP($F29,部数情報!A:J,10,0)))),"")</f>
        <v>370</v>
      </c>
      <c r="K29" s="187" t="s">
        <v>9272</v>
      </c>
      <c r="L29" s="205" t="s">
        <v>9273</v>
      </c>
      <c r="M29" s="206"/>
      <c r="S29">
        <f>エリア一覧!J29-VLOOKUP(エリア一覧!F29,部数情報!A:Q,17,0)</f>
        <v>0</v>
      </c>
      <c r="V29">
        <f t="shared" si="0"/>
        <v>370</v>
      </c>
      <c r="W29">
        <f>IFERROR(VLOOKUP($F29,部数情報!A:J,10,0),0)</f>
        <v>370</v>
      </c>
    </row>
    <row r="30" spans="2:23">
      <c r="B30" s="15">
        <f>部数情報!C2361</f>
        <v>2360</v>
      </c>
      <c r="C30" s="16">
        <f>部数情報!B2361</f>
        <v>36</v>
      </c>
      <c r="D30" s="16" t="str">
        <f>部数情報!E2361</f>
        <v>八柱・五香</v>
      </c>
      <c r="E30" s="16" t="str">
        <f>部数情報!F2361</f>
        <v>五香</v>
      </c>
      <c r="F30" s="16" t="str">
        <f>部数情報!A2361</f>
        <v>061097</v>
      </c>
      <c r="G30" s="16" t="str">
        <f>部数情報!G2361</f>
        <v>五香4C・５</v>
      </c>
      <c r="H30" s="16" t="str">
        <f>部数情報!H2361</f>
        <v>松戸</v>
      </c>
      <c r="I30" s="16" t="str">
        <f>部数情報!I2361</f>
        <v>松戸市</v>
      </c>
      <c r="J30" s="189">
        <f>IFERROR(IF($I$7="併配",VLOOKUP($F30,部数情報!A:K,11,0),IF($I$7="併配&amp;選挙",VLOOKUP($F30,部数情報!A:L,12,0),IF($I$7="選挙",VLOOKUP($F30,部数情報!A:M,13,0),VLOOKUP($F30,部数情報!A:J,10,0)))),"")</f>
        <v>370</v>
      </c>
      <c r="K30" s="187" t="s">
        <v>9272</v>
      </c>
      <c r="L30" s="205" t="s">
        <v>9273</v>
      </c>
      <c r="M30" s="206"/>
      <c r="S30">
        <f>エリア一覧!J30-VLOOKUP(エリア一覧!F30,部数情報!A:Q,17,0)</f>
        <v>0</v>
      </c>
      <c r="V30">
        <f t="shared" si="0"/>
        <v>370</v>
      </c>
      <c r="W30">
        <f>IFERROR(VLOOKUP($F30,部数情報!A:J,10,0),0)</f>
        <v>370</v>
      </c>
    </row>
    <row r="31" spans="2:23">
      <c r="B31" s="15">
        <f>部数情報!C2362</f>
        <v>2361</v>
      </c>
      <c r="C31" s="16">
        <f>部数情報!B2362</f>
        <v>36</v>
      </c>
      <c r="D31" s="16" t="str">
        <f>部数情報!E2362</f>
        <v>八柱・五香</v>
      </c>
      <c r="E31" s="16" t="str">
        <f>部数情報!F2362</f>
        <v>五香</v>
      </c>
      <c r="F31" s="16" t="str">
        <f>部数情報!A2362</f>
        <v>061009</v>
      </c>
      <c r="G31" s="16" t="str">
        <f>部数情報!G2362</f>
        <v>五香4B六実</v>
      </c>
      <c r="H31" s="16" t="str">
        <f>部数情報!H2362</f>
        <v>松戸</v>
      </c>
      <c r="I31" s="16" t="str">
        <f>部数情報!I2362</f>
        <v>松戸市</v>
      </c>
      <c r="J31" s="189">
        <f>IFERROR(IF($I$7="併配",VLOOKUP($F31,部数情報!A:K,11,0),IF($I$7="併配&amp;選挙",VLOOKUP($F31,部数情報!A:L,12,0),IF($I$7="選挙",VLOOKUP($F31,部数情報!A:M,13,0),VLOOKUP($F31,部数情報!A:J,10,0)))),"")</f>
        <v>325</v>
      </c>
      <c r="K31" s="187" t="s">
        <v>9272</v>
      </c>
      <c r="L31" s="205" t="s">
        <v>9273</v>
      </c>
      <c r="M31" s="206"/>
      <c r="S31">
        <f>エリア一覧!J31-VLOOKUP(エリア一覧!F31,部数情報!A:Q,17,0)</f>
        <v>0</v>
      </c>
      <c r="V31">
        <f t="shared" si="0"/>
        <v>325</v>
      </c>
      <c r="W31">
        <f>IFERROR(VLOOKUP($F31,部数情報!A:J,10,0),0)</f>
        <v>325</v>
      </c>
    </row>
    <row r="32" spans="2:23">
      <c r="B32" s="15">
        <f>部数情報!C2363</f>
        <v>2362</v>
      </c>
      <c r="C32" s="16">
        <f>部数情報!B2363</f>
        <v>36</v>
      </c>
      <c r="D32" s="16" t="str">
        <f>部数情報!E2363</f>
        <v>八柱・五香</v>
      </c>
      <c r="E32" s="16" t="str">
        <f>部数情報!F2363</f>
        <v>五香</v>
      </c>
      <c r="F32" s="16" t="str">
        <f>部数情報!A2363</f>
        <v>061011</v>
      </c>
      <c r="G32" s="16" t="str">
        <f>部数情報!G2363</f>
        <v>五香6</v>
      </c>
      <c r="H32" s="16" t="str">
        <f>部数情報!H2363</f>
        <v>松戸</v>
      </c>
      <c r="I32" s="16" t="str">
        <f>部数情報!I2363</f>
        <v>松戸市</v>
      </c>
      <c r="J32" s="189">
        <f>IFERROR(IF($I$7="併配",VLOOKUP($F32,部数情報!A:K,11,0),IF($I$7="併配&amp;選挙",VLOOKUP($F32,部数情報!A:L,12,0),IF($I$7="選挙",VLOOKUP($F32,部数情報!A:M,13,0),VLOOKUP($F32,部数情報!A:J,10,0)))),"")</f>
        <v>555</v>
      </c>
      <c r="K32" s="187" t="s">
        <v>9272</v>
      </c>
      <c r="L32" s="205" t="s">
        <v>9273</v>
      </c>
      <c r="M32" s="206"/>
      <c r="S32">
        <f>エリア一覧!J32-VLOOKUP(エリア一覧!F32,部数情報!A:Q,17,0)</f>
        <v>0</v>
      </c>
      <c r="V32">
        <f t="shared" si="0"/>
        <v>555</v>
      </c>
      <c r="W32">
        <f>IFERROR(VLOOKUP($F32,部数情報!A:J,10,0),0)</f>
        <v>555</v>
      </c>
    </row>
    <row r="33" spans="2:23">
      <c r="B33" s="15">
        <f>部数情報!C2364</f>
        <v>2363</v>
      </c>
      <c r="C33" s="16">
        <f>部数情報!B2364</f>
        <v>36</v>
      </c>
      <c r="D33" s="16" t="str">
        <f>部数情報!E2364</f>
        <v>八柱・五香</v>
      </c>
      <c r="E33" s="16" t="str">
        <f>部数情報!F2364</f>
        <v>五香</v>
      </c>
      <c r="F33" s="16" t="str">
        <f>部数情報!A2364</f>
        <v>061012</v>
      </c>
      <c r="G33" s="16" t="str">
        <f>部数情報!G2364</f>
        <v>五香7A</v>
      </c>
      <c r="H33" s="16" t="str">
        <f>部数情報!H2364</f>
        <v>松戸</v>
      </c>
      <c r="I33" s="16" t="str">
        <f>部数情報!I2364</f>
        <v>松戸市</v>
      </c>
      <c r="J33" s="189">
        <f>IFERROR(IF($I$7="併配",VLOOKUP($F33,部数情報!A:K,11,0),IF($I$7="併配&amp;選挙",VLOOKUP($F33,部数情報!A:L,12,0),IF($I$7="選挙",VLOOKUP($F33,部数情報!A:M,13,0),VLOOKUP($F33,部数情報!A:J,10,0)))),"")</f>
        <v>455</v>
      </c>
      <c r="K33" s="187" t="s">
        <v>9272</v>
      </c>
      <c r="L33" s="205" t="s">
        <v>9273</v>
      </c>
      <c r="M33" s="206"/>
      <c r="S33">
        <f>エリア一覧!J33-VLOOKUP(エリア一覧!F33,部数情報!A:Q,17,0)</f>
        <v>0</v>
      </c>
      <c r="V33">
        <f t="shared" si="0"/>
        <v>455</v>
      </c>
      <c r="W33">
        <f>IFERROR(VLOOKUP($F33,部数情報!A:J,10,0),0)</f>
        <v>455</v>
      </c>
    </row>
    <row r="34" spans="2:23">
      <c r="B34" s="15">
        <f>部数情報!C2365</f>
        <v>2364</v>
      </c>
      <c r="C34" s="16">
        <f>部数情報!B2365</f>
        <v>36</v>
      </c>
      <c r="D34" s="16" t="str">
        <f>部数情報!E2365</f>
        <v>八柱・五香</v>
      </c>
      <c r="E34" s="16" t="str">
        <f>部数情報!F2365</f>
        <v>五香</v>
      </c>
      <c r="F34" s="16" t="str">
        <f>部数情報!A2365</f>
        <v>061090</v>
      </c>
      <c r="G34" s="16" t="str">
        <f>部数情報!G2365</f>
        <v>五香7B</v>
      </c>
      <c r="H34" s="16" t="str">
        <f>部数情報!H2365</f>
        <v>松戸</v>
      </c>
      <c r="I34" s="16" t="str">
        <f>部数情報!I2365</f>
        <v>松戸市</v>
      </c>
      <c r="J34" s="189">
        <f>IFERROR(IF($I$7="併配",VLOOKUP($F34,部数情報!A:K,11,0),IF($I$7="併配&amp;選挙",VLOOKUP($F34,部数情報!A:L,12,0),IF($I$7="選挙",VLOOKUP($F34,部数情報!A:M,13,0),VLOOKUP($F34,部数情報!A:J,10,0)))),"")</f>
        <v>385</v>
      </c>
      <c r="K34" s="187" t="s">
        <v>9272</v>
      </c>
      <c r="L34" s="205" t="s">
        <v>9273</v>
      </c>
      <c r="M34" s="206"/>
      <c r="S34">
        <f>エリア一覧!J34-VLOOKUP(エリア一覧!F34,部数情報!A:Q,17,0)</f>
        <v>0</v>
      </c>
      <c r="V34">
        <f t="shared" si="0"/>
        <v>385</v>
      </c>
      <c r="W34">
        <f>IFERROR(VLOOKUP($F34,部数情報!A:J,10,0),0)</f>
        <v>385</v>
      </c>
    </row>
    <row r="35" spans="2:23">
      <c r="B35" s="15">
        <f>部数情報!C2366</f>
        <v>2365</v>
      </c>
      <c r="C35" s="16">
        <f>部数情報!B2366</f>
        <v>36</v>
      </c>
      <c r="D35" s="16" t="str">
        <f>部数情報!E2366</f>
        <v>八柱・五香</v>
      </c>
      <c r="E35" s="16" t="str">
        <f>部数情報!F2366</f>
        <v>五香</v>
      </c>
      <c r="F35" s="16" t="str">
        <f>部数情報!A2366</f>
        <v>061013</v>
      </c>
      <c r="G35" s="16" t="str">
        <f>部数情報!G2366</f>
        <v>五香8･六高台1</v>
      </c>
      <c r="H35" s="16" t="str">
        <f>部数情報!H2366</f>
        <v>松戸</v>
      </c>
      <c r="I35" s="16" t="str">
        <f>部数情報!I2366</f>
        <v>松戸市</v>
      </c>
      <c r="J35" s="189">
        <f>IFERROR(IF($I$7="併配",VLOOKUP($F35,部数情報!A:K,11,0),IF($I$7="併配&amp;選挙",VLOOKUP($F35,部数情報!A:L,12,0),IF($I$7="選挙",VLOOKUP($F35,部数情報!A:M,13,0),VLOOKUP($F35,部数情報!A:J,10,0)))),"")</f>
        <v>570</v>
      </c>
      <c r="K35" s="187" t="s">
        <v>9272</v>
      </c>
      <c r="L35" s="205" t="s">
        <v>9273</v>
      </c>
      <c r="M35" s="206"/>
      <c r="S35">
        <f>エリア一覧!J35-VLOOKUP(エリア一覧!F35,部数情報!A:Q,17,0)</f>
        <v>0</v>
      </c>
      <c r="V35">
        <f t="shared" si="0"/>
        <v>570</v>
      </c>
      <c r="W35">
        <f>IFERROR(VLOOKUP($F35,部数情報!A:J,10,0),0)</f>
        <v>570</v>
      </c>
    </row>
    <row r="36" spans="2:23">
      <c r="B36" s="15">
        <f>部数情報!C2367</f>
        <v>2366</v>
      </c>
      <c r="C36" s="16">
        <f>部数情報!B2367</f>
        <v>36</v>
      </c>
      <c r="D36" s="16" t="str">
        <f>部数情報!E2367</f>
        <v>八柱・五香</v>
      </c>
      <c r="E36" s="16" t="str">
        <f>部数情報!F2367</f>
        <v>五香</v>
      </c>
      <c r="F36" s="16" t="str">
        <f>部数情報!A2367</f>
        <v>061014</v>
      </c>
      <c r="G36" s="16" t="str">
        <f>部数情報!G2367</f>
        <v>五香西1A</v>
      </c>
      <c r="H36" s="16" t="str">
        <f>部数情報!H2367</f>
        <v>松戸</v>
      </c>
      <c r="I36" s="16" t="str">
        <f>部数情報!I2367</f>
        <v>松戸市</v>
      </c>
      <c r="J36" s="189">
        <f>IFERROR(IF($I$7="併配",VLOOKUP($F36,部数情報!A:K,11,0),IF($I$7="併配&amp;選挙",VLOOKUP($F36,部数情報!A:L,12,0),IF($I$7="選挙",VLOOKUP($F36,部数情報!A:M,13,0),VLOOKUP($F36,部数情報!A:J,10,0)))),"")</f>
        <v>350</v>
      </c>
      <c r="K36" s="187" t="s">
        <v>9272</v>
      </c>
      <c r="L36" s="205" t="s">
        <v>9273</v>
      </c>
      <c r="M36" s="206"/>
      <c r="S36">
        <f>エリア一覧!J36-VLOOKUP(エリア一覧!F36,部数情報!A:Q,17,0)</f>
        <v>0</v>
      </c>
      <c r="V36">
        <f t="shared" si="0"/>
        <v>350</v>
      </c>
      <c r="W36">
        <f>IFERROR(VLOOKUP($F36,部数情報!A:J,10,0),0)</f>
        <v>350</v>
      </c>
    </row>
    <row r="37" spans="2:23">
      <c r="B37" s="15">
        <f>部数情報!C2368</f>
        <v>2367</v>
      </c>
      <c r="C37" s="16">
        <f>部数情報!B2368</f>
        <v>36</v>
      </c>
      <c r="D37" s="16" t="str">
        <f>部数情報!E2368</f>
        <v>八柱・五香</v>
      </c>
      <c r="E37" s="16" t="str">
        <f>部数情報!F2368</f>
        <v>五香</v>
      </c>
      <c r="F37" s="16" t="str">
        <f>部数情報!A2368</f>
        <v>061099</v>
      </c>
      <c r="G37" s="16" t="str">
        <f>部数情報!G2368</f>
        <v>五香西1B</v>
      </c>
      <c r="H37" s="16" t="str">
        <f>部数情報!H2368</f>
        <v>松戸</v>
      </c>
      <c r="I37" s="16" t="str">
        <f>部数情報!I2368</f>
        <v>松戸市</v>
      </c>
      <c r="J37" s="189">
        <f>IFERROR(IF($I$7="併配",VLOOKUP($F37,部数情報!A:K,11,0),IF($I$7="併配&amp;選挙",VLOOKUP($F37,部数情報!A:L,12,0),IF($I$7="選挙",VLOOKUP($F37,部数情報!A:M,13,0),VLOOKUP($F37,部数情報!A:J,10,0)))),"")</f>
        <v>365</v>
      </c>
      <c r="K37" s="187" t="s">
        <v>9272</v>
      </c>
      <c r="L37" s="205" t="s">
        <v>9273</v>
      </c>
      <c r="M37" s="206"/>
      <c r="S37">
        <f>エリア一覧!J37-VLOOKUP(エリア一覧!F37,部数情報!A:Q,17,0)</f>
        <v>0</v>
      </c>
      <c r="V37">
        <f t="shared" si="0"/>
        <v>365</v>
      </c>
      <c r="W37">
        <f>IFERROR(VLOOKUP($F37,部数情報!A:J,10,0),0)</f>
        <v>365</v>
      </c>
    </row>
    <row r="38" spans="2:23">
      <c r="B38" s="15">
        <f>部数情報!C2369</f>
        <v>2368</v>
      </c>
      <c r="C38" s="16">
        <f>部数情報!B2369</f>
        <v>36</v>
      </c>
      <c r="D38" s="16" t="str">
        <f>部数情報!E2369</f>
        <v>八柱・五香</v>
      </c>
      <c r="E38" s="16" t="str">
        <f>部数情報!F2369</f>
        <v>五香</v>
      </c>
      <c r="F38" s="16" t="str">
        <f>部数情報!A2369</f>
        <v>061015</v>
      </c>
      <c r="G38" s="16" t="str">
        <f>部数情報!G2369</f>
        <v>五香西2A</v>
      </c>
      <c r="H38" s="16" t="str">
        <f>部数情報!H2369</f>
        <v>松戸</v>
      </c>
      <c r="I38" s="16" t="str">
        <f>部数情報!I2369</f>
        <v>松戸市</v>
      </c>
      <c r="J38" s="189">
        <f>IFERROR(IF($I$7="併配",VLOOKUP($F38,部数情報!A:K,11,0),IF($I$7="併配&amp;選挙",VLOOKUP($F38,部数情報!A:L,12,0),IF($I$7="選挙",VLOOKUP($F38,部数情報!A:M,13,0),VLOOKUP($F38,部数情報!A:J,10,0)))),"")</f>
        <v>330</v>
      </c>
      <c r="K38" s="187" t="s">
        <v>9272</v>
      </c>
      <c r="L38" s="205" t="s">
        <v>9273</v>
      </c>
      <c r="M38" s="206"/>
      <c r="S38">
        <f>エリア一覧!J38-VLOOKUP(エリア一覧!F38,部数情報!A:Q,17,0)</f>
        <v>0</v>
      </c>
      <c r="V38">
        <f t="shared" si="0"/>
        <v>330</v>
      </c>
      <c r="W38">
        <f>IFERROR(VLOOKUP($F38,部数情報!A:J,10,0),0)</f>
        <v>330</v>
      </c>
    </row>
    <row r="39" spans="2:23">
      <c r="B39" s="15">
        <f>部数情報!C2370</f>
        <v>2369</v>
      </c>
      <c r="C39" s="16">
        <f>部数情報!B2370</f>
        <v>36</v>
      </c>
      <c r="D39" s="16" t="str">
        <f>部数情報!E2370</f>
        <v>八柱・五香</v>
      </c>
      <c r="E39" s="16" t="str">
        <f>部数情報!F2370</f>
        <v>五香</v>
      </c>
      <c r="F39" s="16" t="str">
        <f>部数情報!A2370</f>
        <v>061016</v>
      </c>
      <c r="G39" s="16" t="str">
        <f>部数情報!G2370</f>
        <v>五香西2B</v>
      </c>
      <c r="H39" s="16" t="str">
        <f>部数情報!H2370</f>
        <v>松戸</v>
      </c>
      <c r="I39" s="16" t="str">
        <f>部数情報!I2370</f>
        <v>松戸市</v>
      </c>
      <c r="J39" s="189">
        <f>IFERROR(IF($I$7="併配",VLOOKUP($F39,部数情報!A:K,11,0),IF($I$7="併配&amp;選挙",VLOOKUP($F39,部数情報!A:L,12,0),IF($I$7="選挙",VLOOKUP($F39,部数情報!A:M,13,0),VLOOKUP($F39,部数情報!A:J,10,0)))),"")</f>
        <v>470</v>
      </c>
      <c r="K39" s="187" t="s">
        <v>9272</v>
      </c>
      <c r="L39" s="205" t="s">
        <v>9273</v>
      </c>
      <c r="M39" s="206"/>
      <c r="S39">
        <f>エリア一覧!J39-VLOOKUP(エリア一覧!F39,部数情報!A:Q,17,0)</f>
        <v>0</v>
      </c>
      <c r="V39">
        <f t="shared" si="0"/>
        <v>470</v>
      </c>
      <c r="W39">
        <f>IFERROR(VLOOKUP($F39,部数情報!A:J,10,0),0)</f>
        <v>470</v>
      </c>
    </row>
    <row r="40" spans="2:23">
      <c r="B40" s="15">
        <f>部数情報!C2371</f>
        <v>2370</v>
      </c>
      <c r="C40" s="16">
        <f>部数情報!B2371</f>
        <v>36</v>
      </c>
      <c r="D40" s="16" t="str">
        <f>部数情報!E2371</f>
        <v>八柱・五香</v>
      </c>
      <c r="E40" s="16" t="str">
        <f>部数情報!F2371</f>
        <v>五香</v>
      </c>
      <c r="F40" s="16" t="str">
        <f>部数情報!A2371</f>
        <v>061092</v>
      </c>
      <c r="G40" s="16" t="str">
        <f>部数情報!G2371</f>
        <v>五香西2C3</v>
      </c>
      <c r="H40" s="16" t="str">
        <f>部数情報!H2371</f>
        <v>松戸</v>
      </c>
      <c r="I40" s="16" t="str">
        <f>部数情報!I2371</f>
        <v>松戸市</v>
      </c>
      <c r="J40" s="189">
        <f>IFERROR(IF($I$7="併配",VLOOKUP($F40,部数情報!A:K,11,0),IF($I$7="併配&amp;選挙",VLOOKUP($F40,部数情報!A:L,12,0),IF($I$7="選挙",VLOOKUP($F40,部数情報!A:M,13,0),VLOOKUP($F40,部数情報!A:J,10,0)))),"")</f>
        <v>500</v>
      </c>
      <c r="K40" s="187" t="s">
        <v>9272</v>
      </c>
      <c r="L40" s="205" t="s">
        <v>9273</v>
      </c>
      <c r="M40" s="206"/>
      <c r="S40">
        <f>エリア一覧!J40-VLOOKUP(エリア一覧!F40,部数情報!A:Q,17,0)</f>
        <v>0</v>
      </c>
      <c r="V40">
        <f t="shared" si="0"/>
        <v>500</v>
      </c>
      <c r="W40">
        <f>IFERROR(VLOOKUP($F40,部数情報!A:J,10,0),0)</f>
        <v>500</v>
      </c>
    </row>
    <row r="41" spans="2:23">
      <c r="B41" s="15">
        <f>部数情報!C2372</f>
        <v>2371</v>
      </c>
      <c r="C41" s="16">
        <f>部数情報!B2372</f>
        <v>36</v>
      </c>
      <c r="D41" s="16" t="str">
        <f>部数情報!E2372</f>
        <v>八柱・五香</v>
      </c>
      <c r="E41" s="16" t="str">
        <f>部数情報!F2372</f>
        <v>五香</v>
      </c>
      <c r="F41" s="16" t="str">
        <f>部数情報!A2372</f>
        <v>061088</v>
      </c>
      <c r="G41" s="16" t="str">
        <f>部数情報!G2372</f>
        <v>五香西3・4</v>
      </c>
      <c r="H41" s="16" t="str">
        <f>部数情報!H2372</f>
        <v>松戸</v>
      </c>
      <c r="I41" s="16" t="str">
        <f>部数情報!I2372</f>
        <v>松戸市</v>
      </c>
      <c r="J41" s="189">
        <f>IFERROR(IF($I$7="併配",VLOOKUP($F41,部数情報!A:K,11,0),IF($I$7="併配&amp;選挙",VLOOKUP($F41,部数情報!A:L,12,0),IF($I$7="選挙",VLOOKUP($F41,部数情報!A:M,13,0),VLOOKUP($F41,部数情報!A:J,10,0)))),"")</f>
        <v>400</v>
      </c>
      <c r="K41" s="187" t="s">
        <v>9272</v>
      </c>
      <c r="L41" s="205" t="s">
        <v>9273</v>
      </c>
      <c r="M41" s="206"/>
      <c r="S41">
        <f>エリア一覧!J41-VLOOKUP(エリア一覧!F41,部数情報!A:Q,17,0)</f>
        <v>0</v>
      </c>
      <c r="V41">
        <f t="shared" si="0"/>
        <v>400</v>
      </c>
      <c r="W41">
        <f>IFERROR(VLOOKUP($F41,部数情報!A:J,10,0),0)</f>
        <v>400</v>
      </c>
    </row>
    <row r="42" spans="2:23">
      <c r="B42" s="15">
        <f>部数情報!C2373</f>
        <v>2372</v>
      </c>
      <c r="C42" s="16">
        <f>部数情報!B2373</f>
        <v>36</v>
      </c>
      <c r="D42" s="16" t="str">
        <f>部数情報!E2373</f>
        <v>八柱・五香</v>
      </c>
      <c r="E42" s="16" t="str">
        <f>部数情報!F2373</f>
        <v>五香</v>
      </c>
      <c r="F42" s="16" t="str">
        <f>部数情報!A2373</f>
        <v>061018</v>
      </c>
      <c r="G42" s="16" t="str">
        <f>部数情報!G2373</f>
        <v>五香南1</v>
      </c>
      <c r="H42" s="16" t="str">
        <f>部数情報!H2373</f>
        <v>松戸</v>
      </c>
      <c r="I42" s="16" t="str">
        <f>部数情報!I2373</f>
        <v>松戸市</v>
      </c>
      <c r="J42" s="189">
        <f>IFERROR(IF($I$7="併配",VLOOKUP($F42,部数情報!A:K,11,0),IF($I$7="併配&amp;選挙",VLOOKUP($F42,部数情報!A:L,12,0),IF($I$7="選挙",VLOOKUP($F42,部数情報!A:M,13,0),VLOOKUP($F42,部数情報!A:J,10,0)))),"")</f>
        <v>390</v>
      </c>
      <c r="K42" s="187" t="s">
        <v>9272</v>
      </c>
      <c r="L42" s="205" t="s">
        <v>9273</v>
      </c>
      <c r="M42" s="206"/>
      <c r="S42">
        <f>エリア一覧!J42-VLOOKUP(エリア一覧!F42,部数情報!A:Q,17,0)</f>
        <v>0</v>
      </c>
      <c r="V42">
        <f t="shared" si="0"/>
        <v>390</v>
      </c>
      <c r="W42">
        <f>IFERROR(VLOOKUP($F42,部数情報!A:J,10,0),0)</f>
        <v>390</v>
      </c>
    </row>
    <row r="43" spans="2:23">
      <c r="B43" s="15">
        <f>部数情報!C2374</f>
        <v>2373</v>
      </c>
      <c r="C43" s="16">
        <f>部数情報!B2374</f>
        <v>36</v>
      </c>
      <c r="D43" s="16" t="str">
        <f>部数情報!E2374</f>
        <v>八柱・五香</v>
      </c>
      <c r="E43" s="16" t="str">
        <f>部数情報!F2374</f>
        <v>五香</v>
      </c>
      <c r="F43" s="16" t="str">
        <f>部数情報!A2374</f>
        <v>061019</v>
      </c>
      <c r="G43" s="16" t="str">
        <f>部数情報!G2374</f>
        <v>五香南2</v>
      </c>
      <c r="H43" s="16" t="str">
        <f>部数情報!H2374</f>
        <v>松戸</v>
      </c>
      <c r="I43" s="16" t="str">
        <f>部数情報!I2374</f>
        <v>松戸市</v>
      </c>
      <c r="J43" s="189">
        <f>IFERROR(IF($I$7="併配",VLOOKUP($F43,部数情報!A:K,11,0),IF($I$7="併配&amp;選挙",VLOOKUP($F43,部数情報!A:L,12,0),IF($I$7="選挙",VLOOKUP($F43,部数情報!A:M,13,0),VLOOKUP($F43,部数情報!A:J,10,0)))),"")</f>
        <v>870</v>
      </c>
      <c r="K43" s="187" t="s">
        <v>9272</v>
      </c>
      <c r="L43" s="205" t="s">
        <v>9273</v>
      </c>
      <c r="M43" s="206"/>
      <c r="S43">
        <f>エリア一覧!J43-VLOOKUP(エリア一覧!F43,部数情報!A:Q,17,0)</f>
        <v>0</v>
      </c>
      <c r="V43">
        <f t="shared" si="0"/>
        <v>870</v>
      </c>
      <c r="W43">
        <f>IFERROR(VLOOKUP($F43,部数情報!A:J,10,0),0)</f>
        <v>870</v>
      </c>
    </row>
    <row r="44" spans="2:23">
      <c r="B44" s="15">
        <f>部数情報!C2375</f>
        <v>2374</v>
      </c>
      <c r="C44" s="16">
        <f>部数情報!B2375</f>
        <v>36</v>
      </c>
      <c r="D44" s="16" t="str">
        <f>部数情報!E2375</f>
        <v>八柱・五香</v>
      </c>
      <c r="E44" s="16" t="str">
        <f>部数情報!F2375</f>
        <v>五香</v>
      </c>
      <c r="F44" s="16" t="str">
        <f>部数情報!A2375</f>
        <v>061020</v>
      </c>
      <c r="G44" s="16" t="str">
        <f>部数情報!G2375</f>
        <v>五香南3</v>
      </c>
      <c r="H44" s="16" t="str">
        <f>部数情報!H2375</f>
        <v>松戸</v>
      </c>
      <c r="I44" s="16" t="str">
        <f>部数情報!I2375</f>
        <v>松戸市</v>
      </c>
      <c r="J44" s="189">
        <f>IFERROR(IF($I$7="併配",VLOOKUP($F44,部数情報!A:K,11,0),IF($I$7="併配&amp;選挙",VLOOKUP($F44,部数情報!A:L,12,0),IF($I$7="選挙",VLOOKUP($F44,部数情報!A:M,13,0),VLOOKUP($F44,部数情報!A:J,10,0)))),"")</f>
        <v>490</v>
      </c>
      <c r="K44" s="187" t="s">
        <v>9272</v>
      </c>
      <c r="L44" s="205" t="s">
        <v>9273</v>
      </c>
      <c r="M44" s="206"/>
      <c r="S44">
        <f>エリア一覧!J44-VLOOKUP(エリア一覧!F44,部数情報!A:Q,17,0)</f>
        <v>0</v>
      </c>
      <c r="V44">
        <f t="shared" si="0"/>
        <v>490</v>
      </c>
      <c r="W44">
        <f>IFERROR(VLOOKUP($F44,部数情報!A:J,10,0),0)</f>
        <v>490</v>
      </c>
    </row>
    <row r="45" spans="2:23">
      <c r="B45" s="15">
        <f>部数情報!C2376</f>
        <v>2375</v>
      </c>
      <c r="C45" s="16">
        <f>部数情報!B2376</f>
        <v>36</v>
      </c>
      <c r="D45" s="16" t="str">
        <f>部数情報!E2376</f>
        <v>八柱・五香</v>
      </c>
      <c r="E45" s="16" t="str">
        <f>部数情報!F2376</f>
        <v>常盤平</v>
      </c>
      <c r="F45" s="16" t="str">
        <f>部数情報!A2376</f>
        <v>061021</v>
      </c>
      <c r="G45" s="16" t="str">
        <f>部数情報!G2376</f>
        <v>常盤平1</v>
      </c>
      <c r="H45" s="16" t="str">
        <f>部数情報!H2376</f>
        <v>松戸</v>
      </c>
      <c r="I45" s="16" t="str">
        <f>部数情報!I2376</f>
        <v>松戸市</v>
      </c>
      <c r="J45" s="189">
        <f>IFERROR(IF($I$7="併配",VLOOKUP($F45,部数情報!A:K,11,0),IF($I$7="併配&amp;選挙",VLOOKUP($F45,部数情報!A:L,12,0),IF($I$7="選挙",VLOOKUP($F45,部数情報!A:M,13,0),VLOOKUP($F45,部数情報!A:J,10,0)))),"")</f>
        <v>475</v>
      </c>
      <c r="K45" s="187" t="s">
        <v>9272</v>
      </c>
      <c r="L45" s="205" t="s">
        <v>9273</v>
      </c>
      <c r="M45" s="206"/>
      <c r="S45">
        <f>エリア一覧!J45-VLOOKUP(エリア一覧!F45,部数情報!A:Q,17,0)</f>
        <v>0</v>
      </c>
      <c r="V45">
        <f t="shared" si="0"/>
        <v>475</v>
      </c>
      <c r="W45">
        <f>IFERROR(VLOOKUP($F45,部数情報!A:J,10,0),0)</f>
        <v>475</v>
      </c>
    </row>
    <row r="46" spans="2:23">
      <c r="B46" s="15">
        <f>部数情報!C2377</f>
        <v>2376</v>
      </c>
      <c r="C46" s="16">
        <f>部数情報!B2377</f>
        <v>36</v>
      </c>
      <c r="D46" s="16" t="str">
        <f>部数情報!E2377</f>
        <v>八柱・五香</v>
      </c>
      <c r="E46" s="16" t="str">
        <f>部数情報!F2377</f>
        <v>常盤平</v>
      </c>
      <c r="F46" s="16" t="str">
        <f>部数情報!A2377</f>
        <v>061022</v>
      </c>
      <c r="G46" s="16" t="str">
        <f>部数情報!G2377</f>
        <v>常盤平2A</v>
      </c>
      <c r="H46" s="16" t="str">
        <f>部数情報!H2377</f>
        <v>松戸</v>
      </c>
      <c r="I46" s="16" t="str">
        <f>部数情報!I2377</f>
        <v>松戸市</v>
      </c>
      <c r="J46" s="189">
        <f>IFERROR(IF($I$7="併配",VLOOKUP($F46,部数情報!A:K,11,0),IF($I$7="併配&amp;選挙",VLOOKUP($F46,部数情報!A:L,12,0),IF($I$7="選挙",VLOOKUP($F46,部数情報!A:M,13,0),VLOOKUP($F46,部数情報!A:J,10,0)))),"")</f>
        <v>870</v>
      </c>
      <c r="K46" s="187" t="s">
        <v>9272</v>
      </c>
      <c r="L46" s="205" t="s">
        <v>9273</v>
      </c>
      <c r="M46" s="206"/>
      <c r="S46">
        <f>エリア一覧!J46-VLOOKUP(エリア一覧!F46,部数情報!A:Q,17,0)</f>
        <v>0</v>
      </c>
      <c r="V46">
        <f t="shared" si="0"/>
        <v>870</v>
      </c>
      <c r="W46">
        <f>IFERROR(VLOOKUP($F46,部数情報!A:J,10,0),0)</f>
        <v>870</v>
      </c>
    </row>
    <row r="47" spans="2:23">
      <c r="B47" s="15">
        <f>部数情報!C2378</f>
        <v>2377</v>
      </c>
      <c r="C47" s="16">
        <f>部数情報!B2378</f>
        <v>36</v>
      </c>
      <c r="D47" s="16" t="str">
        <f>部数情報!E2378</f>
        <v>八柱・五香</v>
      </c>
      <c r="E47" s="16" t="str">
        <f>部数情報!F2378</f>
        <v>常盤平</v>
      </c>
      <c r="F47" s="16" t="str">
        <f>部数情報!A2378</f>
        <v>061023</v>
      </c>
      <c r="G47" s="16" t="str">
        <f>部数情報!G2378</f>
        <v>常盤平2B</v>
      </c>
      <c r="H47" s="16" t="str">
        <f>部数情報!H2378</f>
        <v>松戸</v>
      </c>
      <c r="I47" s="16" t="str">
        <f>部数情報!I2378</f>
        <v>松戸市</v>
      </c>
      <c r="J47" s="189">
        <f>IFERROR(IF($I$7="併配",VLOOKUP($F47,部数情報!A:K,11,0),IF($I$7="併配&amp;選挙",VLOOKUP($F47,部数情報!A:L,12,0),IF($I$7="選挙",VLOOKUP($F47,部数情報!A:M,13,0),VLOOKUP($F47,部数情報!A:J,10,0)))),"")</f>
        <v>485</v>
      </c>
      <c r="K47" s="187" t="s">
        <v>9272</v>
      </c>
      <c r="L47" s="205" t="s">
        <v>9273</v>
      </c>
      <c r="M47" s="206"/>
      <c r="S47">
        <f>エリア一覧!J47-VLOOKUP(エリア一覧!F47,部数情報!A:Q,17,0)</f>
        <v>0</v>
      </c>
      <c r="V47">
        <f t="shared" si="0"/>
        <v>485</v>
      </c>
      <c r="W47">
        <f>IFERROR(VLOOKUP($F47,部数情報!A:J,10,0),0)</f>
        <v>485</v>
      </c>
    </row>
    <row r="48" spans="2:23">
      <c r="B48" s="15">
        <f>部数情報!C2379</f>
        <v>2378</v>
      </c>
      <c r="C48" s="16">
        <f>部数情報!B2379</f>
        <v>36</v>
      </c>
      <c r="D48" s="16" t="str">
        <f>部数情報!E2379</f>
        <v>八柱・五香</v>
      </c>
      <c r="E48" s="16" t="str">
        <f>部数情報!F2379</f>
        <v>常盤平</v>
      </c>
      <c r="F48" s="16" t="str">
        <f>部数情報!A2379</f>
        <v>061024</v>
      </c>
      <c r="G48" s="16" t="str">
        <f>部数情報!G2379</f>
        <v>常盤平2C</v>
      </c>
      <c r="H48" s="16" t="str">
        <f>部数情報!H2379</f>
        <v>松戸</v>
      </c>
      <c r="I48" s="16" t="str">
        <f>部数情報!I2379</f>
        <v>松戸市</v>
      </c>
      <c r="J48" s="189">
        <f>IFERROR(IF($I$7="併配",VLOOKUP($F48,部数情報!A:K,11,0),IF($I$7="併配&amp;選挙",VLOOKUP($F48,部数情報!A:L,12,0),IF($I$7="選挙",VLOOKUP($F48,部数情報!A:M,13,0),VLOOKUP($F48,部数情報!A:J,10,0)))),"")</f>
        <v>670</v>
      </c>
      <c r="K48" s="187" t="s">
        <v>9272</v>
      </c>
      <c r="L48" s="205" t="s">
        <v>9273</v>
      </c>
      <c r="M48" s="206"/>
      <c r="S48">
        <f>エリア一覧!J48-VLOOKUP(エリア一覧!F48,部数情報!A:Q,17,0)</f>
        <v>0</v>
      </c>
      <c r="V48">
        <f t="shared" si="0"/>
        <v>670</v>
      </c>
      <c r="W48">
        <f>IFERROR(VLOOKUP($F48,部数情報!A:J,10,0),0)</f>
        <v>670</v>
      </c>
    </row>
    <row r="49" spans="2:23">
      <c r="B49" s="15">
        <f>部数情報!C2380</f>
        <v>2379</v>
      </c>
      <c r="C49" s="16">
        <f>部数情報!B2380</f>
        <v>36</v>
      </c>
      <c r="D49" s="16" t="str">
        <f>部数情報!E2380</f>
        <v>八柱・五香</v>
      </c>
      <c r="E49" s="16" t="str">
        <f>部数情報!F2380</f>
        <v>常盤平</v>
      </c>
      <c r="F49" s="16" t="str">
        <f>部数情報!A2380</f>
        <v>061025</v>
      </c>
      <c r="G49" s="16" t="str">
        <f>部数情報!G2380</f>
        <v>常盤平3A</v>
      </c>
      <c r="H49" s="16" t="str">
        <f>部数情報!H2380</f>
        <v>松戸</v>
      </c>
      <c r="I49" s="16" t="str">
        <f>部数情報!I2380</f>
        <v>松戸市</v>
      </c>
      <c r="J49" s="189">
        <f>IFERROR(IF($I$7="併配",VLOOKUP($F49,部数情報!A:K,11,0),IF($I$7="併配&amp;選挙",VLOOKUP($F49,部数情報!A:L,12,0),IF($I$7="選挙",VLOOKUP($F49,部数情報!A:M,13,0),VLOOKUP($F49,部数情報!A:J,10,0)))),"")</f>
        <v>480</v>
      </c>
      <c r="K49" s="187" t="s">
        <v>9272</v>
      </c>
      <c r="L49" s="205" t="s">
        <v>9273</v>
      </c>
      <c r="M49" s="206"/>
      <c r="S49">
        <f>エリア一覧!J49-VLOOKUP(エリア一覧!F49,部数情報!A:Q,17,0)</f>
        <v>0</v>
      </c>
      <c r="V49">
        <f t="shared" si="0"/>
        <v>480</v>
      </c>
      <c r="W49">
        <f>IFERROR(VLOOKUP($F49,部数情報!A:J,10,0),0)</f>
        <v>480</v>
      </c>
    </row>
    <row r="50" spans="2:23">
      <c r="B50" s="15">
        <f>部数情報!C2381</f>
        <v>2380</v>
      </c>
      <c r="C50" s="16">
        <f>部数情報!B2381</f>
        <v>36</v>
      </c>
      <c r="D50" s="16" t="str">
        <f>部数情報!E2381</f>
        <v>八柱・五香</v>
      </c>
      <c r="E50" s="16" t="str">
        <f>部数情報!F2381</f>
        <v>常盤平</v>
      </c>
      <c r="F50" s="16" t="str">
        <f>部数情報!A2381</f>
        <v>061026</v>
      </c>
      <c r="G50" s="16" t="str">
        <f>部数情報!G2381</f>
        <v>常盤平3B</v>
      </c>
      <c r="H50" s="16" t="str">
        <f>部数情報!H2381</f>
        <v>松戸</v>
      </c>
      <c r="I50" s="16" t="str">
        <f>部数情報!I2381</f>
        <v>松戸市</v>
      </c>
      <c r="J50" s="189">
        <f>IFERROR(IF($I$7="併配",VLOOKUP($F50,部数情報!A:K,11,0),IF($I$7="併配&amp;選挙",VLOOKUP($F50,部数情報!A:L,12,0),IF($I$7="選挙",VLOOKUP($F50,部数情報!A:M,13,0),VLOOKUP($F50,部数情報!A:J,10,0)))),"")</f>
        <v>720</v>
      </c>
      <c r="K50" s="187" t="s">
        <v>9272</v>
      </c>
      <c r="L50" s="205" t="s">
        <v>9273</v>
      </c>
      <c r="M50" s="206"/>
      <c r="S50">
        <f>エリア一覧!J50-VLOOKUP(エリア一覧!F50,部数情報!A:Q,17,0)</f>
        <v>0</v>
      </c>
      <c r="V50">
        <f t="shared" si="0"/>
        <v>720</v>
      </c>
      <c r="W50">
        <f>IFERROR(VLOOKUP($F50,部数情報!A:J,10,0),0)</f>
        <v>720</v>
      </c>
    </row>
    <row r="51" spans="2:23">
      <c r="B51" s="15">
        <f>部数情報!C2382</f>
        <v>2381</v>
      </c>
      <c r="C51" s="16">
        <f>部数情報!B2382</f>
        <v>36</v>
      </c>
      <c r="D51" s="16" t="str">
        <f>部数情報!E2382</f>
        <v>八柱・五香</v>
      </c>
      <c r="E51" s="16" t="str">
        <f>部数情報!F2382</f>
        <v>常盤平</v>
      </c>
      <c r="F51" s="16" t="str">
        <f>部数情報!A2382</f>
        <v>061027</v>
      </c>
      <c r="G51" s="16" t="str">
        <f>部数情報!G2382</f>
        <v>常盤平3C</v>
      </c>
      <c r="H51" s="16" t="str">
        <f>部数情報!H2382</f>
        <v>松戸</v>
      </c>
      <c r="I51" s="16" t="str">
        <f>部数情報!I2382</f>
        <v>松戸市</v>
      </c>
      <c r="J51" s="189">
        <f>IFERROR(IF($I$7="併配",VLOOKUP($F51,部数情報!A:K,11,0),IF($I$7="併配&amp;選挙",VLOOKUP($F51,部数情報!A:L,12,0),IF($I$7="選挙",VLOOKUP($F51,部数情報!A:M,13,0),VLOOKUP($F51,部数情報!A:J,10,0)))),"")</f>
        <v>550</v>
      </c>
      <c r="K51" s="187" t="s">
        <v>9272</v>
      </c>
      <c r="L51" s="205" t="s">
        <v>9273</v>
      </c>
      <c r="M51" s="206"/>
      <c r="S51">
        <f>エリア一覧!J51-VLOOKUP(エリア一覧!F51,部数情報!A:Q,17,0)</f>
        <v>0</v>
      </c>
      <c r="V51">
        <f t="shared" si="0"/>
        <v>550</v>
      </c>
      <c r="W51">
        <f>IFERROR(VLOOKUP($F51,部数情報!A:J,10,0),0)</f>
        <v>550</v>
      </c>
    </row>
    <row r="52" spans="2:23">
      <c r="B52" s="15">
        <f>部数情報!C2383</f>
        <v>2382</v>
      </c>
      <c r="C52" s="16">
        <f>部数情報!B2383</f>
        <v>36</v>
      </c>
      <c r="D52" s="16" t="str">
        <f>部数情報!E2383</f>
        <v>八柱・五香</v>
      </c>
      <c r="E52" s="16" t="str">
        <f>部数情報!F2383</f>
        <v>常盤平</v>
      </c>
      <c r="F52" s="16" t="str">
        <f>部数情報!A2383</f>
        <v>061089</v>
      </c>
      <c r="G52" s="16" t="str">
        <f>部数情報!G2383</f>
        <v>常盤平3D</v>
      </c>
      <c r="H52" s="16" t="str">
        <f>部数情報!H2383</f>
        <v>松戸</v>
      </c>
      <c r="I52" s="16" t="str">
        <f>部数情報!I2383</f>
        <v>松戸市</v>
      </c>
      <c r="J52" s="189">
        <f>IFERROR(IF($I$7="併配",VLOOKUP($F52,部数情報!A:K,11,0),IF($I$7="併配&amp;選挙",VLOOKUP($F52,部数情報!A:L,12,0),IF($I$7="選挙",VLOOKUP($F52,部数情報!A:M,13,0),VLOOKUP($F52,部数情報!A:J,10,0)))),"")</f>
        <v>300</v>
      </c>
      <c r="K52" s="187" t="s">
        <v>9272</v>
      </c>
      <c r="L52" s="205" t="s">
        <v>9273</v>
      </c>
      <c r="M52" s="206"/>
      <c r="S52">
        <f>エリア一覧!J52-VLOOKUP(エリア一覧!F52,部数情報!A:Q,17,0)</f>
        <v>0</v>
      </c>
      <c r="V52">
        <f t="shared" si="0"/>
        <v>300</v>
      </c>
      <c r="W52">
        <f>IFERROR(VLOOKUP($F52,部数情報!A:J,10,0),0)</f>
        <v>300</v>
      </c>
    </row>
    <row r="53" spans="2:23">
      <c r="B53" s="15">
        <f>部数情報!C2384</f>
        <v>2383</v>
      </c>
      <c r="C53" s="16">
        <f>部数情報!B2384</f>
        <v>36</v>
      </c>
      <c r="D53" s="16" t="str">
        <f>部数情報!E2384</f>
        <v>八柱・五香</v>
      </c>
      <c r="E53" s="16" t="str">
        <f>部数情報!F2384</f>
        <v>常盤平</v>
      </c>
      <c r="F53" s="16" t="str">
        <f>部数情報!A2384</f>
        <v>061093</v>
      </c>
      <c r="G53" s="16" t="str">
        <f>部数情報!G2384</f>
        <v>常盤平3E</v>
      </c>
      <c r="H53" s="16" t="str">
        <f>部数情報!H2384</f>
        <v>松戸</v>
      </c>
      <c r="I53" s="16" t="str">
        <f>部数情報!I2384</f>
        <v>松戸市</v>
      </c>
      <c r="J53" s="189">
        <f>IFERROR(IF($I$7="併配",VLOOKUP($F53,部数情報!A:K,11,0),IF($I$7="併配&amp;選挙",VLOOKUP($F53,部数情報!A:L,12,0),IF($I$7="選挙",VLOOKUP($F53,部数情報!A:M,13,0),VLOOKUP($F53,部数情報!A:J,10,0)))),"")</f>
        <v>580</v>
      </c>
      <c r="K53" s="187" t="s">
        <v>9272</v>
      </c>
      <c r="L53" s="205" t="s">
        <v>9273</v>
      </c>
      <c r="M53" s="206"/>
      <c r="S53">
        <f>エリア一覧!J53-VLOOKUP(エリア一覧!F53,部数情報!A:Q,17,0)</f>
        <v>0</v>
      </c>
      <c r="V53">
        <f t="shared" si="0"/>
        <v>580</v>
      </c>
      <c r="W53">
        <f>IFERROR(VLOOKUP($F53,部数情報!A:J,10,0),0)</f>
        <v>580</v>
      </c>
    </row>
    <row r="54" spans="2:23">
      <c r="B54" s="15">
        <f>部数情報!C2385</f>
        <v>2384</v>
      </c>
      <c r="C54" s="16">
        <f>部数情報!B2385</f>
        <v>36</v>
      </c>
      <c r="D54" s="16" t="str">
        <f>部数情報!E2385</f>
        <v>八柱・五香</v>
      </c>
      <c r="E54" s="16" t="str">
        <f>部数情報!F2385</f>
        <v>常盤平</v>
      </c>
      <c r="F54" s="16" t="str">
        <f>部数情報!A2385</f>
        <v>061028</v>
      </c>
      <c r="G54" s="16" t="str">
        <f>部数情報!G2385</f>
        <v>常盤平4A</v>
      </c>
      <c r="H54" s="16" t="str">
        <f>部数情報!H2385</f>
        <v>松戸</v>
      </c>
      <c r="I54" s="16" t="str">
        <f>部数情報!I2385</f>
        <v>松戸市</v>
      </c>
      <c r="J54" s="189">
        <f>IFERROR(IF($I$7="併配",VLOOKUP($F54,部数情報!A:K,11,0),IF($I$7="併配&amp;選挙",VLOOKUP($F54,部数情報!A:L,12,0),IF($I$7="選挙",VLOOKUP($F54,部数情報!A:M,13,0),VLOOKUP($F54,部数情報!A:J,10,0)))),"")</f>
        <v>870</v>
      </c>
      <c r="K54" s="187" t="s">
        <v>9272</v>
      </c>
      <c r="L54" s="205" t="s">
        <v>9273</v>
      </c>
      <c r="M54" s="206"/>
      <c r="S54">
        <f>エリア一覧!J54-VLOOKUP(エリア一覧!F54,部数情報!A:Q,17,0)</f>
        <v>0</v>
      </c>
      <c r="V54">
        <f t="shared" si="0"/>
        <v>870</v>
      </c>
      <c r="W54">
        <f>IFERROR(VLOOKUP($F54,部数情報!A:J,10,0),0)</f>
        <v>870</v>
      </c>
    </row>
    <row r="55" spans="2:23">
      <c r="B55" s="15">
        <f>部数情報!C2386</f>
        <v>2385</v>
      </c>
      <c r="C55" s="16">
        <f>部数情報!B2386</f>
        <v>36</v>
      </c>
      <c r="D55" s="16" t="str">
        <f>部数情報!E2386</f>
        <v>八柱・五香</v>
      </c>
      <c r="E55" s="16" t="str">
        <f>部数情報!F2386</f>
        <v>常盤平</v>
      </c>
      <c r="F55" s="16" t="str">
        <f>部数情報!A2386</f>
        <v>061029</v>
      </c>
      <c r="G55" s="16" t="str">
        <f>部数情報!G2386</f>
        <v>常盤平4B</v>
      </c>
      <c r="H55" s="16" t="str">
        <f>部数情報!H2386</f>
        <v>松戸</v>
      </c>
      <c r="I55" s="16" t="str">
        <f>部数情報!I2386</f>
        <v>松戸市</v>
      </c>
      <c r="J55" s="189">
        <f>IFERROR(IF($I$7="併配",VLOOKUP($F55,部数情報!A:K,11,0),IF($I$7="併配&amp;選挙",VLOOKUP($F55,部数情報!A:L,12,0),IF($I$7="選挙",VLOOKUP($F55,部数情報!A:M,13,0),VLOOKUP($F55,部数情報!A:J,10,0)))),"")</f>
        <v>820</v>
      </c>
      <c r="K55" s="187" t="s">
        <v>9272</v>
      </c>
      <c r="L55" s="205" t="s">
        <v>9273</v>
      </c>
      <c r="M55" s="206"/>
      <c r="S55">
        <f>エリア一覧!J55-VLOOKUP(エリア一覧!F55,部数情報!A:Q,17,0)</f>
        <v>0</v>
      </c>
      <c r="V55">
        <f t="shared" si="0"/>
        <v>820</v>
      </c>
      <c r="W55">
        <f>IFERROR(VLOOKUP($F55,部数情報!A:J,10,0),0)</f>
        <v>820</v>
      </c>
    </row>
    <row r="56" spans="2:23">
      <c r="B56" s="15">
        <f>部数情報!C2387</f>
        <v>2386</v>
      </c>
      <c r="C56" s="16">
        <f>部数情報!B2387</f>
        <v>36</v>
      </c>
      <c r="D56" s="16" t="str">
        <f>部数情報!E2387</f>
        <v>八柱・五香</v>
      </c>
      <c r="E56" s="16" t="str">
        <f>部数情報!F2387</f>
        <v>常盤平</v>
      </c>
      <c r="F56" s="16" t="str">
        <f>部数情報!A2387</f>
        <v>061030</v>
      </c>
      <c r="G56" s="16" t="str">
        <f>部数情報!G2387</f>
        <v>常盤平4C</v>
      </c>
      <c r="H56" s="16" t="str">
        <f>部数情報!H2387</f>
        <v>松戸</v>
      </c>
      <c r="I56" s="16" t="str">
        <f>部数情報!I2387</f>
        <v>松戸市</v>
      </c>
      <c r="J56" s="189">
        <f>IFERROR(IF($I$7="併配",VLOOKUP($F56,部数情報!A:K,11,0),IF($I$7="併配&amp;選挙",VLOOKUP($F56,部数情報!A:L,12,0),IF($I$7="選挙",VLOOKUP($F56,部数情報!A:M,13,0),VLOOKUP($F56,部数情報!A:J,10,0)))),"")</f>
        <v>575</v>
      </c>
      <c r="K56" s="187" t="s">
        <v>9272</v>
      </c>
      <c r="L56" s="205" t="s">
        <v>9273</v>
      </c>
      <c r="M56" s="206"/>
      <c r="S56">
        <f>エリア一覧!J56-VLOOKUP(エリア一覧!F56,部数情報!A:Q,17,0)</f>
        <v>0</v>
      </c>
      <c r="V56">
        <f t="shared" si="0"/>
        <v>575</v>
      </c>
      <c r="W56">
        <f>IFERROR(VLOOKUP($F56,部数情報!A:J,10,0),0)</f>
        <v>575</v>
      </c>
    </row>
    <row r="57" spans="2:23">
      <c r="B57" s="15">
        <f>部数情報!C2388</f>
        <v>2387</v>
      </c>
      <c r="C57" s="16">
        <f>部数情報!B2388</f>
        <v>36</v>
      </c>
      <c r="D57" s="16" t="str">
        <f>部数情報!E2388</f>
        <v>八柱・五香</v>
      </c>
      <c r="E57" s="16" t="str">
        <f>部数情報!F2388</f>
        <v>常盤平</v>
      </c>
      <c r="F57" s="16" t="str">
        <f>部数情報!A2388</f>
        <v>061031</v>
      </c>
      <c r="G57" s="16" t="str">
        <f>部数情報!G2388</f>
        <v>常盤平5A</v>
      </c>
      <c r="H57" s="16" t="str">
        <f>部数情報!H2388</f>
        <v>松戸</v>
      </c>
      <c r="I57" s="16" t="str">
        <f>部数情報!I2388</f>
        <v>松戸市</v>
      </c>
      <c r="J57" s="189">
        <f>IFERROR(IF($I$7="併配",VLOOKUP($F57,部数情報!A:K,11,0),IF($I$7="併配&amp;選挙",VLOOKUP($F57,部数情報!A:L,12,0),IF($I$7="選挙",VLOOKUP($F57,部数情報!A:M,13,0),VLOOKUP($F57,部数情報!A:J,10,0)))),"")</f>
        <v>480</v>
      </c>
      <c r="K57" s="187" t="s">
        <v>9272</v>
      </c>
      <c r="L57" s="205" t="s">
        <v>9273</v>
      </c>
      <c r="M57" s="206"/>
      <c r="S57">
        <f>エリア一覧!J57-VLOOKUP(エリア一覧!F57,部数情報!A:Q,17,0)</f>
        <v>0</v>
      </c>
      <c r="V57">
        <f t="shared" si="0"/>
        <v>480</v>
      </c>
      <c r="W57">
        <f>IFERROR(VLOOKUP($F57,部数情報!A:J,10,0),0)</f>
        <v>480</v>
      </c>
    </row>
    <row r="58" spans="2:23">
      <c r="B58" s="15">
        <f>部数情報!C2389</f>
        <v>2388</v>
      </c>
      <c r="C58" s="16">
        <f>部数情報!B2389</f>
        <v>36</v>
      </c>
      <c r="D58" s="16" t="str">
        <f>部数情報!E2389</f>
        <v>八柱・五香</v>
      </c>
      <c r="E58" s="16" t="str">
        <f>部数情報!F2389</f>
        <v>常盤平</v>
      </c>
      <c r="F58" s="16" t="str">
        <f>部数情報!A2389</f>
        <v>061032</v>
      </c>
      <c r="G58" s="16" t="str">
        <f>部数情報!G2389</f>
        <v>常盤平5・6</v>
      </c>
      <c r="H58" s="16" t="str">
        <f>部数情報!H2389</f>
        <v>松戸</v>
      </c>
      <c r="I58" s="16" t="str">
        <f>部数情報!I2389</f>
        <v>松戸市</v>
      </c>
      <c r="J58" s="189">
        <f>IFERROR(IF($I$7="併配",VLOOKUP($F58,部数情報!A:K,11,0),IF($I$7="併配&amp;選挙",VLOOKUP($F58,部数情報!A:L,12,0),IF($I$7="選挙",VLOOKUP($F58,部数情報!A:M,13,0),VLOOKUP($F58,部数情報!A:J,10,0)))),"")</f>
        <v>340</v>
      </c>
      <c r="K58" s="187" t="s">
        <v>9272</v>
      </c>
      <c r="L58" s="205" t="s">
        <v>9273</v>
      </c>
      <c r="M58" s="206"/>
      <c r="S58">
        <f>エリア一覧!J58-VLOOKUP(エリア一覧!F58,部数情報!A:Q,17,0)</f>
        <v>0</v>
      </c>
      <c r="V58">
        <f t="shared" si="0"/>
        <v>340</v>
      </c>
      <c r="W58">
        <f>IFERROR(VLOOKUP($F58,部数情報!A:J,10,0),0)</f>
        <v>340</v>
      </c>
    </row>
    <row r="59" spans="2:23">
      <c r="B59" s="15">
        <f>部数情報!C2390</f>
        <v>2389</v>
      </c>
      <c r="C59" s="16">
        <f>部数情報!B2390</f>
        <v>36</v>
      </c>
      <c r="D59" s="16" t="str">
        <f>部数情報!E2390</f>
        <v>八柱・五香</v>
      </c>
      <c r="E59" s="16" t="str">
        <f>部数情報!F2390</f>
        <v>常盤平</v>
      </c>
      <c r="F59" s="16" t="str">
        <f>部数情報!A2390</f>
        <v>061033</v>
      </c>
      <c r="G59" s="16" t="str">
        <f>部数情報!G2390</f>
        <v>常盤平6B</v>
      </c>
      <c r="H59" s="16" t="str">
        <f>部数情報!H2390</f>
        <v>松戸</v>
      </c>
      <c r="I59" s="16" t="str">
        <f>部数情報!I2390</f>
        <v>松戸市</v>
      </c>
      <c r="J59" s="189">
        <f>IFERROR(IF($I$7="併配",VLOOKUP($F59,部数情報!A:K,11,0),IF($I$7="併配&amp;選挙",VLOOKUP($F59,部数情報!A:L,12,0),IF($I$7="選挙",VLOOKUP($F59,部数情報!A:M,13,0),VLOOKUP($F59,部数情報!A:J,10,0)))),"")</f>
        <v>435</v>
      </c>
      <c r="K59" s="187" t="s">
        <v>9272</v>
      </c>
      <c r="L59" s="205" t="s">
        <v>9273</v>
      </c>
      <c r="M59" s="206"/>
      <c r="S59">
        <f>エリア一覧!J59-VLOOKUP(エリア一覧!F59,部数情報!A:Q,17,0)</f>
        <v>0</v>
      </c>
      <c r="V59">
        <f t="shared" si="0"/>
        <v>435</v>
      </c>
      <c r="W59">
        <f>IFERROR(VLOOKUP($F59,部数情報!A:J,10,0),0)</f>
        <v>435</v>
      </c>
    </row>
    <row r="60" spans="2:23">
      <c r="B60" s="15">
        <f>部数情報!C2391</f>
        <v>2390</v>
      </c>
      <c r="C60" s="16">
        <f>部数情報!B2391</f>
        <v>36</v>
      </c>
      <c r="D60" s="16" t="str">
        <f>部数情報!E2391</f>
        <v>八柱・五香</v>
      </c>
      <c r="E60" s="16" t="str">
        <f>部数情報!F2391</f>
        <v>常盤平</v>
      </c>
      <c r="F60" s="16" t="str">
        <f>部数情報!A2391</f>
        <v>061034</v>
      </c>
      <c r="G60" s="16" t="str">
        <f>部数情報!G2391</f>
        <v>常盤平7A</v>
      </c>
      <c r="H60" s="16" t="str">
        <f>部数情報!H2391</f>
        <v>松戸</v>
      </c>
      <c r="I60" s="16" t="str">
        <f>部数情報!I2391</f>
        <v>松戸市</v>
      </c>
      <c r="J60" s="189">
        <f>IFERROR(IF($I$7="併配",VLOOKUP($F60,部数情報!A:K,11,0),IF($I$7="併配&amp;選挙",VLOOKUP($F60,部数情報!A:L,12,0),IF($I$7="選挙",VLOOKUP($F60,部数情報!A:M,13,0),VLOOKUP($F60,部数情報!A:J,10,0)))),"")</f>
        <v>480</v>
      </c>
      <c r="K60" s="187" t="s">
        <v>9272</v>
      </c>
      <c r="L60" s="205" t="s">
        <v>9273</v>
      </c>
      <c r="M60" s="206"/>
      <c r="S60">
        <f>エリア一覧!J60-VLOOKUP(エリア一覧!F60,部数情報!A:Q,17,0)</f>
        <v>0</v>
      </c>
      <c r="V60">
        <f t="shared" si="0"/>
        <v>480</v>
      </c>
      <c r="W60">
        <f>IFERROR(VLOOKUP($F60,部数情報!A:J,10,0),0)</f>
        <v>480</v>
      </c>
    </row>
    <row r="61" spans="2:23">
      <c r="B61" s="15">
        <f>部数情報!C2392</f>
        <v>2391</v>
      </c>
      <c r="C61" s="16">
        <f>部数情報!B2392</f>
        <v>36</v>
      </c>
      <c r="D61" s="16" t="str">
        <f>部数情報!E2392</f>
        <v>八柱・五香</v>
      </c>
      <c r="E61" s="16" t="str">
        <f>部数情報!F2392</f>
        <v>常盤平</v>
      </c>
      <c r="F61" s="16" t="str">
        <f>部数情報!A2392</f>
        <v>061087</v>
      </c>
      <c r="G61" s="16" t="str">
        <f>部数情報!G2392</f>
        <v>常盤平7B</v>
      </c>
      <c r="H61" s="16" t="str">
        <f>部数情報!H2392</f>
        <v>松戸</v>
      </c>
      <c r="I61" s="16" t="str">
        <f>部数情報!I2392</f>
        <v>松戸市</v>
      </c>
      <c r="J61" s="189">
        <f>IFERROR(IF($I$7="併配",VLOOKUP($F61,部数情報!A:K,11,0),IF($I$7="併配&amp;選挙",VLOOKUP($F61,部数情報!A:L,12,0),IF($I$7="選挙",VLOOKUP($F61,部数情報!A:M,13,0),VLOOKUP($F61,部数情報!A:J,10,0)))),"")</f>
        <v>420</v>
      </c>
      <c r="K61" s="187" t="s">
        <v>9272</v>
      </c>
      <c r="L61" s="205" t="s">
        <v>9273</v>
      </c>
      <c r="M61" s="206"/>
      <c r="S61">
        <f>エリア一覧!J61-VLOOKUP(エリア一覧!F61,部数情報!A:Q,17,0)</f>
        <v>0</v>
      </c>
      <c r="V61">
        <f t="shared" si="0"/>
        <v>420</v>
      </c>
      <c r="W61">
        <f>IFERROR(VLOOKUP($F61,部数情報!A:J,10,0),0)</f>
        <v>420</v>
      </c>
    </row>
    <row r="62" spans="2:23">
      <c r="B62" s="15">
        <f>部数情報!C2393</f>
        <v>2392</v>
      </c>
      <c r="C62" s="16">
        <f>部数情報!B2393</f>
        <v>36</v>
      </c>
      <c r="D62" s="16" t="str">
        <f>部数情報!E2393</f>
        <v>八柱・五香</v>
      </c>
      <c r="E62" s="16" t="str">
        <f>部数情報!F2393</f>
        <v>常盤平</v>
      </c>
      <c r="F62" s="16" t="str">
        <f>部数情報!A2393</f>
        <v>061098</v>
      </c>
      <c r="G62" s="16" t="str">
        <f>部数情報!G2393</f>
        <v>常盤平7C</v>
      </c>
      <c r="H62" s="16" t="str">
        <f>部数情報!H2393</f>
        <v>松戸</v>
      </c>
      <c r="I62" s="16" t="str">
        <f>部数情報!I2393</f>
        <v>松戸市</v>
      </c>
      <c r="J62" s="189">
        <f>IFERROR(IF($I$7="併配",VLOOKUP($F62,部数情報!A:K,11,0),IF($I$7="併配&amp;選挙",VLOOKUP($F62,部数情報!A:L,12,0),IF($I$7="選挙",VLOOKUP($F62,部数情報!A:M,13,0),VLOOKUP($F62,部数情報!A:J,10,0)))),"")</f>
        <v>345</v>
      </c>
      <c r="K62" s="187" t="s">
        <v>9272</v>
      </c>
      <c r="L62" s="205" t="s">
        <v>9273</v>
      </c>
      <c r="M62" s="206"/>
      <c r="S62">
        <f>エリア一覧!J62-VLOOKUP(エリア一覧!F62,部数情報!A:Q,17,0)</f>
        <v>0</v>
      </c>
      <c r="V62">
        <f t="shared" si="0"/>
        <v>345</v>
      </c>
      <c r="W62">
        <f>IFERROR(VLOOKUP($F62,部数情報!A:J,10,0),0)</f>
        <v>345</v>
      </c>
    </row>
    <row r="63" spans="2:23">
      <c r="B63" s="15">
        <f>部数情報!C2394</f>
        <v>2393</v>
      </c>
      <c r="C63" s="16">
        <f>部数情報!B2394</f>
        <v>36</v>
      </c>
      <c r="D63" s="16" t="str">
        <f>部数情報!E2394</f>
        <v>八柱・五香</v>
      </c>
      <c r="E63" s="16" t="str">
        <f>部数情報!F2394</f>
        <v>常盤平</v>
      </c>
      <c r="F63" s="16" t="str">
        <f>部数情報!A2394</f>
        <v>061035</v>
      </c>
      <c r="G63" s="16" t="str">
        <f>部数情報!G2394</f>
        <v>常盤平　西窪町A</v>
      </c>
      <c r="H63" s="16" t="str">
        <f>部数情報!H2394</f>
        <v>松戸</v>
      </c>
      <c r="I63" s="16" t="str">
        <f>部数情報!I2394</f>
        <v>松戸市</v>
      </c>
      <c r="J63" s="189">
        <f>IFERROR(IF($I$7="併配",VLOOKUP($F63,部数情報!A:K,11,0),IF($I$7="併配&amp;選挙",VLOOKUP($F63,部数情報!A:L,12,0),IF($I$7="選挙",VLOOKUP($F63,部数情報!A:M,13,0),VLOOKUP($F63,部数情報!A:J,10,0)))),"")</f>
        <v>410</v>
      </c>
      <c r="K63" s="187" t="s">
        <v>9272</v>
      </c>
      <c r="L63" s="205" t="s">
        <v>9273</v>
      </c>
      <c r="M63" s="206"/>
      <c r="S63">
        <f>エリア一覧!J63-VLOOKUP(エリア一覧!F63,部数情報!A:Q,17,0)</f>
        <v>0</v>
      </c>
      <c r="V63">
        <f t="shared" si="0"/>
        <v>410</v>
      </c>
      <c r="W63">
        <f>IFERROR(VLOOKUP($F63,部数情報!A:J,10,0),0)</f>
        <v>410</v>
      </c>
    </row>
    <row r="64" spans="2:23">
      <c r="B64" s="15">
        <f>部数情報!C2395</f>
        <v>2394</v>
      </c>
      <c r="C64" s="16">
        <f>部数情報!B2395</f>
        <v>36</v>
      </c>
      <c r="D64" s="16" t="str">
        <f>部数情報!E2395</f>
        <v>八柱・五香</v>
      </c>
      <c r="E64" s="16" t="str">
        <f>部数情報!F2395</f>
        <v>常盤平</v>
      </c>
      <c r="F64" s="16" t="str">
        <f>部数情報!A2395</f>
        <v>061096</v>
      </c>
      <c r="G64" s="16" t="str">
        <f>部数情報!G2395</f>
        <v>常盤平　西窪町B</v>
      </c>
      <c r="H64" s="16" t="str">
        <f>部数情報!H2395</f>
        <v>松戸</v>
      </c>
      <c r="I64" s="16" t="str">
        <f>部数情報!I2395</f>
        <v>松戸市</v>
      </c>
      <c r="J64" s="189">
        <f>IFERROR(IF($I$7="併配",VLOOKUP($F64,部数情報!A:K,11,0),IF($I$7="併配&amp;選挙",VLOOKUP($F64,部数情報!A:L,12,0),IF($I$7="選挙",VLOOKUP($F64,部数情報!A:M,13,0),VLOOKUP($F64,部数情報!A:J,10,0)))),"")</f>
        <v>445</v>
      </c>
      <c r="K64" s="187" t="s">
        <v>9272</v>
      </c>
      <c r="L64" s="205" t="s">
        <v>9273</v>
      </c>
      <c r="M64" s="206"/>
      <c r="S64">
        <f>エリア一覧!J64-VLOOKUP(エリア一覧!F64,部数情報!A:Q,17,0)</f>
        <v>0</v>
      </c>
      <c r="V64">
        <f t="shared" si="0"/>
        <v>445</v>
      </c>
      <c r="W64">
        <f>IFERROR(VLOOKUP($F64,部数情報!A:J,10,0),0)</f>
        <v>445</v>
      </c>
    </row>
    <row r="65" spans="2:23">
      <c r="B65" s="15">
        <f>部数情報!C2396</f>
        <v>2395</v>
      </c>
      <c r="C65" s="16">
        <f>部数情報!B2396</f>
        <v>36</v>
      </c>
      <c r="D65" s="16" t="str">
        <f>部数情報!E2396</f>
        <v>八柱・五香</v>
      </c>
      <c r="E65" s="16" t="str">
        <f>部数情報!F2396</f>
        <v>常盤平</v>
      </c>
      <c r="F65" s="16" t="str">
        <f>部数情報!A2396</f>
        <v>061036</v>
      </c>
      <c r="G65" s="16" t="str">
        <f>部数情報!G2396</f>
        <v>常盤平　双葉町</v>
      </c>
      <c r="H65" s="16" t="str">
        <f>部数情報!H2396</f>
        <v>松戸</v>
      </c>
      <c r="I65" s="16" t="str">
        <f>部数情報!I2396</f>
        <v>松戸市</v>
      </c>
      <c r="J65" s="189">
        <f>IFERROR(IF($I$7="併配",VLOOKUP($F65,部数情報!A:K,11,0),IF($I$7="併配&amp;選挙",VLOOKUP($F65,部数情報!A:L,12,0),IF($I$7="選挙",VLOOKUP($F65,部数情報!A:M,13,0),VLOOKUP($F65,部数情報!A:J,10,0)))),"")</f>
        <v>570</v>
      </c>
      <c r="K65" s="187" t="s">
        <v>9272</v>
      </c>
      <c r="L65" s="205" t="s">
        <v>9273</v>
      </c>
      <c r="M65" s="206"/>
      <c r="S65">
        <f>エリア一覧!J65-VLOOKUP(エリア一覧!F65,部数情報!A:Q,17,0)</f>
        <v>0</v>
      </c>
      <c r="V65">
        <f t="shared" si="0"/>
        <v>570</v>
      </c>
      <c r="W65">
        <f>IFERROR(VLOOKUP($F65,部数情報!A:J,10,0),0)</f>
        <v>570</v>
      </c>
    </row>
    <row r="66" spans="2:23">
      <c r="B66" s="15">
        <f>部数情報!C2397</f>
        <v>2396</v>
      </c>
      <c r="C66" s="16">
        <f>部数情報!B2397</f>
        <v>36</v>
      </c>
      <c r="D66" s="16" t="str">
        <f>部数情報!E2397</f>
        <v>八柱・五香</v>
      </c>
      <c r="E66" s="16" t="str">
        <f>部数情報!F2397</f>
        <v>常盤平</v>
      </c>
      <c r="F66" s="16" t="str">
        <f>部数情報!A2397</f>
        <v>061037</v>
      </c>
      <c r="G66" s="16" t="str">
        <f>部数情報!G2397</f>
        <v>常盤平　松葉町A</v>
      </c>
      <c r="H66" s="16" t="str">
        <f>部数情報!H2397</f>
        <v>松戸</v>
      </c>
      <c r="I66" s="16" t="str">
        <f>部数情報!I2397</f>
        <v>松戸市</v>
      </c>
      <c r="J66" s="189">
        <f>IFERROR(IF($I$7="併配",VLOOKUP($F66,部数情報!A:K,11,0),IF($I$7="併配&amp;選挙",VLOOKUP($F66,部数情報!A:L,12,0),IF($I$7="選挙",VLOOKUP($F66,部数情報!A:M,13,0),VLOOKUP($F66,部数情報!A:J,10,0)))),"")</f>
        <v>460</v>
      </c>
      <c r="K66" s="187" t="s">
        <v>9272</v>
      </c>
      <c r="L66" s="205" t="s">
        <v>9273</v>
      </c>
      <c r="M66" s="206"/>
      <c r="S66">
        <f>エリア一覧!J66-VLOOKUP(エリア一覧!F66,部数情報!A:Q,17,0)</f>
        <v>0</v>
      </c>
      <c r="V66">
        <f t="shared" si="0"/>
        <v>460</v>
      </c>
      <c r="W66">
        <f>IFERROR(VLOOKUP($F66,部数情報!A:J,10,0),0)</f>
        <v>460</v>
      </c>
    </row>
    <row r="67" spans="2:23">
      <c r="B67" s="15">
        <f>部数情報!C2398</f>
        <v>2397</v>
      </c>
      <c r="C67" s="16">
        <f>部数情報!B2398</f>
        <v>36</v>
      </c>
      <c r="D67" s="16" t="str">
        <f>部数情報!E2398</f>
        <v>八柱・五香</v>
      </c>
      <c r="E67" s="16" t="str">
        <f>部数情報!F2398</f>
        <v>牧の原</v>
      </c>
      <c r="F67" s="16" t="str">
        <f>部数情報!A2398</f>
        <v>061038</v>
      </c>
      <c r="G67" s="16" t="str">
        <f>部数情報!G2398</f>
        <v>日暮7A</v>
      </c>
      <c r="H67" s="16" t="str">
        <f>部数情報!H2398</f>
        <v>松戸</v>
      </c>
      <c r="I67" s="16" t="str">
        <f>部数情報!I2398</f>
        <v>松戸市</v>
      </c>
      <c r="J67" s="189">
        <f>IFERROR(IF($I$7="併配",VLOOKUP($F67,部数情報!A:K,11,0),IF($I$7="併配&amp;選挙",VLOOKUP($F67,部数情報!A:L,12,0),IF($I$7="選挙",VLOOKUP($F67,部数情報!A:M,13,0),VLOOKUP($F67,部数情報!A:J,10,0)))),"")</f>
        <v>505</v>
      </c>
      <c r="K67" s="187" t="s">
        <v>9272</v>
      </c>
      <c r="L67" s="205" t="s">
        <v>9273</v>
      </c>
      <c r="M67" s="206"/>
      <c r="S67">
        <f>エリア一覧!J67-VLOOKUP(エリア一覧!F67,部数情報!A:Q,17,0)</f>
        <v>0</v>
      </c>
      <c r="V67">
        <f t="shared" si="0"/>
        <v>505</v>
      </c>
      <c r="W67">
        <f>IFERROR(VLOOKUP($F67,部数情報!A:J,10,0),0)</f>
        <v>505</v>
      </c>
    </row>
    <row r="68" spans="2:23">
      <c r="B68" s="15">
        <f>部数情報!C2399</f>
        <v>2398</v>
      </c>
      <c r="C68" s="16">
        <f>部数情報!B2399</f>
        <v>36</v>
      </c>
      <c r="D68" s="16" t="str">
        <f>部数情報!E2399</f>
        <v>八柱・五香</v>
      </c>
      <c r="E68" s="16" t="str">
        <f>部数情報!F2399</f>
        <v>牧の原</v>
      </c>
      <c r="F68" s="16" t="str">
        <f>部数情報!A2399</f>
        <v>061039</v>
      </c>
      <c r="G68" s="16" t="str">
        <f>部数情報!G2399</f>
        <v>日暮7C　宮ノ台</v>
      </c>
      <c r="H68" s="16" t="str">
        <f>部数情報!H2399</f>
        <v>松戸</v>
      </c>
      <c r="I68" s="16" t="str">
        <f>部数情報!I2399</f>
        <v>松戸市</v>
      </c>
      <c r="J68" s="189">
        <f>IFERROR(IF($I$7="併配",VLOOKUP($F68,部数情報!A:K,11,0),IF($I$7="併配&amp;選挙",VLOOKUP($F68,部数情報!A:L,12,0),IF($I$7="選挙",VLOOKUP($F68,部数情報!A:M,13,0),VLOOKUP($F68,部数情報!A:J,10,0)))),"")</f>
        <v>380</v>
      </c>
      <c r="K68" s="187" t="s">
        <v>9272</v>
      </c>
      <c r="L68" s="205" t="s">
        <v>9273</v>
      </c>
      <c r="M68" s="206"/>
      <c r="S68">
        <f>エリア一覧!J68-VLOOKUP(エリア一覧!F68,部数情報!A:Q,17,0)</f>
        <v>0</v>
      </c>
      <c r="V68">
        <f t="shared" si="0"/>
        <v>380</v>
      </c>
      <c r="W68">
        <f>IFERROR(VLOOKUP($F68,部数情報!A:J,10,0),0)</f>
        <v>380</v>
      </c>
    </row>
    <row r="69" spans="2:23">
      <c r="B69" s="15">
        <f>部数情報!C2400</f>
        <v>2399</v>
      </c>
      <c r="C69" s="16">
        <f>部数情報!B2400</f>
        <v>36</v>
      </c>
      <c r="D69" s="16" t="str">
        <f>部数情報!E2400</f>
        <v>八柱・五香</v>
      </c>
      <c r="E69" s="16" t="str">
        <f>部数情報!F2400</f>
        <v>牧の原</v>
      </c>
      <c r="F69" s="16" t="str">
        <f>部数情報!A2400</f>
        <v>061040</v>
      </c>
      <c r="G69" s="16" t="str">
        <f>部数情報!G2400</f>
        <v>牧の原　五香西3A</v>
      </c>
      <c r="H69" s="16" t="str">
        <f>部数情報!H2400</f>
        <v>松戸</v>
      </c>
      <c r="I69" s="16" t="str">
        <f>部数情報!I2400</f>
        <v>松戸市</v>
      </c>
      <c r="J69" s="189">
        <f>IFERROR(IF($I$7="併配",VLOOKUP($F69,部数情報!A:K,11,0),IF($I$7="併配&amp;選挙",VLOOKUP($F69,部数情報!A:L,12,0),IF($I$7="選挙",VLOOKUP($F69,部数情報!A:M,13,0),VLOOKUP($F69,部数情報!A:J,10,0)))),"")</f>
        <v>1095</v>
      </c>
      <c r="K69" s="187" t="s">
        <v>9272</v>
      </c>
      <c r="L69" s="205" t="s">
        <v>9273</v>
      </c>
      <c r="M69" s="206"/>
      <c r="S69">
        <f>エリア一覧!J69-VLOOKUP(エリア一覧!F69,部数情報!A:Q,17,0)</f>
        <v>0</v>
      </c>
      <c r="V69">
        <f t="shared" si="0"/>
        <v>1095</v>
      </c>
      <c r="W69">
        <f>IFERROR(VLOOKUP($F69,部数情報!A:J,10,0),0)</f>
        <v>1095</v>
      </c>
    </row>
    <row r="70" spans="2:23">
      <c r="B70" s="15">
        <f>部数情報!C2401</f>
        <v>2400</v>
      </c>
      <c r="C70" s="16">
        <f>部数情報!B2401</f>
        <v>36</v>
      </c>
      <c r="D70" s="16" t="str">
        <f>部数情報!E2401</f>
        <v>八柱・五香</v>
      </c>
      <c r="E70" s="16" t="str">
        <f>部数情報!F2401</f>
        <v>牧の原</v>
      </c>
      <c r="F70" s="16" t="str">
        <f>部数情報!A2401</f>
        <v>061041</v>
      </c>
      <c r="G70" s="16" t="str">
        <f>部数情報!G2401</f>
        <v>牧の原　五香西3B</v>
      </c>
      <c r="H70" s="16" t="str">
        <f>部数情報!H2401</f>
        <v>松戸</v>
      </c>
      <c r="I70" s="16" t="str">
        <f>部数情報!I2401</f>
        <v>松戸市</v>
      </c>
      <c r="J70" s="189">
        <f>IFERROR(IF($I$7="併配",VLOOKUP($F70,部数情報!A:K,11,0),IF($I$7="併配&amp;選挙",VLOOKUP($F70,部数情報!A:L,12,0),IF($I$7="選挙",VLOOKUP($F70,部数情報!A:M,13,0),VLOOKUP($F70,部数情報!A:J,10,0)))),"")</f>
        <v>850</v>
      </c>
      <c r="K70" s="187" t="s">
        <v>9272</v>
      </c>
      <c r="L70" s="205" t="s">
        <v>9273</v>
      </c>
      <c r="M70" s="206"/>
      <c r="S70">
        <f>エリア一覧!J70-VLOOKUP(エリア一覧!F70,部数情報!A:Q,17,0)</f>
        <v>0</v>
      </c>
      <c r="V70">
        <f t="shared" si="0"/>
        <v>850</v>
      </c>
      <c r="W70">
        <f>IFERROR(VLOOKUP($F70,部数情報!A:J,10,0),0)</f>
        <v>850</v>
      </c>
    </row>
    <row r="71" spans="2:23">
      <c r="B71" s="15">
        <f>部数情報!C2402</f>
        <v>2401</v>
      </c>
      <c r="C71" s="16">
        <f>部数情報!B2402</f>
        <v>36</v>
      </c>
      <c r="D71" s="16" t="str">
        <f>部数情報!E2402</f>
        <v>八柱・五香</v>
      </c>
      <c r="E71" s="16" t="str">
        <f>部数情報!F2402</f>
        <v>牧の原</v>
      </c>
      <c r="F71" s="16" t="str">
        <f>部数情報!A2402</f>
        <v>061042</v>
      </c>
      <c r="G71" s="16" t="str">
        <f>部数情報!G2402</f>
        <v>牧の原1　日暮6B</v>
      </c>
      <c r="H71" s="16" t="str">
        <f>部数情報!H2402</f>
        <v>松戸</v>
      </c>
      <c r="I71" s="16" t="str">
        <f>部数情報!I2402</f>
        <v>松戸市</v>
      </c>
      <c r="J71" s="189">
        <f>IFERROR(IF($I$7="併配",VLOOKUP($F71,部数情報!A:K,11,0),IF($I$7="併配&amp;選挙",VLOOKUP($F71,部数情報!A:L,12,0),IF($I$7="選挙",VLOOKUP($F71,部数情報!A:M,13,0),VLOOKUP($F71,部数情報!A:J,10,0)))),"")</f>
        <v>570</v>
      </c>
      <c r="K71" s="187" t="s">
        <v>9272</v>
      </c>
      <c r="L71" s="205" t="s">
        <v>9273</v>
      </c>
      <c r="M71" s="206"/>
      <c r="S71">
        <f>エリア一覧!J71-VLOOKUP(エリア一覧!F71,部数情報!A:Q,17,0)</f>
        <v>0</v>
      </c>
      <c r="V71">
        <f t="shared" si="0"/>
        <v>570</v>
      </c>
      <c r="W71">
        <f>IFERROR(VLOOKUP($F71,部数情報!A:J,10,0),0)</f>
        <v>570</v>
      </c>
    </row>
    <row r="72" spans="2:23">
      <c r="B72" s="15">
        <f>部数情報!C2403</f>
        <v>2402</v>
      </c>
      <c r="C72" s="16">
        <f>部数情報!B2403</f>
        <v>36</v>
      </c>
      <c r="D72" s="16" t="str">
        <f>部数情報!E2403</f>
        <v>八柱・五香</v>
      </c>
      <c r="E72" s="16" t="str">
        <f>部数情報!F2403</f>
        <v>牧の原</v>
      </c>
      <c r="F72" s="16" t="str">
        <f>部数情報!A2403</f>
        <v>061043</v>
      </c>
      <c r="G72" s="16" t="str">
        <f>部数情報!G2403</f>
        <v>牧の原2A</v>
      </c>
      <c r="H72" s="16" t="str">
        <f>部数情報!H2403</f>
        <v>松戸</v>
      </c>
      <c r="I72" s="16" t="str">
        <f>部数情報!I2403</f>
        <v>松戸市</v>
      </c>
      <c r="J72" s="189">
        <f>IFERROR(IF($I$7="併配",VLOOKUP($F72,部数情報!A:K,11,0),IF($I$7="併配&amp;選挙",VLOOKUP($F72,部数情報!A:L,12,0),IF($I$7="選挙",VLOOKUP($F72,部数情報!A:M,13,0),VLOOKUP($F72,部数情報!A:J,10,0)))),"")</f>
        <v>430</v>
      </c>
      <c r="K72" s="187" t="s">
        <v>9272</v>
      </c>
      <c r="L72" s="205" t="s">
        <v>9273</v>
      </c>
      <c r="M72" s="206"/>
      <c r="S72">
        <f>エリア一覧!J72-VLOOKUP(エリア一覧!F72,部数情報!A:Q,17,0)</f>
        <v>0</v>
      </c>
      <c r="V72">
        <f t="shared" si="0"/>
        <v>430</v>
      </c>
      <c r="W72">
        <f>IFERROR(VLOOKUP($F72,部数情報!A:J,10,0),0)</f>
        <v>430</v>
      </c>
    </row>
    <row r="73" spans="2:23">
      <c r="B73" s="15">
        <f>部数情報!C2404</f>
        <v>2403</v>
      </c>
      <c r="C73" s="16">
        <f>部数情報!B2404</f>
        <v>36</v>
      </c>
      <c r="D73" s="16" t="str">
        <f>部数情報!E2404</f>
        <v>八柱・五香</v>
      </c>
      <c r="E73" s="16" t="str">
        <f>部数情報!F2404</f>
        <v>牧の原</v>
      </c>
      <c r="F73" s="16" t="str">
        <f>部数情報!A2404</f>
        <v>061044</v>
      </c>
      <c r="G73" s="16" t="str">
        <f>部数情報!G2404</f>
        <v>牧の原2B</v>
      </c>
      <c r="H73" s="16" t="str">
        <f>部数情報!H2404</f>
        <v>松戸</v>
      </c>
      <c r="I73" s="16" t="str">
        <f>部数情報!I2404</f>
        <v>松戸市</v>
      </c>
      <c r="J73" s="189">
        <f>IFERROR(IF($I$7="併配",VLOOKUP($F73,部数情報!A:K,11,0),IF($I$7="併配&amp;選挙",VLOOKUP($F73,部数情報!A:L,12,0),IF($I$7="選挙",VLOOKUP($F73,部数情報!A:M,13,0),VLOOKUP($F73,部数情報!A:J,10,0)))),"")</f>
        <v>660</v>
      </c>
      <c r="K73" s="187" t="s">
        <v>9272</v>
      </c>
      <c r="L73" s="205" t="s">
        <v>9273</v>
      </c>
      <c r="M73" s="206"/>
      <c r="S73">
        <f>エリア一覧!J73-VLOOKUP(エリア一覧!F73,部数情報!A:Q,17,0)</f>
        <v>0</v>
      </c>
      <c r="V73">
        <f t="shared" si="0"/>
        <v>660</v>
      </c>
      <c r="W73">
        <f>IFERROR(VLOOKUP($F73,部数情報!A:J,10,0),0)</f>
        <v>660</v>
      </c>
    </row>
    <row r="74" spans="2:23">
      <c r="B74" s="15">
        <f>部数情報!C2405</f>
        <v>2404</v>
      </c>
      <c r="C74" s="16">
        <f>部数情報!B2405</f>
        <v>36</v>
      </c>
      <c r="D74" s="16" t="str">
        <f>部数情報!E2405</f>
        <v>八柱・五香</v>
      </c>
      <c r="E74" s="16" t="str">
        <f>部数情報!F2405</f>
        <v>牧の原</v>
      </c>
      <c r="F74" s="16" t="str">
        <f>部数情報!A2405</f>
        <v>061045</v>
      </c>
      <c r="G74" s="16" t="str">
        <f>部数情報!G2405</f>
        <v>牧の原小学校</v>
      </c>
      <c r="H74" s="16" t="str">
        <f>部数情報!H2405</f>
        <v>松戸</v>
      </c>
      <c r="I74" s="16" t="str">
        <f>部数情報!I2405</f>
        <v>松戸市</v>
      </c>
      <c r="J74" s="189">
        <f>IFERROR(IF($I$7="併配",VLOOKUP($F74,部数情報!A:K,11,0),IF($I$7="併配&amp;選挙",VLOOKUP($F74,部数情報!A:L,12,0),IF($I$7="選挙",VLOOKUP($F74,部数情報!A:M,13,0),VLOOKUP($F74,部数情報!A:J,10,0)))),"")</f>
        <v>830</v>
      </c>
      <c r="K74" s="187" t="s">
        <v>9272</v>
      </c>
      <c r="L74" s="205" t="s">
        <v>9273</v>
      </c>
      <c r="M74" s="206"/>
      <c r="S74">
        <f>エリア一覧!J74-VLOOKUP(エリア一覧!F74,部数情報!A:Q,17,0)</f>
        <v>0</v>
      </c>
      <c r="V74">
        <f t="shared" si="0"/>
        <v>830</v>
      </c>
      <c r="W74">
        <f>IFERROR(VLOOKUP($F74,部数情報!A:J,10,0),0)</f>
        <v>830</v>
      </c>
    </row>
    <row r="75" spans="2:23">
      <c r="B75" s="15">
        <f>部数情報!C2406</f>
        <v>2405</v>
      </c>
      <c r="C75" s="16">
        <f>部数情報!B2406</f>
        <v>36</v>
      </c>
      <c r="D75" s="16" t="str">
        <f>部数情報!E2406</f>
        <v>八柱・五香</v>
      </c>
      <c r="E75" s="16" t="str">
        <f>部数情報!F2406</f>
        <v>松飛台</v>
      </c>
      <c r="F75" s="16" t="str">
        <f>部数情報!A2406</f>
        <v>061046</v>
      </c>
      <c r="G75" s="16" t="str">
        <f>部数情報!G2406</f>
        <v>串崎新田　Ｄ2</v>
      </c>
      <c r="H75" s="16" t="str">
        <f>部数情報!H2406</f>
        <v>松戸</v>
      </c>
      <c r="I75" s="16" t="str">
        <f>部数情報!I2406</f>
        <v>松戸市</v>
      </c>
      <c r="J75" s="189">
        <f>IFERROR(IF($I$7="併配",VLOOKUP($F75,部数情報!A:K,11,0),IF($I$7="併配&amp;選挙",VLOOKUP($F75,部数情報!A:L,12,0),IF($I$7="選挙",VLOOKUP($F75,部数情報!A:M,13,0),VLOOKUP($F75,部数情報!A:J,10,0)))),"")</f>
        <v>390</v>
      </c>
      <c r="K75" s="187" t="s">
        <v>9272</v>
      </c>
      <c r="L75" s="205" t="s">
        <v>9273</v>
      </c>
      <c r="M75" s="206"/>
      <c r="S75">
        <f>エリア一覧!J75-VLOOKUP(エリア一覧!F75,部数情報!A:Q,17,0)</f>
        <v>0</v>
      </c>
      <c r="V75">
        <f t="shared" si="0"/>
        <v>390</v>
      </c>
      <c r="W75">
        <f>IFERROR(VLOOKUP($F75,部数情報!A:J,10,0),0)</f>
        <v>390</v>
      </c>
    </row>
    <row r="76" spans="2:23">
      <c r="B76" s="15">
        <f>部数情報!C2407</f>
        <v>2406</v>
      </c>
      <c r="C76" s="16">
        <f>部数情報!B2407</f>
        <v>36</v>
      </c>
      <c r="D76" s="16" t="str">
        <f>部数情報!E2407</f>
        <v>八柱・五香</v>
      </c>
      <c r="E76" s="16" t="str">
        <f>部数情報!F2407</f>
        <v>松飛台</v>
      </c>
      <c r="F76" s="16" t="str">
        <f>部数情報!A2407</f>
        <v>061047</v>
      </c>
      <c r="G76" s="16" t="str">
        <f>部数情報!G2407</f>
        <v>串崎新田　松飛台</v>
      </c>
      <c r="H76" s="16" t="str">
        <f>部数情報!H2407</f>
        <v>松戸</v>
      </c>
      <c r="I76" s="16" t="str">
        <f>部数情報!I2407</f>
        <v>松戸市</v>
      </c>
      <c r="J76" s="189">
        <f>IFERROR(IF($I$7="併配",VLOOKUP($F76,部数情報!A:K,11,0),IF($I$7="併配&amp;選挙",VLOOKUP($F76,部数情報!A:L,12,0),IF($I$7="選挙",VLOOKUP($F76,部数情報!A:M,13,0),VLOOKUP($F76,部数情報!A:J,10,0)))),"")</f>
        <v>410</v>
      </c>
      <c r="K76" s="187" t="s">
        <v>9272</v>
      </c>
      <c r="L76" s="205" t="s">
        <v>9273</v>
      </c>
      <c r="M76" s="206"/>
      <c r="S76">
        <f>エリア一覧!J76-VLOOKUP(エリア一覧!F76,部数情報!A:Q,17,0)</f>
        <v>0</v>
      </c>
      <c r="V76">
        <f t="shared" si="0"/>
        <v>410</v>
      </c>
      <c r="W76">
        <f>IFERROR(VLOOKUP($F76,部数情報!A:J,10,0),0)</f>
        <v>410</v>
      </c>
    </row>
    <row r="77" spans="2:23">
      <c r="B77" s="15">
        <f>部数情報!C2408</f>
        <v>2407</v>
      </c>
      <c r="C77" s="16">
        <f>部数情報!B2408</f>
        <v>36</v>
      </c>
      <c r="D77" s="16" t="str">
        <f>部数情報!E2408</f>
        <v>八柱・五香</v>
      </c>
      <c r="E77" s="16" t="str">
        <f>部数情報!F2408</f>
        <v>松飛台</v>
      </c>
      <c r="F77" s="16" t="str">
        <f>部数情報!A2408</f>
        <v>061112</v>
      </c>
      <c r="G77" s="16" t="str">
        <f>部数情報!G2408</f>
        <v>松飛台D</v>
      </c>
      <c r="H77" s="16" t="str">
        <f>部数情報!H2408</f>
        <v>松戸</v>
      </c>
      <c r="I77" s="16" t="str">
        <f>部数情報!I2408</f>
        <v>松戸市</v>
      </c>
      <c r="J77" s="189">
        <f>IFERROR(IF($I$7="併配",VLOOKUP($F77,部数情報!A:K,11,0),IF($I$7="併配&amp;選挙",VLOOKUP($F77,部数情報!A:L,12,0),IF($I$7="選挙",VLOOKUP($F77,部数情報!A:M,13,0),VLOOKUP($F77,部数情報!A:J,10,0)))),"")</f>
        <v>330</v>
      </c>
      <c r="K77" s="187" t="s">
        <v>9272</v>
      </c>
      <c r="L77" s="205" t="s">
        <v>9273</v>
      </c>
      <c r="M77" s="206"/>
      <c r="S77">
        <f>エリア一覧!J77-VLOOKUP(エリア一覧!F77,部数情報!A:Q,17,0)</f>
        <v>0</v>
      </c>
      <c r="V77">
        <f t="shared" si="0"/>
        <v>330</v>
      </c>
      <c r="W77">
        <f>IFERROR(VLOOKUP($F77,部数情報!A:J,10,0),0)</f>
        <v>330</v>
      </c>
    </row>
    <row r="78" spans="2:23">
      <c r="B78" s="15">
        <f>部数情報!C2409</f>
        <v>2408</v>
      </c>
      <c r="C78" s="16">
        <f>部数情報!B2409</f>
        <v>36</v>
      </c>
      <c r="D78" s="16" t="str">
        <f>部数情報!E2409</f>
        <v>八柱・五香</v>
      </c>
      <c r="E78" s="16" t="str">
        <f>部数情報!F2409</f>
        <v>松飛台</v>
      </c>
      <c r="F78" s="16" t="str">
        <f>部数情報!A2409</f>
        <v>061048</v>
      </c>
      <c r="G78" s="16" t="str">
        <f>部数情報!G2409</f>
        <v>串崎新田　松飛台A</v>
      </c>
      <c r="H78" s="16" t="str">
        <f>部数情報!H2409</f>
        <v>松戸</v>
      </c>
      <c r="I78" s="16" t="str">
        <f>部数情報!I2409</f>
        <v>松戸市</v>
      </c>
      <c r="J78" s="189">
        <f>IFERROR(IF($I$7="併配",VLOOKUP($F78,部数情報!A:K,11,0),IF($I$7="併配&amp;選挙",VLOOKUP($F78,部数情報!A:L,12,0),IF($I$7="選挙",VLOOKUP($F78,部数情報!A:M,13,0),VLOOKUP($F78,部数情報!A:J,10,0)))),"")</f>
        <v>440</v>
      </c>
      <c r="K78" s="187" t="s">
        <v>9272</v>
      </c>
      <c r="L78" s="205" t="s">
        <v>9273</v>
      </c>
      <c r="M78" s="206"/>
      <c r="S78">
        <f>エリア一覧!J78-VLOOKUP(エリア一覧!F78,部数情報!A:Q,17,0)</f>
        <v>0</v>
      </c>
      <c r="V78">
        <f t="shared" si="0"/>
        <v>440</v>
      </c>
      <c r="W78">
        <f>IFERROR(VLOOKUP($F78,部数情報!A:J,10,0),0)</f>
        <v>440</v>
      </c>
    </row>
    <row r="79" spans="2:23">
      <c r="B79" s="15">
        <f>部数情報!C2410</f>
        <v>2409</v>
      </c>
      <c r="C79" s="16">
        <f>部数情報!B2410</f>
        <v>36</v>
      </c>
      <c r="D79" s="16" t="str">
        <f>部数情報!E2410</f>
        <v>八柱・五香</v>
      </c>
      <c r="E79" s="16" t="str">
        <f>部数情報!F2410</f>
        <v>松飛台</v>
      </c>
      <c r="F79" s="16" t="str">
        <f>部数情報!A2410</f>
        <v>061049</v>
      </c>
      <c r="G79" s="16" t="str">
        <f>部数情報!G2410</f>
        <v>串崎南町A</v>
      </c>
      <c r="H79" s="16" t="str">
        <f>部数情報!H2410</f>
        <v>松戸</v>
      </c>
      <c r="I79" s="16" t="str">
        <f>部数情報!I2410</f>
        <v>松戸市</v>
      </c>
      <c r="J79" s="189">
        <f>IFERROR(IF($I$7="併配",VLOOKUP($F79,部数情報!A:K,11,0),IF($I$7="併配&amp;選挙",VLOOKUP($F79,部数情報!A:L,12,0),IF($I$7="選挙",VLOOKUP($F79,部数情報!A:M,13,0),VLOOKUP($F79,部数情報!A:J,10,0)))),"")</f>
        <v>390</v>
      </c>
      <c r="K79" s="187" t="s">
        <v>9272</v>
      </c>
      <c r="L79" s="205" t="s">
        <v>9273</v>
      </c>
      <c r="M79" s="206"/>
      <c r="S79">
        <f>エリア一覧!J79-VLOOKUP(エリア一覧!F79,部数情報!A:Q,17,0)</f>
        <v>0</v>
      </c>
      <c r="V79">
        <f t="shared" si="0"/>
        <v>390</v>
      </c>
      <c r="W79">
        <f>IFERROR(VLOOKUP($F79,部数情報!A:J,10,0),0)</f>
        <v>390</v>
      </c>
    </row>
    <row r="80" spans="2:23">
      <c r="B80" s="15">
        <f>部数情報!C2411</f>
        <v>2410</v>
      </c>
      <c r="C80" s="16">
        <f>部数情報!B2411</f>
        <v>36</v>
      </c>
      <c r="D80" s="16" t="str">
        <f>部数情報!E2411</f>
        <v>八柱・五香</v>
      </c>
      <c r="E80" s="16" t="str">
        <f>部数情報!F2411</f>
        <v>松飛台</v>
      </c>
      <c r="F80" s="16" t="str">
        <f>部数情報!A2411</f>
        <v>061091</v>
      </c>
      <c r="G80" s="16" t="str">
        <f>部数情報!G2411</f>
        <v>紙敷1・串崎南町B</v>
      </c>
      <c r="H80" s="16" t="str">
        <f>部数情報!H2411</f>
        <v>松戸</v>
      </c>
      <c r="I80" s="16" t="str">
        <f>部数情報!I2411</f>
        <v>松戸市</v>
      </c>
      <c r="J80" s="189">
        <f>IFERROR(IF($I$7="併配",VLOOKUP($F80,部数情報!A:K,11,0),IF($I$7="併配&amp;選挙",VLOOKUP($F80,部数情報!A:L,12,0),IF($I$7="選挙",VLOOKUP($F80,部数情報!A:M,13,0),VLOOKUP($F80,部数情報!A:J,10,0)))),"")</f>
        <v>355</v>
      </c>
      <c r="K80" s="187" t="s">
        <v>9272</v>
      </c>
      <c r="L80" s="205" t="s">
        <v>9273</v>
      </c>
      <c r="M80" s="206"/>
      <c r="S80">
        <f>エリア一覧!J80-VLOOKUP(エリア一覧!F80,部数情報!A:Q,17,0)</f>
        <v>0</v>
      </c>
      <c r="V80">
        <f t="shared" ref="V80:V143" si="1">IF(K80="●",J80,K80)</f>
        <v>355</v>
      </c>
      <c r="W80">
        <f>IFERROR(VLOOKUP($F80,部数情報!A:J,10,0),0)</f>
        <v>355</v>
      </c>
    </row>
    <row r="81" spans="2:23">
      <c r="B81" s="15">
        <f>部数情報!C2412</f>
        <v>2411</v>
      </c>
      <c r="C81" s="16">
        <f>部数情報!B2412</f>
        <v>36</v>
      </c>
      <c r="D81" s="16" t="str">
        <f>部数情報!E2412</f>
        <v>八柱・五香</v>
      </c>
      <c r="E81" s="16" t="str">
        <f>部数情報!F2412</f>
        <v>松飛台</v>
      </c>
      <c r="F81" s="16" t="str">
        <f>部数情報!A2412</f>
        <v>061050</v>
      </c>
      <c r="G81" s="16" t="str">
        <f>部数情報!G2412</f>
        <v>松飛台B</v>
      </c>
      <c r="H81" s="16" t="str">
        <f>部数情報!H2412</f>
        <v>松戸</v>
      </c>
      <c r="I81" s="16" t="str">
        <f>部数情報!I2412</f>
        <v>松戸市</v>
      </c>
      <c r="J81" s="189">
        <f>IFERROR(IF($I$7="併配",VLOOKUP($F81,部数情報!A:K,11,0),IF($I$7="併配&amp;選挙",VLOOKUP($F81,部数情報!A:L,12,0),IF($I$7="選挙",VLOOKUP($F81,部数情報!A:M,13,0),VLOOKUP($F81,部数情報!A:J,10,0)))),"")</f>
        <v>760</v>
      </c>
      <c r="K81" s="187" t="s">
        <v>9272</v>
      </c>
      <c r="L81" s="205" t="s">
        <v>9273</v>
      </c>
      <c r="M81" s="206"/>
      <c r="S81">
        <f>エリア一覧!J81-VLOOKUP(エリア一覧!F81,部数情報!A:Q,17,0)</f>
        <v>0</v>
      </c>
      <c r="V81">
        <f t="shared" si="1"/>
        <v>760</v>
      </c>
      <c r="W81">
        <f>IFERROR(VLOOKUP($F81,部数情報!A:J,10,0),0)</f>
        <v>760</v>
      </c>
    </row>
    <row r="82" spans="2:23">
      <c r="B82" s="15">
        <f>部数情報!C2413</f>
        <v>2412</v>
      </c>
      <c r="C82" s="16">
        <f>部数情報!B2413</f>
        <v>36</v>
      </c>
      <c r="D82" s="16" t="str">
        <f>部数情報!E2413</f>
        <v>八柱・五香</v>
      </c>
      <c r="E82" s="16" t="str">
        <f>部数情報!F2413</f>
        <v>松飛台</v>
      </c>
      <c r="F82" s="16" t="str">
        <f>部数情報!A2413</f>
        <v>061051</v>
      </c>
      <c r="G82" s="16" t="str">
        <f>部数情報!G2413</f>
        <v>松飛台C</v>
      </c>
      <c r="H82" s="16" t="str">
        <f>部数情報!H2413</f>
        <v>松戸</v>
      </c>
      <c r="I82" s="16" t="str">
        <f>部数情報!I2413</f>
        <v>松戸市</v>
      </c>
      <c r="J82" s="189">
        <f>IFERROR(IF($I$7="併配",VLOOKUP($F82,部数情報!A:K,11,0),IF($I$7="併配&amp;選挙",VLOOKUP($F82,部数情報!A:L,12,0),IF($I$7="選挙",VLOOKUP($F82,部数情報!A:M,13,0),VLOOKUP($F82,部数情報!A:J,10,0)))),"")</f>
        <v>605</v>
      </c>
      <c r="K82" s="187" t="s">
        <v>9272</v>
      </c>
      <c r="L82" s="205" t="s">
        <v>9273</v>
      </c>
      <c r="M82" s="206"/>
      <c r="S82">
        <f>エリア一覧!J82-VLOOKUP(エリア一覧!F82,部数情報!A:Q,17,0)</f>
        <v>0</v>
      </c>
      <c r="V82">
        <f t="shared" si="1"/>
        <v>605</v>
      </c>
      <c r="W82">
        <f>IFERROR(VLOOKUP($F82,部数情報!A:J,10,0),0)</f>
        <v>605</v>
      </c>
    </row>
    <row r="83" spans="2:23">
      <c r="B83" s="15">
        <f>部数情報!C2414</f>
        <v>2413</v>
      </c>
      <c r="C83" s="16">
        <f>部数情報!B2414</f>
        <v>36</v>
      </c>
      <c r="D83" s="16" t="str">
        <f>部数情報!E2414</f>
        <v>八柱・五香</v>
      </c>
      <c r="E83" s="16" t="str">
        <f>部数情報!F2414</f>
        <v>松飛台</v>
      </c>
      <c r="F83" s="16" t="str">
        <f>部数情報!A2414</f>
        <v>061052</v>
      </c>
      <c r="G83" s="16" t="str">
        <f>部数情報!G2414</f>
        <v>松飛台E</v>
      </c>
      <c r="H83" s="16" t="str">
        <f>部数情報!H2414</f>
        <v>松戸</v>
      </c>
      <c r="I83" s="16" t="str">
        <f>部数情報!I2414</f>
        <v>松戸市</v>
      </c>
      <c r="J83" s="189">
        <f>IFERROR(IF($I$7="併配",VLOOKUP($F83,部数情報!A:K,11,0),IF($I$7="併配&amp;選挙",VLOOKUP($F83,部数情報!A:L,12,0),IF($I$7="選挙",VLOOKUP($F83,部数情報!A:M,13,0),VLOOKUP($F83,部数情報!A:J,10,0)))),"")</f>
        <v>500</v>
      </c>
      <c r="K83" s="187" t="s">
        <v>9272</v>
      </c>
      <c r="L83" s="205" t="s">
        <v>9273</v>
      </c>
      <c r="M83" s="206"/>
      <c r="S83">
        <f>エリア一覧!J83-VLOOKUP(エリア一覧!F83,部数情報!A:Q,17,0)</f>
        <v>0</v>
      </c>
      <c r="V83">
        <f t="shared" si="1"/>
        <v>500</v>
      </c>
      <c r="W83">
        <f>IFERROR(VLOOKUP($F83,部数情報!A:J,10,0),0)</f>
        <v>500</v>
      </c>
    </row>
    <row r="84" spans="2:23">
      <c r="B84" s="15">
        <f>部数情報!C2415</f>
        <v>2414</v>
      </c>
      <c r="C84" s="16">
        <f>部数情報!B2415</f>
        <v>36</v>
      </c>
      <c r="D84" s="16" t="str">
        <f>部数情報!E2415</f>
        <v>八柱・五香</v>
      </c>
      <c r="E84" s="16" t="str">
        <f>部数情報!F2415</f>
        <v>六実　</v>
      </c>
      <c r="F84" s="16" t="str">
        <f>部数情報!A2415</f>
        <v>061053</v>
      </c>
      <c r="G84" s="16" t="str">
        <f>部数情報!G2415</f>
        <v>六実1</v>
      </c>
      <c r="H84" s="16" t="str">
        <f>部数情報!H2415</f>
        <v>松戸</v>
      </c>
      <c r="I84" s="16" t="str">
        <f>部数情報!I2415</f>
        <v>松戸市</v>
      </c>
      <c r="J84" s="189">
        <f>IFERROR(IF($I$7="併配",VLOOKUP($F84,部数情報!A:K,11,0),IF($I$7="併配&amp;選挙",VLOOKUP($F84,部数情報!A:L,12,0),IF($I$7="選挙",VLOOKUP($F84,部数情報!A:M,13,0),VLOOKUP($F84,部数情報!A:J,10,0)))),"")</f>
        <v>460</v>
      </c>
      <c r="K84" s="187" t="s">
        <v>9272</v>
      </c>
      <c r="L84" s="205" t="s">
        <v>9273</v>
      </c>
      <c r="M84" s="206"/>
      <c r="S84">
        <f>エリア一覧!J84-VLOOKUP(エリア一覧!F84,部数情報!A:Q,17,0)</f>
        <v>0</v>
      </c>
      <c r="V84">
        <f t="shared" si="1"/>
        <v>460</v>
      </c>
      <c r="W84">
        <f>IFERROR(VLOOKUP($F84,部数情報!A:J,10,0),0)</f>
        <v>460</v>
      </c>
    </row>
    <row r="85" spans="2:23">
      <c r="B85" s="15">
        <f>部数情報!C2416</f>
        <v>2415</v>
      </c>
      <c r="C85" s="16">
        <f>部数情報!B2416</f>
        <v>36</v>
      </c>
      <c r="D85" s="16" t="str">
        <f>部数情報!E2416</f>
        <v>八柱・五香</v>
      </c>
      <c r="E85" s="16" t="str">
        <f>部数情報!F2416</f>
        <v>六実　</v>
      </c>
      <c r="F85" s="16" t="str">
        <f>部数情報!A2416</f>
        <v>061054</v>
      </c>
      <c r="G85" s="16" t="str">
        <f>部数情報!G2416</f>
        <v>六実2</v>
      </c>
      <c r="H85" s="16" t="str">
        <f>部数情報!H2416</f>
        <v>松戸</v>
      </c>
      <c r="I85" s="16" t="str">
        <f>部数情報!I2416</f>
        <v>松戸市</v>
      </c>
      <c r="J85" s="189">
        <f>IFERROR(IF($I$7="併配",VLOOKUP($F85,部数情報!A:K,11,0),IF($I$7="併配&amp;選挙",VLOOKUP($F85,部数情報!A:L,12,0),IF($I$7="選挙",VLOOKUP($F85,部数情報!A:M,13,0),VLOOKUP($F85,部数情報!A:J,10,0)))),"")</f>
        <v>400</v>
      </c>
      <c r="K85" s="187" t="s">
        <v>9272</v>
      </c>
      <c r="L85" s="205" t="s">
        <v>9273</v>
      </c>
      <c r="M85" s="206"/>
      <c r="S85">
        <f>エリア一覧!J85-VLOOKUP(エリア一覧!F85,部数情報!A:Q,17,0)</f>
        <v>0</v>
      </c>
      <c r="V85">
        <f t="shared" si="1"/>
        <v>400</v>
      </c>
      <c r="W85">
        <f>IFERROR(VLOOKUP($F85,部数情報!A:J,10,0),0)</f>
        <v>400</v>
      </c>
    </row>
    <row r="86" spans="2:23">
      <c r="B86" s="15">
        <f>部数情報!C2417</f>
        <v>2416</v>
      </c>
      <c r="C86" s="16">
        <f>部数情報!B2417</f>
        <v>36</v>
      </c>
      <c r="D86" s="16" t="str">
        <f>部数情報!E2417</f>
        <v>八柱・五香</v>
      </c>
      <c r="E86" s="16" t="str">
        <f>部数情報!F2417</f>
        <v>六実　</v>
      </c>
      <c r="F86" s="16" t="str">
        <f>部数情報!A2417</f>
        <v>061055</v>
      </c>
      <c r="G86" s="16" t="str">
        <f>部数情報!G2417</f>
        <v>六実3A4A</v>
      </c>
      <c r="H86" s="16" t="str">
        <f>部数情報!H2417</f>
        <v>松戸</v>
      </c>
      <c r="I86" s="16" t="str">
        <f>部数情報!I2417</f>
        <v>松戸市</v>
      </c>
      <c r="J86" s="189">
        <f>IFERROR(IF($I$7="併配",VLOOKUP($F86,部数情報!A:K,11,0),IF($I$7="併配&amp;選挙",VLOOKUP($F86,部数情報!A:L,12,0),IF($I$7="選挙",VLOOKUP($F86,部数情報!A:M,13,0),VLOOKUP($F86,部数情報!A:J,10,0)))),"")</f>
        <v>505</v>
      </c>
      <c r="K86" s="187" t="s">
        <v>9272</v>
      </c>
      <c r="L86" s="205" t="s">
        <v>9273</v>
      </c>
      <c r="M86" s="206"/>
      <c r="S86">
        <f>エリア一覧!J86-VLOOKUP(エリア一覧!F86,部数情報!A:Q,17,0)</f>
        <v>0</v>
      </c>
      <c r="V86">
        <f t="shared" si="1"/>
        <v>505</v>
      </c>
      <c r="W86">
        <f>IFERROR(VLOOKUP($F86,部数情報!A:J,10,0),0)</f>
        <v>505</v>
      </c>
    </row>
    <row r="87" spans="2:23">
      <c r="B87" s="15">
        <f>部数情報!C2418</f>
        <v>2417</v>
      </c>
      <c r="C87" s="16">
        <f>部数情報!B2418</f>
        <v>36</v>
      </c>
      <c r="D87" s="16" t="str">
        <f>部数情報!E2418</f>
        <v>八柱・五香</v>
      </c>
      <c r="E87" s="16" t="str">
        <f>部数情報!F2418</f>
        <v>六実　</v>
      </c>
      <c r="F87" s="16" t="str">
        <f>部数情報!A2418</f>
        <v>061056</v>
      </c>
      <c r="G87" s="16" t="str">
        <f>部数情報!G2418</f>
        <v>六実3B4B</v>
      </c>
      <c r="H87" s="16" t="str">
        <f>部数情報!H2418</f>
        <v>松戸</v>
      </c>
      <c r="I87" s="16" t="str">
        <f>部数情報!I2418</f>
        <v>松戸市</v>
      </c>
      <c r="J87" s="189">
        <f>IFERROR(IF($I$7="併配",VLOOKUP($F87,部数情報!A:K,11,0),IF($I$7="併配&amp;選挙",VLOOKUP($F87,部数情報!A:L,12,0),IF($I$7="選挙",VLOOKUP($F87,部数情報!A:M,13,0),VLOOKUP($F87,部数情報!A:J,10,0)))),"")</f>
        <v>380</v>
      </c>
      <c r="K87" s="187" t="s">
        <v>9272</v>
      </c>
      <c r="L87" s="205" t="s">
        <v>9273</v>
      </c>
      <c r="M87" s="206"/>
      <c r="S87">
        <f>エリア一覧!J87-VLOOKUP(エリア一覧!F87,部数情報!A:Q,17,0)</f>
        <v>0</v>
      </c>
      <c r="V87">
        <f t="shared" si="1"/>
        <v>380</v>
      </c>
      <c r="W87">
        <f>IFERROR(VLOOKUP($F87,部数情報!A:J,10,0),0)</f>
        <v>380</v>
      </c>
    </row>
    <row r="88" spans="2:23">
      <c r="B88" s="15">
        <f>部数情報!C2420</f>
        <v>2419</v>
      </c>
      <c r="C88" s="16">
        <f>部数情報!B2420</f>
        <v>36</v>
      </c>
      <c r="D88" s="16" t="str">
        <f>部数情報!E2420</f>
        <v>八柱・五香</v>
      </c>
      <c r="E88" s="16" t="str">
        <f>部数情報!F2420</f>
        <v>六実　</v>
      </c>
      <c r="F88" s="16" t="str">
        <f>部数情報!A2420</f>
        <v>061057</v>
      </c>
      <c r="G88" s="16" t="str">
        <f>部数情報!G2420</f>
        <v>六実6A</v>
      </c>
      <c r="H88" s="16" t="str">
        <f>部数情報!H2420</f>
        <v>松戸</v>
      </c>
      <c r="I88" s="16" t="str">
        <f>部数情報!I2420</f>
        <v>松戸市</v>
      </c>
      <c r="J88" s="189">
        <f>IFERROR(IF($I$7="併配",VLOOKUP($F88,部数情報!A:K,11,0),IF($I$7="併配&amp;選挙",VLOOKUP($F88,部数情報!A:L,12,0),IF($I$7="選挙",VLOOKUP($F88,部数情報!A:M,13,0),VLOOKUP($F88,部数情報!A:J,10,0)))),"")</f>
        <v>290</v>
      </c>
      <c r="K88" s="187" t="s">
        <v>9272</v>
      </c>
      <c r="L88" s="205" t="s">
        <v>9273</v>
      </c>
      <c r="M88" s="206"/>
      <c r="S88">
        <f>エリア一覧!J88-VLOOKUP(エリア一覧!F88,部数情報!A:Q,17,0)</f>
        <v>0</v>
      </c>
      <c r="V88">
        <f t="shared" si="1"/>
        <v>290</v>
      </c>
      <c r="W88">
        <f>IFERROR(VLOOKUP($F88,部数情報!A:J,10,0),0)</f>
        <v>290</v>
      </c>
    </row>
    <row r="89" spans="2:23">
      <c r="B89" s="15">
        <f>部数情報!C2421</f>
        <v>2420</v>
      </c>
      <c r="C89" s="16">
        <f>部数情報!B2421</f>
        <v>36</v>
      </c>
      <c r="D89" s="16" t="str">
        <f>部数情報!E2421</f>
        <v>八柱・五香</v>
      </c>
      <c r="E89" s="16" t="str">
        <f>部数情報!F2421</f>
        <v>六実　</v>
      </c>
      <c r="F89" s="16" t="str">
        <f>部数情報!A2421</f>
        <v>061100</v>
      </c>
      <c r="G89" s="16" t="str">
        <f>部数情報!G2421</f>
        <v>六実6B</v>
      </c>
      <c r="H89" s="16" t="str">
        <f>部数情報!H2421</f>
        <v>松戸</v>
      </c>
      <c r="I89" s="16" t="str">
        <f>部数情報!I2421</f>
        <v>松戸市</v>
      </c>
      <c r="J89" s="189">
        <f>IFERROR(IF($I$7="併配",VLOOKUP($F89,部数情報!A:K,11,0),IF($I$7="併配&amp;選挙",VLOOKUP($F89,部数情報!A:L,12,0),IF($I$7="選挙",VLOOKUP($F89,部数情報!A:M,13,0),VLOOKUP($F89,部数情報!A:J,10,0)))),"")</f>
        <v>330</v>
      </c>
      <c r="K89" s="187" t="s">
        <v>9272</v>
      </c>
      <c r="L89" s="205" t="s">
        <v>9273</v>
      </c>
      <c r="M89" s="206"/>
      <c r="S89">
        <f>エリア一覧!J89-VLOOKUP(エリア一覧!F89,部数情報!A:Q,17,0)</f>
        <v>0</v>
      </c>
      <c r="V89">
        <f t="shared" si="1"/>
        <v>330</v>
      </c>
      <c r="W89">
        <f>IFERROR(VLOOKUP($F89,部数情報!A:J,10,0),0)</f>
        <v>330</v>
      </c>
    </row>
    <row r="90" spans="2:23">
      <c r="B90" s="15">
        <f>部数情報!C2423</f>
        <v>2422</v>
      </c>
      <c r="C90" s="16">
        <f>部数情報!B2423</f>
        <v>36</v>
      </c>
      <c r="D90" s="16" t="str">
        <f>部数情報!E2423</f>
        <v>八柱・五香</v>
      </c>
      <c r="E90" s="16" t="str">
        <f>部数情報!F2423</f>
        <v>六高台　　</v>
      </c>
      <c r="F90" s="16" t="str">
        <f>部数情報!A2423</f>
        <v>061059</v>
      </c>
      <c r="G90" s="16" t="str">
        <f>部数情報!G2423</f>
        <v>六高台2</v>
      </c>
      <c r="H90" s="16" t="str">
        <f>部数情報!H2423</f>
        <v>松戸</v>
      </c>
      <c r="I90" s="16" t="str">
        <f>部数情報!I2423</f>
        <v>松戸市</v>
      </c>
      <c r="J90" s="189">
        <f>IFERROR(IF($I$7="併配",VLOOKUP($F90,部数情報!A:K,11,0),IF($I$7="併配&amp;選挙",VLOOKUP($F90,部数情報!A:L,12,0),IF($I$7="選挙",VLOOKUP($F90,部数情報!A:M,13,0),VLOOKUP($F90,部数情報!A:J,10,0)))),"")</f>
        <v>665</v>
      </c>
      <c r="K90" s="187" t="s">
        <v>9272</v>
      </c>
      <c r="L90" s="205" t="s">
        <v>9273</v>
      </c>
      <c r="M90" s="206"/>
      <c r="S90">
        <f>エリア一覧!J90-VLOOKUP(エリア一覧!F90,部数情報!A:Q,17,0)</f>
        <v>0</v>
      </c>
      <c r="V90">
        <f t="shared" si="1"/>
        <v>665</v>
      </c>
      <c r="W90">
        <f>IFERROR(VLOOKUP($F90,部数情報!A:J,10,0),0)</f>
        <v>665</v>
      </c>
    </row>
    <row r="91" spans="2:23">
      <c r="B91" s="15">
        <f>部数情報!C2424</f>
        <v>2423</v>
      </c>
      <c r="C91" s="16">
        <f>部数情報!B2424</f>
        <v>36</v>
      </c>
      <c r="D91" s="16" t="str">
        <f>部数情報!E2424</f>
        <v>八柱・五香</v>
      </c>
      <c r="E91" s="16" t="str">
        <f>部数情報!F2424</f>
        <v>六高台　　</v>
      </c>
      <c r="F91" s="16" t="str">
        <f>部数情報!A2424</f>
        <v>061060</v>
      </c>
      <c r="G91" s="16" t="str">
        <f>部数情報!G2424</f>
        <v>六高台3</v>
      </c>
      <c r="H91" s="16" t="str">
        <f>部数情報!H2424</f>
        <v>松戸</v>
      </c>
      <c r="I91" s="16" t="str">
        <f>部数情報!I2424</f>
        <v>松戸市</v>
      </c>
      <c r="J91" s="189">
        <f>IFERROR(IF($I$7="併配",VLOOKUP($F91,部数情報!A:K,11,0),IF($I$7="併配&amp;選挙",VLOOKUP($F91,部数情報!A:L,12,0),IF($I$7="選挙",VLOOKUP($F91,部数情報!A:M,13,0),VLOOKUP($F91,部数情報!A:J,10,0)))),"")</f>
        <v>460</v>
      </c>
      <c r="K91" s="187" t="s">
        <v>9272</v>
      </c>
      <c r="L91" s="205" t="s">
        <v>9273</v>
      </c>
      <c r="M91" s="206"/>
      <c r="S91">
        <f>エリア一覧!J91-VLOOKUP(エリア一覧!F91,部数情報!A:Q,17,0)</f>
        <v>0</v>
      </c>
      <c r="V91">
        <f t="shared" si="1"/>
        <v>460</v>
      </c>
      <c r="W91">
        <f>IFERROR(VLOOKUP($F91,部数情報!A:J,10,0),0)</f>
        <v>460</v>
      </c>
    </row>
    <row r="92" spans="2:23">
      <c r="B92" s="15">
        <f>部数情報!C2425</f>
        <v>2424</v>
      </c>
      <c r="C92" s="16">
        <f>部数情報!B2425</f>
        <v>36</v>
      </c>
      <c r="D92" s="16" t="str">
        <f>部数情報!E2425</f>
        <v>八柱・五香</v>
      </c>
      <c r="E92" s="16" t="str">
        <f>部数情報!F2425</f>
        <v>六高台　　</v>
      </c>
      <c r="F92" s="16" t="str">
        <f>部数情報!A2425</f>
        <v>061061</v>
      </c>
      <c r="G92" s="16" t="str">
        <f>部数情報!G2425</f>
        <v>六高台4</v>
      </c>
      <c r="H92" s="16" t="str">
        <f>部数情報!H2425</f>
        <v>松戸</v>
      </c>
      <c r="I92" s="16" t="str">
        <f>部数情報!I2425</f>
        <v>松戸市</v>
      </c>
      <c r="J92" s="189">
        <f>IFERROR(IF($I$7="併配",VLOOKUP($F92,部数情報!A:K,11,0),IF($I$7="併配&amp;選挙",VLOOKUP($F92,部数情報!A:L,12,0),IF($I$7="選挙",VLOOKUP($F92,部数情報!A:M,13,0),VLOOKUP($F92,部数情報!A:J,10,0)))),"")</f>
        <v>640</v>
      </c>
      <c r="K92" s="187" t="s">
        <v>9272</v>
      </c>
      <c r="L92" s="205" t="s">
        <v>9273</v>
      </c>
      <c r="M92" s="206"/>
      <c r="S92">
        <f>エリア一覧!J92-VLOOKUP(エリア一覧!F92,部数情報!A:Q,17,0)</f>
        <v>0</v>
      </c>
      <c r="V92">
        <f t="shared" si="1"/>
        <v>640</v>
      </c>
      <c r="W92">
        <f>IFERROR(VLOOKUP($F92,部数情報!A:J,10,0),0)</f>
        <v>640</v>
      </c>
    </row>
    <row r="93" spans="2:23">
      <c r="B93" s="15">
        <f>部数情報!C2427</f>
        <v>2426</v>
      </c>
      <c r="C93" s="16">
        <f>部数情報!B2427</f>
        <v>36</v>
      </c>
      <c r="D93" s="16" t="str">
        <f>部数情報!E2427</f>
        <v>八柱・五香</v>
      </c>
      <c r="E93" s="16" t="str">
        <f>部数情報!F2427</f>
        <v>六高台　　</v>
      </c>
      <c r="F93" s="16" t="str">
        <f>部数情報!A2427</f>
        <v>061063</v>
      </c>
      <c r="G93" s="16" t="str">
        <f>部数情報!G2427</f>
        <v>六高台5</v>
      </c>
      <c r="H93" s="16" t="str">
        <f>部数情報!H2427</f>
        <v>松戸</v>
      </c>
      <c r="I93" s="16" t="str">
        <f>部数情報!I2427</f>
        <v>松戸市</v>
      </c>
      <c r="J93" s="189">
        <f>IFERROR(IF($I$7="併配",VLOOKUP($F93,部数情報!A:K,11,0),IF($I$7="併配&amp;選挙",VLOOKUP($F93,部数情報!A:L,12,0),IF($I$7="選挙",VLOOKUP($F93,部数情報!A:M,13,0),VLOOKUP($F93,部数情報!A:J,10,0)))),"")</f>
        <v>555</v>
      </c>
      <c r="K93" s="187" t="s">
        <v>9272</v>
      </c>
      <c r="L93" s="205" t="s">
        <v>9273</v>
      </c>
      <c r="M93" s="206"/>
      <c r="S93">
        <f>エリア一覧!J93-VLOOKUP(エリア一覧!F93,部数情報!A:Q,17,0)</f>
        <v>0</v>
      </c>
      <c r="V93">
        <f t="shared" si="1"/>
        <v>555</v>
      </c>
      <c r="W93">
        <f>IFERROR(VLOOKUP($F93,部数情報!A:J,10,0),0)</f>
        <v>555</v>
      </c>
    </row>
    <row r="94" spans="2:23">
      <c r="B94" s="15">
        <f>部数情報!C2428</f>
        <v>2427</v>
      </c>
      <c r="C94" s="16">
        <f>部数情報!B2428</f>
        <v>36</v>
      </c>
      <c r="D94" s="16" t="str">
        <f>部数情報!E2428</f>
        <v>八柱・五香</v>
      </c>
      <c r="E94" s="16" t="str">
        <f>部数情報!F2428</f>
        <v>六高台　　</v>
      </c>
      <c r="F94" s="16" t="str">
        <f>部数情報!A2428</f>
        <v>061064</v>
      </c>
      <c r="G94" s="16" t="str">
        <f>部数情報!G2428</f>
        <v>六高台7</v>
      </c>
      <c r="H94" s="16" t="str">
        <f>部数情報!H2428</f>
        <v>松戸</v>
      </c>
      <c r="I94" s="16" t="str">
        <f>部数情報!I2428</f>
        <v>松戸市</v>
      </c>
      <c r="J94" s="189">
        <f>IFERROR(IF($I$7="併配",VLOOKUP($F94,部数情報!A:K,11,0),IF($I$7="併配&amp;選挙",VLOOKUP($F94,部数情報!A:L,12,0),IF($I$7="選挙",VLOOKUP($F94,部数情報!A:M,13,0),VLOOKUP($F94,部数情報!A:J,10,0)))),"")</f>
        <v>672</v>
      </c>
      <c r="K94" s="187" t="s">
        <v>9272</v>
      </c>
      <c r="L94" s="205" t="s">
        <v>9273</v>
      </c>
      <c r="M94" s="206"/>
      <c r="S94">
        <f>エリア一覧!J94-VLOOKUP(エリア一覧!F94,部数情報!A:Q,17,0)</f>
        <v>-388</v>
      </c>
      <c r="V94">
        <f t="shared" si="1"/>
        <v>672</v>
      </c>
      <c r="W94">
        <f>IFERROR(VLOOKUP($F94,部数情報!A:J,10,0),0)</f>
        <v>1060</v>
      </c>
    </row>
    <row r="95" spans="2:23">
      <c r="B95" s="15">
        <f>部数情報!C2429</f>
        <v>2428</v>
      </c>
      <c r="C95" s="16">
        <f>部数情報!B2429</f>
        <v>36</v>
      </c>
      <c r="D95" s="16" t="str">
        <f>部数情報!E2429</f>
        <v>八柱・五香</v>
      </c>
      <c r="E95" s="16" t="str">
        <f>部数情報!F2429</f>
        <v>六高台　　</v>
      </c>
      <c r="F95" s="16" t="str">
        <f>部数情報!A2429</f>
        <v>061065</v>
      </c>
      <c r="G95" s="16" t="str">
        <f>部数情報!G2429</f>
        <v>六高台8</v>
      </c>
      <c r="H95" s="16" t="str">
        <f>部数情報!H2429</f>
        <v>松戸</v>
      </c>
      <c r="I95" s="16" t="str">
        <f>部数情報!I2429</f>
        <v>松戸市</v>
      </c>
      <c r="J95" s="189">
        <f>IFERROR(IF($I$7="併配",VLOOKUP($F95,部数情報!A:K,11,0),IF($I$7="併配&amp;選挙",VLOOKUP($F95,部数情報!A:L,12,0),IF($I$7="選挙",VLOOKUP($F95,部数情報!A:M,13,0),VLOOKUP($F95,部数情報!A:J,10,0)))),"")</f>
        <v>880</v>
      </c>
      <c r="K95" s="187" t="s">
        <v>9272</v>
      </c>
      <c r="L95" s="205" t="s">
        <v>9273</v>
      </c>
      <c r="M95" s="206"/>
      <c r="S95">
        <f>エリア一覧!J95-VLOOKUP(エリア一覧!F95,部数情報!A:Q,17,0)</f>
        <v>0</v>
      </c>
      <c r="V95">
        <f t="shared" si="1"/>
        <v>880</v>
      </c>
      <c r="W95">
        <f>IFERROR(VLOOKUP($F95,部数情報!A:J,10,0),0)</f>
        <v>880</v>
      </c>
    </row>
    <row r="96" spans="2:23">
      <c r="B96" s="15">
        <f>部数情報!C2430</f>
        <v>2429</v>
      </c>
      <c r="C96" s="16">
        <f>部数情報!B2430</f>
        <v>36</v>
      </c>
      <c r="D96" s="16" t="str">
        <f>部数情報!E2430</f>
        <v>八柱・五香</v>
      </c>
      <c r="E96" s="16" t="str">
        <f>部数情報!F2430</f>
        <v>六高台　　</v>
      </c>
      <c r="F96" s="16" t="str">
        <f>部数情報!A2430</f>
        <v>061066</v>
      </c>
      <c r="G96" s="16" t="str">
        <f>部数情報!G2430</f>
        <v>六高台6A</v>
      </c>
      <c r="H96" s="16" t="str">
        <f>部数情報!H2430</f>
        <v>松戸</v>
      </c>
      <c r="I96" s="16" t="str">
        <f>部数情報!I2430</f>
        <v>松戸市</v>
      </c>
      <c r="J96" s="189">
        <f>IFERROR(IF($I$7="併配",VLOOKUP($F96,部数情報!A:K,11,0),IF($I$7="併配&amp;選挙",VLOOKUP($F96,部数情報!A:L,12,0),IF($I$7="選挙",VLOOKUP($F96,部数情報!A:M,13,0),VLOOKUP($F96,部数情報!A:J,10,0)))),"")</f>
        <v>470</v>
      </c>
      <c r="K96" s="187" t="s">
        <v>9272</v>
      </c>
      <c r="L96" s="205" t="s">
        <v>9273</v>
      </c>
      <c r="M96" s="206"/>
      <c r="S96">
        <f>エリア一覧!J96-VLOOKUP(エリア一覧!F96,部数情報!A:Q,17,0)</f>
        <v>0</v>
      </c>
      <c r="V96">
        <f t="shared" si="1"/>
        <v>470</v>
      </c>
      <c r="W96">
        <f>IFERROR(VLOOKUP($F96,部数情報!A:J,10,0),0)</f>
        <v>470</v>
      </c>
    </row>
    <row r="97" spans="2:23">
      <c r="B97" s="15">
        <f>部数情報!C2450</f>
        <v>2449</v>
      </c>
      <c r="C97" s="16">
        <f>部数情報!B2450</f>
        <v>36</v>
      </c>
      <c r="D97" s="16" t="str">
        <f>部数情報!E2450</f>
        <v>八柱・五香</v>
      </c>
      <c r="E97" s="16" t="str">
        <f>部数情報!F2450</f>
        <v>日暮</v>
      </c>
      <c r="F97" s="16" t="str">
        <f>部数情報!A2450</f>
        <v>061101</v>
      </c>
      <c r="G97" s="16" t="str">
        <f>部数情報!G2450</f>
        <v>陣屋前橋A</v>
      </c>
      <c r="H97" s="16" t="str">
        <f>部数情報!H2450</f>
        <v>松戸</v>
      </c>
      <c r="I97" s="16" t="str">
        <f>部数情報!I2450</f>
        <v>松戸市</v>
      </c>
      <c r="J97" s="189">
        <f>IFERROR(IF($I$7="併配",VLOOKUP($F97,部数情報!A:K,11,0),IF($I$7="併配&amp;選挙",VLOOKUP($F97,部数情報!A:L,12,0),IF($I$7="選挙",VLOOKUP($F97,部数情報!A:M,13,0),VLOOKUP($F97,部数情報!A:J,10,0)))),"")</f>
        <v>330</v>
      </c>
      <c r="K97" s="187" t="s">
        <v>9272</v>
      </c>
      <c r="L97" s="205" t="s">
        <v>9273</v>
      </c>
      <c r="M97" s="206"/>
      <c r="S97">
        <f>エリア一覧!J97-VLOOKUP(エリア一覧!F97,部数情報!A:Q,17,0)</f>
        <v>0</v>
      </c>
      <c r="V97">
        <f t="shared" si="1"/>
        <v>330</v>
      </c>
      <c r="W97">
        <f>IFERROR(VLOOKUP($F97,部数情報!A:J,10,0),0)</f>
        <v>330</v>
      </c>
    </row>
    <row r="98" spans="2:23">
      <c r="B98" s="15">
        <f>部数情報!C2451</f>
        <v>2450</v>
      </c>
      <c r="C98" s="16">
        <f>部数情報!B2451</f>
        <v>36</v>
      </c>
      <c r="D98" s="16" t="str">
        <f>部数情報!E2451</f>
        <v>八柱・五香</v>
      </c>
      <c r="E98" s="16" t="str">
        <f>部数情報!F2451</f>
        <v>日暮</v>
      </c>
      <c r="F98" s="16" t="str">
        <f>部数情報!A2451</f>
        <v>061154</v>
      </c>
      <c r="G98" s="16" t="str">
        <f>部数情報!G2451</f>
        <v>陣屋前橋B</v>
      </c>
      <c r="H98" s="16" t="str">
        <f>部数情報!H2451</f>
        <v>松戸</v>
      </c>
      <c r="I98" s="16" t="str">
        <f>部数情報!I2451</f>
        <v>松戸市</v>
      </c>
      <c r="J98" s="189">
        <f>IFERROR(IF($I$7="併配",VLOOKUP($F98,部数情報!A:K,11,0),IF($I$7="併配&amp;選挙",VLOOKUP($F98,部数情報!A:L,12,0),IF($I$7="選挙",VLOOKUP($F98,部数情報!A:M,13,0),VLOOKUP($F98,部数情報!A:J,10,0)))),"")</f>
        <v>425</v>
      </c>
      <c r="K98" s="187" t="s">
        <v>9272</v>
      </c>
      <c r="L98" s="205" t="s">
        <v>9273</v>
      </c>
      <c r="M98" s="206"/>
      <c r="S98">
        <f>エリア一覧!J98-VLOOKUP(エリア一覧!F98,部数情報!A:Q,17,0)</f>
        <v>0</v>
      </c>
      <c r="V98">
        <f t="shared" si="1"/>
        <v>425</v>
      </c>
      <c r="W98">
        <f>IFERROR(VLOOKUP($F98,部数情報!A:J,10,0),0)</f>
        <v>425</v>
      </c>
    </row>
    <row r="99" spans="2:23">
      <c r="B99" s="15">
        <f>部数情報!C2452</f>
        <v>2451</v>
      </c>
      <c r="C99" s="16">
        <f>部数情報!B2452</f>
        <v>36</v>
      </c>
      <c r="D99" s="16" t="str">
        <f>部数情報!E2452</f>
        <v>八柱・五香</v>
      </c>
      <c r="E99" s="16" t="str">
        <f>部数情報!F2452</f>
        <v>日暮</v>
      </c>
      <c r="F99" s="16" t="str">
        <f>部数情報!A2452</f>
        <v>061102</v>
      </c>
      <c r="G99" s="16" t="str">
        <f>部数情報!G2452</f>
        <v>常盤平　陣屋前</v>
      </c>
      <c r="H99" s="16" t="str">
        <f>部数情報!H2452</f>
        <v>松戸</v>
      </c>
      <c r="I99" s="16" t="str">
        <f>部数情報!I2452</f>
        <v>松戸市</v>
      </c>
      <c r="J99" s="189">
        <f>IFERROR(IF($I$7="併配",VLOOKUP($F99,部数情報!A:K,11,0),IF($I$7="併配&amp;選挙",VLOOKUP($F99,部数情報!A:L,12,0),IF($I$7="選挙",VLOOKUP($F99,部数情報!A:M,13,0),VLOOKUP($F99,部数情報!A:J,10,0)))),"")</f>
        <v>935</v>
      </c>
      <c r="K99" s="187" t="s">
        <v>9272</v>
      </c>
      <c r="L99" s="205" t="s">
        <v>9273</v>
      </c>
      <c r="M99" s="206"/>
      <c r="S99">
        <f>エリア一覧!J99-VLOOKUP(エリア一覧!F99,部数情報!A:Q,17,0)</f>
        <v>0</v>
      </c>
      <c r="V99">
        <f t="shared" si="1"/>
        <v>935</v>
      </c>
      <c r="W99">
        <f>IFERROR(VLOOKUP($F99,部数情報!A:J,10,0),0)</f>
        <v>935</v>
      </c>
    </row>
    <row r="100" spans="2:23">
      <c r="B100" s="15">
        <f>部数情報!C2453</f>
        <v>2452</v>
      </c>
      <c r="C100" s="16">
        <f>部数情報!B2453</f>
        <v>36</v>
      </c>
      <c r="D100" s="16" t="str">
        <f>部数情報!E2453</f>
        <v>八柱・五香</v>
      </c>
      <c r="E100" s="16" t="str">
        <f>部数情報!F2453</f>
        <v>日暮</v>
      </c>
      <c r="F100" s="16" t="str">
        <f>部数情報!A2453</f>
        <v>061103</v>
      </c>
      <c r="G100" s="16" t="str">
        <f>部数情報!G2453</f>
        <v>日暮1</v>
      </c>
      <c r="H100" s="16" t="str">
        <f>部数情報!H2453</f>
        <v>松戸</v>
      </c>
      <c r="I100" s="16" t="str">
        <f>部数情報!I2453</f>
        <v>松戸市</v>
      </c>
      <c r="J100" s="189">
        <f>IFERROR(IF($I$7="併配",VLOOKUP($F100,部数情報!A:K,11,0),IF($I$7="併配&amp;選挙",VLOOKUP($F100,部数情報!A:L,12,0),IF($I$7="選挙",VLOOKUP($F100,部数情報!A:M,13,0),VLOOKUP($F100,部数情報!A:J,10,0)))),"")</f>
        <v>730</v>
      </c>
      <c r="K100" s="187" t="s">
        <v>9272</v>
      </c>
      <c r="L100" s="205" t="s">
        <v>9273</v>
      </c>
      <c r="M100" s="206"/>
      <c r="S100">
        <f>エリア一覧!J100-VLOOKUP(エリア一覧!F100,部数情報!A:Q,17,0)</f>
        <v>0</v>
      </c>
      <c r="V100">
        <f t="shared" si="1"/>
        <v>730</v>
      </c>
      <c r="W100">
        <f>IFERROR(VLOOKUP($F100,部数情報!A:J,10,0),0)</f>
        <v>730</v>
      </c>
    </row>
    <row r="101" spans="2:23">
      <c r="B101" s="15">
        <f>部数情報!C2454</f>
        <v>2453</v>
      </c>
      <c r="C101" s="16">
        <f>部数情報!B2454</f>
        <v>36</v>
      </c>
      <c r="D101" s="16" t="str">
        <f>部数情報!E2454</f>
        <v>八柱・五香</v>
      </c>
      <c r="E101" s="16" t="str">
        <f>部数情報!F2454</f>
        <v>日暮</v>
      </c>
      <c r="F101" s="16" t="str">
        <f>部数情報!A2454</f>
        <v>061104</v>
      </c>
      <c r="G101" s="16" t="str">
        <f>部数情報!G2454</f>
        <v>日暮2</v>
      </c>
      <c r="H101" s="16" t="str">
        <f>部数情報!H2454</f>
        <v>松戸</v>
      </c>
      <c r="I101" s="16" t="str">
        <f>部数情報!I2454</f>
        <v>松戸市</v>
      </c>
      <c r="J101" s="189">
        <f>IFERROR(IF($I$7="併配",VLOOKUP($F101,部数情報!A:K,11,0),IF($I$7="併配&amp;選挙",VLOOKUP($F101,部数情報!A:L,12,0),IF($I$7="選挙",VLOOKUP($F101,部数情報!A:M,13,0),VLOOKUP($F101,部数情報!A:J,10,0)))),"")</f>
        <v>675</v>
      </c>
      <c r="K101" s="187" t="s">
        <v>9272</v>
      </c>
      <c r="L101" s="205" t="s">
        <v>9273</v>
      </c>
      <c r="M101" s="206"/>
      <c r="S101">
        <f>エリア一覧!J101-VLOOKUP(エリア一覧!F101,部数情報!A:Q,17,0)</f>
        <v>0</v>
      </c>
      <c r="V101">
        <f t="shared" si="1"/>
        <v>675</v>
      </c>
      <c r="W101">
        <f>IFERROR(VLOOKUP($F101,部数情報!A:J,10,0),0)</f>
        <v>675</v>
      </c>
    </row>
    <row r="102" spans="2:23">
      <c r="B102" s="15">
        <f>部数情報!C2455</f>
        <v>2454</v>
      </c>
      <c r="C102" s="16">
        <f>部数情報!B2455</f>
        <v>36</v>
      </c>
      <c r="D102" s="16" t="str">
        <f>部数情報!E2455</f>
        <v>八柱・五香</v>
      </c>
      <c r="E102" s="16" t="str">
        <f>部数情報!F2455</f>
        <v>日暮</v>
      </c>
      <c r="F102" s="16" t="str">
        <f>部数情報!A2455</f>
        <v>061105</v>
      </c>
      <c r="G102" s="16" t="str">
        <f>部数情報!G2455</f>
        <v>日暮3</v>
      </c>
      <c r="H102" s="16" t="str">
        <f>部数情報!H2455</f>
        <v>松戸</v>
      </c>
      <c r="I102" s="16" t="str">
        <f>部数情報!I2455</f>
        <v>松戸市</v>
      </c>
      <c r="J102" s="189">
        <f>IFERROR(IF($I$7="併配",VLOOKUP($F102,部数情報!A:K,11,0),IF($I$7="併配&amp;選挙",VLOOKUP($F102,部数情報!A:L,12,0),IF($I$7="選挙",VLOOKUP($F102,部数情報!A:M,13,0),VLOOKUP($F102,部数情報!A:J,10,0)))),"")</f>
        <v>565</v>
      </c>
      <c r="K102" s="187" t="s">
        <v>9272</v>
      </c>
      <c r="L102" s="205" t="s">
        <v>9273</v>
      </c>
      <c r="M102" s="206"/>
      <c r="S102">
        <f>エリア一覧!J102-VLOOKUP(エリア一覧!F102,部数情報!A:Q,17,0)</f>
        <v>0</v>
      </c>
      <c r="V102">
        <f t="shared" si="1"/>
        <v>565</v>
      </c>
      <c r="W102">
        <f>IFERROR(VLOOKUP($F102,部数情報!A:J,10,0),0)</f>
        <v>565</v>
      </c>
    </row>
    <row r="103" spans="2:23">
      <c r="B103" s="15">
        <f>部数情報!C2456</f>
        <v>2455</v>
      </c>
      <c r="C103" s="16">
        <f>部数情報!B2456</f>
        <v>36</v>
      </c>
      <c r="D103" s="16" t="str">
        <f>部数情報!E2456</f>
        <v>八柱・五香</v>
      </c>
      <c r="E103" s="16" t="str">
        <f>部数情報!F2456</f>
        <v>日暮</v>
      </c>
      <c r="F103" s="16" t="str">
        <f>部数情報!A2456</f>
        <v>061106</v>
      </c>
      <c r="G103" s="16" t="str">
        <f>部数情報!G2456</f>
        <v>日暮4</v>
      </c>
      <c r="H103" s="16" t="str">
        <f>部数情報!H2456</f>
        <v>松戸</v>
      </c>
      <c r="I103" s="16" t="str">
        <f>部数情報!I2456</f>
        <v>松戸市</v>
      </c>
      <c r="J103" s="189">
        <f>IFERROR(IF($I$7="併配",VLOOKUP($F103,部数情報!A:K,11,0),IF($I$7="併配&amp;選挙",VLOOKUP($F103,部数情報!A:L,12,0),IF($I$7="選挙",VLOOKUP($F103,部数情報!A:M,13,0),VLOOKUP($F103,部数情報!A:J,10,0)))),"")</f>
        <v>370</v>
      </c>
      <c r="K103" s="187" t="s">
        <v>9272</v>
      </c>
      <c r="L103" s="205" t="s">
        <v>9273</v>
      </c>
      <c r="M103" s="206"/>
      <c r="S103">
        <f>エリア一覧!J103-VLOOKUP(エリア一覧!F103,部数情報!A:Q,17,0)</f>
        <v>0</v>
      </c>
      <c r="V103">
        <f t="shared" si="1"/>
        <v>370</v>
      </c>
      <c r="W103">
        <f>IFERROR(VLOOKUP($F103,部数情報!A:J,10,0),0)</f>
        <v>370</v>
      </c>
    </row>
    <row r="104" spans="2:23">
      <c r="B104" s="15">
        <f>部数情報!C2457</f>
        <v>2456</v>
      </c>
      <c r="C104" s="16">
        <f>部数情報!B2457</f>
        <v>36</v>
      </c>
      <c r="D104" s="16" t="str">
        <f>部数情報!E2457</f>
        <v>八柱・五香</v>
      </c>
      <c r="E104" s="16" t="str">
        <f>部数情報!F2457</f>
        <v>日暮</v>
      </c>
      <c r="F104" s="16" t="str">
        <f>部数情報!A2457</f>
        <v>061107</v>
      </c>
      <c r="G104" s="16" t="str">
        <f>部数情報!G2457</f>
        <v>日暮5</v>
      </c>
      <c r="H104" s="16" t="str">
        <f>部数情報!H2457</f>
        <v>松戸</v>
      </c>
      <c r="I104" s="16" t="str">
        <f>部数情報!I2457</f>
        <v>松戸市</v>
      </c>
      <c r="J104" s="189">
        <f>IFERROR(IF($I$7="併配",VLOOKUP($F104,部数情報!A:K,11,0),IF($I$7="併配&amp;選挙",VLOOKUP($F104,部数情報!A:L,12,0),IF($I$7="選挙",VLOOKUP($F104,部数情報!A:M,13,0),VLOOKUP($F104,部数情報!A:J,10,0)))),"")</f>
        <v>600</v>
      </c>
      <c r="K104" s="187" t="s">
        <v>9272</v>
      </c>
      <c r="L104" s="205" t="s">
        <v>9273</v>
      </c>
      <c r="M104" s="206"/>
      <c r="S104">
        <f>エリア一覧!J104-VLOOKUP(エリア一覧!F104,部数情報!A:Q,17,0)</f>
        <v>0</v>
      </c>
      <c r="V104">
        <f t="shared" si="1"/>
        <v>600</v>
      </c>
      <c r="W104">
        <f>IFERROR(VLOOKUP($F104,部数情報!A:J,10,0),0)</f>
        <v>600</v>
      </c>
    </row>
    <row r="105" spans="2:23">
      <c r="B105" s="15">
        <f>部数情報!C2458</f>
        <v>2457</v>
      </c>
      <c r="C105" s="16">
        <f>部数情報!B2458</f>
        <v>36</v>
      </c>
      <c r="D105" s="16" t="str">
        <f>部数情報!E2458</f>
        <v>八柱・五香</v>
      </c>
      <c r="E105" s="16" t="str">
        <f>部数情報!F2458</f>
        <v>日暮</v>
      </c>
      <c r="F105" s="16" t="str">
        <f>部数情報!A2458</f>
        <v>061108</v>
      </c>
      <c r="G105" s="16" t="str">
        <f>部数情報!G2458</f>
        <v>千駄堀</v>
      </c>
      <c r="H105" s="16" t="str">
        <f>部数情報!H2458</f>
        <v>松戸</v>
      </c>
      <c r="I105" s="16" t="str">
        <f>部数情報!I2458</f>
        <v>松戸市</v>
      </c>
      <c r="J105" s="189">
        <f>IFERROR(IF($I$7="併配",VLOOKUP($F105,部数情報!A:K,11,0),IF($I$7="併配&amp;選挙",VLOOKUP($F105,部数情報!A:L,12,0),IF($I$7="選挙",VLOOKUP($F105,部数情報!A:M,13,0),VLOOKUP($F105,部数情報!A:J,10,0)))),"")</f>
        <v>505</v>
      </c>
      <c r="K105" s="187" t="s">
        <v>9272</v>
      </c>
      <c r="L105" s="205" t="s">
        <v>9273</v>
      </c>
      <c r="M105" s="206"/>
      <c r="S105">
        <f>エリア一覧!J105-VLOOKUP(エリア一覧!F105,部数情報!A:Q,17,0)</f>
        <v>0</v>
      </c>
      <c r="V105">
        <f t="shared" si="1"/>
        <v>505</v>
      </c>
      <c r="W105">
        <f>IFERROR(VLOOKUP($F105,部数情報!A:J,10,0),0)</f>
        <v>505</v>
      </c>
    </row>
    <row r="106" spans="2:23">
      <c r="B106" s="15">
        <f>部数情報!C2459</f>
        <v>2458</v>
      </c>
      <c r="C106" s="16">
        <f>部数情報!B2459</f>
        <v>36</v>
      </c>
      <c r="D106" s="16" t="str">
        <f>部数情報!E2459</f>
        <v>八柱・五香</v>
      </c>
      <c r="E106" s="16" t="str">
        <f>部数情報!F2459</f>
        <v>日暮</v>
      </c>
      <c r="F106" s="16" t="str">
        <f>部数情報!A2459</f>
        <v>061109</v>
      </c>
      <c r="G106" s="16" t="str">
        <f>部数情報!G2459</f>
        <v>千駄堀　八景台</v>
      </c>
      <c r="H106" s="16" t="str">
        <f>部数情報!H2459</f>
        <v>松戸</v>
      </c>
      <c r="I106" s="16" t="str">
        <f>部数情報!I2459</f>
        <v>松戸市</v>
      </c>
      <c r="J106" s="189">
        <f>IFERROR(IF($I$7="併配",VLOOKUP($F106,部数情報!A:K,11,0),IF($I$7="併配&amp;選挙",VLOOKUP($F106,部数情報!A:L,12,0),IF($I$7="選挙",VLOOKUP($F106,部数情報!A:M,13,0),VLOOKUP($F106,部数情報!A:J,10,0)))),"")</f>
        <v>410</v>
      </c>
      <c r="K106" s="187" t="s">
        <v>9272</v>
      </c>
      <c r="L106" s="205" t="s">
        <v>9273</v>
      </c>
      <c r="M106" s="206"/>
      <c r="S106">
        <f>エリア一覧!J106-VLOOKUP(エリア一覧!F106,部数情報!A:Q,17,0)</f>
        <v>0</v>
      </c>
      <c r="V106">
        <f t="shared" si="1"/>
        <v>410</v>
      </c>
      <c r="W106">
        <f>IFERROR(VLOOKUP($F106,部数情報!A:J,10,0),0)</f>
        <v>410</v>
      </c>
    </row>
    <row r="107" spans="2:23">
      <c r="B107" s="15">
        <f>部数情報!C2460</f>
        <v>2459</v>
      </c>
      <c r="C107" s="16">
        <f>部数情報!B2460</f>
        <v>36</v>
      </c>
      <c r="D107" s="16" t="str">
        <f>部数情報!E2460</f>
        <v>八柱・五香</v>
      </c>
      <c r="E107" s="16" t="str">
        <f>部数情報!F2460</f>
        <v>日暮</v>
      </c>
      <c r="F107" s="16" t="str">
        <f>部数情報!A2460</f>
        <v>061167</v>
      </c>
      <c r="G107" s="16" t="str">
        <f>部数情報!G2460</f>
        <v>松戸新田　松戸地蔵尊</v>
      </c>
      <c r="H107" s="16" t="str">
        <f>部数情報!H2460</f>
        <v>松戸</v>
      </c>
      <c r="I107" s="16" t="str">
        <f>部数情報!I2460</f>
        <v>松戸市</v>
      </c>
      <c r="J107" s="189">
        <f>IFERROR(IF($I$7="併配",VLOOKUP($F107,部数情報!A:K,11,0),IF($I$7="併配&amp;選挙",VLOOKUP($F107,部数情報!A:L,12,0),IF($I$7="選挙",VLOOKUP($F107,部数情報!A:M,13,0),VLOOKUP($F107,部数情報!A:J,10,0)))),"")</f>
        <v>390</v>
      </c>
      <c r="K107" s="187" t="s">
        <v>9272</v>
      </c>
      <c r="L107" s="205" t="s">
        <v>9273</v>
      </c>
      <c r="M107" s="206"/>
      <c r="S107">
        <f>エリア一覧!J107-VLOOKUP(エリア一覧!F107,部数情報!A:Q,17,0)</f>
        <v>0</v>
      </c>
      <c r="V107">
        <f t="shared" si="1"/>
        <v>390</v>
      </c>
      <c r="W107">
        <f>IFERROR(VLOOKUP($F107,部数情報!A:J,10,0),0)</f>
        <v>390</v>
      </c>
    </row>
    <row r="108" spans="2:23">
      <c r="B108" s="15">
        <f>部数情報!C2461</f>
        <v>2460</v>
      </c>
      <c r="C108" s="16">
        <f>部数情報!B2461</f>
        <v>36</v>
      </c>
      <c r="D108" s="16" t="str">
        <f>部数情報!E2461</f>
        <v>八柱・五香</v>
      </c>
      <c r="E108" s="16" t="str">
        <f>部数情報!F2461</f>
        <v>日暮</v>
      </c>
      <c r="F108" s="16" t="str">
        <f>部数情報!A2461</f>
        <v>061180</v>
      </c>
      <c r="G108" s="16" t="str">
        <f>部数情報!G2461</f>
        <v>千駄堀　駒形</v>
      </c>
      <c r="H108" s="16" t="str">
        <f>部数情報!H2461</f>
        <v>松戸</v>
      </c>
      <c r="I108" s="16" t="str">
        <f>部数情報!I2461</f>
        <v>松戸市</v>
      </c>
      <c r="J108" s="189">
        <f>IFERROR(IF($I$7="併配",VLOOKUP($F108,部数情報!A:K,11,0),IF($I$7="併配&amp;選挙",VLOOKUP($F108,部数情報!A:L,12,0),IF($I$7="選挙",VLOOKUP($F108,部数情報!A:M,13,0),VLOOKUP($F108,部数情報!A:J,10,0)))),"")</f>
        <v>425</v>
      </c>
      <c r="K108" s="187" t="s">
        <v>9272</v>
      </c>
      <c r="L108" s="205" t="s">
        <v>9273</v>
      </c>
      <c r="M108" s="206"/>
      <c r="S108">
        <f>エリア一覧!J108-VLOOKUP(エリア一覧!F108,部数情報!A:Q,17,0)</f>
        <v>0</v>
      </c>
      <c r="V108">
        <f t="shared" si="1"/>
        <v>425</v>
      </c>
      <c r="W108">
        <f>IFERROR(VLOOKUP($F108,部数情報!A:J,10,0),0)</f>
        <v>425</v>
      </c>
    </row>
    <row r="109" spans="2:23">
      <c r="B109" s="15">
        <f>部数情報!C2462</f>
        <v>2461</v>
      </c>
      <c r="C109" s="16">
        <f>部数情報!B2462</f>
        <v>36</v>
      </c>
      <c r="D109" s="16" t="str">
        <f>部数情報!E2462</f>
        <v>八柱・五香</v>
      </c>
      <c r="E109" s="16" t="str">
        <f>部数情報!F2462</f>
        <v>河原塚</v>
      </c>
      <c r="F109" s="16" t="str">
        <f>部数情報!A2462</f>
        <v>061110</v>
      </c>
      <c r="G109" s="16" t="str">
        <f>部数情報!G2462</f>
        <v>河原塚小学校</v>
      </c>
      <c r="H109" s="16" t="str">
        <f>部数情報!H2462</f>
        <v>松戸</v>
      </c>
      <c r="I109" s="16" t="str">
        <f>部数情報!I2462</f>
        <v>松戸市</v>
      </c>
      <c r="J109" s="189">
        <f>IFERROR(IF($I$7="併配",VLOOKUP($F109,部数情報!A:K,11,0),IF($I$7="併配&amp;選挙",VLOOKUP($F109,部数情報!A:L,12,0),IF($I$7="選挙",VLOOKUP($F109,部数情報!A:M,13,0),VLOOKUP($F109,部数情報!A:J,10,0)))),"")</f>
        <v>330</v>
      </c>
      <c r="K109" s="187" t="s">
        <v>9272</v>
      </c>
      <c r="L109" s="205" t="s">
        <v>9273</v>
      </c>
      <c r="M109" s="206"/>
      <c r="S109">
        <f>エリア一覧!J109-VLOOKUP(エリア一覧!F109,部数情報!A:Q,17,0)</f>
        <v>0</v>
      </c>
      <c r="V109">
        <f t="shared" si="1"/>
        <v>330</v>
      </c>
      <c r="W109">
        <f>IFERROR(VLOOKUP($F109,部数情報!A:J,10,0),0)</f>
        <v>330</v>
      </c>
    </row>
    <row r="110" spans="2:23">
      <c r="B110" s="15">
        <f>部数情報!C2463</f>
        <v>2462</v>
      </c>
      <c r="C110" s="16">
        <f>部数情報!B2463</f>
        <v>36</v>
      </c>
      <c r="D110" s="16" t="str">
        <f>部数情報!E2463</f>
        <v>八柱・五香</v>
      </c>
      <c r="E110" s="16" t="str">
        <f>部数情報!F2463</f>
        <v>河原塚</v>
      </c>
      <c r="F110" s="16" t="str">
        <f>部数情報!A2463</f>
        <v>061111</v>
      </c>
      <c r="G110" s="16" t="str">
        <f>部数情報!G2463</f>
        <v>河原塚中学校</v>
      </c>
      <c r="H110" s="16" t="str">
        <f>部数情報!H2463</f>
        <v>松戸</v>
      </c>
      <c r="I110" s="16" t="str">
        <f>部数情報!I2463</f>
        <v>松戸市</v>
      </c>
      <c r="J110" s="189">
        <f>IFERROR(IF($I$7="併配",VLOOKUP($F110,部数情報!A:K,11,0),IF($I$7="併配&amp;選挙",VLOOKUP($F110,部数情報!A:L,12,0),IF($I$7="選挙",VLOOKUP($F110,部数情報!A:M,13,0),VLOOKUP($F110,部数情報!A:J,10,0)))),"")</f>
        <v>440</v>
      </c>
      <c r="K110" s="187" t="s">
        <v>9272</v>
      </c>
      <c r="L110" s="205" t="s">
        <v>9273</v>
      </c>
      <c r="M110" s="206"/>
      <c r="S110">
        <f>エリア一覧!J110-VLOOKUP(エリア一覧!F110,部数情報!A:Q,17,0)</f>
        <v>0</v>
      </c>
      <c r="V110">
        <f t="shared" si="1"/>
        <v>440</v>
      </c>
      <c r="W110">
        <f>IFERROR(VLOOKUP($F110,部数情報!A:J,10,0),0)</f>
        <v>440</v>
      </c>
    </row>
    <row r="111" spans="2:23">
      <c r="B111" s="15">
        <f>部数情報!C2464</f>
        <v>2463</v>
      </c>
      <c r="C111" s="16">
        <f>部数情報!B2464</f>
        <v>36</v>
      </c>
      <c r="D111" s="16" t="str">
        <f>部数情報!E2464</f>
        <v>八柱・五香</v>
      </c>
      <c r="E111" s="16" t="str">
        <f>部数情報!F2464</f>
        <v>河原塚</v>
      </c>
      <c r="F111" s="16" t="str">
        <f>部数情報!A2464</f>
        <v>061173</v>
      </c>
      <c r="G111" s="16" t="str">
        <f>部数情報!G2464</f>
        <v>日暮　河原塚　Ａ</v>
      </c>
      <c r="H111" s="16" t="str">
        <f>部数情報!H2464</f>
        <v>松戸</v>
      </c>
      <c r="I111" s="16" t="str">
        <f>部数情報!I2464</f>
        <v>松戸市</v>
      </c>
      <c r="J111" s="189">
        <f>IFERROR(IF($I$7="併配",VLOOKUP($F111,部数情報!A:K,11,0),IF($I$7="併配&amp;選挙",VLOOKUP($F111,部数情報!A:L,12,0),IF($I$7="選挙",VLOOKUP($F111,部数情報!A:M,13,0),VLOOKUP($F111,部数情報!A:J,10,0)))),"")</f>
        <v>330</v>
      </c>
      <c r="K111" s="187" t="s">
        <v>9272</v>
      </c>
      <c r="L111" s="205" t="s">
        <v>9273</v>
      </c>
      <c r="M111" s="206"/>
      <c r="S111">
        <f>エリア一覧!J111-VLOOKUP(エリア一覧!F111,部数情報!A:Q,17,0)</f>
        <v>0</v>
      </c>
      <c r="V111">
        <f t="shared" si="1"/>
        <v>330</v>
      </c>
      <c r="W111">
        <f>IFERROR(VLOOKUP($F111,部数情報!A:J,10,0),0)</f>
        <v>330</v>
      </c>
    </row>
    <row r="112" spans="2:23">
      <c r="B112" s="15">
        <f>部数情報!C2465</f>
        <v>2464</v>
      </c>
      <c r="C112" s="16">
        <f>部数情報!B2465</f>
        <v>36</v>
      </c>
      <c r="D112" s="16" t="str">
        <f>部数情報!E2465</f>
        <v>八柱・五香</v>
      </c>
      <c r="E112" s="16" t="str">
        <f>部数情報!F2465</f>
        <v>河原塚</v>
      </c>
      <c r="F112" s="16" t="str">
        <f>部数情報!A2465</f>
        <v>061174</v>
      </c>
      <c r="G112" s="16" t="str">
        <f>部数情報!G2465</f>
        <v>河原塚　Ｂ</v>
      </c>
      <c r="H112" s="16" t="str">
        <f>部数情報!H2465</f>
        <v>松戸</v>
      </c>
      <c r="I112" s="16" t="str">
        <f>部数情報!I2465</f>
        <v>松戸市</v>
      </c>
      <c r="J112" s="189">
        <f>IFERROR(IF($I$7="併配",VLOOKUP($F112,部数情報!A:K,11,0),IF($I$7="併配&amp;選挙",VLOOKUP($F112,部数情報!A:L,12,0),IF($I$7="選挙",VLOOKUP($F112,部数情報!A:M,13,0),VLOOKUP($F112,部数情報!A:J,10,0)))),"")</f>
        <v>435</v>
      </c>
      <c r="K112" s="187" t="s">
        <v>9272</v>
      </c>
      <c r="L112" s="205" t="s">
        <v>9273</v>
      </c>
      <c r="M112" s="206"/>
      <c r="S112">
        <f>エリア一覧!J112-VLOOKUP(エリア一覧!F112,部数情報!A:Q,17,0)</f>
        <v>0</v>
      </c>
      <c r="V112">
        <f t="shared" si="1"/>
        <v>435</v>
      </c>
      <c r="W112">
        <f>IFERROR(VLOOKUP($F112,部数情報!A:J,10,0),0)</f>
        <v>435</v>
      </c>
    </row>
    <row r="113" spans="2:23">
      <c r="B113" s="15">
        <f>部数情報!C2466</f>
        <v>2465</v>
      </c>
      <c r="C113" s="16">
        <f>部数情報!B2466</f>
        <v>36</v>
      </c>
      <c r="D113" s="16" t="str">
        <f>部数情報!E2466</f>
        <v>八柱・五香</v>
      </c>
      <c r="E113" s="16" t="str">
        <f>部数情報!F2466</f>
        <v>稔台　</v>
      </c>
      <c r="F113" s="16" t="str">
        <f>部数情報!A2466</f>
        <v>061135</v>
      </c>
      <c r="G113" s="16" t="str">
        <f>部数情報!G2466</f>
        <v>稔台1　TAIRAYA</v>
      </c>
      <c r="H113" s="16" t="str">
        <f>部数情報!H2466</f>
        <v>松戸</v>
      </c>
      <c r="I113" s="16" t="str">
        <f>部数情報!I2466</f>
        <v>松戸市</v>
      </c>
      <c r="J113" s="189">
        <f>IFERROR(IF($I$7="併配",VLOOKUP($F113,部数情報!A:K,11,0),IF($I$7="併配&amp;選挙",VLOOKUP($F113,部数情報!A:L,12,0),IF($I$7="選挙",VLOOKUP($F113,部数情報!A:M,13,0),VLOOKUP($F113,部数情報!A:J,10,0)))),"")</f>
        <v>540</v>
      </c>
      <c r="K113" s="187" t="s">
        <v>9272</v>
      </c>
      <c r="L113" s="205" t="s">
        <v>9273</v>
      </c>
      <c r="M113" s="206"/>
      <c r="S113">
        <f>エリア一覧!J113-VLOOKUP(エリア一覧!F113,部数情報!A:Q,17,0)</f>
        <v>0</v>
      </c>
      <c r="V113">
        <f t="shared" si="1"/>
        <v>540</v>
      </c>
      <c r="W113">
        <f>IFERROR(VLOOKUP($F113,部数情報!A:J,10,0),0)</f>
        <v>540</v>
      </c>
    </row>
    <row r="114" spans="2:23">
      <c r="B114" s="15">
        <f>部数情報!C2467</f>
        <v>2466</v>
      </c>
      <c r="C114" s="16">
        <f>部数情報!B2467</f>
        <v>36</v>
      </c>
      <c r="D114" s="16" t="str">
        <f>部数情報!E2467</f>
        <v>八柱・五香</v>
      </c>
      <c r="E114" s="16" t="str">
        <f>部数情報!F2467</f>
        <v>稔台　</v>
      </c>
      <c r="F114" s="16" t="str">
        <f>部数情報!A2467</f>
        <v>061182</v>
      </c>
      <c r="G114" s="16" t="str">
        <f>部数情報!G2467</f>
        <v>稔台1</v>
      </c>
      <c r="H114" s="16" t="str">
        <f>部数情報!H2467</f>
        <v>松戸</v>
      </c>
      <c r="I114" s="16" t="str">
        <f>部数情報!I2467</f>
        <v>松戸市</v>
      </c>
      <c r="J114" s="189">
        <f>IFERROR(IF($I$7="併配",VLOOKUP($F114,部数情報!A:K,11,0),IF($I$7="併配&amp;選挙",VLOOKUP($F114,部数情報!A:L,12,0),IF($I$7="選挙",VLOOKUP($F114,部数情報!A:M,13,0),VLOOKUP($F114,部数情報!A:J,10,0)))),"")</f>
        <v>440</v>
      </c>
      <c r="K114" s="187" t="s">
        <v>9272</v>
      </c>
      <c r="L114" s="205" t="s">
        <v>9273</v>
      </c>
      <c r="M114" s="206"/>
      <c r="S114">
        <f>エリア一覧!J114-VLOOKUP(エリア一覧!F114,部数情報!A:Q,17,0)</f>
        <v>0</v>
      </c>
      <c r="V114">
        <f t="shared" si="1"/>
        <v>440</v>
      </c>
      <c r="W114">
        <f>IFERROR(VLOOKUP($F114,部数情報!A:J,10,0),0)</f>
        <v>440</v>
      </c>
    </row>
    <row r="115" spans="2:23">
      <c r="B115" s="15">
        <f>部数情報!C2468</f>
        <v>2467</v>
      </c>
      <c r="C115" s="16">
        <f>部数情報!B2468</f>
        <v>36</v>
      </c>
      <c r="D115" s="16" t="str">
        <f>部数情報!E2468</f>
        <v>八柱・五香</v>
      </c>
      <c r="E115" s="16" t="str">
        <f>部数情報!F2468</f>
        <v>稔台　</v>
      </c>
      <c r="F115" s="16" t="str">
        <f>部数情報!A2468</f>
        <v>061136</v>
      </c>
      <c r="G115" s="16" t="str">
        <f>部数情報!G2468</f>
        <v>稔台1　稔台保育園</v>
      </c>
      <c r="H115" s="16" t="str">
        <f>部数情報!H2468</f>
        <v>松戸</v>
      </c>
      <c r="I115" s="16" t="str">
        <f>部数情報!I2468</f>
        <v>松戸市</v>
      </c>
      <c r="J115" s="189">
        <f>IFERROR(IF($I$7="併配",VLOOKUP($F115,部数情報!A:K,11,0),IF($I$7="併配&amp;選挙",VLOOKUP($F115,部数情報!A:L,12,0),IF($I$7="選挙",VLOOKUP($F115,部数情報!A:M,13,0),VLOOKUP($F115,部数情報!A:J,10,0)))),"")</f>
        <v>510</v>
      </c>
      <c r="K115" s="187" t="s">
        <v>9272</v>
      </c>
      <c r="L115" s="205" t="s">
        <v>9273</v>
      </c>
      <c r="M115" s="206"/>
      <c r="S115">
        <f>エリア一覧!J115-VLOOKUP(エリア一覧!F115,部数情報!A:Q,17,0)</f>
        <v>0</v>
      </c>
      <c r="V115">
        <f t="shared" si="1"/>
        <v>510</v>
      </c>
      <c r="W115">
        <f>IFERROR(VLOOKUP($F115,部数情報!A:J,10,0),0)</f>
        <v>510</v>
      </c>
    </row>
    <row r="116" spans="2:23">
      <c r="B116" s="15">
        <f>部数情報!C2469</f>
        <v>2468</v>
      </c>
      <c r="C116" s="16">
        <f>部数情報!B2469</f>
        <v>36</v>
      </c>
      <c r="D116" s="16" t="str">
        <f>部数情報!E2469</f>
        <v>八柱・五香</v>
      </c>
      <c r="E116" s="16" t="str">
        <f>部数情報!F2469</f>
        <v>稔台　</v>
      </c>
      <c r="F116" s="16" t="str">
        <f>部数情報!A2469</f>
        <v>061137</v>
      </c>
      <c r="G116" s="16" t="str">
        <f>部数情報!G2469</f>
        <v>稔台2・3　稔台小学校</v>
      </c>
      <c r="H116" s="16" t="str">
        <f>部数情報!H2469</f>
        <v>松戸</v>
      </c>
      <c r="I116" s="16" t="str">
        <f>部数情報!I2469</f>
        <v>松戸市</v>
      </c>
      <c r="J116" s="189">
        <f>IFERROR(IF($I$7="併配",VLOOKUP($F116,部数情報!A:K,11,0),IF($I$7="併配&amp;選挙",VLOOKUP($F116,部数情報!A:L,12,0),IF($I$7="選挙",VLOOKUP($F116,部数情報!A:M,13,0),VLOOKUP($F116,部数情報!A:J,10,0)))),"")</f>
        <v>820</v>
      </c>
      <c r="K116" s="187" t="s">
        <v>9272</v>
      </c>
      <c r="L116" s="205" t="s">
        <v>9273</v>
      </c>
      <c r="M116" s="206"/>
      <c r="S116">
        <f>エリア一覧!J116-VLOOKUP(エリア一覧!F116,部数情報!A:Q,17,0)</f>
        <v>0</v>
      </c>
      <c r="V116">
        <f t="shared" si="1"/>
        <v>820</v>
      </c>
      <c r="W116">
        <f>IFERROR(VLOOKUP($F116,部数情報!A:J,10,0),0)</f>
        <v>820</v>
      </c>
    </row>
    <row r="117" spans="2:23">
      <c r="B117" s="15">
        <f>部数情報!C2470</f>
        <v>2469</v>
      </c>
      <c r="C117" s="16">
        <f>部数情報!B2470</f>
        <v>36</v>
      </c>
      <c r="D117" s="16" t="str">
        <f>部数情報!E2470</f>
        <v>八柱・五香</v>
      </c>
      <c r="E117" s="16" t="str">
        <f>部数情報!F2470</f>
        <v>稔台　</v>
      </c>
      <c r="F117" s="16" t="str">
        <f>部数情報!A2470</f>
        <v>061139</v>
      </c>
      <c r="G117" s="16" t="str">
        <f>部数情報!G2470</f>
        <v>稔台7　市民センター</v>
      </c>
      <c r="H117" s="16" t="str">
        <f>部数情報!H2470</f>
        <v>松戸</v>
      </c>
      <c r="I117" s="16" t="str">
        <f>部数情報!I2470</f>
        <v>松戸市</v>
      </c>
      <c r="J117" s="189">
        <f>IFERROR(IF($I$7="併配",VLOOKUP($F117,部数情報!A:K,11,0),IF($I$7="併配&amp;選挙",VLOOKUP($F117,部数情報!A:L,12,0),IF($I$7="選挙",VLOOKUP($F117,部数情報!A:M,13,0),VLOOKUP($F117,部数情報!A:J,10,0)))),"")</f>
        <v>695</v>
      </c>
      <c r="K117" s="187" t="s">
        <v>9272</v>
      </c>
      <c r="L117" s="205" t="s">
        <v>9273</v>
      </c>
      <c r="M117" s="206"/>
      <c r="S117">
        <f>エリア一覧!J117-VLOOKUP(エリア一覧!F117,部数情報!A:Q,17,0)</f>
        <v>0</v>
      </c>
      <c r="V117">
        <f t="shared" si="1"/>
        <v>695</v>
      </c>
      <c r="W117">
        <f>IFERROR(VLOOKUP($F117,部数情報!A:J,10,0),0)</f>
        <v>695</v>
      </c>
    </row>
    <row r="118" spans="2:23">
      <c r="B118" s="15">
        <f>部数情報!C2471</f>
        <v>2470</v>
      </c>
      <c r="C118" s="16">
        <f>部数情報!B2471</f>
        <v>36</v>
      </c>
      <c r="D118" s="16" t="str">
        <f>部数情報!E2471</f>
        <v>八柱・五香</v>
      </c>
      <c r="E118" s="16" t="str">
        <f>部数情報!F2471</f>
        <v>稔台　</v>
      </c>
      <c r="F118" s="16" t="str">
        <f>部数情報!A2471</f>
        <v>061140</v>
      </c>
      <c r="G118" s="16" t="str">
        <f>部数情報!G2471</f>
        <v>稔台7</v>
      </c>
      <c r="H118" s="16" t="str">
        <f>部数情報!H2471</f>
        <v>松戸</v>
      </c>
      <c r="I118" s="16" t="str">
        <f>部数情報!I2471</f>
        <v>松戸市</v>
      </c>
      <c r="J118" s="189">
        <f>IFERROR(IF($I$7="併配",VLOOKUP($F118,部数情報!A:K,11,0),IF($I$7="併配&amp;選挙",VLOOKUP($F118,部数情報!A:L,12,0),IF($I$7="選挙",VLOOKUP($F118,部数情報!A:M,13,0),VLOOKUP($F118,部数情報!A:J,10,0)))),"")</f>
        <v>690</v>
      </c>
      <c r="K118" s="187" t="s">
        <v>9272</v>
      </c>
      <c r="L118" s="205" t="s">
        <v>9273</v>
      </c>
      <c r="M118" s="206"/>
      <c r="S118">
        <f>エリア一覧!J118-VLOOKUP(エリア一覧!F118,部数情報!A:Q,17,0)</f>
        <v>0</v>
      </c>
      <c r="V118">
        <f t="shared" si="1"/>
        <v>690</v>
      </c>
      <c r="W118">
        <f>IFERROR(VLOOKUP($F118,部数情報!A:J,10,0),0)</f>
        <v>690</v>
      </c>
    </row>
    <row r="119" spans="2:23">
      <c r="B119" s="15">
        <f>部数情報!C2472</f>
        <v>2471</v>
      </c>
      <c r="C119" s="16">
        <f>部数情報!B2472</f>
        <v>36</v>
      </c>
      <c r="D119" s="16" t="str">
        <f>部数情報!E2472</f>
        <v>八柱・五香</v>
      </c>
      <c r="E119" s="16" t="str">
        <f>部数情報!F2472</f>
        <v>稔台　</v>
      </c>
      <c r="F119" s="16" t="str">
        <f>部数情報!A2472</f>
        <v>061141</v>
      </c>
      <c r="G119" s="16" t="str">
        <f>部数情報!G2472</f>
        <v>稔台8・日暮8</v>
      </c>
      <c r="H119" s="16" t="str">
        <f>部数情報!H2472</f>
        <v>松戸</v>
      </c>
      <c r="I119" s="16" t="str">
        <f>部数情報!I2472</f>
        <v>松戸市</v>
      </c>
      <c r="J119" s="189">
        <f>IFERROR(IF($I$7="併配",VLOOKUP($F119,部数情報!A:K,11,0),IF($I$7="併配&amp;選挙",VLOOKUP($F119,部数情報!A:L,12,0),IF($I$7="選挙",VLOOKUP($F119,部数情報!A:M,13,0),VLOOKUP($F119,部数情報!A:J,10,0)))),"")</f>
        <v>430</v>
      </c>
      <c r="K119" s="187" t="s">
        <v>9272</v>
      </c>
      <c r="L119" s="205" t="s">
        <v>9273</v>
      </c>
      <c r="M119" s="206"/>
      <c r="S119">
        <f>エリア一覧!J119-VLOOKUP(エリア一覧!F119,部数情報!A:Q,17,0)</f>
        <v>0</v>
      </c>
      <c r="V119">
        <f t="shared" si="1"/>
        <v>430</v>
      </c>
      <c r="W119">
        <f>IFERROR(VLOOKUP($F119,部数情報!A:J,10,0),0)</f>
        <v>430</v>
      </c>
    </row>
    <row r="120" spans="2:23">
      <c r="B120" s="15">
        <f>部数情報!C2473</f>
        <v>2472</v>
      </c>
      <c r="C120" s="16">
        <f>部数情報!B2473</f>
        <v>36</v>
      </c>
      <c r="D120" s="16" t="str">
        <f>部数情報!E2473</f>
        <v>八柱・五香</v>
      </c>
      <c r="E120" s="16" t="str">
        <f>部数情報!F2473</f>
        <v>稔台　</v>
      </c>
      <c r="F120" s="16" t="str">
        <f>部数情報!A2473</f>
        <v>061142</v>
      </c>
      <c r="G120" s="16" t="str">
        <f>部数情報!G2473</f>
        <v>稔台3・日暮8</v>
      </c>
      <c r="H120" s="16" t="str">
        <f>部数情報!H2473</f>
        <v>松戸</v>
      </c>
      <c r="I120" s="16" t="str">
        <f>部数情報!I2473</f>
        <v>松戸市</v>
      </c>
      <c r="J120" s="189">
        <f>IFERROR(IF($I$7="併配",VLOOKUP($F120,部数情報!A:K,11,0),IF($I$7="併配&amp;選挙",VLOOKUP($F120,部数情報!A:L,12,0),IF($I$7="選挙",VLOOKUP($F120,部数情報!A:M,13,0),VLOOKUP($F120,部数情報!A:J,10,0)))),"")</f>
        <v>395</v>
      </c>
      <c r="K120" s="187" t="s">
        <v>9272</v>
      </c>
      <c r="L120" s="205" t="s">
        <v>9273</v>
      </c>
      <c r="M120" s="206"/>
      <c r="S120">
        <f>エリア一覧!J120-VLOOKUP(エリア一覧!F120,部数情報!A:Q,17,0)</f>
        <v>0</v>
      </c>
      <c r="V120">
        <f t="shared" si="1"/>
        <v>395</v>
      </c>
      <c r="W120">
        <f>IFERROR(VLOOKUP($F120,部数情報!A:J,10,0),0)</f>
        <v>395</v>
      </c>
    </row>
    <row r="121" spans="2:23">
      <c r="B121" s="15">
        <f>部数情報!C2474</f>
        <v>2473</v>
      </c>
      <c r="C121" s="16">
        <f>部数情報!B2474</f>
        <v>36</v>
      </c>
      <c r="D121" s="16" t="str">
        <f>部数情報!E2474</f>
        <v>八柱・五香</v>
      </c>
      <c r="E121" s="16" t="str">
        <f>部数情報!F2474</f>
        <v>東松戸</v>
      </c>
      <c r="F121" s="16" t="str">
        <f>部数情報!A2474</f>
        <v>061169</v>
      </c>
      <c r="G121" s="16" t="str">
        <f>部数情報!G2474</f>
        <v>東松戸1</v>
      </c>
      <c r="H121" s="16" t="str">
        <f>部数情報!H2474</f>
        <v>松戸</v>
      </c>
      <c r="I121" s="16" t="str">
        <f>部数情報!I2474</f>
        <v>松戸市</v>
      </c>
      <c r="J121" s="189">
        <f>IFERROR(IF($I$7="併配",VLOOKUP($F121,部数情報!A:K,11,0),IF($I$7="併配&amp;選挙",VLOOKUP($F121,部数情報!A:L,12,0),IF($I$7="選挙",VLOOKUP($F121,部数情報!A:M,13,0),VLOOKUP($F121,部数情報!A:J,10,0)))),"")</f>
        <v>920</v>
      </c>
      <c r="K121" s="187" t="s">
        <v>9272</v>
      </c>
      <c r="L121" s="205" t="s">
        <v>9273</v>
      </c>
      <c r="M121" s="206"/>
      <c r="S121">
        <f>エリア一覧!J121-VLOOKUP(エリア一覧!F121,部数情報!A:Q,17,0)</f>
        <v>0</v>
      </c>
      <c r="V121">
        <f t="shared" si="1"/>
        <v>920</v>
      </c>
      <c r="W121">
        <f>IFERROR(VLOOKUP($F121,部数情報!A:J,10,0),0)</f>
        <v>920</v>
      </c>
    </row>
    <row r="122" spans="2:23">
      <c r="B122" s="15">
        <f>部数情報!C2475</f>
        <v>2474</v>
      </c>
      <c r="C122" s="16">
        <f>部数情報!B2475</f>
        <v>36</v>
      </c>
      <c r="D122" s="16" t="str">
        <f>部数情報!E2475</f>
        <v>八柱・五香</v>
      </c>
      <c r="E122" s="16" t="str">
        <f>部数情報!F2475</f>
        <v>東松戸</v>
      </c>
      <c r="F122" s="16" t="str">
        <f>部数情報!A2475</f>
        <v>061171</v>
      </c>
      <c r="G122" s="16" t="str">
        <f>部数情報!G2475</f>
        <v>東松戸3・4</v>
      </c>
      <c r="H122" s="16" t="str">
        <f>部数情報!H2475</f>
        <v>松戸</v>
      </c>
      <c r="I122" s="16" t="str">
        <f>部数情報!I2475</f>
        <v>松戸市</v>
      </c>
      <c r="J122" s="189">
        <f>IFERROR(IF($I$7="併配",VLOOKUP($F122,部数情報!A:K,11,0),IF($I$7="併配&amp;選挙",VLOOKUP($F122,部数情報!A:L,12,0),IF($I$7="選挙",VLOOKUP($F122,部数情報!A:M,13,0),VLOOKUP($F122,部数情報!A:J,10,0)))),"")</f>
        <v>380</v>
      </c>
      <c r="K122" s="187" t="s">
        <v>9272</v>
      </c>
      <c r="L122" s="205" t="s">
        <v>9273</v>
      </c>
      <c r="M122" s="206"/>
      <c r="S122">
        <f>エリア一覧!J122-VLOOKUP(エリア一覧!F122,部数情報!A:Q,17,0)</f>
        <v>0</v>
      </c>
      <c r="V122">
        <f t="shared" si="1"/>
        <v>380</v>
      </c>
      <c r="W122">
        <f>IFERROR(VLOOKUP($F122,部数情報!A:J,10,0),0)</f>
        <v>380</v>
      </c>
    </row>
    <row r="123" spans="2:23">
      <c r="B123" s="15">
        <f>部数情報!C2476</f>
        <v>2475</v>
      </c>
      <c r="C123" s="16">
        <f>部数情報!B2476</f>
        <v>36</v>
      </c>
      <c r="D123" s="16" t="str">
        <f>部数情報!E2476</f>
        <v>八柱・五香</v>
      </c>
      <c r="E123" s="16" t="str">
        <f>部数情報!F2476</f>
        <v>秋山</v>
      </c>
      <c r="F123" s="16" t="str">
        <f>部数情報!A2476</f>
        <v>061244</v>
      </c>
      <c r="G123" s="16" t="str">
        <f>部数情報!G2476</f>
        <v>秋山Ａ</v>
      </c>
      <c r="H123" s="16" t="str">
        <f>部数情報!H2476</f>
        <v>松戸</v>
      </c>
      <c r="I123" s="16" t="str">
        <f>部数情報!I2476</f>
        <v>松戸市</v>
      </c>
      <c r="J123" s="189">
        <f>IFERROR(IF($I$7="併配",VLOOKUP($F123,部数情報!A:K,11,0),IF($I$7="併配&amp;選挙",VLOOKUP($F123,部数情報!A:L,12,0),IF($I$7="選挙",VLOOKUP($F123,部数情報!A:M,13,0),VLOOKUP($F123,部数情報!A:J,10,0)))),"")</f>
        <v>290</v>
      </c>
      <c r="K123" s="187" t="s">
        <v>9272</v>
      </c>
      <c r="L123" s="205" t="s">
        <v>9273</v>
      </c>
      <c r="M123" s="206"/>
      <c r="S123">
        <f>エリア一覧!J123-VLOOKUP(エリア一覧!F123,部数情報!A:Q,17,0)</f>
        <v>0</v>
      </c>
      <c r="V123">
        <f t="shared" si="1"/>
        <v>290</v>
      </c>
      <c r="W123">
        <f>IFERROR(VLOOKUP($F123,部数情報!A:J,10,0),0)</f>
        <v>290</v>
      </c>
    </row>
    <row r="124" spans="2:23">
      <c r="B124" s="15">
        <f>部数情報!C2477</f>
        <v>2476</v>
      </c>
      <c r="C124" s="16">
        <f>部数情報!B2477</f>
        <v>36</v>
      </c>
      <c r="D124" s="16" t="str">
        <f>部数情報!E2477</f>
        <v>八柱・五香</v>
      </c>
      <c r="E124" s="16" t="str">
        <f>部数情報!F2477</f>
        <v>秋山</v>
      </c>
      <c r="F124" s="16" t="str">
        <f>部数情報!A2477</f>
        <v>061245</v>
      </c>
      <c r="G124" s="16" t="str">
        <f>部数情報!G2477</f>
        <v>秋山Ｂ</v>
      </c>
      <c r="H124" s="16" t="str">
        <f>部数情報!H2477</f>
        <v>松戸</v>
      </c>
      <c r="I124" s="16" t="str">
        <f>部数情報!I2477</f>
        <v>松戸市</v>
      </c>
      <c r="J124" s="189">
        <f>IFERROR(IF($I$7="併配",VLOOKUP($F124,部数情報!A:K,11,0),IF($I$7="併配&amp;選挙",VLOOKUP($F124,部数情報!A:L,12,0),IF($I$7="選挙",VLOOKUP($F124,部数情報!A:M,13,0),VLOOKUP($F124,部数情報!A:J,10,0)))),"")</f>
        <v>465</v>
      </c>
      <c r="K124" s="187" t="s">
        <v>9272</v>
      </c>
      <c r="L124" s="205" t="s">
        <v>9273</v>
      </c>
      <c r="M124" s="206"/>
      <c r="S124">
        <f>エリア一覧!J124-VLOOKUP(エリア一覧!F124,部数情報!A:Q,17,0)</f>
        <v>0</v>
      </c>
      <c r="V124">
        <f t="shared" si="1"/>
        <v>465</v>
      </c>
      <c r="W124">
        <f>IFERROR(VLOOKUP($F124,部数情報!A:J,10,0),0)</f>
        <v>465</v>
      </c>
    </row>
    <row r="125" spans="2:23">
      <c r="B125" s="15">
        <f>部数情報!C2478</f>
        <v>2477</v>
      </c>
      <c r="C125" s="16">
        <f>部数情報!B2478</f>
        <v>36</v>
      </c>
      <c r="D125" s="16" t="str">
        <f>部数情報!E2478</f>
        <v>八柱・五香</v>
      </c>
      <c r="E125" s="16" t="str">
        <f>部数情報!F2478</f>
        <v>秋山</v>
      </c>
      <c r="F125" s="16" t="str">
        <f>部数情報!A2478</f>
        <v>061248</v>
      </c>
      <c r="G125" s="16" t="str">
        <f>部数情報!G2478</f>
        <v>秋山1・2</v>
      </c>
      <c r="H125" s="16" t="str">
        <f>部数情報!H2478</f>
        <v>松戸</v>
      </c>
      <c r="I125" s="16" t="str">
        <f>部数情報!I2478</f>
        <v>松戸市</v>
      </c>
      <c r="J125" s="189">
        <f>IFERROR(IF($I$7="併配",VLOOKUP($F125,部数情報!A:K,11,0),IF($I$7="併配&amp;選挙",VLOOKUP($F125,部数情報!A:L,12,0),IF($I$7="選挙",VLOOKUP($F125,部数情報!A:M,13,0),VLOOKUP($F125,部数情報!A:J,10,0)))),"")</f>
        <v>540</v>
      </c>
      <c r="K125" s="187" t="s">
        <v>9272</v>
      </c>
      <c r="L125" s="205" t="s">
        <v>9273</v>
      </c>
      <c r="M125" s="206"/>
      <c r="S125">
        <f>エリア一覧!J125-VLOOKUP(エリア一覧!F125,部数情報!A:Q,17,0)</f>
        <v>0</v>
      </c>
      <c r="V125">
        <f t="shared" si="1"/>
        <v>540</v>
      </c>
      <c r="W125">
        <f>IFERROR(VLOOKUP($F125,部数情報!A:J,10,0),0)</f>
        <v>540</v>
      </c>
    </row>
    <row r="126" spans="2:23">
      <c r="B126" s="15">
        <f>部数情報!C2479</f>
        <v>2478</v>
      </c>
      <c r="C126" s="16">
        <f>部数情報!B2479</f>
        <v>36</v>
      </c>
      <c r="D126" s="16" t="str">
        <f>部数情報!E2479</f>
        <v>八柱・五香</v>
      </c>
      <c r="E126" s="16" t="str">
        <f>部数情報!F2479</f>
        <v>秋山</v>
      </c>
      <c r="F126" s="16" t="str">
        <f>部数情報!A2479</f>
        <v>061249</v>
      </c>
      <c r="G126" s="16" t="str">
        <f>部数情報!G2479</f>
        <v>秋山3</v>
      </c>
      <c r="H126" s="16" t="str">
        <f>部数情報!H2479</f>
        <v>松戸</v>
      </c>
      <c r="I126" s="16" t="str">
        <f>部数情報!I2479</f>
        <v>松戸市</v>
      </c>
      <c r="J126" s="189">
        <f>IFERROR(IF($I$7="併配",VLOOKUP($F126,部数情報!A:K,11,0),IF($I$7="併配&amp;選挙",VLOOKUP($F126,部数情報!A:L,12,0),IF($I$7="選挙",VLOOKUP($F126,部数情報!A:M,13,0),VLOOKUP($F126,部数情報!A:J,10,0)))),"")</f>
        <v>500</v>
      </c>
      <c r="K126" s="187" t="s">
        <v>9272</v>
      </c>
      <c r="L126" s="205" t="s">
        <v>9273</v>
      </c>
      <c r="M126" s="206"/>
      <c r="S126">
        <f>エリア一覧!J126-VLOOKUP(エリア一覧!F126,部数情報!A:Q,17,0)</f>
        <v>0</v>
      </c>
      <c r="V126">
        <f t="shared" si="1"/>
        <v>500</v>
      </c>
      <c r="W126">
        <f>IFERROR(VLOOKUP($F126,部数情報!A:J,10,0),0)</f>
        <v>500</v>
      </c>
    </row>
    <row r="127" spans="2:23">
      <c r="B127" s="15">
        <f>部数情報!C2480</f>
        <v>2479</v>
      </c>
      <c r="C127" s="16">
        <f>部数情報!B2480</f>
        <v>37</v>
      </c>
      <c r="D127" s="16" t="str">
        <f>部数情報!E2480</f>
        <v>新松戸・北小金</v>
      </c>
      <c r="E127" s="16" t="str">
        <f>部数情報!F2480</f>
        <v>平賀　大金平</v>
      </c>
      <c r="F127" s="16" t="str">
        <f>部数情報!A2480</f>
        <v>064001</v>
      </c>
      <c r="G127" s="16" t="str">
        <f>部数情報!G2480</f>
        <v>幸田1・2</v>
      </c>
      <c r="H127" s="16" t="str">
        <f>部数情報!H2480</f>
        <v>松戸</v>
      </c>
      <c r="I127" s="16" t="str">
        <f>部数情報!I2480</f>
        <v>松戸市</v>
      </c>
      <c r="J127" s="189">
        <f>IFERROR(IF($I$7="併配",VLOOKUP($F127,部数情報!A:K,11,0),IF($I$7="併配&amp;選挙",VLOOKUP($F127,部数情報!A:L,12,0),IF($I$7="選挙",VLOOKUP($F127,部数情報!A:M,13,0),VLOOKUP($F127,部数情報!A:J,10,0)))),"")</f>
        <v>545</v>
      </c>
      <c r="K127" s="187" t="s">
        <v>9272</v>
      </c>
      <c r="L127" s="205" t="s">
        <v>9273</v>
      </c>
      <c r="M127" s="206"/>
      <c r="S127">
        <f>エリア一覧!J127-VLOOKUP(エリア一覧!F127,部数情報!A:Q,17,0)</f>
        <v>0</v>
      </c>
      <c r="V127">
        <f t="shared" si="1"/>
        <v>545</v>
      </c>
      <c r="W127">
        <f>IFERROR(VLOOKUP($F127,部数情報!A:J,10,0),0)</f>
        <v>545</v>
      </c>
    </row>
    <row r="128" spans="2:23">
      <c r="B128" s="15">
        <f>部数情報!C2481</f>
        <v>2480</v>
      </c>
      <c r="C128" s="16">
        <f>部数情報!B2481</f>
        <v>37</v>
      </c>
      <c r="D128" s="16" t="str">
        <f>部数情報!E2481</f>
        <v>新松戸・北小金</v>
      </c>
      <c r="E128" s="16" t="str">
        <f>部数情報!F2481</f>
        <v>平賀　大金平</v>
      </c>
      <c r="F128" s="16" t="str">
        <f>部数情報!A2481</f>
        <v>064002</v>
      </c>
      <c r="G128" s="16" t="str">
        <f>部数情報!G2481</f>
        <v>幸田3・4</v>
      </c>
      <c r="H128" s="16" t="str">
        <f>部数情報!H2481</f>
        <v>松戸</v>
      </c>
      <c r="I128" s="16" t="str">
        <f>部数情報!I2481</f>
        <v>松戸市</v>
      </c>
      <c r="J128" s="189">
        <f>IFERROR(IF($I$7="併配",VLOOKUP($F128,部数情報!A:K,11,0),IF($I$7="併配&amp;選挙",VLOOKUP($F128,部数情報!A:L,12,0),IF($I$7="選挙",VLOOKUP($F128,部数情報!A:M,13,0),VLOOKUP($F128,部数情報!A:J,10,0)))),"")</f>
        <v>315</v>
      </c>
      <c r="K128" s="187" t="s">
        <v>9272</v>
      </c>
      <c r="L128" s="205" t="s">
        <v>9273</v>
      </c>
      <c r="M128" s="206"/>
      <c r="S128">
        <f>エリア一覧!J128-VLOOKUP(エリア一覧!F128,部数情報!A:Q,17,0)</f>
        <v>0</v>
      </c>
      <c r="V128">
        <f t="shared" si="1"/>
        <v>315</v>
      </c>
      <c r="W128">
        <f>IFERROR(VLOOKUP($F128,部数情報!A:J,10,0),0)</f>
        <v>315</v>
      </c>
    </row>
    <row r="129" spans="2:23">
      <c r="B129" s="15">
        <f>部数情報!C2482</f>
        <v>2481</v>
      </c>
      <c r="C129" s="16">
        <f>部数情報!B2482</f>
        <v>37</v>
      </c>
      <c r="D129" s="16" t="str">
        <f>部数情報!E2482</f>
        <v>新松戸・北小金</v>
      </c>
      <c r="E129" s="16" t="str">
        <f>部数情報!F2482</f>
        <v>平賀　大金平</v>
      </c>
      <c r="F129" s="16" t="str">
        <f>部数情報!A2482</f>
        <v>064003</v>
      </c>
      <c r="G129" s="16" t="str">
        <f>部数情報!G2482</f>
        <v>幸田5</v>
      </c>
      <c r="H129" s="16" t="str">
        <f>部数情報!H2482</f>
        <v>松戸</v>
      </c>
      <c r="I129" s="16" t="str">
        <f>部数情報!I2482</f>
        <v>松戸市</v>
      </c>
      <c r="J129" s="189">
        <f>IFERROR(IF($I$7="併配",VLOOKUP($F129,部数情報!A:K,11,0),IF($I$7="併配&amp;選挙",VLOOKUP($F129,部数情報!A:L,12,0),IF($I$7="選挙",VLOOKUP($F129,部数情報!A:M,13,0),VLOOKUP($F129,部数情報!A:J,10,0)))),"")</f>
        <v>395</v>
      </c>
      <c r="K129" s="187" t="s">
        <v>9272</v>
      </c>
      <c r="L129" s="205" t="s">
        <v>9273</v>
      </c>
      <c r="M129" s="206"/>
      <c r="S129">
        <f>エリア一覧!J129-VLOOKUP(エリア一覧!F129,部数情報!A:Q,17,0)</f>
        <v>0</v>
      </c>
      <c r="V129">
        <f t="shared" si="1"/>
        <v>395</v>
      </c>
      <c r="W129">
        <f>IFERROR(VLOOKUP($F129,部数情報!A:J,10,0),0)</f>
        <v>395</v>
      </c>
    </row>
    <row r="130" spans="2:23">
      <c r="B130" s="15">
        <f>部数情報!C2483</f>
        <v>2482</v>
      </c>
      <c r="C130" s="16">
        <f>部数情報!B2483</f>
        <v>37</v>
      </c>
      <c r="D130" s="16" t="str">
        <f>部数情報!E2483</f>
        <v>新松戸・北小金</v>
      </c>
      <c r="E130" s="16" t="str">
        <f>部数情報!F2483</f>
        <v>平賀　大金平</v>
      </c>
      <c r="F130" s="16" t="str">
        <f>部数情報!A2483</f>
        <v>064004</v>
      </c>
      <c r="G130" s="16" t="str">
        <f>部数情報!G2483</f>
        <v>平賀　本土寺</v>
      </c>
      <c r="H130" s="16" t="str">
        <f>部数情報!H2483</f>
        <v>松戸</v>
      </c>
      <c r="I130" s="16" t="str">
        <f>部数情報!I2483</f>
        <v>松戸市</v>
      </c>
      <c r="J130" s="189">
        <f>IFERROR(IF($I$7="併配",VLOOKUP($F130,部数情報!A:K,11,0),IF($I$7="併配&amp;選挙",VLOOKUP($F130,部数情報!A:L,12,0),IF($I$7="選挙",VLOOKUP($F130,部数情報!A:M,13,0),VLOOKUP($F130,部数情報!A:J,10,0)))),"")</f>
        <v>385</v>
      </c>
      <c r="K130" s="187" t="s">
        <v>9272</v>
      </c>
      <c r="L130" s="205" t="s">
        <v>9273</v>
      </c>
      <c r="M130" s="206"/>
      <c r="S130">
        <f>エリア一覧!J130-VLOOKUP(エリア一覧!F130,部数情報!A:Q,17,0)</f>
        <v>0</v>
      </c>
      <c r="V130">
        <f t="shared" si="1"/>
        <v>385</v>
      </c>
      <c r="W130">
        <f>IFERROR(VLOOKUP($F130,部数情報!A:J,10,0),0)</f>
        <v>385</v>
      </c>
    </row>
    <row r="131" spans="2:23">
      <c r="B131" s="15">
        <f>部数情報!C2484</f>
        <v>2483</v>
      </c>
      <c r="C131" s="16">
        <f>部数情報!B2484</f>
        <v>37</v>
      </c>
      <c r="D131" s="16" t="str">
        <f>部数情報!E2484</f>
        <v>新松戸・北小金</v>
      </c>
      <c r="E131" s="16" t="str">
        <f>部数情報!F2484</f>
        <v>平賀　大金平</v>
      </c>
      <c r="F131" s="16" t="str">
        <f>部数情報!A2484</f>
        <v>064005</v>
      </c>
      <c r="G131" s="16" t="str">
        <f>部数情報!G2484</f>
        <v>平賀</v>
      </c>
      <c r="H131" s="16" t="str">
        <f>部数情報!H2484</f>
        <v>松戸</v>
      </c>
      <c r="I131" s="16" t="str">
        <f>部数情報!I2484</f>
        <v>松戸市</v>
      </c>
      <c r="J131" s="189">
        <f>IFERROR(IF($I$7="併配",VLOOKUP($F131,部数情報!A:K,11,0),IF($I$7="併配&amp;選挙",VLOOKUP($F131,部数情報!A:L,12,0),IF($I$7="選挙",VLOOKUP($F131,部数情報!A:M,13,0),VLOOKUP($F131,部数情報!A:J,10,0)))),"")</f>
        <v>400</v>
      </c>
      <c r="K131" s="187" t="s">
        <v>9272</v>
      </c>
      <c r="L131" s="205" t="s">
        <v>9273</v>
      </c>
      <c r="M131" s="206"/>
      <c r="S131">
        <f>エリア一覧!J131-VLOOKUP(エリア一覧!F131,部数情報!A:Q,17,0)</f>
        <v>0</v>
      </c>
      <c r="V131">
        <f t="shared" si="1"/>
        <v>400</v>
      </c>
      <c r="W131">
        <f>IFERROR(VLOOKUP($F131,部数情報!A:J,10,0),0)</f>
        <v>400</v>
      </c>
    </row>
    <row r="132" spans="2:23">
      <c r="B132" s="15">
        <f>部数情報!C2485</f>
        <v>2484</v>
      </c>
      <c r="C132" s="16">
        <f>部数情報!B2485</f>
        <v>37</v>
      </c>
      <c r="D132" s="16" t="str">
        <f>部数情報!E2485</f>
        <v>新松戸・北小金</v>
      </c>
      <c r="E132" s="16" t="str">
        <f>部数情報!F2485</f>
        <v>平賀　大金平</v>
      </c>
      <c r="F132" s="16" t="str">
        <f>部数情報!A2485</f>
        <v>064006</v>
      </c>
      <c r="G132" s="16" t="str">
        <f>部数情報!G2485</f>
        <v>中金杉1.2</v>
      </c>
      <c r="H132" s="16" t="str">
        <f>部数情報!H2485</f>
        <v>松戸</v>
      </c>
      <c r="I132" s="16" t="str">
        <f>部数情報!I2485</f>
        <v>松戸市</v>
      </c>
      <c r="J132" s="189">
        <f>IFERROR(IF($I$7="併配",VLOOKUP($F132,部数情報!A:K,11,0),IF($I$7="併配&amp;選挙",VLOOKUP($F132,部数情報!A:L,12,0),IF($I$7="選挙",VLOOKUP($F132,部数情報!A:M,13,0),VLOOKUP($F132,部数情報!A:J,10,0)))),"")</f>
        <v>405</v>
      </c>
      <c r="K132" s="187" t="s">
        <v>9272</v>
      </c>
      <c r="L132" s="205" t="s">
        <v>9273</v>
      </c>
      <c r="M132" s="206"/>
      <c r="S132">
        <f>エリア一覧!J132-VLOOKUP(エリア一覧!F132,部数情報!A:Q,17,0)</f>
        <v>0</v>
      </c>
      <c r="V132">
        <f t="shared" si="1"/>
        <v>405</v>
      </c>
      <c r="W132">
        <f>IFERROR(VLOOKUP($F132,部数情報!A:J,10,0),0)</f>
        <v>405</v>
      </c>
    </row>
    <row r="133" spans="2:23">
      <c r="B133" s="15">
        <f>部数情報!C2486</f>
        <v>2485</v>
      </c>
      <c r="C133" s="16">
        <f>部数情報!B2486</f>
        <v>37</v>
      </c>
      <c r="D133" s="16" t="str">
        <f>部数情報!E2486</f>
        <v>新松戸・北小金</v>
      </c>
      <c r="E133" s="16" t="str">
        <f>部数情報!F2486</f>
        <v>平賀　大金平</v>
      </c>
      <c r="F133" s="16" t="str">
        <f>部数情報!A2486</f>
        <v>064007</v>
      </c>
      <c r="G133" s="16" t="str">
        <f>部数情報!G2486</f>
        <v>中金杉3　殿平賀</v>
      </c>
      <c r="H133" s="16" t="str">
        <f>部数情報!H2486</f>
        <v>松戸</v>
      </c>
      <c r="I133" s="16" t="str">
        <f>部数情報!I2486</f>
        <v>松戸市</v>
      </c>
      <c r="J133" s="189">
        <f>IFERROR(IF($I$7="併配",VLOOKUP($F133,部数情報!A:K,11,0),IF($I$7="併配&amp;選挙",VLOOKUP($F133,部数情報!A:L,12,0),IF($I$7="選挙",VLOOKUP($F133,部数情報!A:M,13,0),VLOOKUP($F133,部数情報!A:J,10,0)))),"")</f>
        <v>500</v>
      </c>
      <c r="K133" s="187" t="s">
        <v>9272</v>
      </c>
      <c r="L133" s="205" t="s">
        <v>9273</v>
      </c>
      <c r="M133" s="206"/>
      <c r="S133">
        <f>エリア一覧!J133-VLOOKUP(エリア一覧!F133,部数情報!A:Q,17,0)</f>
        <v>0</v>
      </c>
      <c r="V133">
        <f t="shared" si="1"/>
        <v>500</v>
      </c>
      <c r="W133">
        <f>IFERROR(VLOOKUP($F133,部数情報!A:J,10,0),0)</f>
        <v>500</v>
      </c>
    </row>
    <row r="134" spans="2:23">
      <c r="B134" s="15">
        <f>部数情報!C2487</f>
        <v>2486</v>
      </c>
      <c r="C134" s="16">
        <f>部数情報!B2487</f>
        <v>37</v>
      </c>
      <c r="D134" s="16" t="str">
        <f>部数情報!E2487</f>
        <v>新松戸・北小金</v>
      </c>
      <c r="E134" s="16" t="str">
        <f>部数情報!F2487</f>
        <v>平賀　大金平</v>
      </c>
      <c r="F134" s="16" t="str">
        <f>部数情報!A2487</f>
        <v>064062</v>
      </c>
      <c r="G134" s="16" t="str">
        <f>部数情報!G2487</f>
        <v>中金杉4.5</v>
      </c>
      <c r="H134" s="16" t="str">
        <f>部数情報!H2487</f>
        <v>松戸</v>
      </c>
      <c r="I134" s="16" t="str">
        <f>部数情報!I2487</f>
        <v>松戸市</v>
      </c>
      <c r="J134" s="189">
        <f>IFERROR(IF($I$7="併配",VLOOKUP($F134,部数情報!A:K,11,0),IF($I$7="併配&amp;選挙",VLOOKUP($F134,部数情報!A:L,12,0),IF($I$7="選挙",VLOOKUP($F134,部数情報!A:M,13,0),VLOOKUP($F134,部数情報!A:J,10,0)))),"")</f>
        <v>400</v>
      </c>
      <c r="K134" s="187" t="s">
        <v>9272</v>
      </c>
      <c r="L134" s="205" t="s">
        <v>9273</v>
      </c>
      <c r="M134" s="206"/>
      <c r="S134">
        <f>エリア一覧!J134-VLOOKUP(エリア一覧!F134,部数情報!A:Q,17,0)</f>
        <v>0</v>
      </c>
      <c r="V134">
        <f t="shared" si="1"/>
        <v>400</v>
      </c>
      <c r="W134">
        <f>IFERROR(VLOOKUP($F134,部数情報!A:J,10,0),0)</f>
        <v>400</v>
      </c>
    </row>
    <row r="135" spans="2:23">
      <c r="B135" s="15">
        <f>部数情報!C2488</f>
        <v>2487</v>
      </c>
      <c r="C135" s="16">
        <f>部数情報!B2488</f>
        <v>37</v>
      </c>
      <c r="D135" s="16" t="str">
        <f>部数情報!E2488</f>
        <v>新松戸・北小金</v>
      </c>
      <c r="E135" s="16" t="str">
        <f>部数情報!F2488</f>
        <v>平賀　大金平</v>
      </c>
      <c r="F135" s="16" t="str">
        <f>部数情報!A2488</f>
        <v>064008</v>
      </c>
      <c r="G135" s="16" t="str">
        <f>部数情報!G2488</f>
        <v>殿平賀小学校</v>
      </c>
      <c r="H135" s="16" t="str">
        <f>部数情報!H2488</f>
        <v>松戸</v>
      </c>
      <c r="I135" s="16" t="str">
        <f>部数情報!I2488</f>
        <v>松戸市</v>
      </c>
      <c r="J135" s="189">
        <f>IFERROR(IF($I$7="併配",VLOOKUP($F135,部数情報!A:K,11,0),IF($I$7="併配&amp;選挙",VLOOKUP($F135,部数情報!A:L,12,0),IF($I$7="選挙",VLOOKUP($F135,部数情報!A:M,13,0),VLOOKUP($F135,部数情報!A:J,10,0)))),"")</f>
        <v>470</v>
      </c>
      <c r="K135" s="187" t="s">
        <v>9272</v>
      </c>
      <c r="L135" s="205" t="s">
        <v>9273</v>
      </c>
      <c r="M135" s="206"/>
      <c r="S135">
        <f>エリア一覧!J135-VLOOKUP(エリア一覧!F135,部数情報!A:Q,17,0)</f>
        <v>0</v>
      </c>
      <c r="V135">
        <f t="shared" si="1"/>
        <v>470</v>
      </c>
      <c r="W135">
        <f>IFERROR(VLOOKUP($F135,部数情報!A:J,10,0),0)</f>
        <v>470</v>
      </c>
    </row>
    <row r="136" spans="2:23">
      <c r="B136" s="15">
        <f>部数情報!C2489</f>
        <v>2488</v>
      </c>
      <c r="C136" s="16">
        <f>部数情報!B2489</f>
        <v>37</v>
      </c>
      <c r="D136" s="16" t="str">
        <f>部数情報!E2489</f>
        <v>新松戸・北小金</v>
      </c>
      <c r="E136" s="16" t="str">
        <f>部数情報!F2489</f>
        <v>平賀　大金平</v>
      </c>
      <c r="F136" s="16" t="str">
        <f>部数情報!A2489</f>
        <v>064009</v>
      </c>
      <c r="G136" s="16" t="str">
        <f>部数情報!G2489</f>
        <v>大金平1</v>
      </c>
      <c r="H136" s="16" t="str">
        <f>部数情報!H2489</f>
        <v>松戸</v>
      </c>
      <c r="I136" s="16" t="str">
        <f>部数情報!I2489</f>
        <v>松戸市</v>
      </c>
      <c r="J136" s="189">
        <f>IFERROR(IF($I$7="併配",VLOOKUP($F136,部数情報!A:K,11,0),IF($I$7="併配&amp;選挙",VLOOKUP($F136,部数情報!A:L,12,0),IF($I$7="選挙",VLOOKUP($F136,部数情報!A:M,13,0),VLOOKUP($F136,部数情報!A:J,10,0)))),"")</f>
        <v>780</v>
      </c>
      <c r="K136" s="187" t="s">
        <v>9272</v>
      </c>
      <c r="L136" s="205" t="s">
        <v>9273</v>
      </c>
      <c r="M136" s="206"/>
      <c r="S136">
        <f>エリア一覧!J136-VLOOKUP(エリア一覧!F136,部数情報!A:Q,17,0)</f>
        <v>0</v>
      </c>
      <c r="V136">
        <f t="shared" si="1"/>
        <v>780</v>
      </c>
      <c r="W136">
        <f>IFERROR(VLOOKUP($F136,部数情報!A:J,10,0),0)</f>
        <v>780</v>
      </c>
    </row>
    <row r="137" spans="2:23">
      <c r="B137" s="15">
        <f>部数情報!C2490</f>
        <v>2489</v>
      </c>
      <c r="C137" s="16">
        <f>部数情報!B2490</f>
        <v>37</v>
      </c>
      <c r="D137" s="16" t="str">
        <f>部数情報!E2490</f>
        <v>新松戸・北小金</v>
      </c>
      <c r="E137" s="16" t="str">
        <f>部数情報!F2490</f>
        <v>平賀　大金平</v>
      </c>
      <c r="F137" s="16" t="str">
        <f>部数情報!A2490</f>
        <v>064010</v>
      </c>
      <c r="G137" s="16" t="str">
        <f>部数情報!G2490</f>
        <v>大金平2　殿平賀</v>
      </c>
      <c r="H137" s="16" t="str">
        <f>部数情報!H2490</f>
        <v>松戸</v>
      </c>
      <c r="I137" s="16" t="str">
        <f>部数情報!I2490</f>
        <v>松戸市</v>
      </c>
      <c r="J137" s="189">
        <f>IFERROR(IF($I$7="併配",VLOOKUP($F137,部数情報!A:K,11,0),IF($I$7="併配&amp;選挙",VLOOKUP($F137,部数情報!A:L,12,0),IF($I$7="選挙",VLOOKUP($F137,部数情報!A:M,13,0),VLOOKUP($F137,部数情報!A:J,10,0)))),"")</f>
        <v>460</v>
      </c>
      <c r="K137" s="187" t="s">
        <v>9272</v>
      </c>
      <c r="L137" s="205" t="s">
        <v>9273</v>
      </c>
      <c r="M137" s="206"/>
      <c r="S137">
        <f>エリア一覧!J137-VLOOKUP(エリア一覧!F137,部数情報!A:Q,17,0)</f>
        <v>0</v>
      </c>
      <c r="V137">
        <f t="shared" si="1"/>
        <v>460</v>
      </c>
      <c r="W137">
        <f>IFERROR(VLOOKUP($F137,部数情報!A:J,10,0),0)</f>
        <v>460</v>
      </c>
    </row>
    <row r="138" spans="2:23">
      <c r="B138" s="15">
        <f>部数情報!C2491</f>
        <v>2490</v>
      </c>
      <c r="C138" s="16">
        <f>部数情報!B2491</f>
        <v>37</v>
      </c>
      <c r="D138" s="16" t="str">
        <f>部数情報!E2491</f>
        <v>新松戸・北小金</v>
      </c>
      <c r="E138" s="16" t="str">
        <f>部数情報!F2491</f>
        <v>平賀　大金平</v>
      </c>
      <c r="F138" s="16" t="str">
        <f>部数情報!A2491</f>
        <v>064011</v>
      </c>
      <c r="G138" s="16" t="str">
        <f>部数情報!G2491</f>
        <v>大金平3</v>
      </c>
      <c r="H138" s="16" t="str">
        <f>部数情報!H2491</f>
        <v>松戸</v>
      </c>
      <c r="I138" s="16" t="str">
        <f>部数情報!I2491</f>
        <v>松戸市</v>
      </c>
      <c r="J138" s="189">
        <f>IFERROR(IF($I$7="併配",VLOOKUP($F138,部数情報!A:K,11,0),IF($I$7="併配&amp;選挙",VLOOKUP($F138,部数情報!A:L,12,0),IF($I$7="選挙",VLOOKUP($F138,部数情報!A:M,13,0),VLOOKUP($F138,部数情報!A:J,10,0)))),"")</f>
        <v>245</v>
      </c>
      <c r="K138" s="187" t="s">
        <v>9272</v>
      </c>
      <c r="L138" s="205" t="s">
        <v>9273</v>
      </c>
      <c r="M138" s="206"/>
      <c r="S138">
        <f>エリア一覧!J138-VLOOKUP(エリア一覧!F138,部数情報!A:Q,17,0)</f>
        <v>0</v>
      </c>
      <c r="V138">
        <f t="shared" si="1"/>
        <v>245</v>
      </c>
      <c r="W138">
        <f>IFERROR(VLOOKUP($F138,部数情報!A:J,10,0),0)</f>
        <v>245</v>
      </c>
    </row>
    <row r="139" spans="2:23">
      <c r="B139" s="15">
        <f>部数情報!C2492</f>
        <v>2491</v>
      </c>
      <c r="C139" s="16">
        <f>部数情報!B2492</f>
        <v>37</v>
      </c>
      <c r="D139" s="16" t="str">
        <f>部数情報!E2492</f>
        <v>新松戸・北小金</v>
      </c>
      <c r="E139" s="16" t="str">
        <f>部数情報!F2492</f>
        <v>平賀　大金平</v>
      </c>
      <c r="F139" s="16" t="str">
        <f>部数情報!A2492</f>
        <v>064012</v>
      </c>
      <c r="G139" s="16" t="str">
        <f>部数情報!G2492</f>
        <v>大金平4</v>
      </c>
      <c r="H139" s="16" t="str">
        <f>部数情報!H2492</f>
        <v>松戸</v>
      </c>
      <c r="I139" s="16" t="str">
        <f>部数情報!I2492</f>
        <v>松戸市</v>
      </c>
      <c r="J139" s="189">
        <f>IFERROR(IF($I$7="併配",VLOOKUP($F139,部数情報!A:K,11,0),IF($I$7="併配&amp;選挙",VLOOKUP($F139,部数情報!A:L,12,0),IF($I$7="選挙",VLOOKUP($F139,部数情報!A:M,13,0),VLOOKUP($F139,部数情報!A:J,10,0)))),"")</f>
        <v>540</v>
      </c>
      <c r="K139" s="187" t="s">
        <v>9272</v>
      </c>
      <c r="L139" s="205" t="s">
        <v>9273</v>
      </c>
      <c r="M139" s="206"/>
      <c r="S139">
        <f>エリア一覧!J139-VLOOKUP(エリア一覧!F139,部数情報!A:Q,17,0)</f>
        <v>0</v>
      </c>
      <c r="V139">
        <f t="shared" si="1"/>
        <v>540</v>
      </c>
      <c r="W139">
        <f>IFERROR(VLOOKUP($F139,部数情報!A:J,10,0),0)</f>
        <v>540</v>
      </c>
    </row>
    <row r="140" spans="2:23">
      <c r="B140" s="15">
        <f>部数情報!C2493</f>
        <v>2492</v>
      </c>
      <c r="C140" s="16">
        <f>部数情報!B2493</f>
        <v>37</v>
      </c>
      <c r="D140" s="16" t="str">
        <f>部数情報!E2493</f>
        <v>新松戸・北小金</v>
      </c>
      <c r="E140" s="16" t="str">
        <f>部数情報!F2493</f>
        <v>平賀　大金平</v>
      </c>
      <c r="F140" s="16" t="str">
        <f>部数情報!A2493</f>
        <v>064013</v>
      </c>
      <c r="G140" s="16" t="str">
        <f>部数情報!G2493</f>
        <v>大金平5</v>
      </c>
      <c r="H140" s="16" t="str">
        <f>部数情報!H2493</f>
        <v>松戸</v>
      </c>
      <c r="I140" s="16" t="str">
        <f>部数情報!I2493</f>
        <v>松戸市</v>
      </c>
      <c r="J140" s="189">
        <f>IFERROR(IF($I$7="併配",VLOOKUP($F140,部数情報!A:K,11,0),IF($I$7="併配&amp;選挙",VLOOKUP($F140,部数情報!A:L,12,0),IF($I$7="選挙",VLOOKUP($F140,部数情報!A:M,13,0),VLOOKUP($F140,部数情報!A:J,10,0)))),"")</f>
        <v>470</v>
      </c>
      <c r="K140" s="187" t="s">
        <v>9272</v>
      </c>
      <c r="L140" s="205" t="s">
        <v>9273</v>
      </c>
      <c r="M140" s="206"/>
      <c r="S140">
        <f>エリア一覧!J140-VLOOKUP(エリア一覧!F140,部数情報!A:Q,17,0)</f>
        <v>0</v>
      </c>
      <c r="V140">
        <f t="shared" si="1"/>
        <v>470</v>
      </c>
      <c r="W140">
        <f>IFERROR(VLOOKUP($F140,部数情報!A:J,10,0),0)</f>
        <v>470</v>
      </c>
    </row>
    <row r="141" spans="2:23">
      <c r="B141" s="15">
        <f>部数情報!C2494</f>
        <v>2493</v>
      </c>
      <c r="C141" s="16">
        <f>部数情報!B2494</f>
        <v>37</v>
      </c>
      <c r="D141" s="16" t="str">
        <f>部数情報!E2494</f>
        <v>新松戸・北小金</v>
      </c>
      <c r="E141" s="16" t="str">
        <f>部数情報!F2494</f>
        <v>平賀　大金平</v>
      </c>
      <c r="F141" s="16" t="str">
        <f>部数情報!A2494</f>
        <v>064014</v>
      </c>
      <c r="G141" s="16" t="str">
        <f>部数情報!G2494</f>
        <v>東平賀</v>
      </c>
      <c r="H141" s="16" t="str">
        <f>部数情報!H2494</f>
        <v>松戸</v>
      </c>
      <c r="I141" s="16" t="str">
        <f>部数情報!I2494</f>
        <v>松戸市</v>
      </c>
      <c r="J141" s="189">
        <f>IFERROR(IF($I$7="併配",VLOOKUP($F141,部数情報!A:K,11,0),IF($I$7="併配&amp;選挙",VLOOKUP($F141,部数情報!A:L,12,0),IF($I$7="選挙",VLOOKUP($F141,部数情報!A:M,13,0),VLOOKUP($F141,部数情報!A:J,10,0)))),"")</f>
        <v>390</v>
      </c>
      <c r="K141" s="187" t="s">
        <v>9272</v>
      </c>
      <c r="L141" s="205" t="s">
        <v>9273</v>
      </c>
      <c r="M141" s="206"/>
      <c r="S141">
        <f>エリア一覧!J141-VLOOKUP(エリア一覧!F141,部数情報!A:Q,17,0)</f>
        <v>0</v>
      </c>
      <c r="V141">
        <f t="shared" si="1"/>
        <v>390</v>
      </c>
      <c r="W141">
        <f>IFERROR(VLOOKUP($F141,部数情報!A:J,10,0),0)</f>
        <v>390</v>
      </c>
    </row>
    <row r="142" spans="2:23">
      <c r="B142" s="15">
        <f>部数情報!C2495</f>
        <v>2494</v>
      </c>
      <c r="C142" s="16">
        <f>部数情報!B2495</f>
        <v>37</v>
      </c>
      <c r="D142" s="16" t="str">
        <f>部数情報!E2495</f>
        <v>新松戸・北小金</v>
      </c>
      <c r="E142" s="16" t="str">
        <f>部数情報!F2495</f>
        <v>平賀　大金平</v>
      </c>
      <c r="F142" s="16" t="str">
        <f>部数情報!A2495</f>
        <v>064015</v>
      </c>
      <c r="G142" s="16" t="str">
        <f>部数情報!G2495</f>
        <v>東平賀　北小金駅北口</v>
      </c>
      <c r="H142" s="16" t="str">
        <f>部数情報!H2495</f>
        <v>松戸</v>
      </c>
      <c r="I142" s="16" t="str">
        <f>部数情報!I2495</f>
        <v>松戸市</v>
      </c>
      <c r="J142" s="189">
        <f>IFERROR(IF($I$7="併配",VLOOKUP($F142,部数情報!A:K,11,0),IF($I$7="併配&amp;選挙",VLOOKUP($F142,部数情報!A:L,12,0),IF($I$7="選挙",VLOOKUP($F142,部数情報!A:M,13,0),VLOOKUP($F142,部数情報!A:J,10,0)))),"")</f>
        <v>400</v>
      </c>
      <c r="K142" s="187" t="s">
        <v>9272</v>
      </c>
      <c r="L142" s="205" t="s">
        <v>9273</v>
      </c>
      <c r="M142" s="206"/>
      <c r="S142">
        <f>エリア一覧!J142-VLOOKUP(エリア一覧!F142,部数情報!A:Q,17,0)</f>
        <v>0</v>
      </c>
      <c r="V142">
        <f t="shared" si="1"/>
        <v>400</v>
      </c>
      <c r="W142">
        <f>IFERROR(VLOOKUP($F142,部数情報!A:J,10,0),0)</f>
        <v>400</v>
      </c>
    </row>
    <row r="143" spans="2:23">
      <c r="B143" s="15">
        <f>部数情報!C2496</f>
        <v>2495</v>
      </c>
      <c r="C143" s="16">
        <f>部数情報!B2496</f>
        <v>37</v>
      </c>
      <c r="D143" s="16" t="str">
        <f>部数情報!E2496</f>
        <v>新松戸・北小金</v>
      </c>
      <c r="E143" s="16" t="str">
        <f>部数情報!F2496</f>
        <v>大谷口　横須賀</v>
      </c>
      <c r="F143" s="16" t="str">
        <f>部数情報!A2496</f>
        <v>064016</v>
      </c>
      <c r="G143" s="16" t="str">
        <f>部数情報!G2496</f>
        <v>大谷口</v>
      </c>
      <c r="H143" s="16" t="str">
        <f>部数情報!H2496</f>
        <v>松戸</v>
      </c>
      <c r="I143" s="16" t="str">
        <f>部数情報!I2496</f>
        <v>松戸市</v>
      </c>
      <c r="J143" s="189">
        <f>IFERROR(IF($I$7="併配",VLOOKUP($F143,部数情報!A:K,11,0),IF($I$7="併配&amp;選挙",VLOOKUP($F143,部数情報!A:L,12,0),IF($I$7="選挙",VLOOKUP($F143,部数情報!A:M,13,0),VLOOKUP($F143,部数情報!A:J,10,0)))),"")</f>
        <v>310</v>
      </c>
      <c r="K143" s="187" t="s">
        <v>9272</v>
      </c>
      <c r="L143" s="205" t="s">
        <v>9273</v>
      </c>
      <c r="M143" s="206"/>
      <c r="S143">
        <f>エリア一覧!J143-VLOOKUP(エリア一覧!F143,部数情報!A:Q,17,0)</f>
        <v>0</v>
      </c>
      <c r="V143">
        <f t="shared" si="1"/>
        <v>310</v>
      </c>
      <c r="W143">
        <f>IFERROR(VLOOKUP($F143,部数情報!A:J,10,0),0)</f>
        <v>310</v>
      </c>
    </row>
    <row r="144" spans="2:23">
      <c r="B144" s="15">
        <f>部数情報!C2497</f>
        <v>2496</v>
      </c>
      <c r="C144" s="16">
        <f>部数情報!B2497</f>
        <v>37</v>
      </c>
      <c r="D144" s="16" t="str">
        <f>部数情報!E2497</f>
        <v>新松戸・北小金</v>
      </c>
      <c r="E144" s="16" t="str">
        <f>部数情報!F2497</f>
        <v>大谷口　横須賀</v>
      </c>
      <c r="F144" s="16" t="str">
        <f>部数情報!A2497</f>
        <v>064017</v>
      </c>
      <c r="G144" s="16" t="str">
        <f>部数情報!G2497</f>
        <v>大谷口オ－ベル新松戸</v>
      </c>
      <c r="H144" s="16" t="str">
        <f>部数情報!H2497</f>
        <v>松戸</v>
      </c>
      <c r="I144" s="16" t="str">
        <f>部数情報!I2497</f>
        <v>松戸市</v>
      </c>
      <c r="J144" s="189">
        <f>IFERROR(IF($I$7="併配",VLOOKUP($F144,部数情報!A:K,11,0),IF($I$7="併配&amp;選挙",VLOOKUP($F144,部数情報!A:L,12,0),IF($I$7="選挙",VLOOKUP($F144,部数情報!A:M,13,0),VLOOKUP($F144,部数情報!A:J,10,0)))),"")</f>
        <v>450</v>
      </c>
      <c r="K144" s="187" t="s">
        <v>9272</v>
      </c>
      <c r="L144" s="205" t="s">
        <v>9273</v>
      </c>
      <c r="M144" s="206"/>
      <c r="S144">
        <f>エリア一覧!J144-VLOOKUP(エリア一覧!F144,部数情報!A:Q,17,0)</f>
        <v>0</v>
      </c>
      <c r="V144">
        <f t="shared" ref="V144:V207" si="2">IF(K144="●",J144,K144)</f>
        <v>450</v>
      </c>
      <c r="W144">
        <f>IFERROR(VLOOKUP($F144,部数情報!A:J,10,0),0)</f>
        <v>450</v>
      </c>
    </row>
    <row r="145" spans="2:23">
      <c r="B145" s="15">
        <f>部数情報!C2498</f>
        <v>2497</v>
      </c>
      <c r="C145" s="16">
        <f>部数情報!B2498</f>
        <v>37</v>
      </c>
      <c r="D145" s="16" t="str">
        <f>部数情報!E2498</f>
        <v>新松戸・北小金</v>
      </c>
      <c r="E145" s="16" t="str">
        <f>部数情報!F2498</f>
        <v>大谷口　横須賀</v>
      </c>
      <c r="F145" s="16" t="str">
        <f>部数情報!A2498</f>
        <v>064018</v>
      </c>
      <c r="G145" s="16" t="str">
        <f>部数情報!G2498</f>
        <v>大谷口　下山公園</v>
      </c>
      <c r="H145" s="16" t="str">
        <f>部数情報!H2498</f>
        <v>松戸</v>
      </c>
      <c r="I145" s="16" t="str">
        <f>部数情報!I2498</f>
        <v>松戸市</v>
      </c>
      <c r="J145" s="189">
        <f>IFERROR(IF($I$7="併配",VLOOKUP($F145,部数情報!A:K,11,0),IF($I$7="併配&amp;選挙",VLOOKUP($F145,部数情報!A:L,12,0),IF($I$7="選挙",VLOOKUP($F145,部数情報!A:M,13,0),VLOOKUP($F145,部数情報!A:J,10,0)))),"")</f>
        <v>440</v>
      </c>
      <c r="K145" s="187" t="s">
        <v>9272</v>
      </c>
      <c r="L145" s="205" t="s">
        <v>9273</v>
      </c>
      <c r="M145" s="206"/>
      <c r="S145">
        <f>エリア一覧!J145-VLOOKUP(エリア一覧!F145,部数情報!A:Q,17,0)</f>
        <v>0</v>
      </c>
      <c r="V145">
        <f t="shared" si="2"/>
        <v>440</v>
      </c>
      <c r="W145">
        <f>IFERROR(VLOOKUP($F145,部数情報!A:J,10,0),0)</f>
        <v>440</v>
      </c>
    </row>
    <row r="146" spans="2:23">
      <c r="B146" s="15">
        <f>部数情報!C2499</f>
        <v>2498</v>
      </c>
      <c r="C146" s="16">
        <f>部数情報!B2499</f>
        <v>37</v>
      </c>
      <c r="D146" s="16" t="str">
        <f>部数情報!E2499</f>
        <v>新松戸・北小金</v>
      </c>
      <c r="E146" s="16" t="str">
        <f>部数情報!F2499</f>
        <v>大谷口　横須賀</v>
      </c>
      <c r="F146" s="16" t="str">
        <f>部数情報!A2499</f>
        <v>064063</v>
      </c>
      <c r="G146" s="16" t="str">
        <f>部数情報!G2499</f>
        <v>大谷口　常真寺</v>
      </c>
      <c r="H146" s="16" t="str">
        <f>部数情報!H2499</f>
        <v>松戸</v>
      </c>
      <c r="I146" s="16" t="str">
        <f>部数情報!I2499</f>
        <v>松戸市</v>
      </c>
      <c r="J146" s="189">
        <f>IFERROR(IF($I$7="併配",VLOOKUP($F146,部数情報!A:K,11,0),IF($I$7="併配&amp;選挙",VLOOKUP($F146,部数情報!A:L,12,0),IF($I$7="選挙",VLOOKUP($F146,部数情報!A:M,13,0),VLOOKUP($F146,部数情報!A:J,10,0)))),"")</f>
        <v>300</v>
      </c>
      <c r="K146" s="187" t="s">
        <v>9272</v>
      </c>
      <c r="L146" s="205" t="s">
        <v>9273</v>
      </c>
      <c r="M146" s="206"/>
      <c r="S146">
        <f>エリア一覧!J146-VLOOKUP(エリア一覧!F146,部数情報!A:Q,17,0)</f>
        <v>0</v>
      </c>
      <c r="V146">
        <f t="shared" si="2"/>
        <v>300</v>
      </c>
      <c r="W146">
        <f>IFERROR(VLOOKUP($F146,部数情報!A:J,10,0),0)</f>
        <v>300</v>
      </c>
    </row>
    <row r="147" spans="2:23">
      <c r="B147" s="15">
        <f>部数情報!C2500</f>
        <v>2499</v>
      </c>
      <c r="C147" s="16">
        <f>部数情報!B2500</f>
        <v>37</v>
      </c>
      <c r="D147" s="16" t="str">
        <f>部数情報!E2500</f>
        <v>新松戸・北小金</v>
      </c>
      <c r="E147" s="16" t="str">
        <f>部数情報!F2500</f>
        <v>大谷口　横須賀</v>
      </c>
      <c r="F147" s="16" t="str">
        <f>部数情報!A2500</f>
        <v>064019</v>
      </c>
      <c r="G147" s="16" t="str">
        <f>部数情報!G2500</f>
        <v>横須賀1</v>
      </c>
      <c r="H147" s="16" t="str">
        <f>部数情報!H2500</f>
        <v>松戸</v>
      </c>
      <c r="I147" s="16" t="str">
        <f>部数情報!I2500</f>
        <v>松戸市</v>
      </c>
      <c r="J147" s="189">
        <f>IFERROR(IF($I$7="併配",VLOOKUP($F147,部数情報!A:K,11,0),IF($I$7="併配&amp;選挙",VLOOKUP($F147,部数情報!A:L,12,0),IF($I$7="選挙",VLOOKUP($F147,部数情報!A:M,13,0),VLOOKUP($F147,部数情報!A:J,10,0)))),"")</f>
        <v>425</v>
      </c>
      <c r="K147" s="187" t="s">
        <v>9272</v>
      </c>
      <c r="L147" s="205" t="s">
        <v>9273</v>
      </c>
      <c r="M147" s="206"/>
      <c r="S147">
        <f>エリア一覧!J147-VLOOKUP(エリア一覧!F147,部数情報!A:Q,17,0)</f>
        <v>0</v>
      </c>
      <c r="V147">
        <f t="shared" si="2"/>
        <v>425</v>
      </c>
      <c r="W147">
        <f>IFERROR(VLOOKUP($F147,部数情報!A:J,10,0),0)</f>
        <v>425</v>
      </c>
    </row>
    <row r="148" spans="2:23">
      <c r="B148" s="15">
        <f>部数情報!C2501</f>
        <v>2500</v>
      </c>
      <c r="C148" s="16">
        <f>部数情報!B2501</f>
        <v>37</v>
      </c>
      <c r="D148" s="16" t="str">
        <f>部数情報!E2501</f>
        <v>新松戸・北小金</v>
      </c>
      <c r="E148" s="16" t="str">
        <f>部数情報!F2501</f>
        <v>大谷口　横須賀</v>
      </c>
      <c r="F148" s="16" t="str">
        <f>部数情報!A2501</f>
        <v>064020</v>
      </c>
      <c r="G148" s="16" t="str">
        <f>部数情報!G2501</f>
        <v>横須賀2</v>
      </c>
      <c r="H148" s="16" t="str">
        <f>部数情報!H2501</f>
        <v>松戸</v>
      </c>
      <c r="I148" s="16" t="str">
        <f>部数情報!I2501</f>
        <v>松戸市</v>
      </c>
      <c r="J148" s="189">
        <f>IFERROR(IF($I$7="併配",VLOOKUP($F148,部数情報!A:K,11,0),IF($I$7="併配&amp;選挙",VLOOKUP($F148,部数情報!A:L,12,0),IF($I$7="選挙",VLOOKUP($F148,部数情報!A:M,13,0),VLOOKUP($F148,部数情報!A:J,10,0)))),"")</f>
        <v>600</v>
      </c>
      <c r="K148" s="187" t="s">
        <v>9272</v>
      </c>
      <c r="L148" s="205" t="s">
        <v>9273</v>
      </c>
      <c r="M148" s="206"/>
      <c r="S148">
        <f>エリア一覧!J148-VLOOKUP(エリア一覧!F148,部数情報!A:Q,17,0)</f>
        <v>0</v>
      </c>
      <c r="V148">
        <f t="shared" si="2"/>
        <v>600</v>
      </c>
      <c r="W148">
        <f>IFERROR(VLOOKUP($F148,部数情報!A:J,10,0),0)</f>
        <v>600</v>
      </c>
    </row>
    <row r="149" spans="2:23">
      <c r="B149" s="15">
        <f>部数情報!C2502</f>
        <v>2501</v>
      </c>
      <c r="C149" s="16">
        <f>部数情報!B2502</f>
        <v>37</v>
      </c>
      <c r="D149" s="16" t="str">
        <f>部数情報!E2502</f>
        <v>新松戸・北小金</v>
      </c>
      <c r="E149" s="16" t="str">
        <f>部数情報!F2502</f>
        <v>新松戸北</v>
      </c>
      <c r="F149" s="16" t="str">
        <f>部数情報!A2502</f>
        <v>064021</v>
      </c>
      <c r="G149" s="16" t="str">
        <f>部数情報!G2502</f>
        <v>新松戸北1</v>
      </c>
      <c r="H149" s="16" t="str">
        <f>部数情報!H2502</f>
        <v>松戸</v>
      </c>
      <c r="I149" s="16" t="str">
        <f>部数情報!I2502</f>
        <v>松戸市</v>
      </c>
      <c r="J149" s="189">
        <f>IFERROR(IF($I$7="併配",VLOOKUP($F149,部数情報!A:K,11,0),IF($I$7="併配&amp;選挙",VLOOKUP($F149,部数情報!A:L,12,0),IF($I$7="選挙",VLOOKUP($F149,部数情報!A:M,13,0),VLOOKUP($F149,部数情報!A:J,10,0)))),"")</f>
        <v>880</v>
      </c>
      <c r="K149" s="187" t="s">
        <v>9272</v>
      </c>
      <c r="L149" s="205" t="s">
        <v>9273</v>
      </c>
      <c r="M149" s="206"/>
      <c r="S149">
        <f>エリア一覧!J149-VLOOKUP(エリア一覧!F149,部数情報!A:Q,17,0)</f>
        <v>0</v>
      </c>
      <c r="V149">
        <f t="shared" si="2"/>
        <v>880</v>
      </c>
      <c r="W149">
        <f>IFERROR(VLOOKUP($F149,部数情報!A:J,10,0),0)</f>
        <v>880</v>
      </c>
    </row>
    <row r="150" spans="2:23">
      <c r="B150" s="15">
        <f>部数情報!C2503</f>
        <v>2502</v>
      </c>
      <c r="C150" s="16">
        <f>部数情報!B2503</f>
        <v>37</v>
      </c>
      <c r="D150" s="16" t="str">
        <f>部数情報!E2503</f>
        <v>新松戸・北小金</v>
      </c>
      <c r="E150" s="16" t="str">
        <f>部数情報!F2503</f>
        <v>新松戸北</v>
      </c>
      <c r="F150" s="16" t="str">
        <f>部数情報!A2503</f>
        <v>064022</v>
      </c>
      <c r="G150" s="16" t="str">
        <f>部数情報!G2503</f>
        <v>新松戸北2</v>
      </c>
      <c r="H150" s="16" t="str">
        <f>部数情報!H2503</f>
        <v>松戸</v>
      </c>
      <c r="I150" s="16" t="str">
        <f>部数情報!I2503</f>
        <v>松戸市</v>
      </c>
      <c r="J150" s="189">
        <f>IFERROR(IF($I$7="併配",VLOOKUP($F150,部数情報!A:K,11,0),IF($I$7="併配&amp;選挙",VLOOKUP($F150,部数情報!A:L,12,0),IF($I$7="選挙",VLOOKUP($F150,部数情報!A:M,13,0),VLOOKUP($F150,部数情報!A:J,10,0)))),"")</f>
        <v>410</v>
      </c>
      <c r="K150" s="187" t="s">
        <v>9272</v>
      </c>
      <c r="L150" s="205" t="s">
        <v>9273</v>
      </c>
      <c r="M150" s="206"/>
      <c r="S150">
        <f>エリア一覧!J150-VLOOKUP(エリア一覧!F150,部数情報!A:Q,17,0)</f>
        <v>0</v>
      </c>
      <c r="V150">
        <f t="shared" si="2"/>
        <v>410</v>
      </c>
      <c r="W150">
        <f>IFERROR(VLOOKUP($F150,部数情報!A:J,10,0),0)</f>
        <v>410</v>
      </c>
    </row>
    <row r="151" spans="2:23">
      <c r="B151" s="15">
        <f>部数情報!C2504</f>
        <v>2503</v>
      </c>
      <c r="C151" s="16">
        <f>部数情報!B2504</f>
        <v>37</v>
      </c>
      <c r="D151" s="16" t="str">
        <f>部数情報!E2504</f>
        <v>新松戸・北小金</v>
      </c>
      <c r="E151" s="16" t="str">
        <f>部数情報!F2504</f>
        <v>新松戸北</v>
      </c>
      <c r="F151" s="16" t="str">
        <f>部数情報!A2504</f>
        <v>064023</v>
      </c>
      <c r="G151" s="16" t="str">
        <f>部数情報!G2504</f>
        <v>新松戸北2　ファミ－ルハイツ</v>
      </c>
      <c r="H151" s="16" t="str">
        <f>部数情報!H2504</f>
        <v>松戸</v>
      </c>
      <c r="I151" s="16" t="str">
        <f>部数情報!I2504</f>
        <v>松戸市</v>
      </c>
      <c r="J151" s="189">
        <f>IFERROR(IF($I$7="併配",VLOOKUP($F151,部数情報!A:K,11,0),IF($I$7="併配&amp;選挙",VLOOKUP($F151,部数情報!A:L,12,0),IF($I$7="選挙",VLOOKUP($F151,部数情報!A:M,13,0),VLOOKUP($F151,部数情報!A:J,10,0)))),"")</f>
        <v>600</v>
      </c>
      <c r="K151" s="187" t="s">
        <v>9272</v>
      </c>
      <c r="L151" s="205" t="s">
        <v>9273</v>
      </c>
      <c r="M151" s="206"/>
      <c r="S151">
        <f>エリア一覧!J151-VLOOKUP(エリア一覧!F151,部数情報!A:Q,17,0)</f>
        <v>0</v>
      </c>
      <c r="V151">
        <f t="shared" si="2"/>
        <v>600</v>
      </c>
      <c r="W151">
        <f>IFERROR(VLOOKUP($F151,部数情報!A:J,10,0),0)</f>
        <v>600</v>
      </c>
    </row>
    <row r="152" spans="2:23">
      <c r="B152" s="15">
        <f>部数情報!C2505</f>
        <v>2504</v>
      </c>
      <c r="C152" s="16">
        <f>部数情報!B2505</f>
        <v>37</v>
      </c>
      <c r="D152" s="16" t="str">
        <f>部数情報!E2505</f>
        <v>新松戸・北小金</v>
      </c>
      <c r="E152" s="16" t="str">
        <f>部数情報!F2505</f>
        <v>新松戸</v>
      </c>
      <c r="F152" s="16" t="str">
        <f>部数情報!A2505</f>
        <v>064024</v>
      </c>
      <c r="G152" s="16" t="str">
        <f>部数情報!G2505</f>
        <v>新松戸１Ａ</v>
      </c>
      <c r="H152" s="16" t="str">
        <f>部数情報!H2505</f>
        <v>松戸</v>
      </c>
      <c r="I152" s="16" t="str">
        <f>部数情報!I2505</f>
        <v>松戸市</v>
      </c>
      <c r="J152" s="189">
        <f>IFERROR(IF($I$7="併配",VLOOKUP($F152,部数情報!A:K,11,0),IF($I$7="併配&amp;選挙",VLOOKUP($F152,部数情報!A:L,12,0),IF($I$7="選挙",VLOOKUP($F152,部数情報!A:M,13,0),VLOOKUP($F152,部数情報!A:J,10,0)))),"")</f>
        <v>520</v>
      </c>
      <c r="K152" s="187" t="s">
        <v>9272</v>
      </c>
      <c r="L152" s="205" t="s">
        <v>9273</v>
      </c>
      <c r="M152" s="206"/>
      <c r="S152">
        <f>エリア一覧!J152-VLOOKUP(エリア一覧!F152,部数情報!A:Q,17,0)</f>
        <v>0</v>
      </c>
      <c r="V152">
        <f t="shared" si="2"/>
        <v>520</v>
      </c>
      <c r="W152">
        <f>IFERROR(VLOOKUP($F152,部数情報!A:J,10,0),0)</f>
        <v>520</v>
      </c>
    </row>
    <row r="153" spans="2:23">
      <c r="B153" s="15">
        <f>部数情報!C2506</f>
        <v>2505</v>
      </c>
      <c r="C153" s="16">
        <f>部数情報!B2506</f>
        <v>37</v>
      </c>
      <c r="D153" s="16" t="str">
        <f>部数情報!E2506</f>
        <v>新松戸・北小金</v>
      </c>
      <c r="E153" s="16" t="str">
        <f>部数情報!F2506</f>
        <v>新松戸</v>
      </c>
      <c r="F153" s="16" t="str">
        <f>部数情報!A2506</f>
        <v>064025</v>
      </c>
      <c r="G153" s="16" t="str">
        <f>部数情報!G2506</f>
        <v>新松戸1Ｂ</v>
      </c>
      <c r="H153" s="16" t="str">
        <f>部数情報!H2506</f>
        <v>松戸</v>
      </c>
      <c r="I153" s="16" t="str">
        <f>部数情報!I2506</f>
        <v>松戸市</v>
      </c>
      <c r="J153" s="189">
        <f>IFERROR(IF($I$7="併配",VLOOKUP($F153,部数情報!A:K,11,0),IF($I$7="併配&amp;選挙",VLOOKUP($F153,部数情報!A:L,12,0),IF($I$7="選挙",VLOOKUP($F153,部数情報!A:M,13,0),VLOOKUP($F153,部数情報!A:J,10,0)))),"")</f>
        <v>610</v>
      </c>
      <c r="K153" s="187" t="s">
        <v>9272</v>
      </c>
      <c r="L153" s="205" t="s">
        <v>9273</v>
      </c>
      <c r="M153" s="206"/>
      <c r="S153">
        <f>エリア一覧!J153-VLOOKUP(エリア一覧!F153,部数情報!A:Q,17,0)</f>
        <v>0</v>
      </c>
      <c r="V153">
        <f t="shared" si="2"/>
        <v>610</v>
      </c>
      <c r="W153">
        <f>IFERROR(VLOOKUP($F153,部数情報!A:J,10,0),0)</f>
        <v>610</v>
      </c>
    </row>
    <row r="154" spans="2:23">
      <c r="B154" s="15">
        <f>部数情報!C2507</f>
        <v>2506</v>
      </c>
      <c r="C154" s="16">
        <f>部数情報!B2507</f>
        <v>37</v>
      </c>
      <c r="D154" s="16" t="str">
        <f>部数情報!E2507</f>
        <v>新松戸・北小金</v>
      </c>
      <c r="E154" s="16" t="str">
        <f>部数情報!F2507</f>
        <v>新松戸</v>
      </c>
      <c r="F154" s="16" t="str">
        <f>部数情報!A2507</f>
        <v>064026</v>
      </c>
      <c r="G154" s="16" t="str">
        <f>部数情報!G2507</f>
        <v>新松戸２Ａ</v>
      </c>
      <c r="H154" s="16" t="str">
        <f>部数情報!H2507</f>
        <v>松戸</v>
      </c>
      <c r="I154" s="16" t="str">
        <f>部数情報!I2507</f>
        <v>松戸市</v>
      </c>
      <c r="J154" s="189">
        <f>IFERROR(IF($I$7="併配",VLOOKUP($F154,部数情報!A:K,11,0),IF($I$7="併配&amp;選挙",VLOOKUP($F154,部数情報!A:L,12,0),IF($I$7="選挙",VLOOKUP($F154,部数情報!A:M,13,0),VLOOKUP($F154,部数情報!A:J,10,0)))),"")</f>
        <v>460</v>
      </c>
      <c r="K154" s="187" t="s">
        <v>9272</v>
      </c>
      <c r="L154" s="205" t="s">
        <v>9273</v>
      </c>
      <c r="M154" s="206"/>
      <c r="S154">
        <f>エリア一覧!J154-VLOOKUP(エリア一覧!F154,部数情報!A:Q,17,0)</f>
        <v>0</v>
      </c>
      <c r="V154">
        <f t="shared" si="2"/>
        <v>460</v>
      </c>
      <c r="W154">
        <f>IFERROR(VLOOKUP($F154,部数情報!A:J,10,0),0)</f>
        <v>460</v>
      </c>
    </row>
    <row r="155" spans="2:23">
      <c r="B155" s="15">
        <f>部数情報!C2508</f>
        <v>2507</v>
      </c>
      <c r="C155" s="16">
        <f>部数情報!B2508</f>
        <v>37</v>
      </c>
      <c r="D155" s="16" t="str">
        <f>部数情報!E2508</f>
        <v>新松戸・北小金</v>
      </c>
      <c r="E155" s="16" t="str">
        <f>部数情報!F2508</f>
        <v>新松戸</v>
      </c>
      <c r="F155" s="16" t="str">
        <f>部数情報!A2508</f>
        <v>064027</v>
      </c>
      <c r="G155" s="16" t="str">
        <f>部数情報!G2508</f>
        <v>新松戸２Ｂ</v>
      </c>
      <c r="H155" s="16" t="str">
        <f>部数情報!H2508</f>
        <v>松戸</v>
      </c>
      <c r="I155" s="16" t="str">
        <f>部数情報!I2508</f>
        <v>松戸市</v>
      </c>
      <c r="J155" s="189">
        <f>IFERROR(IF($I$7="併配",VLOOKUP($F155,部数情報!A:K,11,0),IF($I$7="併配&amp;選挙",VLOOKUP($F155,部数情報!A:L,12,0),IF($I$7="選挙",VLOOKUP($F155,部数情報!A:M,13,0),VLOOKUP($F155,部数情報!A:J,10,0)))),"")</f>
        <v>525</v>
      </c>
      <c r="K155" s="187" t="s">
        <v>9272</v>
      </c>
      <c r="L155" s="205" t="s">
        <v>9273</v>
      </c>
      <c r="M155" s="206"/>
      <c r="S155">
        <f>エリア一覧!J155-VLOOKUP(エリア一覧!F155,部数情報!A:Q,17,0)</f>
        <v>0</v>
      </c>
      <c r="V155">
        <f t="shared" si="2"/>
        <v>525</v>
      </c>
      <c r="W155">
        <f>IFERROR(VLOOKUP($F155,部数情報!A:J,10,0),0)</f>
        <v>525</v>
      </c>
    </row>
    <row r="156" spans="2:23">
      <c r="B156" s="15">
        <f>部数情報!C2509</f>
        <v>2508</v>
      </c>
      <c r="C156" s="16">
        <f>部数情報!B2509</f>
        <v>37</v>
      </c>
      <c r="D156" s="16" t="str">
        <f>部数情報!E2509</f>
        <v>新松戸・北小金</v>
      </c>
      <c r="E156" s="16" t="str">
        <f>部数情報!F2509</f>
        <v>新松戸</v>
      </c>
      <c r="F156" s="16" t="str">
        <f>部数情報!A2509</f>
        <v>064028</v>
      </c>
      <c r="G156" s="16" t="str">
        <f>部数情報!G2509</f>
        <v>新松戸３Ａ</v>
      </c>
      <c r="H156" s="16" t="str">
        <f>部数情報!H2509</f>
        <v>松戸</v>
      </c>
      <c r="I156" s="16" t="str">
        <f>部数情報!I2509</f>
        <v>松戸市</v>
      </c>
      <c r="J156" s="189">
        <f>IFERROR(IF($I$7="併配",VLOOKUP($F156,部数情報!A:K,11,0),IF($I$7="併配&amp;選挙",VLOOKUP($F156,部数情報!A:L,12,0),IF($I$7="選挙",VLOOKUP($F156,部数情報!A:M,13,0),VLOOKUP($F156,部数情報!A:J,10,0)))),"")</f>
        <v>720</v>
      </c>
      <c r="K156" s="187" t="s">
        <v>9272</v>
      </c>
      <c r="L156" s="205" t="s">
        <v>9273</v>
      </c>
      <c r="M156" s="206"/>
      <c r="S156">
        <f>エリア一覧!J156-VLOOKUP(エリア一覧!F156,部数情報!A:Q,17,0)</f>
        <v>0</v>
      </c>
      <c r="V156">
        <f t="shared" si="2"/>
        <v>720</v>
      </c>
      <c r="W156">
        <f>IFERROR(VLOOKUP($F156,部数情報!A:J,10,0),0)</f>
        <v>720</v>
      </c>
    </row>
    <row r="157" spans="2:23">
      <c r="B157" s="15">
        <f>部数情報!C2510</f>
        <v>2509</v>
      </c>
      <c r="C157" s="16">
        <f>部数情報!B2510</f>
        <v>37</v>
      </c>
      <c r="D157" s="16" t="str">
        <f>部数情報!E2510</f>
        <v>新松戸・北小金</v>
      </c>
      <c r="E157" s="16" t="str">
        <f>部数情報!F2510</f>
        <v>新松戸</v>
      </c>
      <c r="F157" s="16" t="str">
        <f>部数情報!A2510</f>
        <v>064029</v>
      </c>
      <c r="G157" s="16" t="str">
        <f>部数情報!G2510</f>
        <v>新松戸３Ｂ</v>
      </c>
      <c r="H157" s="16" t="str">
        <f>部数情報!H2510</f>
        <v>松戸</v>
      </c>
      <c r="I157" s="16" t="str">
        <f>部数情報!I2510</f>
        <v>松戸市</v>
      </c>
      <c r="J157" s="189">
        <f>IFERROR(IF($I$7="併配",VLOOKUP($F157,部数情報!A:K,11,0),IF($I$7="併配&amp;選挙",VLOOKUP($F157,部数情報!A:L,12,0),IF($I$7="選挙",VLOOKUP($F157,部数情報!A:M,13,0),VLOOKUP($F157,部数情報!A:J,10,0)))),"")</f>
        <v>850</v>
      </c>
      <c r="K157" s="187" t="s">
        <v>9272</v>
      </c>
      <c r="L157" s="205" t="s">
        <v>9273</v>
      </c>
      <c r="M157" s="206"/>
      <c r="S157">
        <f>エリア一覧!J157-VLOOKUP(エリア一覧!F157,部数情報!A:Q,17,0)</f>
        <v>0</v>
      </c>
      <c r="V157">
        <f t="shared" si="2"/>
        <v>850</v>
      </c>
      <c r="W157">
        <f>IFERROR(VLOOKUP($F157,部数情報!A:J,10,0),0)</f>
        <v>850</v>
      </c>
    </row>
    <row r="158" spans="2:23">
      <c r="B158" s="15">
        <f>部数情報!C2511</f>
        <v>2510</v>
      </c>
      <c r="C158" s="16">
        <f>部数情報!B2511</f>
        <v>37</v>
      </c>
      <c r="D158" s="16" t="str">
        <f>部数情報!E2511</f>
        <v>新松戸・北小金</v>
      </c>
      <c r="E158" s="16" t="str">
        <f>部数情報!F2511</f>
        <v>新松戸</v>
      </c>
      <c r="F158" s="16" t="str">
        <f>部数情報!A2511</f>
        <v>064030</v>
      </c>
      <c r="G158" s="16" t="str">
        <f>部数情報!G2511</f>
        <v>新松戸３Ｃ</v>
      </c>
      <c r="H158" s="16" t="str">
        <f>部数情報!H2511</f>
        <v>松戸</v>
      </c>
      <c r="I158" s="16" t="str">
        <f>部数情報!I2511</f>
        <v>松戸市</v>
      </c>
      <c r="J158" s="189">
        <f>IFERROR(IF($I$7="併配",VLOOKUP($F158,部数情報!A:K,11,0),IF($I$7="併配&amp;選挙",VLOOKUP($F158,部数情報!A:L,12,0),IF($I$7="選挙",VLOOKUP($F158,部数情報!A:M,13,0),VLOOKUP($F158,部数情報!A:J,10,0)))),"")</f>
        <v>820</v>
      </c>
      <c r="K158" s="187" t="s">
        <v>9272</v>
      </c>
      <c r="L158" s="205" t="s">
        <v>9273</v>
      </c>
      <c r="M158" s="206"/>
      <c r="S158">
        <f>エリア一覧!J158-VLOOKUP(エリア一覧!F158,部数情報!A:Q,17,0)</f>
        <v>0</v>
      </c>
      <c r="V158">
        <f t="shared" si="2"/>
        <v>820</v>
      </c>
      <c r="W158">
        <f>IFERROR(VLOOKUP($F158,部数情報!A:J,10,0),0)</f>
        <v>820</v>
      </c>
    </row>
    <row r="159" spans="2:23">
      <c r="B159" s="15">
        <f>部数情報!C2512</f>
        <v>2511</v>
      </c>
      <c r="C159" s="16">
        <f>部数情報!B2512</f>
        <v>37</v>
      </c>
      <c r="D159" s="16" t="str">
        <f>部数情報!E2512</f>
        <v>新松戸・北小金</v>
      </c>
      <c r="E159" s="16" t="str">
        <f>部数情報!F2512</f>
        <v>新松戸</v>
      </c>
      <c r="F159" s="16" t="str">
        <f>部数情報!A2512</f>
        <v>064031</v>
      </c>
      <c r="G159" s="16" t="str">
        <f>部数情報!G2512</f>
        <v>新松戸3Ｄ6Ｄ</v>
      </c>
      <c r="H159" s="16" t="str">
        <f>部数情報!H2512</f>
        <v>松戸</v>
      </c>
      <c r="I159" s="16" t="str">
        <f>部数情報!I2512</f>
        <v>松戸市</v>
      </c>
      <c r="J159" s="189">
        <f>IFERROR(IF($I$7="併配",VLOOKUP($F159,部数情報!A:K,11,0),IF($I$7="併配&amp;選挙",VLOOKUP($F159,部数情報!A:L,12,0),IF($I$7="選挙",VLOOKUP($F159,部数情報!A:M,13,0),VLOOKUP($F159,部数情報!A:J,10,0)))),"")</f>
        <v>480</v>
      </c>
      <c r="K159" s="187" t="s">
        <v>9272</v>
      </c>
      <c r="L159" s="205" t="s">
        <v>9273</v>
      </c>
      <c r="M159" s="206"/>
      <c r="S159">
        <f>エリア一覧!J159-VLOOKUP(エリア一覧!F159,部数情報!A:Q,17,0)</f>
        <v>0</v>
      </c>
      <c r="V159">
        <f t="shared" si="2"/>
        <v>480</v>
      </c>
      <c r="W159">
        <f>IFERROR(VLOOKUP($F159,部数情報!A:J,10,0),0)</f>
        <v>480</v>
      </c>
    </row>
    <row r="160" spans="2:23">
      <c r="B160" s="15">
        <f>部数情報!C2513</f>
        <v>2512</v>
      </c>
      <c r="C160" s="16">
        <f>部数情報!B2513</f>
        <v>37</v>
      </c>
      <c r="D160" s="16" t="str">
        <f>部数情報!E2513</f>
        <v>新松戸・北小金</v>
      </c>
      <c r="E160" s="16" t="str">
        <f>部数情報!F2513</f>
        <v>新松戸</v>
      </c>
      <c r="F160" s="16" t="str">
        <f>部数情報!A2513</f>
        <v>064032</v>
      </c>
      <c r="G160" s="16" t="str">
        <f>部数情報!G2513</f>
        <v>新松戸4Ａ</v>
      </c>
      <c r="H160" s="16" t="str">
        <f>部数情報!H2513</f>
        <v>松戸</v>
      </c>
      <c r="I160" s="16" t="str">
        <f>部数情報!I2513</f>
        <v>松戸市</v>
      </c>
      <c r="J160" s="189">
        <f>IFERROR(IF($I$7="併配",VLOOKUP($F160,部数情報!A:K,11,0),IF($I$7="併配&amp;選挙",VLOOKUP($F160,部数情報!A:L,12,0),IF($I$7="選挙",VLOOKUP($F160,部数情報!A:M,13,0),VLOOKUP($F160,部数情報!A:J,10,0)))),"")</f>
        <v>264</v>
      </c>
      <c r="K160" s="187" t="s">
        <v>9272</v>
      </c>
      <c r="L160" s="205" t="s">
        <v>9273</v>
      </c>
      <c r="M160" s="206"/>
      <c r="S160">
        <f>エリア一覧!J160-VLOOKUP(エリア一覧!F160,部数情報!A:Q,17,0)</f>
        <v>-586</v>
      </c>
      <c r="V160">
        <f t="shared" si="2"/>
        <v>264</v>
      </c>
      <c r="W160">
        <f>IFERROR(VLOOKUP($F160,部数情報!A:J,10,0),0)</f>
        <v>850</v>
      </c>
    </row>
    <row r="161" spans="2:23">
      <c r="B161" s="15">
        <f>部数情報!C2514</f>
        <v>2513</v>
      </c>
      <c r="C161" s="16">
        <f>部数情報!B2514</f>
        <v>37</v>
      </c>
      <c r="D161" s="16" t="str">
        <f>部数情報!E2514</f>
        <v>新松戸・北小金</v>
      </c>
      <c r="E161" s="16" t="str">
        <f>部数情報!F2514</f>
        <v>新松戸</v>
      </c>
      <c r="F161" s="16" t="str">
        <f>部数情報!A2514</f>
        <v>064033</v>
      </c>
      <c r="G161" s="16" t="str">
        <f>部数情報!G2514</f>
        <v>新松戸４Ｂ</v>
      </c>
      <c r="H161" s="16" t="str">
        <f>部数情報!H2514</f>
        <v>松戸</v>
      </c>
      <c r="I161" s="16" t="str">
        <f>部数情報!I2514</f>
        <v>松戸市</v>
      </c>
      <c r="J161" s="189">
        <f>IFERROR(IF($I$7="併配",VLOOKUP($F161,部数情報!A:K,11,0),IF($I$7="併配&amp;選挙",VLOOKUP($F161,部数情報!A:L,12,0),IF($I$7="選挙",VLOOKUP($F161,部数情報!A:M,13,0),VLOOKUP($F161,部数情報!A:J,10,0)))),"")</f>
        <v>349</v>
      </c>
      <c r="K161" s="187" t="s">
        <v>9272</v>
      </c>
      <c r="L161" s="205" t="s">
        <v>9273</v>
      </c>
      <c r="M161" s="206"/>
      <c r="S161">
        <f>エリア一覧!J161-VLOOKUP(エリア一覧!F161,部数情報!A:Q,17,0)</f>
        <v>-176</v>
      </c>
      <c r="V161">
        <f t="shared" si="2"/>
        <v>349</v>
      </c>
      <c r="W161">
        <f>IFERROR(VLOOKUP($F161,部数情報!A:J,10,0),0)</f>
        <v>525</v>
      </c>
    </row>
    <row r="162" spans="2:23">
      <c r="B162" s="15">
        <f>部数情報!C2515</f>
        <v>2514</v>
      </c>
      <c r="C162" s="16">
        <f>部数情報!B2515</f>
        <v>37</v>
      </c>
      <c r="D162" s="16" t="str">
        <f>部数情報!E2515</f>
        <v>新松戸・北小金</v>
      </c>
      <c r="E162" s="16" t="str">
        <f>部数情報!F2515</f>
        <v>新松戸</v>
      </c>
      <c r="F162" s="16" t="str">
        <f>部数情報!A2515</f>
        <v>064034</v>
      </c>
      <c r="G162" s="16" t="str">
        <f>部数情報!G2515</f>
        <v>新松戸４Ｃ</v>
      </c>
      <c r="H162" s="16" t="str">
        <f>部数情報!H2515</f>
        <v>松戸</v>
      </c>
      <c r="I162" s="16" t="str">
        <f>部数情報!I2515</f>
        <v>松戸市</v>
      </c>
      <c r="J162" s="189">
        <f>IFERROR(IF($I$7="併配",VLOOKUP($F162,部数情報!A:K,11,0),IF($I$7="併配&amp;選挙",VLOOKUP($F162,部数情報!A:L,12,0),IF($I$7="選挙",VLOOKUP($F162,部数情報!A:M,13,0),VLOOKUP($F162,部数情報!A:J,10,0)))),"")</f>
        <v>415</v>
      </c>
      <c r="K162" s="187" t="s">
        <v>9272</v>
      </c>
      <c r="L162" s="205" t="s">
        <v>9273</v>
      </c>
      <c r="M162" s="206"/>
      <c r="S162">
        <f>エリア一覧!J162-VLOOKUP(エリア一覧!F162,部数情報!A:Q,17,0)</f>
        <v>-110</v>
      </c>
      <c r="V162">
        <f t="shared" si="2"/>
        <v>415</v>
      </c>
      <c r="W162">
        <f>IFERROR(VLOOKUP($F162,部数情報!A:J,10,0),0)</f>
        <v>525</v>
      </c>
    </row>
    <row r="163" spans="2:23">
      <c r="B163" s="15">
        <f>部数情報!C2516</f>
        <v>2515</v>
      </c>
      <c r="C163" s="16">
        <f>部数情報!B2516</f>
        <v>37</v>
      </c>
      <c r="D163" s="16" t="str">
        <f>部数情報!E2516</f>
        <v>新松戸・北小金</v>
      </c>
      <c r="E163" s="16" t="str">
        <f>部数情報!F2516</f>
        <v>新松戸</v>
      </c>
      <c r="F163" s="16" t="str">
        <f>部数情報!A2516</f>
        <v>064035</v>
      </c>
      <c r="G163" s="16" t="str">
        <f>部数情報!G2516</f>
        <v>新松戸５Ａ</v>
      </c>
      <c r="H163" s="16" t="str">
        <f>部数情報!H2516</f>
        <v>松戸</v>
      </c>
      <c r="I163" s="16" t="str">
        <f>部数情報!I2516</f>
        <v>松戸市</v>
      </c>
      <c r="J163" s="189">
        <f>IFERROR(IF($I$7="併配",VLOOKUP($F163,部数情報!A:K,11,0),IF($I$7="併配&amp;選挙",VLOOKUP($F163,部数情報!A:L,12,0),IF($I$7="選挙",VLOOKUP($F163,部数情報!A:M,13,0),VLOOKUP($F163,部数情報!A:J,10,0)))),"")</f>
        <v>1065</v>
      </c>
      <c r="K163" s="187" t="s">
        <v>9272</v>
      </c>
      <c r="L163" s="205" t="s">
        <v>9273</v>
      </c>
      <c r="M163" s="206"/>
      <c r="S163">
        <f>エリア一覧!J163-VLOOKUP(エリア一覧!F163,部数情報!A:Q,17,0)</f>
        <v>0</v>
      </c>
      <c r="V163">
        <f t="shared" si="2"/>
        <v>1065</v>
      </c>
      <c r="W163">
        <f>IFERROR(VLOOKUP($F163,部数情報!A:J,10,0),0)</f>
        <v>1065</v>
      </c>
    </row>
    <row r="164" spans="2:23">
      <c r="B164" s="15">
        <f>部数情報!C2517</f>
        <v>2516</v>
      </c>
      <c r="C164" s="16">
        <f>部数情報!B2517</f>
        <v>37</v>
      </c>
      <c r="D164" s="16" t="str">
        <f>部数情報!E2517</f>
        <v>新松戸・北小金</v>
      </c>
      <c r="E164" s="16" t="str">
        <f>部数情報!F2517</f>
        <v>新松戸</v>
      </c>
      <c r="F164" s="16" t="str">
        <f>部数情報!A2517</f>
        <v>064036</v>
      </c>
      <c r="G164" s="16" t="str">
        <f>部数情報!G2517</f>
        <v>新松戸５Ｂ</v>
      </c>
      <c r="H164" s="16" t="str">
        <f>部数情報!H2517</f>
        <v>松戸</v>
      </c>
      <c r="I164" s="16" t="str">
        <f>部数情報!I2517</f>
        <v>松戸市</v>
      </c>
      <c r="J164" s="189">
        <f>IFERROR(IF($I$7="併配",VLOOKUP($F164,部数情報!A:K,11,0),IF($I$7="併配&amp;選挙",VLOOKUP($F164,部数情報!A:L,12,0),IF($I$7="選挙",VLOOKUP($F164,部数情報!A:M,13,0),VLOOKUP($F164,部数情報!A:J,10,0)))),"")</f>
        <v>480</v>
      </c>
      <c r="K164" s="187" t="s">
        <v>9272</v>
      </c>
      <c r="L164" s="205" t="s">
        <v>9273</v>
      </c>
      <c r="M164" s="206"/>
      <c r="S164">
        <f>エリア一覧!J164-VLOOKUP(エリア一覧!F164,部数情報!A:Q,17,0)</f>
        <v>0</v>
      </c>
      <c r="V164">
        <f t="shared" si="2"/>
        <v>480</v>
      </c>
      <c r="W164">
        <f>IFERROR(VLOOKUP($F164,部数情報!A:J,10,0),0)</f>
        <v>480</v>
      </c>
    </row>
    <row r="165" spans="2:23">
      <c r="B165" s="15">
        <f>部数情報!C2518</f>
        <v>2517</v>
      </c>
      <c r="C165" s="16">
        <f>部数情報!B2518</f>
        <v>37</v>
      </c>
      <c r="D165" s="16" t="str">
        <f>部数情報!E2518</f>
        <v>新松戸・北小金</v>
      </c>
      <c r="E165" s="16" t="str">
        <f>部数情報!F2518</f>
        <v>新松戸</v>
      </c>
      <c r="F165" s="16" t="str">
        <f>部数情報!A2518</f>
        <v>064037</v>
      </c>
      <c r="G165" s="16" t="str">
        <f>部数情報!G2518</f>
        <v>新松戸６Ａ</v>
      </c>
      <c r="H165" s="16" t="str">
        <f>部数情報!H2518</f>
        <v>松戸</v>
      </c>
      <c r="I165" s="16" t="str">
        <f>部数情報!I2518</f>
        <v>松戸市</v>
      </c>
      <c r="J165" s="189">
        <f>IFERROR(IF($I$7="併配",VLOOKUP($F165,部数情報!A:K,11,0),IF($I$7="併配&amp;選挙",VLOOKUP($F165,部数情報!A:L,12,0),IF($I$7="選挙",VLOOKUP($F165,部数情報!A:M,13,0),VLOOKUP($F165,部数情報!A:J,10,0)))),"")</f>
        <v>450</v>
      </c>
      <c r="K165" s="187" t="s">
        <v>9272</v>
      </c>
      <c r="L165" s="205" t="s">
        <v>9273</v>
      </c>
      <c r="M165" s="206"/>
      <c r="S165">
        <f>エリア一覧!J165-VLOOKUP(エリア一覧!F165,部数情報!A:Q,17,0)</f>
        <v>0</v>
      </c>
      <c r="V165">
        <f t="shared" si="2"/>
        <v>450</v>
      </c>
      <c r="W165">
        <f>IFERROR(VLOOKUP($F165,部数情報!A:J,10,0),0)</f>
        <v>450</v>
      </c>
    </row>
    <row r="166" spans="2:23">
      <c r="B166" s="15">
        <f>部数情報!C2519</f>
        <v>2518</v>
      </c>
      <c r="C166" s="16">
        <f>部数情報!B2519</f>
        <v>37</v>
      </c>
      <c r="D166" s="16" t="str">
        <f>部数情報!E2519</f>
        <v>新松戸・北小金</v>
      </c>
      <c r="E166" s="16" t="str">
        <f>部数情報!F2519</f>
        <v>新松戸</v>
      </c>
      <c r="F166" s="16" t="str">
        <f>部数情報!A2519</f>
        <v>064038</v>
      </c>
      <c r="G166" s="16" t="str">
        <f>部数情報!G2519</f>
        <v>新松戸６Ｂ</v>
      </c>
      <c r="H166" s="16" t="str">
        <f>部数情報!H2519</f>
        <v>松戸</v>
      </c>
      <c r="I166" s="16" t="str">
        <f>部数情報!I2519</f>
        <v>松戸市</v>
      </c>
      <c r="J166" s="189">
        <f>IFERROR(IF($I$7="併配",VLOOKUP($F166,部数情報!A:K,11,0),IF($I$7="併配&amp;選挙",VLOOKUP($F166,部数情報!A:L,12,0),IF($I$7="選挙",VLOOKUP($F166,部数情報!A:M,13,0),VLOOKUP($F166,部数情報!A:J,10,0)))),"")</f>
        <v>660</v>
      </c>
      <c r="K166" s="187" t="s">
        <v>9272</v>
      </c>
      <c r="L166" s="205" t="s">
        <v>9273</v>
      </c>
      <c r="M166" s="206"/>
      <c r="S166">
        <f>エリア一覧!J166-VLOOKUP(エリア一覧!F166,部数情報!A:Q,17,0)</f>
        <v>0</v>
      </c>
      <c r="V166">
        <f t="shared" si="2"/>
        <v>660</v>
      </c>
      <c r="W166">
        <f>IFERROR(VLOOKUP($F166,部数情報!A:J,10,0),0)</f>
        <v>660</v>
      </c>
    </row>
    <row r="167" spans="2:23">
      <c r="B167" s="15">
        <f>部数情報!C2520</f>
        <v>2519</v>
      </c>
      <c r="C167" s="16">
        <f>部数情報!B2520</f>
        <v>37</v>
      </c>
      <c r="D167" s="16" t="str">
        <f>部数情報!E2520</f>
        <v>新松戸・北小金</v>
      </c>
      <c r="E167" s="16" t="str">
        <f>部数情報!F2520</f>
        <v>新松戸</v>
      </c>
      <c r="F167" s="16" t="str">
        <f>部数情報!A2520</f>
        <v>064039</v>
      </c>
      <c r="G167" s="16" t="str">
        <f>部数情報!G2520</f>
        <v>新松戸６Ｃ</v>
      </c>
      <c r="H167" s="16" t="str">
        <f>部数情報!H2520</f>
        <v>松戸</v>
      </c>
      <c r="I167" s="16" t="str">
        <f>部数情報!I2520</f>
        <v>松戸市</v>
      </c>
      <c r="J167" s="189">
        <f>IFERROR(IF($I$7="併配",VLOOKUP($F167,部数情報!A:K,11,0),IF($I$7="併配&amp;選挙",VLOOKUP($F167,部数情報!A:L,12,0),IF($I$7="選挙",VLOOKUP($F167,部数情報!A:M,13,0),VLOOKUP($F167,部数情報!A:J,10,0)))),"")</f>
        <v>460</v>
      </c>
      <c r="K167" s="187" t="s">
        <v>9272</v>
      </c>
      <c r="L167" s="205" t="s">
        <v>9273</v>
      </c>
      <c r="M167" s="206"/>
      <c r="S167">
        <f>エリア一覧!J167-VLOOKUP(エリア一覧!F167,部数情報!A:Q,17,0)</f>
        <v>0</v>
      </c>
      <c r="V167">
        <f t="shared" si="2"/>
        <v>460</v>
      </c>
      <c r="W167">
        <f>IFERROR(VLOOKUP($F167,部数情報!A:J,10,0),0)</f>
        <v>460</v>
      </c>
    </row>
    <row r="168" spans="2:23">
      <c r="B168" s="15">
        <f>部数情報!C2521</f>
        <v>2520</v>
      </c>
      <c r="C168" s="16">
        <f>部数情報!B2521</f>
        <v>37</v>
      </c>
      <c r="D168" s="16" t="str">
        <f>部数情報!E2521</f>
        <v>新松戸・北小金</v>
      </c>
      <c r="E168" s="16" t="str">
        <f>部数情報!F2521</f>
        <v>新松戸</v>
      </c>
      <c r="F168" s="16" t="str">
        <f>部数情報!A2521</f>
        <v>064040</v>
      </c>
      <c r="G168" s="16" t="str">
        <f>部数情報!G2521</f>
        <v>新松戸７Ａ</v>
      </c>
      <c r="H168" s="16" t="str">
        <f>部数情報!H2521</f>
        <v>松戸</v>
      </c>
      <c r="I168" s="16" t="str">
        <f>部数情報!I2521</f>
        <v>松戸市</v>
      </c>
      <c r="J168" s="189">
        <f>IFERROR(IF($I$7="併配",VLOOKUP($F168,部数情報!A:K,11,0),IF($I$7="併配&amp;選挙",VLOOKUP($F168,部数情報!A:L,12,0),IF($I$7="選挙",VLOOKUP($F168,部数情報!A:M,13,0),VLOOKUP($F168,部数情報!A:J,10,0)))),"")</f>
        <v>420</v>
      </c>
      <c r="K168" s="187" t="s">
        <v>9272</v>
      </c>
      <c r="L168" s="205" t="s">
        <v>9273</v>
      </c>
      <c r="M168" s="206"/>
      <c r="S168">
        <f>エリア一覧!J168-VLOOKUP(エリア一覧!F168,部数情報!A:Q,17,0)</f>
        <v>0</v>
      </c>
      <c r="V168">
        <f t="shared" si="2"/>
        <v>420</v>
      </c>
      <c r="W168">
        <f>IFERROR(VLOOKUP($F168,部数情報!A:J,10,0),0)</f>
        <v>420</v>
      </c>
    </row>
    <row r="169" spans="2:23">
      <c r="B169" s="15">
        <f>部数情報!C2522</f>
        <v>2521</v>
      </c>
      <c r="C169" s="16">
        <f>部数情報!B2522</f>
        <v>37</v>
      </c>
      <c r="D169" s="16" t="str">
        <f>部数情報!E2522</f>
        <v>新松戸・北小金</v>
      </c>
      <c r="E169" s="16" t="str">
        <f>部数情報!F2522</f>
        <v>新松戸</v>
      </c>
      <c r="F169" s="16" t="str">
        <f>部数情報!A2522</f>
        <v>064041</v>
      </c>
      <c r="G169" s="16" t="str">
        <f>部数情報!G2522</f>
        <v>新松戸7B</v>
      </c>
      <c r="H169" s="16" t="str">
        <f>部数情報!H2522</f>
        <v>松戸</v>
      </c>
      <c r="I169" s="16" t="str">
        <f>部数情報!I2522</f>
        <v>松戸市</v>
      </c>
      <c r="J169" s="189">
        <f>IFERROR(IF($I$7="併配",VLOOKUP($F169,部数情報!A:K,11,0),IF($I$7="併配&amp;選挙",VLOOKUP($F169,部数情報!A:L,12,0),IF($I$7="選挙",VLOOKUP($F169,部数情報!A:M,13,0),VLOOKUP($F169,部数情報!A:J,10,0)))),"")</f>
        <v>380</v>
      </c>
      <c r="K169" s="187" t="s">
        <v>9272</v>
      </c>
      <c r="L169" s="205" t="s">
        <v>9273</v>
      </c>
      <c r="M169" s="206"/>
      <c r="S169">
        <f>エリア一覧!J169-VLOOKUP(エリア一覧!F169,部数情報!A:Q,17,0)</f>
        <v>0</v>
      </c>
      <c r="V169">
        <f t="shared" si="2"/>
        <v>380</v>
      </c>
      <c r="W169">
        <f>IFERROR(VLOOKUP($F169,部数情報!A:J,10,0),0)</f>
        <v>380</v>
      </c>
    </row>
    <row r="170" spans="2:23">
      <c r="B170" s="15">
        <f>部数情報!C2523</f>
        <v>2522</v>
      </c>
      <c r="C170" s="16">
        <f>部数情報!B2523</f>
        <v>37</v>
      </c>
      <c r="D170" s="16" t="str">
        <f>部数情報!E2523</f>
        <v>新松戸・北小金</v>
      </c>
      <c r="E170" s="16" t="str">
        <f>部数情報!F2523</f>
        <v>新松戸</v>
      </c>
      <c r="F170" s="16" t="str">
        <f>部数情報!A2523</f>
        <v>064042</v>
      </c>
      <c r="G170" s="16" t="str">
        <f>部数情報!G2523</f>
        <v>新松戸７Ｃ</v>
      </c>
      <c r="H170" s="16" t="str">
        <f>部数情報!H2523</f>
        <v>松戸</v>
      </c>
      <c r="I170" s="16" t="str">
        <f>部数情報!I2523</f>
        <v>松戸市</v>
      </c>
      <c r="J170" s="189">
        <f>IFERROR(IF($I$7="併配",VLOOKUP($F170,部数情報!A:K,11,0),IF($I$7="併配&amp;選挙",VLOOKUP($F170,部数情報!A:L,12,0),IF($I$7="選挙",VLOOKUP($F170,部数情報!A:M,13,0),VLOOKUP($F170,部数情報!A:J,10,0)))),"")</f>
        <v>680</v>
      </c>
      <c r="K170" s="187" t="s">
        <v>9272</v>
      </c>
      <c r="L170" s="205" t="s">
        <v>9273</v>
      </c>
      <c r="M170" s="206"/>
      <c r="S170">
        <f>エリア一覧!J170-VLOOKUP(エリア一覧!F170,部数情報!A:Q,17,0)</f>
        <v>0</v>
      </c>
      <c r="V170">
        <f t="shared" si="2"/>
        <v>680</v>
      </c>
      <c r="W170">
        <f>IFERROR(VLOOKUP($F170,部数情報!A:J,10,0),0)</f>
        <v>680</v>
      </c>
    </row>
    <row r="171" spans="2:23">
      <c r="B171" s="15">
        <f>部数情報!C2524</f>
        <v>2523</v>
      </c>
      <c r="C171" s="16">
        <f>部数情報!B2524</f>
        <v>37</v>
      </c>
      <c r="D171" s="16" t="str">
        <f>部数情報!E2524</f>
        <v>新松戸・北小金</v>
      </c>
      <c r="E171" s="16" t="str">
        <f>部数情報!F2524</f>
        <v>新松戸</v>
      </c>
      <c r="F171" s="16" t="str">
        <f>部数情報!A2524</f>
        <v>064043</v>
      </c>
      <c r="G171" s="16" t="str">
        <f>部数情報!G2524</f>
        <v>新松戸７Ｄ</v>
      </c>
      <c r="H171" s="16" t="str">
        <f>部数情報!H2524</f>
        <v>松戸</v>
      </c>
      <c r="I171" s="16" t="str">
        <f>部数情報!I2524</f>
        <v>松戸市</v>
      </c>
      <c r="J171" s="189">
        <f>IFERROR(IF($I$7="併配",VLOOKUP($F171,部数情報!A:K,11,0),IF($I$7="併配&amp;選挙",VLOOKUP($F171,部数情報!A:L,12,0),IF($I$7="選挙",VLOOKUP($F171,部数情報!A:M,13,0),VLOOKUP($F171,部数情報!A:J,10,0)))),"")</f>
        <v>465</v>
      </c>
      <c r="K171" s="187" t="s">
        <v>9272</v>
      </c>
      <c r="L171" s="205" t="s">
        <v>9273</v>
      </c>
      <c r="M171" s="206"/>
      <c r="S171">
        <f>エリア一覧!J171-VLOOKUP(エリア一覧!F171,部数情報!A:Q,17,0)</f>
        <v>0</v>
      </c>
      <c r="V171">
        <f t="shared" si="2"/>
        <v>465</v>
      </c>
      <c r="W171">
        <f>IFERROR(VLOOKUP($F171,部数情報!A:J,10,0),0)</f>
        <v>465</v>
      </c>
    </row>
    <row r="172" spans="2:23">
      <c r="B172" s="15">
        <f>部数情報!C2525</f>
        <v>2524</v>
      </c>
      <c r="C172" s="16">
        <f>部数情報!B2525</f>
        <v>37</v>
      </c>
      <c r="D172" s="16" t="str">
        <f>部数情報!E2525</f>
        <v>新松戸・北小金</v>
      </c>
      <c r="E172" s="16" t="str">
        <f>部数情報!F2525</f>
        <v>新松戸</v>
      </c>
      <c r="F172" s="16" t="str">
        <f>部数情報!A2525</f>
        <v>064044</v>
      </c>
      <c r="G172" s="16" t="str">
        <f>部数情報!G2525</f>
        <v>新松戸７Ｅ</v>
      </c>
      <c r="H172" s="16" t="str">
        <f>部数情報!H2525</f>
        <v>松戸</v>
      </c>
      <c r="I172" s="16" t="str">
        <f>部数情報!I2525</f>
        <v>松戸市</v>
      </c>
      <c r="J172" s="189">
        <f>IFERROR(IF($I$7="併配",VLOOKUP($F172,部数情報!A:K,11,0),IF($I$7="併配&amp;選挙",VLOOKUP($F172,部数情報!A:L,12,0),IF($I$7="選挙",VLOOKUP($F172,部数情報!A:M,13,0),VLOOKUP($F172,部数情報!A:J,10,0)))),"")</f>
        <v>580</v>
      </c>
      <c r="K172" s="187" t="s">
        <v>9272</v>
      </c>
      <c r="L172" s="205" t="s">
        <v>9273</v>
      </c>
      <c r="M172" s="206"/>
      <c r="S172">
        <f>エリア一覧!J172-VLOOKUP(エリア一覧!F172,部数情報!A:Q,17,0)</f>
        <v>0</v>
      </c>
      <c r="V172">
        <f t="shared" si="2"/>
        <v>580</v>
      </c>
      <c r="W172">
        <f>IFERROR(VLOOKUP($F172,部数情報!A:J,10,0),0)</f>
        <v>580</v>
      </c>
    </row>
    <row r="173" spans="2:23">
      <c r="B173" s="15">
        <f>部数情報!C2526</f>
        <v>2525</v>
      </c>
      <c r="C173" s="16">
        <f>部数情報!B2526</f>
        <v>37</v>
      </c>
      <c r="D173" s="16" t="str">
        <f>部数情報!E2526</f>
        <v>新松戸・北小金</v>
      </c>
      <c r="E173" s="16" t="str">
        <f>部数情報!F2526</f>
        <v>新松戸</v>
      </c>
      <c r="F173" s="16" t="str">
        <f>部数情報!A2526</f>
        <v>064064</v>
      </c>
      <c r="G173" s="16" t="str">
        <f>部数情報!G2526</f>
        <v>新松戸7F</v>
      </c>
      <c r="H173" s="16" t="str">
        <f>部数情報!H2526</f>
        <v>松戸</v>
      </c>
      <c r="I173" s="16" t="str">
        <f>部数情報!I2526</f>
        <v>松戸市</v>
      </c>
      <c r="J173" s="189">
        <f>IFERROR(IF($I$7="併配",VLOOKUP($F173,部数情報!A:K,11,0),IF($I$7="併配&amp;選挙",VLOOKUP($F173,部数情報!A:L,12,0),IF($I$7="選挙",VLOOKUP($F173,部数情報!A:M,13,0),VLOOKUP($F173,部数情報!A:J,10,0)))),"")</f>
        <v>315</v>
      </c>
      <c r="K173" s="187" t="s">
        <v>9272</v>
      </c>
      <c r="L173" s="205" t="s">
        <v>9273</v>
      </c>
      <c r="M173" s="206"/>
      <c r="S173">
        <f>エリア一覧!J173-VLOOKUP(エリア一覧!F173,部数情報!A:Q,17,0)</f>
        <v>0</v>
      </c>
      <c r="V173">
        <f t="shared" si="2"/>
        <v>315</v>
      </c>
      <c r="W173">
        <f>IFERROR(VLOOKUP($F173,部数情報!A:J,10,0),0)</f>
        <v>315</v>
      </c>
    </row>
    <row r="174" spans="2:23">
      <c r="B174" s="15">
        <f>部数情報!C2527</f>
        <v>2526</v>
      </c>
      <c r="C174" s="16">
        <f>部数情報!B2527</f>
        <v>37</v>
      </c>
      <c r="D174" s="16" t="str">
        <f>部数情報!E2527</f>
        <v>新松戸・北小金</v>
      </c>
      <c r="E174" s="16" t="str">
        <f>部数情報!F2527</f>
        <v>新松戸南</v>
      </c>
      <c r="F174" s="16" t="str">
        <f>部数情報!A2527</f>
        <v>064045</v>
      </c>
      <c r="G174" s="16" t="str">
        <f>部数情報!G2527</f>
        <v>新松戸南1A</v>
      </c>
      <c r="H174" s="16" t="str">
        <f>部数情報!H2527</f>
        <v>松戸</v>
      </c>
      <c r="I174" s="16" t="str">
        <f>部数情報!I2527</f>
        <v>松戸市</v>
      </c>
      <c r="J174" s="189">
        <f>IFERROR(IF($I$7="併配",VLOOKUP($F174,部数情報!A:K,11,0),IF($I$7="併配&amp;選挙",VLOOKUP($F174,部数情報!A:L,12,0),IF($I$7="選挙",VLOOKUP($F174,部数情報!A:M,13,0),VLOOKUP($F174,部数情報!A:J,10,0)))),"")</f>
        <v>410</v>
      </c>
      <c r="K174" s="187" t="s">
        <v>9272</v>
      </c>
      <c r="L174" s="205" t="s">
        <v>9273</v>
      </c>
      <c r="M174" s="206"/>
      <c r="S174">
        <f>エリア一覧!J174-VLOOKUP(エリア一覧!F174,部数情報!A:Q,17,0)</f>
        <v>0</v>
      </c>
      <c r="V174">
        <f t="shared" si="2"/>
        <v>410</v>
      </c>
      <c r="W174">
        <f>IFERROR(VLOOKUP($F174,部数情報!A:J,10,0),0)</f>
        <v>410</v>
      </c>
    </row>
    <row r="175" spans="2:23">
      <c r="B175" s="15">
        <f>部数情報!C2528</f>
        <v>2527</v>
      </c>
      <c r="C175" s="16">
        <f>部数情報!B2528</f>
        <v>37</v>
      </c>
      <c r="D175" s="16" t="str">
        <f>部数情報!E2528</f>
        <v>新松戸・北小金</v>
      </c>
      <c r="E175" s="16" t="str">
        <f>部数情報!F2528</f>
        <v>新松戸南</v>
      </c>
      <c r="F175" s="16" t="str">
        <f>部数情報!A2528</f>
        <v>064046</v>
      </c>
      <c r="G175" s="16" t="str">
        <f>部数情報!G2528</f>
        <v>新松戸南１Ｂ</v>
      </c>
      <c r="H175" s="16" t="str">
        <f>部数情報!H2528</f>
        <v>松戸</v>
      </c>
      <c r="I175" s="16" t="str">
        <f>部数情報!I2528</f>
        <v>松戸市</v>
      </c>
      <c r="J175" s="189">
        <f>IFERROR(IF($I$7="併配",VLOOKUP($F175,部数情報!A:K,11,0),IF($I$7="併配&amp;選挙",VLOOKUP($F175,部数情報!A:L,12,0),IF($I$7="選挙",VLOOKUP($F175,部数情報!A:M,13,0),VLOOKUP($F175,部数情報!A:J,10,0)))),"")</f>
        <v>370</v>
      </c>
      <c r="K175" s="187" t="s">
        <v>9272</v>
      </c>
      <c r="L175" s="205" t="s">
        <v>9273</v>
      </c>
      <c r="M175" s="206"/>
      <c r="S175">
        <f>エリア一覧!J175-VLOOKUP(エリア一覧!F175,部数情報!A:Q,17,0)</f>
        <v>0</v>
      </c>
      <c r="V175">
        <f t="shared" si="2"/>
        <v>370</v>
      </c>
      <c r="W175">
        <f>IFERROR(VLOOKUP($F175,部数情報!A:J,10,0),0)</f>
        <v>370</v>
      </c>
    </row>
    <row r="176" spans="2:23">
      <c r="B176" s="15">
        <f>部数情報!C2529</f>
        <v>2528</v>
      </c>
      <c r="C176" s="16">
        <f>部数情報!B2529</f>
        <v>37</v>
      </c>
      <c r="D176" s="16" t="str">
        <f>部数情報!E2529</f>
        <v>新松戸・北小金</v>
      </c>
      <c r="E176" s="16" t="str">
        <f>部数情報!F2529</f>
        <v>新松戸南</v>
      </c>
      <c r="F176" s="16" t="str">
        <f>部数情報!A2529</f>
        <v>064047</v>
      </c>
      <c r="G176" s="16" t="str">
        <f>部数情報!G2529</f>
        <v>新松戸南1Ｃ</v>
      </c>
      <c r="H176" s="16" t="str">
        <f>部数情報!H2529</f>
        <v>松戸</v>
      </c>
      <c r="I176" s="16" t="str">
        <f>部数情報!I2529</f>
        <v>松戸市</v>
      </c>
      <c r="J176" s="189">
        <f>IFERROR(IF($I$7="併配",VLOOKUP($F176,部数情報!A:K,11,0),IF($I$7="併配&amp;選挙",VLOOKUP($F176,部数情報!A:L,12,0),IF($I$7="選挙",VLOOKUP($F176,部数情報!A:M,13,0),VLOOKUP($F176,部数情報!A:J,10,0)))),"")</f>
        <v>345</v>
      </c>
      <c r="K176" s="187" t="s">
        <v>9272</v>
      </c>
      <c r="L176" s="205" t="s">
        <v>9273</v>
      </c>
      <c r="M176" s="206"/>
      <c r="S176">
        <f>エリア一覧!J176-VLOOKUP(エリア一覧!F176,部数情報!A:Q,17,0)</f>
        <v>0</v>
      </c>
      <c r="V176">
        <f t="shared" si="2"/>
        <v>345</v>
      </c>
      <c r="W176">
        <f>IFERROR(VLOOKUP($F176,部数情報!A:J,10,0),0)</f>
        <v>345</v>
      </c>
    </row>
    <row r="177" spans="2:23">
      <c r="B177" s="15">
        <f>部数情報!C2530</f>
        <v>2529</v>
      </c>
      <c r="C177" s="16">
        <f>部数情報!B2530</f>
        <v>37</v>
      </c>
      <c r="D177" s="16" t="str">
        <f>部数情報!E2530</f>
        <v>新松戸・北小金</v>
      </c>
      <c r="E177" s="16" t="str">
        <f>部数情報!F2530</f>
        <v>新松戸南</v>
      </c>
      <c r="F177" s="16" t="str">
        <f>部数情報!A2530</f>
        <v>064048</v>
      </c>
      <c r="G177" s="16" t="str">
        <f>部数情報!G2530</f>
        <v>新松戸南2　</v>
      </c>
      <c r="H177" s="16" t="str">
        <f>部数情報!H2530</f>
        <v>松戸</v>
      </c>
      <c r="I177" s="16" t="str">
        <f>部数情報!I2530</f>
        <v>松戸市</v>
      </c>
      <c r="J177" s="189">
        <f>IFERROR(IF($I$7="併配",VLOOKUP($F177,部数情報!A:K,11,0),IF($I$7="併配&amp;選挙",VLOOKUP($F177,部数情報!A:L,12,0),IF($I$7="選挙",VLOOKUP($F177,部数情報!A:M,13,0),VLOOKUP($F177,部数情報!A:J,10,0)))),"")</f>
        <v>424</v>
      </c>
      <c r="K177" s="187" t="s">
        <v>9272</v>
      </c>
      <c r="L177" s="205" t="s">
        <v>9273</v>
      </c>
      <c r="M177" s="206"/>
      <c r="S177">
        <f>エリア一覧!J177-VLOOKUP(エリア一覧!F177,部数情報!A:Q,17,0)</f>
        <v>-196</v>
      </c>
      <c r="V177">
        <f t="shared" si="2"/>
        <v>424</v>
      </c>
      <c r="W177">
        <f>IFERROR(VLOOKUP($F177,部数情報!A:J,10,0),0)</f>
        <v>620</v>
      </c>
    </row>
    <row r="178" spans="2:23">
      <c r="B178" s="15">
        <f>部数情報!C2531</f>
        <v>2530</v>
      </c>
      <c r="C178" s="16">
        <f>部数情報!B2531</f>
        <v>37</v>
      </c>
      <c r="D178" s="16" t="str">
        <f>部数情報!E2531</f>
        <v>新松戸・北小金</v>
      </c>
      <c r="E178" s="16" t="str">
        <f>部数情報!F2531</f>
        <v>新松戸南</v>
      </c>
      <c r="F178" s="16" t="str">
        <f>部数情報!A2531</f>
        <v>064049</v>
      </c>
      <c r="G178" s="16" t="str">
        <f>部数情報!G2531</f>
        <v>新松戸南3</v>
      </c>
      <c r="H178" s="16" t="str">
        <f>部数情報!H2531</f>
        <v>松戸</v>
      </c>
      <c r="I178" s="16" t="str">
        <f>部数情報!I2531</f>
        <v>松戸市</v>
      </c>
      <c r="J178" s="189">
        <f>IFERROR(IF($I$7="併配",VLOOKUP($F178,部数情報!A:K,11,0),IF($I$7="併配&amp;選挙",VLOOKUP($F178,部数情報!A:L,12,0),IF($I$7="選挙",VLOOKUP($F178,部数情報!A:M,13,0),VLOOKUP($F178,部数情報!A:J,10,0)))),"")</f>
        <v>660</v>
      </c>
      <c r="K178" s="187" t="s">
        <v>9272</v>
      </c>
      <c r="L178" s="205" t="s">
        <v>9273</v>
      </c>
      <c r="M178" s="206"/>
      <c r="S178">
        <f>エリア一覧!J178-VLOOKUP(エリア一覧!F178,部数情報!A:Q,17,0)</f>
        <v>0</v>
      </c>
      <c r="V178">
        <f t="shared" si="2"/>
        <v>660</v>
      </c>
      <c r="W178">
        <f>IFERROR(VLOOKUP($F178,部数情報!A:J,10,0),0)</f>
        <v>660</v>
      </c>
    </row>
    <row r="179" spans="2:23">
      <c r="B179" s="15">
        <f>部数情報!C2532</f>
        <v>2531</v>
      </c>
      <c r="C179" s="16">
        <f>部数情報!B2532</f>
        <v>37</v>
      </c>
      <c r="D179" s="16" t="str">
        <f>部数情報!E2532</f>
        <v>新松戸・北小金</v>
      </c>
      <c r="E179" s="16" t="str">
        <f>部数情報!F2532</f>
        <v>西馬橋Ａ</v>
      </c>
      <c r="F179" s="16" t="str">
        <f>部数情報!A2532</f>
        <v>064050</v>
      </c>
      <c r="G179" s="16" t="str">
        <f>部数情報!G2532</f>
        <v>西馬橋1Ａ</v>
      </c>
      <c r="H179" s="16" t="str">
        <f>部数情報!H2532</f>
        <v>松戸</v>
      </c>
      <c r="I179" s="16" t="str">
        <f>部数情報!I2532</f>
        <v>松戸市</v>
      </c>
      <c r="J179" s="189">
        <f>IFERROR(IF($I$7="併配",VLOOKUP($F179,部数情報!A:K,11,0),IF($I$7="併配&amp;選挙",VLOOKUP($F179,部数情報!A:L,12,0),IF($I$7="選挙",VLOOKUP($F179,部数情報!A:M,13,0),VLOOKUP($F179,部数情報!A:J,10,0)))),"")</f>
        <v>400</v>
      </c>
      <c r="K179" s="187" t="s">
        <v>9272</v>
      </c>
      <c r="L179" s="205" t="s">
        <v>9273</v>
      </c>
      <c r="M179" s="206"/>
      <c r="S179">
        <f>エリア一覧!J179-VLOOKUP(エリア一覧!F179,部数情報!A:Q,17,0)</f>
        <v>0</v>
      </c>
      <c r="V179">
        <f t="shared" si="2"/>
        <v>400</v>
      </c>
      <c r="W179">
        <f>IFERROR(VLOOKUP($F179,部数情報!A:J,10,0),0)</f>
        <v>400</v>
      </c>
    </row>
    <row r="180" spans="2:23">
      <c r="B180" s="15">
        <f>部数情報!C2533</f>
        <v>2532</v>
      </c>
      <c r="C180" s="16">
        <f>部数情報!B2533</f>
        <v>37</v>
      </c>
      <c r="D180" s="16" t="str">
        <f>部数情報!E2533</f>
        <v>新松戸・北小金</v>
      </c>
      <c r="E180" s="16" t="str">
        <f>部数情報!F2533</f>
        <v>西馬橋Ａ</v>
      </c>
      <c r="F180" s="16" t="str">
        <f>部数情報!A2533</f>
        <v>064051</v>
      </c>
      <c r="G180" s="16" t="str">
        <f>部数情報!G2533</f>
        <v>西馬橋1Ｂ</v>
      </c>
      <c r="H180" s="16" t="str">
        <f>部数情報!H2533</f>
        <v>松戸</v>
      </c>
      <c r="I180" s="16" t="str">
        <f>部数情報!I2533</f>
        <v>松戸市</v>
      </c>
      <c r="J180" s="189">
        <f>IFERROR(IF($I$7="併配",VLOOKUP($F180,部数情報!A:K,11,0),IF($I$7="併配&amp;選挙",VLOOKUP($F180,部数情報!A:L,12,0),IF($I$7="選挙",VLOOKUP($F180,部数情報!A:M,13,0),VLOOKUP($F180,部数情報!A:J,10,0)))),"")</f>
        <v>390</v>
      </c>
      <c r="K180" s="187" t="s">
        <v>9272</v>
      </c>
      <c r="L180" s="205" t="s">
        <v>9273</v>
      </c>
      <c r="M180" s="206"/>
      <c r="S180">
        <f>エリア一覧!J180-VLOOKUP(エリア一覧!F180,部数情報!A:Q,17,0)</f>
        <v>0</v>
      </c>
      <c r="V180">
        <f t="shared" si="2"/>
        <v>390</v>
      </c>
      <c r="W180">
        <f>IFERROR(VLOOKUP($F180,部数情報!A:J,10,0),0)</f>
        <v>390</v>
      </c>
    </row>
    <row r="181" spans="2:23">
      <c r="B181" s="15">
        <f>部数情報!C2534</f>
        <v>2533</v>
      </c>
      <c r="C181" s="16">
        <f>部数情報!B2534</f>
        <v>37</v>
      </c>
      <c r="D181" s="16" t="str">
        <f>部数情報!E2534</f>
        <v>新松戸・北小金</v>
      </c>
      <c r="E181" s="16" t="str">
        <f>部数情報!F2534</f>
        <v>西馬橋Ａ</v>
      </c>
      <c r="F181" s="16" t="str">
        <f>部数情報!A2534</f>
        <v>064053</v>
      </c>
      <c r="G181" s="16" t="str">
        <f>部数情報!G2534</f>
        <v>西馬橋2Ｂ</v>
      </c>
      <c r="H181" s="16" t="str">
        <f>部数情報!H2534</f>
        <v>松戸</v>
      </c>
      <c r="I181" s="16" t="str">
        <f>部数情報!I2534</f>
        <v>松戸市</v>
      </c>
      <c r="J181" s="189">
        <f>IFERROR(IF($I$7="併配",VLOOKUP($F181,部数情報!A:K,11,0),IF($I$7="併配&amp;選挙",VLOOKUP($F181,部数情報!A:L,12,0),IF($I$7="選挙",VLOOKUP($F181,部数情報!A:M,13,0),VLOOKUP($F181,部数情報!A:J,10,0)))),"")</f>
        <v>275</v>
      </c>
      <c r="K181" s="187" t="s">
        <v>9272</v>
      </c>
      <c r="L181" s="205" t="s">
        <v>9273</v>
      </c>
      <c r="M181" s="206"/>
      <c r="S181">
        <f>エリア一覧!J181-VLOOKUP(エリア一覧!F181,部数情報!A:Q,17,0)</f>
        <v>0</v>
      </c>
      <c r="V181">
        <f t="shared" si="2"/>
        <v>275</v>
      </c>
      <c r="W181">
        <f>IFERROR(VLOOKUP($F181,部数情報!A:J,10,0),0)</f>
        <v>275</v>
      </c>
    </row>
    <row r="182" spans="2:23">
      <c r="B182" s="15">
        <f>部数情報!C2535</f>
        <v>2534</v>
      </c>
      <c r="C182" s="16">
        <f>部数情報!B2535</f>
        <v>37</v>
      </c>
      <c r="D182" s="16" t="str">
        <f>部数情報!E2535</f>
        <v>新松戸・北小金</v>
      </c>
      <c r="E182" s="16" t="str">
        <f>部数情報!F2535</f>
        <v>西馬橋Ａ</v>
      </c>
      <c r="F182" s="16" t="str">
        <f>部数情報!A2535</f>
        <v>064054</v>
      </c>
      <c r="G182" s="16" t="str">
        <f>部数情報!G2535</f>
        <v>西馬橋3</v>
      </c>
      <c r="H182" s="16" t="str">
        <f>部数情報!H2535</f>
        <v>松戸</v>
      </c>
      <c r="I182" s="16" t="str">
        <f>部数情報!I2535</f>
        <v>松戸市</v>
      </c>
      <c r="J182" s="189">
        <f>IFERROR(IF($I$7="併配",VLOOKUP($F182,部数情報!A:K,11,0),IF($I$7="併配&amp;選挙",VLOOKUP($F182,部数情報!A:L,12,0),IF($I$7="選挙",VLOOKUP($F182,部数情報!A:M,13,0),VLOOKUP($F182,部数情報!A:J,10,0)))),"")</f>
        <v>430</v>
      </c>
      <c r="K182" s="187" t="s">
        <v>9272</v>
      </c>
      <c r="L182" s="205" t="s">
        <v>9273</v>
      </c>
      <c r="M182" s="206"/>
      <c r="S182">
        <f>エリア一覧!J182-VLOOKUP(エリア一覧!F182,部数情報!A:Q,17,0)</f>
        <v>0</v>
      </c>
      <c r="V182">
        <f t="shared" si="2"/>
        <v>430</v>
      </c>
      <c r="W182">
        <f>IFERROR(VLOOKUP($F182,部数情報!A:J,10,0),0)</f>
        <v>430</v>
      </c>
    </row>
    <row r="183" spans="2:23">
      <c r="B183" s="15">
        <f>部数情報!C2536</f>
        <v>2535</v>
      </c>
      <c r="C183" s="16">
        <f>部数情報!B2536</f>
        <v>37</v>
      </c>
      <c r="D183" s="16" t="str">
        <f>部数情報!E2536</f>
        <v>新松戸・北小金</v>
      </c>
      <c r="E183" s="16" t="str">
        <f>部数情報!F2536</f>
        <v>西馬橋Ａ</v>
      </c>
      <c r="F183" s="16" t="str">
        <f>部数情報!A2536</f>
        <v>064055</v>
      </c>
      <c r="G183" s="16" t="str">
        <f>部数情報!G2536</f>
        <v>西馬橋4Ａ</v>
      </c>
      <c r="H183" s="16" t="str">
        <f>部数情報!H2536</f>
        <v>松戸</v>
      </c>
      <c r="I183" s="16" t="str">
        <f>部数情報!I2536</f>
        <v>松戸市</v>
      </c>
      <c r="J183" s="189">
        <f>IFERROR(IF($I$7="併配",VLOOKUP($F183,部数情報!A:K,11,0),IF($I$7="併配&amp;選挙",VLOOKUP($F183,部数情報!A:L,12,0),IF($I$7="選挙",VLOOKUP($F183,部数情報!A:M,13,0),VLOOKUP($F183,部数情報!A:J,10,0)))),"")</f>
        <v>325</v>
      </c>
      <c r="K183" s="187" t="s">
        <v>9272</v>
      </c>
      <c r="L183" s="205" t="s">
        <v>9273</v>
      </c>
      <c r="M183" s="206"/>
      <c r="S183">
        <f>エリア一覧!J183-VLOOKUP(エリア一覧!F183,部数情報!A:Q,17,0)</f>
        <v>0</v>
      </c>
      <c r="V183">
        <f t="shared" si="2"/>
        <v>325</v>
      </c>
      <c r="W183">
        <f>IFERROR(VLOOKUP($F183,部数情報!A:J,10,0),0)</f>
        <v>325</v>
      </c>
    </row>
    <row r="184" spans="2:23">
      <c r="B184" s="15">
        <f>部数情報!C2537</f>
        <v>2536</v>
      </c>
      <c r="C184" s="16">
        <f>部数情報!B2537</f>
        <v>37</v>
      </c>
      <c r="D184" s="16" t="str">
        <f>部数情報!E2537</f>
        <v>新松戸・北小金</v>
      </c>
      <c r="E184" s="16" t="str">
        <f>部数情報!F2537</f>
        <v>西馬橋Ａ</v>
      </c>
      <c r="F184" s="16" t="str">
        <f>部数情報!A2537</f>
        <v>064056</v>
      </c>
      <c r="G184" s="16" t="str">
        <f>部数情報!G2537</f>
        <v>西馬橋4Ｂ</v>
      </c>
      <c r="H184" s="16" t="str">
        <f>部数情報!H2537</f>
        <v>松戸</v>
      </c>
      <c r="I184" s="16" t="str">
        <f>部数情報!I2537</f>
        <v>松戸市</v>
      </c>
      <c r="J184" s="189">
        <f>IFERROR(IF($I$7="併配",VLOOKUP($F184,部数情報!A:K,11,0),IF($I$7="併配&amp;選挙",VLOOKUP($F184,部数情報!A:L,12,0),IF($I$7="選挙",VLOOKUP($F184,部数情報!A:M,13,0),VLOOKUP($F184,部数情報!A:J,10,0)))),"")</f>
        <v>480</v>
      </c>
      <c r="K184" s="187" t="s">
        <v>9272</v>
      </c>
      <c r="L184" s="205" t="s">
        <v>9273</v>
      </c>
      <c r="M184" s="206"/>
      <c r="S184">
        <f>エリア一覧!J184-VLOOKUP(エリア一覧!F184,部数情報!A:Q,17,0)</f>
        <v>0</v>
      </c>
      <c r="V184">
        <f t="shared" si="2"/>
        <v>480</v>
      </c>
      <c r="W184">
        <f>IFERROR(VLOOKUP($F184,部数情報!A:J,10,0),0)</f>
        <v>480</v>
      </c>
    </row>
    <row r="185" spans="2:23">
      <c r="B185" s="15">
        <f>部数情報!C2538</f>
        <v>2537</v>
      </c>
      <c r="C185" s="16">
        <f>部数情報!B2538</f>
        <v>37</v>
      </c>
      <c r="D185" s="16" t="str">
        <f>部数情報!E2538</f>
        <v>新松戸・北小金</v>
      </c>
      <c r="E185" s="16" t="str">
        <f>部数情報!F2538</f>
        <v>西馬橋Ａ</v>
      </c>
      <c r="F185" s="16" t="str">
        <f>部数情報!A2538</f>
        <v>064057</v>
      </c>
      <c r="G185" s="16" t="str">
        <f>部数情報!G2538</f>
        <v>西馬橋蔵元町Ａ</v>
      </c>
      <c r="H185" s="16" t="str">
        <f>部数情報!H2538</f>
        <v>松戸</v>
      </c>
      <c r="I185" s="16" t="str">
        <f>部数情報!I2538</f>
        <v>松戸市</v>
      </c>
      <c r="J185" s="189">
        <f>IFERROR(IF($I$7="併配",VLOOKUP($F185,部数情報!A:K,11,0),IF($I$7="併配&amp;選挙",VLOOKUP($F185,部数情報!A:L,12,0),IF($I$7="選挙",VLOOKUP($F185,部数情報!A:M,13,0),VLOOKUP($F185,部数情報!A:J,10,0)))),"")</f>
        <v>520</v>
      </c>
      <c r="K185" s="187" t="s">
        <v>9272</v>
      </c>
      <c r="L185" s="205" t="s">
        <v>9273</v>
      </c>
      <c r="M185" s="206"/>
      <c r="S185">
        <f>エリア一覧!J185-VLOOKUP(エリア一覧!F185,部数情報!A:Q,17,0)</f>
        <v>0</v>
      </c>
      <c r="V185">
        <f t="shared" si="2"/>
        <v>520</v>
      </c>
      <c r="W185">
        <f>IFERROR(VLOOKUP($F185,部数情報!A:J,10,0),0)</f>
        <v>520</v>
      </c>
    </row>
    <row r="186" spans="2:23">
      <c r="B186" s="15">
        <f>部数情報!C2539</f>
        <v>2538</v>
      </c>
      <c r="C186" s="16">
        <f>部数情報!B2539</f>
        <v>37</v>
      </c>
      <c r="D186" s="16" t="str">
        <f>部数情報!E2539</f>
        <v>新松戸・北小金</v>
      </c>
      <c r="E186" s="16" t="str">
        <f>部数情報!F2539</f>
        <v>西馬橋Ａ</v>
      </c>
      <c r="F186" s="16" t="str">
        <f>部数情報!A2539</f>
        <v>064058</v>
      </c>
      <c r="G186" s="16" t="str">
        <f>部数情報!G2539</f>
        <v>西馬橋蔵元町Ｂ</v>
      </c>
      <c r="H186" s="16" t="str">
        <f>部数情報!H2539</f>
        <v>松戸</v>
      </c>
      <c r="I186" s="16" t="str">
        <f>部数情報!I2539</f>
        <v>松戸市</v>
      </c>
      <c r="J186" s="189">
        <f>IFERROR(IF($I$7="併配",VLOOKUP($F186,部数情報!A:K,11,0),IF($I$7="併配&amp;選挙",VLOOKUP($F186,部数情報!A:L,12,0),IF($I$7="選挙",VLOOKUP($F186,部数情報!A:M,13,0),VLOOKUP($F186,部数情報!A:J,10,0)))),"")</f>
        <v>620</v>
      </c>
      <c r="K186" s="187" t="s">
        <v>9272</v>
      </c>
      <c r="L186" s="205" t="s">
        <v>9273</v>
      </c>
      <c r="M186" s="206"/>
      <c r="S186">
        <f>エリア一覧!J186-VLOOKUP(エリア一覧!F186,部数情報!A:Q,17,0)</f>
        <v>0</v>
      </c>
      <c r="V186">
        <f t="shared" si="2"/>
        <v>620</v>
      </c>
      <c r="W186">
        <f>IFERROR(VLOOKUP($F186,部数情報!A:J,10,0),0)</f>
        <v>620</v>
      </c>
    </row>
    <row r="187" spans="2:23">
      <c r="B187" s="15">
        <f>部数情報!C2540</f>
        <v>2539</v>
      </c>
      <c r="C187" s="16">
        <f>部数情報!B2540</f>
        <v>37</v>
      </c>
      <c r="D187" s="16" t="str">
        <f>部数情報!E2540</f>
        <v>新松戸・北小金</v>
      </c>
      <c r="E187" s="16" t="str">
        <f>部数情報!F2540</f>
        <v>西馬橋Ａ</v>
      </c>
      <c r="F187" s="16" t="str">
        <f>部数情報!A2540</f>
        <v>064059</v>
      </c>
      <c r="G187" s="16" t="str">
        <f>部数情報!G2540</f>
        <v>西馬橋相川町Ａ</v>
      </c>
      <c r="H187" s="16" t="str">
        <f>部数情報!H2540</f>
        <v>松戸</v>
      </c>
      <c r="I187" s="16" t="str">
        <f>部数情報!I2540</f>
        <v>松戸市</v>
      </c>
      <c r="J187" s="189">
        <f>IFERROR(IF($I$7="併配",VLOOKUP($F187,部数情報!A:K,11,0),IF($I$7="併配&amp;選挙",VLOOKUP($F187,部数情報!A:L,12,0),IF($I$7="選挙",VLOOKUP($F187,部数情報!A:M,13,0),VLOOKUP($F187,部数情報!A:J,10,0)))),"")</f>
        <v>540</v>
      </c>
      <c r="K187" s="187" t="s">
        <v>9272</v>
      </c>
      <c r="L187" s="205" t="s">
        <v>9273</v>
      </c>
      <c r="M187" s="206"/>
      <c r="S187">
        <f>エリア一覧!J187-VLOOKUP(エリア一覧!F187,部数情報!A:Q,17,0)</f>
        <v>0</v>
      </c>
      <c r="V187">
        <f t="shared" si="2"/>
        <v>540</v>
      </c>
      <c r="W187">
        <f>IFERROR(VLOOKUP($F187,部数情報!A:J,10,0),0)</f>
        <v>540</v>
      </c>
    </row>
    <row r="188" spans="2:23">
      <c r="B188" s="15">
        <f>部数情報!C2541</f>
        <v>2540</v>
      </c>
      <c r="C188" s="16">
        <f>部数情報!B2541</f>
        <v>37</v>
      </c>
      <c r="D188" s="16" t="str">
        <f>部数情報!E2541</f>
        <v>新松戸・北小金</v>
      </c>
      <c r="E188" s="16" t="str">
        <f>部数情報!F2541</f>
        <v>西馬橋Ａ</v>
      </c>
      <c r="F188" s="16" t="str">
        <f>部数情報!A2541</f>
        <v>064060</v>
      </c>
      <c r="G188" s="16" t="str">
        <f>部数情報!G2541</f>
        <v>西馬橋相川町Ｂ</v>
      </c>
      <c r="H188" s="16" t="str">
        <f>部数情報!H2541</f>
        <v>松戸</v>
      </c>
      <c r="I188" s="16" t="str">
        <f>部数情報!I2541</f>
        <v>松戸市</v>
      </c>
      <c r="J188" s="189">
        <f>IFERROR(IF($I$7="併配",VLOOKUP($F188,部数情報!A:K,11,0),IF($I$7="併配&amp;選挙",VLOOKUP($F188,部数情報!A:L,12,0),IF($I$7="選挙",VLOOKUP($F188,部数情報!A:M,13,0),VLOOKUP($F188,部数情報!A:J,10,0)))),"")</f>
        <v>600</v>
      </c>
      <c r="K188" s="187" t="s">
        <v>9272</v>
      </c>
      <c r="L188" s="205" t="s">
        <v>9273</v>
      </c>
      <c r="M188" s="206"/>
      <c r="S188">
        <f>エリア一覧!J188-VLOOKUP(エリア一覧!F188,部数情報!A:Q,17,0)</f>
        <v>0</v>
      </c>
      <c r="V188">
        <f t="shared" si="2"/>
        <v>600</v>
      </c>
      <c r="W188">
        <f>IFERROR(VLOOKUP($F188,部数情報!A:J,10,0),0)</f>
        <v>600</v>
      </c>
    </row>
    <row r="189" spans="2:23">
      <c r="B189" s="15">
        <f>部数情報!C2542</f>
        <v>2541</v>
      </c>
      <c r="C189" s="16">
        <f>部数情報!B2542</f>
        <v>37</v>
      </c>
      <c r="D189" s="16" t="str">
        <f>部数情報!E2542</f>
        <v>新松戸・北小金</v>
      </c>
      <c r="E189" s="16" t="str">
        <f>部数情報!F2542</f>
        <v>西馬橋Ａ</v>
      </c>
      <c r="F189" s="16" t="str">
        <f>部数情報!A2542</f>
        <v>064061</v>
      </c>
      <c r="G189" s="16" t="str">
        <f>部数情報!G2542</f>
        <v>西馬橋幸町</v>
      </c>
      <c r="H189" s="16" t="str">
        <f>部数情報!H2542</f>
        <v>松戸</v>
      </c>
      <c r="I189" s="16" t="str">
        <f>部数情報!I2542</f>
        <v>松戸市</v>
      </c>
      <c r="J189" s="189">
        <f>IFERROR(IF($I$7="併配",VLOOKUP($F189,部数情報!A:K,11,0),IF($I$7="併配&amp;選挙",VLOOKUP($F189,部数情報!A:L,12,0),IF($I$7="選挙",VLOOKUP($F189,部数情報!A:M,13,0),VLOOKUP($F189,部数情報!A:J,10,0)))),"")</f>
        <v>620</v>
      </c>
      <c r="K189" s="187" t="s">
        <v>9272</v>
      </c>
      <c r="L189" s="205" t="s">
        <v>9273</v>
      </c>
      <c r="M189" s="206"/>
      <c r="S189">
        <f>エリア一覧!J189-VLOOKUP(エリア一覧!F189,部数情報!A:Q,17,0)</f>
        <v>0</v>
      </c>
      <c r="V189">
        <f t="shared" si="2"/>
        <v>620</v>
      </c>
      <c r="W189">
        <f>IFERROR(VLOOKUP($F189,部数情報!A:J,10,0),0)</f>
        <v>620</v>
      </c>
    </row>
    <row r="190" spans="2:23">
      <c r="B190" s="15">
        <f>部数情報!C2543</f>
        <v>2542</v>
      </c>
      <c r="C190" s="16">
        <f>部数情報!B2543</f>
        <v>37</v>
      </c>
      <c r="D190" s="16" t="str">
        <f>部数情報!E2543</f>
        <v>新松戸・北小金</v>
      </c>
      <c r="E190" s="16" t="str">
        <f>部数情報!F2543</f>
        <v>小金原</v>
      </c>
      <c r="F190" s="16" t="str">
        <f>部数情報!A2543</f>
        <v>064102</v>
      </c>
      <c r="G190" s="16" t="str">
        <f>部数情報!G2543</f>
        <v>小金原1　根木内中学校</v>
      </c>
      <c r="H190" s="16" t="str">
        <f>部数情報!H2543</f>
        <v>松戸</v>
      </c>
      <c r="I190" s="16" t="str">
        <f>部数情報!I2543</f>
        <v>松戸市</v>
      </c>
      <c r="J190" s="189">
        <f>IFERROR(IF($I$7="併配",VLOOKUP($F190,部数情報!A:K,11,0),IF($I$7="併配&amp;選挙",VLOOKUP($F190,部数情報!A:L,12,0),IF($I$7="選挙",VLOOKUP($F190,部数情報!A:M,13,0),VLOOKUP($F190,部数情報!A:J,10,0)))),"")</f>
        <v>410</v>
      </c>
      <c r="K190" s="187" t="s">
        <v>9272</v>
      </c>
      <c r="L190" s="205" t="s">
        <v>9273</v>
      </c>
      <c r="M190" s="206"/>
      <c r="S190">
        <f>エリア一覧!J190-VLOOKUP(エリア一覧!F190,部数情報!A:Q,17,0)</f>
        <v>0</v>
      </c>
      <c r="V190">
        <f t="shared" si="2"/>
        <v>410</v>
      </c>
      <c r="W190">
        <f>IFERROR(VLOOKUP($F190,部数情報!A:J,10,0),0)</f>
        <v>410</v>
      </c>
    </row>
    <row r="191" spans="2:23">
      <c r="B191" s="15">
        <f>部数情報!C2544</f>
        <v>2543</v>
      </c>
      <c r="C191" s="16">
        <f>部数情報!B2544</f>
        <v>37</v>
      </c>
      <c r="D191" s="16" t="str">
        <f>部数情報!E2544</f>
        <v>新松戸・北小金</v>
      </c>
      <c r="E191" s="16" t="str">
        <f>部数情報!F2544</f>
        <v>小金原</v>
      </c>
      <c r="F191" s="16" t="str">
        <f>部数情報!A2544</f>
        <v>064103</v>
      </c>
      <c r="G191" s="16" t="str">
        <f>部数情報!G2544</f>
        <v>小金原2</v>
      </c>
      <c r="H191" s="16" t="str">
        <f>部数情報!H2544</f>
        <v>松戸</v>
      </c>
      <c r="I191" s="16" t="str">
        <f>部数情報!I2544</f>
        <v>松戸市</v>
      </c>
      <c r="J191" s="189">
        <f>IFERROR(IF($I$7="併配",VLOOKUP($F191,部数情報!A:K,11,0),IF($I$7="併配&amp;選挙",VLOOKUP($F191,部数情報!A:L,12,0),IF($I$7="選挙",VLOOKUP($F191,部数情報!A:M,13,0),VLOOKUP($F191,部数情報!A:J,10,0)))),"")</f>
        <v>420</v>
      </c>
      <c r="K191" s="187" t="s">
        <v>9272</v>
      </c>
      <c r="L191" s="205" t="s">
        <v>9273</v>
      </c>
      <c r="M191" s="206"/>
      <c r="S191">
        <f>エリア一覧!J191-VLOOKUP(エリア一覧!F191,部数情報!A:Q,17,0)</f>
        <v>0</v>
      </c>
      <c r="V191">
        <f t="shared" si="2"/>
        <v>420</v>
      </c>
      <c r="W191">
        <f>IFERROR(VLOOKUP($F191,部数情報!A:J,10,0),0)</f>
        <v>420</v>
      </c>
    </row>
    <row r="192" spans="2:23">
      <c r="B192" s="15">
        <f>部数情報!C2545</f>
        <v>2544</v>
      </c>
      <c r="C192" s="16">
        <f>部数情報!B2545</f>
        <v>37</v>
      </c>
      <c r="D192" s="16" t="str">
        <f>部数情報!E2545</f>
        <v>新松戸・北小金</v>
      </c>
      <c r="E192" s="16" t="str">
        <f>部数情報!F2545</f>
        <v>小金原</v>
      </c>
      <c r="F192" s="16" t="str">
        <f>部数情報!A2545</f>
        <v>064104</v>
      </c>
      <c r="G192" s="16" t="str">
        <f>部数情報!G2545</f>
        <v>小金原3　小金原団地</v>
      </c>
      <c r="H192" s="16" t="str">
        <f>部数情報!H2545</f>
        <v>松戸</v>
      </c>
      <c r="I192" s="16" t="str">
        <f>部数情報!I2545</f>
        <v>松戸市</v>
      </c>
      <c r="J192" s="189">
        <f>IFERROR(IF($I$7="併配",VLOOKUP($F192,部数情報!A:K,11,0),IF($I$7="併配&amp;選挙",VLOOKUP($F192,部数情報!A:L,12,0),IF($I$7="選挙",VLOOKUP($F192,部数情報!A:M,13,0),VLOOKUP($F192,部数情報!A:J,10,0)))),"")</f>
        <v>885</v>
      </c>
      <c r="K192" s="187" t="s">
        <v>9272</v>
      </c>
      <c r="L192" s="205" t="s">
        <v>9273</v>
      </c>
      <c r="M192" s="206"/>
      <c r="S192">
        <f>エリア一覧!J192-VLOOKUP(エリア一覧!F192,部数情報!A:Q,17,0)</f>
        <v>0</v>
      </c>
      <c r="V192">
        <f t="shared" si="2"/>
        <v>885</v>
      </c>
      <c r="W192">
        <f>IFERROR(VLOOKUP($F192,部数情報!A:J,10,0),0)</f>
        <v>885</v>
      </c>
    </row>
    <row r="193" spans="2:23">
      <c r="B193" s="15">
        <f>部数情報!C2546</f>
        <v>2545</v>
      </c>
      <c r="C193" s="16">
        <f>部数情報!B2546</f>
        <v>37</v>
      </c>
      <c r="D193" s="16" t="str">
        <f>部数情報!E2546</f>
        <v>新松戸・北小金</v>
      </c>
      <c r="E193" s="16" t="str">
        <f>部数情報!F2546</f>
        <v>小金原</v>
      </c>
      <c r="F193" s="16" t="str">
        <f>部数情報!A2546</f>
        <v>064105</v>
      </c>
      <c r="G193" s="16" t="str">
        <f>部数情報!G2546</f>
        <v>小金原3　みやおか幼稚園</v>
      </c>
      <c r="H193" s="16" t="str">
        <f>部数情報!H2546</f>
        <v>松戸</v>
      </c>
      <c r="I193" s="16" t="str">
        <f>部数情報!I2546</f>
        <v>松戸市</v>
      </c>
      <c r="J193" s="189">
        <f>IFERROR(IF($I$7="併配",VLOOKUP($F193,部数情報!A:K,11,0),IF($I$7="併配&amp;選挙",VLOOKUP($F193,部数情報!A:L,12,0),IF($I$7="選挙",VLOOKUP($F193,部数情報!A:M,13,0),VLOOKUP($F193,部数情報!A:J,10,0)))),"")</f>
        <v>540</v>
      </c>
      <c r="K193" s="187" t="s">
        <v>9272</v>
      </c>
      <c r="L193" s="205" t="s">
        <v>9273</v>
      </c>
      <c r="M193" s="206"/>
      <c r="S193">
        <f>エリア一覧!J193-VLOOKUP(エリア一覧!F193,部数情報!A:Q,17,0)</f>
        <v>0</v>
      </c>
      <c r="V193">
        <f t="shared" si="2"/>
        <v>540</v>
      </c>
      <c r="W193">
        <f>IFERROR(VLOOKUP($F193,部数情報!A:J,10,0),0)</f>
        <v>540</v>
      </c>
    </row>
    <row r="194" spans="2:23">
      <c r="B194" s="15">
        <f>部数情報!C2547</f>
        <v>2546</v>
      </c>
      <c r="C194" s="16">
        <f>部数情報!B2547</f>
        <v>37</v>
      </c>
      <c r="D194" s="16" t="str">
        <f>部数情報!E2547</f>
        <v>新松戸・北小金</v>
      </c>
      <c r="E194" s="16" t="str">
        <f>部数情報!F2547</f>
        <v>小金原</v>
      </c>
      <c r="F194" s="16" t="str">
        <f>部数情報!A2547</f>
        <v>064106</v>
      </c>
      <c r="G194" s="16" t="str">
        <f>部数情報!G2547</f>
        <v>小金原4　からす公園</v>
      </c>
      <c r="H194" s="16" t="str">
        <f>部数情報!H2547</f>
        <v>松戸</v>
      </c>
      <c r="I194" s="16" t="str">
        <f>部数情報!I2547</f>
        <v>松戸市</v>
      </c>
      <c r="J194" s="189">
        <f>IFERROR(IF($I$7="併配",VLOOKUP($F194,部数情報!A:K,11,0),IF($I$7="併配&amp;選挙",VLOOKUP($F194,部数情報!A:L,12,0),IF($I$7="選挙",VLOOKUP($F194,部数情報!A:M,13,0),VLOOKUP($F194,部数情報!A:J,10,0)))),"")</f>
        <v>430</v>
      </c>
      <c r="K194" s="187" t="s">
        <v>9272</v>
      </c>
      <c r="L194" s="205" t="s">
        <v>9273</v>
      </c>
      <c r="M194" s="206"/>
      <c r="S194">
        <f>エリア一覧!J194-VLOOKUP(エリア一覧!F194,部数情報!A:Q,17,0)</f>
        <v>0</v>
      </c>
      <c r="V194">
        <f t="shared" si="2"/>
        <v>430</v>
      </c>
      <c r="W194">
        <f>IFERROR(VLOOKUP($F194,部数情報!A:J,10,0),0)</f>
        <v>430</v>
      </c>
    </row>
    <row r="195" spans="2:23">
      <c r="B195" s="15">
        <f>部数情報!C2548</f>
        <v>2547</v>
      </c>
      <c r="C195" s="16">
        <f>部数情報!B2548</f>
        <v>37</v>
      </c>
      <c r="D195" s="16" t="str">
        <f>部数情報!E2548</f>
        <v>新松戸・北小金</v>
      </c>
      <c r="E195" s="16" t="str">
        <f>部数情報!F2548</f>
        <v>小金原</v>
      </c>
      <c r="F195" s="16" t="str">
        <f>部数情報!A2548</f>
        <v>064107</v>
      </c>
      <c r="G195" s="16" t="str">
        <f>部数情報!G2548</f>
        <v>小金原4　めじろ公園</v>
      </c>
      <c r="H195" s="16" t="str">
        <f>部数情報!H2548</f>
        <v>松戸</v>
      </c>
      <c r="I195" s="16" t="str">
        <f>部数情報!I2548</f>
        <v>松戸市</v>
      </c>
      <c r="J195" s="189">
        <f>IFERROR(IF($I$7="併配",VLOOKUP($F195,部数情報!A:K,11,0),IF($I$7="併配&amp;選挙",VLOOKUP($F195,部数情報!A:L,12,0),IF($I$7="選挙",VLOOKUP($F195,部数情報!A:M,13,0),VLOOKUP($F195,部数情報!A:J,10,0)))),"")</f>
        <v>590</v>
      </c>
      <c r="K195" s="187" t="s">
        <v>9272</v>
      </c>
      <c r="L195" s="205" t="s">
        <v>9273</v>
      </c>
      <c r="M195" s="206"/>
      <c r="S195">
        <f>エリア一覧!J195-VLOOKUP(エリア一覧!F195,部数情報!A:Q,17,0)</f>
        <v>0</v>
      </c>
      <c r="V195">
        <f t="shared" si="2"/>
        <v>590</v>
      </c>
      <c r="W195">
        <f>IFERROR(VLOOKUP($F195,部数情報!A:J,10,0),0)</f>
        <v>590</v>
      </c>
    </row>
    <row r="196" spans="2:23">
      <c r="B196" s="15">
        <f>部数情報!C2549</f>
        <v>2548</v>
      </c>
      <c r="C196" s="16">
        <f>部数情報!B2549</f>
        <v>37</v>
      </c>
      <c r="D196" s="16" t="str">
        <f>部数情報!E2549</f>
        <v>新松戸・北小金</v>
      </c>
      <c r="E196" s="16" t="str">
        <f>部数情報!F2549</f>
        <v>小金原</v>
      </c>
      <c r="F196" s="16" t="str">
        <f>部数情報!A2549</f>
        <v>064108</v>
      </c>
      <c r="G196" s="16" t="str">
        <f>部数情報!G2549</f>
        <v>小金原5　すずめ公園</v>
      </c>
      <c r="H196" s="16" t="str">
        <f>部数情報!H2549</f>
        <v>松戸</v>
      </c>
      <c r="I196" s="16" t="str">
        <f>部数情報!I2549</f>
        <v>松戸市</v>
      </c>
      <c r="J196" s="189">
        <f>IFERROR(IF($I$7="併配",VLOOKUP($F196,部数情報!A:K,11,0),IF($I$7="併配&amp;選挙",VLOOKUP($F196,部数情報!A:L,12,0),IF($I$7="選挙",VLOOKUP($F196,部数情報!A:M,13,0),VLOOKUP($F196,部数情報!A:J,10,0)))),"")</f>
        <v>580</v>
      </c>
      <c r="K196" s="187" t="s">
        <v>9272</v>
      </c>
      <c r="L196" s="205" t="s">
        <v>9273</v>
      </c>
      <c r="M196" s="206"/>
      <c r="S196">
        <f>エリア一覧!J196-VLOOKUP(エリア一覧!F196,部数情報!A:Q,17,0)</f>
        <v>0</v>
      </c>
      <c r="V196">
        <f t="shared" si="2"/>
        <v>580</v>
      </c>
      <c r="W196">
        <f>IFERROR(VLOOKUP($F196,部数情報!A:J,10,0),0)</f>
        <v>580</v>
      </c>
    </row>
    <row r="197" spans="2:23">
      <c r="B197" s="15">
        <f>部数情報!C2550</f>
        <v>2549</v>
      </c>
      <c r="C197" s="16">
        <f>部数情報!B2550</f>
        <v>37</v>
      </c>
      <c r="D197" s="16" t="str">
        <f>部数情報!E2550</f>
        <v>新松戸・北小金</v>
      </c>
      <c r="E197" s="16" t="str">
        <f>部数情報!F2550</f>
        <v>小金原</v>
      </c>
      <c r="F197" s="16" t="str">
        <f>部数情報!A2550</f>
        <v>064109</v>
      </c>
      <c r="G197" s="16" t="str">
        <f>部数情報!G2550</f>
        <v>小金原5　うぐいす公園</v>
      </c>
      <c r="H197" s="16" t="str">
        <f>部数情報!H2550</f>
        <v>松戸</v>
      </c>
      <c r="I197" s="16" t="str">
        <f>部数情報!I2550</f>
        <v>松戸市</v>
      </c>
      <c r="J197" s="189">
        <f>IFERROR(IF($I$7="併配",VLOOKUP($F197,部数情報!A:K,11,0),IF($I$7="併配&amp;選挙",VLOOKUP($F197,部数情報!A:L,12,0),IF($I$7="選挙",VLOOKUP($F197,部数情報!A:M,13,0),VLOOKUP($F197,部数情報!A:J,10,0)))),"")</f>
        <v>370</v>
      </c>
      <c r="K197" s="187" t="s">
        <v>9272</v>
      </c>
      <c r="L197" s="205" t="s">
        <v>9273</v>
      </c>
      <c r="M197" s="206"/>
      <c r="S197">
        <f>エリア一覧!J197-VLOOKUP(エリア一覧!F197,部数情報!A:Q,17,0)</f>
        <v>0</v>
      </c>
      <c r="V197">
        <f t="shared" si="2"/>
        <v>370</v>
      </c>
      <c r="W197">
        <f>IFERROR(VLOOKUP($F197,部数情報!A:J,10,0),0)</f>
        <v>370</v>
      </c>
    </row>
    <row r="198" spans="2:23">
      <c r="B198" s="15">
        <f>部数情報!C2551</f>
        <v>2550</v>
      </c>
      <c r="C198" s="16">
        <f>部数情報!B2551</f>
        <v>37</v>
      </c>
      <c r="D198" s="16" t="str">
        <f>部数情報!E2551</f>
        <v>新松戸・北小金</v>
      </c>
      <c r="E198" s="16" t="str">
        <f>部数情報!F2551</f>
        <v>小金原</v>
      </c>
      <c r="F198" s="16" t="str">
        <f>部数情報!A2551</f>
        <v>064110</v>
      </c>
      <c r="G198" s="16" t="str">
        <f>部数情報!G2551</f>
        <v>小金原6B</v>
      </c>
      <c r="H198" s="16" t="str">
        <f>部数情報!H2551</f>
        <v>松戸</v>
      </c>
      <c r="I198" s="16" t="str">
        <f>部数情報!I2551</f>
        <v>松戸市</v>
      </c>
      <c r="J198" s="189">
        <f>IFERROR(IF($I$7="併配",VLOOKUP($F198,部数情報!A:K,11,0),IF($I$7="併配&amp;選挙",VLOOKUP($F198,部数情報!A:L,12,0),IF($I$7="選挙",VLOOKUP($F198,部数情報!A:M,13,0),VLOOKUP($F198,部数情報!A:J,10,0)))),"")</f>
        <v>735</v>
      </c>
      <c r="K198" s="187" t="s">
        <v>9272</v>
      </c>
      <c r="L198" s="205" t="s">
        <v>9273</v>
      </c>
      <c r="M198" s="206"/>
      <c r="S198">
        <f>エリア一覧!J198-VLOOKUP(エリア一覧!F198,部数情報!A:Q,17,0)</f>
        <v>0</v>
      </c>
      <c r="V198">
        <f t="shared" si="2"/>
        <v>735</v>
      </c>
      <c r="W198">
        <f>IFERROR(VLOOKUP($F198,部数情報!A:J,10,0),0)</f>
        <v>735</v>
      </c>
    </row>
    <row r="199" spans="2:23">
      <c r="B199" s="15">
        <f>部数情報!C2552</f>
        <v>2551</v>
      </c>
      <c r="C199" s="16">
        <f>部数情報!B2552</f>
        <v>37</v>
      </c>
      <c r="D199" s="16" t="str">
        <f>部数情報!E2552</f>
        <v>新松戸・北小金</v>
      </c>
      <c r="E199" s="16" t="str">
        <f>部数情報!F2552</f>
        <v>小金原</v>
      </c>
      <c r="F199" s="16" t="str">
        <f>部数情報!A2552</f>
        <v>064111</v>
      </c>
      <c r="G199" s="16" t="str">
        <f>部数情報!G2552</f>
        <v>小金原6A</v>
      </c>
      <c r="H199" s="16" t="str">
        <f>部数情報!H2552</f>
        <v>松戸</v>
      </c>
      <c r="I199" s="16" t="str">
        <f>部数情報!I2552</f>
        <v>松戸市</v>
      </c>
      <c r="J199" s="189">
        <f>IFERROR(IF($I$7="併配",VLOOKUP($F199,部数情報!A:K,11,0),IF($I$7="併配&amp;選挙",VLOOKUP($F199,部数情報!A:L,12,0),IF($I$7="選挙",VLOOKUP($F199,部数情報!A:M,13,0),VLOOKUP($F199,部数情報!A:J,10,0)))),"")</f>
        <v>460</v>
      </c>
      <c r="K199" s="187" t="s">
        <v>9272</v>
      </c>
      <c r="L199" s="205" t="s">
        <v>9273</v>
      </c>
      <c r="M199" s="206"/>
      <c r="S199">
        <f>エリア一覧!J199-VLOOKUP(エリア一覧!F199,部数情報!A:Q,17,0)</f>
        <v>0</v>
      </c>
      <c r="V199">
        <f t="shared" si="2"/>
        <v>460</v>
      </c>
      <c r="W199">
        <f>IFERROR(VLOOKUP($F199,部数情報!A:J,10,0),0)</f>
        <v>460</v>
      </c>
    </row>
    <row r="200" spans="2:23">
      <c r="B200" s="15">
        <f>部数情報!C2553</f>
        <v>2552</v>
      </c>
      <c r="C200" s="16">
        <f>部数情報!B2553</f>
        <v>37</v>
      </c>
      <c r="D200" s="16" t="str">
        <f>部数情報!E2553</f>
        <v>新松戸・北小金</v>
      </c>
      <c r="E200" s="16" t="str">
        <f>部数情報!F2553</f>
        <v>小金原</v>
      </c>
      <c r="F200" s="16" t="str">
        <f>部数情報!A2553</f>
        <v>064101</v>
      </c>
      <c r="G200" s="16" t="str">
        <f>部数情報!G2553</f>
        <v>小金原6松戸北郵便局</v>
      </c>
      <c r="H200" s="16" t="str">
        <f>部数情報!H2553</f>
        <v>松戸</v>
      </c>
      <c r="I200" s="16" t="str">
        <f>部数情報!I2553</f>
        <v>松戸市</v>
      </c>
      <c r="J200" s="189">
        <f>IFERROR(IF($I$7="併配",VLOOKUP($F200,部数情報!A:K,11,0),IF($I$7="併配&amp;選挙",VLOOKUP($F200,部数情報!A:L,12,0),IF($I$7="選挙",VLOOKUP($F200,部数情報!A:M,13,0),VLOOKUP($F200,部数情報!A:J,10,0)))),"")</f>
        <v>430</v>
      </c>
      <c r="K200" s="187" t="s">
        <v>9272</v>
      </c>
      <c r="L200" s="205" t="s">
        <v>9273</v>
      </c>
      <c r="M200" s="206"/>
      <c r="S200">
        <f>エリア一覧!J200-VLOOKUP(エリア一覧!F200,部数情報!A:Q,17,0)</f>
        <v>0</v>
      </c>
      <c r="V200">
        <f t="shared" si="2"/>
        <v>430</v>
      </c>
      <c r="W200">
        <f>IFERROR(VLOOKUP($F200,部数情報!A:J,10,0),0)</f>
        <v>430</v>
      </c>
    </row>
    <row r="201" spans="2:23">
      <c r="B201" s="15">
        <f>部数情報!C2554</f>
        <v>2553</v>
      </c>
      <c r="C201" s="16">
        <f>部数情報!B2554</f>
        <v>37</v>
      </c>
      <c r="D201" s="16" t="str">
        <f>部数情報!E2554</f>
        <v>新松戸・北小金</v>
      </c>
      <c r="E201" s="16" t="str">
        <f>部数情報!F2554</f>
        <v>小金原</v>
      </c>
      <c r="F201" s="16" t="str">
        <f>部数情報!A2554</f>
        <v>064112</v>
      </c>
      <c r="G201" s="16" t="str">
        <f>部数情報!G2554</f>
        <v>小金原7　かもめ公園</v>
      </c>
      <c r="H201" s="16" t="str">
        <f>部数情報!H2554</f>
        <v>松戸</v>
      </c>
      <c r="I201" s="16" t="str">
        <f>部数情報!I2554</f>
        <v>松戸市</v>
      </c>
      <c r="J201" s="189">
        <f>IFERROR(IF($I$7="併配",VLOOKUP($F201,部数情報!A:K,11,0),IF($I$7="併配&amp;選挙",VLOOKUP($F201,部数情報!A:L,12,0),IF($I$7="選挙",VLOOKUP($F201,部数情報!A:M,13,0),VLOOKUP($F201,部数情報!A:J,10,0)))),"")</f>
        <v>350</v>
      </c>
      <c r="K201" s="187" t="s">
        <v>9272</v>
      </c>
      <c r="L201" s="205" t="s">
        <v>9273</v>
      </c>
      <c r="M201" s="206"/>
      <c r="S201">
        <f>エリア一覧!J201-VLOOKUP(エリア一覧!F201,部数情報!A:Q,17,0)</f>
        <v>0</v>
      </c>
      <c r="V201">
        <f t="shared" si="2"/>
        <v>350</v>
      </c>
      <c r="W201">
        <f>IFERROR(VLOOKUP($F201,部数情報!A:J,10,0),0)</f>
        <v>350</v>
      </c>
    </row>
    <row r="202" spans="2:23">
      <c r="B202" s="15">
        <f>部数情報!C2555</f>
        <v>2554</v>
      </c>
      <c r="C202" s="16">
        <f>部数情報!B2555</f>
        <v>37</v>
      </c>
      <c r="D202" s="16" t="str">
        <f>部数情報!E2555</f>
        <v>新松戸・北小金</v>
      </c>
      <c r="E202" s="16" t="str">
        <f>部数情報!F2555</f>
        <v>小金原</v>
      </c>
      <c r="F202" s="16" t="str">
        <f>部数情報!A2555</f>
        <v>064174</v>
      </c>
      <c r="G202" s="16" t="str">
        <f>部数情報!G2555</f>
        <v>小金原7　栗ケ沢</v>
      </c>
      <c r="H202" s="16" t="str">
        <f>部数情報!H2555</f>
        <v>松戸</v>
      </c>
      <c r="I202" s="16" t="str">
        <f>部数情報!I2555</f>
        <v>松戸市</v>
      </c>
      <c r="J202" s="189">
        <f>IFERROR(IF($I$7="併配",VLOOKUP($F202,部数情報!A:K,11,0),IF($I$7="併配&amp;選挙",VLOOKUP($F202,部数情報!A:L,12,0),IF($I$7="選挙",VLOOKUP($F202,部数情報!A:M,13,0),VLOOKUP($F202,部数情報!A:J,10,0)))),"")</f>
        <v>405</v>
      </c>
      <c r="K202" s="187" t="s">
        <v>9272</v>
      </c>
      <c r="L202" s="205" t="s">
        <v>9273</v>
      </c>
      <c r="M202" s="206"/>
      <c r="S202">
        <f>エリア一覧!J202-VLOOKUP(エリア一覧!F202,部数情報!A:Q,17,0)</f>
        <v>0</v>
      </c>
      <c r="V202">
        <f t="shared" si="2"/>
        <v>405</v>
      </c>
      <c r="W202">
        <f>IFERROR(VLOOKUP($F202,部数情報!A:J,10,0),0)</f>
        <v>405</v>
      </c>
    </row>
    <row r="203" spans="2:23">
      <c r="B203" s="15">
        <f>部数情報!C2556</f>
        <v>2555</v>
      </c>
      <c r="C203" s="16">
        <f>部数情報!B2556</f>
        <v>37</v>
      </c>
      <c r="D203" s="16" t="str">
        <f>部数情報!E2556</f>
        <v>新松戸・北小金</v>
      </c>
      <c r="E203" s="16" t="str">
        <f>部数情報!F2556</f>
        <v>小金原</v>
      </c>
      <c r="F203" s="16" t="str">
        <f>部数情報!A2556</f>
        <v>064113</v>
      </c>
      <c r="G203" s="16" t="str">
        <f>部数情報!G2556</f>
        <v>小金原7　栗ヶ沢小学校</v>
      </c>
      <c r="H203" s="16" t="str">
        <f>部数情報!H2556</f>
        <v>松戸</v>
      </c>
      <c r="I203" s="16" t="str">
        <f>部数情報!I2556</f>
        <v>松戸市</v>
      </c>
      <c r="J203" s="189">
        <f>IFERROR(IF($I$7="併配",VLOOKUP($F203,部数情報!A:K,11,0),IF($I$7="併配&amp;選挙",VLOOKUP($F203,部数情報!A:L,12,0),IF($I$7="選挙",VLOOKUP($F203,部数情報!A:M,13,0),VLOOKUP($F203,部数情報!A:J,10,0)))),"")</f>
        <v>430</v>
      </c>
      <c r="K203" s="187" t="s">
        <v>9272</v>
      </c>
      <c r="L203" s="205" t="s">
        <v>9273</v>
      </c>
      <c r="M203" s="206"/>
      <c r="S203">
        <f>エリア一覧!J203-VLOOKUP(エリア一覧!F203,部数情報!A:Q,17,0)</f>
        <v>0</v>
      </c>
      <c r="V203">
        <f t="shared" si="2"/>
        <v>430</v>
      </c>
      <c r="W203">
        <f>IFERROR(VLOOKUP($F203,部数情報!A:J,10,0),0)</f>
        <v>430</v>
      </c>
    </row>
    <row r="204" spans="2:23">
      <c r="B204" s="15">
        <f>部数情報!C2557</f>
        <v>2556</v>
      </c>
      <c r="C204" s="16">
        <f>部数情報!B2557</f>
        <v>37</v>
      </c>
      <c r="D204" s="16" t="str">
        <f>部数情報!E2557</f>
        <v>新松戸・北小金</v>
      </c>
      <c r="E204" s="16" t="str">
        <f>部数情報!F2557</f>
        <v>小金原</v>
      </c>
      <c r="F204" s="16" t="str">
        <f>部数情報!A2557</f>
        <v>064114</v>
      </c>
      <c r="G204" s="16" t="str">
        <f>部数情報!G2557</f>
        <v>小金原7　小金原団地</v>
      </c>
      <c r="H204" s="16" t="str">
        <f>部数情報!H2557</f>
        <v>松戸</v>
      </c>
      <c r="I204" s="16" t="str">
        <f>部数情報!I2557</f>
        <v>松戸市</v>
      </c>
      <c r="J204" s="189">
        <f>IFERROR(IF($I$7="併配",VLOOKUP($F204,部数情報!A:K,11,0),IF($I$7="併配&amp;選挙",VLOOKUP($F204,部数情報!A:L,12,0),IF($I$7="選挙",VLOOKUP($F204,部数情報!A:M,13,0),VLOOKUP($F204,部数情報!A:J,10,0)))),"")</f>
        <v>420</v>
      </c>
      <c r="K204" s="187" t="s">
        <v>9272</v>
      </c>
      <c r="L204" s="205" t="s">
        <v>9273</v>
      </c>
      <c r="M204" s="206"/>
      <c r="S204">
        <f>エリア一覧!J204-VLOOKUP(エリア一覧!F204,部数情報!A:Q,17,0)</f>
        <v>0</v>
      </c>
      <c r="V204">
        <f t="shared" si="2"/>
        <v>420</v>
      </c>
      <c r="W204">
        <f>IFERROR(VLOOKUP($F204,部数情報!A:J,10,0),0)</f>
        <v>420</v>
      </c>
    </row>
    <row r="205" spans="2:23">
      <c r="B205" s="15">
        <f>部数情報!C2558</f>
        <v>2557</v>
      </c>
      <c r="C205" s="16">
        <f>部数情報!B2558</f>
        <v>37</v>
      </c>
      <c r="D205" s="16" t="str">
        <f>部数情報!E2558</f>
        <v>新松戸・北小金</v>
      </c>
      <c r="E205" s="16" t="str">
        <f>部数情報!F2558</f>
        <v>小金原</v>
      </c>
      <c r="F205" s="16" t="str">
        <f>部数情報!A2558</f>
        <v>064115</v>
      </c>
      <c r="G205" s="16" t="str">
        <f>部数情報!G2558</f>
        <v>小金原8　貝の花小学校</v>
      </c>
      <c r="H205" s="16" t="str">
        <f>部数情報!H2558</f>
        <v>松戸</v>
      </c>
      <c r="I205" s="16" t="str">
        <f>部数情報!I2558</f>
        <v>松戸市</v>
      </c>
      <c r="J205" s="189">
        <f>IFERROR(IF($I$7="併配",VLOOKUP($F205,部数情報!A:K,11,0),IF($I$7="併配&amp;選挙",VLOOKUP($F205,部数情報!A:L,12,0),IF($I$7="選挙",VLOOKUP($F205,部数情報!A:M,13,0),VLOOKUP($F205,部数情報!A:J,10,0)))),"")</f>
        <v>510</v>
      </c>
      <c r="K205" s="187" t="s">
        <v>9272</v>
      </c>
      <c r="L205" s="205" t="s">
        <v>9273</v>
      </c>
      <c r="M205" s="206"/>
      <c r="S205">
        <f>エリア一覧!J205-VLOOKUP(エリア一覧!F205,部数情報!A:Q,17,0)</f>
        <v>0</v>
      </c>
      <c r="V205">
        <f t="shared" si="2"/>
        <v>510</v>
      </c>
      <c r="W205">
        <f>IFERROR(VLOOKUP($F205,部数情報!A:J,10,0),0)</f>
        <v>510</v>
      </c>
    </row>
    <row r="206" spans="2:23">
      <c r="B206" s="15">
        <f>部数情報!C2559</f>
        <v>2558</v>
      </c>
      <c r="C206" s="16">
        <f>部数情報!B2559</f>
        <v>37</v>
      </c>
      <c r="D206" s="16" t="str">
        <f>部数情報!E2559</f>
        <v>新松戸・北小金</v>
      </c>
      <c r="E206" s="16" t="str">
        <f>部数情報!F2559</f>
        <v>小金原</v>
      </c>
      <c r="F206" s="16" t="str">
        <f>部数情報!A2559</f>
        <v>064116</v>
      </c>
      <c r="G206" s="16" t="str">
        <f>部数情報!G2559</f>
        <v>小金原9</v>
      </c>
      <c r="H206" s="16" t="str">
        <f>部数情報!H2559</f>
        <v>松戸</v>
      </c>
      <c r="I206" s="16" t="str">
        <f>部数情報!I2559</f>
        <v>松戸市</v>
      </c>
      <c r="J206" s="189">
        <f>IFERROR(IF($I$7="併配",VLOOKUP($F206,部数情報!A:K,11,0),IF($I$7="併配&amp;選挙",VLOOKUP($F206,部数情報!A:L,12,0),IF($I$7="選挙",VLOOKUP($F206,部数情報!A:M,13,0),VLOOKUP($F206,部数情報!A:J,10,0)))),"")</f>
        <v>510</v>
      </c>
      <c r="K206" s="187" t="s">
        <v>9272</v>
      </c>
      <c r="L206" s="205" t="s">
        <v>9273</v>
      </c>
      <c r="M206" s="206"/>
      <c r="S206">
        <f>エリア一覧!J206-VLOOKUP(エリア一覧!F206,部数情報!A:Q,17,0)</f>
        <v>0</v>
      </c>
      <c r="V206">
        <f t="shared" si="2"/>
        <v>510</v>
      </c>
      <c r="W206">
        <f>IFERROR(VLOOKUP($F206,部数情報!A:J,10,0),0)</f>
        <v>510</v>
      </c>
    </row>
    <row r="207" spans="2:23">
      <c r="B207" s="15">
        <f>部数情報!C2560</f>
        <v>2559</v>
      </c>
      <c r="C207" s="16">
        <f>部数情報!B2560</f>
        <v>37</v>
      </c>
      <c r="D207" s="16" t="str">
        <f>部数情報!E2560</f>
        <v>新松戸・北小金</v>
      </c>
      <c r="E207" s="16" t="str">
        <f>部数情報!F2560</f>
        <v>小金原</v>
      </c>
      <c r="F207" s="16" t="str">
        <f>部数情報!A2560</f>
        <v>064117</v>
      </c>
      <c r="G207" s="16" t="str">
        <f>部数情報!G2560</f>
        <v>小金原9　ひばり公園</v>
      </c>
      <c r="H207" s="16" t="str">
        <f>部数情報!H2560</f>
        <v>松戸</v>
      </c>
      <c r="I207" s="16" t="str">
        <f>部数情報!I2560</f>
        <v>松戸市</v>
      </c>
      <c r="J207" s="189">
        <f>IFERROR(IF($I$7="併配",VLOOKUP($F207,部数情報!A:K,11,0),IF($I$7="併配&amp;選挙",VLOOKUP($F207,部数情報!A:L,12,0),IF($I$7="選挙",VLOOKUP($F207,部数情報!A:M,13,0),VLOOKUP($F207,部数情報!A:J,10,0)))),"")</f>
        <v>355</v>
      </c>
      <c r="K207" s="187" t="s">
        <v>9272</v>
      </c>
      <c r="L207" s="205" t="s">
        <v>9273</v>
      </c>
      <c r="M207" s="206"/>
      <c r="S207">
        <f>エリア一覧!J207-VLOOKUP(エリア一覧!F207,部数情報!A:Q,17,0)</f>
        <v>0</v>
      </c>
      <c r="V207">
        <f t="shared" si="2"/>
        <v>355</v>
      </c>
      <c r="W207">
        <f>IFERROR(VLOOKUP($F207,部数情報!A:J,10,0),0)</f>
        <v>355</v>
      </c>
    </row>
    <row r="208" spans="2:23">
      <c r="B208" s="15">
        <f>部数情報!C2561</f>
        <v>2560</v>
      </c>
      <c r="C208" s="16">
        <f>部数情報!B2561</f>
        <v>37</v>
      </c>
      <c r="D208" s="16" t="str">
        <f>部数情報!E2561</f>
        <v>新松戸・北小金</v>
      </c>
      <c r="E208" s="16" t="str">
        <f>部数情報!F2561</f>
        <v>小金原</v>
      </c>
      <c r="F208" s="16" t="str">
        <f>部数情報!A2561</f>
        <v>064118</v>
      </c>
      <c r="G208" s="16" t="str">
        <f>部数情報!G2561</f>
        <v>栗ヶ沢　松戸養護学校</v>
      </c>
      <c r="H208" s="16" t="str">
        <f>部数情報!H2561</f>
        <v>松戸</v>
      </c>
      <c r="I208" s="16" t="str">
        <f>部数情報!I2561</f>
        <v>松戸市</v>
      </c>
      <c r="J208" s="189">
        <f>IFERROR(IF($I$7="併配",VLOOKUP($F208,部数情報!A:K,11,0),IF($I$7="併配&amp;選挙",VLOOKUP($F208,部数情報!A:L,12,0),IF($I$7="選挙",VLOOKUP($F208,部数情報!A:M,13,0),VLOOKUP($F208,部数情報!A:J,10,0)))),"")</f>
        <v>280</v>
      </c>
      <c r="K208" s="187" t="s">
        <v>9272</v>
      </c>
      <c r="L208" s="205" t="s">
        <v>9273</v>
      </c>
      <c r="M208" s="206"/>
      <c r="S208">
        <f>エリア一覧!J208-VLOOKUP(エリア一覧!F208,部数情報!A:Q,17,0)</f>
        <v>0</v>
      </c>
      <c r="V208">
        <f t="shared" ref="V208:V271" si="3">IF(K208="●",J208,K208)</f>
        <v>280</v>
      </c>
      <c r="W208">
        <f>IFERROR(VLOOKUP($F208,部数情報!A:J,10,0),0)</f>
        <v>280</v>
      </c>
    </row>
    <row r="209" spans="2:23">
      <c r="B209" s="15">
        <f>部数情報!C2562</f>
        <v>2561</v>
      </c>
      <c r="C209" s="16">
        <f>部数情報!B2562</f>
        <v>37</v>
      </c>
      <c r="D209" s="16" t="str">
        <f>部数情報!E2562</f>
        <v>新松戸・北小金</v>
      </c>
      <c r="E209" s="16" t="str">
        <f>部数情報!F2562</f>
        <v>小金原</v>
      </c>
      <c r="F209" s="16" t="str">
        <f>部数情報!A2562</f>
        <v>064119</v>
      </c>
      <c r="G209" s="16" t="str">
        <f>部数情報!G2562</f>
        <v>金が作　佐野公民館</v>
      </c>
      <c r="H209" s="16" t="str">
        <f>部数情報!H2562</f>
        <v>松戸</v>
      </c>
      <c r="I209" s="16" t="str">
        <f>部数情報!I2562</f>
        <v>松戸市</v>
      </c>
      <c r="J209" s="189">
        <f>IFERROR(IF($I$7="併配",VLOOKUP($F209,部数情報!A:K,11,0),IF($I$7="併配&amp;選挙",VLOOKUP($F209,部数情報!A:L,12,0),IF($I$7="選挙",VLOOKUP($F209,部数情報!A:M,13,0),VLOOKUP($F209,部数情報!A:J,10,0)))),"")</f>
        <v>500</v>
      </c>
      <c r="K209" s="187" t="s">
        <v>9272</v>
      </c>
      <c r="L209" s="205" t="s">
        <v>9273</v>
      </c>
      <c r="M209" s="206"/>
      <c r="S209">
        <f>エリア一覧!J209-VLOOKUP(エリア一覧!F209,部数情報!A:Q,17,0)</f>
        <v>0</v>
      </c>
      <c r="V209">
        <f t="shared" si="3"/>
        <v>500</v>
      </c>
      <c r="W209">
        <f>IFERROR(VLOOKUP($F209,部数情報!A:J,10,0),0)</f>
        <v>500</v>
      </c>
    </row>
    <row r="210" spans="2:23">
      <c r="B210" s="15">
        <f>部数情報!C2563</f>
        <v>2562</v>
      </c>
      <c r="C210" s="16">
        <f>部数情報!B2563</f>
        <v>37</v>
      </c>
      <c r="D210" s="16" t="str">
        <f>部数情報!E2563</f>
        <v>新松戸・北小金</v>
      </c>
      <c r="E210" s="16" t="str">
        <f>部数情報!F2563</f>
        <v>根木内</v>
      </c>
      <c r="F210" s="16" t="str">
        <f>部数情報!A2563</f>
        <v>064128</v>
      </c>
      <c r="G210" s="16" t="str">
        <f>部数情報!G2563</f>
        <v>根木内ケアハウス</v>
      </c>
      <c r="H210" s="16" t="str">
        <f>部数情報!H2563</f>
        <v>松戸</v>
      </c>
      <c r="I210" s="16" t="str">
        <f>部数情報!I2563</f>
        <v>松戸市</v>
      </c>
      <c r="J210" s="189">
        <f>IFERROR(IF($I$7="併配",VLOOKUP($F210,部数情報!A:K,11,0),IF($I$7="併配&amp;選挙",VLOOKUP($F210,部数情報!A:L,12,0),IF($I$7="選挙",VLOOKUP($F210,部数情報!A:M,13,0),VLOOKUP($F210,部数情報!A:J,10,0)))),"")</f>
        <v>385</v>
      </c>
      <c r="K210" s="187" t="s">
        <v>9272</v>
      </c>
      <c r="L210" s="205" t="s">
        <v>9273</v>
      </c>
      <c r="M210" s="206"/>
      <c r="S210">
        <f>エリア一覧!J210-VLOOKUP(エリア一覧!F210,部数情報!A:Q,17,0)</f>
        <v>0</v>
      </c>
      <c r="V210">
        <f t="shared" si="3"/>
        <v>385</v>
      </c>
      <c r="W210">
        <f>IFERROR(VLOOKUP($F210,部数情報!A:J,10,0),0)</f>
        <v>385</v>
      </c>
    </row>
    <row r="211" spans="2:23">
      <c r="B211" s="15">
        <f>部数情報!C2564</f>
        <v>2563</v>
      </c>
      <c r="C211" s="16">
        <f>部数情報!B2564</f>
        <v>37</v>
      </c>
      <c r="D211" s="16" t="str">
        <f>部数情報!E2564</f>
        <v>新松戸・北小金</v>
      </c>
      <c r="E211" s="16" t="str">
        <f>部数情報!F2564</f>
        <v>根木内</v>
      </c>
      <c r="F211" s="16" t="str">
        <f>部数情報!A2564</f>
        <v>064129</v>
      </c>
      <c r="G211" s="16" t="str">
        <f>部数情報!G2564</f>
        <v>根木内　ラミ－ユ松戸</v>
      </c>
      <c r="H211" s="16" t="str">
        <f>部数情報!H2564</f>
        <v>松戸</v>
      </c>
      <c r="I211" s="16" t="str">
        <f>部数情報!I2564</f>
        <v>松戸市</v>
      </c>
      <c r="J211" s="189">
        <f>IFERROR(IF($I$7="併配",VLOOKUP($F211,部数情報!A:K,11,0),IF($I$7="併配&amp;選挙",VLOOKUP($F211,部数情報!A:L,12,0),IF($I$7="選挙",VLOOKUP($F211,部数情報!A:M,13,0),VLOOKUP($F211,部数情報!A:J,10,0)))),"")</f>
        <v>550</v>
      </c>
      <c r="K211" s="187" t="s">
        <v>9272</v>
      </c>
      <c r="L211" s="205" t="s">
        <v>9273</v>
      </c>
      <c r="M211" s="206"/>
      <c r="S211">
        <f>エリア一覧!J211-VLOOKUP(エリア一覧!F211,部数情報!A:Q,17,0)</f>
        <v>0</v>
      </c>
      <c r="V211">
        <f t="shared" si="3"/>
        <v>550</v>
      </c>
      <c r="W211">
        <f>IFERROR(VLOOKUP($F211,部数情報!A:J,10,0),0)</f>
        <v>550</v>
      </c>
    </row>
    <row r="212" spans="2:23">
      <c r="B212" s="15">
        <f>部数情報!C2565</f>
        <v>2564</v>
      </c>
      <c r="C212" s="16">
        <f>部数情報!B2565</f>
        <v>37</v>
      </c>
      <c r="D212" s="16" t="str">
        <f>部数情報!E2565</f>
        <v>新松戸・北小金</v>
      </c>
      <c r="E212" s="16" t="str">
        <f>部数情報!F2565</f>
        <v>根木内</v>
      </c>
      <c r="F212" s="16" t="str">
        <f>部数情報!A2565</f>
        <v>064130</v>
      </c>
      <c r="G212" s="16" t="str">
        <f>部数情報!G2565</f>
        <v>根木内東小学校</v>
      </c>
      <c r="H212" s="16" t="str">
        <f>部数情報!H2565</f>
        <v>松戸</v>
      </c>
      <c r="I212" s="16" t="str">
        <f>部数情報!I2565</f>
        <v>松戸市</v>
      </c>
      <c r="J212" s="189">
        <f>IFERROR(IF($I$7="併配",VLOOKUP($F212,部数情報!A:K,11,0),IF($I$7="併配&amp;選挙",VLOOKUP($F212,部数情報!A:L,12,0),IF($I$7="選挙",VLOOKUP($F212,部数情報!A:M,13,0),VLOOKUP($F212,部数情報!A:J,10,0)))),"")</f>
        <v>470</v>
      </c>
      <c r="K212" s="187" t="s">
        <v>9272</v>
      </c>
      <c r="L212" s="205" t="s">
        <v>9273</v>
      </c>
      <c r="M212" s="206"/>
      <c r="S212">
        <f>エリア一覧!J212-VLOOKUP(エリア一覧!F212,部数情報!A:Q,17,0)</f>
        <v>0</v>
      </c>
      <c r="V212">
        <f t="shared" si="3"/>
        <v>470</v>
      </c>
      <c r="W212">
        <f>IFERROR(VLOOKUP($F212,部数情報!A:J,10,0),0)</f>
        <v>470</v>
      </c>
    </row>
    <row r="213" spans="2:23">
      <c r="B213" s="15">
        <f>部数情報!C2566</f>
        <v>2565</v>
      </c>
      <c r="C213" s="16">
        <f>部数情報!B2566</f>
        <v>37</v>
      </c>
      <c r="D213" s="16" t="str">
        <f>部数情報!E2566</f>
        <v>新松戸・北小金</v>
      </c>
      <c r="E213" s="16" t="str">
        <f>部数情報!F2566</f>
        <v>根木内</v>
      </c>
      <c r="F213" s="16" t="str">
        <f>部数情報!A2566</f>
        <v>064131</v>
      </c>
      <c r="G213" s="16" t="str">
        <f>部数情報!G2566</f>
        <v>久保平賀</v>
      </c>
      <c r="H213" s="16" t="str">
        <f>部数情報!H2566</f>
        <v>松戸</v>
      </c>
      <c r="I213" s="16" t="str">
        <f>部数情報!I2566</f>
        <v>松戸市</v>
      </c>
      <c r="J213" s="189">
        <f>IFERROR(IF($I$7="併配",VLOOKUP($F213,部数情報!A:K,11,0),IF($I$7="併配&amp;選挙",VLOOKUP($F213,部数情報!A:L,12,0),IF($I$7="選挙",VLOOKUP($F213,部数情報!A:M,13,0),VLOOKUP($F213,部数情報!A:J,10,0)))),"")</f>
        <v>435</v>
      </c>
      <c r="K213" s="187" t="s">
        <v>9272</v>
      </c>
      <c r="L213" s="205" t="s">
        <v>9273</v>
      </c>
      <c r="M213" s="206"/>
      <c r="S213">
        <f>エリア一覧!J213-VLOOKUP(エリア一覧!F213,部数情報!A:Q,17,0)</f>
        <v>0</v>
      </c>
      <c r="V213">
        <f t="shared" si="3"/>
        <v>435</v>
      </c>
      <c r="W213">
        <f>IFERROR(VLOOKUP($F213,部数情報!A:J,10,0),0)</f>
        <v>435</v>
      </c>
    </row>
    <row r="214" spans="2:23">
      <c r="B214" s="15">
        <f>部数情報!C2567</f>
        <v>2566</v>
      </c>
      <c r="C214" s="16">
        <f>部数情報!B2567</f>
        <v>37</v>
      </c>
      <c r="D214" s="16" t="str">
        <f>部数情報!E2567</f>
        <v>新松戸・北小金</v>
      </c>
      <c r="E214" s="16" t="str">
        <f>部数情報!F2567</f>
        <v>根木内</v>
      </c>
      <c r="F214" s="16" t="str">
        <f>部数情報!A2567</f>
        <v>064132</v>
      </c>
      <c r="G214" s="16" t="str">
        <f>部数情報!G2567</f>
        <v>小金きよし4・5</v>
      </c>
      <c r="H214" s="16" t="str">
        <f>部数情報!H2567</f>
        <v>松戸</v>
      </c>
      <c r="I214" s="16" t="str">
        <f>部数情報!I2567</f>
        <v>松戸市</v>
      </c>
      <c r="J214" s="189">
        <f>IFERROR(IF($I$7="併配",VLOOKUP($F214,部数情報!A:K,11,0),IF($I$7="併配&amp;選挙",VLOOKUP($F214,部数情報!A:L,12,0),IF($I$7="選挙",VLOOKUP($F214,部数情報!A:M,13,0),VLOOKUP($F214,部数情報!A:J,10,0)))),"")</f>
        <v>430</v>
      </c>
      <c r="K214" s="187" t="s">
        <v>9272</v>
      </c>
      <c r="L214" s="205" t="s">
        <v>9273</v>
      </c>
      <c r="M214" s="206"/>
      <c r="S214">
        <f>エリア一覧!J214-VLOOKUP(エリア一覧!F214,部数情報!A:Q,17,0)</f>
        <v>0</v>
      </c>
      <c r="V214">
        <f t="shared" si="3"/>
        <v>430</v>
      </c>
      <c r="W214">
        <f>IFERROR(VLOOKUP($F214,部数情報!A:J,10,0),0)</f>
        <v>430</v>
      </c>
    </row>
    <row r="215" spans="2:23">
      <c r="B215" s="15">
        <f>部数情報!C2568</f>
        <v>2567</v>
      </c>
      <c r="C215" s="16">
        <f>部数情報!B2568</f>
        <v>37</v>
      </c>
      <c r="D215" s="16" t="str">
        <f>部数情報!E2568</f>
        <v>新松戸・北小金</v>
      </c>
      <c r="E215" s="16" t="str">
        <f>部数情報!F2568</f>
        <v>八ヶ崎</v>
      </c>
      <c r="F215" s="16" t="str">
        <f>部数情報!A2568</f>
        <v>064133</v>
      </c>
      <c r="G215" s="16" t="str">
        <f>部数情報!G2568</f>
        <v>八ヶ崎1</v>
      </c>
      <c r="H215" s="16" t="str">
        <f>部数情報!H2568</f>
        <v>松戸</v>
      </c>
      <c r="I215" s="16" t="str">
        <f>部数情報!I2568</f>
        <v>松戸市</v>
      </c>
      <c r="J215" s="189">
        <f>IFERROR(IF($I$7="併配",VLOOKUP($F215,部数情報!A:K,11,0),IF($I$7="併配&amp;選挙",VLOOKUP($F215,部数情報!A:L,12,0),IF($I$7="選挙",VLOOKUP($F215,部数情報!A:M,13,0),VLOOKUP($F215,部数情報!A:J,10,0)))),"")</f>
        <v>470</v>
      </c>
      <c r="K215" s="187" t="s">
        <v>9272</v>
      </c>
      <c r="L215" s="205" t="s">
        <v>9273</v>
      </c>
      <c r="M215" s="206"/>
      <c r="S215">
        <f>エリア一覧!J215-VLOOKUP(エリア一覧!F215,部数情報!A:Q,17,0)</f>
        <v>0</v>
      </c>
      <c r="V215">
        <f t="shared" si="3"/>
        <v>470</v>
      </c>
      <c r="W215">
        <f>IFERROR(VLOOKUP($F215,部数情報!A:J,10,0),0)</f>
        <v>470</v>
      </c>
    </row>
    <row r="216" spans="2:23">
      <c r="B216" s="15">
        <f>部数情報!C2569</f>
        <v>2568</v>
      </c>
      <c r="C216" s="16">
        <f>部数情報!B2569</f>
        <v>37</v>
      </c>
      <c r="D216" s="16" t="str">
        <f>部数情報!E2569</f>
        <v>新松戸・北小金</v>
      </c>
      <c r="E216" s="16" t="str">
        <f>部数情報!F2569</f>
        <v>八ヶ崎</v>
      </c>
      <c r="F216" s="16" t="str">
        <f>部数情報!A2569</f>
        <v>064134</v>
      </c>
      <c r="G216" s="16" t="str">
        <f>部数情報!G2569</f>
        <v>八ヶ崎2</v>
      </c>
      <c r="H216" s="16" t="str">
        <f>部数情報!H2569</f>
        <v>松戸</v>
      </c>
      <c r="I216" s="16" t="str">
        <f>部数情報!I2569</f>
        <v>松戸市</v>
      </c>
      <c r="J216" s="189">
        <f>IFERROR(IF($I$7="併配",VLOOKUP($F216,部数情報!A:K,11,0),IF($I$7="併配&amp;選挙",VLOOKUP($F216,部数情報!A:L,12,0),IF($I$7="選挙",VLOOKUP($F216,部数情報!A:M,13,0),VLOOKUP($F216,部数情報!A:J,10,0)))),"")</f>
        <v>495</v>
      </c>
      <c r="K216" s="187" t="s">
        <v>9272</v>
      </c>
      <c r="L216" s="205" t="s">
        <v>9273</v>
      </c>
      <c r="M216" s="206"/>
      <c r="S216">
        <f>エリア一覧!J216-VLOOKUP(エリア一覧!F216,部数情報!A:Q,17,0)</f>
        <v>0</v>
      </c>
      <c r="V216">
        <f t="shared" si="3"/>
        <v>495</v>
      </c>
      <c r="W216">
        <f>IFERROR(VLOOKUP($F216,部数情報!A:J,10,0),0)</f>
        <v>495</v>
      </c>
    </row>
    <row r="217" spans="2:23">
      <c r="B217" s="15">
        <f>部数情報!C2570</f>
        <v>2569</v>
      </c>
      <c r="C217" s="16">
        <f>部数情報!B2570</f>
        <v>37</v>
      </c>
      <c r="D217" s="16" t="str">
        <f>部数情報!E2570</f>
        <v>新松戸・北小金</v>
      </c>
      <c r="E217" s="16" t="str">
        <f>部数情報!F2570</f>
        <v>八ヶ崎</v>
      </c>
      <c r="F217" s="16" t="str">
        <f>部数情報!A2570</f>
        <v>064135</v>
      </c>
      <c r="G217" s="16" t="str">
        <f>部数情報!G2570</f>
        <v>八ヶ崎3A</v>
      </c>
      <c r="H217" s="16" t="str">
        <f>部数情報!H2570</f>
        <v>松戸</v>
      </c>
      <c r="I217" s="16" t="str">
        <f>部数情報!I2570</f>
        <v>松戸市</v>
      </c>
      <c r="J217" s="189">
        <f>IFERROR(IF($I$7="併配",VLOOKUP($F217,部数情報!A:K,11,0),IF($I$7="併配&amp;選挙",VLOOKUP($F217,部数情報!A:L,12,0),IF($I$7="選挙",VLOOKUP($F217,部数情報!A:M,13,0),VLOOKUP($F217,部数情報!A:J,10,0)))),"")</f>
        <v>545</v>
      </c>
      <c r="K217" s="187" t="s">
        <v>9272</v>
      </c>
      <c r="L217" s="205" t="s">
        <v>9273</v>
      </c>
      <c r="M217" s="206"/>
      <c r="S217">
        <f>エリア一覧!J217-VLOOKUP(エリア一覧!F217,部数情報!A:Q,17,0)</f>
        <v>0</v>
      </c>
      <c r="V217">
        <f t="shared" si="3"/>
        <v>545</v>
      </c>
      <c r="W217">
        <f>IFERROR(VLOOKUP($F217,部数情報!A:J,10,0),0)</f>
        <v>545</v>
      </c>
    </row>
    <row r="218" spans="2:23">
      <c r="B218" s="15">
        <f>部数情報!C2571</f>
        <v>2570</v>
      </c>
      <c r="C218" s="16">
        <f>部数情報!B2571</f>
        <v>37</v>
      </c>
      <c r="D218" s="16" t="str">
        <f>部数情報!E2571</f>
        <v>新松戸・北小金</v>
      </c>
      <c r="E218" s="16" t="str">
        <f>部数情報!F2571</f>
        <v>八ヶ崎</v>
      </c>
      <c r="F218" s="16" t="str">
        <f>部数情報!A2571</f>
        <v>064136</v>
      </c>
      <c r="G218" s="16" t="str">
        <f>部数情報!G2571</f>
        <v>八ヶ崎3B</v>
      </c>
      <c r="H218" s="16" t="str">
        <f>部数情報!H2571</f>
        <v>松戸</v>
      </c>
      <c r="I218" s="16" t="str">
        <f>部数情報!I2571</f>
        <v>松戸市</v>
      </c>
      <c r="J218" s="189">
        <f>IFERROR(IF($I$7="併配",VLOOKUP($F218,部数情報!A:K,11,0),IF($I$7="併配&amp;選挙",VLOOKUP($F218,部数情報!A:L,12,0),IF($I$7="選挙",VLOOKUP($F218,部数情報!A:M,13,0),VLOOKUP($F218,部数情報!A:J,10,0)))),"")</f>
        <v>620</v>
      </c>
      <c r="K218" s="187" t="s">
        <v>9272</v>
      </c>
      <c r="L218" s="205" t="s">
        <v>9273</v>
      </c>
      <c r="M218" s="206"/>
      <c r="S218">
        <f>エリア一覧!J218-VLOOKUP(エリア一覧!F218,部数情報!A:Q,17,0)</f>
        <v>0</v>
      </c>
      <c r="V218">
        <f t="shared" si="3"/>
        <v>620</v>
      </c>
      <c r="W218">
        <f>IFERROR(VLOOKUP($F218,部数情報!A:J,10,0),0)</f>
        <v>620</v>
      </c>
    </row>
    <row r="219" spans="2:23">
      <c r="B219" s="15">
        <f>部数情報!C2572</f>
        <v>2571</v>
      </c>
      <c r="C219" s="16">
        <f>部数情報!B2572</f>
        <v>37</v>
      </c>
      <c r="D219" s="16" t="str">
        <f>部数情報!E2572</f>
        <v>新松戸・北小金</v>
      </c>
      <c r="E219" s="16" t="str">
        <f>部数情報!F2572</f>
        <v>八ヶ崎</v>
      </c>
      <c r="F219" s="16" t="str">
        <f>部数情報!A2572</f>
        <v>064137</v>
      </c>
      <c r="G219" s="16" t="str">
        <f>部数情報!G2572</f>
        <v>八ヶ崎4</v>
      </c>
      <c r="H219" s="16" t="str">
        <f>部数情報!H2572</f>
        <v>松戸</v>
      </c>
      <c r="I219" s="16" t="str">
        <f>部数情報!I2572</f>
        <v>松戸市</v>
      </c>
      <c r="J219" s="189">
        <f>IFERROR(IF($I$7="併配",VLOOKUP($F219,部数情報!A:K,11,0),IF($I$7="併配&amp;選挙",VLOOKUP($F219,部数情報!A:L,12,0),IF($I$7="選挙",VLOOKUP($F219,部数情報!A:M,13,0),VLOOKUP($F219,部数情報!A:J,10,0)))),"")</f>
        <v>505</v>
      </c>
      <c r="K219" s="187" t="s">
        <v>9272</v>
      </c>
      <c r="L219" s="205" t="s">
        <v>9273</v>
      </c>
      <c r="M219" s="206"/>
      <c r="S219">
        <f>エリア一覧!J219-VLOOKUP(エリア一覧!F219,部数情報!A:Q,17,0)</f>
        <v>0</v>
      </c>
      <c r="V219">
        <f t="shared" si="3"/>
        <v>505</v>
      </c>
      <c r="W219">
        <f>IFERROR(VLOOKUP($F219,部数情報!A:J,10,0),0)</f>
        <v>505</v>
      </c>
    </row>
    <row r="220" spans="2:23">
      <c r="B220" s="15">
        <f>部数情報!C2573</f>
        <v>2572</v>
      </c>
      <c r="C220" s="16">
        <f>部数情報!B2573</f>
        <v>37</v>
      </c>
      <c r="D220" s="16" t="str">
        <f>部数情報!E2573</f>
        <v>新松戸・北小金</v>
      </c>
      <c r="E220" s="16" t="str">
        <f>部数情報!F2573</f>
        <v>八ヶ崎</v>
      </c>
      <c r="F220" s="16" t="str">
        <f>部数情報!A2573</f>
        <v>064138</v>
      </c>
      <c r="G220" s="16" t="str">
        <f>部数情報!G2573</f>
        <v>八ヶ崎5A</v>
      </c>
      <c r="H220" s="16" t="str">
        <f>部数情報!H2573</f>
        <v>松戸</v>
      </c>
      <c r="I220" s="16" t="str">
        <f>部数情報!I2573</f>
        <v>松戸市</v>
      </c>
      <c r="J220" s="189">
        <f>IFERROR(IF($I$7="併配",VLOOKUP($F220,部数情報!A:K,11,0),IF($I$7="併配&amp;選挙",VLOOKUP($F220,部数情報!A:L,12,0),IF($I$7="選挙",VLOOKUP($F220,部数情報!A:M,13,0),VLOOKUP($F220,部数情報!A:J,10,0)))),"")</f>
        <v>385</v>
      </c>
      <c r="K220" s="187" t="s">
        <v>9272</v>
      </c>
      <c r="L220" s="205" t="s">
        <v>9273</v>
      </c>
      <c r="M220" s="206"/>
      <c r="S220">
        <f>エリア一覧!J220-VLOOKUP(エリア一覧!F220,部数情報!A:Q,17,0)</f>
        <v>0</v>
      </c>
      <c r="V220">
        <f t="shared" si="3"/>
        <v>385</v>
      </c>
      <c r="W220">
        <f>IFERROR(VLOOKUP($F220,部数情報!A:J,10,0),0)</f>
        <v>385</v>
      </c>
    </row>
    <row r="221" spans="2:23">
      <c r="B221" s="15">
        <f>部数情報!C2574</f>
        <v>2573</v>
      </c>
      <c r="C221" s="16">
        <f>部数情報!B2574</f>
        <v>37</v>
      </c>
      <c r="D221" s="16" t="str">
        <f>部数情報!E2574</f>
        <v>新松戸・北小金</v>
      </c>
      <c r="E221" s="16" t="str">
        <f>部数情報!F2574</f>
        <v>八ヶ崎</v>
      </c>
      <c r="F221" s="16" t="str">
        <f>部数情報!A2574</f>
        <v>064171</v>
      </c>
      <c r="G221" s="16" t="str">
        <f>部数情報!G2574</f>
        <v>八ヶ崎5B</v>
      </c>
      <c r="H221" s="16" t="str">
        <f>部数情報!H2574</f>
        <v>松戸</v>
      </c>
      <c r="I221" s="16" t="str">
        <f>部数情報!I2574</f>
        <v>松戸市</v>
      </c>
      <c r="J221" s="189">
        <f>IFERROR(IF($I$7="併配",VLOOKUP($F221,部数情報!A:K,11,0),IF($I$7="併配&amp;選挙",VLOOKUP($F221,部数情報!A:L,12,0),IF($I$7="選挙",VLOOKUP($F221,部数情報!A:M,13,0),VLOOKUP($F221,部数情報!A:J,10,0)))),"")</f>
        <v>370</v>
      </c>
      <c r="K221" s="187" t="s">
        <v>9272</v>
      </c>
      <c r="L221" s="205" t="s">
        <v>9273</v>
      </c>
      <c r="M221" s="206"/>
      <c r="S221">
        <f>エリア一覧!J221-VLOOKUP(エリア一覧!F221,部数情報!A:Q,17,0)</f>
        <v>0</v>
      </c>
      <c r="V221">
        <f t="shared" si="3"/>
        <v>370</v>
      </c>
      <c r="W221">
        <f>IFERROR(VLOOKUP($F221,部数情報!A:J,10,0),0)</f>
        <v>370</v>
      </c>
    </row>
    <row r="222" spans="2:23">
      <c r="B222" s="15">
        <f>部数情報!C2575</f>
        <v>2574</v>
      </c>
      <c r="C222" s="16">
        <f>部数情報!B2575</f>
        <v>37</v>
      </c>
      <c r="D222" s="16" t="str">
        <f>部数情報!E2575</f>
        <v>新松戸・北小金</v>
      </c>
      <c r="E222" s="16" t="str">
        <f>部数情報!F2575</f>
        <v>八ヶ崎</v>
      </c>
      <c r="F222" s="16" t="str">
        <f>部数情報!A2575</f>
        <v>064139</v>
      </c>
      <c r="G222" s="16" t="str">
        <f>部数情報!G2575</f>
        <v>八ヶ崎6　八ヶ崎小学校</v>
      </c>
      <c r="H222" s="16" t="str">
        <f>部数情報!H2575</f>
        <v>松戸</v>
      </c>
      <c r="I222" s="16" t="str">
        <f>部数情報!I2575</f>
        <v>松戸市</v>
      </c>
      <c r="J222" s="189">
        <f>IFERROR(IF($I$7="併配",VLOOKUP($F222,部数情報!A:K,11,0),IF($I$7="併配&amp;選挙",VLOOKUP($F222,部数情報!A:L,12,0),IF($I$7="選挙",VLOOKUP($F222,部数情報!A:M,13,0),VLOOKUP($F222,部数情報!A:J,10,0)))),"")</f>
        <v>385</v>
      </c>
      <c r="K222" s="187" t="s">
        <v>9272</v>
      </c>
      <c r="L222" s="205" t="s">
        <v>9273</v>
      </c>
      <c r="M222" s="206"/>
      <c r="S222">
        <f>エリア一覧!J222-VLOOKUP(エリア一覧!F222,部数情報!A:Q,17,0)</f>
        <v>0</v>
      </c>
      <c r="V222">
        <f t="shared" si="3"/>
        <v>385</v>
      </c>
      <c r="W222">
        <f>IFERROR(VLOOKUP($F222,部数情報!A:J,10,0),0)</f>
        <v>385</v>
      </c>
    </row>
    <row r="223" spans="2:23">
      <c r="B223" s="15">
        <f>部数情報!C2576</f>
        <v>2575</v>
      </c>
      <c r="C223" s="16">
        <f>部数情報!B2576</f>
        <v>37</v>
      </c>
      <c r="D223" s="16" t="str">
        <f>部数情報!E2576</f>
        <v>新松戸・北小金</v>
      </c>
      <c r="E223" s="16" t="str">
        <f>部数情報!F2576</f>
        <v>八ヶ崎</v>
      </c>
      <c r="F223" s="16" t="str">
        <f>部数情報!A2576</f>
        <v>064140</v>
      </c>
      <c r="G223" s="16" t="str">
        <f>部数情報!G2576</f>
        <v>八ヶ崎6</v>
      </c>
      <c r="H223" s="16" t="str">
        <f>部数情報!H2576</f>
        <v>松戸</v>
      </c>
      <c r="I223" s="16" t="str">
        <f>部数情報!I2576</f>
        <v>松戸市</v>
      </c>
      <c r="J223" s="189">
        <f>IFERROR(IF($I$7="併配",VLOOKUP($F223,部数情報!A:K,11,0),IF($I$7="併配&amp;選挙",VLOOKUP($F223,部数情報!A:L,12,0),IF($I$7="選挙",VLOOKUP($F223,部数情報!A:M,13,0),VLOOKUP($F223,部数情報!A:J,10,0)))),"")</f>
        <v>485</v>
      </c>
      <c r="K223" s="187" t="s">
        <v>9272</v>
      </c>
      <c r="L223" s="205" t="s">
        <v>9273</v>
      </c>
      <c r="M223" s="206"/>
      <c r="S223">
        <f>エリア一覧!J223-VLOOKUP(エリア一覧!F223,部数情報!A:Q,17,0)</f>
        <v>0</v>
      </c>
      <c r="V223">
        <f t="shared" si="3"/>
        <v>485</v>
      </c>
      <c r="W223">
        <f>IFERROR(VLOOKUP($F223,部数情報!A:J,10,0),0)</f>
        <v>485</v>
      </c>
    </row>
    <row r="224" spans="2:23">
      <c r="B224" s="15">
        <f>部数情報!C2577</f>
        <v>2576</v>
      </c>
      <c r="C224" s="16">
        <f>部数情報!B2577</f>
        <v>37</v>
      </c>
      <c r="D224" s="16" t="str">
        <f>部数情報!E2577</f>
        <v>新松戸・北小金</v>
      </c>
      <c r="E224" s="16" t="str">
        <f>部数情報!F2577</f>
        <v>八ヶ崎</v>
      </c>
      <c r="F224" s="16" t="str">
        <f>部数情報!A2577</f>
        <v>064175</v>
      </c>
      <c r="G224" s="16" t="str">
        <f>部数情報!G2577</f>
        <v>八ヶ崎6・7</v>
      </c>
      <c r="H224" s="16" t="str">
        <f>部数情報!H2577</f>
        <v>松戸</v>
      </c>
      <c r="I224" s="16" t="str">
        <f>部数情報!I2577</f>
        <v>松戸市</v>
      </c>
      <c r="J224" s="189">
        <f>IFERROR(IF($I$7="併配",VLOOKUP($F224,部数情報!A:K,11,0),IF($I$7="併配&amp;選挙",VLOOKUP($F224,部数情報!A:L,12,0),IF($I$7="選挙",VLOOKUP($F224,部数情報!A:M,13,0),VLOOKUP($F224,部数情報!A:J,10,0)))),"")</f>
        <v>460</v>
      </c>
      <c r="K224" s="187" t="s">
        <v>9272</v>
      </c>
      <c r="L224" s="205" t="s">
        <v>9273</v>
      </c>
      <c r="M224" s="206"/>
      <c r="S224">
        <f>エリア一覧!J224-VLOOKUP(エリア一覧!F224,部数情報!A:Q,17,0)</f>
        <v>0</v>
      </c>
      <c r="V224">
        <f t="shared" si="3"/>
        <v>460</v>
      </c>
      <c r="W224">
        <f>IFERROR(VLOOKUP($F224,部数情報!A:J,10,0),0)</f>
        <v>460</v>
      </c>
    </row>
    <row r="225" spans="2:23">
      <c r="B225" s="15">
        <f>部数情報!C2578</f>
        <v>2577</v>
      </c>
      <c r="C225" s="16">
        <f>部数情報!B2578</f>
        <v>37</v>
      </c>
      <c r="D225" s="16" t="str">
        <f>部数情報!E2578</f>
        <v>新松戸・北小金</v>
      </c>
      <c r="E225" s="16" t="str">
        <f>部数情報!F2578</f>
        <v>八ヶ崎</v>
      </c>
      <c r="F225" s="16" t="str">
        <f>部数情報!A2578</f>
        <v>064141</v>
      </c>
      <c r="G225" s="16" t="str">
        <f>部数情報!G2578</f>
        <v>八ヶ崎7</v>
      </c>
      <c r="H225" s="16" t="str">
        <f>部数情報!H2578</f>
        <v>松戸</v>
      </c>
      <c r="I225" s="16" t="str">
        <f>部数情報!I2578</f>
        <v>松戸市</v>
      </c>
      <c r="J225" s="189">
        <f>IFERROR(IF($I$7="併配",VLOOKUP($F225,部数情報!A:K,11,0),IF($I$7="併配&amp;選挙",VLOOKUP($F225,部数情報!A:L,12,0),IF($I$7="選挙",VLOOKUP($F225,部数情報!A:M,13,0),VLOOKUP($F225,部数情報!A:J,10,0)))),"")</f>
        <v>610</v>
      </c>
      <c r="K225" s="187" t="s">
        <v>9272</v>
      </c>
      <c r="L225" s="205" t="s">
        <v>9273</v>
      </c>
      <c r="M225" s="206"/>
      <c r="S225">
        <f>エリア一覧!J225-VLOOKUP(エリア一覧!F225,部数情報!A:Q,17,0)</f>
        <v>0</v>
      </c>
      <c r="V225">
        <f t="shared" si="3"/>
        <v>610</v>
      </c>
      <c r="W225">
        <f>IFERROR(VLOOKUP($F225,部数情報!A:J,10,0),0)</f>
        <v>610</v>
      </c>
    </row>
    <row r="226" spans="2:23">
      <c r="B226" s="15">
        <f>部数情報!C2579</f>
        <v>2578</v>
      </c>
      <c r="C226" s="16">
        <f>部数情報!B2579</f>
        <v>37</v>
      </c>
      <c r="D226" s="16" t="str">
        <f>部数情報!E2579</f>
        <v>新松戸・北小金</v>
      </c>
      <c r="E226" s="16" t="str">
        <f>部数情報!F2579</f>
        <v>八ヶ崎</v>
      </c>
      <c r="F226" s="16" t="str">
        <f>部数情報!A2579</f>
        <v>064142</v>
      </c>
      <c r="G226" s="16" t="str">
        <f>部数情報!G2579</f>
        <v>八ヶ崎8</v>
      </c>
      <c r="H226" s="16" t="str">
        <f>部数情報!H2579</f>
        <v>松戸</v>
      </c>
      <c r="I226" s="16" t="str">
        <f>部数情報!I2579</f>
        <v>松戸市</v>
      </c>
      <c r="J226" s="189">
        <f>IFERROR(IF($I$7="併配",VLOOKUP($F226,部数情報!A:K,11,0),IF($I$7="併配&amp;選挙",VLOOKUP($F226,部数情報!A:L,12,0),IF($I$7="選挙",VLOOKUP($F226,部数情報!A:M,13,0),VLOOKUP($F226,部数情報!A:J,10,0)))),"")</f>
        <v>660</v>
      </c>
      <c r="K226" s="187" t="s">
        <v>9272</v>
      </c>
      <c r="L226" s="205" t="s">
        <v>9273</v>
      </c>
      <c r="M226" s="206"/>
      <c r="S226">
        <f>エリア一覧!J226-VLOOKUP(エリア一覧!F226,部数情報!A:Q,17,0)</f>
        <v>0</v>
      </c>
      <c r="V226">
        <f t="shared" si="3"/>
        <v>660</v>
      </c>
      <c r="W226">
        <f>IFERROR(VLOOKUP($F226,部数情報!A:J,10,0),0)</f>
        <v>660</v>
      </c>
    </row>
    <row r="227" spans="2:23">
      <c r="B227" s="15">
        <f>部数情報!C2580</f>
        <v>2579</v>
      </c>
      <c r="C227" s="16">
        <f>部数情報!B2580</f>
        <v>37</v>
      </c>
      <c r="D227" s="16" t="str">
        <f>部数情報!E2580</f>
        <v>新松戸・北小金</v>
      </c>
      <c r="E227" s="16" t="str">
        <f>部数情報!F2580</f>
        <v>八ヶ崎</v>
      </c>
      <c r="F227" s="16" t="str">
        <f>部数情報!A2580</f>
        <v>064143</v>
      </c>
      <c r="G227" s="16" t="str">
        <f>部数情報!G2580</f>
        <v>八ヶ崎　緑町</v>
      </c>
      <c r="H227" s="16" t="str">
        <f>部数情報!H2580</f>
        <v>松戸</v>
      </c>
      <c r="I227" s="16" t="str">
        <f>部数情報!I2580</f>
        <v>松戸市</v>
      </c>
      <c r="J227" s="189">
        <f>IFERROR(IF($I$7="併配",VLOOKUP($F227,部数情報!A:K,11,0),IF($I$7="併配&amp;選挙",VLOOKUP($F227,部数情報!A:L,12,0),IF($I$7="選挙",VLOOKUP($F227,部数情報!A:M,13,0),VLOOKUP($F227,部数情報!A:J,10,0)))),"")</f>
        <v>475</v>
      </c>
      <c r="K227" s="187" t="s">
        <v>9272</v>
      </c>
      <c r="L227" s="205" t="s">
        <v>9273</v>
      </c>
      <c r="M227" s="206"/>
      <c r="S227">
        <f>エリア一覧!J227-VLOOKUP(エリア一覧!F227,部数情報!A:Q,17,0)</f>
        <v>0</v>
      </c>
      <c r="V227">
        <f t="shared" si="3"/>
        <v>475</v>
      </c>
      <c r="W227">
        <f>IFERROR(VLOOKUP($F227,部数情報!A:J,10,0),0)</f>
        <v>475</v>
      </c>
    </row>
    <row r="228" spans="2:23">
      <c r="B228" s="15">
        <f>部数情報!C2581</f>
        <v>2580</v>
      </c>
      <c r="C228" s="16">
        <f>部数情報!B2581</f>
        <v>37</v>
      </c>
      <c r="D228" s="16" t="str">
        <f>部数情報!E2581</f>
        <v>新松戸・北小金</v>
      </c>
      <c r="E228" s="16" t="str">
        <f>部数情報!F2581</f>
        <v>二ツ木</v>
      </c>
      <c r="F228" s="16" t="str">
        <f>部数情報!A2581</f>
        <v>064144</v>
      </c>
      <c r="G228" s="16" t="str">
        <f>部数情報!G2581</f>
        <v>三ヶ月島谷台公園</v>
      </c>
      <c r="H228" s="16" t="str">
        <f>部数情報!H2581</f>
        <v>松戸</v>
      </c>
      <c r="I228" s="16" t="str">
        <f>部数情報!I2581</f>
        <v>松戸市</v>
      </c>
      <c r="J228" s="189">
        <f>IFERROR(IF($I$7="併配",VLOOKUP($F228,部数情報!A:K,11,0),IF($I$7="併配&amp;選挙",VLOOKUP($F228,部数情報!A:L,12,0),IF($I$7="選挙",VLOOKUP($F228,部数情報!A:M,13,0),VLOOKUP($F228,部数情報!A:J,10,0)))),"")</f>
        <v>495</v>
      </c>
      <c r="K228" s="187" t="s">
        <v>9272</v>
      </c>
      <c r="L228" s="205" t="s">
        <v>9273</v>
      </c>
      <c r="M228" s="206"/>
      <c r="S228">
        <f>エリア一覧!J228-VLOOKUP(エリア一覧!F228,部数情報!A:Q,17,0)</f>
        <v>0</v>
      </c>
      <c r="V228">
        <f t="shared" si="3"/>
        <v>495</v>
      </c>
      <c r="W228">
        <f>IFERROR(VLOOKUP($F228,部数情報!A:J,10,0),0)</f>
        <v>495</v>
      </c>
    </row>
    <row r="229" spans="2:23">
      <c r="B229" s="15">
        <f>部数情報!C2582</f>
        <v>2581</v>
      </c>
      <c r="C229" s="16">
        <f>部数情報!B2582</f>
        <v>37</v>
      </c>
      <c r="D229" s="16" t="str">
        <f>部数情報!E2582</f>
        <v>新松戸・北小金</v>
      </c>
      <c r="E229" s="16" t="str">
        <f>部数情報!F2582</f>
        <v>二ツ木</v>
      </c>
      <c r="F229" s="16" t="str">
        <f>部数情報!A2582</f>
        <v>064172</v>
      </c>
      <c r="G229" s="16" t="str">
        <f>部数情報!G2582</f>
        <v>三ヶ月</v>
      </c>
      <c r="H229" s="16" t="str">
        <f>部数情報!H2582</f>
        <v>松戸</v>
      </c>
      <c r="I229" s="16" t="str">
        <f>部数情報!I2582</f>
        <v>松戸市</v>
      </c>
      <c r="J229" s="189">
        <f>IFERROR(IF($I$7="併配",VLOOKUP($F229,部数情報!A:K,11,0),IF($I$7="併配&amp;選挙",VLOOKUP($F229,部数情報!A:L,12,0),IF($I$7="選挙",VLOOKUP($F229,部数情報!A:M,13,0),VLOOKUP($F229,部数情報!A:J,10,0)))),"")</f>
        <v>580</v>
      </c>
      <c r="K229" s="187" t="s">
        <v>9272</v>
      </c>
      <c r="L229" s="205" t="s">
        <v>9273</v>
      </c>
      <c r="M229" s="206"/>
      <c r="S229">
        <f>エリア一覧!J229-VLOOKUP(エリア一覧!F229,部数情報!A:Q,17,0)</f>
        <v>0</v>
      </c>
      <c r="V229">
        <f t="shared" si="3"/>
        <v>580</v>
      </c>
      <c r="W229">
        <f>IFERROR(VLOOKUP($F229,部数情報!A:J,10,0),0)</f>
        <v>580</v>
      </c>
    </row>
    <row r="230" spans="2:23">
      <c r="B230" s="15">
        <f>部数情報!C2583</f>
        <v>2582</v>
      </c>
      <c r="C230" s="16">
        <f>部数情報!B2583</f>
        <v>37</v>
      </c>
      <c r="D230" s="16" t="str">
        <f>部数情報!E2583</f>
        <v>新松戸・北小金</v>
      </c>
      <c r="E230" s="16" t="str">
        <f>部数情報!F2583</f>
        <v>二ツ木</v>
      </c>
      <c r="F230" s="16" t="str">
        <f>部数情報!A2583</f>
        <v>064145</v>
      </c>
      <c r="G230" s="16" t="str">
        <f>部数情報!G2583</f>
        <v>二ツ木　幸谷小学校</v>
      </c>
      <c r="H230" s="16" t="str">
        <f>部数情報!H2583</f>
        <v>松戸</v>
      </c>
      <c r="I230" s="16" t="str">
        <f>部数情報!I2583</f>
        <v>松戸市</v>
      </c>
      <c r="J230" s="189">
        <f>IFERROR(IF($I$7="併配",VLOOKUP($F230,部数情報!A:K,11,0),IF($I$7="併配&amp;選挙",VLOOKUP($F230,部数情報!A:L,12,0),IF($I$7="選挙",VLOOKUP($F230,部数情報!A:M,13,0),VLOOKUP($F230,部数情報!A:J,10,0)))),"")</f>
        <v>345</v>
      </c>
      <c r="K230" s="187" t="s">
        <v>9272</v>
      </c>
      <c r="L230" s="205" t="s">
        <v>9273</v>
      </c>
      <c r="M230" s="206"/>
      <c r="S230">
        <f>エリア一覧!J230-VLOOKUP(エリア一覧!F230,部数情報!A:Q,17,0)</f>
        <v>0</v>
      </c>
      <c r="V230">
        <f t="shared" si="3"/>
        <v>345</v>
      </c>
      <c r="W230">
        <f>IFERROR(VLOOKUP($F230,部数情報!A:J,10,0),0)</f>
        <v>345</v>
      </c>
    </row>
    <row r="231" spans="2:23">
      <c r="B231" s="15">
        <f>部数情報!C2584</f>
        <v>2583</v>
      </c>
      <c r="C231" s="16">
        <f>部数情報!B2584</f>
        <v>37</v>
      </c>
      <c r="D231" s="16" t="str">
        <f>部数情報!E2584</f>
        <v>新松戸・北小金</v>
      </c>
      <c r="E231" s="16" t="str">
        <f>部数情報!F2584</f>
        <v>二ツ木</v>
      </c>
      <c r="F231" s="16" t="str">
        <f>部数情報!A2584</f>
        <v>064146</v>
      </c>
      <c r="G231" s="16" t="str">
        <f>部数情報!G2584</f>
        <v>二ツ木ニ三ヶ丘幼稚園</v>
      </c>
      <c r="H231" s="16" t="str">
        <f>部数情報!H2584</f>
        <v>松戸</v>
      </c>
      <c r="I231" s="16" t="str">
        <f>部数情報!I2584</f>
        <v>松戸市</v>
      </c>
      <c r="J231" s="189">
        <f>IFERROR(IF($I$7="併配",VLOOKUP($F231,部数情報!A:K,11,0),IF($I$7="併配&amp;選挙",VLOOKUP($F231,部数情報!A:L,12,0),IF($I$7="選挙",VLOOKUP($F231,部数情報!A:M,13,0),VLOOKUP($F231,部数情報!A:J,10,0)))),"")</f>
        <v>420</v>
      </c>
      <c r="K231" s="187" t="s">
        <v>9272</v>
      </c>
      <c r="L231" s="205" t="s">
        <v>9273</v>
      </c>
      <c r="M231" s="206"/>
      <c r="S231">
        <f>エリア一覧!J231-VLOOKUP(エリア一覧!F231,部数情報!A:Q,17,0)</f>
        <v>0</v>
      </c>
      <c r="V231">
        <f t="shared" si="3"/>
        <v>420</v>
      </c>
      <c r="W231">
        <f>IFERROR(VLOOKUP($F231,部数情報!A:J,10,0),0)</f>
        <v>420</v>
      </c>
    </row>
    <row r="232" spans="2:23">
      <c r="B232" s="15">
        <f>部数情報!C2585</f>
        <v>2584</v>
      </c>
      <c r="C232" s="16">
        <f>部数情報!B2585</f>
        <v>37</v>
      </c>
      <c r="D232" s="16" t="str">
        <f>部数情報!E2585</f>
        <v>新松戸・北小金</v>
      </c>
      <c r="E232" s="16" t="str">
        <f>部数情報!F2585</f>
        <v>二ツ木</v>
      </c>
      <c r="F232" s="16" t="str">
        <f>部数情報!A2585</f>
        <v>064147</v>
      </c>
      <c r="G232" s="16" t="str">
        <f>部数情報!G2585</f>
        <v>二ツ木　二葉町</v>
      </c>
      <c r="H232" s="16" t="str">
        <f>部数情報!H2585</f>
        <v>松戸</v>
      </c>
      <c r="I232" s="16" t="str">
        <f>部数情報!I2585</f>
        <v>松戸市</v>
      </c>
      <c r="J232" s="189">
        <f>IFERROR(IF($I$7="併配",VLOOKUP($F232,部数情報!A:K,11,0),IF($I$7="併配&amp;選挙",VLOOKUP($F232,部数情報!A:L,12,0),IF($I$7="選挙",VLOOKUP($F232,部数情報!A:M,13,0),VLOOKUP($F232,部数情報!A:J,10,0)))),"")</f>
        <v>505</v>
      </c>
      <c r="K232" s="187" t="s">
        <v>9272</v>
      </c>
      <c r="L232" s="205" t="s">
        <v>9273</v>
      </c>
      <c r="M232" s="206"/>
      <c r="S232">
        <f>エリア一覧!J232-VLOOKUP(エリア一覧!F232,部数情報!A:Q,17,0)</f>
        <v>0</v>
      </c>
      <c r="V232">
        <f t="shared" si="3"/>
        <v>505</v>
      </c>
      <c r="W232">
        <f>IFERROR(VLOOKUP($F232,部数情報!A:J,10,0),0)</f>
        <v>505</v>
      </c>
    </row>
    <row r="233" spans="2:23">
      <c r="B233" s="15">
        <f>部数情報!C2586</f>
        <v>2585</v>
      </c>
      <c r="C233" s="16">
        <f>部数情報!B2586</f>
        <v>37</v>
      </c>
      <c r="D233" s="16" t="str">
        <f>部数情報!E2586</f>
        <v>新松戸・北小金</v>
      </c>
      <c r="E233" s="16" t="str">
        <f>部数情報!F2586</f>
        <v>馬橋</v>
      </c>
      <c r="F233" s="16" t="str">
        <f>部数情報!A2586</f>
        <v>064148</v>
      </c>
      <c r="G233" s="16" t="str">
        <f>部数情報!G2586</f>
        <v>馬橋第三中学校</v>
      </c>
      <c r="H233" s="16" t="str">
        <f>部数情報!H2586</f>
        <v>松戸</v>
      </c>
      <c r="I233" s="16" t="str">
        <f>部数情報!I2586</f>
        <v>松戸市</v>
      </c>
      <c r="J233" s="189">
        <f>IFERROR(IF($I$7="併配",VLOOKUP($F233,部数情報!A:K,11,0),IF($I$7="併配&amp;選挙",VLOOKUP($F233,部数情報!A:L,12,0),IF($I$7="選挙",VLOOKUP($F233,部数情報!A:M,13,0),VLOOKUP($F233,部数情報!A:J,10,0)))),"")</f>
        <v>835</v>
      </c>
      <c r="K233" s="187" t="s">
        <v>9272</v>
      </c>
      <c r="L233" s="205" t="s">
        <v>9273</v>
      </c>
      <c r="M233" s="206"/>
      <c r="S233">
        <f>エリア一覧!J233-VLOOKUP(エリア一覧!F233,部数情報!A:Q,17,0)</f>
        <v>0</v>
      </c>
      <c r="V233">
        <f t="shared" si="3"/>
        <v>835</v>
      </c>
      <c r="W233">
        <f>IFERROR(VLOOKUP($F233,部数情報!A:J,10,0),0)</f>
        <v>835</v>
      </c>
    </row>
    <row r="234" spans="2:23">
      <c r="B234" s="15">
        <f>部数情報!C2587</f>
        <v>2586</v>
      </c>
      <c r="C234" s="16">
        <f>部数情報!B2587</f>
        <v>37</v>
      </c>
      <c r="D234" s="16" t="str">
        <f>部数情報!E2587</f>
        <v>新松戸・北小金</v>
      </c>
      <c r="E234" s="16" t="str">
        <f>部数情報!F2587</f>
        <v>馬橋</v>
      </c>
      <c r="F234" s="16" t="str">
        <f>部数情報!A2587</f>
        <v>064149</v>
      </c>
      <c r="G234" s="16" t="str">
        <f>部数情報!G2587</f>
        <v>馬橋　保育園</v>
      </c>
      <c r="H234" s="16" t="str">
        <f>部数情報!H2587</f>
        <v>松戸</v>
      </c>
      <c r="I234" s="16" t="str">
        <f>部数情報!I2587</f>
        <v>松戸市</v>
      </c>
      <c r="J234" s="189">
        <f>IFERROR(IF($I$7="併配",VLOOKUP($F234,部数情報!A:K,11,0),IF($I$7="併配&amp;選挙",VLOOKUP($F234,部数情報!A:L,12,0),IF($I$7="選挙",VLOOKUP($F234,部数情報!A:M,13,0),VLOOKUP($F234,部数情報!A:J,10,0)))),"")</f>
        <v>890</v>
      </c>
      <c r="K234" s="187" t="s">
        <v>9272</v>
      </c>
      <c r="L234" s="205" t="s">
        <v>9273</v>
      </c>
      <c r="M234" s="206"/>
      <c r="S234">
        <f>エリア一覧!J234-VLOOKUP(エリア一覧!F234,部数情報!A:Q,17,0)</f>
        <v>0</v>
      </c>
      <c r="V234">
        <f t="shared" si="3"/>
        <v>890</v>
      </c>
      <c r="W234">
        <f>IFERROR(VLOOKUP($F234,部数情報!A:J,10,0),0)</f>
        <v>890</v>
      </c>
    </row>
    <row r="235" spans="2:23">
      <c r="B235" s="15">
        <f>部数情報!C2588</f>
        <v>2587</v>
      </c>
      <c r="C235" s="16">
        <f>部数情報!B2588</f>
        <v>37</v>
      </c>
      <c r="D235" s="16" t="str">
        <f>部数情報!E2588</f>
        <v>新松戸・北小金</v>
      </c>
      <c r="E235" s="16" t="str">
        <f>部数情報!F2588</f>
        <v>馬橋</v>
      </c>
      <c r="F235" s="16" t="str">
        <f>部数情報!A2588</f>
        <v>064150</v>
      </c>
      <c r="G235" s="16" t="str">
        <f>部数情報!G2588</f>
        <v>馬橋　萬満寺</v>
      </c>
      <c r="H235" s="16" t="str">
        <f>部数情報!H2588</f>
        <v>松戸</v>
      </c>
      <c r="I235" s="16" t="str">
        <f>部数情報!I2588</f>
        <v>松戸市</v>
      </c>
      <c r="J235" s="189">
        <f>IFERROR(IF($I$7="併配",VLOOKUP($F235,部数情報!A:K,11,0),IF($I$7="併配&amp;選挙",VLOOKUP($F235,部数情報!A:L,12,0),IF($I$7="選挙",VLOOKUP($F235,部数情報!A:M,13,0),VLOOKUP($F235,部数情報!A:J,10,0)))),"")</f>
        <v>685</v>
      </c>
      <c r="K235" s="187" t="s">
        <v>9272</v>
      </c>
      <c r="L235" s="205" t="s">
        <v>9273</v>
      </c>
      <c r="M235" s="206"/>
      <c r="S235">
        <f>エリア一覧!J235-VLOOKUP(エリア一覧!F235,部数情報!A:Q,17,0)</f>
        <v>0</v>
      </c>
      <c r="V235">
        <f t="shared" si="3"/>
        <v>685</v>
      </c>
      <c r="W235">
        <f>IFERROR(VLOOKUP($F235,部数情報!A:J,10,0),0)</f>
        <v>685</v>
      </c>
    </row>
    <row r="236" spans="2:23">
      <c r="B236" s="15">
        <f>部数情報!C2590</f>
        <v>2589</v>
      </c>
      <c r="C236" s="16">
        <f>部数情報!B2590</f>
        <v>37</v>
      </c>
      <c r="D236" s="16" t="str">
        <f>部数情報!E2590</f>
        <v>新松戸・北小金</v>
      </c>
      <c r="E236" s="16" t="str">
        <f>部数情報!F2590</f>
        <v>北小金</v>
      </c>
      <c r="F236" s="16" t="str">
        <f>部数情報!A2590</f>
        <v>064155</v>
      </c>
      <c r="G236" s="16" t="str">
        <f>部数情報!G2590</f>
        <v>東平賀Ｂ</v>
      </c>
      <c r="H236" s="16" t="str">
        <f>部数情報!H2590</f>
        <v>松戸</v>
      </c>
      <c r="I236" s="16" t="str">
        <f>部数情報!I2590</f>
        <v>松戸市</v>
      </c>
      <c r="J236" s="189">
        <f>IFERROR(IF($I$7="併配",VLOOKUP($F236,部数情報!A:K,11,0),IF($I$7="併配&amp;選挙",VLOOKUP($F236,部数情報!A:L,12,0),IF($I$7="選挙",VLOOKUP($F236,部数情報!A:M,13,0),VLOOKUP($F236,部数情報!A:J,10,0)))),"")</f>
        <v>610</v>
      </c>
      <c r="K236" s="187" t="s">
        <v>9272</v>
      </c>
      <c r="L236" s="205" t="s">
        <v>9273</v>
      </c>
      <c r="M236" s="206"/>
      <c r="S236">
        <f>エリア一覧!J236-VLOOKUP(エリア一覧!F236,部数情報!A:Q,17,0)</f>
        <v>0</v>
      </c>
      <c r="V236">
        <f t="shared" si="3"/>
        <v>610</v>
      </c>
      <c r="W236">
        <f>IFERROR(VLOOKUP($F236,部数情報!A:J,10,0),0)</f>
        <v>610</v>
      </c>
    </row>
    <row r="237" spans="2:23">
      <c r="B237" s="15">
        <f>部数情報!C2591</f>
        <v>2590</v>
      </c>
      <c r="C237" s="16">
        <f>部数情報!B2591</f>
        <v>37</v>
      </c>
      <c r="D237" s="16" t="str">
        <f>部数情報!E2591</f>
        <v>新松戸・北小金</v>
      </c>
      <c r="E237" s="16" t="str">
        <f>部数情報!F2591</f>
        <v>北小金</v>
      </c>
      <c r="F237" s="16" t="str">
        <f>部数情報!A2591</f>
        <v>064156</v>
      </c>
      <c r="G237" s="16" t="str">
        <f>部数情報!G2591</f>
        <v>北小金駅前Ａ</v>
      </c>
      <c r="H237" s="16" t="str">
        <f>部数情報!H2591</f>
        <v>松戸</v>
      </c>
      <c r="I237" s="16" t="str">
        <f>部数情報!I2591</f>
        <v>松戸市</v>
      </c>
      <c r="J237" s="189">
        <f>IFERROR(IF($I$7="併配",VLOOKUP($F237,部数情報!A:K,11,0),IF($I$7="併配&amp;選挙",VLOOKUP($F237,部数情報!A:L,12,0),IF($I$7="選挙",VLOOKUP($F237,部数情報!A:M,13,0),VLOOKUP($F237,部数情報!A:J,10,0)))),"")</f>
        <v>400</v>
      </c>
      <c r="K237" s="187" t="s">
        <v>9272</v>
      </c>
      <c r="L237" s="205" t="s">
        <v>9273</v>
      </c>
      <c r="M237" s="206"/>
      <c r="S237">
        <f>エリア一覧!J237-VLOOKUP(エリア一覧!F237,部数情報!A:Q,17,0)</f>
        <v>0</v>
      </c>
      <c r="V237">
        <f t="shared" si="3"/>
        <v>400</v>
      </c>
      <c r="W237">
        <f>IFERROR(VLOOKUP($F237,部数情報!A:J,10,0),0)</f>
        <v>400</v>
      </c>
    </row>
    <row r="238" spans="2:23">
      <c r="B238" s="15">
        <f>部数情報!C2592</f>
        <v>2591</v>
      </c>
      <c r="C238" s="16">
        <f>部数情報!B2592</f>
        <v>37</v>
      </c>
      <c r="D238" s="16" t="str">
        <f>部数情報!E2592</f>
        <v>新松戸・北小金</v>
      </c>
      <c r="E238" s="16" t="str">
        <f>部数情報!F2592</f>
        <v>北小金</v>
      </c>
      <c r="F238" s="16" t="str">
        <f>部数情報!A2592</f>
        <v>064157</v>
      </c>
      <c r="G238" s="16" t="str">
        <f>部数情報!G2592</f>
        <v>北小金駅前Ｂ</v>
      </c>
      <c r="H238" s="16" t="str">
        <f>部数情報!H2592</f>
        <v>松戸</v>
      </c>
      <c r="I238" s="16" t="str">
        <f>部数情報!I2592</f>
        <v>松戸市</v>
      </c>
      <c r="J238" s="189">
        <f>IFERROR(IF($I$7="併配",VLOOKUP($F238,部数情報!A:K,11,0),IF($I$7="併配&amp;選挙",VLOOKUP($F238,部数情報!A:L,12,0),IF($I$7="選挙",VLOOKUP($F238,部数情報!A:M,13,0),VLOOKUP($F238,部数情報!A:J,10,0)))),"")</f>
        <v>590</v>
      </c>
      <c r="K238" s="187" t="s">
        <v>9272</v>
      </c>
      <c r="L238" s="205" t="s">
        <v>9273</v>
      </c>
      <c r="M238" s="206"/>
      <c r="S238">
        <f>エリア一覧!J238-VLOOKUP(エリア一覧!F238,部数情報!A:Q,17,0)</f>
        <v>0</v>
      </c>
      <c r="V238">
        <f t="shared" si="3"/>
        <v>590</v>
      </c>
      <c r="W238">
        <f>IFERROR(VLOOKUP($F238,部数情報!A:J,10,0),0)</f>
        <v>590</v>
      </c>
    </row>
    <row r="239" spans="2:23">
      <c r="B239" s="15">
        <f>部数情報!C2593</f>
        <v>2592</v>
      </c>
      <c r="C239" s="16">
        <f>部数情報!B2593</f>
        <v>37</v>
      </c>
      <c r="D239" s="16" t="str">
        <f>部数情報!E2593</f>
        <v>新松戸・北小金</v>
      </c>
      <c r="E239" s="16" t="str">
        <f>部数情報!F2593</f>
        <v>北小金</v>
      </c>
      <c r="F239" s="16" t="str">
        <f>部数情報!A2593</f>
        <v>064159</v>
      </c>
      <c r="G239" s="16" t="str">
        <f>部数情報!G2593</f>
        <v>幸谷A・新松戸東</v>
      </c>
      <c r="H239" s="16" t="str">
        <f>部数情報!H2593</f>
        <v>松戸</v>
      </c>
      <c r="I239" s="16" t="str">
        <f>部数情報!I2593</f>
        <v>松戸市</v>
      </c>
      <c r="J239" s="189">
        <f>IFERROR(IF($I$7="併配",VLOOKUP($F239,部数情報!A:K,11,0),IF($I$7="併配&amp;選挙",VLOOKUP($F239,部数情報!A:L,12,0),IF($I$7="選挙",VLOOKUP($F239,部数情報!A:M,13,0),VLOOKUP($F239,部数情報!A:J,10,0)))),"")</f>
        <v>550</v>
      </c>
      <c r="K239" s="187" t="s">
        <v>9272</v>
      </c>
      <c r="L239" s="205" t="s">
        <v>9273</v>
      </c>
      <c r="M239" s="206"/>
      <c r="S239">
        <f>エリア一覧!J239-VLOOKUP(エリア一覧!F239,部数情報!A:Q,17,0)</f>
        <v>0</v>
      </c>
      <c r="V239">
        <f t="shared" si="3"/>
        <v>550</v>
      </c>
      <c r="W239">
        <f>IFERROR(VLOOKUP($F239,部数情報!A:J,10,0),0)</f>
        <v>550</v>
      </c>
    </row>
    <row r="240" spans="2:23">
      <c r="B240" s="15">
        <f>部数情報!C2594</f>
        <v>2593</v>
      </c>
      <c r="C240" s="16">
        <f>部数情報!B2594</f>
        <v>37</v>
      </c>
      <c r="D240" s="16" t="str">
        <f>部数情報!E2594</f>
        <v>新松戸・北小金</v>
      </c>
      <c r="E240" s="16" t="str">
        <f>部数情報!F2594</f>
        <v>北小金</v>
      </c>
      <c r="F240" s="16" t="str">
        <f>部数情報!A2594</f>
        <v>064160</v>
      </c>
      <c r="G240" s="16" t="str">
        <f>部数情報!G2594</f>
        <v>幸谷B</v>
      </c>
      <c r="H240" s="16" t="str">
        <f>部数情報!H2594</f>
        <v>松戸</v>
      </c>
      <c r="I240" s="16" t="str">
        <f>部数情報!I2594</f>
        <v>松戸市</v>
      </c>
      <c r="J240" s="189">
        <f>IFERROR(IF($I$7="併配",VLOOKUP($F240,部数情報!A:K,11,0),IF($I$7="併配&amp;選挙",VLOOKUP($F240,部数情報!A:L,12,0),IF($I$7="選挙",VLOOKUP($F240,部数情報!A:M,13,0),VLOOKUP($F240,部数情報!A:J,10,0)))),"")</f>
        <v>460</v>
      </c>
      <c r="K240" s="187" t="s">
        <v>9272</v>
      </c>
      <c r="L240" s="205" t="s">
        <v>9273</v>
      </c>
      <c r="M240" s="206"/>
      <c r="S240">
        <f>エリア一覧!J240-VLOOKUP(エリア一覧!F240,部数情報!A:Q,17,0)</f>
        <v>0</v>
      </c>
      <c r="V240">
        <f t="shared" si="3"/>
        <v>460</v>
      </c>
      <c r="W240">
        <f>IFERROR(VLOOKUP($F240,部数情報!A:J,10,0),0)</f>
        <v>460</v>
      </c>
    </row>
    <row r="241" spans="2:23">
      <c r="B241" s="15">
        <f>部数情報!C2595</f>
        <v>2594</v>
      </c>
      <c r="C241" s="16">
        <f>部数情報!B2595</f>
        <v>37</v>
      </c>
      <c r="D241" s="16" t="str">
        <f>部数情報!E2595</f>
        <v>新松戸・北小金</v>
      </c>
      <c r="E241" s="16" t="str">
        <f>部数情報!F2595</f>
        <v>北小金</v>
      </c>
      <c r="F241" s="16" t="str">
        <f>部数情報!A2595</f>
        <v>064158</v>
      </c>
      <c r="G241" s="16" t="str">
        <f>部数情報!G2595</f>
        <v>幸谷C</v>
      </c>
      <c r="H241" s="16" t="str">
        <f>部数情報!H2595</f>
        <v>松戸</v>
      </c>
      <c r="I241" s="16" t="str">
        <f>部数情報!I2595</f>
        <v>松戸市</v>
      </c>
      <c r="J241" s="189">
        <f>IFERROR(IF($I$7="併配",VLOOKUP($F241,部数情報!A:K,11,0),IF($I$7="併配&amp;選挙",VLOOKUP($F241,部数情報!A:L,12,0),IF($I$7="選挙",VLOOKUP($F241,部数情報!A:M,13,0),VLOOKUP($F241,部数情報!A:J,10,0)))),"")</f>
        <v>405</v>
      </c>
      <c r="K241" s="187" t="s">
        <v>9272</v>
      </c>
      <c r="L241" s="205" t="s">
        <v>9273</v>
      </c>
      <c r="M241" s="206"/>
      <c r="S241">
        <f>エリア一覧!J241-VLOOKUP(エリア一覧!F241,部数情報!A:Q,17,0)</f>
        <v>0</v>
      </c>
      <c r="V241">
        <f t="shared" si="3"/>
        <v>405</v>
      </c>
      <c r="W241">
        <f>IFERROR(VLOOKUP($F241,部数情報!A:J,10,0),0)</f>
        <v>405</v>
      </c>
    </row>
    <row r="242" spans="2:23">
      <c r="B242" s="15">
        <f>部数情報!C2596</f>
        <v>2595</v>
      </c>
      <c r="C242" s="16">
        <f>部数情報!B2596</f>
        <v>37</v>
      </c>
      <c r="D242" s="16" t="str">
        <f>部数情報!E2596</f>
        <v>新松戸・北小金</v>
      </c>
      <c r="E242" s="16" t="str">
        <f>部数情報!F2596</f>
        <v>北小金</v>
      </c>
      <c r="F242" s="16" t="str">
        <f>部数情報!A2596</f>
        <v>064161</v>
      </c>
      <c r="G242" s="16" t="str">
        <f>部数情報!G2596</f>
        <v>清志町1･幸谷</v>
      </c>
      <c r="H242" s="16" t="str">
        <f>部数情報!H2596</f>
        <v>松戸</v>
      </c>
      <c r="I242" s="16" t="str">
        <f>部数情報!I2596</f>
        <v>松戸市</v>
      </c>
      <c r="J242" s="189">
        <f>IFERROR(IF($I$7="併配",VLOOKUP($F242,部数情報!A:K,11,0),IF($I$7="併配&amp;選挙",VLOOKUP($F242,部数情報!A:L,12,0),IF($I$7="選挙",VLOOKUP($F242,部数情報!A:M,13,0),VLOOKUP($F242,部数情報!A:J,10,0)))),"")</f>
        <v>425</v>
      </c>
      <c r="K242" s="187" t="s">
        <v>9272</v>
      </c>
      <c r="L242" s="205" t="s">
        <v>9273</v>
      </c>
      <c r="M242" s="206"/>
      <c r="S242">
        <f>エリア一覧!J242-VLOOKUP(エリア一覧!F242,部数情報!A:Q,17,0)</f>
        <v>0</v>
      </c>
      <c r="V242">
        <f t="shared" si="3"/>
        <v>425</v>
      </c>
      <c r="W242">
        <f>IFERROR(VLOOKUP($F242,部数情報!A:J,10,0),0)</f>
        <v>425</v>
      </c>
    </row>
    <row r="243" spans="2:23">
      <c r="B243" s="15">
        <f>部数情報!C2597</f>
        <v>2596</v>
      </c>
      <c r="C243" s="16">
        <f>部数情報!B2597</f>
        <v>37</v>
      </c>
      <c r="D243" s="16" t="str">
        <f>部数情報!E2597</f>
        <v>新松戸・北小金</v>
      </c>
      <c r="E243" s="16" t="str">
        <f>部数情報!F2597</f>
        <v>北小金</v>
      </c>
      <c r="F243" s="16" t="str">
        <f>部数情報!A2597</f>
        <v>064162</v>
      </c>
      <c r="G243" s="16" t="str">
        <f>部数情報!G2597</f>
        <v>清志町2</v>
      </c>
      <c r="H243" s="16" t="str">
        <f>部数情報!H2597</f>
        <v>松戸</v>
      </c>
      <c r="I243" s="16" t="str">
        <f>部数情報!I2597</f>
        <v>松戸市</v>
      </c>
      <c r="J243" s="189">
        <f>IFERROR(IF($I$7="併配",VLOOKUP($F243,部数情報!A:K,11,0),IF($I$7="併配&amp;選挙",VLOOKUP($F243,部数情報!A:L,12,0),IF($I$7="選挙",VLOOKUP($F243,部数情報!A:M,13,0),VLOOKUP($F243,部数情報!A:J,10,0)))),"")</f>
        <v>580</v>
      </c>
      <c r="K243" s="187" t="s">
        <v>9272</v>
      </c>
      <c r="L243" s="205" t="s">
        <v>9273</v>
      </c>
      <c r="M243" s="206"/>
      <c r="S243">
        <f>エリア一覧!J243-VLOOKUP(エリア一覧!F243,部数情報!A:Q,17,0)</f>
        <v>0</v>
      </c>
      <c r="V243">
        <f t="shared" si="3"/>
        <v>580</v>
      </c>
      <c r="W243">
        <f>IFERROR(VLOOKUP($F243,部数情報!A:J,10,0),0)</f>
        <v>580</v>
      </c>
    </row>
    <row r="244" spans="2:23">
      <c r="B244" s="15">
        <f>部数情報!C2598</f>
        <v>2597</v>
      </c>
      <c r="C244" s="16">
        <f>部数情報!B2598</f>
        <v>37</v>
      </c>
      <c r="D244" s="16" t="str">
        <f>部数情報!E2598</f>
        <v>新松戸・北小金</v>
      </c>
      <c r="E244" s="16" t="str">
        <f>部数情報!F2598</f>
        <v>北小金</v>
      </c>
      <c r="F244" s="16" t="str">
        <f>部数情報!A2598</f>
        <v>064170</v>
      </c>
      <c r="G244" s="16" t="str">
        <f>部数情報!G2598</f>
        <v>清志町3</v>
      </c>
      <c r="H244" s="16" t="str">
        <f>部数情報!H2598</f>
        <v>松戸</v>
      </c>
      <c r="I244" s="16" t="str">
        <f>部数情報!I2598</f>
        <v>松戸市</v>
      </c>
      <c r="J244" s="189">
        <f>IFERROR(IF($I$7="併配",VLOOKUP($F244,部数情報!A:K,11,0),IF($I$7="併配&amp;選挙",VLOOKUP($F244,部数情報!A:L,12,0),IF($I$7="選挙",VLOOKUP($F244,部数情報!A:M,13,0),VLOOKUP($F244,部数情報!A:J,10,0)))),"")</f>
        <v>295</v>
      </c>
      <c r="K244" s="187" t="s">
        <v>9272</v>
      </c>
      <c r="L244" s="205" t="s">
        <v>9273</v>
      </c>
      <c r="M244" s="206"/>
      <c r="S244">
        <f>エリア一覧!J244-VLOOKUP(エリア一覧!F244,部数情報!A:Q,17,0)</f>
        <v>0</v>
      </c>
      <c r="V244">
        <f t="shared" si="3"/>
        <v>295</v>
      </c>
      <c r="W244">
        <f>IFERROR(VLOOKUP($F244,部数情報!A:J,10,0),0)</f>
        <v>295</v>
      </c>
    </row>
    <row r="245" spans="2:23">
      <c r="B245" s="15">
        <f>部数情報!C2599</f>
        <v>2598</v>
      </c>
      <c r="C245" s="16">
        <f>部数情報!B2599</f>
        <v>37</v>
      </c>
      <c r="D245" s="16" t="str">
        <f>部数情報!E2599</f>
        <v>新松戸・北小金</v>
      </c>
      <c r="E245" s="16" t="str">
        <f>部数情報!F2599</f>
        <v>北小金</v>
      </c>
      <c r="F245" s="16" t="str">
        <f>部数情報!A2599</f>
        <v>064163</v>
      </c>
      <c r="G245" s="16" t="str">
        <f>部数情報!G2599</f>
        <v>小金小学校</v>
      </c>
      <c r="H245" s="16" t="str">
        <f>部数情報!H2599</f>
        <v>松戸</v>
      </c>
      <c r="I245" s="16" t="str">
        <f>部数情報!I2599</f>
        <v>松戸市</v>
      </c>
      <c r="J245" s="189">
        <f>IFERROR(IF($I$7="併配",VLOOKUP($F245,部数情報!A:K,11,0),IF($I$7="併配&amp;選挙",VLOOKUP($F245,部数情報!A:L,12,0),IF($I$7="選挙",VLOOKUP($F245,部数情報!A:M,13,0),VLOOKUP($F245,部数情報!A:J,10,0)))),"")</f>
        <v>370</v>
      </c>
      <c r="K245" s="187" t="s">
        <v>9272</v>
      </c>
      <c r="L245" s="205" t="s">
        <v>9273</v>
      </c>
      <c r="M245" s="206"/>
      <c r="S245">
        <f>エリア一覧!J245-VLOOKUP(エリア一覧!F245,部数情報!A:Q,17,0)</f>
        <v>0</v>
      </c>
      <c r="V245">
        <f t="shared" si="3"/>
        <v>370</v>
      </c>
      <c r="W245">
        <f>IFERROR(VLOOKUP($F245,部数情報!A:J,10,0),0)</f>
        <v>370</v>
      </c>
    </row>
    <row r="246" spans="2:23">
      <c r="B246" s="15">
        <f>部数情報!C2600</f>
        <v>2599</v>
      </c>
      <c r="C246" s="16">
        <f>部数情報!B2600</f>
        <v>37</v>
      </c>
      <c r="D246" s="16" t="str">
        <f>部数情報!E2600</f>
        <v>新松戸・北小金</v>
      </c>
      <c r="E246" s="16" t="str">
        <f>部数情報!F2600</f>
        <v>北小金</v>
      </c>
      <c r="F246" s="16" t="str">
        <f>部数情報!A2600</f>
        <v>064164</v>
      </c>
      <c r="G246" s="16" t="str">
        <f>部数情報!G2600</f>
        <v>東平賀･小金</v>
      </c>
      <c r="H246" s="16" t="str">
        <f>部数情報!H2600</f>
        <v>松戸</v>
      </c>
      <c r="I246" s="16" t="str">
        <f>部数情報!I2600</f>
        <v>松戸市</v>
      </c>
      <c r="J246" s="189">
        <f>IFERROR(IF($I$7="併配",VLOOKUP($F246,部数情報!A:K,11,0),IF($I$7="併配&amp;選挙",VLOOKUP($F246,部数情報!A:L,12,0),IF($I$7="選挙",VLOOKUP($F246,部数情報!A:M,13,0),VLOOKUP($F246,部数情報!A:J,10,0)))),"")</f>
        <v>690</v>
      </c>
      <c r="K246" s="187" t="s">
        <v>9272</v>
      </c>
      <c r="L246" s="205" t="s">
        <v>9273</v>
      </c>
      <c r="M246" s="206"/>
      <c r="S246">
        <f>エリア一覧!J246-VLOOKUP(エリア一覧!F246,部数情報!A:Q,17,0)</f>
        <v>0</v>
      </c>
      <c r="V246">
        <f t="shared" si="3"/>
        <v>690</v>
      </c>
      <c r="W246">
        <f>IFERROR(VLOOKUP($F246,部数情報!A:J,10,0),0)</f>
        <v>690</v>
      </c>
    </row>
    <row r="247" spans="2:23">
      <c r="B247" s="15">
        <f>部数情報!C2601</f>
        <v>2600</v>
      </c>
      <c r="C247" s="16">
        <f>部数情報!B2601</f>
        <v>37</v>
      </c>
      <c r="D247" s="16" t="str">
        <f>部数情報!E2601</f>
        <v>新松戸・北小金</v>
      </c>
      <c r="E247" s="16" t="str">
        <f>部数情報!F2601</f>
        <v>北小金</v>
      </c>
      <c r="F247" s="16" t="str">
        <f>部数情報!A2601</f>
        <v>064165</v>
      </c>
      <c r="G247" s="16" t="str">
        <f>部数情報!G2601</f>
        <v>きよしヶ丘2</v>
      </c>
      <c r="H247" s="16" t="str">
        <f>部数情報!H2601</f>
        <v>松戸</v>
      </c>
      <c r="I247" s="16" t="str">
        <f>部数情報!I2601</f>
        <v>松戸市</v>
      </c>
      <c r="J247" s="189">
        <f>IFERROR(IF($I$7="併配",VLOOKUP($F247,部数情報!A:K,11,0),IF($I$7="併配&amp;選挙",VLOOKUP($F247,部数情報!A:L,12,0),IF($I$7="選挙",VLOOKUP($F247,部数情報!A:M,13,0),VLOOKUP($F247,部数情報!A:J,10,0)))),"")</f>
        <v>560</v>
      </c>
      <c r="K247" s="187" t="s">
        <v>9272</v>
      </c>
      <c r="L247" s="205" t="s">
        <v>9273</v>
      </c>
      <c r="M247" s="206"/>
      <c r="S247">
        <f>エリア一覧!J247-VLOOKUP(エリア一覧!F247,部数情報!A:Q,17,0)</f>
        <v>0</v>
      </c>
      <c r="V247">
        <f t="shared" si="3"/>
        <v>560</v>
      </c>
      <c r="W247">
        <f>IFERROR(VLOOKUP($F247,部数情報!A:J,10,0),0)</f>
        <v>560</v>
      </c>
    </row>
    <row r="248" spans="2:23">
      <c r="B248" s="15">
        <f>部数情報!C2602</f>
        <v>2601</v>
      </c>
      <c r="C248" s="16">
        <f>部数情報!B2602</f>
        <v>37</v>
      </c>
      <c r="D248" s="16" t="str">
        <f>部数情報!E2602</f>
        <v>新松戸・北小金</v>
      </c>
      <c r="E248" s="16" t="str">
        <f>部数情報!F2602</f>
        <v>北小金</v>
      </c>
      <c r="F248" s="16" t="str">
        <f>部数情報!A2602</f>
        <v>064166</v>
      </c>
      <c r="G248" s="16" t="str">
        <f>部数情報!G2602</f>
        <v>きよしヶ丘3A</v>
      </c>
      <c r="H248" s="16" t="str">
        <f>部数情報!H2602</f>
        <v>松戸</v>
      </c>
      <c r="I248" s="16" t="str">
        <f>部数情報!I2602</f>
        <v>松戸市</v>
      </c>
      <c r="J248" s="189">
        <f>IFERROR(IF($I$7="併配",VLOOKUP($F248,部数情報!A:K,11,0),IF($I$7="併配&amp;選挙",VLOOKUP($F248,部数情報!A:L,12,0),IF($I$7="選挙",VLOOKUP($F248,部数情報!A:M,13,0),VLOOKUP($F248,部数情報!A:J,10,0)))),"")</f>
        <v>315</v>
      </c>
      <c r="K248" s="187" t="s">
        <v>9272</v>
      </c>
      <c r="L248" s="205" t="s">
        <v>9273</v>
      </c>
      <c r="M248" s="206"/>
      <c r="S248">
        <f>エリア一覧!J248-VLOOKUP(エリア一覧!F248,部数情報!A:Q,17,0)</f>
        <v>0</v>
      </c>
      <c r="V248">
        <f t="shared" si="3"/>
        <v>315</v>
      </c>
      <c r="W248">
        <f>IFERROR(VLOOKUP($F248,部数情報!A:J,10,0),0)</f>
        <v>315</v>
      </c>
    </row>
    <row r="249" spans="2:23">
      <c r="B249" s="15">
        <f>部数情報!C2603</f>
        <v>2602</v>
      </c>
      <c r="C249" s="16">
        <f>部数情報!B2603</f>
        <v>37</v>
      </c>
      <c r="D249" s="16" t="str">
        <f>部数情報!E2603</f>
        <v>新松戸・北小金</v>
      </c>
      <c r="E249" s="16" t="str">
        <f>部数情報!F2603</f>
        <v>北小金</v>
      </c>
      <c r="F249" s="16" t="str">
        <f>部数情報!A2603</f>
        <v>064173</v>
      </c>
      <c r="G249" s="16" t="str">
        <f>部数情報!G2603</f>
        <v>きよしヶ丘3B</v>
      </c>
      <c r="H249" s="16" t="str">
        <f>部数情報!H2603</f>
        <v>松戸</v>
      </c>
      <c r="I249" s="16" t="str">
        <f>部数情報!I2603</f>
        <v>松戸市</v>
      </c>
      <c r="J249" s="189">
        <f>IFERROR(IF($I$7="併配",VLOOKUP($F249,部数情報!A:K,11,0),IF($I$7="併配&amp;選挙",VLOOKUP($F249,部数情報!A:L,12,0),IF($I$7="選挙",VLOOKUP($F249,部数情報!A:M,13,0),VLOOKUP($F249,部数情報!A:J,10,0)))),"")</f>
        <v>335</v>
      </c>
      <c r="K249" s="187" t="s">
        <v>9272</v>
      </c>
      <c r="L249" s="205" t="s">
        <v>9273</v>
      </c>
      <c r="M249" s="206"/>
      <c r="S249">
        <f>エリア一覧!J249-VLOOKUP(エリア一覧!F249,部数情報!A:Q,17,0)</f>
        <v>0</v>
      </c>
      <c r="V249">
        <f t="shared" si="3"/>
        <v>335</v>
      </c>
      <c r="W249">
        <f>IFERROR(VLOOKUP($F249,部数情報!A:J,10,0),0)</f>
        <v>335</v>
      </c>
    </row>
    <row r="250" spans="2:23">
      <c r="B250" s="15">
        <f>部数情報!C2604</f>
        <v>2603</v>
      </c>
      <c r="C250" s="16">
        <f>部数情報!B2604</f>
        <v>37</v>
      </c>
      <c r="D250" s="16" t="str">
        <f>部数情報!E2604</f>
        <v>新松戸・北小金</v>
      </c>
      <c r="E250" s="16" t="str">
        <f>部数情報!F2604</f>
        <v>北小金</v>
      </c>
      <c r="F250" s="16" t="str">
        <f>部数情報!A2604</f>
        <v>064168</v>
      </c>
      <c r="G250" s="16" t="str">
        <f>部数情報!G2604</f>
        <v>上総町</v>
      </c>
      <c r="H250" s="16" t="str">
        <f>部数情報!H2604</f>
        <v>松戸</v>
      </c>
      <c r="I250" s="16" t="str">
        <f>部数情報!I2604</f>
        <v>松戸市</v>
      </c>
      <c r="J250" s="189">
        <f>IFERROR(IF($I$7="併配",VLOOKUP($F250,部数情報!A:K,11,0),IF($I$7="併配&amp;選挙",VLOOKUP($F250,部数情報!A:L,12,0),IF($I$7="選挙",VLOOKUP($F250,部数情報!A:M,13,0),VLOOKUP($F250,部数情報!A:J,10,0)))),"")</f>
        <v>350</v>
      </c>
      <c r="K250" s="187" t="s">
        <v>9272</v>
      </c>
      <c r="L250" s="205" t="s">
        <v>9273</v>
      </c>
      <c r="M250" s="206"/>
      <c r="S250">
        <f>エリア一覧!J250-VLOOKUP(エリア一覧!F250,部数情報!A:Q,17,0)</f>
        <v>0</v>
      </c>
      <c r="V250">
        <f t="shared" si="3"/>
        <v>350</v>
      </c>
      <c r="W250">
        <f>IFERROR(VLOOKUP($F250,部数情報!A:J,10,0),0)</f>
        <v>350</v>
      </c>
    </row>
    <row r="251" spans="2:23">
      <c r="B251" s="15">
        <f>部数情報!C2605</f>
        <v>2604</v>
      </c>
      <c r="C251" s="16">
        <f>部数情報!B2605</f>
        <v>37</v>
      </c>
      <c r="D251" s="16" t="str">
        <f>部数情報!E2605</f>
        <v>新松戸・北小金</v>
      </c>
      <c r="E251" s="16" t="str">
        <f>部数情報!F2605</f>
        <v>北小金</v>
      </c>
      <c r="F251" s="16" t="str">
        <f>部数情報!A2605</f>
        <v>064169</v>
      </c>
      <c r="G251" s="16" t="str">
        <f>部数情報!G2605</f>
        <v>小金南中学校</v>
      </c>
      <c r="H251" s="16" t="str">
        <f>部数情報!H2605</f>
        <v>松戸</v>
      </c>
      <c r="I251" s="16" t="str">
        <f>部数情報!I2605</f>
        <v>松戸市</v>
      </c>
      <c r="J251" s="189">
        <f>IFERROR(IF($I$7="併配",VLOOKUP($F251,部数情報!A:K,11,0),IF($I$7="併配&amp;選挙",VLOOKUP($F251,部数情報!A:L,12,0),IF($I$7="選挙",VLOOKUP($F251,部数情報!A:M,13,0),VLOOKUP($F251,部数情報!A:J,10,0)))),"")</f>
        <v>650</v>
      </c>
      <c r="K251" s="187" t="s">
        <v>9272</v>
      </c>
      <c r="L251" s="205" t="s">
        <v>9273</v>
      </c>
      <c r="M251" s="206"/>
      <c r="S251">
        <f>エリア一覧!J251-VLOOKUP(エリア一覧!F251,部数情報!A:Q,17,0)</f>
        <v>0</v>
      </c>
      <c r="V251">
        <f t="shared" si="3"/>
        <v>650</v>
      </c>
      <c r="W251">
        <f>IFERROR(VLOOKUP($F251,部数情報!A:J,10,0),0)</f>
        <v>650</v>
      </c>
    </row>
    <row r="252" spans="2:23">
      <c r="B252" s="15">
        <f>部数情報!C2606</f>
        <v>2605</v>
      </c>
      <c r="C252" s="16">
        <f>部数情報!B2606</f>
        <v>35</v>
      </c>
      <c r="D252" s="16" t="str">
        <f>部数情報!E2606</f>
        <v>松戸駅周辺</v>
      </c>
      <c r="E252" s="16" t="str">
        <f>部数情報!F2606</f>
        <v>西馬橋Ｂ</v>
      </c>
      <c r="F252" s="16" t="str">
        <f>部数情報!A2606</f>
        <v>065001</v>
      </c>
      <c r="G252" s="16" t="str">
        <f>部数情報!G2606</f>
        <v>西馬橋5</v>
      </c>
      <c r="H252" s="16" t="str">
        <f>部数情報!H2606</f>
        <v>松戸</v>
      </c>
      <c r="I252" s="16" t="str">
        <f>部数情報!I2606</f>
        <v>松戸市</v>
      </c>
      <c r="J252" s="189">
        <f>IFERROR(IF($I$7="併配",VLOOKUP($F252,部数情報!A:K,11,0),IF($I$7="併配&amp;選挙",VLOOKUP($F252,部数情報!A:L,12,0),IF($I$7="選挙",VLOOKUP($F252,部数情報!A:M,13,0),VLOOKUP($F252,部数情報!A:J,10,0)))),"")</f>
        <v>350</v>
      </c>
      <c r="K252" s="187" t="s">
        <v>9272</v>
      </c>
      <c r="L252" s="205" t="s">
        <v>9273</v>
      </c>
      <c r="M252" s="206"/>
      <c r="S252">
        <f>エリア一覧!J252-VLOOKUP(エリア一覧!F252,部数情報!A:Q,17,0)</f>
        <v>0</v>
      </c>
      <c r="V252">
        <f t="shared" si="3"/>
        <v>350</v>
      </c>
      <c r="W252">
        <f>IFERROR(VLOOKUP($F252,部数情報!A:J,10,0),0)</f>
        <v>350</v>
      </c>
    </row>
    <row r="253" spans="2:23">
      <c r="B253" s="15">
        <f>部数情報!C2607</f>
        <v>2606</v>
      </c>
      <c r="C253" s="16">
        <f>部数情報!B2607</f>
        <v>35</v>
      </c>
      <c r="D253" s="16" t="str">
        <f>部数情報!E2607</f>
        <v>松戸駅周辺</v>
      </c>
      <c r="E253" s="16" t="str">
        <f>部数情報!F2607</f>
        <v>西馬橋Ｂ</v>
      </c>
      <c r="F253" s="16" t="str">
        <f>部数情報!A2607</f>
        <v>065002</v>
      </c>
      <c r="G253" s="16" t="str">
        <f>部数情報!G2607</f>
        <v>西馬橋広手町</v>
      </c>
      <c r="H253" s="16" t="str">
        <f>部数情報!H2607</f>
        <v>松戸</v>
      </c>
      <c r="I253" s="16" t="str">
        <f>部数情報!I2607</f>
        <v>松戸市</v>
      </c>
      <c r="J253" s="189">
        <f>IFERROR(IF($I$7="併配",VLOOKUP($F253,部数情報!A:K,11,0),IF($I$7="併配&amp;選挙",VLOOKUP($F253,部数情報!A:L,12,0),IF($I$7="選挙",VLOOKUP($F253,部数情報!A:M,13,0),VLOOKUP($F253,部数情報!A:J,10,0)))),"")</f>
        <v>520</v>
      </c>
      <c r="K253" s="187" t="s">
        <v>9272</v>
      </c>
      <c r="L253" s="205" t="s">
        <v>9273</v>
      </c>
      <c r="M253" s="206"/>
      <c r="S253">
        <f>エリア一覧!J253-VLOOKUP(エリア一覧!F253,部数情報!A:Q,17,0)</f>
        <v>0</v>
      </c>
      <c r="V253">
        <f t="shared" si="3"/>
        <v>520</v>
      </c>
      <c r="W253">
        <f>IFERROR(VLOOKUP($F253,部数情報!A:J,10,0),0)</f>
        <v>520</v>
      </c>
    </row>
    <row r="254" spans="2:23">
      <c r="B254" s="15">
        <f>部数情報!C2608</f>
        <v>2607</v>
      </c>
      <c r="C254" s="16">
        <f>部数情報!B2608</f>
        <v>35</v>
      </c>
      <c r="D254" s="16" t="str">
        <f>部数情報!E2608</f>
        <v>松戸駅周辺</v>
      </c>
      <c r="E254" s="16" t="str">
        <f>部数情報!F2608</f>
        <v>西馬橋Ｂ</v>
      </c>
      <c r="F254" s="16" t="str">
        <f>部数情報!A2608</f>
        <v>065003</v>
      </c>
      <c r="G254" s="16" t="str">
        <f>部数情報!G2608</f>
        <v>馬橋広手</v>
      </c>
      <c r="H254" s="16" t="str">
        <f>部数情報!H2608</f>
        <v>松戸</v>
      </c>
      <c r="I254" s="16" t="str">
        <f>部数情報!I2608</f>
        <v>松戸市</v>
      </c>
      <c r="J254" s="189">
        <f>IFERROR(IF($I$7="併配",VLOOKUP($F254,部数情報!A:K,11,0),IF($I$7="併配&amp;選挙",VLOOKUP($F254,部数情報!A:L,12,0),IF($I$7="選挙",VLOOKUP($F254,部数情報!A:M,13,0),VLOOKUP($F254,部数情報!A:J,10,0)))),"")</f>
        <v>470</v>
      </c>
      <c r="K254" s="187" t="s">
        <v>9272</v>
      </c>
      <c r="L254" s="205" t="s">
        <v>9273</v>
      </c>
      <c r="M254" s="206"/>
      <c r="S254">
        <f>エリア一覧!J254-VLOOKUP(エリア一覧!F254,部数情報!A:Q,17,0)</f>
        <v>0</v>
      </c>
      <c r="V254">
        <f t="shared" si="3"/>
        <v>470</v>
      </c>
      <c r="W254">
        <f>IFERROR(VLOOKUP($F254,部数情報!A:J,10,0),0)</f>
        <v>470</v>
      </c>
    </row>
    <row r="255" spans="2:23">
      <c r="B255" s="15">
        <f>部数情報!C2609</f>
        <v>2608</v>
      </c>
      <c r="C255" s="16">
        <f>部数情報!B2609</f>
        <v>35</v>
      </c>
      <c r="D255" s="16" t="str">
        <f>部数情報!E2609</f>
        <v>松戸駅周辺</v>
      </c>
      <c r="E255" s="16" t="str">
        <f>部数情報!F2609</f>
        <v>西馬橋Ｂ</v>
      </c>
      <c r="F255" s="16" t="str">
        <f>部数情報!A2609</f>
        <v>065004</v>
      </c>
      <c r="G255" s="16" t="str">
        <f>部数情報!G2609</f>
        <v>中根長津町</v>
      </c>
      <c r="H255" s="16" t="str">
        <f>部数情報!H2609</f>
        <v>松戸</v>
      </c>
      <c r="I255" s="16" t="str">
        <f>部数情報!I2609</f>
        <v>松戸市</v>
      </c>
      <c r="J255" s="189">
        <f>IFERROR(IF($I$7="併配",VLOOKUP($F255,部数情報!A:K,11,0),IF($I$7="併配&amp;選挙",VLOOKUP($F255,部数情報!A:L,12,0),IF($I$7="選挙",VLOOKUP($F255,部数情報!A:M,13,0),VLOOKUP($F255,部数情報!A:J,10,0)))),"")</f>
        <v>390</v>
      </c>
      <c r="K255" s="187" t="s">
        <v>9272</v>
      </c>
      <c r="L255" s="205" t="s">
        <v>9273</v>
      </c>
      <c r="M255" s="206"/>
      <c r="S255">
        <f>エリア一覧!J255-VLOOKUP(エリア一覧!F255,部数情報!A:Q,17,0)</f>
        <v>0</v>
      </c>
      <c r="V255">
        <f t="shared" si="3"/>
        <v>390</v>
      </c>
      <c r="W255">
        <f>IFERROR(VLOOKUP($F255,部数情報!A:J,10,0),0)</f>
        <v>390</v>
      </c>
    </row>
    <row r="256" spans="2:23">
      <c r="B256" s="15">
        <f>部数情報!C2610</f>
        <v>2609</v>
      </c>
      <c r="C256" s="16">
        <f>部数情報!B2610</f>
        <v>35</v>
      </c>
      <c r="D256" s="16" t="str">
        <f>部数情報!E2610</f>
        <v>松戸駅周辺</v>
      </c>
      <c r="E256" s="16" t="str">
        <f>部数情報!F2610</f>
        <v>栄町</v>
      </c>
      <c r="F256" s="16" t="str">
        <f>部数情報!A2610</f>
        <v>065005</v>
      </c>
      <c r="G256" s="16" t="str">
        <f>部数情報!G2610</f>
        <v>栄町1</v>
      </c>
      <c r="H256" s="16" t="str">
        <f>部数情報!H2610</f>
        <v>松戸</v>
      </c>
      <c r="I256" s="16" t="str">
        <f>部数情報!I2610</f>
        <v>松戸市</v>
      </c>
      <c r="J256" s="189">
        <f>IFERROR(IF($I$7="併配",VLOOKUP($F256,部数情報!A:K,11,0),IF($I$7="併配&amp;選挙",VLOOKUP($F256,部数情報!A:L,12,0),IF($I$7="選挙",VLOOKUP($F256,部数情報!A:M,13,0),VLOOKUP($F256,部数情報!A:J,10,0)))),"")</f>
        <v>320</v>
      </c>
      <c r="K256" s="187" t="s">
        <v>9272</v>
      </c>
      <c r="L256" s="205" t="s">
        <v>9273</v>
      </c>
      <c r="M256" s="206"/>
      <c r="S256">
        <f>エリア一覧!J256-VLOOKUP(エリア一覧!F256,部数情報!A:Q,17,0)</f>
        <v>0</v>
      </c>
      <c r="V256">
        <f t="shared" si="3"/>
        <v>320</v>
      </c>
      <c r="W256">
        <f>IFERROR(VLOOKUP($F256,部数情報!A:J,10,0),0)</f>
        <v>320</v>
      </c>
    </row>
    <row r="257" spans="2:23">
      <c r="B257" s="15">
        <f>部数情報!C2611</f>
        <v>2610</v>
      </c>
      <c r="C257" s="16">
        <f>部数情報!B2611</f>
        <v>35</v>
      </c>
      <c r="D257" s="16" t="str">
        <f>部数情報!E2611</f>
        <v>松戸駅周辺</v>
      </c>
      <c r="E257" s="16" t="str">
        <f>部数情報!F2611</f>
        <v>栄町</v>
      </c>
      <c r="F257" s="16" t="str">
        <f>部数情報!A2611</f>
        <v>065006</v>
      </c>
      <c r="G257" s="16" t="str">
        <f>部数情報!G2611</f>
        <v>栄町2</v>
      </c>
      <c r="H257" s="16" t="str">
        <f>部数情報!H2611</f>
        <v>松戸</v>
      </c>
      <c r="I257" s="16" t="str">
        <f>部数情報!I2611</f>
        <v>松戸市</v>
      </c>
      <c r="J257" s="189">
        <f>IFERROR(IF($I$7="併配",VLOOKUP($F257,部数情報!A:K,11,0),IF($I$7="併配&amp;選挙",VLOOKUP($F257,部数情報!A:L,12,0),IF($I$7="選挙",VLOOKUP($F257,部数情報!A:M,13,0),VLOOKUP($F257,部数情報!A:J,10,0)))),"")</f>
        <v>370</v>
      </c>
      <c r="K257" s="187" t="s">
        <v>9272</v>
      </c>
      <c r="L257" s="205" t="s">
        <v>9273</v>
      </c>
      <c r="M257" s="206"/>
      <c r="S257">
        <f>エリア一覧!J257-VLOOKUP(エリア一覧!F257,部数情報!A:Q,17,0)</f>
        <v>0</v>
      </c>
      <c r="V257">
        <f t="shared" si="3"/>
        <v>370</v>
      </c>
      <c r="W257">
        <f>IFERROR(VLOOKUP($F257,部数情報!A:J,10,0),0)</f>
        <v>370</v>
      </c>
    </row>
    <row r="258" spans="2:23">
      <c r="B258" s="15">
        <f>部数情報!C2612</f>
        <v>2611</v>
      </c>
      <c r="C258" s="16">
        <f>部数情報!B2612</f>
        <v>35</v>
      </c>
      <c r="D258" s="16" t="str">
        <f>部数情報!E2612</f>
        <v>松戸駅周辺</v>
      </c>
      <c r="E258" s="16" t="str">
        <f>部数情報!F2612</f>
        <v>栄町</v>
      </c>
      <c r="F258" s="16" t="str">
        <f>部数情報!A2612</f>
        <v>065007</v>
      </c>
      <c r="G258" s="16" t="str">
        <f>部数情報!G2612</f>
        <v>栄町3A</v>
      </c>
      <c r="H258" s="16" t="str">
        <f>部数情報!H2612</f>
        <v>松戸</v>
      </c>
      <c r="I258" s="16" t="str">
        <f>部数情報!I2612</f>
        <v>松戸市</v>
      </c>
      <c r="J258" s="189">
        <f>IFERROR(IF($I$7="併配",VLOOKUP($F258,部数情報!A:K,11,0),IF($I$7="併配&amp;選挙",VLOOKUP($F258,部数情報!A:L,12,0),IF($I$7="選挙",VLOOKUP($F258,部数情報!A:M,13,0),VLOOKUP($F258,部数情報!A:J,10,0)))),"")</f>
        <v>245</v>
      </c>
      <c r="K258" s="187" t="s">
        <v>9272</v>
      </c>
      <c r="L258" s="205" t="s">
        <v>9273</v>
      </c>
      <c r="M258" s="206"/>
      <c r="S258">
        <f>エリア一覧!J258-VLOOKUP(エリア一覧!F258,部数情報!A:Q,17,0)</f>
        <v>0</v>
      </c>
      <c r="V258">
        <f t="shared" si="3"/>
        <v>245</v>
      </c>
      <c r="W258">
        <f>IFERROR(VLOOKUP($F258,部数情報!A:J,10,0),0)</f>
        <v>245</v>
      </c>
    </row>
    <row r="259" spans="2:23">
      <c r="B259" s="15">
        <f>部数情報!C2613</f>
        <v>2612</v>
      </c>
      <c r="C259" s="16">
        <f>部数情報!B2613</f>
        <v>35</v>
      </c>
      <c r="D259" s="16" t="str">
        <f>部数情報!E2613</f>
        <v>松戸駅周辺</v>
      </c>
      <c r="E259" s="16" t="str">
        <f>部数情報!F2613</f>
        <v>栄町</v>
      </c>
      <c r="F259" s="16" t="str">
        <f>部数情報!A2613</f>
        <v>065008</v>
      </c>
      <c r="G259" s="16" t="str">
        <f>部数情報!G2613</f>
        <v>栄町3B</v>
      </c>
      <c r="H259" s="16" t="str">
        <f>部数情報!H2613</f>
        <v>松戸</v>
      </c>
      <c r="I259" s="16" t="str">
        <f>部数情報!I2613</f>
        <v>松戸市</v>
      </c>
      <c r="J259" s="189">
        <f>IFERROR(IF($I$7="併配",VLOOKUP($F259,部数情報!A:K,11,0),IF($I$7="併配&amp;選挙",VLOOKUP($F259,部数情報!A:L,12,0),IF($I$7="選挙",VLOOKUP($F259,部数情報!A:M,13,0),VLOOKUP($F259,部数情報!A:J,10,0)))),"")</f>
        <v>260</v>
      </c>
      <c r="K259" s="187" t="s">
        <v>9272</v>
      </c>
      <c r="L259" s="205" t="s">
        <v>9273</v>
      </c>
      <c r="M259" s="206"/>
      <c r="S259">
        <f>エリア一覧!J259-VLOOKUP(エリア一覧!F259,部数情報!A:Q,17,0)</f>
        <v>0</v>
      </c>
      <c r="V259">
        <f t="shared" si="3"/>
        <v>260</v>
      </c>
      <c r="W259">
        <f>IFERROR(VLOOKUP($F259,部数情報!A:J,10,0),0)</f>
        <v>260</v>
      </c>
    </row>
    <row r="260" spans="2:23">
      <c r="B260" s="15">
        <f>部数情報!C2614</f>
        <v>2613</v>
      </c>
      <c r="C260" s="16">
        <f>部数情報!B2614</f>
        <v>35</v>
      </c>
      <c r="D260" s="16" t="str">
        <f>部数情報!E2614</f>
        <v>松戸駅周辺</v>
      </c>
      <c r="E260" s="16" t="str">
        <f>部数情報!F2614</f>
        <v>栄町</v>
      </c>
      <c r="F260" s="16" t="str">
        <f>部数情報!A2614</f>
        <v>065009</v>
      </c>
      <c r="G260" s="16" t="str">
        <f>部数情報!G2614</f>
        <v>栄町4</v>
      </c>
      <c r="H260" s="16" t="str">
        <f>部数情報!H2614</f>
        <v>松戸</v>
      </c>
      <c r="I260" s="16" t="str">
        <f>部数情報!I2614</f>
        <v>松戸市</v>
      </c>
      <c r="J260" s="189">
        <f>IFERROR(IF($I$7="併配",VLOOKUP($F260,部数情報!A:K,11,0),IF($I$7="併配&amp;選挙",VLOOKUP($F260,部数情報!A:L,12,0),IF($I$7="選挙",VLOOKUP($F260,部数情報!A:M,13,0),VLOOKUP($F260,部数情報!A:J,10,0)))),"")</f>
        <v>510</v>
      </c>
      <c r="K260" s="187" t="s">
        <v>9272</v>
      </c>
      <c r="L260" s="205" t="s">
        <v>9273</v>
      </c>
      <c r="M260" s="206"/>
      <c r="S260">
        <f>エリア一覧!J260-VLOOKUP(エリア一覧!F260,部数情報!A:Q,17,0)</f>
        <v>0</v>
      </c>
      <c r="V260">
        <f t="shared" si="3"/>
        <v>510</v>
      </c>
      <c r="W260">
        <f>IFERROR(VLOOKUP($F260,部数情報!A:J,10,0),0)</f>
        <v>510</v>
      </c>
    </row>
    <row r="261" spans="2:23">
      <c r="B261" s="15">
        <f>部数情報!C2615</f>
        <v>2614</v>
      </c>
      <c r="C261" s="16">
        <f>部数情報!B2615</f>
        <v>35</v>
      </c>
      <c r="D261" s="16" t="str">
        <f>部数情報!E2615</f>
        <v>松戸駅周辺</v>
      </c>
      <c r="E261" s="16" t="str">
        <f>部数情報!F2615</f>
        <v>栄町</v>
      </c>
      <c r="F261" s="16" t="str">
        <f>部数情報!A2615</f>
        <v>065010</v>
      </c>
      <c r="G261" s="16" t="str">
        <f>部数情報!G2615</f>
        <v>栄町5A</v>
      </c>
      <c r="H261" s="16" t="str">
        <f>部数情報!H2615</f>
        <v>松戸</v>
      </c>
      <c r="I261" s="16" t="str">
        <f>部数情報!I2615</f>
        <v>松戸市</v>
      </c>
      <c r="J261" s="189">
        <f>IFERROR(IF($I$7="併配",VLOOKUP($F261,部数情報!A:K,11,0),IF($I$7="併配&amp;選挙",VLOOKUP($F261,部数情報!A:L,12,0),IF($I$7="選挙",VLOOKUP($F261,部数情報!A:M,13,0),VLOOKUP($F261,部数情報!A:J,10,0)))),"")</f>
        <v>290</v>
      </c>
      <c r="K261" s="187" t="s">
        <v>9272</v>
      </c>
      <c r="L261" s="205" t="s">
        <v>9273</v>
      </c>
      <c r="M261" s="206"/>
      <c r="S261">
        <f>エリア一覧!J261-VLOOKUP(エリア一覧!F261,部数情報!A:Q,17,0)</f>
        <v>0</v>
      </c>
      <c r="V261">
        <f t="shared" si="3"/>
        <v>290</v>
      </c>
      <c r="W261">
        <f>IFERROR(VLOOKUP($F261,部数情報!A:J,10,0),0)</f>
        <v>290</v>
      </c>
    </row>
    <row r="262" spans="2:23">
      <c r="B262" s="15">
        <f>部数情報!C2616</f>
        <v>2615</v>
      </c>
      <c r="C262" s="16">
        <f>部数情報!B2616</f>
        <v>35</v>
      </c>
      <c r="D262" s="16" t="str">
        <f>部数情報!E2616</f>
        <v>松戸駅周辺</v>
      </c>
      <c r="E262" s="16" t="str">
        <f>部数情報!F2616</f>
        <v>栄町</v>
      </c>
      <c r="F262" s="16" t="str">
        <f>部数情報!A2616</f>
        <v>065011</v>
      </c>
      <c r="G262" s="16" t="str">
        <f>部数情報!G2616</f>
        <v>栄町5B</v>
      </c>
      <c r="H262" s="16" t="str">
        <f>部数情報!H2616</f>
        <v>松戸</v>
      </c>
      <c r="I262" s="16" t="str">
        <f>部数情報!I2616</f>
        <v>松戸市</v>
      </c>
      <c r="J262" s="189">
        <f>IFERROR(IF($I$7="併配",VLOOKUP($F262,部数情報!A:K,11,0),IF($I$7="併配&amp;選挙",VLOOKUP($F262,部数情報!A:L,12,0),IF($I$7="選挙",VLOOKUP($F262,部数情報!A:M,13,0),VLOOKUP($F262,部数情報!A:J,10,0)))),"")</f>
        <v>265</v>
      </c>
      <c r="K262" s="187" t="s">
        <v>9272</v>
      </c>
      <c r="L262" s="205" t="s">
        <v>9273</v>
      </c>
      <c r="M262" s="206"/>
      <c r="S262">
        <f>エリア一覧!J262-VLOOKUP(エリア一覧!F262,部数情報!A:Q,17,0)</f>
        <v>0</v>
      </c>
      <c r="V262">
        <f t="shared" si="3"/>
        <v>265</v>
      </c>
      <c r="W262">
        <f>IFERROR(VLOOKUP($F262,部数情報!A:J,10,0),0)</f>
        <v>265</v>
      </c>
    </row>
    <row r="263" spans="2:23">
      <c r="B263" s="15">
        <f>部数情報!C2617</f>
        <v>2616</v>
      </c>
      <c r="C263" s="16">
        <f>部数情報!B2617</f>
        <v>35</v>
      </c>
      <c r="D263" s="16" t="str">
        <f>部数情報!E2617</f>
        <v>松戸駅周辺</v>
      </c>
      <c r="E263" s="16" t="str">
        <f>部数情報!F2617</f>
        <v>栄町</v>
      </c>
      <c r="F263" s="16" t="str">
        <f>部数情報!A2617</f>
        <v>065012</v>
      </c>
      <c r="G263" s="16" t="str">
        <f>部数情報!G2617</f>
        <v>栄町6</v>
      </c>
      <c r="H263" s="16" t="str">
        <f>部数情報!H2617</f>
        <v>松戸</v>
      </c>
      <c r="I263" s="16" t="str">
        <f>部数情報!I2617</f>
        <v>松戸市</v>
      </c>
      <c r="J263" s="189">
        <f>IFERROR(IF($I$7="併配",VLOOKUP($F263,部数情報!A:K,11,0),IF($I$7="併配&amp;選挙",VLOOKUP($F263,部数情報!A:L,12,0),IF($I$7="選挙",VLOOKUP($F263,部数情報!A:M,13,0),VLOOKUP($F263,部数情報!A:J,10,0)))),"")</f>
        <v>470</v>
      </c>
      <c r="K263" s="187" t="s">
        <v>9272</v>
      </c>
      <c r="L263" s="205" t="s">
        <v>9273</v>
      </c>
      <c r="M263" s="206"/>
      <c r="S263">
        <f>エリア一覧!J263-VLOOKUP(エリア一覧!F263,部数情報!A:Q,17,0)</f>
        <v>0</v>
      </c>
      <c r="V263">
        <f t="shared" si="3"/>
        <v>470</v>
      </c>
      <c r="W263">
        <f>IFERROR(VLOOKUP($F263,部数情報!A:J,10,0),0)</f>
        <v>470</v>
      </c>
    </row>
    <row r="264" spans="2:23">
      <c r="B264" s="15">
        <f>部数情報!C2618</f>
        <v>2617</v>
      </c>
      <c r="C264" s="16">
        <f>部数情報!B2618</f>
        <v>35</v>
      </c>
      <c r="D264" s="16" t="str">
        <f>部数情報!E2618</f>
        <v>松戸駅周辺</v>
      </c>
      <c r="E264" s="16" t="str">
        <f>部数情報!F2618</f>
        <v>栄町</v>
      </c>
      <c r="F264" s="16" t="str">
        <f>部数情報!A2618</f>
        <v>065013</v>
      </c>
      <c r="G264" s="16" t="str">
        <f>部数情報!G2618</f>
        <v>栄町7</v>
      </c>
      <c r="H264" s="16" t="str">
        <f>部数情報!H2618</f>
        <v>松戸</v>
      </c>
      <c r="I264" s="16" t="str">
        <f>部数情報!I2618</f>
        <v>松戸市</v>
      </c>
      <c r="J264" s="189">
        <f>IFERROR(IF($I$7="併配",VLOOKUP($F264,部数情報!A:K,11,0),IF($I$7="併配&amp;選挙",VLOOKUP($F264,部数情報!A:L,12,0),IF($I$7="選挙",VLOOKUP($F264,部数情報!A:M,13,0),VLOOKUP($F264,部数情報!A:J,10,0)))),"")</f>
        <v>610</v>
      </c>
      <c r="K264" s="187" t="s">
        <v>9272</v>
      </c>
      <c r="L264" s="205" t="s">
        <v>9273</v>
      </c>
      <c r="M264" s="206"/>
      <c r="S264">
        <f>エリア一覧!J264-VLOOKUP(エリア一覧!F264,部数情報!A:Q,17,0)</f>
        <v>0</v>
      </c>
      <c r="V264">
        <f t="shared" si="3"/>
        <v>610</v>
      </c>
      <c r="W264">
        <f>IFERROR(VLOOKUP($F264,部数情報!A:J,10,0),0)</f>
        <v>610</v>
      </c>
    </row>
    <row r="265" spans="2:23">
      <c r="B265" s="15">
        <f>部数情報!C2619</f>
        <v>2618</v>
      </c>
      <c r="C265" s="16">
        <f>部数情報!B2619</f>
        <v>35</v>
      </c>
      <c r="D265" s="16" t="str">
        <f>部数情報!E2619</f>
        <v>松戸駅周辺</v>
      </c>
      <c r="E265" s="16" t="str">
        <f>部数情報!F2619</f>
        <v>栄町</v>
      </c>
      <c r="F265" s="16" t="str">
        <f>部数情報!A2619</f>
        <v>065015</v>
      </c>
      <c r="G265" s="16" t="str">
        <f>部数情報!G2619</f>
        <v>栄町8A</v>
      </c>
      <c r="H265" s="16" t="str">
        <f>部数情報!H2619</f>
        <v>松戸</v>
      </c>
      <c r="I265" s="16" t="str">
        <f>部数情報!I2619</f>
        <v>松戸市</v>
      </c>
      <c r="J265" s="189">
        <f>IFERROR(IF($I$7="併配",VLOOKUP($F265,部数情報!A:K,11,0),IF($I$7="併配&amp;選挙",VLOOKUP($F265,部数情報!A:L,12,0),IF($I$7="選挙",VLOOKUP($F265,部数情報!A:M,13,0),VLOOKUP($F265,部数情報!A:J,10,0)))),"")</f>
        <v>405</v>
      </c>
      <c r="K265" s="187" t="s">
        <v>9272</v>
      </c>
      <c r="L265" s="205" t="s">
        <v>9273</v>
      </c>
      <c r="M265" s="206"/>
      <c r="S265">
        <f>エリア一覧!J265-VLOOKUP(エリア一覧!F265,部数情報!A:Q,17,0)</f>
        <v>0</v>
      </c>
      <c r="V265">
        <f t="shared" si="3"/>
        <v>405</v>
      </c>
      <c r="W265">
        <f>IFERROR(VLOOKUP($F265,部数情報!A:J,10,0),0)</f>
        <v>405</v>
      </c>
    </row>
    <row r="266" spans="2:23">
      <c r="B266" s="15">
        <f>部数情報!C2620</f>
        <v>2619</v>
      </c>
      <c r="C266" s="16">
        <f>部数情報!B2620</f>
        <v>35</v>
      </c>
      <c r="D266" s="16" t="str">
        <f>部数情報!E2620</f>
        <v>松戸駅周辺</v>
      </c>
      <c r="E266" s="16" t="str">
        <f>部数情報!F2620</f>
        <v>栄町</v>
      </c>
      <c r="F266" s="16" t="str">
        <f>部数情報!A2620</f>
        <v>065016</v>
      </c>
      <c r="G266" s="16" t="str">
        <f>部数情報!G2620</f>
        <v>栄町8B</v>
      </c>
      <c r="H266" s="16" t="str">
        <f>部数情報!H2620</f>
        <v>松戸</v>
      </c>
      <c r="I266" s="16" t="str">
        <f>部数情報!I2620</f>
        <v>松戸市</v>
      </c>
      <c r="J266" s="189">
        <f>IFERROR(IF($I$7="併配",VLOOKUP($F266,部数情報!A:K,11,0),IF($I$7="併配&amp;選挙",VLOOKUP($F266,部数情報!A:L,12,0),IF($I$7="選挙",VLOOKUP($F266,部数情報!A:M,13,0),VLOOKUP($F266,部数情報!A:J,10,0)))),"")</f>
        <v>470</v>
      </c>
      <c r="K266" s="187" t="s">
        <v>9272</v>
      </c>
      <c r="L266" s="205" t="s">
        <v>9273</v>
      </c>
      <c r="M266" s="206"/>
      <c r="S266">
        <f>エリア一覧!J266-VLOOKUP(エリア一覧!F266,部数情報!A:Q,17,0)</f>
        <v>0</v>
      </c>
      <c r="V266">
        <f t="shared" si="3"/>
        <v>470</v>
      </c>
      <c r="W266">
        <f>IFERROR(VLOOKUP($F266,部数情報!A:J,10,0),0)</f>
        <v>470</v>
      </c>
    </row>
    <row r="267" spans="2:23">
      <c r="B267" s="15">
        <f>部数情報!C2621</f>
        <v>2620</v>
      </c>
      <c r="C267" s="16">
        <f>部数情報!B2621</f>
        <v>35</v>
      </c>
      <c r="D267" s="16" t="str">
        <f>部数情報!E2621</f>
        <v>松戸駅周辺</v>
      </c>
      <c r="E267" s="16" t="str">
        <f>部数情報!F2621</f>
        <v>栄町西</v>
      </c>
      <c r="F267" s="16" t="str">
        <f>部数情報!A2621</f>
        <v>065017</v>
      </c>
      <c r="G267" s="16" t="str">
        <f>部数情報!G2621</f>
        <v>栄町西1</v>
      </c>
      <c r="H267" s="16" t="str">
        <f>部数情報!H2621</f>
        <v>松戸</v>
      </c>
      <c r="I267" s="16" t="str">
        <f>部数情報!I2621</f>
        <v>松戸市</v>
      </c>
      <c r="J267" s="189">
        <f>IFERROR(IF($I$7="併配",VLOOKUP($F267,部数情報!A:K,11,0),IF($I$7="併配&amp;選挙",VLOOKUP($F267,部数情報!A:L,12,0),IF($I$7="選挙",VLOOKUP($F267,部数情報!A:M,13,0),VLOOKUP($F267,部数情報!A:J,10,0)))),"")</f>
        <v>405</v>
      </c>
      <c r="K267" s="187" t="s">
        <v>9272</v>
      </c>
      <c r="L267" s="205" t="s">
        <v>9273</v>
      </c>
      <c r="M267" s="206"/>
      <c r="S267">
        <f>エリア一覧!J267-VLOOKUP(エリア一覧!F267,部数情報!A:Q,17,0)</f>
        <v>0</v>
      </c>
      <c r="V267">
        <f t="shared" si="3"/>
        <v>405</v>
      </c>
      <c r="W267">
        <f>IFERROR(VLOOKUP($F267,部数情報!A:J,10,0),0)</f>
        <v>405</v>
      </c>
    </row>
    <row r="268" spans="2:23">
      <c r="B268" s="15">
        <f>部数情報!C2622</f>
        <v>2621</v>
      </c>
      <c r="C268" s="16">
        <f>部数情報!B2622</f>
        <v>35</v>
      </c>
      <c r="D268" s="16" t="str">
        <f>部数情報!E2622</f>
        <v>松戸駅周辺</v>
      </c>
      <c r="E268" s="16" t="str">
        <f>部数情報!F2622</f>
        <v>栄町西</v>
      </c>
      <c r="F268" s="16" t="str">
        <f>部数情報!A2622</f>
        <v>065018</v>
      </c>
      <c r="G268" s="16" t="str">
        <f>部数情報!G2622</f>
        <v>栄町西2.3</v>
      </c>
      <c r="H268" s="16" t="str">
        <f>部数情報!H2622</f>
        <v>松戸</v>
      </c>
      <c r="I268" s="16" t="str">
        <f>部数情報!I2622</f>
        <v>松戸市</v>
      </c>
      <c r="J268" s="189">
        <f>IFERROR(IF($I$7="併配",VLOOKUP($F268,部数情報!A:K,11,0),IF($I$7="併配&amp;選挙",VLOOKUP($F268,部数情報!A:L,12,0),IF($I$7="選挙",VLOOKUP($F268,部数情報!A:M,13,0),VLOOKUP($F268,部数情報!A:J,10,0)))),"")</f>
        <v>535</v>
      </c>
      <c r="K268" s="187" t="s">
        <v>9272</v>
      </c>
      <c r="L268" s="205" t="s">
        <v>9273</v>
      </c>
      <c r="M268" s="206"/>
      <c r="S268">
        <f>エリア一覧!J268-VLOOKUP(エリア一覧!F268,部数情報!A:Q,17,0)</f>
        <v>0</v>
      </c>
      <c r="V268">
        <f t="shared" si="3"/>
        <v>535</v>
      </c>
      <c r="W268">
        <f>IFERROR(VLOOKUP($F268,部数情報!A:J,10,0),0)</f>
        <v>535</v>
      </c>
    </row>
    <row r="269" spans="2:23">
      <c r="B269" s="15">
        <f>部数情報!C2623</f>
        <v>2622</v>
      </c>
      <c r="C269" s="16">
        <f>部数情報!B2623</f>
        <v>35</v>
      </c>
      <c r="D269" s="16" t="str">
        <f>部数情報!E2623</f>
        <v>松戸駅周辺</v>
      </c>
      <c r="E269" s="16" t="str">
        <f>部数情報!F2623</f>
        <v>栄町西</v>
      </c>
      <c r="F269" s="16" t="str">
        <f>部数情報!A2623</f>
        <v>065019</v>
      </c>
      <c r="G269" s="16" t="str">
        <f>部数情報!G2623</f>
        <v>栄町西4.5</v>
      </c>
      <c r="H269" s="16" t="str">
        <f>部数情報!H2623</f>
        <v>松戸</v>
      </c>
      <c r="I269" s="16" t="str">
        <f>部数情報!I2623</f>
        <v>松戸市</v>
      </c>
      <c r="J269" s="189">
        <f>IFERROR(IF($I$7="併配",VLOOKUP($F269,部数情報!A:K,11,0),IF($I$7="併配&amp;選挙",VLOOKUP($F269,部数情報!A:L,12,0),IF($I$7="選挙",VLOOKUP($F269,部数情報!A:M,13,0),VLOOKUP($F269,部数情報!A:J,10,0)))),"")</f>
        <v>500</v>
      </c>
      <c r="K269" s="187" t="s">
        <v>9272</v>
      </c>
      <c r="L269" s="205" t="s">
        <v>9273</v>
      </c>
      <c r="M269" s="206"/>
      <c r="S269">
        <f>エリア一覧!J269-VLOOKUP(エリア一覧!F269,部数情報!A:Q,17,0)</f>
        <v>0</v>
      </c>
      <c r="V269">
        <f t="shared" si="3"/>
        <v>500</v>
      </c>
      <c r="W269">
        <f>IFERROR(VLOOKUP($F269,部数情報!A:J,10,0),0)</f>
        <v>500</v>
      </c>
    </row>
    <row r="270" spans="2:23">
      <c r="B270" s="15">
        <f>部数情報!C2624</f>
        <v>2623</v>
      </c>
      <c r="C270" s="16">
        <f>部数情報!B2624</f>
        <v>35</v>
      </c>
      <c r="D270" s="16" t="str">
        <f>部数情報!E2624</f>
        <v>松戸駅周辺</v>
      </c>
      <c r="E270" s="16" t="str">
        <f>部数情報!F2624</f>
        <v>古ヶ崎</v>
      </c>
      <c r="F270" s="16" t="str">
        <f>部数情報!A2624</f>
        <v>065021</v>
      </c>
      <c r="G270" s="16" t="str">
        <f>部数情報!G2624</f>
        <v>古ヶ崎1</v>
      </c>
      <c r="H270" s="16" t="str">
        <f>部数情報!H2624</f>
        <v>松戸</v>
      </c>
      <c r="I270" s="16" t="str">
        <f>部数情報!I2624</f>
        <v>松戸市</v>
      </c>
      <c r="J270" s="189">
        <f>IFERROR(IF($I$7="併配",VLOOKUP($F270,部数情報!A:K,11,0),IF($I$7="併配&amp;選挙",VLOOKUP($F270,部数情報!A:L,12,0),IF($I$7="選挙",VLOOKUP($F270,部数情報!A:M,13,0),VLOOKUP($F270,部数情報!A:J,10,0)))),"")</f>
        <v>480</v>
      </c>
      <c r="K270" s="187" t="s">
        <v>9272</v>
      </c>
      <c r="L270" s="205" t="s">
        <v>9273</v>
      </c>
      <c r="M270" s="206"/>
      <c r="S270">
        <f>エリア一覧!J270-VLOOKUP(エリア一覧!F270,部数情報!A:Q,17,0)</f>
        <v>0</v>
      </c>
      <c r="V270">
        <f t="shared" si="3"/>
        <v>480</v>
      </c>
      <c r="W270">
        <f>IFERROR(VLOOKUP($F270,部数情報!A:J,10,0),0)</f>
        <v>480</v>
      </c>
    </row>
    <row r="271" spans="2:23">
      <c r="B271" s="15">
        <f>部数情報!C2625</f>
        <v>2624</v>
      </c>
      <c r="C271" s="16">
        <f>部数情報!B2625</f>
        <v>35</v>
      </c>
      <c r="D271" s="16" t="str">
        <f>部数情報!E2625</f>
        <v>松戸駅周辺</v>
      </c>
      <c r="E271" s="16" t="str">
        <f>部数情報!F2625</f>
        <v>古ヶ崎</v>
      </c>
      <c r="F271" s="16" t="str">
        <f>部数情報!A2625</f>
        <v>065022</v>
      </c>
      <c r="G271" s="16" t="str">
        <f>部数情報!G2625</f>
        <v>古ヶ崎2A</v>
      </c>
      <c r="H271" s="16" t="str">
        <f>部数情報!H2625</f>
        <v>松戸</v>
      </c>
      <c r="I271" s="16" t="str">
        <f>部数情報!I2625</f>
        <v>松戸市</v>
      </c>
      <c r="J271" s="189">
        <f>IFERROR(IF($I$7="併配",VLOOKUP($F271,部数情報!A:K,11,0),IF($I$7="併配&amp;選挙",VLOOKUP($F271,部数情報!A:L,12,0),IF($I$7="選挙",VLOOKUP($F271,部数情報!A:M,13,0),VLOOKUP($F271,部数情報!A:J,10,0)))),"")</f>
        <v>430</v>
      </c>
      <c r="K271" s="187" t="s">
        <v>9272</v>
      </c>
      <c r="L271" s="205" t="s">
        <v>9273</v>
      </c>
      <c r="M271" s="206"/>
      <c r="S271">
        <f>エリア一覧!J271-VLOOKUP(エリア一覧!F271,部数情報!A:Q,17,0)</f>
        <v>0</v>
      </c>
      <c r="V271">
        <f t="shared" si="3"/>
        <v>430</v>
      </c>
      <c r="W271">
        <f>IFERROR(VLOOKUP($F271,部数情報!A:J,10,0),0)</f>
        <v>430</v>
      </c>
    </row>
    <row r="272" spans="2:23">
      <c r="B272" s="15">
        <f>部数情報!C2626</f>
        <v>2625</v>
      </c>
      <c r="C272" s="16">
        <f>部数情報!B2626</f>
        <v>35</v>
      </c>
      <c r="D272" s="16" t="str">
        <f>部数情報!E2626</f>
        <v>松戸駅周辺</v>
      </c>
      <c r="E272" s="16" t="str">
        <f>部数情報!F2626</f>
        <v>古ヶ崎</v>
      </c>
      <c r="F272" s="16" t="str">
        <f>部数情報!A2626</f>
        <v>065023</v>
      </c>
      <c r="G272" s="16" t="str">
        <f>部数情報!G2626</f>
        <v>古ヶ崎2B</v>
      </c>
      <c r="H272" s="16" t="str">
        <f>部数情報!H2626</f>
        <v>松戸</v>
      </c>
      <c r="I272" s="16" t="str">
        <f>部数情報!I2626</f>
        <v>松戸市</v>
      </c>
      <c r="J272" s="189">
        <f>IFERROR(IF($I$7="併配",VLOOKUP($F272,部数情報!A:K,11,0),IF($I$7="併配&amp;選挙",VLOOKUP($F272,部数情報!A:L,12,0),IF($I$7="選挙",VLOOKUP($F272,部数情報!A:M,13,0),VLOOKUP($F272,部数情報!A:J,10,0)))),"")</f>
        <v>430</v>
      </c>
      <c r="K272" s="187" t="s">
        <v>9272</v>
      </c>
      <c r="L272" s="205" t="s">
        <v>9273</v>
      </c>
      <c r="M272" s="206"/>
      <c r="S272">
        <f>エリア一覧!J272-VLOOKUP(エリア一覧!F272,部数情報!A:Q,17,0)</f>
        <v>0</v>
      </c>
      <c r="V272">
        <f t="shared" ref="V272:V335" si="4">IF(K272="●",J272,K272)</f>
        <v>430</v>
      </c>
      <c r="W272">
        <f>IFERROR(VLOOKUP($F272,部数情報!A:J,10,0),0)</f>
        <v>430</v>
      </c>
    </row>
    <row r="273" spans="2:23">
      <c r="B273" s="15">
        <f>部数情報!C2627</f>
        <v>2626</v>
      </c>
      <c r="C273" s="16">
        <f>部数情報!B2627</f>
        <v>35</v>
      </c>
      <c r="D273" s="16" t="str">
        <f>部数情報!E2627</f>
        <v>松戸駅周辺</v>
      </c>
      <c r="E273" s="16" t="str">
        <f>部数情報!F2627</f>
        <v>古ヶ崎</v>
      </c>
      <c r="F273" s="16" t="str">
        <f>部数情報!A2627</f>
        <v>065024</v>
      </c>
      <c r="G273" s="16" t="str">
        <f>部数情報!G2627</f>
        <v>古ヶ崎2C</v>
      </c>
      <c r="H273" s="16" t="str">
        <f>部数情報!H2627</f>
        <v>松戸</v>
      </c>
      <c r="I273" s="16" t="str">
        <f>部数情報!I2627</f>
        <v>松戸市</v>
      </c>
      <c r="J273" s="189">
        <f>IFERROR(IF($I$7="併配",VLOOKUP($F273,部数情報!A:K,11,0),IF($I$7="併配&amp;選挙",VLOOKUP($F273,部数情報!A:L,12,0),IF($I$7="選挙",VLOOKUP($F273,部数情報!A:M,13,0),VLOOKUP($F273,部数情報!A:J,10,0)))),"")</f>
        <v>350</v>
      </c>
      <c r="K273" s="187" t="s">
        <v>9272</v>
      </c>
      <c r="L273" s="205" t="s">
        <v>9273</v>
      </c>
      <c r="M273" s="206"/>
      <c r="S273">
        <f>エリア一覧!J273-VLOOKUP(エリア一覧!F273,部数情報!A:Q,17,0)</f>
        <v>0</v>
      </c>
      <c r="V273">
        <f t="shared" si="4"/>
        <v>350</v>
      </c>
      <c r="W273">
        <f>IFERROR(VLOOKUP($F273,部数情報!A:J,10,0),0)</f>
        <v>350</v>
      </c>
    </row>
    <row r="274" spans="2:23">
      <c r="B274" s="15">
        <f>部数情報!C2628</f>
        <v>2627</v>
      </c>
      <c r="C274" s="16">
        <f>部数情報!B2628</f>
        <v>35</v>
      </c>
      <c r="D274" s="16" t="str">
        <f>部数情報!E2628</f>
        <v>松戸駅周辺</v>
      </c>
      <c r="E274" s="16" t="str">
        <f>部数情報!F2628</f>
        <v>古ヶ崎</v>
      </c>
      <c r="F274" s="16" t="str">
        <f>部数情報!A2628</f>
        <v>065025</v>
      </c>
      <c r="G274" s="16" t="str">
        <f>部数情報!G2628</f>
        <v>古ヶ崎3A</v>
      </c>
      <c r="H274" s="16" t="str">
        <f>部数情報!H2628</f>
        <v>松戸</v>
      </c>
      <c r="I274" s="16" t="str">
        <f>部数情報!I2628</f>
        <v>松戸市</v>
      </c>
      <c r="J274" s="189">
        <f>IFERROR(IF($I$7="併配",VLOOKUP($F274,部数情報!A:K,11,0),IF($I$7="併配&amp;選挙",VLOOKUP($F274,部数情報!A:L,12,0),IF($I$7="選挙",VLOOKUP($F274,部数情報!A:M,13,0),VLOOKUP($F274,部数情報!A:J,10,0)))),"")</f>
        <v>410</v>
      </c>
      <c r="K274" s="187" t="s">
        <v>9272</v>
      </c>
      <c r="L274" s="205" t="s">
        <v>9273</v>
      </c>
      <c r="M274" s="206"/>
      <c r="S274">
        <f>エリア一覧!J274-VLOOKUP(エリア一覧!F274,部数情報!A:Q,17,0)</f>
        <v>0</v>
      </c>
      <c r="V274">
        <f t="shared" si="4"/>
        <v>410</v>
      </c>
      <c r="W274">
        <f>IFERROR(VLOOKUP($F274,部数情報!A:J,10,0),0)</f>
        <v>410</v>
      </c>
    </row>
    <row r="275" spans="2:23">
      <c r="B275" s="15">
        <f>部数情報!C2629</f>
        <v>2628</v>
      </c>
      <c r="C275" s="16">
        <f>部数情報!B2629</f>
        <v>35</v>
      </c>
      <c r="D275" s="16" t="str">
        <f>部数情報!E2629</f>
        <v>松戸駅周辺</v>
      </c>
      <c r="E275" s="16" t="str">
        <f>部数情報!F2629</f>
        <v>古ヶ崎</v>
      </c>
      <c r="F275" s="16" t="str">
        <f>部数情報!A2629</f>
        <v>065026</v>
      </c>
      <c r="G275" s="16" t="str">
        <f>部数情報!G2629</f>
        <v>古ヶ崎3B</v>
      </c>
      <c r="H275" s="16" t="str">
        <f>部数情報!H2629</f>
        <v>松戸</v>
      </c>
      <c r="I275" s="16" t="str">
        <f>部数情報!I2629</f>
        <v>松戸市</v>
      </c>
      <c r="J275" s="189">
        <f>IFERROR(IF($I$7="併配",VLOOKUP($F275,部数情報!A:K,11,0),IF($I$7="併配&amp;選挙",VLOOKUP($F275,部数情報!A:L,12,0),IF($I$7="選挙",VLOOKUP($F275,部数情報!A:M,13,0),VLOOKUP($F275,部数情報!A:J,10,0)))),"")</f>
        <v>440</v>
      </c>
      <c r="K275" s="187" t="s">
        <v>9272</v>
      </c>
      <c r="L275" s="205" t="s">
        <v>9273</v>
      </c>
      <c r="M275" s="206"/>
      <c r="S275">
        <f>エリア一覧!J275-VLOOKUP(エリア一覧!F275,部数情報!A:Q,17,0)</f>
        <v>0</v>
      </c>
      <c r="V275">
        <f t="shared" si="4"/>
        <v>440</v>
      </c>
      <c r="W275">
        <f>IFERROR(VLOOKUP($F275,部数情報!A:J,10,0),0)</f>
        <v>440</v>
      </c>
    </row>
    <row r="276" spans="2:23">
      <c r="B276" s="15">
        <f>部数情報!C2630</f>
        <v>2629</v>
      </c>
      <c r="C276" s="16">
        <f>部数情報!B2630</f>
        <v>35</v>
      </c>
      <c r="D276" s="16" t="str">
        <f>部数情報!E2630</f>
        <v>松戸駅周辺</v>
      </c>
      <c r="E276" s="16" t="str">
        <f>部数情報!F2630</f>
        <v>古ヶ崎</v>
      </c>
      <c r="F276" s="16" t="str">
        <f>部数情報!A2630</f>
        <v>065027</v>
      </c>
      <c r="G276" s="16" t="str">
        <f>部数情報!G2630</f>
        <v>古ヶ崎4A</v>
      </c>
      <c r="H276" s="16" t="str">
        <f>部数情報!H2630</f>
        <v>松戸</v>
      </c>
      <c r="I276" s="16" t="str">
        <f>部数情報!I2630</f>
        <v>松戸市</v>
      </c>
      <c r="J276" s="189">
        <f>IFERROR(IF($I$7="併配",VLOOKUP($F276,部数情報!A:K,11,0),IF($I$7="併配&amp;選挙",VLOOKUP($F276,部数情報!A:L,12,0),IF($I$7="選挙",VLOOKUP($F276,部数情報!A:M,13,0),VLOOKUP($F276,部数情報!A:J,10,0)))),"")</f>
        <v>515</v>
      </c>
      <c r="K276" s="187" t="s">
        <v>9272</v>
      </c>
      <c r="L276" s="205" t="s">
        <v>9273</v>
      </c>
      <c r="M276" s="206"/>
      <c r="S276">
        <f>エリア一覧!J276-VLOOKUP(エリア一覧!F276,部数情報!A:Q,17,0)</f>
        <v>0</v>
      </c>
      <c r="V276">
        <f t="shared" si="4"/>
        <v>515</v>
      </c>
      <c r="W276">
        <f>IFERROR(VLOOKUP($F276,部数情報!A:J,10,0),0)</f>
        <v>515</v>
      </c>
    </row>
    <row r="277" spans="2:23">
      <c r="B277" s="15">
        <f>部数情報!C2631</f>
        <v>2630</v>
      </c>
      <c r="C277" s="16">
        <f>部数情報!B2631</f>
        <v>35</v>
      </c>
      <c r="D277" s="16" t="str">
        <f>部数情報!E2631</f>
        <v>松戸駅周辺</v>
      </c>
      <c r="E277" s="16" t="str">
        <f>部数情報!F2631</f>
        <v>古ヶ崎</v>
      </c>
      <c r="F277" s="16" t="str">
        <f>部数情報!A2631</f>
        <v>065028</v>
      </c>
      <c r="G277" s="16" t="str">
        <f>部数情報!G2631</f>
        <v>古ヶ崎4B</v>
      </c>
      <c r="H277" s="16" t="str">
        <f>部数情報!H2631</f>
        <v>松戸</v>
      </c>
      <c r="I277" s="16" t="str">
        <f>部数情報!I2631</f>
        <v>松戸市</v>
      </c>
      <c r="J277" s="189">
        <f>IFERROR(IF($I$7="併配",VLOOKUP($F277,部数情報!A:K,11,0),IF($I$7="併配&amp;選挙",VLOOKUP($F277,部数情報!A:L,12,0),IF($I$7="選挙",VLOOKUP($F277,部数情報!A:M,13,0),VLOOKUP($F277,部数情報!A:J,10,0)))),"")</f>
        <v>470</v>
      </c>
      <c r="K277" s="187" t="s">
        <v>9272</v>
      </c>
      <c r="L277" s="205" t="s">
        <v>9273</v>
      </c>
      <c r="M277" s="206"/>
      <c r="S277">
        <f>エリア一覧!J277-VLOOKUP(エリア一覧!F277,部数情報!A:Q,17,0)</f>
        <v>0</v>
      </c>
      <c r="V277">
        <f t="shared" si="4"/>
        <v>470</v>
      </c>
      <c r="W277">
        <f>IFERROR(VLOOKUP($F277,部数情報!A:J,10,0),0)</f>
        <v>470</v>
      </c>
    </row>
    <row r="278" spans="2:23">
      <c r="B278" s="15">
        <f>部数情報!C2632</f>
        <v>2631</v>
      </c>
      <c r="C278" s="16">
        <f>部数情報!B2632</f>
        <v>35</v>
      </c>
      <c r="D278" s="16" t="str">
        <f>部数情報!E2632</f>
        <v>松戸駅周辺</v>
      </c>
      <c r="E278" s="16" t="str">
        <f>部数情報!F2632</f>
        <v>古ヶ崎</v>
      </c>
      <c r="F278" s="16" t="str">
        <f>部数情報!A2632</f>
        <v>065029</v>
      </c>
      <c r="G278" s="16" t="str">
        <f>部数情報!G2632</f>
        <v>古ヶ崎　樋野口</v>
      </c>
      <c r="H278" s="16" t="str">
        <f>部数情報!H2632</f>
        <v>松戸</v>
      </c>
      <c r="I278" s="16" t="str">
        <f>部数情報!I2632</f>
        <v>松戸市</v>
      </c>
      <c r="J278" s="189">
        <f>IFERROR(IF($I$7="併配",VLOOKUP($F278,部数情報!A:K,11,0),IF($I$7="併配&amp;選挙",VLOOKUP($F278,部数情報!A:L,12,0),IF($I$7="選挙",VLOOKUP($F278,部数情報!A:M,13,0),VLOOKUP($F278,部数情報!A:J,10,0)))),"")</f>
        <v>475</v>
      </c>
      <c r="K278" s="187" t="s">
        <v>9272</v>
      </c>
      <c r="L278" s="205" t="s">
        <v>9273</v>
      </c>
      <c r="M278" s="206"/>
      <c r="S278">
        <f>エリア一覧!J278-VLOOKUP(エリア一覧!F278,部数情報!A:Q,17,0)</f>
        <v>0</v>
      </c>
      <c r="V278">
        <f t="shared" si="4"/>
        <v>475</v>
      </c>
      <c r="W278">
        <f>IFERROR(VLOOKUP($F278,部数情報!A:J,10,0),0)</f>
        <v>475</v>
      </c>
    </row>
    <row r="279" spans="2:23">
      <c r="B279" s="15">
        <f>部数情報!C2633</f>
        <v>2632</v>
      </c>
      <c r="C279" s="16">
        <f>部数情報!B2633</f>
        <v>35</v>
      </c>
      <c r="D279" s="16" t="str">
        <f>部数情報!E2633</f>
        <v>松戸駅周辺</v>
      </c>
      <c r="E279" s="16" t="str">
        <f>部数情報!F2633</f>
        <v>古ヶ崎</v>
      </c>
      <c r="F279" s="16" t="str">
        <f>部数情報!A2633</f>
        <v>065030</v>
      </c>
      <c r="G279" s="16" t="str">
        <f>部数情報!G2633</f>
        <v>古ヶ崎B</v>
      </c>
      <c r="H279" s="16" t="str">
        <f>部数情報!H2633</f>
        <v>松戸</v>
      </c>
      <c r="I279" s="16" t="str">
        <f>部数情報!I2633</f>
        <v>松戸市</v>
      </c>
      <c r="J279" s="189">
        <f>IFERROR(IF($I$7="併配",VLOOKUP($F279,部数情報!A:K,11,0),IF($I$7="併配&amp;選挙",VLOOKUP($F279,部数情報!A:L,12,0),IF($I$7="選挙",VLOOKUP($F279,部数情報!A:M,13,0),VLOOKUP($F279,部数情報!A:J,10,0)))),"")</f>
        <v>455</v>
      </c>
      <c r="K279" s="187" t="s">
        <v>9272</v>
      </c>
      <c r="L279" s="205" t="s">
        <v>9273</v>
      </c>
      <c r="M279" s="206"/>
      <c r="S279">
        <f>エリア一覧!J279-VLOOKUP(エリア一覧!F279,部数情報!A:Q,17,0)</f>
        <v>0</v>
      </c>
      <c r="V279">
        <f t="shared" si="4"/>
        <v>455</v>
      </c>
      <c r="W279">
        <f>IFERROR(VLOOKUP($F279,部数情報!A:J,10,0),0)</f>
        <v>455</v>
      </c>
    </row>
    <row r="280" spans="2:23">
      <c r="B280" s="15">
        <f>部数情報!C2634</f>
        <v>2633</v>
      </c>
      <c r="C280" s="16">
        <f>部数情報!B2634</f>
        <v>35</v>
      </c>
      <c r="D280" s="16" t="str">
        <f>部数情報!E2634</f>
        <v>松戸駅周辺</v>
      </c>
      <c r="E280" s="16" t="str">
        <f>部数情報!F2634</f>
        <v>古ヶ崎</v>
      </c>
      <c r="F280" s="16" t="str">
        <f>部数情報!A2634</f>
        <v>065032</v>
      </c>
      <c r="G280" s="16" t="str">
        <f>部数情報!G2634</f>
        <v>樋野口A</v>
      </c>
      <c r="H280" s="16" t="str">
        <f>部数情報!H2634</f>
        <v>松戸</v>
      </c>
      <c r="I280" s="16" t="str">
        <f>部数情報!I2634</f>
        <v>松戸市</v>
      </c>
      <c r="J280" s="189">
        <f>IFERROR(IF($I$7="併配",VLOOKUP($F280,部数情報!A:K,11,0),IF($I$7="併配&amp;選挙",VLOOKUP($F280,部数情報!A:L,12,0),IF($I$7="選挙",VLOOKUP($F280,部数情報!A:M,13,0),VLOOKUP($F280,部数情報!A:J,10,0)))),"")</f>
        <v>550</v>
      </c>
      <c r="K280" s="187" t="s">
        <v>9272</v>
      </c>
      <c r="L280" s="205" t="s">
        <v>9273</v>
      </c>
      <c r="M280" s="206"/>
      <c r="S280">
        <f>エリア一覧!J280-VLOOKUP(エリア一覧!F280,部数情報!A:Q,17,0)</f>
        <v>0</v>
      </c>
      <c r="V280">
        <f t="shared" si="4"/>
        <v>550</v>
      </c>
      <c r="W280">
        <f>IFERROR(VLOOKUP($F280,部数情報!A:J,10,0),0)</f>
        <v>550</v>
      </c>
    </row>
    <row r="281" spans="2:23">
      <c r="B281" s="15">
        <f>部数情報!C2635</f>
        <v>2634</v>
      </c>
      <c r="C281" s="16">
        <f>部数情報!B2635</f>
        <v>35</v>
      </c>
      <c r="D281" s="16" t="str">
        <f>部数情報!E2635</f>
        <v>松戸駅周辺</v>
      </c>
      <c r="E281" s="16" t="str">
        <f>部数情報!F2635</f>
        <v>根本</v>
      </c>
      <c r="F281" s="16" t="str">
        <f>部数情報!A2635</f>
        <v>065034</v>
      </c>
      <c r="G281" s="16" t="str">
        <f>部数情報!G2635</f>
        <v>竹ヶ花西町</v>
      </c>
      <c r="H281" s="16" t="str">
        <f>部数情報!H2635</f>
        <v>松戸</v>
      </c>
      <c r="I281" s="16" t="str">
        <f>部数情報!I2635</f>
        <v>松戸市</v>
      </c>
      <c r="J281" s="189">
        <f>IFERROR(IF($I$7="併配",VLOOKUP($F281,部数情報!A:K,11,0),IF($I$7="併配&amp;選挙",VLOOKUP($F281,部数情報!A:L,12,0),IF($I$7="選挙",VLOOKUP($F281,部数情報!A:M,13,0),VLOOKUP($F281,部数情報!A:J,10,0)))),"")</f>
        <v>480</v>
      </c>
      <c r="K281" s="187" t="s">
        <v>9272</v>
      </c>
      <c r="L281" s="205" t="s">
        <v>9273</v>
      </c>
      <c r="M281" s="206"/>
      <c r="S281">
        <f>エリア一覧!J281-VLOOKUP(エリア一覧!F281,部数情報!A:Q,17,0)</f>
        <v>0</v>
      </c>
      <c r="V281">
        <f t="shared" si="4"/>
        <v>480</v>
      </c>
      <c r="W281">
        <f>IFERROR(VLOOKUP($F281,部数情報!A:J,10,0),0)</f>
        <v>480</v>
      </c>
    </row>
    <row r="282" spans="2:23">
      <c r="B282" s="15">
        <f>部数情報!C2636</f>
        <v>2635</v>
      </c>
      <c r="C282" s="16">
        <f>部数情報!B2636</f>
        <v>35</v>
      </c>
      <c r="D282" s="16" t="str">
        <f>部数情報!E2636</f>
        <v>松戸駅周辺</v>
      </c>
      <c r="E282" s="16" t="str">
        <f>部数情報!F2636</f>
        <v>根本</v>
      </c>
      <c r="F282" s="16" t="str">
        <f>部数情報!A2636</f>
        <v>065035</v>
      </c>
      <c r="G282" s="16" t="str">
        <f>部数情報!G2636</f>
        <v>根本A</v>
      </c>
      <c r="H282" s="16" t="str">
        <f>部数情報!H2636</f>
        <v>松戸</v>
      </c>
      <c r="I282" s="16" t="str">
        <f>部数情報!I2636</f>
        <v>松戸市</v>
      </c>
      <c r="J282" s="189">
        <f>IFERROR(IF($I$7="併配",VLOOKUP($F282,部数情報!A:K,11,0),IF($I$7="併配&amp;選挙",VLOOKUP($F282,部数情報!A:L,12,0),IF($I$7="選挙",VLOOKUP($F282,部数情報!A:M,13,0),VLOOKUP($F282,部数情報!A:J,10,0)))),"")</f>
        <v>325</v>
      </c>
      <c r="K282" s="187" t="s">
        <v>9272</v>
      </c>
      <c r="L282" s="205" t="s">
        <v>9273</v>
      </c>
      <c r="M282" s="206"/>
      <c r="S282">
        <f>エリア一覧!J282-VLOOKUP(エリア一覧!F282,部数情報!A:Q,17,0)</f>
        <v>0</v>
      </c>
      <c r="V282">
        <f t="shared" si="4"/>
        <v>325</v>
      </c>
      <c r="W282">
        <f>IFERROR(VLOOKUP($F282,部数情報!A:J,10,0),0)</f>
        <v>325</v>
      </c>
    </row>
    <row r="283" spans="2:23">
      <c r="B283" s="15">
        <f>部数情報!C2637</f>
        <v>2636</v>
      </c>
      <c r="C283" s="16">
        <f>部数情報!B2637</f>
        <v>35</v>
      </c>
      <c r="D283" s="16" t="str">
        <f>部数情報!E2637</f>
        <v>松戸駅周辺</v>
      </c>
      <c r="E283" s="16" t="str">
        <f>部数情報!F2637</f>
        <v>根本</v>
      </c>
      <c r="F283" s="16" t="str">
        <f>部数情報!A2637</f>
        <v>065036</v>
      </c>
      <c r="G283" s="16" t="str">
        <f>部数情報!G2637</f>
        <v>根本B</v>
      </c>
      <c r="H283" s="16" t="str">
        <f>部数情報!H2637</f>
        <v>松戸</v>
      </c>
      <c r="I283" s="16" t="str">
        <f>部数情報!I2637</f>
        <v>松戸市</v>
      </c>
      <c r="J283" s="189">
        <f>IFERROR(IF($I$7="併配",VLOOKUP($F283,部数情報!A:K,11,0),IF($I$7="併配&amp;選挙",VLOOKUP($F283,部数情報!A:L,12,0),IF($I$7="選挙",VLOOKUP($F283,部数情報!A:M,13,0),VLOOKUP($F283,部数情報!A:J,10,0)))),"")</f>
        <v>305</v>
      </c>
      <c r="K283" s="187" t="s">
        <v>9272</v>
      </c>
      <c r="L283" s="205" t="s">
        <v>9273</v>
      </c>
      <c r="M283" s="206"/>
      <c r="S283">
        <f>エリア一覧!J283-VLOOKUP(エリア一覧!F283,部数情報!A:Q,17,0)</f>
        <v>0</v>
      </c>
      <c r="V283">
        <f t="shared" si="4"/>
        <v>305</v>
      </c>
      <c r="W283">
        <f>IFERROR(VLOOKUP($F283,部数情報!A:J,10,0),0)</f>
        <v>305</v>
      </c>
    </row>
    <row r="284" spans="2:23">
      <c r="B284" s="15">
        <f>部数情報!C2638</f>
        <v>2637</v>
      </c>
      <c r="C284" s="16">
        <f>部数情報!B2638</f>
        <v>35</v>
      </c>
      <c r="D284" s="16" t="str">
        <f>部数情報!E2638</f>
        <v>松戸駅周辺</v>
      </c>
      <c r="E284" s="16" t="str">
        <f>部数情報!F2638</f>
        <v>根本</v>
      </c>
      <c r="F284" s="16" t="str">
        <f>部数情報!A2638</f>
        <v>065037</v>
      </c>
      <c r="G284" s="16" t="str">
        <f>部数情報!G2638</f>
        <v>根本C</v>
      </c>
      <c r="H284" s="16" t="str">
        <f>部数情報!H2638</f>
        <v>松戸</v>
      </c>
      <c r="I284" s="16" t="str">
        <f>部数情報!I2638</f>
        <v>松戸市</v>
      </c>
      <c r="J284" s="189">
        <f>IFERROR(IF($I$7="併配",VLOOKUP($F284,部数情報!A:K,11,0),IF($I$7="併配&amp;選挙",VLOOKUP($F284,部数情報!A:L,12,0),IF($I$7="選挙",VLOOKUP($F284,部数情報!A:M,13,0),VLOOKUP($F284,部数情報!A:J,10,0)))),"")</f>
        <v>790</v>
      </c>
      <c r="K284" s="187" t="s">
        <v>9272</v>
      </c>
      <c r="L284" s="205" t="s">
        <v>9273</v>
      </c>
      <c r="M284" s="206"/>
      <c r="S284">
        <f>エリア一覧!J284-VLOOKUP(エリア一覧!F284,部数情報!A:Q,17,0)</f>
        <v>0</v>
      </c>
      <c r="V284">
        <f t="shared" si="4"/>
        <v>790</v>
      </c>
      <c r="W284">
        <f>IFERROR(VLOOKUP($F284,部数情報!A:J,10,0),0)</f>
        <v>790</v>
      </c>
    </row>
    <row r="285" spans="2:23">
      <c r="B285" s="15">
        <f>部数情報!C2639</f>
        <v>2638</v>
      </c>
      <c r="C285" s="16">
        <f>部数情報!B2639</f>
        <v>35</v>
      </c>
      <c r="D285" s="16" t="str">
        <f>部数情報!E2639</f>
        <v>松戸駅周辺</v>
      </c>
      <c r="E285" s="16" t="str">
        <f>部数情報!F2639</f>
        <v>根本</v>
      </c>
      <c r="F285" s="16" t="str">
        <f>部数情報!A2639</f>
        <v>065038</v>
      </c>
      <c r="G285" s="16" t="str">
        <f>部数情報!G2639</f>
        <v>根本D</v>
      </c>
      <c r="H285" s="16" t="str">
        <f>部数情報!H2639</f>
        <v>松戸</v>
      </c>
      <c r="I285" s="16" t="str">
        <f>部数情報!I2639</f>
        <v>松戸市</v>
      </c>
      <c r="J285" s="189">
        <f>IFERROR(IF($I$7="併配",VLOOKUP($F285,部数情報!A:K,11,0),IF($I$7="併配&amp;選挙",VLOOKUP($F285,部数情報!A:L,12,0),IF($I$7="選挙",VLOOKUP($F285,部数情報!A:M,13,0),VLOOKUP($F285,部数情報!A:J,10,0)))),"")</f>
        <v>640</v>
      </c>
      <c r="K285" s="187" t="s">
        <v>9272</v>
      </c>
      <c r="L285" s="205" t="s">
        <v>9273</v>
      </c>
      <c r="M285" s="206"/>
      <c r="S285">
        <f>エリア一覧!J285-VLOOKUP(エリア一覧!F285,部数情報!A:Q,17,0)</f>
        <v>0</v>
      </c>
      <c r="V285">
        <f t="shared" si="4"/>
        <v>640</v>
      </c>
      <c r="W285">
        <f>IFERROR(VLOOKUP($F285,部数情報!A:J,10,0),0)</f>
        <v>640</v>
      </c>
    </row>
    <row r="286" spans="2:23">
      <c r="B286" s="15">
        <f>部数情報!C2640</f>
        <v>2639</v>
      </c>
      <c r="C286" s="16">
        <f>部数情報!B2640</f>
        <v>35</v>
      </c>
      <c r="D286" s="16" t="str">
        <f>部数情報!E2640</f>
        <v>松戸駅周辺</v>
      </c>
      <c r="E286" s="16" t="str">
        <f>部数情報!F2640</f>
        <v>松戸　小山</v>
      </c>
      <c r="F286" s="16" t="str">
        <f>部数情報!A2640</f>
        <v>065039</v>
      </c>
      <c r="G286" s="16" t="str">
        <f>部数情報!G2640</f>
        <v>松戸A</v>
      </c>
      <c r="H286" s="16" t="str">
        <f>部数情報!H2640</f>
        <v>松戸</v>
      </c>
      <c r="I286" s="16" t="str">
        <f>部数情報!I2640</f>
        <v>松戸市</v>
      </c>
      <c r="J286" s="189">
        <f>IFERROR(IF($I$7="併配",VLOOKUP($F286,部数情報!A:K,11,0),IF($I$7="併配&amp;選挙",VLOOKUP($F286,部数情報!A:L,12,0),IF($I$7="選挙",VLOOKUP($F286,部数情報!A:M,13,0),VLOOKUP($F286,部数情報!A:J,10,0)))),"")</f>
        <v>290</v>
      </c>
      <c r="K286" s="187" t="s">
        <v>9272</v>
      </c>
      <c r="L286" s="205" t="s">
        <v>9273</v>
      </c>
      <c r="M286" s="206"/>
      <c r="S286">
        <f>エリア一覧!J286-VLOOKUP(エリア一覧!F286,部数情報!A:Q,17,0)</f>
        <v>0</v>
      </c>
      <c r="V286">
        <f t="shared" si="4"/>
        <v>290</v>
      </c>
      <c r="W286">
        <f>IFERROR(VLOOKUP($F286,部数情報!A:J,10,0),0)</f>
        <v>290</v>
      </c>
    </row>
    <row r="287" spans="2:23">
      <c r="B287" s="15">
        <f>部数情報!C2641</f>
        <v>2640</v>
      </c>
      <c r="C287" s="16">
        <f>部数情報!B2641</f>
        <v>35</v>
      </c>
      <c r="D287" s="16" t="str">
        <f>部数情報!E2641</f>
        <v>松戸駅周辺</v>
      </c>
      <c r="E287" s="16" t="str">
        <f>部数情報!F2641</f>
        <v>松戸　小山</v>
      </c>
      <c r="F287" s="16" t="str">
        <f>部数情報!A2641</f>
        <v>065040</v>
      </c>
      <c r="G287" s="16" t="str">
        <f>部数情報!G2641</f>
        <v>松戸B</v>
      </c>
      <c r="H287" s="16" t="str">
        <f>部数情報!H2641</f>
        <v>松戸</v>
      </c>
      <c r="I287" s="16" t="str">
        <f>部数情報!I2641</f>
        <v>松戸市</v>
      </c>
      <c r="J287" s="189">
        <f>IFERROR(IF($I$7="併配",VLOOKUP($F287,部数情報!A:K,11,0),IF($I$7="併配&amp;選挙",VLOOKUP($F287,部数情報!A:L,12,0),IF($I$7="選挙",VLOOKUP($F287,部数情報!A:M,13,0),VLOOKUP($F287,部数情報!A:J,10,0)))),"")</f>
        <v>580</v>
      </c>
      <c r="K287" s="187" t="s">
        <v>9272</v>
      </c>
      <c r="L287" s="205" t="s">
        <v>9273</v>
      </c>
      <c r="M287" s="206"/>
      <c r="S287">
        <f>エリア一覧!J287-VLOOKUP(エリア一覧!F287,部数情報!A:Q,17,0)</f>
        <v>0</v>
      </c>
      <c r="V287">
        <f t="shared" si="4"/>
        <v>580</v>
      </c>
      <c r="W287">
        <f>IFERROR(VLOOKUP($F287,部数情報!A:J,10,0),0)</f>
        <v>580</v>
      </c>
    </row>
    <row r="288" spans="2:23">
      <c r="B288" s="15">
        <f>部数情報!C2642</f>
        <v>2641</v>
      </c>
      <c r="C288" s="16">
        <f>部数情報!B2642</f>
        <v>35</v>
      </c>
      <c r="D288" s="16" t="str">
        <f>部数情報!E2642</f>
        <v>松戸駅周辺</v>
      </c>
      <c r="E288" s="16" t="str">
        <f>部数情報!F2642</f>
        <v>松戸　小山</v>
      </c>
      <c r="F288" s="16" t="str">
        <f>部数情報!A2642</f>
        <v>065063</v>
      </c>
      <c r="G288" s="16" t="str">
        <f>部数情報!G2642</f>
        <v>松戸　駅西口</v>
      </c>
      <c r="H288" s="16" t="str">
        <f>部数情報!H2642</f>
        <v>松戸</v>
      </c>
      <c r="I288" s="16" t="str">
        <f>部数情報!I2642</f>
        <v>松戸市</v>
      </c>
      <c r="J288" s="189">
        <f>IFERROR(IF($I$7="併配",VLOOKUP($F288,部数情報!A:K,11,0),IF($I$7="併配&amp;選挙",VLOOKUP($F288,部数情報!A:L,12,0),IF($I$7="選挙",VLOOKUP($F288,部数情報!A:M,13,0),VLOOKUP($F288,部数情報!A:J,10,0)))),"")</f>
        <v>445</v>
      </c>
      <c r="K288" s="187" t="s">
        <v>9272</v>
      </c>
      <c r="L288" s="205" t="s">
        <v>9273</v>
      </c>
      <c r="M288" s="206"/>
      <c r="S288">
        <f>エリア一覧!J288-VLOOKUP(エリア一覧!F288,部数情報!A:Q,17,0)</f>
        <v>0</v>
      </c>
      <c r="V288">
        <f t="shared" si="4"/>
        <v>445</v>
      </c>
      <c r="W288">
        <f>IFERROR(VLOOKUP($F288,部数情報!A:J,10,0),0)</f>
        <v>445</v>
      </c>
    </row>
    <row r="289" spans="2:23">
      <c r="B289" s="15">
        <f>部数情報!C2643</f>
        <v>2642</v>
      </c>
      <c r="C289" s="16">
        <f>部数情報!B2643</f>
        <v>35</v>
      </c>
      <c r="D289" s="16" t="str">
        <f>部数情報!E2643</f>
        <v>松戸駅周辺</v>
      </c>
      <c r="E289" s="16" t="str">
        <f>部数情報!F2643</f>
        <v>松戸　小山</v>
      </c>
      <c r="F289" s="16" t="str">
        <f>部数情報!A2643</f>
        <v>065041</v>
      </c>
      <c r="G289" s="16" t="str">
        <f>部数情報!G2643</f>
        <v>松戸C</v>
      </c>
      <c r="H289" s="16" t="str">
        <f>部数情報!H2643</f>
        <v>松戸</v>
      </c>
      <c r="I289" s="16" t="str">
        <f>部数情報!I2643</f>
        <v>松戸市</v>
      </c>
      <c r="J289" s="189">
        <f>IFERROR(IF($I$7="併配",VLOOKUP($F289,部数情報!A:K,11,0),IF($I$7="併配&amp;選挙",VLOOKUP($F289,部数情報!A:L,12,0),IF($I$7="選挙",VLOOKUP($F289,部数情報!A:M,13,0),VLOOKUP($F289,部数情報!A:J,10,0)))),"")</f>
        <v>340</v>
      </c>
      <c r="K289" s="187" t="s">
        <v>9272</v>
      </c>
      <c r="L289" s="205" t="s">
        <v>9273</v>
      </c>
      <c r="M289" s="206"/>
      <c r="S289">
        <f>エリア一覧!J289-VLOOKUP(エリア一覧!F289,部数情報!A:Q,17,0)</f>
        <v>0</v>
      </c>
      <c r="V289">
        <f t="shared" si="4"/>
        <v>340</v>
      </c>
      <c r="W289">
        <f>IFERROR(VLOOKUP($F289,部数情報!A:J,10,0),0)</f>
        <v>340</v>
      </c>
    </row>
    <row r="290" spans="2:23">
      <c r="B290" s="15">
        <f>部数情報!C2644</f>
        <v>2643</v>
      </c>
      <c r="C290" s="16">
        <f>部数情報!B2644</f>
        <v>35</v>
      </c>
      <c r="D290" s="16" t="str">
        <f>部数情報!E2644</f>
        <v>松戸駅周辺</v>
      </c>
      <c r="E290" s="16" t="str">
        <f>部数情報!F2644</f>
        <v>松戸　小山</v>
      </c>
      <c r="F290" s="16" t="str">
        <f>部数情報!A2644</f>
        <v>065031</v>
      </c>
      <c r="G290" s="16" t="str">
        <f>部数情報!G2644</f>
        <v>松戸E</v>
      </c>
      <c r="H290" s="16" t="str">
        <f>部数情報!H2644</f>
        <v>松戸</v>
      </c>
      <c r="I290" s="16" t="str">
        <f>部数情報!I2644</f>
        <v>松戸市</v>
      </c>
      <c r="J290" s="189">
        <f>IFERROR(IF($I$7="併配",VLOOKUP($F290,部数情報!A:K,11,0),IF($I$7="併配&amp;選挙",VLOOKUP($F290,部数情報!A:L,12,0),IF($I$7="選挙",VLOOKUP($F290,部数情報!A:M,13,0),VLOOKUP($F290,部数情報!A:J,10,0)))),"")</f>
        <v>450</v>
      </c>
      <c r="K290" s="187" t="s">
        <v>9272</v>
      </c>
      <c r="L290" s="205" t="s">
        <v>9273</v>
      </c>
      <c r="M290" s="206"/>
      <c r="S290">
        <f>エリア一覧!J290-VLOOKUP(エリア一覧!F290,部数情報!A:Q,17,0)</f>
        <v>0</v>
      </c>
      <c r="V290">
        <f t="shared" si="4"/>
        <v>450</v>
      </c>
      <c r="W290">
        <f>IFERROR(VLOOKUP($F290,部数情報!A:J,10,0),0)</f>
        <v>450</v>
      </c>
    </row>
    <row r="291" spans="2:23">
      <c r="B291" s="15">
        <f>部数情報!C2645</f>
        <v>2644</v>
      </c>
      <c r="C291" s="16">
        <f>部数情報!B2645</f>
        <v>35</v>
      </c>
      <c r="D291" s="16" t="str">
        <f>部数情報!E2645</f>
        <v>松戸駅周辺</v>
      </c>
      <c r="E291" s="16" t="str">
        <f>部数情報!F2645</f>
        <v>松戸　小山</v>
      </c>
      <c r="F291" s="16" t="str">
        <f>部数情報!A2645</f>
        <v>065042</v>
      </c>
      <c r="G291" s="16" t="str">
        <f>部数情報!G2645</f>
        <v>小山A</v>
      </c>
      <c r="H291" s="16" t="str">
        <f>部数情報!H2645</f>
        <v>松戸</v>
      </c>
      <c r="I291" s="16" t="str">
        <f>部数情報!I2645</f>
        <v>松戸市</v>
      </c>
      <c r="J291" s="189">
        <f>IFERROR(IF($I$7="併配",VLOOKUP($F291,部数情報!A:K,11,0),IF($I$7="併配&amp;選挙",VLOOKUP($F291,部数情報!A:L,12,0),IF($I$7="選挙",VLOOKUP($F291,部数情報!A:M,13,0),VLOOKUP($F291,部数情報!A:J,10,0)))),"")</f>
        <v>385</v>
      </c>
      <c r="K291" s="187" t="s">
        <v>9272</v>
      </c>
      <c r="L291" s="205" t="s">
        <v>9273</v>
      </c>
      <c r="M291" s="206"/>
      <c r="S291">
        <f>エリア一覧!J291-VLOOKUP(エリア一覧!F291,部数情報!A:Q,17,0)</f>
        <v>0</v>
      </c>
      <c r="V291">
        <f t="shared" si="4"/>
        <v>385</v>
      </c>
      <c r="W291">
        <f>IFERROR(VLOOKUP($F291,部数情報!A:J,10,0),0)</f>
        <v>385</v>
      </c>
    </row>
    <row r="292" spans="2:23">
      <c r="B292" s="15">
        <f>部数情報!C2646</f>
        <v>2645</v>
      </c>
      <c r="C292" s="16">
        <f>部数情報!B2646</f>
        <v>35</v>
      </c>
      <c r="D292" s="16" t="str">
        <f>部数情報!E2646</f>
        <v>松戸駅周辺</v>
      </c>
      <c r="E292" s="16" t="str">
        <f>部数情報!F2646</f>
        <v>松戸　小山</v>
      </c>
      <c r="F292" s="16" t="str">
        <f>部数情報!A2646</f>
        <v>065043</v>
      </c>
      <c r="G292" s="16" t="str">
        <f>部数情報!G2646</f>
        <v>小山B</v>
      </c>
      <c r="H292" s="16" t="str">
        <f>部数情報!H2646</f>
        <v>松戸</v>
      </c>
      <c r="I292" s="16" t="str">
        <f>部数情報!I2646</f>
        <v>松戸市</v>
      </c>
      <c r="J292" s="189">
        <f>IFERROR(IF($I$7="併配",VLOOKUP($F292,部数情報!A:K,11,0),IF($I$7="併配&amp;選挙",VLOOKUP($F292,部数情報!A:L,12,0),IF($I$7="選挙",VLOOKUP($F292,部数情報!A:M,13,0),VLOOKUP($F292,部数情報!A:J,10,0)))),"")</f>
        <v>660</v>
      </c>
      <c r="K292" s="187" t="s">
        <v>9272</v>
      </c>
      <c r="L292" s="205" t="s">
        <v>9273</v>
      </c>
      <c r="M292" s="206"/>
      <c r="S292">
        <f>エリア一覧!J292-VLOOKUP(エリア一覧!F292,部数情報!A:Q,17,0)</f>
        <v>0</v>
      </c>
      <c r="V292">
        <f t="shared" si="4"/>
        <v>660</v>
      </c>
      <c r="W292">
        <f>IFERROR(VLOOKUP($F292,部数情報!A:J,10,0),0)</f>
        <v>660</v>
      </c>
    </row>
    <row r="293" spans="2:23">
      <c r="B293" s="15">
        <f>部数情報!C2647</f>
        <v>2646</v>
      </c>
      <c r="C293" s="16">
        <f>部数情報!B2647</f>
        <v>35</v>
      </c>
      <c r="D293" s="16" t="str">
        <f>部数情報!E2647</f>
        <v>松戸駅周辺</v>
      </c>
      <c r="E293" s="16" t="str">
        <f>部数情報!F2647</f>
        <v>松戸　小山</v>
      </c>
      <c r="F293" s="16" t="str">
        <f>部数情報!A2647</f>
        <v>065044</v>
      </c>
      <c r="G293" s="16" t="str">
        <f>部数情報!G2647</f>
        <v>小山C</v>
      </c>
      <c r="H293" s="16" t="str">
        <f>部数情報!H2647</f>
        <v>松戸</v>
      </c>
      <c r="I293" s="16" t="str">
        <f>部数情報!I2647</f>
        <v>松戸市</v>
      </c>
      <c r="J293" s="189">
        <f>IFERROR(IF($I$7="併配",VLOOKUP($F293,部数情報!A:K,11,0),IF($I$7="併配&amp;選挙",VLOOKUP($F293,部数情報!A:L,12,0),IF($I$7="選挙",VLOOKUP($F293,部数情報!A:M,13,0),VLOOKUP($F293,部数情報!A:J,10,0)))),"")</f>
        <v>480</v>
      </c>
      <c r="K293" s="187" t="s">
        <v>9272</v>
      </c>
      <c r="L293" s="205" t="s">
        <v>9273</v>
      </c>
      <c r="M293" s="206"/>
      <c r="S293">
        <f>エリア一覧!J293-VLOOKUP(エリア一覧!F293,部数情報!A:Q,17,0)</f>
        <v>0</v>
      </c>
      <c r="V293">
        <f t="shared" si="4"/>
        <v>480</v>
      </c>
      <c r="W293">
        <f>IFERROR(VLOOKUP($F293,部数情報!A:J,10,0),0)</f>
        <v>480</v>
      </c>
    </row>
    <row r="294" spans="2:23">
      <c r="B294" s="15">
        <f>部数情報!C2648</f>
        <v>2647</v>
      </c>
      <c r="C294" s="16">
        <f>部数情報!B2648</f>
        <v>35</v>
      </c>
      <c r="D294" s="16" t="str">
        <f>部数情報!E2648</f>
        <v>松戸駅周辺</v>
      </c>
      <c r="E294" s="16" t="str">
        <f>部数情報!F2648</f>
        <v>松戸　小山</v>
      </c>
      <c r="F294" s="16" t="str">
        <f>部数情報!A2648</f>
        <v>065045</v>
      </c>
      <c r="G294" s="16" t="str">
        <f>部数情報!G2648</f>
        <v>小山D</v>
      </c>
      <c r="H294" s="16" t="str">
        <f>部数情報!H2648</f>
        <v>松戸</v>
      </c>
      <c r="I294" s="16" t="str">
        <f>部数情報!I2648</f>
        <v>松戸市</v>
      </c>
      <c r="J294" s="189">
        <f>IFERROR(IF($I$7="併配",VLOOKUP($F294,部数情報!A:K,11,0),IF($I$7="併配&amp;選挙",VLOOKUP($F294,部数情報!A:L,12,0),IF($I$7="選挙",VLOOKUP($F294,部数情報!A:M,13,0),VLOOKUP($F294,部数情報!A:J,10,0)))),"")</f>
        <v>440</v>
      </c>
      <c r="K294" s="187" t="s">
        <v>9272</v>
      </c>
      <c r="L294" s="205" t="s">
        <v>9273</v>
      </c>
      <c r="M294" s="206"/>
      <c r="S294">
        <f>エリア一覧!J294-VLOOKUP(エリア一覧!F294,部数情報!A:Q,17,0)</f>
        <v>0</v>
      </c>
      <c r="V294">
        <f t="shared" si="4"/>
        <v>440</v>
      </c>
      <c r="W294">
        <f>IFERROR(VLOOKUP($F294,部数情報!A:J,10,0),0)</f>
        <v>440</v>
      </c>
    </row>
    <row r="295" spans="2:23">
      <c r="B295" s="15">
        <f>部数情報!C2649</f>
        <v>2648</v>
      </c>
      <c r="C295" s="16">
        <f>部数情報!B2649</f>
        <v>35</v>
      </c>
      <c r="D295" s="16" t="str">
        <f>部数情報!E2649</f>
        <v>松戸駅周辺</v>
      </c>
      <c r="E295" s="16" t="str">
        <f>部数情報!F2649</f>
        <v>松戸　小山</v>
      </c>
      <c r="F295" s="16" t="str">
        <f>部数情報!A2649</f>
        <v>065046</v>
      </c>
      <c r="G295" s="16" t="str">
        <f>部数情報!G2649</f>
        <v>小山上矢切</v>
      </c>
      <c r="H295" s="16" t="str">
        <f>部数情報!H2649</f>
        <v>松戸</v>
      </c>
      <c r="I295" s="16" t="str">
        <f>部数情報!I2649</f>
        <v>松戸市</v>
      </c>
      <c r="J295" s="189">
        <f>IFERROR(IF($I$7="併配",VLOOKUP($F295,部数情報!A:K,11,0),IF($I$7="併配&amp;選挙",VLOOKUP($F295,部数情報!A:L,12,0),IF($I$7="選挙",VLOOKUP($F295,部数情報!A:M,13,0),VLOOKUP($F295,部数情報!A:J,10,0)))),"")</f>
        <v>305</v>
      </c>
      <c r="K295" s="187" t="s">
        <v>9272</v>
      </c>
      <c r="L295" s="205" t="s">
        <v>9273</v>
      </c>
      <c r="M295" s="206"/>
      <c r="S295">
        <f>エリア一覧!J295-VLOOKUP(エリア一覧!F295,部数情報!A:Q,17,0)</f>
        <v>0</v>
      </c>
      <c r="V295">
        <f t="shared" si="4"/>
        <v>305</v>
      </c>
      <c r="W295">
        <f>IFERROR(VLOOKUP($F295,部数情報!A:J,10,0),0)</f>
        <v>305</v>
      </c>
    </row>
    <row r="296" spans="2:23">
      <c r="B296" s="15">
        <f>部数情報!C2650</f>
        <v>2649</v>
      </c>
      <c r="C296" s="16">
        <f>部数情報!B2650</f>
        <v>35</v>
      </c>
      <c r="D296" s="16" t="str">
        <f>部数情報!E2650</f>
        <v>松戸駅周辺</v>
      </c>
      <c r="E296" s="16" t="str">
        <f>部数情報!F2650</f>
        <v>松戸　小山</v>
      </c>
      <c r="F296" s="16" t="str">
        <f>部数情報!A2650</f>
        <v>065047</v>
      </c>
      <c r="G296" s="16" t="str">
        <f>部数情報!G2650</f>
        <v>上矢切A</v>
      </c>
      <c r="H296" s="16" t="str">
        <f>部数情報!H2650</f>
        <v>松戸</v>
      </c>
      <c r="I296" s="16" t="str">
        <f>部数情報!I2650</f>
        <v>松戸市</v>
      </c>
      <c r="J296" s="189">
        <f>IFERROR(IF($I$7="併配",VLOOKUP($F296,部数情報!A:K,11,0),IF($I$7="併配&amp;選挙",VLOOKUP($F296,部数情報!A:L,12,0),IF($I$7="選挙",VLOOKUP($F296,部数情報!A:M,13,0),VLOOKUP($F296,部数情報!A:J,10,0)))),"")</f>
        <v>465</v>
      </c>
      <c r="K296" s="187" t="s">
        <v>9272</v>
      </c>
      <c r="L296" s="205" t="s">
        <v>9273</v>
      </c>
      <c r="M296" s="206"/>
      <c r="S296">
        <f>エリア一覧!J296-VLOOKUP(エリア一覧!F296,部数情報!A:Q,17,0)</f>
        <v>0</v>
      </c>
      <c r="V296">
        <f t="shared" si="4"/>
        <v>465</v>
      </c>
      <c r="W296">
        <f>IFERROR(VLOOKUP($F296,部数情報!A:J,10,0),0)</f>
        <v>465</v>
      </c>
    </row>
    <row r="297" spans="2:23">
      <c r="B297" s="15">
        <f>部数情報!C2651</f>
        <v>2650</v>
      </c>
      <c r="C297" s="16">
        <f>部数情報!B2651</f>
        <v>35</v>
      </c>
      <c r="D297" s="16" t="str">
        <f>部数情報!E2651</f>
        <v>松戸駅周辺</v>
      </c>
      <c r="E297" s="16" t="str">
        <f>部数情報!F2651</f>
        <v>松戸　小山</v>
      </c>
      <c r="F297" s="16" t="str">
        <f>部数情報!A2651</f>
        <v>065048</v>
      </c>
      <c r="G297" s="16" t="str">
        <f>部数情報!G2651</f>
        <v>上矢切B</v>
      </c>
      <c r="H297" s="16" t="str">
        <f>部数情報!H2651</f>
        <v>松戸</v>
      </c>
      <c r="I297" s="16" t="str">
        <f>部数情報!I2651</f>
        <v>松戸市</v>
      </c>
      <c r="J297" s="189">
        <f>IFERROR(IF($I$7="併配",VLOOKUP($F297,部数情報!A:K,11,0),IF($I$7="併配&amp;選挙",VLOOKUP($F297,部数情報!A:L,12,0),IF($I$7="選挙",VLOOKUP($F297,部数情報!A:M,13,0),VLOOKUP($F297,部数情報!A:J,10,0)))),"")</f>
        <v>520</v>
      </c>
      <c r="K297" s="187" t="s">
        <v>9272</v>
      </c>
      <c r="L297" s="205" t="s">
        <v>9273</v>
      </c>
      <c r="M297" s="206"/>
      <c r="S297">
        <f>エリア一覧!J297-VLOOKUP(エリア一覧!F297,部数情報!A:Q,17,0)</f>
        <v>0</v>
      </c>
      <c r="V297">
        <f t="shared" si="4"/>
        <v>520</v>
      </c>
      <c r="W297">
        <f>IFERROR(VLOOKUP($F297,部数情報!A:J,10,0),0)</f>
        <v>520</v>
      </c>
    </row>
    <row r="298" spans="2:23">
      <c r="B298" s="15">
        <f>部数情報!C2652</f>
        <v>2651</v>
      </c>
      <c r="C298" s="16">
        <f>部数情報!B2652</f>
        <v>35</v>
      </c>
      <c r="D298" s="16" t="str">
        <f>部数情報!E2652</f>
        <v>松戸駅周辺</v>
      </c>
      <c r="E298" s="16" t="str">
        <f>部数情報!F2652</f>
        <v>下馬木・南花島</v>
      </c>
      <c r="F298" s="16" t="str">
        <f>部数情報!A2652</f>
        <v>065049</v>
      </c>
      <c r="G298" s="16" t="str">
        <f>部数情報!G2652</f>
        <v>上本郷　下馬木</v>
      </c>
      <c r="H298" s="16" t="str">
        <f>部数情報!H2652</f>
        <v>松戸</v>
      </c>
      <c r="I298" s="16" t="str">
        <f>部数情報!I2652</f>
        <v>松戸市</v>
      </c>
      <c r="J298" s="189">
        <f>IFERROR(IF($I$7="併配",VLOOKUP($F298,部数情報!A:K,11,0),IF($I$7="併配&amp;選挙",VLOOKUP($F298,部数情報!A:L,12,0),IF($I$7="選挙",VLOOKUP($F298,部数情報!A:M,13,0),VLOOKUP($F298,部数情報!A:J,10,0)))),"")</f>
        <v>480</v>
      </c>
      <c r="K298" s="187" t="s">
        <v>9272</v>
      </c>
      <c r="L298" s="205" t="s">
        <v>9273</v>
      </c>
      <c r="M298" s="206"/>
      <c r="S298">
        <f>エリア一覧!J298-VLOOKUP(エリア一覧!F298,部数情報!A:Q,17,0)</f>
        <v>0</v>
      </c>
      <c r="V298">
        <f t="shared" si="4"/>
        <v>480</v>
      </c>
      <c r="W298">
        <f>IFERROR(VLOOKUP($F298,部数情報!A:J,10,0),0)</f>
        <v>480</v>
      </c>
    </row>
    <row r="299" spans="2:23">
      <c r="B299" s="15">
        <f>部数情報!C2653</f>
        <v>2652</v>
      </c>
      <c r="C299" s="16">
        <f>部数情報!B2653</f>
        <v>35</v>
      </c>
      <c r="D299" s="16" t="str">
        <f>部数情報!E2653</f>
        <v>松戸駅周辺</v>
      </c>
      <c r="E299" s="16" t="str">
        <f>部数情報!F2653</f>
        <v>下馬木・南花島</v>
      </c>
      <c r="F299" s="16" t="str">
        <f>部数情報!A2653</f>
        <v>065050</v>
      </c>
      <c r="G299" s="16" t="str">
        <f>部数情報!G2653</f>
        <v>南花島2</v>
      </c>
      <c r="H299" s="16" t="str">
        <f>部数情報!H2653</f>
        <v>松戸</v>
      </c>
      <c r="I299" s="16" t="str">
        <f>部数情報!I2653</f>
        <v>松戸市</v>
      </c>
      <c r="J299" s="189">
        <f>IFERROR(IF($I$7="併配",VLOOKUP($F299,部数情報!A:K,11,0),IF($I$7="併配&amp;選挙",VLOOKUP($F299,部数情報!A:L,12,0),IF($I$7="選挙",VLOOKUP($F299,部数情報!A:M,13,0),VLOOKUP($F299,部数情報!A:J,10,0)))),"")</f>
        <v>510</v>
      </c>
      <c r="K299" s="187" t="s">
        <v>9272</v>
      </c>
      <c r="L299" s="205" t="s">
        <v>9273</v>
      </c>
      <c r="M299" s="206"/>
      <c r="S299">
        <f>エリア一覧!J299-VLOOKUP(エリア一覧!F299,部数情報!A:Q,17,0)</f>
        <v>0</v>
      </c>
      <c r="V299">
        <f t="shared" si="4"/>
        <v>510</v>
      </c>
      <c r="W299">
        <f>IFERROR(VLOOKUP($F299,部数情報!A:J,10,0),0)</f>
        <v>510</v>
      </c>
    </row>
    <row r="300" spans="2:23">
      <c r="B300" s="15">
        <f>部数情報!C2654</f>
        <v>2653</v>
      </c>
      <c r="C300" s="16">
        <f>部数情報!B2654</f>
        <v>35</v>
      </c>
      <c r="D300" s="16" t="str">
        <f>部数情報!E2654</f>
        <v>松戸駅周辺</v>
      </c>
      <c r="E300" s="16" t="str">
        <f>部数情報!F2654</f>
        <v>下馬木・南花島</v>
      </c>
      <c r="F300" s="16" t="str">
        <f>部数情報!A2654</f>
        <v>065051</v>
      </c>
      <c r="G300" s="16" t="str">
        <f>部数情報!G2654</f>
        <v>南花島4丁目</v>
      </c>
      <c r="H300" s="16" t="str">
        <f>部数情報!H2654</f>
        <v>松戸</v>
      </c>
      <c r="I300" s="16" t="str">
        <f>部数情報!I2654</f>
        <v>松戸市</v>
      </c>
      <c r="J300" s="189">
        <f>IFERROR(IF($I$7="併配",VLOOKUP($F300,部数情報!A:K,11,0),IF($I$7="併配&amp;選挙",VLOOKUP($F300,部数情報!A:L,12,0),IF($I$7="選挙",VLOOKUP($F300,部数情報!A:M,13,0),VLOOKUP($F300,部数情報!A:J,10,0)))),"")</f>
        <v>875</v>
      </c>
      <c r="K300" s="187" t="s">
        <v>9272</v>
      </c>
      <c r="L300" s="205" t="s">
        <v>9273</v>
      </c>
      <c r="M300" s="206"/>
      <c r="S300">
        <f>エリア一覧!J300-VLOOKUP(エリア一覧!F300,部数情報!A:Q,17,0)</f>
        <v>0</v>
      </c>
      <c r="V300">
        <f t="shared" si="4"/>
        <v>875</v>
      </c>
      <c r="W300">
        <f>IFERROR(VLOOKUP($F300,部数情報!A:J,10,0),0)</f>
        <v>875</v>
      </c>
    </row>
    <row r="301" spans="2:23">
      <c r="B301" s="15">
        <f>部数情報!C2655</f>
        <v>2654</v>
      </c>
      <c r="C301" s="16">
        <f>部数情報!B2655</f>
        <v>35</v>
      </c>
      <c r="D301" s="16" t="str">
        <f>部数情報!E2655</f>
        <v>松戸駅周辺</v>
      </c>
      <c r="E301" s="16" t="str">
        <f>部数情報!F2655</f>
        <v>松戸駅東口</v>
      </c>
      <c r="F301" s="16" t="str">
        <f>部数情報!A2655</f>
        <v>065052</v>
      </c>
      <c r="G301" s="16" t="str">
        <f>部数情報!G2655</f>
        <v>竹ヶ花</v>
      </c>
      <c r="H301" s="16" t="str">
        <f>部数情報!H2655</f>
        <v>松戸</v>
      </c>
      <c r="I301" s="16" t="str">
        <f>部数情報!I2655</f>
        <v>松戸市</v>
      </c>
      <c r="J301" s="189">
        <f>IFERROR(IF($I$7="併配",VLOOKUP($F301,部数情報!A:K,11,0),IF($I$7="併配&amp;選挙",VLOOKUP($F301,部数情報!A:L,12,0),IF($I$7="選挙",VLOOKUP($F301,部数情報!A:M,13,0),VLOOKUP($F301,部数情報!A:J,10,0)))),"")</f>
        <v>750</v>
      </c>
      <c r="K301" s="187" t="s">
        <v>9272</v>
      </c>
      <c r="L301" s="205" t="s">
        <v>9273</v>
      </c>
      <c r="M301" s="206"/>
      <c r="S301">
        <f>エリア一覧!J301-VLOOKUP(エリア一覧!F301,部数情報!A:Q,17,0)</f>
        <v>0</v>
      </c>
      <c r="V301">
        <f t="shared" si="4"/>
        <v>750</v>
      </c>
      <c r="W301">
        <f>IFERROR(VLOOKUP($F301,部数情報!A:J,10,0),0)</f>
        <v>750</v>
      </c>
    </row>
    <row r="302" spans="2:23">
      <c r="B302" s="15">
        <f>部数情報!C2656</f>
        <v>2655</v>
      </c>
      <c r="C302" s="16">
        <f>部数情報!B2656</f>
        <v>35</v>
      </c>
      <c r="D302" s="16" t="str">
        <f>部数情報!E2656</f>
        <v>松戸駅周辺</v>
      </c>
      <c r="E302" s="16" t="str">
        <f>部数情報!F2656</f>
        <v>松戸駅東口</v>
      </c>
      <c r="F302" s="16" t="str">
        <f>部数情報!A2656</f>
        <v>065053</v>
      </c>
      <c r="G302" s="16" t="str">
        <f>部数情報!G2656</f>
        <v>小根本</v>
      </c>
      <c r="H302" s="16" t="str">
        <f>部数情報!H2656</f>
        <v>松戸</v>
      </c>
      <c r="I302" s="16" t="str">
        <f>部数情報!I2656</f>
        <v>松戸市</v>
      </c>
      <c r="J302" s="189">
        <f>IFERROR(IF($I$7="併配",VLOOKUP($F302,部数情報!A:K,11,0),IF($I$7="併配&amp;選挙",VLOOKUP($F302,部数情報!A:L,12,0),IF($I$7="選挙",VLOOKUP($F302,部数情報!A:M,13,0),VLOOKUP($F302,部数情報!A:J,10,0)))),"")</f>
        <v>445</v>
      </c>
      <c r="K302" s="187" t="s">
        <v>9272</v>
      </c>
      <c r="L302" s="205" t="s">
        <v>9273</v>
      </c>
      <c r="M302" s="206"/>
      <c r="S302">
        <f>エリア一覧!J302-VLOOKUP(エリア一覧!F302,部数情報!A:Q,17,0)</f>
        <v>0</v>
      </c>
      <c r="V302">
        <f t="shared" si="4"/>
        <v>445</v>
      </c>
      <c r="W302">
        <f>IFERROR(VLOOKUP($F302,部数情報!A:J,10,0),0)</f>
        <v>445</v>
      </c>
    </row>
    <row r="303" spans="2:23">
      <c r="B303" s="15">
        <f>部数情報!C2657</f>
        <v>2656</v>
      </c>
      <c r="C303" s="16">
        <f>部数情報!B2657</f>
        <v>35</v>
      </c>
      <c r="D303" s="16" t="str">
        <f>部数情報!E2657</f>
        <v>松戸駅周辺</v>
      </c>
      <c r="E303" s="16" t="str">
        <f>部数情報!F2657</f>
        <v>松戸駅東口</v>
      </c>
      <c r="F303" s="16" t="str">
        <f>部数情報!A2657</f>
        <v>065054</v>
      </c>
      <c r="G303" s="16" t="str">
        <f>部数情報!G2657</f>
        <v>小根本　松戸市役所</v>
      </c>
      <c r="H303" s="16" t="str">
        <f>部数情報!H2657</f>
        <v>松戸</v>
      </c>
      <c r="I303" s="16" t="str">
        <f>部数情報!I2657</f>
        <v>松戸市</v>
      </c>
      <c r="J303" s="189">
        <f>IFERROR(IF($I$7="併配",VLOOKUP($F303,部数情報!A:K,11,0),IF($I$7="併配&amp;選挙",VLOOKUP($F303,部数情報!A:L,12,0),IF($I$7="選挙",VLOOKUP($F303,部数情報!A:M,13,0),VLOOKUP($F303,部数情報!A:J,10,0)))),"")</f>
        <v>505</v>
      </c>
      <c r="K303" s="187" t="s">
        <v>9272</v>
      </c>
      <c r="L303" s="205" t="s">
        <v>9273</v>
      </c>
      <c r="M303" s="206"/>
      <c r="S303">
        <f>エリア一覧!J303-VLOOKUP(エリア一覧!F303,部数情報!A:Q,17,0)</f>
        <v>0</v>
      </c>
      <c r="V303">
        <f t="shared" si="4"/>
        <v>505</v>
      </c>
      <c r="W303">
        <f>IFERROR(VLOOKUP($F303,部数情報!A:J,10,0),0)</f>
        <v>505</v>
      </c>
    </row>
    <row r="304" spans="2:23">
      <c r="B304" s="15">
        <f>部数情報!C2658</f>
        <v>2657</v>
      </c>
      <c r="C304" s="16">
        <f>部数情報!B2658</f>
        <v>35</v>
      </c>
      <c r="D304" s="16" t="str">
        <f>部数情報!E2658</f>
        <v>松戸駅周辺</v>
      </c>
      <c r="E304" s="16" t="str">
        <f>部数情報!F2658</f>
        <v>松戸駅東口</v>
      </c>
      <c r="F304" s="16" t="str">
        <f>部数情報!A2658</f>
        <v>065055</v>
      </c>
      <c r="G304" s="16" t="str">
        <f>部数情報!G2658</f>
        <v>岩瀬　住吉畑</v>
      </c>
      <c r="H304" s="16" t="str">
        <f>部数情報!H2658</f>
        <v>松戸</v>
      </c>
      <c r="I304" s="16" t="str">
        <f>部数情報!I2658</f>
        <v>松戸市</v>
      </c>
      <c r="J304" s="189">
        <f>IFERROR(IF($I$7="併配",VLOOKUP($F304,部数情報!A:K,11,0),IF($I$7="併配&amp;選挙",VLOOKUP($F304,部数情報!A:L,12,0),IF($I$7="選挙",VLOOKUP($F304,部数情報!A:M,13,0),VLOOKUP($F304,部数情報!A:J,10,0)))),"")</f>
        <v>605</v>
      </c>
      <c r="K304" s="187" t="s">
        <v>9272</v>
      </c>
      <c r="L304" s="205" t="s">
        <v>9273</v>
      </c>
      <c r="M304" s="206"/>
      <c r="S304">
        <f>エリア一覧!J304-VLOOKUP(エリア一覧!F304,部数情報!A:Q,17,0)</f>
        <v>0</v>
      </c>
      <c r="V304">
        <f t="shared" si="4"/>
        <v>605</v>
      </c>
      <c r="W304">
        <f>IFERROR(VLOOKUP($F304,部数情報!A:J,10,0),0)</f>
        <v>605</v>
      </c>
    </row>
    <row r="305" spans="2:23">
      <c r="B305" s="15">
        <f>部数情報!C2659</f>
        <v>2658</v>
      </c>
      <c r="C305" s="16">
        <f>部数情報!B2659</f>
        <v>35</v>
      </c>
      <c r="D305" s="16" t="str">
        <f>部数情報!E2659</f>
        <v>松戸駅周辺</v>
      </c>
      <c r="E305" s="16" t="str">
        <f>部数情報!F2659</f>
        <v>松戸駅東口</v>
      </c>
      <c r="F305" s="16" t="str">
        <f>部数情報!A2659</f>
        <v>065056</v>
      </c>
      <c r="G305" s="16" t="str">
        <f>部数情報!G2659</f>
        <v>松戸　駅東口</v>
      </c>
      <c r="H305" s="16" t="str">
        <f>部数情報!H2659</f>
        <v>松戸</v>
      </c>
      <c r="I305" s="16" t="str">
        <f>部数情報!I2659</f>
        <v>松戸市</v>
      </c>
      <c r="J305" s="189">
        <f>IFERROR(IF($I$7="併配",VLOOKUP($F305,部数情報!A:K,11,0),IF($I$7="併配&amp;選挙",VLOOKUP($F305,部数情報!A:L,12,0),IF($I$7="選挙",VLOOKUP($F305,部数情報!A:M,13,0),VLOOKUP($F305,部数情報!A:J,10,0)))),"")</f>
        <v>940</v>
      </c>
      <c r="K305" s="187" t="s">
        <v>9272</v>
      </c>
      <c r="L305" s="205" t="s">
        <v>9273</v>
      </c>
      <c r="M305" s="206"/>
      <c r="S305">
        <f>エリア一覧!J305-VLOOKUP(エリア一覧!F305,部数情報!A:Q,17,0)</f>
        <v>0</v>
      </c>
      <c r="V305">
        <f t="shared" si="4"/>
        <v>940</v>
      </c>
      <c r="W305">
        <f>IFERROR(VLOOKUP($F305,部数情報!A:J,10,0),0)</f>
        <v>940</v>
      </c>
    </row>
    <row r="306" spans="2:23">
      <c r="B306" s="15">
        <f>部数情報!C2660</f>
        <v>2659</v>
      </c>
      <c r="C306" s="16">
        <f>部数情報!B2660</f>
        <v>35</v>
      </c>
      <c r="D306" s="16" t="str">
        <f>部数情報!E2660</f>
        <v>松戸駅周辺</v>
      </c>
      <c r="E306" s="16" t="str">
        <f>部数情報!F2660</f>
        <v>松戸駅東口</v>
      </c>
      <c r="F306" s="16" t="str">
        <f>部数情報!A2660</f>
        <v>065057</v>
      </c>
      <c r="G306" s="16" t="str">
        <f>部数情報!G2660</f>
        <v>岩瀬　離山</v>
      </c>
      <c r="H306" s="16" t="str">
        <f>部数情報!H2660</f>
        <v>松戸</v>
      </c>
      <c r="I306" s="16" t="str">
        <f>部数情報!I2660</f>
        <v>松戸市</v>
      </c>
      <c r="J306" s="189">
        <f>IFERROR(IF($I$7="併配",VLOOKUP($F306,部数情報!A:K,11,0),IF($I$7="併配&amp;選挙",VLOOKUP($F306,部数情報!A:L,12,0),IF($I$7="選挙",VLOOKUP($F306,部数情報!A:M,13,0),VLOOKUP($F306,部数情報!A:J,10,0)))),"")</f>
        <v>450</v>
      </c>
      <c r="K306" s="187" t="s">
        <v>9272</v>
      </c>
      <c r="L306" s="205" t="s">
        <v>9273</v>
      </c>
      <c r="M306" s="206"/>
      <c r="S306">
        <f>エリア一覧!J306-VLOOKUP(エリア一覧!F306,部数情報!A:Q,17,0)</f>
        <v>0</v>
      </c>
      <c r="V306">
        <f t="shared" si="4"/>
        <v>450</v>
      </c>
      <c r="W306">
        <f>IFERROR(VLOOKUP($F306,部数情報!A:J,10,0),0)</f>
        <v>450</v>
      </c>
    </row>
    <row r="307" spans="2:23">
      <c r="B307" s="15">
        <f>部数情報!C2661</f>
        <v>2660</v>
      </c>
      <c r="C307" s="16">
        <f>部数情報!B2661</f>
        <v>35</v>
      </c>
      <c r="D307" s="16" t="str">
        <f>部数情報!E2661</f>
        <v>松戸駅周辺</v>
      </c>
      <c r="E307" s="16" t="str">
        <f>部数情報!F2661</f>
        <v>松戸駅東口</v>
      </c>
      <c r="F307" s="16" t="str">
        <f>部数情報!A2661</f>
        <v>065058</v>
      </c>
      <c r="G307" s="16" t="str">
        <f>部数情報!G2661</f>
        <v>松戸　市民会館</v>
      </c>
      <c r="H307" s="16" t="str">
        <f>部数情報!H2661</f>
        <v>松戸</v>
      </c>
      <c r="I307" s="16" t="str">
        <f>部数情報!I2661</f>
        <v>松戸市</v>
      </c>
      <c r="J307" s="189">
        <f>IFERROR(IF($I$7="併配",VLOOKUP($F307,部数情報!A:K,11,0),IF($I$7="併配&amp;選挙",VLOOKUP($F307,部数情報!A:L,12,0),IF($I$7="選挙",VLOOKUP($F307,部数情報!A:M,13,0),VLOOKUP($F307,部数情報!A:J,10,0)))),"")</f>
        <v>570</v>
      </c>
      <c r="K307" s="187" t="s">
        <v>9272</v>
      </c>
      <c r="L307" s="205" t="s">
        <v>9273</v>
      </c>
      <c r="M307" s="206"/>
      <c r="S307">
        <f>エリア一覧!J307-VLOOKUP(エリア一覧!F307,部数情報!A:Q,17,0)</f>
        <v>0</v>
      </c>
      <c r="V307">
        <f t="shared" si="4"/>
        <v>570</v>
      </c>
      <c r="W307">
        <f>IFERROR(VLOOKUP($F307,部数情報!A:J,10,0),0)</f>
        <v>570</v>
      </c>
    </row>
    <row r="308" spans="2:23">
      <c r="B308" s="15">
        <f>部数情報!C2662</f>
        <v>2661</v>
      </c>
      <c r="C308" s="16">
        <f>部数情報!B2662</f>
        <v>35</v>
      </c>
      <c r="D308" s="16" t="str">
        <f>部数情報!E2662</f>
        <v>松戸駅周辺</v>
      </c>
      <c r="E308" s="16" t="str">
        <f>部数情報!F2662</f>
        <v>松戸駅東口</v>
      </c>
      <c r="F308" s="16" t="str">
        <f>部数情報!A2662</f>
        <v>065059</v>
      </c>
      <c r="G308" s="16" t="str">
        <f>部数情報!G2662</f>
        <v>松戸</v>
      </c>
      <c r="H308" s="16" t="str">
        <f>部数情報!H2662</f>
        <v>松戸</v>
      </c>
      <c r="I308" s="16" t="str">
        <f>部数情報!I2662</f>
        <v>松戸市</v>
      </c>
      <c r="J308" s="189">
        <f>IFERROR(IF($I$7="併配",VLOOKUP($F308,部数情報!A:K,11,0),IF($I$7="併配&amp;選挙",VLOOKUP($F308,部数情報!A:L,12,0),IF($I$7="選挙",VLOOKUP($F308,部数情報!A:M,13,0),VLOOKUP($F308,部数情報!A:J,10,0)))),"")</f>
        <v>630</v>
      </c>
      <c r="K308" s="187" t="s">
        <v>9272</v>
      </c>
      <c r="L308" s="205" t="s">
        <v>9273</v>
      </c>
      <c r="M308" s="206"/>
      <c r="S308">
        <f>エリア一覧!J308-VLOOKUP(エリア一覧!F308,部数情報!A:Q,17,0)</f>
        <v>0</v>
      </c>
      <c r="V308">
        <f t="shared" si="4"/>
        <v>630</v>
      </c>
      <c r="W308">
        <f>IFERROR(VLOOKUP($F308,部数情報!A:J,10,0),0)</f>
        <v>630</v>
      </c>
    </row>
    <row r="309" spans="2:23">
      <c r="B309" s="15">
        <f>部数情報!C2663</f>
        <v>2662</v>
      </c>
      <c r="C309" s="16">
        <f>部数情報!B2663</f>
        <v>35</v>
      </c>
      <c r="D309" s="16" t="str">
        <f>部数情報!E2663</f>
        <v>松戸駅周辺</v>
      </c>
      <c r="E309" s="16" t="str">
        <f>部数情報!F2663</f>
        <v>松戸駅東口</v>
      </c>
      <c r="F309" s="16" t="str">
        <f>部数情報!A2663</f>
        <v>065060</v>
      </c>
      <c r="G309" s="16" t="str">
        <f>部数情報!G2663</f>
        <v>松戸旭が丘第二公園</v>
      </c>
      <c r="H309" s="16" t="str">
        <f>部数情報!H2663</f>
        <v>松戸</v>
      </c>
      <c r="I309" s="16" t="str">
        <f>部数情報!I2663</f>
        <v>松戸市</v>
      </c>
      <c r="J309" s="189">
        <f>IFERROR(IF($I$7="併配",VLOOKUP($F309,部数情報!A:K,11,0),IF($I$7="併配&amp;選挙",VLOOKUP($F309,部数情報!A:L,12,0),IF($I$7="選挙",VLOOKUP($F309,部数情報!A:M,13,0),VLOOKUP($F309,部数情報!A:J,10,0)))),"")</f>
        <v>465</v>
      </c>
      <c r="K309" s="187" t="s">
        <v>9272</v>
      </c>
      <c r="L309" s="205" t="s">
        <v>9273</v>
      </c>
      <c r="M309" s="206"/>
      <c r="S309">
        <f>エリア一覧!J309-VLOOKUP(エリア一覧!F309,部数情報!A:Q,17,0)</f>
        <v>0</v>
      </c>
      <c r="V309">
        <f t="shared" si="4"/>
        <v>465</v>
      </c>
      <c r="W309">
        <f>IFERROR(VLOOKUP($F309,部数情報!A:J,10,0),0)</f>
        <v>465</v>
      </c>
    </row>
    <row r="310" spans="2:23">
      <c r="B310" s="15">
        <f>部数情報!C2664</f>
        <v>2663</v>
      </c>
      <c r="C310" s="16">
        <f>部数情報!B2664</f>
        <v>35</v>
      </c>
      <c r="D310" s="16" t="str">
        <f>部数情報!E2664</f>
        <v>松戸駅周辺</v>
      </c>
      <c r="E310" s="16" t="str">
        <f>部数情報!F2664</f>
        <v>松戸駅東口</v>
      </c>
      <c r="F310" s="16" t="str">
        <f>部数情報!A2664</f>
        <v>065062</v>
      </c>
      <c r="G310" s="16" t="str">
        <f>部数情報!G2664</f>
        <v>陣ヶ前交差点</v>
      </c>
      <c r="H310" s="16" t="str">
        <f>部数情報!H2664</f>
        <v>松戸</v>
      </c>
      <c r="I310" s="16" t="str">
        <f>部数情報!I2664</f>
        <v>松戸市</v>
      </c>
      <c r="J310" s="189">
        <f>IFERROR(IF($I$7="併配",VLOOKUP($F310,部数情報!A:K,11,0),IF($I$7="併配&amp;選挙",VLOOKUP($F310,部数情報!A:L,12,0),IF($I$7="選挙",VLOOKUP($F310,部数情報!A:M,13,0),VLOOKUP($F310,部数情報!A:J,10,0)))),"")</f>
        <v>370</v>
      </c>
      <c r="K310" s="187" t="s">
        <v>9272</v>
      </c>
      <c r="L310" s="205" t="s">
        <v>9273</v>
      </c>
      <c r="M310" s="206"/>
      <c r="S310">
        <f>エリア一覧!J310-VLOOKUP(エリア一覧!F310,部数情報!A:Q,17,0)</f>
        <v>0</v>
      </c>
      <c r="V310">
        <f t="shared" si="4"/>
        <v>370</v>
      </c>
      <c r="W310">
        <f>IFERROR(VLOOKUP($F310,部数情報!A:J,10,0),0)</f>
        <v>370</v>
      </c>
    </row>
    <row r="311" spans="2:23">
      <c r="B311" s="15">
        <f>部数情報!C2665</f>
        <v>2664</v>
      </c>
      <c r="C311" s="16">
        <f>部数情報!B2665</f>
        <v>35</v>
      </c>
      <c r="D311" s="16" t="str">
        <f>部数情報!E2665</f>
        <v>松戸駅周辺</v>
      </c>
      <c r="E311" s="16" t="str">
        <f>部数情報!F2665</f>
        <v>松戸駅東口</v>
      </c>
      <c r="F311" s="16" t="str">
        <f>部数情報!A2665</f>
        <v>065061</v>
      </c>
      <c r="G311" s="16" t="str">
        <f>部数情報!G2665</f>
        <v>松戸戸定ヶ丘歴史公園</v>
      </c>
      <c r="H311" s="16" t="str">
        <f>部数情報!H2665</f>
        <v>松戸</v>
      </c>
      <c r="I311" s="16" t="str">
        <f>部数情報!I2665</f>
        <v>松戸市</v>
      </c>
      <c r="J311" s="189">
        <f>IFERROR(IF($I$7="併配",VLOOKUP($F311,部数情報!A:K,11,0),IF($I$7="併配&amp;選挙",VLOOKUP($F311,部数情報!A:L,12,0),IF($I$7="選挙",VLOOKUP($F311,部数情報!A:M,13,0),VLOOKUP($F311,部数情報!A:J,10,0)))),"")</f>
        <v>445</v>
      </c>
      <c r="K311" s="187" t="s">
        <v>9272</v>
      </c>
      <c r="L311" s="205" t="s">
        <v>9273</v>
      </c>
      <c r="M311" s="206"/>
      <c r="S311">
        <f>エリア一覧!J311-VLOOKUP(エリア一覧!F311,部数情報!A:Q,17,0)</f>
        <v>0</v>
      </c>
      <c r="V311">
        <f t="shared" si="4"/>
        <v>445</v>
      </c>
      <c r="W311">
        <f>IFERROR(VLOOKUP($F311,部数情報!A:J,10,0),0)</f>
        <v>445</v>
      </c>
    </row>
    <row r="312" spans="2:23">
      <c r="B312" s="15">
        <f>部数情報!C2666</f>
        <v>2665</v>
      </c>
      <c r="C312" s="16">
        <f>部数情報!B2666</f>
        <v>35</v>
      </c>
      <c r="D312" s="16" t="str">
        <f>部数情報!E2666</f>
        <v>松戸駅周辺</v>
      </c>
      <c r="E312" s="16" t="str">
        <f>部数情報!F2666</f>
        <v>和名ヶ谷</v>
      </c>
      <c r="F312" s="16" t="str">
        <f>部数情報!A2666</f>
        <v>065112</v>
      </c>
      <c r="G312" s="16" t="str">
        <f>部数情報!G2666</f>
        <v>稔台・和名ヶ谷</v>
      </c>
      <c r="H312" s="16" t="str">
        <f>部数情報!H2666</f>
        <v>松戸</v>
      </c>
      <c r="I312" s="16" t="str">
        <f>部数情報!I2666</f>
        <v>松戸市</v>
      </c>
      <c r="J312" s="189">
        <f>IFERROR(IF($I$7="併配",VLOOKUP($F312,部数情報!A:K,11,0),IF($I$7="併配&amp;選挙",VLOOKUP($F312,部数情報!A:L,12,0),IF($I$7="選挙",VLOOKUP($F312,部数情報!A:M,13,0),VLOOKUP($F312,部数情報!A:J,10,0)))),"")</f>
        <v>405</v>
      </c>
      <c r="K312" s="187" t="s">
        <v>9272</v>
      </c>
      <c r="L312" s="205" t="s">
        <v>9273</v>
      </c>
      <c r="M312" s="206"/>
      <c r="S312">
        <f>エリア一覧!J312-VLOOKUP(エリア一覧!F312,部数情報!A:Q,17,0)</f>
        <v>0</v>
      </c>
      <c r="V312">
        <f t="shared" si="4"/>
        <v>405</v>
      </c>
      <c r="W312">
        <f>IFERROR(VLOOKUP($F312,部数情報!A:J,10,0),0)</f>
        <v>405</v>
      </c>
    </row>
    <row r="313" spans="2:23">
      <c r="B313" s="15">
        <f>部数情報!C2667</f>
        <v>2666</v>
      </c>
      <c r="C313" s="16">
        <f>部数情報!B2667</f>
        <v>35</v>
      </c>
      <c r="D313" s="16" t="str">
        <f>部数情報!E2667</f>
        <v>松戸駅周辺</v>
      </c>
      <c r="E313" s="16" t="str">
        <f>部数情報!F2667</f>
        <v>和名ヶ谷</v>
      </c>
      <c r="F313" s="16" t="str">
        <f>部数情報!A2667</f>
        <v>065113</v>
      </c>
      <c r="G313" s="16" t="str">
        <f>部数情報!G2667</f>
        <v>和名ヶ谷B</v>
      </c>
      <c r="H313" s="16" t="str">
        <f>部数情報!H2667</f>
        <v>松戸</v>
      </c>
      <c r="I313" s="16" t="str">
        <f>部数情報!I2667</f>
        <v>松戸市</v>
      </c>
      <c r="J313" s="189">
        <f>IFERROR(IF($I$7="併配",VLOOKUP($F313,部数情報!A:K,11,0),IF($I$7="併配&amp;選挙",VLOOKUP($F313,部数情報!A:L,12,0),IF($I$7="選挙",VLOOKUP($F313,部数情報!A:M,13,0),VLOOKUP($F313,部数情報!A:J,10,0)))),"")</f>
        <v>330</v>
      </c>
      <c r="K313" s="187" t="s">
        <v>9272</v>
      </c>
      <c r="L313" s="205" t="s">
        <v>9273</v>
      </c>
      <c r="M313" s="206"/>
      <c r="S313">
        <f>エリア一覧!J313-VLOOKUP(エリア一覧!F313,部数情報!A:Q,17,0)</f>
        <v>0</v>
      </c>
      <c r="V313">
        <f t="shared" si="4"/>
        <v>330</v>
      </c>
      <c r="W313">
        <f>IFERROR(VLOOKUP($F313,部数情報!A:J,10,0),0)</f>
        <v>330</v>
      </c>
    </row>
    <row r="314" spans="2:23">
      <c r="B314" s="15">
        <f>部数情報!C2668</f>
        <v>2667</v>
      </c>
      <c r="C314" s="16">
        <f>部数情報!B2668</f>
        <v>35</v>
      </c>
      <c r="D314" s="16" t="str">
        <f>部数情報!E2668</f>
        <v>松戸駅周辺</v>
      </c>
      <c r="E314" s="16" t="str">
        <f>部数情報!F2668</f>
        <v>和名ヶ谷</v>
      </c>
      <c r="F314" s="16" t="str">
        <f>部数情報!A2668</f>
        <v>065170</v>
      </c>
      <c r="G314" s="16" t="str">
        <f>部数情報!G2668</f>
        <v>和名ヶ谷C</v>
      </c>
      <c r="H314" s="16" t="str">
        <f>部数情報!H2668</f>
        <v>松戸</v>
      </c>
      <c r="I314" s="16" t="str">
        <f>部数情報!I2668</f>
        <v>松戸市</v>
      </c>
      <c r="J314" s="189">
        <f>IFERROR(IF($I$7="併配",VLOOKUP($F314,部数情報!A:K,11,0),IF($I$7="併配&amp;選挙",VLOOKUP($F314,部数情報!A:L,12,0),IF($I$7="選挙",VLOOKUP($F314,部数情報!A:M,13,0),VLOOKUP($F314,部数情報!A:J,10,0)))),"")</f>
        <v>820</v>
      </c>
      <c r="K314" s="187" t="s">
        <v>9272</v>
      </c>
      <c r="L314" s="205" t="s">
        <v>9273</v>
      </c>
      <c r="M314" s="206"/>
      <c r="S314">
        <f>エリア一覧!J314-VLOOKUP(エリア一覧!F314,部数情報!A:Q,17,0)</f>
        <v>0</v>
      </c>
      <c r="V314">
        <f t="shared" si="4"/>
        <v>820</v>
      </c>
      <c r="W314">
        <f>IFERROR(VLOOKUP($F314,部数情報!A:J,10,0),0)</f>
        <v>820</v>
      </c>
    </row>
    <row r="315" spans="2:23">
      <c r="B315" s="15">
        <f>部数情報!C2669</f>
        <v>2668</v>
      </c>
      <c r="C315" s="16">
        <f>部数情報!B2669</f>
        <v>35</v>
      </c>
      <c r="D315" s="16" t="str">
        <f>部数情報!E2669</f>
        <v>松戸駅周辺</v>
      </c>
      <c r="E315" s="16" t="str">
        <f>部数情報!F2669</f>
        <v>和名ヶ谷</v>
      </c>
      <c r="F315" s="16" t="str">
        <f>部数情報!A2669</f>
        <v>065175</v>
      </c>
      <c r="G315" s="16" t="str">
        <f>部数情報!G2669</f>
        <v>和名ヶ谷D</v>
      </c>
      <c r="H315" s="16" t="str">
        <f>部数情報!H2669</f>
        <v>松戸</v>
      </c>
      <c r="I315" s="16" t="str">
        <f>部数情報!I2669</f>
        <v>松戸市</v>
      </c>
      <c r="J315" s="189">
        <f>IFERROR(IF($I$7="併配",VLOOKUP($F315,部数情報!A:K,11,0),IF($I$7="併配&amp;選挙",VLOOKUP($F315,部数情報!A:L,12,0),IF($I$7="選挙",VLOOKUP($F315,部数情報!A:M,13,0),VLOOKUP($F315,部数情報!A:J,10,0)))),"")</f>
        <v>350</v>
      </c>
      <c r="K315" s="187" t="s">
        <v>9272</v>
      </c>
      <c r="L315" s="205" t="s">
        <v>9273</v>
      </c>
      <c r="M315" s="206"/>
      <c r="S315">
        <f>エリア一覧!J315-VLOOKUP(エリア一覧!F315,部数情報!A:Q,17,0)</f>
        <v>0</v>
      </c>
      <c r="V315">
        <f t="shared" si="4"/>
        <v>350</v>
      </c>
      <c r="W315">
        <f>IFERROR(VLOOKUP($F315,部数情報!A:J,10,0),0)</f>
        <v>350</v>
      </c>
    </row>
    <row r="316" spans="2:23">
      <c r="B316" s="15">
        <f>部数情報!C2670</f>
        <v>2669</v>
      </c>
      <c r="C316" s="16">
        <f>部数情報!B2670</f>
        <v>35</v>
      </c>
      <c r="D316" s="16" t="str">
        <f>部数情報!E2670</f>
        <v>松戸駅周辺</v>
      </c>
      <c r="E316" s="16" t="str">
        <f>部数情報!F2670</f>
        <v>仲井町　</v>
      </c>
      <c r="F316" s="16" t="str">
        <f>部数情報!A2670</f>
        <v>065114</v>
      </c>
      <c r="G316" s="16" t="str">
        <f>部数情報!G2670</f>
        <v>仲井町1</v>
      </c>
      <c r="H316" s="16" t="str">
        <f>部数情報!H2670</f>
        <v>松戸</v>
      </c>
      <c r="I316" s="16" t="str">
        <f>部数情報!I2670</f>
        <v>松戸市</v>
      </c>
      <c r="J316" s="189">
        <f>IFERROR(IF($I$7="併配",VLOOKUP($F316,部数情報!A:K,11,0),IF($I$7="併配&amp;選挙",VLOOKUP($F316,部数情報!A:L,12,0),IF($I$7="選挙",VLOOKUP($F316,部数情報!A:M,13,0),VLOOKUP($F316,部数情報!A:J,10,0)))),"")</f>
        <v>355</v>
      </c>
      <c r="K316" s="187" t="s">
        <v>9272</v>
      </c>
      <c r="L316" s="205" t="s">
        <v>9273</v>
      </c>
      <c r="M316" s="206"/>
      <c r="S316">
        <f>エリア一覧!J316-VLOOKUP(エリア一覧!F316,部数情報!A:Q,17,0)</f>
        <v>0</v>
      </c>
      <c r="V316">
        <f t="shared" si="4"/>
        <v>355</v>
      </c>
      <c r="W316">
        <f>IFERROR(VLOOKUP($F316,部数情報!A:J,10,0),0)</f>
        <v>355</v>
      </c>
    </row>
    <row r="317" spans="2:23">
      <c r="B317" s="15">
        <f>部数情報!C2671</f>
        <v>2670</v>
      </c>
      <c r="C317" s="16">
        <f>部数情報!B2671</f>
        <v>35</v>
      </c>
      <c r="D317" s="16" t="str">
        <f>部数情報!E2671</f>
        <v>松戸駅周辺</v>
      </c>
      <c r="E317" s="16" t="str">
        <f>部数情報!F2671</f>
        <v>仲井町　</v>
      </c>
      <c r="F317" s="16" t="str">
        <f>部数情報!A2671</f>
        <v>065115</v>
      </c>
      <c r="G317" s="16" t="str">
        <f>部数情報!G2671</f>
        <v>仲井町2</v>
      </c>
      <c r="H317" s="16" t="str">
        <f>部数情報!H2671</f>
        <v>松戸</v>
      </c>
      <c r="I317" s="16" t="str">
        <f>部数情報!I2671</f>
        <v>松戸市</v>
      </c>
      <c r="J317" s="189">
        <f>IFERROR(IF($I$7="併配",VLOOKUP($F317,部数情報!A:K,11,0),IF($I$7="併配&amp;選挙",VLOOKUP($F317,部数情報!A:L,12,0),IF($I$7="選挙",VLOOKUP($F317,部数情報!A:M,13,0),VLOOKUP($F317,部数情報!A:J,10,0)))),"")</f>
        <v>370</v>
      </c>
      <c r="K317" s="187" t="s">
        <v>9272</v>
      </c>
      <c r="L317" s="205" t="s">
        <v>9273</v>
      </c>
      <c r="M317" s="206"/>
      <c r="S317">
        <f>エリア一覧!J317-VLOOKUP(エリア一覧!F317,部数情報!A:Q,17,0)</f>
        <v>0</v>
      </c>
      <c r="V317">
        <f t="shared" si="4"/>
        <v>370</v>
      </c>
      <c r="W317">
        <f>IFERROR(VLOOKUP($F317,部数情報!A:J,10,0),0)</f>
        <v>370</v>
      </c>
    </row>
    <row r="318" spans="2:23">
      <c r="B318" s="15">
        <f>部数情報!C2672</f>
        <v>2671</v>
      </c>
      <c r="C318" s="16">
        <f>部数情報!B2672</f>
        <v>35</v>
      </c>
      <c r="D318" s="16" t="str">
        <f>部数情報!E2672</f>
        <v>松戸駅周辺</v>
      </c>
      <c r="E318" s="16" t="str">
        <f>部数情報!F2672</f>
        <v>仲井町　</v>
      </c>
      <c r="F318" s="16" t="str">
        <f>部数情報!A2672</f>
        <v>065116</v>
      </c>
      <c r="G318" s="16" t="str">
        <f>部数情報!G2672</f>
        <v>仲井町3</v>
      </c>
      <c r="H318" s="16" t="str">
        <f>部数情報!H2672</f>
        <v>松戸</v>
      </c>
      <c r="I318" s="16" t="str">
        <f>部数情報!I2672</f>
        <v>松戸市</v>
      </c>
      <c r="J318" s="189">
        <f>IFERROR(IF($I$7="併配",VLOOKUP($F318,部数情報!A:K,11,0),IF($I$7="併配&amp;選挙",VLOOKUP($F318,部数情報!A:L,12,0),IF($I$7="選挙",VLOOKUP($F318,部数情報!A:M,13,0),VLOOKUP($F318,部数情報!A:J,10,0)))),"")</f>
        <v>350</v>
      </c>
      <c r="K318" s="187" t="s">
        <v>9272</v>
      </c>
      <c r="L318" s="205" t="s">
        <v>9273</v>
      </c>
      <c r="M318" s="206"/>
      <c r="S318">
        <f>エリア一覧!J318-VLOOKUP(エリア一覧!F318,部数情報!A:Q,17,0)</f>
        <v>0</v>
      </c>
      <c r="V318">
        <f t="shared" si="4"/>
        <v>350</v>
      </c>
      <c r="W318">
        <f>IFERROR(VLOOKUP($F318,部数情報!A:J,10,0),0)</f>
        <v>350</v>
      </c>
    </row>
    <row r="319" spans="2:23">
      <c r="B319" s="15">
        <f>部数情報!C2673</f>
        <v>2672</v>
      </c>
      <c r="C319" s="16">
        <f>部数情報!B2673</f>
        <v>35</v>
      </c>
      <c r="D319" s="16" t="str">
        <f>部数情報!E2673</f>
        <v>松戸駅周辺</v>
      </c>
      <c r="E319" s="16" t="str">
        <f>部数情報!F2673</f>
        <v>胡録台</v>
      </c>
      <c r="F319" s="16" t="str">
        <f>部数情報!A2673</f>
        <v>065117</v>
      </c>
      <c r="G319" s="16" t="str">
        <f>部数情報!G2673</f>
        <v>緑ヶ丘1</v>
      </c>
      <c r="H319" s="16" t="str">
        <f>部数情報!H2673</f>
        <v>松戸</v>
      </c>
      <c r="I319" s="16" t="str">
        <f>部数情報!I2673</f>
        <v>松戸市</v>
      </c>
      <c r="J319" s="189">
        <f>IFERROR(IF($I$7="併配",VLOOKUP($F319,部数情報!A:K,11,0),IF($I$7="併配&amp;選挙",VLOOKUP($F319,部数情報!A:L,12,0),IF($I$7="選挙",VLOOKUP($F319,部数情報!A:M,13,0),VLOOKUP($F319,部数情報!A:J,10,0)))),"")</f>
        <v>410</v>
      </c>
      <c r="K319" s="187" t="s">
        <v>9272</v>
      </c>
      <c r="L319" s="205" t="s">
        <v>9273</v>
      </c>
      <c r="M319" s="206"/>
      <c r="S319">
        <f>エリア一覧!J319-VLOOKUP(エリア一覧!F319,部数情報!A:Q,17,0)</f>
        <v>0</v>
      </c>
      <c r="V319">
        <f t="shared" si="4"/>
        <v>410</v>
      </c>
      <c r="W319">
        <f>IFERROR(VLOOKUP($F319,部数情報!A:J,10,0),0)</f>
        <v>410</v>
      </c>
    </row>
    <row r="320" spans="2:23">
      <c r="B320" s="15">
        <f>部数情報!C2674</f>
        <v>2673</v>
      </c>
      <c r="C320" s="16">
        <f>部数情報!B2674</f>
        <v>35</v>
      </c>
      <c r="D320" s="16" t="str">
        <f>部数情報!E2674</f>
        <v>松戸駅周辺</v>
      </c>
      <c r="E320" s="16" t="str">
        <f>部数情報!F2674</f>
        <v>胡録台</v>
      </c>
      <c r="F320" s="16" t="str">
        <f>部数情報!A2674</f>
        <v>065118</v>
      </c>
      <c r="G320" s="16" t="str">
        <f>部数情報!G2674</f>
        <v>緑ヶ丘2</v>
      </c>
      <c r="H320" s="16" t="str">
        <f>部数情報!H2674</f>
        <v>松戸</v>
      </c>
      <c r="I320" s="16" t="str">
        <f>部数情報!I2674</f>
        <v>松戸市</v>
      </c>
      <c r="J320" s="189">
        <f>IFERROR(IF($I$7="併配",VLOOKUP($F320,部数情報!A:K,11,0),IF($I$7="併配&amp;選挙",VLOOKUP($F320,部数情報!A:L,12,0),IF($I$7="選挙",VLOOKUP($F320,部数情報!A:M,13,0),VLOOKUP($F320,部数情報!A:J,10,0)))),"")</f>
        <v>390</v>
      </c>
      <c r="K320" s="187" t="s">
        <v>9272</v>
      </c>
      <c r="L320" s="205" t="s">
        <v>9273</v>
      </c>
      <c r="M320" s="206"/>
      <c r="S320">
        <f>エリア一覧!J320-VLOOKUP(エリア一覧!F320,部数情報!A:Q,17,0)</f>
        <v>0</v>
      </c>
      <c r="V320">
        <f t="shared" si="4"/>
        <v>390</v>
      </c>
      <c r="W320">
        <f>IFERROR(VLOOKUP($F320,部数情報!A:J,10,0),0)</f>
        <v>390</v>
      </c>
    </row>
    <row r="321" spans="2:23">
      <c r="B321" s="15">
        <f>部数情報!C2675</f>
        <v>2674</v>
      </c>
      <c r="C321" s="16">
        <f>部数情報!B2675</f>
        <v>35</v>
      </c>
      <c r="D321" s="16" t="str">
        <f>部数情報!E2675</f>
        <v>松戸駅周辺</v>
      </c>
      <c r="E321" s="16" t="str">
        <f>部数情報!F2675</f>
        <v>胡録台</v>
      </c>
      <c r="F321" s="16" t="str">
        <f>部数情報!A2675</f>
        <v>065181</v>
      </c>
      <c r="G321" s="16" t="str">
        <f>部数情報!G2675</f>
        <v>胡録台　大畑</v>
      </c>
      <c r="H321" s="16" t="str">
        <f>部数情報!H2675</f>
        <v>松戸</v>
      </c>
      <c r="I321" s="16" t="str">
        <f>部数情報!I2675</f>
        <v>松戸市</v>
      </c>
      <c r="J321" s="189">
        <f>IFERROR(IF($I$7="併配",VLOOKUP($F321,部数情報!A:K,11,0),IF($I$7="併配&amp;選挙",VLOOKUP($F321,部数情報!A:L,12,0),IF($I$7="選挙",VLOOKUP($F321,部数情報!A:M,13,0),VLOOKUP($F321,部数情報!A:J,10,0)))),"")</f>
        <v>350</v>
      </c>
      <c r="K321" s="187" t="s">
        <v>9272</v>
      </c>
      <c r="L321" s="205" t="s">
        <v>9273</v>
      </c>
      <c r="M321" s="206"/>
      <c r="S321">
        <f>エリア一覧!J321-VLOOKUP(エリア一覧!F321,部数情報!A:Q,17,0)</f>
        <v>0</v>
      </c>
      <c r="V321">
        <f t="shared" si="4"/>
        <v>350</v>
      </c>
      <c r="W321">
        <f>IFERROR(VLOOKUP($F321,部数情報!A:J,10,0),0)</f>
        <v>350</v>
      </c>
    </row>
    <row r="322" spans="2:23">
      <c r="B322" s="15">
        <f>部数情報!C2676</f>
        <v>2675</v>
      </c>
      <c r="C322" s="16">
        <f>部数情報!B2676</f>
        <v>35</v>
      </c>
      <c r="D322" s="16" t="str">
        <f>部数情報!E2676</f>
        <v>松戸駅周辺</v>
      </c>
      <c r="E322" s="16" t="str">
        <f>部数情報!F2676</f>
        <v>胡録台</v>
      </c>
      <c r="F322" s="16" t="str">
        <f>部数情報!A2676</f>
        <v>065119</v>
      </c>
      <c r="G322" s="16" t="str">
        <f>部数情報!G2676</f>
        <v>胡録台・岩瀬</v>
      </c>
      <c r="H322" s="16" t="str">
        <f>部数情報!H2676</f>
        <v>松戸</v>
      </c>
      <c r="I322" s="16" t="str">
        <f>部数情報!I2676</f>
        <v>松戸市</v>
      </c>
      <c r="J322" s="189">
        <f>IFERROR(IF($I$7="併配",VLOOKUP($F322,部数情報!A:K,11,0),IF($I$7="併配&amp;選挙",VLOOKUP($F322,部数情報!A:L,12,0),IF($I$7="選挙",VLOOKUP($F322,部数情報!A:M,13,0),VLOOKUP($F322,部数情報!A:J,10,0)))),"")</f>
        <v>530</v>
      </c>
      <c r="K322" s="187" t="s">
        <v>9272</v>
      </c>
      <c r="L322" s="205" t="s">
        <v>9273</v>
      </c>
      <c r="M322" s="206"/>
      <c r="S322">
        <f>エリア一覧!J322-VLOOKUP(エリア一覧!F322,部数情報!A:Q,17,0)</f>
        <v>0</v>
      </c>
      <c r="V322">
        <f t="shared" si="4"/>
        <v>530</v>
      </c>
      <c r="W322">
        <f>IFERROR(VLOOKUP($F322,部数情報!A:J,10,0),0)</f>
        <v>530</v>
      </c>
    </row>
    <row r="323" spans="2:23">
      <c r="B323" s="15">
        <f>部数情報!C2677</f>
        <v>2676</v>
      </c>
      <c r="C323" s="16">
        <f>部数情報!B2677</f>
        <v>35</v>
      </c>
      <c r="D323" s="16" t="str">
        <f>部数情報!E2677</f>
        <v>松戸駅周辺</v>
      </c>
      <c r="E323" s="16" t="str">
        <f>部数情報!F2677</f>
        <v>胡録台</v>
      </c>
      <c r="F323" s="16" t="str">
        <f>部数情報!A2677</f>
        <v>065120</v>
      </c>
      <c r="G323" s="16" t="str">
        <f>部数情報!G2677</f>
        <v>胡録台　拓野公園</v>
      </c>
      <c r="H323" s="16" t="str">
        <f>部数情報!H2677</f>
        <v>松戸</v>
      </c>
      <c r="I323" s="16" t="str">
        <f>部数情報!I2677</f>
        <v>松戸市</v>
      </c>
      <c r="J323" s="189">
        <f>IFERROR(IF($I$7="併配",VLOOKUP($F323,部数情報!A:K,11,0),IF($I$7="併配&amp;選挙",VLOOKUP($F323,部数情報!A:L,12,0),IF($I$7="選挙",VLOOKUP($F323,部数情報!A:M,13,0),VLOOKUP($F323,部数情報!A:J,10,0)))),"")</f>
        <v>270</v>
      </c>
      <c r="K323" s="187" t="s">
        <v>9272</v>
      </c>
      <c r="L323" s="205" t="s">
        <v>9273</v>
      </c>
      <c r="M323" s="206"/>
      <c r="S323">
        <f>エリア一覧!J323-VLOOKUP(エリア一覧!F323,部数情報!A:Q,17,0)</f>
        <v>0</v>
      </c>
      <c r="V323">
        <f t="shared" si="4"/>
        <v>270</v>
      </c>
      <c r="W323">
        <f>IFERROR(VLOOKUP($F323,部数情報!A:J,10,0),0)</f>
        <v>270</v>
      </c>
    </row>
    <row r="324" spans="2:23">
      <c r="B324" s="15">
        <f>部数情報!C2678</f>
        <v>2677</v>
      </c>
      <c r="C324" s="16">
        <f>部数情報!B2678</f>
        <v>35</v>
      </c>
      <c r="D324" s="16" t="str">
        <f>部数情報!E2678</f>
        <v>松戸駅周辺</v>
      </c>
      <c r="E324" s="16" t="str">
        <f>部数情報!F2678</f>
        <v>胡録台</v>
      </c>
      <c r="F324" s="16" t="str">
        <f>部数情報!A2678</f>
        <v>065182</v>
      </c>
      <c r="G324" s="16" t="str">
        <f>部数情報!G2678</f>
        <v>胡録台　拓野緑地</v>
      </c>
      <c r="H324" s="16" t="str">
        <f>部数情報!H2678</f>
        <v>松戸</v>
      </c>
      <c r="I324" s="16" t="str">
        <f>部数情報!I2678</f>
        <v>松戸市</v>
      </c>
      <c r="J324" s="189">
        <f>IFERROR(IF($I$7="併配",VLOOKUP($F324,部数情報!A:K,11,0),IF($I$7="併配&amp;選挙",VLOOKUP($F324,部数情報!A:L,12,0),IF($I$7="選挙",VLOOKUP($F324,部数情報!A:M,13,0),VLOOKUP($F324,部数情報!A:J,10,0)))),"")</f>
        <v>370</v>
      </c>
      <c r="K324" s="187" t="s">
        <v>9272</v>
      </c>
      <c r="L324" s="205" t="s">
        <v>9273</v>
      </c>
      <c r="M324" s="206"/>
      <c r="S324">
        <f>エリア一覧!J324-VLOOKUP(エリア一覧!F324,部数情報!A:Q,17,0)</f>
        <v>0</v>
      </c>
      <c r="V324">
        <f t="shared" si="4"/>
        <v>370</v>
      </c>
      <c r="W324">
        <f>IFERROR(VLOOKUP($F324,部数情報!A:J,10,0),0)</f>
        <v>370</v>
      </c>
    </row>
    <row r="325" spans="2:23">
      <c r="B325" s="15">
        <f>部数情報!C2679</f>
        <v>2678</v>
      </c>
      <c r="C325" s="16">
        <f>部数情報!B2679</f>
        <v>35</v>
      </c>
      <c r="D325" s="16" t="str">
        <f>部数情報!E2679</f>
        <v>松戸駅周辺</v>
      </c>
      <c r="E325" s="16" t="str">
        <f>部数情報!F2679</f>
        <v>胡録台</v>
      </c>
      <c r="F325" s="16" t="str">
        <f>部数情報!A2679</f>
        <v>065121</v>
      </c>
      <c r="G325" s="16" t="str">
        <f>部数情報!G2679</f>
        <v>胡録台　中央消防署</v>
      </c>
      <c r="H325" s="16" t="str">
        <f>部数情報!H2679</f>
        <v>松戸</v>
      </c>
      <c r="I325" s="16" t="str">
        <f>部数情報!I2679</f>
        <v>松戸市</v>
      </c>
      <c r="J325" s="189">
        <f>IFERROR(IF($I$7="併配",VLOOKUP($F325,部数情報!A:K,11,0),IF($I$7="併配&amp;選挙",VLOOKUP($F325,部数情報!A:L,12,0),IF($I$7="選挙",VLOOKUP($F325,部数情報!A:M,13,0),VLOOKUP($F325,部数情報!A:J,10,0)))),"")</f>
        <v>310</v>
      </c>
      <c r="K325" s="187" t="s">
        <v>9272</v>
      </c>
      <c r="L325" s="205" t="s">
        <v>9273</v>
      </c>
      <c r="M325" s="206"/>
      <c r="S325">
        <f>エリア一覧!J325-VLOOKUP(エリア一覧!F325,部数情報!A:Q,17,0)</f>
        <v>0</v>
      </c>
      <c r="V325">
        <f t="shared" si="4"/>
        <v>310</v>
      </c>
      <c r="W325">
        <f>IFERROR(VLOOKUP($F325,部数情報!A:J,10,0),0)</f>
        <v>310</v>
      </c>
    </row>
    <row r="326" spans="2:23">
      <c r="B326" s="15">
        <f>部数情報!C2680</f>
        <v>2679</v>
      </c>
      <c r="C326" s="16">
        <f>部数情報!B2680</f>
        <v>35</v>
      </c>
      <c r="D326" s="16" t="str">
        <f>部数情報!E2680</f>
        <v>松戸駅周辺</v>
      </c>
      <c r="E326" s="16" t="str">
        <f>部数情報!F2680</f>
        <v>胡録台</v>
      </c>
      <c r="F326" s="16" t="str">
        <f>部数情報!A2680</f>
        <v>065122</v>
      </c>
      <c r="G326" s="16" t="str">
        <f>部数情報!G2680</f>
        <v>胡録台A</v>
      </c>
      <c r="H326" s="16" t="str">
        <f>部数情報!H2680</f>
        <v>松戸</v>
      </c>
      <c r="I326" s="16" t="str">
        <f>部数情報!I2680</f>
        <v>松戸市</v>
      </c>
      <c r="J326" s="189">
        <f>IFERROR(IF($I$7="併配",VLOOKUP($F326,部数情報!A:K,11,0),IF($I$7="併配&amp;選挙",VLOOKUP($F326,部数情報!A:L,12,0),IF($I$7="選挙",VLOOKUP($F326,部数情報!A:M,13,0),VLOOKUP($F326,部数情報!A:J,10,0)))),"")</f>
        <v>590</v>
      </c>
      <c r="K326" s="187" t="s">
        <v>9272</v>
      </c>
      <c r="L326" s="205" t="s">
        <v>9273</v>
      </c>
      <c r="M326" s="206"/>
      <c r="S326">
        <f>エリア一覧!J326-VLOOKUP(エリア一覧!F326,部数情報!A:Q,17,0)</f>
        <v>0</v>
      </c>
      <c r="V326">
        <f t="shared" si="4"/>
        <v>590</v>
      </c>
      <c r="W326">
        <f>IFERROR(VLOOKUP($F326,部数情報!A:J,10,0),0)</f>
        <v>590</v>
      </c>
    </row>
    <row r="327" spans="2:23">
      <c r="B327" s="15">
        <f>部数情報!C2681</f>
        <v>2680</v>
      </c>
      <c r="C327" s="16">
        <f>部数情報!B2681</f>
        <v>35</v>
      </c>
      <c r="D327" s="16" t="str">
        <f>部数情報!E2681</f>
        <v>松戸駅周辺</v>
      </c>
      <c r="E327" s="16" t="str">
        <f>部数情報!F2681</f>
        <v>胡録台</v>
      </c>
      <c r="F327" s="16" t="str">
        <f>部数情報!A2681</f>
        <v>065165</v>
      </c>
      <c r="G327" s="16" t="str">
        <f>部数情報!G2681</f>
        <v>胡録台B</v>
      </c>
      <c r="H327" s="16" t="str">
        <f>部数情報!H2681</f>
        <v>松戸</v>
      </c>
      <c r="I327" s="16" t="str">
        <f>部数情報!I2681</f>
        <v>松戸市</v>
      </c>
      <c r="J327" s="189">
        <f>IFERROR(IF($I$7="併配",VLOOKUP($F327,部数情報!A:K,11,0),IF($I$7="併配&amp;選挙",VLOOKUP($F327,部数情報!A:L,12,0),IF($I$7="選挙",VLOOKUP($F327,部数情報!A:M,13,0),VLOOKUP($F327,部数情報!A:J,10,0)))),"")</f>
        <v>310</v>
      </c>
      <c r="K327" s="187" t="s">
        <v>9272</v>
      </c>
      <c r="L327" s="205" t="s">
        <v>9273</v>
      </c>
      <c r="M327" s="206"/>
      <c r="S327">
        <f>エリア一覧!J327-VLOOKUP(エリア一覧!F327,部数情報!A:Q,17,0)</f>
        <v>0</v>
      </c>
      <c r="V327">
        <f t="shared" si="4"/>
        <v>310</v>
      </c>
      <c r="W327">
        <f>IFERROR(VLOOKUP($F327,部数情報!A:J,10,0),0)</f>
        <v>310</v>
      </c>
    </row>
    <row r="328" spans="2:23">
      <c r="B328" s="15">
        <f>部数情報!C2682</f>
        <v>2681</v>
      </c>
      <c r="C328" s="16">
        <f>部数情報!B2682</f>
        <v>35</v>
      </c>
      <c r="D328" s="16" t="str">
        <f>部数情報!E2682</f>
        <v>松戸駅周辺</v>
      </c>
      <c r="E328" s="16" t="str">
        <f>部数情報!F2682</f>
        <v>松戸新田</v>
      </c>
      <c r="F328" s="16" t="str">
        <f>部数情報!A2682</f>
        <v>065123</v>
      </c>
      <c r="G328" s="16" t="str">
        <f>部数情報!G2682</f>
        <v>松戸新田　寒風台小学校</v>
      </c>
      <c r="H328" s="16" t="str">
        <f>部数情報!H2682</f>
        <v>松戸</v>
      </c>
      <c r="I328" s="16" t="str">
        <f>部数情報!I2682</f>
        <v>松戸市</v>
      </c>
      <c r="J328" s="189">
        <f>IFERROR(IF($I$7="併配",VLOOKUP($F328,部数情報!A:K,11,0),IF($I$7="併配&amp;選挙",VLOOKUP($F328,部数情報!A:L,12,0),IF($I$7="選挙",VLOOKUP($F328,部数情報!A:M,13,0),VLOOKUP($F328,部数情報!A:J,10,0)))),"")</f>
        <v>1130</v>
      </c>
      <c r="K328" s="187" t="s">
        <v>9272</v>
      </c>
      <c r="L328" s="205" t="s">
        <v>9273</v>
      </c>
      <c r="M328" s="206"/>
      <c r="S328">
        <f>エリア一覧!J328-VLOOKUP(エリア一覧!F328,部数情報!A:Q,17,0)</f>
        <v>0</v>
      </c>
      <c r="V328">
        <f t="shared" si="4"/>
        <v>1130</v>
      </c>
      <c r="W328">
        <f>IFERROR(VLOOKUP($F328,部数情報!A:J,10,0),0)</f>
        <v>1130</v>
      </c>
    </row>
    <row r="329" spans="2:23">
      <c r="B329" s="15">
        <f>部数情報!C2683</f>
        <v>2682</v>
      </c>
      <c r="C329" s="16">
        <f>部数情報!B2683</f>
        <v>35</v>
      </c>
      <c r="D329" s="16" t="str">
        <f>部数情報!E2683</f>
        <v>松戸駅周辺</v>
      </c>
      <c r="E329" s="16" t="str">
        <f>部数情報!F2683</f>
        <v>松戸新田</v>
      </c>
      <c r="F329" s="16" t="str">
        <f>部数情報!A2683</f>
        <v>065124</v>
      </c>
      <c r="G329" s="16" t="str">
        <f>部数情報!G2683</f>
        <v>松戸新田　ケ－ヨ－デイツ－</v>
      </c>
      <c r="H329" s="16" t="str">
        <f>部数情報!H2683</f>
        <v>松戸</v>
      </c>
      <c r="I329" s="16" t="str">
        <f>部数情報!I2683</f>
        <v>松戸市</v>
      </c>
      <c r="J329" s="189">
        <f>IFERROR(IF($I$7="併配",VLOOKUP($F329,部数情報!A:K,11,0),IF($I$7="併配&amp;選挙",VLOOKUP($F329,部数情報!A:L,12,0),IF($I$7="選挙",VLOOKUP($F329,部数情報!A:M,13,0),VLOOKUP($F329,部数情報!A:J,10,0)))),"")</f>
        <v>600</v>
      </c>
      <c r="K329" s="187" t="s">
        <v>9272</v>
      </c>
      <c r="L329" s="205" t="s">
        <v>9273</v>
      </c>
      <c r="M329" s="206"/>
      <c r="S329">
        <f>エリア一覧!J329-VLOOKUP(エリア一覧!F329,部数情報!A:Q,17,0)</f>
        <v>0</v>
      </c>
      <c r="V329">
        <f t="shared" si="4"/>
        <v>600</v>
      </c>
      <c r="W329">
        <f>IFERROR(VLOOKUP($F329,部数情報!A:J,10,0),0)</f>
        <v>600</v>
      </c>
    </row>
    <row r="330" spans="2:23">
      <c r="B330" s="15">
        <f>部数情報!C2684</f>
        <v>2683</v>
      </c>
      <c r="C330" s="16">
        <f>部数情報!B2684</f>
        <v>35</v>
      </c>
      <c r="D330" s="16" t="str">
        <f>部数情報!E2684</f>
        <v>松戸駅周辺</v>
      </c>
      <c r="E330" s="16" t="str">
        <f>部数情報!F2684</f>
        <v>松戸新田</v>
      </c>
      <c r="F330" s="16" t="str">
        <f>部数情報!A2684</f>
        <v>065125</v>
      </c>
      <c r="G330" s="16" t="str">
        <f>部数情報!G2684</f>
        <v>松戸新田　松戸自動車学校</v>
      </c>
      <c r="H330" s="16" t="str">
        <f>部数情報!H2684</f>
        <v>松戸</v>
      </c>
      <c r="I330" s="16" t="str">
        <f>部数情報!I2684</f>
        <v>松戸市</v>
      </c>
      <c r="J330" s="189">
        <f>IFERROR(IF($I$7="併配",VLOOKUP($F330,部数情報!A:K,11,0),IF($I$7="併配&amp;選挙",VLOOKUP($F330,部数情報!A:L,12,0),IF($I$7="選挙",VLOOKUP($F330,部数情報!A:M,13,0),VLOOKUP($F330,部数情報!A:J,10,0)))),"")</f>
        <v>255</v>
      </c>
      <c r="K330" s="187" t="s">
        <v>9272</v>
      </c>
      <c r="L330" s="205" t="s">
        <v>9273</v>
      </c>
      <c r="M330" s="206"/>
      <c r="S330">
        <f>エリア一覧!J330-VLOOKUP(エリア一覧!F330,部数情報!A:Q,17,0)</f>
        <v>0</v>
      </c>
      <c r="V330">
        <f t="shared" si="4"/>
        <v>255</v>
      </c>
      <c r="W330">
        <f>IFERROR(VLOOKUP($F330,部数情報!A:J,10,0),0)</f>
        <v>255</v>
      </c>
    </row>
    <row r="331" spans="2:23">
      <c r="B331" s="15">
        <f>部数情報!C2685</f>
        <v>2684</v>
      </c>
      <c r="C331" s="16">
        <f>部数情報!B2685</f>
        <v>35</v>
      </c>
      <c r="D331" s="16" t="str">
        <f>部数情報!E2685</f>
        <v>松戸駅周辺</v>
      </c>
      <c r="E331" s="16" t="str">
        <f>部数情報!F2685</f>
        <v>松戸新田</v>
      </c>
      <c r="F331" s="16" t="str">
        <f>部数情報!A2685</f>
        <v>065126</v>
      </c>
      <c r="G331" s="16" t="str">
        <f>部数情報!G2685</f>
        <v>松戸新田　松戸南部市場</v>
      </c>
      <c r="H331" s="16" t="str">
        <f>部数情報!H2685</f>
        <v>松戸</v>
      </c>
      <c r="I331" s="16" t="str">
        <f>部数情報!I2685</f>
        <v>松戸市</v>
      </c>
      <c r="J331" s="189">
        <f>IFERROR(IF($I$7="併配",VLOOKUP($F331,部数情報!A:K,11,0),IF($I$7="併配&amp;選挙",VLOOKUP($F331,部数情報!A:L,12,0),IF($I$7="選挙",VLOOKUP($F331,部数情報!A:M,13,0),VLOOKUP($F331,部数情報!A:J,10,0)))),"")</f>
        <v>425</v>
      </c>
      <c r="K331" s="187" t="s">
        <v>9272</v>
      </c>
      <c r="L331" s="205" t="s">
        <v>9273</v>
      </c>
      <c r="M331" s="206"/>
      <c r="S331">
        <f>エリア一覧!J331-VLOOKUP(エリア一覧!F331,部数情報!A:Q,17,0)</f>
        <v>0</v>
      </c>
      <c r="V331">
        <f t="shared" si="4"/>
        <v>425</v>
      </c>
      <c r="W331">
        <f>IFERROR(VLOOKUP($F331,部数情報!A:J,10,0),0)</f>
        <v>425</v>
      </c>
    </row>
    <row r="332" spans="2:23">
      <c r="B332" s="15">
        <f>部数情報!C2686</f>
        <v>2685</v>
      </c>
      <c r="C332" s="16">
        <f>部数情報!B2686</f>
        <v>35</v>
      </c>
      <c r="D332" s="16" t="str">
        <f>部数情報!E2686</f>
        <v>松戸駅周辺</v>
      </c>
      <c r="E332" s="16" t="str">
        <f>部数情報!F2686</f>
        <v>松戸新田</v>
      </c>
      <c r="F332" s="16" t="str">
        <f>部数情報!A2686</f>
        <v>065127</v>
      </c>
      <c r="G332" s="16" t="str">
        <f>部数情報!G2686</f>
        <v>松戸新田　南中町</v>
      </c>
      <c r="H332" s="16" t="str">
        <f>部数情報!H2686</f>
        <v>松戸</v>
      </c>
      <c r="I332" s="16" t="str">
        <f>部数情報!I2686</f>
        <v>松戸市</v>
      </c>
      <c r="J332" s="189">
        <f>IFERROR(IF($I$7="併配",VLOOKUP($F332,部数情報!A:K,11,0),IF($I$7="併配&amp;選挙",VLOOKUP($F332,部数情報!A:L,12,0),IF($I$7="選挙",VLOOKUP($F332,部数情報!A:M,13,0),VLOOKUP($F332,部数情報!A:J,10,0)))),"")</f>
        <v>600</v>
      </c>
      <c r="K332" s="187" t="s">
        <v>9272</v>
      </c>
      <c r="L332" s="205" t="s">
        <v>9273</v>
      </c>
      <c r="M332" s="206"/>
      <c r="S332">
        <f>エリア一覧!J332-VLOOKUP(エリア一覧!F332,部数情報!A:Q,17,0)</f>
        <v>0</v>
      </c>
      <c r="V332">
        <f t="shared" si="4"/>
        <v>600</v>
      </c>
      <c r="W332">
        <f>IFERROR(VLOOKUP($F332,部数情報!A:J,10,0),0)</f>
        <v>600</v>
      </c>
    </row>
    <row r="333" spans="2:23">
      <c r="B333" s="15">
        <f>部数情報!C2687</f>
        <v>2686</v>
      </c>
      <c r="C333" s="16">
        <f>部数情報!B2687</f>
        <v>35</v>
      </c>
      <c r="D333" s="16" t="str">
        <f>部数情報!E2687</f>
        <v>松戸駅周辺</v>
      </c>
      <c r="E333" s="16" t="str">
        <f>部数情報!F2687</f>
        <v>松戸新田</v>
      </c>
      <c r="F333" s="16" t="str">
        <f>部数情報!A2687</f>
        <v>065128</v>
      </c>
      <c r="G333" s="16" t="str">
        <f>部数情報!G2687</f>
        <v>松戸新田　フィオリの丘</v>
      </c>
      <c r="H333" s="16" t="str">
        <f>部数情報!H2687</f>
        <v>松戸</v>
      </c>
      <c r="I333" s="16" t="str">
        <f>部数情報!I2687</f>
        <v>松戸市</v>
      </c>
      <c r="J333" s="189">
        <f>IFERROR(IF($I$7="併配",VLOOKUP($F333,部数情報!A:K,11,0),IF($I$7="併配&amp;選挙",VLOOKUP($F333,部数情報!A:L,12,0),IF($I$7="選挙",VLOOKUP($F333,部数情報!A:M,13,0),VLOOKUP($F333,部数情報!A:J,10,0)))),"")</f>
        <v>585</v>
      </c>
      <c r="K333" s="187" t="s">
        <v>9272</v>
      </c>
      <c r="L333" s="205" t="s">
        <v>9273</v>
      </c>
      <c r="M333" s="206"/>
      <c r="S333">
        <f>エリア一覧!J333-VLOOKUP(エリア一覧!F333,部数情報!A:Q,17,0)</f>
        <v>0</v>
      </c>
      <c r="V333">
        <f t="shared" si="4"/>
        <v>585</v>
      </c>
      <c r="W333">
        <f>IFERROR(VLOOKUP($F333,部数情報!A:J,10,0),0)</f>
        <v>585</v>
      </c>
    </row>
    <row r="334" spans="2:23">
      <c r="B334" s="15">
        <f>部数情報!C2688</f>
        <v>2687</v>
      </c>
      <c r="C334" s="16">
        <f>部数情報!B2688</f>
        <v>35</v>
      </c>
      <c r="D334" s="16" t="str">
        <f>部数情報!E2688</f>
        <v>松戸駅周辺</v>
      </c>
      <c r="E334" s="16" t="str">
        <f>部数情報!F2688</f>
        <v>松戸新田</v>
      </c>
      <c r="F334" s="16" t="str">
        <f>部数情報!A2688</f>
        <v>065166</v>
      </c>
      <c r="G334" s="16" t="str">
        <f>部数情報!G2688</f>
        <v>松戸新田</v>
      </c>
      <c r="H334" s="16" t="str">
        <f>部数情報!H2688</f>
        <v>松戸</v>
      </c>
      <c r="I334" s="16" t="str">
        <f>部数情報!I2688</f>
        <v>松戸市</v>
      </c>
      <c r="J334" s="189">
        <f>IFERROR(IF($I$7="併配",VLOOKUP($F334,部数情報!A:K,11,0),IF($I$7="併配&amp;選挙",VLOOKUP($F334,部数情報!A:L,12,0),IF($I$7="選挙",VLOOKUP($F334,部数情報!A:M,13,0),VLOOKUP($F334,部数情報!A:J,10,0)))),"")</f>
        <v>360</v>
      </c>
      <c r="K334" s="187" t="s">
        <v>9272</v>
      </c>
      <c r="L334" s="205" t="s">
        <v>9273</v>
      </c>
      <c r="M334" s="206"/>
      <c r="S334">
        <f>エリア一覧!J334-VLOOKUP(エリア一覧!F334,部数情報!A:Q,17,0)</f>
        <v>0</v>
      </c>
      <c r="V334">
        <f t="shared" si="4"/>
        <v>360</v>
      </c>
      <c r="W334">
        <f>IFERROR(VLOOKUP($F334,部数情報!A:J,10,0),0)</f>
        <v>360</v>
      </c>
    </row>
    <row r="335" spans="2:23">
      <c r="B335" s="15">
        <f>部数情報!C2689</f>
        <v>2688</v>
      </c>
      <c r="C335" s="16">
        <f>部数情報!B2689</f>
        <v>35</v>
      </c>
      <c r="D335" s="16" t="str">
        <f>部数情報!E2689</f>
        <v>松戸駅周辺</v>
      </c>
      <c r="E335" s="16" t="str">
        <f>部数情報!F2689</f>
        <v>松戸新田</v>
      </c>
      <c r="F335" s="16" t="str">
        <f>部数情報!A2689</f>
        <v>065129</v>
      </c>
      <c r="G335" s="16" t="str">
        <f>部数情報!G2689</f>
        <v>松戸新田A</v>
      </c>
      <c r="H335" s="16" t="str">
        <f>部数情報!H2689</f>
        <v>松戸</v>
      </c>
      <c r="I335" s="16" t="str">
        <f>部数情報!I2689</f>
        <v>松戸市</v>
      </c>
      <c r="J335" s="189">
        <f>IFERROR(IF($I$7="併配",VLOOKUP($F335,部数情報!A:K,11,0),IF($I$7="併配&amp;選挙",VLOOKUP($F335,部数情報!A:L,12,0),IF($I$7="選挙",VLOOKUP($F335,部数情報!A:M,13,0),VLOOKUP($F335,部数情報!A:J,10,0)))),"")</f>
        <v>500</v>
      </c>
      <c r="K335" s="187" t="s">
        <v>9272</v>
      </c>
      <c r="L335" s="205" t="s">
        <v>9273</v>
      </c>
      <c r="M335" s="206"/>
      <c r="S335">
        <f>エリア一覧!J335-VLOOKUP(エリア一覧!F335,部数情報!A:Q,17,0)</f>
        <v>0</v>
      </c>
      <c r="V335">
        <f t="shared" si="4"/>
        <v>500</v>
      </c>
      <c r="W335">
        <f>IFERROR(VLOOKUP($F335,部数情報!A:J,10,0),0)</f>
        <v>500</v>
      </c>
    </row>
    <row r="336" spans="2:23">
      <c r="B336" s="15">
        <f>部数情報!C2690</f>
        <v>2689</v>
      </c>
      <c r="C336" s="16">
        <f>部数情報!B2690</f>
        <v>35</v>
      </c>
      <c r="D336" s="16" t="str">
        <f>部数情報!E2690</f>
        <v>松戸駅周辺</v>
      </c>
      <c r="E336" s="16" t="str">
        <f>部数情報!F2690</f>
        <v>松戸新田</v>
      </c>
      <c r="F336" s="16" t="str">
        <f>部数情報!A2690</f>
        <v>065171</v>
      </c>
      <c r="G336" s="16" t="str">
        <f>部数情報!G2690</f>
        <v>松戸新田B</v>
      </c>
      <c r="H336" s="16" t="str">
        <f>部数情報!H2690</f>
        <v>松戸</v>
      </c>
      <c r="I336" s="16" t="str">
        <f>部数情報!I2690</f>
        <v>松戸市</v>
      </c>
      <c r="J336" s="189">
        <f>IFERROR(IF($I$7="併配",VLOOKUP($F336,部数情報!A:K,11,0),IF($I$7="併配&amp;選挙",VLOOKUP($F336,部数情報!A:L,12,0),IF($I$7="選挙",VLOOKUP($F336,部数情報!A:M,13,0),VLOOKUP($F336,部数情報!A:J,10,0)))),"")</f>
        <v>500</v>
      </c>
      <c r="K336" s="187" t="s">
        <v>9272</v>
      </c>
      <c r="L336" s="205" t="s">
        <v>9273</v>
      </c>
      <c r="M336" s="206"/>
      <c r="S336">
        <f>エリア一覧!J336-VLOOKUP(エリア一覧!F336,部数情報!A:Q,17,0)</f>
        <v>0</v>
      </c>
      <c r="V336">
        <f t="shared" ref="V336:V399" si="5">IF(K336="●",J336,K336)</f>
        <v>500</v>
      </c>
      <c r="W336">
        <f>IFERROR(VLOOKUP($F336,部数情報!A:J,10,0),0)</f>
        <v>500</v>
      </c>
    </row>
    <row r="337" spans="2:23">
      <c r="B337" s="15">
        <f>部数情報!C2691</f>
        <v>2690</v>
      </c>
      <c r="C337" s="16">
        <f>部数情報!B2691</f>
        <v>35</v>
      </c>
      <c r="D337" s="16" t="str">
        <f>部数情報!E2691</f>
        <v>松戸駅周辺</v>
      </c>
      <c r="E337" s="16" t="str">
        <f>部数情報!F2691</f>
        <v>松戸新田</v>
      </c>
      <c r="F337" s="16" t="str">
        <f>部数情報!A2691</f>
        <v>065130</v>
      </c>
      <c r="G337" s="16" t="str">
        <f>部数情報!G2691</f>
        <v>野菊野団地</v>
      </c>
      <c r="H337" s="16" t="str">
        <f>部数情報!H2691</f>
        <v>松戸</v>
      </c>
      <c r="I337" s="16" t="str">
        <f>部数情報!I2691</f>
        <v>松戸市</v>
      </c>
      <c r="J337" s="189">
        <f>IFERROR(IF($I$7="併配",VLOOKUP($F337,部数情報!A:K,11,0),IF($I$7="併配&amp;選挙",VLOOKUP($F337,部数情報!A:L,12,0),IF($I$7="選挙",VLOOKUP($F337,部数情報!A:M,13,0),VLOOKUP($F337,部数情報!A:J,10,0)))),"")</f>
        <v>665</v>
      </c>
      <c r="K337" s="187" t="s">
        <v>9272</v>
      </c>
      <c r="L337" s="205" t="s">
        <v>9273</v>
      </c>
      <c r="M337" s="206"/>
      <c r="S337">
        <f>エリア一覧!J337-VLOOKUP(エリア一覧!F337,部数情報!A:Q,17,0)</f>
        <v>0</v>
      </c>
      <c r="V337">
        <f t="shared" si="5"/>
        <v>665</v>
      </c>
      <c r="W337">
        <f>IFERROR(VLOOKUP($F337,部数情報!A:J,10,0),0)</f>
        <v>665</v>
      </c>
    </row>
    <row r="338" spans="2:23">
      <c r="B338" s="15">
        <f>部数情報!C2692</f>
        <v>2691</v>
      </c>
      <c r="C338" s="16">
        <f>部数情報!B2692</f>
        <v>35</v>
      </c>
      <c r="D338" s="16" t="str">
        <f>部数情報!E2692</f>
        <v>松戸駅周辺</v>
      </c>
      <c r="E338" s="16" t="str">
        <f>部数情報!F2692</f>
        <v>松戸新田</v>
      </c>
      <c r="F338" s="16" t="str">
        <f>部数情報!A2692</f>
        <v>065131</v>
      </c>
      <c r="G338" s="16" t="str">
        <f>部数情報!G2692</f>
        <v>松戸　旭ヶ丘第一公園</v>
      </c>
      <c r="H338" s="16" t="str">
        <f>部数情報!H2692</f>
        <v>松戸</v>
      </c>
      <c r="I338" s="16" t="str">
        <f>部数情報!I2692</f>
        <v>松戸市</v>
      </c>
      <c r="J338" s="189">
        <f>IFERROR(IF($I$7="併配",VLOOKUP($F338,部数情報!A:K,11,0),IF($I$7="併配&amp;選挙",VLOOKUP($F338,部数情報!A:L,12,0),IF($I$7="選挙",VLOOKUP($F338,部数情報!A:M,13,0),VLOOKUP($F338,部数情報!A:J,10,0)))),"")</f>
        <v>430</v>
      </c>
      <c r="K338" s="187" t="s">
        <v>9272</v>
      </c>
      <c r="L338" s="205" t="s">
        <v>9273</v>
      </c>
      <c r="M338" s="206"/>
      <c r="S338">
        <f>エリア一覧!J338-VLOOKUP(エリア一覧!F338,部数情報!A:Q,17,0)</f>
        <v>0</v>
      </c>
      <c r="V338">
        <f t="shared" si="5"/>
        <v>430</v>
      </c>
      <c r="W338">
        <f>IFERROR(VLOOKUP($F338,部数情報!A:J,10,0),0)</f>
        <v>430</v>
      </c>
    </row>
    <row r="339" spans="2:23">
      <c r="B339" s="15">
        <f>部数情報!C2693</f>
        <v>2692</v>
      </c>
      <c r="C339" s="16">
        <f>部数情報!B2693</f>
        <v>35</v>
      </c>
      <c r="D339" s="16" t="str">
        <f>部数情報!E2693</f>
        <v>松戸駅周辺</v>
      </c>
      <c r="E339" s="16" t="str">
        <f>部数情報!F2693</f>
        <v>松戸新田</v>
      </c>
      <c r="F339" s="16" t="str">
        <f>部数情報!A2693</f>
        <v>065176</v>
      </c>
      <c r="G339" s="16" t="str">
        <f>部数情報!G2693</f>
        <v>陣ヶ前公園</v>
      </c>
      <c r="H339" s="16" t="str">
        <f>部数情報!H2693</f>
        <v>松戸</v>
      </c>
      <c r="I339" s="16" t="str">
        <f>部数情報!I2693</f>
        <v>松戸市</v>
      </c>
      <c r="J339" s="189">
        <f>IFERROR(IF($I$7="併配",VLOOKUP($F339,部数情報!A:K,11,0),IF($I$7="併配&amp;選挙",VLOOKUP($F339,部数情報!A:L,12,0),IF($I$7="選挙",VLOOKUP($F339,部数情報!A:M,13,0),VLOOKUP($F339,部数情報!A:J,10,0)))),"")</f>
        <v>530</v>
      </c>
      <c r="K339" s="187" t="s">
        <v>9272</v>
      </c>
      <c r="L339" s="205" t="s">
        <v>9273</v>
      </c>
      <c r="M339" s="206"/>
      <c r="S339">
        <f>エリア一覧!J339-VLOOKUP(エリア一覧!F339,部数情報!A:Q,17,0)</f>
        <v>0</v>
      </c>
      <c r="V339">
        <f t="shared" si="5"/>
        <v>530</v>
      </c>
      <c r="W339">
        <f>IFERROR(VLOOKUP($F339,部数情報!A:J,10,0),0)</f>
        <v>530</v>
      </c>
    </row>
    <row r="340" spans="2:23">
      <c r="B340" s="15">
        <f>部数情報!C2694</f>
        <v>2693</v>
      </c>
      <c r="C340" s="16">
        <f>部数情報!B2694</f>
        <v>35</v>
      </c>
      <c r="D340" s="16" t="str">
        <f>部数情報!E2694</f>
        <v>松戸駅周辺</v>
      </c>
      <c r="E340" s="16" t="str">
        <f>部数情報!F2694</f>
        <v>南花島</v>
      </c>
      <c r="F340" s="16" t="str">
        <f>部数情報!A2694</f>
        <v>065132</v>
      </c>
      <c r="G340" s="16" t="str">
        <f>部数情報!G2694</f>
        <v>南花島1</v>
      </c>
      <c r="H340" s="16" t="str">
        <f>部数情報!H2694</f>
        <v>松戸</v>
      </c>
      <c r="I340" s="16" t="str">
        <f>部数情報!I2694</f>
        <v>松戸市</v>
      </c>
      <c r="J340" s="189">
        <f>IFERROR(IF($I$7="併配",VLOOKUP($F340,部数情報!A:K,11,0),IF($I$7="併配&amp;選挙",VLOOKUP($F340,部数情報!A:L,12,0),IF($I$7="選挙",VLOOKUP($F340,部数情報!A:M,13,0),VLOOKUP($F340,部数情報!A:J,10,0)))),"")</f>
        <v>350</v>
      </c>
      <c r="K340" s="187" t="s">
        <v>9272</v>
      </c>
      <c r="L340" s="205" t="s">
        <v>9273</v>
      </c>
      <c r="M340" s="206"/>
      <c r="S340">
        <f>エリア一覧!J340-VLOOKUP(エリア一覧!F340,部数情報!A:Q,17,0)</f>
        <v>0</v>
      </c>
      <c r="V340">
        <f t="shared" si="5"/>
        <v>350</v>
      </c>
      <c r="W340">
        <f>IFERROR(VLOOKUP($F340,部数情報!A:J,10,0),0)</f>
        <v>350</v>
      </c>
    </row>
    <row r="341" spans="2:23">
      <c r="B341" s="15">
        <f>部数情報!C2695</f>
        <v>2694</v>
      </c>
      <c r="C341" s="16">
        <f>部数情報!B2695</f>
        <v>35</v>
      </c>
      <c r="D341" s="16" t="str">
        <f>部数情報!E2695</f>
        <v>松戸駅周辺</v>
      </c>
      <c r="E341" s="16" t="str">
        <f>部数情報!F2695</f>
        <v>南花島</v>
      </c>
      <c r="F341" s="16" t="str">
        <f>部数情報!A2695</f>
        <v>065134</v>
      </c>
      <c r="G341" s="16" t="str">
        <f>部数情報!G2695</f>
        <v>南花島3A</v>
      </c>
      <c r="H341" s="16" t="str">
        <f>部数情報!H2695</f>
        <v>松戸</v>
      </c>
      <c r="I341" s="16" t="str">
        <f>部数情報!I2695</f>
        <v>松戸市</v>
      </c>
      <c r="J341" s="189">
        <f>IFERROR(IF($I$7="併配",VLOOKUP($F341,部数情報!A:K,11,0),IF($I$7="併配&amp;選挙",VLOOKUP($F341,部数情報!A:L,12,0),IF($I$7="選挙",VLOOKUP($F341,部数情報!A:M,13,0),VLOOKUP($F341,部数情報!A:J,10,0)))),"")</f>
        <v>285</v>
      </c>
      <c r="K341" s="187" t="s">
        <v>9272</v>
      </c>
      <c r="L341" s="205" t="s">
        <v>9273</v>
      </c>
      <c r="M341" s="206"/>
      <c r="S341">
        <f>エリア一覧!J341-VLOOKUP(エリア一覧!F341,部数情報!A:Q,17,0)</f>
        <v>0</v>
      </c>
      <c r="V341">
        <f t="shared" si="5"/>
        <v>285</v>
      </c>
      <c r="W341">
        <f>IFERROR(VLOOKUP($F341,部数情報!A:J,10,0),0)</f>
        <v>285</v>
      </c>
    </row>
    <row r="342" spans="2:23">
      <c r="B342" s="15">
        <f>部数情報!C2696</f>
        <v>2695</v>
      </c>
      <c r="C342" s="16">
        <f>部数情報!B2696</f>
        <v>35</v>
      </c>
      <c r="D342" s="16" t="str">
        <f>部数情報!E2696</f>
        <v>松戸駅周辺</v>
      </c>
      <c r="E342" s="16" t="str">
        <f>部数情報!F2696</f>
        <v>南花島</v>
      </c>
      <c r="F342" s="16" t="str">
        <f>部数情報!A2696</f>
        <v>065180</v>
      </c>
      <c r="G342" s="16" t="str">
        <f>部数情報!G2696</f>
        <v>南花島3B</v>
      </c>
      <c r="H342" s="16" t="str">
        <f>部数情報!H2696</f>
        <v>松戸</v>
      </c>
      <c r="I342" s="16" t="str">
        <f>部数情報!I2696</f>
        <v>松戸市</v>
      </c>
      <c r="J342" s="189">
        <f>IFERROR(IF($I$7="併配",VLOOKUP($F342,部数情報!A:K,11,0),IF($I$7="併配&amp;選挙",VLOOKUP($F342,部数情報!A:L,12,0),IF($I$7="選挙",VLOOKUP($F342,部数情報!A:M,13,0),VLOOKUP($F342,部数情報!A:J,10,0)))),"")</f>
        <v>315</v>
      </c>
      <c r="K342" s="187" t="s">
        <v>9272</v>
      </c>
      <c r="L342" s="205" t="s">
        <v>9273</v>
      </c>
      <c r="M342" s="206"/>
      <c r="S342">
        <f>エリア一覧!J342-VLOOKUP(エリア一覧!F342,部数情報!A:Q,17,0)</f>
        <v>0</v>
      </c>
      <c r="V342">
        <f t="shared" si="5"/>
        <v>315</v>
      </c>
      <c r="W342">
        <f>IFERROR(VLOOKUP($F342,部数情報!A:J,10,0),0)</f>
        <v>315</v>
      </c>
    </row>
    <row r="343" spans="2:23">
      <c r="B343" s="15">
        <f>部数情報!C2697</f>
        <v>2696</v>
      </c>
      <c r="C343" s="16">
        <f>部数情報!B2697</f>
        <v>35</v>
      </c>
      <c r="D343" s="16" t="str">
        <f>部数情報!E2697</f>
        <v>松戸駅周辺</v>
      </c>
      <c r="E343" s="16" t="str">
        <f>部数情報!F2697</f>
        <v>稔台</v>
      </c>
      <c r="F343" s="16" t="str">
        <f>部数情報!A2697</f>
        <v>065138</v>
      </c>
      <c r="G343" s="16" t="str">
        <f>部数情報!G2697</f>
        <v>稔台8・松戸新田</v>
      </c>
      <c r="H343" s="16" t="str">
        <f>部数情報!H2697</f>
        <v>松戸</v>
      </c>
      <c r="I343" s="16" t="str">
        <f>部数情報!I2697</f>
        <v>松戸市</v>
      </c>
      <c r="J343" s="189">
        <f>IFERROR(IF($I$7="併配",VLOOKUP($F343,部数情報!A:K,11,0),IF($I$7="併配&amp;選挙",VLOOKUP($F343,部数情報!A:L,12,0),IF($I$7="選挙",VLOOKUP($F343,部数情報!A:M,13,0),VLOOKUP($F343,部数情報!A:J,10,0)))),"")</f>
        <v>370</v>
      </c>
      <c r="K343" s="187" t="s">
        <v>9272</v>
      </c>
      <c r="L343" s="205" t="s">
        <v>9273</v>
      </c>
      <c r="M343" s="206"/>
      <c r="S343">
        <f>エリア一覧!J343-VLOOKUP(エリア一覧!F343,部数情報!A:Q,17,0)</f>
        <v>0</v>
      </c>
      <c r="V343">
        <f t="shared" si="5"/>
        <v>370</v>
      </c>
      <c r="W343">
        <f>IFERROR(VLOOKUP($F343,部数情報!A:J,10,0),0)</f>
        <v>370</v>
      </c>
    </row>
    <row r="344" spans="2:23">
      <c r="B344" s="15">
        <f>部数情報!C2698</f>
        <v>2697</v>
      </c>
      <c r="C344" s="16">
        <f>部数情報!B2698</f>
        <v>35</v>
      </c>
      <c r="D344" s="16" t="str">
        <f>部数情報!E2698</f>
        <v>松戸駅周辺</v>
      </c>
      <c r="E344" s="16" t="str">
        <f>部数情報!F2698</f>
        <v>稔台</v>
      </c>
      <c r="F344" s="16" t="str">
        <f>部数情報!A2698</f>
        <v>065177</v>
      </c>
      <c r="G344" s="16" t="str">
        <f>部数情報!G2698</f>
        <v>稔台8</v>
      </c>
      <c r="H344" s="16" t="str">
        <f>部数情報!H2698</f>
        <v>松戸</v>
      </c>
      <c r="I344" s="16" t="str">
        <f>部数情報!I2698</f>
        <v>松戸市</v>
      </c>
      <c r="J344" s="189">
        <f>IFERROR(IF($I$7="併配",VLOOKUP($F344,部数情報!A:K,11,0),IF($I$7="併配&amp;選挙",VLOOKUP($F344,部数情報!A:L,12,0),IF($I$7="選挙",VLOOKUP($F344,部数情報!A:M,13,0),VLOOKUP($F344,部数情報!A:J,10,0)))),"")</f>
        <v>410</v>
      </c>
      <c r="K344" s="187" t="s">
        <v>9272</v>
      </c>
      <c r="L344" s="205" t="s">
        <v>9273</v>
      </c>
      <c r="M344" s="206"/>
      <c r="S344">
        <f>エリア一覧!J344-VLOOKUP(エリア一覧!F344,部数情報!A:Q,17,0)</f>
        <v>0</v>
      </c>
      <c r="V344">
        <f t="shared" si="5"/>
        <v>410</v>
      </c>
      <c r="W344">
        <f>IFERROR(VLOOKUP($F344,部数情報!A:J,10,0),0)</f>
        <v>410</v>
      </c>
    </row>
    <row r="345" spans="2:23">
      <c r="B345" s="15">
        <f>部数情報!C2699</f>
        <v>2698</v>
      </c>
      <c r="C345" s="16">
        <f>部数情報!B2699</f>
        <v>35</v>
      </c>
      <c r="D345" s="16" t="str">
        <f>部数情報!E2699</f>
        <v>松戸駅周辺</v>
      </c>
      <c r="E345" s="16" t="str">
        <f>部数情報!F2699</f>
        <v>北松戸</v>
      </c>
      <c r="F345" s="16" t="str">
        <f>部数情報!A2699</f>
        <v>065143</v>
      </c>
      <c r="G345" s="16" t="str">
        <f>部数情報!G2699</f>
        <v>北松戸　西口</v>
      </c>
      <c r="H345" s="16" t="str">
        <f>部数情報!H2699</f>
        <v>松戸</v>
      </c>
      <c r="I345" s="16" t="str">
        <f>部数情報!I2699</f>
        <v>松戸市</v>
      </c>
      <c r="J345" s="189">
        <f>IFERROR(IF($I$7="併配",VLOOKUP($F345,部数情報!A:K,11,0),IF($I$7="併配&amp;選挙",VLOOKUP($F345,部数情報!A:L,12,0),IF($I$7="選挙",VLOOKUP($F345,部数情報!A:M,13,0),VLOOKUP($F345,部数情報!A:J,10,0)))),"")</f>
        <v>710</v>
      </c>
      <c r="K345" s="187" t="s">
        <v>9272</v>
      </c>
      <c r="L345" s="205" t="s">
        <v>9273</v>
      </c>
      <c r="M345" s="206"/>
      <c r="S345">
        <f>エリア一覧!J345-VLOOKUP(エリア一覧!F345,部数情報!A:Q,17,0)</f>
        <v>0</v>
      </c>
      <c r="V345">
        <f t="shared" si="5"/>
        <v>710</v>
      </c>
      <c r="W345">
        <f>IFERROR(VLOOKUP($F345,部数情報!A:J,10,0),0)</f>
        <v>710</v>
      </c>
    </row>
    <row r="346" spans="2:23">
      <c r="B346" s="15">
        <f>部数情報!C2700</f>
        <v>2699</v>
      </c>
      <c r="C346" s="16">
        <f>部数情報!B2700</f>
        <v>35</v>
      </c>
      <c r="D346" s="16" t="str">
        <f>部数情報!E2700</f>
        <v>松戸駅周辺</v>
      </c>
      <c r="E346" s="16" t="str">
        <f>部数情報!F2700</f>
        <v>北松戸</v>
      </c>
      <c r="F346" s="16" t="str">
        <f>部数情報!A2700</f>
        <v>065144</v>
      </c>
      <c r="G346" s="16" t="str">
        <f>部数情報!G2700</f>
        <v>北松戸　東口</v>
      </c>
      <c r="H346" s="16" t="str">
        <f>部数情報!H2700</f>
        <v>松戸</v>
      </c>
      <c r="I346" s="16" t="str">
        <f>部数情報!I2700</f>
        <v>松戸市</v>
      </c>
      <c r="J346" s="189">
        <f>IFERROR(IF($I$7="併配",VLOOKUP($F346,部数情報!A:K,11,0),IF($I$7="併配&amp;選挙",VLOOKUP($F346,部数情報!A:L,12,0),IF($I$7="選挙",VLOOKUP($F346,部数情報!A:M,13,0),VLOOKUP($F346,部数情報!A:J,10,0)))),"")</f>
        <v>660</v>
      </c>
      <c r="K346" s="187" t="s">
        <v>9272</v>
      </c>
      <c r="L346" s="205" t="s">
        <v>9273</v>
      </c>
      <c r="M346" s="206"/>
      <c r="S346">
        <f>エリア一覧!J346-VLOOKUP(エリア一覧!F346,部数情報!A:Q,17,0)</f>
        <v>0</v>
      </c>
      <c r="V346">
        <f t="shared" si="5"/>
        <v>660</v>
      </c>
      <c r="W346">
        <f>IFERROR(VLOOKUP($F346,部数情報!A:J,10,0),0)</f>
        <v>660</v>
      </c>
    </row>
    <row r="347" spans="2:23">
      <c r="B347" s="15">
        <f>部数情報!C2701</f>
        <v>2700</v>
      </c>
      <c r="C347" s="16">
        <f>部数情報!B2701</f>
        <v>35</v>
      </c>
      <c r="D347" s="16" t="str">
        <f>部数情報!E2701</f>
        <v>松戸駅周辺</v>
      </c>
      <c r="E347" s="16" t="str">
        <f>部数情報!F2701</f>
        <v>北松戸</v>
      </c>
      <c r="F347" s="16" t="str">
        <f>部数情報!A2701</f>
        <v>065145</v>
      </c>
      <c r="G347" s="16" t="str">
        <f>部数情報!G2701</f>
        <v>北松戸2</v>
      </c>
      <c r="H347" s="16" t="str">
        <f>部数情報!H2701</f>
        <v>松戸</v>
      </c>
      <c r="I347" s="16" t="str">
        <f>部数情報!I2701</f>
        <v>松戸市</v>
      </c>
      <c r="J347" s="189">
        <f>IFERROR(IF($I$7="併配",VLOOKUP($F347,部数情報!A:K,11,0),IF($I$7="併配&amp;選挙",VLOOKUP($F347,部数情報!A:L,12,0),IF($I$7="選挙",VLOOKUP($F347,部数情報!A:M,13,0),VLOOKUP($F347,部数情報!A:J,10,0)))),"")</f>
        <v>535</v>
      </c>
      <c r="K347" s="187" t="s">
        <v>9272</v>
      </c>
      <c r="L347" s="205" t="s">
        <v>9273</v>
      </c>
      <c r="M347" s="206"/>
      <c r="S347">
        <f>エリア一覧!J347-VLOOKUP(エリア一覧!F347,部数情報!A:Q,17,0)</f>
        <v>0</v>
      </c>
      <c r="V347">
        <f t="shared" si="5"/>
        <v>535</v>
      </c>
      <c r="W347">
        <f>IFERROR(VLOOKUP($F347,部数情報!A:J,10,0),0)</f>
        <v>535</v>
      </c>
    </row>
    <row r="348" spans="2:23">
      <c r="B348" s="15">
        <f>部数情報!C2702</f>
        <v>2701</v>
      </c>
      <c r="C348" s="16">
        <f>部数情報!B2702</f>
        <v>35</v>
      </c>
      <c r="D348" s="16" t="str">
        <f>部数情報!E2702</f>
        <v>松戸駅周辺</v>
      </c>
      <c r="E348" s="16" t="str">
        <f>部数情報!F2702</f>
        <v>北松戸</v>
      </c>
      <c r="F348" s="16" t="str">
        <f>部数情報!A2702</f>
        <v>065155</v>
      </c>
      <c r="G348" s="16" t="str">
        <f>部数情報!G2702</f>
        <v>北松戸3　仲台公園</v>
      </c>
      <c r="H348" s="16" t="str">
        <f>部数情報!H2702</f>
        <v>松戸</v>
      </c>
      <c r="I348" s="16" t="str">
        <f>部数情報!I2702</f>
        <v>松戸市</v>
      </c>
      <c r="J348" s="189">
        <f>IFERROR(IF($I$7="併配",VLOOKUP($F348,部数情報!A:K,11,0),IF($I$7="併配&amp;選挙",VLOOKUP($F348,部数情報!A:L,12,0),IF($I$7="選挙",VLOOKUP($F348,部数情報!A:M,13,0),VLOOKUP($F348,部数情報!A:J,10,0)))),"")</f>
        <v>290</v>
      </c>
      <c r="K348" s="187" t="s">
        <v>9272</v>
      </c>
      <c r="L348" s="205" t="s">
        <v>9273</v>
      </c>
      <c r="M348" s="206"/>
      <c r="S348">
        <f>エリア一覧!J348-VLOOKUP(エリア一覧!F348,部数情報!A:Q,17,0)</f>
        <v>0</v>
      </c>
      <c r="V348">
        <f t="shared" si="5"/>
        <v>290</v>
      </c>
      <c r="W348">
        <f>IFERROR(VLOOKUP($F348,部数情報!A:J,10,0),0)</f>
        <v>290</v>
      </c>
    </row>
    <row r="349" spans="2:23">
      <c r="B349" s="15">
        <f>部数情報!C2703</f>
        <v>2702</v>
      </c>
      <c r="C349" s="16">
        <f>部数情報!B2703</f>
        <v>35</v>
      </c>
      <c r="D349" s="16" t="str">
        <f>部数情報!E2703</f>
        <v>松戸駅周辺</v>
      </c>
      <c r="E349" s="16" t="str">
        <f>部数情報!F2703</f>
        <v>北松戸</v>
      </c>
      <c r="F349" s="16" t="str">
        <f>部数情報!A2703</f>
        <v>065178</v>
      </c>
      <c r="G349" s="16" t="str">
        <f>部数情報!G2703</f>
        <v>北松戸3　さつき幼稚園</v>
      </c>
      <c r="H349" s="16" t="str">
        <f>部数情報!H2703</f>
        <v>松戸</v>
      </c>
      <c r="I349" s="16" t="str">
        <f>部数情報!I2703</f>
        <v>松戸市</v>
      </c>
      <c r="J349" s="189">
        <f>IFERROR(IF($I$7="併配",VLOOKUP($F349,部数情報!A:K,11,0),IF($I$7="併配&amp;選挙",VLOOKUP($F349,部数情報!A:L,12,0),IF($I$7="選挙",VLOOKUP($F349,部数情報!A:M,13,0),VLOOKUP($F349,部数情報!A:J,10,0)))),"")</f>
        <v>360</v>
      </c>
      <c r="K349" s="187" t="s">
        <v>9272</v>
      </c>
      <c r="L349" s="205" t="s">
        <v>9273</v>
      </c>
      <c r="M349" s="206"/>
      <c r="S349">
        <f>エリア一覧!J349-VLOOKUP(エリア一覧!F349,部数情報!A:Q,17,0)</f>
        <v>0</v>
      </c>
      <c r="V349">
        <f t="shared" si="5"/>
        <v>360</v>
      </c>
      <c r="W349">
        <f>IFERROR(VLOOKUP($F349,部数情報!A:J,10,0),0)</f>
        <v>360</v>
      </c>
    </row>
    <row r="350" spans="2:23">
      <c r="B350" s="15">
        <f>部数情報!C2704</f>
        <v>2703</v>
      </c>
      <c r="C350" s="16">
        <f>部数情報!B2704</f>
        <v>35</v>
      </c>
      <c r="D350" s="16" t="str">
        <f>部数情報!E2704</f>
        <v>松戸駅周辺</v>
      </c>
      <c r="E350" s="16" t="str">
        <f>部数情報!F2704</f>
        <v>上本郷</v>
      </c>
      <c r="F350" s="16" t="str">
        <f>部数情報!A2704</f>
        <v>065146</v>
      </c>
      <c r="G350" s="16" t="str">
        <f>部数情報!G2704</f>
        <v>上本郷3A　新堀公園</v>
      </c>
      <c r="H350" s="16" t="str">
        <f>部数情報!H2704</f>
        <v>松戸</v>
      </c>
      <c r="I350" s="16" t="str">
        <f>部数情報!I2704</f>
        <v>松戸市</v>
      </c>
      <c r="J350" s="189">
        <f>IFERROR(IF($I$7="併配",VLOOKUP($F350,部数情報!A:K,11,0),IF($I$7="併配&amp;選挙",VLOOKUP($F350,部数情報!A:L,12,0),IF($I$7="選挙",VLOOKUP($F350,部数情報!A:M,13,0),VLOOKUP($F350,部数情報!A:J,10,0)))),"")</f>
        <v>450</v>
      </c>
      <c r="K350" s="187" t="s">
        <v>9272</v>
      </c>
      <c r="L350" s="205" t="s">
        <v>9273</v>
      </c>
      <c r="M350" s="206"/>
      <c r="S350">
        <f>エリア一覧!J350-VLOOKUP(エリア一覧!F350,部数情報!A:Q,17,0)</f>
        <v>0</v>
      </c>
      <c r="V350">
        <f t="shared" si="5"/>
        <v>450</v>
      </c>
      <c r="W350">
        <f>IFERROR(VLOOKUP($F350,部数情報!A:J,10,0),0)</f>
        <v>450</v>
      </c>
    </row>
    <row r="351" spans="2:23">
      <c r="B351" s="15">
        <f>部数情報!C2705</f>
        <v>2704</v>
      </c>
      <c r="C351" s="16">
        <f>部数情報!B2705</f>
        <v>35</v>
      </c>
      <c r="D351" s="16" t="str">
        <f>部数情報!E2705</f>
        <v>松戸駅周辺</v>
      </c>
      <c r="E351" s="16" t="str">
        <f>部数情報!F2705</f>
        <v>上本郷</v>
      </c>
      <c r="F351" s="16" t="str">
        <f>部数情報!A2705</f>
        <v>065183</v>
      </c>
      <c r="G351" s="16" t="str">
        <f>部数情報!G2705</f>
        <v>上本郷3B</v>
      </c>
      <c r="H351" s="16" t="str">
        <f>部数情報!H2705</f>
        <v>松戸</v>
      </c>
      <c r="I351" s="16" t="str">
        <f>部数情報!I2705</f>
        <v>松戸市</v>
      </c>
      <c r="J351" s="189">
        <f>IFERROR(IF($I$7="併配",VLOOKUP($F351,部数情報!A:K,11,0),IF($I$7="併配&amp;選挙",VLOOKUP($F351,部数情報!A:L,12,0),IF($I$7="選挙",VLOOKUP($F351,部数情報!A:M,13,0),VLOOKUP($F351,部数情報!A:J,10,0)))),"")</f>
        <v>450</v>
      </c>
      <c r="K351" s="187" t="s">
        <v>9272</v>
      </c>
      <c r="L351" s="205" t="s">
        <v>9273</v>
      </c>
      <c r="M351" s="206"/>
      <c r="S351">
        <f>エリア一覧!J351-VLOOKUP(エリア一覧!F351,部数情報!A:Q,17,0)</f>
        <v>0</v>
      </c>
      <c r="V351">
        <f t="shared" si="5"/>
        <v>450</v>
      </c>
      <c r="W351">
        <f>IFERROR(VLOOKUP($F351,部数情報!A:J,10,0),0)</f>
        <v>450</v>
      </c>
    </row>
    <row r="352" spans="2:23">
      <c r="B352" s="15">
        <f>部数情報!C2706</f>
        <v>2705</v>
      </c>
      <c r="C352" s="16">
        <f>部数情報!B2706</f>
        <v>35</v>
      </c>
      <c r="D352" s="16" t="str">
        <f>部数情報!E2706</f>
        <v>松戸駅周辺</v>
      </c>
      <c r="E352" s="16" t="str">
        <f>部数情報!F2706</f>
        <v>上本郷</v>
      </c>
      <c r="F352" s="16" t="str">
        <f>部数情報!A2706</f>
        <v>065147</v>
      </c>
      <c r="G352" s="16" t="str">
        <f>部数情報!G2706</f>
        <v>上本郷　上本郷小学校</v>
      </c>
      <c r="H352" s="16" t="str">
        <f>部数情報!H2706</f>
        <v>松戸</v>
      </c>
      <c r="I352" s="16" t="str">
        <f>部数情報!I2706</f>
        <v>松戸市</v>
      </c>
      <c r="J352" s="189">
        <f>IFERROR(IF($I$7="併配",VLOOKUP($F352,部数情報!A:K,11,0),IF($I$7="併配&amp;選挙",VLOOKUP($F352,部数情報!A:L,12,0),IF($I$7="選挙",VLOOKUP($F352,部数情報!A:M,13,0),VLOOKUP($F352,部数情報!A:J,10,0)))),"")</f>
        <v>530</v>
      </c>
      <c r="K352" s="187" t="s">
        <v>9272</v>
      </c>
      <c r="L352" s="205" t="s">
        <v>9273</v>
      </c>
      <c r="M352" s="206"/>
      <c r="S352">
        <f>エリア一覧!J352-VLOOKUP(エリア一覧!F352,部数情報!A:Q,17,0)</f>
        <v>0</v>
      </c>
      <c r="V352">
        <f t="shared" si="5"/>
        <v>530</v>
      </c>
      <c r="W352">
        <f>IFERROR(VLOOKUP($F352,部数情報!A:J,10,0),0)</f>
        <v>530</v>
      </c>
    </row>
    <row r="353" spans="2:23">
      <c r="B353" s="15">
        <f>部数情報!C2707</f>
        <v>2706</v>
      </c>
      <c r="C353" s="16">
        <f>部数情報!B2707</f>
        <v>35</v>
      </c>
      <c r="D353" s="16" t="str">
        <f>部数情報!E2707</f>
        <v>松戸駅周辺</v>
      </c>
      <c r="E353" s="16" t="str">
        <f>部数情報!F2707</f>
        <v>上本郷</v>
      </c>
      <c r="F353" s="16" t="str">
        <f>部数情報!A2707</f>
        <v>065179</v>
      </c>
      <c r="G353" s="16" t="str">
        <f>部数情報!G2707</f>
        <v>上本郷　専修大松戸</v>
      </c>
      <c r="H353" s="16" t="str">
        <f>部数情報!H2707</f>
        <v>松戸</v>
      </c>
      <c r="I353" s="16" t="str">
        <f>部数情報!I2707</f>
        <v>松戸市</v>
      </c>
      <c r="J353" s="189">
        <f>IFERROR(IF($I$7="併配",VLOOKUP($F353,部数情報!A:K,11,0),IF($I$7="併配&amp;選挙",VLOOKUP($F353,部数情報!A:L,12,0),IF($I$7="選挙",VLOOKUP($F353,部数情報!A:M,13,0),VLOOKUP($F353,部数情報!A:J,10,0)))),"")</f>
        <v>440</v>
      </c>
      <c r="K353" s="187" t="s">
        <v>9272</v>
      </c>
      <c r="L353" s="205" t="s">
        <v>9273</v>
      </c>
      <c r="M353" s="206"/>
      <c r="S353">
        <f>エリア一覧!J353-VLOOKUP(エリア一覧!F353,部数情報!A:Q,17,0)</f>
        <v>0</v>
      </c>
      <c r="V353">
        <f t="shared" si="5"/>
        <v>440</v>
      </c>
      <c r="W353">
        <f>IFERROR(VLOOKUP($F353,部数情報!A:J,10,0),0)</f>
        <v>440</v>
      </c>
    </row>
    <row r="354" spans="2:23">
      <c r="B354" s="15">
        <f>部数情報!C2708</f>
        <v>2707</v>
      </c>
      <c r="C354" s="16">
        <f>部数情報!B2708</f>
        <v>35</v>
      </c>
      <c r="D354" s="16" t="str">
        <f>部数情報!E2708</f>
        <v>松戸駅周辺</v>
      </c>
      <c r="E354" s="16" t="str">
        <f>部数情報!F2708</f>
        <v>上本郷</v>
      </c>
      <c r="F354" s="16" t="str">
        <f>部数情報!A2708</f>
        <v>065148</v>
      </c>
      <c r="G354" s="16" t="str">
        <f>部数情報!G2708</f>
        <v>上本郷　上本郷第二小学校</v>
      </c>
      <c r="H354" s="16" t="str">
        <f>部数情報!H2708</f>
        <v>松戸</v>
      </c>
      <c r="I354" s="16" t="str">
        <f>部数情報!I2708</f>
        <v>松戸市</v>
      </c>
      <c r="J354" s="189">
        <f>IFERROR(IF($I$7="併配",VLOOKUP($F354,部数情報!A:K,11,0),IF($I$7="併配&amp;選挙",VLOOKUP($F354,部数情報!A:L,12,0),IF($I$7="選挙",VLOOKUP($F354,部数情報!A:M,13,0),VLOOKUP($F354,部数情報!A:J,10,0)))),"")</f>
        <v>640</v>
      </c>
      <c r="K354" s="187" t="s">
        <v>9272</v>
      </c>
      <c r="L354" s="205" t="s">
        <v>9273</v>
      </c>
      <c r="M354" s="206"/>
      <c r="S354">
        <f>エリア一覧!J354-VLOOKUP(エリア一覧!F354,部数情報!A:Q,17,0)</f>
        <v>0</v>
      </c>
      <c r="V354">
        <f t="shared" si="5"/>
        <v>640</v>
      </c>
      <c r="W354">
        <f>IFERROR(VLOOKUP($F354,部数情報!A:J,10,0),0)</f>
        <v>640</v>
      </c>
    </row>
    <row r="355" spans="2:23">
      <c r="B355" s="15">
        <f>部数情報!C2709</f>
        <v>2708</v>
      </c>
      <c r="C355" s="16">
        <f>部数情報!B2709</f>
        <v>35</v>
      </c>
      <c r="D355" s="16" t="str">
        <f>部数情報!E2709</f>
        <v>松戸駅周辺</v>
      </c>
      <c r="E355" s="16" t="str">
        <f>部数情報!F2709</f>
        <v>上本郷</v>
      </c>
      <c r="F355" s="16" t="str">
        <f>部数情報!A2709</f>
        <v>065150</v>
      </c>
      <c r="G355" s="16" t="str">
        <f>部数情報!G2709</f>
        <v>上本郷　運動公園</v>
      </c>
      <c r="H355" s="16" t="str">
        <f>部数情報!H2709</f>
        <v>松戸</v>
      </c>
      <c r="I355" s="16" t="str">
        <f>部数情報!I2709</f>
        <v>松戸市</v>
      </c>
      <c r="J355" s="189">
        <f>IFERROR(IF($I$7="併配",VLOOKUP($F355,部数情報!A:K,11,0),IF($I$7="併配&amp;選挙",VLOOKUP($F355,部数情報!A:L,12,0),IF($I$7="選挙",VLOOKUP($F355,部数情報!A:M,13,0),VLOOKUP($F355,部数情報!A:J,10,0)))),"")</f>
        <v>500</v>
      </c>
      <c r="K355" s="187" t="s">
        <v>9272</v>
      </c>
      <c r="L355" s="205" t="s">
        <v>9273</v>
      </c>
      <c r="M355" s="206"/>
      <c r="S355">
        <f>エリア一覧!J355-VLOOKUP(エリア一覧!F355,部数情報!A:Q,17,0)</f>
        <v>0</v>
      </c>
      <c r="V355">
        <f t="shared" si="5"/>
        <v>500</v>
      </c>
      <c r="W355">
        <f>IFERROR(VLOOKUP($F355,部数情報!A:J,10,0),0)</f>
        <v>500</v>
      </c>
    </row>
    <row r="356" spans="2:23">
      <c r="B356" s="15">
        <f>部数情報!C2710</f>
        <v>2709</v>
      </c>
      <c r="C356" s="16">
        <f>部数情報!B2710</f>
        <v>35</v>
      </c>
      <c r="D356" s="16" t="str">
        <f>部数情報!E2710</f>
        <v>松戸駅周辺</v>
      </c>
      <c r="E356" s="16" t="str">
        <f>部数情報!F2710</f>
        <v>上本郷</v>
      </c>
      <c r="F356" s="16" t="str">
        <f>部数情報!A2710</f>
        <v>065167</v>
      </c>
      <c r="G356" s="16" t="str">
        <f>部数情報!G2710</f>
        <v>中和倉　千駄堀</v>
      </c>
      <c r="H356" s="16" t="str">
        <f>部数情報!H2710</f>
        <v>松戸</v>
      </c>
      <c r="I356" s="16" t="str">
        <f>部数情報!I2710</f>
        <v>松戸市</v>
      </c>
      <c r="J356" s="189">
        <f>IFERROR(IF($I$7="併配",VLOOKUP($F356,部数情報!A:K,11,0),IF($I$7="併配&amp;選挙",VLOOKUP($F356,部数情報!A:L,12,0),IF($I$7="選挙",VLOOKUP($F356,部数情報!A:M,13,0),VLOOKUP($F356,部数情報!A:J,10,0)))),"")</f>
        <v>330</v>
      </c>
      <c r="K356" s="187" t="s">
        <v>9272</v>
      </c>
      <c r="L356" s="205" t="s">
        <v>9273</v>
      </c>
      <c r="M356" s="206"/>
      <c r="S356">
        <f>エリア一覧!J356-VLOOKUP(エリア一覧!F356,部数情報!A:Q,17,0)</f>
        <v>0</v>
      </c>
      <c r="V356">
        <f t="shared" si="5"/>
        <v>330</v>
      </c>
      <c r="W356">
        <f>IFERROR(VLOOKUP($F356,部数情報!A:J,10,0),0)</f>
        <v>330</v>
      </c>
    </row>
    <row r="357" spans="2:23">
      <c r="B357" s="15">
        <f>部数情報!C2711</f>
        <v>2710</v>
      </c>
      <c r="C357" s="16">
        <f>部数情報!B2711</f>
        <v>35</v>
      </c>
      <c r="D357" s="16" t="str">
        <f>部数情報!E2711</f>
        <v>松戸駅周辺</v>
      </c>
      <c r="E357" s="16" t="str">
        <f>部数情報!F2711</f>
        <v>上本郷</v>
      </c>
      <c r="F357" s="16" t="str">
        <f>部数情報!A2711</f>
        <v>065151</v>
      </c>
      <c r="G357" s="16" t="str">
        <f>部数情報!G2711</f>
        <v>上本郷　北台A</v>
      </c>
      <c r="H357" s="16" t="str">
        <f>部数情報!H2711</f>
        <v>松戸</v>
      </c>
      <c r="I357" s="16" t="str">
        <f>部数情報!I2711</f>
        <v>松戸市</v>
      </c>
      <c r="J357" s="189">
        <f>IFERROR(IF($I$7="併配",VLOOKUP($F357,部数情報!A:K,11,0),IF($I$7="併配&amp;選挙",VLOOKUP($F357,部数情報!A:L,12,0),IF($I$7="選挙",VLOOKUP($F357,部数情報!A:M,13,0),VLOOKUP($F357,部数情報!A:J,10,0)))),"")</f>
        <v>640</v>
      </c>
      <c r="K357" s="187" t="s">
        <v>9272</v>
      </c>
      <c r="L357" s="205" t="s">
        <v>9273</v>
      </c>
      <c r="M357" s="206"/>
      <c r="S357">
        <f>エリア一覧!J357-VLOOKUP(エリア一覧!F357,部数情報!A:Q,17,0)</f>
        <v>0</v>
      </c>
      <c r="V357">
        <f t="shared" si="5"/>
        <v>640</v>
      </c>
      <c r="W357">
        <f>IFERROR(VLOOKUP($F357,部数情報!A:J,10,0),0)</f>
        <v>640</v>
      </c>
    </row>
    <row r="358" spans="2:23">
      <c r="B358" s="15">
        <f>部数情報!C2712</f>
        <v>2711</v>
      </c>
      <c r="C358" s="16">
        <f>部数情報!B2712</f>
        <v>35</v>
      </c>
      <c r="D358" s="16" t="str">
        <f>部数情報!E2712</f>
        <v>松戸駅周辺</v>
      </c>
      <c r="E358" s="16" t="str">
        <f>部数情報!F2712</f>
        <v>上本郷</v>
      </c>
      <c r="F358" s="16" t="str">
        <f>部数情報!A2712</f>
        <v>065168</v>
      </c>
      <c r="G358" s="16" t="str">
        <f>部数情報!G2712</f>
        <v>上本郷　北台B</v>
      </c>
      <c r="H358" s="16" t="str">
        <f>部数情報!H2712</f>
        <v>松戸</v>
      </c>
      <c r="I358" s="16" t="str">
        <f>部数情報!I2712</f>
        <v>松戸市</v>
      </c>
      <c r="J358" s="189">
        <f>IFERROR(IF($I$7="併配",VLOOKUP($F358,部数情報!A:K,11,0),IF($I$7="併配&amp;選挙",VLOOKUP($F358,部数情報!A:L,12,0),IF($I$7="選挙",VLOOKUP($F358,部数情報!A:M,13,0),VLOOKUP($F358,部数情報!A:J,10,0)))),"")</f>
        <v>390</v>
      </c>
      <c r="K358" s="187" t="s">
        <v>9272</v>
      </c>
      <c r="L358" s="205" t="s">
        <v>9273</v>
      </c>
      <c r="M358" s="206"/>
      <c r="S358">
        <f>エリア一覧!J358-VLOOKUP(エリア一覧!F358,部数情報!A:Q,17,0)</f>
        <v>0</v>
      </c>
      <c r="V358">
        <f t="shared" si="5"/>
        <v>390</v>
      </c>
      <c r="W358">
        <f>IFERROR(VLOOKUP($F358,部数情報!A:J,10,0),0)</f>
        <v>390</v>
      </c>
    </row>
    <row r="359" spans="2:23">
      <c r="B359" s="15">
        <f>部数情報!C2713</f>
        <v>2712</v>
      </c>
      <c r="C359" s="16">
        <f>部数情報!B2713</f>
        <v>35</v>
      </c>
      <c r="D359" s="16" t="str">
        <f>部数情報!E2713</f>
        <v>松戸駅周辺</v>
      </c>
      <c r="E359" s="16" t="str">
        <f>部数情報!F2713</f>
        <v>上本郷</v>
      </c>
      <c r="F359" s="16" t="str">
        <f>部数情報!A2713</f>
        <v>065152</v>
      </c>
      <c r="G359" s="16" t="str">
        <f>部数情報!G2713</f>
        <v>上本郷　前田公園</v>
      </c>
      <c r="H359" s="16" t="str">
        <f>部数情報!H2713</f>
        <v>松戸</v>
      </c>
      <c r="I359" s="16" t="str">
        <f>部数情報!I2713</f>
        <v>松戸市</v>
      </c>
      <c r="J359" s="189">
        <f>IFERROR(IF($I$7="併配",VLOOKUP($F359,部数情報!A:K,11,0),IF($I$7="併配&amp;選挙",VLOOKUP($F359,部数情報!A:L,12,0),IF($I$7="選挙",VLOOKUP($F359,部数情報!A:M,13,0),VLOOKUP($F359,部数情報!A:J,10,0)))),"")</f>
        <v>620</v>
      </c>
      <c r="K359" s="187" t="s">
        <v>9272</v>
      </c>
      <c r="L359" s="205" t="s">
        <v>9273</v>
      </c>
      <c r="M359" s="206"/>
      <c r="S359">
        <f>エリア一覧!J359-VLOOKUP(エリア一覧!F359,部数情報!A:Q,17,0)</f>
        <v>0</v>
      </c>
      <c r="V359">
        <f t="shared" si="5"/>
        <v>620</v>
      </c>
      <c r="W359">
        <f>IFERROR(VLOOKUP($F359,部数情報!A:J,10,0),0)</f>
        <v>620</v>
      </c>
    </row>
    <row r="360" spans="2:23">
      <c r="B360" s="15">
        <f>部数情報!C2714</f>
        <v>2713</v>
      </c>
      <c r="C360" s="16">
        <f>部数情報!B2714</f>
        <v>35</v>
      </c>
      <c r="D360" s="16" t="str">
        <f>部数情報!E2714</f>
        <v>松戸駅周辺</v>
      </c>
      <c r="E360" s="16" t="str">
        <f>部数情報!F2714</f>
        <v>上本郷</v>
      </c>
      <c r="F360" s="16" t="str">
        <f>部数情報!A2714</f>
        <v>065153</v>
      </c>
      <c r="G360" s="16" t="str">
        <f>部数情報!G2714</f>
        <v>千駄堀　松戸高校</v>
      </c>
      <c r="H360" s="16" t="str">
        <f>部数情報!H2714</f>
        <v>松戸</v>
      </c>
      <c r="I360" s="16" t="str">
        <f>部数情報!I2714</f>
        <v>松戸市</v>
      </c>
      <c r="J360" s="189">
        <f>IFERROR(IF($I$7="併配",VLOOKUP($F360,部数情報!A:K,11,0),IF($I$7="併配&amp;選挙",VLOOKUP($F360,部数情報!A:L,12,0),IF($I$7="選挙",VLOOKUP($F360,部数情報!A:M,13,0),VLOOKUP($F360,部数情報!A:J,10,0)))),"")</f>
        <v>550</v>
      </c>
      <c r="K360" s="187" t="s">
        <v>9272</v>
      </c>
      <c r="L360" s="205" t="s">
        <v>9273</v>
      </c>
      <c r="M360" s="206"/>
      <c r="S360">
        <f>エリア一覧!J360-VLOOKUP(エリア一覧!F360,部数情報!A:Q,17,0)</f>
        <v>0</v>
      </c>
      <c r="V360">
        <f t="shared" si="5"/>
        <v>550</v>
      </c>
      <c r="W360">
        <f>IFERROR(VLOOKUP($F360,部数情報!A:J,10,0),0)</f>
        <v>550</v>
      </c>
    </row>
    <row r="361" spans="2:23">
      <c r="B361" s="15">
        <f>部数情報!C2715</f>
        <v>2714</v>
      </c>
      <c r="C361" s="16">
        <f>部数情報!B2715</f>
        <v>35</v>
      </c>
      <c r="D361" s="16" t="str">
        <f>部数情報!E2715</f>
        <v>松戸駅周辺</v>
      </c>
      <c r="E361" s="16" t="str">
        <f>部数情報!F2715</f>
        <v>上本郷</v>
      </c>
      <c r="F361" s="16" t="str">
        <f>部数情報!A2715</f>
        <v>065156</v>
      </c>
      <c r="G361" s="16" t="str">
        <f>部数情報!G2715</f>
        <v>上本郷　松ヶ丘団地</v>
      </c>
      <c r="H361" s="16" t="str">
        <f>部数情報!H2715</f>
        <v>松戸</v>
      </c>
      <c r="I361" s="16" t="str">
        <f>部数情報!I2715</f>
        <v>松戸市</v>
      </c>
      <c r="J361" s="189">
        <f>IFERROR(IF($I$7="併配",VLOOKUP($F361,部数情報!A:K,11,0),IF($I$7="併配&amp;選挙",VLOOKUP($F361,部数情報!A:L,12,0),IF($I$7="選挙",VLOOKUP($F361,部数情報!A:M,13,0),VLOOKUP($F361,部数情報!A:J,10,0)))),"")</f>
        <v>590</v>
      </c>
      <c r="K361" s="187" t="s">
        <v>9272</v>
      </c>
      <c r="L361" s="205" t="s">
        <v>9273</v>
      </c>
      <c r="M361" s="206"/>
      <c r="S361">
        <f>エリア一覧!J361-VLOOKUP(エリア一覧!F361,部数情報!A:Q,17,0)</f>
        <v>0</v>
      </c>
      <c r="V361">
        <f t="shared" si="5"/>
        <v>590</v>
      </c>
      <c r="W361">
        <f>IFERROR(VLOOKUP($F361,部数情報!A:J,10,0),0)</f>
        <v>590</v>
      </c>
    </row>
    <row r="362" spans="2:23">
      <c r="B362" s="15">
        <f>部数情報!C2716</f>
        <v>2715</v>
      </c>
      <c r="C362" s="16">
        <f>部数情報!B2716</f>
        <v>35</v>
      </c>
      <c r="D362" s="16" t="str">
        <f>部数情報!E2716</f>
        <v>松戸駅周辺</v>
      </c>
      <c r="E362" s="16" t="str">
        <f>部数情報!F2716</f>
        <v>中和倉・新作・中根</v>
      </c>
      <c r="F362" s="16" t="str">
        <f>部数情報!A2716</f>
        <v>065157</v>
      </c>
      <c r="G362" s="16" t="str">
        <f>部数情報!G2716</f>
        <v>新作</v>
      </c>
      <c r="H362" s="16" t="str">
        <f>部数情報!H2716</f>
        <v>松戸</v>
      </c>
      <c r="I362" s="16" t="str">
        <f>部数情報!I2716</f>
        <v>松戸市</v>
      </c>
      <c r="J362" s="189">
        <f>IFERROR(IF($I$7="併配",VLOOKUP($F362,部数情報!A:K,11,0),IF($I$7="併配&amp;選挙",VLOOKUP($F362,部数情報!A:L,12,0),IF($I$7="選挙",VLOOKUP($F362,部数情報!A:M,13,0),VLOOKUP($F362,部数情報!A:J,10,0)))),"")</f>
        <v>320</v>
      </c>
      <c r="K362" s="187" t="s">
        <v>9272</v>
      </c>
      <c r="L362" s="205" t="s">
        <v>9273</v>
      </c>
      <c r="M362" s="206"/>
      <c r="S362">
        <f>エリア一覧!J362-VLOOKUP(エリア一覧!F362,部数情報!A:Q,17,0)</f>
        <v>0</v>
      </c>
      <c r="V362">
        <f t="shared" si="5"/>
        <v>320</v>
      </c>
      <c r="W362">
        <f>IFERROR(VLOOKUP($F362,部数情報!A:J,10,0),0)</f>
        <v>320</v>
      </c>
    </row>
    <row r="363" spans="2:23">
      <c r="B363" s="15">
        <f>部数情報!C2717</f>
        <v>2716</v>
      </c>
      <c r="C363" s="16">
        <f>部数情報!B2717</f>
        <v>35</v>
      </c>
      <c r="D363" s="16" t="str">
        <f>部数情報!E2717</f>
        <v>松戸駅周辺</v>
      </c>
      <c r="E363" s="16" t="str">
        <f>部数情報!F2717</f>
        <v>中和倉・新作・中根</v>
      </c>
      <c r="F363" s="16" t="str">
        <f>部数情報!A2717</f>
        <v>065158</v>
      </c>
      <c r="G363" s="16" t="str">
        <f>部数情報!G2717</f>
        <v>新作　プロムナ－ド北松戸</v>
      </c>
      <c r="H363" s="16" t="str">
        <f>部数情報!H2717</f>
        <v>松戸</v>
      </c>
      <c r="I363" s="16" t="str">
        <f>部数情報!I2717</f>
        <v>松戸市</v>
      </c>
      <c r="J363" s="189">
        <f>IFERROR(IF($I$7="併配",VLOOKUP($F363,部数情報!A:K,11,0),IF($I$7="併配&amp;選挙",VLOOKUP($F363,部数情報!A:L,12,0),IF($I$7="選挙",VLOOKUP($F363,部数情報!A:M,13,0),VLOOKUP($F363,部数情報!A:J,10,0)))),"")</f>
        <v>570</v>
      </c>
      <c r="K363" s="187" t="s">
        <v>9272</v>
      </c>
      <c r="L363" s="205" t="s">
        <v>9273</v>
      </c>
      <c r="M363" s="206"/>
      <c r="S363">
        <f>エリア一覧!J363-VLOOKUP(エリア一覧!F363,部数情報!A:Q,17,0)</f>
        <v>0</v>
      </c>
      <c r="V363">
        <f t="shared" si="5"/>
        <v>570</v>
      </c>
      <c r="W363">
        <f>IFERROR(VLOOKUP($F363,部数情報!A:J,10,0),0)</f>
        <v>570</v>
      </c>
    </row>
    <row r="364" spans="2:23">
      <c r="B364" s="15">
        <f>部数情報!C2718</f>
        <v>2717</v>
      </c>
      <c r="C364" s="16">
        <f>部数情報!B2718</f>
        <v>35</v>
      </c>
      <c r="D364" s="16" t="str">
        <f>部数情報!E2718</f>
        <v>松戸駅周辺</v>
      </c>
      <c r="E364" s="16" t="str">
        <f>部数情報!F2718</f>
        <v>中和倉・新作・中根</v>
      </c>
      <c r="F364" s="16" t="str">
        <f>部数情報!A2718</f>
        <v>065159</v>
      </c>
      <c r="G364" s="16" t="str">
        <f>部数情報!G2718</f>
        <v>中和倉　寒風沖</v>
      </c>
      <c r="H364" s="16" t="str">
        <f>部数情報!H2718</f>
        <v>松戸</v>
      </c>
      <c r="I364" s="16" t="str">
        <f>部数情報!I2718</f>
        <v>松戸市</v>
      </c>
      <c r="J364" s="189">
        <f>IFERROR(IF($I$7="併配",VLOOKUP($F364,部数情報!A:K,11,0),IF($I$7="併配&amp;選挙",VLOOKUP($F364,部数情報!A:L,12,0),IF($I$7="選挙",VLOOKUP($F364,部数情報!A:M,13,0),VLOOKUP($F364,部数情報!A:J,10,0)))),"")</f>
        <v>520</v>
      </c>
      <c r="K364" s="187" t="s">
        <v>9272</v>
      </c>
      <c r="L364" s="205" t="s">
        <v>9273</v>
      </c>
      <c r="M364" s="206"/>
      <c r="S364">
        <f>エリア一覧!J364-VLOOKUP(エリア一覧!F364,部数情報!A:Q,17,0)</f>
        <v>0</v>
      </c>
      <c r="V364">
        <f t="shared" si="5"/>
        <v>520</v>
      </c>
      <c r="W364">
        <f>IFERROR(VLOOKUP($F364,部数情報!A:J,10,0),0)</f>
        <v>520</v>
      </c>
    </row>
    <row r="365" spans="2:23">
      <c r="B365" s="15">
        <f>部数情報!C2719</f>
        <v>2718</v>
      </c>
      <c r="C365" s="16">
        <f>部数情報!B2719</f>
        <v>35</v>
      </c>
      <c r="D365" s="16" t="str">
        <f>部数情報!E2719</f>
        <v>松戸駅周辺</v>
      </c>
      <c r="E365" s="16" t="str">
        <f>部数情報!F2719</f>
        <v>中和倉・新作・中根</v>
      </c>
      <c r="F365" s="16" t="str">
        <f>部数情報!A2719</f>
        <v>065160</v>
      </c>
      <c r="G365" s="16" t="str">
        <f>部数情報!G2719</f>
        <v>中和倉　宮の後　内畑</v>
      </c>
      <c r="H365" s="16" t="str">
        <f>部数情報!H2719</f>
        <v>松戸</v>
      </c>
      <c r="I365" s="16" t="str">
        <f>部数情報!I2719</f>
        <v>松戸市</v>
      </c>
      <c r="J365" s="189">
        <f>IFERROR(IF($I$7="併配",VLOOKUP($F365,部数情報!A:K,11,0),IF($I$7="併配&amp;選挙",VLOOKUP($F365,部数情報!A:L,12,0),IF($I$7="選挙",VLOOKUP($F365,部数情報!A:M,13,0),VLOOKUP($F365,部数情報!A:J,10,0)))),"")</f>
        <v>370</v>
      </c>
      <c r="K365" s="187" t="s">
        <v>9272</v>
      </c>
      <c r="L365" s="205" t="s">
        <v>9273</v>
      </c>
      <c r="M365" s="206"/>
      <c r="S365">
        <f>エリア一覧!J365-VLOOKUP(エリア一覧!F365,部数情報!A:Q,17,0)</f>
        <v>0</v>
      </c>
      <c r="V365">
        <f t="shared" si="5"/>
        <v>370</v>
      </c>
      <c r="W365">
        <f>IFERROR(VLOOKUP($F365,部数情報!A:J,10,0),0)</f>
        <v>370</v>
      </c>
    </row>
    <row r="366" spans="2:23">
      <c r="B366" s="15">
        <f>部数情報!C2720</f>
        <v>2719</v>
      </c>
      <c r="C366" s="16">
        <f>部数情報!B2720</f>
        <v>35</v>
      </c>
      <c r="D366" s="16" t="str">
        <f>部数情報!E2720</f>
        <v>松戸駅周辺</v>
      </c>
      <c r="E366" s="16" t="str">
        <f>部数情報!F2720</f>
        <v>中和倉・新作・中根</v>
      </c>
      <c r="F366" s="16" t="str">
        <f>部数情報!A2720</f>
        <v>065161</v>
      </c>
      <c r="G366" s="16" t="str">
        <f>部数情報!G2720</f>
        <v>中和倉　向山</v>
      </c>
      <c r="H366" s="16" t="str">
        <f>部数情報!H2720</f>
        <v>松戸</v>
      </c>
      <c r="I366" s="16" t="str">
        <f>部数情報!I2720</f>
        <v>松戸市</v>
      </c>
      <c r="J366" s="189">
        <f>IFERROR(IF($I$7="併配",VLOOKUP($F366,部数情報!A:K,11,0),IF($I$7="併配&amp;選挙",VLOOKUP($F366,部数情報!A:L,12,0),IF($I$7="選挙",VLOOKUP($F366,部数情報!A:M,13,0),VLOOKUP($F366,部数情報!A:J,10,0)))),"")</f>
        <v>395</v>
      </c>
      <c r="K366" s="187" t="s">
        <v>9272</v>
      </c>
      <c r="L366" s="205" t="s">
        <v>9273</v>
      </c>
      <c r="M366" s="206"/>
      <c r="S366">
        <f>エリア一覧!J366-VLOOKUP(エリア一覧!F366,部数情報!A:Q,17,0)</f>
        <v>0</v>
      </c>
      <c r="V366">
        <f t="shared" si="5"/>
        <v>395</v>
      </c>
      <c r="W366">
        <f>IFERROR(VLOOKUP($F366,部数情報!A:J,10,0),0)</f>
        <v>395</v>
      </c>
    </row>
    <row r="367" spans="2:23">
      <c r="B367" s="15">
        <f>部数情報!C2721</f>
        <v>2720</v>
      </c>
      <c r="C367" s="16">
        <f>部数情報!B2721</f>
        <v>35</v>
      </c>
      <c r="D367" s="16" t="str">
        <f>部数情報!E2721</f>
        <v>松戸駅周辺</v>
      </c>
      <c r="E367" s="16" t="str">
        <f>部数情報!F2721</f>
        <v>中和倉・新作・中根</v>
      </c>
      <c r="F367" s="16" t="str">
        <f>部数情報!A2721</f>
        <v>065162</v>
      </c>
      <c r="G367" s="16" t="str">
        <f>部数情報!G2721</f>
        <v>中和倉公園</v>
      </c>
      <c r="H367" s="16" t="str">
        <f>部数情報!H2721</f>
        <v>松戸</v>
      </c>
      <c r="I367" s="16" t="str">
        <f>部数情報!I2721</f>
        <v>松戸市</v>
      </c>
      <c r="J367" s="189">
        <f>IFERROR(IF($I$7="併配",VLOOKUP($F367,部数情報!A:K,11,0),IF($I$7="併配&amp;選挙",VLOOKUP($F367,部数情報!A:L,12,0),IF($I$7="選挙",VLOOKUP($F367,部数情報!A:M,13,0),VLOOKUP($F367,部数情報!A:J,10,0)))),"")</f>
        <v>440</v>
      </c>
      <c r="K367" s="187" t="s">
        <v>9272</v>
      </c>
      <c r="L367" s="205" t="s">
        <v>9273</v>
      </c>
      <c r="M367" s="206"/>
      <c r="S367">
        <f>エリア一覧!J367-VLOOKUP(エリア一覧!F367,部数情報!A:Q,17,0)</f>
        <v>0</v>
      </c>
      <c r="V367">
        <f t="shared" si="5"/>
        <v>440</v>
      </c>
      <c r="W367">
        <f>IFERROR(VLOOKUP($F367,部数情報!A:J,10,0),0)</f>
        <v>440</v>
      </c>
    </row>
    <row r="368" spans="2:23">
      <c r="B368" s="15">
        <f>部数情報!C2722</f>
        <v>2721</v>
      </c>
      <c r="C368" s="16">
        <f>部数情報!B2722</f>
        <v>35</v>
      </c>
      <c r="D368" s="16" t="str">
        <f>部数情報!E2722</f>
        <v>松戸駅周辺</v>
      </c>
      <c r="E368" s="16" t="str">
        <f>部数情報!F2722</f>
        <v>中和倉・新作・中根</v>
      </c>
      <c r="F368" s="16" t="str">
        <f>部数情報!A2722</f>
        <v>065163</v>
      </c>
      <c r="G368" s="16" t="str">
        <f>部数情報!G2722</f>
        <v>中根殿山公園</v>
      </c>
      <c r="H368" s="16" t="str">
        <f>部数情報!H2722</f>
        <v>松戸</v>
      </c>
      <c r="I368" s="16" t="str">
        <f>部数情報!I2722</f>
        <v>松戸市</v>
      </c>
      <c r="J368" s="189">
        <f>IFERROR(IF($I$7="併配",VLOOKUP($F368,部数情報!A:K,11,0),IF($I$7="併配&amp;選挙",VLOOKUP($F368,部数情報!A:L,12,0),IF($I$7="選挙",VLOOKUP($F368,部数情報!A:M,13,0),VLOOKUP($F368,部数情報!A:J,10,0)))),"")</f>
        <v>505</v>
      </c>
      <c r="K368" s="187" t="s">
        <v>9272</v>
      </c>
      <c r="L368" s="205" t="s">
        <v>9273</v>
      </c>
      <c r="M368" s="206"/>
      <c r="S368">
        <f>エリア一覧!J368-VLOOKUP(エリア一覧!F368,部数情報!A:Q,17,0)</f>
        <v>0</v>
      </c>
      <c r="V368">
        <f t="shared" si="5"/>
        <v>505</v>
      </c>
      <c r="W368">
        <f>IFERROR(VLOOKUP($F368,部数情報!A:J,10,0),0)</f>
        <v>505</v>
      </c>
    </row>
    <row r="369" spans="2:23">
      <c r="B369" s="15">
        <f>部数情報!C2723</f>
        <v>2722</v>
      </c>
      <c r="C369" s="16">
        <f>部数情報!B2723</f>
        <v>35</v>
      </c>
      <c r="D369" s="16" t="str">
        <f>部数情報!E2723</f>
        <v>松戸駅周辺</v>
      </c>
      <c r="E369" s="16" t="str">
        <f>部数情報!F2723</f>
        <v>中和倉・新作・中根</v>
      </c>
      <c r="F369" s="16" t="str">
        <f>部数情報!A2723</f>
        <v>065164</v>
      </c>
      <c r="G369" s="16" t="str">
        <f>部数情報!G2723</f>
        <v>馬橋西条　中根</v>
      </c>
      <c r="H369" s="16" t="str">
        <f>部数情報!H2723</f>
        <v>松戸</v>
      </c>
      <c r="I369" s="16" t="str">
        <f>部数情報!I2723</f>
        <v>松戸市</v>
      </c>
      <c r="J369" s="189">
        <f>IFERROR(IF($I$7="併配",VLOOKUP($F369,部数情報!A:K,11,0),IF($I$7="併配&amp;選挙",VLOOKUP($F369,部数情報!A:L,12,0),IF($I$7="選挙",VLOOKUP($F369,部数情報!A:M,13,0),VLOOKUP($F369,部数情報!A:J,10,0)))),"")</f>
        <v>575</v>
      </c>
      <c r="K369" s="187" t="s">
        <v>9272</v>
      </c>
      <c r="L369" s="205" t="s">
        <v>9273</v>
      </c>
      <c r="M369" s="206"/>
      <c r="S369">
        <f>エリア一覧!J369-VLOOKUP(エリア一覧!F369,部数情報!A:Q,17,0)</f>
        <v>0</v>
      </c>
      <c r="V369">
        <f t="shared" si="5"/>
        <v>575</v>
      </c>
      <c r="W369">
        <f>IFERROR(VLOOKUP($F369,部数情報!A:J,10,0),0)</f>
        <v>575</v>
      </c>
    </row>
    <row r="370" spans="2:23">
      <c r="B370" s="15">
        <f>部数情報!C2724</f>
        <v>2723</v>
      </c>
      <c r="C370" s="16">
        <f>部数情報!B2724</f>
        <v>35</v>
      </c>
      <c r="D370" s="16" t="str">
        <f>部数情報!E2724</f>
        <v>松戸駅周辺</v>
      </c>
      <c r="E370" s="16" t="str">
        <f>部数情報!F2724</f>
        <v>柿の木町他</v>
      </c>
      <c r="F370" s="16" t="str">
        <f>部数情報!A2724</f>
        <v>065226</v>
      </c>
      <c r="G370" s="16" t="str">
        <f>部数情報!G2724</f>
        <v>小山</v>
      </c>
      <c r="H370" s="16" t="str">
        <f>部数情報!H2724</f>
        <v>松戸</v>
      </c>
      <c r="I370" s="16" t="str">
        <f>部数情報!I2724</f>
        <v>松戸市</v>
      </c>
      <c r="J370" s="189">
        <f>IFERROR(IF($I$7="併配",VLOOKUP($F370,部数情報!A:K,11,0),IF($I$7="併配&amp;選挙",VLOOKUP($F370,部数情報!A:L,12,0),IF($I$7="選挙",VLOOKUP($F370,部数情報!A:M,13,0),VLOOKUP($F370,部数情報!A:J,10,0)))),"")</f>
        <v>620</v>
      </c>
      <c r="K370" s="187" t="s">
        <v>9272</v>
      </c>
      <c r="L370" s="205" t="s">
        <v>9273</v>
      </c>
      <c r="M370" s="206"/>
      <c r="S370">
        <f>エリア一覧!J370-VLOOKUP(エリア一覧!F370,部数情報!A:Q,17,0)</f>
        <v>0</v>
      </c>
      <c r="V370">
        <f t="shared" si="5"/>
        <v>620</v>
      </c>
      <c r="W370">
        <f>IFERROR(VLOOKUP($F370,部数情報!A:J,10,0),0)</f>
        <v>620</v>
      </c>
    </row>
    <row r="371" spans="2:23">
      <c r="B371" s="15">
        <f>部数情報!C2725</f>
        <v>2724</v>
      </c>
      <c r="C371" s="16">
        <f>部数情報!B2725</f>
        <v>35</v>
      </c>
      <c r="D371" s="16" t="str">
        <f>部数情報!E2725</f>
        <v>松戸駅周辺</v>
      </c>
      <c r="E371" s="16" t="str">
        <f>部数情報!F2725</f>
        <v>柿の木町他</v>
      </c>
      <c r="F371" s="16" t="str">
        <f>部数情報!A2725</f>
        <v>065227</v>
      </c>
      <c r="G371" s="16" t="str">
        <f>部数情報!G2725</f>
        <v>松戸（松戸第３住宅）</v>
      </c>
      <c r="H371" s="16" t="str">
        <f>部数情報!H2725</f>
        <v>松戸</v>
      </c>
      <c r="I371" s="16" t="str">
        <f>部数情報!I2725</f>
        <v>松戸市</v>
      </c>
      <c r="J371" s="189">
        <f>IFERROR(IF($I$7="併配",VLOOKUP($F371,部数情報!A:K,11,0),IF($I$7="併配&amp;選挙",VLOOKUP($F371,部数情報!A:L,12,0),IF($I$7="選挙",VLOOKUP($F371,部数情報!A:M,13,0),VLOOKUP($F371,部数情報!A:J,10,0)))),"")</f>
        <v>570</v>
      </c>
      <c r="K371" s="187" t="s">
        <v>9272</v>
      </c>
      <c r="L371" s="205" t="s">
        <v>9273</v>
      </c>
      <c r="M371" s="206"/>
      <c r="S371">
        <f>エリア一覧!J371-VLOOKUP(エリア一覧!F371,部数情報!A:Q,17,0)</f>
        <v>0</v>
      </c>
      <c r="V371">
        <f t="shared" si="5"/>
        <v>570</v>
      </c>
      <c r="W371">
        <f>IFERROR(VLOOKUP($F371,部数情報!A:J,10,0),0)</f>
        <v>570</v>
      </c>
    </row>
    <row r="372" spans="2:23">
      <c r="B372" s="15">
        <f>部数情報!C2726</f>
        <v>2725</v>
      </c>
      <c r="C372" s="16">
        <f>部数情報!B2726</f>
        <v>35</v>
      </c>
      <c r="D372" s="16" t="str">
        <f>部数情報!E2726</f>
        <v>松戸駅周辺</v>
      </c>
      <c r="E372" s="16" t="str">
        <f>部数情報!F2726</f>
        <v>柿の木町他</v>
      </c>
      <c r="F372" s="16" t="str">
        <f>部数情報!A2726</f>
        <v>065228</v>
      </c>
      <c r="G372" s="16" t="str">
        <f>部数情報!G2726</f>
        <v>柿の木町・萩町Ａ</v>
      </c>
      <c r="H372" s="16" t="str">
        <f>部数情報!H2726</f>
        <v>松戸</v>
      </c>
      <c r="I372" s="16" t="str">
        <f>部数情報!I2726</f>
        <v>松戸市</v>
      </c>
      <c r="J372" s="189">
        <f>IFERROR(IF($I$7="併配",VLOOKUP($F372,部数情報!A:K,11,0),IF($I$7="併配&amp;選挙",VLOOKUP($F372,部数情報!A:L,12,0),IF($I$7="選挙",VLOOKUP($F372,部数情報!A:M,13,0),VLOOKUP($F372,部数情報!A:J,10,0)))),"")</f>
        <v>420</v>
      </c>
      <c r="K372" s="187" t="s">
        <v>9272</v>
      </c>
      <c r="L372" s="205" t="s">
        <v>9273</v>
      </c>
      <c r="M372" s="206"/>
      <c r="S372">
        <f>エリア一覧!J372-VLOOKUP(エリア一覧!F372,部数情報!A:Q,17,0)</f>
        <v>0</v>
      </c>
      <c r="V372">
        <f t="shared" si="5"/>
        <v>420</v>
      </c>
      <c r="W372">
        <f>IFERROR(VLOOKUP($F372,部数情報!A:J,10,0),0)</f>
        <v>420</v>
      </c>
    </row>
    <row r="373" spans="2:23">
      <c r="B373" s="15">
        <f>部数情報!C2727</f>
        <v>2726</v>
      </c>
      <c r="C373" s="16">
        <f>部数情報!B2727</f>
        <v>35</v>
      </c>
      <c r="D373" s="16" t="str">
        <f>部数情報!E2727</f>
        <v>松戸駅周辺</v>
      </c>
      <c r="E373" s="16" t="str">
        <f>部数情報!F2727</f>
        <v>柿の木町他</v>
      </c>
      <c r="F373" s="16" t="str">
        <f>部数情報!A2727</f>
        <v>065231</v>
      </c>
      <c r="G373" s="16" t="str">
        <f>部数情報!G2727</f>
        <v>中松町・戸山町</v>
      </c>
      <c r="H373" s="16" t="str">
        <f>部数情報!H2727</f>
        <v>松戸</v>
      </c>
      <c r="I373" s="16" t="str">
        <f>部数情報!I2727</f>
        <v>松戸市</v>
      </c>
      <c r="J373" s="189">
        <f>IFERROR(IF($I$7="併配",VLOOKUP($F373,部数情報!A:K,11,0),IF($I$7="併配&amp;選挙",VLOOKUP($F373,部数情報!A:L,12,0),IF($I$7="選挙",VLOOKUP($F373,部数情報!A:M,13,0),VLOOKUP($F373,部数情報!A:J,10,0)))),"")</f>
        <v>590</v>
      </c>
      <c r="K373" s="187" t="s">
        <v>9272</v>
      </c>
      <c r="L373" s="205" t="s">
        <v>9273</v>
      </c>
      <c r="M373" s="206"/>
      <c r="S373">
        <f>エリア一覧!J373-VLOOKUP(エリア一覧!F373,部数情報!A:Q,17,0)</f>
        <v>0</v>
      </c>
      <c r="V373">
        <f t="shared" si="5"/>
        <v>590</v>
      </c>
      <c r="W373">
        <f>IFERROR(VLOOKUP($F373,部数情報!A:J,10,0),0)</f>
        <v>590</v>
      </c>
    </row>
    <row r="374" spans="2:23">
      <c r="B374" s="15">
        <f>部数情報!C2728</f>
        <v>2727</v>
      </c>
      <c r="C374" s="16">
        <f>部数情報!B2728</f>
        <v>35</v>
      </c>
      <c r="D374" s="16" t="str">
        <f>部数情報!E2728</f>
        <v>松戸駅周辺</v>
      </c>
      <c r="E374" s="16" t="str">
        <f>部数情報!F2728</f>
        <v>柿の木町他</v>
      </c>
      <c r="F374" s="16" t="str">
        <f>部数情報!A2728</f>
        <v>065232</v>
      </c>
      <c r="G374" s="16" t="str">
        <f>部数情報!G2728</f>
        <v>丸山町・梨元町</v>
      </c>
      <c r="H374" s="16" t="str">
        <f>部数情報!H2728</f>
        <v>松戸</v>
      </c>
      <c r="I374" s="16" t="str">
        <f>部数情報!I2728</f>
        <v>松戸市</v>
      </c>
      <c r="J374" s="189">
        <f>IFERROR(IF($I$7="併配",VLOOKUP($F374,部数情報!A:K,11,0),IF($I$7="併配&amp;選挙",VLOOKUP($F374,部数情報!A:L,12,0),IF($I$7="選挙",VLOOKUP($F374,部数情報!A:M,13,0),VLOOKUP($F374,部数情報!A:J,10,0)))),"")</f>
        <v>540</v>
      </c>
      <c r="K374" s="187" t="s">
        <v>9272</v>
      </c>
      <c r="L374" s="205" t="s">
        <v>9273</v>
      </c>
      <c r="M374" s="206"/>
      <c r="S374">
        <f>エリア一覧!J374-VLOOKUP(エリア一覧!F374,部数情報!A:Q,17,0)</f>
        <v>0</v>
      </c>
      <c r="V374">
        <f t="shared" si="5"/>
        <v>540</v>
      </c>
      <c r="W374">
        <f>IFERROR(VLOOKUP($F374,部数情報!A:J,10,0),0)</f>
        <v>540</v>
      </c>
    </row>
    <row r="375" spans="2:23">
      <c r="B375" s="15">
        <f>部数情報!C2729</f>
        <v>2728</v>
      </c>
      <c r="C375" s="16">
        <f>部数情報!B2729</f>
        <v>35</v>
      </c>
      <c r="D375" s="16" t="str">
        <f>部数情報!E2729</f>
        <v>松戸駅周辺</v>
      </c>
      <c r="E375" s="16" t="str">
        <f>部数情報!F2729</f>
        <v>矢切</v>
      </c>
      <c r="F375" s="16" t="str">
        <f>部数情報!A2729</f>
        <v>065233</v>
      </c>
      <c r="G375" s="16" t="str">
        <f>部数情報!G2729</f>
        <v>上矢切</v>
      </c>
      <c r="H375" s="16" t="str">
        <f>部数情報!H2729</f>
        <v>松戸</v>
      </c>
      <c r="I375" s="16" t="str">
        <f>部数情報!I2729</f>
        <v>松戸市</v>
      </c>
      <c r="J375" s="189">
        <f>IFERROR(IF($I$7="併配",VLOOKUP($F375,部数情報!A:K,11,0),IF($I$7="併配&amp;選挙",VLOOKUP($F375,部数情報!A:L,12,0),IF($I$7="選挙",VLOOKUP($F375,部数情報!A:M,13,0),VLOOKUP($F375,部数情報!A:J,10,0)))),"")</f>
        <v>400</v>
      </c>
      <c r="K375" s="187" t="s">
        <v>9272</v>
      </c>
      <c r="L375" s="205" t="s">
        <v>9273</v>
      </c>
      <c r="M375" s="206"/>
      <c r="S375">
        <f>エリア一覧!J375-VLOOKUP(エリア一覧!F375,部数情報!A:Q,17,0)</f>
        <v>0</v>
      </c>
      <c r="V375">
        <f t="shared" si="5"/>
        <v>400</v>
      </c>
      <c r="W375">
        <f>IFERROR(VLOOKUP($F375,部数情報!A:J,10,0),0)</f>
        <v>400</v>
      </c>
    </row>
    <row r="376" spans="2:23">
      <c r="B376" s="15">
        <f>部数情報!C2730</f>
        <v>2729</v>
      </c>
      <c r="C376" s="16">
        <f>部数情報!B2730</f>
        <v>35</v>
      </c>
      <c r="D376" s="16" t="str">
        <f>部数情報!E2730</f>
        <v>松戸駅周辺</v>
      </c>
      <c r="E376" s="16" t="str">
        <f>部数情報!F2730</f>
        <v>矢切</v>
      </c>
      <c r="F376" s="16" t="str">
        <f>部数情報!A2730</f>
        <v>065234</v>
      </c>
      <c r="G376" s="16" t="str">
        <f>部数情報!G2730</f>
        <v>中矢切</v>
      </c>
      <c r="H376" s="16" t="str">
        <f>部数情報!H2730</f>
        <v>松戸</v>
      </c>
      <c r="I376" s="16" t="str">
        <f>部数情報!I2730</f>
        <v>松戸市</v>
      </c>
      <c r="J376" s="189">
        <f>IFERROR(IF($I$7="併配",VLOOKUP($F376,部数情報!A:K,11,0),IF($I$7="併配&amp;選挙",VLOOKUP($F376,部数情報!A:L,12,0),IF($I$7="選挙",VLOOKUP($F376,部数情報!A:M,13,0),VLOOKUP($F376,部数情報!A:J,10,0)))),"")</f>
        <v>440</v>
      </c>
      <c r="K376" s="187" t="s">
        <v>9272</v>
      </c>
      <c r="L376" s="205" t="s">
        <v>9273</v>
      </c>
      <c r="M376" s="206"/>
      <c r="S376">
        <f>エリア一覧!J376-VLOOKUP(エリア一覧!F376,部数情報!A:Q,17,0)</f>
        <v>0</v>
      </c>
      <c r="V376">
        <f t="shared" si="5"/>
        <v>440</v>
      </c>
      <c r="W376">
        <f>IFERROR(VLOOKUP($F376,部数情報!A:J,10,0),0)</f>
        <v>440</v>
      </c>
    </row>
    <row r="377" spans="2:23">
      <c r="B377" s="15">
        <f>部数情報!C2731</f>
        <v>2730</v>
      </c>
      <c r="C377" s="16">
        <f>部数情報!B2731</f>
        <v>35</v>
      </c>
      <c r="D377" s="16" t="str">
        <f>部数情報!E2731</f>
        <v>松戸駅周辺</v>
      </c>
      <c r="E377" s="16" t="str">
        <f>部数情報!F2731</f>
        <v>矢切</v>
      </c>
      <c r="F377" s="16" t="str">
        <f>部数情報!A2731</f>
        <v>065236</v>
      </c>
      <c r="G377" s="16" t="str">
        <f>部数情報!G2731</f>
        <v>下矢切Ｂ</v>
      </c>
      <c r="H377" s="16" t="str">
        <f>部数情報!H2731</f>
        <v>松戸</v>
      </c>
      <c r="I377" s="16" t="str">
        <f>部数情報!I2731</f>
        <v>松戸市</v>
      </c>
      <c r="J377" s="189">
        <f>IFERROR(IF($I$7="併配",VLOOKUP($F377,部数情報!A:K,11,0),IF($I$7="併配&amp;選挙",VLOOKUP($F377,部数情報!A:L,12,0),IF($I$7="選挙",VLOOKUP($F377,部数情報!A:M,13,0),VLOOKUP($F377,部数情報!A:J,10,0)))),"")</f>
        <v>420</v>
      </c>
      <c r="K377" s="187" t="s">
        <v>9272</v>
      </c>
      <c r="L377" s="205" t="s">
        <v>9273</v>
      </c>
      <c r="M377" s="206"/>
      <c r="S377">
        <f>エリア一覧!J377-VLOOKUP(エリア一覧!F377,部数情報!A:Q,17,0)</f>
        <v>0</v>
      </c>
      <c r="V377">
        <f t="shared" si="5"/>
        <v>420</v>
      </c>
      <c r="W377">
        <f>IFERROR(VLOOKUP($F377,部数情報!A:J,10,0),0)</f>
        <v>420</v>
      </c>
    </row>
    <row r="378" spans="2:23">
      <c r="B378" s="15">
        <f>部数情報!C2732</f>
        <v>2731</v>
      </c>
      <c r="C378" s="16">
        <f>部数情報!B2732</f>
        <v>35</v>
      </c>
      <c r="D378" s="16" t="str">
        <f>部数情報!E2732</f>
        <v>松戸駅周辺</v>
      </c>
      <c r="E378" s="16" t="str">
        <f>部数情報!F2732</f>
        <v>三矢小台</v>
      </c>
      <c r="F378" s="16" t="str">
        <f>部数情報!A2732</f>
        <v>065240</v>
      </c>
      <c r="G378" s="16" t="str">
        <f>部数情報!G2732</f>
        <v>三矢小台１･２</v>
      </c>
      <c r="H378" s="16" t="str">
        <f>部数情報!H2732</f>
        <v>松戸</v>
      </c>
      <c r="I378" s="16" t="str">
        <f>部数情報!I2732</f>
        <v>松戸市</v>
      </c>
      <c r="J378" s="189">
        <f>IFERROR(IF($I$7="併配",VLOOKUP($F378,部数情報!A:K,11,0),IF($I$7="併配&amp;選挙",VLOOKUP($F378,部数情報!A:L,12,0),IF($I$7="選挙",VLOOKUP($F378,部数情報!A:M,13,0),VLOOKUP($F378,部数情報!A:J,10,0)))),"")</f>
        <v>570</v>
      </c>
      <c r="K378" s="187" t="s">
        <v>9272</v>
      </c>
      <c r="L378" s="205" t="s">
        <v>9273</v>
      </c>
      <c r="M378" s="206"/>
      <c r="S378">
        <f>エリア一覧!J378-VLOOKUP(エリア一覧!F378,部数情報!A:Q,17,0)</f>
        <v>0</v>
      </c>
      <c r="V378">
        <f t="shared" si="5"/>
        <v>570</v>
      </c>
      <c r="W378">
        <f>IFERROR(VLOOKUP($F378,部数情報!A:J,10,0),0)</f>
        <v>570</v>
      </c>
    </row>
    <row r="379" spans="2:23">
      <c r="B379" s="15">
        <f>部数情報!C2733</f>
        <v>2732</v>
      </c>
      <c r="C379" s="16">
        <f>部数情報!B2733</f>
        <v>35</v>
      </c>
      <c r="D379" s="16" t="str">
        <f>部数情報!E2733</f>
        <v>松戸駅周辺</v>
      </c>
      <c r="E379" s="16" t="str">
        <f>部数情報!F2733</f>
        <v>三矢小台</v>
      </c>
      <c r="F379" s="16" t="str">
        <f>部数情報!A2733</f>
        <v>065241</v>
      </c>
      <c r="G379" s="16" t="str">
        <f>部数情報!G2733</f>
        <v>三矢小台３　</v>
      </c>
      <c r="H379" s="16" t="str">
        <f>部数情報!H2733</f>
        <v>松戸</v>
      </c>
      <c r="I379" s="16" t="str">
        <f>部数情報!I2733</f>
        <v>松戸市</v>
      </c>
      <c r="J379" s="189">
        <f>IFERROR(IF($I$7="併配",VLOOKUP($F379,部数情報!A:K,11,0),IF($I$7="併配&amp;選挙",VLOOKUP($F379,部数情報!A:L,12,0),IF($I$7="選挙",VLOOKUP($F379,部数情報!A:M,13,0),VLOOKUP($F379,部数情報!A:J,10,0)))),"")</f>
        <v>350</v>
      </c>
      <c r="K379" s="187" t="s">
        <v>9272</v>
      </c>
      <c r="L379" s="205" t="s">
        <v>9273</v>
      </c>
      <c r="M379" s="206"/>
      <c r="S379">
        <f>エリア一覧!J379-VLOOKUP(エリア一覧!F379,部数情報!A:Q,17,0)</f>
        <v>0</v>
      </c>
      <c r="V379">
        <f t="shared" si="5"/>
        <v>350</v>
      </c>
      <c r="W379">
        <f>IFERROR(VLOOKUP($F379,部数情報!A:J,10,0),0)</f>
        <v>350</v>
      </c>
    </row>
    <row r="380" spans="2:23">
      <c r="B380" s="15">
        <f>部数情報!C2734</f>
        <v>2733</v>
      </c>
      <c r="C380" s="16">
        <f>部数情報!B2734</f>
        <v>35</v>
      </c>
      <c r="D380" s="16" t="str">
        <f>部数情報!E2734</f>
        <v>松戸駅周辺</v>
      </c>
      <c r="E380" s="16" t="str">
        <f>部数情報!F2734</f>
        <v>三矢小台</v>
      </c>
      <c r="F380" s="16" t="str">
        <f>部数情報!A2734</f>
        <v>065242</v>
      </c>
      <c r="G380" s="16" t="str">
        <f>部数情報!G2734</f>
        <v>三矢小台４</v>
      </c>
      <c r="H380" s="16" t="str">
        <f>部数情報!H2734</f>
        <v>松戸</v>
      </c>
      <c r="I380" s="16" t="str">
        <f>部数情報!I2734</f>
        <v>松戸市</v>
      </c>
      <c r="J380" s="189">
        <f>IFERROR(IF($I$7="併配",VLOOKUP($F380,部数情報!A:K,11,0),IF($I$7="併配&amp;選挙",VLOOKUP($F380,部数情報!A:L,12,0),IF($I$7="選挙",VLOOKUP($F380,部数情報!A:M,13,0),VLOOKUP($F380,部数情報!A:J,10,0)))),"")</f>
        <v>355</v>
      </c>
      <c r="K380" s="187" t="s">
        <v>9272</v>
      </c>
      <c r="L380" s="205" t="s">
        <v>9273</v>
      </c>
      <c r="M380" s="206"/>
      <c r="S380">
        <f>エリア一覧!J380-VLOOKUP(エリア一覧!F380,部数情報!A:Q,17,0)</f>
        <v>0</v>
      </c>
      <c r="V380">
        <f t="shared" si="5"/>
        <v>355</v>
      </c>
      <c r="W380">
        <f>IFERROR(VLOOKUP($F380,部数情報!A:J,10,0),0)</f>
        <v>355</v>
      </c>
    </row>
    <row r="381" spans="2:23">
      <c r="B381" s="15">
        <f>部数情報!C2735</f>
        <v>2734</v>
      </c>
      <c r="C381" s="16">
        <f>部数情報!B2735</f>
        <v>35</v>
      </c>
      <c r="D381" s="16" t="str">
        <f>部数情報!E2735</f>
        <v>松戸駅周辺</v>
      </c>
      <c r="E381" s="16" t="str">
        <f>部数情報!F2735</f>
        <v>三矢小台</v>
      </c>
      <c r="F381" s="16" t="str">
        <f>部数情報!A2735</f>
        <v>065243</v>
      </c>
      <c r="G381" s="16" t="str">
        <f>部数情報!G2735</f>
        <v>三矢小台５</v>
      </c>
      <c r="H381" s="16" t="str">
        <f>部数情報!H2735</f>
        <v>松戸</v>
      </c>
      <c r="I381" s="16" t="str">
        <f>部数情報!I2735</f>
        <v>松戸市</v>
      </c>
      <c r="J381" s="189">
        <f>IFERROR(IF($I$7="併配",VLOOKUP($F381,部数情報!A:K,11,0),IF($I$7="併配&amp;選挙",VLOOKUP($F381,部数情報!A:L,12,0),IF($I$7="選挙",VLOOKUP($F381,部数情報!A:M,13,0),VLOOKUP($F381,部数情報!A:J,10,0)))),"")</f>
        <v>510</v>
      </c>
      <c r="K381" s="187" t="s">
        <v>9272</v>
      </c>
      <c r="L381" s="205" t="s">
        <v>9273</v>
      </c>
      <c r="M381" s="206"/>
      <c r="S381">
        <f>エリア一覧!J381-VLOOKUP(エリア一覧!F381,部数情報!A:Q,17,0)</f>
        <v>0</v>
      </c>
      <c r="V381">
        <f t="shared" si="5"/>
        <v>510</v>
      </c>
      <c r="W381">
        <f>IFERROR(VLOOKUP($F381,部数情報!A:J,10,0),0)</f>
        <v>510</v>
      </c>
    </row>
    <row r="382" spans="2:23">
      <c r="B382" s="15">
        <f>部数情報!C2736</f>
        <v>2735</v>
      </c>
      <c r="C382" s="16">
        <f>部数情報!B2736</f>
        <v>35</v>
      </c>
      <c r="D382" s="16" t="str">
        <f>部数情報!E2736</f>
        <v>松戸駅周辺</v>
      </c>
      <c r="E382" s="16" t="str">
        <f>部数情報!F2736</f>
        <v>大橋</v>
      </c>
      <c r="F382" s="16" t="str">
        <f>部数情報!A2736</f>
        <v>065246</v>
      </c>
      <c r="G382" s="16" t="str">
        <f>部数情報!G2736</f>
        <v>大橋Ａ</v>
      </c>
      <c r="H382" s="16" t="str">
        <f>部数情報!H2736</f>
        <v>松戸</v>
      </c>
      <c r="I382" s="16" t="str">
        <f>部数情報!I2736</f>
        <v>松戸市</v>
      </c>
      <c r="J382" s="189">
        <f>IFERROR(IF($I$7="併配",VLOOKUP($F382,部数情報!A:K,11,0),IF($I$7="併配&amp;選挙",VLOOKUP($F382,部数情報!A:L,12,0),IF($I$7="選挙",VLOOKUP($F382,部数情報!A:M,13,0),VLOOKUP($F382,部数情報!A:J,10,0)))),"")</f>
        <v>395</v>
      </c>
      <c r="K382" s="187" t="s">
        <v>9272</v>
      </c>
      <c r="L382" s="205" t="s">
        <v>9273</v>
      </c>
      <c r="M382" s="206"/>
      <c r="S382">
        <f>エリア一覧!J382-VLOOKUP(エリア一覧!F382,部数情報!A:Q,17,0)</f>
        <v>0</v>
      </c>
      <c r="V382">
        <f t="shared" si="5"/>
        <v>395</v>
      </c>
      <c r="W382">
        <f>IFERROR(VLOOKUP($F382,部数情報!A:J,10,0),0)</f>
        <v>395</v>
      </c>
    </row>
    <row r="383" spans="2:23" hidden="1">
      <c r="B383" s="15">
        <f>部数情報!C2</f>
        <v>1</v>
      </c>
      <c r="C383" s="16">
        <f>部数情報!B2</f>
        <v>3</v>
      </c>
      <c r="D383" s="16" t="str">
        <f>部数情報!E2</f>
        <v>八千代台</v>
      </c>
      <c r="E383" s="16" t="str">
        <f>部数情報!F2</f>
        <v>八千代台東</v>
      </c>
      <c r="F383" s="16" t="str">
        <f>部数情報!A2</f>
        <v>000001</v>
      </c>
      <c r="G383" s="16" t="str">
        <f>部数情報!G2</f>
        <v>八千代台東1Ａ</v>
      </c>
      <c r="H383" s="16" t="str">
        <f>部数情報!H2</f>
        <v>八千代</v>
      </c>
      <c r="I383" s="16" t="str">
        <f>部数情報!I2</f>
        <v>八千代市</v>
      </c>
      <c r="J383" s="189">
        <f>IFERROR(IF($I$7="併配",VLOOKUP($F383,部数情報!A:K,11,0),IF($I$7="併配&amp;選挙",VLOOKUP($F383,部数情報!A:L,12,0),IF($I$7="選挙",VLOOKUP($F383,部数情報!A:M,13,0),VLOOKUP($F383,部数情報!A:J,10,0)))),"")</f>
        <v>625</v>
      </c>
      <c r="K383" s="187"/>
      <c r="L383" s="205"/>
      <c r="M383" s="206"/>
      <c r="S383">
        <f>エリア一覧!J383-VLOOKUP(エリア一覧!F383,部数情報!A:Q,17,0)</f>
        <v>0</v>
      </c>
      <c r="V383">
        <f t="shared" si="5"/>
        <v>0</v>
      </c>
      <c r="W383">
        <f>IFERROR(VLOOKUP($F383,部数情報!A:J,10,0),0)</f>
        <v>625</v>
      </c>
    </row>
    <row r="384" spans="2:23" hidden="1">
      <c r="B384" s="15">
        <f>部数情報!C3</f>
        <v>2</v>
      </c>
      <c r="C384" s="16">
        <f>部数情報!B3</f>
        <v>3</v>
      </c>
      <c r="D384" s="16" t="str">
        <f>部数情報!E3</f>
        <v>八千代台</v>
      </c>
      <c r="E384" s="16" t="str">
        <f>部数情報!F3</f>
        <v>八千代台東</v>
      </c>
      <c r="F384" s="16" t="str">
        <f>部数情報!A3</f>
        <v>000002</v>
      </c>
      <c r="G384" s="16" t="str">
        <f>部数情報!G3</f>
        <v>八千代台東1Ｂ</v>
      </c>
      <c r="H384" s="16" t="str">
        <f>部数情報!H3</f>
        <v>八千代</v>
      </c>
      <c r="I384" s="16" t="str">
        <f>部数情報!I3</f>
        <v>八千代市</v>
      </c>
      <c r="J384" s="189">
        <f>IFERROR(IF($I$7="併配",VLOOKUP($F384,部数情報!A:K,11,0),IF($I$7="併配&amp;選挙",VLOOKUP($F384,部数情報!A:L,12,0),IF($I$7="選挙",VLOOKUP($F384,部数情報!A:M,13,0),VLOOKUP($F384,部数情報!A:J,10,0)))),"")</f>
        <v>490</v>
      </c>
      <c r="K384" s="187"/>
      <c r="L384" s="205"/>
      <c r="M384" s="206"/>
      <c r="S384">
        <f>エリア一覧!J384-VLOOKUP(エリア一覧!F384,部数情報!A:Q,17,0)</f>
        <v>0</v>
      </c>
      <c r="V384">
        <f t="shared" si="5"/>
        <v>0</v>
      </c>
      <c r="W384">
        <f>IFERROR(VLOOKUP($F384,部数情報!A:J,10,0),0)</f>
        <v>490</v>
      </c>
    </row>
    <row r="385" spans="2:23" hidden="1">
      <c r="B385" s="15">
        <f>部数情報!C4</f>
        <v>3</v>
      </c>
      <c r="C385" s="16">
        <f>部数情報!B4</f>
        <v>3</v>
      </c>
      <c r="D385" s="16" t="str">
        <f>部数情報!E4</f>
        <v>八千代台</v>
      </c>
      <c r="E385" s="16" t="str">
        <f>部数情報!F4</f>
        <v>八千代台東</v>
      </c>
      <c r="F385" s="16" t="str">
        <f>部数情報!A4</f>
        <v>000003</v>
      </c>
      <c r="G385" s="16" t="str">
        <f>部数情報!G4</f>
        <v>八千代台東2</v>
      </c>
      <c r="H385" s="16" t="str">
        <f>部数情報!H4</f>
        <v>八千代</v>
      </c>
      <c r="I385" s="16" t="str">
        <f>部数情報!I4</f>
        <v>八千代市</v>
      </c>
      <c r="J385" s="189">
        <f>IFERROR(IF($I$7="併配",VLOOKUP($F385,部数情報!A:K,11,0),IF($I$7="併配&amp;選挙",VLOOKUP($F385,部数情報!A:L,12,0),IF($I$7="選挙",VLOOKUP($F385,部数情報!A:M,13,0),VLOOKUP($F385,部数情報!A:J,10,0)))),"")</f>
        <v>465</v>
      </c>
      <c r="K385" s="187"/>
      <c r="L385" s="205"/>
      <c r="M385" s="206"/>
      <c r="S385">
        <f>エリア一覧!J385-VLOOKUP(エリア一覧!F385,部数情報!A:Q,17,0)</f>
        <v>0</v>
      </c>
      <c r="V385">
        <f t="shared" si="5"/>
        <v>0</v>
      </c>
      <c r="W385">
        <f>IFERROR(VLOOKUP($F385,部数情報!A:J,10,0),0)</f>
        <v>465</v>
      </c>
    </row>
    <row r="386" spans="2:23" hidden="1">
      <c r="B386" s="15">
        <f>部数情報!C5</f>
        <v>4</v>
      </c>
      <c r="C386" s="16">
        <f>部数情報!B5</f>
        <v>3</v>
      </c>
      <c r="D386" s="16" t="str">
        <f>部数情報!E5</f>
        <v>八千代台</v>
      </c>
      <c r="E386" s="16" t="str">
        <f>部数情報!F5</f>
        <v>八千代台東</v>
      </c>
      <c r="F386" s="16" t="str">
        <f>部数情報!A5</f>
        <v>000004</v>
      </c>
      <c r="G386" s="16" t="str">
        <f>部数情報!G5</f>
        <v>八千代台東3</v>
      </c>
      <c r="H386" s="16" t="str">
        <f>部数情報!H5</f>
        <v>八千代</v>
      </c>
      <c r="I386" s="16" t="str">
        <f>部数情報!I5</f>
        <v>八千代市</v>
      </c>
      <c r="J386" s="189">
        <f>IFERROR(IF($I$7="併配",VLOOKUP($F386,部数情報!A:K,11,0),IF($I$7="併配&amp;選挙",VLOOKUP($F386,部数情報!A:L,12,0),IF($I$7="選挙",VLOOKUP($F386,部数情報!A:M,13,0),VLOOKUP($F386,部数情報!A:J,10,0)))),"")</f>
        <v>580</v>
      </c>
      <c r="K386" s="187"/>
      <c r="L386" s="205"/>
      <c r="M386" s="206"/>
      <c r="S386">
        <f>エリア一覧!J386-VLOOKUP(エリア一覧!F386,部数情報!A:Q,17,0)</f>
        <v>0</v>
      </c>
      <c r="V386">
        <f t="shared" si="5"/>
        <v>0</v>
      </c>
      <c r="W386">
        <f>IFERROR(VLOOKUP($F386,部数情報!A:J,10,0),0)</f>
        <v>580</v>
      </c>
    </row>
    <row r="387" spans="2:23" hidden="1">
      <c r="B387" s="15">
        <f>部数情報!C6</f>
        <v>5</v>
      </c>
      <c r="C387" s="16">
        <f>部数情報!B6</f>
        <v>3</v>
      </c>
      <c r="D387" s="16" t="str">
        <f>部数情報!E6</f>
        <v>八千代台</v>
      </c>
      <c r="E387" s="16" t="str">
        <f>部数情報!F6</f>
        <v>八千代台東</v>
      </c>
      <c r="F387" s="16" t="str">
        <f>部数情報!A6</f>
        <v>000005</v>
      </c>
      <c r="G387" s="16" t="str">
        <f>部数情報!G6</f>
        <v>八千代台東4</v>
      </c>
      <c r="H387" s="16" t="str">
        <f>部数情報!H6</f>
        <v>八千代</v>
      </c>
      <c r="I387" s="16" t="str">
        <f>部数情報!I6</f>
        <v>八千代市</v>
      </c>
      <c r="J387" s="189">
        <f>IFERROR(IF($I$7="併配",VLOOKUP($F387,部数情報!A:K,11,0),IF($I$7="併配&amp;選挙",VLOOKUP($F387,部数情報!A:L,12,0),IF($I$7="選挙",VLOOKUP($F387,部数情報!A:M,13,0),VLOOKUP($F387,部数情報!A:J,10,0)))),"")</f>
        <v>600</v>
      </c>
      <c r="K387" s="187"/>
      <c r="L387" s="205"/>
      <c r="M387" s="206"/>
      <c r="S387">
        <f>エリア一覧!J387-VLOOKUP(エリア一覧!F387,部数情報!A:Q,17,0)</f>
        <v>0</v>
      </c>
      <c r="V387">
        <f t="shared" si="5"/>
        <v>0</v>
      </c>
      <c r="W387">
        <f>IFERROR(VLOOKUP($F387,部数情報!A:J,10,0),0)</f>
        <v>600</v>
      </c>
    </row>
    <row r="388" spans="2:23" hidden="1">
      <c r="B388" s="15">
        <f>部数情報!C7</f>
        <v>6</v>
      </c>
      <c r="C388" s="16">
        <f>部数情報!B7</f>
        <v>3</v>
      </c>
      <c r="D388" s="16" t="str">
        <f>部数情報!E7</f>
        <v>八千代台</v>
      </c>
      <c r="E388" s="16" t="str">
        <f>部数情報!F7</f>
        <v>八千代台東</v>
      </c>
      <c r="F388" s="16" t="str">
        <f>部数情報!A7</f>
        <v>000006</v>
      </c>
      <c r="G388" s="16" t="str">
        <f>部数情報!G7</f>
        <v>八千代台東5</v>
      </c>
      <c r="H388" s="16" t="str">
        <f>部数情報!H7</f>
        <v>八千代</v>
      </c>
      <c r="I388" s="16" t="str">
        <f>部数情報!I7</f>
        <v>八千代市</v>
      </c>
      <c r="J388" s="189">
        <f>IFERROR(IF($I$7="併配",VLOOKUP($F388,部数情報!A:K,11,0),IF($I$7="併配&amp;選挙",VLOOKUP($F388,部数情報!A:L,12,0),IF($I$7="選挙",VLOOKUP($F388,部数情報!A:M,13,0),VLOOKUP($F388,部数情報!A:J,10,0)))),"")</f>
        <v>570</v>
      </c>
      <c r="K388" s="187"/>
      <c r="L388" s="205"/>
      <c r="M388" s="206"/>
      <c r="S388">
        <f>エリア一覧!J388-VLOOKUP(エリア一覧!F388,部数情報!A:Q,17,0)</f>
        <v>0</v>
      </c>
      <c r="V388">
        <f t="shared" si="5"/>
        <v>0</v>
      </c>
      <c r="W388">
        <f>IFERROR(VLOOKUP($F388,部数情報!A:J,10,0),0)</f>
        <v>570</v>
      </c>
    </row>
    <row r="389" spans="2:23" hidden="1">
      <c r="B389" s="15">
        <f>部数情報!C8</f>
        <v>7</v>
      </c>
      <c r="C389" s="16">
        <f>部数情報!B8</f>
        <v>3</v>
      </c>
      <c r="D389" s="16" t="str">
        <f>部数情報!E8</f>
        <v>八千代台</v>
      </c>
      <c r="E389" s="16" t="str">
        <f>部数情報!F8</f>
        <v>八千代台東</v>
      </c>
      <c r="F389" s="16" t="str">
        <f>部数情報!A8</f>
        <v>000007</v>
      </c>
      <c r="G389" s="16" t="str">
        <f>部数情報!G8</f>
        <v>八千代台東6</v>
      </c>
      <c r="H389" s="16" t="str">
        <f>部数情報!H8</f>
        <v>八千代</v>
      </c>
      <c r="I389" s="16" t="str">
        <f>部数情報!I8</f>
        <v>八千代市</v>
      </c>
      <c r="J389" s="189">
        <f>IFERROR(IF($I$7="併配",VLOOKUP($F389,部数情報!A:K,11,0),IF($I$7="併配&amp;選挙",VLOOKUP($F389,部数情報!A:L,12,0),IF($I$7="選挙",VLOOKUP($F389,部数情報!A:M,13,0),VLOOKUP($F389,部数情報!A:J,10,0)))),"")</f>
        <v>590</v>
      </c>
      <c r="K389" s="187"/>
      <c r="L389" s="205"/>
      <c r="M389" s="206"/>
      <c r="S389">
        <f>エリア一覧!J389-VLOOKUP(エリア一覧!F389,部数情報!A:Q,17,0)</f>
        <v>0</v>
      </c>
      <c r="V389">
        <f t="shared" si="5"/>
        <v>0</v>
      </c>
      <c r="W389">
        <f>IFERROR(VLOOKUP($F389,部数情報!A:J,10,0),0)</f>
        <v>590</v>
      </c>
    </row>
    <row r="390" spans="2:23" hidden="1">
      <c r="B390" s="15">
        <f>部数情報!C9</f>
        <v>8</v>
      </c>
      <c r="C390" s="16">
        <f>部数情報!B9</f>
        <v>3</v>
      </c>
      <c r="D390" s="16" t="str">
        <f>部数情報!E9</f>
        <v>八千代台</v>
      </c>
      <c r="E390" s="16" t="str">
        <f>部数情報!F9</f>
        <v>八千代台北</v>
      </c>
      <c r="F390" s="16" t="str">
        <f>部数情報!A9</f>
        <v>000008</v>
      </c>
      <c r="G390" s="16" t="str">
        <f>部数情報!G9</f>
        <v>八千代台北1・2・3</v>
      </c>
      <c r="H390" s="16" t="str">
        <f>部数情報!H9</f>
        <v>八千代</v>
      </c>
      <c r="I390" s="16" t="str">
        <f>部数情報!I9</f>
        <v>八千代市</v>
      </c>
      <c r="J390" s="189">
        <f>IFERROR(IF($I$7="併配",VLOOKUP($F390,部数情報!A:K,11,0),IF($I$7="併配&amp;選挙",VLOOKUP($F390,部数情報!A:L,12,0),IF($I$7="選挙",VLOOKUP($F390,部数情報!A:M,13,0),VLOOKUP($F390,部数情報!A:J,10,0)))),"")</f>
        <v>690</v>
      </c>
      <c r="K390" s="187"/>
      <c r="L390" s="205"/>
      <c r="M390" s="206"/>
      <c r="S390">
        <f>エリア一覧!J390-VLOOKUP(エリア一覧!F390,部数情報!A:Q,17,0)</f>
        <v>0</v>
      </c>
      <c r="V390">
        <f t="shared" si="5"/>
        <v>0</v>
      </c>
      <c r="W390">
        <f>IFERROR(VLOOKUP($F390,部数情報!A:J,10,0),0)</f>
        <v>690</v>
      </c>
    </row>
    <row r="391" spans="2:23" hidden="1">
      <c r="B391" s="15">
        <f>部数情報!C10</f>
        <v>9</v>
      </c>
      <c r="C391" s="16">
        <f>部数情報!B10</f>
        <v>3</v>
      </c>
      <c r="D391" s="16" t="str">
        <f>部数情報!E10</f>
        <v>八千代台</v>
      </c>
      <c r="E391" s="16" t="str">
        <f>部数情報!F10</f>
        <v>八千代台北</v>
      </c>
      <c r="F391" s="16" t="str">
        <f>部数情報!A10</f>
        <v>000009</v>
      </c>
      <c r="G391" s="16" t="str">
        <f>部数情報!G10</f>
        <v>八千代台北4・5</v>
      </c>
      <c r="H391" s="16" t="str">
        <f>部数情報!H10</f>
        <v>八千代</v>
      </c>
      <c r="I391" s="16" t="str">
        <f>部数情報!I10</f>
        <v>八千代市</v>
      </c>
      <c r="J391" s="189">
        <f>IFERROR(IF($I$7="併配",VLOOKUP($F391,部数情報!A:K,11,0),IF($I$7="併配&amp;選挙",VLOOKUP($F391,部数情報!A:L,12,0),IF($I$7="選挙",VLOOKUP($F391,部数情報!A:M,13,0),VLOOKUP($F391,部数情報!A:J,10,0)))),"")</f>
        <v>415</v>
      </c>
      <c r="K391" s="187"/>
      <c r="L391" s="205"/>
      <c r="M391" s="206"/>
      <c r="S391">
        <f>エリア一覧!J391-VLOOKUP(エリア一覧!F391,部数情報!A:Q,17,0)</f>
        <v>0</v>
      </c>
      <c r="V391">
        <f t="shared" si="5"/>
        <v>0</v>
      </c>
      <c r="W391">
        <f>IFERROR(VLOOKUP($F391,部数情報!A:J,10,0),0)</f>
        <v>415</v>
      </c>
    </row>
    <row r="392" spans="2:23" hidden="1">
      <c r="B392" s="15">
        <f>部数情報!C11</f>
        <v>10</v>
      </c>
      <c r="C392" s="16">
        <f>部数情報!B11</f>
        <v>3</v>
      </c>
      <c r="D392" s="16" t="str">
        <f>部数情報!E11</f>
        <v>八千代台</v>
      </c>
      <c r="E392" s="16" t="str">
        <f>部数情報!F11</f>
        <v>八千代台北</v>
      </c>
      <c r="F392" s="16" t="str">
        <f>部数情報!A11</f>
        <v>000010</v>
      </c>
      <c r="G392" s="16" t="str">
        <f>部数情報!G11</f>
        <v>八千代台北6・7</v>
      </c>
      <c r="H392" s="16" t="str">
        <f>部数情報!H11</f>
        <v>八千代</v>
      </c>
      <c r="I392" s="16" t="str">
        <f>部数情報!I11</f>
        <v>八千代市</v>
      </c>
      <c r="J392" s="189">
        <f>IFERROR(IF($I$7="併配",VLOOKUP($F392,部数情報!A:K,11,0),IF($I$7="併配&amp;選挙",VLOOKUP($F392,部数情報!A:L,12,0),IF($I$7="選挙",VLOOKUP($F392,部数情報!A:M,13,0),VLOOKUP($F392,部数情報!A:J,10,0)))),"")</f>
        <v>660</v>
      </c>
      <c r="K392" s="187"/>
      <c r="L392" s="205"/>
      <c r="M392" s="206"/>
      <c r="S392">
        <f>エリア一覧!J392-VLOOKUP(エリア一覧!F392,部数情報!A:Q,17,0)</f>
        <v>0</v>
      </c>
      <c r="V392">
        <f t="shared" si="5"/>
        <v>0</v>
      </c>
      <c r="W392">
        <f>IFERROR(VLOOKUP($F392,部数情報!A:J,10,0),0)</f>
        <v>660</v>
      </c>
    </row>
    <row r="393" spans="2:23" hidden="1">
      <c r="B393" s="15">
        <f>部数情報!C12</f>
        <v>11</v>
      </c>
      <c r="C393" s="16">
        <f>部数情報!B12</f>
        <v>3</v>
      </c>
      <c r="D393" s="16" t="str">
        <f>部数情報!E12</f>
        <v>八千代台</v>
      </c>
      <c r="E393" s="16" t="str">
        <f>部数情報!F12</f>
        <v>八千代台北</v>
      </c>
      <c r="F393" s="16" t="str">
        <f>部数情報!A12</f>
        <v>000078</v>
      </c>
      <c r="G393" s="16" t="str">
        <f>部数情報!G12</f>
        <v>八千代台北8・9</v>
      </c>
      <c r="H393" s="16" t="str">
        <f>部数情報!H12</f>
        <v>八千代</v>
      </c>
      <c r="I393" s="16" t="str">
        <f>部数情報!I12</f>
        <v>八千代市</v>
      </c>
      <c r="J393" s="189">
        <f>IFERROR(IF($I$7="併配",VLOOKUP($F393,部数情報!A:K,11,0),IF($I$7="併配&amp;選挙",VLOOKUP($F393,部数情報!A:L,12,0),IF($I$7="選挙",VLOOKUP($F393,部数情報!A:M,13,0),VLOOKUP($F393,部数情報!A:J,10,0)))),"")</f>
        <v>520</v>
      </c>
      <c r="K393" s="187"/>
      <c r="L393" s="205"/>
      <c r="M393" s="206"/>
      <c r="S393">
        <f>エリア一覧!J393-VLOOKUP(エリア一覧!F393,部数情報!A:Q,17,0)</f>
        <v>0</v>
      </c>
      <c r="V393">
        <f t="shared" si="5"/>
        <v>0</v>
      </c>
      <c r="W393">
        <f>IFERROR(VLOOKUP($F393,部数情報!A:J,10,0),0)</f>
        <v>520</v>
      </c>
    </row>
    <row r="394" spans="2:23" hidden="1">
      <c r="B394" s="15">
        <f>部数情報!C13</f>
        <v>12</v>
      </c>
      <c r="C394" s="16">
        <f>部数情報!B13</f>
        <v>3</v>
      </c>
      <c r="D394" s="16" t="str">
        <f>部数情報!E13</f>
        <v>八千代台</v>
      </c>
      <c r="E394" s="16" t="str">
        <f>部数情報!F13</f>
        <v>八千代台北</v>
      </c>
      <c r="F394" s="16" t="str">
        <f>部数情報!A13</f>
        <v>000011</v>
      </c>
      <c r="G394" s="16" t="str">
        <f>部数情報!G13</f>
        <v>八千代台北11</v>
      </c>
      <c r="H394" s="16" t="str">
        <f>部数情報!H13</f>
        <v>八千代</v>
      </c>
      <c r="I394" s="16" t="str">
        <f>部数情報!I13</f>
        <v>八千代市</v>
      </c>
      <c r="J394" s="189">
        <f>IFERROR(IF($I$7="併配",VLOOKUP($F394,部数情報!A:K,11,0),IF($I$7="併配&amp;選挙",VLOOKUP($F394,部数情報!A:L,12,0),IF($I$7="選挙",VLOOKUP($F394,部数情報!A:M,13,0),VLOOKUP($F394,部数情報!A:J,10,0)))),"")</f>
        <v>510</v>
      </c>
      <c r="K394" s="187"/>
      <c r="L394" s="205"/>
      <c r="M394" s="206"/>
      <c r="S394">
        <f>エリア一覧!J394-VLOOKUP(エリア一覧!F394,部数情報!A:Q,17,0)</f>
        <v>0</v>
      </c>
      <c r="V394">
        <f t="shared" si="5"/>
        <v>0</v>
      </c>
      <c r="W394">
        <f>IFERROR(VLOOKUP($F394,部数情報!A:J,10,0),0)</f>
        <v>510</v>
      </c>
    </row>
    <row r="395" spans="2:23" hidden="1">
      <c r="B395" s="15">
        <f>部数情報!C14</f>
        <v>13</v>
      </c>
      <c r="C395" s="16">
        <f>部数情報!B14</f>
        <v>3</v>
      </c>
      <c r="D395" s="16" t="str">
        <f>部数情報!E14</f>
        <v>八千代台</v>
      </c>
      <c r="E395" s="16" t="str">
        <f>部数情報!F14</f>
        <v>八千代台北</v>
      </c>
      <c r="F395" s="16" t="str">
        <f>部数情報!A14</f>
        <v>000012</v>
      </c>
      <c r="G395" s="16" t="str">
        <f>部数情報!G14</f>
        <v>八千代台北10</v>
      </c>
      <c r="H395" s="16" t="str">
        <f>部数情報!H14</f>
        <v>八千代</v>
      </c>
      <c r="I395" s="16" t="str">
        <f>部数情報!I14</f>
        <v>八千代市</v>
      </c>
      <c r="J395" s="189">
        <f>IFERROR(IF($I$7="併配",VLOOKUP($F395,部数情報!A:K,11,0),IF($I$7="併配&amp;選挙",VLOOKUP($F395,部数情報!A:L,12,0),IF($I$7="選挙",VLOOKUP($F395,部数情報!A:M,13,0),VLOOKUP($F395,部数情報!A:J,10,0)))),"")</f>
        <v>815</v>
      </c>
      <c r="K395" s="187"/>
      <c r="L395" s="205"/>
      <c r="M395" s="206"/>
      <c r="S395">
        <f>エリア一覧!J395-VLOOKUP(エリア一覧!F395,部数情報!A:Q,17,0)</f>
        <v>0</v>
      </c>
      <c r="V395">
        <f t="shared" si="5"/>
        <v>0</v>
      </c>
      <c r="W395">
        <f>IFERROR(VLOOKUP($F395,部数情報!A:J,10,0),0)</f>
        <v>815</v>
      </c>
    </row>
    <row r="396" spans="2:23" hidden="1">
      <c r="B396" s="15">
        <f>部数情報!C15</f>
        <v>14</v>
      </c>
      <c r="C396" s="16">
        <f>部数情報!B15</f>
        <v>3</v>
      </c>
      <c r="D396" s="16" t="str">
        <f>部数情報!E15</f>
        <v>八千代台</v>
      </c>
      <c r="E396" s="16" t="str">
        <f>部数情報!F15</f>
        <v>八千代台北</v>
      </c>
      <c r="F396" s="16" t="str">
        <f>部数情報!A15</f>
        <v>000013</v>
      </c>
      <c r="G396" s="16" t="str">
        <f>部数情報!G15</f>
        <v>八千代台北12</v>
      </c>
      <c r="H396" s="16" t="str">
        <f>部数情報!H15</f>
        <v>八千代</v>
      </c>
      <c r="I396" s="16" t="str">
        <f>部数情報!I15</f>
        <v>八千代市</v>
      </c>
      <c r="J396" s="189">
        <f>IFERROR(IF($I$7="併配",VLOOKUP($F396,部数情報!A:K,11,0),IF($I$7="併配&amp;選挙",VLOOKUP($F396,部数情報!A:L,12,0),IF($I$7="選挙",VLOOKUP($F396,部数情報!A:M,13,0),VLOOKUP($F396,部数情報!A:J,10,0)))),"")</f>
        <v>505</v>
      </c>
      <c r="K396" s="187"/>
      <c r="L396" s="205"/>
      <c r="M396" s="206"/>
      <c r="S396">
        <f>エリア一覧!J396-VLOOKUP(エリア一覧!F396,部数情報!A:Q,17,0)</f>
        <v>0</v>
      </c>
      <c r="V396">
        <f t="shared" si="5"/>
        <v>0</v>
      </c>
      <c r="W396">
        <f>IFERROR(VLOOKUP($F396,部数情報!A:J,10,0),0)</f>
        <v>505</v>
      </c>
    </row>
    <row r="397" spans="2:23" hidden="1">
      <c r="B397" s="15">
        <f>部数情報!C16</f>
        <v>15</v>
      </c>
      <c r="C397" s="16">
        <f>部数情報!B16</f>
        <v>3</v>
      </c>
      <c r="D397" s="16" t="str">
        <f>部数情報!E16</f>
        <v>八千代台</v>
      </c>
      <c r="E397" s="16" t="str">
        <f>部数情報!F16</f>
        <v>八千代台北</v>
      </c>
      <c r="F397" s="16" t="str">
        <f>部数情報!A16</f>
        <v>000014</v>
      </c>
      <c r="G397" s="16" t="str">
        <f>部数情報!G16</f>
        <v>八千代台北13</v>
      </c>
      <c r="H397" s="16" t="str">
        <f>部数情報!H16</f>
        <v>八千代</v>
      </c>
      <c r="I397" s="16" t="str">
        <f>部数情報!I16</f>
        <v>八千代市</v>
      </c>
      <c r="J397" s="189">
        <f>IFERROR(IF($I$7="併配",VLOOKUP($F397,部数情報!A:K,11,0),IF($I$7="併配&amp;選挙",VLOOKUP($F397,部数情報!A:L,12,0),IF($I$7="選挙",VLOOKUP($F397,部数情報!A:M,13,0),VLOOKUP($F397,部数情報!A:J,10,0)))),"")</f>
        <v>495</v>
      </c>
      <c r="K397" s="187"/>
      <c r="L397" s="205"/>
      <c r="M397" s="206"/>
      <c r="S397">
        <f>エリア一覧!J397-VLOOKUP(エリア一覧!F397,部数情報!A:Q,17,0)</f>
        <v>0</v>
      </c>
      <c r="V397">
        <f t="shared" si="5"/>
        <v>0</v>
      </c>
      <c r="W397">
        <f>IFERROR(VLOOKUP($F397,部数情報!A:J,10,0),0)</f>
        <v>495</v>
      </c>
    </row>
    <row r="398" spans="2:23" hidden="1">
      <c r="B398" s="15">
        <f>部数情報!C17</f>
        <v>16</v>
      </c>
      <c r="C398" s="16">
        <f>部数情報!B17</f>
        <v>3</v>
      </c>
      <c r="D398" s="16" t="str">
        <f>部数情報!E17</f>
        <v>八千代台</v>
      </c>
      <c r="E398" s="16" t="str">
        <f>部数情報!F17</f>
        <v>八千代台北</v>
      </c>
      <c r="F398" s="16" t="str">
        <f>部数情報!A17</f>
        <v>000015</v>
      </c>
      <c r="G398" s="16" t="str">
        <f>部数情報!G17</f>
        <v>八千代台北14・15</v>
      </c>
      <c r="H398" s="16" t="str">
        <f>部数情報!H17</f>
        <v>八千代</v>
      </c>
      <c r="I398" s="16" t="str">
        <f>部数情報!I17</f>
        <v>八千代市</v>
      </c>
      <c r="J398" s="189">
        <f>IFERROR(IF($I$7="併配",VLOOKUP($F398,部数情報!A:K,11,0),IF($I$7="併配&amp;選挙",VLOOKUP($F398,部数情報!A:L,12,0),IF($I$7="選挙",VLOOKUP($F398,部数情報!A:M,13,0),VLOOKUP($F398,部数情報!A:J,10,0)))),"")</f>
        <v>540</v>
      </c>
      <c r="K398" s="187"/>
      <c r="L398" s="205"/>
      <c r="M398" s="206"/>
      <c r="S398">
        <f>エリア一覧!J398-VLOOKUP(エリア一覧!F398,部数情報!A:Q,17,0)</f>
        <v>0</v>
      </c>
      <c r="V398">
        <f t="shared" si="5"/>
        <v>0</v>
      </c>
      <c r="W398">
        <f>IFERROR(VLOOKUP($F398,部数情報!A:J,10,0),0)</f>
        <v>540</v>
      </c>
    </row>
    <row r="399" spans="2:23" hidden="1">
      <c r="B399" s="15">
        <f>部数情報!C18</f>
        <v>17</v>
      </c>
      <c r="C399" s="16">
        <f>部数情報!B18</f>
        <v>3</v>
      </c>
      <c r="D399" s="16" t="str">
        <f>部数情報!E18</f>
        <v>八千代台</v>
      </c>
      <c r="E399" s="16" t="str">
        <f>部数情報!F18</f>
        <v>八千代台北</v>
      </c>
      <c r="F399" s="16" t="str">
        <f>部数情報!A18</f>
        <v>000079</v>
      </c>
      <c r="G399" s="16" t="str">
        <f>部数情報!G18</f>
        <v>八千代台北16</v>
      </c>
      <c r="H399" s="16" t="str">
        <f>部数情報!H18</f>
        <v>八千代</v>
      </c>
      <c r="I399" s="16" t="str">
        <f>部数情報!I18</f>
        <v>八千代市</v>
      </c>
      <c r="J399" s="189">
        <f>IFERROR(IF($I$7="併配",VLOOKUP($F399,部数情報!A:K,11,0),IF($I$7="併配&amp;選挙",VLOOKUP($F399,部数情報!A:L,12,0),IF($I$7="選挙",VLOOKUP($F399,部数情報!A:M,13,0),VLOOKUP($F399,部数情報!A:J,10,0)))),"")</f>
        <v>410</v>
      </c>
      <c r="K399" s="187"/>
      <c r="L399" s="205"/>
      <c r="M399" s="206"/>
      <c r="S399">
        <f>エリア一覧!J399-VLOOKUP(エリア一覧!F399,部数情報!A:Q,17,0)</f>
        <v>0</v>
      </c>
      <c r="V399">
        <f t="shared" si="5"/>
        <v>0</v>
      </c>
      <c r="W399">
        <f>IFERROR(VLOOKUP($F399,部数情報!A:J,10,0),0)</f>
        <v>410</v>
      </c>
    </row>
    <row r="400" spans="2:23" hidden="1">
      <c r="B400" s="15">
        <f>部数情報!C19</f>
        <v>18</v>
      </c>
      <c r="C400" s="16">
        <f>部数情報!B19</f>
        <v>3</v>
      </c>
      <c r="D400" s="16" t="str">
        <f>部数情報!E19</f>
        <v>八千代台</v>
      </c>
      <c r="E400" s="16" t="str">
        <f>部数情報!F19</f>
        <v>八千代台北</v>
      </c>
      <c r="F400" s="16" t="str">
        <f>部数情報!A19</f>
        <v>000016</v>
      </c>
      <c r="G400" s="16" t="str">
        <f>部数情報!G19</f>
        <v>八千代台北17</v>
      </c>
      <c r="H400" s="16" t="str">
        <f>部数情報!H19</f>
        <v>八千代</v>
      </c>
      <c r="I400" s="16" t="str">
        <f>部数情報!I19</f>
        <v>八千代市</v>
      </c>
      <c r="J400" s="189">
        <f>IFERROR(IF($I$7="併配",VLOOKUP($F400,部数情報!A:K,11,0),IF($I$7="併配&amp;選挙",VLOOKUP($F400,部数情報!A:L,12,0),IF($I$7="選挙",VLOOKUP($F400,部数情報!A:M,13,0),VLOOKUP($F400,部数情報!A:J,10,0)))),"")</f>
        <v>410</v>
      </c>
      <c r="K400" s="187"/>
      <c r="L400" s="205"/>
      <c r="M400" s="206"/>
      <c r="S400">
        <f>エリア一覧!J400-VLOOKUP(エリア一覧!F400,部数情報!A:Q,17,0)</f>
        <v>0</v>
      </c>
      <c r="V400">
        <f t="shared" ref="V400:V463" si="6">IF(K400="●",J400,K400)</f>
        <v>0</v>
      </c>
      <c r="W400">
        <f>IFERROR(VLOOKUP($F400,部数情報!A:J,10,0),0)</f>
        <v>410</v>
      </c>
    </row>
    <row r="401" spans="2:23" hidden="1">
      <c r="B401" s="15">
        <f>部数情報!C20</f>
        <v>19</v>
      </c>
      <c r="C401" s="16">
        <f>部数情報!B20</f>
        <v>3</v>
      </c>
      <c r="D401" s="16" t="str">
        <f>部数情報!E20</f>
        <v>八千代台</v>
      </c>
      <c r="E401" s="16" t="str">
        <f>部数情報!F20</f>
        <v>八千代台北</v>
      </c>
      <c r="F401" s="16" t="str">
        <f>部数情報!A20</f>
        <v>000017</v>
      </c>
      <c r="G401" s="16" t="str">
        <f>部数情報!G20</f>
        <v>高津東3・4</v>
      </c>
      <c r="H401" s="16" t="str">
        <f>部数情報!H20</f>
        <v>八千代</v>
      </c>
      <c r="I401" s="16" t="str">
        <f>部数情報!I20</f>
        <v>八千代市</v>
      </c>
      <c r="J401" s="189">
        <f>IFERROR(IF($I$7="併配",VLOOKUP($F401,部数情報!A:K,11,0),IF($I$7="併配&amp;選挙",VLOOKUP($F401,部数情報!A:L,12,0),IF($I$7="選挙",VLOOKUP($F401,部数情報!A:M,13,0),VLOOKUP($F401,部数情報!A:J,10,0)))),"")</f>
        <v>430</v>
      </c>
      <c r="K401" s="187"/>
      <c r="L401" s="205"/>
      <c r="M401" s="206"/>
      <c r="S401">
        <f>エリア一覧!J401-VLOOKUP(エリア一覧!F401,部数情報!A:Q,17,0)</f>
        <v>0</v>
      </c>
      <c r="V401">
        <f t="shared" si="6"/>
        <v>0</v>
      </c>
      <c r="W401">
        <f>IFERROR(VLOOKUP($F401,部数情報!A:J,10,0),0)</f>
        <v>430</v>
      </c>
    </row>
    <row r="402" spans="2:23" hidden="1">
      <c r="B402" s="15">
        <f>部数情報!C21</f>
        <v>20</v>
      </c>
      <c r="C402" s="16">
        <f>部数情報!B21</f>
        <v>3</v>
      </c>
      <c r="D402" s="16" t="str">
        <f>部数情報!E21</f>
        <v>八千代台</v>
      </c>
      <c r="E402" s="16" t="str">
        <f>部数情報!F21</f>
        <v>八千代台南・西</v>
      </c>
      <c r="F402" s="16" t="str">
        <f>部数情報!A21</f>
        <v>000018</v>
      </c>
      <c r="G402" s="16" t="str">
        <f>部数情報!G21</f>
        <v>八千代台南1A</v>
      </c>
      <c r="H402" s="16" t="str">
        <f>部数情報!H21</f>
        <v>八千代</v>
      </c>
      <c r="I402" s="16" t="str">
        <f>部数情報!I21</f>
        <v>八千代市</v>
      </c>
      <c r="J402" s="189">
        <f>IFERROR(IF($I$7="併配",VLOOKUP($F402,部数情報!A:K,11,0),IF($I$7="併配&amp;選挙",VLOOKUP($F402,部数情報!A:L,12,0),IF($I$7="選挙",VLOOKUP($F402,部数情報!A:M,13,0),VLOOKUP($F402,部数情報!A:J,10,0)))),"")</f>
        <v>575</v>
      </c>
      <c r="K402" s="187"/>
      <c r="L402" s="205"/>
      <c r="M402" s="206"/>
      <c r="S402">
        <f>エリア一覧!J402-VLOOKUP(エリア一覧!F402,部数情報!A:Q,17,0)</f>
        <v>0</v>
      </c>
      <c r="V402">
        <f t="shared" si="6"/>
        <v>0</v>
      </c>
      <c r="W402">
        <f>IFERROR(VLOOKUP($F402,部数情報!A:J,10,0),0)</f>
        <v>575</v>
      </c>
    </row>
    <row r="403" spans="2:23" hidden="1">
      <c r="B403" s="15">
        <f>部数情報!C22</f>
        <v>21</v>
      </c>
      <c r="C403" s="16">
        <f>部数情報!B22</f>
        <v>3</v>
      </c>
      <c r="D403" s="16" t="str">
        <f>部数情報!E22</f>
        <v>八千代台</v>
      </c>
      <c r="E403" s="16" t="str">
        <f>部数情報!F22</f>
        <v>八千代台南・西</v>
      </c>
      <c r="F403" s="16" t="str">
        <f>部数情報!A22</f>
        <v>000019</v>
      </c>
      <c r="G403" s="16" t="str">
        <f>部数情報!G22</f>
        <v>八千代台南1Ｂ</v>
      </c>
      <c r="H403" s="16" t="str">
        <f>部数情報!H22</f>
        <v>八千代</v>
      </c>
      <c r="I403" s="16" t="str">
        <f>部数情報!I22</f>
        <v>八千代市</v>
      </c>
      <c r="J403" s="189">
        <f>IFERROR(IF($I$7="併配",VLOOKUP($F403,部数情報!A:K,11,0),IF($I$7="併配&amp;選挙",VLOOKUP($F403,部数情報!A:L,12,0),IF($I$7="選挙",VLOOKUP($F403,部数情報!A:M,13,0),VLOOKUP($F403,部数情報!A:J,10,0)))),"")</f>
        <v>520</v>
      </c>
      <c r="K403" s="187"/>
      <c r="L403" s="205"/>
      <c r="M403" s="206"/>
      <c r="S403">
        <f>エリア一覧!J403-VLOOKUP(エリア一覧!F403,部数情報!A:Q,17,0)</f>
        <v>0</v>
      </c>
      <c r="V403">
        <f t="shared" si="6"/>
        <v>0</v>
      </c>
      <c r="W403">
        <f>IFERROR(VLOOKUP($F403,部数情報!A:J,10,0),0)</f>
        <v>520</v>
      </c>
    </row>
    <row r="404" spans="2:23" hidden="1">
      <c r="B404" s="15">
        <f>部数情報!C23</f>
        <v>22</v>
      </c>
      <c r="C404" s="16">
        <f>部数情報!B23</f>
        <v>3</v>
      </c>
      <c r="D404" s="16" t="str">
        <f>部数情報!E23</f>
        <v>八千代台</v>
      </c>
      <c r="E404" s="16" t="str">
        <f>部数情報!F23</f>
        <v>八千代台南・西</v>
      </c>
      <c r="F404" s="16" t="str">
        <f>部数情報!A23</f>
        <v>000020</v>
      </c>
      <c r="G404" s="16" t="str">
        <f>部数情報!G23</f>
        <v>八千代台南2</v>
      </c>
      <c r="H404" s="16" t="str">
        <f>部数情報!H23</f>
        <v>八千代</v>
      </c>
      <c r="I404" s="16" t="str">
        <f>部数情報!I23</f>
        <v>八千代市</v>
      </c>
      <c r="J404" s="189">
        <f>IFERROR(IF($I$7="併配",VLOOKUP($F404,部数情報!A:K,11,0),IF($I$7="併配&amp;選挙",VLOOKUP($F404,部数情報!A:L,12,0),IF($I$7="選挙",VLOOKUP($F404,部数情報!A:M,13,0),VLOOKUP($F404,部数情報!A:J,10,0)))),"")</f>
        <v>585</v>
      </c>
      <c r="K404" s="187"/>
      <c r="L404" s="205"/>
      <c r="M404" s="206"/>
      <c r="S404">
        <f>エリア一覧!J404-VLOOKUP(エリア一覧!F404,部数情報!A:Q,17,0)</f>
        <v>0</v>
      </c>
      <c r="V404">
        <f t="shared" si="6"/>
        <v>0</v>
      </c>
      <c r="W404">
        <f>IFERROR(VLOOKUP($F404,部数情報!A:J,10,0),0)</f>
        <v>585</v>
      </c>
    </row>
    <row r="405" spans="2:23" hidden="1">
      <c r="B405" s="15">
        <f>部数情報!C24</f>
        <v>23</v>
      </c>
      <c r="C405" s="16">
        <f>部数情報!B24</f>
        <v>3</v>
      </c>
      <c r="D405" s="16" t="str">
        <f>部数情報!E24</f>
        <v>八千代台</v>
      </c>
      <c r="E405" s="16" t="str">
        <f>部数情報!F24</f>
        <v>八千代台南・西</v>
      </c>
      <c r="F405" s="16" t="str">
        <f>部数情報!A24</f>
        <v>000021</v>
      </c>
      <c r="G405" s="16" t="str">
        <f>部数情報!G24</f>
        <v>八千代台南3A</v>
      </c>
      <c r="H405" s="16" t="str">
        <f>部数情報!H24</f>
        <v>八千代</v>
      </c>
      <c r="I405" s="16" t="str">
        <f>部数情報!I24</f>
        <v>八千代市</v>
      </c>
      <c r="J405" s="189">
        <f>IFERROR(IF($I$7="併配",VLOOKUP($F405,部数情報!A:K,11,0),IF($I$7="併配&amp;選挙",VLOOKUP($F405,部数情報!A:L,12,0),IF($I$7="選挙",VLOOKUP($F405,部数情報!A:M,13,0),VLOOKUP($F405,部数情報!A:J,10,0)))),"")</f>
        <v>390</v>
      </c>
      <c r="K405" s="187"/>
      <c r="L405" s="205"/>
      <c r="M405" s="206"/>
      <c r="S405">
        <f>エリア一覧!J405-VLOOKUP(エリア一覧!F405,部数情報!A:Q,17,0)</f>
        <v>0</v>
      </c>
      <c r="V405">
        <f t="shared" si="6"/>
        <v>0</v>
      </c>
      <c r="W405">
        <f>IFERROR(VLOOKUP($F405,部数情報!A:J,10,0),0)</f>
        <v>390</v>
      </c>
    </row>
    <row r="406" spans="2:23" hidden="1">
      <c r="B406" s="15">
        <f>部数情報!C25</f>
        <v>24</v>
      </c>
      <c r="C406" s="16">
        <f>部数情報!B25</f>
        <v>3</v>
      </c>
      <c r="D406" s="16" t="str">
        <f>部数情報!E25</f>
        <v>八千代台</v>
      </c>
      <c r="E406" s="16" t="str">
        <f>部数情報!F25</f>
        <v>八千代台南・西</v>
      </c>
      <c r="F406" s="16" t="str">
        <f>部数情報!A25</f>
        <v>000076</v>
      </c>
      <c r="G406" s="16" t="str">
        <f>部数情報!G25</f>
        <v>八千代台南3B</v>
      </c>
      <c r="H406" s="16" t="str">
        <f>部数情報!H25</f>
        <v>八千代</v>
      </c>
      <c r="I406" s="16" t="str">
        <f>部数情報!I25</f>
        <v>八千代市</v>
      </c>
      <c r="J406" s="189">
        <f>IFERROR(IF($I$7="併配",VLOOKUP($F406,部数情報!A:K,11,0),IF($I$7="併配&amp;選挙",VLOOKUP($F406,部数情報!A:L,12,0),IF($I$7="選挙",VLOOKUP($F406,部数情報!A:M,13,0),VLOOKUP($F406,部数情報!A:J,10,0)))),"")</f>
        <v>530</v>
      </c>
      <c r="K406" s="187"/>
      <c r="L406" s="205"/>
      <c r="M406" s="206"/>
      <c r="S406">
        <f>エリア一覧!J406-VLOOKUP(エリア一覧!F406,部数情報!A:Q,17,0)</f>
        <v>0</v>
      </c>
      <c r="V406">
        <f t="shared" si="6"/>
        <v>0</v>
      </c>
      <c r="W406">
        <f>IFERROR(VLOOKUP($F406,部数情報!A:J,10,0),0)</f>
        <v>530</v>
      </c>
    </row>
    <row r="407" spans="2:23" hidden="1">
      <c r="B407" s="15">
        <f>部数情報!C26</f>
        <v>25</v>
      </c>
      <c r="C407" s="16">
        <f>部数情報!B26</f>
        <v>3</v>
      </c>
      <c r="D407" s="16" t="str">
        <f>部数情報!E26</f>
        <v>八千代台</v>
      </c>
      <c r="E407" s="16" t="str">
        <f>部数情報!F26</f>
        <v>八千代台南・西</v>
      </c>
      <c r="F407" s="16" t="str">
        <f>部数情報!A26</f>
        <v>000022</v>
      </c>
      <c r="G407" s="16" t="str">
        <f>部数情報!G26</f>
        <v>八千代台西1・2・3</v>
      </c>
      <c r="H407" s="16" t="str">
        <f>部数情報!H26</f>
        <v>八千代</v>
      </c>
      <c r="I407" s="16" t="str">
        <f>部数情報!I26</f>
        <v>八千代市</v>
      </c>
      <c r="J407" s="189">
        <f>IFERROR(IF($I$7="併配",VLOOKUP($F407,部数情報!A:K,11,0),IF($I$7="併配&amp;選挙",VLOOKUP($F407,部数情報!A:L,12,0),IF($I$7="選挙",VLOOKUP($F407,部数情報!A:M,13,0),VLOOKUP($F407,部数情報!A:J,10,0)))),"")</f>
        <v>585</v>
      </c>
      <c r="K407" s="187"/>
      <c r="L407" s="205"/>
      <c r="M407" s="206"/>
      <c r="S407">
        <f>エリア一覧!J407-VLOOKUP(エリア一覧!F407,部数情報!A:Q,17,0)</f>
        <v>0</v>
      </c>
      <c r="V407">
        <f t="shared" si="6"/>
        <v>0</v>
      </c>
      <c r="W407">
        <f>IFERROR(VLOOKUP($F407,部数情報!A:J,10,0),0)</f>
        <v>585</v>
      </c>
    </row>
    <row r="408" spans="2:23" hidden="1">
      <c r="B408" s="15">
        <f>部数情報!C27</f>
        <v>26</v>
      </c>
      <c r="C408" s="16">
        <f>部数情報!B27</f>
        <v>3</v>
      </c>
      <c r="D408" s="16" t="str">
        <f>部数情報!E27</f>
        <v>八千代台</v>
      </c>
      <c r="E408" s="16" t="str">
        <f>部数情報!F27</f>
        <v>八千代台南・西</v>
      </c>
      <c r="F408" s="16" t="str">
        <f>部数情報!A27</f>
        <v>000023</v>
      </c>
      <c r="G408" s="16" t="str">
        <f>部数情報!G27</f>
        <v>八千代台西4・5</v>
      </c>
      <c r="H408" s="16" t="str">
        <f>部数情報!H27</f>
        <v>八千代</v>
      </c>
      <c r="I408" s="16" t="str">
        <f>部数情報!I27</f>
        <v>八千代市</v>
      </c>
      <c r="J408" s="189">
        <f>IFERROR(IF($I$7="併配",VLOOKUP($F408,部数情報!A:K,11,0),IF($I$7="併配&amp;選挙",VLOOKUP($F408,部数情報!A:L,12,0),IF($I$7="選挙",VLOOKUP($F408,部数情報!A:M,13,0),VLOOKUP($F408,部数情報!A:J,10,0)))),"")</f>
        <v>650</v>
      </c>
      <c r="K408" s="187"/>
      <c r="L408" s="205"/>
      <c r="M408" s="206"/>
      <c r="S408">
        <f>エリア一覧!J408-VLOOKUP(エリア一覧!F408,部数情報!A:Q,17,0)</f>
        <v>0</v>
      </c>
      <c r="V408">
        <f t="shared" si="6"/>
        <v>0</v>
      </c>
      <c r="W408">
        <f>IFERROR(VLOOKUP($F408,部数情報!A:J,10,0),0)</f>
        <v>650</v>
      </c>
    </row>
    <row r="409" spans="2:23" hidden="1">
      <c r="B409" s="15">
        <f>部数情報!C28</f>
        <v>27</v>
      </c>
      <c r="C409" s="16">
        <f>部数情報!B28</f>
        <v>3</v>
      </c>
      <c r="D409" s="16" t="str">
        <f>部数情報!E28</f>
        <v>八千代台</v>
      </c>
      <c r="E409" s="16" t="str">
        <f>部数情報!F28</f>
        <v>八千代台南・西</v>
      </c>
      <c r="F409" s="16" t="str">
        <f>部数情報!A28</f>
        <v>000024</v>
      </c>
      <c r="G409" s="16" t="str">
        <f>部数情報!G28</f>
        <v>八千代台西6・7</v>
      </c>
      <c r="H409" s="16" t="str">
        <f>部数情報!H28</f>
        <v>八千代</v>
      </c>
      <c r="I409" s="16" t="str">
        <f>部数情報!I28</f>
        <v>八千代市</v>
      </c>
      <c r="J409" s="189">
        <f>IFERROR(IF($I$7="併配",VLOOKUP($F409,部数情報!A:K,11,0),IF($I$7="併配&amp;選挙",VLOOKUP($F409,部数情報!A:L,12,0),IF($I$7="選挙",VLOOKUP($F409,部数情報!A:M,13,0),VLOOKUP($F409,部数情報!A:J,10,0)))),"")</f>
        <v>495</v>
      </c>
      <c r="K409" s="187"/>
      <c r="L409" s="205"/>
      <c r="M409" s="206"/>
      <c r="S409">
        <f>エリア一覧!J409-VLOOKUP(エリア一覧!F409,部数情報!A:Q,17,0)</f>
        <v>0</v>
      </c>
      <c r="V409">
        <f t="shared" si="6"/>
        <v>0</v>
      </c>
      <c r="W409">
        <f>IFERROR(VLOOKUP($F409,部数情報!A:J,10,0),0)</f>
        <v>495</v>
      </c>
    </row>
    <row r="410" spans="2:23" hidden="1">
      <c r="B410" s="15">
        <f>部数情報!C29</f>
        <v>28</v>
      </c>
      <c r="C410" s="16">
        <f>部数情報!B29</f>
        <v>3</v>
      </c>
      <c r="D410" s="16" t="str">
        <f>部数情報!E29</f>
        <v>八千代台</v>
      </c>
      <c r="E410" s="16" t="str">
        <f>部数情報!F29</f>
        <v>八千代台南・西</v>
      </c>
      <c r="F410" s="16" t="str">
        <f>部数情報!A29</f>
        <v>000025</v>
      </c>
      <c r="G410" s="16" t="str">
        <f>部数情報!G29</f>
        <v>八千代台西8・9</v>
      </c>
      <c r="H410" s="16" t="str">
        <f>部数情報!H29</f>
        <v>八千代</v>
      </c>
      <c r="I410" s="16" t="str">
        <f>部数情報!I29</f>
        <v>八千代市</v>
      </c>
      <c r="J410" s="189">
        <f>IFERROR(IF($I$7="併配",VLOOKUP($F410,部数情報!A:K,11,0),IF($I$7="併配&amp;選挙",VLOOKUP($F410,部数情報!A:L,12,0),IF($I$7="選挙",VLOOKUP($F410,部数情報!A:M,13,0),VLOOKUP($F410,部数情報!A:J,10,0)))),"")</f>
        <v>700</v>
      </c>
      <c r="K410" s="187"/>
      <c r="L410" s="205"/>
      <c r="M410" s="206"/>
      <c r="S410">
        <f>エリア一覧!J410-VLOOKUP(エリア一覧!F410,部数情報!A:Q,17,0)</f>
        <v>0</v>
      </c>
      <c r="V410">
        <f t="shared" si="6"/>
        <v>0</v>
      </c>
      <c r="W410">
        <f>IFERROR(VLOOKUP($F410,部数情報!A:J,10,0),0)</f>
        <v>700</v>
      </c>
    </row>
    <row r="411" spans="2:23" hidden="1">
      <c r="B411" s="15">
        <f>部数情報!C30</f>
        <v>29</v>
      </c>
      <c r="C411" s="16">
        <f>部数情報!B30</f>
        <v>3</v>
      </c>
      <c r="D411" s="16" t="str">
        <f>部数情報!E30</f>
        <v>八千代台</v>
      </c>
      <c r="E411" s="16" t="str">
        <f>部数情報!F30</f>
        <v>八千代台南・西</v>
      </c>
      <c r="F411" s="16" t="str">
        <f>部数情報!A30</f>
        <v>000026</v>
      </c>
      <c r="G411" s="16" t="str">
        <f>部数情報!G30</f>
        <v>八千代台西8・10</v>
      </c>
      <c r="H411" s="16" t="str">
        <f>部数情報!H30</f>
        <v>八千代</v>
      </c>
      <c r="I411" s="16" t="str">
        <f>部数情報!I30</f>
        <v>八千代市</v>
      </c>
      <c r="J411" s="189">
        <f>IFERROR(IF($I$7="併配",VLOOKUP($F411,部数情報!A:K,11,0),IF($I$7="併配&amp;選挙",VLOOKUP($F411,部数情報!A:L,12,0),IF($I$7="選挙",VLOOKUP($F411,部数情報!A:M,13,0),VLOOKUP($F411,部数情報!A:J,10,0)))),"")</f>
        <v>720</v>
      </c>
      <c r="K411" s="187"/>
      <c r="L411" s="205"/>
      <c r="M411" s="206"/>
      <c r="S411">
        <f>エリア一覧!J411-VLOOKUP(エリア一覧!F411,部数情報!A:Q,17,0)</f>
        <v>0</v>
      </c>
      <c r="V411">
        <f t="shared" si="6"/>
        <v>0</v>
      </c>
      <c r="W411">
        <f>IFERROR(VLOOKUP($F411,部数情報!A:J,10,0),0)</f>
        <v>720</v>
      </c>
    </row>
    <row r="412" spans="2:23" hidden="1">
      <c r="B412" s="15">
        <f>部数情報!C31</f>
        <v>30</v>
      </c>
      <c r="C412" s="16">
        <f>部数情報!B31</f>
        <v>3</v>
      </c>
      <c r="D412" s="16" t="str">
        <f>部数情報!E31</f>
        <v>八千代台</v>
      </c>
      <c r="E412" s="16" t="str">
        <f>部数情報!F31</f>
        <v>花見川団地</v>
      </c>
      <c r="F412" s="16" t="str">
        <f>部数情報!A31</f>
        <v>000027</v>
      </c>
      <c r="G412" s="16" t="str">
        <f>部数情報!G31</f>
        <v>花見川団地1</v>
      </c>
      <c r="H412" s="16" t="str">
        <f>部数情報!H31</f>
        <v>八千代</v>
      </c>
      <c r="I412" s="16" t="str">
        <f>部数情報!I31</f>
        <v>花見川区</v>
      </c>
      <c r="J412" s="189">
        <f>IFERROR(IF($I$7="併配",VLOOKUP($F412,部数情報!A:K,11,0),IF($I$7="併配&amp;選挙",VLOOKUP($F412,部数情報!A:L,12,0),IF($I$7="選挙",VLOOKUP($F412,部数情報!A:M,13,0),VLOOKUP($F412,部数情報!A:J,10,0)))),"")</f>
        <v>800</v>
      </c>
      <c r="K412" s="187"/>
      <c r="L412" s="205"/>
      <c r="M412" s="206"/>
      <c r="S412">
        <f>エリア一覧!J412-VLOOKUP(エリア一覧!F412,部数情報!A:Q,17,0)</f>
        <v>0</v>
      </c>
      <c r="V412">
        <f t="shared" si="6"/>
        <v>0</v>
      </c>
      <c r="W412">
        <f>IFERROR(VLOOKUP($F412,部数情報!A:J,10,0),0)</f>
        <v>800</v>
      </c>
    </row>
    <row r="413" spans="2:23" hidden="1">
      <c r="B413" s="15">
        <f>部数情報!C32</f>
        <v>31</v>
      </c>
      <c r="C413" s="16">
        <f>部数情報!B32</f>
        <v>3</v>
      </c>
      <c r="D413" s="16" t="str">
        <f>部数情報!E32</f>
        <v>八千代台</v>
      </c>
      <c r="E413" s="16" t="str">
        <f>部数情報!F32</f>
        <v>花見川団地</v>
      </c>
      <c r="F413" s="16" t="str">
        <f>部数情報!A32</f>
        <v>000028</v>
      </c>
      <c r="G413" s="16" t="str">
        <f>部数情報!G32</f>
        <v>花見川団地2</v>
      </c>
      <c r="H413" s="16" t="str">
        <f>部数情報!H32</f>
        <v>八千代</v>
      </c>
      <c r="I413" s="16" t="str">
        <f>部数情報!I32</f>
        <v>花見川区</v>
      </c>
      <c r="J413" s="189">
        <f>IFERROR(IF($I$7="併配",VLOOKUP($F413,部数情報!A:K,11,0),IF($I$7="併配&amp;選挙",VLOOKUP($F413,部数情報!A:L,12,0),IF($I$7="選挙",VLOOKUP($F413,部数情報!A:M,13,0),VLOOKUP($F413,部数情報!A:J,10,0)))),"")</f>
        <v>1290</v>
      </c>
      <c r="K413" s="187"/>
      <c r="L413" s="205"/>
      <c r="M413" s="206"/>
      <c r="S413">
        <f>エリア一覧!J413-VLOOKUP(エリア一覧!F413,部数情報!A:Q,17,0)</f>
        <v>0</v>
      </c>
      <c r="V413">
        <f t="shared" si="6"/>
        <v>0</v>
      </c>
      <c r="W413">
        <f>IFERROR(VLOOKUP($F413,部数情報!A:J,10,0),0)</f>
        <v>1290</v>
      </c>
    </row>
    <row r="414" spans="2:23" hidden="1">
      <c r="B414" s="15">
        <f>部数情報!C33</f>
        <v>32</v>
      </c>
      <c r="C414" s="16">
        <f>部数情報!B33</f>
        <v>3</v>
      </c>
      <c r="D414" s="16" t="str">
        <f>部数情報!E33</f>
        <v>八千代台</v>
      </c>
      <c r="E414" s="16" t="str">
        <f>部数情報!F33</f>
        <v>花見川団地</v>
      </c>
      <c r="F414" s="16" t="str">
        <f>部数情報!A33</f>
        <v>000029</v>
      </c>
      <c r="G414" s="16" t="str">
        <f>部数情報!G33</f>
        <v>花見川団地3</v>
      </c>
      <c r="H414" s="16" t="str">
        <f>部数情報!H33</f>
        <v>八千代</v>
      </c>
      <c r="I414" s="16" t="str">
        <f>部数情報!I33</f>
        <v>花見川区</v>
      </c>
      <c r="J414" s="189">
        <f>IFERROR(IF($I$7="併配",VLOOKUP($F414,部数情報!A:K,11,0),IF($I$7="併配&amp;選挙",VLOOKUP($F414,部数情報!A:L,12,0),IF($I$7="選挙",VLOOKUP($F414,部数情報!A:M,13,0),VLOOKUP($F414,部数情報!A:J,10,0)))),"")</f>
        <v>530</v>
      </c>
      <c r="K414" s="187"/>
      <c r="L414" s="205"/>
      <c r="M414" s="206"/>
      <c r="S414">
        <f>エリア一覧!J414-VLOOKUP(エリア一覧!F414,部数情報!A:Q,17,0)</f>
        <v>0</v>
      </c>
      <c r="V414">
        <f t="shared" si="6"/>
        <v>0</v>
      </c>
      <c r="W414">
        <f>IFERROR(VLOOKUP($F414,部数情報!A:J,10,0),0)</f>
        <v>530</v>
      </c>
    </row>
    <row r="415" spans="2:23" hidden="1">
      <c r="B415" s="15">
        <f>部数情報!C34</f>
        <v>33</v>
      </c>
      <c r="C415" s="16">
        <f>部数情報!B34</f>
        <v>3</v>
      </c>
      <c r="D415" s="16" t="str">
        <f>部数情報!E34</f>
        <v>八千代台</v>
      </c>
      <c r="E415" s="16" t="str">
        <f>部数情報!F34</f>
        <v>花見川団地</v>
      </c>
      <c r="F415" s="16" t="str">
        <f>部数情報!A34</f>
        <v>000030</v>
      </c>
      <c r="G415" s="16" t="str">
        <f>部数情報!G34</f>
        <v>花見川団地4</v>
      </c>
      <c r="H415" s="16" t="str">
        <f>部数情報!H34</f>
        <v>八千代</v>
      </c>
      <c r="I415" s="16" t="str">
        <f>部数情報!I34</f>
        <v>花見川区</v>
      </c>
      <c r="J415" s="189">
        <f>IFERROR(IF($I$7="併配",VLOOKUP($F415,部数情報!A:K,11,0),IF($I$7="併配&amp;選挙",VLOOKUP($F415,部数情報!A:L,12,0),IF($I$7="選挙",VLOOKUP($F415,部数情報!A:M,13,0),VLOOKUP($F415,部数情報!A:J,10,0)))),"")</f>
        <v>710</v>
      </c>
      <c r="K415" s="187"/>
      <c r="L415" s="205"/>
      <c r="M415" s="206"/>
      <c r="S415">
        <f>エリア一覧!J415-VLOOKUP(エリア一覧!F415,部数情報!A:Q,17,0)</f>
        <v>0</v>
      </c>
      <c r="V415">
        <f t="shared" si="6"/>
        <v>0</v>
      </c>
      <c r="W415">
        <f>IFERROR(VLOOKUP($F415,部数情報!A:J,10,0),0)</f>
        <v>710</v>
      </c>
    </row>
    <row r="416" spans="2:23" hidden="1">
      <c r="B416" s="15">
        <f>部数情報!C35</f>
        <v>34</v>
      </c>
      <c r="C416" s="16">
        <f>部数情報!B35</f>
        <v>3</v>
      </c>
      <c r="D416" s="16" t="str">
        <f>部数情報!E35</f>
        <v>八千代台</v>
      </c>
      <c r="E416" s="16" t="str">
        <f>部数情報!F35</f>
        <v>花見川団地</v>
      </c>
      <c r="F416" s="16" t="str">
        <f>部数情報!A35</f>
        <v>000031</v>
      </c>
      <c r="G416" s="16" t="str">
        <f>部数情報!G35</f>
        <v>花見川団地5・6</v>
      </c>
      <c r="H416" s="16" t="str">
        <f>部数情報!H35</f>
        <v>八千代</v>
      </c>
      <c r="I416" s="16" t="str">
        <f>部数情報!I35</f>
        <v>花見川区</v>
      </c>
      <c r="J416" s="189">
        <f>IFERROR(IF($I$7="併配",VLOOKUP($F416,部数情報!A:K,11,0),IF($I$7="併配&amp;選挙",VLOOKUP($F416,部数情報!A:L,12,0),IF($I$7="選挙",VLOOKUP($F416,部数情報!A:M,13,0),VLOOKUP($F416,部数情報!A:J,10,0)))),"")</f>
        <v>670</v>
      </c>
      <c r="K416" s="187"/>
      <c r="L416" s="205"/>
      <c r="M416" s="206"/>
      <c r="S416">
        <f>エリア一覧!J416-VLOOKUP(エリア一覧!F416,部数情報!A:Q,17,0)</f>
        <v>0</v>
      </c>
      <c r="V416">
        <f t="shared" si="6"/>
        <v>0</v>
      </c>
      <c r="W416">
        <f>IFERROR(VLOOKUP($F416,部数情報!A:J,10,0),0)</f>
        <v>670</v>
      </c>
    </row>
    <row r="417" spans="2:23" hidden="1">
      <c r="B417" s="15">
        <f>部数情報!C36</f>
        <v>35</v>
      </c>
      <c r="C417" s="16">
        <f>部数情報!B36</f>
        <v>3</v>
      </c>
      <c r="D417" s="16" t="str">
        <f>部数情報!E36</f>
        <v>八千代台</v>
      </c>
      <c r="E417" s="16" t="str">
        <f>部数情報!F36</f>
        <v>花見川団地</v>
      </c>
      <c r="F417" s="16" t="str">
        <f>部数情報!A36</f>
        <v>000032</v>
      </c>
      <c r="G417" s="16" t="str">
        <f>部数情報!G36</f>
        <v>花見川団地7</v>
      </c>
      <c r="H417" s="16" t="str">
        <f>部数情報!H36</f>
        <v>八千代</v>
      </c>
      <c r="I417" s="16" t="str">
        <f>部数情報!I36</f>
        <v>花見川区</v>
      </c>
      <c r="J417" s="189">
        <f>IFERROR(IF($I$7="併配",VLOOKUP($F417,部数情報!A:K,11,0),IF($I$7="併配&amp;選挙",VLOOKUP($F417,部数情報!A:L,12,0),IF($I$7="選挙",VLOOKUP($F417,部数情報!A:M,13,0),VLOOKUP($F417,部数情報!A:J,10,0)))),"")</f>
        <v>815</v>
      </c>
      <c r="K417" s="187"/>
      <c r="L417" s="205"/>
      <c r="M417" s="206"/>
      <c r="S417">
        <f>エリア一覧!J417-VLOOKUP(エリア一覧!F417,部数情報!A:Q,17,0)</f>
        <v>0</v>
      </c>
      <c r="V417">
        <f t="shared" si="6"/>
        <v>0</v>
      </c>
      <c r="W417">
        <f>IFERROR(VLOOKUP($F417,部数情報!A:J,10,0),0)</f>
        <v>815</v>
      </c>
    </row>
    <row r="418" spans="2:23" hidden="1">
      <c r="B418" s="15">
        <f>部数情報!C37</f>
        <v>36</v>
      </c>
      <c r="C418" s="16">
        <f>部数情報!B37</f>
        <v>3</v>
      </c>
      <c r="D418" s="16" t="str">
        <f>部数情報!E37</f>
        <v>八千代台</v>
      </c>
      <c r="E418" s="16" t="str">
        <f>部数情報!F37</f>
        <v>花見川団地</v>
      </c>
      <c r="F418" s="16" t="str">
        <f>部数情報!A37</f>
        <v>000033</v>
      </c>
      <c r="G418" s="16" t="str">
        <f>部数情報!G37</f>
        <v>花見川団地8</v>
      </c>
      <c r="H418" s="16" t="str">
        <f>部数情報!H37</f>
        <v>八千代</v>
      </c>
      <c r="I418" s="16" t="str">
        <f>部数情報!I37</f>
        <v>花見川区</v>
      </c>
      <c r="J418" s="189">
        <f>IFERROR(IF($I$7="併配",VLOOKUP($F418,部数情報!A:K,11,0),IF($I$7="併配&amp;選挙",VLOOKUP($F418,部数情報!A:L,12,0),IF($I$7="選挙",VLOOKUP($F418,部数情報!A:M,13,0),VLOOKUP($F418,部数情報!A:J,10,0)))),"")</f>
        <v>580</v>
      </c>
      <c r="K418" s="187"/>
      <c r="L418" s="205"/>
      <c r="M418" s="206"/>
      <c r="S418">
        <f>エリア一覧!J418-VLOOKUP(エリア一覧!F418,部数情報!A:Q,17,0)</f>
        <v>0</v>
      </c>
      <c r="V418">
        <f t="shared" si="6"/>
        <v>0</v>
      </c>
      <c r="W418">
        <f>IFERROR(VLOOKUP($F418,部数情報!A:J,10,0),0)</f>
        <v>580</v>
      </c>
    </row>
    <row r="419" spans="2:23" hidden="1">
      <c r="B419" s="15">
        <f>部数情報!C38</f>
        <v>37</v>
      </c>
      <c r="C419" s="16">
        <f>部数情報!B38</f>
        <v>3</v>
      </c>
      <c r="D419" s="16" t="str">
        <f>部数情報!E38</f>
        <v>八千代台</v>
      </c>
      <c r="E419" s="16" t="str">
        <f>部数情報!F38</f>
        <v>花見川団地</v>
      </c>
      <c r="F419" s="16" t="str">
        <f>部数情報!A38</f>
        <v>000034</v>
      </c>
      <c r="G419" s="16" t="str">
        <f>部数情報!G38</f>
        <v>花見川団地9</v>
      </c>
      <c r="H419" s="16" t="str">
        <f>部数情報!H38</f>
        <v>八千代</v>
      </c>
      <c r="I419" s="16" t="str">
        <f>部数情報!I38</f>
        <v>花見川区</v>
      </c>
      <c r="J419" s="189">
        <f>IFERROR(IF($I$7="併配",VLOOKUP($F419,部数情報!A:K,11,0),IF($I$7="併配&amp;選挙",VLOOKUP($F419,部数情報!A:L,12,0),IF($I$7="選挙",VLOOKUP($F419,部数情報!A:M,13,0),VLOOKUP($F419,部数情報!A:J,10,0)))),"")</f>
        <v>1000</v>
      </c>
      <c r="K419" s="187"/>
      <c r="L419" s="205"/>
      <c r="M419" s="206"/>
      <c r="S419">
        <f>エリア一覧!J419-VLOOKUP(エリア一覧!F419,部数情報!A:Q,17,0)</f>
        <v>0</v>
      </c>
      <c r="V419">
        <f t="shared" si="6"/>
        <v>0</v>
      </c>
      <c r="W419">
        <f>IFERROR(VLOOKUP($F419,部数情報!A:J,10,0),0)</f>
        <v>1000</v>
      </c>
    </row>
    <row r="420" spans="2:23" hidden="1">
      <c r="B420" s="15">
        <f>部数情報!C39</f>
        <v>38</v>
      </c>
      <c r="C420" s="16">
        <f>部数情報!B39</f>
        <v>3</v>
      </c>
      <c r="D420" s="16" t="str">
        <f>部数情報!E39</f>
        <v>八千代台</v>
      </c>
      <c r="E420" s="16" t="str">
        <f>部数情報!F39</f>
        <v>花見川団地</v>
      </c>
      <c r="F420" s="16" t="str">
        <f>部数情報!A39</f>
        <v>000035</v>
      </c>
      <c r="G420" s="16" t="str">
        <f>部数情報!G39</f>
        <v>天戸･花島町</v>
      </c>
      <c r="H420" s="16" t="str">
        <f>部数情報!H39</f>
        <v>八千代</v>
      </c>
      <c r="I420" s="16" t="str">
        <f>部数情報!I39</f>
        <v>花見川区</v>
      </c>
      <c r="J420" s="189">
        <f>IFERROR(IF($I$7="併配",VLOOKUP($F420,部数情報!A:K,11,0),IF($I$7="併配&amp;選挙",VLOOKUP($F420,部数情報!A:L,12,0),IF($I$7="選挙",VLOOKUP($F420,部数情報!A:M,13,0),VLOOKUP($F420,部数情報!A:J,10,0)))),"")</f>
        <v>345</v>
      </c>
      <c r="K420" s="187"/>
      <c r="L420" s="205"/>
      <c r="M420" s="206"/>
      <c r="S420">
        <f>エリア一覧!J420-VLOOKUP(エリア一覧!F420,部数情報!A:Q,17,0)</f>
        <v>0</v>
      </c>
      <c r="V420">
        <f t="shared" si="6"/>
        <v>0</v>
      </c>
      <c r="W420">
        <f>IFERROR(VLOOKUP($F420,部数情報!A:J,10,0),0)</f>
        <v>345</v>
      </c>
    </row>
    <row r="421" spans="2:23" hidden="1">
      <c r="B421" s="15">
        <f>部数情報!C40</f>
        <v>39</v>
      </c>
      <c r="C421" s="16">
        <f>部数情報!B40</f>
        <v>3</v>
      </c>
      <c r="D421" s="16" t="str">
        <f>部数情報!E40</f>
        <v>八千代台</v>
      </c>
      <c r="E421" s="16" t="str">
        <f>部数情報!F40</f>
        <v>東習志野8</v>
      </c>
      <c r="F421" s="16" t="str">
        <f>部数情報!A40</f>
        <v>000036</v>
      </c>
      <c r="G421" s="16" t="str">
        <f>部数情報!G40</f>
        <v>東習志野8Ａ</v>
      </c>
      <c r="H421" s="16" t="str">
        <f>部数情報!H40</f>
        <v>八千代</v>
      </c>
      <c r="I421" s="16" t="str">
        <f>部数情報!I40</f>
        <v>習志野市</v>
      </c>
      <c r="J421" s="189">
        <f>IFERROR(IF($I$7="併配",VLOOKUP($F421,部数情報!A:K,11,0),IF($I$7="併配&amp;選挙",VLOOKUP($F421,部数情報!A:L,12,0),IF($I$7="選挙",VLOOKUP($F421,部数情報!A:M,13,0),VLOOKUP($F421,部数情報!A:J,10,0)))),"")</f>
        <v>530</v>
      </c>
      <c r="K421" s="187"/>
      <c r="L421" s="205"/>
      <c r="M421" s="206"/>
      <c r="S421">
        <f>エリア一覧!J421-VLOOKUP(エリア一覧!F421,部数情報!A:Q,17,0)</f>
        <v>0</v>
      </c>
      <c r="V421">
        <f t="shared" si="6"/>
        <v>0</v>
      </c>
      <c r="W421">
        <f>IFERROR(VLOOKUP($F421,部数情報!A:J,10,0),0)</f>
        <v>530</v>
      </c>
    </row>
    <row r="422" spans="2:23" hidden="1">
      <c r="B422" s="15">
        <f>部数情報!C41</f>
        <v>40</v>
      </c>
      <c r="C422" s="16">
        <f>部数情報!B41</f>
        <v>3</v>
      </c>
      <c r="D422" s="16" t="str">
        <f>部数情報!E41</f>
        <v>八千代台</v>
      </c>
      <c r="E422" s="16" t="str">
        <f>部数情報!F41</f>
        <v>東習志野8</v>
      </c>
      <c r="F422" s="16" t="str">
        <f>部数情報!A41</f>
        <v>000037</v>
      </c>
      <c r="G422" s="16" t="str">
        <f>部数情報!G41</f>
        <v>東習志野8Ｂ</v>
      </c>
      <c r="H422" s="16" t="str">
        <f>部数情報!H41</f>
        <v>八千代</v>
      </c>
      <c r="I422" s="16" t="str">
        <f>部数情報!I41</f>
        <v>習志野市</v>
      </c>
      <c r="J422" s="189">
        <f>IFERROR(IF($I$7="併配",VLOOKUP($F422,部数情報!A:K,11,0),IF($I$7="併配&amp;選挙",VLOOKUP($F422,部数情報!A:L,12,0),IF($I$7="選挙",VLOOKUP($F422,部数情報!A:M,13,0),VLOOKUP($F422,部数情報!A:J,10,0)))),"")</f>
        <v>640</v>
      </c>
      <c r="K422" s="187"/>
      <c r="L422" s="205"/>
      <c r="M422" s="206"/>
      <c r="S422">
        <f>エリア一覧!J422-VLOOKUP(エリア一覧!F422,部数情報!A:Q,17,0)</f>
        <v>0</v>
      </c>
      <c r="V422">
        <f t="shared" si="6"/>
        <v>0</v>
      </c>
      <c r="W422">
        <f>IFERROR(VLOOKUP($F422,部数情報!A:J,10,0),0)</f>
        <v>640</v>
      </c>
    </row>
    <row r="423" spans="2:23" hidden="1">
      <c r="B423" s="15">
        <f>部数情報!C42</f>
        <v>41</v>
      </c>
      <c r="C423" s="16">
        <f>部数情報!B42</f>
        <v>3</v>
      </c>
      <c r="D423" s="16" t="str">
        <f>部数情報!E42</f>
        <v>八千代台</v>
      </c>
      <c r="E423" s="16" t="str">
        <f>部数情報!F42</f>
        <v>東習志野8</v>
      </c>
      <c r="F423" s="16" t="str">
        <f>部数情報!A42</f>
        <v>000038</v>
      </c>
      <c r="G423" s="16" t="str">
        <f>部数情報!G42</f>
        <v>東習志野8Ｃ</v>
      </c>
      <c r="H423" s="16" t="str">
        <f>部数情報!H42</f>
        <v>八千代</v>
      </c>
      <c r="I423" s="16" t="str">
        <f>部数情報!I42</f>
        <v>習志野市</v>
      </c>
      <c r="J423" s="189">
        <f>IFERROR(IF($I$7="併配",VLOOKUP($F423,部数情報!A:K,11,0),IF($I$7="併配&amp;選挙",VLOOKUP($F423,部数情報!A:L,12,0),IF($I$7="選挙",VLOOKUP($F423,部数情報!A:M,13,0),VLOOKUP($F423,部数情報!A:J,10,0)))),"")</f>
        <v>600</v>
      </c>
      <c r="K423" s="187"/>
      <c r="L423" s="205"/>
      <c r="M423" s="206"/>
      <c r="S423">
        <f>エリア一覧!J423-VLOOKUP(エリア一覧!F423,部数情報!A:Q,17,0)</f>
        <v>0</v>
      </c>
      <c r="V423">
        <f t="shared" si="6"/>
        <v>0</v>
      </c>
      <c r="W423">
        <f>IFERROR(VLOOKUP($F423,部数情報!A:J,10,0),0)</f>
        <v>600</v>
      </c>
    </row>
    <row r="424" spans="2:23" hidden="1">
      <c r="B424" s="15">
        <f>部数情報!C43</f>
        <v>42</v>
      </c>
      <c r="C424" s="16">
        <f>部数情報!B43</f>
        <v>3</v>
      </c>
      <c r="D424" s="16" t="str">
        <f>部数情報!E43</f>
        <v>八千代台</v>
      </c>
      <c r="E424" s="16" t="str">
        <f>部数情報!F43</f>
        <v>柏井町</v>
      </c>
      <c r="F424" s="16" t="str">
        <f>部数情報!A43</f>
        <v>000039</v>
      </c>
      <c r="G424" s="16" t="str">
        <f>部数情報!G43</f>
        <v>柏井町（パークハイツ）</v>
      </c>
      <c r="H424" s="16" t="str">
        <f>部数情報!H43</f>
        <v>八千代</v>
      </c>
      <c r="I424" s="16" t="str">
        <f>部数情報!I43</f>
        <v>花見川区</v>
      </c>
      <c r="J424" s="189">
        <f>IFERROR(IF($I$7="併配",VLOOKUP($F424,部数情報!A:K,11,0),IF($I$7="併配&amp;選挙",VLOOKUP($F424,部数情報!A:L,12,0),IF($I$7="選挙",VLOOKUP($F424,部数情報!A:M,13,0),VLOOKUP($F424,部数情報!A:J,10,0)))),"")</f>
        <v>440</v>
      </c>
      <c r="K424" s="187"/>
      <c r="L424" s="205"/>
      <c r="M424" s="206"/>
      <c r="S424">
        <f>エリア一覧!J424-VLOOKUP(エリア一覧!F424,部数情報!A:Q,17,0)</f>
        <v>0</v>
      </c>
      <c r="V424">
        <f t="shared" si="6"/>
        <v>0</v>
      </c>
      <c r="W424">
        <f>IFERROR(VLOOKUP($F424,部数情報!A:J,10,0),0)</f>
        <v>440</v>
      </c>
    </row>
    <row r="425" spans="2:23" hidden="1">
      <c r="B425" s="15">
        <f>部数情報!C44</f>
        <v>43</v>
      </c>
      <c r="C425" s="16">
        <f>部数情報!B44</f>
        <v>3</v>
      </c>
      <c r="D425" s="16" t="str">
        <f>部数情報!E44</f>
        <v>八千代台</v>
      </c>
      <c r="E425" s="16" t="str">
        <f>部数情報!F44</f>
        <v>柏井町</v>
      </c>
      <c r="F425" s="16" t="str">
        <f>部数情報!A44</f>
        <v>000040</v>
      </c>
      <c r="G425" s="16" t="str">
        <f>部数情報!G44</f>
        <v>柏井町（コジマデンキ）</v>
      </c>
      <c r="H425" s="16" t="str">
        <f>部数情報!H44</f>
        <v>八千代</v>
      </c>
      <c r="I425" s="16" t="str">
        <f>部数情報!I44</f>
        <v>花見川区・八千代市</v>
      </c>
      <c r="J425" s="189">
        <f>IFERROR(IF($I$7="併配",VLOOKUP($F425,部数情報!A:K,11,0),IF($I$7="併配&amp;選挙",VLOOKUP($F425,部数情報!A:L,12,0),IF($I$7="選挙",VLOOKUP($F425,部数情報!A:M,13,0),VLOOKUP($F425,部数情報!A:J,10,0)))),"")</f>
        <v>355</v>
      </c>
      <c r="K425" s="187"/>
      <c r="L425" s="205"/>
      <c r="M425" s="206"/>
      <c r="S425">
        <f>エリア一覧!J425-VLOOKUP(エリア一覧!F425,部数情報!A:Q,17,0)</f>
        <v>0</v>
      </c>
      <c r="V425">
        <f t="shared" si="6"/>
        <v>0</v>
      </c>
      <c r="W425">
        <f>IFERROR(VLOOKUP($F425,部数情報!A:J,10,0),0)</f>
        <v>355</v>
      </c>
    </row>
    <row r="426" spans="2:23" hidden="1">
      <c r="B426" s="15">
        <f>部数情報!C45</f>
        <v>44</v>
      </c>
      <c r="C426" s="16">
        <f>部数情報!B45</f>
        <v>3</v>
      </c>
      <c r="D426" s="16" t="str">
        <f>部数情報!E45</f>
        <v>八千代台</v>
      </c>
      <c r="E426" s="16" t="str">
        <f>部数情報!F45</f>
        <v>柏井町</v>
      </c>
      <c r="F426" s="16" t="str">
        <f>部数情報!A45</f>
        <v>000041</v>
      </c>
      <c r="G426" s="16" t="str">
        <f>部数情報!G45</f>
        <v>柏井町（八千代教習所）</v>
      </c>
      <c r="H426" s="16" t="str">
        <f>部数情報!H45</f>
        <v>八千代</v>
      </c>
      <c r="I426" s="16" t="str">
        <f>部数情報!I45</f>
        <v>花見川区</v>
      </c>
      <c r="J426" s="189">
        <f>IFERROR(IF($I$7="併配",VLOOKUP($F426,部数情報!A:K,11,0),IF($I$7="併配&amp;選挙",VLOOKUP($F426,部数情報!A:L,12,0),IF($I$7="選挙",VLOOKUP($F426,部数情報!A:M,13,0),VLOOKUP($F426,部数情報!A:J,10,0)))),"")</f>
        <v>310</v>
      </c>
      <c r="K426" s="187"/>
      <c r="L426" s="205"/>
      <c r="M426" s="206"/>
      <c r="S426">
        <f>エリア一覧!J426-VLOOKUP(エリア一覧!F426,部数情報!A:Q,17,0)</f>
        <v>0</v>
      </c>
      <c r="V426">
        <f t="shared" si="6"/>
        <v>0</v>
      </c>
      <c r="W426">
        <f>IFERROR(VLOOKUP($F426,部数情報!A:J,10,0),0)</f>
        <v>310</v>
      </c>
    </row>
    <row r="427" spans="2:23" hidden="1">
      <c r="B427" s="15">
        <f>部数情報!C46</f>
        <v>45</v>
      </c>
      <c r="C427" s="16">
        <f>部数情報!B46</f>
        <v>3</v>
      </c>
      <c r="D427" s="16" t="str">
        <f>部数情報!E46</f>
        <v>八千代台</v>
      </c>
      <c r="E427" s="16" t="str">
        <f>部数情報!F46</f>
        <v>柏井町</v>
      </c>
      <c r="F427" s="16" t="str">
        <f>部数情報!A46</f>
        <v>000042</v>
      </c>
      <c r="G427" s="16" t="str">
        <f>部数情報!G46</f>
        <v>柏井町（柏井小学校）</v>
      </c>
      <c r="H427" s="16" t="str">
        <f>部数情報!H46</f>
        <v>八千代</v>
      </c>
      <c r="I427" s="16" t="str">
        <f>部数情報!I46</f>
        <v>花見川区</v>
      </c>
      <c r="J427" s="189">
        <f>IFERROR(IF($I$7="併配",VLOOKUP($F427,部数情報!A:K,11,0),IF($I$7="併配&amp;選挙",VLOOKUP($F427,部数情報!A:L,12,0),IF($I$7="選挙",VLOOKUP($F427,部数情報!A:M,13,0),VLOOKUP($F427,部数情報!A:J,10,0)))),"")</f>
        <v>495</v>
      </c>
      <c r="K427" s="187"/>
      <c r="L427" s="205"/>
      <c r="M427" s="206"/>
      <c r="S427">
        <f>エリア一覧!J427-VLOOKUP(エリア一覧!F427,部数情報!A:Q,17,0)</f>
        <v>0</v>
      </c>
      <c r="V427">
        <f t="shared" si="6"/>
        <v>0</v>
      </c>
      <c r="W427">
        <f>IFERROR(VLOOKUP($F427,部数情報!A:J,10,0),0)</f>
        <v>495</v>
      </c>
    </row>
    <row r="428" spans="2:23" hidden="1">
      <c r="B428" s="15">
        <f>部数情報!C47</f>
        <v>46</v>
      </c>
      <c r="C428" s="16">
        <f>部数情報!B47</f>
        <v>3</v>
      </c>
      <c r="D428" s="16" t="str">
        <f>部数情報!E47</f>
        <v>八千代台</v>
      </c>
      <c r="E428" s="16" t="str">
        <f>部数情報!F47</f>
        <v>大和田駅北・南</v>
      </c>
      <c r="F428" s="16" t="str">
        <f>部数情報!A47</f>
        <v>000043</v>
      </c>
      <c r="G428" s="16" t="str">
        <f>部数情報!G47</f>
        <v>大和田（ちぐさ幼稚園）</v>
      </c>
      <c r="H428" s="16" t="str">
        <f>部数情報!H47</f>
        <v>八千代</v>
      </c>
      <c r="I428" s="16" t="str">
        <f>部数情報!I47</f>
        <v>八千代市</v>
      </c>
      <c r="J428" s="189">
        <f>IFERROR(IF($I$7="併配",VLOOKUP($F428,部数情報!A:K,11,0),IF($I$7="併配&amp;選挙",VLOOKUP($F428,部数情報!A:L,12,0),IF($I$7="選挙",VLOOKUP($F428,部数情報!A:M,13,0),VLOOKUP($F428,部数情報!A:J,10,0)))),"")</f>
        <v>465</v>
      </c>
      <c r="K428" s="187"/>
      <c r="L428" s="205"/>
      <c r="M428" s="206"/>
      <c r="S428">
        <f>エリア一覧!J428-VLOOKUP(エリア一覧!F428,部数情報!A:Q,17,0)</f>
        <v>0</v>
      </c>
      <c r="V428">
        <f t="shared" si="6"/>
        <v>0</v>
      </c>
      <c r="W428">
        <f>IFERROR(VLOOKUP($F428,部数情報!A:J,10,0),0)</f>
        <v>465</v>
      </c>
    </row>
    <row r="429" spans="2:23" hidden="1">
      <c r="B429" s="15">
        <f>部数情報!C48</f>
        <v>47</v>
      </c>
      <c r="C429" s="16">
        <f>部数情報!B48</f>
        <v>3</v>
      </c>
      <c r="D429" s="16" t="str">
        <f>部数情報!E48</f>
        <v>八千代台</v>
      </c>
      <c r="E429" s="16" t="str">
        <f>部数情報!F48</f>
        <v>大和田駅北・南</v>
      </c>
      <c r="F429" s="16" t="str">
        <f>部数情報!A48</f>
        <v>000044</v>
      </c>
      <c r="G429" s="16" t="str">
        <f>部数情報!G48</f>
        <v>大和田（千葉銀行大和田支店）</v>
      </c>
      <c r="H429" s="16" t="str">
        <f>部数情報!H48</f>
        <v>八千代</v>
      </c>
      <c r="I429" s="16" t="str">
        <f>部数情報!I48</f>
        <v>八千代市</v>
      </c>
      <c r="J429" s="189">
        <f>IFERROR(IF($I$7="併配",VLOOKUP($F429,部数情報!A:K,11,0),IF($I$7="併配&amp;選挙",VLOOKUP($F429,部数情報!A:L,12,0),IF($I$7="選挙",VLOOKUP($F429,部数情報!A:M,13,0),VLOOKUP($F429,部数情報!A:J,10,0)))),"")</f>
        <v>555</v>
      </c>
      <c r="K429" s="187"/>
      <c r="L429" s="205"/>
      <c r="M429" s="206"/>
      <c r="S429">
        <f>エリア一覧!J429-VLOOKUP(エリア一覧!F429,部数情報!A:Q,17,0)</f>
        <v>0</v>
      </c>
      <c r="V429">
        <f t="shared" si="6"/>
        <v>0</v>
      </c>
      <c r="W429">
        <f>IFERROR(VLOOKUP($F429,部数情報!A:J,10,0),0)</f>
        <v>555</v>
      </c>
    </row>
    <row r="430" spans="2:23" hidden="1">
      <c r="B430" s="15">
        <f>部数情報!C49</f>
        <v>48</v>
      </c>
      <c r="C430" s="16">
        <f>部数情報!B49</f>
        <v>3</v>
      </c>
      <c r="D430" s="16" t="str">
        <f>部数情報!E49</f>
        <v>八千代台</v>
      </c>
      <c r="E430" s="16" t="str">
        <f>部数情報!F49</f>
        <v>大和田駅北・南</v>
      </c>
      <c r="F430" s="16" t="str">
        <f>部数情報!A49</f>
        <v>000045</v>
      </c>
      <c r="G430" s="16" t="str">
        <f>部数情報!G49</f>
        <v>大和田（日興證券グランド）</v>
      </c>
      <c r="H430" s="16" t="str">
        <f>部数情報!H49</f>
        <v>八千代</v>
      </c>
      <c r="I430" s="16" t="str">
        <f>部数情報!I49</f>
        <v>八千代市</v>
      </c>
      <c r="J430" s="189">
        <f>IFERROR(IF($I$7="併配",VLOOKUP($F430,部数情報!A:K,11,0),IF($I$7="併配&amp;選挙",VLOOKUP($F430,部数情報!A:L,12,0),IF($I$7="選挙",VLOOKUP($F430,部数情報!A:M,13,0),VLOOKUP($F430,部数情報!A:J,10,0)))),"")</f>
        <v>620</v>
      </c>
      <c r="K430" s="187"/>
      <c r="L430" s="205"/>
      <c r="M430" s="206"/>
      <c r="S430">
        <f>エリア一覧!J430-VLOOKUP(エリア一覧!F430,部数情報!A:Q,17,0)</f>
        <v>0</v>
      </c>
      <c r="V430">
        <f t="shared" si="6"/>
        <v>0</v>
      </c>
      <c r="W430">
        <f>IFERROR(VLOOKUP($F430,部数情報!A:J,10,0),0)</f>
        <v>620</v>
      </c>
    </row>
    <row r="431" spans="2:23" hidden="1">
      <c r="B431" s="15">
        <f>部数情報!C50</f>
        <v>49</v>
      </c>
      <c r="C431" s="16">
        <f>部数情報!B50</f>
        <v>3</v>
      </c>
      <c r="D431" s="16" t="str">
        <f>部数情報!E50</f>
        <v>八千代台</v>
      </c>
      <c r="E431" s="16" t="str">
        <f>部数情報!F50</f>
        <v>大和田駅北・南</v>
      </c>
      <c r="F431" s="16" t="str">
        <f>部数情報!A50</f>
        <v>000046</v>
      </c>
      <c r="G431" s="16" t="str">
        <f>部数情報!G50</f>
        <v>大和田A</v>
      </c>
      <c r="H431" s="16" t="str">
        <f>部数情報!H50</f>
        <v>八千代</v>
      </c>
      <c r="I431" s="16" t="str">
        <f>部数情報!I50</f>
        <v>八千代市</v>
      </c>
      <c r="J431" s="189">
        <f>IFERROR(IF($I$7="併配",VLOOKUP($F431,部数情報!A:K,11,0),IF($I$7="併配&amp;選挙",VLOOKUP($F431,部数情報!A:L,12,0),IF($I$7="選挙",VLOOKUP($F431,部数情報!A:M,13,0),VLOOKUP($F431,部数情報!A:J,10,0)))),"")</f>
        <v>360</v>
      </c>
      <c r="K431" s="187"/>
      <c r="L431" s="205"/>
      <c r="M431" s="206"/>
      <c r="S431">
        <f>エリア一覧!J431-VLOOKUP(エリア一覧!F431,部数情報!A:Q,17,0)</f>
        <v>0</v>
      </c>
      <c r="V431">
        <f t="shared" si="6"/>
        <v>0</v>
      </c>
      <c r="W431">
        <f>IFERROR(VLOOKUP($F431,部数情報!A:J,10,0),0)</f>
        <v>360</v>
      </c>
    </row>
    <row r="432" spans="2:23" hidden="1">
      <c r="B432" s="15">
        <f>部数情報!C51</f>
        <v>50</v>
      </c>
      <c r="C432" s="16">
        <f>部数情報!B51</f>
        <v>3</v>
      </c>
      <c r="D432" s="16" t="str">
        <f>部数情報!E51</f>
        <v>八千代台</v>
      </c>
      <c r="E432" s="16" t="str">
        <f>部数情報!F51</f>
        <v>大和田駅北・南</v>
      </c>
      <c r="F432" s="16" t="str">
        <f>部数情報!A51</f>
        <v>000077</v>
      </c>
      <c r="G432" s="16" t="str">
        <f>部数情報!G51</f>
        <v>大和田B</v>
      </c>
      <c r="H432" s="16" t="str">
        <f>部数情報!H51</f>
        <v>八千代</v>
      </c>
      <c r="I432" s="16" t="str">
        <f>部数情報!I51</f>
        <v>八千代市</v>
      </c>
      <c r="J432" s="189">
        <f>IFERROR(IF($I$7="併配",VLOOKUP($F432,部数情報!A:K,11,0),IF($I$7="併配&amp;選挙",VLOOKUP($F432,部数情報!A:L,12,0),IF($I$7="選挙",VLOOKUP($F432,部数情報!A:M,13,0),VLOOKUP($F432,部数情報!A:J,10,0)))),"")</f>
        <v>380</v>
      </c>
      <c r="K432" s="187"/>
      <c r="L432" s="205"/>
      <c r="M432" s="206"/>
      <c r="S432">
        <f>エリア一覧!J432-VLOOKUP(エリア一覧!F432,部数情報!A:Q,17,0)</f>
        <v>0</v>
      </c>
      <c r="V432">
        <f t="shared" si="6"/>
        <v>0</v>
      </c>
      <c r="W432">
        <f>IFERROR(VLOOKUP($F432,部数情報!A:J,10,0),0)</f>
        <v>380</v>
      </c>
    </row>
    <row r="433" spans="2:23" hidden="1">
      <c r="B433" s="15">
        <f>部数情報!C52</f>
        <v>51</v>
      </c>
      <c r="C433" s="16">
        <f>部数情報!B52</f>
        <v>3</v>
      </c>
      <c r="D433" s="16" t="str">
        <f>部数情報!E52</f>
        <v>八千代台</v>
      </c>
      <c r="E433" s="16" t="str">
        <f>部数情報!F52</f>
        <v>大和田駅北・南</v>
      </c>
      <c r="F433" s="16" t="str">
        <f>部数情報!A52</f>
        <v>000047</v>
      </c>
      <c r="G433" s="16" t="str">
        <f>部数情報!G52</f>
        <v>大和田（市教育会館）</v>
      </c>
      <c r="H433" s="16" t="str">
        <f>部数情報!H52</f>
        <v>八千代</v>
      </c>
      <c r="I433" s="16" t="str">
        <f>部数情報!I52</f>
        <v>八千代市</v>
      </c>
      <c r="J433" s="189">
        <f>IFERROR(IF($I$7="併配",VLOOKUP($F433,部数情報!A:K,11,0),IF($I$7="併配&amp;選挙",VLOOKUP($F433,部数情報!A:L,12,0),IF($I$7="選挙",VLOOKUP($F433,部数情報!A:M,13,0),VLOOKUP($F433,部数情報!A:J,10,0)))),"")</f>
        <v>645</v>
      </c>
      <c r="K433" s="187"/>
      <c r="L433" s="205"/>
      <c r="M433" s="206"/>
      <c r="S433">
        <f>エリア一覧!J433-VLOOKUP(エリア一覧!F433,部数情報!A:Q,17,0)</f>
        <v>0</v>
      </c>
      <c r="V433">
        <f t="shared" si="6"/>
        <v>0</v>
      </c>
      <c r="W433">
        <f>IFERROR(VLOOKUP($F433,部数情報!A:J,10,0),0)</f>
        <v>645</v>
      </c>
    </row>
    <row r="434" spans="2:23" hidden="1">
      <c r="B434" s="15">
        <f>部数情報!C53</f>
        <v>52</v>
      </c>
      <c r="C434" s="16">
        <f>部数情報!B53</f>
        <v>3</v>
      </c>
      <c r="D434" s="16" t="str">
        <f>部数情報!E53</f>
        <v>八千代台</v>
      </c>
      <c r="E434" s="16" t="str">
        <f>部数情報!F53</f>
        <v>大和田駅北・南</v>
      </c>
      <c r="F434" s="16" t="str">
        <f>部数情報!A53</f>
        <v>000048</v>
      </c>
      <c r="G434" s="16" t="str">
        <f>部数情報!G53</f>
        <v>大和田（大和田変電所）</v>
      </c>
      <c r="H434" s="16" t="str">
        <f>部数情報!H53</f>
        <v>八千代</v>
      </c>
      <c r="I434" s="16" t="str">
        <f>部数情報!I53</f>
        <v>八千代市</v>
      </c>
      <c r="J434" s="189">
        <f>IFERROR(IF($I$7="併配",VLOOKUP($F434,部数情報!A:K,11,0),IF($I$7="併配&amp;選挙",VLOOKUP($F434,部数情報!A:L,12,0),IF($I$7="選挙",VLOOKUP($F434,部数情報!A:M,13,0),VLOOKUP($F434,部数情報!A:J,10,0)))),"")</f>
        <v>435</v>
      </c>
      <c r="K434" s="187"/>
      <c r="L434" s="205"/>
      <c r="M434" s="206"/>
      <c r="S434">
        <f>エリア一覧!J434-VLOOKUP(エリア一覧!F434,部数情報!A:Q,17,0)</f>
        <v>0</v>
      </c>
      <c r="V434">
        <f t="shared" si="6"/>
        <v>0</v>
      </c>
      <c r="W434">
        <f>IFERROR(VLOOKUP($F434,部数情報!A:J,10,0),0)</f>
        <v>435</v>
      </c>
    </row>
    <row r="435" spans="2:23" hidden="1">
      <c r="B435" s="15">
        <f>部数情報!C54</f>
        <v>53</v>
      </c>
      <c r="C435" s="16">
        <f>部数情報!B54</f>
        <v>3</v>
      </c>
      <c r="D435" s="16" t="str">
        <f>部数情報!E54</f>
        <v>八千代台</v>
      </c>
      <c r="E435" s="16" t="str">
        <f>部数情報!F54</f>
        <v>大和田駅北・南</v>
      </c>
      <c r="F435" s="16" t="str">
        <f>部数情報!A54</f>
        <v>000049</v>
      </c>
      <c r="G435" s="16" t="str">
        <f>部数情報!G54</f>
        <v>大和田（大和田駅南）</v>
      </c>
      <c r="H435" s="16" t="str">
        <f>部数情報!H54</f>
        <v>八千代</v>
      </c>
      <c r="I435" s="16" t="str">
        <f>部数情報!I54</f>
        <v>八千代市</v>
      </c>
      <c r="J435" s="189">
        <f>IFERROR(IF($I$7="併配",VLOOKUP($F435,部数情報!A:K,11,0),IF($I$7="併配&amp;選挙",VLOOKUP($F435,部数情報!A:L,12,0),IF($I$7="選挙",VLOOKUP($F435,部数情報!A:M,13,0),VLOOKUP($F435,部数情報!A:J,10,0)))),"")</f>
        <v>520</v>
      </c>
      <c r="K435" s="187"/>
      <c r="L435" s="205"/>
      <c r="M435" s="206"/>
      <c r="S435">
        <f>エリア一覧!J435-VLOOKUP(エリア一覧!F435,部数情報!A:Q,17,0)</f>
        <v>0</v>
      </c>
      <c r="V435">
        <f t="shared" si="6"/>
        <v>0</v>
      </c>
      <c r="W435">
        <f>IFERROR(VLOOKUP($F435,部数情報!A:J,10,0),0)</f>
        <v>520</v>
      </c>
    </row>
    <row r="436" spans="2:23" hidden="1">
      <c r="B436" s="15">
        <f>部数情報!C55</f>
        <v>54</v>
      </c>
      <c r="C436" s="16">
        <f>部数情報!B55</f>
        <v>3</v>
      </c>
      <c r="D436" s="16" t="str">
        <f>部数情報!E55</f>
        <v>八千代台</v>
      </c>
      <c r="E436" s="16" t="str">
        <f>部数情報!F55</f>
        <v>大和田駅北・南</v>
      </c>
      <c r="F436" s="16" t="str">
        <f>部数情報!A55</f>
        <v>000050</v>
      </c>
      <c r="G436" s="16" t="str">
        <f>部数情報!G55</f>
        <v>横戸町</v>
      </c>
      <c r="H436" s="16" t="str">
        <f>部数情報!H55</f>
        <v>八千代</v>
      </c>
      <c r="I436" s="16" t="str">
        <f>部数情報!I55</f>
        <v>花見川区・八千代市</v>
      </c>
      <c r="J436" s="189">
        <f>IFERROR(IF($I$7="併配",VLOOKUP($F436,部数情報!A:K,11,0),IF($I$7="併配&amp;選挙",VLOOKUP($F436,部数情報!A:L,12,0),IF($I$7="選挙",VLOOKUP($F436,部数情報!A:M,13,0),VLOOKUP($F436,部数情報!A:J,10,0)))),"")</f>
        <v>705</v>
      </c>
      <c r="K436" s="187"/>
      <c r="L436" s="205"/>
      <c r="M436" s="206"/>
      <c r="S436">
        <f>エリア一覧!J436-VLOOKUP(エリア一覧!F436,部数情報!A:Q,17,0)</f>
        <v>0</v>
      </c>
      <c r="V436">
        <f t="shared" si="6"/>
        <v>0</v>
      </c>
      <c r="W436">
        <f>IFERROR(VLOOKUP($F436,部数情報!A:J,10,0),0)</f>
        <v>705</v>
      </c>
    </row>
    <row r="437" spans="2:23" hidden="1">
      <c r="B437" s="15">
        <f>部数情報!C56</f>
        <v>55</v>
      </c>
      <c r="C437" s="16">
        <f>部数情報!B56</f>
        <v>3</v>
      </c>
      <c r="D437" s="16" t="str">
        <f>部数情報!E56</f>
        <v>八千代台</v>
      </c>
      <c r="E437" s="16" t="str">
        <f>部数情報!F56</f>
        <v>大和田駅北・南</v>
      </c>
      <c r="F437" s="16" t="str">
        <f>部数情報!A56</f>
        <v>000051</v>
      </c>
      <c r="G437" s="16" t="str">
        <f>部数情報!G56</f>
        <v>横戸町弁天橋</v>
      </c>
      <c r="H437" s="16" t="str">
        <f>部数情報!H56</f>
        <v>八千代</v>
      </c>
      <c r="I437" s="16" t="str">
        <f>部数情報!I56</f>
        <v>花見川区</v>
      </c>
      <c r="J437" s="189">
        <f>IFERROR(IF($I$7="併配",VLOOKUP($F437,部数情報!A:K,11,0),IF($I$7="併配&amp;選挙",VLOOKUP($F437,部数情報!A:L,12,0),IF($I$7="選挙",VLOOKUP($F437,部数情報!A:M,13,0),VLOOKUP($F437,部数情報!A:J,10,0)))),"")</f>
        <v>570</v>
      </c>
      <c r="K437" s="187"/>
      <c r="L437" s="205"/>
      <c r="M437" s="206"/>
      <c r="S437">
        <f>エリア一覧!J437-VLOOKUP(エリア一覧!F437,部数情報!A:Q,17,0)</f>
        <v>0</v>
      </c>
      <c r="V437">
        <f t="shared" si="6"/>
        <v>0</v>
      </c>
      <c r="W437">
        <f>IFERROR(VLOOKUP($F437,部数情報!A:J,10,0),0)</f>
        <v>570</v>
      </c>
    </row>
    <row r="438" spans="2:23" hidden="1">
      <c r="B438" s="15">
        <f>部数情報!C57</f>
        <v>56</v>
      </c>
      <c r="C438" s="16">
        <f>部数情報!B57</f>
        <v>3</v>
      </c>
      <c r="D438" s="16" t="str">
        <f>部数情報!E57</f>
        <v>八千代台</v>
      </c>
      <c r="E438" s="16" t="str">
        <f>部数情報!F57</f>
        <v>作新台・長作町</v>
      </c>
      <c r="F438" s="16" t="str">
        <f>部数情報!A57</f>
        <v>000052</v>
      </c>
      <c r="G438" s="16" t="str">
        <f>部数情報!G57</f>
        <v>作新台1</v>
      </c>
      <c r="H438" s="16" t="str">
        <f>部数情報!H57</f>
        <v>八千代</v>
      </c>
      <c r="I438" s="16" t="str">
        <f>部数情報!I57</f>
        <v>花見川区・八千代市</v>
      </c>
      <c r="J438" s="189">
        <f>IFERROR(IF($I$7="併配",VLOOKUP($F438,部数情報!A:K,11,0),IF($I$7="併配&amp;選挙",VLOOKUP($F438,部数情報!A:L,12,0),IF($I$7="選挙",VLOOKUP($F438,部数情報!A:M,13,0),VLOOKUP($F438,部数情報!A:J,10,0)))),"")</f>
        <v>655</v>
      </c>
      <c r="K438" s="187"/>
      <c r="L438" s="205"/>
      <c r="M438" s="206"/>
      <c r="S438">
        <f>エリア一覧!J438-VLOOKUP(エリア一覧!F438,部数情報!A:Q,17,0)</f>
        <v>0</v>
      </c>
      <c r="V438">
        <f t="shared" si="6"/>
        <v>0</v>
      </c>
      <c r="W438">
        <f>IFERROR(VLOOKUP($F438,部数情報!A:J,10,0),0)</f>
        <v>655</v>
      </c>
    </row>
    <row r="439" spans="2:23" hidden="1">
      <c r="B439" s="15">
        <f>部数情報!C58</f>
        <v>57</v>
      </c>
      <c r="C439" s="16">
        <f>部数情報!B58</f>
        <v>3</v>
      </c>
      <c r="D439" s="16" t="str">
        <f>部数情報!E58</f>
        <v>八千代台</v>
      </c>
      <c r="E439" s="16" t="str">
        <f>部数情報!F58</f>
        <v>作新台・長作町</v>
      </c>
      <c r="F439" s="16" t="str">
        <f>部数情報!A58</f>
        <v>000053</v>
      </c>
      <c r="G439" s="16" t="str">
        <f>部数情報!G58</f>
        <v>作新台2</v>
      </c>
      <c r="H439" s="16" t="str">
        <f>部数情報!H58</f>
        <v>八千代</v>
      </c>
      <c r="I439" s="16" t="str">
        <f>部数情報!I58</f>
        <v>花見川区・八千代市</v>
      </c>
      <c r="J439" s="189">
        <f>IFERROR(IF($I$7="併配",VLOOKUP($F439,部数情報!A:K,11,0),IF($I$7="併配&amp;選挙",VLOOKUP($F439,部数情報!A:L,12,0),IF($I$7="選挙",VLOOKUP($F439,部数情報!A:M,13,0),VLOOKUP($F439,部数情報!A:J,10,0)))),"")</f>
        <v>590</v>
      </c>
      <c r="K439" s="187"/>
      <c r="L439" s="205"/>
      <c r="M439" s="206"/>
      <c r="S439">
        <f>エリア一覧!J439-VLOOKUP(エリア一覧!F439,部数情報!A:Q,17,0)</f>
        <v>0</v>
      </c>
      <c r="V439">
        <f t="shared" si="6"/>
        <v>0</v>
      </c>
      <c r="W439">
        <f>IFERROR(VLOOKUP($F439,部数情報!A:J,10,0),0)</f>
        <v>590</v>
      </c>
    </row>
    <row r="440" spans="2:23" hidden="1">
      <c r="B440" s="15">
        <f>部数情報!C59</f>
        <v>58</v>
      </c>
      <c r="C440" s="16">
        <f>部数情報!B59</f>
        <v>3</v>
      </c>
      <c r="D440" s="16" t="str">
        <f>部数情報!E59</f>
        <v>八千代台</v>
      </c>
      <c r="E440" s="16" t="str">
        <f>部数情報!F59</f>
        <v>作新台・長作町</v>
      </c>
      <c r="F440" s="16" t="str">
        <f>部数情報!A59</f>
        <v>000054</v>
      </c>
      <c r="G440" s="16" t="str">
        <f>部数情報!G59</f>
        <v>作新台3</v>
      </c>
      <c r="H440" s="16" t="str">
        <f>部数情報!H59</f>
        <v>八千代</v>
      </c>
      <c r="I440" s="16" t="str">
        <f>部数情報!I59</f>
        <v>花見川区・八千代市</v>
      </c>
      <c r="J440" s="189">
        <f>IFERROR(IF($I$7="併配",VLOOKUP($F440,部数情報!A:K,11,0),IF($I$7="併配&amp;選挙",VLOOKUP($F440,部数情報!A:L,12,0),IF($I$7="選挙",VLOOKUP($F440,部数情報!A:M,13,0),VLOOKUP($F440,部数情報!A:J,10,0)))),"")</f>
        <v>540</v>
      </c>
      <c r="K440" s="187"/>
      <c r="L440" s="205"/>
      <c r="M440" s="206"/>
      <c r="S440">
        <f>エリア一覧!J440-VLOOKUP(エリア一覧!F440,部数情報!A:Q,17,0)</f>
        <v>0</v>
      </c>
      <c r="V440">
        <f t="shared" si="6"/>
        <v>0</v>
      </c>
      <c r="W440">
        <f>IFERROR(VLOOKUP($F440,部数情報!A:J,10,0),0)</f>
        <v>540</v>
      </c>
    </row>
    <row r="441" spans="2:23" hidden="1">
      <c r="B441" s="15">
        <f>部数情報!C60</f>
        <v>59</v>
      </c>
      <c r="C441" s="16">
        <f>部数情報!B60</f>
        <v>3</v>
      </c>
      <c r="D441" s="16" t="str">
        <f>部数情報!E60</f>
        <v>八千代台</v>
      </c>
      <c r="E441" s="16" t="str">
        <f>部数情報!F60</f>
        <v>作新台・長作町</v>
      </c>
      <c r="F441" s="16" t="str">
        <f>部数情報!A60</f>
        <v>000055</v>
      </c>
      <c r="G441" s="16" t="str">
        <f>部数情報!G60</f>
        <v>作新台4</v>
      </c>
      <c r="H441" s="16" t="str">
        <f>部数情報!H60</f>
        <v>八千代</v>
      </c>
      <c r="I441" s="16" t="str">
        <f>部数情報!I60</f>
        <v>花見川区</v>
      </c>
      <c r="J441" s="189">
        <f>IFERROR(IF($I$7="併配",VLOOKUP($F441,部数情報!A:K,11,0),IF($I$7="併配&amp;選挙",VLOOKUP($F441,部数情報!A:L,12,0),IF($I$7="選挙",VLOOKUP($F441,部数情報!A:M,13,0),VLOOKUP($F441,部数情報!A:J,10,0)))),"")</f>
        <v>420</v>
      </c>
      <c r="K441" s="187"/>
      <c r="L441" s="205"/>
      <c r="M441" s="206"/>
      <c r="S441">
        <f>エリア一覧!J441-VLOOKUP(エリア一覧!F441,部数情報!A:Q,17,0)</f>
        <v>0</v>
      </c>
      <c r="V441">
        <f t="shared" si="6"/>
        <v>0</v>
      </c>
      <c r="W441">
        <f>IFERROR(VLOOKUP($F441,部数情報!A:J,10,0),0)</f>
        <v>420</v>
      </c>
    </row>
    <row r="442" spans="2:23" hidden="1">
      <c r="B442" s="15">
        <f>部数情報!C61</f>
        <v>60</v>
      </c>
      <c r="C442" s="16">
        <f>部数情報!B61</f>
        <v>3</v>
      </c>
      <c r="D442" s="16" t="str">
        <f>部数情報!E61</f>
        <v>八千代台</v>
      </c>
      <c r="E442" s="16" t="str">
        <f>部数情報!F61</f>
        <v>作新台・長作町</v>
      </c>
      <c r="F442" s="16" t="str">
        <f>部数情報!A61</f>
        <v>000056</v>
      </c>
      <c r="G442" s="16" t="str">
        <f>部数情報!G61</f>
        <v>作新台5・7</v>
      </c>
      <c r="H442" s="16" t="str">
        <f>部数情報!H61</f>
        <v>八千代</v>
      </c>
      <c r="I442" s="16" t="str">
        <f>部数情報!I61</f>
        <v>花見川区</v>
      </c>
      <c r="J442" s="189">
        <f>IFERROR(IF($I$7="併配",VLOOKUP($F442,部数情報!A:K,11,0),IF($I$7="併配&amp;選挙",VLOOKUP($F442,部数情報!A:L,12,0),IF($I$7="選挙",VLOOKUP($F442,部数情報!A:M,13,0),VLOOKUP($F442,部数情報!A:J,10,0)))),"")</f>
        <v>670</v>
      </c>
      <c r="K442" s="187"/>
      <c r="L442" s="205"/>
      <c r="M442" s="206"/>
      <c r="S442">
        <f>エリア一覧!J442-VLOOKUP(エリア一覧!F442,部数情報!A:Q,17,0)</f>
        <v>0</v>
      </c>
      <c r="V442">
        <f t="shared" si="6"/>
        <v>0</v>
      </c>
      <c r="W442">
        <f>IFERROR(VLOOKUP($F442,部数情報!A:J,10,0),0)</f>
        <v>670</v>
      </c>
    </row>
    <row r="443" spans="2:23" hidden="1">
      <c r="B443" s="15">
        <f>部数情報!C62</f>
        <v>61</v>
      </c>
      <c r="C443" s="16">
        <f>部数情報!B62</f>
        <v>3</v>
      </c>
      <c r="D443" s="16" t="str">
        <f>部数情報!E62</f>
        <v>八千代台</v>
      </c>
      <c r="E443" s="16" t="str">
        <f>部数情報!F62</f>
        <v>作新台・長作町</v>
      </c>
      <c r="F443" s="16" t="str">
        <f>部数情報!A62</f>
        <v>000057</v>
      </c>
      <c r="G443" s="16" t="str">
        <f>部数情報!G62</f>
        <v>作新台6・8（ライオン・サンハイツ）</v>
      </c>
      <c r="H443" s="16" t="str">
        <f>部数情報!H62</f>
        <v>八千代</v>
      </c>
      <c r="I443" s="16" t="str">
        <f>部数情報!I62</f>
        <v>花見川区</v>
      </c>
      <c r="J443" s="189">
        <f>IFERROR(IF($I$7="併配",VLOOKUP($F443,部数情報!A:K,11,0),IF($I$7="併配&amp;選挙",VLOOKUP($F443,部数情報!A:L,12,0),IF($I$7="選挙",VLOOKUP($F443,部数情報!A:M,13,0),VLOOKUP($F443,部数情報!A:J,10,0)))),"")</f>
        <v>565</v>
      </c>
      <c r="K443" s="187"/>
      <c r="L443" s="205"/>
      <c r="M443" s="206"/>
      <c r="S443">
        <f>エリア一覧!J443-VLOOKUP(エリア一覧!F443,部数情報!A:Q,17,0)</f>
        <v>0</v>
      </c>
      <c r="V443">
        <f t="shared" si="6"/>
        <v>0</v>
      </c>
      <c r="W443">
        <f>IFERROR(VLOOKUP($F443,部数情報!A:J,10,0),0)</f>
        <v>565</v>
      </c>
    </row>
    <row r="444" spans="2:23" hidden="1">
      <c r="B444" s="15">
        <f>部数情報!C63</f>
        <v>62</v>
      </c>
      <c r="C444" s="16">
        <f>部数情報!B63</f>
        <v>3</v>
      </c>
      <c r="D444" s="16" t="str">
        <f>部数情報!E63</f>
        <v>八千代台</v>
      </c>
      <c r="E444" s="16" t="str">
        <f>部数情報!F63</f>
        <v>作新台・長作町</v>
      </c>
      <c r="F444" s="16" t="str">
        <f>部数情報!A63</f>
        <v>000058</v>
      </c>
      <c r="G444" s="16" t="str">
        <f>部数情報!G63</f>
        <v>作新台８</v>
      </c>
      <c r="H444" s="16" t="str">
        <f>部数情報!H63</f>
        <v>八千代</v>
      </c>
      <c r="I444" s="16" t="str">
        <f>部数情報!I63</f>
        <v>花見川区</v>
      </c>
      <c r="J444" s="189">
        <f>IFERROR(IF($I$7="併配",VLOOKUP($F444,部数情報!A:K,11,0),IF($I$7="併配&amp;選挙",VLOOKUP($F444,部数情報!A:L,12,0),IF($I$7="選挙",VLOOKUP($F444,部数情報!A:M,13,0),VLOOKUP($F444,部数情報!A:J,10,0)))),"")</f>
        <v>525</v>
      </c>
      <c r="K444" s="187"/>
      <c r="L444" s="205"/>
      <c r="M444" s="206"/>
      <c r="S444">
        <f>エリア一覧!J444-VLOOKUP(エリア一覧!F444,部数情報!A:Q,17,0)</f>
        <v>0</v>
      </c>
      <c r="V444">
        <f t="shared" si="6"/>
        <v>0</v>
      </c>
      <c r="W444">
        <f>IFERROR(VLOOKUP($F444,部数情報!A:J,10,0),0)</f>
        <v>525</v>
      </c>
    </row>
    <row r="445" spans="2:23" hidden="1">
      <c r="B445" s="15">
        <f>部数情報!C64</f>
        <v>63</v>
      </c>
      <c r="C445" s="16">
        <f>部数情報!B64</f>
        <v>3</v>
      </c>
      <c r="D445" s="16" t="str">
        <f>部数情報!E64</f>
        <v>八千代台</v>
      </c>
      <c r="E445" s="16" t="str">
        <f>部数情報!F64</f>
        <v>作新台・長作町</v>
      </c>
      <c r="F445" s="16" t="str">
        <f>部数情報!A64</f>
        <v>000075</v>
      </c>
      <c r="G445" s="16" t="str">
        <f>部数情報!G64</f>
        <v>長作台２</v>
      </c>
      <c r="H445" s="16" t="str">
        <f>部数情報!H64</f>
        <v>八千代</v>
      </c>
      <c r="I445" s="16" t="str">
        <f>部数情報!I64</f>
        <v>花見川区</v>
      </c>
      <c r="J445" s="189">
        <f>IFERROR(IF($I$7="併配",VLOOKUP($F445,部数情報!A:K,11,0),IF($I$7="併配&amp;選挙",VLOOKUP($F445,部数情報!A:L,12,0),IF($I$7="選挙",VLOOKUP($F445,部数情報!A:M,13,0),VLOOKUP($F445,部数情報!A:J,10,0)))),"")</f>
        <v>385</v>
      </c>
      <c r="K445" s="187"/>
      <c r="L445" s="205"/>
      <c r="M445" s="206"/>
      <c r="S445">
        <f>エリア一覧!J445-VLOOKUP(エリア一覧!F445,部数情報!A:Q,17,0)</f>
        <v>0</v>
      </c>
      <c r="V445">
        <f t="shared" si="6"/>
        <v>0</v>
      </c>
      <c r="W445">
        <f>IFERROR(VLOOKUP($F445,部数情報!A:J,10,0),0)</f>
        <v>385</v>
      </c>
    </row>
    <row r="446" spans="2:23" hidden="1">
      <c r="B446" s="15">
        <f>部数情報!C65</f>
        <v>64</v>
      </c>
      <c r="C446" s="16">
        <f>部数情報!B65</f>
        <v>3</v>
      </c>
      <c r="D446" s="16" t="str">
        <f>部数情報!E65</f>
        <v>八千代台</v>
      </c>
      <c r="E446" s="16" t="str">
        <f>部数情報!F65</f>
        <v>作新台・長作町</v>
      </c>
      <c r="F446" s="16" t="str">
        <f>部数情報!A65</f>
        <v>000059</v>
      </c>
      <c r="G446" s="16" t="str">
        <f>部数情報!G65</f>
        <v>作新台6</v>
      </c>
      <c r="H446" s="16" t="str">
        <f>部数情報!H65</f>
        <v>八千代</v>
      </c>
      <c r="I446" s="16" t="str">
        <f>部数情報!I65</f>
        <v>花見川区</v>
      </c>
      <c r="J446" s="189">
        <f>IFERROR(IF($I$7="併配",VLOOKUP($F446,部数情報!A:K,11,0),IF($I$7="併配&amp;選挙",VLOOKUP($F446,部数情報!A:L,12,0),IF($I$7="選挙",VLOOKUP($F446,部数情報!A:M,13,0),VLOOKUP($F446,部数情報!A:J,10,0)))),"")</f>
        <v>425</v>
      </c>
      <c r="K446" s="187"/>
      <c r="L446" s="205"/>
      <c r="M446" s="206"/>
      <c r="S446">
        <f>エリア一覧!J446-VLOOKUP(エリア一覧!F446,部数情報!A:Q,17,0)</f>
        <v>0</v>
      </c>
      <c r="V446">
        <f t="shared" si="6"/>
        <v>0</v>
      </c>
      <c r="W446">
        <f>IFERROR(VLOOKUP($F446,部数情報!A:J,10,0),0)</f>
        <v>425</v>
      </c>
    </row>
    <row r="447" spans="2:23" hidden="1">
      <c r="B447" s="15">
        <f>部数情報!C66</f>
        <v>65</v>
      </c>
      <c r="C447" s="16">
        <f>部数情報!B66</f>
        <v>3</v>
      </c>
      <c r="D447" s="16" t="str">
        <f>部数情報!E66</f>
        <v>八千代台</v>
      </c>
      <c r="E447" s="16" t="str">
        <f>部数情報!F66</f>
        <v>作新台・長作町</v>
      </c>
      <c r="F447" s="16" t="str">
        <f>部数情報!A66</f>
        <v>000060</v>
      </c>
      <c r="G447" s="16" t="str">
        <f>部数情報!G66</f>
        <v>長作町（バスターミナル）</v>
      </c>
      <c r="H447" s="16" t="str">
        <f>部数情報!H66</f>
        <v>八千代</v>
      </c>
      <c r="I447" s="16" t="str">
        <f>部数情報!I66</f>
        <v>花見川区</v>
      </c>
      <c r="J447" s="189">
        <f>IFERROR(IF($I$7="併配",VLOOKUP($F447,部数情報!A:K,11,0),IF($I$7="併配&amp;選挙",VLOOKUP($F447,部数情報!A:L,12,0),IF($I$7="選挙",VLOOKUP($F447,部数情報!A:M,13,0),VLOOKUP($F447,部数情報!A:J,10,0)))),"")</f>
        <v>480</v>
      </c>
      <c r="K447" s="187"/>
      <c r="L447" s="205"/>
      <c r="M447" s="206"/>
      <c r="S447">
        <f>エリア一覧!J447-VLOOKUP(エリア一覧!F447,部数情報!A:Q,17,0)</f>
        <v>0</v>
      </c>
      <c r="V447">
        <f t="shared" si="6"/>
        <v>0</v>
      </c>
      <c r="W447">
        <f>IFERROR(VLOOKUP($F447,部数情報!A:J,10,0),0)</f>
        <v>480</v>
      </c>
    </row>
    <row r="448" spans="2:23" hidden="1">
      <c r="B448" s="15">
        <f>部数情報!C67</f>
        <v>66</v>
      </c>
      <c r="C448" s="16">
        <f>部数情報!B67</f>
        <v>3</v>
      </c>
      <c r="D448" s="16" t="str">
        <f>部数情報!E67</f>
        <v>八千代台</v>
      </c>
      <c r="E448" s="16" t="str">
        <f>部数情報!F67</f>
        <v>こてはし台・千種町</v>
      </c>
      <c r="F448" s="16" t="str">
        <f>部数情報!A67</f>
        <v>000061</v>
      </c>
      <c r="G448" s="16" t="str">
        <f>部数情報!G67</f>
        <v>こてはし台１・２</v>
      </c>
      <c r="H448" s="16" t="str">
        <f>部数情報!H67</f>
        <v>八千代</v>
      </c>
      <c r="I448" s="16" t="str">
        <f>部数情報!I67</f>
        <v>花見川区</v>
      </c>
      <c r="J448" s="189">
        <f>IFERROR(IF($I$7="併配",VLOOKUP($F448,部数情報!A:K,11,0),IF($I$7="併配&amp;選挙",VLOOKUP($F448,部数情報!A:L,12,0),IF($I$7="選挙",VLOOKUP($F448,部数情報!A:M,13,0),VLOOKUP($F448,部数情報!A:J,10,0)))),"")</f>
        <v>560</v>
      </c>
      <c r="K448" s="187"/>
      <c r="L448" s="205"/>
      <c r="M448" s="206"/>
      <c r="S448">
        <f>エリア一覧!J448-VLOOKUP(エリア一覧!F448,部数情報!A:Q,17,0)</f>
        <v>0</v>
      </c>
      <c r="V448">
        <f t="shared" si="6"/>
        <v>0</v>
      </c>
      <c r="W448">
        <f>IFERROR(VLOOKUP($F448,部数情報!A:J,10,0),0)</f>
        <v>560</v>
      </c>
    </row>
    <row r="449" spans="2:23" hidden="1">
      <c r="B449" s="15">
        <f>部数情報!C68</f>
        <v>67</v>
      </c>
      <c r="C449" s="16">
        <f>部数情報!B68</f>
        <v>3</v>
      </c>
      <c r="D449" s="16" t="str">
        <f>部数情報!E68</f>
        <v>八千代台</v>
      </c>
      <c r="E449" s="16" t="str">
        <f>部数情報!F68</f>
        <v>こてはし台・千種町</v>
      </c>
      <c r="F449" s="16" t="str">
        <f>部数情報!A68</f>
        <v>000062</v>
      </c>
      <c r="G449" s="16" t="str">
        <f>部数情報!G68</f>
        <v>こてはし台３</v>
      </c>
      <c r="H449" s="16" t="str">
        <f>部数情報!H68</f>
        <v>八千代</v>
      </c>
      <c r="I449" s="16" t="str">
        <f>部数情報!I68</f>
        <v>花見川区</v>
      </c>
      <c r="J449" s="189">
        <f>IFERROR(IF($I$7="併配",VLOOKUP($F449,部数情報!A:K,11,0),IF($I$7="併配&amp;選挙",VLOOKUP($F449,部数情報!A:L,12,0),IF($I$7="選挙",VLOOKUP($F449,部数情報!A:M,13,0),VLOOKUP($F449,部数情報!A:J,10,0)))),"")</f>
        <v>515</v>
      </c>
      <c r="K449" s="187"/>
      <c r="L449" s="205"/>
      <c r="M449" s="206"/>
      <c r="S449">
        <f>エリア一覧!J449-VLOOKUP(エリア一覧!F449,部数情報!A:Q,17,0)</f>
        <v>0</v>
      </c>
      <c r="V449">
        <f t="shared" si="6"/>
        <v>0</v>
      </c>
      <c r="W449">
        <f>IFERROR(VLOOKUP($F449,部数情報!A:J,10,0),0)</f>
        <v>515</v>
      </c>
    </row>
    <row r="450" spans="2:23" hidden="1">
      <c r="B450" s="15">
        <f>部数情報!C69</f>
        <v>68</v>
      </c>
      <c r="C450" s="16">
        <f>部数情報!B69</f>
        <v>3</v>
      </c>
      <c r="D450" s="16" t="str">
        <f>部数情報!E69</f>
        <v>八千代台</v>
      </c>
      <c r="E450" s="16" t="str">
        <f>部数情報!F69</f>
        <v>こてはし台・千種町</v>
      </c>
      <c r="F450" s="16" t="str">
        <f>部数情報!A69</f>
        <v>000063</v>
      </c>
      <c r="G450" s="16" t="str">
        <f>部数情報!G69</f>
        <v>こてはし台４</v>
      </c>
      <c r="H450" s="16" t="str">
        <f>部数情報!H69</f>
        <v>八千代</v>
      </c>
      <c r="I450" s="16" t="str">
        <f>部数情報!I69</f>
        <v>花見川区</v>
      </c>
      <c r="J450" s="189">
        <f>IFERROR(IF($I$7="併配",VLOOKUP($F450,部数情報!A:K,11,0),IF($I$7="併配&amp;選挙",VLOOKUP($F450,部数情報!A:L,12,0),IF($I$7="選挙",VLOOKUP($F450,部数情報!A:M,13,0),VLOOKUP($F450,部数情報!A:J,10,0)))),"")</f>
        <v>460</v>
      </c>
      <c r="K450" s="187"/>
      <c r="L450" s="205"/>
      <c r="M450" s="206"/>
      <c r="S450">
        <f>エリア一覧!J450-VLOOKUP(エリア一覧!F450,部数情報!A:Q,17,0)</f>
        <v>0</v>
      </c>
      <c r="V450">
        <f t="shared" si="6"/>
        <v>0</v>
      </c>
      <c r="W450">
        <f>IFERROR(VLOOKUP($F450,部数情報!A:J,10,0),0)</f>
        <v>460</v>
      </c>
    </row>
    <row r="451" spans="2:23" hidden="1">
      <c r="B451" s="15">
        <f>部数情報!C70</f>
        <v>69</v>
      </c>
      <c r="C451" s="16">
        <f>部数情報!B70</f>
        <v>3</v>
      </c>
      <c r="D451" s="16" t="str">
        <f>部数情報!E70</f>
        <v>八千代台</v>
      </c>
      <c r="E451" s="16" t="str">
        <f>部数情報!F70</f>
        <v>こてはし台・千種町</v>
      </c>
      <c r="F451" s="16" t="str">
        <f>部数情報!A70</f>
        <v>000064</v>
      </c>
      <c r="G451" s="16" t="str">
        <f>部数情報!G70</f>
        <v>こてはし台５</v>
      </c>
      <c r="H451" s="16" t="str">
        <f>部数情報!H70</f>
        <v>八千代</v>
      </c>
      <c r="I451" s="16" t="str">
        <f>部数情報!I70</f>
        <v>花見川区</v>
      </c>
      <c r="J451" s="189">
        <f>IFERROR(IF($I$7="併配",VLOOKUP($F451,部数情報!A:K,11,0),IF($I$7="併配&amp;選挙",VLOOKUP($F451,部数情報!A:L,12,0),IF($I$7="選挙",VLOOKUP($F451,部数情報!A:M,13,0),VLOOKUP($F451,部数情報!A:J,10,0)))),"")</f>
        <v>440</v>
      </c>
      <c r="K451" s="187"/>
      <c r="L451" s="205"/>
      <c r="M451" s="206"/>
      <c r="S451">
        <f>エリア一覧!J451-VLOOKUP(エリア一覧!F451,部数情報!A:Q,17,0)</f>
        <v>0</v>
      </c>
      <c r="V451">
        <f t="shared" si="6"/>
        <v>0</v>
      </c>
      <c r="W451">
        <f>IFERROR(VLOOKUP($F451,部数情報!A:J,10,0),0)</f>
        <v>440</v>
      </c>
    </row>
    <row r="452" spans="2:23" hidden="1">
      <c r="B452" s="15">
        <f>部数情報!C71</f>
        <v>70</v>
      </c>
      <c r="C452" s="16">
        <f>部数情報!B71</f>
        <v>3</v>
      </c>
      <c r="D452" s="16" t="str">
        <f>部数情報!E71</f>
        <v>八千代台</v>
      </c>
      <c r="E452" s="16" t="str">
        <f>部数情報!F71</f>
        <v>こてはし台・千種町</v>
      </c>
      <c r="F452" s="16" t="str">
        <f>部数情報!A71</f>
        <v>000065</v>
      </c>
      <c r="G452" s="16" t="str">
        <f>部数情報!G71</f>
        <v>こてはし台６</v>
      </c>
      <c r="H452" s="16" t="str">
        <f>部数情報!H71</f>
        <v>八千代</v>
      </c>
      <c r="I452" s="16" t="str">
        <f>部数情報!I71</f>
        <v>花見川区</v>
      </c>
      <c r="J452" s="189">
        <f>IFERROR(IF($I$7="併配",VLOOKUP($F452,部数情報!A:K,11,0),IF($I$7="併配&amp;選挙",VLOOKUP($F452,部数情報!A:L,12,0),IF($I$7="選挙",VLOOKUP($F452,部数情報!A:M,13,0),VLOOKUP($F452,部数情報!A:J,10,0)))),"")</f>
        <v>660</v>
      </c>
      <c r="K452" s="187"/>
      <c r="L452" s="205"/>
      <c r="M452" s="206"/>
      <c r="S452">
        <f>エリア一覧!J452-VLOOKUP(エリア一覧!F452,部数情報!A:Q,17,0)</f>
        <v>0</v>
      </c>
      <c r="V452">
        <f t="shared" si="6"/>
        <v>0</v>
      </c>
      <c r="W452">
        <f>IFERROR(VLOOKUP($F452,部数情報!A:J,10,0),0)</f>
        <v>660</v>
      </c>
    </row>
    <row r="453" spans="2:23" hidden="1">
      <c r="B453" s="15">
        <f>部数情報!C72</f>
        <v>71</v>
      </c>
      <c r="C453" s="16">
        <f>部数情報!B72</f>
        <v>3</v>
      </c>
      <c r="D453" s="16" t="str">
        <f>部数情報!E72</f>
        <v>八千代台</v>
      </c>
      <c r="E453" s="16" t="str">
        <f>部数情報!F72</f>
        <v>こてはし台・千種町</v>
      </c>
      <c r="F453" s="16" t="str">
        <f>部数情報!A72</f>
        <v>000067</v>
      </c>
      <c r="G453" s="16" t="str">
        <f>部数情報!G72</f>
        <v>横戸台</v>
      </c>
      <c r="H453" s="16" t="str">
        <f>部数情報!H72</f>
        <v>八千代</v>
      </c>
      <c r="I453" s="16" t="str">
        <f>部数情報!I72</f>
        <v>花見川区</v>
      </c>
      <c r="J453" s="189">
        <f>IFERROR(IF($I$7="併配",VLOOKUP($F453,部数情報!A:K,11,0),IF($I$7="併配&amp;選挙",VLOOKUP($F453,部数情報!A:L,12,0),IF($I$7="選挙",VLOOKUP($F453,部数情報!A:M,13,0),VLOOKUP($F453,部数情報!A:J,10,0)))),"")</f>
        <v>540</v>
      </c>
      <c r="K453" s="187"/>
      <c r="L453" s="205"/>
      <c r="M453" s="206"/>
      <c r="S453">
        <f>エリア一覧!J453-VLOOKUP(エリア一覧!F453,部数情報!A:Q,17,0)</f>
        <v>0</v>
      </c>
      <c r="V453">
        <f t="shared" si="6"/>
        <v>0</v>
      </c>
      <c r="W453">
        <f>IFERROR(VLOOKUP($F453,部数情報!A:J,10,0),0)</f>
        <v>540</v>
      </c>
    </row>
    <row r="454" spans="2:23" hidden="1">
      <c r="B454" s="15">
        <f>部数情報!C73</f>
        <v>72</v>
      </c>
      <c r="C454" s="16">
        <f>部数情報!B73</f>
        <v>3</v>
      </c>
      <c r="D454" s="16" t="str">
        <f>部数情報!E73</f>
        <v>八千代台</v>
      </c>
      <c r="E454" s="16" t="str">
        <f>部数情報!F73</f>
        <v>こてはし台・千種町</v>
      </c>
      <c r="F454" s="16" t="str">
        <f>部数情報!A73</f>
        <v>000068</v>
      </c>
      <c r="G454" s="16" t="str">
        <f>部数情報!G73</f>
        <v>三角町</v>
      </c>
      <c r="H454" s="16" t="str">
        <f>部数情報!H73</f>
        <v>八千代</v>
      </c>
      <c r="I454" s="16" t="str">
        <f>部数情報!I73</f>
        <v>花見川区</v>
      </c>
      <c r="J454" s="189">
        <f>IFERROR(IF($I$7="併配",VLOOKUP($F454,部数情報!A:K,11,0),IF($I$7="併配&amp;選挙",VLOOKUP($F454,部数情報!A:L,12,0),IF($I$7="選挙",VLOOKUP($F454,部数情報!A:M,13,0),VLOOKUP($F454,部数情報!A:J,10,0)))),"")</f>
        <v>440</v>
      </c>
      <c r="K454" s="187"/>
      <c r="L454" s="205"/>
      <c r="M454" s="206"/>
      <c r="S454">
        <f>エリア一覧!J454-VLOOKUP(エリア一覧!F454,部数情報!A:Q,17,0)</f>
        <v>0</v>
      </c>
      <c r="V454">
        <f t="shared" si="6"/>
        <v>0</v>
      </c>
      <c r="W454">
        <f>IFERROR(VLOOKUP($F454,部数情報!A:J,10,0),0)</f>
        <v>440</v>
      </c>
    </row>
    <row r="455" spans="2:23" hidden="1">
      <c r="B455" s="15">
        <f>部数情報!C74</f>
        <v>73</v>
      </c>
      <c r="C455" s="16">
        <f>部数情報!B74</f>
        <v>3</v>
      </c>
      <c r="D455" s="16" t="str">
        <f>部数情報!E74</f>
        <v>八千代台</v>
      </c>
      <c r="E455" s="16" t="str">
        <f>部数情報!F74</f>
        <v>こてはし台・千種町</v>
      </c>
      <c r="F455" s="16" t="str">
        <f>部数情報!A74</f>
        <v>000069</v>
      </c>
      <c r="G455" s="16" t="str">
        <f>部数情報!G74</f>
        <v>千種町・三角町</v>
      </c>
      <c r="H455" s="16" t="str">
        <f>部数情報!H74</f>
        <v>八千代</v>
      </c>
      <c r="I455" s="16" t="str">
        <f>部数情報!I74</f>
        <v>花見川区</v>
      </c>
      <c r="J455" s="189">
        <f>IFERROR(IF($I$7="併配",VLOOKUP($F455,部数情報!A:K,11,0),IF($I$7="併配&amp;選挙",VLOOKUP($F455,部数情報!A:L,12,0),IF($I$7="選挙",VLOOKUP($F455,部数情報!A:M,13,0),VLOOKUP($F455,部数情報!A:J,10,0)))),"")</f>
        <v>290</v>
      </c>
      <c r="K455" s="187"/>
      <c r="L455" s="205"/>
      <c r="M455" s="206"/>
      <c r="S455">
        <f>エリア一覧!J455-VLOOKUP(エリア一覧!F455,部数情報!A:Q,17,0)</f>
        <v>0</v>
      </c>
      <c r="V455">
        <f t="shared" si="6"/>
        <v>0</v>
      </c>
      <c r="W455">
        <f>IFERROR(VLOOKUP($F455,部数情報!A:J,10,0),0)</f>
        <v>290</v>
      </c>
    </row>
    <row r="456" spans="2:23" hidden="1">
      <c r="B456" s="15">
        <f>部数情報!C75</f>
        <v>74</v>
      </c>
      <c r="C456" s="16">
        <f>部数情報!B75</f>
        <v>3</v>
      </c>
      <c r="D456" s="16" t="str">
        <f>部数情報!E75</f>
        <v>八千代台</v>
      </c>
      <c r="E456" s="16" t="str">
        <f>部数情報!F75</f>
        <v>こてはし台・千種町</v>
      </c>
      <c r="F456" s="16" t="str">
        <f>部数情報!A75</f>
        <v>000074</v>
      </c>
      <c r="G456" s="16" t="str">
        <f>部数情報!G75</f>
        <v>千種町</v>
      </c>
      <c r="H456" s="16" t="str">
        <f>部数情報!H75</f>
        <v>八千代</v>
      </c>
      <c r="I456" s="16" t="str">
        <f>部数情報!I75</f>
        <v>花見川区</v>
      </c>
      <c r="J456" s="189">
        <f>IFERROR(IF($I$7="併配",VLOOKUP($F456,部数情報!A:K,11,0),IF($I$7="併配&amp;選挙",VLOOKUP($F456,部数情報!A:L,12,0),IF($I$7="選挙",VLOOKUP($F456,部数情報!A:M,13,0),VLOOKUP($F456,部数情報!A:J,10,0)))),"")</f>
        <v>395</v>
      </c>
      <c r="K456" s="187"/>
      <c r="L456" s="205"/>
      <c r="M456" s="206"/>
      <c r="S456">
        <f>エリア一覧!J456-VLOOKUP(エリア一覧!F456,部数情報!A:Q,17,0)</f>
        <v>0</v>
      </c>
      <c r="V456">
        <f t="shared" si="6"/>
        <v>0</v>
      </c>
      <c r="W456">
        <f>IFERROR(VLOOKUP($F456,部数情報!A:J,10,0),0)</f>
        <v>395</v>
      </c>
    </row>
    <row r="457" spans="2:23" hidden="1">
      <c r="B457" s="15">
        <f>部数情報!C76</f>
        <v>75</v>
      </c>
      <c r="C457" s="16">
        <f>部数情報!B76</f>
        <v>3</v>
      </c>
      <c r="D457" s="16" t="str">
        <f>部数情報!E76</f>
        <v>八千代台</v>
      </c>
      <c r="E457" s="16" t="str">
        <f>部数情報!F76</f>
        <v>こてはし台・千種町</v>
      </c>
      <c r="F457" s="16" t="str">
        <f>部数情報!A76</f>
        <v>000070</v>
      </c>
      <c r="G457" s="16" t="str">
        <f>部数情報!G76</f>
        <v>千種町Ａ</v>
      </c>
      <c r="H457" s="16" t="str">
        <f>部数情報!H76</f>
        <v>八千代</v>
      </c>
      <c r="I457" s="16" t="str">
        <f>部数情報!I76</f>
        <v>花見川区</v>
      </c>
      <c r="J457" s="189">
        <f>IFERROR(IF($I$7="併配",VLOOKUP($F457,部数情報!A:K,11,0),IF($I$7="併配&amp;選挙",VLOOKUP($F457,部数情報!A:L,12,0),IF($I$7="選挙",VLOOKUP($F457,部数情報!A:M,13,0),VLOOKUP($F457,部数情報!A:J,10,0)))),"")</f>
        <v>300</v>
      </c>
      <c r="K457" s="187"/>
      <c r="L457" s="205"/>
      <c r="M457" s="206"/>
      <c r="S457">
        <f>エリア一覧!J457-VLOOKUP(エリア一覧!F457,部数情報!A:Q,17,0)</f>
        <v>0</v>
      </c>
      <c r="V457">
        <f t="shared" si="6"/>
        <v>0</v>
      </c>
      <c r="W457">
        <f>IFERROR(VLOOKUP($F457,部数情報!A:J,10,0),0)</f>
        <v>300</v>
      </c>
    </row>
    <row r="458" spans="2:23" hidden="1">
      <c r="B458" s="15">
        <f>部数情報!C77</f>
        <v>76</v>
      </c>
      <c r="C458" s="16">
        <f>部数情報!B77</f>
        <v>3</v>
      </c>
      <c r="D458" s="16" t="str">
        <f>部数情報!E77</f>
        <v>八千代台</v>
      </c>
      <c r="E458" s="16" t="str">
        <f>部数情報!F77</f>
        <v>こてはし台・千種町</v>
      </c>
      <c r="F458" s="16" t="str">
        <f>部数情報!A77</f>
        <v>000071</v>
      </c>
      <c r="G458" s="16" t="str">
        <f>部数情報!G77</f>
        <v>千種町Ｂ</v>
      </c>
      <c r="H458" s="16" t="str">
        <f>部数情報!H77</f>
        <v>八千代</v>
      </c>
      <c r="I458" s="16" t="str">
        <f>部数情報!I77</f>
        <v>花見川区</v>
      </c>
      <c r="J458" s="189">
        <f>IFERROR(IF($I$7="併配",VLOOKUP($F458,部数情報!A:K,11,0),IF($I$7="併配&amp;選挙",VLOOKUP($F458,部数情報!A:L,12,0),IF($I$7="選挙",VLOOKUP($F458,部数情報!A:M,13,0),VLOOKUP($F458,部数情報!A:J,10,0)))),"")</f>
        <v>595</v>
      </c>
      <c r="K458" s="187"/>
      <c r="L458" s="205"/>
      <c r="M458" s="206"/>
      <c r="S458">
        <f>エリア一覧!J458-VLOOKUP(エリア一覧!F458,部数情報!A:Q,17,0)</f>
        <v>0</v>
      </c>
      <c r="V458">
        <f t="shared" si="6"/>
        <v>0</v>
      </c>
      <c r="W458">
        <f>IFERROR(VLOOKUP($F458,部数情報!A:J,10,0),0)</f>
        <v>595</v>
      </c>
    </row>
    <row r="459" spans="2:23" hidden="1">
      <c r="B459" s="15">
        <f>部数情報!C78</f>
        <v>77</v>
      </c>
      <c r="C459" s="16">
        <f>部数情報!B78</f>
        <v>3</v>
      </c>
      <c r="D459" s="16" t="str">
        <f>部数情報!E78</f>
        <v>八千代台</v>
      </c>
      <c r="E459" s="16" t="str">
        <f>部数情報!F78</f>
        <v>こてはし台・千種町</v>
      </c>
      <c r="F459" s="16" t="str">
        <f>部数情報!A78</f>
        <v>000072</v>
      </c>
      <c r="G459" s="16" t="str">
        <f>部数情報!G78</f>
        <v>千種町C（千葉工大グランド）</v>
      </c>
      <c r="H459" s="16" t="str">
        <f>部数情報!H78</f>
        <v>八千代</v>
      </c>
      <c r="I459" s="16" t="str">
        <f>部数情報!I78</f>
        <v>花見川区</v>
      </c>
      <c r="J459" s="189">
        <f>IFERROR(IF($I$7="併配",VLOOKUP($F459,部数情報!A:K,11,0),IF($I$7="併配&amp;選挙",VLOOKUP($F459,部数情報!A:L,12,0),IF($I$7="選挙",VLOOKUP($F459,部数情報!A:M,13,0),VLOOKUP($F459,部数情報!A:J,10,0)))),"")</f>
        <v>480</v>
      </c>
      <c r="K459" s="187"/>
      <c r="L459" s="205"/>
      <c r="M459" s="206"/>
      <c r="S459">
        <f>エリア一覧!J459-VLOOKUP(エリア一覧!F459,部数情報!A:Q,17,0)</f>
        <v>0</v>
      </c>
      <c r="V459">
        <f t="shared" si="6"/>
        <v>0</v>
      </c>
      <c r="W459">
        <f>IFERROR(VLOOKUP($F459,部数情報!A:J,10,0),0)</f>
        <v>480</v>
      </c>
    </row>
    <row r="460" spans="2:23" hidden="1">
      <c r="B460" s="15">
        <f>部数情報!C79</f>
        <v>78</v>
      </c>
      <c r="C460" s="16">
        <f>部数情報!B79</f>
        <v>3</v>
      </c>
      <c r="D460" s="16" t="str">
        <f>部数情報!E79</f>
        <v>八千代台</v>
      </c>
      <c r="E460" s="16" t="str">
        <f>部数情報!F79</f>
        <v>こてはし台・千種町</v>
      </c>
      <c r="F460" s="16" t="str">
        <f>部数情報!A79</f>
        <v>000073</v>
      </c>
      <c r="G460" s="16" t="str">
        <f>部数情報!G79</f>
        <v>千種町D</v>
      </c>
      <c r="H460" s="16" t="str">
        <f>部数情報!H79</f>
        <v>八千代</v>
      </c>
      <c r="I460" s="16" t="str">
        <f>部数情報!I79</f>
        <v>花見川区</v>
      </c>
      <c r="J460" s="189">
        <f>IFERROR(IF($I$7="併配",VLOOKUP($F460,部数情報!A:K,11,0),IF($I$7="併配&amp;選挙",VLOOKUP($F460,部数情報!A:L,12,0),IF($I$7="選挙",VLOOKUP($F460,部数情報!A:M,13,0),VLOOKUP($F460,部数情報!A:J,10,0)))),"")</f>
        <v>540</v>
      </c>
      <c r="K460" s="187"/>
      <c r="L460" s="205"/>
      <c r="M460" s="206"/>
      <c r="S460">
        <f>エリア一覧!J460-VLOOKUP(エリア一覧!F460,部数情報!A:Q,17,0)</f>
        <v>0</v>
      </c>
      <c r="V460">
        <f t="shared" si="6"/>
        <v>0</v>
      </c>
      <c r="W460">
        <f>IFERROR(VLOOKUP($F460,部数情報!A:J,10,0),0)</f>
        <v>540</v>
      </c>
    </row>
    <row r="461" spans="2:23" hidden="1">
      <c r="B461" s="15">
        <f>部数情報!C80</f>
        <v>79</v>
      </c>
      <c r="C461" s="16">
        <f>部数情報!B80</f>
        <v>2</v>
      </c>
      <c r="D461" s="16" t="str">
        <f>部数情報!E80</f>
        <v>東葉</v>
      </c>
      <c r="E461" s="16" t="str">
        <f>部数情報!F80</f>
        <v>大和田新田</v>
      </c>
      <c r="F461" s="16" t="str">
        <f>部数情報!A80</f>
        <v>001001</v>
      </c>
      <c r="G461" s="16" t="str">
        <f>部数情報!G80</f>
        <v>大和田新田（八千代市役所）</v>
      </c>
      <c r="H461" s="16" t="str">
        <f>部数情報!H80</f>
        <v>八千代</v>
      </c>
      <c r="I461" s="16" t="str">
        <f>部数情報!I80</f>
        <v>八千代市</v>
      </c>
      <c r="J461" s="189">
        <f>IFERROR(IF($I$7="併配",VLOOKUP($F461,部数情報!A:K,11,0),IF($I$7="併配&amp;選挙",VLOOKUP($F461,部数情報!A:L,12,0),IF($I$7="選挙",VLOOKUP($F461,部数情報!A:M,13,0),VLOOKUP($F461,部数情報!A:J,10,0)))),"")</f>
        <v>660</v>
      </c>
      <c r="K461" s="187"/>
      <c r="L461" s="205"/>
      <c r="M461" s="206"/>
      <c r="S461">
        <f>エリア一覧!J461-VLOOKUP(エリア一覧!F461,部数情報!A:Q,17,0)</f>
        <v>0</v>
      </c>
      <c r="V461">
        <f t="shared" si="6"/>
        <v>0</v>
      </c>
      <c r="W461">
        <f>IFERROR(VLOOKUP($F461,部数情報!A:J,10,0),0)</f>
        <v>660</v>
      </c>
    </row>
    <row r="462" spans="2:23" hidden="1">
      <c r="B462" s="15">
        <f>部数情報!C81</f>
        <v>80</v>
      </c>
      <c r="C462" s="16">
        <f>部数情報!B81</f>
        <v>2</v>
      </c>
      <c r="D462" s="16" t="str">
        <f>部数情報!E81</f>
        <v>東葉</v>
      </c>
      <c r="E462" s="16" t="str">
        <f>部数情報!F81</f>
        <v>大和田新田</v>
      </c>
      <c r="F462" s="16" t="str">
        <f>部数情報!A81</f>
        <v>001002</v>
      </c>
      <c r="G462" s="16" t="str">
        <f>部数情報!G81</f>
        <v>大和田新田（大和田西小学校）</v>
      </c>
      <c r="H462" s="16" t="str">
        <f>部数情報!H81</f>
        <v>八千代</v>
      </c>
      <c r="I462" s="16" t="str">
        <f>部数情報!I81</f>
        <v>八千代市</v>
      </c>
      <c r="J462" s="189">
        <f>IFERROR(IF($I$7="併配",VLOOKUP($F462,部数情報!A:K,11,0),IF($I$7="併配&amp;選挙",VLOOKUP($F462,部数情報!A:L,12,0),IF($I$7="選挙",VLOOKUP($F462,部数情報!A:M,13,0),VLOOKUP($F462,部数情報!A:J,10,0)))),"")</f>
        <v>780</v>
      </c>
      <c r="K462" s="187"/>
      <c r="L462" s="205"/>
      <c r="M462" s="206"/>
      <c r="S462">
        <f>エリア一覧!J462-VLOOKUP(エリア一覧!F462,部数情報!A:Q,17,0)</f>
        <v>0</v>
      </c>
      <c r="V462">
        <f t="shared" si="6"/>
        <v>0</v>
      </c>
      <c r="W462">
        <f>IFERROR(VLOOKUP($F462,部数情報!A:J,10,0),0)</f>
        <v>780</v>
      </c>
    </row>
    <row r="463" spans="2:23" hidden="1">
      <c r="B463" s="15">
        <f>部数情報!C82</f>
        <v>81</v>
      </c>
      <c r="C463" s="16">
        <f>部数情報!B82</f>
        <v>2</v>
      </c>
      <c r="D463" s="16" t="str">
        <f>部数情報!E82</f>
        <v>東葉</v>
      </c>
      <c r="E463" s="16" t="str">
        <f>部数情報!F82</f>
        <v>大和田新田</v>
      </c>
      <c r="F463" s="16" t="str">
        <f>部数情報!A82</f>
        <v>001003</v>
      </c>
      <c r="G463" s="16" t="str">
        <f>部数情報!G82</f>
        <v>大和田新田（新倉）</v>
      </c>
      <c r="H463" s="16" t="str">
        <f>部数情報!H82</f>
        <v>八千代</v>
      </c>
      <c r="I463" s="16" t="str">
        <f>部数情報!I82</f>
        <v>八千代市</v>
      </c>
      <c r="J463" s="189">
        <f>IFERROR(IF($I$7="併配",VLOOKUP($F463,部数情報!A:K,11,0),IF($I$7="併配&amp;選挙",VLOOKUP($F463,部数情報!A:L,12,0),IF($I$7="選挙",VLOOKUP($F463,部数情報!A:M,13,0),VLOOKUP($F463,部数情報!A:J,10,0)))),"")</f>
        <v>670</v>
      </c>
      <c r="K463" s="187"/>
      <c r="L463" s="205"/>
      <c r="M463" s="206"/>
      <c r="S463">
        <f>エリア一覧!J463-VLOOKUP(エリア一覧!F463,部数情報!A:Q,17,0)</f>
        <v>0</v>
      </c>
      <c r="V463">
        <f t="shared" si="6"/>
        <v>0</v>
      </c>
      <c r="W463">
        <f>IFERROR(VLOOKUP($F463,部数情報!A:J,10,0),0)</f>
        <v>670</v>
      </c>
    </row>
    <row r="464" spans="2:23" hidden="1">
      <c r="B464" s="15">
        <f>部数情報!C83</f>
        <v>82</v>
      </c>
      <c r="C464" s="16">
        <f>部数情報!B83</f>
        <v>2</v>
      </c>
      <c r="D464" s="16" t="str">
        <f>部数情報!E83</f>
        <v>東葉</v>
      </c>
      <c r="E464" s="16" t="str">
        <f>部数情報!F83</f>
        <v>大和田新田</v>
      </c>
      <c r="F464" s="16" t="str">
        <f>部数情報!A83</f>
        <v>001004</v>
      </c>
      <c r="G464" s="16" t="str">
        <f>部数情報!G83</f>
        <v>大和田新田（向山第3公園）</v>
      </c>
      <c r="H464" s="16" t="str">
        <f>部数情報!H83</f>
        <v>八千代</v>
      </c>
      <c r="I464" s="16" t="str">
        <f>部数情報!I83</f>
        <v>八千代市</v>
      </c>
      <c r="J464" s="189">
        <f>IFERROR(IF($I$7="併配",VLOOKUP($F464,部数情報!A:K,11,0),IF($I$7="併配&amp;選挙",VLOOKUP($F464,部数情報!A:L,12,0),IF($I$7="選挙",VLOOKUP($F464,部数情報!A:M,13,0),VLOOKUP($F464,部数情報!A:J,10,0)))),"")</f>
        <v>460</v>
      </c>
      <c r="K464" s="187"/>
      <c r="L464" s="205"/>
      <c r="M464" s="206"/>
      <c r="S464">
        <f>エリア一覧!J464-VLOOKUP(エリア一覧!F464,部数情報!A:Q,17,0)</f>
        <v>0</v>
      </c>
      <c r="V464">
        <f t="shared" ref="V464:V527" si="7">IF(K464="●",J464,K464)</f>
        <v>0</v>
      </c>
      <c r="W464">
        <f>IFERROR(VLOOKUP($F464,部数情報!A:J,10,0),0)</f>
        <v>460</v>
      </c>
    </row>
    <row r="465" spans="2:23" hidden="1">
      <c r="B465" s="15">
        <f>部数情報!C84</f>
        <v>83</v>
      </c>
      <c r="C465" s="16">
        <f>部数情報!B84</f>
        <v>2</v>
      </c>
      <c r="D465" s="16" t="str">
        <f>部数情報!E84</f>
        <v>東葉</v>
      </c>
      <c r="E465" s="16" t="str">
        <f>部数情報!F84</f>
        <v>大和田新田</v>
      </c>
      <c r="F465" s="16" t="str">
        <f>部数情報!A84</f>
        <v>001096</v>
      </c>
      <c r="G465" s="16" t="str">
        <f>部数情報!G84</f>
        <v>大和田新田（さつき公園）</v>
      </c>
      <c r="H465" s="16" t="str">
        <f>部数情報!H84</f>
        <v>八千代</v>
      </c>
      <c r="I465" s="16" t="str">
        <f>部数情報!I84</f>
        <v>八千代市</v>
      </c>
      <c r="J465" s="189">
        <f>IFERROR(IF($I$7="併配",VLOOKUP($F465,部数情報!A:K,11,0),IF($I$7="併配&amp;選挙",VLOOKUP($F465,部数情報!A:L,12,0),IF($I$7="選挙",VLOOKUP($F465,部数情報!A:M,13,0),VLOOKUP($F465,部数情報!A:J,10,0)))),"")</f>
        <v>350</v>
      </c>
      <c r="K465" s="187"/>
      <c r="L465" s="205"/>
      <c r="M465" s="206"/>
      <c r="S465">
        <f>エリア一覧!J465-VLOOKUP(エリア一覧!F465,部数情報!A:Q,17,0)</f>
        <v>0</v>
      </c>
      <c r="V465">
        <f t="shared" si="7"/>
        <v>0</v>
      </c>
      <c r="W465">
        <f>IFERROR(VLOOKUP($F465,部数情報!A:J,10,0),0)</f>
        <v>350</v>
      </c>
    </row>
    <row r="466" spans="2:23" hidden="1">
      <c r="B466" s="15">
        <f>部数情報!C85</f>
        <v>84</v>
      </c>
      <c r="C466" s="16">
        <f>部数情報!B85</f>
        <v>2</v>
      </c>
      <c r="D466" s="16" t="str">
        <f>部数情報!E85</f>
        <v>東葉</v>
      </c>
      <c r="E466" s="16" t="str">
        <f>部数情報!F85</f>
        <v>大和田新田</v>
      </c>
      <c r="F466" s="16" t="str">
        <f>部数情報!A85</f>
        <v>001005</v>
      </c>
      <c r="G466" s="16" t="str">
        <f>部数情報!G85</f>
        <v>大和田新田（向山A）</v>
      </c>
      <c r="H466" s="16" t="str">
        <f>部数情報!H85</f>
        <v>八千代</v>
      </c>
      <c r="I466" s="16" t="str">
        <f>部数情報!I85</f>
        <v>八千代市</v>
      </c>
      <c r="J466" s="189">
        <f>IFERROR(IF($I$7="併配",VLOOKUP($F466,部数情報!A:K,11,0),IF($I$7="併配&amp;選挙",VLOOKUP($F466,部数情報!A:L,12,0),IF($I$7="選挙",VLOOKUP($F466,部数情報!A:M,13,0),VLOOKUP($F466,部数情報!A:J,10,0)))),"")</f>
        <v>410</v>
      </c>
      <c r="K466" s="187"/>
      <c r="L466" s="205"/>
      <c r="M466" s="206"/>
      <c r="S466">
        <f>エリア一覧!J466-VLOOKUP(エリア一覧!F466,部数情報!A:Q,17,0)</f>
        <v>0</v>
      </c>
      <c r="V466">
        <f t="shared" si="7"/>
        <v>0</v>
      </c>
      <c r="W466">
        <f>IFERROR(VLOOKUP($F466,部数情報!A:J,10,0),0)</f>
        <v>410</v>
      </c>
    </row>
    <row r="467" spans="2:23" hidden="1">
      <c r="B467" s="15">
        <f>部数情報!C86</f>
        <v>85</v>
      </c>
      <c r="C467" s="16">
        <f>部数情報!B86</f>
        <v>2</v>
      </c>
      <c r="D467" s="16" t="str">
        <f>部数情報!E86</f>
        <v>東葉</v>
      </c>
      <c r="E467" s="16" t="str">
        <f>部数情報!F86</f>
        <v>大和田新田</v>
      </c>
      <c r="F467" s="16" t="str">
        <f>部数情報!A86</f>
        <v>001100</v>
      </c>
      <c r="G467" s="16" t="str">
        <f>部数情報!G86</f>
        <v>大和田新田（向山B）</v>
      </c>
      <c r="H467" s="16" t="str">
        <f>部数情報!H86</f>
        <v>八千代</v>
      </c>
      <c r="I467" s="16" t="str">
        <f>部数情報!I86</f>
        <v>八千代市</v>
      </c>
      <c r="J467" s="189">
        <f>IFERROR(IF($I$7="併配",VLOOKUP($F467,部数情報!A:K,11,0),IF($I$7="併配&amp;選挙",VLOOKUP($F467,部数情報!A:L,12,0),IF($I$7="選挙",VLOOKUP($F467,部数情報!A:M,13,0),VLOOKUP($F467,部数情報!A:J,10,0)))),"")</f>
        <v>400</v>
      </c>
      <c r="K467" s="187"/>
      <c r="L467" s="205"/>
      <c r="M467" s="206"/>
      <c r="S467">
        <f>エリア一覧!J467-VLOOKUP(エリア一覧!F467,部数情報!A:Q,17,0)</f>
        <v>0</v>
      </c>
      <c r="V467">
        <f t="shared" si="7"/>
        <v>0</v>
      </c>
      <c r="W467">
        <f>IFERROR(VLOOKUP($F467,部数情報!A:J,10,0),0)</f>
        <v>400</v>
      </c>
    </row>
    <row r="468" spans="2:23" hidden="1">
      <c r="B468" s="15">
        <f>部数情報!C87</f>
        <v>86</v>
      </c>
      <c r="C468" s="16">
        <f>部数情報!B87</f>
        <v>2</v>
      </c>
      <c r="D468" s="16" t="str">
        <f>部数情報!E87</f>
        <v>東葉</v>
      </c>
      <c r="E468" s="16" t="str">
        <f>部数情報!F87</f>
        <v>大和田新田</v>
      </c>
      <c r="F468" s="16" t="str">
        <f>部数情報!A87</f>
        <v>001006</v>
      </c>
      <c r="G468" s="16" t="str">
        <f>部数情報!G87</f>
        <v>大和田新田（中央自動車学校）</v>
      </c>
      <c r="H468" s="16" t="str">
        <f>部数情報!H87</f>
        <v>八千代</v>
      </c>
      <c r="I468" s="16" t="str">
        <f>部数情報!I87</f>
        <v>八千代市</v>
      </c>
      <c r="J468" s="189">
        <f>IFERROR(IF($I$7="併配",VLOOKUP($F468,部数情報!A:K,11,0),IF($I$7="併配&amp;選挙",VLOOKUP($F468,部数情報!A:L,12,0),IF($I$7="選挙",VLOOKUP($F468,部数情報!A:M,13,0),VLOOKUP($F468,部数情報!A:J,10,0)))),"")</f>
        <v>340</v>
      </c>
      <c r="K468" s="187"/>
      <c r="L468" s="205"/>
      <c r="M468" s="206"/>
      <c r="S468">
        <f>エリア一覧!J468-VLOOKUP(エリア一覧!F468,部数情報!A:Q,17,0)</f>
        <v>0</v>
      </c>
      <c r="V468">
        <f t="shared" si="7"/>
        <v>0</v>
      </c>
      <c r="W468">
        <f>IFERROR(VLOOKUP($F468,部数情報!A:J,10,0),0)</f>
        <v>340</v>
      </c>
    </row>
    <row r="469" spans="2:23" hidden="1">
      <c r="B469" s="15">
        <f>部数情報!C88</f>
        <v>87</v>
      </c>
      <c r="C469" s="16">
        <f>部数情報!B88</f>
        <v>2</v>
      </c>
      <c r="D469" s="16" t="str">
        <f>部数情報!E88</f>
        <v>東葉</v>
      </c>
      <c r="E469" s="16" t="str">
        <f>部数情報!F88</f>
        <v>大和田新田</v>
      </c>
      <c r="F469" s="16" t="str">
        <f>部数情報!A88</f>
        <v>001105</v>
      </c>
      <c r="G469" s="16" t="str">
        <f>部数情報!G88</f>
        <v>大和田新田（中央消防署）</v>
      </c>
      <c r="H469" s="16" t="str">
        <f>部数情報!H88</f>
        <v>八千代</v>
      </c>
      <c r="I469" s="16" t="str">
        <f>部数情報!I88</f>
        <v>八千代市</v>
      </c>
      <c r="J469" s="189">
        <f>IFERROR(IF($I$7="併配",VLOOKUP($F469,部数情報!A:K,11,0),IF($I$7="併配&amp;選挙",VLOOKUP($F469,部数情報!A:L,12,0),IF($I$7="選挙",VLOOKUP($F469,部数情報!A:M,13,0),VLOOKUP($F469,部数情報!A:J,10,0)))),"")</f>
        <v>400</v>
      </c>
      <c r="K469" s="187"/>
      <c r="L469" s="205"/>
      <c r="M469" s="206"/>
      <c r="S469">
        <f>エリア一覧!J469-VLOOKUP(エリア一覧!F469,部数情報!A:Q,17,0)</f>
        <v>0</v>
      </c>
      <c r="V469">
        <f t="shared" si="7"/>
        <v>0</v>
      </c>
      <c r="W469">
        <f>IFERROR(VLOOKUP($F469,部数情報!A:J,10,0),0)</f>
        <v>400</v>
      </c>
    </row>
    <row r="470" spans="2:23" hidden="1">
      <c r="B470" s="15">
        <f>部数情報!C89</f>
        <v>88</v>
      </c>
      <c r="C470" s="16">
        <f>部数情報!B89</f>
        <v>2</v>
      </c>
      <c r="D470" s="16" t="str">
        <f>部数情報!E89</f>
        <v>東葉</v>
      </c>
      <c r="E470" s="16" t="str">
        <f>部数情報!F89</f>
        <v>大和田新田</v>
      </c>
      <c r="F470" s="16" t="str">
        <f>部数情報!A89</f>
        <v>001082</v>
      </c>
      <c r="G470" s="16" t="str">
        <f>部数情報!G89</f>
        <v>大和田新田（ｳｨﾙ･ｽﾏｰﾄﾋﾙｽﾞ）</v>
      </c>
      <c r="H470" s="16" t="str">
        <f>部数情報!H89</f>
        <v>八千代</v>
      </c>
      <c r="I470" s="16" t="str">
        <f>部数情報!I89</f>
        <v>八千代市</v>
      </c>
      <c r="J470" s="189">
        <f>IFERROR(IF($I$7="併配",VLOOKUP($F470,部数情報!A:K,11,0),IF($I$7="併配&amp;選挙",VLOOKUP($F470,部数情報!A:L,12,0),IF($I$7="選挙",VLOOKUP($F470,部数情報!A:M,13,0),VLOOKUP($F470,部数情報!A:J,10,0)))),"")</f>
        <v>315</v>
      </c>
      <c r="K470" s="187"/>
      <c r="L470" s="205"/>
      <c r="M470" s="206"/>
      <c r="S470">
        <f>エリア一覧!J470-VLOOKUP(エリア一覧!F470,部数情報!A:Q,17,0)</f>
        <v>0</v>
      </c>
      <c r="V470">
        <f t="shared" si="7"/>
        <v>0</v>
      </c>
      <c r="W470">
        <f>IFERROR(VLOOKUP($F470,部数情報!A:J,10,0),0)</f>
        <v>315</v>
      </c>
    </row>
    <row r="471" spans="2:23" hidden="1">
      <c r="B471" s="15">
        <f>部数情報!C90</f>
        <v>89</v>
      </c>
      <c r="C471" s="16">
        <f>部数情報!B90</f>
        <v>2</v>
      </c>
      <c r="D471" s="16" t="str">
        <f>部数情報!E90</f>
        <v>東葉</v>
      </c>
      <c r="E471" s="16" t="str">
        <f>部数情報!F90</f>
        <v>大和田新田</v>
      </c>
      <c r="F471" s="16" t="str">
        <f>部数情報!A90</f>
        <v>001007</v>
      </c>
      <c r="G471" s="16" t="str">
        <f>部数情報!G90</f>
        <v>大和田新田（コーシン乳業）</v>
      </c>
      <c r="H471" s="16" t="str">
        <f>部数情報!H90</f>
        <v>八千代</v>
      </c>
      <c r="I471" s="16" t="str">
        <f>部数情報!I90</f>
        <v>八千代市</v>
      </c>
      <c r="J471" s="189">
        <f>IFERROR(IF($I$7="併配",VLOOKUP($F471,部数情報!A:K,11,0),IF($I$7="併配&amp;選挙",VLOOKUP($F471,部数情報!A:L,12,0),IF($I$7="選挙",VLOOKUP($F471,部数情報!A:M,13,0),VLOOKUP($F471,部数情報!A:J,10,0)))),"")</f>
        <v>535</v>
      </c>
      <c r="K471" s="187"/>
      <c r="L471" s="205"/>
      <c r="M471" s="206"/>
      <c r="S471">
        <f>エリア一覧!J471-VLOOKUP(エリア一覧!F471,部数情報!A:Q,17,0)</f>
        <v>0</v>
      </c>
      <c r="V471">
        <f t="shared" si="7"/>
        <v>0</v>
      </c>
      <c r="W471">
        <f>IFERROR(VLOOKUP($F471,部数情報!A:J,10,0),0)</f>
        <v>535</v>
      </c>
    </row>
    <row r="472" spans="2:23" hidden="1">
      <c r="B472" s="15">
        <f>部数情報!C91</f>
        <v>90</v>
      </c>
      <c r="C472" s="16">
        <f>部数情報!B91</f>
        <v>2</v>
      </c>
      <c r="D472" s="16" t="str">
        <f>部数情報!E91</f>
        <v>東葉</v>
      </c>
      <c r="E472" s="16" t="str">
        <f>部数情報!F91</f>
        <v>大和田新田</v>
      </c>
      <c r="F472" s="16" t="str">
        <f>部数情報!A91</f>
        <v>001079</v>
      </c>
      <c r="G472" s="16" t="str">
        <f>部数情報!G91</f>
        <v>大和田新田（東映団地入り口）</v>
      </c>
      <c r="H472" s="16" t="str">
        <f>部数情報!H91</f>
        <v>八千代</v>
      </c>
      <c r="I472" s="16" t="str">
        <f>部数情報!I91</f>
        <v>八千代市</v>
      </c>
      <c r="J472" s="189">
        <f>IFERROR(IF($I$7="併配",VLOOKUP($F472,部数情報!A:K,11,0),IF($I$7="併配&amp;選挙",VLOOKUP($F472,部数情報!A:L,12,0),IF($I$7="選挙",VLOOKUP($F472,部数情報!A:M,13,0),VLOOKUP($F472,部数情報!A:J,10,0)))),"")</f>
        <v>500</v>
      </c>
      <c r="K472" s="187"/>
      <c r="L472" s="205"/>
      <c r="M472" s="206"/>
      <c r="S472">
        <f>エリア一覧!J472-VLOOKUP(エリア一覧!F472,部数情報!A:Q,17,0)</f>
        <v>0</v>
      </c>
      <c r="V472">
        <f t="shared" si="7"/>
        <v>0</v>
      </c>
      <c r="W472">
        <f>IFERROR(VLOOKUP($F472,部数情報!A:J,10,0),0)</f>
        <v>500</v>
      </c>
    </row>
    <row r="473" spans="2:23" hidden="1">
      <c r="B473" s="15">
        <f>部数情報!C92</f>
        <v>91</v>
      </c>
      <c r="C473" s="16">
        <f>部数情報!B92</f>
        <v>2</v>
      </c>
      <c r="D473" s="16" t="str">
        <f>部数情報!E92</f>
        <v>東葉</v>
      </c>
      <c r="E473" s="16" t="str">
        <f>部数情報!F92</f>
        <v>大和田新田</v>
      </c>
      <c r="F473" s="16" t="str">
        <f>部数情報!A92</f>
        <v>001089</v>
      </c>
      <c r="G473" s="16" t="str">
        <f>部数情報!G92</f>
        <v>大和田新田（大師霊園）</v>
      </c>
      <c r="H473" s="16" t="str">
        <f>部数情報!H92</f>
        <v>八千代</v>
      </c>
      <c r="I473" s="16" t="str">
        <f>部数情報!I92</f>
        <v>八千代市</v>
      </c>
      <c r="J473" s="189">
        <f>IFERROR(IF($I$7="併配",VLOOKUP($F473,部数情報!A:K,11,0),IF($I$7="併配&amp;選挙",VLOOKUP($F473,部数情報!A:L,12,0),IF($I$7="選挙",VLOOKUP($F473,部数情報!A:M,13,0),VLOOKUP($F473,部数情報!A:J,10,0)))),"")</f>
        <v>470</v>
      </c>
      <c r="K473" s="187"/>
      <c r="L473" s="205"/>
      <c r="M473" s="206"/>
      <c r="S473">
        <f>エリア一覧!J473-VLOOKUP(エリア一覧!F473,部数情報!A:Q,17,0)</f>
        <v>0</v>
      </c>
      <c r="V473">
        <f t="shared" si="7"/>
        <v>0</v>
      </c>
      <c r="W473">
        <f>IFERROR(VLOOKUP($F473,部数情報!A:J,10,0),0)</f>
        <v>470</v>
      </c>
    </row>
    <row r="474" spans="2:23" hidden="1">
      <c r="B474" s="15">
        <f>部数情報!C93</f>
        <v>92</v>
      </c>
      <c r="C474" s="16">
        <f>部数情報!B93</f>
        <v>2</v>
      </c>
      <c r="D474" s="16" t="str">
        <f>部数情報!E93</f>
        <v>東葉</v>
      </c>
      <c r="E474" s="16" t="str">
        <f>部数情報!F93</f>
        <v>大和田新田</v>
      </c>
      <c r="F474" s="16" t="str">
        <f>部数情報!A93</f>
        <v>001008</v>
      </c>
      <c r="G474" s="16" t="str">
        <f>部数情報!G93</f>
        <v>大和田新田（タウンハウス野村）</v>
      </c>
      <c r="H474" s="16" t="str">
        <f>部数情報!H93</f>
        <v>八千代</v>
      </c>
      <c r="I474" s="16" t="str">
        <f>部数情報!I93</f>
        <v>八千代市</v>
      </c>
      <c r="J474" s="189">
        <f>IFERROR(IF($I$7="併配",VLOOKUP($F474,部数情報!A:K,11,0),IF($I$7="併配&amp;選挙",VLOOKUP($F474,部数情報!A:L,12,0),IF($I$7="選挙",VLOOKUP($F474,部数情報!A:M,13,0),VLOOKUP($F474,部数情報!A:J,10,0)))),"")</f>
        <v>470</v>
      </c>
      <c r="K474" s="187"/>
      <c r="L474" s="205"/>
      <c r="M474" s="206"/>
      <c r="S474">
        <f>エリア一覧!J474-VLOOKUP(エリア一覧!F474,部数情報!A:Q,17,0)</f>
        <v>0</v>
      </c>
      <c r="V474">
        <f t="shared" si="7"/>
        <v>0</v>
      </c>
      <c r="W474">
        <f>IFERROR(VLOOKUP($F474,部数情報!A:J,10,0),0)</f>
        <v>470</v>
      </c>
    </row>
    <row r="475" spans="2:23" hidden="1">
      <c r="B475" s="15">
        <f>部数情報!C94</f>
        <v>93</v>
      </c>
      <c r="C475" s="16">
        <f>部数情報!B94</f>
        <v>2</v>
      </c>
      <c r="D475" s="16" t="str">
        <f>部数情報!E94</f>
        <v>東葉</v>
      </c>
      <c r="E475" s="16" t="str">
        <f>部数情報!F94</f>
        <v>大和田新田</v>
      </c>
      <c r="F475" s="16" t="str">
        <f>部数情報!A94</f>
        <v>001009</v>
      </c>
      <c r="G475" s="16" t="str">
        <f>部数情報!G94</f>
        <v>大和田新田（むさし）</v>
      </c>
      <c r="H475" s="16" t="str">
        <f>部数情報!H94</f>
        <v>八千代</v>
      </c>
      <c r="I475" s="16" t="str">
        <f>部数情報!I94</f>
        <v>八千代市</v>
      </c>
      <c r="J475" s="189">
        <f>IFERROR(IF($I$7="併配",VLOOKUP($F475,部数情報!A:K,11,0),IF($I$7="併配&amp;選挙",VLOOKUP($F475,部数情報!A:L,12,0),IF($I$7="選挙",VLOOKUP($F475,部数情報!A:M,13,0),VLOOKUP($F475,部数情報!A:J,10,0)))),"")</f>
        <v>525</v>
      </c>
      <c r="K475" s="187"/>
      <c r="L475" s="205"/>
      <c r="M475" s="206"/>
      <c r="S475">
        <f>エリア一覧!J475-VLOOKUP(エリア一覧!F475,部数情報!A:Q,17,0)</f>
        <v>0</v>
      </c>
      <c r="V475">
        <f t="shared" si="7"/>
        <v>0</v>
      </c>
      <c r="W475">
        <f>IFERROR(VLOOKUP($F475,部数情報!A:J,10,0),0)</f>
        <v>525</v>
      </c>
    </row>
    <row r="476" spans="2:23" hidden="1">
      <c r="B476" s="15">
        <f>部数情報!C95</f>
        <v>94</v>
      </c>
      <c r="C476" s="16">
        <f>部数情報!B95</f>
        <v>2</v>
      </c>
      <c r="D476" s="16" t="str">
        <f>部数情報!E95</f>
        <v>東葉</v>
      </c>
      <c r="E476" s="16" t="str">
        <f>部数情報!F95</f>
        <v>大和田新田</v>
      </c>
      <c r="F476" s="16" t="str">
        <f>部数情報!A95</f>
        <v>001078</v>
      </c>
      <c r="G476" s="16" t="str">
        <f>部数情報!G95</f>
        <v>大和田新田（ﾏﾂｷﾖ緑ヶ丘）</v>
      </c>
      <c r="H476" s="16" t="str">
        <f>部数情報!H95</f>
        <v>八千代</v>
      </c>
      <c r="I476" s="16" t="str">
        <f>部数情報!I95</f>
        <v>八千代市</v>
      </c>
      <c r="J476" s="189">
        <f>IFERROR(IF($I$7="併配",VLOOKUP($F476,部数情報!A:K,11,0),IF($I$7="併配&amp;選挙",VLOOKUP($F476,部数情報!A:L,12,0),IF($I$7="選挙",VLOOKUP($F476,部数情報!A:M,13,0),VLOOKUP($F476,部数情報!A:J,10,0)))),"")</f>
        <v>570</v>
      </c>
      <c r="K476" s="187"/>
      <c r="L476" s="205"/>
      <c r="M476" s="206"/>
      <c r="S476">
        <f>エリア一覧!J476-VLOOKUP(エリア一覧!F476,部数情報!A:Q,17,0)</f>
        <v>0</v>
      </c>
      <c r="V476">
        <f t="shared" si="7"/>
        <v>0</v>
      </c>
      <c r="W476">
        <f>IFERROR(VLOOKUP($F476,部数情報!A:J,10,0),0)</f>
        <v>570</v>
      </c>
    </row>
    <row r="477" spans="2:23" hidden="1">
      <c r="B477" s="15">
        <f>部数情報!C96</f>
        <v>95</v>
      </c>
      <c r="C477" s="16">
        <f>部数情報!B96</f>
        <v>2</v>
      </c>
      <c r="D477" s="16" t="str">
        <f>部数情報!E96</f>
        <v>東葉</v>
      </c>
      <c r="E477" s="16" t="str">
        <f>部数情報!F96</f>
        <v>大和田新田</v>
      </c>
      <c r="F477" s="16" t="str">
        <f>部数情報!A96</f>
        <v>001010</v>
      </c>
      <c r="G477" s="16" t="str">
        <f>部数情報!G96</f>
        <v>大和田新田（若葉高津保育園）</v>
      </c>
      <c r="H477" s="16" t="str">
        <f>部数情報!H96</f>
        <v>八千代</v>
      </c>
      <c r="I477" s="16" t="str">
        <f>部数情報!I96</f>
        <v>八千代市</v>
      </c>
      <c r="J477" s="189">
        <f>IFERROR(IF($I$7="併配",VLOOKUP($F477,部数情報!A:K,11,0),IF($I$7="併配&amp;選挙",VLOOKUP($F477,部数情報!A:L,12,0),IF($I$7="選挙",VLOOKUP($F477,部数情報!A:M,13,0),VLOOKUP($F477,部数情報!A:J,10,0)))),"")</f>
        <v>400</v>
      </c>
      <c r="K477" s="187"/>
      <c r="L477" s="205"/>
      <c r="M477" s="206"/>
      <c r="S477">
        <f>エリア一覧!J477-VLOOKUP(エリア一覧!F477,部数情報!A:Q,17,0)</f>
        <v>0</v>
      </c>
      <c r="V477">
        <f t="shared" si="7"/>
        <v>0</v>
      </c>
      <c r="W477">
        <f>IFERROR(VLOOKUP($F477,部数情報!A:J,10,0),0)</f>
        <v>400</v>
      </c>
    </row>
    <row r="478" spans="2:23" hidden="1">
      <c r="B478" s="15">
        <f>部数情報!C97</f>
        <v>96</v>
      </c>
      <c r="C478" s="16">
        <f>部数情報!B97</f>
        <v>2</v>
      </c>
      <c r="D478" s="16" t="str">
        <f>部数情報!E97</f>
        <v>東葉</v>
      </c>
      <c r="E478" s="16" t="str">
        <f>部数情報!F97</f>
        <v>大和田新田</v>
      </c>
      <c r="F478" s="16" t="str">
        <f>部数情報!A97</f>
        <v>001084</v>
      </c>
      <c r="G478" s="16" t="str">
        <f>部数情報!G97</f>
        <v>大和田新田（新木戸交差点）</v>
      </c>
      <c r="H478" s="16" t="str">
        <f>部数情報!H97</f>
        <v>八千代</v>
      </c>
      <c r="I478" s="16" t="str">
        <f>部数情報!I97</f>
        <v>八千代市</v>
      </c>
      <c r="J478" s="189">
        <f>IFERROR(IF($I$7="併配",VLOOKUP($F478,部数情報!A:K,11,0),IF($I$7="併配&amp;選挙",VLOOKUP($F478,部数情報!A:L,12,0),IF($I$7="選挙",VLOOKUP($F478,部数情報!A:M,13,0),VLOOKUP($F478,部数情報!A:J,10,0)))),"")</f>
        <v>600</v>
      </c>
      <c r="K478" s="187"/>
      <c r="L478" s="205"/>
      <c r="M478" s="206"/>
      <c r="S478">
        <f>エリア一覧!J478-VLOOKUP(エリア一覧!F478,部数情報!A:Q,17,0)</f>
        <v>0</v>
      </c>
      <c r="V478">
        <f t="shared" si="7"/>
        <v>0</v>
      </c>
      <c r="W478">
        <f>IFERROR(VLOOKUP($F478,部数情報!A:J,10,0),0)</f>
        <v>600</v>
      </c>
    </row>
    <row r="479" spans="2:23" hidden="1">
      <c r="B479" s="15">
        <f>部数情報!C98</f>
        <v>97</v>
      </c>
      <c r="C479" s="16">
        <f>部数情報!B98</f>
        <v>2</v>
      </c>
      <c r="D479" s="16" t="str">
        <f>部数情報!E98</f>
        <v>東葉</v>
      </c>
      <c r="E479" s="16" t="str">
        <f>部数情報!F98</f>
        <v>大和田新田</v>
      </c>
      <c r="F479" s="16" t="str">
        <f>部数情報!A98</f>
        <v>001016</v>
      </c>
      <c r="G479" s="16" t="str">
        <f>部数情報!G98</f>
        <v>大和田新田（エスポワール）</v>
      </c>
      <c r="H479" s="16" t="str">
        <f>部数情報!H98</f>
        <v>八千代</v>
      </c>
      <c r="I479" s="16" t="str">
        <f>部数情報!I98</f>
        <v>八千代市</v>
      </c>
      <c r="J479" s="189">
        <f>IFERROR(IF($I$7="併配",VLOOKUP($F479,部数情報!A:K,11,0),IF($I$7="併配&amp;選挙",VLOOKUP($F479,部数情報!A:L,12,0),IF($I$7="選挙",VLOOKUP($F479,部数情報!A:M,13,0),VLOOKUP($F479,部数情報!A:J,10,0)))),"")</f>
        <v>655</v>
      </c>
      <c r="K479" s="187"/>
      <c r="L479" s="205"/>
      <c r="M479" s="206"/>
      <c r="S479">
        <f>エリア一覧!J479-VLOOKUP(エリア一覧!F479,部数情報!A:Q,17,0)</f>
        <v>0</v>
      </c>
      <c r="V479">
        <f t="shared" si="7"/>
        <v>0</v>
      </c>
      <c r="W479">
        <f>IFERROR(VLOOKUP($F479,部数情報!A:J,10,0),0)</f>
        <v>655</v>
      </c>
    </row>
    <row r="480" spans="2:23" hidden="1">
      <c r="B480" s="15">
        <f>部数情報!C99</f>
        <v>98</v>
      </c>
      <c r="C480" s="16">
        <f>部数情報!B99</f>
        <v>2</v>
      </c>
      <c r="D480" s="16" t="str">
        <f>部数情報!E99</f>
        <v>東葉</v>
      </c>
      <c r="E480" s="16" t="str">
        <f>部数情報!F99</f>
        <v>大和田新田</v>
      </c>
      <c r="F480" s="16" t="str">
        <f>部数情報!A99</f>
        <v>001017</v>
      </c>
      <c r="G480" s="16" t="str">
        <f>部数情報!G99</f>
        <v>大和田新田（ローズヒルテニス）</v>
      </c>
      <c r="H480" s="16" t="str">
        <f>部数情報!H99</f>
        <v>八千代</v>
      </c>
      <c r="I480" s="16" t="str">
        <f>部数情報!I99</f>
        <v>八千代市</v>
      </c>
      <c r="J480" s="189">
        <f>IFERROR(IF($I$7="併配",VLOOKUP($F480,部数情報!A:K,11,0),IF($I$7="併配&amp;選挙",VLOOKUP($F480,部数情報!A:L,12,0),IF($I$7="選挙",VLOOKUP($F480,部数情報!A:M,13,0),VLOOKUP($F480,部数情報!A:J,10,0)))),"")</f>
        <v>690</v>
      </c>
      <c r="K480" s="187"/>
      <c r="L480" s="205"/>
      <c r="M480" s="206"/>
      <c r="S480">
        <f>エリア一覧!J480-VLOOKUP(エリア一覧!F480,部数情報!A:Q,17,0)</f>
        <v>0</v>
      </c>
      <c r="V480">
        <f t="shared" si="7"/>
        <v>0</v>
      </c>
      <c r="W480">
        <f>IFERROR(VLOOKUP($F480,部数情報!A:J,10,0),0)</f>
        <v>690</v>
      </c>
    </row>
    <row r="481" spans="2:23" hidden="1">
      <c r="B481" s="15">
        <f>部数情報!C100</f>
        <v>99</v>
      </c>
      <c r="C481" s="16">
        <f>部数情報!B100</f>
        <v>2</v>
      </c>
      <c r="D481" s="16" t="str">
        <f>部数情報!E100</f>
        <v>東葉</v>
      </c>
      <c r="E481" s="16" t="str">
        <f>部数情報!F100</f>
        <v>大和田新田</v>
      </c>
      <c r="F481" s="16" t="str">
        <f>部数情報!A100</f>
        <v>001018</v>
      </c>
      <c r="G481" s="16" t="str">
        <f>部数情報!G100</f>
        <v>大和田新田（甲羅本店）</v>
      </c>
      <c r="H481" s="16" t="str">
        <f>部数情報!H100</f>
        <v>八千代</v>
      </c>
      <c r="I481" s="16" t="str">
        <f>部数情報!I100</f>
        <v>八千代市</v>
      </c>
      <c r="J481" s="189">
        <f>IFERROR(IF($I$7="併配",VLOOKUP($F481,部数情報!A:K,11,0),IF($I$7="併配&amp;選挙",VLOOKUP($F481,部数情報!A:L,12,0),IF($I$7="選挙",VLOOKUP($F481,部数情報!A:M,13,0),VLOOKUP($F481,部数情報!A:J,10,0)))),"")</f>
        <v>630</v>
      </c>
      <c r="K481" s="187"/>
      <c r="L481" s="205"/>
      <c r="M481" s="206"/>
      <c r="S481">
        <f>エリア一覧!J481-VLOOKUP(エリア一覧!F481,部数情報!A:Q,17,0)</f>
        <v>0</v>
      </c>
      <c r="V481">
        <f t="shared" si="7"/>
        <v>0</v>
      </c>
      <c r="W481">
        <f>IFERROR(VLOOKUP($F481,部数情報!A:J,10,0),0)</f>
        <v>630</v>
      </c>
    </row>
    <row r="482" spans="2:23" hidden="1">
      <c r="B482" s="15">
        <f>部数情報!C101</f>
        <v>100</v>
      </c>
      <c r="C482" s="16">
        <f>部数情報!B101</f>
        <v>2</v>
      </c>
      <c r="D482" s="16" t="str">
        <f>部数情報!E101</f>
        <v>東葉</v>
      </c>
      <c r="E482" s="16" t="str">
        <f>部数情報!F101</f>
        <v>大和田新田</v>
      </c>
      <c r="F482" s="16" t="str">
        <f>部数情報!A101</f>
        <v>001019</v>
      </c>
      <c r="G482" s="16" t="str">
        <f>部数情報!G101</f>
        <v>大和田新田（八千代医療センター）</v>
      </c>
      <c r="H482" s="16" t="str">
        <f>部数情報!H101</f>
        <v>八千代</v>
      </c>
      <c r="I482" s="16" t="str">
        <f>部数情報!I101</f>
        <v>八千代市</v>
      </c>
      <c r="J482" s="189">
        <f>IFERROR(IF($I$7="併配",VLOOKUP($F482,部数情報!A:K,11,0),IF($I$7="併配&amp;選挙",VLOOKUP($F482,部数情報!A:L,12,0),IF($I$7="選挙",VLOOKUP($F482,部数情報!A:M,13,0),VLOOKUP($F482,部数情報!A:J,10,0)))),"")</f>
        <v>510</v>
      </c>
      <c r="K482" s="187"/>
      <c r="L482" s="205"/>
      <c r="M482" s="206"/>
      <c r="S482">
        <f>エリア一覧!J482-VLOOKUP(エリア一覧!F482,部数情報!A:Q,17,0)</f>
        <v>0</v>
      </c>
      <c r="V482">
        <f t="shared" si="7"/>
        <v>0</v>
      </c>
      <c r="W482">
        <f>IFERROR(VLOOKUP($F482,部数情報!A:J,10,0),0)</f>
        <v>510</v>
      </c>
    </row>
    <row r="483" spans="2:23" hidden="1">
      <c r="B483" s="15">
        <f>部数情報!C102</f>
        <v>101</v>
      </c>
      <c r="C483" s="16">
        <f>部数情報!B102</f>
        <v>2</v>
      </c>
      <c r="D483" s="16" t="str">
        <f>部数情報!E102</f>
        <v>東葉</v>
      </c>
      <c r="E483" s="16" t="str">
        <f>部数情報!F102</f>
        <v>大和田新田</v>
      </c>
      <c r="F483" s="16" t="str">
        <f>部数情報!A102</f>
        <v>001106</v>
      </c>
      <c r="G483" s="16" t="str">
        <f>部数情報!G102</f>
        <v>大和田新田（すてっぷ21）</v>
      </c>
      <c r="H483" s="16" t="str">
        <f>部数情報!H102</f>
        <v>八千代</v>
      </c>
      <c r="I483" s="16" t="str">
        <f>部数情報!I102</f>
        <v>八千代市</v>
      </c>
      <c r="J483" s="189">
        <f>IFERROR(IF($I$7="併配",VLOOKUP($F483,部数情報!A:K,11,0),IF($I$7="併配&amp;選挙",VLOOKUP($F483,部数情報!A:L,12,0),IF($I$7="選挙",VLOOKUP($F483,部数情報!A:M,13,0),VLOOKUP($F483,部数情報!A:J,10,0)))),"")</f>
        <v>385</v>
      </c>
      <c r="K483" s="187"/>
      <c r="L483" s="205"/>
      <c r="M483" s="206"/>
      <c r="S483">
        <f>エリア一覧!J483-VLOOKUP(エリア一覧!F483,部数情報!A:Q,17,0)</f>
        <v>0</v>
      </c>
      <c r="V483">
        <f t="shared" si="7"/>
        <v>0</v>
      </c>
      <c r="W483">
        <f>IFERROR(VLOOKUP($F483,部数情報!A:J,10,0),0)</f>
        <v>385</v>
      </c>
    </row>
    <row r="484" spans="2:23" hidden="1">
      <c r="B484" s="15">
        <f>部数情報!C103</f>
        <v>102</v>
      </c>
      <c r="C484" s="16">
        <f>部数情報!B103</f>
        <v>2</v>
      </c>
      <c r="D484" s="16" t="str">
        <f>部数情報!E103</f>
        <v>東葉</v>
      </c>
      <c r="E484" s="16" t="str">
        <f>部数情報!F103</f>
        <v>大和田新田</v>
      </c>
      <c r="F484" s="16" t="str">
        <f>部数情報!A103</f>
        <v>001094</v>
      </c>
      <c r="G484" s="16" t="str">
        <f>部数情報!G103</f>
        <v>大和田新田（タウンハウス高津）</v>
      </c>
      <c r="H484" s="16" t="str">
        <f>部数情報!H103</f>
        <v>八千代</v>
      </c>
      <c r="I484" s="16" t="str">
        <f>部数情報!I103</f>
        <v>八千代市</v>
      </c>
      <c r="J484" s="189">
        <f>IFERROR(IF($I$7="併配",VLOOKUP($F484,部数情報!A:K,11,0),IF($I$7="併配&amp;選挙",VLOOKUP($F484,部数情報!A:L,12,0),IF($I$7="選挙",VLOOKUP($F484,部数情報!A:M,13,0),VLOOKUP($F484,部数情報!A:J,10,0)))),"")</f>
        <v>370</v>
      </c>
      <c r="K484" s="187"/>
      <c r="L484" s="205"/>
      <c r="M484" s="206"/>
      <c r="S484">
        <f>エリア一覧!J484-VLOOKUP(エリア一覧!F484,部数情報!A:Q,17,0)</f>
        <v>0</v>
      </c>
      <c r="V484">
        <f t="shared" si="7"/>
        <v>0</v>
      </c>
      <c r="W484">
        <f>IFERROR(VLOOKUP($F484,部数情報!A:J,10,0),0)</f>
        <v>370</v>
      </c>
    </row>
    <row r="485" spans="2:23" hidden="1">
      <c r="B485" s="15">
        <f>部数情報!C104</f>
        <v>103</v>
      </c>
      <c r="C485" s="16">
        <f>部数情報!B104</f>
        <v>2</v>
      </c>
      <c r="D485" s="16" t="str">
        <f>部数情報!E104</f>
        <v>東葉</v>
      </c>
      <c r="E485" s="16" t="str">
        <f>部数情報!F104</f>
        <v>緑が丘</v>
      </c>
      <c r="F485" s="16" t="str">
        <f>部数情報!A104</f>
        <v>001099</v>
      </c>
      <c r="G485" s="16" t="str">
        <f>部数情報!G104</f>
        <v>緑が丘2A</v>
      </c>
      <c r="H485" s="16" t="str">
        <f>部数情報!H104</f>
        <v>八千代</v>
      </c>
      <c r="I485" s="16" t="str">
        <f>部数情報!I104</f>
        <v>八千代市</v>
      </c>
      <c r="J485" s="189">
        <f>IFERROR(IF($I$7="併配",VLOOKUP($F485,部数情報!A:K,11,0),IF($I$7="併配&amp;選挙",VLOOKUP($F485,部数情報!A:L,12,0),IF($I$7="選挙",VLOOKUP($F485,部数情報!A:M,13,0),VLOOKUP($F485,部数情報!A:J,10,0)))),"")</f>
        <v>420</v>
      </c>
      <c r="K485" s="187"/>
      <c r="L485" s="205"/>
      <c r="M485" s="206"/>
      <c r="S485">
        <f>エリア一覧!J485-VLOOKUP(エリア一覧!F485,部数情報!A:Q,17,0)</f>
        <v>0</v>
      </c>
      <c r="V485">
        <f t="shared" si="7"/>
        <v>0</v>
      </c>
      <c r="W485">
        <f>IFERROR(VLOOKUP($F485,部数情報!A:J,10,0),0)</f>
        <v>420</v>
      </c>
    </row>
    <row r="486" spans="2:23" hidden="1">
      <c r="B486" s="15">
        <f>部数情報!C105</f>
        <v>104</v>
      </c>
      <c r="C486" s="16">
        <f>部数情報!B105</f>
        <v>2</v>
      </c>
      <c r="D486" s="16" t="str">
        <f>部数情報!E105</f>
        <v>東葉</v>
      </c>
      <c r="E486" s="16" t="str">
        <f>部数情報!F105</f>
        <v>緑が丘</v>
      </c>
      <c r="F486" s="16" t="str">
        <f>部数情報!A105</f>
        <v>001011</v>
      </c>
      <c r="G486" s="16" t="str">
        <f>部数情報!G105</f>
        <v>緑が丘2B（新木戸小学校）</v>
      </c>
      <c r="H486" s="16" t="str">
        <f>部数情報!H105</f>
        <v>八千代</v>
      </c>
      <c r="I486" s="16" t="str">
        <f>部数情報!I105</f>
        <v>八千代市</v>
      </c>
      <c r="J486" s="189">
        <f>IFERROR(IF($I$7="併配",VLOOKUP($F486,部数情報!A:K,11,0),IF($I$7="併配&amp;選挙",VLOOKUP($F486,部数情報!A:L,12,0),IF($I$7="選挙",VLOOKUP($F486,部数情報!A:M,13,0),VLOOKUP($F486,部数情報!A:J,10,0)))),"")</f>
        <v>470</v>
      </c>
      <c r="K486" s="187"/>
      <c r="L486" s="205"/>
      <c r="M486" s="206"/>
      <c r="S486">
        <f>エリア一覧!J486-VLOOKUP(エリア一覧!F486,部数情報!A:Q,17,0)</f>
        <v>0</v>
      </c>
      <c r="V486">
        <f t="shared" si="7"/>
        <v>0</v>
      </c>
      <c r="W486">
        <f>IFERROR(VLOOKUP($F486,部数情報!A:J,10,0),0)</f>
        <v>470</v>
      </c>
    </row>
    <row r="487" spans="2:23" hidden="1">
      <c r="B487" s="15">
        <f>部数情報!C106</f>
        <v>105</v>
      </c>
      <c r="C487" s="16">
        <f>部数情報!B106</f>
        <v>2</v>
      </c>
      <c r="D487" s="16" t="str">
        <f>部数情報!E106</f>
        <v>東葉</v>
      </c>
      <c r="E487" s="16" t="str">
        <f>部数情報!F106</f>
        <v>緑が丘</v>
      </c>
      <c r="F487" s="16" t="str">
        <f>部数情報!A106</f>
        <v>001012</v>
      </c>
      <c r="G487" s="16" t="str">
        <f>部数情報!G106</f>
        <v>緑が丘1Ａ</v>
      </c>
      <c r="H487" s="16" t="str">
        <f>部数情報!H106</f>
        <v>八千代</v>
      </c>
      <c r="I487" s="16" t="str">
        <f>部数情報!I106</f>
        <v>八千代市</v>
      </c>
      <c r="J487" s="189">
        <f>IFERROR(IF($I$7="併配",VLOOKUP($F487,部数情報!A:K,11,0),IF($I$7="併配&amp;選挙",VLOOKUP($F487,部数情報!A:L,12,0),IF($I$7="選挙",VLOOKUP($F487,部数情報!A:M,13,0),VLOOKUP($F487,部数情報!A:J,10,0)))),"")</f>
        <v>650</v>
      </c>
      <c r="K487" s="187"/>
      <c r="L487" s="205"/>
      <c r="M487" s="206"/>
      <c r="S487">
        <f>エリア一覧!J487-VLOOKUP(エリア一覧!F487,部数情報!A:Q,17,0)</f>
        <v>0</v>
      </c>
      <c r="V487">
        <f t="shared" si="7"/>
        <v>0</v>
      </c>
      <c r="W487">
        <f>IFERROR(VLOOKUP($F487,部数情報!A:J,10,0),0)</f>
        <v>650</v>
      </c>
    </row>
    <row r="488" spans="2:23" hidden="1">
      <c r="B488" s="15">
        <f>部数情報!C107</f>
        <v>106</v>
      </c>
      <c r="C488" s="16">
        <f>部数情報!B107</f>
        <v>2</v>
      </c>
      <c r="D488" s="16" t="str">
        <f>部数情報!E107</f>
        <v>東葉</v>
      </c>
      <c r="E488" s="16" t="str">
        <f>部数情報!F107</f>
        <v>緑が丘</v>
      </c>
      <c r="F488" s="16" t="str">
        <f>部数情報!A107</f>
        <v>001013</v>
      </c>
      <c r="G488" s="16" t="str">
        <f>部数情報!G107</f>
        <v>緑が丘1・3（カムザ）</v>
      </c>
      <c r="H488" s="16" t="str">
        <f>部数情報!H107</f>
        <v>八千代</v>
      </c>
      <c r="I488" s="16" t="str">
        <f>部数情報!I107</f>
        <v>八千代市</v>
      </c>
      <c r="J488" s="189">
        <f>IFERROR(IF($I$7="併配",VLOOKUP($F488,部数情報!A:K,11,0),IF($I$7="併配&amp;選挙",VLOOKUP($F488,部数情報!A:L,12,0),IF($I$7="選挙",VLOOKUP($F488,部数情報!A:M,13,0),VLOOKUP($F488,部数情報!A:J,10,0)))),"")</f>
        <v>625</v>
      </c>
      <c r="K488" s="187"/>
      <c r="L488" s="205"/>
      <c r="M488" s="206"/>
      <c r="S488">
        <f>エリア一覧!J488-VLOOKUP(エリア一覧!F488,部数情報!A:Q,17,0)</f>
        <v>0</v>
      </c>
      <c r="V488">
        <f t="shared" si="7"/>
        <v>0</v>
      </c>
      <c r="W488">
        <f>IFERROR(VLOOKUP($F488,部数情報!A:J,10,0),0)</f>
        <v>625</v>
      </c>
    </row>
    <row r="489" spans="2:23" hidden="1">
      <c r="B489" s="15">
        <f>部数情報!C108</f>
        <v>107</v>
      </c>
      <c r="C489" s="16">
        <f>部数情報!B108</f>
        <v>2</v>
      </c>
      <c r="D489" s="16" t="str">
        <f>部数情報!E108</f>
        <v>東葉</v>
      </c>
      <c r="E489" s="16" t="str">
        <f>部数情報!F108</f>
        <v>緑が丘</v>
      </c>
      <c r="F489" s="16" t="str">
        <f>部数情報!A108</f>
        <v>001014</v>
      </c>
      <c r="G489" s="16" t="str">
        <f>部数情報!G108</f>
        <v>緑が丘1・3（アパ・リーセント）</v>
      </c>
      <c r="H489" s="16" t="str">
        <f>部数情報!H108</f>
        <v>八千代</v>
      </c>
      <c r="I489" s="16" t="str">
        <f>部数情報!I108</f>
        <v>八千代市</v>
      </c>
      <c r="J489" s="189">
        <f>IFERROR(IF($I$7="併配",VLOOKUP($F489,部数情報!A:K,11,0),IF($I$7="併配&amp;選挙",VLOOKUP($F489,部数情報!A:L,12,0),IF($I$7="選挙",VLOOKUP($F489,部数情報!A:M,13,0),VLOOKUP($F489,部数情報!A:J,10,0)))),"")</f>
        <v>605</v>
      </c>
      <c r="K489" s="187"/>
      <c r="L489" s="205"/>
      <c r="M489" s="206"/>
      <c r="S489">
        <f>エリア一覧!J489-VLOOKUP(エリア一覧!F489,部数情報!A:Q,17,0)</f>
        <v>0</v>
      </c>
      <c r="V489">
        <f t="shared" si="7"/>
        <v>0</v>
      </c>
      <c r="W489">
        <f>IFERROR(VLOOKUP($F489,部数情報!A:J,10,0),0)</f>
        <v>605</v>
      </c>
    </row>
    <row r="490" spans="2:23" hidden="1">
      <c r="B490" s="15">
        <f>部数情報!C109</f>
        <v>108</v>
      </c>
      <c r="C490" s="16">
        <f>部数情報!B109</f>
        <v>2</v>
      </c>
      <c r="D490" s="16" t="str">
        <f>部数情報!E109</f>
        <v>東葉</v>
      </c>
      <c r="E490" s="16" t="str">
        <f>部数情報!F109</f>
        <v>緑が丘</v>
      </c>
      <c r="F490" s="16" t="str">
        <f>部数情報!A109</f>
        <v>001015</v>
      </c>
      <c r="G490" s="16" t="str">
        <f>部数情報!G109</f>
        <v>緑が丘1Ｃ</v>
      </c>
      <c r="H490" s="16" t="str">
        <f>部数情報!H109</f>
        <v>八千代</v>
      </c>
      <c r="I490" s="16" t="str">
        <f>部数情報!I109</f>
        <v>八千代市</v>
      </c>
      <c r="J490" s="189">
        <f>IFERROR(IF($I$7="併配",VLOOKUP($F490,部数情報!A:K,11,0),IF($I$7="併配&amp;選挙",VLOOKUP($F490,部数情報!A:L,12,0),IF($I$7="選挙",VLOOKUP($F490,部数情報!A:M,13,0),VLOOKUP($F490,部数情報!A:J,10,0)))),"")</f>
        <v>780</v>
      </c>
      <c r="K490" s="187"/>
      <c r="L490" s="205"/>
      <c r="M490" s="206"/>
      <c r="S490">
        <f>エリア一覧!J490-VLOOKUP(エリア一覧!F490,部数情報!A:Q,17,0)</f>
        <v>0</v>
      </c>
      <c r="V490">
        <f t="shared" si="7"/>
        <v>0</v>
      </c>
      <c r="W490">
        <f>IFERROR(VLOOKUP($F490,部数情報!A:J,10,0),0)</f>
        <v>780</v>
      </c>
    </row>
    <row r="491" spans="2:23" hidden="1">
      <c r="B491" s="15">
        <f>部数情報!C110</f>
        <v>109</v>
      </c>
      <c r="C491" s="16">
        <f>部数情報!B110</f>
        <v>2</v>
      </c>
      <c r="D491" s="16" t="str">
        <f>部数情報!E110</f>
        <v>東葉</v>
      </c>
      <c r="E491" s="16" t="str">
        <f>部数情報!F110</f>
        <v>緑が丘</v>
      </c>
      <c r="F491" s="16" t="str">
        <f>部数情報!A110</f>
        <v>001088</v>
      </c>
      <c r="G491" s="16" t="str">
        <f>部数情報!G110</f>
        <v>緑が丘西1（シティテラス）</v>
      </c>
      <c r="H491" s="16" t="str">
        <f>部数情報!H110</f>
        <v>八千代</v>
      </c>
      <c r="I491" s="16" t="str">
        <f>部数情報!I110</f>
        <v>八千代市</v>
      </c>
      <c r="J491" s="189">
        <f>IFERROR(IF($I$7="併配",VLOOKUP($F491,部数情報!A:K,11,0),IF($I$7="併配&amp;選挙",VLOOKUP($F491,部数情報!A:L,12,0),IF($I$7="選挙",VLOOKUP($F491,部数情報!A:M,13,0),VLOOKUP($F491,部数情報!A:J,10,0)))),"")</f>
        <v>1100</v>
      </c>
      <c r="K491" s="187"/>
      <c r="L491" s="205"/>
      <c r="M491" s="206"/>
      <c r="S491">
        <f>エリア一覧!J491-VLOOKUP(エリア一覧!F491,部数情報!A:Q,17,0)</f>
        <v>0</v>
      </c>
      <c r="V491">
        <f t="shared" si="7"/>
        <v>0</v>
      </c>
      <c r="W491">
        <f>IFERROR(VLOOKUP($F491,部数情報!A:J,10,0),0)</f>
        <v>1100</v>
      </c>
    </row>
    <row r="492" spans="2:23" hidden="1">
      <c r="B492" s="15">
        <f>部数情報!C111</f>
        <v>110</v>
      </c>
      <c r="C492" s="16">
        <f>部数情報!B111</f>
        <v>2</v>
      </c>
      <c r="D492" s="16" t="str">
        <f>部数情報!E111</f>
        <v>東葉</v>
      </c>
      <c r="E492" s="16" t="str">
        <f>部数情報!F111</f>
        <v>緑が丘西</v>
      </c>
      <c r="F492" s="16" t="str">
        <f>部数情報!A111</f>
        <v>001090</v>
      </c>
      <c r="G492" s="16" t="str">
        <f>部数情報!G111</f>
        <v>緑が丘西1・2</v>
      </c>
      <c r="H492" s="16" t="str">
        <f>部数情報!H111</f>
        <v>八千代</v>
      </c>
      <c r="I492" s="16" t="str">
        <f>部数情報!I111</f>
        <v>八千代市</v>
      </c>
      <c r="J492" s="189">
        <f>IFERROR(IF($I$7="併配",VLOOKUP($F492,部数情報!A:K,11,0),IF($I$7="併配&amp;選挙",VLOOKUP($F492,部数情報!A:L,12,0),IF($I$7="選挙",VLOOKUP($F492,部数情報!A:M,13,0),VLOOKUP($F492,部数情報!A:J,10,0)))),"")</f>
        <v>430</v>
      </c>
      <c r="K492" s="187"/>
      <c r="L492" s="205"/>
      <c r="M492" s="206"/>
      <c r="S492">
        <f>エリア一覧!J492-VLOOKUP(エリア一覧!F492,部数情報!A:Q,17,0)</f>
        <v>0</v>
      </c>
      <c r="V492">
        <f t="shared" si="7"/>
        <v>0</v>
      </c>
      <c r="W492">
        <f>IFERROR(VLOOKUP($F492,部数情報!A:J,10,0),0)</f>
        <v>430</v>
      </c>
    </row>
    <row r="493" spans="2:23" hidden="1">
      <c r="B493" s="15">
        <f>部数情報!C112</f>
        <v>111</v>
      </c>
      <c r="C493" s="16">
        <f>部数情報!B112</f>
        <v>2</v>
      </c>
      <c r="D493" s="16" t="str">
        <f>部数情報!E112</f>
        <v>東葉</v>
      </c>
      <c r="E493" s="16" t="str">
        <f>部数情報!F112</f>
        <v>緑が丘西</v>
      </c>
      <c r="F493" s="16" t="str">
        <f>部数情報!A112</f>
        <v>001104</v>
      </c>
      <c r="G493" s="16" t="str">
        <f>部数情報!G112</f>
        <v>緑が丘西1</v>
      </c>
      <c r="H493" s="16" t="str">
        <f>部数情報!H112</f>
        <v>八千代</v>
      </c>
      <c r="I493" s="16" t="str">
        <f>部数情報!I112</f>
        <v>八千代市</v>
      </c>
      <c r="J493" s="189">
        <f>IFERROR(IF($I$7="併配",VLOOKUP($F493,部数情報!A:K,11,0),IF($I$7="併配&amp;選挙",VLOOKUP($F493,部数情報!A:L,12,0),IF($I$7="選挙",VLOOKUP($F493,部数情報!A:M,13,0),VLOOKUP($F493,部数情報!A:J,10,0)))),"")</f>
        <v>310</v>
      </c>
      <c r="K493" s="187"/>
      <c r="L493" s="205"/>
      <c r="M493" s="206"/>
      <c r="S493">
        <f>エリア一覧!J493-VLOOKUP(エリア一覧!F493,部数情報!A:Q,17,0)</f>
        <v>0</v>
      </c>
      <c r="V493">
        <f t="shared" si="7"/>
        <v>0</v>
      </c>
      <c r="W493">
        <f>IFERROR(VLOOKUP($F493,部数情報!A:J,10,0),0)</f>
        <v>310</v>
      </c>
    </row>
    <row r="494" spans="2:23" hidden="1">
      <c r="B494" s="15">
        <f>部数情報!C113</f>
        <v>112</v>
      </c>
      <c r="C494" s="16">
        <f>部数情報!B113</f>
        <v>2</v>
      </c>
      <c r="D494" s="16" t="str">
        <f>部数情報!E113</f>
        <v>東葉</v>
      </c>
      <c r="E494" s="16" t="str">
        <f>部数情報!F113</f>
        <v>緑が丘西</v>
      </c>
      <c r="F494" s="16" t="str">
        <f>部数情報!A113</f>
        <v>001083</v>
      </c>
      <c r="G494" s="16" t="str">
        <f>部数情報!G113</f>
        <v>緑が丘西3</v>
      </c>
      <c r="H494" s="16" t="str">
        <f>部数情報!H113</f>
        <v>八千代</v>
      </c>
      <c r="I494" s="16" t="str">
        <f>部数情報!I113</f>
        <v>八千代市</v>
      </c>
      <c r="J494" s="189">
        <f>IFERROR(IF($I$7="併配",VLOOKUP($F494,部数情報!A:K,11,0),IF($I$7="併配&amp;選挙",VLOOKUP($F494,部数情報!A:L,12,0),IF($I$7="選挙",VLOOKUP($F494,部数情報!A:M,13,0),VLOOKUP($F494,部数情報!A:J,10,0)))),"")</f>
        <v>440</v>
      </c>
      <c r="K494" s="187"/>
      <c r="L494" s="205"/>
      <c r="M494" s="206"/>
      <c r="S494">
        <f>エリア一覧!J494-VLOOKUP(エリア一覧!F494,部数情報!A:Q,17,0)</f>
        <v>0</v>
      </c>
      <c r="V494">
        <f t="shared" si="7"/>
        <v>0</v>
      </c>
      <c r="W494">
        <f>IFERROR(VLOOKUP($F494,部数情報!A:J,10,0),0)</f>
        <v>440</v>
      </c>
    </row>
    <row r="495" spans="2:23" hidden="1">
      <c r="B495" s="15">
        <f>部数情報!C114</f>
        <v>113</v>
      </c>
      <c r="C495" s="16">
        <f>部数情報!B114</f>
        <v>2</v>
      </c>
      <c r="D495" s="16" t="str">
        <f>部数情報!E114</f>
        <v>東葉</v>
      </c>
      <c r="E495" s="16" t="str">
        <f>部数情報!F114</f>
        <v>緑が丘西</v>
      </c>
      <c r="F495" s="16" t="str">
        <f>部数情報!A114</f>
        <v>001091</v>
      </c>
      <c r="G495" s="16" t="str">
        <f>部数情報!G114</f>
        <v>緑が丘西4・5</v>
      </c>
      <c r="H495" s="16" t="str">
        <f>部数情報!H114</f>
        <v>八千代</v>
      </c>
      <c r="I495" s="16" t="str">
        <f>部数情報!I114</f>
        <v>八千代市</v>
      </c>
      <c r="J495" s="189">
        <f>IFERROR(IF($I$7="併配",VLOOKUP($F495,部数情報!A:K,11,0),IF($I$7="併配&amp;選挙",VLOOKUP($F495,部数情報!A:L,12,0),IF($I$7="選挙",VLOOKUP($F495,部数情報!A:M,13,0),VLOOKUP($F495,部数情報!A:J,10,0)))),"")</f>
        <v>455</v>
      </c>
      <c r="K495" s="187"/>
      <c r="L495" s="205"/>
      <c r="M495" s="206"/>
      <c r="S495">
        <f>エリア一覧!J495-VLOOKUP(エリア一覧!F495,部数情報!A:Q,17,0)</f>
        <v>0</v>
      </c>
      <c r="V495">
        <f t="shared" si="7"/>
        <v>0</v>
      </c>
      <c r="W495">
        <f>IFERROR(VLOOKUP($F495,部数情報!A:J,10,0),0)</f>
        <v>455</v>
      </c>
    </row>
    <row r="496" spans="2:23" hidden="1">
      <c r="B496" s="15">
        <f>部数情報!C115</f>
        <v>114</v>
      </c>
      <c r="C496" s="16">
        <f>部数情報!B115</f>
        <v>2</v>
      </c>
      <c r="D496" s="16" t="str">
        <f>部数情報!E115</f>
        <v>東葉</v>
      </c>
      <c r="E496" s="16" t="str">
        <f>部数情報!F115</f>
        <v>緑が丘西</v>
      </c>
      <c r="F496" s="16" t="str">
        <f>部数情報!A115</f>
        <v>001092</v>
      </c>
      <c r="G496" s="16" t="str">
        <f>部数情報!G115</f>
        <v>緑が丘西5・6</v>
      </c>
      <c r="H496" s="16" t="str">
        <f>部数情報!H115</f>
        <v>八千代</v>
      </c>
      <c r="I496" s="16" t="str">
        <f>部数情報!I115</f>
        <v>八千代市</v>
      </c>
      <c r="J496" s="189">
        <f>IFERROR(IF($I$7="併配",VLOOKUP($F496,部数情報!A:K,11,0),IF($I$7="併配&amp;選挙",VLOOKUP($F496,部数情報!A:L,12,0),IF($I$7="選挙",VLOOKUP($F496,部数情報!A:M,13,0),VLOOKUP($F496,部数情報!A:J,10,0)))),"")</f>
        <v>500</v>
      </c>
      <c r="K496" s="187"/>
      <c r="L496" s="205"/>
      <c r="M496" s="206"/>
      <c r="S496">
        <f>エリア一覧!J496-VLOOKUP(エリア一覧!F496,部数情報!A:Q,17,0)</f>
        <v>0</v>
      </c>
      <c r="V496">
        <f t="shared" si="7"/>
        <v>0</v>
      </c>
      <c r="W496">
        <f>IFERROR(VLOOKUP($F496,部数情報!A:J,10,0),0)</f>
        <v>500</v>
      </c>
    </row>
    <row r="497" spans="2:23" hidden="1">
      <c r="B497" s="15">
        <f>部数情報!C116</f>
        <v>115</v>
      </c>
      <c r="C497" s="16">
        <f>部数情報!B116</f>
        <v>2</v>
      </c>
      <c r="D497" s="16" t="str">
        <f>部数情報!E116</f>
        <v>東葉</v>
      </c>
      <c r="E497" s="16" t="str">
        <f>部数情報!F116</f>
        <v>緑が丘西</v>
      </c>
      <c r="F497" s="16" t="str">
        <f>部数情報!A116</f>
        <v>001093</v>
      </c>
      <c r="G497" s="16" t="str">
        <f>部数情報!G116</f>
        <v>緑が丘西7</v>
      </c>
      <c r="H497" s="16" t="str">
        <f>部数情報!H116</f>
        <v>八千代</v>
      </c>
      <c r="I497" s="16" t="str">
        <f>部数情報!I116</f>
        <v>八千代市</v>
      </c>
      <c r="J497" s="189">
        <f>IFERROR(IF($I$7="併配",VLOOKUP($F497,部数情報!A:K,11,0),IF($I$7="併配&amp;選挙",VLOOKUP($F497,部数情報!A:L,12,0),IF($I$7="選挙",VLOOKUP($F497,部数情報!A:M,13,0),VLOOKUP($F497,部数情報!A:J,10,0)))),"")</f>
        <v>480</v>
      </c>
      <c r="K497" s="187"/>
      <c r="L497" s="205"/>
      <c r="M497" s="206"/>
      <c r="S497">
        <f>エリア一覧!J497-VLOOKUP(エリア一覧!F497,部数情報!A:Q,17,0)</f>
        <v>0</v>
      </c>
      <c r="V497">
        <f t="shared" si="7"/>
        <v>0</v>
      </c>
      <c r="W497">
        <f>IFERROR(VLOOKUP($F497,部数情報!A:J,10,0),0)</f>
        <v>480</v>
      </c>
    </row>
    <row r="498" spans="2:23" hidden="1">
      <c r="B498" s="15">
        <f>部数情報!C117</f>
        <v>116</v>
      </c>
      <c r="C498" s="16">
        <f>部数情報!B117</f>
        <v>2</v>
      </c>
      <c r="D498" s="16" t="str">
        <f>部数情報!E117</f>
        <v>東葉</v>
      </c>
      <c r="E498" s="16" t="str">
        <f>部数情報!F117</f>
        <v>高津団地</v>
      </c>
      <c r="F498" s="16" t="str">
        <f>部数情報!A117</f>
        <v>001020</v>
      </c>
      <c r="G498" s="16" t="str">
        <f>部数情報!G117</f>
        <v>高津団地1</v>
      </c>
      <c r="H498" s="16" t="str">
        <f>部数情報!H117</f>
        <v>八千代</v>
      </c>
      <c r="I498" s="16" t="str">
        <f>部数情報!I117</f>
        <v>八千代市</v>
      </c>
      <c r="J498" s="189">
        <f>IFERROR(IF($I$7="併配",VLOOKUP($F498,部数情報!A:K,11,0),IF($I$7="併配&amp;選挙",VLOOKUP($F498,部数情報!A:L,12,0),IF($I$7="選挙",VLOOKUP($F498,部数情報!A:M,13,0),VLOOKUP($F498,部数情報!A:J,10,0)))),"")</f>
        <v>570</v>
      </c>
      <c r="K498" s="187"/>
      <c r="L498" s="205"/>
      <c r="M498" s="206"/>
      <c r="S498">
        <f>エリア一覧!J498-VLOOKUP(エリア一覧!F498,部数情報!A:Q,17,0)</f>
        <v>0</v>
      </c>
      <c r="V498">
        <f t="shared" si="7"/>
        <v>0</v>
      </c>
      <c r="W498">
        <f>IFERROR(VLOOKUP($F498,部数情報!A:J,10,0),0)</f>
        <v>570</v>
      </c>
    </row>
    <row r="499" spans="2:23" hidden="1">
      <c r="B499" s="15">
        <f>部数情報!C118</f>
        <v>117</v>
      </c>
      <c r="C499" s="16">
        <f>部数情報!B118</f>
        <v>2</v>
      </c>
      <c r="D499" s="16" t="str">
        <f>部数情報!E118</f>
        <v>東葉</v>
      </c>
      <c r="E499" s="16" t="str">
        <f>部数情報!F118</f>
        <v>高津団地</v>
      </c>
      <c r="F499" s="16" t="str">
        <f>部数情報!A118</f>
        <v>001021</v>
      </c>
      <c r="G499" s="16" t="str">
        <f>部数情報!G118</f>
        <v>高津団地2</v>
      </c>
      <c r="H499" s="16" t="str">
        <f>部数情報!H118</f>
        <v>八千代</v>
      </c>
      <c r="I499" s="16" t="str">
        <f>部数情報!I118</f>
        <v>八千代市</v>
      </c>
      <c r="J499" s="189">
        <f>IFERROR(IF($I$7="併配",VLOOKUP($F499,部数情報!A:K,11,0),IF($I$7="併配&amp;選挙",VLOOKUP($F499,部数情報!A:L,12,0),IF($I$7="選挙",VLOOKUP($F499,部数情報!A:M,13,0),VLOOKUP($F499,部数情報!A:J,10,0)))),"")</f>
        <v>755</v>
      </c>
      <c r="K499" s="187"/>
      <c r="L499" s="205"/>
      <c r="M499" s="206"/>
      <c r="S499">
        <f>エリア一覧!J499-VLOOKUP(エリア一覧!F499,部数情報!A:Q,17,0)</f>
        <v>0</v>
      </c>
      <c r="V499">
        <f t="shared" si="7"/>
        <v>0</v>
      </c>
      <c r="W499">
        <f>IFERROR(VLOOKUP($F499,部数情報!A:J,10,0),0)</f>
        <v>755</v>
      </c>
    </row>
    <row r="500" spans="2:23" hidden="1">
      <c r="B500" s="15">
        <f>部数情報!C119</f>
        <v>118</v>
      </c>
      <c r="C500" s="16">
        <f>部数情報!B119</f>
        <v>2</v>
      </c>
      <c r="D500" s="16" t="str">
        <f>部数情報!E119</f>
        <v>東葉</v>
      </c>
      <c r="E500" s="16" t="str">
        <f>部数情報!F119</f>
        <v>高津団地</v>
      </c>
      <c r="F500" s="16" t="str">
        <f>部数情報!A119</f>
        <v>001022</v>
      </c>
      <c r="G500" s="16" t="str">
        <f>部数情報!G119</f>
        <v>高津団地3</v>
      </c>
      <c r="H500" s="16" t="str">
        <f>部数情報!H119</f>
        <v>八千代</v>
      </c>
      <c r="I500" s="16" t="str">
        <f>部数情報!I119</f>
        <v>八千代市</v>
      </c>
      <c r="J500" s="189">
        <f>IFERROR(IF($I$7="併配",VLOOKUP($F500,部数情報!A:K,11,0),IF($I$7="併配&amp;選挙",VLOOKUP($F500,部数情報!A:L,12,0),IF($I$7="選挙",VLOOKUP($F500,部数情報!A:M,13,0),VLOOKUP($F500,部数情報!A:J,10,0)))),"")</f>
        <v>800</v>
      </c>
      <c r="K500" s="187"/>
      <c r="L500" s="205"/>
      <c r="M500" s="206"/>
      <c r="S500">
        <f>エリア一覧!J500-VLOOKUP(エリア一覧!F500,部数情報!A:Q,17,0)</f>
        <v>0</v>
      </c>
      <c r="V500">
        <f t="shared" si="7"/>
        <v>0</v>
      </c>
      <c r="W500">
        <f>IFERROR(VLOOKUP($F500,部数情報!A:J,10,0),0)</f>
        <v>800</v>
      </c>
    </row>
    <row r="501" spans="2:23" hidden="1">
      <c r="B501" s="15">
        <f>部数情報!C120</f>
        <v>119</v>
      </c>
      <c r="C501" s="16">
        <f>部数情報!B120</f>
        <v>2</v>
      </c>
      <c r="D501" s="16" t="str">
        <f>部数情報!E120</f>
        <v>東葉</v>
      </c>
      <c r="E501" s="16" t="str">
        <f>部数情報!F120</f>
        <v>高津団地</v>
      </c>
      <c r="F501" s="16" t="str">
        <f>部数情報!A120</f>
        <v>001023</v>
      </c>
      <c r="G501" s="16" t="str">
        <f>部数情報!G120</f>
        <v>高津団地5(分譲）</v>
      </c>
      <c r="H501" s="16" t="str">
        <f>部数情報!H120</f>
        <v>八千代</v>
      </c>
      <c r="I501" s="16" t="str">
        <f>部数情報!I120</f>
        <v>八千代市</v>
      </c>
      <c r="J501" s="189">
        <f>IFERROR(IF($I$7="併配",VLOOKUP($F501,部数情報!A:K,11,0),IF($I$7="併配&amp;選挙",VLOOKUP($F501,部数情報!A:L,12,0),IF($I$7="選挙",VLOOKUP($F501,部数情報!A:M,13,0),VLOOKUP($F501,部数情報!A:J,10,0)))),"")</f>
        <v>610</v>
      </c>
      <c r="K501" s="187"/>
      <c r="L501" s="205"/>
      <c r="M501" s="206"/>
      <c r="S501">
        <f>エリア一覧!J501-VLOOKUP(エリア一覧!F501,部数情報!A:Q,17,0)</f>
        <v>0</v>
      </c>
      <c r="V501">
        <f t="shared" si="7"/>
        <v>0</v>
      </c>
      <c r="W501">
        <f>IFERROR(VLOOKUP($F501,部数情報!A:J,10,0),0)</f>
        <v>610</v>
      </c>
    </row>
    <row r="502" spans="2:23" hidden="1">
      <c r="B502" s="15">
        <f>部数情報!C121</f>
        <v>120</v>
      </c>
      <c r="C502" s="16">
        <f>部数情報!B121</f>
        <v>2</v>
      </c>
      <c r="D502" s="16" t="str">
        <f>部数情報!E121</f>
        <v>東葉</v>
      </c>
      <c r="E502" s="16" t="str">
        <f>部数情報!F121</f>
        <v>高津団地</v>
      </c>
      <c r="F502" s="16" t="str">
        <f>部数情報!A121</f>
        <v>001024</v>
      </c>
      <c r="G502" s="16" t="str">
        <f>部数情報!G121</f>
        <v>高津団地6(分譲）</v>
      </c>
      <c r="H502" s="16" t="str">
        <f>部数情報!H121</f>
        <v>八千代</v>
      </c>
      <c r="I502" s="16" t="str">
        <f>部数情報!I121</f>
        <v>八千代市</v>
      </c>
      <c r="J502" s="189">
        <f>IFERROR(IF($I$7="併配",VLOOKUP($F502,部数情報!A:K,11,0),IF($I$7="併配&amp;選挙",VLOOKUP($F502,部数情報!A:L,12,0),IF($I$7="選挙",VLOOKUP($F502,部数情報!A:M,13,0),VLOOKUP($F502,部数情報!A:J,10,0)))),"")</f>
        <v>860</v>
      </c>
      <c r="K502" s="187"/>
      <c r="L502" s="205"/>
      <c r="M502" s="206"/>
      <c r="S502">
        <f>エリア一覧!J502-VLOOKUP(エリア一覧!F502,部数情報!A:Q,17,0)</f>
        <v>0</v>
      </c>
      <c r="V502">
        <f t="shared" si="7"/>
        <v>0</v>
      </c>
      <c r="W502">
        <f>IFERROR(VLOOKUP($F502,部数情報!A:J,10,0),0)</f>
        <v>860</v>
      </c>
    </row>
    <row r="503" spans="2:23" hidden="1">
      <c r="B503" s="15">
        <f>部数情報!C122</f>
        <v>121</v>
      </c>
      <c r="C503" s="16">
        <f>部数情報!B122</f>
        <v>2</v>
      </c>
      <c r="D503" s="16" t="str">
        <f>部数情報!E122</f>
        <v>東葉</v>
      </c>
      <c r="E503" s="16" t="str">
        <f>部数情報!F122</f>
        <v>高津団地</v>
      </c>
      <c r="F503" s="16" t="str">
        <f>部数情報!A122</f>
        <v>001025</v>
      </c>
      <c r="G503" s="16" t="str">
        <f>部数情報!G122</f>
        <v>高津団地7</v>
      </c>
      <c r="H503" s="16" t="str">
        <f>部数情報!H122</f>
        <v>八千代</v>
      </c>
      <c r="I503" s="16" t="str">
        <f>部数情報!I122</f>
        <v>八千代市</v>
      </c>
      <c r="J503" s="189">
        <f>IFERROR(IF($I$7="併配",VLOOKUP($F503,部数情報!A:K,11,0),IF($I$7="併配&amp;選挙",VLOOKUP($F503,部数情報!A:L,12,0),IF($I$7="選挙",VLOOKUP($F503,部数情報!A:M,13,0),VLOOKUP($F503,部数情報!A:J,10,0)))),"")</f>
        <v>1040</v>
      </c>
      <c r="K503" s="187"/>
      <c r="L503" s="205"/>
      <c r="M503" s="206"/>
      <c r="S503">
        <f>エリア一覧!J503-VLOOKUP(エリア一覧!F503,部数情報!A:Q,17,0)</f>
        <v>0</v>
      </c>
      <c r="V503">
        <f t="shared" si="7"/>
        <v>0</v>
      </c>
      <c r="W503">
        <f>IFERROR(VLOOKUP($F503,部数情報!A:J,10,0),0)</f>
        <v>1040</v>
      </c>
    </row>
    <row r="504" spans="2:23" hidden="1">
      <c r="B504" s="15">
        <f>部数情報!C123</f>
        <v>122</v>
      </c>
      <c r="C504" s="16">
        <f>部数情報!B123</f>
        <v>2</v>
      </c>
      <c r="D504" s="16" t="str">
        <f>部数情報!E123</f>
        <v>東葉</v>
      </c>
      <c r="E504" s="16" t="str">
        <f>部数情報!F123</f>
        <v>高津</v>
      </c>
      <c r="F504" s="16" t="str">
        <f>部数情報!A123</f>
        <v>001026</v>
      </c>
      <c r="G504" s="16" t="str">
        <f>部数情報!G123</f>
        <v>高津（観音寺）</v>
      </c>
      <c r="H504" s="16" t="str">
        <f>部数情報!H123</f>
        <v>八千代</v>
      </c>
      <c r="I504" s="16" t="str">
        <f>部数情報!I123</f>
        <v>八千代市</v>
      </c>
      <c r="J504" s="189">
        <f>IFERROR(IF($I$7="併配",VLOOKUP($F504,部数情報!A:K,11,0),IF($I$7="併配&amp;選挙",VLOOKUP($F504,部数情報!A:L,12,0),IF($I$7="選挙",VLOOKUP($F504,部数情報!A:M,13,0),VLOOKUP($F504,部数情報!A:J,10,0)))),"")</f>
        <v>320</v>
      </c>
      <c r="K504" s="187"/>
      <c r="L504" s="205"/>
      <c r="M504" s="206"/>
      <c r="S504">
        <f>エリア一覧!J504-VLOOKUP(エリア一覧!F504,部数情報!A:Q,17,0)</f>
        <v>0</v>
      </c>
      <c r="V504">
        <f t="shared" si="7"/>
        <v>0</v>
      </c>
      <c r="W504">
        <f>IFERROR(VLOOKUP($F504,部数情報!A:J,10,0),0)</f>
        <v>320</v>
      </c>
    </row>
    <row r="505" spans="2:23" hidden="1">
      <c r="B505" s="15">
        <f>部数情報!C124</f>
        <v>123</v>
      </c>
      <c r="C505" s="16">
        <f>部数情報!B124</f>
        <v>2</v>
      </c>
      <c r="D505" s="16" t="str">
        <f>部数情報!E124</f>
        <v>東葉</v>
      </c>
      <c r="E505" s="16" t="str">
        <f>部数情報!F124</f>
        <v>高津</v>
      </c>
      <c r="F505" s="16" t="str">
        <f>部数情報!A124</f>
        <v>001027</v>
      </c>
      <c r="G505" s="16" t="str">
        <f>部数情報!G124</f>
        <v>高津（ローズタウン）A</v>
      </c>
      <c r="H505" s="16" t="str">
        <f>部数情報!H124</f>
        <v>八千代</v>
      </c>
      <c r="I505" s="16" t="str">
        <f>部数情報!I124</f>
        <v>八千代市</v>
      </c>
      <c r="J505" s="189">
        <f>IFERROR(IF($I$7="併配",VLOOKUP($F505,部数情報!A:K,11,0),IF($I$7="併配&amp;選挙",VLOOKUP($F505,部数情報!A:L,12,0),IF($I$7="選挙",VLOOKUP($F505,部数情報!A:M,13,0),VLOOKUP($F505,部数情報!A:J,10,0)))),"")</f>
        <v>320</v>
      </c>
      <c r="K505" s="187"/>
      <c r="L505" s="205"/>
      <c r="M505" s="206"/>
      <c r="S505">
        <f>エリア一覧!J505-VLOOKUP(エリア一覧!F505,部数情報!A:Q,17,0)</f>
        <v>0</v>
      </c>
      <c r="V505">
        <f t="shared" si="7"/>
        <v>0</v>
      </c>
      <c r="W505">
        <f>IFERROR(VLOOKUP($F505,部数情報!A:J,10,0),0)</f>
        <v>320</v>
      </c>
    </row>
    <row r="506" spans="2:23" hidden="1">
      <c r="B506" s="15">
        <f>部数情報!C125</f>
        <v>124</v>
      </c>
      <c r="C506" s="16">
        <f>部数情報!B125</f>
        <v>2</v>
      </c>
      <c r="D506" s="16" t="str">
        <f>部数情報!E125</f>
        <v>東葉</v>
      </c>
      <c r="E506" s="16" t="str">
        <f>部数情報!F125</f>
        <v>高津</v>
      </c>
      <c r="F506" s="16" t="str">
        <f>部数情報!A125</f>
        <v>001098</v>
      </c>
      <c r="G506" s="16" t="str">
        <f>部数情報!G125</f>
        <v>高津（ローズタウン）B</v>
      </c>
      <c r="H506" s="16" t="str">
        <f>部数情報!H125</f>
        <v>八千代</v>
      </c>
      <c r="I506" s="16" t="str">
        <f>部数情報!I125</f>
        <v>八千代市</v>
      </c>
      <c r="J506" s="189">
        <f>IFERROR(IF($I$7="併配",VLOOKUP($F506,部数情報!A:K,11,0),IF($I$7="併配&amp;選挙",VLOOKUP($F506,部数情報!A:L,12,0),IF($I$7="選挙",VLOOKUP($F506,部数情報!A:M,13,0),VLOOKUP($F506,部数情報!A:J,10,0)))),"")</f>
        <v>340</v>
      </c>
      <c r="K506" s="187"/>
      <c r="L506" s="205"/>
      <c r="M506" s="206"/>
      <c r="S506">
        <f>エリア一覧!J506-VLOOKUP(エリア一覧!F506,部数情報!A:Q,17,0)</f>
        <v>0</v>
      </c>
      <c r="V506">
        <f t="shared" si="7"/>
        <v>0</v>
      </c>
      <c r="W506">
        <f>IFERROR(VLOOKUP($F506,部数情報!A:J,10,0),0)</f>
        <v>340</v>
      </c>
    </row>
    <row r="507" spans="2:23" hidden="1">
      <c r="B507" s="15">
        <f>部数情報!C126</f>
        <v>125</v>
      </c>
      <c r="C507" s="16">
        <f>部数情報!B126</f>
        <v>2</v>
      </c>
      <c r="D507" s="16" t="str">
        <f>部数情報!E126</f>
        <v>東葉</v>
      </c>
      <c r="E507" s="16" t="str">
        <f>部数情報!F126</f>
        <v>高津</v>
      </c>
      <c r="F507" s="16" t="str">
        <f>部数情報!A126</f>
        <v>001028</v>
      </c>
      <c r="G507" s="16" t="str">
        <f>部数情報!G126</f>
        <v>高津（西霊園）</v>
      </c>
      <c r="H507" s="16" t="str">
        <f>部数情報!H126</f>
        <v>八千代</v>
      </c>
      <c r="I507" s="16" t="str">
        <f>部数情報!I126</f>
        <v>八千代市</v>
      </c>
      <c r="J507" s="189">
        <f>IFERROR(IF($I$7="併配",VLOOKUP($F507,部数情報!A:K,11,0),IF($I$7="併配&amp;選挙",VLOOKUP($F507,部数情報!A:L,12,0),IF($I$7="選挙",VLOOKUP($F507,部数情報!A:M,13,0),VLOOKUP($F507,部数情報!A:J,10,0)))),"")</f>
        <v>600</v>
      </c>
      <c r="K507" s="187"/>
      <c r="L507" s="205"/>
      <c r="M507" s="206"/>
      <c r="S507">
        <f>エリア一覧!J507-VLOOKUP(エリア一覧!F507,部数情報!A:Q,17,0)</f>
        <v>0</v>
      </c>
      <c r="V507">
        <f t="shared" si="7"/>
        <v>0</v>
      </c>
      <c r="W507">
        <f>IFERROR(VLOOKUP($F507,部数情報!A:J,10,0),0)</f>
        <v>600</v>
      </c>
    </row>
    <row r="508" spans="2:23" hidden="1">
      <c r="B508" s="15">
        <f>部数情報!C127</f>
        <v>126</v>
      </c>
      <c r="C508" s="16">
        <f>部数情報!B127</f>
        <v>2</v>
      </c>
      <c r="D508" s="16" t="str">
        <f>部数情報!E127</f>
        <v>東葉</v>
      </c>
      <c r="E508" s="16" t="str">
        <f>部数情報!F127</f>
        <v>高津</v>
      </c>
      <c r="F508" s="16" t="str">
        <f>部数情報!A127</f>
        <v>001029</v>
      </c>
      <c r="G508" s="16" t="str">
        <f>部数情報!G127</f>
        <v>高津（東洋団地入り口）</v>
      </c>
      <c r="H508" s="16" t="str">
        <f>部数情報!H127</f>
        <v>八千代</v>
      </c>
      <c r="I508" s="16" t="str">
        <f>部数情報!I127</f>
        <v>八千代市</v>
      </c>
      <c r="J508" s="189">
        <f>IFERROR(IF($I$7="併配",VLOOKUP($F508,部数情報!A:K,11,0),IF($I$7="併配&amp;選挙",VLOOKUP($F508,部数情報!A:L,12,0),IF($I$7="選挙",VLOOKUP($F508,部数情報!A:M,13,0),VLOOKUP($F508,部数情報!A:J,10,0)))),"")</f>
        <v>470</v>
      </c>
      <c r="K508" s="187"/>
      <c r="L508" s="205"/>
      <c r="M508" s="206"/>
      <c r="S508">
        <f>エリア一覧!J508-VLOOKUP(エリア一覧!F508,部数情報!A:Q,17,0)</f>
        <v>0</v>
      </c>
      <c r="V508">
        <f t="shared" si="7"/>
        <v>0</v>
      </c>
      <c r="W508">
        <f>IFERROR(VLOOKUP($F508,部数情報!A:J,10,0),0)</f>
        <v>470</v>
      </c>
    </row>
    <row r="509" spans="2:23" hidden="1">
      <c r="B509" s="15">
        <f>部数情報!C128</f>
        <v>127</v>
      </c>
      <c r="C509" s="16">
        <f>部数情報!B128</f>
        <v>2</v>
      </c>
      <c r="D509" s="16" t="str">
        <f>部数情報!E128</f>
        <v>東葉</v>
      </c>
      <c r="E509" s="16" t="str">
        <f>部数情報!F128</f>
        <v>高津</v>
      </c>
      <c r="F509" s="16" t="str">
        <f>部数情報!A128</f>
        <v>001095</v>
      </c>
      <c r="G509" s="16" t="str">
        <f>部数情報!G128</f>
        <v>高津（ゴルフ練習場）</v>
      </c>
      <c r="H509" s="16" t="str">
        <f>部数情報!H128</f>
        <v>八千代</v>
      </c>
      <c r="I509" s="16" t="str">
        <f>部数情報!I128</f>
        <v>八千代市</v>
      </c>
      <c r="J509" s="189">
        <f>IFERROR(IF($I$7="併配",VLOOKUP($F509,部数情報!A:K,11,0),IF($I$7="併配&amp;選挙",VLOOKUP($F509,部数情報!A:L,12,0),IF($I$7="選挙",VLOOKUP($F509,部数情報!A:M,13,0),VLOOKUP($F509,部数情報!A:J,10,0)))),"")</f>
        <v>370</v>
      </c>
      <c r="K509" s="187"/>
      <c r="L509" s="205"/>
      <c r="M509" s="206"/>
      <c r="S509">
        <f>エリア一覧!J509-VLOOKUP(エリア一覧!F509,部数情報!A:Q,17,0)</f>
        <v>0</v>
      </c>
      <c r="V509">
        <f t="shared" si="7"/>
        <v>0</v>
      </c>
      <c r="W509">
        <f>IFERROR(VLOOKUP($F509,部数情報!A:J,10,0),0)</f>
        <v>370</v>
      </c>
    </row>
    <row r="510" spans="2:23" hidden="1">
      <c r="B510" s="15">
        <f>部数情報!C129</f>
        <v>128</v>
      </c>
      <c r="C510" s="16">
        <f>部数情報!B129</f>
        <v>2</v>
      </c>
      <c r="D510" s="16" t="str">
        <f>部数情報!E129</f>
        <v>東葉</v>
      </c>
      <c r="E510" s="16" t="str">
        <f>部数情報!F129</f>
        <v>萱田町</v>
      </c>
      <c r="F510" s="16" t="str">
        <f>部数情報!A129</f>
        <v>001030</v>
      </c>
      <c r="G510" s="16" t="str">
        <f>部数情報!G129</f>
        <v>萱田町A</v>
      </c>
      <c r="H510" s="16" t="str">
        <f>部数情報!H129</f>
        <v>八千代</v>
      </c>
      <c r="I510" s="16" t="str">
        <f>部数情報!I129</f>
        <v>八千代市</v>
      </c>
      <c r="J510" s="189">
        <f>IFERROR(IF($I$7="併配",VLOOKUP($F510,部数情報!A:K,11,0),IF($I$7="併配&amp;選挙",VLOOKUP($F510,部数情報!A:L,12,0),IF($I$7="選挙",VLOOKUP($F510,部数情報!A:M,13,0),VLOOKUP($F510,部数情報!A:J,10,0)))),"")</f>
        <v>380</v>
      </c>
      <c r="K510" s="187"/>
      <c r="L510" s="205"/>
      <c r="M510" s="206"/>
      <c r="S510">
        <f>エリア一覧!J510-VLOOKUP(エリア一覧!F510,部数情報!A:Q,17,0)</f>
        <v>0</v>
      </c>
      <c r="V510">
        <f t="shared" si="7"/>
        <v>0</v>
      </c>
      <c r="W510">
        <f>IFERROR(VLOOKUP($F510,部数情報!A:J,10,0),0)</f>
        <v>380</v>
      </c>
    </row>
    <row r="511" spans="2:23" hidden="1">
      <c r="B511" s="15">
        <f>部数情報!C130</f>
        <v>129</v>
      </c>
      <c r="C511" s="16">
        <f>部数情報!B130</f>
        <v>2</v>
      </c>
      <c r="D511" s="16" t="str">
        <f>部数情報!E130</f>
        <v>東葉</v>
      </c>
      <c r="E511" s="16" t="str">
        <f>部数情報!F130</f>
        <v>萱田町</v>
      </c>
      <c r="F511" s="16" t="str">
        <f>部数情報!A130</f>
        <v>001101</v>
      </c>
      <c r="G511" s="16" t="str">
        <f>部数情報!G130</f>
        <v>萱田町B</v>
      </c>
      <c r="H511" s="16" t="str">
        <f>部数情報!H130</f>
        <v>八千代</v>
      </c>
      <c r="I511" s="16" t="str">
        <f>部数情報!I130</f>
        <v>八千代市</v>
      </c>
      <c r="J511" s="189">
        <f>IFERROR(IF($I$7="併配",VLOOKUP($F511,部数情報!A:K,11,0),IF($I$7="併配&amp;選挙",VLOOKUP($F511,部数情報!A:L,12,0),IF($I$7="選挙",VLOOKUP($F511,部数情報!A:M,13,0),VLOOKUP($F511,部数情報!A:J,10,0)))),"")</f>
        <v>400</v>
      </c>
      <c r="K511" s="187"/>
      <c r="L511" s="205"/>
      <c r="M511" s="206"/>
      <c r="S511">
        <f>エリア一覧!J511-VLOOKUP(エリア一覧!F511,部数情報!A:Q,17,0)</f>
        <v>0</v>
      </c>
      <c r="V511">
        <f t="shared" si="7"/>
        <v>0</v>
      </c>
      <c r="W511">
        <f>IFERROR(VLOOKUP($F511,部数情報!A:J,10,0),0)</f>
        <v>400</v>
      </c>
    </row>
    <row r="512" spans="2:23" hidden="1">
      <c r="B512" s="15">
        <f>部数情報!C131</f>
        <v>130</v>
      </c>
      <c r="C512" s="16">
        <f>部数情報!B131</f>
        <v>2</v>
      </c>
      <c r="D512" s="16" t="str">
        <f>部数情報!E131</f>
        <v>東葉</v>
      </c>
      <c r="E512" s="16" t="str">
        <f>部数情報!F131</f>
        <v>萱田町</v>
      </c>
      <c r="F512" s="16" t="str">
        <f>部数情報!A131</f>
        <v>001031</v>
      </c>
      <c r="G512" s="16" t="str">
        <f>部数情報!G131</f>
        <v>萱田町（大和田中学校）</v>
      </c>
      <c r="H512" s="16" t="str">
        <f>部数情報!H131</f>
        <v>八千代</v>
      </c>
      <c r="I512" s="16" t="str">
        <f>部数情報!I131</f>
        <v>八千代市</v>
      </c>
      <c r="J512" s="189">
        <f>IFERROR(IF($I$7="併配",VLOOKUP($F512,部数情報!A:K,11,0),IF($I$7="併配&amp;選挙",VLOOKUP($F512,部数情報!A:L,12,0),IF($I$7="選挙",VLOOKUP($F512,部数情報!A:M,13,0),VLOOKUP($F512,部数情報!A:J,10,0)))),"")</f>
        <v>635</v>
      </c>
      <c r="K512" s="187"/>
      <c r="L512" s="205"/>
      <c r="M512" s="206"/>
      <c r="S512">
        <f>エリア一覧!J512-VLOOKUP(エリア一覧!F512,部数情報!A:Q,17,0)</f>
        <v>0</v>
      </c>
      <c r="V512">
        <f t="shared" si="7"/>
        <v>0</v>
      </c>
      <c r="W512">
        <f>IFERROR(VLOOKUP($F512,部数情報!A:J,10,0),0)</f>
        <v>635</v>
      </c>
    </row>
    <row r="513" spans="2:23" hidden="1">
      <c r="B513" s="15">
        <f>部数情報!C132</f>
        <v>131</v>
      </c>
      <c r="C513" s="16">
        <f>部数情報!B132</f>
        <v>2</v>
      </c>
      <c r="D513" s="16" t="str">
        <f>部数情報!E132</f>
        <v>東葉</v>
      </c>
      <c r="E513" s="16" t="str">
        <f>部数情報!F132</f>
        <v>萱田町</v>
      </c>
      <c r="F513" s="16" t="str">
        <f>部数情報!A132</f>
        <v>001032</v>
      </c>
      <c r="G513" s="16" t="str">
        <f>部数情報!G132</f>
        <v>萱田町（市民の森.）</v>
      </c>
      <c r="H513" s="16" t="str">
        <f>部数情報!H132</f>
        <v>八千代</v>
      </c>
      <c r="I513" s="16" t="str">
        <f>部数情報!I132</f>
        <v>八千代市</v>
      </c>
      <c r="J513" s="189">
        <f>IFERROR(IF($I$7="併配",VLOOKUP($F513,部数情報!A:K,11,0),IF($I$7="併配&amp;選挙",VLOOKUP($F513,部数情報!A:L,12,0),IF($I$7="選挙",VLOOKUP($F513,部数情報!A:M,13,0),VLOOKUP($F513,部数情報!A:J,10,0)))),"")</f>
        <v>560</v>
      </c>
      <c r="K513" s="187"/>
      <c r="L513" s="205"/>
      <c r="M513" s="206"/>
      <c r="S513">
        <f>エリア一覧!J513-VLOOKUP(エリア一覧!F513,部数情報!A:Q,17,0)</f>
        <v>0</v>
      </c>
      <c r="V513">
        <f t="shared" si="7"/>
        <v>0</v>
      </c>
      <c r="W513">
        <f>IFERROR(VLOOKUP($F513,部数情報!A:J,10,0),0)</f>
        <v>560</v>
      </c>
    </row>
    <row r="514" spans="2:23" hidden="1">
      <c r="B514" s="15">
        <f>部数情報!C133</f>
        <v>132</v>
      </c>
      <c r="C514" s="16">
        <f>部数情報!B133</f>
        <v>2</v>
      </c>
      <c r="D514" s="16" t="str">
        <f>部数情報!E133</f>
        <v>東葉</v>
      </c>
      <c r="E514" s="16" t="str">
        <f>部数情報!F133</f>
        <v>萱田町</v>
      </c>
      <c r="F514" s="16" t="str">
        <f>部数情報!A133</f>
        <v>001033</v>
      </c>
      <c r="G514" s="16" t="str">
        <f>部数情報!G133</f>
        <v>萱田町（エクセル）</v>
      </c>
      <c r="H514" s="16" t="str">
        <f>部数情報!H133</f>
        <v>八千代</v>
      </c>
      <c r="I514" s="16" t="str">
        <f>部数情報!I133</f>
        <v>八千代市</v>
      </c>
      <c r="J514" s="189">
        <f>IFERROR(IF($I$7="併配",VLOOKUP($F514,部数情報!A:K,11,0),IF($I$7="併配&amp;選挙",VLOOKUP($F514,部数情報!A:L,12,0),IF($I$7="選挙",VLOOKUP($F514,部数情報!A:M,13,0),VLOOKUP($F514,部数情報!A:J,10,0)))),"")</f>
        <v>610</v>
      </c>
      <c r="K514" s="187"/>
      <c r="L514" s="205"/>
      <c r="M514" s="206"/>
      <c r="S514">
        <f>エリア一覧!J514-VLOOKUP(エリア一覧!F514,部数情報!A:Q,17,0)</f>
        <v>0</v>
      </c>
      <c r="V514">
        <f t="shared" si="7"/>
        <v>0</v>
      </c>
      <c r="W514">
        <f>IFERROR(VLOOKUP($F514,部数情報!A:J,10,0),0)</f>
        <v>610</v>
      </c>
    </row>
    <row r="515" spans="2:23" hidden="1">
      <c r="B515" s="15">
        <f>部数情報!C134</f>
        <v>133</v>
      </c>
      <c r="C515" s="16">
        <f>部数情報!B134</f>
        <v>2</v>
      </c>
      <c r="D515" s="16" t="str">
        <f>部数情報!E134</f>
        <v>東葉</v>
      </c>
      <c r="E515" s="16" t="str">
        <f>部数情報!F134</f>
        <v>萱田町</v>
      </c>
      <c r="F515" s="16" t="str">
        <f>部数情報!A134</f>
        <v>001086</v>
      </c>
      <c r="G515" s="16" t="str">
        <f>部数情報!G134</f>
        <v>萱田町（中台公園）</v>
      </c>
      <c r="H515" s="16" t="str">
        <f>部数情報!H134</f>
        <v>八千代</v>
      </c>
      <c r="I515" s="16" t="str">
        <f>部数情報!I134</f>
        <v>八千代市</v>
      </c>
      <c r="J515" s="189">
        <f>IFERROR(IF($I$7="併配",VLOOKUP($F515,部数情報!A:K,11,0),IF($I$7="併配&amp;選挙",VLOOKUP($F515,部数情報!A:L,12,0),IF($I$7="選挙",VLOOKUP($F515,部数情報!A:M,13,0),VLOOKUP($F515,部数情報!A:J,10,0)))),"")</f>
        <v>435</v>
      </c>
      <c r="K515" s="187"/>
      <c r="L515" s="205"/>
      <c r="M515" s="206"/>
      <c r="S515">
        <f>エリア一覧!J515-VLOOKUP(エリア一覧!F515,部数情報!A:Q,17,0)</f>
        <v>0</v>
      </c>
      <c r="V515">
        <f t="shared" si="7"/>
        <v>0</v>
      </c>
      <c r="W515">
        <f>IFERROR(VLOOKUP($F515,部数情報!A:J,10,0),0)</f>
        <v>435</v>
      </c>
    </row>
    <row r="516" spans="2:23" hidden="1">
      <c r="B516" s="15">
        <f>部数情報!C135</f>
        <v>134</v>
      </c>
      <c r="C516" s="16">
        <f>部数情報!B135</f>
        <v>2</v>
      </c>
      <c r="D516" s="16" t="str">
        <f>部数情報!E135</f>
        <v>東葉</v>
      </c>
      <c r="E516" s="16" t="str">
        <f>部数情報!F135</f>
        <v>ゆりのき</v>
      </c>
      <c r="F516" s="16" t="str">
        <f>部数情報!A135</f>
        <v>001077</v>
      </c>
      <c r="G516" s="16" t="str">
        <f>部数情報!G135</f>
        <v>ゆりのき1</v>
      </c>
      <c r="H516" s="16" t="str">
        <f>部数情報!H135</f>
        <v>八千代</v>
      </c>
      <c r="I516" s="16" t="str">
        <f>部数情報!I135</f>
        <v>八千代市</v>
      </c>
      <c r="J516" s="189">
        <f>IFERROR(IF($I$7="併配",VLOOKUP($F516,部数情報!A:K,11,0),IF($I$7="併配&amp;選挙",VLOOKUP($F516,部数情報!A:L,12,0),IF($I$7="選挙",VLOOKUP($F516,部数情報!A:M,13,0),VLOOKUP($F516,部数情報!A:J,10,0)))),"")</f>
        <v>750</v>
      </c>
      <c r="K516" s="187"/>
      <c r="L516" s="205"/>
      <c r="M516" s="206"/>
      <c r="S516">
        <f>エリア一覧!J516-VLOOKUP(エリア一覧!F516,部数情報!A:Q,17,0)</f>
        <v>0</v>
      </c>
      <c r="V516">
        <f t="shared" si="7"/>
        <v>0</v>
      </c>
      <c r="W516">
        <f>IFERROR(VLOOKUP($F516,部数情報!A:J,10,0),0)</f>
        <v>750</v>
      </c>
    </row>
    <row r="517" spans="2:23" hidden="1">
      <c r="B517" s="15">
        <f>部数情報!C136</f>
        <v>135</v>
      </c>
      <c r="C517" s="16">
        <f>部数情報!B136</f>
        <v>2</v>
      </c>
      <c r="D517" s="16" t="str">
        <f>部数情報!E136</f>
        <v>東葉</v>
      </c>
      <c r="E517" s="16" t="str">
        <f>部数情報!F136</f>
        <v>ゆりのき</v>
      </c>
      <c r="F517" s="16" t="str">
        <f>部数情報!A136</f>
        <v>001034</v>
      </c>
      <c r="G517" s="16" t="str">
        <f>部数情報!G136</f>
        <v>ゆりのき2・4</v>
      </c>
      <c r="H517" s="16" t="str">
        <f>部数情報!H136</f>
        <v>八千代</v>
      </c>
      <c r="I517" s="16" t="str">
        <f>部数情報!I136</f>
        <v>八千代市</v>
      </c>
      <c r="J517" s="189">
        <f>IFERROR(IF($I$7="併配",VLOOKUP($F517,部数情報!A:K,11,0),IF($I$7="併配&amp;選挙",VLOOKUP($F517,部数情報!A:L,12,0),IF($I$7="選挙",VLOOKUP($F517,部数情報!A:M,13,0),VLOOKUP($F517,部数情報!A:J,10,0)))),"")</f>
        <v>1085</v>
      </c>
      <c r="K517" s="187"/>
      <c r="L517" s="205"/>
      <c r="M517" s="206"/>
      <c r="S517">
        <f>エリア一覧!J517-VLOOKUP(エリア一覧!F517,部数情報!A:Q,17,0)</f>
        <v>0</v>
      </c>
      <c r="V517">
        <f t="shared" si="7"/>
        <v>0</v>
      </c>
      <c r="W517">
        <f>IFERROR(VLOOKUP($F517,部数情報!A:J,10,0),0)</f>
        <v>1085</v>
      </c>
    </row>
    <row r="518" spans="2:23" hidden="1">
      <c r="B518" s="15">
        <f>部数情報!C137</f>
        <v>136</v>
      </c>
      <c r="C518" s="16">
        <f>部数情報!B137</f>
        <v>2</v>
      </c>
      <c r="D518" s="16" t="str">
        <f>部数情報!E137</f>
        <v>東葉</v>
      </c>
      <c r="E518" s="16" t="str">
        <f>部数情報!F137</f>
        <v>ゆりのき</v>
      </c>
      <c r="F518" s="16" t="str">
        <f>部数情報!A137</f>
        <v>001035</v>
      </c>
      <c r="G518" s="16" t="str">
        <f>部数情報!G137</f>
        <v>ゆりのき5</v>
      </c>
      <c r="H518" s="16" t="str">
        <f>部数情報!H137</f>
        <v>八千代</v>
      </c>
      <c r="I518" s="16" t="str">
        <f>部数情報!I137</f>
        <v>八千代市</v>
      </c>
      <c r="J518" s="189">
        <f>IFERROR(IF($I$7="併配",VLOOKUP($F518,部数情報!A:K,11,0),IF($I$7="併配&amp;選挙",VLOOKUP($F518,部数情報!A:L,12,0),IF($I$7="選挙",VLOOKUP($F518,部数情報!A:M,13,0),VLOOKUP($F518,部数情報!A:J,10,0)))),"")</f>
        <v>850</v>
      </c>
      <c r="K518" s="187"/>
      <c r="L518" s="205"/>
      <c r="M518" s="206"/>
      <c r="S518">
        <f>エリア一覧!J518-VLOOKUP(エリア一覧!F518,部数情報!A:Q,17,0)</f>
        <v>0</v>
      </c>
      <c r="V518">
        <f t="shared" si="7"/>
        <v>0</v>
      </c>
      <c r="W518">
        <f>IFERROR(VLOOKUP($F518,部数情報!A:J,10,0),0)</f>
        <v>850</v>
      </c>
    </row>
    <row r="519" spans="2:23" hidden="1">
      <c r="B519" s="15">
        <f>部数情報!C138</f>
        <v>137</v>
      </c>
      <c r="C519" s="16">
        <f>部数情報!B138</f>
        <v>2</v>
      </c>
      <c r="D519" s="16" t="str">
        <f>部数情報!E138</f>
        <v>東葉</v>
      </c>
      <c r="E519" s="16" t="str">
        <f>部数情報!F138</f>
        <v>ゆりのき</v>
      </c>
      <c r="F519" s="16" t="str">
        <f>部数情報!A138</f>
        <v>001036</v>
      </c>
      <c r="G519" s="16" t="str">
        <f>部数情報!G138</f>
        <v>ゆりのき3</v>
      </c>
      <c r="H519" s="16" t="str">
        <f>部数情報!H138</f>
        <v>八千代</v>
      </c>
      <c r="I519" s="16" t="str">
        <f>部数情報!I138</f>
        <v>八千代市</v>
      </c>
      <c r="J519" s="189">
        <f>IFERROR(IF($I$7="併配",VLOOKUP($F519,部数情報!A:K,11,0),IF($I$7="併配&amp;選挙",VLOOKUP($F519,部数情報!A:L,12,0),IF($I$7="選挙",VLOOKUP($F519,部数情報!A:M,13,0),VLOOKUP($F519,部数情報!A:J,10,0)))),"")</f>
        <v>1165</v>
      </c>
      <c r="K519" s="187"/>
      <c r="L519" s="205"/>
      <c r="M519" s="206"/>
      <c r="S519">
        <f>エリア一覧!J519-VLOOKUP(エリア一覧!F519,部数情報!A:Q,17,0)</f>
        <v>0</v>
      </c>
      <c r="V519">
        <f t="shared" si="7"/>
        <v>0</v>
      </c>
      <c r="W519">
        <f>IFERROR(VLOOKUP($F519,部数情報!A:J,10,0),0)</f>
        <v>1165</v>
      </c>
    </row>
    <row r="520" spans="2:23" hidden="1">
      <c r="B520" s="15">
        <f>部数情報!C139</f>
        <v>138</v>
      </c>
      <c r="C520" s="16">
        <f>部数情報!B139</f>
        <v>2</v>
      </c>
      <c r="D520" s="16" t="str">
        <f>部数情報!E139</f>
        <v>東葉</v>
      </c>
      <c r="E520" s="16" t="str">
        <f>部数情報!F139</f>
        <v>ゆりのき</v>
      </c>
      <c r="F520" s="16" t="str">
        <f>部数情報!A139</f>
        <v>001037</v>
      </c>
      <c r="G520" s="16" t="str">
        <f>部数情報!G139</f>
        <v>ゆりのき６・萱田</v>
      </c>
      <c r="H520" s="16" t="str">
        <f>部数情報!H139</f>
        <v>八千代</v>
      </c>
      <c r="I520" s="16" t="str">
        <f>部数情報!I139</f>
        <v>八千代市</v>
      </c>
      <c r="J520" s="189">
        <f>IFERROR(IF($I$7="併配",VLOOKUP($F520,部数情報!A:K,11,0),IF($I$7="併配&amp;選挙",VLOOKUP($F520,部数情報!A:L,12,0),IF($I$7="選挙",VLOOKUP($F520,部数情報!A:M,13,0),VLOOKUP($F520,部数情報!A:J,10,0)))),"")</f>
        <v>830</v>
      </c>
      <c r="K520" s="187"/>
      <c r="L520" s="205"/>
      <c r="M520" s="206"/>
      <c r="S520">
        <f>エリア一覧!J520-VLOOKUP(エリア一覧!F520,部数情報!A:Q,17,0)</f>
        <v>0</v>
      </c>
      <c r="V520">
        <f t="shared" si="7"/>
        <v>0</v>
      </c>
      <c r="W520">
        <f>IFERROR(VLOOKUP($F520,部数情報!A:J,10,0),0)</f>
        <v>830</v>
      </c>
    </row>
    <row r="521" spans="2:23" hidden="1">
      <c r="B521" s="15">
        <f>部数情報!C140</f>
        <v>139</v>
      </c>
      <c r="C521" s="16">
        <f>部数情報!B140</f>
        <v>2</v>
      </c>
      <c r="D521" s="16" t="str">
        <f>部数情報!E140</f>
        <v>東葉</v>
      </c>
      <c r="E521" s="16" t="str">
        <f>部数情報!F140</f>
        <v>ゆりのき</v>
      </c>
      <c r="F521" s="16" t="str">
        <f>部数情報!A140</f>
        <v>001038</v>
      </c>
      <c r="G521" s="16" t="str">
        <f>部数情報!G140</f>
        <v>ゆりのき7.8</v>
      </c>
      <c r="H521" s="16" t="str">
        <f>部数情報!H140</f>
        <v>八千代</v>
      </c>
      <c r="I521" s="16" t="str">
        <f>部数情報!I140</f>
        <v>八千代市</v>
      </c>
      <c r="J521" s="189">
        <f>IFERROR(IF($I$7="併配",VLOOKUP($F521,部数情報!A:K,11,0),IF($I$7="併配&amp;選挙",VLOOKUP($F521,部数情報!A:L,12,0),IF($I$7="選挙",VLOOKUP($F521,部数情報!A:M,13,0),VLOOKUP($F521,部数情報!A:J,10,0)))),"")</f>
        <v>670</v>
      </c>
      <c r="K521" s="187"/>
      <c r="L521" s="205"/>
      <c r="M521" s="206"/>
      <c r="S521">
        <f>エリア一覧!J521-VLOOKUP(エリア一覧!F521,部数情報!A:Q,17,0)</f>
        <v>0</v>
      </c>
      <c r="V521">
        <f t="shared" si="7"/>
        <v>0</v>
      </c>
      <c r="W521">
        <f>IFERROR(VLOOKUP($F521,部数情報!A:J,10,0),0)</f>
        <v>670</v>
      </c>
    </row>
    <row r="522" spans="2:23" hidden="1">
      <c r="B522" s="15">
        <f>部数情報!C141</f>
        <v>140</v>
      </c>
      <c r="C522" s="16">
        <f>部数情報!B141</f>
        <v>2</v>
      </c>
      <c r="D522" s="16" t="str">
        <f>部数情報!E141</f>
        <v>東葉</v>
      </c>
      <c r="E522" s="16" t="str">
        <f>部数情報!F141</f>
        <v>ゆりのき</v>
      </c>
      <c r="F522" s="16" t="str">
        <f>部数情報!A141</f>
        <v>001080</v>
      </c>
      <c r="G522" s="16" t="str">
        <f>部数情報!G141</f>
        <v>大和田新田（ＪＡ八千代）</v>
      </c>
      <c r="H522" s="16" t="str">
        <f>部数情報!H141</f>
        <v>八千代</v>
      </c>
      <c r="I522" s="16" t="str">
        <f>部数情報!I141</f>
        <v>八千代市</v>
      </c>
      <c r="J522" s="189">
        <f>IFERROR(IF($I$7="併配",VLOOKUP($F522,部数情報!A:K,11,0),IF($I$7="併配&amp;選挙",VLOOKUP($F522,部数情報!A:L,12,0),IF($I$7="選挙",VLOOKUP($F522,部数情報!A:M,13,0),VLOOKUP($F522,部数情報!A:J,10,0)))),"")</f>
        <v>240</v>
      </c>
      <c r="K522" s="187"/>
      <c r="L522" s="205"/>
      <c r="M522" s="206"/>
      <c r="S522">
        <f>エリア一覧!J522-VLOOKUP(エリア一覧!F522,部数情報!A:Q,17,0)</f>
        <v>0</v>
      </c>
      <c r="V522">
        <f t="shared" si="7"/>
        <v>0</v>
      </c>
      <c r="W522">
        <f>IFERROR(VLOOKUP($F522,部数情報!A:J,10,0),0)</f>
        <v>240</v>
      </c>
    </row>
    <row r="523" spans="2:23" hidden="1">
      <c r="B523" s="15">
        <f>部数情報!C142</f>
        <v>141</v>
      </c>
      <c r="C523" s="16">
        <f>部数情報!B142</f>
        <v>2</v>
      </c>
      <c r="D523" s="16" t="str">
        <f>部数情報!E142</f>
        <v>東葉</v>
      </c>
      <c r="E523" s="16" t="str">
        <f>部数情報!F142</f>
        <v>米本団地</v>
      </c>
      <c r="F523" s="16" t="str">
        <f>部数情報!A142</f>
        <v>001039</v>
      </c>
      <c r="G523" s="16" t="str">
        <f>部数情報!G142</f>
        <v>米本団地1・2(分譲）</v>
      </c>
      <c r="H523" s="16" t="str">
        <f>部数情報!H142</f>
        <v>八千代</v>
      </c>
      <c r="I523" s="16" t="str">
        <f>部数情報!I142</f>
        <v>八千代市</v>
      </c>
      <c r="J523" s="189">
        <f>IFERROR(IF($I$7="併配",VLOOKUP($F523,部数情報!A:K,11,0),IF($I$7="併配&amp;選挙",VLOOKUP($F523,部数情報!A:L,12,0),IF($I$7="選挙",VLOOKUP($F523,部数情報!A:M,13,0),VLOOKUP($F523,部数情報!A:J,10,0)))),"")</f>
        <v>715</v>
      </c>
      <c r="K523" s="187"/>
      <c r="L523" s="205"/>
      <c r="M523" s="206"/>
      <c r="S523">
        <f>エリア一覧!J523-VLOOKUP(エリア一覧!F523,部数情報!A:Q,17,0)</f>
        <v>0</v>
      </c>
      <c r="V523">
        <f t="shared" si="7"/>
        <v>0</v>
      </c>
      <c r="W523">
        <f>IFERROR(VLOOKUP($F523,部数情報!A:J,10,0),0)</f>
        <v>715</v>
      </c>
    </row>
    <row r="524" spans="2:23" hidden="1">
      <c r="B524" s="15">
        <f>部数情報!C143</f>
        <v>142</v>
      </c>
      <c r="C524" s="16">
        <f>部数情報!B143</f>
        <v>2</v>
      </c>
      <c r="D524" s="16" t="str">
        <f>部数情報!E143</f>
        <v>東葉</v>
      </c>
      <c r="E524" s="16" t="str">
        <f>部数情報!F143</f>
        <v>米本団地</v>
      </c>
      <c r="F524" s="16" t="str">
        <f>部数情報!A143</f>
        <v>001040</v>
      </c>
      <c r="G524" s="16" t="str">
        <f>部数情報!G143</f>
        <v>米本団地3</v>
      </c>
      <c r="H524" s="16" t="str">
        <f>部数情報!H143</f>
        <v>八千代</v>
      </c>
      <c r="I524" s="16" t="str">
        <f>部数情報!I143</f>
        <v>八千代市</v>
      </c>
      <c r="J524" s="189">
        <f>IFERROR(IF($I$7="併配",VLOOKUP($F524,部数情報!A:K,11,0),IF($I$7="併配&amp;選挙",VLOOKUP($F524,部数情報!A:L,12,0),IF($I$7="選挙",VLOOKUP($F524,部数情報!A:M,13,0),VLOOKUP($F524,部数情報!A:J,10,0)))),"")</f>
        <v>930</v>
      </c>
      <c r="K524" s="187"/>
      <c r="L524" s="205"/>
      <c r="M524" s="206"/>
      <c r="S524">
        <f>エリア一覧!J524-VLOOKUP(エリア一覧!F524,部数情報!A:Q,17,0)</f>
        <v>0</v>
      </c>
      <c r="V524">
        <f t="shared" si="7"/>
        <v>0</v>
      </c>
      <c r="W524">
        <f>IFERROR(VLOOKUP($F524,部数情報!A:J,10,0),0)</f>
        <v>930</v>
      </c>
    </row>
    <row r="525" spans="2:23" hidden="1">
      <c r="B525" s="15">
        <f>部数情報!C144</f>
        <v>143</v>
      </c>
      <c r="C525" s="16">
        <f>部数情報!B144</f>
        <v>2</v>
      </c>
      <c r="D525" s="16" t="str">
        <f>部数情報!E144</f>
        <v>東葉</v>
      </c>
      <c r="E525" s="16" t="str">
        <f>部数情報!F144</f>
        <v>米本団地</v>
      </c>
      <c r="F525" s="16" t="str">
        <f>部数情報!A144</f>
        <v>001041</v>
      </c>
      <c r="G525" s="16" t="str">
        <f>部数情報!G144</f>
        <v>米本団地4</v>
      </c>
      <c r="H525" s="16" t="str">
        <f>部数情報!H144</f>
        <v>八千代</v>
      </c>
      <c r="I525" s="16" t="str">
        <f>部数情報!I144</f>
        <v>八千代市</v>
      </c>
      <c r="J525" s="189">
        <f>IFERROR(IF($I$7="併配",VLOOKUP($F525,部数情報!A:K,11,0),IF($I$7="併配&amp;選挙",VLOOKUP($F525,部数情報!A:L,12,0),IF($I$7="選挙",VLOOKUP($F525,部数情報!A:M,13,0),VLOOKUP($F525,部数情報!A:J,10,0)))),"")</f>
        <v>950</v>
      </c>
      <c r="K525" s="187"/>
      <c r="L525" s="205"/>
      <c r="M525" s="206"/>
      <c r="S525">
        <f>エリア一覧!J525-VLOOKUP(エリア一覧!F525,部数情報!A:Q,17,0)</f>
        <v>0</v>
      </c>
      <c r="V525">
        <f t="shared" si="7"/>
        <v>0</v>
      </c>
      <c r="W525">
        <f>IFERROR(VLOOKUP($F525,部数情報!A:J,10,0),0)</f>
        <v>950</v>
      </c>
    </row>
    <row r="526" spans="2:23" hidden="1">
      <c r="B526" s="15">
        <f>部数情報!C145</f>
        <v>144</v>
      </c>
      <c r="C526" s="16">
        <f>部数情報!B145</f>
        <v>2</v>
      </c>
      <c r="D526" s="16" t="str">
        <f>部数情報!E145</f>
        <v>東葉</v>
      </c>
      <c r="E526" s="16" t="str">
        <f>部数情報!F145</f>
        <v>米本団地</v>
      </c>
      <c r="F526" s="16" t="str">
        <f>部数情報!A145</f>
        <v>001042</v>
      </c>
      <c r="G526" s="16" t="str">
        <f>部数情報!G145</f>
        <v>米本団地5</v>
      </c>
      <c r="H526" s="16" t="str">
        <f>部数情報!H145</f>
        <v>八千代</v>
      </c>
      <c r="I526" s="16" t="str">
        <f>部数情報!I145</f>
        <v>八千代市</v>
      </c>
      <c r="J526" s="189">
        <f>IFERROR(IF($I$7="併配",VLOOKUP($F526,部数情報!A:K,11,0),IF($I$7="併配&amp;選挙",VLOOKUP($F526,部数情報!A:L,12,0),IF($I$7="選挙",VLOOKUP($F526,部数情報!A:M,13,0),VLOOKUP($F526,部数情報!A:J,10,0)))),"")</f>
        <v>560</v>
      </c>
      <c r="K526" s="187"/>
      <c r="L526" s="205"/>
      <c r="M526" s="206"/>
      <c r="S526">
        <f>エリア一覧!J526-VLOOKUP(エリア一覧!F526,部数情報!A:Q,17,0)</f>
        <v>0</v>
      </c>
      <c r="V526">
        <f t="shared" si="7"/>
        <v>0</v>
      </c>
      <c r="W526">
        <f>IFERROR(VLOOKUP($F526,部数情報!A:J,10,0),0)</f>
        <v>560</v>
      </c>
    </row>
    <row r="527" spans="2:23" hidden="1">
      <c r="B527" s="15">
        <f>部数情報!C146</f>
        <v>145</v>
      </c>
      <c r="C527" s="16">
        <f>部数情報!B146</f>
        <v>2</v>
      </c>
      <c r="D527" s="16" t="str">
        <f>部数情報!E146</f>
        <v>東葉</v>
      </c>
      <c r="E527" s="16" t="str">
        <f>部数情報!F146</f>
        <v>米本団地</v>
      </c>
      <c r="F527" s="16" t="str">
        <f>部数情報!A146</f>
        <v>001043</v>
      </c>
      <c r="G527" s="16" t="str">
        <f>部数情報!G146</f>
        <v>大学町</v>
      </c>
      <c r="H527" s="16" t="str">
        <f>部数情報!H146</f>
        <v>八千代</v>
      </c>
      <c r="I527" s="16" t="str">
        <f>部数情報!I146</f>
        <v>八千代市</v>
      </c>
      <c r="J527" s="189">
        <f>IFERROR(IF($I$7="併配",VLOOKUP($F527,部数情報!A:K,11,0),IF($I$7="併配&amp;選挙",VLOOKUP($F527,部数情報!A:L,12,0),IF($I$7="選挙",VLOOKUP($F527,部数情報!A:M,13,0),VLOOKUP($F527,部数情報!A:J,10,0)))),"")</f>
        <v>520</v>
      </c>
      <c r="K527" s="187"/>
      <c r="L527" s="205"/>
      <c r="M527" s="206"/>
      <c r="S527">
        <f>エリア一覧!J527-VLOOKUP(エリア一覧!F527,部数情報!A:Q,17,0)</f>
        <v>0</v>
      </c>
      <c r="V527">
        <f t="shared" si="7"/>
        <v>0</v>
      </c>
      <c r="W527">
        <f>IFERROR(VLOOKUP($F527,部数情報!A:J,10,0),0)</f>
        <v>520</v>
      </c>
    </row>
    <row r="528" spans="2:23" hidden="1">
      <c r="B528" s="15">
        <f>部数情報!C147</f>
        <v>146</v>
      </c>
      <c r="C528" s="16">
        <f>部数情報!B147</f>
        <v>2</v>
      </c>
      <c r="D528" s="16" t="str">
        <f>部数情報!E147</f>
        <v>東葉</v>
      </c>
      <c r="E528" s="16" t="str">
        <f>部数情報!F147</f>
        <v>米本団地</v>
      </c>
      <c r="F528" s="16" t="str">
        <f>部数情報!A147</f>
        <v>001085</v>
      </c>
      <c r="G528" s="16" t="str">
        <f>部数情報!G147</f>
        <v>もえぎ野</v>
      </c>
      <c r="H528" s="16" t="str">
        <f>部数情報!H147</f>
        <v>八千代</v>
      </c>
      <c r="I528" s="16" t="str">
        <f>部数情報!I147</f>
        <v>八千代市</v>
      </c>
      <c r="J528" s="189">
        <f>IFERROR(IF($I$7="併配",VLOOKUP($F528,部数情報!A:K,11,0),IF($I$7="併配&amp;選挙",VLOOKUP($F528,部数情報!A:L,12,0),IF($I$7="選挙",VLOOKUP($F528,部数情報!A:M,13,0),VLOOKUP($F528,部数情報!A:J,10,0)))),"")</f>
        <v>340</v>
      </c>
      <c r="K528" s="187"/>
      <c r="L528" s="205"/>
      <c r="M528" s="206"/>
      <c r="S528">
        <f>エリア一覧!J528-VLOOKUP(エリア一覧!F528,部数情報!A:Q,17,0)</f>
        <v>0</v>
      </c>
      <c r="V528">
        <f t="shared" ref="V528:V591" si="8">IF(K528="●",J528,K528)</f>
        <v>0</v>
      </c>
      <c r="W528">
        <f>IFERROR(VLOOKUP($F528,部数情報!A:J,10,0),0)</f>
        <v>340</v>
      </c>
    </row>
    <row r="529" spans="2:23" hidden="1">
      <c r="B529" s="15">
        <f>部数情報!C148</f>
        <v>147</v>
      </c>
      <c r="C529" s="16">
        <f>部数情報!B148</f>
        <v>2</v>
      </c>
      <c r="D529" s="16" t="str">
        <f>部数情報!E148</f>
        <v>東葉</v>
      </c>
      <c r="E529" s="16" t="str">
        <f>部数情報!F148</f>
        <v>村上団地</v>
      </c>
      <c r="F529" s="16" t="str">
        <f>部数情報!A148</f>
        <v>001044</v>
      </c>
      <c r="G529" s="16" t="str">
        <f>部数情報!G148</f>
        <v>村上団地1Ａ</v>
      </c>
      <c r="H529" s="16" t="str">
        <f>部数情報!H148</f>
        <v>八千代</v>
      </c>
      <c r="I529" s="16" t="str">
        <f>部数情報!I148</f>
        <v>八千代市</v>
      </c>
      <c r="J529" s="189">
        <f>IFERROR(IF($I$7="併配",VLOOKUP($F529,部数情報!A:K,11,0),IF($I$7="併配&amp;選挙",VLOOKUP($F529,部数情報!A:L,12,0),IF($I$7="選挙",VLOOKUP($F529,部数情報!A:M,13,0),VLOOKUP($F529,部数情報!A:J,10,0)))),"")</f>
        <v>795</v>
      </c>
      <c r="K529" s="187"/>
      <c r="L529" s="205"/>
      <c r="M529" s="206"/>
      <c r="S529">
        <f>エリア一覧!J529-VLOOKUP(エリア一覧!F529,部数情報!A:Q,17,0)</f>
        <v>0</v>
      </c>
      <c r="V529">
        <f t="shared" si="8"/>
        <v>0</v>
      </c>
      <c r="W529">
        <f>IFERROR(VLOOKUP($F529,部数情報!A:J,10,0),0)</f>
        <v>795</v>
      </c>
    </row>
    <row r="530" spans="2:23" hidden="1">
      <c r="B530" s="15">
        <f>部数情報!C149</f>
        <v>148</v>
      </c>
      <c r="C530" s="16">
        <f>部数情報!B149</f>
        <v>2</v>
      </c>
      <c r="D530" s="16" t="str">
        <f>部数情報!E149</f>
        <v>東葉</v>
      </c>
      <c r="E530" s="16" t="str">
        <f>部数情報!F149</f>
        <v>村上団地</v>
      </c>
      <c r="F530" s="16" t="str">
        <f>部数情報!A149</f>
        <v>001045</v>
      </c>
      <c r="G530" s="16" t="str">
        <f>部数情報!G149</f>
        <v>村上団地1Ｂ</v>
      </c>
      <c r="H530" s="16" t="str">
        <f>部数情報!H149</f>
        <v>八千代</v>
      </c>
      <c r="I530" s="16" t="str">
        <f>部数情報!I149</f>
        <v>八千代市</v>
      </c>
      <c r="J530" s="189">
        <f>IFERROR(IF($I$7="併配",VLOOKUP($F530,部数情報!A:K,11,0),IF($I$7="併配&amp;選挙",VLOOKUP($F530,部数情報!A:L,12,0),IF($I$7="選挙",VLOOKUP($F530,部数情報!A:M,13,0),VLOOKUP($F530,部数情報!A:J,10,0)))),"")</f>
        <v>1530</v>
      </c>
      <c r="K530" s="187"/>
      <c r="L530" s="205"/>
      <c r="M530" s="206"/>
      <c r="S530">
        <f>エリア一覧!J530-VLOOKUP(エリア一覧!F530,部数情報!A:Q,17,0)</f>
        <v>0</v>
      </c>
      <c r="V530">
        <f t="shared" si="8"/>
        <v>0</v>
      </c>
      <c r="W530">
        <f>IFERROR(VLOOKUP($F530,部数情報!A:J,10,0),0)</f>
        <v>1530</v>
      </c>
    </row>
    <row r="531" spans="2:23" hidden="1">
      <c r="B531" s="15">
        <f>部数情報!C150</f>
        <v>149</v>
      </c>
      <c r="C531" s="16">
        <f>部数情報!B150</f>
        <v>2</v>
      </c>
      <c r="D531" s="16" t="str">
        <f>部数情報!E150</f>
        <v>東葉</v>
      </c>
      <c r="E531" s="16" t="str">
        <f>部数情報!F150</f>
        <v>村上団地</v>
      </c>
      <c r="F531" s="16" t="str">
        <f>部数情報!A150</f>
        <v>001046</v>
      </c>
      <c r="G531" s="16" t="str">
        <f>部数情報!G150</f>
        <v>村上団地1Ｃ</v>
      </c>
      <c r="H531" s="16" t="str">
        <f>部数情報!H150</f>
        <v>八千代</v>
      </c>
      <c r="I531" s="16" t="str">
        <f>部数情報!I150</f>
        <v>八千代市</v>
      </c>
      <c r="J531" s="189">
        <f>IFERROR(IF($I$7="併配",VLOOKUP($F531,部数情報!A:K,11,0),IF($I$7="併配&amp;選挙",VLOOKUP($F531,部数情報!A:L,12,0),IF($I$7="選挙",VLOOKUP($F531,部数情報!A:M,13,0),VLOOKUP($F531,部数情報!A:J,10,0)))),"")</f>
        <v>770</v>
      </c>
      <c r="K531" s="187"/>
      <c r="L531" s="205"/>
      <c r="M531" s="206"/>
      <c r="S531">
        <f>エリア一覧!J531-VLOOKUP(エリア一覧!F531,部数情報!A:Q,17,0)</f>
        <v>0</v>
      </c>
      <c r="V531">
        <f t="shared" si="8"/>
        <v>0</v>
      </c>
      <c r="W531">
        <f>IFERROR(VLOOKUP($F531,部数情報!A:J,10,0),0)</f>
        <v>770</v>
      </c>
    </row>
    <row r="532" spans="2:23" hidden="1">
      <c r="B532" s="15">
        <f>部数情報!C151</f>
        <v>150</v>
      </c>
      <c r="C532" s="16">
        <f>部数情報!B151</f>
        <v>2</v>
      </c>
      <c r="D532" s="16" t="str">
        <f>部数情報!E151</f>
        <v>東葉</v>
      </c>
      <c r="E532" s="16" t="str">
        <f>部数情報!F151</f>
        <v>村上団地</v>
      </c>
      <c r="F532" s="16" t="str">
        <f>部数情報!A151</f>
        <v>001047</v>
      </c>
      <c r="G532" s="16" t="str">
        <f>部数情報!G151</f>
        <v>村上団地2</v>
      </c>
      <c r="H532" s="16" t="str">
        <f>部数情報!H151</f>
        <v>八千代</v>
      </c>
      <c r="I532" s="16" t="str">
        <f>部数情報!I151</f>
        <v>八千代市</v>
      </c>
      <c r="J532" s="189">
        <f>IFERROR(IF($I$7="併配",VLOOKUP($F532,部数情報!A:K,11,0),IF($I$7="併配&amp;選挙",VLOOKUP($F532,部数情報!A:L,12,0),IF($I$7="選挙",VLOOKUP($F532,部数情報!A:M,13,0),VLOOKUP($F532,部数情報!A:J,10,0)))),"")</f>
        <v>1180</v>
      </c>
      <c r="K532" s="187"/>
      <c r="L532" s="205"/>
      <c r="M532" s="206"/>
      <c r="S532">
        <f>エリア一覧!J532-VLOOKUP(エリア一覧!F532,部数情報!A:Q,17,0)</f>
        <v>0</v>
      </c>
      <c r="V532">
        <f t="shared" si="8"/>
        <v>0</v>
      </c>
      <c r="W532">
        <f>IFERROR(VLOOKUP($F532,部数情報!A:J,10,0),0)</f>
        <v>1180</v>
      </c>
    </row>
    <row r="533" spans="2:23" hidden="1">
      <c r="B533" s="15">
        <f>部数情報!C152</f>
        <v>151</v>
      </c>
      <c r="C533" s="16">
        <f>部数情報!B152</f>
        <v>2</v>
      </c>
      <c r="D533" s="16" t="str">
        <f>部数情報!E152</f>
        <v>東葉</v>
      </c>
      <c r="E533" s="16" t="str">
        <f>部数情報!F152</f>
        <v>村上団地</v>
      </c>
      <c r="F533" s="16" t="str">
        <f>部数情報!A152</f>
        <v>001048</v>
      </c>
      <c r="G533" s="16" t="str">
        <f>部数情報!G152</f>
        <v>村上団地3</v>
      </c>
      <c r="H533" s="16" t="str">
        <f>部数情報!H152</f>
        <v>八千代</v>
      </c>
      <c r="I533" s="16" t="str">
        <f>部数情報!I152</f>
        <v>八千代市</v>
      </c>
      <c r="J533" s="189">
        <f>IFERROR(IF($I$7="併配",VLOOKUP($F533,部数情報!A:K,11,0),IF($I$7="併配&amp;選挙",VLOOKUP($F533,部数情報!A:L,12,0),IF($I$7="選挙",VLOOKUP($F533,部数情報!A:M,13,0),VLOOKUP($F533,部数情報!A:J,10,0)))),"")</f>
        <v>630</v>
      </c>
      <c r="K533" s="187"/>
      <c r="L533" s="205"/>
      <c r="M533" s="206"/>
      <c r="S533">
        <f>エリア一覧!J533-VLOOKUP(エリア一覧!F533,部数情報!A:Q,17,0)</f>
        <v>0</v>
      </c>
      <c r="V533">
        <f t="shared" si="8"/>
        <v>0</v>
      </c>
      <c r="W533">
        <f>IFERROR(VLOOKUP($F533,部数情報!A:J,10,0),0)</f>
        <v>630</v>
      </c>
    </row>
    <row r="534" spans="2:23" hidden="1">
      <c r="B534" s="15">
        <f>部数情報!C153</f>
        <v>152</v>
      </c>
      <c r="C534" s="16">
        <f>部数情報!B153</f>
        <v>2</v>
      </c>
      <c r="D534" s="16" t="str">
        <f>部数情報!E153</f>
        <v>東葉</v>
      </c>
      <c r="E534" s="16" t="str">
        <f>部数情報!F153</f>
        <v>勝田台</v>
      </c>
      <c r="F534" s="16" t="str">
        <f>部数情報!A153</f>
        <v>001049</v>
      </c>
      <c r="G534" s="16" t="str">
        <f>部数情報!G153</f>
        <v>勝田台南2A</v>
      </c>
      <c r="H534" s="16" t="str">
        <f>部数情報!H153</f>
        <v>八千代</v>
      </c>
      <c r="I534" s="16" t="str">
        <f>部数情報!I153</f>
        <v>八千代市</v>
      </c>
      <c r="J534" s="189">
        <f>IFERROR(IF($I$7="併配",VLOOKUP($F534,部数情報!A:K,11,0),IF($I$7="併配&amp;選挙",VLOOKUP($F534,部数情報!A:L,12,0),IF($I$7="選挙",VLOOKUP($F534,部数情報!A:M,13,0),VLOOKUP($F534,部数情報!A:J,10,0)))),"")</f>
        <v>350</v>
      </c>
      <c r="K534" s="187"/>
      <c r="L534" s="205"/>
      <c r="M534" s="206"/>
      <c r="S534">
        <f>エリア一覧!J534-VLOOKUP(エリア一覧!F534,部数情報!A:Q,17,0)</f>
        <v>0</v>
      </c>
      <c r="V534">
        <f t="shared" si="8"/>
        <v>0</v>
      </c>
      <c r="W534">
        <f>IFERROR(VLOOKUP($F534,部数情報!A:J,10,0),0)</f>
        <v>350</v>
      </c>
    </row>
    <row r="535" spans="2:23" hidden="1">
      <c r="B535" s="15">
        <f>部数情報!C154</f>
        <v>153</v>
      </c>
      <c r="C535" s="16">
        <f>部数情報!B154</f>
        <v>2</v>
      </c>
      <c r="D535" s="16" t="str">
        <f>部数情報!E154</f>
        <v>東葉</v>
      </c>
      <c r="E535" s="16" t="str">
        <f>部数情報!F154</f>
        <v>勝田台</v>
      </c>
      <c r="F535" s="16" t="str">
        <f>部数情報!A154</f>
        <v>001102</v>
      </c>
      <c r="G535" s="16" t="str">
        <f>部数情報!G154</f>
        <v>勝田台南2B</v>
      </c>
      <c r="H535" s="16" t="str">
        <f>部数情報!H154</f>
        <v>八千代</v>
      </c>
      <c r="I535" s="16" t="str">
        <f>部数情報!I154</f>
        <v>八千代市</v>
      </c>
      <c r="J535" s="189">
        <f>IFERROR(IF($I$7="併配",VLOOKUP($F535,部数情報!A:K,11,0),IF($I$7="併配&amp;選挙",VLOOKUP($F535,部数情報!A:L,12,0),IF($I$7="選挙",VLOOKUP($F535,部数情報!A:M,13,0),VLOOKUP($F535,部数情報!A:J,10,0)))),"")</f>
        <v>310</v>
      </c>
      <c r="K535" s="187"/>
      <c r="L535" s="205"/>
      <c r="M535" s="206"/>
      <c r="S535">
        <f>エリア一覧!J535-VLOOKUP(エリア一覧!F535,部数情報!A:Q,17,0)</f>
        <v>0</v>
      </c>
      <c r="V535">
        <f t="shared" si="8"/>
        <v>0</v>
      </c>
      <c r="W535">
        <f>IFERROR(VLOOKUP($F535,部数情報!A:J,10,0),0)</f>
        <v>310</v>
      </c>
    </row>
    <row r="536" spans="2:23" hidden="1">
      <c r="B536" s="15">
        <f>部数情報!C155</f>
        <v>154</v>
      </c>
      <c r="C536" s="16">
        <f>部数情報!B155</f>
        <v>2</v>
      </c>
      <c r="D536" s="16" t="str">
        <f>部数情報!E155</f>
        <v>東葉</v>
      </c>
      <c r="E536" s="16" t="str">
        <f>部数情報!F155</f>
        <v>勝田台</v>
      </c>
      <c r="F536" s="16" t="str">
        <f>部数情報!A155</f>
        <v>001050</v>
      </c>
      <c r="G536" s="16" t="str">
        <f>部数情報!G155</f>
        <v>勝田台南・エバ</v>
      </c>
      <c r="H536" s="16" t="str">
        <f>部数情報!H155</f>
        <v>八千代</v>
      </c>
      <c r="I536" s="16" t="str">
        <f>部数情報!I155</f>
        <v>八千代市</v>
      </c>
      <c r="J536" s="189">
        <f>IFERROR(IF($I$7="併配",VLOOKUP($F536,部数情報!A:K,11,0),IF($I$7="併配&amp;選挙",VLOOKUP($F536,部数情報!A:L,12,0),IF($I$7="選挙",VLOOKUP($F536,部数情報!A:M,13,0),VLOOKUP($F536,部数情報!A:J,10,0)))),"")</f>
        <v>565</v>
      </c>
      <c r="K536" s="187"/>
      <c r="L536" s="205"/>
      <c r="M536" s="206"/>
      <c r="S536">
        <f>エリア一覧!J536-VLOOKUP(エリア一覧!F536,部数情報!A:Q,17,0)</f>
        <v>0</v>
      </c>
      <c r="V536">
        <f t="shared" si="8"/>
        <v>0</v>
      </c>
      <c r="W536">
        <f>IFERROR(VLOOKUP($F536,部数情報!A:J,10,0),0)</f>
        <v>565</v>
      </c>
    </row>
    <row r="537" spans="2:23" hidden="1">
      <c r="B537" s="15">
        <f>部数情報!C156</f>
        <v>155</v>
      </c>
      <c r="C537" s="16">
        <f>部数情報!B156</f>
        <v>2</v>
      </c>
      <c r="D537" s="16" t="str">
        <f>部数情報!E156</f>
        <v>東葉</v>
      </c>
      <c r="E537" s="16" t="str">
        <f>部数情報!F156</f>
        <v>勝田台</v>
      </c>
      <c r="F537" s="16" t="str">
        <f>部数情報!A156</f>
        <v>001051</v>
      </c>
      <c r="G537" s="16" t="str">
        <f>部数情報!G156</f>
        <v>勝田台1Ａ</v>
      </c>
      <c r="H537" s="16" t="str">
        <f>部数情報!H156</f>
        <v>八千代</v>
      </c>
      <c r="I537" s="16" t="str">
        <f>部数情報!I156</f>
        <v>八千代市</v>
      </c>
      <c r="J537" s="189">
        <f>IFERROR(IF($I$7="併配",VLOOKUP($F537,部数情報!A:K,11,0),IF($I$7="併配&amp;選挙",VLOOKUP($F537,部数情報!A:L,12,0),IF($I$7="選挙",VLOOKUP($F537,部数情報!A:M,13,0),VLOOKUP($F537,部数情報!A:J,10,0)))),"")</f>
        <v>490</v>
      </c>
      <c r="K537" s="187"/>
      <c r="L537" s="205"/>
      <c r="M537" s="206"/>
      <c r="S537">
        <f>エリア一覧!J537-VLOOKUP(エリア一覧!F537,部数情報!A:Q,17,0)</f>
        <v>0</v>
      </c>
      <c r="V537">
        <f t="shared" si="8"/>
        <v>0</v>
      </c>
      <c r="W537">
        <f>IFERROR(VLOOKUP($F537,部数情報!A:J,10,0),0)</f>
        <v>490</v>
      </c>
    </row>
    <row r="538" spans="2:23" hidden="1">
      <c r="B538" s="15">
        <f>部数情報!C157</f>
        <v>156</v>
      </c>
      <c r="C538" s="16">
        <f>部数情報!B157</f>
        <v>2</v>
      </c>
      <c r="D538" s="16" t="str">
        <f>部数情報!E157</f>
        <v>東葉</v>
      </c>
      <c r="E538" s="16" t="str">
        <f>部数情報!F157</f>
        <v>勝田台</v>
      </c>
      <c r="F538" s="16" t="str">
        <f>部数情報!A157</f>
        <v>001052</v>
      </c>
      <c r="G538" s="16" t="str">
        <f>部数情報!G157</f>
        <v>勝田台1Ｂ</v>
      </c>
      <c r="H538" s="16" t="str">
        <f>部数情報!H157</f>
        <v>八千代</v>
      </c>
      <c r="I538" s="16" t="str">
        <f>部数情報!I157</f>
        <v>八千代市</v>
      </c>
      <c r="J538" s="189">
        <f>IFERROR(IF($I$7="併配",VLOOKUP($F538,部数情報!A:K,11,0),IF($I$7="併配&amp;選挙",VLOOKUP($F538,部数情報!A:L,12,0),IF($I$7="選挙",VLOOKUP($F538,部数情報!A:M,13,0),VLOOKUP($F538,部数情報!A:J,10,0)))),"")</f>
        <v>570</v>
      </c>
      <c r="K538" s="187"/>
      <c r="L538" s="205"/>
      <c r="M538" s="206"/>
      <c r="S538">
        <f>エリア一覧!J538-VLOOKUP(エリア一覧!F538,部数情報!A:Q,17,0)</f>
        <v>0</v>
      </c>
      <c r="V538">
        <f t="shared" si="8"/>
        <v>0</v>
      </c>
      <c r="W538">
        <f>IFERROR(VLOOKUP($F538,部数情報!A:J,10,0),0)</f>
        <v>570</v>
      </c>
    </row>
    <row r="539" spans="2:23" hidden="1">
      <c r="B539" s="15">
        <f>部数情報!C158</f>
        <v>157</v>
      </c>
      <c r="C539" s="16">
        <f>部数情報!B158</f>
        <v>2</v>
      </c>
      <c r="D539" s="16" t="str">
        <f>部数情報!E158</f>
        <v>東葉</v>
      </c>
      <c r="E539" s="16" t="str">
        <f>部数情報!F158</f>
        <v>勝田台</v>
      </c>
      <c r="F539" s="16" t="str">
        <f>部数情報!A158</f>
        <v>001053</v>
      </c>
      <c r="G539" s="16" t="str">
        <f>部数情報!G158</f>
        <v>勝田台1Ｃ</v>
      </c>
      <c r="H539" s="16" t="str">
        <f>部数情報!H158</f>
        <v>八千代</v>
      </c>
      <c r="I539" s="16" t="str">
        <f>部数情報!I158</f>
        <v>八千代市</v>
      </c>
      <c r="J539" s="189">
        <f>IFERROR(IF($I$7="併配",VLOOKUP($F539,部数情報!A:K,11,0),IF($I$7="併配&amp;選挙",VLOOKUP($F539,部数情報!A:L,12,0),IF($I$7="選挙",VLOOKUP($F539,部数情報!A:M,13,0),VLOOKUP($F539,部数情報!A:J,10,0)))),"")</f>
        <v>540</v>
      </c>
      <c r="K539" s="187"/>
      <c r="L539" s="205"/>
      <c r="M539" s="206"/>
      <c r="S539">
        <f>エリア一覧!J539-VLOOKUP(エリア一覧!F539,部数情報!A:Q,17,0)</f>
        <v>0</v>
      </c>
      <c r="V539">
        <f t="shared" si="8"/>
        <v>0</v>
      </c>
      <c r="W539">
        <f>IFERROR(VLOOKUP($F539,部数情報!A:J,10,0),0)</f>
        <v>540</v>
      </c>
    </row>
    <row r="540" spans="2:23" hidden="1">
      <c r="B540" s="15">
        <f>部数情報!C159</f>
        <v>158</v>
      </c>
      <c r="C540" s="16">
        <f>部数情報!B159</f>
        <v>2</v>
      </c>
      <c r="D540" s="16" t="str">
        <f>部数情報!E159</f>
        <v>東葉</v>
      </c>
      <c r="E540" s="16" t="str">
        <f>部数情報!F159</f>
        <v>勝田台</v>
      </c>
      <c r="F540" s="16" t="str">
        <f>部数情報!A159</f>
        <v>001054</v>
      </c>
      <c r="G540" s="16" t="str">
        <f>部数情報!G159</f>
        <v>勝田台2</v>
      </c>
      <c r="H540" s="16" t="str">
        <f>部数情報!H159</f>
        <v>八千代</v>
      </c>
      <c r="I540" s="16" t="str">
        <f>部数情報!I159</f>
        <v>八千代市</v>
      </c>
      <c r="J540" s="189">
        <f>IFERROR(IF($I$7="併配",VLOOKUP($F540,部数情報!A:K,11,0),IF($I$7="併配&amp;選挙",VLOOKUP($F540,部数情報!A:L,12,0),IF($I$7="選挙",VLOOKUP($F540,部数情報!A:M,13,0),VLOOKUP($F540,部数情報!A:J,10,0)))),"")</f>
        <v>720</v>
      </c>
      <c r="K540" s="187"/>
      <c r="L540" s="205"/>
      <c r="M540" s="206"/>
      <c r="S540">
        <f>エリア一覧!J540-VLOOKUP(エリア一覧!F540,部数情報!A:Q,17,0)</f>
        <v>0</v>
      </c>
      <c r="V540">
        <f t="shared" si="8"/>
        <v>0</v>
      </c>
      <c r="W540">
        <f>IFERROR(VLOOKUP($F540,部数情報!A:J,10,0),0)</f>
        <v>720</v>
      </c>
    </row>
    <row r="541" spans="2:23" hidden="1">
      <c r="B541" s="15">
        <f>部数情報!C160</f>
        <v>159</v>
      </c>
      <c r="C541" s="16">
        <f>部数情報!B160</f>
        <v>2</v>
      </c>
      <c r="D541" s="16" t="str">
        <f>部数情報!E160</f>
        <v>東葉</v>
      </c>
      <c r="E541" s="16" t="str">
        <f>部数情報!F160</f>
        <v>勝田台</v>
      </c>
      <c r="F541" s="16" t="str">
        <f>部数情報!A160</f>
        <v>001055</v>
      </c>
      <c r="G541" s="16" t="str">
        <f>部数情報!G160</f>
        <v>勝田台3Ａ</v>
      </c>
      <c r="H541" s="16" t="str">
        <f>部数情報!H160</f>
        <v>八千代</v>
      </c>
      <c r="I541" s="16" t="str">
        <f>部数情報!I160</f>
        <v>八千代市</v>
      </c>
      <c r="J541" s="189">
        <f>IFERROR(IF($I$7="併配",VLOOKUP($F541,部数情報!A:K,11,0),IF($I$7="併配&amp;選挙",VLOOKUP($F541,部数情報!A:L,12,0),IF($I$7="選挙",VLOOKUP($F541,部数情報!A:M,13,0),VLOOKUP($F541,部数情報!A:J,10,0)))),"")</f>
        <v>500</v>
      </c>
      <c r="K541" s="187"/>
      <c r="L541" s="205"/>
      <c r="M541" s="206"/>
      <c r="S541">
        <f>エリア一覧!J541-VLOOKUP(エリア一覧!F541,部数情報!A:Q,17,0)</f>
        <v>0</v>
      </c>
      <c r="V541">
        <f t="shared" si="8"/>
        <v>0</v>
      </c>
      <c r="W541">
        <f>IFERROR(VLOOKUP($F541,部数情報!A:J,10,0),0)</f>
        <v>500</v>
      </c>
    </row>
    <row r="542" spans="2:23" hidden="1">
      <c r="B542" s="15">
        <f>部数情報!C161</f>
        <v>160</v>
      </c>
      <c r="C542" s="16">
        <f>部数情報!B161</f>
        <v>2</v>
      </c>
      <c r="D542" s="16" t="str">
        <f>部数情報!E161</f>
        <v>東葉</v>
      </c>
      <c r="E542" s="16" t="str">
        <f>部数情報!F161</f>
        <v>勝田台</v>
      </c>
      <c r="F542" s="16" t="str">
        <f>部数情報!A161</f>
        <v>001056</v>
      </c>
      <c r="G542" s="16" t="str">
        <f>部数情報!G161</f>
        <v>勝田台３B</v>
      </c>
      <c r="H542" s="16" t="str">
        <f>部数情報!H161</f>
        <v>八千代</v>
      </c>
      <c r="I542" s="16" t="str">
        <f>部数情報!I161</f>
        <v>八千代市</v>
      </c>
      <c r="J542" s="189">
        <f>IFERROR(IF($I$7="併配",VLOOKUP($F542,部数情報!A:K,11,0),IF($I$7="併配&amp;選挙",VLOOKUP($F542,部数情報!A:L,12,0),IF($I$7="選挙",VLOOKUP($F542,部数情報!A:M,13,0),VLOOKUP($F542,部数情報!A:J,10,0)))),"")</f>
        <v>440</v>
      </c>
      <c r="K542" s="187"/>
      <c r="L542" s="205"/>
      <c r="M542" s="206"/>
      <c r="S542">
        <f>エリア一覧!J542-VLOOKUP(エリア一覧!F542,部数情報!A:Q,17,0)</f>
        <v>0</v>
      </c>
      <c r="V542">
        <f t="shared" si="8"/>
        <v>0</v>
      </c>
      <c r="W542">
        <f>IFERROR(VLOOKUP($F542,部数情報!A:J,10,0),0)</f>
        <v>440</v>
      </c>
    </row>
    <row r="543" spans="2:23" hidden="1">
      <c r="B543" s="15">
        <f>部数情報!C162</f>
        <v>161</v>
      </c>
      <c r="C543" s="16">
        <f>部数情報!B162</f>
        <v>2</v>
      </c>
      <c r="D543" s="16" t="str">
        <f>部数情報!E162</f>
        <v>東葉</v>
      </c>
      <c r="E543" s="16" t="str">
        <f>部数情報!F162</f>
        <v>勝田台</v>
      </c>
      <c r="F543" s="16" t="str">
        <f>部数情報!A162</f>
        <v>001057</v>
      </c>
      <c r="G543" s="16" t="str">
        <f>部数情報!G162</f>
        <v>勝田台４　</v>
      </c>
      <c r="H543" s="16" t="str">
        <f>部数情報!H162</f>
        <v>八千代</v>
      </c>
      <c r="I543" s="16" t="str">
        <f>部数情報!I162</f>
        <v>八千代市</v>
      </c>
      <c r="J543" s="189">
        <f>IFERROR(IF($I$7="併配",VLOOKUP($F543,部数情報!A:K,11,0),IF($I$7="併配&amp;選挙",VLOOKUP($F543,部数情報!A:L,12,0),IF($I$7="選挙",VLOOKUP($F543,部数情報!A:M,13,0),VLOOKUP($F543,部数情報!A:J,10,0)))),"")</f>
        <v>545</v>
      </c>
      <c r="K543" s="187"/>
      <c r="L543" s="205"/>
      <c r="M543" s="206"/>
      <c r="S543">
        <f>エリア一覧!J543-VLOOKUP(エリア一覧!F543,部数情報!A:Q,17,0)</f>
        <v>0</v>
      </c>
      <c r="V543">
        <f t="shared" si="8"/>
        <v>0</v>
      </c>
      <c r="W543">
        <f>IFERROR(VLOOKUP($F543,部数情報!A:J,10,0),0)</f>
        <v>545</v>
      </c>
    </row>
    <row r="544" spans="2:23" hidden="1">
      <c r="B544" s="15">
        <f>部数情報!C163</f>
        <v>162</v>
      </c>
      <c r="C544" s="16">
        <f>部数情報!B163</f>
        <v>2</v>
      </c>
      <c r="D544" s="16" t="str">
        <f>部数情報!E163</f>
        <v>東葉</v>
      </c>
      <c r="E544" s="16" t="str">
        <f>部数情報!F163</f>
        <v>勝田台</v>
      </c>
      <c r="F544" s="16" t="str">
        <f>部数情報!A163</f>
        <v>001058</v>
      </c>
      <c r="G544" s="16" t="str">
        <f>部数情報!G163</f>
        <v>勝田台5</v>
      </c>
      <c r="H544" s="16" t="str">
        <f>部数情報!H163</f>
        <v>八千代</v>
      </c>
      <c r="I544" s="16" t="str">
        <f>部数情報!I163</f>
        <v>八千代市</v>
      </c>
      <c r="J544" s="189">
        <f>IFERROR(IF($I$7="併配",VLOOKUP($F544,部数情報!A:K,11,0),IF($I$7="併配&amp;選挙",VLOOKUP($F544,部数情報!A:L,12,0),IF($I$7="選挙",VLOOKUP($F544,部数情報!A:M,13,0),VLOOKUP($F544,部数情報!A:J,10,0)))),"")</f>
        <v>570</v>
      </c>
      <c r="K544" s="187"/>
      <c r="L544" s="205"/>
      <c r="M544" s="206"/>
      <c r="S544">
        <f>エリア一覧!J544-VLOOKUP(エリア一覧!F544,部数情報!A:Q,17,0)</f>
        <v>0</v>
      </c>
      <c r="V544">
        <f t="shared" si="8"/>
        <v>0</v>
      </c>
      <c r="W544">
        <f>IFERROR(VLOOKUP($F544,部数情報!A:J,10,0),0)</f>
        <v>570</v>
      </c>
    </row>
    <row r="545" spans="2:23" hidden="1">
      <c r="B545" s="15">
        <f>部数情報!C164</f>
        <v>163</v>
      </c>
      <c r="C545" s="16">
        <f>部数情報!B164</f>
        <v>2</v>
      </c>
      <c r="D545" s="16" t="str">
        <f>部数情報!E164</f>
        <v>東葉</v>
      </c>
      <c r="E545" s="16" t="str">
        <f>部数情報!F164</f>
        <v>勝田台</v>
      </c>
      <c r="F545" s="16" t="str">
        <f>部数情報!A164</f>
        <v>001059</v>
      </c>
      <c r="G545" s="16" t="str">
        <f>部数情報!G164</f>
        <v>勝田台6</v>
      </c>
      <c r="H545" s="16" t="str">
        <f>部数情報!H164</f>
        <v>八千代</v>
      </c>
      <c r="I545" s="16" t="str">
        <f>部数情報!I164</f>
        <v>八千代市</v>
      </c>
      <c r="J545" s="189">
        <f>IFERROR(IF($I$7="併配",VLOOKUP($F545,部数情報!A:K,11,0),IF($I$7="併配&amp;選挙",VLOOKUP($F545,部数情報!A:L,12,0),IF($I$7="選挙",VLOOKUP($F545,部数情報!A:M,13,0),VLOOKUP($F545,部数情報!A:J,10,0)))),"")</f>
        <v>530</v>
      </c>
      <c r="K545" s="187"/>
      <c r="L545" s="205"/>
      <c r="M545" s="206"/>
      <c r="S545">
        <f>エリア一覧!J545-VLOOKUP(エリア一覧!F545,部数情報!A:Q,17,0)</f>
        <v>0</v>
      </c>
      <c r="V545">
        <f t="shared" si="8"/>
        <v>0</v>
      </c>
      <c r="W545">
        <f>IFERROR(VLOOKUP($F545,部数情報!A:J,10,0),0)</f>
        <v>530</v>
      </c>
    </row>
    <row r="546" spans="2:23" hidden="1">
      <c r="B546" s="15">
        <f>部数情報!C165</f>
        <v>164</v>
      </c>
      <c r="C546" s="16">
        <f>部数情報!B165</f>
        <v>2</v>
      </c>
      <c r="D546" s="16" t="str">
        <f>部数情報!E165</f>
        <v>東葉</v>
      </c>
      <c r="E546" s="16" t="str">
        <f>部数情報!F165</f>
        <v>勝田台</v>
      </c>
      <c r="F546" s="16" t="str">
        <f>部数情報!A165</f>
        <v>001087</v>
      </c>
      <c r="G546" s="16" t="str">
        <f>部数情報!G165</f>
        <v>勝田</v>
      </c>
      <c r="H546" s="16" t="str">
        <f>部数情報!H165</f>
        <v>八千代</v>
      </c>
      <c r="I546" s="16" t="str">
        <f>部数情報!I165</f>
        <v>八千代市</v>
      </c>
      <c r="J546" s="189">
        <f>IFERROR(IF($I$7="併配",VLOOKUP($F546,部数情報!A:K,11,0),IF($I$7="併配&amp;選挙",VLOOKUP($F546,部数情報!A:L,12,0),IF($I$7="選挙",VLOOKUP($F546,部数情報!A:M,13,0),VLOOKUP($F546,部数情報!A:J,10,0)))),"")</f>
        <v>320</v>
      </c>
      <c r="K546" s="187"/>
      <c r="L546" s="205"/>
      <c r="M546" s="206"/>
      <c r="S546">
        <f>エリア一覧!J546-VLOOKUP(エリア一覧!F546,部数情報!A:Q,17,0)</f>
        <v>0</v>
      </c>
      <c r="V546">
        <f t="shared" si="8"/>
        <v>0</v>
      </c>
      <c r="W546">
        <f>IFERROR(VLOOKUP($F546,部数情報!A:J,10,0),0)</f>
        <v>320</v>
      </c>
    </row>
    <row r="547" spans="2:23" hidden="1">
      <c r="B547" s="15">
        <f>部数情報!C166</f>
        <v>165</v>
      </c>
      <c r="C547" s="16">
        <f>部数情報!B166</f>
        <v>2</v>
      </c>
      <c r="D547" s="16" t="str">
        <f>部数情報!E166</f>
        <v>東葉</v>
      </c>
      <c r="E547" s="16" t="str">
        <f>部数情報!F166</f>
        <v>勝田台</v>
      </c>
      <c r="F547" s="16" t="str">
        <f>部数情報!A166</f>
        <v>001060</v>
      </c>
      <c r="G547" s="16" t="str">
        <f>部数情報!G166</f>
        <v>勝田台7</v>
      </c>
      <c r="H547" s="16" t="str">
        <f>部数情報!H166</f>
        <v>八千代</v>
      </c>
      <c r="I547" s="16" t="str">
        <f>部数情報!I166</f>
        <v>八千代市</v>
      </c>
      <c r="J547" s="189">
        <f>IFERROR(IF($I$7="併配",VLOOKUP($F547,部数情報!A:K,11,0),IF($I$7="併配&amp;選挙",VLOOKUP($F547,部数情報!A:L,12,0),IF($I$7="選挙",VLOOKUP($F547,部数情報!A:M,13,0),VLOOKUP($F547,部数情報!A:J,10,0)))),"")</f>
        <v>800</v>
      </c>
      <c r="K547" s="187"/>
      <c r="L547" s="205"/>
      <c r="M547" s="206"/>
      <c r="S547">
        <f>エリア一覧!J547-VLOOKUP(エリア一覧!F547,部数情報!A:Q,17,0)</f>
        <v>0</v>
      </c>
      <c r="V547">
        <f t="shared" si="8"/>
        <v>0</v>
      </c>
      <c r="W547">
        <f>IFERROR(VLOOKUP($F547,部数情報!A:J,10,0),0)</f>
        <v>800</v>
      </c>
    </row>
    <row r="548" spans="2:23" hidden="1">
      <c r="B548" s="15">
        <f>部数情報!C167</f>
        <v>166</v>
      </c>
      <c r="C548" s="16">
        <f>部数情報!B167</f>
        <v>2</v>
      </c>
      <c r="D548" s="16" t="str">
        <f>部数情報!E167</f>
        <v>東葉</v>
      </c>
      <c r="E548" s="16" t="str">
        <f>部数情報!F167</f>
        <v>勝田台駅北</v>
      </c>
      <c r="F548" s="16" t="str">
        <f>部数情報!A167</f>
        <v>001061</v>
      </c>
      <c r="G548" s="16" t="str">
        <f>部数情報!G167</f>
        <v>勝田台（村上地下道入り口）</v>
      </c>
      <c r="H548" s="16" t="str">
        <f>部数情報!H167</f>
        <v>八千代</v>
      </c>
      <c r="I548" s="16" t="str">
        <f>部数情報!I167</f>
        <v>八千代市</v>
      </c>
      <c r="J548" s="189">
        <f>IFERROR(IF($I$7="併配",VLOOKUP($F548,部数情報!A:K,11,0),IF($I$7="併配&amp;選挙",VLOOKUP($F548,部数情報!A:L,12,0),IF($I$7="選挙",VLOOKUP($F548,部数情報!A:M,13,0),VLOOKUP($F548,部数情報!A:J,10,0)))),"")</f>
        <v>610</v>
      </c>
      <c r="K548" s="187"/>
      <c r="L548" s="205"/>
      <c r="M548" s="206"/>
      <c r="S548">
        <f>エリア一覧!J548-VLOOKUP(エリア一覧!F548,部数情報!A:Q,17,0)</f>
        <v>0</v>
      </c>
      <c r="V548">
        <f t="shared" si="8"/>
        <v>0</v>
      </c>
      <c r="W548">
        <f>IFERROR(VLOOKUP($F548,部数情報!A:J,10,0),0)</f>
        <v>610</v>
      </c>
    </row>
    <row r="549" spans="2:23" hidden="1">
      <c r="B549" s="15">
        <f>部数情報!C168</f>
        <v>167</v>
      </c>
      <c r="C549" s="16">
        <f>部数情報!B168</f>
        <v>2</v>
      </c>
      <c r="D549" s="16" t="str">
        <f>部数情報!E168</f>
        <v>東葉</v>
      </c>
      <c r="E549" s="16" t="str">
        <f>部数情報!F168</f>
        <v>勝田台駅北</v>
      </c>
      <c r="F549" s="16" t="str">
        <f>部数情報!A168</f>
        <v>001062</v>
      </c>
      <c r="G549" s="16" t="str">
        <f>部数情報!G168</f>
        <v>勝田台（大字村上）</v>
      </c>
      <c r="H549" s="16" t="str">
        <f>部数情報!H168</f>
        <v>八千代</v>
      </c>
      <c r="I549" s="16" t="str">
        <f>部数情報!I168</f>
        <v>八千代市</v>
      </c>
      <c r="J549" s="189">
        <f>IFERROR(IF($I$7="併配",VLOOKUP($F549,部数情報!A:K,11,0),IF($I$7="併配&amp;選挙",VLOOKUP($F549,部数情報!A:L,12,0),IF($I$7="選挙",VLOOKUP($F549,部数情報!A:M,13,0),VLOOKUP($F549,部数情報!A:J,10,0)))),"")</f>
        <v>770</v>
      </c>
      <c r="K549" s="187"/>
      <c r="L549" s="205"/>
      <c r="M549" s="206"/>
      <c r="S549">
        <f>エリア一覧!J549-VLOOKUP(エリア一覧!F549,部数情報!A:Q,17,0)</f>
        <v>0</v>
      </c>
      <c r="V549">
        <f t="shared" si="8"/>
        <v>0</v>
      </c>
      <c r="W549">
        <f>IFERROR(VLOOKUP($F549,部数情報!A:J,10,0),0)</f>
        <v>770</v>
      </c>
    </row>
    <row r="550" spans="2:23" hidden="1">
      <c r="B550" s="15">
        <f>部数情報!C169</f>
        <v>168</v>
      </c>
      <c r="C550" s="16">
        <f>部数情報!B169</f>
        <v>2</v>
      </c>
      <c r="D550" s="16" t="str">
        <f>部数情報!E169</f>
        <v>東葉</v>
      </c>
      <c r="E550" s="16" t="str">
        <f>部数情報!F169</f>
        <v>勝田台駅北</v>
      </c>
      <c r="F550" s="16" t="str">
        <f>部数情報!A169</f>
        <v>001063</v>
      </c>
      <c r="G550" s="16" t="str">
        <f>部数情報!G169</f>
        <v>勝田台（村上栄町公園）</v>
      </c>
      <c r="H550" s="16" t="str">
        <f>部数情報!H169</f>
        <v>八千代</v>
      </c>
      <c r="I550" s="16" t="str">
        <f>部数情報!I169</f>
        <v>八千代市</v>
      </c>
      <c r="J550" s="189">
        <f>IFERROR(IF($I$7="併配",VLOOKUP($F550,部数情報!A:K,11,0),IF($I$7="併配&amp;選挙",VLOOKUP($F550,部数情報!A:L,12,0),IF($I$7="選挙",VLOOKUP($F550,部数情報!A:M,13,0),VLOOKUP($F550,部数情報!A:J,10,0)))),"")</f>
        <v>790</v>
      </c>
      <c r="K550" s="187"/>
      <c r="L550" s="205"/>
      <c r="M550" s="206"/>
      <c r="S550">
        <f>エリア一覧!J550-VLOOKUP(エリア一覧!F550,部数情報!A:Q,17,0)</f>
        <v>0</v>
      </c>
      <c r="V550">
        <f t="shared" si="8"/>
        <v>0</v>
      </c>
      <c r="W550">
        <f>IFERROR(VLOOKUP($F550,部数情報!A:J,10,0),0)</f>
        <v>790</v>
      </c>
    </row>
    <row r="551" spans="2:23" hidden="1">
      <c r="B551" s="15">
        <f>部数情報!C170</f>
        <v>169</v>
      </c>
      <c r="C551" s="16">
        <f>部数情報!B170</f>
        <v>2</v>
      </c>
      <c r="D551" s="16" t="str">
        <f>部数情報!E170</f>
        <v>東葉</v>
      </c>
      <c r="E551" s="16" t="str">
        <f>部数情報!F170</f>
        <v>勝田台駅北</v>
      </c>
      <c r="F551" s="16" t="str">
        <f>部数情報!A170</f>
        <v>001064</v>
      </c>
      <c r="G551" s="16" t="str">
        <f>部数情報!G170</f>
        <v>下市場A</v>
      </c>
      <c r="H551" s="16" t="str">
        <f>部数情報!H170</f>
        <v>八千代</v>
      </c>
      <c r="I551" s="16" t="str">
        <f>部数情報!I170</f>
        <v>八千代市</v>
      </c>
      <c r="J551" s="189">
        <f>IFERROR(IF($I$7="併配",VLOOKUP($F551,部数情報!A:K,11,0),IF($I$7="併配&amp;選挙",VLOOKUP($F551,部数情報!A:L,12,0),IF($I$7="選挙",VLOOKUP($F551,部数情報!A:M,13,0),VLOOKUP($F551,部数情報!A:J,10,0)))),"")</f>
        <v>430</v>
      </c>
      <c r="K551" s="187"/>
      <c r="L551" s="205"/>
      <c r="M551" s="206"/>
      <c r="S551">
        <f>エリア一覧!J551-VLOOKUP(エリア一覧!F551,部数情報!A:Q,17,0)</f>
        <v>0</v>
      </c>
      <c r="V551">
        <f t="shared" si="8"/>
        <v>0</v>
      </c>
      <c r="W551">
        <f>IFERROR(VLOOKUP($F551,部数情報!A:J,10,0),0)</f>
        <v>430</v>
      </c>
    </row>
    <row r="552" spans="2:23" hidden="1">
      <c r="B552" s="15">
        <f>部数情報!C171</f>
        <v>170</v>
      </c>
      <c r="C552" s="16">
        <f>部数情報!B171</f>
        <v>2</v>
      </c>
      <c r="D552" s="16" t="str">
        <f>部数情報!E171</f>
        <v>東葉</v>
      </c>
      <c r="E552" s="16" t="str">
        <f>部数情報!F171</f>
        <v>勝田台駅北</v>
      </c>
      <c r="F552" s="16" t="str">
        <f>部数情報!A171</f>
        <v>001065</v>
      </c>
      <c r="G552" s="16" t="str">
        <f>部数情報!G171</f>
        <v>下市場B</v>
      </c>
      <c r="H552" s="16" t="str">
        <f>部数情報!H171</f>
        <v>八千代</v>
      </c>
      <c r="I552" s="16" t="str">
        <f>部数情報!I171</f>
        <v>八千代市</v>
      </c>
      <c r="J552" s="189">
        <f>IFERROR(IF($I$7="併配",VLOOKUP($F552,部数情報!A:K,11,0),IF($I$7="併配&amp;選挙",VLOOKUP($F552,部数情報!A:L,12,0),IF($I$7="選挙",VLOOKUP($F552,部数情報!A:M,13,0),VLOOKUP($F552,部数情報!A:J,10,0)))),"")</f>
        <v>475</v>
      </c>
      <c r="K552" s="187"/>
      <c r="L552" s="205"/>
      <c r="M552" s="206"/>
      <c r="S552">
        <f>エリア一覧!J552-VLOOKUP(エリア一覧!F552,部数情報!A:Q,17,0)</f>
        <v>0</v>
      </c>
      <c r="V552">
        <f t="shared" si="8"/>
        <v>0</v>
      </c>
      <c r="W552">
        <f>IFERROR(VLOOKUP($F552,部数情報!A:J,10,0),0)</f>
        <v>475</v>
      </c>
    </row>
    <row r="553" spans="2:23" hidden="1">
      <c r="B553" s="15">
        <f>部数情報!C172</f>
        <v>171</v>
      </c>
      <c r="C553" s="16">
        <f>部数情報!B172</f>
        <v>2</v>
      </c>
      <c r="D553" s="16" t="str">
        <f>部数情報!E172</f>
        <v>東葉</v>
      </c>
      <c r="E553" s="16" t="str">
        <f>部数情報!F172</f>
        <v>勝田台駅北</v>
      </c>
      <c r="F553" s="16" t="str">
        <f>部数情報!A172</f>
        <v>001066</v>
      </c>
      <c r="G553" s="16" t="str">
        <f>部数情報!G172</f>
        <v>下市場C</v>
      </c>
      <c r="H553" s="16" t="str">
        <f>部数情報!H172</f>
        <v>八千代</v>
      </c>
      <c r="I553" s="16" t="str">
        <f>部数情報!I172</f>
        <v>八千代市</v>
      </c>
      <c r="J553" s="189">
        <f>IFERROR(IF($I$7="併配",VLOOKUP($F553,部数情報!A:K,11,0),IF($I$7="併配&amp;選挙",VLOOKUP($F553,部数情報!A:L,12,0),IF($I$7="選挙",VLOOKUP($F553,部数情報!A:M,13,0),VLOOKUP($F553,部数情報!A:J,10,0)))),"")</f>
        <v>475</v>
      </c>
      <c r="K553" s="187"/>
      <c r="L553" s="205"/>
      <c r="M553" s="206"/>
      <c r="S553">
        <f>エリア一覧!J553-VLOOKUP(エリア一覧!F553,部数情報!A:Q,17,0)</f>
        <v>0</v>
      </c>
      <c r="V553">
        <f t="shared" si="8"/>
        <v>0</v>
      </c>
      <c r="W553">
        <f>IFERROR(VLOOKUP($F553,部数情報!A:J,10,0),0)</f>
        <v>475</v>
      </c>
    </row>
    <row r="554" spans="2:23" hidden="1">
      <c r="B554" s="15">
        <f>部数情報!C173</f>
        <v>172</v>
      </c>
      <c r="C554" s="16">
        <f>部数情報!B173</f>
        <v>2</v>
      </c>
      <c r="D554" s="16" t="str">
        <f>部数情報!E173</f>
        <v>東葉</v>
      </c>
      <c r="E554" s="16" t="str">
        <f>部数情報!F173</f>
        <v>勝田台駅北</v>
      </c>
      <c r="F554" s="16" t="str">
        <f>部数情報!A173</f>
        <v>001067</v>
      </c>
      <c r="G554" s="16" t="str">
        <f>部数情報!G173</f>
        <v>村上南5</v>
      </c>
      <c r="H554" s="16" t="str">
        <f>部数情報!H173</f>
        <v>八千代</v>
      </c>
      <c r="I554" s="16" t="str">
        <f>部数情報!I173</f>
        <v>八千代市</v>
      </c>
      <c r="J554" s="189">
        <f>IFERROR(IF($I$7="併配",VLOOKUP($F554,部数情報!A:K,11,0),IF($I$7="併配&amp;選挙",VLOOKUP($F554,部数情報!A:L,12,0),IF($I$7="選挙",VLOOKUP($F554,部数情報!A:M,13,0),VLOOKUP($F554,部数情報!A:J,10,0)))),"")</f>
        <v>565</v>
      </c>
      <c r="K554" s="187"/>
      <c r="L554" s="205"/>
      <c r="M554" s="206"/>
      <c r="S554">
        <f>エリア一覧!J554-VLOOKUP(エリア一覧!F554,部数情報!A:Q,17,0)</f>
        <v>0</v>
      </c>
      <c r="V554">
        <f t="shared" si="8"/>
        <v>0</v>
      </c>
      <c r="W554">
        <f>IFERROR(VLOOKUP($F554,部数情報!A:J,10,0),0)</f>
        <v>565</v>
      </c>
    </row>
    <row r="555" spans="2:23" hidden="1">
      <c r="B555" s="15">
        <f>部数情報!C174</f>
        <v>173</v>
      </c>
      <c r="C555" s="16">
        <f>部数情報!B174</f>
        <v>2</v>
      </c>
      <c r="D555" s="16" t="str">
        <f>部数情報!E174</f>
        <v>東葉</v>
      </c>
      <c r="E555" s="16" t="str">
        <f>部数情報!F174</f>
        <v>勝田台駅北</v>
      </c>
      <c r="F555" s="16" t="str">
        <f>部数情報!A174</f>
        <v>001103</v>
      </c>
      <c r="G555" s="16" t="str">
        <f>部数情報!G174</f>
        <v>村上南4</v>
      </c>
      <c r="H555" s="16" t="str">
        <f>部数情報!H174</f>
        <v>八千代</v>
      </c>
      <c r="I555" s="16" t="str">
        <f>部数情報!I174</f>
        <v>八千代市</v>
      </c>
      <c r="J555" s="189">
        <f>IFERROR(IF($I$7="併配",VLOOKUP($F555,部数情報!A:K,11,0),IF($I$7="併配&amp;選挙",VLOOKUP($F555,部数情報!A:L,12,0),IF($I$7="選挙",VLOOKUP($F555,部数情報!A:M,13,0),VLOOKUP($F555,部数情報!A:J,10,0)))),"")</f>
        <v>360</v>
      </c>
      <c r="K555" s="187"/>
      <c r="L555" s="205"/>
      <c r="M555" s="206"/>
      <c r="S555">
        <f>エリア一覧!J555-VLOOKUP(エリア一覧!F555,部数情報!A:Q,17,0)</f>
        <v>0</v>
      </c>
      <c r="V555">
        <f t="shared" si="8"/>
        <v>0</v>
      </c>
      <c r="W555">
        <f>IFERROR(VLOOKUP($F555,部数情報!A:J,10,0),0)</f>
        <v>360</v>
      </c>
    </row>
    <row r="556" spans="2:23" hidden="1">
      <c r="B556" s="15">
        <f>部数情報!C175</f>
        <v>174</v>
      </c>
      <c r="C556" s="16">
        <f>部数情報!B175</f>
        <v>2</v>
      </c>
      <c r="D556" s="16" t="str">
        <f>部数情報!E175</f>
        <v>東葉</v>
      </c>
      <c r="E556" s="16" t="str">
        <f>部数情報!F175</f>
        <v>勝田台駅北</v>
      </c>
      <c r="F556" s="16" t="str">
        <f>部数情報!A175</f>
        <v>001068</v>
      </c>
      <c r="G556" s="16" t="str">
        <f>部数情報!G175</f>
        <v>村上（八千代三菱）</v>
      </c>
      <c r="H556" s="16" t="str">
        <f>部数情報!H175</f>
        <v>八千代</v>
      </c>
      <c r="I556" s="16" t="str">
        <f>部数情報!I175</f>
        <v>八千代市</v>
      </c>
      <c r="J556" s="189">
        <f>IFERROR(IF($I$7="併配",VLOOKUP($F556,部数情報!A:K,11,0),IF($I$7="併配&amp;選挙",VLOOKUP($F556,部数情報!A:L,12,0),IF($I$7="選挙",VLOOKUP($F556,部数情報!A:M,13,0),VLOOKUP($F556,部数情報!A:J,10,0)))),"")</f>
        <v>770</v>
      </c>
      <c r="K556" s="187"/>
      <c r="L556" s="205"/>
      <c r="M556" s="206"/>
      <c r="S556">
        <f>エリア一覧!J556-VLOOKUP(エリア一覧!F556,部数情報!A:Q,17,0)</f>
        <v>0</v>
      </c>
      <c r="V556">
        <f t="shared" si="8"/>
        <v>0</v>
      </c>
      <c r="W556">
        <f>IFERROR(VLOOKUP($F556,部数情報!A:J,10,0),0)</f>
        <v>770</v>
      </c>
    </row>
    <row r="557" spans="2:23" hidden="1">
      <c r="B557" s="15">
        <f>部数情報!C176</f>
        <v>175</v>
      </c>
      <c r="C557" s="16">
        <f>部数情報!B176</f>
        <v>2</v>
      </c>
      <c r="D557" s="16" t="str">
        <f>部数情報!E176</f>
        <v>東葉</v>
      </c>
      <c r="E557" s="16" t="str">
        <f>部数情報!F176</f>
        <v>勝田台駅北</v>
      </c>
      <c r="F557" s="16" t="str">
        <f>部数情報!A176</f>
        <v>001069</v>
      </c>
      <c r="G557" s="16" t="str">
        <f>部数情報!G176</f>
        <v>村上（歴史博物館）</v>
      </c>
      <c r="H557" s="16" t="str">
        <f>部数情報!H176</f>
        <v>八千代</v>
      </c>
      <c r="I557" s="16" t="str">
        <f>部数情報!I176</f>
        <v>八千代市</v>
      </c>
      <c r="J557" s="189">
        <f>IFERROR(IF($I$7="併配",VLOOKUP($F557,部数情報!A:K,11,0),IF($I$7="併配&amp;選挙",VLOOKUP($F557,部数情報!A:L,12,0),IF($I$7="選挙",VLOOKUP($F557,部数情報!A:M,13,0),VLOOKUP($F557,部数情報!A:J,10,0)))),"")</f>
        <v>710</v>
      </c>
      <c r="K557" s="187"/>
      <c r="L557" s="205"/>
      <c r="M557" s="206"/>
      <c r="S557">
        <f>エリア一覧!J557-VLOOKUP(エリア一覧!F557,部数情報!A:Q,17,0)</f>
        <v>0</v>
      </c>
      <c r="V557">
        <f t="shared" si="8"/>
        <v>0</v>
      </c>
      <c r="W557">
        <f>IFERROR(VLOOKUP($F557,部数情報!A:J,10,0),0)</f>
        <v>710</v>
      </c>
    </row>
    <row r="558" spans="2:23" hidden="1">
      <c r="B558" s="15">
        <f>部数情報!C177</f>
        <v>176</v>
      </c>
      <c r="C558" s="16">
        <f>部数情報!B177</f>
        <v>2</v>
      </c>
      <c r="D558" s="16" t="str">
        <f>部数情報!E177</f>
        <v>東葉</v>
      </c>
      <c r="E558" s="16" t="str">
        <f>部数情報!F177</f>
        <v>上高野</v>
      </c>
      <c r="F558" s="16" t="str">
        <f>部数情報!A177</f>
        <v>001070</v>
      </c>
      <c r="G558" s="16" t="str">
        <f>部数情報!G177</f>
        <v>上高野（黒沢台）</v>
      </c>
      <c r="H558" s="16" t="str">
        <f>部数情報!H177</f>
        <v>八千代</v>
      </c>
      <c r="I558" s="16" t="str">
        <f>部数情報!I177</f>
        <v>八千代市</v>
      </c>
      <c r="J558" s="189">
        <f>IFERROR(IF($I$7="併配",VLOOKUP($F558,部数情報!A:K,11,0),IF($I$7="併配&amp;選挙",VLOOKUP($F558,部数情報!A:L,12,0),IF($I$7="選挙",VLOOKUP($F558,部数情報!A:M,13,0),VLOOKUP($F558,部数情報!A:J,10,0)))),"")</f>
        <v>840</v>
      </c>
      <c r="K558" s="187"/>
      <c r="L558" s="205"/>
      <c r="M558" s="206"/>
      <c r="S558">
        <f>エリア一覧!J558-VLOOKUP(エリア一覧!F558,部数情報!A:Q,17,0)</f>
        <v>0</v>
      </c>
      <c r="V558">
        <f t="shared" si="8"/>
        <v>0</v>
      </c>
      <c r="W558">
        <f>IFERROR(VLOOKUP($F558,部数情報!A:J,10,0),0)</f>
        <v>840</v>
      </c>
    </row>
    <row r="559" spans="2:23" hidden="1">
      <c r="B559" s="15">
        <f>部数情報!C178</f>
        <v>177</v>
      </c>
      <c r="C559" s="16">
        <f>部数情報!B178</f>
        <v>2</v>
      </c>
      <c r="D559" s="16" t="str">
        <f>部数情報!E178</f>
        <v>東葉</v>
      </c>
      <c r="E559" s="16" t="str">
        <f>部数情報!F178</f>
        <v>上高野</v>
      </c>
      <c r="F559" s="16" t="str">
        <f>部数情報!A178</f>
        <v>001071</v>
      </c>
      <c r="G559" s="16" t="str">
        <f>部数情報!G178</f>
        <v>上高野（大野台公園）</v>
      </c>
      <c r="H559" s="16" t="str">
        <f>部数情報!H178</f>
        <v>八千代</v>
      </c>
      <c r="I559" s="16" t="str">
        <f>部数情報!I178</f>
        <v>八千代市</v>
      </c>
      <c r="J559" s="189">
        <f>IFERROR(IF($I$7="併配",VLOOKUP($F559,部数情報!A:K,11,0),IF($I$7="併配&amp;選挙",VLOOKUP($F559,部数情報!A:L,12,0),IF($I$7="選挙",VLOOKUP($F559,部数情報!A:M,13,0),VLOOKUP($F559,部数情報!A:J,10,0)))),"")</f>
        <v>580</v>
      </c>
      <c r="K559" s="187"/>
      <c r="L559" s="205"/>
      <c r="M559" s="206"/>
      <c r="S559">
        <f>エリア一覧!J559-VLOOKUP(エリア一覧!F559,部数情報!A:Q,17,0)</f>
        <v>0</v>
      </c>
      <c r="V559">
        <f t="shared" si="8"/>
        <v>0</v>
      </c>
      <c r="W559">
        <f>IFERROR(VLOOKUP($F559,部数情報!A:J,10,0),0)</f>
        <v>580</v>
      </c>
    </row>
    <row r="560" spans="2:23" hidden="1">
      <c r="B560" s="15">
        <f>部数情報!C179</f>
        <v>178</v>
      </c>
      <c r="C560" s="16">
        <f>部数情報!B179</f>
        <v>2</v>
      </c>
      <c r="D560" s="16" t="str">
        <f>部数情報!E179</f>
        <v>東葉</v>
      </c>
      <c r="E560" s="16" t="str">
        <f>部数情報!F179</f>
        <v>上高野</v>
      </c>
      <c r="F560" s="16" t="str">
        <f>部数情報!A179</f>
        <v>001072</v>
      </c>
      <c r="G560" s="16" t="str">
        <f>部数情報!G179</f>
        <v>上高野（大野台第二公園）</v>
      </c>
      <c r="H560" s="16" t="str">
        <f>部数情報!H179</f>
        <v>八千代</v>
      </c>
      <c r="I560" s="16" t="str">
        <f>部数情報!I179</f>
        <v>八千代市</v>
      </c>
      <c r="J560" s="189">
        <f>IFERROR(IF($I$7="併配",VLOOKUP($F560,部数情報!A:K,11,0),IF($I$7="併配&amp;選挙",VLOOKUP($F560,部数情報!A:L,12,0),IF($I$7="選挙",VLOOKUP($F560,部数情報!A:M,13,0),VLOOKUP($F560,部数情報!A:J,10,0)))),"")</f>
        <v>440</v>
      </c>
      <c r="K560" s="187"/>
      <c r="L560" s="205"/>
      <c r="M560" s="206"/>
      <c r="S560">
        <f>エリア一覧!J560-VLOOKUP(エリア一覧!F560,部数情報!A:Q,17,0)</f>
        <v>0</v>
      </c>
      <c r="V560">
        <f t="shared" si="8"/>
        <v>0</v>
      </c>
      <c r="W560">
        <f>IFERROR(VLOOKUP($F560,部数情報!A:J,10,0),0)</f>
        <v>440</v>
      </c>
    </row>
    <row r="561" spans="2:23" hidden="1">
      <c r="B561" s="15">
        <f>部数情報!C180</f>
        <v>179</v>
      </c>
      <c r="C561" s="16">
        <f>部数情報!B180</f>
        <v>2</v>
      </c>
      <c r="D561" s="16" t="str">
        <f>部数情報!E180</f>
        <v>東葉</v>
      </c>
      <c r="E561" s="16" t="str">
        <f>部数情報!F180</f>
        <v>上高野</v>
      </c>
      <c r="F561" s="16" t="str">
        <f>部数情報!A180</f>
        <v>001097</v>
      </c>
      <c r="G561" s="16" t="str">
        <f>部数情報!G180</f>
        <v>上高野（細田台公園）</v>
      </c>
      <c r="H561" s="16" t="str">
        <f>部数情報!H180</f>
        <v>八千代</v>
      </c>
      <c r="I561" s="16" t="str">
        <f>部数情報!I180</f>
        <v>八千代市</v>
      </c>
      <c r="J561" s="189">
        <f>IFERROR(IF($I$7="併配",VLOOKUP($F561,部数情報!A:K,11,0),IF($I$7="併配&amp;選挙",VLOOKUP($F561,部数情報!A:L,12,0),IF($I$7="選挙",VLOOKUP($F561,部数情報!A:M,13,0),VLOOKUP($F561,部数情報!A:J,10,0)))),"")</f>
        <v>370</v>
      </c>
      <c r="K561" s="187"/>
      <c r="L561" s="205"/>
      <c r="M561" s="206"/>
      <c r="S561">
        <f>エリア一覧!J561-VLOOKUP(エリア一覧!F561,部数情報!A:Q,17,0)</f>
        <v>0</v>
      </c>
      <c r="V561">
        <f t="shared" si="8"/>
        <v>0</v>
      </c>
      <c r="W561">
        <f>IFERROR(VLOOKUP($F561,部数情報!A:J,10,0),0)</f>
        <v>370</v>
      </c>
    </row>
    <row r="562" spans="2:23" hidden="1">
      <c r="B562" s="15">
        <f>部数情報!C181</f>
        <v>180</v>
      </c>
      <c r="C562" s="16">
        <f>部数情報!B181</f>
        <v>2</v>
      </c>
      <c r="D562" s="16" t="str">
        <f>部数情報!E181</f>
        <v>東葉</v>
      </c>
      <c r="E562" s="16" t="str">
        <f>部数情報!F181</f>
        <v>上高野</v>
      </c>
      <c r="F562" s="16" t="str">
        <f>部数情報!A181</f>
        <v>001073</v>
      </c>
      <c r="G562" s="16" t="str">
        <f>部数情報!G181</f>
        <v>上高野（たんぽぽ幼稚園）</v>
      </c>
      <c r="H562" s="16" t="str">
        <f>部数情報!H181</f>
        <v>八千代</v>
      </c>
      <c r="I562" s="16" t="str">
        <f>部数情報!I181</f>
        <v>八千代市</v>
      </c>
      <c r="J562" s="189">
        <f>IFERROR(IF($I$7="併配",VLOOKUP($F562,部数情報!A:K,11,0),IF($I$7="併配&amp;選挙",VLOOKUP($F562,部数情報!A:L,12,0),IF($I$7="選挙",VLOOKUP($F562,部数情報!A:M,13,0),VLOOKUP($F562,部数情報!A:J,10,0)))),"")</f>
        <v>870</v>
      </c>
      <c r="K562" s="187"/>
      <c r="L562" s="205"/>
      <c r="M562" s="206"/>
      <c r="S562">
        <f>エリア一覧!J562-VLOOKUP(エリア一覧!F562,部数情報!A:Q,17,0)</f>
        <v>0</v>
      </c>
      <c r="V562">
        <f t="shared" si="8"/>
        <v>0</v>
      </c>
      <c r="W562">
        <f>IFERROR(VLOOKUP($F562,部数情報!A:J,10,0),0)</f>
        <v>870</v>
      </c>
    </row>
    <row r="563" spans="2:23" hidden="1">
      <c r="B563" s="15">
        <f>部数情報!C182</f>
        <v>181</v>
      </c>
      <c r="C563" s="16">
        <f>部数情報!B182</f>
        <v>2</v>
      </c>
      <c r="D563" s="16" t="str">
        <f>部数情報!E182</f>
        <v>東葉</v>
      </c>
      <c r="E563" s="16" t="str">
        <f>部数情報!F182</f>
        <v>みはる野(千葉市）</v>
      </c>
      <c r="F563" s="16" t="str">
        <f>部数情報!A182</f>
        <v>001074</v>
      </c>
      <c r="G563" s="16" t="str">
        <f>部数情報!G182</f>
        <v>みはる野１･２(千葉市）</v>
      </c>
      <c r="H563" s="16" t="str">
        <f>部数情報!H182</f>
        <v>八千代</v>
      </c>
      <c r="I563" s="16" t="str">
        <f>部数情報!I182</f>
        <v>花見川区</v>
      </c>
      <c r="J563" s="189">
        <f>IFERROR(IF($I$7="併配",VLOOKUP($F563,部数情報!A:K,11,0),IF($I$7="併配&amp;選挙",VLOOKUP($F563,部数情報!A:L,12,0),IF($I$7="選挙",VLOOKUP($F563,部数情報!A:M,13,0),VLOOKUP($F563,部数情報!A:J,10,0)))),"")</f>
        <v>510</v>
      </c>
      <c r="K563" s="187"/>
      <c r="L563" s="205"/>
      <c r="M563" s="206"/>
      <c r="S563">
        <f>エリア一覧!J563-VLOOKUP(エリア一覧!F563,部数情報!A:Q,17,0)</f>
        <v>0</v>
      </c>
      <c r="V563">
        <f t="shared" si="8"/>
        <v>0</v>
      </c>
      <c r="W563">
        <f>IFERROR(VLOOKUP($F563,部数情報!A:J,10,0),0)</f>
        <v>510</v>
      </c>
    </row>
    <row r="564" spans="2:23" hidden="1">
      <c r="B564" s="15">
        <f>部数情報!C183</f>
        <v>182</v>
      </c>
      <c r="C564" s="16">
        <f>部数情報!B183</f>
        <v>2</v>
      </c>
      <c r="D564" s="16" t="str">
        <f>部数情報!E183</f>
        <v>東葉</v>
      </c>
      <c r="E564" s="16" t="str">
        <f>部数情報!F183</f>
        <v>みはる野(千葉市）</v>
      </c>
      <c r="F564" s="16" t="str">
        <f>部数情報!A183</f>
        <v>001081</v>
      </c>
      <c r="G564" s="16" t="str">
        <f>部数情報!G183</f>
        <v>みはる野１･３（千葉市）</v>
      </c>
      <c r="H564" s="16" t="str">
        <f>部数情報!H183</f>
        <v>八千代</v>
      </c>
      <c r="I564" s="16" t="str">
        <f>部数情報!I183</f>
        <v>花見川区</v>
      </c>
      <c r="J564" s="189">
        <f>IFERROR(IF($I$7="併配",VLOOKUP($F564,部数情報!A:K,11,0),IF($I$7="併配&amp;選挙",VLOOKUP($F564,部数情報!A:L,12,0),IF($I$7="選挙",VLOOKUP($F564,部数情報!A:M,13,0),VLOOKUP($F564,部数情報!A:J,10,0)))),"")</f>
        <v>480</v>
      </c>
      <c r="K564" s="187"/>
      <c r="L564" s="205"/>
      <c r="M564" s="206"/>
      <c r="S564">
        <f>エリア一覧!J564-VLOOKUP(エリア一覧!F564,部数情報!A:Q,17,0)</f>
        <v>0</v>
      </c>
      <c r="V564">
        <f t="shared" si="8"/>
        <v>0</v>
      </c>
      <c r="W564">
        <f>IFERROR(VLOOKUP($F564,部数情報!A:J,10,0),0)</f>
        <v>480</v>
      </c>
    </row>
    <row r="565" spans="2:23" hidden="1">
      <c r="B565" s="15">
        <f>部数情報!C184</f>
        <v>183</v>
      </c>
      <c r="C565" s="16">
        <f>部数情報!B184</f>
        <v>1</v>
      </c>
      <c r="D565" s="16" t="str">
        <f>部数情報!E184</f>
        <v>佐倉西</v>
      </c>
      <c r="E565" s="16" t="str">
        <f>部数情報!F184</f>
        <v>西志津</v>
      </c>
      <c r="F565" s="16" t="str">
        <f>部数情報!A184</f>
        <v>002001</v>
      </c>
      <c r="G565" s="16" t="str">
        <f>部数情報!G184</f>
        <v>西志津4</v>
      </c>
      <c r="H565" s="16" t="str">
        <f>部数情報!H184</f>
        <v>八千代</v>
      </c>
      <c r="I565" s="16" t="str">
        <f>部数情報!I184</f>
        <v>佐倉市</v>
      </c>
      <c r="J565" s="189">
        <f>IFERROR(IF($I$7="併配",VLOOKUP($F565,部数情報!A:K,11,0),IF($I$7="併配&amp;選挙",VLOOKUP($F565,部数情報!A:L,12,0),IF($I$7="選挙",VLOOKUP($F565,部数情報!A:M,13,0),VLOOKUP($F565,部数情報!A:J,10,0)))),"")</f>
        <v>510</v>
      </c>
      <c r="K565" s="187"/>
      <c r="L565" s="205"/>
      <c r="M565" s="206"/>
      <c r="S565">
        <f>エリア一覧!J565-VLOOKUP(エリア一覧!F565,部数情報!A:Q,17,0)</f>
        <v>0</v>
      </c>
      <c r="V565">
        <f t="shared" si="8"/>
        <v>0</v>
      </c>
      <c r="W565">
        <f>IFERROR(VLOOKUP($F565,部数情報!A:J,10,0),0)</f>
        <v>510</v>
      </c>
    </row>
    <row r="566" spans="2:23" hidden="1">
      <c r="B566" s="15">
        <f>部数情報!C185</f>
        <v>184</v>
      </c>
      <c r="C566" s="16">
        <f>部数情報!B185</f>
        <v>1</v>
      </c>
      <c r="D566" s="16" t="str">
        <f>部数情報!E185</f>
        <v>佐倉西</v>
      </c>
      <c r="E566" s="16" t="str">
        <f>部数情報!F185</f>
        <v>西志津</v>
      </c>
      <c r="F566" s="16" t="str">
        <f>部数情報!A185</f>
        <v>002002</v>
      </c>
      <c r="G566" s="16" t="str">
        <f>部数情報!G185</f>
        <v>西志津２</v>
      </c>
      <c r="H566" s="16" t="str">
        <f>部数情報!H185</f>
        <v>八千代</v>
      </c>
      <c r="I566" s="16" t="str">
        <f>部数情報!I185</f>
        <v>佐倉市</v>
      </c>
      <c r="J566" s="189">
        <f>IFERROR(IF($I$7="併配",VLOOKUP($F566,部数情報!A:K,11,0),IF($I$7="併配&amp;選挙",VLOOKUP($F566,部数情報!A:L,12,0),IF($I$7="選挙",VLOOKUP($F566,部数情報!A:M,13,0),VLOOKUP($F566,部数情報!A:J,10,0)))),"")</f>
        <v>715</v>
      </c>
      <c r="K566" s="187"/>
      <c r="L566" s="205"/>
      <c r="M566" s="206"/>
      <c r="S566">
        <f>エリア一覧!J566-VLOOKUP(エリア一覧!F566,部数情報!A:Q,17,0)</f>
        <v>0</v>
      </c>
      <c r="V566">
        <f t="shared" si="8"/>
        <v>0</v>
      </c>
      <c r="W566">
        <f>IFERROR(VLOOKUP($F566,部数情報!A:J,10,0),0)</f>
        <v>715</v>
      </c>
    </row>
    <row r="567" spans="2:23" hidden="1">
      <c r="B567" s="15">
        <f>部数情報!C186</f>
        <v>185</v>
      </c>
      <c r="C567" s="16">
        <f>部数情報!B186</f>
        <v>1</v>
      </c>
      <c r="D567" s="16" t="str">
        <f>部数情報!E186</f>
        <v>佐倉西</v>
      </c>
      <c r="E567" s="16" t="str">
        <f>部数情報!F186</f>
        <v>西志津</v>
      </c>
      <c r="F567" s="16" t="str">
        <f>部数情報!A186</f>
        <v>002003</v>
      </c>
      <c r="G567" s="16" t="str">
        <f>部数情報!G186</f>
        <v>西志津３</v>
      </c>
      <c r="H567" s="16" t="str">
        <f>部数情報!H186</f>
        <v>八千代</v>
      </c>
      <c r="I567" s="16" t="str">
        <f>部数情報!I186</f>
        <v>佐倉市</v>
      </c>
      <c r="J567" s="189">
        <f>IFERROR(IF($I$7="併配",VLOOKUP($F567,部数情報!A:K,11,0),IF($I$7="併配&amp;選挙",VLOOKUP($F567,部数情報!A:L,12,0),IF($I$7="選挙",VLOOKUP($F567,部数情報!A:M,13,0),VLOOKUP($F567,部数情報!A:J,10,0)))),"")</f>
        <v>620</v>
      </c>
      <c r="K567" s="187"/>
      <c r="L567" s="205"/>
      <c r="M567" s="206"/>
      <c r="S567">
        <f>エリア一覧!J567-VLOOKUP(エリア一覧!F567,部数情報!A:Q,17,0)</f>
        <v>0</v>
      </c>
      <c r="V567">
        <f t="shared" si="8"/>
        <v>0</v>
      </c>
      <c r="W567">
        <f>IFERROR(VLOOKUP($F567,部数情報!A:J,10,0),0)</f>
        <v>620</v>
      </c>
    </row>
    <row r="568" spans="2:23" hidden="1">
      <c r="B568" s="15">
        <f>部数情報!C187</f>
        <v>186</v>
      </c>
      <c r="C568" s="16">
        <f>部数情報!B187</f>
        <v>1</v>
      </c>
      <c r="D568" s="16" t="str">
        <f>部数情報!E187</f>
        <v>佐倉西</v>
      </c>
      <c r="E568" s="16" t="str">
        <f>部数情報!F187</f>
        <v>西志津</v>
      </c>
      <c r="F568" s="16" t="str">
        <f>部数情報!A187</f>
        <v>002004</v>
      </c>
      <c r="G568" s="16" t="str">
        <f>部数情報!G187</f>
        <v>西志津5</v>
      </c>
      <c r="H568" s="16" t="str">
        <f>部数情報!H187</f>
        <v>八千代</v>
      </c>
      <c r="I568" s="16" t="str">
        <f>部数情報!I187</f>
        <v>佐倉市</v>
      </c>
      <c r="J568" s="189">
        <f>IFERROR(IF($I$7="併配",VLOOKUP($F568,部数情報!A:K,11,0),IF($I$7="併配&amp;選挙",VLOOKUP($F568,部数情報!A:L,12,0),IF($I$7="選挙",VLOOKUP($F568,部数情報!A:M,13,0),VLOOKUP($F568,部数情報!A:J,10,0)))),"")</f>
        <v>425</v>
      </c>
      <c r="K568" s="187"/>
      <c r="L568" s="205"/>
      <c r="M568" s="206"/>
      <c r="S568">
        <f>エリア一覧!J568-VLOOKUP(エリア一覧!F568,部数情報!A:Q,17,0)</f>
        <v>0</v>
      </c>
      <c r="V568">
        <f t="shared" si="8"/>
        <v>0</v>
      </c>
      <c r="W568">
        <f>IFERROR(VLOOKUP($F568,部数情報!A:J,10,0),0)</f>
        <v>425</v>
      </c>
    </row>
    <row r="569" spans="2:23" hidden="1">
      <c r="B569" s="15">
        <f>部数情報!C188</f>
        <v>187</v>
      </c>
      <c r="C569" s="16">
        <f>部数情報!B188</f>
        <v>1</v>
      </c>
      <c r="D569" s="16" t="str">
        <f>部数情報!E188</f>
        <v>佐倉西</v>
      </c>
      <c r="E569" s="16" t="str">
        <f>部数情報!F188</f>
        <v>西志津</v>
      </c>
      <c r="F569" s="16" t="str">
        <f>部数情報!A188</f>
        <v>002081</v>
      </c>
      <c r="G569" s="16" t="str">
        <f>部数情報!G188</f>
        <v>西志津6</v>
      </c>
      <c r="H569" s="16" t="str">
        <f>部数情報!H188</f>
        <v>八千代</v>
      </c>
      <c r="I569" s="16" t="str">
        <f>部数情報!I188</f>
        <v>佐倉市</v>
      </c>
      <c r="J569" s="189">
        <f>IFERROR(IF($I$7="併配",VLOOKUP($F569,部数情報!A:K,11,0),IF($I$7="併配&amp;選挙",VLOOKUP($F569,部数情報!A:L,12,0),IF($I$7="選挙",VLOOKUP($F569,部数情報!A:M,13,0),VLOOKUP($F569,部数情報!A:J,10,0)))),"")</f>
        <v>340</v>
      </c>
      <c r="K569" s="187"/>
      <c r="L569" s="205"/>
      <c r="M569" s="206"/>
      <c r="S569">
        <f>エリア一覧!J569-VLOOKUP(エリア一覧!F569,部数情報!A:Q,17,0)</f>
        <v>0</v>
      </c>
      <c r="V569">
        <f t="shared" si="8"/>
        <v>0</v>
      </c>
      <c r="W569">
        <f>IFERROR(VLOOKUP($F569,部数情報!A:J,10,0),0)</f>
        <v>340</v>
      </c>
    </row>
    <row r="570" spans="2:23" hidden="1">
      <c r="B570" s="15">
        <f>部数情報!C189</f>
        <v>188</v>
      </c>
      <c r="C570" s="16">
        <f>部数情報!B189</f>
        <v>1</v>
      </c>
      <c r="D570" s="16" t="str">
        <f>部数情報!E189</f>
        <v>佐倉西</v>
      </c>
      <c r="E570" s="16" t="str">
        <f>部数情報!F189</f>
        <v>西志津</v>
      </c>
      <c r="F570" s="16" t="str">
        <f>部数情報!A189</f>
        <v>002005</v>
      </c>
      <c r="G570" s="16" t="str">
        <f>部数情報!G189</f>
        <v>西志津１・３</v>
      </c>
      <c r="H570" s="16" t="str">
        <f>部数情報!H189</f>
        <v>八千代</v>
      </c>
      <c r="I570" s="16" t="str">
        <f>部数情報!I189</f>
        <v>佐倉市</v>
      </c>
      <c r="J570" s="189">
        <f>IFERROR(IF($I$7="併配",VLOOKUP($F570,部数情報!A:K,11,0),IF($I$7="併配&amp;選挙",VLOOKUP($F570,部数情報!A:L,12,0),IF($I$7="選挙",VLOOKUP($F570,部数情報!A:M,13,0),VLOOKUP($F570,部数情報!A:J,10,0)))),"")</f>
        <v>885</v>
      </c>
      <c r="K570" s="187"/>
      <c r="L570" s="205"/>
      <c r="M570" s="206"/>
      <c r="S570">
        <f>エリア一覧!J570-VLOOKUP(エリア一覧!F570,部数情報!A:Q,17,0)</f>
        <v>0</v>
      </c>
      <c r="V570">
        <f t="shared" si="8"/>
        <v>0</v>
      </c>
      <c r="W570">
        <f>IFERROR(VLOOKUP($F570,部数情報!A:J,10,0),0)</f>
        <v>885</v>
      </c>
    </row>
    <row r="571" spans="2:23" hidden="1">
      <c r="B571" s="15">
        <f>部数情報!C190</f>
        <v>189</v>
      </c>
      <c r="C571" s="16">
        <f>部数情報!B190</f>
        <v>1</v>
      </c>
      <c r="D571" s="16" t="str">
        <f>部数情報!E190</f>
        <v>佐倉西</v>
      </c>
      <c r="E571" s="16" t="str">
        <f>部数情報!F190</f>
        <v>西志津</v>
      </c>
      <c r="F571" s="16" t="str">
        <f>部数情報!A190</f>
        <v>002006</v>
      </c>
      <c r="G571" s="16" t="str">
        <f>部数情報!G190</f>
        <v>西志津7西志津小</v>
      </c>
      <c r="H571" s="16" t="str">
        <f>部数情報!H190</f>
        <v>八千代</v>
      </c>
      <c r="I571" s="16" t="str">
        <f>部数情報!I190</f>
        <v>佐倉市</v>
      </c>
      <c r="J571" s="189">
        <f>IFERROR(IF($I$7="併配",VLOOKUP($F571,部数情報!A:K,11,0),IF($I$7="併配&amp;選挙",VLOOKUP($F571,部数情報!A:L,12,0),IF($I$7="選挙",VLOOKUP($F571,部数情報!A:M,13,0),VLOOKUP($F571,部数情報!A:J,10,0)))),"")</f>
        <v>520</v>
      </c>
      <c r="K571" s="187"/>
      <c r="L571" s="205"/>
      <c r="M571" s="206"/>
      <c r="S571">
        <f>エリア一覧!J571-VLOOKUP(エリア一覧!F571,部数情報!A:Q,17,0)</f>
        <v>0</v>
      </c>
      <c r="V571">
        <f t="shared" si="8"/>
        <v>0</v>
      </c>
      <c r="W571">
        <f>IFERROR(VLOOKUP($F571,部数情報!A:J,10,0),0)</f>
        <v>520</v>
      </c>
    </row>
    <row r="572" spans="2:23" hidden="1">
      <c r="B572" s="15">
        <f>部数情報!C191</f>
        <v>190</v>
      </c>
      <c r="C572" s="16">
        <f>部数情報!B191</f>
        <v>1</v>
      </c>
      <c r="D572" s="16" t="str">
        <f>部数情報!E191</f>
        <v>佐倉西</v>
      </c>
      <c r="E572" s="16" t="str">
        <f>部数情報!F191</f>
        <v>西志津</v>
      </c>
      <c r="F572" s="16" t="str">
        <f>部数情報!A191</f>
        <v>002007</v>
      </c>
      <c r="G572" s="16" t="str">
        <f>部数情報!G191</f>
        <v>西志津８</v>
      </c>
      <c r="H572" s="16" t="str">
        <f>部数情報!H191</f>
        <v>八千代</v>
      </c>
      <c r="I572" s="16" t="str">
        <f>部数情報!I191</f>
        <v>佐倉市</v>
      </c>
      <c r="J572" s="189">
        <f>IFERROR(IF($I$7="併配",VLOOKUP($F572,部数情報!A:K,11,0),IF($I$7="併配&amp;選挙",VLOOKUP($F572,部数情報!A:L,12,0),IF($I$7="選挙",VLOOKUP($F572,部数情報!A:M,13,0),VLOOKUP($F572,部数情報!A:J,10,0)))),"")</f>
        <v>450</v>
      </c>
      <c r="K572" s="187"/>
      <c r="L572" s="205"/>
      <c r="M572" s="206"/>
      <c r="S572">
        <f>エリア一覧!J572-VLOOKUP(エリア一覧!F572,部数情報!A:Q,17,0)</f>
        <v>0</v>
      </c>
      <c r="V572">
        <f t="shared" si="8"/>
        <v>0</v>
      </c>
      <c r="W572">
        <f>IFERROR(VLOOKUP($F572,部数情報!A:J,10,0),0)</f>
        <v>450</v>
      </c>
    </row>
    <row r="573" spans="2:23" hidden="1">
      <c r="B573" s="15">
        <f>部数情報!C192</f>
        <v>191</v>
      </c>
      <c r="C573" s="16">
        <f>部数情報!B192</f>
        <v>1</v>
      </c>
      <c r="D573" s="16" t="str">
        <f>部数情報!E192</f>
        <v>佐倉西</v>
      </c>
      <c r="E573" s="16" t="str">
        <f>部数情報!F192</f>
        <v>西志津</v>
      </c>
      <c r="F573" s="16" t="str">
        <f>部数情報!A192</f>
        <v>002008</v>
      </c>
      <c r="G573" s="16" t="str">
        <f>部数情報!G192</f>
        <v>上志津原A</v>
      </c>
      <c r="H573" s="16" t="str">
        <f>部数情報!H192</f>
        <v>八千代</v>
      </c>
      <c r="I573" s="16" t="str">
        <f>部数情報!I192</f>
        <v>佐倉市</v>
      </c>
      <c r="J573" s="189">
        <f>IFERROR(IF($I$7="併配",VLOOKUP($F573,部数情報!A:K,11,0),IF($I$7="併配&amp;選挙",VLOOKUP($F573,部数情報!A:L,12,0),IF($I$7="選挙",VLOOKUP($F573,部数情報!A:M,13,0),VLOOKUP($F573,部数情報!A:J,10,0)))),"")</f>
        <v>300</v>
      </c>
      <c r="K573" s="187"/>
      <c r="L573" s="205"/>
      <c r="M573" s="206"/>
      <c r="S573">
        <f>エリア一覧!J573-VLOOKUP(エリア一覧!F573,部数情報!A:Q,17,0)</f>
        <v>0</v>
      </c>
      <c r="V573">
        <f t="shared" si="8"/>
        <v>0</v>
      </c>
      <c r="W573">
        <f>IFERROR(VLOOKUP($F573,部数情報!A:J,10,0),0)</f>
        <v>300</v>
      </c>
    </row>
    <row r="574" spans="2:23" hidden="1">
      <c r="B574" s="15">
        <f>部数情報!C193</f>
        <v>192</v>
      </c>
      <c r="C574" s="16">
        <f>部数情報!B193</f>
        <v>1</v>
      </c>
      <c r="D574" s="16" t="str">
        <f>部数情報!E193</f>
        <v>佐倉西</v>
      </c>
      <c r="E574" s="16" t="str">
        <f>部数情報!F193</f>
        <v>西志津</v>
      </c>
      <c r="F574" s="16" t="str">
        <f>部数情報!A193</f>
        <v>002078</v>
      </c>
      <c r="G574" s="16" t="str">
        <f>部数情報!G193</f>
        <v>上志津原B</v>
      </c>
      <c r="H574" s="16" t="str">
        <f>部数情報!H193</f>
        <v>八千代</v>
      </c>
      <c r="I574" s="16" t="str">
        <f>部数情報!I193</f>
        <v>佐倉市</v>
      </c>
      <c r="J574" s="189">
        <f>IFERROR(IF($I$7="併配",VLOOKUP($F574,部数情報!A:K,11,0),IF($I$7="併配&amp;選挙",VLOOKUP($F574,部数情報!A:L,12,0),IF($I$7="選挙",VLOOKUP($F574,部数情報!A:M,13,0),VLOOKUP($F574,部数情報!A:J,10,0)))),"")</f>
        <v>310</v>
      </c>
      <c r="K574" s="187"/>
      <c r="L574" s="205"/>
      <c r="M574" s="206"/>
      <c r="S574">
        <f>エリア一覧!J574-VLOOKUP(エリア一覧!F574,部数情報!A:Q,17,0)</f>
        <v>0</v>
      </c>
      <c r="V574">
        <f t="shared" si="8"/>
        <v>0</v>
      </c>
      <c r="W574">
        <f>IFERROR(VLOOKUP($F574,部数情報!A:J,10,0),0)</f>
        <v>310</v>
      </c>
    </row>
    <row r="575" spans="2:23" hidden="1">
      <c r="B575" s="15">
        <f>部数情報!C194</f>
        <v>193</v>
      </c>
      <c r="C575" s="16">
        <f>部数情報!B194</f>
        <v>1</v>
      </c>
      <c r="D575" s="16" t="str">
        <f>部数情報!E194</f>
        <v>佐倉西</v>
      </c>
      <c r="E575" s="16" t="str">
        <f>部数情報!F194</f>
        <v>上座・ユーカリ</v>
      </c>
      <c r="F575" s="16" t="str">
        <f>部数情報!A194</f>
        <v>002009</v>
      </c>
      <c r="G575" s="16" t="str">
        <f>部数情報!G194</f>
        <v xml:space="preserve">上座A </v>
      </c>
      <c r="H575" s="16" t="str">
        <f>部数情報!H194</f>
        <v>八千代</v>
      </c>
      <c r="I575" s="16" t="str">
        <f>部数情報!I194</f>
        <v>佐倉市</v>
      </c>
      <c r="J575" s="189">
        <f>IFERROR(IF($I$7="併配",VLOOKUP($F575,部数情報!A:K,11,0),IF($I$7="併配&amp;選挙",VLOOKUP($F575,部数情報!A:L,12,0),IF($I$7="選挙",VLOOKUP($F575,部数情報!A:M,13,0),VLOOKUP($F575,部数情報!A:J,10,0)))),"")</f>
        <v>675</v>
      </c>
      <c r="K575" s="187"/>
      <c r="L575" s="205"/>
      <c r="M575" s="206"/>
      <c r="S575">
        <f>エリア一覧!J575-VLOOKUP(エリア一覧!F575,部数情報!A:Q,17,0)</f>
        <v>0</v>
      </c>
      <c r="V575">
        <f t="shared" si="8"/>
        <v>0</v>
      </c>
      <c r="W575">
        <f>IFERROR(VLOOKUP($F575,部数情報!A:J,10,0),0)</f>
        <v>675</v>
      </c>
    </row>
    <row r="576" spans="2:23" hidden="1">
      <c r="B576" s="15">
        <f>部数情報!C195</f>
        <v>194</v>
      </c>
      <c r="C576" s="16">
        <f>部数情報!B195</f>
        <v>1</v>
      </c>
      <c r="D576" s="16" t="str">
        <f>部数情報!E195</f>
        <v>佐倉西</v>
      </c>
      <c r="E576" s="16" t="str">
        <f>部数情報!F195</f>
        <v>上座・ユーカリ</v>
      </c>
      <c r="F576" s="16" t="str">
        <f>部数情報!A195</f>
        <v>002010</v>
      </c>
      <c r="G576" s="16" t="str">
        <f>部数情報!G195</f>
        <v>上座Ｂ</v>
      </c>
      <c r="H576" s="16" t="str">
        <f>部数情報!H195</f>
        <v>八千代</v>
      </c>
      <c r="I576" s="16" t="str">
        <f>部数情報!I195</f>
        <v>佐倉市</v>
      </c>
      <c r="J576" s="189">
        <f>IFERROR(IF($I$7="併配",VLOOKUP($F576,部数情報!A:K,11,0),IF($I$7="併配&amp;選挙",VLOOKUP($F576,部数情報!A:L,12,0),IF($I$7="選挙",VLOOKUP($F576,部数情報!A:M,13,0),VLOOKUP($F576,部数情報!A:J,10,0)))),"")</f>
        <v>360</v>
      </c>
      <c r="K576" s="187"/>
      <c r="L576" s="205"/>
      <c r="M576" s="206"/>
      <c r="S576">
        <f>エリア一覧!J576-VLOOKUP(エリア一覧!F576,部数情報!A:Q,17,0)</f>
        <v>0</v>
      </c>
      <c r="V576">
        <f t="shared" si="8"/>
        <v>0</v>
      </c>
      <c r="W576">
        <f>IFERROR(VLOOKUP($F576,部数情報!A:J,10,0),0)</f>
        <v>360</v>
      </c>
    </row>
    <row r="577" spans="2:23" hidden="1">
      <c r="B577" s="15">
        <f>部数情報!C196</f>
        <v>195</v>
      </c>
      <c r="C577" s="16">
        <f>部数情報!B196</f>
        <v>1</v>
      </c>
      <c r="D577" s="16" t="str">
        <f>部数情報!E196</f>
        <v>佐倉西</v>
      </c>
      <c r="E577" s="16" t="str">
        <f>部数情報!F196</f>
        <v>上座・ユーカリ</v>
      </c>
      <c r="F577" s="16" t="str">
        <f>部数情報!A196</f>
        <v>002011</v>
      </c>
      <c r="G577" s="16" t="str">
        <f>部数情報!G196</f>
        <v>上座（ティアラガーデン）</v>
      </c>
      <c r="H577" s="16" t="str">
        <f>部数情報!H196</f>
        <v>八千代</v>
      </c>
      <c r="I577" s="16" t="str">
        <f>部数情報!I196</f>
        <v>佐倉市</v>
      </c>
      <c r="J577" s="189">
        <f>IFERROR(IF($I$7="併配",VLOOKUP($F577,部数情報!A:K,11,0),IF($I$7="併配&amp;選挙",VLOOKUP($F577,部数情報!A:L,12,0),IF($I$7="選挙",VLOOKUP($F577,部数情報!A:M,13,0),VLOOKUP($F577,部数情報!A:J,10,0)))),"")</f>
        <v>290</v>
      </c>
      <c r="K577" s="187"/>
      <c r="L577" s="205"/>
      <c r="M577" s="206"/>
      <c r="S577">
        <f>エリア一覧!J577-VLOOKUP(エリア一覧!F577,部数情報!A:Q,17,0)</f>
        <v>0</v>
      </c>
      <c r="V577">
        <f t="shared" si="8"/>
        <v>0</v>
      </c>
      <c r="W577">
        <f>IFERROR(VLOOKUP($F577,部数情報!A:J,10,0),0)</f>
        <v>290</v>
      </c>
    </row>
    <row r="578" spans="2:23" hidden="1">
      <c r="B578" s="15">
        <f>部数情報!C197</f>
        <v>196</v>
      </c>
      <c r="C578" s="16">
        <f>部数情報!B197</f>
        <v>1</v>
      </c>
      <c r="D578" s="16" t="str">
        <f>部数情報!E197</f>
        <v>佐倉西</v>
      </c>
      <c r="E578" s="16" t="str">
        <f>部数情報!F197</f>
        <v>上座・ユーカリ</v>
      </c>
      <c r="F578" s="16" t="str">
        <f>部数情報!A197</f>
        <v>002012</v>
      </c>
      <c r="G578" s="16" t="str">
        <f>部数情報!G197</f>
        <v>南ユ－カリが丘</v>
      </c>
      <c r="H578" s="16" t="str">
        <f>部数情報!H197</f>
        <v>八千代</v>
      </c>
      <c r="I578" s="16" t="str">
        <f>部数情報!I197</f>
        <v>佐倉市</v>
      </c>
      <c r="J578" s="189">
        <f>IFERROR(IF($I$7="併配",VLOOKUP($F578,部数情報!A:K,11,0),IF($I$7="併配&amp;選挙",VLOOKUP($F578,部数情報!A:L,12,0),IF($I$7="選挙",VLOOKUP($F578,部数情報!A:M,13,0),VLOOKUP($F578,部数情報!A:J,10,0)))),"")</f>
        <v>750</v>
      </c>
      <c r="K578" s="187"/>
      <c r="L578" s="205"/>
      <c r="M578" s="206"/>
      <c r="S578">
        <f>エリア一覧!J578-VLOOKUP(エリア一覧!F578,部数情報!A:Q,17,0)</f>
        <v>0</v>
      </c>
      <c r="V578">
        <f t="shared" si="8"/>
        <v>0</v>
      </c>
      <c r="W578">
        <f>IFERROR(VLOOKUP($F578,部数情報!A:J,10,0),0)</f>
        <v>750</v>
      </c>
    </row>
    <row r="579" spans="2:23" hidden="1">
      <c r="B579" s="15">
        <f>部数情報!C198</f>
        <v>197</v>
      </c>
      <c r="C579" s="16">
        <f>部数情報!B198</f>
        <v>1</v>
      </c>
      <c r="D579" s="16" t="str">
        <f>部数情報!E198</f>
        <v>佐倉西</v>
      </c>
      <c r="E579" s="16" t="str">
        <f>部数情報!F198</f>
        <v>上座・ユーカリ</v>
      </c>
      <c r="F579" s="16" t="str">
        <f>部数情報!A198</f>
        <v>002013</v>
      </c>
      <c r="G579" s="16" t="str">
        <f>部数情報!G198</f>
        <v>上座（２９６）</v>
      </c>
      <c r="H579" s="16" t="str">
        <f>部数情報!H198</f>
        <v>八千代</v>
      </c>
      <c r="I579" s="16" t="str">
        <f>部数情報!I198</f>
        <v>佐倉市</v>
      </c>
      <c r="J579" s="189">
        <f>IFERROR(IF($I$7="併配",VLOOKUP($F579,部数情報!A:K,11,0),IF($I$7="併配&amp;選挙",VLOOKUP($F579,部数情報!A:L,12,0),IF($I$7="選挙",VLOOKUP($F579,部数情報!A:M,13,0),VLOOKUP($F579,部数情報!A:J,10,0)))),"")</f>
        <v>640</v>
      </c>
      <c r="K579" s="187"/>
      <c r="L579" s="205"/>
      <c r="M579" s="206"/>
      <c r="S579">
        <f>エリア一覧!J579-VLOOKUP(エリア一覧!F579,部数情報!A:Q,17,0)</f>
        <v>0</v>
      </c>
      <c r="V579">
        <f t="shared" si="8"/>
        <v>0</v>
      </c>
      <c r="W579">
        <f>IFERROR(VLOOKUP($F579,部数情報!A:J,10,0),0)</f>
        <v>640</v>
      </c>
    </row>
    <row r="580" spans="2:23" hidden="1">
      <c r="B580" s="15">
        <f>部数情報!C199</f>
        <v>198</v>
      </c>
      <c r="C580" s="16">
        <f>部数情報!B199</f>
        <v>1</v>
      </c>
      <c r="D580" s="16" t="str">
        <f>部数情報!E199</f>
        <v>佐倉西</v>
      </c>
      <c r="E580" s="16" t="str">
        <f>部数情報!F199</f>
        <v>上座・ユーカリ</v>
      </c>
      <c r="F580" s="16" t="str">
        <f>部数情報!A199</f>
        <v>002014</v>
      </c>
      <c r="G580" s="16" t="str">
        <f>部数情報!G199</f>
        <v>ユーカリ１Ａ</v>
      </c>
      <c r="H580" s="16" t="str">
        <f>部数情報!H199</f>
        <v>八千代</v>
      </c>
      <c r="I580" s="16" t="str">
        <f>部数情報!I199</f>
        <v>佐倉市</v>
      </c>
      <c r="J580" s="189">
        <f>IFERROR(IF($I$7="併配",VLOOKUP($F580,部数情報!A:K,11,0),IF($I$7="併配&amp;選挙",VLOOKUP($F580,部数情報!A:L,12,0),IF($I$7="選挙",VLOOKUP($F580,部数情報!A:M,13,0),VLOOKUP($F580,部数情報!A:J,10,0)))),"")</f>
        <v>475</v>
      </c>
      <c r="K580" s="187"/>
      <c r="L580" s="205"/>
      <c r="M580" s="206"/>
      <c r="S580">
        <f>エリア一覧!J580-VLOOKUP(エリア一覧!F580,部数情報!A:Q,17,0)</f>
        <v>0</v>
      </c>
      <c r="V580">
        <f t="shared" si="8"/>
        <v>0</v>
      </c>
      <c r="W580">
        <f>IFERROR(VLOOKUP($F580,部数情報!A:J,10,0),0)</f>
        <v>475</v>
      </c>
    </row>
    <row r="581" spans="2:23" hidden="1">
      <c r="B581" s="15">
        <f>部数情報!C200</f>
        <v>199</v>
      </c>
      <c r="C581" s="16">
        <f>部数情報!B200</f>
        <v>1</v>
      </c>
      <c r="D581" s="16" t="str">
        <f>部数情報!E200</f>
        <v>佐倉西</v>
      </c>
      <c r="E581" s="16" t="str">
        <f>部数情報!F200</f>
        <v>上座・ユーカリ</v>
      </c>
      <c r="F581" s="16" t="str">
        <f>部数情報!A200</f>
        <v>002015</v>
      </c>
      <c r="G581" s="16" t="str">
        <f>部数情報!G200</f>
        <v>ユーカリ１Ｂ</v>
      </c>
      <c r="H581" s="16" t="str">
        <f>部数情報!H200</f>
        <v>八千代</v>
      </c>
      <c r="I581" s="16" t="str">
        <f>部数情報!I200</f>
        <v>佐倉市</v>
      </c>
      <c r="J581" s="189">
        <f>IFERROR(IF($I$7="併配",VLOOKUP($F581,部数情報!A:K,11,0),IF($I$7="併配&amp;選挙",VLOOKUP($F581,部数情報!A:L,12,0),IF($I$7="選挙",VLOOKUP($F581,部数情報!A:M,13,0),VLOOKUP($F581,部数情報!A:J,10,0)))),"")</f>
        <v>375</v>
      </c>
      <c r="K581" s="187"/>
      <c r="L581" s="205"/>
      <c r="M581" s="206"/>
      <c r="S581">
        <f>エリア一覧!J581-VLOOKUP(エリア一覧!F581,部数情報!A:Q,17,0)</f>
        <v>0</v>
      </c>
      <c r="V581">
        <f t="shared" si="8"/>
        <v>0</v>
      </c>
      <c r="W581">
        <f>IFERROR(VLOOKUP($F581,部数情報!A:J,10,0),0)</f>
        <v>375</v>
      </c>
    </row>
    <row r="582" spans="2:23" hidden="1">
      <c r="B582" s="15">
        <f>部数情報!C201</f>
        <v>200</v>
      </c>
      <c r="C582" s="16">
        <f>部数情報!B201</f>
        <v>1</v>
      </c>
      <c r="D582" s="16" t="str">
        <f>部数情報!E201</f>
        <v>佐倉西</v>
      </c>
      <c r="E582" s="16" t="str">
        <f>部数情報!F201</f>
        <v>上座・ユーカリ</v>
      </c>
      <c r="F582" s="16" t="str">
        <f>部数情報!A201</f>
        <v>002016</v>
      </c>
      <c r="G582" s="16" t="str">
        <f>部数情報!G201</f>
        <v>ユーカリ２</v>
      </c>
      <c r="H582" s="16" t="str">
        <f>部数情報!H201</f>
        <v>八千代</v>
      </c>
      <c r="I582" s="16" t="str">
        <f>部数情報!I201</f>
        <v>佐倉市</v>
      </c>
      <c r="J582" s="189">
        <f>IFERROR(IF($I$7="併配",VLOOKUP($F582,部数情報!A:K,11,0),IF($I$7="併配&amp;選挙",VLOOKUP($F582,部数情報!A:L,12,0),IF($I$7="選挙",VLOOKUP($F582,部数情報!A:M,13,0),VLOOKUP($F582,部数情報!A:J,10,0)))),"")</f>
        <v>455</v>
      </c>
      <c r="K582" s="187"/>
      <c r="L582" s="205"/>
      <c r="M582" s="206"/>
      <c r="S582">
        <f>エリア一覧!J582-VLOOKUP(エリア一覧!F582,部数情報!A:Q,17,0)</f>
        <v>0</v>
      </c>
      <c r="V582">
        <f t="shared" si="8"/>
        <v>0</v>
      </c>
      <c r="W582">
        <f>IFERROR(VLOOKUP($F582,部数情報!A:J,10,0),0)</f>
        <v>455</v>
      </c>
    </row>
    <row r="583" spans="2:23" hidden="1">
      <c r="B583" s="15">
        <f>部数情報!C202</f>
        <v>201</v>
      </c>
      <c r="C583" s="16">
        <f>部数情報!B202</f>
        <v>1</v>
      </c>
      <c r="D583" s="16" t="str">
        <f>部数情報!E202</f>
        <v>佐倉西</v>
      </c>
      <c r="E583" s="16" t="str">
        <f>部数情報!F202</f>
        <v>上座・ユーカリ</v>
      </c>
      <c r="F583" s="16" t="str">
        <f>部数情報!A202</f>
        <v>002017</v>
      </c>
      <c r="G583" s="16" t="str">
        <f>部数情報!G202</f>
        <v>ユーカリ３</v>
      </c>
      <c r="H583" s="16" t="str">
        <f>部数情報!H202</f>
        <v>八千代</v>
      </c>
      <c r="I583" s="16" t="str">
        <f>部数情報!I202</f>
        <v>佐倉市</v>
      </c>
      <c r="J583" s="189">
        <f>IFERROR(IF($I$7="併配",VLOOKUP($F583,部数情報!A:K,11,0),IF($I$7="併配&amp;選挙",VLOOKUP($F583,部数情報!A:L,12,0),IF($I$7="選挙",VLOOKUP($F583,部数情報!A:M,13,0),VLOOKUP($F583,部数情報!A:J,10,0)))),"")</f>
        <v>300</v>
      </c>
      <c r="K583" s="187"/>
      <c r="L583" s="205"/>
      <c r="M583" s="206"/>
      <c r="S583">
        <f>エリア一覧!J583-VLOOKUP(エリア一覧!F583,部数情報!A:Q,17,0)</f>
        <v>0</v>
      </c>
      <c r="V583">
        <f t="shared" si="8"/>
        <v>0</v>
      </c>
      <c r="W583">
        <f>IFERROR(VLOOKUP($F583,部数情報!A:J,10,0),0)</f>
        <v>300</v>
      </c>
    </row>
    <row r="584" spans="2:23" hidden="1">
      <c r="B584" s="15">
        <f>部数情報!C203</f>
        <v>202</v>
      </c>
      <c r="C584" s="16">
        <f>部数情報!B203</f>
        <v>1</v>
      </c>
      <c r="D584" s="16" t="str">
        <f>部数情報!E203</f>
        <v>佐倉西</v>
      </c>
      <c r="E584" s="16" t="str">
        <f>部数情報!F203</f>
        <v>上座・ユーカリ</v>
      </c>
      <c r="F584" s="16" t="str">
        <f>部数情報!A203</f>
        <v>002018</v>
      </c>
      <c r="G584" s="16" t="str">
        <f>部数情報!G203</f>
        <v>ユーカリ６・７</v>
      </c>
      <c r="H584" s="16" t="str">
        <f>部数情報!H203</f>
        <v>八千代</v>
      </c>
      <c r="I584" s="16" t="str">
        <f>部数情報!I203</f>
        <v>佐倉市</v>
      </c>
      <c r="J584" s="189">
        <f>IFERROR(IF($I$7="併配",VLOOKUP($F584,部数情報!A:K,11,0),IF($I$7="併配&amp;選挙",VLOOKUP($F584,部数情報!A:L,12,0),IF($I$7="選挙",VLOOKUP($F584,部数情報!A:M,13,0),VLOOKUP($F584,部数情報!A:J,10,0)))),"")</f>
        <v>665</v>
      </c>
      <c r="K584" s="187"/>
      <c r="L584" s="205"/>
      <c r="M584" s="206"/>
      <c r="S584">
        <f>エリア一覧!J584-VLOOKUP(エリア一覧!F584,部数情報!A:Q,17,0)</f>
        <v>0</v>
      </c>
      <c r="V584">
        <f t="shared" si="8"/>
        <v>0</v>
      </c>
      <c r="W584">
        <f>IFERROR(VLOOKUP($F584,部数情報!A:J,10,0),0)</f>
        <v>665</v>
      </c>
    </row>
    <row r="585" spans="2:23" hidden="1">
      <c r="B585" s="15">
        <f>部数情報!C204</f>
        <v>203</v>
      </c>
      <c r="C585" s="16">
        <f>部数情報!B204</f>
        <v>1</v>
      </c>
      <c r="D585" s="16" t="str">
        <f>部数情報!E204</f>
        <v>佐倉西</v>
      </c>
      <c r="E585" s="16" t="str">
        <f>部数情報!F204</f>
        <v>上座・ユーカリ</v>
      </c>
      <c r="F585" s="16" t="str">
        <f>部数情報!A204</f>
        <v>002019</v>
      </c>
      <c r="G585" s="16" t="str">
        <f>部数情報!G204</f>
        <v>ユーカリ４（ｽｶｲﾀﾜｰ・ﾐﾗｲｱﾀﾜｰ）</v>
      </c>
      <c r="H585" s="16" t="str">
        <f>部数情報!H204</f>
        <v>八千代</v>
      </c>
      <c r="I585" s="16" t="str">
        <f>部数情報!I204</f>
        <v>佐倉市</v>
      </c>
      <c r="J585" s="189">
        <f>IFERROR(IF($I$7="併配",VLOOKUP($F585,部数情報!A:K,11,0),IF($I$7="併配&amp;選挙",VLOOKUP($F585,部数情報!A:L,12,0),IF($I$7="選挙",VLOOKUP($F585,部数情報!A:M,13,0),VLOOKUP($F585,部数情報!A:J,10,0)))),"")</f>
        <v>1085</v>
      </c>
      <c r="K585" s="187"/>
      <c r="L585" s="205"/>
      <c r="M585" s="206"/>
      <c r="S585">
        <f>エリア一覧!J585-VLOOKUP(エリア一覧!F585,部数情報!A:Q,17,0)</f>
        <v>0</v>
      </c>
      <c r="V585">
        <f t="shared" si="8"/>
        <v>0</v>
      </c>
      <c r="W585">
        <f>IFERROR(VLOOKUP($F585,部数情報!A:J,10,0),0)</f>
        <v>1085</v>
      </c>
    </row>
    <row r="586" spans="2:23" hidden="1">
      <c r="B586" s="15">
        <f>部数情報!C205</f>
        <v>204</v>
      </c>
      <c r="C586" s="16">
        <f>部数情報!B205</f>
        <v>1</v>
      </c>
      <c r="D586" s="16" t="str">
        <f>部数情報!E205</f>
        <v>佐倉西</v>
      </c>
      <c r="E586" s="16" t="str">
        <f>部数情報!F205</f>
        <v>上座・ユーカリ</v>
      </c>
      <c r="F586" s="16" t="str">
        <f>部数情報!A205</f>
        <v>002020</v>
      </c>
      <c r="G586" s="16" t="str">
        <f>部数情報!G205</f>
        <v>ユーカリ５（五番町ハイツ）</v>
      </c>
      <c r="H586" s="16" t="str">
        <f>部数情報!H205</f>
        <v>八千代</v>
      </c>
      <c r="I586" s="16" t="str">
        <f>部数情報!I205</f>
        <v>佐倉市</v>
      </c>
      <c r="J586" s="189">
        <f>IFERROR(IF($I$7="併配",VLOOKUP($F586,部数情報!A:K,11,0),IF($I$7="併配&amp;選挙",VLOOKUP($F586,部数情報!A:L,12,0),IF($I$7="選挙",VLOOKUP($F586,部数情報!A:M,13,0),VLOOKUP($F586,部数情報!A:J,10,0)))),"")</f>
        <v>390</v>
      </c>
      <c r="K586" s="187"/>
      <c r="L586" s="205"/>
      <c r="M586" s="206"/>
      <c r="S586">
        <f>エリア一覧!J586-VLOOKUP(エリア一覧!F586,部数情報!A:Q,17,0)</f>
        <v>0</v>
      </c>
      <c r="V586">
        <f t="shared" si="8"/>
        <v>0</v>
      </c>
      <c r="W586">
        <f>IFERROR(VLOOKUP($F586,部数情報!A:J,10,0),0)</f>
        <v>390</v>
      </c>
    </row>
    <row r="587" spans="2:23" hidden="1">
      <c r="B587" s="15">
        <f>部数情報!C206</f>
        <v>205</v>
      </c>
      <c r="C587" s="16">
        <f>部数情報!B206</f>
        <v>1</v>
      </c>
      <c r="D587" s="16" t="str">
        <f>部数情報!E206</f>
        <v>佐倉西</v>
      </c>
      <c r="E587" s="16" t="str">
        <f>部数情報!F206</f>
        <v>西ユーカリが丘</v>
      </c>
      <c r="F587" s="16" t="str">
        <f>部数情報!A206</f>
        <v>002076</v>
      </c>
      <c r="G587" s="16" t="str">
        <f>部数情報!G206</f>
        <v>西ユーカリが丘1</v>
      </c>
      <c r="H587" s="16" t="str">
        <f>部数情報!H206</f>
        <v>八千代</v>
      </c>
      <c r="I587" s="16" t="str">
        <f>部数情報!I206</f>
        <v>佐倉市</v>
      </c>
      <c r="J587" s="189">
        <f>IFERROR(IF($I$7="併配",VLOOKUP($F587,部数情報!A:K,11,0),IF($I$7="併配&amp;選挙",VLOOKUP($F587,部数情報!A:L,12,0),IF($I$7="選挙",VLOOKUP($F587,部数情報!A:M,13,0),VLOOKUP($F587,部数情報!A:J,10,0)))),"")</f>
        <v>415</v>
      </c>
      <c r="K587" s="187"/>
      <c r="L587" s="205"/>
      <c r="M587" s="206"/>
      <c r="S587">
        <f>エリア一覧!J587-VLOOKUP(エリア一覧!F587,部数情報!A:Q,17,0)</f>
        <v>0</v>
      </c>
      <c r="V587">
        <f t="shared" si="8"/>
        <v>0</v>
      </c>
      <c r="W587">
        <f>IFERROR(VLOOKUP($F587,部数情報!A:J,10,0),0)</f>
        <v>415</v>
      </c>
    </row>
    <row r="588" spans="2:23" hidden="1">
      <c r="B588" s="15">
        <f>部数情報!C207</f>
        <v>206</v>
      </c>
      <c r="C588" s="16">
        <f>部数情報!B207</f>
        <v>1</v>
      </c>
      <c r="D588" s="16" t="str">
        <f>部数情報!E207</f>
        <v>佐倉西</v>
      </c>
      <c r="E588" s="16" t="str">
        <f>部数情報!F207</f>
        <v>宮ノ台</v>
      </c>
      <c r="F588" s="16" t="str">
        <f>部数情報!A207</f>
        <v>002021</v>
      </c>
      <c r="G588" s="16" t="str">
        <f>部数情報!G207</f>
        <v>宮ノ台１・２</v>
      </c>
      <c r="H588" s="16" t="str">
        <f>部数情報!H207</f>
        <v>八千代</v>
      </c>
      <c r="I588" s="16" t="str">
        <f>部数情報!I207</f>
        <v>佐倉市</v>
      </c>
      <c r="J588" s="189">
        <f>IFERROR(IF($I$7="併配",VLOOKUP($F588,部数情報!A:K,11,0),IF($I$7="併配&amp;選挙",VLOOKUP($F588,部数情報!A:L,12,0),IF($I$7="選挙",VLOOKUP($F588,部数情報!A:M,13,0),VLOOKUP($F588,部数情報!A:J,10,0)))),"")</f>
        <v>720</v>
      </c>
      <c r="K588" s="187"/>
      <c r="L588" s="205"/>
      <c r="M588" s="206"/>
      <c r="S588">
        <f>エリア一覧!J588-VLOOKUP(エリア一覧!F588,部数情報!A:Q,17,0)</f>
        <v>0</v>
      </c>
      <c r="V588">
        <f t="shared" si="8"/>
        <v>0</v>
      </c>
      <c r="W588">
        <f>IFERROR(VLOOKUP($F588,部数情報!A:J,10,0),0)</f>
        <v>720</v>
      </c>
    </row>
    <row r="589" spans="2:23" hidden="1">
      <c r="B589" s="15">
        <f>部数情報!C208</f>
        <v>207</v>
      </c>
      <c r="C589" s="16">
        <f>部数情報!B208</f>
        <v>1</v>
      </c>
      <c r="D589" s="16" t="str">
        <f>部数情報!E208</f>
        <v>佐倉西</v>
      </c>
      <c r="E589" s="16" t="str">
        <f>部数情報!F208</f>
        <v>宮ノ台</v>
      </c>
      <c r="F589" s="16" t="str">
        <f>部数情報!A208</f>
        <v>002022</v>
      </c>
      <c r="G589" s="16" t="str">
        <f>部数情報!G208</f>
        <v>宮ノ台４・５</v>
      </c>
      <c r="H589" s="16" t="str">
        <f>部数情報!H208</f>
        <v>八千代</v>
      </c>
      <c r="I589" s="16" t="str">
        <f>部数情報!I208</f>
        <v>佐倉市</v>
      </c>
      <c r="J589" s="189">
        <f>IFERROR(IF($I$7="併配",VLOOKUP($F589,部数情報!A:K,11,0),IF($I$7="併配&amp;選挙",VLOOKUP($F589,部数情報!A:L,12,0),IF($I$7="選挙",VLOOKUP($F589,部数情報!A:M,13,0),VLOOKUP($F589,部数情報!A:J,10,0)))),"")</f>
        <v>530</v>
      </c>
      <c r="K589" s="187"/>
      <c r="L589" s="205"/>
      <c r="M589" s="206"/>
      <c r="S589">
        <f>エリア一覧!J589-VLOOKUP(エリア一覧!F589,部数情報!A:Q,17,0)</f>
        <v>0</v>
      </c>
      <c r="V589">
        <f t="shared" si="8"/>
        <v>0</v>
      </c>
      <c r="W589">
        <f>IFERROR(VLOOKUP($F589,部数情報!A:J,10,0),0)</f>
        <v>530</v>
      </c>
    </row>
    <row r="590" spans="2:23" hidden="1">
      <c r="B590" s="15">
        <f>部数情報!C209</f>
        <v>208</v>
      </c>
      <c r="C590" s="16">
        <f>部数情報!B209</f>
        <v>1</v>
      </c>
      <c r="D590" s="16" t="str">
        <f>部数情報!E209</f>
        <v>佐倉西</v>
      </c>
      <c r="E590" s="16" t="str">
        <f>部数情報!F209</f>
        <v>宮ノ台</v>
      </c>
      <c r="F590" s="16" t="str">
        <f>部数情報!A209</f>
        <v>002073</v>
      </c>
      <c r="G590" s="16" t="str">
        <f>部数情報!G209</f>
        <v>ビオウィング</v>
      </c>
      <c r="H590" s="16" t="str">
        <f>部数情報!H209</f>
        <v>八千代</v>
      </c>
      <c r="I590" s="16" t="str">
        <f>部数情報!I209</f>
        <v>佐倉市</v>
      </c>
      <c r="J590" s="189">
        <f>IFERROR(IF($I$7="併配",VLOOKUP($F590,部数情報!A:K,11,0),IF($I$7="併配&amp;選挙",VLOOKUP($F590,部数情報!A:L,12,0),IF($I$7="選挙",VLOOKUP($F590,部数情報!A:M,13,0),VLOOKUP($F590,部数情報!A:J,10,0)))),"")</f>
        <v>555</v>
      </c>
      <c r="K590" s="187"/>
      <c r="L590" s="205"/>
      <c r="M590" s="206"/>
      <c r="S590">
        <f>エリア一覧!J590-VLOOKUP(エリア一覧!F590,部数情報!A:Q,17,0)</f>
        <v>0</v>
      </c>
      <c r="V590">
        <f t="shared" si="8"/>
        <v>0</v>
      </c>
      <c r="W590">
        <f>IFERROR(VLOOKUP($F590,部数情報!A:J,10,0),0)</f>
        <v>555</v>
      </c>
    </row>
    <row r="591" spans="2:23" hidden="1">
      <c r="B591" s="15">
        <f>部数情報!C210</f>
        <v>209</v>
      </c>
      <c r="C591" s="16">
        <f>部数情報!B210</f>
        <v>1</v>
      </c>
      <c r="D591" s="16" t="str">
        <f>部数情報!E210</f>
        <v>佐倉西</v>
      </c>
      <c r="E591" s="16" t="str">
        <f>部数情報!F210</f>
        <v>上志津</v>
      </c>
      <c r="F591" s="16" t="str">
        <f>部数情報!A210</f>
        <v>002023</v>
      </c>
      <c r="G591" s="16" t="str">
        <f>部数情報!G210</f>
        <v>上志津（テクノマツヤ）</v>
      </c>
      <c r="H591" s="16" t="str">
        <f>部数情報!H210</f>
        <v>八千代</v>
      </c>
      <c r="I591" s="16" t="str">
        <f>部数情報!I210</f>
        <v>佐倉市</v>
      </c>
      <c r="J591" s="189">
        <f>IFERROR(IF($I$7="併配",VLOOKUP($F591,部数情報!A:K,11,0),IF($I$7="併配&amp;選挙",VLOOKUP($F591,部数情報!A:L,12,0),IF($I$7="選挙",VLOOKUP($F591,部数情報!A:M,13,0),VLOOKUP($F591,部数情報!A:J,10,0)))),"")</f>
        <v>495</v>
      </c>
      <c r="K591" s="187"/>
      <c r="L591" s="205"/>
      <c r="M591" s="206"/>
      <c r="S591">
        <f>エリア一覧!J591-VLOOKUP(エリア一覧!F591,部数情報!A:Q,17,0)</f>
        <v>0</v>
      </c>
      <c r="V591">
        <f t="shared" si="8"/>
        <v>0</v>
      </c>
      <c r="W591">
        <f>IFERROR(VLOOKUP($F591,部数情報!A:J,10,0),0)</f>
        <v>495</v>
      </c>
    </row>
    <row r="592" spans="2:23" hidden="1">
      <c r="B592" s="15">
        <f>部数情報!C211</f>
        <v>210</v>
      </c>
      <c r="C592" s="16">
        <f>部数情報!B211</f>
        <v>1</v>
      </c>
      <c r="D592" s="16" t="str">
        <f>部数情報!E211</f>
        <v>佐倉西</v>
      </c>
      <c r="E592" s="16" t="str">
        <f>部数情報!F211</f>
        <v>上志津</v>
      </c>
      <c r="F592" s="16" t="str">
        <f>部数情報!A211</f>
        <v>002024</v>
      </c>
      <c r="G592" s="16" t="str">
        <f>部数情報!G211</f>
        <v>上志津（志津駅南口）</v>
      </c>
      <c r="H592" s="16" t="str">
        <f>部数情報!H211</f>
        <v>八千代</v>
      </c>
      <c r="I592" s="16" t="str">
        <f>部数情報!I211</f>
        <v>佐倉市</v>
      </c>
      <c r="J592" s="189">
        <f>IFERROR(IF($I$7="併配",VLOOKUP($F592,部数情報!A:K,11,0),IF($I$7="併配&amp;選挙",VLOOKUP($F592,部数情報!A:L,12,0),IF($I$7="選挙",VLOOKUP($F592,部数情報!A:M,13,0),VLOOKUP($F592,部数情報!A:J,10,0)))),"")</f>
        <v>380</v>
      </c>
      <c r="K592" s="187"/>
      <c r="L592" s="205"/>
      <c r="M592" s="206"/>
      <c r="S592">
        <f>エリア一覧!J592-VLOOKUP(エリア一覧!F592,部数情報!A:Q,17,0)</f>
        <v>0</v>
      </c>
      <c r="V592">
        <f t="shared" ref="V592:V655" si="9">IF(K592="●",J592,K592)</f>
        <v>0</v>
      </c>
      <c r="W592">
        <f>IFERROR(VLOOKUP($F592,部数情報!A:J,10,0),0)</f>
        <v>380</v>
      </c>
    </row>
    <row r="593" spans="2:23" hidden="1">
      <c r="B593" s="15">
        <f>部数情報!C212</f>
        <v>211</v>
      </c>
      <c r="C593" s="16">
        <f>部数情報!B212</f>
        <v>1</v>
      </c>
      <c r="D593" s="16" t="str">
        <f>部数情報!E212</f>
        <v>佐倉西</v>
      </c>
      <c r="E593" s="16" t="str">
        <f>部数情報!F212</f>
        <v>上志津</v>
      </c>
      <c r="F593" s="16" t="str">
        <f>部数情報!A212</f>
        <v>002025</v>
      </c>
      <c r="G593" s="16" t="str">
        <f>部数情報!G212</f>
        <v>上志津（ローズタウン）</v>
      </c>
      <c r="H593" s="16" t="str">
        <f>部数情報!H212</f>
        <v>八千代</v>
      </c>
      <c r="I593" s="16" t="str">
        <f>部数情報!I212</f>
        <v>佐倉市</v>
      </c>
      <c r="J593" s="189">
        <f>IFERROR(IF($I$7="併配",VLOOKUP($F593,部数情報!A:K,11,0),IF($I$7="併配&amp;選挙",VLOOKUP($F593,部数情報!A:L,12,0),IF($I$7="選挙",VLOOKUP($F593,部数情報!A:M,13,0),VLOOKUP($F593,部数情報!A:J,10,0)))),"")</f>
        <v>730</v>
      </c>
      <c r="K593" s="187"/>
      <c r="L593" s="205"/>
      <c r="M593" s="206"/>
      <c r="S593">
        <f>エリア一覧!J593-VLOOKUP(エリア一覧!F593,部数情報!A:Q,17,0)</f>
        <v>0</v>
      </c>
      <c r="V593">
        <f t="shared" si="9"/>
        <v>0</v>
      </c>
      <c r="W593">
        <f>IFERROR(VLOOKUP($F593,部数情報!A:J,10,0),0)</f>
        <v>730</v>
      </c>
    </row>
    <row r="594" spans="2:23" hidden="1">
      <c r="B594" s="15">
        <f>部数情報!C213</f>
        <v>212</v>
      </c>
      <c r="C594" s="16">
        <f>部数情報!B213</f>
        <v>1</v>
      </c>
      <c r="D594" s="16" t="str">
        <f>部数情報!E213</f>
        <v>佐倉西</v>
      </c>
      <c r="E594" s="16" t="str">
        <f>部数情報!F213</f>
        <v>上志津</v>
      </c>
      <c r="F594" s="16" t="str">
        <f>部数情報!A213</f>
        <v>002026</v>
      </c>
      <c r="G594" s="16" t="str">
        <f>部数情報!G213</f>
        <v>上志津（上志津小）</v>
      </c>
      <c r="H594" s="16" t="str">
        <f>部数情報!H213</f>
        <v>八千代</v>
      </c>
      <c r="I594" s="16" t="str">
        <f>部数情報!I213</f>
        <v>佐倉市</v>
      </c>
      <c r="J594" s="189">
        <f>IFERROR(IF($I$7="併配",VLOOKUP($F594,部数情報!A:K,11,0),IF($I$7="併配&amp;選挙",VLOOKUP($F594,部数情報!A:L,12,0),IF($I$7="選挙",VLOOKUP($F594,部数情報!A:M,13,0),VLOOKUP($F594,部数情報!A:J,10,0)))),"")</f>
        <v>395</v>
      </c>
      <c r="K594" s="187"/>
      <c r="L594" s="205"/>
      <c r="M594" s="206"/>
      <c r="S594">
        <f>エリア一覧!J594-VLOOKUP(エリア一覧!F594,部数情報!A:Q,17,0)</f>
        <v>0</v>
      </c>
      <c r="V594">
        <f t="shared" si="9"/>
        <v>0</v>
      </c>
      <c r="W594">
        <f>IFERROR(VLOOKUP($F594,部数情報!A:J,10,0),0)</f>
        <v>395</v>
      </c>
    </row>
    <row r="595" spans="2:23" hidden="1">
      <c r="B595" s="15">
        <f>部数情報!C214</f>
        <v>213</v>
      </c>
      <c r="C595" s="16">
        <f>部数情報!B214</f>
        <v>1</v>
      </c>
      <c r="D595" s="16" t="str">
        <f>部数情報!E214</f>
        <v>佐倉西</v>
      </c>
      <c r="E595" s="16" t="str">
        <f>部数情報!F214</f>
        <v>上志津</v>
      </c>
      <c r="F595" s="16" t="str">
        <f>部数情報!A214</f>
        <v>002027</v>
      </c>
      <c r="G595" s="16" t="str">
        <f>部数情報!G214</f>
        <v>上志津（矢橋台）</v>
      </c>
      <c r="H595" s="16" t="str">
        <f>部数情報!H214</f>
        <v>八千代</v>
      </c>
      <c r="I595" s="16" t="str">
        <f>部数情報!I214</f>
        <v>佐倉市</v>
      </c>
      <c r="J595" s="189">
        <f>IFERROR(IF($I$7="併配",VLOOKUP($F595,部数情報!A:K,11,0),IF($I$7="併配&amp;選挙",VLOOKUP($F595,部数情報!A:L,12,0),IF($I$7="選挙",VLOOKUP($F595,部数情報!A:M,13,0),VLOOKUP($F595,部数情報!A:J,10,0)))),"")</f>
        <v>380</v>
      </c>
      <c r="K595" s="187"/>
      <c r="L595" s="205"/>
      <c r="M595" s="206"/>
      <c r="S595">
        <f>エリア一覧!J595-VLOOKUP(エリア一覧!F595,部数情報!A:Q,17,0)</f>
        <v>0</v>
      </c>
      <c r="V595">
        <f t="shared" si="9"/>
        <v>0</v>
      </c>
      <c r="W595">
        <f>IFERROR(VLOOKUP($F595,部数情報!A:J,10,0),0)</f>
        <v>380</v>
      </c>
    </row>
    <row r="596" spans="2:23" hidden="1">
      <c r="B596" s="15">
        <f>部数情報!C215</f>
        <v>214</v>
      </c>
      <c r="C596" s="16">
        <f>部数情報!B215</f>
        <v>1</v>
      </c>
      <c r="D596" s="16" t="str">
        <f>部数情報!E215</f>
        <v>佐倉西</v>
      </c>
      <c r="E596" s="16" t="str">
        <f>部数情報!F215</f>
        <v>上志津</v>
      </c>
      <c r="F596" s="16" t="str">
        <f>部数情報!A215</f>
        <v>002028</v>
      </c>
      <c r="G596" s="16" t="str">
        <f>部数情報!G215</f>
        <v>上志津（志津自然公園）</v>
      </c>
      <c r="H596" s="16" t="str">
        <f>部数情報!H215</f>
        <v>八千代</v>
      </c>
      <c r="I596" s="16" t="str">
        <f>部数情報!I215</f>
        <v>佐倉市</v>
      </c>
      <c r="J596" s="189">
        <f>IFERROR(IF($I$7="併配",VLOOKUP($F596,部数情報!A:K,11,0),IF($I$7="併配&amp;選挙",VLOOKUP($F596,部数情報!A:L,12,0),IF($I$7="選挙",VLOOKUP($F596,部数情報!A:M,13,0),VLOOKUP($F596,部数情報!A:J,10,0)))),"")</f>
        <v>435</v>
      </c>
      <c r="K596" s="187"/>
      <c r="L596" s="205"/>
      <c r="M596" s="206"/>
      <c r="S596">
        <f>エリア一覧!J596-VLOOKUP(エリア一覧!F596,部数情報!A:Q,17,0)</f>
        <v>0</v>
      </c>
      <c r="V596">
        <f t="shared" si="9"/>
        <v>0</v>
      </c>
      <c r="W596">
        <f>IFERROR(VLOOKUP($F596,部数情報!A:J,10,0),0)</f>
        <v>435</v>
      </c>
    </row>
    <row r="597" spans="2:23" hidden="1">
      <c r="B597" s="15">
        <f>部数情報!C216</f>
        <v>215</v>
      </c>
      <c r="C597" s="16">
        <f>部数情報!B216</f>
        <v>1</v>
      </c>
      <c r="D597" s="16" t="str">
        <f>部数情報!E216</f>
        <v>佐倉西</v>
      </c>
      <c r="E597" s="16" t="str">
        <f>部数情報!F216</f>
        <v>上志津</v>
      </c>
      <c r="F597" s="16" t="str">
        <f>部数情報!A216</f>
        <v>002029</v>
      </c>
      <c r="G597" s="16" t="str">
        <f>部数情報!G216</f>
        <v>上志津（鉱住協）</v>
      </c>
      <c r="H597" s="16" t="str">
        <f>部数情報!H216</f>
        <v>八千代</v>
      </c>
      <c r="I597" s="16" t="str">
        <f>部数情報!I216</f>
        <v>佐倉市</v>
      </c>
      <c r="J597" s="189">
        <f>IFERROR(IF($I$7="併配",VLOOKUP($F597,部数情報!A:K,11,0),IF($I$7="併配&amp;選挙",VLOOKUP($F597,部数情報!A:L,12,0),IF($I$7="選挙",VLOOKUP($F597,部数情報!A:M,13,0),VLOOKUP($F597,部数情報!A:J,10,0)))),"")</f>
        <v>500</v>
      </c>
      <c r="K597" s="187"/>
      <c r="L597" s="205"/>
      <c r="M597" s="206"/>
      <c r="S597">
        <f>エリア一覧!J597-VLOOKUP(エリア一覧!F597,部数情報!A:Q,17,0)</f>
        <v>0</v>
      </c>
      <c r="V597">
        <f t="shared" si="9"/>
        <v>0</v>
      </c>
      <c r="W597">
        <f>IFERROR(VLOOKUP($F597,部数情報!A:J,10,0),0)</f>
        <v>500</v>
      </c>
    </row>
    <row r="598" spans="2:23" hidden="1">
      <c r="B598" s="15">
        <f>部数情報!C217</f>
        <v>216</v>
      </c>
      <c r="C598" s="16">
        <f>部数情報!B217</f>
        <v>1</v>
      </c>
      <c r="D598" s="16" t="str">
        <f>部数情報!E217</f>
        <v>佐倉西</v>
      </c>
      <c r="E598" s="16" t="str">
        <f>部数情報!F217</f>
        <v>上志津</v>
      </c>
      <c r="F598" s="16" t="str">
        <f>部数情報!A217</f>
        <v>002077</v>
      </c>
      <c r="G598" s="16" t="str">
        <f>部数情報!G217</f>
        <v>上志津（西福寺）</v>
      </c>
      <c r="H598" s="16" t="str">
        <f>部数情報!H217</f>
        <v>八千代</v>
      </c>
      <c r="I598" s="16" t="str">
        <f>部数情報!I217</f>
        <v>佐倉市</v>
      </c>
      <c r="J598" s="189">
        <f>IFERROR(IF($I$7="併配",VLOOKUP($F598,部数情報!A:K,11,0),IF($I$7="併配&amp;選挙",VLOOKUP($F598,部数情報!A:L,12,0),IF($I$7="選挙",VLOOKUP($F598,部数情報!A:M,13,0),VLOOKUP($F598,部数情報!A:J,10,0)))),"")</f>
        <v>460</v>
      </c>
      <c r="K598" s="187"/>
      <c r="L598" s="205"/>
      <c r="M598" s="206"/>
      <c r="S598">
        <f>エリア一覧!J598-VLOOKUP(エリア一覧!F598,部数情報!A:Q,17,0)</f>
        <v>0</v>
      </c>
      <c r="V598">
        <f t="shared" si="9"/>
        <v>0</v>
      </c>
      <c r="W598">
        <f>IFERROR(VLOOKUP($F598,部数情報!A:J,10,0),0)</f>
        <v>460</v>
      </c>
    </row>
    <row r="599" spans="2:23" hidden="1">
      <c r="B599" s="15">
        <f>部数情報!C218</f>
        <v>217</v>
      </c>
      <c r="C599" s="16">
        <f>部数情報!B218</f>
        <v>1</v>
      </c>
      <c r="D599" s="16" t="str">
        <f>部数情報!E218</f>
        <v>佐倉西</v>
      </c>
      <c r="E599" s="16" t="str">
        <f>部数情報!F218</f>
        <v>井野</v>
      </c>
      <c r="F599" s="16" t="str">
        <f>部数情報!A218</f>
        <v>002030</v>
      </c>
      <c r="G599" s="16" t="str">
        <f>部数情報!G218</f>
        <v>井野（井野厳島神社）</v>
      </c>
      <c r="H599" s="16" t="str">
        <f>部数情報!H218</f>
        <v>八千代</v>
      </c>
      <c r="I599" s="16" t="str">
        <f>部数情報!I218</f>
        <v>佐倉市</v>
      </c>
      <c r="J599" s="189">
        <f>IFERROR(IF($I$7="併配",VLOOKUP($F599,部数情報!A:K,11,0),IF($I$7="併配&amp;選挙",VLOOKUP($F599,部数情報!A:L,12,0),IF($I$7="選挙",VLOOKUP($F599,部数情報!A:M,13,0),VLOOKUP($F599,部数情報!A:J,10,0)))),"")</f>
        <v>1045</v>
      </c>
      <c r="K599" s="187"/>
      <c r="L599" s="205"/>
      <c r="M599" s="206"/>
      <c r="S599">
        <f>エリア一覧!J599-VLOOKUP(エリア一覧!F599,部数情報!A:Q,17,0)</f>
        <v>0</v>
      </c>
      <c r="V599">
        <f t="shared" si="9"/>
        <v>0</v>
      </c>
      <c r="W599">
        <f>IFERROR(VLOOKUP($F599,部数情報!A:J,10,0),0)</f>
        <v>1045</v>
      </c>
    </row>
    <row r="600" spans="2:23" hidden="1">
      <c r="B600" s="15">
        <f>部数情報!C219</f>
        <v>218</v>
      </c>
      <c r="C600" s="16">
        <f>部数情報!B219</f>
        <v>1</v>
      </c>
      <c r="D600" s="16" t="str">
        <f>部数情報!E219</f>
        <v>佐倉西</v>
      </c>
      <c r="E600" s="16" t="str">
        <f>部数情報!F219</f>
        <v>井野</v>
      </c>
      <c r="F600" s="16" t="str">
        <f>部数情報!A219</f>
        <v>002031</v>
      </c>
      <c r="G600" s="16" t="str">
        <f>部数情報!G219</f>
        <v>井野（吉田洋品店）</v>
      </c>
      <c r="H600" s="16" t="str">
        <f>部数情報!H219</f>
        <v>八千代</v>
      </c>
      <c r="I600" s="16" t="str">
        <f>部数情報!I219</f>
        <v>佐倉市</v>
      </c>
      <c r="J600" s="189">
        <f>IFERROR(IF($I$7="併配",VLOOKUP($F600,部数情報!A:K,11,0),IF($I$7="併配&amp;選挙",VLOOKUP($F600,部数情報!A:L,12,0),IF($I$7="選挙",VLOOKUP($F600,部数情報!A:M,13,0),VLOOKUP($F600,部数情報!A:J,10,0)))),"")</f>
        <v>640</v>
      </c>
      <c r="K600" s="187"/>
      <c r="L600" s="205"/>
      <c r="M600" s="206"/>
      <c r="S600">
        <f>エリア一覧!J600-VLOOKUP(エリア一覧!F600,部数情報!A:Q,17,0)</f>
        <v>0</v>
      </c>
      <c r="V600">
        <f t="shared" si="9"/>
        <v>0</v>
      </c>
      <c r="W600">
        <f>IFERROR(VLOOKUP($F600,部数情報!A:J,10,0),0)</f>
        <v>640</v>
      </c>
    </row>
    <row r="601" spans="2:23" hidden="1">
      <c r="B601" s="15">
        <f>部数情報!C220</f>
        <v>219</v>
      </c>
      <c r="C601" s="16">
        <f>部数情報!B220</f>
        <v>1</v>
      </c>
      <c r="D601" s="16" t="str">
        <f>部数情報!E220</f>
        <v>佐倉西</v>
      </c>
      <c r="E601" s="16" t="str">
        <f>部数情報!F220</f>
        <v>井野</v>
      </c>
      <c r="F601" s="16" t="str">
        <f>部数情報!A220</f>
        <v>002032</v>
      </c>
      <c r="G601" s="16" t="str">
        <f>部数情報!G220</f>
        <v>井野（京友みどり会）</v>
      </c>
      <c r="H601" s="16" t="str">
        <f>部数情報!H220</f>
        <v>八千代</v>
      </c>
      <c r="I601" s="16" t="str">
        <f>部数情報!I220</f>
        <v>佐倉市</v>
      </c>
      <c r="J601" s="189">
        <f>IFERROR(IF($I$7="併配",VLOOKUP($F601,部数情報!A:K,11,0),IF($I$7="併配&amp;選挙",VLOOKUP($F601,部数情報!A:L,12,0),IF($I$7="選挙",VLOOKUP($F601,部数情報!A:M,13,0),VLOOKUP($F601,部数情報!A:J,10,0)))),"")</f>
        <v>390</v>
      </c>
      <c r="K601" s="187"/>
      <c r="L601" s="205"/>
      <c r="M601" s="206"/>
      <c r="S601">
        <f>エリア一覧!J601-VLOOKUP(エリア一覧!F601,部数情報!A:Q,17,0)</f>
        <v>0</v>
      </c>
      <c r="V601">
        <f t="shared" si="9"/>
        <v>0</v>
      </c>
      <c r="W601">
        <f>IFERROR(VLOOKUP($F601,部数情報!A:J,10,0),0)</f>
        <v>390</v>
      </c>
    </row>
    <row r="602" spans="2:23" hidden="1">
      <c r="B602" s="15">
        <f>部数情報!C221</f>
        <v>220</v>
      </c>
      <c r="C602" s="16">
        <f>部数情報!B221</f>
        <v>1</v>
      </c>
      <c r="D602" s="16" t="str">
        <f>部数情報!E221</f>
        <v>佐倉西</v>
      </c>
      <c r="E602" s="16" t="str">
        <f>部数情報!F221</f>
        <v>井野</v>
      </c>
      <c r="F602" s="16" t="str">
        <f>部数情報!A221</f>
        <v>002033</v>
      </c>
      <c r="G602" s="16" t="str">
        <f>部数情報!G221</f>
        <v>井野（志津タクシー）</v>
      </c>
      <c r="H602" s="16" t="str">
        <f>部数情報!H221</f>
        <v>八千代</v>
      </c>
      <c r="I602" s="16" t="str">
        <f>部数情報!I221</f>
        <v>佐倉市</v>
      </c>
      <c r="J602" s="189">
        <f>IFERROR(IF($I$7="併配",VLOOKUP($F602,部数情報!A:K,11,0),IF($I$7="併配&amp;選挙",VLOOKUP($F602,部数情報!A:L,12,0),IF($I$7="選挙",VLOOKUP($F602,部数情報!A:M,13,0),VLOOKUP($F602,部数情報!A:J,10,0)))),"")</f>
        <v>480</v>
      </c>
      <c r="K602" s="187"/>
      <c r="L602" s="205"/>
      <c r="M602" s="206"/>
      <c r="S602">
        <f>エリア一覧!J602-VLOOKUP(エリア一覧!F602,部数情報!A:Q,17,0)</f>
        <v>0</v>
      </c>
      <c r="V602">
        <f t="shared" si="9"/>
        <v>0</v>
      </c>
      <c r="W602">
        <f>IFERROR(VLOOKUP($F602,部数情報!A:J,10,0),0)</f>
        <v>480</v>
      </c>
    </row>
    <row r="603" spans="2:23" hidden="1">
      <c r="B603" s="15">
        <f>部数情報!C222</f>
        <v>221</v>
      </c>
      <c r="C603" s="16">
        <f>部数情報!B222</f>
        <v>1</v>
      </c>
      <c r="D603" s="16" t="str">
        <f>部数情報!E222</f>
        <v>佐倉西</v>
      </c>
      <c r="E603" s="16" t="str">
        <f>部数情報!F222</f>
        <v>井野</v>
      </c>
      <c r="F603" s="16" t="str">
        <f>部数情報!A222</f>
        <v>002034</v>
      </c>
      <c r="G603" s="16" t="str">
        <f>部数情報!G222</f>
        <v>井野（ビレッジ）</v>
      </c>
      <c r="H603" s="16" t="str">
        <f>部数情報!H222</f>
        <v>八千代</v>
      </c>
      <c r="I603" s="16" t="str">
        <f>部数情報!I222</f>
        <v>佐倉市</v>
      </c>
      <c r="J603" s="189">
        <f>IFERROR(IF($I$7="併配",VLOOKUP($F603,部数情報!A:K,11,0),IF($I$7="併配&amp;選挙",VLOOKUP($F603,部数情報!A:L,12,0),IF($I$7="選挙",VLOOKUP($F603,部数情報!A:M,13,0),VLOOKUP($F603,部数情報!A:J,10,0)))),"")</f>
        <v>720</v>
      </c>
      <c r="K603" s="187"/>
      <c r="L603" s="205"/>
      <c r="M603" s="206"/>
      <c r="S603">
        <f>エリア一覧!J603-VLOOKUP(エリア一覧!F603,部数情報!A:Q,17,0)</f>
        <v>0</v>
      </c>
      <c r="V603">
        <f t="shared" si="9"/>
        <v>0</v>
      </c>
      <c r="W603">
        <f>IFERROR(VLOOKUP($F603,部数情報!A:J,10,0),0)</f>
        <v>720</v>
      </c>
    </row>
    <row r="604" spans="2:23" hidden="1">
      <c r="B604" s="15">
        <f>部数情報!C223</f>
        <v>222</v>
      </c>
      <c r="C604" s="16">
        <f>部数情報!B223</f>
        <v>1</v>
      </c>
      <c r="D604" s="16" t="str">
        <f>部数情報!E223</f>
        <v>佐倉西</v>
      </c>
      <c r="E604" s="16" t="str">
        <f>部数情報!F223</f>
        <v>井野</v>
      </c>
      <c r="F604" s="16" t="str">
        <f>部数情報!A223</f>
        <v>002035</v>
      </c>
      <c r="G604" s="16" t="str">
        <f>部数情報!G223</f>
        <v>井野（グリーンヒル）</v>
      </c>
      <c r="H604" s="16" t="str">
        <f>部数情報!H223</f>
        <v>八千代</v>
      </c>
      <c r="I604" s="16" t="str">
        <f>部数情報!I223</f>
        <v>佐倉市</v>
      </c>
      <c r="J604" s="189">
        <f>IFERROR(IF($I$7="併配",VLOOKUP($F604,部数情報!A:K,11,0),IF($I$7="併配&amp;選挙",VLOOKUP($F604,部数情報!A:L,12,0),IF($I$7="選挙",VLOOKUP($F604,部数情報!A:M,13,0),VLOOKUP($F604,部数情報!A:J,10,0)))),"")</f>
        <v>560</v>
      </c>
      <c r="K604" s="187"/>
      <c r="L604" s="205"/>
      <c r="M604" s="206"/>
      <c r="S604">
        <f>エリア一覧!J604-VLOOKUP(エリア一覧!F604,部数情報!A:Q,17,0)</f>
        <v>0</v>
      </c>
      <c r="V604">
        <f t="shared" si="9"/>
        <v>0</v>
      </c>
      <c r="W604">
        <f>IFERROR(VLOOKUP($F604,部数情報!A:J,10,0),0)</f>
        <v>560</v>
      </c>
    </row>
    <row r="605" spans="2:23" hidden="1">
      <c r="B605" s="15">
        <f>部数情報!C224</f>
        <v>223</v>
      </c>
      <c r="C605" s="16">
        <f>部数情報!B224</f>
        <v>1</v>
      </c>
      <c r="D605" s="16" t="str">
        <f>部数情報!E224</f>
        <v>佐倉西</v>
      </c>
      <c r="E605" s="16" t="str">
        <f>部数情報!F224</f>
        <v>井野</v>
      </c>
      <c r="F605" s="16" t="str">
        <f>部数情報!A224</f>
        <v>002036</v>
      </c>
      <c r="G605" s="16" t="str">
        <f>部数情報!G224</f>
        <v>井野（志津中学校）</v>
      </c>
      <c r="H605" s="16" t="str">
        <f>部数情報!H224</f>
        <v>八千代</v>
      </c>
      <c r="I605" s="16" t="str">
        <f>部数情報!I224</f>
        <v>佐倉市</v>
      </c>
      <c r="J605" s="189">
        <f>IFERROR(IF($I$7="併配",VLOOKUP($F605,部数情報!A:K,11,0),IF($I$7="併配&amp;選挙",VLOOKUP($F605,部数情報!A:L,12,0),IF($I$7="選挙",VLOOKUP($F605,部数情報!A:M,13,0),VLOOKUP($F605,部数情報!A:J,10,0)))),"")</f>
        <v>350</v>
      </c>
      <c r="K605" s="187"/>
      <c r="L605" s="205"/>
      <c r="M605" s="206"/>
      <c r="S605">
        <f>エリア一覧!J605-VLOOKUP(エリア一覧!F605,部数情報!A:Q,17,0)</f>
        <v>0</v>
      </c>
      <c r="V605">
        <f t="shared" si="9"/>
        <v>0</v>
      </c>
      <c r="W605">
        <f>IFERROR(VLOOKUP($F605,部数情報!A:J,10,0),0)</f>
        <v>350</v>
      </c>
    </row>
    <row r="606" spans="2:23" hidden="1">
      <c r="B606" s="15">
        <f>部数情報!C225</f>
        <v>224</v>
      </c>
      <c r="C606" s="16">
        <f>部数情報!B225</f>
        <v>1</v>
      </c>
      <c r="D606" s="16" t="str">
        <f>部数情報!E225</f>
        <v>佐倉西</v>
      </c>
      <c r="E606" s="16" t="str">
        <f>部数情報!F225</f>
        <v>井野</v>
      </c>
      <c r="F606" s="16" t="str">
        <f>部数情報!A225</f>
        <v>002083</v>
      </c>
      <c r="G606" s="16" t="str">
        <f>部数情報!G225</f>
        <v>井野（のびのび公園）</v>
      </c>
      <c r="H606" s="16" t="str">
        <f>部数情報!H225</f>
        <v>八千代</v>
      </c>
      <c r="I606" s="16" t="str">
        <f>部数情報!I225</f>
        <v>佐倉市</v>
      </c>
      <c r="J606" s="189">
        <f>IFERROR(IF($I$7="併配",VLOOKUP($F606,部数情報!A:K,11,0),IF($I$7="併配&amp;選挙",VLOOKUP($F606,部数情報!A:L,12,0),IF($I$7="選挙",VLOOKUP($F606,部数情報!A:M,13,0),VLOOKUP($F606,部数情報!A:J,10,0)))),"")</f>
        <v>530</v>
      </c>
      <c r="K606" s="187"/>
      <c r="L606" s="205"/>
      <c r="M606" s="206"/>
      <c r="S606">
        <f>エリア一覧!J606-VLOOKUP(エリア一覧!F606,部数情報!A:Q,17,0)</f>
        <v>0</v>
      </c>
      <c r="V606">
        <f t="shared" si="9"/>
        <v>0</v>
      </c>
      <c r="W606">
        <f>IFERROR(VLOOKUP($F606,部数情報!A:J,10,0),0)</f>
        <v>530</v>
      </c>
    </row>
    <row r="607" spans="2:23" hidden="1">
      <c r="B607" s="15">
        <f>部数情報!C226</f>
        <v>225</v>
      </c>
      <c r="C607" s="16">
        <f>部数情報!B226</f>
        <v>1</v>
      </c>
      <c r="D607" s="16" t="str">
        <f>部数情報!E226</f>
        <v>佐倉西</v>
      </c>
      <c r="E607" s="16" t="str">
        <f>部数情報!F226</f>
        <v>井野</v>
      </c>
      <c r="F607" s="16" t="str">
        <f>部数情報!A226</f>
        <v>002037</v>
      </c>
      <c r="G607" s="16" t="str">
        <f>部数情報!G226</f>
        <v>井野（かっぱ寿司）</v>
      </c>
      <c r="H607" s="16" t="str">
        <f>部数情報!H226</f>
        <v>八千代</v>
      </c>
      <c r="I607" s="16" t="str">
        <f>部数情報!I226</f>
        <v>佐倉市</v>
      </c>
      <c r="J607" s="189">
        <f>IFERROR(IF($I$7="併配",VLOOKUP($F607,部数情報!A:K,11,0),IF($I$7="併配&amp;選挙",VLOOKUP($F607,部数情報!A:L,12,0),IF($I$7="選挙",VLOOKUP($F607,部数情報!A:M,13,0),VLOOKUP($F607,部数情報!A:J,10,0)))),"")</f>
        <v>455</v>
      </c>
      <c r="K607" s="187"/>
      <c r="L607" s="205"/>
      <c r="M607" s="206"/>
      <c r="S607">
        <f>エリア一覧!J607-VLOOKUP(エリア一覧!F607,部数情報!A:Q,17,0)</f>
        <v>0</v>
      </c>
      <c r="V607">
        <f t="shared" si="9"/>
        <v>0</v>
      </c>
      <c r="W607">
        <f>IFERROR(VLOOKUP($F607,部数情報!A:J,10,0),0)</f>
        <v>455</v>
      </c>
    </row>
    <row r="608" spans="2:23" hidden="1">
      <c r="B608" s="15">
        <f>部数情報!C227</f>
        <v>226</v>
      </c>
      <c r="C608" s="16">
        <f>部数情報!B227</f>
        <v>1</v>
      </c>
      <c r="D608" s="16" t="str">
        <f>部数情報!E227</f>
        <v>佐倉西</v>
      </c>
      <c r="E608" s="16" t="str">
        <f>部数情報!F227</f>
        <v>井野</v>
      </c>
      <c r="F608" s="16" t="str">
        <f>部数情報!A227</f>
        <v>002038</v>
      </c>
      <c r="G608" s="16" t="str">
        <f>部数情報!G227</f>
        <v>井野（リブレ）</v>
      </c>
      <c r="H608" s="16" t="str">
        <f>部数情報!H227</f>
        <v>八千代</v>
      </c>
      <c r="I608" s="16" t="str">
        <f>部数情報!I227</f>
        <v>佐倉市</v>
      </c>
      <c r="J608" s="189">
        <f>IFERROR(IF($I$7="併配",VLOOKUP($F608,部数情報!A:K,11,0),IF($I$7="併配&amp;選挙",VLOOKUP($F608,部数情報!A:L,12,0),IF($I$7="選挙",VLOOKUP($F608,部数情報!A:M,13,0),VLOOKUP($F608,部数情報!A:J,10,0)))),"")</f>
        <v>670</v>
      </c>
      <c r="K608" s="187"/>
      <c r="L608" s="205"/>
      <c r="M608" s="206"/>
      <c r="S608">
        <f>エリア一覧!J608-VLOOKUP(エリア一覧!F608,部数情報!A:Q,17,0)</f>
        <v>0</v>
      </c>
      <c r="V608">
        <f t="shared" si="9"/>
        <v>0</v>
      </c>
      <c r="W608">
        <f>IFERROR(VLOOKUP($F608,部数情報!A:J,10,0),0)</f>
        <v>670</v>
      </c>
    </row>
    <row r="609" spans="2:23" hidden="1">
      <c r="B609" s="15">
        <f>部数情報!C228</f>
        <v>227</v>
      </c>
      <c r="C609" s="16">
        <f>部数情報!B228</f>
        <v>1</v>
      </c>
      <c r="D609" s="16" t="str">
        <f>部数情報!E228</f>
        <v>佐倉西</v>
      </c>
      <c r="E609" s="16" t="str">
        <f>部数情報!F228</f>
        <v>井野</v>
      </c>
      <c r="F609" s="16" t="str">
        <f>部数情報!A228</f>
        <v>002039</v>
      </c>
      <c r="G609" s="16" t="str">
        <f>部数情報!G228</f>
        <v>井野（上高野入り口）</v>
      </c>
      <c r="H609" s="16" t="str">
        <f>部数情報!H228</f>
        <v>八千代</v>
      </c>
      <c r="I609" s="16" t="str">
        <f>部数情報!I228</f>
        <v>佐倉市</v>
      </c>
      <c r="J609" s="189">
        <f>IFERROR(IF($I$7="併配",VLOOKUP($F609,部数情報!A:K,11,0),IF($I$7="併配&amp;選挙",VLOOKUP($F609,部数情報!A:L,12,0),IF($I$7="選挙",VLOOKUP($F609,部数情報!A:M,13,0),VLOOKUP($F609,部数情報!A:J,10,0)))),"")</f>
        <v>500</v>
      </c>
      <c r="K609" s="187"/>
      <c r="L609" s="205"/>
      <c r="M609" s="206"/>
      <c r="S609">
        <f>エリア一覧!J609-VLOOKUP(エリア一覧!F609,部数情報!A:Q,17,0)</f>
        <v>0</v>
      </c>
      <c r="V609">
        <f t="shared" si="9"/>
        <v>0</v>
      </c>
      <c r="W609">
        <f>IFERROR(VLOOKUP($F609,部数情報!A:J,10,0),0)</f>
        <v>500</v>
      </c>
    </row>
    <row r="610" spans="2:23" hidden="1">
      <c r="B610" s="15">
        <f>部数情報!C229</f>
        <v>228</v>
      </c>
      <c r="C610" s="16">
        <f>部数情報!B229</f>
        <v>1</v>
      </c>
      <c r="D610" s="16" t="str">
        <f>部数情報!E229</f>
        <v>佐倉西</v>
      </c>
      <c r="E610" s="16" t="str">
        <f>部数情報!F229</f>
        <v>中志津</v>
      </c>
      <c r="F610" s="16" t="str">
        <f>部数情報!A229</f>
        <v>002040</v>
      </c>
      <c r="G610" s="16" t="str">
        <f>部数情報!G229</f>
        <v>中志津１Ａ</v>
      </c>
      <c r="H610" s="16" t="str">
        <f>部数情報!H229</f>
        <v>八千代</v>
      </c>
      <c r="I610" s="16" t="str">
        <f>部数情報!I229</f>
        <v>佐倉市</v>
      </c>
      <c r="J610" s="189">
        <f>IFERROR(IF($I$7="併配",VLOOKUP($F610,部数情報!A:K,11,0),IF($I$7="併配&amp;選挙",VLOOKUP($F610,部数情報!A:L,12,0),IF($I$7="選挙",VLOOKUP($F610,部数情報!A:M,13,0),VLOOKUP($F610,部数情報!A:J,10,0)))),"")</f>
        <v>510</v>
      </c>
      <c r="K610" s="187"/>
      <c r="L610" s="205"/>
      <c r="M610" s="206"/>
      <c r="S610">
        <f>エリア一覧!J610-VLOOKUP(エリア一覧!F610,部数情報!A:Q,17,0)</f>
        <v>0</v>
      </c>
      <c r="V610">
        <f t="shared" si="9"/>
        <v>0</v>
      </c>
      <c r="W610">
        <f>IFERROR(VLOOKUP($F610,部数情報!A:J,10,0),0)</f>
        <v>510</v>
      </c>
    </row>
    <row r="611" spans="2:23" hidden="1">
      <c r="B611" s="15">
        <f>部数情報!C230</f>
        <v>229</v>
      </c>
      <c r="C611" s="16">
        <f>部数情報!B230</f>
        <v>1</v>
      </c>
      <c r="D611" s="16" t="str">
        <f>部数情報!E230</f>
        <v>佐倉西</v>
      </c>
      <c r="E611" s="16" t="str">
        <f>部数情報!F230</f>
        <v>中志津</v>
      </c>
      <c r="F611" s="16" t="str">
        <f>部数情報!A230</f>
        <v>002041</v>
      </c>
      <c r="G611" s="16" t="str">
        <f>部数情報!G230</f>
        <v>中志津１</v>
      </c>
      <c r="H611" s="16" t="str">
        <f>部数情報!H230</f>
        <v>八千代</v>
      </c>
      <c r="I611" s="16" t="str">
        <f>部数情報!I230</f>
        <v>佐倉市</v>
      </c>
      <c r="J611" s="189">
        <f>IFERROR(IF($I$7="併配",VLOOKUP($F611,部数情報!A:K,11,0),IF($I$7="併配&amp;選挙",VLOOKUP($F611,部数情報!A:L,12,0),IF($I$7="選挙",VLOOKUP($F611,部数情報!A:M,13,0),VLOOKUP($F611,部数情報!A:J,10,0)))),"")</f>
        <v>340</v>
      </c>
      <c r="K611" s="187"/>
      <c r="L611" s="205"/>
      <c r="M611" s="206"/>
      <c r="S611">
        <f>エリア一覧!J611-VLOOKUP(エリア一覧!F611,部数情報!A:Q,17,0)</f>
        <v>0</v>
      </c>
      <c r="V611">
        <f t="shared" si="9"/>
        <v>0</v>
      </c>
      <c r="W611">
        <f>IFERROR(VLOOKUP($F611,部数情報!A:J,10,0),0)</f>
        <v>340</v>
      </c>
    </row>
    <row r="612" spans="2:23" hidden="1">
      <c r="B612" s="15">
        <f>部数情報!C231</f>
        <v>230</v>
      </c>
      <c r="C612" s="16">
        <f>部数情報!B231</f>
        <v>1</v>
      </c>
      <c r="D612" s="16" t="str">
        <f>部数情報!E231</f>
        <v>佐倉西</v>
      </c>
      <c r="E612" s="16" t="str">
        <f>部数情報!F231</f>
        <v>中志津</v>
      </c>
      <c r="F612" s="16" t="str">
        <f>部数情報!A231</f>
        <v>002042</v>
      </c>
      <c r="G612" s="16" t="str">
        <f>部数情報!G231</f>
        <v>中志津２</v>
      </c>
      <c r="H612" s="16" t="str">
        <f>部数情報!H231</f>
        <v>八千代</v>
      </c>
      <c r="I612" s="16" t="str">
        <f>部数情報!I231</f>
        <v>佐倉市</v>
      </c>
      <c r="J612" s="189">
        <f>IFERROR(IF($I$7="併配",VLOOKUP($F612,部数情報!A:K,11,0),IF($I$7="併配&amp;選挙",VLOOKUP($F612,部数情報!A:L,12,0),IF($I$7="選挙",VLOOKUP($F612,部数情報!A:M,13,0),VLOOKUP($F612,部数情報!A:J,10,0)))),"")</f>
        <v>440</v>
      </c>
      <c r="K612" s="187"/>
      <c r="L612" s="205"/>
      <c r="M612" s="206"/>
      <c r="S612">
        <f>エリア一覧!J612-VLOOKUP(エリア一覧!F612,部数情報!A:Q,17,0)</f>
        <v>0</v>
      </c>
      <c r="V612">
        <f t="shared" si="9"/>
        <v>0</v>
      </c>
      <c r="W612">
        <f>IFERROR(VLOOKUP($F612,部数情報!A:J,10,0),0)</f>
        <v>440</v>
      </c>
    </row>
    <row r="613" spans="2:23" hidden="1">
      <c r="B613" s="15">
        <f>部数情報!C232</f>
        <v>231</v>
      </c>
      <c r="C613" s="16">
        <f>部数情報!B232</f>
        <v>1</v>
      </c>
      <c r="D613" s="16" t="str">
        <f>部数情報!E232</f>
        <v>佐倉西</v>
      </c>
      <c r="E613" s="16" t="str">
        <f>部数情報!F232</f>
        <v>中志津</v>
      </c>
      <c r="F613" s="16" t="str">
        <f>部数情報!A232</f>
        <v>002043</v>
      </c>
      <c r="G613" s="16" t="str">
        <f>部数情報!G232</f>
        <v>中志津３</v>
      </c>
      <c r="H613" s="16" t="str">
        <f>部数情報!H232</f>
        <v>八千代</v>
      </c>
      <c r="I613" s="16" t="str">
        <f>部数情報!I232</f>
        <v>佐倉市</v>
      </c>
      <c r="J613" s="189">
        <f>IFERROR(IF($I$7="併配",VLOOKUP($F613,部数情報!A:K,11,0),IF($I$7="併配&amp;選挙",VLOOKUP($F613,部数情報!A:L,12,0),IF($I$7="選挙",VLOOKUP($F613,部数情報!A:M,13,0),VLOOKUP($F613,部数情報!A:J,10,0)))),"")</f>
        <v>420</v>
      </c>
      <c r="K613" s="187"/>
      <c r="L613" s="205"/>
      <c r="M613" s="206"/>
      <c r="S613">
        <f>エリア一覧!J613-VLOOKUP(エリア一覧!F613,部数情報!A:Q,17,0)</f>
        <v>0</v>
      </c>
      <c r="V613">
        <f t="shared" si="9"/>
        <v>0</v>
      </c>
      <c r="W613">
        <f>IFERROR(VLOOKUP($F613,部数情報!A:J,10,0),0)</f>
        <v>420</v>
      </c>
    </row>
    <row r="614" spans="2:23" hidden="1">
      <c r="B614" s="15">
        <f>部数情報!C233</f>
        <v>232</v>
      </c>
      <c r="C614" s="16">
        <f>部数情報!B233</f>
        <v>1</v>
      </c>
      <c r="D614" s="16" t="str">
        <f>部数情報!E233</f>
        <v>佐倉西</v>
      </c>
      <c r="E614" s="16" t="str">
        <f>部数情報!F233</f>
        <v>中志津</v>
      </c>
      <c r="F614" s="16" t="str">
        <f>部数情報!A233</f>
        <v>002044</v>
      </c>
      <c r="G614" s="16" t="str">
        <f>部数情報!G233</f>
        <v>中志津４</v>
      </c>
      <c r="H614" s="16" t="str">
        <f>部数情報!H233</f>
        <v>八千代</v>
      </c>
      <c r="I614" s="16" t="str">
        <f>部数情報!I233</f>
        <v>佐倉市</v>
      </c>
      <c r="J614" s="189">
        <f>IFERROR(IF($I$7="併配",VLOOKUP($F614,部数情報!A:K,11,0),IF($I$7="併配&amp;選挙",VLOOKUP($F614,部数情報!A:L,12,0),IF($I$7="選挙",VLOOKUP($F614,部数情報!A:M,13,0),VLOOKUP($F614,部数情報!A:J,10,0)))),"")</f>
        <v>530</v>
      </c>
      <c r="K614" s="187"/>
      <c r="L614" s="205"/>
      <c r="M614" s="206"/>
      <c r="S614">
        <f>エリア一覧!J614-VLOOKUP(エリア一覧!F614,部数情報!A:Q,17,0)</f>
        <v>0</v>
      </c>
      <c r="V614">
        <f t="shared" si="9"/>
        <v>0</v>
      </c>
      <c r="W614">
        <f>IFERROR(VLOOKUP($F614,部数情報!A:J,10,0),0)</f>
        <v>530</v>
      </c>
    </row>
    <row r="615" spans="2:23" hidden="1">
      <c r="B615" s="15">
        <f>部数情報!C234</f>
        <v>233</v>
      </c>
      <c r="C615" s="16">
        <f>部数情報!B234</f>
        <v>1</v>
      </c>
      <c r="D615" s="16" t="str">
        <f>部数情報!E234</f>
        <v>佐倉西</v>
      </c>
      <c r="E615" s="16" t="str">
        <f>部数情報!F234</f>
        <v>中志津</v>
      </c>
      <c r="F615" s="16" t="str">
        <f>部数情報!A234</f>
        <v>002045</v>
      </c>
      <c r="G615" s="16" t="str">
        <f>部数情報!G234</f>
        <v>中志津５</v>
      </c>
      <c r="H615" s="16" t="str">
        <f>部数情報!H234</f>
        <v>八千代</v>
      </c>
      <c r="I615" s="16" t="str">
        <f>部数情報!I234</f>
        <v>佐倉市</v>
      </c>
      <c r="J615" s="189">
        <f>IFERROR(IF($I$7="併配",VLOOKUP($F615,部数情報!A:K,11,0),IF($I$7="併配&amp;選挙",VLOOKUP($F615,部数情報!A:L,12,0),IF($I$7="選挙",VLOOKUP($F615,部数情報!A:M,13,0),VLOOKUP($F615,部数情報!A:J,10,0)))),"")</f>
        <v>470</v>
      </c>
      <c r="K615" s="187"/>
      <c r="L615" s="205"/>
      <c r="M615" s="206"/>
      <c r="S615">
        <f>エリア一覧!J615-VLOOKUP(エリア一覧!F615,部数情報!A:Q,17,0)</f>
        <v>0</v>
      </c>
      <c r="V615">
        <f t="shared" si="9"/>
        <v>0</v>
      </c>
      <c r="W615">
        <f>IFERROR(VLOOKUP($F615,部数情報!A:J,10,0),0)</f>
        <v>470</v>
      </c>
    </row>
    <row r="616" spans="2:23" hidden="1">
      <c r="B616" s="15">
        <f>部数情報!C235</f>
        <v>234</v>
      </c>
      <c r="C616" s="16">
        <f>部数情報!B235</f>
        <v>1</v>
      </c>
      <c r="D616" s="16" t="str">
        <f>部数情報!E235</f>
        <v>佐倉西</v>
      </c>
      <c r="E616" s="16" t="str">
        <f>部数情報!F235</f>
        <v>中志津</v>
      </c>
      <c r="F616" s="16" t="str">
        <f>部数情報!A235</f>
        <v>002046</v>
      </c>
      <c r="G616" s="16" t="str">
        <f>部数情報!G235</f>
        <v>中志津６</v>
      </c>
      <c r="H616" s="16" t="str">
        <f>部数情報!H235</f>
        <v>八千代</v>
      </c>
      <c r="I616" s="16" t="str">
        <f>部数情報!I235</f>
        <v>佐倉市</v>
      </c>
      <c r="J616" s="189">
        <f>IFERROR(IF($I$7="併配",VLOOKUP($F616,部数情報!A:K,11,0),IF($I$7="併配&amp;選挙",VLOOKUP($F616,部数情報!A:L,12,0),IF($I$7="選挙",VLOOKUP($F616,部数情報!A:M,13,0),VLOOKUP($F616,部数情報!A:J,10,0)))),"")</f>
        <v>460</v>
      </c>
      <c r="K616" s="187"/>
      <c r="L616" s="205"/>
      <c r="M616" s="206"/>
      <c r="S616">
        <f>エリア一覧!J616-VLOOKUP(エリア一覧!F616,部数情報!A:Q,17,0)</f>
        <v>0</v>
      </c>
      <c r="V616">
        <f t="shared" si="9"/>
        <v>0</v>
      </c>
      <c r="W616">
        <f>IFERROR(VLOOKUP($F616,部数情報!A:J,10,0),0)</f>
        <v>460</v>
      </c>
    </row>
    <row r="617" spans="2:23" hidden="1">
      <c r="B617" s="15">
        <f>部数情報!C236</f>
        <v>235</v>
      </c>
      <c r="C617" s="16">
        <f>部数情報!B236</f>
        <v>1</v>
      </c>
      <c r="D617" s="16" t="str">
        <f>部数情報!E236</f>
        <v>佐倉西</v>
      </c>
      <c r="E617" s="16" t="str">
        <f>部数情報!F236</f>
        <v>中志津</v>
      </c>
      <c r="F617" s="16" t="str">
        <f>部数情報!A236</f>
        <v>002047</v>
      </c>
      <c r="G617" s="16" t="str">
        <f>部数情報!G236</f>
        <v>中志津７</v>
      </c>
      <c r="H617" s="16" t="str">
        <f>部数情報!H236</f>
        <v>八千代</v>
      </c>
      <c r="I617" s="16" t="str">
        <f>部数情報!I236</f>
        <v>佐倉市</v>
      </c>
      <c r="J617" s="189">
        <f>IFERROR(IF($I$7="併配",VLOOKUP($F617,部数情報!A:K,11,0),IF($I$7="併配&amp;選挙",VLOOKUP($F617,部数情報!A:L,12,0),IF($I$7="選挙",VLOOKUP($F617,部数情報!A:M,13,0),VLOOKUP($F617,部数情報!A:J,10,0)))),"")</f>
        <v>520</v>
      </c>
      <c r="K617" s="187"/>
      <c r="L617" s="205"/>
      <c r="M617" s="206"/>
      <c r="S617">
        <f>エリア一覧!J617-VLOOKUP(エリア一覧!F617,部数情報!A:Q,17,0)</f>
        <v>0</v>
      </c>
      <c r="V617">
        <f t="shared" si="9"/>
        <v>0</v>
      </c>
      <c r="W617">
        <f>IFERROR(VLOOKUP($F617,部数情報!A:J,10,0),0)</f>
        <v>520</v>
      </c>
    </row>
    <row r="618" spans="2:23" hidden="1">
      <c r="B618" s="15">
        <f>部数情報!C237</f>
        <v>236</v>
      </c>
      <c r="C618" s="16">
        <f>部数情報!B237</f>
        <v>1</v>
      </c>
      <c r="D618" s="16" t="str">
        <f>部数情報!E237</f>
        <v>佐倉西</v>
      </c>
      <c r="E618" s="16" t="str">
        <f>部数情報!F237</f>
        <v>稲荷台・八幡台</v>
      </c>
      <c r="F618" s="16" t="str">
        <f>部数情報!A237</f>
        <v>002048</v>
      </c>
      <c r="G618" s="16" t="str">
        <f>部数情報!G237</f>
        <v>稲荷台１・２</v>
      </c>
      <c r="H618" s="16" t="str">
        <f>部数情報!H237</f>
        <v>八千代</v>
      </c>
      <c r="I618" s="16" t="str">
        <f>部数情報!I237</f>
        <v>佐倉市</v>
      </c>
      <c r="J618" s="189">
        <f>IFERROR(IF($I$7="併配",VLOOKUP($F618,部数情報!A:K,11,0),IF($I$7="併配&amp;選挙",VLOOKUP($F618,部数情報!A:L,12,0),IF($I$7="選挙",VLOOKUP($F618,部数情報!A:M,13,0),VLOOKUP($F618,部数情報!A:J,10,0)))),"")</f>
        <v>510</v>
      </c>
      <c r="K618" s="187"/>
      <c r="L618" s="205"/>
      <c r="M618" s="206"/>
      <c r="S618">
        <f>エリア一覧!J618-VLOOKUP(エリア一覧!F618,部数情報!A:Q,17,0)</f>
        <v>0</v>
      </c>
      <c r="V618">
        <f t="shared" si="9"/>
        <v>0</v>
      </c>
      <c r="W618">
        <f>IFERROR(VLOOKUP($F618,部数情報!A:J,10,0),0)</f>
        <v>510</v>
      </c>
    </row>
    <row r="619" spans="2:23" hidden="1">
      <c r="B619" s="15">
        <f>部数情報!C238</f>
        <v>237</v>
      </c>
      <c r="C619" s="16">
        <f>部数情報!B238</f>
        <v>1</v>
      </c>
      <c r="D619" s="16" t="str">
        <f>部数情報!E238</f>
        <v>佐倉西</v>
      </c>
      <c r="E619" s="16" t="str">
        <f>部数情報!F238</f>
        <v>稲荷台・八幡台</v>
      </c>
      <c r="F619" s="16" t="str">
        <f>部数情報!A238</f>
        <v>002049</v>
      </c>
      <c r="G619" s="16" t="str">
        <f>部数情報!G238</f>
        <v>稲荷台３・４</v>
      </c>
      <c r="H619" s="16" t="str">
        <f>部数情報!H238</f>
        <v>八千代</v>
      </c>
      <c r="I619" s="16" t="str">
        <f>部数情報!I238</f>
        <v>佐倉市</v>
      </c>
      <c r="J619" s="189">
        <f>IFERROR(IF($I$7="併配",VLOOKUP($F619,部数情報!A:K,11,0),IF($I$7="併配&amp;選挙",VLOOKUP($F619,部数情報!A:L,12,0),IF($I$7="選挙",VLOOKUP($F619,部数情報!A:M,13,0),VLOOKUP($F619,部数情報!A:J,10,0)))),"")</f>
        <v>370</v>
      </c>
      <c r="K619" s="187"/>
      <c r="L619" s="205"/>
      <c r="M619" s="206"/>
      <c r="S619">
        <f>エリア一覧!J619-VLOOKUP(エリア一覧!F619,部数情報!A:Q,17,0)</f>
        <v>0</v>
      </c>
      <c r="V619">
        <f t="shared" si="9"/>
        <v>0</v>
      </c>
      <c r="W619">
        <f>IFERROR(VLOOKUP($F619,部数情報!A:J,10,0),0)</f>
        <v>370</v>
      </c>
    </row>
    <row r="620" spans="2:23" hidden="1">
      <c r="B620" s="15">
        <f>部数情報!C239</f>
        <v>238</v>
      </c>
      <c r="C620" s="16">
        <f>部数情報!B239</f>
        <v>1</v>
      </c>
      <c r="D620" s="16" t="str">
        <f>部数情報!E239</f>
        <v>佐倉西</v>
      </c>
      <c r="E620" s="16" t="str">
        <f>部数情報!F239</f>
        <v>稲荷台・八幡台</v>
      </c>
      <c r="F620" s="16" t="str">
        <f>部数情報!A239</f>
        <v>002050</v>
      </c>
      <c r="G620" s="16" t="str">
        <f>部数情報!G239</f>
        <v>臼井田1　</v>
      </c>
      <c r="H620" s="16" t="str">
        <f>部数情報!H239</f>
        <v>八千代</v>
      </c>
      <c r="I620" s="16" t="str">
        <f>部数情報!I239</f>
        <v>佐倉市</v>
      </c>
      <c r="J620" s="189">
        <f>IFERROR(IF($I$7="併配",VLOOKUP($F620,部数情報!A:K,11,0),IF($I$7="併配&amp;選挙",VLOOKUP($F620,部数情報!A:L,12,0),IF($I$7="選挙",VLOOKUP($F620,部数情報!A:M,13,0),VLOOKUP($F620,部数情報!A:J,10,0)))),"")</f>
        <v>830</v>
      </c>
      <c r="K620" s="187"/>
      <c r="L620" s="205"/>
      <c r="M620" s="206"/>
      <c r="S620">
        <f>エリア一覧!J620-VLOOKUP(エリア一覧!F620,部数情報!A:Q,17,0)</f>
        <v>0</v>
      </c>
      <c r="V620">
        <f t="shared" si="9"/>
        <v>0</v>
      </c>
      <c r="W620">
        <f>IFERROR(VLOOKUP($F620,部数情報!A:J,10,0),0)</f>
        <v>830</v>
      </c>
    </row>
    <row r="621" spans="2:23" hidden="1">
      <c r="B621" s="15">
        <f>部数情報!C240</f>
        <v>239</v>
      </c>
      <c r="C621" s="16">
        <f>部数情報!B240</f>
        <v>1</v>
      </c>
      <c r="D621" s="16" t="str">
        <f>部数情報!E240</f>
        <v>佐倉西</v>
      </c>
      <c r="E621" s="16" t="str">
        <f>部数情報!F240</f>
        <v>稲荷台・八幡台</v>
      </c>
      <c r="F621" s="16" t="str">
        <f>部数情報!A240</f>
        <v>002051</v>
      </c>
      <c r="G621" s="16" t="str">
        <f>部数情報!G240</f>
        <v>臼井小学校</v>
      </c>
      <c r="H621" s="16" t="str">
        <f>部数情報!H240</f>
        <v>八千代</v>
      </c>
      <c r="I621" s="16" t="str">
        <f>部数情報!I240</f>
        <v>佐倉市</v>
      </c>
      <c r="J621" s="189">
        <f>IFERROR(IF($I$7="併配",VLOOKUP($F621,部数情報!A:K,11,0),IF($I$7="併配&amp;選挙",VLOOKUP($F621,部数情報!A:L,12,0),IF($I$7="選挙",VLOOKUP($F621,部数情報!A:M,13,0),VLOOKUP($F621,部数情報!A:J,10,0)))),"")</f>
        <v>470</v>
      </c>
      <c r="K621" s="187"/>
      <c r="L621" s="205"/>
      <c r="M621" s="206"/>
      <c r="S621">
        <f>エリア一覧!J621-VLOOKUP(エリア一覧!F621,部数情報!A:Q,17,0)</f>
        <v>0</v>
      </c>
      <c r="V621">
        <f t="shared" si="9"/>
        <v>0</v>
      </c>
      <c r="W621">
        <f>IFERROR(VLOOKUP($F621,部数情報!A:J,10,0),0)</f>
        <v>470</v>
      </c>
    </row>
    <row r="622" spans="2:23" hidden="1">
      <c r="B622" s="15">
        <f>部数情報!C241</f>
        <v>240</v>
      </c>
      <c r="C622" s="16">
        <f>部数情報!B241</f>
        <v>1</v>
      </c>
      <c r="D622" s="16" t="str">
        <f>部数情報!E241</f>
        <v>佐倉西</v>
      </c>
      <c r="E622" s="16" t="str">
        <f>部数情報!F241</f>
        <v>稲荷台・八幡台</v>
      </c>
      <c r="F622" s="16" t="str">
        <f>部数情報!A241</f>
        <v>002052</v>
      </c>
      <c r="G622" s="16" t="str">
        <f>部数情報!G241</f>
        <v>南臼井台</v>
      </c>
      <c r="H622" s="16" t="str">
        <f>部数情報!H241</f>
        <v>八千代</v>
      </c>
      <c r="I622" s="16" t="str">
        <f>部数情報!I241</f>
        <v>佐倉市</v>
      </c>
      <c r="J622" s="189">
        <f>IFERROR(IF($I$7="併配",VLOOKUP($F622,部数情報!A:K,11,0),IF($I$7="併配&amp;選挙",VLOOKUP($F622,部数情報!A:L,12,0),IF($I$7="選挙",VLOOKUP($F622,部数情報!A:M,13,0),VLOOKUP($F622,部数情報!A:J,10,0)))),"")</f>
        <v>430</v>
      </c>
      <c r="K622" s="187"/>
      <c r="L622" s="205"/>
      <c r="M622" s="206"/>
      <c r="S622">
        <f>エリア一覧!J622-VLOOKUP(エリア一覧!F622,部数情報!A:Q,17,0)</f>
        <v>0</v>
      </c>
      <c r="V622">
        <f t="shared" si="9"/>
        <v>0</v>
      </c>
      <c r="W622">
        <f>IFERROR(VLOOKUP($F622,部数情報!A:J,10,0),0)</f>
        <v>430</v>
      </c>
    </row>
    <row r="623" spans="2:23" hidden="1">
      <c r="B623" s="15">
        <f>部数情報!C242</f>
        <v>241</v>
      </c>
      <c r="C623" s="16">
        <f>部数情報!B242</f>
        <v>1</v>
      </c>
      <c r="D623" s="16" t="str">
        <f>部数情報!E242</f>
        <v>佐倉西</v>
      </c>
      <c r="E623" s="16" t="str">
        <f>部数情報!F242</f>
        <v>稲荷台・八幡台</v>
      </c>
      <c r="F623" s="16" t="str">
        <f>部数情報!A242</f>
        <v>002053</v>
      </c>
      <c r="G623" s="16" t="str">
        <f>部数情報!G242</f>
        <v>臼井台Ａ</v>
      </c>
      <c r="H623" s="16" t="str">
        <f>部数情報!H242</f>
        <v>八千代</v>
      </c>
      <c r="I623" s="16" t="str">
        <f>部数情報!I242</f>
        <v>佐倉市</v>
      </c>
      <c r="J623" s="189">
        <f>IFERROR(IF($I$7="併配",VLOOKUP($F623,部数情報!A:K,11,0),IF($I$7="併配&amp;選挙",VLOOKUP($F623,部数情報!A:L,12,0),IF($I$7="選挙",VLOOKUP($F623,部数情報!A:M,13,0),VLOOKUP($F623,部数情報!A:J,10,0)))),"")</f>
        <v>530</v>
      </c>
      <c r="K623" s="187"/>
      <c r="L623" s="205"/>
      <c r="M623" s="206"/>
      <c r="S623">
        <f>エリア一覧!J623-VLOOKUP(エリア一覧!F623,部数情報!A:Q,17,0)</f>
        <v>0</v>
      </c>
      <c r="V623">
        <f t="shared" si="9"/>
        <v>0</v>
      </c>
      <c r="W623">
        <f>IFERROR(VLOOKUP($F623,部数情報!A:J,10,0),0)</f>
        <v>530</v>
      </c>
    </row>
    <row r="624" spans="2:23" hidden="1">
      <c r="B624" s="15">
        <f>部数情報!C243</f>
        <v>242</v>
      </c>
      <c r="C624" s="16">
        <f>部数情報!B243</f>
        <v>1</v>
      </c>
      <c r="D624" s="16" t="str">
        <f>部数情報!E243</f>
        <v>佐倉西</v>
      </c>
      <c r="E624" s="16" t="str">
        <f>部数情報!F243</f>
        <v>稲荷台・八幡台</v>
      </c>
      <c r="F624" s="16" t="str">
        <f>部数情報!A243</f>
        <v>002054</v>
      </c>
      <c r="G624" s="16" t="str">
        <f>部数情報!G243</f>
        <v>臼井台Ｂ</v>
      </c>
      <c r="H624" s="16" t="str">
        <f>部数情報!H243</f>
        <v>八千代</v>
      </c>
      <c r="I624" s="16" t="str">
        <f>部数情報!I243</f>
        <v>佐倉市</v>
      </c>
      <c r="J624" s="189">
        <f>IFERROR(IF($I$7="併配",VLOOKUP($F624,部数情報!A:K,11,0),IF($I$7="併配&amp;選挙",VLOOKUP($F624,部数情報!A:L,12,0),IF($I$7="選挙",VLOOKUP($F624,部数情報!A:M,13,0),VLOOKUP($F624,部数情報!A:J,10,0)))),"")</f>
        <v>410</v>
      </c>
      <c r="K624" s="187"/>
      <c r="L624" s="205"/>
      <c r="M624" s="206"/>
      <c r="S624">
        <f>エリア一覧!J624-VLOOKUP(エリア一覧!F624,部数情報!A:Q,17,0)</f>
        <v>0</v>
      </c>
      <c r="V624">
        <f t="shared" si="9"/>
        <v>0</v>
      </c>
      <c r="W624">
        <f>IFERROR(VLOOKUP($F624,部数情報!A:J,10,0),0)</f>
        <v>410</v>
      </c>
    </row>
    <row r="625" spans="2:23" hidden="1">
      <c r="B625" s="15">
        <f>部数情報!C244</f>
        <v>243</v>
      </c>
      <c r="C625" s="16">
        <f>部数情報!B244</f>
        <v>1</v>
      </c>
      <c r="D625" s="16" t="str">
        <f>部数情報!E244</f>
        <v>佐倉西</v>
      </c>
      <c r="E625" s="16" t="str">
        <f>部数情報!F244</f>
        <v>稲荷台・八幡台</v>
      </c>
      <c r="F625" s="16" t="str">
        <f>部数情報!A244</f>
        <v>002055</v>
      </c>
      <c r="G625" s="16" t="str">
        <f>部数情報!G244</f>
        <v>八幡台１</v>
      </c>
      <c r="H625" s="16" t="str">
        <f>部数情報!H244</f>
        <v>八千代</v>
      </c>
      <c r="I625" s="16" t="str">
        <f>部数情報!I244</f>
        <v>佐倉市</v>
      </c>
      <c r="J625" s="189">
        <f>IFERROR(IF($I$7="併配",VLOOKUP($F625,部数情報!A:K,11,0),IF($I$7="併配&amp;選挙",VLOOKUP($F625,部数情報!A:L,12,0),IF($I$7="選挙",VLOOKUP($F625,部数情報!A:M,13,0),VLOOKUP($F625,部数情報!A:J,10,0)))),"")</f>
        <v>330</v>
      </c>
      <c r="K625" s="187"/>
      <c r="L625" s="205"/>
      <c r="M625" s="206"/>
      <c r="S625">
        <f>エリア一覧!J625-VLOOKUP(エリア一覧!F625,部数情報!A:Q,17,0)</f>
        <v>0</v>
      </c>
      <c r="V625">
        <f t="shared" si="9"/>
        <v>0</v>
      </c>
      <c r="W625">
        <f>IFERROR(VLOOKUP($F625,部数情報!A:J,10,0),0)</f>
        <v>330</v>
      </c>
    </row>
    <row r="626" spans="2:23" hidden="1">
      <c r="B626" s="15">
        <f>部数情報!C245</f>
        <v>244</v>
      </c>
      <c r="C626" s="16">
        <f>部数情報!B245</f>
        <v>1</v>
      </c>
      <c r="D626" s="16" t="str">
        <f>部数情報!E245</f>
        <v>佐倉西</v>
      </c>
      <c r="E626" s="16" t="str">
        <f>部数情報!F245</f>
        <v>稲荷台・八幡台</v>
      </c>
      <c r="F626" s="16" t="str">
        <f>部数情報!A245</f>
        <v>002056</v>
      </c>
      <c r="G626" s="16" t="str">
        <f>部数情報!G245</f>
        <v>八幡台２・３</v>
      </c>
      <c r="H626" s="16" t="str">
        <f>部数情報!H245</f>
        <v>八千代</v>
      </c>
      <c r="I626" s="16" t="str">
        <f>部数情報!I245</f>
        <v>佐倉市</v>
      </c>
      <c r="J626" s="189">
        <f>IFERROR(IF($I$7="併配",VLOOKUP($F626,部数情報!A:K,11,0),IF($I$7="併配&amp;選挙",VLOOKUP($F626,部数情報!A:L,12,0),IF($I$7="選挙",VLOOKUP($F626,部数情報!A:M,13,0),VLOOKUP($F626,部数情報!A:J,10,0)))),"")</f>
        <v>490</v>
      </c>
      <c r="K626" s="187"/>
      <c r="L626" s="205"/>
      <c r="M626" s="206"/>
      <c r="S626">
        <f>エリア一覧!J626-VLOOKUP(エリア一覧!F626,部数情報!A:Q,17,0)</f>
        <v>0</v>
      </c>
      <c r="V626">
        <f t="shared" si="9"/>
        <v>0</v>
      </c>
      <c r="W626">
        <f>IFERROR(VLOOKUP($F626,部数情報!A:J,10,0),0)</f>
        <v>490</v>
      </c>
    </row>
    <row r="627" spans="2:23" hidden="1">
      <c r="B627" s="15">
        <f>部数情報!C246</f>
        <v>245</v>
      </c>
      <c r="C627" s="16">
        <f>部数情報!B246</f>
        <v>1</v>
      </c>
      <c r="D627" s="16" t="str">
        <f>部数情報!E246</f>
        <v>佐倉西</v>
      </c>
      <c r="E627" s="16" t="str">
        <f>部数情報!F246</f>
        <v>王子台</v>
      </c>
      <c r="F627" s="16" t="str">
        <f>部数情報!A246</f>
        <v>002057</v>
      </c>
      <c r="G627" s="16" t="str">
        <f>部数情報!G246</f>
        <v>王子台１　ジャスコ</v>
      </c>
      <c r="H627" s="16" t="str">
        <f>部数情報!H246</f>
        <v>八千代</v>
      </c>
      <c r="I627" s="16" t="str">
        <f>部数情報!I246</f>
        <v>佐倉市</v>
      </c>
      <c r="J627" s="189">
        <f>IFERROR(IF($I$7="併配",VLOOKUP($F627,部数情報!A:K,11,0),IF($I$7="併配&amp;選挙",VLOOKUP($F627,部数情報!A:L,12,0),IF($I$7="選挙",VLOOKUP($F627,部数情報!A:M,13,0),VLOOKUP($F627,部数情報!A:J,10,0)))),"")</f>
        <v>335</v>
      </c>
      <c r="K627" s="187"/>
      <c r="L627" s="205"/>
      <c r="M627" s="206"/>
      <c r="S627">
        <f>エリア一覧!J627-VLOOKUP(エリア一覧!F627,部数情報!A:Q,17,0)</f>
        <v>0</v>
      </c>
      <c r="V627">
        <f t="shared" si="9"/>
        <v>0</v>
      </c>
      <c r="W627">
        <f>IFERROR(VLOOKUP($F627,部数情報!A:J,10,0),0)</f>
        <v>335</v>
      </c>
    </row>
    <row r="628" spans="2:23" hidden="1">
      <c r="B628" s="15">
        <f>部数情報!C247</f>
        <v>246</v>
      </c>
      <c r="C628" s="16">
        <f>部数情報!B247</f>
        <v>1</v>
      </c>
      <c r="D628" s="16" t="str">
        <f>部数情報!E247</f>
        <v>佐倉西</v>
      </c>
      <c r="E628" s="16" t="str">
        <f>部数情報!F247</f>
        <v>王子台</v>
      </c>
      <c r="F628" s="16" t="str">
        <f>部数情報!A247</f>
        <v>002058</v>
      </c>
      <c r="G628" s="16" t="str">
        <f>部数情報!G247</f>
        <v>王子台１　臼井</v>
      </c>
      <c r="H628" s="16" t="str">
        <f>部数情報!H247</f>
        <v>八千代</v>
      </c>
      <c r="I628" s="16" t="str">
        <f>部数情報!I247</f>
        <v>佐倉市</v>
      </c>
      <c r="J628" s="189">
        <f>IFERROR(IF($I$7="併配",VLOOKUP($F628,部数情報!A:K,11,0),IF($I$7="併配&amp;選挙",VLOOKUP($F628,部数情報!A:L,12,0),IF($I$7="選挙",VLOOKUP($F628,部数情報!A:M,13,0),VLOOKUP($F628,部数情報!A:J,10,0)))),"")</f>
        <v>360</v>
      </c>
      <c r="K628" s="187"/>
      <c r="L628" s="205"/>
      <c r="M628" s="206"/>
      <c r="S628">
        <f>エリア一覧!J628-VLOOKUP(エリア一覧!F628,部数情報!A:Q,17,0)</f>
        <v>0</v>
      </c>
      <c r="V628">
        <f t="shared" si="9"/>
        <v>0</v>
      </c>
      <c r="W628">
        <f>IFERROR(VLOOKUP($F628,部数情報!A:J,10,0),0)</f>
        <v>360</v>
      </c>
    </row>
    <row r="629" spans="2:23" hidden="1">
      <c r="B629" s="15">
        <f>部数情報!C248</f>
        <v>247</v>
      </c>
      <c r="C629" s="16">
        <f>部数情報!B248</f>
        <v>1</v>
      </c>
      <c r="D629" s="16" t="str">
        <f>部数情報!E248</f>
        <v>佐倉西</v>
      </c>
      <c r="E629" s="16" t="str">
        <f>部数情報!F248</f>
        <v>王子台</v>
      </c>
      <c r="F629" s="16" t="str">
        <f>部数情報!A248</f>
        <v>002059</v>
      </c>
      <c r="G629" s="16" t="str">
        <f>部数情報!G248</f>
        <v>王子台２</v>
      </c>
      <c r="H629" s="16" t="str">
        <f>部数情報!H248</f>
        <v>八千代</v>
      </c>
      <c r="I629" s="16" t="str">
        <f>部数情報!I248</f>
        <v>佐倉市</v>
      </c>
      <c r="J629" s="189">
        <f>IFERROR(IF($I$7="併配",VLOOKUP($F629,部数情報!A:K,11,0),IF($I$7="併配&amp;選挙",VLOOKUP($F629,部数情報!A:L,12,0),IF($I$7="選挙",VLOOKUP($F629,部数情報!A:M,13,0),VLOOKUP($F629,部数情報!A:J,10,0)))),"")</f>
        <v>640</v>
      </c>
      <c r="K629" s="187"/>
      <c r="L629" s="205"/>
      <c r="M629" s="206"/>
      <c r="S629">
        <f>エリア一覧!J629-VLOOKUP(エリア一覧!F629,部数情報!A:Q,17,0)</f>
        <v>0</v>
      </c>
      <c r="V629">
        <f t="shared" si="9"/>
        <v>0</v>
      </c>
      <c r="W629">
        <f>IFERROR(VLOOKUP($F629,部数情報!A:J,10,0),0)</f>
        <v>640</v>
      </c>
    </row>
    <row r="630" spans="2:23" hidden="1">
      <c r="B630" s="15">
        <f>部数情報!C249</f>
        <v>248</v>
      </c>
      <c r="C630" s="16">
        <f>部数情報!B249</f>
        <v>1</v>
      </c>
      <c r="D630" s="16" t="str">
        <f>部数情報!E249</f>
        <v>佐倉西</v>
      </c>
      <c r="E630" s="16" t="str">
        <f>部数情報!F249</f>
        <v>王子台</v>
      </c>
      <c r="F630" s="16" t="str">
        <f>部数情報!A249</f>
        <v>002060</v>
      </c>
      <c r="G630" s="16" t="str">
        <f>部数情報!G249</f>
        <v>王子台3</v>
      </c>
      <c r="H630" s="16" t="str">
        <f>部数情報!H249</f>
        <v>八千代</v>
      </c>
      <c r="I630" s="16" t="str">
        <f>部数情報!I249</f>
        <v>佐倉市</v>
      </c>
      <c r="J630" s="189">
        <f>IFERROR(IF($I$7="併配",VLOOKUP($F630,部数情報!A:K,11,0),IF($I$7="併配&amp;選挙",VLOOKUP($F630,部数情報!A:L,12,0),IF($I$7="選挙",VLOOKUP($F630,部数情報!A:M,13,0),VLOOKUP($F630,部数情報!A:J,10,0)))),"")</f>
        <v>620</v>
      </c>
      <c r="K630" s="187"/>
      <c r="L630" s="205"/>
      <c r="M630" s="206"/>
      <c r="S630">
        <f>エリア一覧!J630-VLOOKUP(エリア一覧!F630,部数情報!A:Q,17,0)</f>
        <v>0</v>
      </c>
      <c r="V630">
        <f t="shared" si="9"/>
        <v>0</v>
      </c>
      <c r="W630">
        <f>IFERROR(VLOOKUP($F630,部数情報!A:J,10,0),0)</f>
        <v>620</v>
      </c>
    </row>
    <row r="631" spans="2:23" hidden="1">
      <c r="B631" s="15">
        <f>部数情報!C250</f>
        <v>249</v>
      </c>
      <c r="C631" s="16">
        <f>部数情報!B250</f>
        <v>1</v>
      </c>
      <c r="D631" s="16" t="str">
        <f>部数情報!E250</f>
        <v>佐倉西</v>
      </c>
      <c r="E631" s="16" t="str">
        <f>部数情報!F250</f>
        <v>王子台</v>
      </c>
      <c r="F631" s="16" t="str">
        <f>部数情報!A250</f>
        <v>002061</v>
      </c>
      <c r="G631" s="16" t="str">
        <f>部数情報!G250</f>
        <v>王子台４</v>
      </c>
      <c r="H631" s="16" t="str">
        <f>部数情報!H250</f>
        <v>八千代</v>
      </c>
      <c r="I631" s="16" t="str">
        <f>部数情報!I250</f>
        <v>佐倉市</v>
      </c>
      <c r="J631" s="189">
        <f>IFERROR(IF($I$7="併配",VLOOKUP($F631,部数情報!A:K,11,0),IF($I$7="併配&amp;選挙",VLOOKUP($F631,部数情報!A:L,12,0),IF($I$7="選挙",VLOOKUP($F631,部数情報!A:M,13,0),VLOOKUP($F631,部数情報!A:J,10,0)))),"")</f>
        <v>675</v>
      </c>
      <c r="K631" s="187"/>
      <c r="L631" s="205"/>
      <c r="M631" s="206"/>
      <c r="S631">
        <f>エリア一覧!J631-VLOOKUP(エリア一覧!F631,部数情報!A:Q,17,0)</f>
        <v>0</v>
      </c>
      <c r="V631">
        <f t="shared" si="9"/>
        <v>0</v>
      </c>
      <c r="W631">
        <f>IFERROR(VLOOKUP($F631,部数情報!A:J,10,0),0)</f>
        <v>675</v>
      </c>
    </row>
    <row r="632" spans="2:23" hidden="1">
      <c r="B632" s="15">
        <f>部数情報!C251</f>
        <v>250</v>
      </c>
      <c r="C632" s="16">
        <f>部数情報!B251</f>
        <v>1</v>
      </c>
      <c r="D632" s="16" t="str">
        <f>部数情報!E251</f>
        <v>佐倉西</v>
      </c>
      <c r="E632" s="16" t="str">
        <f>部数情報!F251</f>
        <v>王子台</v>
      </c>
      <c r="F632" s="16" t="str">
        <f>部数情報!A251</f>
        <v>002062</v>
      </c>
      <c r="G632" s="16" t="str">
        <f>部数情報!G251</f>
        <v>王子台５Ａ</v>
      </c>
      <c r="H632" s="16" t="str">
        <f>部数情報!H251</f>
        <v>八千代</v>
      </c>
      <c r="I632" s="16" t="str">
        <f>部数情報!I251</f>
        <v>佐倉市</v>
      </c>
      <c r="J632" s="189">
        <f>IFERROR(IF($I$7="併配",VLOOKUP($F632,部数情報!A:K,11,0),IF($I$7="併配&amp;選挙",VLOOKUP($F632,部数情報!A:L,12,0),IF($I$7="選挙",VLOOKUP($F632,部数情報!A:M,13,0),VLOOKUP($F632,部数情報!A:J,10,0)))),"")</f>
        <v>360</v>
      </c>
      <c r="K632" s="187"/>
      <c r="L632" s="205"/>
      <c r="M632" s="206"/>
      <c r="S632">
        <f>エリア一覧!J632-VLOOKUP(エリア一覧!F632,部数情報!A:Q,17,0)</f>
        <v>0</v>
      </c>
      <c r="V632">
        <f t="shared" si="9"/>
        <v>0</v>
      </c>
      <c r="W632">
        <f>IFERROR(VLOOKUP($F632,部数情報!A:J,10,0),0)</f>
        <v>360</v>
      </c>
    </row>
    <row r="633" spans="2:23" hidden="1">
      <c r="B633" s="15">
        <f>部数情報!C252</f>
        <v>251</v>
      </c>
      <c r="C633" s="16">
        <f>部数情報!B252</f>
        <v>1</v>
      </c>
      <c r="D633" s="16" t="str">
        <f>部数情報!E252</f>
        <v>佐倉西</v>
      </c>
      <c r="E633" s="16" t="str">
        <f>部数情報!F252</f>
        <v>王子台</v>
      </c>
      <c r="F633" s="16" t="str">
        <f>部数情報!A252</f>
        <v>002063</v>
      </c>
      <c r="G633" s="16" t="str">
        <f>部数情報!G252</f>
        <v>王子台５Ｂ</v>
      </c>
      <c r="H633" s="16" t="str">
        <f>部数情報!H252</f>
        <v>八千代</v>
      </c>
      <c r="I633" s="16" t="str">
        <f>部数情報!I252</f>
        <v>佐倉市</v>
      </c>
      <c r="J633" s="189">
        <f>IFERROR(IF($I$7="併配",VLOOKUP($F633,部数情報!A:K,11,0),IF($I$7="併配&amp;選挙",VLOOKUP($F633,部数情報!A:L,12,0),IF($I$7="選挙",VLOOKUP($F633,部数情報!A:M,13,0),VLOOKUP($F633,部数情報!A:J,10,0)))),"")</f>
        <v>415</v>
      </c>
      <c r="K633" s="187"/>
      <c r="L633" s="205"/>
      <c r="M633" s="206"/>
      <c r="S633">
        <f>エリア一覧!J633-VLOOKUP(エリア一覧!F633,部数情報!A:Q,17,0)</f>
        <v>0</v>
      </c>
      <c r="V633">
        <f t="shared" si="9"/>
        <v>0</v>
      </c>
      <c r="W633">
        <f>IFERROR(VLOOKUP($F633,部数情報!A:J,10,0),0)</f>
        <v>415</v>
      </c>
    </row>
    <row r="634" spans="2:23" hidden="1">
      <c r="B634" s="15">
        <f>部数情報!C253</f>
        <v>252</v>
      </c>
      <c r="C634" s="16">
        <f>部数情報!B253</f>
        <v>1</v>
      </c>
      <c r="D634" s="16" t="str">
        <f>部数情報!E253</f>
        <v>佐倉西</v>
      </c>
      <c r="E634" s="16" t="str">
        <f>部数情報!F253</f>
        <v>王子台</v>
      </c>
      <c r="F634" s="16" t="str">
        <f>部数情報!A253</f>
        <v>002064</v>
      </c>
      <c r="G634" s="16" t="str">
        <f>部数情報!G253</f>
        <v>王子台６Ａ</v>
      </c>
      <c r="H634" s="16" t="str">
        <f>部数情報!H253</f>
        <v>八千代</v>
      </c>
      <c r="I634" s="16" t="str">
        <f>部数情報!I253</f>
        <v>佐倉市</v>
      </c>
      <c r="J634" s="189">
        <f>IFERROR(IF($I$7="併配",VLOOKUP($F634,部数情報!A:K,11,0),IF($I$7="併配&amp;選挙",VLOOKUP($F634,部数情報!A:L,12,0),IF($I$7="選挙",VLOOKUP($F634,部数情報!A:M,13,0),VLOOKUP($F634,部数情報!A:J,10,0)))),"")</f>
        <v>395</v>
      </c>
      <c r="K634" s="187"/>
      <c r="L634" s="205"/>
      <c r="M634" s="206"/>
      <c r="S634">
        <f>エリア一覧!J634-VLOOKUP(エリア一覧!F634,部数情報!A:Q,17,0)</f>
        <v>0</v>
      </c>
      <c r="V634">
        <f t="shared" si="9"/>
        <v>0</v>
      </c>
      <c r="W634">
        <f>IFERROR(VLOOKUP($F634,部数情報!A:J,10,0),0)</f>
        <v>395</v>
      </c>
    </row>
    <row r="635" spans="2:23" hidden="1">
      <c r="B635" s="15">
        <f>部数情報!C254</f>
        <v>253</v>
      </c>
      <c r="C635" s="16">
        <f>部数情報!B254</f>
        <v>1</v>
      </c>
      <c r="D635" s="16" t="str">
        <f>部数情報!E254</f>
        <v>佐倉西</v>
      </c>
      <c r="E635" s="16" t="str">
        <f>部数情報!F254</f>
        <v>王子台</v>
      </c>
      <c r="F635" s="16" t="str">
        <f>部数情報!A254</f>
        <v>002065</v>
      </c>
      <c r="G635" s="16" t="str">
        <f>部数情報!G254</f>
        <v>王子台６Ｂ</v>
      </c>
      <c r="H635" s="16" t="str">
        <f>部数情報!H254</f>
        <v>八千代</v>
      </c>
      <c r="I635" s="16" t="str">
        <f>部数情報!I254</f>
        <v>佐倉市</v>
      </c>
      <c r="J635" s="189">
        <f>IFERROR(IF($I$7="併配",VLOOKUP($F635,部数情報!A:K,11,0),IF($I$7="併配&amp;選挙",VLOOKUP($F635,部数情報!A:L,12,0),IF($I$7="選挙",VLOOKUP($F635,部数情報!A:M,13,0),VLOOKUP($F635,部数情報!A:J,10,0)))),"")</f>
        <v>465</v>
      </c>
      <c r="K635" s="187"/>
      <c r="L635" s="205"/>
      <c r="M635" s="206"/>
      <c r="S635">
        <f>エリア一覧!J635-VLOOKUP(エリア一覧!F635,部数情報!A:Q,17,0)</f>
        <v>0</v>
      </c>
      <c r="V635">
        <f t="shared" si="9"/>
        <v>0</v>
      </c>
      <c r="W635">
        <f>IFERROR(VLOOKUP($F635,部数情報!A:J,10,0),0)</f>
        <v>465</v>
      </c>
    </row>
    <row r="636" spans="2:23" hidden="1">
      <c r="B636" s="15">
        <f>部数情報!C255</f>
        <v>254</v>
      </c>
      <c r="C636" s="16">
        <f>部数情報!B255</f>
        <v>1</v>
      </c>
      <c r="D636" s="16" t="str">
        <f>部数情報!E255</f>
        <v>佐倉西</v>
      </c>
      <c r="E636" s="16" t="str">
        <f>部数情報!F255</f>
        <v>生谷・染井野</v>
      </c>
      <c r="F636" s="16" t="str">
        <f>部数情報!A255</f>
        <v>002066</v>
      </c>
      <c r="G636" s="16" t="str">
        <f>部数情報!G255</f>
        <v>生谷</v>
      </c>
      <c r="H636" s="16" t="str">
        <f>部数情報!H255</f>
        <v>八千代</v>
      </c>
      <c r="I636" s="16" t="str">
        <f>部数情報!I255</f>
        <v>佐倉市</v>
      </c>
      <c r="J636" s="189">
        <f>IFERROR(IF($I$7="併配",VLOOKUP($F636,部数情報!A:K,11,0),IF($I$7="併配&amp;選挙",VLOOKUP($F636,部数情報!A:L,12,0),IF($I$7="選挙",VLOOKUP($F636,部数情報!A:M,13,0),VLOOKUP($F636,部数情報!A:J,10,0)))),"")</f>
        <v>690</v>
      </c>
      <c r="K636" s="187"/>
      <c r="L636" s="205"/>
      <c r="M636" s="206"/>
      <c r="S636">
        <f>エリア一覧!J636-VLOOKUP(エリア一覧!F636,部数情報!A:Q,17,0)</f>
        <v>0</v>
      </c>
      <c r="V636">
        <f t="shared" si="9"/>
        <v>0</v>
      </c>
      <c r="W636">
        <f>IFERROR(VLOOKUP($F636,部数情報!A:J,10,0),0)</f>
        <v>690</v>
      </c>
    </row>
    <row r="637" spans="2:23" hidden="1">
      <c r="B637" s="15">
        <f>部数情報!C256</f>
        <v>255</v>
      </c>
      <c r="C637" s="16">
        <f>部数情報!B256</f>
        <v>1</v>
      </c>
      <c r="D637" s="16" t="str">
        <f>部数情報!E256</f>
        <v>佐倉西</v>
      </c>
      <c r="E637" s="16" t="str">
        <f>部数情報!F256</f>
        <v>生谷・染井野</v>
      </c>
      <c r="F637" s="16" t="str">
        <f>部数情報!A256</f>
        <v>002067</v>
      </c>
      <c r="G637" s="16" t="str">
        <f>部数情報!G256</f>
        <v>染井野2・3</v>
      </c>
      <c r="H637" s="16" t="str">
        <f>部数情報!H256</f>
        <v>八千代</v>
      </c>
      <c r="I637" s="16" t="str">
        <f>部数情報!I256</f>
        <v>佐倉市</v>
      </c>
      <c r="J637" s="189">
        <f>IFERROR(IF($I$7="併配",VLOOKUP($F637,部数情報!A:K,11,0),IF($I$7="併配&amp;選挙",VLOOKUP($F637,部数情報!A:L,12,0),IF($I$7="選挙",VLOOKUP($F637,部数情報!A:M,13,0),VLOOKUP($F637,部数情報!A:J,10,0)))),"")</f>
        <v>490</v>
      </c>
      <c r="K637" s="187"/>
      <c r="L637" s="205"/>
      <c r="M637" s="206"/>
      <c r="S637">
        <f>エリア一覧!J637-VLOOKUP(エリア一覧!F637,部数情報!A:Q,17,0)</f>
        <v>0</v>
      </c>
      <c r="V637">
        <f t="shared" si="9"/>
        <v>0</v>
      </c>
      <c r="W637">
        <f>IFERROR(VLOOKUP($F637,部数情報!A:J,10,0),0)</f>
        <v>490</v>
      </c>
    </row>
    <row r="638" spans="2:23" hidden="1">
      <c r="B638" s="15">
        <f>部数情報!C257</f>
        <v>256</v>
      </c>
      <c r="C638" s="16">
        <f>部数情報!B257</f>
        <v>1</v>
      </c>
      <c r="D638" s="16" t="str">
        <f>部数情報!E257</f>
        <v>佐倉西</v>
      </c>
      <c r="E638" s="16" t="str">
        <f>部数情報!F257</f>
        <v>生谷・染井野</v>
      </c>
      <c r="F638" s="16" t="str">
        <f>部数情報!A257</f>
        <v>002082</v>
      </c>
      <c r="G638" s="16" t="str">
        <f>部数情報!G257</f>
        <v>染井野1・2</v>
      </c>
      <c r="H638" s="16" t="str">
        <f>部数情報!H257</f>
        <v>八千代</v>
      </c>
      <c r="I638" s="16" t="str">
        <f>部数情報!I257</f>
        <v>佐倉市</v>
      </c>
      <c r="J638" s="189">
        <f>IFERROR(IF($I$7="併配",VLOOKUP($F638,部数情報!A:K,11,0),IF($I$7="併配&amp;選挙",VLOOKUP($F638,部数情報!A:L,12,0),IF($I$7="選挙",VLOOKUP($F638,部数情報!A:M,13,0),VLOOKUP($F638,部数情報!A:J,10,0)))),"")</f>
        <v>470</v>
      </c>
      <c r="K638" s="187"/>
      <c r="L638" s="205"/>
      <c r="M638" s="206"/>
      <c r="S638">
        <f>エリア一覧!J638-VLOOKUP(エリア一覧!F638,部数情報!A:Q,17,0)</f>
        <v>0</v>
      </c>
      <c r="V638">
        <f t="shared" si="9"/>
        <v>0</v>
      </c>
      <c r="W638">
        <f>IFERROR(VLOOKUP($F638,部数情報!A:J,10,0),0)</f>
        <v>470</v>
      </c>
    </row>
    <row r="639" spans="2:23" hidden="1">
      <c r="B639" s="15">
        <f>部数情報!C258</f>
        <v>257</v>
      </c>
      <c r="C639" s="16">
        <f>部数情報!B258</f>
        <v>1</v>
      </c>
      <c r="D639" s="16" t="str">
        <f>部数情報!E258</f>
        <v>佐倉西</v>
      </c>
      <c r="E639" s="16" t="str">
        <f>部数情報!F258</f>
        <v>生谷・染井野</v>
      </c>
      <c r="F639" s="16" t="str">
        <f>部数情報!A258</f>
        <v>002068</v>
      </c>
      <c r="G639" s="16" t="str">
        <f>部数情報!G258</f>
        <v>染井野５</v>
      </c>
      <c r="H639" s="16" t="str">
        <f>部数情報!H258</f>
        <v>八千代</v>
      </c>
      <c r="I639" s="16" t="str">
        <f>部数情報!I258</f>
        <v>佐倉市</v>
      </c>
      <c r="J639" s="189">
        <f>IFERROR(IF($I$7="併配",VLOOKUP($F639,部数情報!A:K,11,0),IF($I$7="併配&amp;選挙",VLOOKUP($F639,部数情報!A:L,12,0),IF($I$7="選挙",VLOOKUP($F639,部数情報!A:M,13,0),VLOOKUP($F639,部数情報!A:J,10,0)))),"")</f>
        <v>590</v>
      </c>
      <c r="K639" s="187"/>
      <c r="L639" s="205"/>
      <c r="M639" s="206"/>
      <c r="S639">
        <f>エリア一覧!J639-VLOOKUP(エリア一覧!F639,部数情報!A:Q,17,0)</f>
        <v>0</v>
      </c>
      <c r="V639">
        <f t="shared" si="9"/>
        <v>0</v>
      </c>
      <c r="W639">
        <f>IFERROR(VLOOKUP($F639,部数情報!A:J,10,0),0)</f>
        <v>590</v>
      </c>
    </row>
    <row r="640" spans="2:23" hidden="1">
      <c r="B640" s="15">
        <f>部数情報!C259</f>
        <v>258</v>
      </c>
      <c r="C640" s="16">
        <f>部数情報!B259</f>
        <v>1</v>
      </c>
      <c r="D640" s="16" t="str">
        <f>部数情報!E259</f>
        <v>佐倉西</v>
      </c>
      <c r="E640" s="16" t="str">
        <f>部数情報!F259</f>
        <v>生谷・染井野</v>
      </c>
      <c r="F640" s="16" t="str">
        <f>部数情報!A259</f>
        <v>002075</v>
      </c>
      <c r="G640" s="16" t="str">
        <f>部数情報!G259</f>
        <v>染井野６･７</v>
      </c>
      <c r="H640" s="16" t="str">
        <f>部数情報!H259</f>
        <v>八千代</v>
      </c>
      <c r="I640" s="16" t="str">
        <f>部数情報!I259</f>
        <v>佐倉市</v>
      </c>
      <c r="J640" s="189">
        <f>IFERROR(IF($I$7="併配",VLOOKUP($F640,部数情報!A:K,11,0),IF($I$7="併配&amp;選挙",VLOOKUP($F640,部数情報!A:L,12,0),IF($I$7="選挙",VLOOKUP($F640,部数情報!A:M,13,0),VLOOKUP($F640,部数情報!A:J,10,0)))),"")</f>
        <v>705</v>
      </c>
      <c r="K640" s="187"/>
      <c r="L640" s="205"/>
      <c r="M640" s="206"/>
      <c r="S640">
        <f>エリア一覧!J640-VLOOKUP(エリア一覧!F640,部数情報!A:Q,17,0)</f>
        <v>0</v>
      </c>
      <c r="V640">
        <f t="shared" si="9"/>
        <v>0</v>
      </c>
      <c r="W640">
        <f>IFERROR(VLOOKUP($F640,部数情報!A:J,10,0),0)</f>
        <v>705</v>
      </c>
    </row>
    <row r="641" spans="2:23" hidden="1">
      <c r="B641" s="15">
        <f>部数情報!C260</f>
        <v>259</v>
      </c>
      <c r="C641" s="16">
        <f>部数情報!B260</f>
        <v>1</v>
      </c>
      <c r="D641" s="16" t="str">
        <f>部数情報!E260</f>
        <v>佐倉西</v>
      </c>
      <c r="E641" s="16" t="str">
        <f>部数情報!F260</f>
        <v>生谷・染井野</v>
      </c>
      <c r="F641" s="16" t="str">
        <f>部数情報!A260</f>
        <v>002074</v>
      </c>
      <c r="G641" s="16" t="str">
        <f>部数情報!G260</f>
        <v>臼井消防署</v>
      </c>
      <c r="H641" s="16" t="str">
        <f>部数情報!H260</f>
        <v>八千代</v>
      </c>
      <c r="I641" s="16" t="str">
        <f>部数情報!I260</f>
        <v>佐倉市</v>
      </c>
      <c r="J641" s="189">
        <f>IFERROR(IF($I$7="併配",VLOOKUP($F641,部数情報!A:K,11,0),IF($I$7="併配&amp;選挙",VLOOKUP($F641,部数情報!A:L,12,0),IF($I$7="選挙",VLOOKUP($F641,部数情報!A:M,13,0),VLOOKUP($F641,部数情報!A:J,10,0)))),"")</f>
        <v>350</v>
      </c>
      <c r="K641" s="187"/>
      <c r="L641" s="205"/>
      <c r="M641" s="206"/>
      <c r="S641">
        <f>エリア一覧!J641-VLOOKUP(エリア一覧!F641,部数情報!A:Q,17,0)</f>
        <v>0</v>
      </c>
      <c r="V641">
        <f t="shared" si="9"/>
        <v>0</v>
      </c>
      <c r="W641">
        <f>IFERROR(VLOOKUP($F641,部数情報!A:J,10,0),0)</f>
        <v>350</v>
      </c>
    </row>
    <row r="642" spans="2:23" hidden="1">
      <c r="B642" s="15">
        <f>部数情報!C261</f>
        <v>260</v>
      </c>
      <c r="C642" s="16">
        <f>部数情報!B261</f>
        <v>1</v>
      </c>
      <c r="D642" s="16" t="str">
        <f>部数情報!E261</f>
        <v>佐倉西</v>
      </c>
      <c r="E642" s="16" t="str">
        <f>部数情報!F261</f>
        <v>新臼井田・江原台</v>
      </c>
      <c r="F642" s="16" t="str">
        <f>部数情報!A261</f>
        <v>002069</v>
      </c>
      <c r="G642" s="16" t="str">
        <f>部数情報!G261</f>
        <v>新臼井田Ａ</v>
      </c>
      <c r="H642" s="16" t="str">
        <f>部数情報!H261</f>
        <v>八千代</v>
      </c>
      <c r="I642" s="16" t="str">
        <f>部数情報!I261</f>
        <v>佐倉市</v>
      </c>
      <c r="J642" s="189">
        <f>IFERROR(IF($I$7="併配",VLOOKUP($F642,部数情報!A:K,11,0),IF($I$7="併配&amp;選挙",VLOOKUP($F642,部数情報!A:L,12,0),IF($I$7="選挙",VLOOKUP($F642,部数情報!A:M,13,0),VLOOKUP($F642,部数情報!A:J,10,0)))),"")</f>
        <v>600</v>
      </c>
      <c r="K642" s="187"/>
      <c r="L642" s="205"/>
      <c r="M642" s="206"/>
      <c r="S642">
        <f>エリア一覧!J642-VLOOKUP(エリア一覧!F642,部数情報!A:Q,17,0)</f>
        <v>0</v>
      </c>
      <c r="V642">
        <f t="shared" si="9"/>
        <v>0</v>
      </c>
      <c r="W642">
        <f>IFERROR(VLOOKUP($F642,部数情報!A:J,10,0),0)</f>
        <v>600</v>
      </c>
    </row>
    <row r="643" spans="2:23" hidden="1">
      <c r="B643" s="15">
        <f>部数情報!C262</f>
        <v>261</v>
      </c>
      <c r="C643" s="16">
        <f>部数情報!B262</f>
        <v>1</v>
      </c>
      <c r="D643" s="16" t="str">
        <f>部数情報!E262</f>
        <v>佐倉西</v>
      </c>
      <c r="E643" s="16" t="str">
        <f>部数情報!F262</f>
        <v>新臼井田・江原台</v>
      </c>
      <c r="F643" s="16" t="str">
        <f>部数情報!A262</f>
        <v>002070</v>
      </c>
      <c r="G643" s="16" t="str">
        <f>部数情報!G262</f>
        <v>新臼井田Ｂ</v>
      </c>
      <c r="H643" s="16" t="str">
        <f>部数情報!H262</f>
        <v>八千代</v>
      </c>
      <c r="I643" s="16" t="str">
        <f>部数情報!I262</f>
        <v>佐倉市</v>
      </c>
      <c r="J643" s="189">
        <f>IFERROR(IF($I$7="併配",VLOOKUP($F643,部数情報!A:K,11,0),IF($I$7="併配&amp;選挙",VLOOKUP($F643,部数情報!A:L,12,0),IF($I$7="選挙",VLOOKUP($F643,部数情報!A:M,13,0),VLOOKUP($F643,部数情報!A:J,10,0)))),"")</f>
        <v>630</v>
      </c>
      <c r="K643" s="187"/>
      <c r="L643" s="205"/>
      <c r="M643" s="206"/>
      <c r="S643">
        <f>エリア一覧!J643-VLOOKUP(エリア一覧!F643,部数情報!A:Q,17,0)</f>
        <v>0</v>
      </c>
      <c r="V643">
        <f t="shared" si="9"/>
        <v>0</v>
      </c>
      <c r="W643">
        <f>IFERROR(VLOOKUP($F643,部数情報!A:J,10,0),0)</f>
        <v>630</v>
      </c>
    </row>
    <row r="644" spans="2:23" hidden="1">
      <c r="B644" s="15">
        <f>部数情報!C263</f>
        <v>262</v>
      </c>
      <c r="C644" s="16">
        <f>部数情報!B263</f>
        <v>1</v>
      </c>
      <c r="D644" s="16" t="str">
        <f>部数情報!E263</f>
        <v>佐倉西</v>
      </c>
      <c r="E644" s="16" t="str">
        <f>部数情報!F263</f>
        <v>新臼井田・江原台</v>
      </c>
      <c r="F644" s="16" t="str">
        <f>部数情報!A263</f>
        <v>002071</v>
      </c>
      <c r="G644" s="16" t="str">
        <f>部数情報!G263</f>
        <v>江原台１A</v>
      </c>
      <c r="H644" s="16" t="str">
        <f>部数情報!H263</f>
        <v>八千代</v>
      </c>
      <c r="I644" s="16" t="str">
        <f>部数情報!I263</f>
        <v>佐倉市</v>
      </c>
      <c r="J644" s="189">
        <f>IFERROR(IF($I$7="併配",VLOOKUP($F644,部数情報!A:K,11,0),IF($I$7="併配&amp;選挙",VLOOKUP($F644,部数情報!A:L,12,0),IF($I$7="選挙",VLOOKUP($F644,部数情報!A:M,13,0),VLOOKUP($F644,部数情報!A:J,10,0)))),"")</f>
        <v>390</v>
      </c>
      <c r="K644" s="187"/>
      <c r="L644" s="205"/>
      <c r="M644" s="206"/>
      <c r="S644">
        <f>エリア一覧!J644-VLOOKUP(エリア一覧!F644,部数情報!A:Q,17,0)</f>
        <v>0</v>
      </c>
      <c r="V644">
        <f t="shared" si="9"/>
        <v>0</v>
      </c>
      <c r="W644">
        <f>IFERROR(VLOOKUP($F644,部数情報!A:J,10,0),0)</f>
        <v>390</v>
      </c>
    </row>
    <row r="645" spans="2:23" hidden="1">
      <c r="B645" s="15">
        <f>部数情報!C264</f>
        <v>263</v>
      </c>
      <c r="C645" s="16">
        <f>部数情報!B264</f>
        <v>1</v>
      </c>
      <c r="D645" s="16" t="str">
        <f>部数情報!E264</f>
        <v>佐倉西</v>
      </c>
      <c r="E645" s="16" t="str">
        <f>部数情報!F264</f>
        <v>新臼井田・江原台</v>
      </c>
      <c r="F645" s="16" t="str">
        <f>部数情報!A264</f>
        <v>002079</v>
      </c>
      <c r="G645" s="16" t="str">
        <f>部数情報!G264</f>
        <v>江原台１B</v>
      </c>
      <c r="H645" s="16" t="str">
        <f>部数情報!H264</f>
        <v>八千代</v>
      </c>
      <c r="I645" s="16" t="str">
        <f>部数情報!I264</f>
        <v>佐倉市</v>
      </c>
      <c r="J645" s="189">
        <f>IFERROR(IF($I$7="併配",VLOOKUP($F645,部数情報!A:K,11,0),IF($I$7="併配&amp;選挙",VLOOKUP($F645,部数情報!A:L,12,0),IF($I$7="選挙",VLOOKUP($F645,部数情報!A:M,13,0),VLOOKUP($F645,部数情報!A:J,10,0)))),"")</f>
        <v>390</v>
      </c>
      <c r="K645" s="187"/>
      <c r="L645" s="205"/>
      <c r="M645" s="206"/>
      <c r="S645">
        <f>エリア一覧!J645-VLOOKUP(エリア一覧!F645,部数情報!A:Q,17,0)</f>
        <v>0</v>
      </c>
      <c r="V645">
        <f t="shared" si="9"/>
        <v>0</v>
      </c>
      <c r="W645">
        <f>IFERROR(VLOOKUP($F645,部数情報!A:J,10,0),0)</f>
        <v>390</v>
      </c>
    </row>
    <row r="646" spans="2:23" hidden="1">
      <c r="B646" s="15">
        <f>部数情報!C265</f>
        <v>264</v>
      </c>
      <c r="C646" s="16">
        <f>部数情報!B265</f>
        <v>1</v>
      </c>
      <c r="D646" s="16" t="str">
        <f>部数情報!E265</f>
        <v>佐倉西</v>
      </c>
      <c r="E646" s="16" t="str">
        <f>部数情報!F265</f>
        <v>新臼井田・江原台</v>
      </c>
      <c r="F646" s="16" t="str">
        <f>部数情報!A265</f>
        <v>002072</v>
      </c>
      <c r="G646" s="16" t="str">
        <f>部数情報!G265</f>
        <v>江原台２A</v>
      </c>
      <c r="H646" s="16" t="str">
        <f>部数情報!H265</f>
        <v>八千代</v>
      </c>
      <c r="I646" s="16" t="str">
        <f>部数情報!I265</f>
        <v>佐倉市</v>
      </c>
      <c r="J646" s="189">
        <f>IFERROR(IF($I$7="併配",VLOOKUP($F646,部数情報!A:K,11,0),IF($I$7="併配&amp;選挙",VLOOKUP($F646,部数情報!A:L,12,0),IF($I$7="選挙",VLOOKUP($F646,部数情報!A:M,13,0),VLOOKUP($F646,部数情報!A:J,10,0)))),"")</f>
        <v>400</v>
      </c>
      <c r="K646" s="187"/>
      <c r="L646" s="205"/>
      <c r="M646" s="206"/>
      <c r="S646">
        <f>エリア一覧!J646-VLOOKUP(エリア一覧!F646,部数情報!A:Q,17,0)</f>
        <v>0</v>
      </c>
      <c r="V646">
        <f t="shared" si="9"/>
        <v>0</v>
      </c>
      <c r="W646">
        <f>IFERROR(VLOOKUP($F646,部数情報!A:J,10,0),0)</f>
        <v>400</v>
      </c>
    </row>
    <row r="647" spans="2:23" hidden="1">
      <c r="B647" s="15">
        <f>部数情報!C266</f>
        <v>265</v>
      </c>
      <c r="C647" s="16">
        <f>部数情報!B266</f>
        <v>1</v>
      </c>
      <c r="D647" s="16" t="str">
        <f>部数情報!E266</f>
        <v>佐倉西</v>
      </c>
      <c r="E647" s="16" t="str">
        <f>部数情報!F266</f>
        <v>新臼井田・江原台</v>
      </c>
      <c r="F647" s="16" t="str">
        <f>部数情報!A266</f>
        <v>002080</v>
      </c>
      <c r="G647" s="16" t="str">
        <f>部数情報!G266</f>
        <v>江原台２B</v>
      </c>
      <c r="H647" s="16" t="str">
        <f>部数情報!H266</f>
        <v>八千代</v>
      </c>
      <c r="I647" s="16" t="str">
        <f>部数情報!I266</f>
        <v>佐倉市</v>
      </c>
      <c r="J647" s="189">
        <f>IFERROR(IF($I$7="併配",VLOOKUP($F647,部数情報!A:K,11,0),IF($I$7="併配&amp;選挙",VLOOKUP($F647,部数情報!A:L,12,0),IF($I$7="選挙",VLOOKUP($F647,部数情報!A:M,13,0),VLOOKUP($F647,部数情報!A:J,10,0)))),"")</f>
        <v>410</v>
      </c>
      <c r="K647" s="187"/>
      <c r="L647" s="205"/>
      <c r="M647" s="206"/>
      <c r="S647">
        <f>エリア一覧!J647-VLOOKUP(エリア一覧!F647,部数情報!A:Q,17,0)</f>
        <v>0</v>
      </c>
      <c r="V647">
        <f t="shared" si="9"/>
        <v>0</v>
      </c>
      <c r="W647">
        <f>IFERROR(VLOOKUP($F647,部数情報!A:J,10,0),0)</f>
        <v>410</v>
      </c>
    </row>
    <row r="648" spans="2:23" hidden="1">
      <c r="B648" s="15">
        <f>部数情報!C267</f>
        <v>266</v>
      </c>
      <c r="C648" s="16">
        <f>部数情報!B267</f>
        <v>4</v>
      </c>
      <c r="D648" s="16" t="str">
        <f>部数情報!E267</f>
        <v>習志野</v>
      </c>
      <c r="E648" s="16" t="str">
        <f>部数情報!F267</f>
        <v>藤崎</v>
      </c>
      <c r="F648" s="16" t="str">
        <f>部数情報!A267</f>
        <v>013001</v>
      </c>
      <c r="G648" s="16" t="str">
        <f>部数情報!G267</f>
        <v>藤崎１・４</v>
      </c>
      <c r="H648" s="16" t="str">
        <f>部数情報!H267</f>
        <v>津田沼</v>
      </c>
      <c r="I648" s="16" t="str">
        <f>部数情報!I267</f>
        <v>習志野市</v>
      </c>
      <c r="J648" s="189">
        <f>IFERROR(IF($I$7="併配",VLOOKUP($F648,部数情報!A:K,11,0),IF($I$7="併配&amp;選挙",VLOOKUP($F648,部数情報!A:L,12,0),IF($I$7="選挙",VLOOKUP($F648,部数情報!A:M,13,0),VLOOKUP($F648,部数情報!A:J,10,0)))),"")</f>
        <v>800</v>
      </c>
      <c r="K648" s="187"/>
      <c r="L648" s="205"/>
      <c r="M648" s="206"/>
      <c r="S648">
        <f>エリア一覧!J648-VLOOKUP(エリア一覧!F648,部数情報!A:Q,17,0)</f>
        <v>0</v>
      </c>
      <c r="V648">
        <f t="shared" si="9"/>
        <v>0</v>
      </c>
      <c r="W648">
        <f>IFERROR(VLOOKUP($F648,部数情報!A:J,10,0),0)</f>
        <v>800</v>
      </c>
    </row>
    <row r="649" spans="2:23" hidden="1">
      <c r="B649" s="15">
        <f>部数情報!C268</f>
        <v>267</v>
      </c>
      <c r="C649" s="16">
        <f>部数情報!B268</f>
        <v>4</v>
      </c>
      <c r="D649" s="16" t="str">
        <f>部数情報!E268</f>
        <v>習志野</v>
      </c>
      <c r="E649" s="16" t="str">
        <f>部数情報!F268</f>
        <v>藤崎</v>
      </c>
      <c r="F649" s="16" t="str">
        <f>部数情報!A268</f>
        <v>013002</v>
      </c>
      <c r="G649" s="16" t="str">
        <f>部数情報!G268</f>
        <v>藤崎5</v>
      </c>
      <c r="H649" s="16" t="str">
        <f>部数情報!H268</f>
        <v>津田沼</v>
      </c>
      <c r="I649" s="16" t="str">
        <f>部数情報!I268</f>
        <v>習志野市</v>
      </c>
      <c r="J649" s="189">
        <f>IFERROR(IF($I$7="併配",VLOOKUP($F649,部数情報!A:K,11,0),IF($I$7="併配&amp;選挙",VLOOKUP($F649,部数情報!A:L,12,0),IF($I$7="選挙",VLOOKUP($F649,部数情報!A:M,13,0),VLOOKUP($F649,部数情報!A:J,10,0)))),"")</f>
        <v>825</v>
      </c>
      <c r="K649" s="187"/>
      <c r="L649" s="205"/>
      <c r="M649" s="206"/>
      <c r="S649">
        <f>エリア一覧!J649-VLOOKUP(エリア一覧!F649,部数情報!A:Q,17,0)</f>
        <v>0</v>
      </c>
      <c r="V649">
        <f t="shared" si="9"/>
        <v>0</v>
      </c>
      <c r="W649">
        <f>IFERROR(VLOOKUP($F649,部数情報!A:J,10,0),0)</f>
        <v>825</v>
      </c>
    </row>
    <row r="650" spans="2:23" hidden="1">
      <c r="B650" s="15">
        <f>部数情報!C269</f>
        <v>268</v>
      </c>
      <c r="C650" s="16">
        <f>部数情報!B269</f>
        <v>4</v>
      </c>
      <c r="D650" s="16" t="str">
        <f>部数情報!E269</f>
        <v>習志野</v>
      </c>
      <c r="E650" s="16" t="str">
        <f>部数情報!F269</f>
        <v>藤崎</v>
      </c>
      <c r="F650" s="16" t="str">
        <f>部数情報!A269</f>
        <v>013003</v>
      </c>
      <c r="G650" s="16" t="str">
        <f>部数情報!G269</f>
        <v>藤崎5・６</v>
      </c>
      <c r="H650" s="16" t="str">
        <f>部数情報!H269</f>
        <v>津田沼</v>
      </c>
      <c r="I650" s="16" t="str">
        <f>部数情報!I269</f>
        <v>習志野市</v>
      </c>
      <c r="J650" s="189">
        <f>IFERROR(IF($I$7="併配",VLOOKUP($F650,部数情報!A:K,11,0),IF($I$7="併配&amp;選挙",VLOOKUP($F650,部数情報!A:L,12,0),IF($I$7="選挙",VLOOKUP($F650,部数情報!A:M,13,0),VLOOKUP($F650,部数情報!A:J,10,0)))),"")</f>
        <v>460</v>
      </c>
      <c r="K650" s="187"/>
      <c r="L650" s="205"/>
      <c r="M650" s="206"/>
      <c r="S650">
        <f>エリア一覧!J650-VLOOKUP(エリア一覧!F650,部数情報!A:Q,17,0)</f>
        <v>0</v>
      </c>
      <c r="V650">
        <f t="shared" si="9"/>
        <v>0</v>
      </c>
      <c r="W650">
        <f>IFERROR(VLOOKUP($F650,部数情報!A:J,10,0),0)</f>
        <v>460</v>
      </c>
    </row>
    <row r="651" spans="2:23" hidden="1">
      <c r="B651" s="15">
        <f>部数情報!C270</f>
        <v>269</v>
      </c>
      <c r="C651" s="16">
        <f>部数情報!B270</f>
        <v>4</v>
      </c>
      <c r="D651" s="16" t="str">
        <f>部数情報!E270</f>
        <v>習志野</v>
      </c>
      <c r="E651" s="16" t="str">
        <f>部数情報!F270</f>
        <v>藤崎</v>
      </c>
      <c r="F651" s="16" t="str">
        <f>部数情報!A270</f>
        <v>013074</v>
      </c>
      <c r="G651" s="16" t="str">
        <f>部数情報!G270</f>
        <v>藤崎６</v>
      </c>
      <c r="H651" s="16" t="str">
        <f>部数情報!H270</f>
        <v>津田沼</v>
      </c>
      <c r="I651" s="16" t="str">
        <f>部数情報!I270</f>
        <v>習志野市</v>
      </c>
      <c r="J651" s="189">
        <f>IFERROR(IF($I$7="併配",VLOOKUP($F651,部数情報!A:K,11,0),IF($I$7="併配&amp;選挙",VLOOKUP($F651,部数情報!A:L,12,0),IF($I$7="選挙",VLOOKUP($F651,部数情報!A:M,13,0),VLOOKUP($F651,部数情報!A:J,10,0)))),"")</f>
        <v>400</v>
      </c>
      <c r="K651" s="187"/>
      <c r="L651" s="205"/>
      <c r="M651" s="206"/>
      <c r="S651">
        <f>エリア一覧!J651-VLOOKUP(エリア一覧!F651,部数情報!A:Q,17,0)</f>
        <v>0</v>
      </c>
      <c r="V651">
        <f t="shared" si="9"/>
        <v>0</v>
      </c>
      <c r="W651">
        <f>IFERROR(VLOOKUP($F651,部数情報!A:J,10,0),0)</f>
        <v>400</v>
      </c>
    </row>
    <row r="652" spans="2:23" hidden="1">
      <c r="B652" s="15">
        <f>部数情報!C271</f>
        <v>270</v>
      </c>
      <c r="C652" s="16">
        <f>部数情報!B271</f>
        <v>4</v>
      </c>
      <c r="D652" s="16" t="str">
        <f>部数情報!E271</f>
        <v>習志野</v>
      </c>
      <c r="E652" s="16" t="str">
        <f>部数情報!F271</f>
        <v>藤崎</v>
      </c>
      <c r="F652" s="16" t="str">
        <f>部数情報!A271</f>
        <v>013004</v>
      </c>
      <c r="G652" s="16" t="str">
        <f>部数情報!G271</f>
        <v>藤崎７</v>
      </c>
      <c r="H652" s="16" t="str">
        <f>部数情報!H271</f>
        <v>津田沼</v>
      </c>
      <c r="I652" s="16" t="str">
        <f>部数情報!I271</f>
        <v>習志野市</v>
      </c>
      <c r="J652" s="189">
        <f>IFERROR(IF($I$7="併配",VLOOKUP($F652,部数情報!A:K,11,0),IF($I$7="併配&amp;選挙",VLOOKUP($F652,部数情報!A:L,12,0),IF($I$7="選挙",VLOOKUP($F652,部数情報!A:M,13,0),VLOOKUP($F652,部数情報!A:J,10,0)))),"")</f>
        <v>810</v>
      </c>
      <c r="K652" s="187"/>
      <c r="L652" s="205"/>
      <c r="M652" s="206"/>
      <c r="S652">
        <f>エリア一覧!J652-VLOOKUP(エリア一覧!F652,部数情報!A:Q,17,0)</f>
        <v>0</v>
      </c>
      <c r="V652">
        <f t="shared" si="9"/>
        <v>0</v>
      </c>
      <c r="W652">
        <f>IFERROR(VLOOKUP($F652,部数情報!A:J,10,0),0)</f>
        <v>810</v>
      </c>
    </row>
    <row r="653" spans="2:23" hidden="1">
      <c r="B653" s="15">
        <f>部数情報!C272</f>
        <v>271</v>
      </c>
      <c r="C653" s="16">
        <f>部数情報!B272</f>
        <v>4</v>
      </c>
      <c r="D653" s="16" t="str">
        <f>部数情報!E272</f>
        <v>習志野</v>
      </c>
      <c r="E653" s="16" t="str">
        <f>部数情報!F272</f>
        <v>本大久保</v>
      </c>
      <c r="F653" s="16" t="str">
        <f>部数情報!A272</f>
        <v>013005</v>
      </c>
      <c r="G653" s="16" t="str">
        <f>部数情報!G272</f>
        <v>本大久保１</v>
      </c>
      <c r="H653" s="16" t="str">
        <f>部数情報!H272</f>
        <v>津田沼</v>
      </c>
      <c r="I653" s="16" t="str">
        <f>部数情報!I272</f>
        <v>習志野市</v>
      </c>
      <c r="J653" s="189">
        <f>IFERROR(IF($I$7="併配",VLOOKUP($F653,部数情報!A:K,11,0),IF($I$7="併配&amp;選挙",VLOOKUP($F653,部数情報!A:L,12,0),IF($I$7="選挙",VLOOKUP($F653,部数情報!A:M,13,0),VLOOKUP($F653,部数情報!A:J,10,0)))),"")</f>
        <v>480</v>
      </c>
      <c r="K653" s="187"/>
      <c r="L653" s="205"/>
      <c r="M653" s="206"/>
      <c r="S653">
        <f>エリア一覧!J653-VLOOKUP(エリア一覧!F653,部数情報!A:Q,17,0)</f>
        <v>0</v>
      </c>
      <c r="V653">
        <f t="shared" si="9"/>
        <v>0</v>
      </c>
      <c r="W653">
        <f>IFERROR(VLOOKUP($F653,部数情報!A:J,10,0),0)</f>
        <v>480</v>
      </c>
    </row>
    <row r="654" spans="2:23" hidden="1">
      <c r="B654" s="15">
        <f>部数情報!C273</f>
        <v>272</v>
      </c>
      <c r="C654" s="16">
        <f>部数情報!B273</f>
        <v>4</v>
      </c>
      <c r="D654" s="16" t="str">
        <f>部数情報!E273</f>
        <v>習志野</v>
      </c>
      <c r="E654" s="16" t="str">
        <f>部数情報!F273</f>
        <v>本大久保</v>
      </c>
      <c r="F654" s="16" t="str">
        <f>部数情報!A273</f>
        <v>013006</v>
      </c>
      <c r="G654" s="16" t="str">
        <f>部数情報!G273</f>
        <v>本大久保２Ａ</v>
      </c>
      <c r="H654" s="16" t="str">
        <f>部数情報!H273</f>
        <v>津田沼</v>
      </c>
      <c r="I654" s="16" t="str">
        <f>部数情報!I273</f>
        <v>習志野市</v>
      </c>
      <c r="J654" s="189">
        <f>IFERROR(IF($I$7="併配",VLOOKUP($F654,部数情報!A:K,11,0),IF($I$7="併配&amp;選挙",VLOOKUP($F654,部数情報!A:L,12,0),IF($I$7="選挙",VLOOKUP($F654,部数情報!A:M,13,0),VLOOKUP($F654,部数情報!A:J,10,0)))),"")</f>
        <v>470</v>
      </c>
      <c r="K654" s="187"/>
      <c r="L654" s="205"/>
      <c r="M654" s="206"/>
      <c r="S654">
        <f>エリア一覧!J654-VLOOKUP(エリア一覧!F654,部数情報!A:Q,17,0)</f>
        <v>0</v>
      </c>
      <c r="V654">
        <f t="shared" si="9"/>
        <v>0</v>
      </c>
      <c r="W654">
        <f>IFERROR(VLOOKUP($F654,部数情報!A:J,10,0),0)</f>
        <v>470</v>
      </c>
    </row>
    <row r="655" spans="2:23" hidden="1">
      <c r="B655" s="15">
        <f>部数情報!C274</f>
        <v>273</v>
      </c>
      <c r="C655" s="16">
        <f>部数情報!B274</f>
        <v>4</v>
      </c>
      <c r="D655" s="16" t="str">
        <f>部数情報!E274</f>
        <v>習志野</v>
      </c>
      <c r="E655" s="16" t="str">
        <f>部数情報!F274</f>
        <v>本大久保</v>
      </c>
      <c r="F655" s="16" t="str">
        <f>部数情報!A274</f>
        <v>013007</v>
      </c>
      <c r="G655" s="16" t="str">
        <f>部数情報!G274</f>
        <v>本大久保２Ｂ</v>
      </c>
      <c r="H655" s="16" t="str">
        <f>部数情報!H274</f>
        <v>津田沼</v>
      </c>
      <c r="I655" s="16" t="str">
        <f>部数情報!I274</f>
        <v>習志野市</v>
      </c>
      <c r="J655" s="189">
        <f>IFERROR(IF($I$7="併配",VLOOKUP($F655,部数情報!A:K,11,0),IF($I$7="併配&amp;選挙",VLOOKUP($F655,部数情報!A:L,12,0),IF($I$7="選挙",VLOOKUP($F655,部数情報!A:M,13,0),VLOOKUP($F655,部数情報!A:J,10,0)))),"")</f>
        <v>520</v>
      </c>
      <c r="K655" s="187"/>
      <c r="L655" s="205"/>
      <c r="M655" s="206"/>
      <c r="S655">
        <f>エリア一覧!J655-VLOOKUP(エリア一覧!F655,部数情報!A:Q,17,0)</f>
        <v>0</v>
      </c>
      <c r="V655">
        <f t="shared" si="9"/>
        <v>0</v>
      </c>
      <c r="W655">
        <f>IFERROR(VLOOKUP($F655,部数情報!A:J,10,0),0)</f>
        <v>520</v>
      </c>
    </row>
    <row r="656" spans="2:23" hidden="1">
      <c r="B656" s="15">
        <f>部数情報!C275</f>
        <v>274</v>
      </c>
      <c r="C656" s="16">
        <f>部数情報!B275</f>
        <v>4</v>
      </c>
      <c r="D656" s="16" t="str">
        <f>部数情報!E275</f>
        <v>習志野</v>
      </c>
      <c r="E656" s="16" t="str">
        <f>部数情報!F275</f>
        <v>本大久保</v>
      </c>
      <c r="F656" s="16" t="str">
        <f>部数情報!A275</f>
        <v>013008</v>
      </c>
      <c r="G656" s="16" t="str">
        <f>部数情報!G275</f>
        <v>本大久保３Ａ</v>
      </c>
      <c r="H656" s="16" t="str">
        <f>部数情報!H275</f>
        <v>津田沼</v>
      </c>
      <c r="I656" s="16" t="str">
        <f>部数情報!I275</f>
        <v>習志野市</v>
      </c>
      <c r="J656" s="189">
        <f>IFERROR(IF($I$7="併配",VLOOKUP($F656,部数情報!A:K,11,0),IF($I$7="併配&amp;選挙",VLOOKUP($F656,部数情報!A:L,12,0),IF($I$7="選挙",VLOOKUP($F656,部数情報!A:M,13,0),VLOOKUP($F656,部数情報!A:J,10,0)))),"")</f>
        <v>330</v>
      </c>
      <c r="K656" s="187"/>
      <c r="L656" s="205"/>
      <c r="M656" s="206"/>
      <c r="S656">
        <f>エリア一覧!J656-VLOOKUP(エリア一覧!F656,部数情報!A:Q,17,0)</f>
        <v>0</v>
      </c>
      <c r="V656">
        <f t="shared" ref="V656:V719" si="10">IF(K656="●",J656,K656)</f>
        <v>0</v>
      </c>
      <c r="W656">
        <f>IFERROR(VLOOKUP($F656,部数情報!A:J,10,0),0)</f>
        <v>330</v>
      </c>
    </row>
    <row r="657" spans="2:23" hidden="1">
      <c r="B657" s="15">
        <f>部数情報!C276</f>
        <v>275</v>
      </c>
      <c r="C657" s="16">
        <f>部数情報!B276</f>
        <v>4</v>
      </c>
      <c r="D657" s="16" t="str">
        <f>部数情報!E276</f>
        <v>習志野</v>
      </c>
      <c r="E657" s="16" t="str">
        <f>部数情報!F276</f>
        <v>本大久保</v>
      </c>
      <c r="F657" s="16" t="str">
        <f>部数情報!A276</f>
        <v>013009</v>
      </c>
      <c r="G657" s="16" t="str">
        <f>部数情報!G276</f>
        <v>本大久保３Ｂ</v>
      </c>
      <c r="H657" s="16" t="str">
        <f>部数情報!H276</f>
        <v>津田沼</v>
      </c>
      <c r="I657" s="16" t="str">
        <f>部数情報!I276</f>
        <v>習志野市</v>
      </c>
      <c r="J657" s="189">
        <f>IFERROR(IF($I$7="併配",VLOOKUP($F657,部数情報!A:K,11,0),IF($I$7="併配&amp;選挙",VLOOKUP($F657,部数情報!A:L,12,0),IF($I$7="選挙",VLOOKUP($F657,部数情報!A:M,13,0),VLOOKUP($F657,部数情報!A:J,10,0)))),"")</f>
        <v>630</v>
      </c>
      <c r="K657" s="187"/>
      <c r="L657" s="205"/>
      <c r="M657" s="206"/>
      <c r="S657">
        <f>エリア一覧!J657-VLOOKUP(エリア一覧!F657,部数情報!A:Q,17,0)</f>
        <v>0</v>
      </c>
      <c r="V657">
        <f t="shared" si="10"/>
        <v>0</v>
      </c>
      <c r="W657">
        <f>IFERROR(VLOOKUP($F657,部数情報!A:J,10,0),0)</f>
        <v>630</v>
      </c>
    </row>
    <row r="658" spans="2:23" hidden="1">
      <c r="B658" s="15">
        <f>部数情報!C277</f>
        <v>276</v>
      </c>
      <c r="C658" s="16">
        <f>部数情報!B277</f>
        <v>4</v>
      </c>
      <c r="D658" s="16" t="str">
        <f>部数情報!E277</f>
        <v>習志野</v>
      </c>
      <c r="E658" s="16" t="str">
        <f>部数情報!F277</f>
        <v>本大久保</v>
      </c>
      <c r="F658" s="16" t="str">
        <f>部数情報!A277</f>
        <v>013010</v>
      </c>
      <c r="G658" s="16" t="str">
        <f>部数情報!G277</f>
        <v>本大久保４Ａ</v>
      </c>
      <c r="H658" s="16" t="str">
        <f>部数情報!H277</f>
        <v>津田沼</v>
      </c>
      <c r="I658" s="16" t="str">
        <f>部数情報!I277</f>
        <v>習志野市</v>
      </c>
      <c r="J658" s="189">
        <f>IFERROR(IF($I$7="併配",VLOOKUP($F658,部数情報!A:K,11,0),IF($I$7="併配&amp;選挙",VLOOKUP($F658,部数情報!A:L,12,0),IF($I$7="選挙",VLOOKUP($F658,部数情報!A:M,13,0),VLOOKUP($F658,部数情報!A:J,10,0)))),"")</f>
        <v>520</v>
      </c>
      <c r="K658" s="187"/>
      <c r="L658" s="205"/>
      <c r="M658" s="206"/>
      <c r="S658">
        <f>エリア一覧!J658-VLOOKUP(エリア一覧!F658,部数情報!A:Q,17,0)</f>
        <v>0</v>
      </c>
      <c r="V658">
        <f t="shared" si="10"/>
        <v>0</v>
      </c>
      <c r="W658">
        <f>IFERROR(VLOOKUP($F658,部数情報!A:J,10,0),0)</f>
        <v>520</v>
      </c>
    </row>
    <row r="659" spans="2:23" hidden="1">
      <c r="B659" s="15">
        <f>部数情報!C278</f>
        <v>277</v>
      </c>
      <c r="C659" s="16">
        <f>部数情報!B278</f>
        <v>4</v>
      </c>
      <c r="D659" s="16" t="str">
        <f>部数情報!E278</f>
        <v>習志野</v>
      </c>
      <c r="E659" s="16" t="str">
        <f>部数情報!F278</f>
        <v>本大久保</v>
      </c>
      <c r="F659" s="16" t="str">
        <f>部数情報!A278</f>
        <v>013011</v>
      </c>
      <c r="G659" s="16" t="str">
        <f>部数情報!G278</f>
        <v>本大久保４Ｂ</v>
      </c>
      <c r="H659" s="16" t="str">
        <f>部数情報!H278</f>
        <v>津田沼</v>
      </c>
      <c r="I659" s="16" t="str">
        <f>部数情報!I278</f>
        <v>習志野市</v>
      </c>
      <c r="J659" s="189">
        <f>IFERROR(IF($I$7="併配",VLOOKUP($F659,部数情報!A:K,11,0),IF($I$7="併配&amp;選挙",VLOOKUP($F659,部数情報!A:L,12,0),IF($I$7="選挙",VLOOKUP($F659,部数情報!A:M,13,0),VLOOKUP($F659,部数情報!A:J,10,0)))),"")</f>
        <v>420</v>
      </c>
      <c r="K659" s="187"/>
      <c r="L659" s="205"/>
      <c r="M659" s="206"/>
      <c r="S659">
        <f>エリア一覧!J659-VLOOKUP(エリア一覧!F659,部数情報!A:Q,17,0)</f>
        <v>0</v>
      </c>
      <c r="V659">
        <f t="shared" si="10"/>
        <v>0</v>
      </c>
      <c r="W659">
        <f>IFERROR(VLOOKUP($F659,部数情報!A:J,10,0),0)</f>
        <v>420</v>
      </c>
    </row>
    <row r="660" spans="2:23" hidden="1">
      <c r="B660" s="15">
        <f>部数情報!C279</f>
        <v>278</v>
      </c>
      <c r="C660" s="16">
        <f>部数情報!B279</f>
        <v>4</v>
      </c>
      <c r="D660" s="16" t="str">
        <f>部数情報!E279</f>
        <v>習志野</v>
      </c>
      <c r="E660" s="16" t="str">
        <f>部数情報!F279</f>
        <v>本大久保</v>
      </c>
      <c r="F660" s="16" t="str">
        <f>部数情報!A279</f>
        <v>013012</v>
      </c>
      <c r="G660" s="16" t="str">
        <f>部数情報!G279</f>
        <v>本大久保４Ｃ</v>
      </c>
      <c r="H660" s="16" t="str">
        <f>部数情報!H279</f>
        <v>津田沼</v>
      </c>
      <c r="I660" s="16" t="str">
        <f>部数情報!I279</f>
        <v>習志野市</v>
      </c>
      <c r="J660" s="189">
        <f>IFERROR(IF($I$7="併配",VLOOKUP($F660,部数情報!A:K,11,0),IF($I$7="併配&amp;選挙",VLOOKUP($F660,部数情報!A:L,12,0),IF($I$7="選挙",VLOOKUP($F660,部数情報!A:M,13,0),VLOOKUP($F660,部数情報!A:J,10,0)))),"")</f>
        <v>240</v>
      </c>
      <c r="K660" s="187"/>
      <c r="L660" s="205"/>
      <c r="M660" s="206"/>
      <c r="S660">
        <f>エリア一覧!J660-VLOOKUP(エリア一覧!F660,部数情報!A:Q,17,0)</f>
        <v>0</v>
      </c>
      <c r="V660">
        <f t="shared" si="10"/>
        <v>0</v>
      </c>
      <c r="W660">
        <f>IFERROR(VLOOKUP($F660,部数情報!A:J,10,0),0)</f>
        <v>240</v>
      </c>
    </row>
    <row r="661" spans="2:23" hidden="1">
      <c r="B661" s="15">
        <f>部数情報!C280</f>
        <v>279</v>
      </c>
      <c r="C661" s="16">
        <f>部数情報!B280</f>
        <v>4</v>
      </c>
      <c r="D661" s="16" t="str">
        <f>部数情報!E280</f>
        <v>習志野</v>
      </c>
      <c r="E661" s="16" t="str">
        <f>部数情報!F280</f>
        <v>本大久保</v>
      </c>
      <c r="F661" s="16" t="str">
        <f>部数情報!A280</f>
        <v>013013</v>
      </c>
      <c r="G661" s="16" t="str">
        <f>部数情報!G280</f>
        <v>本大久保５</v>
      </c>
      <c r="H661" s="16" t="str">
        <f>部数情報!H280</f>
        <v>津田沼</v>
      </c>
      <c r="I661" s="16" t="str">
        <f>部数情報!I280</f>
        <v>習志野市</v>
      </c>
      <c r="J661" s="189">
        <f>IFERROR(IF($I$7="併配",VLOOKUP($F661,部数情報!A:K,11,0),IF($I$7="併配&amp;選挙",VLOOKUP($F661,部数情報!A:L,12,0),IF($I$7="選挙",VLOOKUP($F661,部数情報!A:M,13,0),VLOOKUP($F661,部数情報!A:J,10,0)))),"")</f>
        <v>765</v>
      </c>
      <c r="K661" s="187"/>
      <c r="L661" s="205"/>
      <c r="M661" s="206"/>
      <c r="S661">
        <f>エリア一覧!J661-VLOOKUP(エリア一覧!F661,部数情報!A:Q,17,0)</f>
        <v>0</v>
      </c>
      <c r="V661">
        <f t="shared" si="10"/>
        <v>0</v>
      </c>
      <c r="W661">
        <f>IFERROR(VLOOKUP($F661,部数情報!A:J,10,0),0)</f>
        <v>765</v>
      </c>
    </row>
    <row r="662" spans="2:23" hidden="1">
      <c r="B662" s="15">
        <f>部数情報!C281</f>
        <v>280</v>
      </c>
      <c r="C662" s="16">
        <f>部数情報!B281</f>
        <v>4</v>
      </c>
      <c r="D662" s="16" t="str">
        <f>部数情報!E281</f>
        <v>習志野</v>
      </c>
      <c r="E662" s="16" t="str">
        <f>部数情報!F281</f>
        <v>花咲・屋敷</v>
      </c>
      <c r="F662" s="16" t="str">
        <f>部数情報!A281</f>
        <v>013014</v>
      </c>
      <c r="G662" s="16" t="str">
        <f>部数情報!G281</f>
        <v>花咲１Ａ</v>
      </c>
      <c r="H662" s="16" t="str">
        <f>部数情報!H281</f>
        <v>津田沼</v>
      </c>
      <c r="I662" s="16" t="str">
        <f>部数情報!I281</f>
        <v>習志野市</v>
      </c>
      <c r="J662" s="189">
        <f>IFERROR(IF($I$7="併配",VLOOKUP($F662,部数情報!A:K,11,0),IF($I$7="併配&amp;選挙",VLOOKUP($F662,部数情報!A:L,12,0),IF($I$7="選挙",VLOOKUP($F662,部数情報!A:M,13,0),VLOOKUP($F662,部数情報!A:J,10,0)))),"")</f>
        <v>635</v>
      </c>
      <c r="K662" s="187"/>
      <c r="L662" s="205"/>
      <c r="M662" s="206"/>
      <c r="S662">
        <f>エリア一覧!J662-VLOOKUP(エリア一覧!F662,部数情報!A:Q,17,0)</f>
        <v>0</v>
      </c>
      <c r="V662">
        <f t="shared" si="10"/>
        <v>0</v>
      </c>
      <c r="W662">
        <f>IFERROR(VLOOKUP($F662,部数情報!A:J,10,0),0)</f>
        <v>635</v>
      </c>
    </row>
    <row r="663" spans="2:23" hidden="1">
      <c r="B663" s="15">
        <f>部数情報!C282</f>
        <v>281</v>
      </c>
      <c r="C663" s="16">
        <f>部数情報!B282</f>
        <v>4</v>
      </c>
      <c r="D663" s="16" t="str">
        <f>部数情報!E282</f>
        <v>習志野</v>
      </c>
      <c r="E663" s="16" t="str">
        <f>部数情報!F282</f>
        <v>花咲・屋敷</v>
      </c>
      <c r="F663" s="16" t="str">
        <f>部数情報!A282</f>
        <v>013015</v>
      </c>
      <c r="G663" s="16" t="str">
        <f>部数情報!G282</f>
        <v>花咲１Ｂ</v>
      </c>
      <c r="H663" s="16" t="str">
        <f>部数情報!H282</f>
        <v>津田沼</v>
      </c>
      <c r="I663" s="16" t="str">
        <f>部数情報!I282</f>
        <v>習志野市</v>
      </c>
      <c r="J663" s="189">
        <f>IFERROR(IF($I$7="併配",VLOOKUP($F663,部数情報!A:K,11,0),IF($I$7="併配&amp;選挙",VLOOKUP($F663,部数情報!A:L,12,0),IF($I$7="選挙",VLOOKUP($F663,部数情報!A:M,13,0),VLOOKUP($F663,部数情報!A:J,10,0)))),"")</f>
        <v>380</v>
      </c>
      <c r="K663" s="187"/>
      <c r="L663" s="205"/>
      <c r="M663" s="206"/>
      <c r="S663">
        <f>エリア一覧!J663-VLOOKUP(エリア一覧!F663,部数情報!A:Q,17,0)</f>
        <v>0</v>
      </c>
      <c r="V663">
        <f t="shared" si="10"/>
        <v>0</v>
      </c>
      <c r="W663">
        <f>IFERROR(VLOOKUP($F663,部数情報!A:J,10,0),0)</f>
        <v>380</v>
      </c>
    </row>
    <row r="664" spans="2:23" hidden="1">
      <c r="B664" s="15">
        <f>部数情報!C283</f>
        <v>282</v>
      </c>
      <c r="C664" s="16">
        <f>部数情報!B283</f>
        <v>4</v>
      </c>
      <c r="D664" s="16" t="str">
        <f>部数情報!E283</f>
        <v>習志野</v>
      </c>
      <c r="E664" s="16" t="str">
        <f>部数情報!F283</f>
        <v>花咲・屋敷</v>
      </c>
      <c r="F664" s="16" t="str">
        <f>部数情報!A283</f>
        <v>013016</v>
      </c>
      <c r="G664" s="16" t="str">
        <f>部数情報!G283</f>
        <v>花咲２A</v>
      </c>
      <c r="H664" s="16" t="str">
        <f>部数情報!H283</f>
        <v>津田沼</v>
      </c>
      <c r="I664" s="16" t="str">
        <f>部数情報!I283</f>
        <v>習志野市</v>
      </c>
      <c r="J664" s="189">
        <f>IFERROR(IF($I$7="併配",VLOOKUP($F664,部数情報!A:K,11,0),IF($I$7="併配&amp;選挙",VLOOKUP($F664,部数情報!A:L,12,0),IF($I$7="選挙",VLOOKUP($F664,部数情報!A:M,13,0),VLOOKUP($F664,部数情報!A:J,10,0)))),"")</f>
        <v>400</v>
      </c>
      <c r="K664" s="187"/>
      <c r="L664" s="205"/>
      <c r="M664" s="206"/>
      <c r="S664">
        <f>エリア一覧!J664-VLOOKUP(エリア一覧!F664,部数情報!A:Q,17,0)</f>
        <v>0</v>
      </c>
      <c r="V664">
        <f t="shared" si="10"/>
        <v>0</v>
      </c>
      <c r="W664">
        <f>IFERROR(VLOOKUP($F664,部数情報!A:J,10,0),0)</f>
        <v>400</v>
      </c>
    </row>
    <row r="665" spans="2:23" hidden="1">
      <c r="B665" s="15">
        <f>部数情報!C284</f>
        <v>283</v>
      </c>
      <c r="C665" s="16">
        <f>部数情報!B284</f>
        <v>4</v>
      </c>
      <c r="D665" s="16" t="str">
        <f>部数情報!E284</f>
        <v>習志野</v>
      </c>
      <c r="E665" s="16" t="str">
        <f>部数情報!F284</f>
        <v>花咲・屋敷</v>
      </c>
      <c r="F665" s="16" t="str">
        <f>部数情報!A284</f>
        <v>013068</v>
      </c>
      <c r="G665" s="16" t="str">
        <f>部数情報!G284</f>
        <v>花咲２B</v>
      </c>
      <c r="H665" s="16" t="str">
        <f>部数情報!H284</f>
        <v>津田沼</v>
      </c>
      <c r="I665" s="16" t="str">
        <f>部数情報!I284</f>
        <v>習志野市</v>
      </c>
      <c r="J665" s="189">
        <f>IFERROR(IF($I$7="併配",VLOOKUP($F665,部数情報!A:K,11,0),IF($I$7="併配&amp;選挙",VLOOKUP($F665,部数情報!A:L,12,0),IF($I$7="選挙",VLOOKUP($F665,部数情報!A:M,13,0),VLOOKUP($F665,部数情報!A:J,10,0)))),"")</f>
        <v>390</v>
      </c>
      <c r="K665" s="187"/>
      <c r="L665" s="205"/>
      <c r="M665" s="206"/>
      <c r="S665">
        <f>エリア一覧!J665-VLOOKUP(エリア一覧!F665,部数情報!A:Q,17,0)</f>
        <v>0</v>
      </c>
      <c r="V665">
        <f t="shared" si="10"/>
        <v>0</v>
      </c>
      <c r="W665">
        <f>IFERROR(VLOOKUP($F665,部数情報!A:J,10,0),0)</f>
        <v>390</v>
      </c>
    </row>
    <row r="666" spans="2:23" hidden="1">
      <c r="B666" s="15">
        <f>部数情報!C285</f>
        <v>284</v>
      </c>
      <c r="C666" s="16">
        <f>部数情報!B285</f>
        <v>4</v>
      </c>
      <c r="D666" s="16" t="str">
        <f>部数情報!E285</f>
        <v>習志野</v>
      </c>
      <c r="E666" s="16" t="str">
        <f>部数情報!F285</f>
        <v>花咲・屋敷</v>
      </c>
      <c r="F666" s="16" t="str">
        <f>部数情報!A285</f>
        <v>013017</v>
      </c>
      <c r="G666" s="16" t="str">
        <f>部数情報!G285</f>
        <v>屋敷１</v>
      </c>
      <c r="H666" s="16" t="str">
        <f>部数情報!H285</f>
        <v>津田沼</v>
      </c>
      <c r="I666" s="16" t="str">
        <f>部数情報!I285</f>
        <v>習志野市・花見川区</v>
      </c>
      <c r="J666" s="189">
        <f>IFERROR(IF($I$7="併配",VLOOKUP($F666,部数情報!A:K,11,0),IF($I$7="併配&amp;選挙",VLOOKUP($F666,部数情報!A:L,12,0),IF($I$7="選挙",VLOOKUP($F666,部数情報!A:M,13,0),VLOOKUP($F666,部数情報!A:J,10,0)))),"")</f>
        <v>640</v>
      </c>
      <c r="K666" s="187"/>
      <c r="L666" s="205"/>
      <c r="M666" s="206"/>
      <c r="S666">
        <f>エリア一覧!J666-VLOOKUP(エリア一覧!F666,部数情報!A:Q,17,0)</f>
        <v>0</v>
      </c>
      <c r="V666">
        <f t="shared" si="10"/>
        <v>0</v>
      </c>
      <c r="W666">
        <f>IFERROR(VLOOKUP($F666,部数情報!A:J,10,0),0)</f>
        <v>640</v>
      </c>
    </row>
    <row r="667" spans="2:23" hidden="1">
      <c r="B667" s="15">
        <f>部数情報!C286</f>
        <v>285</v>
      </c>
      <c r="C667" s="16">
        <f>部数情報!B286</f>
        <v>4</v>
      </c>
      <c r="D667" s="16" t="str">
        <f>部数情報!E286</f>
        <v>習志野</v>
      </c>
      <c r="E667" s="16" t="str">
        <f>部数情報!F286</f>
        <v>花咲・屋敷</v>
      </c>
      <c r="F667" s="16" t="str">
        <f>部数情報!A286</f>
        <v>013018</v>
      </c>
      <c r="G667" s="16" t="str">
        <f>部数情報!G286</f>
        <v>屋敷３</v>
      </c>
      <c r="H667" s="16" t="str">
        <f>部数情報!H286</f>
        <v>津田沼</v>
      </c>
      <c r="I667" s="16" t="str">
        <f>部数情報!I286</f>
        <v>習志野市</v>
      </c>
      <c r="J667" s="189">
        <f>IFERROR(IF($I$7="併配",VLOOKUP($F667,部数情報!A:K,11,0),IF($I$7="併配&amp;選挙",VLOOKUP($F667,部数情報!A:L,12,0),IF($I$7="選挙",VLOOKUP($F667,部数情報!A:M,13,0),VLOOKUP($F667,部数情報!A:J,10,0)))),"")</f>
        <v>410</v>
      </c>
      <c r="K667" s="187"/>
      <c r="L667" s="205"/>
      <c r="M667" s="206"/>
      <c r="S667">
        <f>エリア一覧!J667-VLOOKUP(エリア一覧!F667,部数情報!A:Q,17,0)</f>
        <v>0</v>
      </c>
      <c r="V667">
        <f t="shared" si="10"/>
        <v>0</v>
      </c>
      <c r="W667">
        <f>IFERROR(VLOOKUP($F667,部数情報!A:J,10,0),0)</f>
        <v>410</v>
      </c>
    </row>
    <row r="668" spans="2:23" hidden="1">
      <c r="B668" s="15">
        <f>部数情報!C287</f>
        <v>286</v>
      </c>
      <c r="C668" s="16">
        <f>部数情報!B287</f>
        <v>4</v>
      </c>
      <c r="D668" s="16" t="str">
        <f>部数情報!E287</f>
        <v>習志野</v>
      </c>
      <c r="E668" s="16" t="str">
        <f>部数情報!F287</f>
        <v>花咲・屋敷</v>
      </c>
      <c r="F668" s="16" t="str">
        <f>部数情報!A287</f>
        <v>013019</v>
      </c>
      <c r="G668" s="16" t="str">
        <f>部数情報!G287</f>
        <v>屋敷４・５</v>
      </c>
      <c r="H668" s="16" t="str">
        <f>部数情報!H287</f>
        <v>津田沼</v>
      </c>
      <c r="I668" s="16" t="str">
        <f>部数情報!I287</f>
        <v>習志野市</v>
      </c>
      <c r="J668" s="189">
        <f>IFERROR(IF($I$7="併配",VLOOKUP($F668,部数情報!A:K,11,0),IF($I$7="併配&amp;選挙",VLOOKUP($F668,部数情報!A:L,12,0),IF($I$7="選挙",VLOOKUP($F668,部数情報!A:M,13,0),VLOOKUP($F668,部数情報!A:J,10,0)))),"")</f>
        <v>510</v>
      </c>
      <c r="K668" s="187"/>
      <c r="L668" s="205"/>
      <c r="M668" s="206"/>
      <c r="S668">
        <f>エリア一覧!J668-VLOOKUP(エリア一覧!F668,部数情報!A:Q,17,0)</f>
        <v>0</v>
      </c>
      <c r="V668">
        <f t="shared" si="10"/>
        <v>0</v>
      </c>
      <c r="W668">
        <f>IFERROR(VLOOKUP($F668,部数情報!A:J,10,0),0)</f>
        <v>510</v>
      </c>
    </row>
    <row r="669" spans="2:23" hidden="1">
      <c r="B669" s="15">
        <f>部数情報!C288</f>
        <v>287</v>
      </c>
      <c r="C669" s="16">
        <f>部数情報!B288</f>
        <v>4</v>
      </c>
      <c r="D669" s="16" t="str">
        <f>部数情報!E288</f>
        <v>習志野</v>
      </c>
      <c r="E669" s="16" t="str">
        <f>部数情報!F288</f>
        <v>花咲・屋敷</v>
      </c>
      <c r="F669" s="16" t="str">
        <f>部数情報!A288</f>
        <v>013065</v>
      </c>
      <c r="G669" s="16" t="str">
        <f>部数情報!G288</f>
        <v>屋敷4 ｸﾞﾗﾝｼﾃｨﾐﾚﾅ</v>
      </c>
      <c r="H669" s="16" t="str">
        <f>部数情報!H288</f>
        <v>津田沼</v>
      </c>
      <c r="I669" s="16" t="str">
        <f>部数情報!I288</f>
        <v>習志野市</v>
      </c>
      <c r="J669" s="189">
        <f>IFERROR(IF($I$7="併配",VLOOKUP($F669,部数情報!A:K,11,0),IF($I$7="併配&amp;選挙",VLOOKUP($F669,部数情報!A:L,12,0),IF($I$7="選挙",VLOOKUP($F669,部数情報!A:M,13,0),VLOOKUP($F669,部数情報!A:J,10,0)))),"")</f>
        <v>475</v>
      </c>
      <c r="K669" s="187"/>
      <c r="L669" s="205"/>
      <c r="M669" s="206"/>
      <c r="S669">
        <f>エリア一覧!J669-VLOOKUP(エリア一覧!F669,部数情報!A:Q,17,0)</f>
        <v>0</v>
      </c>
      <c r="V669">
        <f t="shared" si="10"/>
        <v>0</v>
      </c>
      <c r="W669">
        <f>IFERROR(VLOOKUP($F669,部数情報!A:J,10,0),0)</f>
        <v>475</v>
      </c>
    </row>
    <row r="670" spans="2:23" hidden="1">
      <c r="B670" s="15">
        <f>部数情報!C289</f>
        <v>288</v>
      </c>
      <c r="C670" s="16">
        <f>部数情報!B289</f>
        <v>4</v>
      </c>
      <c r="D670" s="16" t="str">
        <f>部数情報!E289</f>
        <v>習志野</v>
      </c>
      <c r="E670" s="16" t="str">
        <f>部数情報!F289</f>
        <v>大久保・泉町</v>
      </c>
      <c r="F670" s="16" t="str">
        <f>部数情報!A289</f>
        <v>013020</v>
      </c>
      <c r="G670" s="16" t="str">
        <f>部数情報!G289</f>
        <v>大久保１Ａ</v>
      </c>
      <c r="H670" s="16" t="str">
        <f>部数情報!H289</f>
        <v>津田沼</v>
      </c>
      <c r="I670" s="16" t="str">
        <f>部数情報!I289</f>
        <v>習志野市</v>
      </c>
      <c r="J670" s="189">
        <f>IFERROR(IF($I$7="併配",VLOOKUP($F670,部数情報!A:K,11,0),IF($I$7="併配&amp;選挙",VLOOKUP($F670,部数情報!A:L,12,0),IF($I$7="選挙",VLOOKUP($F670,部数情報!A:M,13,0),VLOOKUP($F670,部数情報!A:J,10,0)))),"")</f>
        <v>505</v>
      </c>
      <c r="K670" s="187"/>
      <c r="L670" s="205"/>
      <c r="M670" s="206"/>
      <c r="S670">
        <f>エリア一覧!J670-VLOOKUP(エリア一覧!F670,部数情報!A:Q,17,0)</f>
        <v>0</v>
      </c>
      <c r="V670">
        <f t="shared" si="10"/>
        <v>0</v>
      </c>
      <c r="W670">
        <f>IFERROR(VLOOKUP($F670,部数情報!A:J,10,0),0)</f>
        <v>505</v>
      </c>
    </row>
    <row r="671" spans="2:23" hidden="1">
      <c r="B671" s="15">
        <f>部数情報!C290</f>
        <v>289</v>
      </c>
      <c r="C671" s="16">
        <f>部数情報!B290</f>
        <v>4</v>
      </c>
      <c r="D671" s="16" t="str">
        <f>部数情報!E290</f>
        <v>習志野</v>
      </c>
      <c r="E671" s="16" t="str">
        <f>部数情報!F290</f>
        <v>大久保・泉町</v>
      </c>
      <c r="F671" s="16" t="str">
        <f>部数情報!A290</f>
        <v>013021</v>
      </c>
      <c r="G671" s="16" t="str">
        <f>部数情報!G290</f>
        <v>大久保１Ｂ</v>
      </c>
      <c r="H671" s="16" t="str">
        <f>部数情報!H290</f>
        <v>津田沼</v>
      </c>
      <c r="I671" s="16" t="str">
        <f>部数情報!I290</f>
        <v>習志野市</v>
      </c>
      <c r="J671" s="189">
        <f>IFERROR(IF($I$7="併配",VLOOKUP($F671,部数情報!A:K,11,0),IF($I$7="併配&amp;選挙",VLOOKUP($F671,部数情報!A:L,12,0),IF($I$7="選挙",VLOOKUP($F671,部数情報!A:M,13,0),VLOOKUP($F671,部数情報!A:J,10,0)))),"")</f>
        <v>500</v>
      </c>
      <c r="K671" s="187"/>
      <c r="L671" s="205"/>
      <c r="M671" s="206"/>
      <c r="S671">
        <f>エリア一覧!J671-VLOOKUP(エリア一覧!F671,部数情報!A:Q,17,0)</f>
        <v>0</v>
      </c>
      <c r="V671">
        <f t="shared" si="10"/>
        <v>0</v>
      </c>
      <c r="W671">
        <f>IFERROR(VLOOKUP($F671,部数情報!A:J,10,0),0)</f>
        <v>500</v>
      </c>
    </row>
    <row r="672" spans="2:23" hidden="1">
      <c r="B672" s="15">
        <f>部数情報!C291</f>
        <v>290</v>
      </c>
      <c r="C672" s="16">
        <f>部数情報!B291</f>
        <v>4</v>
      </c>
      <c r="D672" s="16" t="str">
        <f>部数情報!E291</f>
        <v>習志野</v>
      </c>
      <c r="E672" s="16" t="str">
        <f>部数情報!F291</f>
        <v>大久保・泉町</v>
      </c>
      <c r="F672" s="16" t="str">
        <f>部数情報!A291</f>
        <v>013022</v>
      </c>
      <c r="G672" s="16" t="str">
        <f>部数情報!G291</f>
        <v>大久保１Ｃ</v>
      </c>
      <c r="H672" s="16" t="str">
        <f>部数情報!H291</f>
        <v>津田沼</v>
      </c>
      <c r="I672" s="16" t="str">
        <f>部数情報!I291</f>
        <v>習志野市</v>
      </c>
      <c r="J672" s="189">
        <f>IFERROR(IF($I$7="併配",VLOOKUP($F672,部数情報!A:K,11,0),IF($I$7="併配&amp;選挙",VLOOKUP($F672,部数情報!A:L,12,0),IF($I$7="選挙",VLOOKUP($F672,部数情報!A:M,13,0),VLOOKUP($F672,部数情報!A:J,10,0)))),"")</f>
        <v>585</v>
      </c>
      <c r="K672" s="187"/>
      <c r="L672" s="205"/>
      <c r="M672" s="206"/>
      <c r="S672">
        <f>エリア一覧!J672-VLOOKUP(エリア一覧!F672,部数情報!A:Q,17,0)</f>
        <v>0</v>
      </c>
      <c r="V672">
        <f t="shared" si="10"/>
        <v>0</v>
      </c>
      <c r="W672">
        <f>IFERROR(VLOOKUP($F672,部数情報!A:J,10,0),0)</f>
        <v>585</v>
      </c>
    </row>
    <row r="673" spans="2:23" hidden="1">
      <c r="B673" s="15">
        <f>部数情報!C292</f>
        <v>291</v>
      </c>
      <c r="C673" s="16">
        <f>部数情報!B292</f>
        <v>4</v>
      </c>
      <c r="D673" s="16" t="str">
        <f>部数情報!E292</f>
        <v>習志野</v>
      </c>
      <c r="E673" s="16" t="str">
        <f>部数情報!F292</f>
        <v>大久保・泉町</v>
      </c>
      <c r="F673" s="16" t="str">
        <f>部数情報!A292</f>
        <v>013023</v>
      </c>
      <c r="G673" s="16" t="str">
        <f>部数情報!G292</f>
        <v>大久保２A</v>
      </c>
      <c r="H673" s="16" t="str">
        <f>部数情報!H292</f>
        <v>津田沼</v>
      </c>
      <c r="I673" s="16" t="str">
        <f>部数情報!I292</f>
        <v>習志野市</v>
      </c>
      <c r="J673" s="189">
        <f>IFERROR(IF($I$7="併配",VLOOKUP($F673,部数情報!A:K,11,0),IF($I$7="併配&amp;選挙",VLOOKUP($F673,部数情報!A:L,12,0),IF($I$7="選挙",VLOOKUP($F673,部数情報!A:M,13,0),VLOOKUP($F673,部数情報!A:J,10,0)))),"")</f>
        <v>490</v>
      </c>
      <c r="K673" s="187"/>
      <c r="L673" s="205"/>
      <c r="M673" s="206"/>
      <c r="S673">
        <f>エリア一覧!J673-VLOOKUP(エリア一覧!F673,部数情報!A:Q,17,0)</f>
        <v>0</v>
      </c>
      <c r="V673">
        <f t="shared" si="10"/>
        <v>0</v>
      </c>
      <c r="W673">
        <f>IFERROR(VLOOKUP($F673,部数情報!A:J,10,0),0)</f>
        <v>490</v>
      </c>
    </row>
    <row r="674" spans="2:23" hidden="1">
      <c r="B674" s="15">
        <f>部数情報!C293</f>
        <v>292</v>
      </c>
      <c r="C674" s="16">
        <f>部数情報!B293</f>
        <v>4</v>
      </c>
      <c r="D674" s="16" t="str">
        <f>部数情報!E293</f>
        <v>習志野</v>
      </c>
      <c r="E674" s="16" t="str">
        <f>部数情報!F293</f>
        <v>大久保・泉町</v>
      </c>
      <c r="F674" s="16" t="str">
        <f>部数情報!A293</f>
        <v>013067</v>
      </c>
      <c r="G674" s="16" t="str">
        <f>部数情報!G293</f>
        <v>大久保２B</v>
      </c>
      <c r="H674" s="16" t="str">
        <f>部数情報!H293</f>
        <v>津田沼</v>
      </c>
      <c r="I674" s="16" t="str">
        <f>部数情報!I293</f>
        <v>習志野市</v>
      </c>
      <c r="J674" s="189">
        <f>IFERROR(IF($I$7="併配",VLOOKUP($F674,部数情報!A:K,11,0),IF($I$7="併配&amp;選挙",VLOOKUP($F674,部数情報!A:L,12,0),IF($I$7="選挙",VLOOKUP($F674,部数情報!A:M,13,0),VLOOKUP($F674,部数情報!A:J,10,0)))),"")</f>
        <v>510</v>
      </c>
      <c r="K674" s="187"/>
      <c r="L674" s="205"/>
      <c r="M674" s="206"/>
      <c r="S674">
        <f>エリア一覧!J674-VLOOKUP(エリア一覧!F674,部数情報!A:Q,17,0)</f>
        <v>0</v>
      </c>
      <c r="V674">
        <f t="shared" si="10"/>
        <v>0</v>
      </c>
      <c r="W674">
        <f>IFERROR(VLOOKUP($F674,部数情報!A:J,10,0),0)</f>
        <v>510</v>
      </c>
    </row>
    <row r="675" spans="2:23" hidden="1">
      <c r="B675" s="15">
        <f>部数情報!C294</f>
        <v>293</v>
      </c>
      <c r="C675" s="16">
        <f>部数情報!B294</f>
        <v>4</v>
      </c>
      <c r="D675" s="16" t="str">
        <f>部数情報!E294</f>
        <v>習志野</v>
      </c>
      <c r="E675" s="16" t="str">
        <f>部数情報!F294</f>
        <v>大久保・泉町</v>
      </c>
      <c r="F675" s="16" t="str">
        <f>部数情報!A294</f>
        <v>013024</v>
      </c>
      <c r="G675" s="16" t="str">
        <f>部数情報!G294</f>
        <v>大久保３A</v>
      </c>
      <c r="H675" s="16" t="str">
        <f>部数情報!H294</f>
        <v>津田沼</v>
      </c>
      <c r="I675" s="16" t="str">
        <f>部数情報!I294</f>
        <v>習志野市・船橋市</v>
      </c>
      <c r="J675" s="189">
        <f>IFERROR(IF($I$7="併配",VLOOKUP($F675,部数情報!A:K,11,0),IF($I$7="併配&amp;選挙",VLOOKUP($F675,部数情報!A:L,12,0),IF($I$7="選挙",VLOOKUP($F675,部数情報!A:M,13,0),VLOOKUP($F675,部数情報!A:J,10,0)))),"")</f>
        <v>360</v>
      </c>
      <c r="K675" s="187"/>
      <c r="L675" s="205"/>
      <c r="M675" s="206"/>
      <c r="S675">
        <f>エリア一覧!J675-VLOOKUP(エリア一覧!F675,部数情報!A:Q,17,0)</f>
        <v>0</v>
      </c>
      <c r="V675">
        <f t="shared" si="10"/>
        <v>0</v>
      </c>
      <c r="W675">
        <f>IFERROR(VLOOKUP($F675,部数情報!A:J,10,0),0)</f>
        <v>360</v>
      </c>
    </row>
    <row r="676" spans="2:23" hidden="1">
      <c r="B676" s="15">
        <f>部数情報!C295</f>
        <v>294</v>
      </c>
      <c r="C676" s="16">
        <f>部数情報!B295</f>
        <v>4</v>
      </c>
      <c r="D676" s="16" t="str">
        <f>部数情報!E295</f>
        <v>習志野</v>
      </c>
      <c r="E676" s="16" t="str">
        <f>部数情報!F295</f>
        <v>大久保・泉町</v>
      </c>
      <c r="F676" s="16" t="str">
        <f>部数情報!A295</f>
        <v>013071</v>
      </c>
      <c r="G676" s="16" t="str">
        <f>部数情報!G295</f>
        <v>大久保３B</v>
      </c>
      <c r="H676" s="16" t="str">
        <f>部数情報!H295</f>
        <v>津田沼</v>
      </c>
      <c r="I676" s="16" t="str">
        <f>部数情報!I295</f>
        <v>習志野市・船橋市</v>
      </c>
      <c r="J676" s="189">
        <f>IFERROR(IF($I$7="併配",VLOOKUP($F676,部数情報!A:K,11,0),IF($I$7="併配&amp;選挙",VLOOKUP($F676,部数情報!A:L,12,0),IF($I$7="選挙",VLOOKUP($F676,部数情報!A:M,13,0),VLOOKUP($F676,部数情報!A:J,10,0)))),"")</f>
        <v>460</v>
      </c>
      <c r="K676" s="187"/>
      <c r="L676" s="205"/>
      <c r="M676" s="206"/>
      <c r="S676">
        <f>エリア一覧!J676-VLOOKUP(エリア一覧!F676,部数情報!A:Q,17,0)</f>
        <v>0</v>
      </c>
      <c r="V676">
        <f t="shared" si="10"/>
        <v>0</v>
      </c>
      <c r="W676">
        <f>IFERROR(VLOOKUP($F676,部数情報!A:J,10,0),0)</f>
        <v>460</v>
      </c>
    </row>
    <row r="677" spans="2:23" hidden="1">
      <c r="B677" s="15">
        <f>部数情報!C296</f>
        <v>295</v>
      </c>
      <c r="C677" s="16">
        <f>部数情報!B296</f>
        <v>4</v>
      </c>
      <c r="D677" s="16" t="str">
        <f>部数情報!E296</f>
        <v>習志野</v>
      </c>
      <c r="E677" s="16" t="str">
        <f>部数情報!F296</f>
        <v>大久保・泉町</v>
      </c>
      <c r="F677" s="16" t="str">
        <f>部数情報!A296</f>
        <v>013072</v>
      </c>
      <c r="G677" s="16" t="str">
        <f>部数情報!G296</f>
        <v>大久保３C</v>
      </c>
      <c r="H677" s="16" t="str">
        <f>部数情報!H296</f>
        <v>津田沼</v>
      </c>
      <c r="I677" s="16" t="str">
        <f>部数情報!I296</f>
        <v>習志野市・船橋市</v>
      </c>
      <c r="J677" s="189">
        <f>IFERROR(IF($I$7="併配",VLOOKUP($F677,部数情報!A:K,11,0),IF($I$7="併配&amp;選挙",VLOOKUP($F677,部数情報!A:L,12,0),IF($I$7="選挙",VLOOKUP($F677,部数情報!A:M,13,0),VLOOKUP($F677,部数情報!A:J,10,0)))),"")</f>
        <v>470</v>
      </c>
      <c r="K677" s="187"/>
      <c r="L677" s="205"/>
      <c r="M677" s="206"/>
      <c r="S677">
        <f>エリア一覧!J677-VLOOKUP(エリア一覧!F677,部数情報!A:Q,17,0)</f>
        <v>0</v>
      </c>
      <c r="V677">
        <f t="shared" si="10"/>
        <v>0</v>
      </c>
      <c r="W677">
        <f>IFERROR(VLOOKUP($F677,部数情報!A:J,10,0),0)</f>
        <v>470</v>
      </c>
    </row>
    <row r="678" spans="2:23" hidden="1">
      <c r="B678" s="15">
        <f>部数情報!C297</f>
        <v>296</v>
      </c>
      <c r="C678" s="16">
        <f>部数情報!B297</f>
        <v>4</v>
      </c>
      <c r="D678" s="16" t="str">
        <f>部数情報!E297</f>
        <v>習志野</v>
      </c>
      <c r="E678" s="16" t="str">
        <f>部数情報!F297</f>
        <v>大久保・泉町</v>
      </c>
      <c r="F678" s="16" t="str">
        <f>部数情報!A297</f>
        <v>013025</v>
      </c>
      <c r="G678" s="16" t="str">
        <f>部数情報!G297</f>
        <v>大久保４</v>
      </c>
      <c r="H678" s="16" t="str">
        <f>部数情報!H297</f>
        <v>津田沼</v>
      </c>
      <c r="I678" s="16" t="str">
        <f>部数情報!I297</f>
        <v>習志野市</v>
      </c>
      <c r="J678" s="189">
        <f>IFERROR(IF($I$7="併配",VLOOKUP($F678,部数情報!A:K,11,0),IF($I$7="併配&amp;選挙",VLOOKUP($F678,部数情報!A:L,12,0),IF($I$7="選挙",VLOOKUP($F678,部数情報!A:M,13,0),VLOOKUP($F678,部数情報!A:J,10,0)))),"")</f>
        <v>780</v>
      </c>
      <c r="K678" s="187"/>
      <c r="L678" s="205"/>
      <c r="M678" s="206"/>
      <c r="S678">
        <f>エリア一覧!J678-VLOOKUP(エリア一覧!F678,部数情報!A:Q,17,0)</f>
        <v>0</v>
      </c>
      <c r="V678">
        <f t="shared" si="10"/>
        <v>0</v>
      </c>
      <c r="W678">
        <f>IFERROR(VLOOKUP($F678,部数情報!A:J,10,0),0)</f>
        <v>780</v>
      </c>
    </row>
    <row r="679" spans="2:23" hidden="1">
      <c r="B679" s="15">
        <f>部数情報!C298</f>
        <v>297</v>
      </c>
      <c r="C679" s="16">
        <f>部数情報!B298</f>
        <v>4</v>
      </c>
      <c r="D679" s="16" t="str">
        <f>部数情報!E298</f>
        <v>習志野</v>
      </c>
      <c r="E679" s="16" t="str">
        <f>部数情報!F298</f>
        <v>大久保・泉町</v>
      </c>
      <c r="F679" s="16" t="str">
        <f>部数情報!A298</f>
        <v>013026</v>
      </c>
      <c r="G679" s="16" t="str">
        <f>部数情報!G298</f>
        <v>泉町２</v>
      </c>
      <c r="H679" s="16" t="str">
        <f>部数情報!H298</f>
        <v>津田沼</v>
      </c>
      <c r="I679" s="16" t="str">
        <f>部数情報!I298</f>
        <v>習志野市</v>
      </c>
      <c r="J679" s="189">
        <f>IFERROR(IF($I$7="併配",VLOOKUP($F679,部数情報!A:K,11,0),IF($I$7="併配&amp;選挙",VLOOKUP($F679,部数情報!A:L,12,0),IF($I$7="選挙",VLOOKUP($F679,部数情報!A:M,13,0),VLOOKUP($F679,部数情報!A:J,10,0)))),"")</f>
        <v>370</v>
      </c>
      <c r="K679" s="187"/>
      <c r="L679" s="205"/>
      <c r="M679" s="206"/>
      <c r="S679">
        <f>エリア一覧!J679-VLOOKUP(エリア一覧!F679,部数情報!A:Q,17,0)</f>
        <v>0</v>
      </c>
      <c r="V679">
        <f t="shared" si="10"/>
        <v>0</v>
      </c>
      <c r="W679">
        <f>IFERROR(VLOOKUP($F679,部数情報!A:J,10,0),0)</f>
        <v>370</v>
      </c>
    </row>
    <row r="680" spans="2:23" hidden="1">
      <c r="B680" s="15">
        <f>部数情報!C299</f>
        <v>298</v>
      </c>
      <c r="C680" s="16">
        <f>部数情報!B299</f>
        <v>4</v>
      </c>
      <c r="D680" s="16" t="str">
        <f>部数情報!E299</f>
        <v>習志野</v>
      </c>
      <c r="E680" s="16" t="str">
        <f>部数情報!F299</f>
        <v>大久保・泉町</v>
      </c>
      <c r="F680" s="16" t="str">
        <f>部数情報!A299</f>
        <v>013027</v>
      </c>
      <c r="G680" s="16" t="str">
        <f>部数情報!G299</f>
        <v>泉町３</v>
      </c>
      <c r="H680" s="16" t="str">
        <f>部数情報!H299</f>
        <v>津田沼</v>
      </c>
      <c r="I680" s="16" t="str">
        <f>部数情報!I299</f>
        <v>習志野市</v>
      </c>
      <c r="J680" s="189">
        <f>IFERROR(IF($I$7="併配",VLOOKUP($F680,部数情報!A:K,11,0),IF($I$7="併配&amp;選挙",VLOOKUP($F680,部数情報!A:L,12,0),IF($I$7="選挙",VLOOKUP($F680,部数情報!A:M,13,0),VLOOKUP($F680,部数情報!A:J,10,0)))),"")</f>
        <v>710</v>
      </c>
      <c r="K680" s="187"/>
      <c r="L680" s="205"/>
      <c r="M680" s="206"/>
      <c r="S680">
        <f>エリア一覧!J680-VLOOKUP(エリア一覧!F680,部数情報!A:Q,17,0)</f>
        <v>0</v>
      </c>
      <c r="V680">
        <f t="shared" si="10"/>
        <v>0</v>
      </c>
      <c r="W680">
        <f>IFERROR(VLOOKUP($F680,部数情報!A:J,10,0),0)</f>
        <v>710</v>
      </c>
    </row>
    <row r="681" spans="2:23" hidden="1">
      <c r="B681" s="15">
        <f>部数情報!C300</f>
        <v>299</v>
      </c>
      <c r="C681" s="16">
        <f>部数情報!B300</f>
        <v>4</v>
      </c>
      <c r="D681" s="16" t="str">
        <f>部数情報!E300</f>
        <v>習志野</v>
      </c>
      <c r="E681" s="16" t="str">
        <f>部数情報!F300</f>
        <v>三山・新栄</v>
      </c>
      <c r="F681" s="16" t="str">
        <f>部数情報!A300</f>
        <v>013028</v>
      </c>
      <c r="G681" s="16" t="str">
        <f>部数情報!G300</f>
        <v>三山１Ａ</v>
      </c>
      <c r="H681" s="16" t="str">
        <f>部数情報!H300</f>
        <v>津田沼</v>
      </c>
      <c r="I681" s="16" t="str">
        <f>部数情報!I300</f>
        <v>習志野市・船橋市</v>
      </c>
      <c r="J681" s="189">
        <f>IFERROR(IF($I$7="併配",VLOOKUP($F681,部数情報!A:K,11,0),IF($I$7="併配&amp;選挙",VLOOKUP($F681,部数情報!A:L,12,0),IF($I$7="選挙",VLOOKUP($F681,部数情報!A:M,13,0),VLOOKUP($F681,部数情報!A:J,10,0)))),"")</f>
        <v>685</v>
      </c>
      <c r="K681" s="187"/>
      <c r="L681" s="205"/>
      <c r="M681" s="206"/>
      <c r="S681">
        <f>エリア一覧!J681-VLOOKUP(エリア一覧!F681,部数情報!A:Q,17,0)</f>
        <v>0</v>
      </c>
      <c r="V681">
        <f t="shared" si="10"/>
        <v>0</v>
      </c>
      <c r="W681">
        <f>IFERROR(VLOOKUP($F681,部数情報!A:J,10,0),0)</f>
        <v>685</v>
      </c>
    </row>
    <row r="682" spans="2:23" hidden="1">
      <c r="B682" s="15">
        <f>部数情報!C301</f>
        <v>300</v>
      </c>
      <c r="C682" s="16">
        <f>部数情報!B301</f>
        <v>4</v>
      </c>
      <c r="D682" s="16" t="str">
        <f>部数情報!E301</f>
        <v>習志野</v>
      </c>
      <c r="E682" s="16" t="str">
        <f>部数情報!F301</f>
        <v>三山・新栄</v>
      </c>
      <c r="F682" s="16" t="str">
        <f>部数情報!A301</f>
        <v>013029</v>
      </c>
      <c r="G682" s="16" t="str">
        <f>部数情報!G301</f>
        <v>三山１Ｂ</v>
      </c>
      <c r="H682" s="16" t="str">
        <f>部数情報!H301</f>
        <v>津田沼</v>
      </c>
      <c r="I682" s="16" t="str">
        <f>部数情報!I301</f>
        <v>船橋市</v>
      </c>
      <c r="J682" s="189">
        <f>IFERROR(IF($I$7="併配",VLOOKUP($F682,部数情報!A:K,11,0),IF($I$7="併配&amp;選挙",VLOOKUP($F682,部数情報!A:L,12,0),IF($I$7="選挙",VLOOKUP($F682,部数情報!A:M,13,0),VLOOKUP($F682,部数情報!A:J,10,0)))),"")</f>
        <v>500</v>
      </c>
      <c r="K682" s="187"/>
      <c r="L682" s="205"/>
      <c r="M682" s="206"/>
      <c r="S682">
        <f>エリア一覧!J682-VLOOKUP(エリア一覧!F682,部数情報!A:Q,17,0)</f>
        <v>0</v>
      </c>
      <c r="V682">
        <f t="shared" si="10"/>
        <v>0</v>
      </c>
      <c r="W682">
        <f>IFERROR(VLOOKUP($F682,部数情報!A:J,10,0),0)</f>
        <v>500</v>
      </c>
    </row>
    <row r="683" spans="2:23" hidden="1">
      <c r="B683" s="15">
        <f>部数情報!C302</f>
        <v>301</v>
      </c>
      <c r="C683" s="16">
        <f>部数情報!B302</f>
        <v>4</v>
      </c>
      <c r="D683" s="16" t="str">
        <f>部数情報!E302</f>
        <v>習志野</v>
      </c>
      <c r="E683" s="16" t="str">
        <f>部数情報!F302</f>
        <v>三山・新栄</v>
      </c>
      <c r="F683" s="16" t="str">
        <f>部数情報!A302</f>
        <v>013030</v>
      </c>
      <c r="G683" s="16" t="str">
        <f>部数情報!G302</f>
        <v>三山２A</v>
      </c>
      <c r="H683" s="16" t="str">
        <f>部数情報!H302</f>
        <v>津田沼</v>
      </c>
      <c r="I683" s="16" t="str">
        <f>部数情報!I302</f>
        <v>船橋市</v>
      </c>
      <c r="J683" s="189">
        <f>IFERROR(IF($I$7="併配",VLOOKUP($F683,部数情報!A:K,11,0),IF($I$7="併配&amp;選挙",VLOOKUP($F683,部数情報!A:L,12,0),IF($I$7="選挙",VLOOKUP($F683,部数情報!A:M,13,0),VLOOKUP($F683,部数情報!A:J,10,0)))),"")</f>
        <v>345</v>
      </c>
      <c r="K683" s="187"/>
      <c r="L683" s="205"/>
      <c r="M683" s="206"/>
      <c r="S683">
        <f>エリア一覧!J683-VLOOKUP(エリア一覧!F683,部数情報!A:Q,17,0)</f>
        <v>0</v>
      </c>
      <c r="V683">
        <f t="shared" si="10"/>
        <v>0</v>
      </c>
      <c r="W683">
        <f>IFERROR(VLOOKUP($F683,部数情報!A:J,10,0),0)</f>
        <v>345</v>
      </c>
    </row>
    <row r="684" spans="2:23" hidden="1">
      <c r="B684" s="15">
        <f>部数情報!C303</f>
        <v>302</v>
      </c>
      <c r="C684" s="16">
        <f>部数情報!B303</f>
        <v>4</v>
      </c>
      <c r="D684" s="16" t="str">
        <f>部数情報!E303</f>
        <v>習志野</v>
      </c>
      <c r="E684" s="16" t="str">
        <f>部数情報!F303</f>
        <v>三山・新栄</v>
      </c>
      <c r="F684" s="16" t="str">
        <f>部数情報!A303</f>
        <v>013075</v>
      </c>
      <c r="G684" s="16" t="str">
        <f>部数情報!G303</f>
        <v>三山２B</v>
      </c>
      <c r="H684" s="16" t="str">
        <f>部数情報!H303</f>
        <v>津田沼</v>
      </c>
      <c r="I684" s="16" t="str">
        <f>部数情報!I303</f>
        <v>船橋市</v>
      </c>
      <c r="J684" s="189">
        <f>IFERROR(IF($I$7="併配",VLOOKUP($F684,部数情報!A:K,11,0),IF($I$7="併配&amp;選挙",VLOOKUP($F684,部数情報!A:L,12,0),IF($I$7="選挙",VLOOKUP($F684,部数情報!A:M,13,0),VLOOKUP($F684,部数情報!A:J,10,0)))),"")</f>
        <v>330</v>
      </c>
      <c r="K684" s="187"/>
      <c r="L684" s="205"/>
      <c r="M684" s="206"/>
      <c r="S684">
        <f>エリア一覧!J684-VLOOKUP(エリア一覧!F684,部数情報!A:Q,17,0)</f>
        <v>0</v>
      </c>
      <c r="V684">
        <f t="shared" si="10"/>
        <v>0</v>
      </c>
      <c r="W684">
        <f>IFERROR(VLOOKUP($F684,部数情報!A:J,10,0),0)</f>
        <v>330</v>
      </c>
    </row>
    <row r="685" spans="2:23" hidden="1">
      <c r="B685" s="15">
        <f>部数情報!C304</f>
        <v>303</v>
      </c>
      <c r="C685" s="16">
        <f>部数情報!B304</f>
        <v>4</v>
      </c>
      <c r="D685" s="16" t="str">
        <f>部数情報!E304</f>
        <v>習志野</v>
      </c>
      <c r="E685" s="16" t="str">
        <f>部数情報!F304</f>
        <v>三山・新栄</v>
      </c>
      <c r="F685" s="16" t="str">
        <f>部数情報!A304</f>
        <v>013031</v>
      </c>
      <c r="G685" s="16" t="str">
        <f>部数情報!G304</f>
        <v>三山３A</v>
      </c>
      <c r="H685" s="16" t="str">
        <f>部数情報!H304</f>
        <v>津田沼</v>
      </c>
      <c r="I685" s="16" t="str">
        <f>部数情報!I304</f>
        <v>船橋市</v>
      </c>
      <c r="J685" s="189">
        <f>IFERROR(IF($I$7="併配",VLOOKUP($F685,部数情報!A:K,11,0),IF($I$7="併配&amp;選挙",VLOOKUP($F685,部数情報!A:L,12,0),IF($I$7="選挙",VLOOKUP($F685,部数情報!A:M,13,0),VLOOKUP($F685,部数情報!A:J,10,0)))),"")</f>
        <v>320</v>
      </c>
      <c r="K685" s="187"/>
      <c r="L685" s="205"/>
      <c r="M685" s="206"/>
      <c r="S685">
        <f>エリア一覧!J685-VLOOKUP(エリア一覧!F685,部数情報!A:Q,17,0)</f>
        <v>0</v>
      </c>
      <c r="V685">
        <f t="shared" si="10"/>
        <v>0</v>
      </c>
      <c r="W685">
        <f>IFERROR(VLOOKUP($F685,部数情報!A:J,10,0),0)</f>
        <v>320</v>
      </c>
    </row>
    <row r="686" spans="2:23" hidden="1">
      <c r="B686" s="15">
        <f>部数情報!C305</f>
        <v>304</v>
      </c>
      <c r="C686" s="16">
        <f>部数情報!B305</f>
        <v>4</v>
      </c>
      <c r="D686" s="16" t="str">
        <f>部数情報!E305</f>
        <v>習志野</v>
      </c>
      <c r="E686" s="16" t="str">
        <f>部数情報!F305</f>
        <v>三山・新栄</v>
      </c>
      <c r="F686" s="16" t="str">
        <f>部数情報!A305</f>
        <v>013073</v>
      </c>
      <c r="G686" s="16" t="str">
        <f>部数情報!G305</f>
        <v>三山３B</v>
      </c>
      <c r="H686" s="16" t="str">
        <f>部数情報!H305</f>
        <v>津田沼</v>
      </c>
      <c r="I686" s="16" t="str">
        <f>部数情報!I305</f>
        <v>船橋市</v>
      </c>
      <c r="J686" s="189">
        <f>IFERROR(IF($I$7="併配",VLOOKUP($F686,部数情報!A:K,11,0),IF($I$7="併配&amp;選挙",VLOOKUP($F686,部数情報!A:L,12,0),IF($I$7="選挙",VLOOKUP($F686,部数情報!A:M,13,0),VLOOKUP($F686,部数情報!A:J,10,0)))),"")</f>
        <v>400</v>
      </c>
      <c r="K686" s="187"/>
      <c r="L686" s="205"/>
      <c r="M686" s="206"/>
      <c r="S686">
        <f>エリア一覧!J686-VLOOKUP(エリア一覧!F686,部数情報!A:Q,17,0)</f>
        <v>0</v>
      </c>
      <c r="V686">
        <f t="shared" si="10"/>
        <v>0</v>
      </c>
      <c r="W686">
        <f>IFERROR(VLOOKUP($F686,部数情報!A:J,10,0),0)</f>
        <v>400</v>
      </c>
    </row>
    <row r="687" spans="2:23" hidden="1">
      <c r="B687" s="15">
        <f>部数情報!C306</f>
        <v>305</v>
      </c>
      <c r="C687" s="16">
        <f>部数情報!B306</f>
        <v>4</v>
      </c>
      <c r="D687" s="16" t="str">
        <f>部数情報!E306</f>
        <v>習志野</v>
      </c>
      <c r="E687" s="16" t="str">
        <f>部数情報!F306</f>
        <v>三山・新栄</v>
      </c>
      <c r="F687" s="16" t="str">
        <f>部数情報!A306</f>
        <v>013032</v>
      </c>
      <c r="G687" s="16" t="str">
        <f>部数情報!G306</f>
        <v>三山４</v>
      </c>
      <c r="H687" s="16" t="str">
        <f>部数情報!H306</f>
        <v>津田沼</v>
      </c>
      <c r="I687" s="16" t="str">
        <f>部数情報!I306</f>
        <v>船橋市</v>
      </c>
      <c r="J687" s="189">
        <f>IFERROR(IF($I$7="併配",VLOOKUP($F687,部数情報!A:K,11,0),IF($I$7="併配&amp;選挙",VLOOKUP($F687,部数情報!A:L,12,0),IF($I$7="選挙",VLOOKUP($F687,部数情報!A:M,13,0),VLOOKUP($F687,部数情報!A:J,10,0)))),"")</f>
        <v>770</v>
      </c>
      <c r="K687" s="187"/>
      <c r="L687" s="205"/>
      <c r="M687" s="206"/>
      <c r="S687">
        <f>エリア一覧!J687-VLOOKUP(エリア一覧!F687,部数情報!A:Q,17,0)</f>
        <v>0</v>
      </c>
      <c r="V687">
        <f t="shared" si="10"/>
        <v>0</v>
      </c>
      <c r="W687">
        <f>IFERROR(VLOOKUP($F687,部数情報!A:J,10,0),0)</f>
        <v>770</v>
      </c>
    </row>
    <row r="688" spans="2:23" hidden="1">
      <c r="B688" s="15">
        <f>部数情報!C307</f>
        <v>306</v>
      </c>
      <c r="C688" s="16">
        <f>部数情報!B307</f>
        <v>4</v>
      </c>
      <c r="D688" s="16" t="str">
        <f>部数情報!E307</f>
        <v>習志野</v>
      </c>
      <c r="E688" s="16" t="str">
        <f>部数情報!F307</f>
        <v>三山・新栄</v>
      </c>
      <c r="F688" s="16" t="str">
        <f>部数情報!A307</f>
        <v>013033</v>
      </c>
      <c r="G688" s="16" t="str">
        <f>部数情報!G307</f>
        <v>三山５</v>
      </c>
      <c r="H688" s="16" t="str">
        <f>部数情報!H307</f>
        <v>津田沼</v>
      </c>
      <c r="I688" s="16" t="str">
        <f>部数情報!I307</f>
        <v>船橋市</v>
      </c>
      <c r="J688" s="189">
        <f>IFERROR(IF($I$7="併配",VLOOKUP($F688,部数情報!A:K,11,0),IF($I$7="併配&amp;選挙",VLOOKUP($F688,部数情報!A:L,12,0),IF($I$7="選挙",VLOOKUP($F688,部数情報!A:M,13,0),VLOOKUP($F688,部数情報!A:J,10,0)))),"")</f>
        <v>710</v>
      </c>
      <c r="K688" s="187"/>
      <c r="L688" s="205"/>
      <c r="M688" s="206"/>
      <c r="S688">
        <f>エリア一覧!J688-VLOOKUP(エリア一覧!F688,部数情報!A:Q,17,0)</f>
        <v>0</v>
      </c>
      <c r="V688">
        <f t="shared" si="10"/>
        <v>0</v>
      </c>
      <c r="W688">
        <f>IFERROR(VLOOKUP($F688,部数情報!A:J,10,0),0)</f>
        <v>710</v>
      </c>
    </row>
    <row r="689" spans="2:23" hidden="1">
      <c r="B689" s="15">
        <f>部数情報!C308</f>
        <v>307</v>
      </c>
      <c r="C689" s="16">
        <f>部数情報!B308</f>
        <v>4</v>
      </c>
      <c r="D689" s="16" t="str">
        <f>部数情報!E308</f>
        <v>習志野</v>
      </c>
      <c r="E689" s="16" t="str">
        <f>部数情報!F308</f>
        <v>三山・新栄</v>
      </c>
      <c r="F689" s="16" t="str">
        <f>部数情報!A308</f>
        <v>013034</v>
      </c>
      <c r="G689" s="16" t="str">
        <f>部数情報!G308</f>
        <v>三山６</v>
      </c>
      <c r="H689" s="16" t="str">
        <f>部数情報!H308</f>
        <v>津田沼</v>
      </c>
      <c r="I689" s="16" t="str">
        <f>部数情報!I308</f>
        <v>船橋市</v>
      </c>
      <c r="J689" s="189">
        <f>IFERROR(IF($I$7="併配",VLOOKUP($F689,部数情報!A:K,11,0),IF($I$7="併配&amp;選挙",VLOOKUP($F689,部数情報!A:L,12,0),IF($I$7="選挙",VLOOKUP($F689,部数情報!A:M,13,0),VLOOKUP($F689,部数情報!A:J,10,0)))),"")</f>
        <v>700</v>
      </c>
      <c r="K689" s="187"/>
      <c r="L689" s="205"/>
      <c r="M689" s="206"/>
      <c r="S689">
        <f>エリア一覧!J689-VLOOKUP(エリア一覧!F689,部数情報!A:Q,17,0)</f>
        <v>0</v>
      </c>
      <c r="V689">
        <f t="shared" si="10"/>
        <v>0</v>
      </c>
      <c r="W689">
        <f>IFERROR(VLOOKUP($F689,部数情報!A:J,10,0),0)</f>
        <v>700</v>
      </c>
    </row>
    <row r="690" spans="2:23" hidden="1">
      <c r="B690" s="15">
        <f>部数情報!C309</f>
        <v>308</v>
      </c>
      <c r="C690" s="16">
        <f>部数情報!B309</f>
        <v>4</v>
      </c>
      <c r="D690" s="16" t="str">
        <f>部数情報!E309</f>
        <v>習志野</v>
      </c>
      <c r="E690" s="16" t="str">
        <f>部数情報!F309</f>
        <v>三山・新栄</v>
      </c>
      <c r="F690" s="16" t="str">
        <f>部数情報!A309</f>
        <v>013035</v>
      </c>
      <c r="G690" s="16" t="str">
        <f>部数情報!G309</f>
        <v>三山７</v>
      </c>
      <c r="H690" s="16" t="str">
        <f>部数情報!H309</f>
        <v>津田沼</v>
      </c>
      <c r="I690" s="16" t="str">
        <f>部数情報!I309</f>
        <v>船橋市</v>
      </c>
      <c r="J690" s="189">
        <f>IFERROR(IF($I$7="併配",VLOOKUP($F690,部数情報!A:K,11,0),IF($I$7="併配&amp;選挙",VLOOKUP($F690,部数情報!A:L,12,0),IF($I$7="選挙",VLOOKUP($F690,部数情報!A:M,13,0),VLOOKUP($F690,部数情報!A:J,10,0)))),"")</f>
        <v>815</v>
      </c>
      <c r="K690" s="187"/>
      <c r="L690" s="205"/>
      <c r="M690" s="206"/>
      <c r="S690">
        <f>エリア一覧!J690-VLOOKUP(エリア一覧!F690,部数情報!A:Q,17,0)</f>
        <v>0</v>
      </c>
      <c r="V690">
        <f t="shared" si="10"/>
        <v>0</v>
      </c>
      <c r="W690">
        <f>IFERROR(VLOOKUP($F690,部数情報!A:J,10,0),0)</f>
        <v>815</v>
      </c>
    </row>
    <row r="691" spans="2:23" hidden="1">
      <c r="B691" s="15">
        <f>部数情報!C310</f>
        <v>309</v>
      </c>
      <c r="C691" s="16">
        <f>部数情報!B310</f>
        <v>4</v>
      </c>
      <c r="D691" s="16" t="str">
        <f>部数情報!E310</f>
        <v>習志野</v>
      </c>
      <c r="E691" s="16" t="str">
        <f>部数情報!F310</f>
        <v>三山・新栄</v>
      </c>
      <c r="F691" s="16" t="str">
        <f>部数情報!A310</f>
        <v>013036</v>
      </c>
      <c r="G691" s="16" t="str">
        <f>部数情報!G310</f>
        <v>三山８</v>
      </c>
      <c r="H691" s="16" t="str">
        <f>部数情報!H310</f>
        <v>津田沼</v>
      </c>
      <c r="I691" s="16" t="str">
        <f>部数情報!I310</f>
        <v>船橋市</v>
      </c>
      <c r="J691" s="189">
        <f>IFERROR(IF($I$7="併配",VLOOKUP($F691,部数情報!A:K,11,0),IF($I$7="併配&amp;選挙",VLOOKUP($F691,部数情報!A:L,12,0),IF($I$7="選挙",VLOOKUP($F691,部数情報!A:M,13,0),VLOOKUP($F691,部数情報!A:J,10,0)))),"")</f>
        <v>670</v>
      </c>
      <c r="K691" s="187"/>
      <c r="L691" s="205"/>
      <c r="M691" s="206"/>
      <c r="S691">
        <f>エリア一覧!J691-VLOOKUP(エリア一覧!F691,部数情報!A:Q,17,0)</f>
        <v>0</v>
      </c>
      <c r="V691">
        <f t="shared" si="10"/>
        <v>0</v>
      </c>
      <c r="W691">
        <f>IFERROR(VLOOKUP($F691,部数情報!A:J,10,0),0)</f>
        <v>670</v>
      </c>
    </row>
    <row r="692" spans="2:23" hidden="1">
      <c r="B692" s="15">
        <f>部数情報!C311</f>
        <v>310</v>
      </c>
      <c r="C692" s="16">
        <f>部数情報!B311</f>
        <v>4</v>
      </c>
      <c r="D692" s="16" t="str">
        <f>部数情報!E311</f>
        <v>習志野</v>
      </c>
      <c r="E692" s="16" t="str">
        <f>部数情報!F311</f>
        <v>三山・新栄</v>
      </c>
      <c r="F692" s="16" t="str">
        <f>部数情報!A311</f>
        <v>013038</v>
      </c>
      <c r="G692" s="16" t="str">
        <f>部数情報!G311</f>
        <v>三山９Ａ</v>
      </c>
      <c r="H692" s="16" t="str">
        <f>部数情報!H311</f>
        <v>津田沼</v>
      </c>
      <c r="I692" s="16" t="str">
        <f>部数情報!I311</f>
        <v>船橋市</v>
      </c>
      <c r="J692" s="189">
        <f>IFERROR(IF($I$7="併配",VLOOKUP($F692,部数情報!A:K,11,0),IF($I$7="併配&amp;選挙",VLOOKUP($F692,部数情報!A:L,12,0),IF($I$7="選挙",VLOOKUP($F692,部数情報!A:M,13,0),VLOOKUP($F692,部数情報!A:J,10,0)))),"")</f>
        <v>455</v>
      </c>
      <c r="K692" s="187"/>
      <c r="L692" s="205"/>
      <c r="M692" s="206"/>
      <c r="S692">
        <f>エリア一覧!J692-VLOOKUP(エリア一覧!F692,部数情報!A:Q,17,0)</f>
        <v>0</v>
      </c>
      <c r="V692">
        <f t="shared" si="10"/>
        <v>0</v>
      </c>
      <c r="W692">
        <f>IFERROR(VLOOKUP($F692,部数情報!A:J,10,0),0)</f>
        <v>455</v>
      </c>
    </row>
    <row r="693" spans="2:23" hidden="1">
      <c r="B693" s="15">
        <f>部数情報!C312</f>
        <v>311</v>
      </c>
      <c r="C693" s="16">
        <f>部数情報!B312</f>
        <v>4</v>
      </c>
      <c r="D693" s="16" t="str">
        <f>部数情報!E312</f>
        <v>習志野</v>
      </c>
      <c r="E693" s="16" t="str">
        <f>部数情報!F312</f>
        <v>三山・新栄</v>
      </c>
      <c r="F693" s="16" t="str">
        <f>部数情報!A312</f>
        <v>013039</v>
      </c>
      <c r="G693" s="16" t="str">
        <f>部数情報!G312</f>
        <v>三山９Ｂ</v>
      </c>
      <c r="H693" s="16" t="str">
        <f>部数情報!H312</f>
        <v>津田沼</v>
      </c>
      <c r="I693" s="16" t="str">
        <f>部数情報!I312</f>
        <v>船橋市</v>
      </c>
      <c r="J693" s="189">
        <f>IFERROR(IF($I$7="併配",VLOOKUP($F693,部数情報!A:K,11,0),IF($I$7="併配&amp;選挙",VLOOKUP($F693,部数情報!A:L,12,0),IF($I$7="選挙",VLOOKUP($F693,部数情報!A:M,13,0),VLOOKUP($F693,部数情報!A:J,10,0)))),"")</f>
        <v>400</v>
      </c>
      <c r="K693" s="187"/>
      <c r="L693" s="205"/>
      <c r="M693" s="206"/>
      <c r="S693">
        <f>エリア一覧!J693-VLOOKUP(エリア一覧!F693,部数情報!A:Q,17,0)</f>
        <v>0</v>
      </c>
      <c r="V693">
        <f t="shared" si="10"/>
        <v>0</v>
      </c>
      <c r="W693">
        <f>IFERROR(VLOOKUP($F693,部数情報!A:J,10,0),0)</f>
        <v>400</v>
      </c>
    </row>
    <row r="694" spans="2:23" hidden="1">
      <c r="B694" s="15">
        <f>部数情報!C313</f>
        <v>312</v>
      </c>
      <c r="C694" s="16">
        <f>部数情報!B313</f>
        <v>4</v>
      </c>
      <c r="D694" s="16" t="str">
        <f>部数情報!E313</f>
        <v>習志野</v>
      </c>
      <c r="E694" s="16" t="str">
        <f>部数情報!F313</f>
        <v>三山・新栄</v>
      </c>
      <c r="F694" s="16" t="str">
        <f>部数情報!A313</f>
        <v>013040</v>
      </c>
      <c r="G694" s="16" t="str">
        <f>部数情報!G313</f>
        <v>新栄</v>
      </c>
      <c r="H694" s="16" t="str">
        <f>部数情報!H313</f>
        <v>津田沼</v>
      </c>
      <c r="I694" s="16" t="str">
        <f>部数情報!I313</f>
        <v>習志野市</v>
      </c>
      <c r="J694" s="189">
        <f>IFERROR(IF($I$7="併配",VLOOKUP($F694,部数情報!A:K,11,0),IF($I$7="併配&amp;選挙",VLOOKUP($F694,部数情報!A:L,12,0),IF($I$7="選挙",VLOOKUP($F694,部数情報!A:M,13,0),VLOOKUP($F694,部数情報!A:J,10,0)))),"")</f>
        <v>405</v>
      </c>
      <c r="K694" s="187"/>
      <c r="L694" s="205"/>
      <c r="M694" s="206"/>
      <c r="S694">
        <f>エリア一覧!J694-VLOOKUP(エリア一覧!F694,部数情報!A:Q,17,0)</f>
        <v>0</v>
      </c>
      <c r="V694">
        <f t="shared" si="10"/>
        <v>0</v>
      </c>
      <c r="W694">
        <f>IFERROR(VLOOKUP($F694,部数情報!A:J,10,0),0)</f>
        <v>405</v>
      </c>
    </row>
    <row r="695" spans="2:23" hidden="1">
      <c r="B695" s="15">
        <f>部数情報!C314</f>
        <v>313</v>
      </c>
      <c r="C695" s="16">
        <f>部数情報!B314</f>
        <v>4</v>
      </c>
      <c r="D695" s="16" t="str">
        <f>部数情報!E314</f>
        <v>習志野</v>
      </c>
      <c r="E695" s="16" t="str">
        <f>部数情報!F314</f>
        <v>実籾</v>
      </c>
      <c r="F695" s="16" t="str">
        <f>部数情報!A314</f>
        <v>013041</v>
      </c>
      <c r="G695" s="16" t="str">
        <f>部数情報!G314</f>
        <v>実籾１Ａ</v>
      </c>
      <c r="H695" s="16" t="str">
        <f>部数情報!H314</f>
        <v>津田沼</v>
      </c>
      <c r="I695" s="16" t="str">
        <f>部数情報!I314</f>
        <v>習志野市</v>
      </c>
      <c r="J695" s="189">
        <f>IFERROR(IF($I$7="併配",VLOOKUP($F695,部数情報!A:K,11,0),IF($I$7="併配&amp;選挙",VLOOKUP($F695,部数情報!A:L,12,0),IF($I$7="選挙",VLOOKUP($F695,部数情報!A:M,13,0),VLOOKUP($F695,部数情報!A:J,10,0)))),"")</f>
        <v>780</v>
      </c>
      <c r="K695" s="187"/>
      <c r="L695" s="205"/>
      <c r="M695" s="206"/>
      <c r="S695">
        <f>エリア一覧!J695-VLOOKUP(エリア一覧!F695,部数情報!A:Q,17,0)</f>
        <v>0</v>
      </c>
      <c r="V695">
        <f t="shared" si="10"/>
        <v>0</v>
      </c>
      <c r="W695">
        <f>IFERROR(VLOOKUP($F695,部数情報!A:J,10,0),0)</f>
        <v>780</v>
      </c>
    </row>
    <row r="696" spans="2:23" hidden="1">
      <c r="B696" s="15">
        <f>部数情報!C315</f>
        <v>314</v>
      </c>
      <c r="C696" s="16">
        <f>部数情報!B315</f>
        <v>4</v>
      </c>
      <c r="D696" s="16" t="str">
        <f>部数情報!E315</f>
        <v>習志野</v>
      </c>
      <c r="E696" s="16" t="str">
        <f>部数情報!F315</f>
        <v>実籾</v>
      </c>
      <c r="F696" s="16" t="str">
        <f>部数情報!A315</f>
        <v>013042</v>
      </c>
      <c r="G696" s="16" t="str">
        <f>部数情報!G315</f>
        <v xml:space="preserve">実籾１Ｂ  </v>
      </c>
      <c r="H696" s="16" t="str">
        <f>部数情報!H315</f>
        <v>津田沼</v>
      </c>
      <c r="I696" s="16" t="str">
        <f>部数情報!I315</f>
        <v>習志野市</v>
      </c>
      <c r="J696" s="189">
        <f>IFERROR(IF($I$7="併配",VLOOKUP($F696,部数情報!A:K,11,0),IF($I$7="併配&amp;選挙",VLOOKUP($F696,部数情報!A:L,12,0),IF($I$7="選挙",VLOOKUP($F696,部数情報!A:M,13,0),VLOOKUP($F696,部数情報!A:J,10,0)))),"")</f>
        <v>435</v>
      </c>
      <c r="K696" s="187"/>
      <c r="L696" s="205"/>
      <c r="M696" s="206"/>
      <c r="S696">
        <f>エリア一覧!J696-VLOOKUP(エリア一覧!F696,部数情報!A:Q,17,0)</f>
        <v>0</v>
      </c>
      <c r="V696">
        <f t="shared" si="10"/>
        <v>0</v>
      </c>
      <c r="W696">
        <f>IFERROR(VLOOKUP($F696,部数情報!A:J,10,0),0)</f>
        <v>435</v>
      </c>
    </row>
    <row r="697" spans="2:23" hidden="1">
      <c r="B697" s="15">
        <f>部数情報!C316</f>
        <v>315</v>
      </c>
      <c r="C697" s="16">
        <f>部数情報!B316</f>
        <v>4</v>
      </c>
      <c r="D697" s="16" t="str">
        <f>部数情報!E316</f>
        <v>習志野</v>
      </c>
      <c r="E697" s="16" t="str">
        <f>部数情報!F316</f>
        <v>実籾</v>
      </c>
      <c r="F697" s="16" t="str">
        <f>部数情報!A316</f>
        <v>013043</v>
      </c>
      <c r="G697" s="16" t="str">
        <f>部数情報!G316</f>
        <v>実籾５</v>
      </c>
      <c r="H697" s="16" t="str">
        <f>部数情報!H316</f>
        <v>津田沼</v>
      </c>
      <c r="I697" s="16" t="str">
        <f>部数情報!I316</f>
        <v>習志野市</v>
      </c>
      <c r="J697" s="189">
        <f>IFERROR(IF($I$7="併配",VLOOKUP($F697,部数情報!A:K,11,0),IF($I$7="併配&amp;選挙",VLOOKUP($F697,部数情報!A:L,12,0),IF($I$7="選挙",VLOOKUP($F697,部数情報!A:M,13,0),VLOOKUP($F697,部数情報!A:J,10,0)))),"")</f>
        <v>445</v>
      </c>
      <c r="K697" s="187"/>
      <c r="L697" s="205"/>
      <c r="M697" s="206"/>
      <c r="S697">
        <f>エリア一覧!J697-VLOOKUP(エリア一覧!F697,部数情報!A:Q,17,0)</f>
        <v>0</v>
      </c>
      <c r="V697">
        <f t="shared" si="10"/>
        <v>0</v>
      </c>
      <c r="W697">
        <f>IFERROR(VLOOKUP($F697,部数情報!A:J,10,0),0)</f>
        <v>445</v>
      </c>
    </row>
    <row r="698" spans="2:23" hidden="1">
      <c r="B698" s="15">
        <f>部数情報!C317</f>
        <v>316</v>
      </c>
      <c r="C698" s="16">
        <f>部数情報!B317</f>
        <v>4</v>
      </c>
      <c r="D698" s="16" t="str">
        <f>部数情報!E317</f>
        <v>習志野</v>
      </c>
      <c r="E698" s="16" t="str">
        <f>部数情報!F317</f>
        <v>実籾</v>
      </c>
      <c r="F698" s="16" t="str">
        <f>部数情報!A317</f>
        <v>013070</v>
      </c>
      <c r="G698" s="16" t="str">
        <f>部数情報!G317</f>
        <v>実籾６</v>
      </c>
      <c r="H698" s="16" t="str">
        <f>部数情報!H317</f>
        <v>津田沼</v>
      </c>
      <c r="I698" s="16" t="str">
        <f>部数情報!I317</f>
        <v>習志野市</v>
      </c>
      <c r="J698" s="189">
        <f>IFERROR(IF($I$7="併配",VLOOKUP($F698,部数情報!A:K,11,0),IF($I$7="併配&amp;選挙",VLOOKUP($F698,部数情報!A:L,12,0),IF($I$7="選挙",VLOOKUP($F698,部数情報!A:M,13,0),VLOOKUP($F698,部数情報!A:J,10,0)))),"")</f>
        <v>315</v>
      </c>
      <c r="K698" s="187"/>
      <c r="L698" s="205"/>
      <c r="M698" s="206"/>
      <c r="S698">
        <f>エリア一覧!J698-VLOOKUP(エリア一覧!F698,部数情報!A:Q,17,0)</f>
        <v>0</v>
      </c>
      <c r="V698">
        <f t="shared" si="10"/>
        <v>0</v>
      </c>
      <c r="W698">
        <f>IFERROR(VLOOKUP($F698,部数情報!A:J,10,0),0)</f>
        <v>315</v>
      </c>
    </row>
    <row r="699" spans="2:23" hidden="1">
      <c r="B699" s="15">
        <f>部数情報!C318</f>
        <v>317</v>
      </c>
      <c r="C699" s="16">
        <f>部数情報!B318</f>
        <v>4</v>
      </c>
      <c r="D699" s="16" t="str">
        <f>部数情報!E318</f>
        <v>習志野</v>
      </c>
      <c r="E699" s="16" t="str">
        <f>部数情報!F318</f>
        <v>実籾</v>
      </c>
      <c r="F699" s="16" t="str">
        <f>部数情報!A318</f>
        <v>013044</v>
      </c>
      <c r="G699" s="16" t="str">
        <f>部数情報!G318</f>
        <v>実籾１C</v>
      </c>
      <c r="H699" s="16" t="str">
        <f>部数情報!H318</f>
        <v>津田沼</v>
      </c>
      <c r="I699" s="16" t="str">
        <f>部数情報!I318</f>
        <v>習志野市</v>
      </c>
      <c r="J699" s="189">
        <f>IFERROR(IF($I$7="併配",VLOOKUP($F699,部数情報!A:K,11,0),IF($I$7="併配&amp;選挙",VLOOKUP($F699,部数情報!A:L,12,0),IF($I$7="選挙",VLOOKUP($F699,部数情報!A:M,13,0),VLOOKUP($F699,部数情報!A:J,10,0)))),"")</f>
        <v>590</v>
      </c>
      <c r="K699" s="187"/>
      <c r="L699" s="205"/>
      <c r="M699" s="206"/>
      <c r="S699">
        <f>エリア一覧!J699-VLOOKUP(エリア一覧!F699,部数情報!A:Q,17,0)</f>
        <v>0</v>
      </c>
      <c r="V699">
        <f t="shared" si="10"/>
        <v>0</v>
      </c>
      <c r="W699">
        <f>IFERROR(VLOOKUP($F699,部数情報!A:J,10,0),0)</f>
        <v>590</v>
      </c>
    </row>
    <row r="700" spans="2:23" hidden="1">
      <c r="B700" s="15">
        <f>部数情報!C319</f>
        <v>318</v>
      </c>
      <c r="C700" s="16">
        <f>部数情報!B319</f>
        <v>4</v>
      </c>
      <c r="D700" s="16" t="str">
        <f>部数情報!E319</f>
        <v>習志野</v>
      </c>
      <c r="E700" s="16" t="str">
        <f>部数情報!F319</f>
        <v>実籾</v>
      </c>
      <c r="F700" s="16" t="str">
        <f>部数情報!A319</f>
        <v>013045</v>
      </c>
      <c r="G700" s="16" t="str">
        <f>部数情報!G319</f>
        <v>実籾４A</v>
      </c>
      <c r="H700" s="16" t="str">
        <f>部数情報!H319</f>
        <v>津田沼</v>
      </c>
      <c r="I700" s="16" t="str">
        <f>部数情報!I319</f>
        <v>習志野市</v>
      </c>
      <c r="J700" s="189">
        <f>IFERROR(IF($I$7="併配",VLOOKUP($F700,部数情報!A:K,11,0),IF($I$7="併配&amp;選挙",VLOOKUP($F700,部数情報!A:L,12,0),IF($I$7="選挙",VLOOKUP($F700,部数情報!A:M,13,0),VLOOKUP($F700,部数情報!A:J,10,0)))),"")</f>
        <v>580</v>
      </c>
      <c r="K700" s="187"/>
      <c r="L700" s="205"/>
      <c r="M700" s="206"/>
      <c r="S700">
        <f>エリア一覧!J700-VLOOKUP(エリア一覧!F700,部数情報!A:Q,17,0)</f>
        <v>0</v>
      </c>
      <c r="V700">
        <f t="shared" si="10"/>
        <v>0</v>
      </c>
      <c r="W700">
        <f>IFERROR(VLOOKUP($F700,部数情報!A:J,10,0),0)</f>
        <v>580</v>
      </c>
    </row>
    <row r="701" spans="2:23" hidden="1">
      <c r="B701" s="15">
        <f>部数情報!C320</f>
        <v>319</v>
      </c>
      <c r="C701" s="16">
        <f>部数情報!B320</f>
        <v>4</v>
      </c>
      <c r="D701" s="16" t="str">
        <f>部数情報!E320</f>
        <v>習志野</v>
      </c>
      <c r="E701" s="16" t="str">
        <f>部数情報!F320</f>
        <v>実籾</v>
      </c>
      <c r="F701" s="16" t="str">
        <f>部数情報!A320</f>
        <v>013066</v>
      </c>
      <c r="G701" s="16" t="str">
        <f>部数情報!G320</f>
        <v>実籾4B</v>
      </c>
      <c r="H701" s="16" t="str">
        <f>部数情報!H320</f>
        <v>津田沼</v>
      </c>
      <c r="I701" s="16" t="str">
        <f>部数情報!I320</f>
        <v>習志野市</v>
      </c>
      <c r="J701" s="189">
        <f>IFERROR(IF($I$7="併配",VLOOKUP($F701,部数情報!A:K,11,0),IF($I$7="併配&amp;選挙",VLOOKUP($F701,部数情報!A:L,12,0),IF($I$7="選挙",VLOOKUP($F701,部数情報!A:M,13,0),VLOOKUP($F701,部数情報!A:J,10,0)))),"")</f>
        <v>350</v>
      </c>
      <c r="K701" s="187"/>
      <c r="L701" s="205"/>
      <c r="M701" s="206"/>
      <c r="S701">
        <f>エリア一覧!J701-VLOOKUP(エリア一覧!F701,部数情報!A:Q,17,0)</f>
        <v>0</v>
      </c>
      <c r="V701">
        <f t="shared" si="10"/>
        <v>0</v>
      </c>
      <c r="W701">
        <f>IFERROR(VLOOKUP($F701,部数情報!A:J,10,0),0)</f>
        <v>350</v>
      </c>
    </row>
    <row r="702" spans="2:23" hidden="1">
      <c r="B702" s="15">
        <f>部数情報!C321</f>
        <v>320</v>
      </c>
      <c r="C702" s="16">
        <f>部数情報!B321</f>
        <v>4</v>
      </c>
      <c r="D702" s="16" t="str">
        <f>部数情報!E321</f>
        <v>習志野</v>
      </c>
      <c r="E702" s="16" t="str">
        <f>部数情報!F321</f>
        <v>実籾</v>
      </c>
      <c r="F702" s="16" t="str">
        <f>部数情報!A321</f>
        <v>013046</v>
      </c>
      <c r="G702" s="16" t="str">
        <f>部数情報!G321</f>
        <v>実籾２・３</v>
      </c>
      <c r="H702" s="16" t="str">
        <f>部数情報!H321</f>
        <v>津田沼</v>
      </c>
      <c r="I702" s="16" t="str">
        <f>部数情報!I321</f>
        <v>習志野市</v>
      </c>
      <c r="J702" s="189">
        <f>IFERROR(IF($I$7="併配",VLOOKUP($F702,部数情報!A:K,11,0),IF($I$7="併配&amp;選挙",VLOOKUP($F702,部数情報!A:L,12,0),IF($I$7="選挙",VLOOKUP($F702,部数情報!A:M,13,0),VLOOKUP($F702,部数情報!A:J,10,0)))),"")</f>
        <v>775</v>
      </c>
      <c r="K702" s="187"/>
      <c r="L702" s="205"/>
      <c r="M702" s="206"/>
      <c r="S702">
        <f>エリア一覧!J702-VLOOKUP(エリア一覧!F702,部数情報!A:Q,17,0)</f>
        <v>0</v>
      </c>
      <c r="V702">
        <f t="shared" si="10"/>
        <v>0</v>
      </c>
      <c r="W702">
        <f>IFERROR(VLOOKUP($F702,部数情報!A:J,10,0),0)</f>
        <v>775</v>
      </c>
    </row>
    <row r="703" spans="2:23" hidden="1">
      <c r="B703" s="15">
        <f>部数情報!C322</f>
        <v>321</v>
      </c>
      <c r="C703" s="16">
        <f>部数情報!B322</f>
        <v>4</v>
      </c>
      <c r="D703" s="16" t="str">
        <f>部数情報!E322</f>
        <v>習志野</v>
      </c>
      <c r="E703" s="16" t="str">
        <f>部数情報!F322</f>
        <v>実籾</v>
      </c>
      <c r="F703" s="16" t="str">
        <f>部数情報!A322</f>
        <v>013064</v>
      </c>
      <c r="G703" s="16" t="str">
        <f>部数情報!G322</f>
        <v>実籾2</v>
      </c>
      <c r="H703" s="16" t="str">
        <f>部数情報!H322</f>
        <v>津田沼</v>
      </c>
      <c r="I703" s="16" t="str">
        <f>部数情報!I322</f>
        <v>習志野市</v>
      </c>
      <c r="J703" s="189">
        <f>IFERROR(IF($I$7="併配",VLOOKUP($F703,部数情報!A:K,11,0),IF($I$7="併配&amp;選挙",VLOOKUP($F703,部数情報!A:L,12,0),IF($I$7="選挙",VLOOKUP($F703,部数情報!A:M,13,0),VLOOKUP($F703,部数情報!A:J,10,0)))),"")</f>
        <v>430</v>
      </c>
      <c r="K703" s="187"/>
      <c r="L703" s="205"/>
      <c r="M703" s="206"/>
      <c r="S703">
        <f>エリア一覧!J703-VLOOKUP(エリア一覧!F703,部数情報!A:Q,17,0)</f>
        <v>0</v>
      </c>
      <c r="V703">
        <f t="shared" si="10"/>
        <v>0</v>
      </c>
      <c r="W703">
        <f>IFERROR(VLOOKUP($F703,部数情報!A:J,10,0),0)</f>
        <v>430</v>
      </c>
    </row>
    <row r="704" spans="2:23" hidden="1">
      <c r="B704" s="15">
        <f>部数情報!C323</f>
        <v>322</v>
      </c>
      <c r="C704" s="16">
        <f>部数情報!B323</f>
        <v>4</v>
      </c>
      <c r="D704" s="16" t="str">
        <f>部数情報!E323</f>
        <v>習志野</v>
      </c>
      <c r="E704" s="16" t="str">
        <f>部数情報!F323</f>
        <v>実籾</v>
      </c>
      <c r="F704" s="16" t="str">
        <f>部数情報!A323</f>
        <v>013047</v>
      </c>
      <c r="G704" s="16" t="str">
        <f>部数情報!G323</f>
        <v>長作町A</v>
      </c>
      <c r="H704" s="16" t="str">
        <f>部数情報!H323</f>
        <v>津田沼</v>
      </c>
      <c r="I704" s="16" t="str">
        <f>部数情報!I323</f>
        <v>花見川区</v>
      </c>
      <c r="J704" s="189">
        <f>IFERROR(IF($I$7="併配",VLOOKUP($F704,部数情報!A:K,11,0),IF($I$7="併配&amp;選挙",VLOOKUP($F704,部数情報!A:L,12,0),IF($I$7="選挙",VLOOKUP($F704,部数情報!A:M,13,0),VLOOKUP($F704,部数情報!A:J,10,0)))),"")</f>
        <v>790</v>
      </c>
      <c r="K704" s="187"/>
      <c r="L704" s="205"/>
      <c r="M704" s="206"/>
      <c r="S704">
        <f>エリア一覧!J704-VLOOKUP(エリア一覧!F704,部数情報!A:Q,17,0)</f>
        <v>0</v>
      </c>
      <c r="V704">
        <f t="shared" si="10"/>
        <v>0</v>
      </c>
      <c r="W704">
        <f>IFERROR(VLOOKUP($F704,部数情報!A:J,10,0),0)</f>
        <v>790</v>
      </c>
    </row>
    <row r="705" spans="2:23" hidden="1">
      <c r="B705" s="15">
        <f>部数情報!C324</f>
        <v>323</v>
      </c>
      <c r="C705" s="16">
        <f>部数情報!B324</f>
        <v>4</v>
      </c>
      <c r="D705" s="16" t="str">
        <f>部数情報!E324</f>
        <v>習志野</v>
      </c>
      <c r="E705" s="16" t="str">
        <f>部数情報!F324</f>
        <v>実籾</v>
      </c>
      <c r="F705" s="16" t="str">
        <f>部数情報!A324</f>
        <v>013063</v>
      </c>
      <c r="G705" s="16" t="str">
        <f>部数情報!G324</f>
        <v>長作町B</v>
      </c>
      <c r="H705" s="16" t="str">
        <f>部数情報!H324</f>
        <v>津田沼</v>
      </c>
      <c r="I705" s="16" t="str">
        <f>部数情報!I324</f>
        <v>花見川区</v>
      </c>
      <c r="J705" s="189">
        <f>IFERROR(IF($I$7="併配",VLOOKUP($F705,部数情報!A:K,11,0),IF($I$7="併配&amp;選挙",VLOOKUP($F705,部数情報!A:L,12,0),IF($I$7="選挙",VLOOKUP($F705,部数情報!A:M,13,0),VLOOKUP($F705,部数情報!A:J,10,0)))),"")</f>
        <v>560</v>
      </c>
      <c r="K705" s="187"/>
      <c r="L705" s="205"/>
      <c r="M705" s="206"/>
      <c r="S705">
        <f>エリア一覧!J705-VLOOKUP(エリア一覧!F705,部数情報!A:Q,17,0)</f>
        <v>0</v>
      </c>
      <c r="V705">
        <f t="shared" si="10"/>
        <v>0</v>
      </c>
      <c r="W705">
        <f>IFERROR(VLOOKUP($F705,部数情報!A:J,10,0),0)</f>
        <v>560</v>
      </c>
    </row>
    <row r="706" spans="2:23" hidden="1">
      <c r="B706" s="15">
        <f>部数情報!C325</f>
        <v>324</v>
      </c>
      <c r="C706" s="16">
        <f>部数情報!B325</f>
        <v>4</v>
      </c>
      <c r="D706" s="16" t="str">
        <f>部数情報!E325</f>
        <v>習志野</v>
      </c>
      <c r="E706" s="16" t="str">
        <f>部数情報!F325</f>
        <v>東習志野</v>
      </c>
      <c r="F706" s="16" t="str">
        <f>部数情報!A325</f>
        <v>013048</v>
      </c>
      <c r="G706" s="16" t="str">
        <f>部数情報!G325</f>
        <v>習志野５A</v>
      </c>
      <c r="H706" s="16" t="str">
        <f>部数情報!H325</f>
        <v>津田沼</v>
      </c>
      <c r="I706" s="16" t="str">
        <f>部数情報!I325</f>
        <v>船橋市・習志野市</v>
      </c>
      <c r="J706" s="189">
        <f>IFERROR(IF($I$7="併配",VLOOKUP($F706,部数情報!A:K,11,0),IF($I$7="併配&amp;選挙",VLOOKUP($F706,部数情報!A:L,12,0),IF($I$7="選挙",VLOOKUP($F706,部数情報!A:M,13,0),VLOOKUP($F706,部数情報!A:J,10,0)))),"")</f>
        <v>640</v>
      </c>
      <c r="K706" s="187"/>
      <c r="L706" s="205"/>
      <c r="M706" s="206"/>
      <c r="S706">
        <f>エリア一覧!J706-VLOOKUP(エリア一覧!F706,部数情報!A:Q,17,0)</f>
        <v>0</v>
      </c>
      <c r="V706">
        <f t="shared" si="10"/>
        <v>0</v>
      </c>
      <c r="W706">
        <f>IFERROR(VLOOKUP($F706,部数情報!A:J,10,0),0)</f>
        <v>640</v>
      </c>
    </row>
    <row r="707" spans="2:23" hidden="1">
      <c r="B707" s="15">
        <f>部数情報!C326</f>
        <v>325</v>
      </c>
      <c r="C707" s="16">
        <f>部数情報!B326</f>
        <v>4</v>
      </c>
      <c r="D707" s="16" t="str">
        <f>部数情報!E326</f>
        <v>習志野</v>
      </c>
      <c r="E707" s="16" t="str">
        <f>部数情報!F326</f>
        <v>東習志野</v>
      </c>
      <c r="F707" s="16" t="str">
        <f>部数情報!A326</f>
        <v>013049</v>
      </c>
      <c r="G707" s="16" t="str">
        <f>部数情報!G326</f>
        <v>習志野5B</v>
      </c>
      <c r="H707" s="16" t="str">
        <f>部数情報!H326</f>
        <v>津田沼</v>
      </c>
      <c r="I707" s="16" t="str">
        <f>部数情報!I326</f>
        <v>船橋市</v>
      </c>
      <c r="J707" s="189">
        <f>IFERROR(IF($I$7="併配",VLOOKUP($F707,部数情報!A:K,11,0),IF($I$7="併配&amp;選挙",VLOOKUP($F707,部数情報!A:L,12,0),IF($I$7="選挙",VLOOKUP($F707,部数情報!A:M,13,0),VLOOKUP($F707,部数情報!A:J,10,0)))),"")</f>
        <v>375</v>
      </c>
      <c r="K707" s="187"/>
      <c r="L707" s="205"/>
      <c r="M707" s="206"/>
      <c r="S707">
        <f>エリア一覧!J707-VLOOKUP(エリア一覧!F707,部数情報!A:Q,17,0)</f>
        <v>0</v>
      </c>
      <c r="V707">
        <f t="shared" si="10"/>
        <v>0</v>
      </c>
      <c r="W707">
        <f>IFERROR(VLOOKUP($F707,部数情報!A:J,10,0),0)</f>
        <v>375</v>
      </c>
    </row>
    <row r="708" spans="2:23" hidden="1">
      <c r="B708" s="15">
        <f>部数情報!C327</f>
        <v>326</v>
      </c>
      <c r="C708" s="16">
        <f>部数情報!B327</f>
        <v>4</v>
      </c>
      <c r="D708" s="16" t="str">
        <f>部数情報!E327</f>
        <v>習志野</v>
      </c>
      <c r="E708" s="16" t="str">
        <f>部数情報!F327</f>
        <v>東習志野</v>
      </c>
      <c r="F708" s="16" t="str">
        <f>部数情報!A327</f>
        <v>013050</v>
      </c>
      <c r="G708" s="16" t="str">
        <f>部数情報!G327</f>
        <v>東習志野１</v>
      </c>
      <c r="H708" s="16" t="str">
        <f>部数情報!H327</f>
        <v>津田沼</v>
      </c>
      <c r="I708" s="16" t="str">
        <f>部数情報!I327</f>
        <v>習志野市</v>
      </c>
      <c r="J708" s="189">
        <f>IFERROR(IF($I$7="併配",VLOOKUP($F708,部数情報!A:K,11,0),IF($I$7="併配&amp;選挙",VLOOKUP($F708,部数情報!A:L,12,0),IF($I$7="選挙",VLOOKUP($F708,部数情報!A:M,13,0),VLOOKUP($F708,部数情報!A:J,10,0)))),"")</f>
        <v>545</v>
      </c>
      <c r="K708" s="187"/>
      <c r="L708" s="205"/>
      <c r="M708" s="206"/>
      <c r="S708">
        <f>エリア一覧!J708-VLOOKUP(エリア一覧!F708,部数情報!A:Q,17,0)</f>
        <v>0</v>
      </c>
      <c r="V708">
        <f t="shared" si="10"/>
        <v>0</v>
      </c>
      <c r="W708">
        <f>IFERROR(VLOOKUP($F708,部数情報!A:J,10,0),0)</f>
        <v>545</v>
      </c>
    </row>
    <row r="709" spans="2:23" hidden="1">
      <c r="B709" s="15">
        <f>部数情報!C328</f>
        <v>327</v>
      </c>
      <c r="C709" s="16">
        <f>部数情報!B328</f>
        <v>4</v>
      </c>
      <c r="D709" s="16" t="str">
        <f>部数情報!E328</f>
        <v>習志野</v>
      </c>
      <c r="E709" s="16" t="str">
        <f>部数情報!F328</f>
        <v>東習志野</v>
      </c>
      <c r="F709" s="16" t="str">
        <f>部数情報!A328</f>
        <v>013051</v>
      </c>
      <c r="G709" s="16" t="str">
        <f>部数情報!G328</f>
        <v>東習志野２</v>
      </c>
      <c r="H709" s="16" t="str">
        <f>部数情報!H328</f>
        <v>津田沼</v>
      </c>
      <c r="I709" s="16" t="str">
        <f>部数情報!I328</f>
        <v>習志野市</v>
      </c>
      <c r="J709" s="189">
        <f>IFERROR(IF($I$7="併配",VLOOKUP($F709,部数情報!A:K,11,0),IF($I$7="併配&amp;選挙",VLOOKUP($F709,部数情報!A:L,12,0),IF($I$7="選挙",VLOOKUP($F709,部数情報!A:M,13,0),VLOOKUP($F709,部数情報!A:J,10,0)))),"")</f>
        <v>1400</v>
      </c>
      <c r="K709" s="187"/>
      <c r="L709" s="205"/>
      <c r="M709" s="206"/>
      <c r="S709">
        <f>エリア一覧!J709-VLOOKUP(エリア一覧!F709,部数情報!A:Q,17,0)</f>
        <v>0</v>
      </c>
      <c r="V709">
        <f t="shared" si="10"/>
        <v>0</v>
      </c>
      <c r="W709">
        <f>IFERROR(VLOOKUP($F709,部数情報!A:J,10,0),0)</f>
        <v>1400</v>
      </c>
    </row>
    <row r="710" spans="2:23" hidden="1">
      <c r="B710" s="15">
        <f>部数情報!C329</f>
        <v>328</v>
      </c>
      <c r="C710" s="16">
        <f>部数情報!B329</f>
        <v>4</v>
      </c>
      <c r="D710" s="16" t="str">
        <f>部数情報!E329</f>
        <v>習志野</v>
      </c>
      <c r="E710" s="16" t="str">
        <f>部数情報!F329</f>
        <v>東習志野</v>
      </c>
      <c r="F710" s="16" t="str">
        <f>部数情報!A329</f>
        <v>013052</v>
      </c>
      <c r="G710" s="16" t="str">
        <f>部数情報!G329</f>
        <v>東習志野３</v>
      </c>
      <c r="H710" s="16" t="str">
        <f>部数情報!H329</f>
        <v>津田沼</v>
      </c>
      <c r="I710" s="16" t="str">
        <f>部数情報!I329</f>
        <v>習志野市</v>
      </c>
      <c r="J710" s="189">
        <f>IFERROR(IF($I$7="併配",VLOOKUP($F710,部数情報!A:K,11,0),IF($I$7="併配&amp;選挙",VLOOKUP($F710,部数情報!A:L,12,0),IF($I$7="選挙",VLOOKUP($F710,部数情報!A:M,13,0),VLOOKUP($F710,部数情報!A:J,10,0)))),"")</f>
        <v>580</v>
      </c>
      <c r="K710" s="187"/>
      <c r="L710" s="205"/>
      <c r="M710" s="206"/>
      <c r="S710">
        <f>エリア一覧!J710-VLOOKUP(エリア一覧!F710,部数情報!A:Q,17,0)</f>
        <v>0</v>
      </c>
      <c r="V710">
        <f t="shared" si="10"/>
        <v>0</v>
      </c>
      <c r="W710">
        <f>IFERROR(VLOOKUP($F710,部数情報!A:J,10,0),0)</f>
        <v>580</v>
      </c>
    </row>
    <row r="711" spans="2:23" hidden="1">
      <c r="B711" s="15">
        <f>部数情報!C330</f>
        <v>329</v>
      </c>
      <c r="C711" s="16">
        <f>部数情報!B330</f>
        <v>4</v>
      </c>
      <c r="D711" s="16" t="str">
        <f>部数情報!E330</f>
        <v>習志野</v>
      </c>
      <c r="E711" s="16" t="str">
        <f>部数情報!F330</f>
        <v>東習志野</v>
      </c>
      <c r="F711" s="16" t="str">
        <f>部数情報!A330</f>
        <v>013053</v>
      </c>
      <c r="G711" s="16" t="str">
        <f>部数情報!G330</f>
        <v>東習志野４Ａ</v>
      </c>
      <c r="H711" s="16" t="str">
        <f>部数情報!H330</f>
        <v>津田沼</v>
      </c>
      <c r="I711" s="16" t="str">
        <f>部数情報!I330</f>
        <v>習志野市</v>
      </c>
      <c r="J711" s="189">
        <f>IFERROR(IF($I$7="併配",VLOOKUP($F711,部数情報!A:K,11,0),IF($I$7="併配&amp;選挙",VLOOKUP($F711,部数情報!A:L,12,0),IF($I$7="選挙",VLOOKUP($F711,部数情報!A:M,13,0),VLOOKUP($F711,部数情報!A:J,10,0)))),"")</f>
        <v>465</v>
      </c>
      <c r="K711" s="187"/>
      <c r="L711" s="205"/>
      <c r="M711" s="206"/>
      <c r="S711">
        <f>エリア一覧!J711-VLOOKUP(エリア一覧!F711,部数情報!A:Q,17,0)</f>
        <v>0</v>
      </c>
      <c r="V711">
        <f t="shared" si="10"/>
        <v>0</v>
      </c>
      <c r="W711">
        <f>IFERROR(VLOOKUP($F711,部数情報!A:J,10,0),0)</f>
        <v>465</v>
      </c>
    </row>
    <row r="712" spans="2:23" hidden="1">
      <c r="B712" s="15">
        <f>部数情報!C331</f>
        <v>330</v>
      </c>
      <c r="C712" s="16">
        <f>部数情報!B331</f>
        <v>4</v>
      </c>
      <c r="D712" s="16" t="str">
        <f>部数情報!E331</f>
        <v>習志野</v>
      </c>
      <c r="E712" s="16" t="str">
        <f>部数情報!F331</f>
        <v>東習志野</v>
      </c>
      <c r="F712" s="16" t="str">
        <f>部数情報!A331</f>
        <v>013054</v>
      </c>
      <c r="G712" s="16" t="str">
        <f>部数情報!G331</f>
        <v>東習志野４B</v>
      </c>
      <c r="H712" s="16" t="str">
        <f>部数情報!H331</f>
        <v>津田沼</v>
      </c>
      <c r="I712" s="16" t="str">
        <f>部数情報!I331</f>
        <v>習志野市</v>
      </c>
      <c r="J712" s="189">
        <f>IFERROR(IF($I$7="併配",VLOOKUP($F712,部数情報!A:K,11,0),IF($I$7="併配&amp;選挙",VLOOKUP($F712,部数情報!A:L,12,0),IF($I$7="選挙",VLOOKUP($F712,部数情報!A:M,13,0),VLOOKUP($F712,部数情報!A:J,10,0)))),"")</f>
        <v>685</v>
      </c>
      <c r="K712" s="187"/>
      <c r="L712" s="205"/>
      <c r="M712" s="206"/>
      <c r="S712">
        <f>エリア一覧!J712-VLOOKUP(エリア一覧!F712,部数情報!A:Q,17,0)</f>
        <v>0</v>
      </c>
      <c r="V712">
        <f t="shared" si="10"/>
        <v>0</v>
      </c>
      <c r="W712">
        <f>IFERROR(VLOOKUP($F712,部数情報!A:J,10,0),0)</f>
        <v>685</v>
      </c>
    </row>
    <row r="713" spans="2:23" hidden="1">
      <c r="B713" s="15">
        <f>部数情報!C332</f>
        <v>331</v>
      </c>
      <c r="C713" s="16">
        <f>部数情報!B332</f>
        <v>4</v>
      </c>
      <c r="D713" s="16" t="str">
        <f>部数情報!E332</f>
        <v>習志野</v>
      </c>
      <c r="E713" s="16" t="str">
        <f>部数情報!F332</f>
        <v>東習志野</v>
      </c>
      <c r="F713" s="16" t="str">
        <f>部数情報!A332</f>
        <v>013055</v>
      </c>
      <c r="G713" s="16" t="str">
        <f>部数情報!G332</f>
        <v>東習志野５Ａ</v>
      </c>
      <c r="H713" s="16" t="str">
        <f>部数情報!H332</f>
        <v>津田沼</v>
      </c>
      <c r="I713" s="16" t="str">
        <f>部数情報!I332</f>
        <v>習志野市</v>
      </c>
      <c r="J713" s="189">
        <f>IFERROR(IF($I$7="併配",VLOOKUP($F713,部数情報!A:K,11,0),IF($I$7="併配&amp;選挙",VLOOKUP($F713,部数情報!A:L,12,0),IF($I$7="選挙",VLOOKUP($F713,部数情報!A:M,13,0),VLOOKUP($F713,部数情報!A:J,10,0)))),"")</f>
        <v>430</v>
      </c>
      <c r="K713" s="187"/>
      <c r="L713" s="205"/>
      <c r="M713" s="206"/>
      <c r="S713">
        <f>エリア一覧!J713-VLOOKUP(エリア一覧!F713,部数情報!A:Q,17,0)</f>
        <v>0</v>
      </c>
      <c r="V713">
        <f t="shared" si="10"/>
        <v>0</v>
      </c>
      <c r="W713">
        <f>IFERROR(VLOOKUP($F713,部数情報!A:J,10,0),0)</f>
        <v>430</v>
      </c>
    </row>
    <row r="714" spans="2:23" hidden="1">
      <c r="B714" s="15">
        <f>部数情報!C333</f>
        <v>332</v>
      </c>
      <c r="C714" s="16">
        <f>部数情報!B333</f>
        <v>4</v>
      </c>
      <c r="D714" s="16" t="str">
        <f>部数情報!E333</f>
        <v>習志野</v>
      </c>
      <c r="E714" s="16" t="str">
        <f>部数情報!F333</f>
        <v>東習志野</v>
      </c>
      <c r="F714" s="16" t="str">
        <f>部数情報!A333</f>
        <v>013056</v>
      </c>
      <c r="G714" s="16" t="str">
        <f>部数情報!G333</f>
        <v>東習志野５Ｂ</v>
      </c>
      <c r="H714" s="16" t="str">
        <f>部数情報!H333</f>
        <v>津田沼</v>
      </c>
      <c r="I714" s="16" t="str">
        <f>部数情報!I333</f>
        <v>習志野市</v>
      </c>
      <c r="J714" s="189">
        <f>IFERROR(IF($I$7="併配",VLOOKUP($F714,部数情報!A:K,11,0),IF($I$7="併配&amp;選挙",VLOOKUP($F714,部数情報!A:L,12,0),IF($I$7="選挙",VLOOKUP($F714,部数情報!A:M,13,0),VLOOKUP($F714,部数情報!A:J,10,0)))),"")</f>
        <v>665</v>
      </c>
      <c r="K714" s="187"/>
      <c r="L714" s="205"/>
      <c r="M714" s="206"/>
      <c r="S714">
        <f>エリア一覧!J714-VLOOKUP(エリア一覧!F714,部数情報!A:Q,17,0)</f>
        <v>0</v>
      </c>
      <c r="V714">
        <f t="shared" si="10"/>
        <v>0</v>
      </c>
      <c r="W714">
        <f>IFERROR(VLOOKUP($F714,部数情報!A:J,10,0),0)</f>
        <v>665</v>
      </c>
    </row>
    <row r="715" spans="2:23" hidden="1">
      <c r="B715" s="15">
        <f>部数情報!C334</f>
        <v>333</v>
      </c>
      <c r="C715" s="16">
        <f>部数情報!B334</f>
        <v>4</v>
      </c>
      <c r="D715" s="16" t="str">
        <f>部数情報!E334</f>
        <v>習志野</v>
      </c>
      <c r="E715" s="16" t="str">
        <f>部数情報!F334</f>
        <v>東習志野</v>
      </c>
      <c r="F715" s="16" t="str">
        <f>部数情報!A334</f>
        <v>013057</v>
      </c>
      <c r="G715" s="16" t="str">
        <f>部数情報!G334</f>
        <v>東習志野６</v>
      </c>
      <c r="H715" s="16" t="str">
        <f>部数情報!H334</f>
        <v>津田沼</v>
      </c>
      <c r="I715" s="16" t="str">
        <f>部数情報!I334</f>
        <v>習志野市・船橋市</v>
      </c>
      <c r="J715" s="189">
        <f>IFERROR(IF($I$7="併配",VLOOKUP($F715,部数情報!A:K,11,0),IF($I$7="併配&amp;選挙",VLOOKUP($F715,部数情報!A:L,12,0),IF($I$7="選挙",VLOOKUP($F715,部数情報!A:M,13,0),VLOOKUP($F715,部数情報!A:J,10,0)))),"")</f>
        <v>630</v>
      </c>
      <c r="K715" s="187"/>
      <c r="L715" s="205"/>
      <c r="M715" s="206"/>
      <c r="S715">
        <f>エリア一覧!J715-VLOOKUP(エリア一覧!F715,部数情報!A:Q,17,0)</f>
        <v>0</v>
      </c>
      <c r="V715">
        <f t="shared" si="10"/>
        <v>0</v>
      </c>
      <c r="W715">
        <f>IFERROR(VLOOKUP($F715,部数情報!A:J,10,0),0)</f>
        <v>630</v>
      </c>
    </row>
    <row r="716" spans="2:23" hidden="1">
      <c r="B716" s="15">
        <f>部数情報!C335</f>
        <v>334</v>
      </c>
      <c r="C716" s="16">
        <f>部数情報!B335</f>
        <v>4</v>
      </c>
      <c r="D716" s="16" t="str">
        <f>部数情報!E335</f>
        <v>習志野</v>
      </c>
      <c r="E716" s="16" t="str">
        <f>部数情報!F335</f>
        <v>習志野</v>
      </c>
      <c r="F716" s="16" t="str">
        <f>部数情報!A335</f>
        <v>013058</v>
      </c>
      <c r="G716" s="16" t="str">
        <f>部数情報!G335</f>
        <v>習志野１</v>
      </c>
      <c r="H716" s="16" t="str">
        <f>部数情報!H335</f>
        <v>津田沼</v>
      </c>
      <c r="I716" s="16" t="str">
        <f>部数情報!I335</f>
        <v>船橋市</v>
      </c>
      <c r="J716" s="189">
        <f>IFERROR(IF($I$7="併配",VLOOKUP($F716,部数情報!A:K,11,0),IF($I$7="併配&amp;選挙",VLOOKUP($F716,部数情報!A:L,12,0),IF($I$7="選挙",VLOOKUP($F716,部数情報!A:M,13,0),VLOOKUP($F716,部数情報!A:J,10,0)))),"")</f>
        <v>540</v>
      </c>
      <c r="K716" s="187"/>
      <c r="L716" s="205"/>
      <c r="M716" s="206"/>
      <c r="S716">
        <f>エリア一覧!J716-VLOOKUP(エリア一覧!F716,部数情報!A:Q,17,0)</f>
        <v>0</v>
      </c>
      <c r="V716">
        <f t="shared" si="10"/>
        <v>0</v>
      </c>
      <c r="W716">
        <f>IFERROR(VLOOKUP($F716,部数情報!A:J,10,0),0)</f>
        <v>540</v>
      </c>
    </row>
    <row r="717" spans="2:23" hidden="1">
      <c r="B717" s="15">
        <f>部数情報!C336</f>
        <v>335</v>
      </c>
      <c r="C717" s="16">
        <f>部数情報!B336</f>
        <v>4</v>
      </c>
      <c r="D717" s="16" t="str">
        <f>部数情報!E336</f>
        <v>習志野</v>
      </c>
      <c r="E717" s="16" t="str">
        <f>部数情報!F336</f>
        <v>習志野</v>
      </c>
      <c r="F717" s="16" t="str">
        <f>部数情報!A336</f>
        <v>013059</v>
      </c>
      <c r="G717" s="16" t="str">
        <f>部数情報!G336</f>
        <v>習志野２</v>
      </c>
      <c r="H717" s="16" t="str">
        <f>部数情報!H336</f>
        <v>津田沼</v>
      </c>
      <c r="I717" s="16" t="str">
        <f>部数情報!I336</f>
        <v>船橋市</v>
      </c>
      <c r="J717" s="189">
        <f>IFERROR(IF($I$7="併配",VLOOKUP($F717,部数情報!A:K,11,0),IF($I$7="併配&amp;選挙",VLOOKUP($F717,部数情報!A:L,12,0),IF($I$7="選挙",VLOOKUP($F717,部数情報!A:M,13,0),VLOOKUP($F717,部数情報!A:J,10,0)))),"")</f>
        <v>330</v>
      </c>
      <c r="K717" s="187"/>
      <c r="L717" s="205"/>
      <c r="M717" s="206"/>
      <c r="S717">
        <f>エリア一覧!J717-VLOOKUP(エリア一覧!F717,部数情報!A:Q,17,0)</f>
        <v>0</v>
      </c>
      <c r="V717">
        <f t="shared" si="10"/>
        <v>0</v>
      </c>
      <c r="W717">
        <f>IFERROR(VLOOKUP($F717,部数情報!A:J,10,0),0)</f>
        <v>330</v>
      </c>
    </row>
    <row r="718" spans="2:23" hidden="1">
      <c r="B718" s="15">
        <f>部数情報!C337</f>
        <v>336</v>
      </c>
      <c r="C718" s="16">
        <f>部数情報!B337</f>
        <v>4</v>
      </c>
      <c r="D718" s="16" t="str">
        <f>部数情報!E337</f>
        <v>習志野</v>
      </c>
      <c r="E718" s="16" t="str">
        <f>部数情報!F337</f>
        <v>鷲沼台</v>
      </c>
      <c r="F718" s="16" t="str">
        <f>部数情報!A337</f>
        <v>013060</v>
      </c>
      <c r="G718" s="16" t="str">
        <f>部数情報!G337</f>
        <v>鷺沼台３</v>
      </c>
      <c r="H718" s="16" t="str">
        <f>部数情報!H337</f>
        <v>津田沼</v>
      </c>
      <c r="I718" s="16" t="str">
        <f>部数情報!I337</f>
        <v>習志野市</v>
      </c>
      <c r="J718" s="189">
        <f>IFERROR(IF($I$7="併配",VLOOKUP($F718,部数情報!A:K,11,0),IF($I$7="併配&amp;選挙",VLOOKUP($F718,部数情報!A:L,12,0),IF($I$7="選挙",VLOOKUP($F718,部数情報!A:M,13,0),VLOOKUP($F718,部数情報!A:J,10,0)))),"")</f>
        <v>815</v>
      </c>
      <c r="K718" s="187"/>
      <c r="L718" s="205"/>
      <c r="M718" s="206"/>
      <c r="S718">
        <f>エリア一覧!J718-VLOOKUP(エリア一覧!F718,部数情報!A:Q,17,0)</f>
        <v>0</v>
      </c>
      <c r="V718">
        <f t="shared" si="10"/>
        <v>0</v>
      </c>
      <c r="W718">
        <f>IFERROR(VLOOKUP($F718,部数情報!A:J,10,0),0)</f>
        <v>815</v>
      </c>
    </row>
    <row r="719" spans="2:23" hidden="1">
      <c r="B719" s="15">
        <f>部数情報!C338</f>
        <v>337</v>
      </c>
      <c r="C719" s="16">
        <f>部数情報!B338</f>
        <v>4</v>
      </c>
      <c r="D719" s="16" t="str">
        <f>部数情報!E338</f>
        <v>習志野</v>
      </c>
      <c r="E719" s="16" t="str">
        <f>部数情報!F338</f>
        <v>鷲沼台</v>
      </c>
      <c r="F719" s="16" t="str">
        <f>部数情報!A338</f>
        <v>013061</v>
      </c>
      <c r="G719" s="16" t="str">
        <f>部数情報!G338</f>
        <v>鷺沼台３・４</v>
      </c>
      <c r="H719" s="16" t="str">
        <f>部数情報!H338</f>
        <v>津田沼</v>
      </c>
      <c r="I719" s="16" t="str">
        <f>部数情報!I338</f>
        <v>習志野市</v>
      </c>
      <c r="J719" s="189">
        <f>IFERROR(IF($I$7="併配",VLOOKUP($F719,部数情報!A:K,11,0),IF($I$7="併配&amp;選挙",VLOOKUP($F719,部数情報!A:L,12,0),IF($I$7="選挙",VLOOKUP($F719,部数情報!A:M,13,0),VLOOKUP($F719,部数情報!A:J,10,0)))),"")</f>
        <v>480</v>
      </c>
      <c r="K719" s="187"/>
      <c r="L719" s="205"/>
      <c r="M719" s="206"/>
      <c r="S719">
        <f>エリア一覧!J719-VLOOKUP(エリア一覧!F719,部数情報!A:Q,17,0)</f>
        <v>0</v>
      </c>
      <c r="V719">
        <f t="shared" si="10"/>
        <v>0</v>
      </c>
      <c r="W719">
        <f>IFERROR(VLOOKUP($F719,部数情報!A:J,10,0),0)</f>
        <v>480</v>
      </c>
    </row>
    <row r="720" spans="2:23" hidden="1">
      <c r="B720" s="15">
        <f>部数情報!C339</f>
        <v>338</v>
      </c>
      <c r="C720" s="16">
        <f>部数情報!B339</f>
        <v>4</v>
      </c>
      <c r="D720" s="16" t="str">
        <f>部数情報!E339</f>
        <v>習志野</v>
      </c>
      <c r="E720" s="16" t="str">
        <f>部数情報!F339</f>
        <v>鷲沼台</v>
      </c>
      <c r="F720" s="16" t="str">
        <f>部数情報!A339</f>
        <v>013062</v>
      </c>
      <c r="G720" s="16" t="str">
        <f>部数情報!G339</f>
        <v>鷺沼台４A</v>
      </c>
      <c r="H720" s="16" t="str">
        <f>部数情報!H339</f>
        <v>津田沼</v>
      </c>
      <c r="I720" s="16" t="str">
        <f>部数情報!I339</f>
        <v>習志野市</v>
      </c>
      <c r="J720" s="189">
        <f>IFERROR(IF($I$7="併配",VLOOKUP($F720,部数情報!A:K,11,0),IF($I$7="併配&amp;選挙",VLOOKUP($F720,部数情報!A:L,12,0),IF($I$7="選挙",VLOOKUP($F720,部数情報!A:M,13,0),VLOOKUP($F720,部数情報!A:J,10,0)))),"")</f>
        <v>340</v>
      </c>
      <c r="K720" s="187"/>
      <c r="L720" s="205"/>
      <c r="M720" s="206"/>
      <c r="S720">
        <f>エリア一覧!J720-VLOOKUP(エリア一覧!F720,部数情報!A:Q,17,0)</f>
        <v>0</v>
      </c>
      <c r="V720">
        <f t="shared" ref="V720:V783" si="11">IF(K720="●",J720,K720)</f>
        <v>0</v>
      </c>
      <c r="W720">
        <f>IFERROR(VLOOKUP($F720,部数情報!A:J,10,0),0)</f>
        <v>340</v>
      </c>
    </row>
    <row r="721" spans="2:23" hidden="1">
      <c r="B721" s="15">
        <f>部数情報!C340</f>
        <v>339</v>
      </c>
      <c r="C721" s="16">
        <f>部数情報!B340</f>
        <v>4</v>
      </c>
      <c r="D721" s="16" t="str">
        <f>部数情報!E340</f>
        <v>習志野</v>
      </c>
      <c r="E721" s="16" t="str">
        <f>部数情報!F340</f>
        <v>鷲沼台</v>
      </c>
      <c r="F721" s="16" t="str">
        <f>部数情報!A340</f>
        <v>013069</v>
      </c>
      <c r="G721" s="16" t="str">
        <f>部数情報!G340</f>
        <v>鷺沼台４B</v>
      </c>
      <c r="H721" s="16" t="str">
        <f>部数情報!H340</f>
        <v>津田沼</v>
      </c>
      <c r="I721" s="16" t="str">
        <f>部数情報!I340</f>
        <v>習志野市</v>
      </c>
      <c r="J721" s="189">
        <f>IFERROR(IF($I$7="併配",VLOOKUP($F721,部数情報!A:K,11,0),IF($I$7="併配&amp;選挙",VLOOKUP($F721,部数情報!A:L,12,0),IF($I$7="選挙",VLOOKUP($F721,部数情報!A:M,13,0),VLOOKUP($F721,部数情報!A:J,10,0)))),"")</f>
        <v>400</v>
      </c>
      <c r="K721" s="187"/>
      <c r="L721" s="205"/>
      <c r="M721" s="206"/>
      <c r="S721">
        <f>エリア一覧!J721-VLOOKUP(エリア一覧!F721,部数情報!A:Q,17,0)</f>
        <v>0</v>
      </c>
      <c r="V721">
        <f t="shared" si="11"/>
        <v>0</v>
      </c>
      <c r="W721">
        <f>IFERROR(VLOOKUP($F721,部数情報!A:J,10,0),0)</f>
        <v>400</v>
      </c>
    </row>
    <row r="722" spans="2:23" hidden="1">
      <c r="B722" s="15">
        <f>部数情報!C341</f>
        <v>340</v>
      </c>
      <c r="C722" s="16">
        <f>部数情報!B341</f>
        <v>5</v>
      </c>
      <c r="D722" s="16" t="str">
        <f>部数情報!E341</f>
        <v>船橋東</v>
      </c>
      <c r="E722" s="16" t="str">
        <f>部数情報!F341</f>
        <v>習志野台</v>
      </c>
      <c r="F722" s="16" t="str">
        <f>部数情報!A341</f>
        <v>014001</v>
      </c>
      <c r="G722" s="16" t="str">
        <f>部数情報!G341</f>
        <v>習志野台1A</v>
      </c>
      <c r="H722" s="16" t="str">
        <f>部数情報!H341</f>
        <v>津田沼</v>
      </c>
      <c r="I722" s="16" t="str">
        <f>部数情報!I341</f>
        <v>船橋市</v>
      </c>
      <c r="J722" s="189">
        <f>IFERROR(IF($I$7="併配",VLOOKUP($F722,部数情報!A:K,11,0),IF($I$7="併配&amp;選挙",VLOOKUP($F722,部数情報!A:L,12,0),IF($I$7="選挙",VLOOKUP($F722,部数情報!A:M,13,0),VLOOKUP($F722,部数情報!A:J,10,0)))),"")</f>
        <v>590</v>
      </c>
      <c r="K722" s="187"/>
      <c r="L722" s="205"/>
      <c r="M722" s="206"/>
      <c r="S722">
        <f>エリア一覧!J722-VLOOKUP(エリア一覧!F722,部数情報!A:Q,17,0)</f>
        <v>0</v>
      </c>
      <c r="V722">
        <f t="shared" si="11"/>
        <v>0</v>
      </c>
      <c r="W722">
        <f>IFERROR(VLOOKUP($F722,部数情報!A:J,10,0),0)</f>
        <v>590</v>
      </c>
    </row>
    <row r="723" spans="2:23" hidden="1">
      <c r="B723" s="15">
        <f>部数情報!C342</f>
        <v>341</v>
      </c>
      <c r="C723" s="16">
        <f>部数情報!B342</f>
        <v>5</v>
      </c>
      <c r="D723" s="16" t="str">
        <f>部数情報!E342</f>
        <v>船橋東</v>
      </c>
      <c r="E723" s="16" t="str">
        <f>部数情報!F342</f>
        <v>習志野台</v>
      </c>
      <c r="F723" s="16" t="str">
        <f>部数情報!A342</f>
        <v>014002</v>
      </c>
      <c r="G723" s="16" t="str">
        <f>部数情報!G342</f>
        <v>習志野台1B</v>
      </c>
      <c r="H723" s="16" t="str">
        <f>部数情報!H342</f>
        <v>津田沼</v>
      </c>
      <c r="I723" s="16" t="str">
        <f>部数情報!I342</f>
        <v>船橋市</v>
      </c>
      <c r="J723" s="189">
        <f>IFERROR(IF($I$7="併配",VLOOKUP($F723,部数情報!A:K,11,0),IF($I$7="併配&amp;選挙",VLOOKUP($F723,部数情報!A:L,12,0),IF($I$7="選挙",VLOOKUP($F723,部数情報!A:M,13,0),VLOOKUP($F723,部数情報!A:J,10,0)))),"")</f>
        <v>785</v>
      </c>
      <c r="K723" s="187"/>
      <c r="L723" s="205"/>
      <c r="M723" s="206"/>
      <c r="S723">
        <f>エリア一覧!J723-VLOOKUP(エリア一覧!F723,部数情報!A:Q,17,0)</f>
        <v>0</v>
      </c>
      <c r="V723">
        <f t="shared" si="11"/>
        <v>0</v>
      </c>
      <c r="W723">
        <f>IFERROR(VLOOKUP($F723,部数情報!A:J,10,0),0)</f>
        <v>785</v>
      </c>
    </row>
    <row r="724" spans="2:23" hidden="1">
      <c r="B724" s="15">
        <f>部数情報!C343</f>
        <v>342</v>
      </c>
      <c r="C724" s="16">
        <f>部数情報!B343</f>
        <v>5</v>
      </c>
      <c r="D724" s="16" t="str">
        <f>部数情報!E343</f>
        <v>船橋東</v>
      </c>
      <c r="E724" s="16" t="str">
        <f>部数情報!F343</f>
        <v>習志野台</v>
      </c>
      <c r="F724" s="16" t="str">
        <f>部数情報!A343</f>
        <v>014003</v>
      </c>
      <c r="G724" s="16" t="str">
        <f>部数情報!G343</f>
        <v>習志野台２A</v>
      </c>
      <c r="H724" s="16" t="str">
        <f>部数情報!H343</f>
        <v>津田沼</v>
      </c>
      <c r="I724" s="16" t="str">
        <f>部数情報!I343</f>
        <v>船橋市</v>
      </c>
      <c r="J724" s="189">
        <f>IFERROR(IF($I$7="併配",VLOOKUP($F724,部数情報!A:K,11,0),IF($I$7="併配&amp;選挙",VLOOKUP($F724,部数情報!A:L,12,0),IF($I$7="選挙",VLOOKUP($F724,部数情報!A:M,13,0),VLOOKUP($F724,部数情報!A:J,10,0)))),"")</f>
        <v>485</v>
      </c>
      <c r="K724" s="187"/>
      <c r="L724" s="205"/>
      <c r="M724" s="206"/>
      <c r="S724">
        <f>エリア一覧!J724-VLOOKUP(エリア一覧!F724,部数情報!A:Q,17,0)</f>
        <v>0</v>
      </c>
      <c r="V724">
        <f t="shared" si="11"/>
        <v>0</v>
      </c>
      <c r="W724">
        <f>IFERROR(VLOOKUP($F724,部数情報!A:J,10,0),0)</f>
        <v>485</v>
      </c>
    </row>
    <row r="725" spans="2:23" hidden="1">
      <c r="B725" s="15">
        <f>部数情報!C344</f>
        <v>343</v>
      </c>
      <c r="C725" s="16">
        <f>部数情報!B344</f>
        <v>5</v>
      </c>
      <c r="D725" s="16" t="str">
        <f>部数情報!E344</f>
        <v>船橋東</v>
      </c>
      <c r="E725" s="16" t="str">
        <f>部数情報!F344</f>
        <v>習志野台</v>
      </c>
      <c r="F725" s="16" t="str">
        <f>部数情報!A344</f>
        <v>014004</v>
      </c>
      <c r="G725" s="16" t="str">
        <f>部数情報!G344</f>
        <v>習志野台２B</v>
      </c>
      <c r="H725" s="16" t="str">
        <f>部数情報!H344</f>
        <v>津田沼</v>
      </c>
      <c r="I725" s="16" t="str">
        <f>部数情報!I344</f>
        <v>船橋市</v>
      </c>
      <c r="J725" s="189">
        <f>IFERROR(IF($I$7="併配",VLOOKUP($F725,部数情報!A:K,11,0),IF($I$7="併配&amp;選挙",VLOOKUP($F725,部数情報!A:L,12,0),IF($I$7="選挙",VLOOKUP($F725,部数情報!A:M,13,0),VLOOKUP($F725,部数情報!A:J,10,0)))),"")</f>
        <v>625</v>
      </c>
      <c r="K725" s="187"/>
      <c r="L725" s="205"/>
      <c r="M725" s="206"/>
      <c r="S725">
        <f>エリア一覧!J725-VLOOKUP(エリア一覧!F725,部数情報!A:Q,17,0)</f>
        <v>0</v>
      </c>
      <c r="V725">
        <f t="shared" si="11"/>
        <v>0</v>
      </c>
      <c r="W725">
        <f>IFERROR(VLOOKUP($F725,部数情報!A:J,10,0),0)</f>
        <v>625</v>
      </c>
    </row>
    <row r="726" spans="2:23" hidden="1">
      <c r="B726" s="15">
        <f>部数情報!C345</f>
        <v>344</v>
      </c>
      <c r="C726" s="16">
        <f>部数情報!B345</f>
        <v>5</v>
      </c>
      <c r="D726" s="16" t="str">
        <f>部数情報!E345</f>
        <v>船橋東</v>
      </c>
      <c r="E726" s="16" t="str">
        <f>部数情報!F345</f>
        <v>習志野台</v>
      </c>
      <c r="F726" s="16" t="str">
        <f>部数情報!A345</f>
        <v>014005</v>
      </c>
      <c r="G726" s="16" t="str">
        <f>部数情報!G345</f>
        <v>習志野台２C</v>
      </c>
      <c r="H726" s="16" t="str">
        <f>部数情報!H345</f>
        <v>津田沼</v>
      </c>
      <c r="I726" s="16" t="str">
        <f>部数情報!I345</f>
        <v>船橋市</v>
      </c>
      <c r="J726" s="189">
        <f>IFERROR(IF($I$7="併配",VLOOKUP($F726,部数情報!A:K,11,0),IF($I$7="併配&amp;選挙",VLOOKUP($F726,部数情報!A:L,12,0),IF($I$7="選挙",VLOOKUP($F726,部数情報!A:M,13,0),VLOOKUP($F726,部数情報!A:J,10,0)))),"")</f>
        <v>575</v>
      </c>
      <c r="K726" s="187"/>
      <c r="L726" s="205"/>
      <c r="M726" s="206"/>
      <c r="S726">
        <f>エリア一覧!J726-VLOOKUP(エリア一覧!F726,部数情報!A:Q,17,0)</f>
        <v>0</v>
      </c>
      <c r="V726">
        <f t="shared" si="11"/>
        <v>0</v>
      </c>
      <c r="W726">
        <f>IFERROR(VLOOKUP($F726,部数情報!A:J,10,0),0)</f>
        <v>575</v>
      </c>
    </row>
    <row r="727" spans="2:23" hidden="1">
      <c r="B727" s="15">
        <f>部数情報!C346</f>
        <v>345</v>
      </c>
      <c r="C727" s="16">
        <f>部数情報!B346</f>
        <v>5</v>
      </c>
      <c r="D727" s="16" t="str">
        <f>部数情報!E346</f>
        <v>船橋東</v>
      </c>
      <c r="E727" s="16" t="str">
        <f>部数情報!F346</f>
        <v>習志野台</v>
      </c>
      <c r="F727" s="16" t="str">
        <f>部数情報!A346</f>
        <v>014006</v>
      </c>
      <c r="G727" s="16" t="str">
        <f>部数情報!G346</f>
        <v>習志野台３A</v>
      </c>
      <c r="H727" s="16" t="str">
        <f>部数情報!H346</f>
        <v>津田沼</v>
      </c>
      <c r="I727" s="16" t="str">
        <f>部数情報!I346</f>
        <v>船橋市</v>
      </c>
      <c r="J727" s="189">
        <f>IFERROR(IF($I$7="併配",VLOOKUP($F727,部数情報!A:K,11,0),IF($I$7="併配&amp;選挙",VLOOKUP($F727,部数情報!A:L,12,0),IF($I$7="選挙",VLOOKUP($F727,部数情報!A:M,13,0),VLOOKUP($F727,部数情報!A:J,10,0)))),"")</f>
        <v>500</v>
      </c>
      <c r="K727" s="187"/>
      <c r="L727" s="205"/>
      <c r="M727" s="206"/>
      <c r="S727">
        <f>エリア一覧!J727-VLOOKUP(エリア一覧!F727,部数情報!A:Q,17,0)</f>
        <v>0</v>
      </c>
      <c r="V727">
        <f t="shared" si="11"/>
        <v>0</v>
      </c>
      <c r="W727">
        <f>IFERROR(VLOOKUP($F727,部数情報!A:J,10,0),0)</f>
        <v>500</v>
      </c>
    </row>
    <row r="728" spans="2:23" hidden="1">
      <c r="B728" s="15">
        <f>部数情報!C347</f>
        <v>346</v>
      </c>
      <c r="C728" s="16">
        <f>部数情報!B347</f>
        <v>5</v>
      </c>
      <c r="D728" s="16" t="str">
        <f>部数情報!E347</f>
        <v>船橋東</v>
      </c>
      <c r="E728" s="16" t="str">
        <f>部数情報!F347</f>
        <v>習志野台</v>
      </c>
      <c r="F728" s="16" t="str">
        <f>部数情報!A347</f>
        <v>014007</v>
      </c>
      <c r="G728" s="16" t="str">
        <f>部数情報!G347</f>
        <v>習志野台３B団</v>
      </c>
      <c r="H728" s="16" t="str">
        <f>部数情報!H347</f>
        <v>津田沼</v>
      </c>
      <c r="I728" s="16" t="str">
        <f>部数情報!I347</f>
        <v>船橋市</v>
      </c>
      <c r="J728" s="189">
        <f>IFERROR(IF($I$7="併配",VLOOKUP($F728,部数情報!A:K,11,0),IF($I$7="併配&amp;選挙",VLOOKUP($F728,部数情報!A:L,12,0),IF($I$7="選挙",VLOOKUP($F728,部数情報!A:M,13,0),VLOOKUP($F728,部数情報!A:J,10,0)))),"")</f>
        <v>510</v>
      </c>
      <c r="K728" s="187"/>
      <c r="L728" s="205"/>
      <c r="M728" s="206"/>
      <c r="S728">
        <f>エリア一覧!J728-VLOOKUP(エリア一覧!F728,部数情報!A:Q,17,0)</f>
        <v>0</v>
      </c>
      <c r="V728">
        <f t="shared" si="11"/>
        <v>0</v>
      </c>
      <c r="W728">
        <f>IFERROR(VLOOKUP($F728,部数情報!A:J,10,0),0)</f>
        <v>510</v>
      </c>
    </row>
    <row r="729" spans="2:23" hidden="1">
      <c r="B729" s="15">
        <f>部数情報!C348</f>
        <v>347</v>
      </c>
      <c r="C729" s="16">
        <f>部数情報!B348</f>
        <v>5</v>
      </c>
      <c r="D729" s="16" t="str">
        <f>部数情報!E348</f>
        <v>船橋東</v>
      </c>
      <c r="E729" s="16" t="str">
        <f>部数情報!F348</f>
        <v>習志野台</v>
      </c>
      <c r="F729" s="16" t="str">
        <f>部数情報!A348</f>
        <v>014008</v>
      </c>
      <c r="G729" s="16" t="str">
        <f>部数情報!G348</f>
        <v>習志野台３C団</v>
      </c>
      <c r="H729" s="16" t="str">
        <f>部数情報!H348</f>
        <v>津田沼</v>
      </c>
      <c r="I729" s="16" t="str">
        <f>部数情報!I348</f>
        <v>船橋市</v>
      </c>
      <c r="J729" s="189">
        <f>IFERROR(IF($I$7="併配",VLOOKUP($F729,部数情報!A:K,11,0),IF($I$7="併配&amp;選挙",VLOOKUP($F729,部数情報!A:L,12,0),IF($I$7="選挙",VLOOKUP($F729,部数情報!A:M,13,0),VLOOKUP($F729,部数情報!A:J,10,0)))),"")</f>
        <v>880</v>
      </c>
      <c r="K729" s="187"/>
      <c r="L729" s="205"/>
      <c r="M729" s="206"/>
      <c r="S729">
        <f>エリア一覧!J729-VLOOKUP(エリア一覧!F729,部数情報!A:Q,17,0)</f>
        <v>0</v>
      </c>
      <c r="V729">
        <f t="shared" si="11"/>
        <v>0</v>
      </c>
      <c r="W729">
        <f>IFERROR(VLOOKUP($F729,部数情報!A:J,10,0),0)</f>
        <v>880</v>
      </c>
    </row>
    <row r="730" spans="2:23" hidden="1">
      <c r="B730" s="15">
        <f>部数情報!C349</f>
        <v>348</v>
      </c>
      <c r="C730" s="16">
        <f>部数情報!B349</f>
        <v>5</v>
      </c>
      <c r="D730" s="16" t="str">
        <f>部数情報!E349</f>
        <v>船橋東</v>
      </c>
      <c r="E730" s="16" t="str">
        <f>部数情報!F349</f>
        <v>習志野台</v>
      </c>
      <c r="F730" s="16" t="str">
        <f>部数情報!A349</f>
        <v>014009</v>
      </c>
      <c r="G730" s="16" t="str">
        <f>部数情報!G349</f>
        <v>習志野台４A</v>
      </c>
      <c r="H730" s="16" t="str">
        <f>部数情報!H349</f>
        <v>津田沼</v>
      </c>
      <c r="I730" s="16" t="str">
        <f>部数情報!I349</f>
        <v>船橋市</v>
      </c>
      <c r="J730" s="189">
        <f>IFERROR(IF($I$7="併配",VLOOKUP($F730,部数情報!A:K,11,0),IF($I$7="併配&amp;選挙",VLOOKUP($F730,部数情報!A:L,12,0),IF($I$7="選挙",VLOOKUP($F730,部数情報!A:M,13,0),VLOOKUP($F730,部数情報!A:J,10,0)))),"")</f>
        <v>330</v>
      </c>
      <c r="K730" s="187"/>
      <c r="L730" s="205"/>
      <c r="M730" s="206"/>
      <c r="S730">
        <f>エリア一覧!J730-VLOOKUP(エリア一覧!F730,部数情報!A:Q,17,0)</f>
        <v>0</v>
      </c>
      <c r="V730">
        <f t="shared" si="11"/>
        <v>0</v>
      </c>
      <c r="W730">
        <f>IFERROR(VLOOKUP($F730,部数情報!A:J,10,0),0)</f>
        <v>330</v>
      </c>
    </row>
    <row r="731" spans="2:23" hidden="1">
      <c r="B731" s="15">
        <f>部数情報!C350</f>
        <v>349</v>
      </c>
      <c r="C731" s="16">
        <f>部数情報!B350</f>
        <v>5</v>
      </c>
      <c r="D731" s="16" t="str">
        <f>部数情報!E350</f>
        <v>船橋東</v>
      </c>
      <c r="E731" s="16" t="str">
        <f>部数情報!F350</f>
        <v>習志野台</v>
      </c>
      <c r="F731" s="16" t="str">
        <f>部数情報!A350</f>
        <v>014010</v>
      </c>
      <c r="G731" s="16" t="str">
        <f>部数情報!G350</f>
        <v>習志野台４B</v>
      </c>
      <c r="H731" s="16" t="str">
        <f>部数情報!H350</f>
        <v>津田沼</v>
      </c>
      <c r="I731" s="16" t="str">
        <f>部数情報!I350</f>
        <v>船橋市</v>
      </c>
      <c r="J731" s="189">
        <f>IFERROR(IF($I$7="併配",VLOOKUP($F731,部数情報!A:K,11,0),IF($I$7="併配&amp;選挙",VLOOKUP($F731,部数情報!A:L,12,0),IF($I$7="選挙",VLOOKUP($F731,部数情報!A:M,13,0),VLOOKUP($F731,部数情報!A:J,10,0)))),"")</f>
        <v>840</v>
      </c>
      <c r="K731" s="187"/>
      <c r="L731" s="205"/>
      <c r="M731" s="206"/>
      <c r="S731">
        <f>エリア一覧!J731-VLOOKUP(エリア一覧!F731,部数情報!A:Q,17,0)</f>
        <v>0</v>
      </c>
      <c r="V731">
        <f t="shared" si="11"/>
        <v>0</v>
      </c>
      <c r="W731">
        <f>IFERROR(VLOOKUP($F731,部数情報!A:J,10,0),0)</f>
        <v>840</v>
      </c>
    </row>
    <row r="732" spans="2:23" hidden="1">
      <c r="B732" s="15">
        <f>部数情報!C351</f>
        <v>350</v>
      </c>
      <c r="C732" s="16">
        <f>部数情報!B351</f>
        <v>5</v>
      </c>
      <c r="D732" s="16" t="str">
        <f>部数情報!E351</f>
        <v>船橋東</v>
      </c>
      <c r="E732" s="16" t="str">
        <f>部数情報!F351</f>
        <v>習志野台</v>
      </c>
      <c r="F732" s="16" t="str">
        <f>部数情報!A351</f>
        <v>014011</v>
      </c>
      <c r="G732" s="16" t="str">
        <f>部数情報!G351</f>
        <v>習志野台４C</v>
      </c>
      <c r="H732" s="16" t="str">
        <f>部数情報!H351</f>
        <v>津田沼</v>
      </c>
      <c r="I732" s="16" t="str">
        <f>部数情報!I351</f>
        <v>船橋市</v>
      </c>
      <c r="J732" s="189">
        <f>IFERROR(IF($I$7="併配",VLOOKUP($F732,部数情報!A:K,11,0),IF($I$7="併配&amp;選挙",VLOOKUP($F732,部数情報!A:L,12,0),IF($I$7="選挙",VLOOKUP($F732,部数情報!A:M,13,0),VLOOKUP($F732,部数情報!A:J,10,0)))),"")</f>
        <v>580</v>
      </c>
      <c r="K732" s="187"/>
      <c r="L732" s="205"/>
      <c r="M732" s="206"/>
      <c r="S732">
        <f>エリア一覧!J732-VLOOKUP(エリア一覧!F732,部数情報!A:Q,17,0)</f>
        <v>0</v>
      </c>
      <c r="V732">
        <f t="shared" si="11"/>
        <v>0</v>
      </c>
      <c r="W732">
        <f>IFERROR(VLOOKUP($F732,部数情報!A:J,10,0),0)</f>
        <v>580</v>
      </c>
    </row>
    <row r="733" spans="2:23" hidden="1">
      <c r="B733" s="15">
        <f>部数情報!C352</f>
        <v>351</v>
      </c>
      <c r="C733" s="16">
        <f>部数情報!B352</f>
        <v>5</v>
      </c>
      <c r="D733" s="16" t="str">
        <f>部数情報!E352</f>
        <v>船橋東</v>
      </c>
      <c r="E733" s="16" t="str">
        <f>部数情報!F352</f>
        <v>習志野台</v>
      </c>
      <c r="F733" s="16" t="str">
        <f>部数情報!A352</f>
        <v>014012</v>
      </c>
      <c r="G733" s="16" t="str">
        <f>部数情報!G352</f>
        <v>習志野台４D</v>
      </c>
      <c r="H733" s="16" t="str">
        <f>部数情報!H352</f>
        <v>津田沼</v>
      </c>
      <c r="I733" s="16" t="str">
        <f>部数情報!I352</f>
        <v>船橋市</v>
      </c>
      <c r="J733" s="189">
        <f>IFERROR(IF($I$7="併配",VLOOKUP($F733,部数情報!A:K,11,0),IF($I$7="併配&amp;選挙",VLOOKUP($F733,部数情報!A:L,12,0),IF($I$7="選挙",VLOOKUP($F733,部数情報!A:M,13,0),VLOOKUP($F733,部数情報!A:J,10,0)))),"")</f>
        <v>580</v>
      </c>
      <c r="K733" s="187"/>
      <c r="L733" s="205"/>
      <c r="M733" s="206"/>
      <c r="S733">
        <f>エリア一覧!J733-VLOOKUP(エリア一覧!F733,部数情報!A:Q,17,0)</f>
        <v>0</v>
      </c>
      <c r="V733">
        <f t="shared" si="11"/>
        <v>0</v>
      </c>
      <c r="W733">
        <f>IFERROR(VLOOKUP($F733,部数情報!A:J,10,0),0)</f>
        <v>580</v>
      </c>
    </row>
    <row r="734" spans="2:23" hidden="1">
      <c r="B734" s="15">
        <f>部数情報!C353</f>
        <v>352</v>
      </c>
      <c r="C734" s="16">
        <f>部数情報!B353</f>
        <v>5</v>
      </c>
      <c r="D734" s="16" t="str">
        <f>部数情報!E353</f>
        <v>船橋東</v>
      </c>
      <c r="E734" s="16" t="str">
        <f>部数情報!F353</f>
        <v>習志野台</v>
      </c>
      <c r="F734" s="16" t="str">
        <f>部数情報!A353</f>
        <v>014013</v>
      </c>
      <c r="G734" s="16" t="str">
        <f>部数情報!G353</f>
        <v>習志野台４E</v>
      </c>
      <c r="H734" s="16" t="str">
        <f>部数情報!H353</f>
        <v>津田沼</v>
      </c>
      <c r="I734" s="16" t="str">
        <f>部数情報!I353</f>
        <v>船橋市</v>
      </c>
      <c r="J734" s="189">
        <f>IFERROR(IF($I$7="併配",VLOOKUP($F734,部数情報!A:K,11,0),IF($I$7="併配&amp;選挙",VLOOKUP($F734,部数情報!A:L,12,0),IF($I$7="選挙",VLOOKUP($F734,部数情報!A:M,13,0),VLOOKUP($F734,部数情報!A:J,10,0)))),"")</f>
        <v>570</v>
      </c>
      <c r="K734" s="187"/>
      <c r="L734" s="205"/>
      <c r="M734" s="206"/>
      <c r="S734">
        <f>エリア一覧!J734-VLOOKUP(エリア一覧!F734,部数情報!A:Q,17,0)</f>
        <v>0</v>
      </c>
      <c r="V734">
        <f t="shared" si="11"/>
        <v>0</v>
      </c>
      <c r="W734">
        <f>IFERROR(VLOOKUP($F734,部数情報!A:J,10,0),0)</f>
        <v>570</v>
      </c>
    </row>
    <row r="735" spans="2:23" hidden="1">
      <c r="B735" s="15">
        <f>部数情報!C354</f>
        <v>353</v>
      </c>
      <c r="C735" s="16">
        <f>部数情報!B354</f>
        <v>5</v>
      </c>
      <c r="D735" s="16" t="str">
        <f>部数情報!E354</f>
        <v>船橋東</v>
      </c>
      <c r="E735" s="16" t="str">
        <f>部数情報!F354</f>
        <v>習志野台</v>
      </c>
      <c r="F735" s="16" t="str">
        <f>部数情報!A354</f>
        <v>014014</v>
      </c>
      <c r="G735" s="16" t="str">
        <f>部数情報!G354</f>
        <v>習志野台４F</v>
      </c>
      <c r="H735" s="16" t="str">
        <f>部数情報!H354</f>
        <v>津田沼</v>
      </c>
      <c r="I735" s="16" t="str">
        <f>部数情報!I354</f>
        <v>船橋市</v>
      </c>
      <c r="J735" s="189">
        <f>IFERROR(IF($I$7="併配",VLOOKUP($F735,部数情報!A:K,11,0),IF($I$7="併配&amp;選挙",VLOOKUP($F735,部数情報!A:L,12,0),IF($I$7="選挙",VLOOKUP($F735,部数情報!A:M,13,0),VLOOKUP($F735,部数情報!A:J,10,0)))),"")</f>
        <v>540</v>
      </c>
      <c r="K735" s="187"/>
      <c r="L735" s="205"/>
      <c r="M735" s="206"/>
      <c r="S735">
        <f>エリア一覧!J735-VLOOKUP(エリア一覧!F735,部数情報!A:Q,17,0)</f>
        <v>0</v>
      </c>
      <c r="V735">
        <f t="shared" si="11"/>
        <v>0</v>
      </c>
      <c r="W735">
        <f>IFERROR(VLOOKUP($F735,部数情報!A:J,10,0),0)</f>
        <v>540</v>
      </c>
    </row>
    <row r="736" spans="2:23" hidden="1">
      <c r="B736" s="15">
        <f>部数情報!C355</f>
        <v>354</v>
      </c>
      <c r="C736" s="16">
        <f>部数情報!B355</f>
        <v>5</v>
      </c>
      <c r="D736" s="16" t="str">
        <f>部数情報!E355</f>
        <v>船橋東</v>
      </c>
      <c r="E736" s="16" t="str">
        <f>部数情報!F355</f>
        <v>習志野台</v>
      </c>
      <c r="F736" s="16" t="str">
        <f>部数情報!A355</f>
        <v>014074</v>
      </c>
      <c r="G736" s="16" t="str">
        <f>部数情報!G355</f>
        <v>習志野台4Ｇ</v>
      </c>
      <c r="H736" s="16" t="str">
        <f>部数情報!H355</f>
        <v>津田沼</v>
      </c>
      <c r="I736" s="16" t="str">
        <f>部数情報!I355</f>
        <v>船橋市</v>
      </c>
      <c r="J736" s="189">
        <f>IFERROR(IF($I$7="併配",VLOOKUP($F736,部数情報!A:K,11,0),IF($I$7="併配&amp;選挙",VLOOKUP($F736,部数情報!A:L,12,0),IF($I$7="選挙",VLOOKUP($F736,部数情報!A:M,13,0),VLOOKUP($F736,部数情報!A:J,10,0)))),"")</f>
        <v>515</v>
      </c>
      <c r="K736" s="187"/>
      <c r="L736" s="205"/>
      <c r="M736" s="206"/>
      <c r="S736">
        <f>エリア一覧!J736-VLOOKUP(エリア一覧!F736,部数情報!A:Q,17,0)</f>
        <v>0</v>
      </c>
      <c r="V736">
        <f t="shared" si="11"/>
        <v>0</v>
      </c>
      <c r="W736">
        <f>IFERROR(VLOOKUP($F736,部数情報!A:J,10,0),0)</f>
        <v>515</v>
      </c>
    </row>
    <row r="737" spans="2:23" hidden="1">
      <c r="B737" s="15">
        <f>部数情報!C356</f>
        <v>355</v>
      </c>
      <c r="C737" s="16">
        <f>部数情報!B356</f>
        <v>5</v>
      </c>
      <c r="D737" s="16" t="str">
        <f>部数情報!E356</f>
        <v>船橋東</v>
      </c>
      <c r="E737" s="16" t="str">
        <f>部数情報!F356</f>
        <v>習志野台</v>
      </c>
      <c r="F737" s="16" t="str">
        <f>部数情報!A356</f>
        <v>014015</v>
      </c>
      <c r="G737" s="16" t="str">
        <f>部数情報!G356</f>
        <v>習志野台５A</v>
      </c>
      <c r="H737" s="16" t="str">
        <f>部数情報!H356</f>
        <v>津田沼</v>
      </c>
      <c r="I737" s="16" t="str">
        <f>部数情報!I356</f>
        <v>船橋市</v>
      </c>
      <c r="J737" s="189">
        <f>IFERROR(IF($I$7="併配",VLOOKUP($F737,部数情報!A:K,11,0),IF($I$7="併配&amp;選挙",VLOOKUP($F737,部数情報!A:L,12,0),IF($I$7="選挙",VLOOKUP($F737,部数情報!A:M,13,0),VLOOKUP($F737,部数情報!A:J,10,0)))),"")</f>
        <v>480</v>
      </c>
      <c r="K737" s="187"/>
      <c r="L737" s="205"/>
      <c r="M737" s="206"/>
      <c r="S737">
        <f>エリア一覧!J737-VLOOKUP(エリア一覧!F737,部数情報!A:Q,17,0)</f>
        <v>0</v>
      </c>
      <c r="V737">
        <f t="shared" si="11"/>
        <v>0</v>
      </c>
      <c r="W737">
        <f>IFERROR(VLOOKUP($F737,部数情報!A:J,10,0),0)</f>
        <v>480</v>
      </c>
    </row>
    <row r="738" spans="2:23" hidden="1">
      <c r="B738" s="15">
        <f>部数情報!C357</f>
        <v>356</v>
      </c>
      <c r="C738" s="16">
        <f>部数情報!B357</f>
        <v>5</v>
      </c>
      <c r="D738" s="16" t="str">
        <f>部数情報!E357</f>
        <v>船橋東</v>
      </c>
      <c r="E738" s="16" t="str">
        <f>部数情報!F357</f>
        <v>習志野台</v>
      </c>
      <c r="F738" s="16" t="str">
        <f>部数情報!A357</f>
        <v>014016</v>
      </c>
      <c r="G738" s="16" t="str">
        <f>部数情報!G357</f>
        <v xml:space="preserve">習志野台５B </v>
      </c>
      <c r="H738" s="16" t="str">
        <f>部数情報!H357</f>
        <v>津田沼</v>
      </c>
      <c r="I738" s="16" t="str">
        <f>部数情報!I357</f>
        <v>船橋市</v>
      </c>
      <c r="J738" s="189">
        <f>IFERROR(IF($I$7="併配",VLOOKUP($F738,部数情報!A:K,11,0),IF($I$7="併配&amp;選挙",VLOOKUP($F738,部数情報!A:L,12,0),IF($I$7="選挙",VLOOKUP($F738,部数情報!A:M,13,0),VLOOKUP($F738,部数情報!A:J,10,0)))),"")</f>
        <v>320</v>
      </c>
      <c r="K738" s="187"/>
      <c r="L738" s="205"/>
      <c r="M738" s="206"/>
      <c r="S738">
        <f>エリア一覧!J738-VLOOKUP(エリア一覧!F738,部数情報!A:Q,17,0)</f>
        <v>0</v>
      </c>
      <c r="V738">
        <f t="shared" si="11"/>
        <v>0</v>
      </c>
      <c r="W738">
        <f>IFERROR(VLOOKUP($F738,部数情報!A:J,10,0),0)</f>
        <v>320</v>
      </c>
    </row>
    <row r="739" spans="2:23" hidden="1">
      <c r="B739" s="15">
        <f>部数情報!C358</f>
        <v>357</v>
      </c>
      <c r="C739" s="16">
        <f>部数情報!B358</f>
        <v>5</v>
      </c>
      <c r="D739" s="16" t="str">
        <f>部数情報!E358</f>
        <v>船橋東</v>
      </c>
      <c r="E739" s="16" t="str">
        <f>部数情報!F358</f>
        <v>習志野台</v>
      </c>
      <c r="F739" s="16" t="str">
        <f>部数情報!A358</f>
        <v>014017</v>
      </c>
      <c r="G739" s="16" t="str">
        <f>部数情報!G358</f>
        <v>習志野台５C</v>
      </c>
      <c r="H739" s="16" t="str">
        <f>部数情報!H358</f>
        <v>津田沼</v>
      </c>
      <c r="I739" s="16" t="str">
        <f>部数情報!I358</f>
        <v>船橋市</v>
      </c>
      <c r="J739" s="189">
        <f>IFERROR(IF($I$7="併配",VLOOKUP($F739,部数情報!A:K,11,0),IF($I$7="併配&amp;選挙",VLOOKUP($F739,部数情報!A:L,12,0),IF($I$7="選挙",VLOOKUP($F739,部数情報!A:M,13,0),VLOOKUP($F739,部数情報!A:J,10,0)))),"")</f>
        <v>750</v>
      </c>
      <c r="K739" s="187"/>
      <c r="L739" s="205"/>
      <c r="M739" s="206"/>
      <c r="S739">
        <f>エリア一覧!J739-VLOOKUP(エリア一覧!F739,部数情報!A:Q,17,0)</f>
        <v>0</v>
      </c>
      <c r="V739">
        <f t="shared" si="11"/>
        <v>0</v>
      </c>
      <c r="W739">
        <f>IFERROR(VLOOKUP($F739,部数情報!A:J,10,0),0)</f>
        <v>750</v>
      </c>
    </row>
    <row r="740" spans="2:23" hidden="1">
      <c r="B740" s="15">
        <f>部数情報!C359</f>
        <v>358</v>
      </c>
      <c r="C740" s="16">
        <f>部数情報!B359</f>
        <v>5</v>
      </c>
      <c r="D740" s="16" t="str">
        <f>部数情報!E359</f>
        <v>船橋東</v>
      </c>
      <c r="E740" s="16" t="str">
        <f>部数情報!F359</f>
        <v>習志野台</v>
      </c>
      <c r="F740" s="16" t="str">
        <f>部数情報!A359</f>
        <v>014018</v>
      </c>
      <c r="G740" s="16" t="str">
        <f>部数情報!G359</f>
        <v>習志野台６A団</v>
      </c>
      <c r="H740" s="16" t="str">
        <f>部数情報!H359</f>
        <v>津田沼</v>
      </c>
      <c r="I740" s="16" t="str">
        <f>部数情報!I359</f>
        <v>船橋市</v>
      </c>
      <c r="J740" s="189">
        <f>IFERROR(IF($I$7="併配",VLOOKUP($F740,部数情報!A:K,11,0),IF($I$7="併配&amp;選挙",VLOOKUP($F740,部数情報!A:L,12,0),IF($I$7="選挙",VLOOKUP($F740,部数情報!A:M,13,0),VLOOKUP($F740,部数情報!A:J,10,0)))),"")</f>
        <v>855</v>
      </c>
      <c r="K740" s="187"/>
      <c r="L740" s="205"/>
      <c r="M740" s="206"/>
      <c r="S740">
        <f>エリア一覧!J740-VLOOKUP(エリア一覧!F740,部数情報!A:Q,17,0)</f>
        <v>0</v>
      </c>
      <c r="V740">
        <f t="shared" si="11"/>
        <v>0</v>
      </c>
      <c r="W740">
        <f>IFERROR(VLOOKUP($F740,部数情報!A:J,10,0),0)</f>
        <v>855</v>
      </c>
    </row>
    <row r="741" spans="2:23" hidden="1">
      <c r="B741" s="15">
        <f>部数情報!C360</f>
        <v>359</v>
      </c>
      <c r="C741" s="16">
        <f>部数情報!B360</f>
        <v>5</v>
      </c>
      <c r="D741" s="16" t="str">
        <f>部数情報!E360</f>
        <v>船橋東</v>
      </c>
      <c r="E741" s="16" t="str">
        <f>部数情報!F360</f>
        <v>習志野台</v>
      </c>
      <c r="F741" s="16" t="str">
        <f>部数情報!A360</f>
        <v>014019</v>
      </c>
      <c r="G741" s="16" t="str">
        <f>部数情報!G360</f>
        <v>習志野台６B</v>
      </c>
      <c r="H741" s="16" t="str">
        <f>部数情報!H360</f>
        <v>津田沼</v>
      </c>
      <c r="I741" s="16" t="str">
        <f>部数情報!I360</f>
        <v>船橋市</v>
      </c>
      <c r="J741" s="189">
        <f>IFERROR(IF($I$7="併配",VLOOKUP($F741,部数情報!A:K,11,0),IF($I$7="併配&amp;選挙",VLOOKUP($F741,部数情報!A:L,12,0),IF($I$7="選挙",VLOOKUP($F741,部数情報!A:M,13,0),VLOOKUP($F741,部数情報!A:J,10,0)))),"")</f>
        <v>490</v>
      </c>
      <c r="K741" s="187"/>
      <c r="L741" s="205"/>
      <c r="M741" s="206"/>
      <c r="S741">
        <f>エリア一覧!J741-VLOOKUP(エリア一覧!F741,部数情報!A:Q,17,0)</f>
        <v>0</v>
      </c>
      <c r="V741">
        <f t="shared" si="11"/>
        <v>0</v>
      </c>
      <c r="W741">
        <f>IFERROR(VLOOKUP($F741,部数情報!A:J,10,0),0)</f>
        <v>490</v>
      </c>
    </row>
    <row r="742" spans="2:23" hidden="1">
      <c r="B742" s="15">
        <f>部数情報!C361</f>
        <v>360</v>
      </c>
      <c r="C742" s="16">
        <f>部数情報!B361</f>
        <v>5</v>
      </c>
      <c r="D742" s="16" t="str">
        <f>部数情報!E361</f>
        <v>船橋東</v>
      </c>
      <c r="E742" s="16" t="str">
        <f>部数情報!F361</f>
        <v>習志野台</v>
      </c>
      <c r="F742" s="16" t="str">
        <f>部数情報!A361</f>
        <v>014078</v>
      </c>
      <c r="G742" s="16" t="str">
        <f>部数情報!G361</f>
        <v>習志野台6C・2D</v>
      </c>
      <c r="H742" s="16" t="str">
        <f>部数情報!H361</f>
        <v>津田沼</v>
      </c>
      <c r="I742" s="16" t="str">
        <f>部数情報!I361</f>
        <v>船橋市</v>
      </c>
      <c r="J742" s="189">
        <f>IFERROR(IF($I$7="併配",VLOOKUP($F742,部数情報!A:K,11,0),IF($I$7="併配&amp;選挙",VLOOKUP($F742,部数情報!A:L,12,0),IF($I$7="選挙",VLOOKUP($F742,部数情報!A:M,13,0),VLOOKUP($F742,部数情報!A:J,10,0)))),"")</f>
        <v>355</v>
      </c>
      <c r="K742" s="187"/>
      <c r="L742" s="205"/>
      <c r="M742" s="206"/>
      <c r="S742">
        <f>エリア一覧!J742-VLOOKUP(エリア一覧!F742,部数情報!A:Q,17,0)</f>
        <v>0</v>
      </c>
      <c r="V742">
        <f t="shared" si="11"/>
        <v>0</v>
      </c>
      <c r="W742">
        <f>IFERROR(VLOOKUP($F742,部数情報!A:J,10,0),0)</f>
        <v>355</v>
      </c>
    </row>
    <row r="743" spans="2:23" hidden="1">
      <c r="B743" s="15">
        <f>部数情報!C362</f>
        <v>361</v>
      </c>
      <c r="C743" s="16">
        <f>部数情報!B362</f>
        <v>5</v>
      </c>
      <c r="D743" s="16" t="str">
        <f>部数情報!E362</f>
        <v>船橋東</v>
      </c>
      <c r="E743" s="16" t="str">
        <f>部数情報!F362</f>
        <v>習志野台</v>
      </c>
      <c r="F743" s="16" t="str">
        <f>部数情報!A362</f>
        <v>014020</v>
      </c>
      <c r="G743" s="16" t="str">
        <f>部数情報!G362</f>
        <v xml:space="preserve">習志野台７ </v>
      </c>
      <c r="H743" s="16" t="str">
        <f>部数情報!H362</f>
        <v>津田沼</v>
      </c>
      <c r="I743" s="16" t="str">
        <f>部数情報!I362</f>
        <v>船橋市</v>
      </c>
      <c r="J743" s="189">
        <f>IFERROR(IF($I$7="併配",VLOOKUP($F743,部数情報!A:K,11,0),IF($I$7="併配&amp;選挙",VLOOKUP($F743,部数情報!A:L,12,0),IF($I$7="選挙",VLOOKUP($F743,部数情報!A:M,13,0),VLOOKUP($F743,部数情報!A:J,10,0)))),"")</f>
        <v>630</v>
      </c>
      <c r="K743" s="187"/>
      <c r="L743" s="205"/>
      <c r="M743" s="206"/>
      <c r="S743">
        <f>エリア一覧!J743-VLOOKUP(エリア一覧!F743,部数情報!A:Q,17,0)</f>
        <v>0</v>
      </c>
      <c r="V743">
        <f t="shared" si="11"/>
        <v>0</v>
      </c>
      <c r="W743">
        <f>IFERROR(VLOOKUP($F743,部数情報!A:J,10,0),0)</f>
        <v>630</v>
      </c>
    </row>
    <row r="744" spans="2:23" hidden="1">
      <c r="B744" s="15">
        <f>部数情報!C363</f>
        <v>362</v>
      </c>
      <c r="C744" s="16">
        <f>部数情報!B363</f>
        <v>5</v>
      </c>
      <c r="D744" s="16" t="str">
        <f>部数情報!E363</f>
        <v>船橋東</v>
      </c>
      <c r="E744" s="16" t="str">
        <f>部数情報!F363</f>
        <v>習志野台</v>
      </c>
      <c r="F744" s="16" t="str">
        <f>部数情報!A363</f>
        <v>014021</v>
      </c>
      <c r="G744" s="16" t="str">
        <f>部数情報!G363</f>
        <v>習志野台８A</v>
      </c>
      <c r="H744" s="16" t="str">
        <f>部数情報!H363</f>
        <v>津田沼</v>
      </c>
      <c r="I744" s="16" t="str">
        <f>部数情報!I363</f>
        <v>船橋市</v>
      </c>
      <c r="J744" s="189">
        <f>IFERROR(IF($I$7="併配",VLOOKUP($F744,部数情報!A:K,11,0),IF($I$7="併配&amp;選挙",VLOOKUP($F744,部数情報!A:L,12,0),IF($I$7="選挙",VLOOKUP($F744,部数情報!A:M,13,0),VLOOKUP($F744,部数情報!A:J,10,0)))),"")</f>
        <v>385</v>
      </c>
      <c r="K744" s="187"/>
      <c r="L744" s="205"/>
      <c r="M744" s="206"/>
      <c r="S744">
        <f>エリア一覧!J744-VLOOKUP(エリア一覧!F744,部数情報!A:Q,17,0)</f>
        <v>0</v>
      </c>
      <c r="V744">
        <f t="shared" si="11"/>
        <v>0</v>
      </c>
      <c r="W744">
        <f>IFERROR(VLOOKUP($F744,部数情報!A:J,10,0),0)</f>
        <v>385</v>
      </c>
    </row>
    <row r="745" spans="2:23" hidden="1">
      <c r="B745" s="15">
        <f>部数情報!C364</f>
        <v>363</v>
      </c>
      <c r="C745" s="16">
        <f>部数情報!B364</f>
        <v>5</v>
      </c>
      <c r="D745" s="16" t="str">
        <f>部数情報!E364</f>
        <v>船橋東</v>
      </c>
      <c r="E745" s="16" t="str">
        <f>部数情報!F364</f>
        <v>習志野台</v>
      </c>
      <c r="F745" s="16" t="str">
        <f>部数情報!A364</f>
        <v>014022</v>
      </c>
      <c r="G745" s="16" t="str">
        <f>部数情報!G364</f>
        <v>習志野台８B</v>
      </c>
      <c r="H745" s="16" t="str">
        <f>部数情報!H364</f>
        <v>津田沼</v>
      </c>
      <c r="I745" s="16" t="str">
        <f>部数情報!I364</f>
        <v>船橋市</v>
      </c>
      <c r="J745" s="189">
        <f>IFERROR(IF($I$7="併配",VLOOKUP($F745,部数情報!A:K,11,0),IF($I$7="併配&amp;選挙",VLOOKUP($F745,部数情報!A:L,12,0),IF($I$7="選挙",VLOOKUP($F745,部数情報!A:M,13,0),VLOOKUP($F745,部数情報!A:J,10,0)))),"")</f>
        <v>515</v>
      </c>
      <c r="K745" s="187"/>
      <c r="L745" s="205"/>
      <c r="M745" s="206"/>
      <c r="S745">
        <f>エリア一覧!J745-VLOOKUP(エリア一覧!F745,部数情報!A:Q,17,0)</f>
        <v>0</v>
      </c>
      <c r="V745">
        <f t="shared" si="11"/>
        <v>0</v>
      </c>
      <c r="W745">
        <f>IFERROR(VLOOKUP($F745,部数情報!A:J,10,0),0)</f>
        <v>515</v>
      </c>
    </row>
    <row r="746" spans="2:23" hidden="1">
      <c r="B746" s="15">
        <f>部数情報!C365</f>
        <v>364</v>
      </c>
      <c r="C746" s="16">
        <f>部数情報!B365</f>
        <v>5</v>
      </c>
      <c r="D746" s="16" t="str">
        <f>部数情報!E365</f>
        <v>船橋東</v>
      </c>
      <c r="E746" s="16" t="str">
        <f>部数情報!F365</f>
        <v>習志野台</v>
      </c>
      <c r="F746" s="16" t="str">
        <f>部数情報!A365</f>
        <v>014023</v>
      </c>
      <c r="G746" s="16" t="str">
        <f>部数情報!G365</f>
        <v>習志野台８C</v>
      </c>
      <c r="H746" s="16" t="str">
        <f>部数情報!H365</f>
        <v>津田沼</v>
      </c>
      <c r="I746" s="16" t="str">
        <f>部数情報!I365</f>
        <v>船橋市</v>
      </c>
      <c r="J746" s="189">
        <f>IFERROR(IF($I$7="併配",VLOOKUP($F746,部数情報!A:K,11,0),IF($I$7="併配&amp;選挙",VLOOKUP($F746,部数情報!A:L,12,0),IF($I$7="選挙",VLOOKUP($F746,部数情報!A:M,13,0),VLOOKUP($F746,部数情報!A:J,10,0)))),"")</f>
        <v>875</v>
      </c>
      <c r="K746" s="187"/>
      <c r="L746" s="205"/>
      <c r="M746" s="206"/>
      <c r="S746">
        <f>エリア一覧!J746-VLOOKUP(エリア一覧!F746,部数情報!A:Q,17,0)</f>
        <v>0</v>
      </c>
      <c r="V746">
        <f t="shared" si="11"/>
        <v>0</v>
      </c>
      <c r="W746">
        <f>IFERROR(VLOOKUP($F746,部数情報!A:J,10,0),0)</f>
        <v>875</v>
      </c>
    </row>
    <row r="747" spans="2:23" hidden="1">
      <c r="B747" s="15">
        <f>部数情報!C366</f>
        <v>365</v>
      </c>
      <c r="C747" s="16">
        <f>部数情報!B366</f>
        <v>5</v>
      </c>
      <c r="D747" s="16" t="str">
        <f>部数情報!E366</f>
        <v>船橋東</v>
      </c>
      <c r="E747" s="16" t="str">
        <f>部数情報!F366</f>
        <v>西習志野</v>
      </c>
      <c r="F747" s="16" t="str">
        <f>部数情報!A366</f>
        <v>014024</v>
      </c>
      <c r="G747" s="16" t="str">
        <f>部数情報!G366</f>
        <v>西習志野１A</v>
      </c>
      <c r="H747" s="16" t="str">
        <f>部数情報!H366</f>
        <v>津田沼</v>
      </c>
      <c r="I747" s="16" t="str">
        <f>部数情報!I366</f>
        <v>船橋市</v>
      </c>
      <c r="J747" s="189">
        <f>IFERROR(IF($I$7="併配",VLOOKUP($F747,部数情報!A:K,11,0),IF($I$7="併配&amp;選挙",VLOOKUP($F747,部数情報!A:L,12,0),IF($I$7="選挙",VLOOKUP($F747,部数情報!A:M,13,0),VLOOKUP($F747,部数情報!A:J,10,0)))),"")</f>
        <v>470</v>
      </c>
      <c r="K747" s="187"/>
      <c r="L747" s="205"/>
      <c r="M747" s="206"/>
      <c r="S747">
        <f>エリア一覧!J747-VLOOKUP(エリア一覧!F747,部数情報!A:Q,17,0)</f>
        <v>0</v>
      </c>
      <c r="V747">
        <f t="shared" si="11"/>
        <v>0</v>
      </c>
      <c r="W747">
        <f>IFERROR(VLOOKUP($F747,部数情報!A:J,10,0),0)</f>
        <v>470</v>
      </c>
    </row>
    <row r="748" spans="2:23" hidden="1">
      <c r="B748" s="15">
        <f>部数情報!C367</f>
        <v>366</v>
      </c>
      <c r="C748" s="16">
        <f>部数情報!B367</f>
        <v>5</v>
      </c>
      <c r="D748" s="16" t="str">
        <f>部数情報!E367</f>
        <v>船橋東</v>
      </c>
      <c r="E748" s="16" t="str">
        <f>部数情報!F367</f>
        <v>西習志野</v>
      </c>
      <c r="F748" s="16" t="str">
        <f>部数情報!A367</f>
        <v>014025</v>
      </c>
      <c r="G748" s="16" t="str">
        <f>部数情報!G367</f>
        <v>西習志野１B</v>
      </c>
      <c r="H748" s="16" t="str">
        <f>部数情報!H367</f>
        <v>津田沼</v>
      </c>
      <c r="I748" s="16" t="str">
        <f>部数情報!I367</f>
        <v>船橋市</v>
      </c>
      <c r="J748" s="189">
        <f>IFERROR(IF($I$7="併配",VLOOKUP($F748,部数情報!A:K,11,0),IF($I$7="併配&amp;選挙",VLOOKUP($F748,部数情報!A:L,12,0),IF($I$7="選挙",VLOOKUP($F748,部数情報!A:M,13,0),VLOOKUP($F748,部数情報!A:J,10,0)))),"")</f>
        <v>470</v>
      </c>
      <c r="K748" s="187"/>
      <c r="L748" s="205"/>
      <c r="M748" s="206"/>
      <c r="S748">
        <f>エリア一覧!J748-VLOOKUP(エリア一覧!F748,部数情報!A:Q,17,0)</f>
        <v>0</v>
      </c>
      <c r="V748">
        <f t="shared" si="11"/>
        <v>0</v>
      </c>
      <c r="W748">
        <f>IFERROR(VLOOKUP($F748,部数情報!A:J,10,0),0)</f>
        <v>470</v>
      </c>
    </row>
    <row r="749" spans="2:23" hidden="1">
      <c r="B749" s="15">
        <f>部数情報!C368</f>
        <v>367</v>
      </c>
      <c r="C749" s="16">
        <f>部数情報!B368</f>
        <v>5</v>
      </c>
      <c r="D749" s="16" t="str">
        <f>部数情報!E368</f>
        <v>船橋東</v>
      </c>
      <c r="E749" s="16" t="str">
        <f>部数情報!F368</f>
        <v>西習志野</v>
      </c>
      <c r="F749" s="16" t="str">
        <f>部数情報!A368</f>
        <v>014026</v>
      </c>
      <c r="G749" s="16" t="str">
        <f>部数情報!G368</f>
        <v>西習志野2A</v>
      </c>
      <c r="H749" s="16" t="str">
        <f>部数情報!H368</f>
        <v>津田沼</v>
      </c>
      <c r="I749" s="16" t="str">
        <f>部数情報!I368</f>
        <v>船橋市</v>
      </c>
      <c r="J749" s="189">
        <f>IFERROR(IF($I$7="併配",VLOOKUP($F749,部数情報!A:K,11,0),IF($I$7="併配&amp;選挙",VLOOKUP($F749,部数情報!A:L,12,0),IF($I$7="選挙",VLOOKUP($F749,部数情報!A:M,13,0),VLOOKUP($F749,部数情報!A:J,10,0)))),"")</f>
        <v>690</v>
      </c>
      <c r="K749" s="187"/>
      <c r="L749" s="205"/>
      <c r="M749" s="206"/>
      <c r="S749">
        <f>エリア一覧!J749-VLOOKUP(エリア一覧!F749,部数情報!A:Q,17,0)</f>
        <v>0</v>
      </c>
      <c r="V749">
        <f t="shared" si="11"/>
        <v>0</v>
      </c>
      <c r="W749">
        <f>IFERROR(VLOOKUP($F749,部数情報!A:J,10,0),0)</f>
        <v>690</v>
      </c>
    </row>
    <row r="750" spans="2:23" hidden="1">
      <c r="B750" s="15">
        <f>部数情報!C369</f>
        <v>368</v>
      </c>
      <c r="C750" s="16">
        <f>部数情報!B369</f>
        <v>5</v>
      </c>
      <c r="D750" s="16" t="str">
        <f>部数情報!E369</f>
        <v>船橋東</v>
      </c>
      <c r="E750" s="16" t="str">
        <f>部数情報!F369</f>
        <v>西習志野</v>
      </c>
      <c r="F750" s="16" t="str">
        <f>部数情報!A369</f>
        <v>014027</v>
      </c>
      <c r="G750" s="16" t="str">
        <f>部数情報!G369</f>
        <v>西習志野２B</v>
      </c>
      <c r="H750" s="16" t="str">
        <f>部数情報!H369</f>
        <v>津田沼</v>
      </c>
      <c r="I750" s="16" t="str">
        <f>部数情報!I369</f>
        <v>船橋市</v>
      </c>
      <c r="J750" s="189">
        <f>IFERROR(IF($I$7="併配",VLOOKUP($F750,部数情報!A:K,11,0),IF($I$7="併配&amp;選挙",VLOOKUP($F750,部数情報!A:L,12,0),IF($I$7="選挙",VLOOKUP($F750,部数情報!A:M,13,0),VLOOKUP($F750,部数情報!A:J,10,0)))),"")</f>
        <v>420</v>
      </c>
      <c r="K750" s="187"/>
      <c r="L750" s="205"/>
      <c r="M750" s="206"/>
      <c r="S750">
        <f>エリア一覧!J750-VLOOKUP(エリア一覧!F750,部数情報!A:Q,17,0)</f>
        <v>0</v>
      </c>
      <c r="V750">
        <f t="shared" si="11"/>
        <v>0</v>
      </c>
      <c r="W750">
        <f>IFERROR(VLOOKUP($F750,部数情報!A:J,10,0),0)</f>
        <v>420</v>
      </c>
    </row>
    <row r="751" spans="2:23" hidden="1">
      <c r="B751" s="15">
        <f>部数情報!C370</f>
        <v>369</v>
      </c>
      <c r="C751" s="16">
        <f>部数情報!B370</f>
        <v>5</v>
      </c>
      <c r="D751" s="16" t="str">
        <f>部数情報!E370</f>
        <v>船橋東</v>
      </c>
      <c r="E751" s="16" t="str">
        <f>部数情報!F370</f>
        <v>西習志野</v>
      </c>
      <c r="F751" s="16" t="str">
        <f>部数情報!A370</f>
        <v>014028</v>
      </c>
      <c r="G751" s="16" t="str">
        <f>部数情報!G370</f>
        <v>西習志野３A</v>
      </c>
      <c r="H751" s="16" t="str">
        <f>部数情報!H370</f>
        <v>津田沼</v>
      </c>
      <c r="I751" s="16" t="str">
        <f>部数情報!I370</f>
        <v>船橋市</v>
      </c>
      <c r="J751" s="189">
        <f>IFERROR(IF($I$7="併配",VLOOKUP($F751,部数情報!A:K,11,0),IF($I$7="併配&amp;選挙",VLOOKUP($F751,部数情報!A:L,12,0),IF($I$7="選挙",VLOOKUP($F751,部数情報!A:M,13,0),VLOOKUP($F751,部数情報!A:J,10,0)))),"")</f>
        <v>620</v>
      </c>
      <c r="K751" s="187"/>
      <c r="L751" s="205"/>
      <c r="M751" s="206"/>
      <c r="S751">
        <f>エリア一覧!J751-VLOOKUP(エリア一覧!F751,部数情報!A:Q,17,0)</f>
        <v>0</v>
      </c>
      <c r="V751">
        <f t="shared" si="11"/>
        <v>0</v>
      </c>
      <c r="W751">
        <f>IFERROR(VLOOKUP($F751,部数情報!A:J,10,0),0)</f>
        <v>620</v>
      </c>
    </row>
    <row r="752" spans="2:23" hidden="1">
      <c r="B752" s="15">
        <f>部数情報!C371</f>
        <v>370</v>
      </c>
      <c r="C752" s="16">
        <f>部数情報!B371</f>
        <v>5</v>
      </c>
      <c r="D752" s="16" t="str">
        <f>部数情報!E371</f>
        <v>船橋東</v>
      </c>
      <c r="E752" s="16" t="str">
        <f>部数情報!F371</f>
        <v>西習志野</v>
      </c>
      <c r="F752" s="16" t="str">
        <f>部数情報!A371</f>
        <v>014029</v>
      </c>
      <c r="G752" s="16" t="str">
        <f>部数情報!G371</f>
        <v>西習志野３B</v>
      </c>
      <c r="H752" s="16" t="str">
        <f>部数情報!H371</f>
        <v>津田沼</v>
      </c>
      <c r="I752" s="16" t="str">
        <f>部数情報!I371</f>
        <v>船橋市</v>
      </c>
      <c r="J752" s="189">
        <f>IFERROR(IF($I$7="併配",VLOOKUP($F752,部数情報!A:K,11,0),IF($I$7="併配&amp;選挙",VLOOKUP($F752,部数情報!A:L,12,0),IF($I$7="選挙",VLOOKUP($F752,部数情報!A:M,13,0),VLOOKUP($F752,部数情報!A:J,10,0)))),"")</f>
        <v>700</v>
      </c>
      <c r="K752" s="187"/>
      <c r="L752" s="205"/>
      <c r="M752" s="206"/>
      <c r="S752">
        <f>エリア一覧!J752-VLOOKUP(エリア一覧!F752,部数情報!A:Q,17,0)</f>
        <v>0</v>
      </c>
      <c r="V752">
        <f t="shared" si="11"/>
        <v>0</v>
      </c>
      <c r="W752">
        <f>IFERROR(VLOOKUP($F752,部数情報!A:J,10,0),0)</f>
        <v>700</v>
      </c>
    </row>
    <row r="753" spans="2:23" hidden="1">
      <c r="B753" s="15">
        <f>部数情報!C372</f>
        <v>371</v>
      </c>
      <c r="C753" s="16">
        <f>部数情報!B372</f>
        <v>5</v>
      </c>
      <c r="D753" s="16" t="str">
        <f>部数情報!E372</f>
        <v>船橋東</v>
      </c>
      <c r="E753" s="16" t="str">
        <f>部数情報!F372</f>
        <v>西習志野</v>
      </c>
      <c r="F753" s="16" t="str">
        <f>部数情報!A372</f>
        <v>014030</v>
      </c>
      <c r="G753" s="16" t="str">
        <f>部数情報!G372</f>
        <v>西習志野４</v>
      </c>
      <c r="H753" s="16" t="str">
        <f>部数情報!H372</f>
        <v>津田沼</v>
      </c>
      <c r="I753" s="16" t="str">
        <f>部数情報!I372</f>
        <v>船橋市</v>
      </c>
      <c r="J753" s="189">
        <f>IFERROR(IF($I$7="併配",VLOOKUP($F753,部数情報!A:K,11,0),IF($I$7="併配&amp;選挙",VLOOKUP($F753,部数情報!A:L,12,0),IF($I$7="選挙",VLOOKUP($F753,部数情報!A:M,13,0),VLOOKUP($F753,部数情報!A:J,10,0)))),"")</f>
        <v>825</v>
      </c>
      <c r="K753" s="187"/>
      <c r="L753" s="205"/>
      <c r="M753" s="206"/>
      <c r="S753">
        <f>エリア一覧!J753-VLOOKUP(エリア一覧!F753,部数情報!A:Q,17,0)</f>
        <v>0</v>
      </c>
      <c r="V753">
        <f t="shared" si="11"/>
        <v>0</v>
      </c>
      <c r="W753">
        <f>IFERROR(VLOOKUP($F753,部数情報!A:J,10,0),0)</f>
        <v>825</v>
      </c>
    </row>
    <row r="754" spans="2:23" hidden="1">
      <c r="B754" s="15">
        <f>部数情報!C373</f>
        <v>372</v>
      </c>
      <c r="C754" s="16">
        <f>部数情報!B373</f>
        <v>5</v>
      </c>
      <c r="D754" s="16" t="str">
        <f>部数情報!E373</f>
        <v>船橋東</v>
      </c>
      <c r="E754" s="16" t="str">
        <f>部数情報!F373</f>
        <v>西習志野</v>
      </c>
      <c r="F754" s="16" t="str">
        <f>部数情報!A373</f>
        <v>014031</v>
      </c>
      <c r="G754" s="16" t="str">
        <f>部数情報!G373</f>
        <v>七林町</v>
      </c>
      <c r="H754" s="16" t="str">
        <f>部数情報!H373</f>
        <v>津田沼</v>
      </c>
      <c r="I754" s="16" t="str">
        <f>部数情報!I373</f>
        <v>船橋市</v>
      </c>
      <c r="J754" s="189">
        <f>IFERROR(IF($I$7="併配",VLOOKUP($F754,部数情報!A:K,11,0),IF($I$7="併配&amp;選挙",VLOOKUP($F754,部数情報!A:L,12,0),IF($I$7="選挙",VLOOKUP($F754,部数情報!A:M,13,0),VLOOKUP($F754,部数情報!A:J,10,0)))),"")</f>
        <v>845</v>
      </c>
      <c r="K754" s="187"/>
      <c r="L754" s="205"/>
      <c r="M754" s="206"/>
      <c r="S754">
        <f>エリア一覧!J754-VLOOKUP(エリア一覧!F754,部数情報!A:Q,17,0)</f>
        <v>0</v>
      </c>
      <c r="V754">
        <f t="shared" si="11"/>
        <v>0</v>
      </c>
      <c r="W754">
        <f>IFERROR(VLOOKUP($F754,部数情報!A:J,10,0),0)</f>
        <v>845</v>
      </c>
    </row>
    <row r="755" spans="2:23" hidden="1">
      <c r="B755" s="15">
        <f>部数情報!C374</f>
        <v>373</v>
      </c>
      <c r="C755" s="16">
        <f>部数情報!B374</f>
        <v>5</v>
      </c>
      <c r="D755" s="16" t="str">
        <f>部数情報!E374</f>
        <v>船橋東</v>
      </c>
      <c r="E755" s="16" t="str">
        <f>部数情報!F374</f>
        <v>芝山</v>
      </c>
      <c r="F755" s="16" t="str">
        <f>部数情報!A374</f>
        <v>014032</v>
      </c>
      <c r="G755" s="16" t="str">
        <f>部数情報!G374</f>
        <v>芝山１</v>
      </c>
      <c r="H755" s="16" t="str">
        <f>部数情報!H374</f>
        <v>津田沼</v>
      </c>
      <c r="I755" s="16" t="str">
        <f>部数情報!I374</f>
        <v>船橋市</v>
      </c>
      <c r="J755" s="189">
        <f>IFERROR(IF($I$7="併配",VLOOKUP($F755,部数情報!A:K,11,0),IF($I$7="併配&amp;選挙",VLOOKUP($F755,部数情報!A:L,12,0),IF($I$7="選挙",VLOOKUP($F755,部数情報!A:M,13,0),VLOOKUP($F755,部数情報!A:J,10,0)))),"")</f>
        <v>800</v>
      </c>
      <c r="K755" s="187"/>
      <c r="L755" s="205"/>
      <c r="M755" s="206"/>
      <c r="S755">
        <f>エリア一覧!J755-VLOOKUP(エリア一覧!F755,部数情報!A:Q,17,0)</f>
        <v>0</v>
      </c>
      <c r="V755">
        <f t="shared" si="11"/>
        <v>0</v>
      </c>
      <c r="W755">
        <f>IFERROR(VLOOKUP($F755,部数情報!A:J,10,0),0)</f>
        <v>800</v>
      </c>
    </row>
    <row r="756" spans="2:23" hidden="1">
      <c r="B756" s="15">
        <f>部数情報!C375</f>
        <v>374</v>
      </c>
      <c r="C756" s="16">
        <f>部数情報!B375</f>
        <v>5</v>
      </c>
      <c r="D756" s="16" t="str">
        <f>部数情報!E375</f>
        <v>船橋東</v>
      </c>
      <c r="E756" s="16" t="str">
        <f>部数情報!F375</f>
        <v>芝山</v>
      </c>
      <c r="F756" s="16" t="str">
        <f>部数情報!A375</f>
        <v>014033</v>
      </c>
      <c r="G756" s="16" t="str">
        <f>部数情報!G375</f>
        <v>芝山1.3団</v>
      </c>
      <c r="H756" s="16" t="str">
        <f>部数情報!H375</f>
        <v>津田沼</v>
      </c>
      <c r="I756" s="16" t="str">
        <f>部数情報!I375</f>
        <v>船橋市</v>
      </c>
      <c r="J756" s="189">
        <f>IFERROR(IF($I$7="併配",VLOOKUP($F756,部数情報!A:K,11,0),IF($I$7="併配&amp;選挙",VLOOKUP($F756,部数情報!A:L,12,0),IF($I$7="選挙",VLOOKUP($F756,部数情報!A:M,13,0),VLOOKUP($F756,部数情報!A:J,10,0)))),"")</f>
        <v>775</v>
      </c>
      <c r="K756" s="187"/>
      <c r="L756" s="205"/>
      <c r="M756" s="206"/>
      <c r="S756">
        <f>エリア一覧!J756-VLOOKUP(エリア一覧!F756,部数情報!A:Q,17,0)</f>
        <v>0</v>
      </c>
      <c r="V756">
        <f t="shared" si="11"/>
        <v>0</v>
      </c>
      <c r="W756">
        <f>IFERROR(VLOOKUP($F756,部数情報!A:J,10,0),0)</f>
        <v>775</v>
      </c>
    </row>
    <row r="757" spans="2:23" hidden="1">
      <c r="B757" s="15">
        <f>部数情報!C376</f>
        <v>375</v>
      </c>
      <c r="C757" s="16">
        <f>部数情報!B376</f>
        <v>5</v>
      </c>
      <c r="D757" s="16" t="str">
        <f>部数情報!E376</f>
        <v>船橋東</v>
      </c>
      <c r="E757" s="16" t="str">
        <f>部数情報!F376</f>
        <v>芝山</v>
      </c>
      <c r="F757" s="16" t="str">
        <f>部数情報!A376</f>
        <v>014034</v>
      </c>
      <c r="G757" s="16" t="str">
        <f>部数情報!G376</f>
        <v>芝山２　団</v>
      </c>
      <c r="H757" s="16" t="str">
        <f>部数情報!H376</f>
        <v>津田沼</v>
      </c>
      <c r="I757" s="16" t="str">
        <f>部数情報!I376</f>
        <v>船橋市</v>
      </c>
      <c r="J757" s="189">
        <f>IFERROR(IF($I$7="併配",VLOOKUP($F757,部数情報!A:K,11,0),IF($I$7="併配&amp;選挙",VLOOKUP($F757,部数情報!A:L,12,0),IF($I$7="選挙",VLOOKUP($F757,部数情報!A:M,13,0),VLOOKUP($F757,部数情報!A:J,10,0)))),"")</f>
        <v>885</v>
      </c>
      <c r="K757" s="187"/>
      <c r="L757" s="205"/>
      <c r="M757" s="206"/>
      <c r="S757">
        <f>エリア一覧!J757-VLOOKUP(エリア一覧!F757,部数情報!A:Q,17,0)</f>
        <v>0</v>
      </c>
      <c r="V757">
        <f t="shared" si="11"/>
        <v>0</v>
      </c>
      <c r="W757">
        <f>IFERROR(VLOOKUP($F757,部数情報!A:J,10,0),0)</f>
        <v>885</v>
      </c>
    </row>
    <row r="758" spans="2:23" hidden="1">
      <c r="B758" s="15">
        <f>部数情報!C377</f>
        <v>376</v>
      </c>
      <c r="C758" s="16">
        <f>部数情報!B377</f>
        <v>5</v>
      </c>
      <c r="D758" s="16" t="str">
        <f>部数情報!E377</f>
        <v>船橋東</v>
      </c>
      <c r="E758" s="16" t="str">
        <f>部数情報!F377</f>
        <v>芝山</v>
      </c>
      <c r="F758" s="16" t="str">
        <f>部数情報!A377</f>
        <v>014035</v>
      </c>
      <c r="G758" s="16" t="str">
        <f>部数情報!G377</f>
        <v>芝山３　団</v>
      </c>
      <c r="H758" s="16" t="str">
        <f>部数情報!H377</f>
        <v>津田沼</v>
      </c>
      <c r="I758" s="16" t="str">
        <f>部数情報!I377</f>
        <v>船橋市</v>
      </c>
      <c r="J758" s="189">
        <f>IFERROR(IF($I$7="併配",VLOOKUP($F758,部数情報!A:K,11,0),IF($I$7="併配&amp;選挙",VLOOKUP($F758,部数情報!A:L,12,0),IF($I$7="選挙",VLOOKUP($F758,部数情報!A:M,13,0),VLOOKUP($F758,部数情報!A:J,10,0)))),"")</f>
        <v>945</v>
      </c>
      <c r="K758" s="187"/>
      <c r="L758" s="205"/>
      <c r="M758" s="206"/>
      <c r="S758">
        <f>エリア一覧!J758-VLOOKUP(エリア一覧!F758,部数情報!A:Q,17,0)</f>
        <v>0</v>
      </c>
      <c r="V758">
        <f t="shared" si="11"/>
        <v>0</v>
      </c>
      <c r="W758">
        <f>IFERROR(VLOOKUP($F758,部数情報!A:J,10,0),0)</f>
        <v>945</v>
      </c>
    </row>
    <row r="759" spans="2:23" hidden="1">
      <c r="B759" s="15">
        <f>部数情報!C378</f>
        <v>377</v>
      </c>
      <c r="C759" s="16">
        <f>部数情報!B378</f>
        <v>5</v>
      </c>
      <c r="D759" s="16" t="str">
        <f>部数情報!E378</f>
        <v>船橋東</v>
      </c>
      <c r="E759" s="16" t="str">
        <f>部数情報!F378</f>
        <v>芝山</v>
      </c>
      <c r="F759" s="16" t="str">
        <f>部数情報!A378</f>
        <v>014036</v>
      </c>
      <c r="G759" s="16" t="str">
        <f>部数情報!G378</f>
        <v>芝山４</v>
      </c>
      <c r="H759" s="16" t="str">
        <f>部数情報!H378</f>
        <v>津田沼</v>
      </c>
      <c r="I759" s="16" t="str">
        <f>部数情報!I378</f>
        <v>船橋市</v>
      </c>
      <c r="J759" s="189">
        <f>IFERROR(IF($I$7="併配",VLOOKUP($F759,部数情報!A:K,11,0),IF($I$7="併配&amp;選挙",VLOOKUP($F759,部数情報!A:L,12,0),IF($I$7="選挙",VLOOKUP($F759,部数情報!A:M,13,0),VLOOKUP($F759,部数情報!A:J,10,0)))),"")</f>
        <v>500</v>
      </c>
      <c r="K759" s="187"/>
      <c r="L759" s="205"/>
      <c r="M759" s="206"/>
      <c r="S759">
        <f>エリア一覧!J759-VLOOKUP(エリア一覧!F759,部数情報!A:Q,17,0)</f>
        <v>0</v>
      </c>
      <c r="V759">
        <f t="shared" si="11"/>
        <v>0</v>
      </c>
      <c r="W759">
        <f>IFERROR(VLOOKUP($F759,部数情報!A:J,10,0),0)</f>
        <v>500</v>
      </c>
    </row>
    <row r="760" spans="2:23" hidden="1">
      <c r="B760" s="15">
        <f>部数情報!C379</f>
        <v>378</v>
      </c>
      <c r="C760" s="16">
        <f>部数情報!B379</f>
        <v>5</v>
      </c>
      <c r="D760" s="16" t="str">
        <f>部数情報!E379</f>
        <v>船橋東</v>
      </c>
      <c r="E760" s="16" t="str">
        <f>部数情報!F379</f>
        <v>芝山</v>
      </c>
      <c r="F760" s="16" t="str">
        <f>部数情報!A379</f>
        <v>014037</v>
      </c>
      <c r="G760" s="16" t="str">
        <f>部数情報!G379</f>
        <v>芝山５A</v>
      </c>
      <c r="H760" s="16" t="str">
        <f>部数情報!H379</f>
        <v>津田沼</v>
      </c>
      <c r="I760" s="16" t="str">
        <f>部数情報!I379</f>
        <v>船橋市</v>
      </c>
      <c r="J760" s="189">
        <f>IFERROR(IF($I$7="併配",VLOOKUP($F760,部数情報!A:K,11,0),IF($I$7="併配&amp;選挙",VLOOKUP($F760,部数情報!A:L,12,0),IF($I$7="選挙",VLOOKUP($F760,部数情報!A:M,13,0),VLOOKUP($F760,部数情報!A:J,10,0)))),"")</f>
        <v>420</v>
      </c>
      <c r="K760" s="187"/>
      <c r="L760" s="205"/>
      <c r="M760" s="206"/>
      <c r="S760">
        <f>エリア一覧!J760-VLOOKUP(エリア一覧!F760,部数情報!A:Q,17,0)</f>
        <v>0</v>
      </c>
      <c r="V760">
        <f t="shared" si="11"/>
        <v>0</v>
      </c>
      <c r="W760">
        <f>IFERROR(VLOOKUP($F760,部数情報!A:J,10,0),0)</f>
        <v>420</v>
      </c>
    </row>
    <row r="761" spans="2:23" hidden="1">
      <c r="B761" s="15">
        <f>部数情報!C380</f>
        <v>379</v>
      </c>
      <c r="C761" s="16">
        <f>部数情報!B380</f>
        <v>5</v>
      </c>
      <c r="D761" s="16" t="str">
        <f>部数情報!E380</f>
        <v>船橋東</v>
      </c>
      <c r="E761" s="16" t="str">
        <f>部数情報!F380</f>
        <v>芝山</v>
      </c>
      <c r="F761" s="16" t="str">
        <f>部数情報!A380</f>
        <v>014038</v>
      </c>
      <c r="G761" s="16" t="str">
        <f>部数情報!G380</f>
        <v>芝山５B</v>
      </c>
      <c r="H761" s="16" t="str">
        <f>部数情報!H380</f>
        <v>津田沼</v>
      </c>
      <c r="I761" s="16" t="str">
        <f>部数情報!I380</f>
        <v>船橋市</v>
      </c>
      <c r="J761" s="189">
        <f>IFERROR(IF($I$7="併配",VLOOKUP($F761,部数情報!A:K,11,0),IF($I$7="併配&amp;選挙",VLOOKUP($F761,部数情報!A:L,12,0),IF($I$7="選挙",VLOOKUP($F761,部数情報!A:M,13,0),VLOOKUP($F761,部数情報!A:J,10,0)))),"")</f>
        <v>485</v>
      </c>
      <c r="K761" s="187"/>
      <c r="L761" s="205"/>
      <c r="M761" s="206"/>
      <c r="S761">
        <f>エリア一覧!J761-VLOOKUP(エリア一覧!F761,部数情報!A:Q,17,0)</f>
        <v>0</v>
      </c>
      <c r="V761">
        <f t="shared" si="11"/>
        <v>0</v>
      </c>
      <c r="W761">
        <f>IFERROR(VLOOKUP($F761,部数情報!A:J,10,0),0)</f>
        <v>485</v>
      </c>
    </row>
    <row r="762" spans="2:23" hidden="1">
      <c r="B762" s="15">
        <f>部数情報!C381</f>
        <v>380</v>
      </c>
      <c r="C762" s="16">
        <f>部数情報!B381</f>
        <v>5</v>
      </c>
      <c r="D762" s="16" t="str">
        <f>部数情報!E381</f>
        <v>船橋東</v>
      </c>
      <c r="E762" s="16" t="str">
        <f>部数情報!F381</f>
        <v>芝山</v>
      </c>
      <c r="F762" s="16" t="str">
        <f>部数情報!A381</f>
        <v>014039</v>
      </c>
      <c r="G762" s="16" t="str">
        <f>部数情報!G381</f>
        <v>芝山６A</v>
      </c>
      <c r="H762" s="16" t="str">
        <f>部数情報!H381</f>
        <v>津田沼</v>
      </c>
      <c r="I762" s="16" t="str">
        <f>部数情報!I381</f>
        <v>船橋市</v>
      </c>
      <c r="J762" s="189">
        <f>IFERROR(IF($I$7="併配",VLOOKUP($F762,部数情報!A:K,11,0),IF($I$7="併配&amp;選挙",VLOOKUP($F762,部数情報!A:L,12,0),IF($I$7="選挙",VLOOKUP($F762,部数情報!A:M,13,0),VLOOKUP($F762,部数情報!A:J,10,0)))),"")</f>
        <v>590</v>
      </c>
      <c r="K762" s="187"/>
      <c r="L762" s="205"/>
      <c r="M762" s="206"/>
      <c r="S762">
        <f>エリア一覧!J762-VLOOKUP(エリア一覧!F762,部数情報!A:Q,17,0)</f>
        <v>0</v>
      </c>
      <c r="V762">
        <f t="shared" si="11"/>
        <v>0</v>
      </c>
      <c r="W762">
        <f>IFERROR(VLOOKUP($F762,部数情報!A:J,10,0),0)</f>
        <v>590</v>
      </c>
    </row>
    <row r="763" spans="2:23" hidden="1">
      <c r="B763" s="15">
        <f>部数情報!C382</f>
        <v>381</v>
      </c>
      <c r="C763" s="16">
        <f>部数情報!B382</f>
        <v>5</v>
      </c>
      <c r="D763" s="16" t="str">
        <f>部数情報!E382</f>
        <v>船橋東</v>
      </c>
      <c r="E763" s="16" t="str">
        <f>部数情報!F382</f>
        <v>芝山</v>
      </c>
      <c r="F763" s="16" t="str">
        <f>部数情報!A382</f>
        <v>014040</v>
      </c>
      <c r="G763" s="16" t="str">
        <f>部数情報!G382</f>
        <v>芝山６B</v>
      </c>
      <c r="H763" s="16" t="str">
        <f>部数情報!H382</f>
        <v>津田沼</v>
      </c>
      <c r="I763" s="16" t="str">
        <f>部数情報!I382</f>
        <v>船橋市</v>
      </c>
      <c r="J763" s="189">
        <f>IFERROR(IF($I$7="併配",VLOOKUP($F763,部数情報!A:K,11,0),IF($I$7="併配&amp;選挙",VLOOKUP($F763,部数情報!A:L,12,0),IF($I$7="選挙",VLOOKUP($F763,部数情報!A:M,13,0),VLOOKUP($F763,部数情報!A:J,10,0)))),"")</f>
        <v>580</v>
      </c>
      <c r="K763" s="187"/>
      <c r="L763" s="205"/>
      <c r="M763" s="206"/>
      <c r="S763">
        <f>エリア一覧!J763-VLOOKUP(エリア一覧!F763,部数情報!A:Q,17,0)</f>
        <v>0</v>
      </c>
      <c r="V763">
        <f t="shared" si="11"/>
        <v>0</v>
      </c>
      <c r="W763">
        <f>IFERROR(VLOOKUP($F763,部数情報!A:J,10,0),0)</f>
        <v>580</v>
      </c>
    </row>
    <row r="764" spans="2:23" hidden="1">
      <c r="B764" s="15">
        <f>部数情報!C383</f>
        <v>382</v>
      </c>
      <c r="C764" s="16">
        <f>部数情報!B383</f>
        <v>5</v>
      </c>
      <c r="D764" s="16" t="str">
        <f>部数情報!E383</f>
        <v>船橋東</v>
      </c>
      <c r="E764" s="16" t="str">
        <f>部数情報!F383</f>
        <v>芝山</v>
      </c>
      <c r="F764" s="16" t="str">
        <f>部数情報!A383</f>
        <v>014041</v>
      </c>
      <c r="G764" s="16" t="str">
        <f>部数情報!G383</f>
        <v>芝山７</v>
      </c>
      <c r="H764" s="16" t="str">
        <f>部数情報!H383</f>
        <v>津田沼</v>
      </c>
      <c r="I764" s="16" t="str">
        <f>部数情報!I383</f>
        <v>船橋市</v>
      </c>
      <c r="J764" s="189">
        <f>IFERROR(IF($I$7="併配",VLOOKUP($F764,部数情報!A:K,11,0),IF($I$7="併配&amp;選挙",VLOOKUP($F764,部数情報!A:L,12,0),IF($I$7="選挙",VLOOKUP($F764,部数情報!A:M,13,0),VLOOKUP($F764,部数情報!A:J,10,0)))),"")</f>
        <v>490</v>
      </c>
      <c r="K764" s="187"/>
      <c r="L764" s="205"/>
      <c r="M764" s="206"/>
      <c r="S764">
        <f>エリア一覧!J764-VLOOKUP(エリア一覧!F764,部数情報!A:Q,17,0)</f>
        <v>0</v>
      </c>
      <c r="V764">
        <f t="shared" si="11"/>
        <v>0</v>
      </c>
      <c r="W764">
        <f>IFERROR(VLOOKUP($F764,部数情報!A:J,10,0),0)</f>
        <v>490</v>
      </c>
    </row>
    <row r="765" spans="2:23" hidden="1">
      <c r="B765" s="15">
        <f>部数情報!C384</f>
        <v>383</v>
      </c>
      <c r="C765" s="16">
        <f>部数情報!B384</f>
        <v>5</v>
      </c>
      <c r="D765" s="16" t="str">
        <f>部数情報!E384</f>
        <v>船橋東</v>
      </c>
      <c r="E765" s="16" t="str">
        <f>部数情報!F384</f>
        <v>新高根</v>
      </c>
      <c r="F765" s="16" t="str">
        <f>部数情報!A384</f>
        <v>014042</v>
      </c>
      <c r="G765" s="16" t="str">
        <f>部数情報!G384</f>
        <v>新高根１</v>
      </c>
      <c r="H765" s="16" t="str">
        <f>部数情報!H384</f>
        <v>津田沼</v>
      </c>
      <c r="I765" s="16" t="str">
        <f>部数情報!I384</f>
        <v>船橋市</v>
      </c>
      <c r="J765" s="189">
        <f>IFERROR(IF($I$7="併配",VLOOKUP($F765,部数情報!A:K,11,0),IF($I$7="併配&amp;選挙",VLOOKUP($F765,部数情報!A:L,12,0),IF($I$7="選挙",VLOOKUP($F765,部数情報!A:M,13,0),VLOOKUP($F765,部数情報!A:J,10,0)))),"")</f>
        <v>610</v>
      </c>
      <c r="K765" s="187"/>
      <c r="L765" s="205"/>
      <c r="M765" s="206"/>
      <c r="S765">
        <f>エリア一覧!J765-VLOOKUP(エリア一覧!F765,部数情報!A:Q,17,0)</f>
        <v>0</v>
      </c>
      <c r="V765">
        <f t="shared" si="11"/>
        <v>0</v>
      </c>
      <c r="W765">
        <f>IFERROR(VLOOKUP($F765,部数情報!A:J,10,0),0)</f>
        <v>610</v>
      </c>
    </row>
    <row r="766" spans="2:23" hidden="1">
      <c r="B766" s="15">
        <f>部数情報!C385</f>
        <v>384</v>
      </c>
      <c r="C766" s="16">
        <f>部数情報!B385</f>
        <v>5</v>
      </c>
      <c r="D766" s="16" t="str">
        <f>部数情報!E385</f>
        <v>船橋東</v>
      </c>
      <c r="E766" s="16" t="str">
        <f>部数情報!F385</f>
        <v>新高根</v>
      </c>
      <c r="F766" s="16" t="str">
        <f>部数情報!A385</f>
        <v>014043</v>
      </c>
      <c r="G766" s="16" t="str">
        <f>部数情報!G385</f>
        <v>新高根２</v>
      </c>
      <c r="H766" s="16" t="str">
        <f>部数情報!H385</f>
        <v>津田沼</v>
      </c>
      <c r="I766" s="16" t="str">
        <f>部数情報!I385</f>
        <v>船橋市</v>
      </c>
      <c r="J766" s="189">
        <f>IFERROR(IF($I$7="併配",VLOOKUP($F766,部数情報!A:K,11,0),IF($I$7="併配&amp;選挙",VLOOKUP($F766,部数情報!A:L,12,0),IF($I$7="選挙",VLOOKUP($F766,部数情報!A:M,13,0),VLOOKUP($F766,部数情報!A:J,10,0)))),"")</f>
        <v>605</v>
      </c>
      <c r="K766" s="187"/>
      <c r="L766" s="205"/>
      <c r="M766" s="206"/>
      <c r="S766">
        <f>エリア一覧!J766-VLOOKUP(エリア一覧!F766,部数情報!A:Q,17,0)</f>
        <v>0</v>
      </c>
      <c r="V766">
        <f t="shared" si="11"/>
        <v>0</v>
      </c>
      <c r="W766">
        <f>IFERROR(VLOOKUP($F766,部数情報!A:J,10,0),0)</f>
        <v>605</v>
      </c>
    </row>
    <row r="767" spans="2:23" hidden="1">
      <c r="B767" s="15">
        <f>部数情報!C386</f>
        <v>385</v>
      </c>
      <c r="C767" s="16">
        <f>部数情報!B386</f>
        <v>5</v>
      </c>
      <c r="D767" s="16" t="str">
        <f>部数情報!E386</f>
        <v>船橋東</v>
      </c>
      <c r="E767" s="16" t="str">
        <f>部数情報!F386</f>
        <v>新高根</v>
      </c>
      <c r="F767" s="16" t="str">
        <f>部数情報!A386</f>
        <v>014044</v>
      </c>
      <c r="G767" s="16" t="str">
        <f>部数情報!G386</f>
        <v>新高根３</v>
      </c>
      <c r="H767" s="16" t="str">
        <f>部数情報!H386</f>
        <v>津田沼</v>
      </c>
      <c r="I767" s="16" t="str">
        <f>部数情報!I386</f>
        <v>船橋市</v>
      </c>
      <c r="J767" s="189">
        <f>IFERROR(IF($I$7="併配",VLOOKUP($F767,部数情報!A:K,11,0),IF($I$7="併配&amp;選挙",VLOOKUP($F767,部数情報!A:L,12,0),IF($I$7="選挙",VLOOKUP($F767,部数情報!A:M,13,0),VLOOKUP($F767,部数情報!A:J,10,0)))),"")</f>
        <v>550</v>
      </c>
      <c r="K767" s="187"/>
      <c r="L767" s="205"/>
      <c r="M767" s="206"/>
      <c r="S767">
        <f>エリア一覧!J767-VLOOKUP(エリア一覧!F767,部数情報!A:Q,17,0)</f>
        <v>0</v>
      </c>
      <c r="V767">
        <f t="shared" si="11"/>
        <v>0</v>
      </c>
      <c r="W767">
        <f>IFERROR(VLOOKUP($F767,部数情報!A:J,10,0),0)</f>
        <v>550</v>
      </c>
    </row>
    <row r="768" spans="2:23" hidden="1">
      <c r="B768" s="15">
        <f>部数情報!C387</f>
        <v>386</v>
      </c>
      <c r="C768" s="16">
        <f>部数情報!B387</f>
        <v>5</v>
      </c>
      <c r="D768" s="16" t="str">
        <f>部数情報!E387</f>
        <v>船橋東</v>
      </c>
      <c r="E768" s="16" t="str">
        <f>部数情報!F387</f>
        <v>新高根</v>
      </c>
      <c r="F768" s="16" t="str">
        <f>部数情報!A387</f>
        <v>014045</v>
      </c>
      <c r="G768" s="16" t="str">
        <f>部数情報!G387</f>
        <v>新高根４</v>
      </c>
      <c r="H768" s="16" t="str">
        <f>部数情報!H387</f>
        <v>津田沼</v>
      </c>
      <c r="I768" s="16" t="str">
        <f>部数情報!I387</f>
        <v>船橋市</v>
      </c>
      <c r="J768" s="189">
        <f>IFERROR(IF($I$7="併配",VLOOKUP($F768,部数情報!A:K,11,0),IF($I$7="併配&amp;選挙",VLOOKUP($F768,部数情報!A:L,12,0),IF($I$7="選挙",VLOOKUP($F768,部数情報!A:M,13,0),VLOOKUP($F768,部数情報!A:J,10,0)))),"")</f>
        <v>475</v>
      </c>
      <c r="K768" s="187"/>
      <c r="L768" s="205"/>
      <c r="M768" s="206"/>
      <c r="S768">
        <f>エリア一覧!J768-VLOOKUP(エリア一覧!F768,部数情報!A:Q,17,0)</f>
        <v>0</v>
      </c>
      <c r="V768">
        <f t="shared" si="11"/>
        <v>0</v>
      </c>
      <c r="W768">
        <f>IFERROR(VLOOKUP($F768,部数情報!A:J,10,0),0)</f>
        <v>475</v>
      </c>
    </row>
    <row r="769" spans="2:23" hidden="1">
      <c r="B769" s="15">
        <f>部数情報!C388</f>
        <v>387</v>
      </c>
      <c r="C769" s="16">
        <f>部数情報!B388</f>
        <v>5</v>
      </c>
      <c r="D769" s="16" t="str">
        <f>部数情報!E388</f>
        <v>船橋東</v>
      </c>
      <c r="E769" s="16" t="str">
        <f>部数情報!F388</f>
        <v>新高根</v>
      </c>
      <c r="F769" s="16" t="str">
        <f>部数情報!A388</f>
        <v>014046</v>
      </c>
      <c r="G769" s="16" t="str">
        <f>部数情報!G388</f>
        <v>新高根５A</v>
      </c>
      <c r="H769" s="16" t="str">
        <f>部数情報!H388</f>
        <v>津田沼</v>
      </c>
      <c r="I769" s="16" t="str">
        <f>部数情報!I388</f>
        <v>船橋市</v>
      </c>
      <c r="J769" s="189">
        <f>IFERROR(IF($I$7="併配",VLOOKUP($F769,部数情報!A:K,11,0),IF($I$7="併配&amp;選挙",VLOOKUP($F769,部数情報!A:L,12,0),IF($I$7="選挙",VLOOKUP($F769,部数情報!A:M,13,0),VLOOKUP($F769,部数情報!A:J,10,0)))),"")</f>
        <v>405</v>
      </c>
      <c r="K769" s="187"/>
      <c r="L769" s="205"/>
      <c r="M769" s="206"/>
      <c r="S769">
        <f>エリア一覧!J769-VLOOKUP(エリア一覧!F769,部数情報!A:Q,17,0)</f>
        <v>0</v>
      </c>
      <c r="V769">
        <f t="shared" si="11"/>
        <v>0</v>
      </c>
      <c r="W769">
        <f>IFERROR(VLOOKUP($F769,部数情報!A:J,10,0),0)</f>
        <v>405</v>
      </c>
    </row>
    <row r="770" spans="2:23" hidden="1">
      <c r="B770" s="15">
        <f>部数情報!C389</f>
        <v>388</v>
      </c>
      <c r="C770" s="16">
        <f>部数情報!B389</f>
        <v>5</v>
      </c>
      <c r="D770" s="16" t="str">
        <f>部数情報!E389</f>
        <v>船橋東</v>
      </c>
      <c r="E770" s="16" t="str">
        <f>部数情報!F389</f>
        <v>新高根</v>
      </c>
      <c r="F770" s="16" t="str">
        <f>部数情報!A389</f>
        <v>014047</v>
      </c>
      <c r="G770" s="16" t="str">
        <f>部数情報!G389</f>
        <v>新高根５B</v>
      </c>
      <c r="H770" s="16" t="str">
        <f>部数情報!H389</f>
        <v>津田沼</v>
      </c>
      <c r="I770" s="16" t="str">
        <f>部数情報!I389</f>
        <v>船橋市</v>
      </c>
      <c r="J770" s="189">
        <f>IFERROR(IF($I$7="併配",VLOOKUP($F770,部数情報!A:K,11,0),IF($I$7="併配&amp;選挙",VLOOKUP($F770,部数情報!A:L,12,0),IF($I$7="選挙",VLOOKUP($F770,部数情報!A:M,13,0),VLOOKUP($F770,部数情報!A:J,10,0)))),"")</f>
        <v>430</v>
      </c>
      <c r="K770" s="187"/>
      <c r="L770" s="205"/>
      <c r="M770" s="206"/>
      <c r="S770">
        <f>エリア一覧!J770-VLOOKUP(エリア一覧!F770,部数情報!A:Q,17,0)</f>
        <v>0</v>
      </c>
      <c r="V770">
        <f t="shared" si="11"/>
        <v>0</v>
      </c>
      <c r="W770">
        <f>IFERROR(VLOOKUP($F770,部数情報!A:J,10,0),0)</f>
        <v>430</v>
      </c>
    </row>
    <row r="771" spans="2:23" hidden="1">
      <c r="B771" s="15">
        <f>部数情報!C390</f>
        <v>389</v>
      </c>
      <c r="C771" s="16">
        <f>部数情報!B390</f>
        <v>5</v>
      </c>
      <c r="D771" s="16" t="str">
        <f>部数情報!E390</f>
        <v>船橋東</v>
      </c>
      <c r="E771" s="16" t="str">
        <f>部数情報!F390</f>
        <v>新高根</v>
      </c>
      <c r="F771" s="16" t="str">
        <f>部数情報!A390</f>
        <v>014048</v>
      </c>
      <c r="G771" s="16" t="str">
        <f>部数情報!G390</f>
        <v>新高根６</v>
      </c>
      <c r="H771" s="16" t="str">
        <f>部数情報!H390</f>
        <v>津田沼</v>
      </c>
      <c r="I771" s="16" t="str">
        <f>部数情報!I390</f>
        <v>船橋市</v>
      </c>
      <c r="J771" s="189">
        <f>IFERROR(IF($I$7="併配",VLOOKUP($F771,部数情報!A:K,11,0),IF($I$7="併配&amp;選挙",VLOOKUP($F771,部数情報!A:L,12,0),IF($I$7="選挙",VLOOKUP($F771,部数情報!A:M,13,0),VLOOKUP($F771,部数情報!A:J,10,0)))),"")</f>
        <v>580</v>
      </c>
      <c r="K771" s="187"/>
      <c r="L771" s="205"/>
      <c r="M771" s="206"/>
      <c r="S771">
        <f>エリア一覧!J771-VLOOKUP(エリア一覧!F771,部数情報!A:Q,17,0)</f>
        <v>0</v>
      </c>
      <c r="V771">
        <f t="shared" si="11"/>
        <v>0</v>
      </c>
      <c r="W771">
        <f>IFERROR(VLOOKUP($F771,部数情報!A:J,10,0),0)</f>
        <v>580</v>
      </c>
    </row>
    <row r="772" spans="2:23" hidden="1">
      <c r="B772" s="15">
        <f>部数情報!C391</f>
        <v>390</v>
      </c>
      <c r="C772" s="16">
        <f>部数情報!B391</f>
        <v>5</v>
      </c>
      <c r="D772" s="16" t="str">
        <f>部数情報!E391</f>
        <v>船橋東</v>
      </c>
      <c r="E772" s="16" t="str">
        <f>部数情報!F391</f>
        <v>高根台</v>
      </c>
      <c r="F772" s="16" t="str">
        <f>部数情報!A391</f>
        <v>014049</v>
      </c>
      <c r="G772" s="16" t="str">
        <f>部数情報!G391</f>
        <v>高根台１A団</v>
      </c>
      <c r="H772" s="16" t="str">
        <f>部数情報!H391</f>
        <v>津田沼</v>
      </c>
      <c r="I772" s="16" t="str">
        <f>部数情報!I391</f>
        <v>船橋市</v>
      </c>
      <c r="J772" s="189">
        <f>IFERROR(IF($I$7="併配",VLOOKUP($F772,部数情報!A:K,11,0),IF($I$7="併配&amp;選挙",VLOOKUP($F772,部数情報!A:L,12,0),IF($I$7="選挙",VLOOKUP($F772,部数情報!A:M,13,0),VLOOKUP($F772,部数情報!A:J,10,0)))),"")</f>
        <v>695</v>
      </c>
      <c r="K772" s="187"/>
      <c r="L772" s="205"/>
      <c r="M772" s="206"/>
      <c r="S772">
        <f>エリア一覧!J772-VLOOKUP(エリア一覧!F772,部数情報!A:Q,17,0)</f>
        <v>0</v>
      </c>
      <c r="V772">
        <f t="shared" si="11"/>
        <v>0</v>
      </c>
      <c r="W772">
        <f>IFERROR(VLOOKUP($F772,部数情報!A:J,10,0),0)</f>
        <v>695</v>
      </c>
    </row>
    <row r="773" spans="2:23" hidden="1">
      <c r="B773" s="15">
        <f>部数情報!C392</f>
        <v>391</v>
      </c>
      <c r="C773" s="16">
        <f>部数情報!B392</f>
        <v>5</v>
      </c>
      <c r="D773" s="16" t="str">
        <f>部数情報!E392</f>
        <v>船橋東</v>
      </c>
      <c r="E773" s="16" t="str">
        <f>部数情報!F392</f>
        <v>高根台</v>
      </c>
      <c r="F773" s="16" t="str">
        <f>部数情報!A392</f>
        <v>014050</v>
      </c>
      <c r="G773" s="16" t="str">
        <f>部数情報!G392</f>
        <v>高根台1B団</v>
      </c>
      <c r="H773" s="16" t="str">
        <f>部数情報!H392</f>
        <v>津田沼</v>
      </c>
      <c r="I773" s="16" t="str">
        <f>部数情報!I392</f>
        <v>船橋市</v>
      </c>
      <c r="J773" s="189">
        <f>IFERROR(IF($I$7="併配",VLOOKUP($F773,部数情報!A:K,11,0),IF($I$7="併配&amp;選挙",VLOOKUP($F773,部数情報!A:L,12,0),IF($I$7="選挙",VLOOKUP($F773,部数情報!A:M,13,0),VLOOKUP($F773,部数情報!A:J,10,0)))),"")</f>
        <v>695</v>
      </c>
      <c r="K773" s="187"/>
      <c r="L773" s="205"/>
      <c r="M773" s="206"/>
      <c r="S773">
        <f>エリア一覧!J773-VLOOKUP(エリア一覧!F773,部数情報!A:Q,17,0)</f>
        <v>0</v>
      </c>
      <c r="V773">
        <f t="shared" si="11"/>
        <v>0</v>
      </c>
      <c r="W773">
        <f>IFERROR(VLOOKUP($F773,部数情報!A:J,10,0),0)</f>
        <v>695</v>
      </c>
    </row>
    <row r="774" spans="2:23" hidden="1">
      <c r="B774" s="15">
        <f>部数情報!C393</f>
        <v>392</v>
      </c>
      <c r="C774" s="16">
        <f>部数情報!B393</f>
        <v>5</v>
      </c>
      <c r="D774" s="16" t="str">
        <f>部数情報!E393</f>
        <v>船橋東</v>
      </c>
      <c r="E774" s="16" t="str">
        <f>部数情報!F393</f>
        <v>高根台</v>
      </c>
      <c r="F774" s="16" t="str">
        <f>部数情報!A393</f>
        <v>014051</v>
      </c>
      <c r="G774" s="16" t="str">
        <f>部数情報!G393</f>
        <v>高根台２A　団</v>
      </c>
      <c r="H774" s="16" t="str">
        <f>部数情報!H393</f>
        <v>津田沼</v>
      </c>
      <c r="I774" s="16" t="str">
        <f>部数情報!I393</f>
        <v>船橋市</v>
      </c>
      <c r="J774" s="189">
        <f>IFERROR(IF($I$7="併配",VLOOKUP($F774,部数情報!A:K,11,0),IF($I$7="併配&amp;選挙",VLOOKUP($F774,部数情報!A:L,12,0),IF($I$7="選挙",VLOOKUP($F774,部数情報!A:M,13,0),VLOOKUP($F774,部数情報!A:J,10,0)))),"")</f>
        <v>430</v>
      </c>
      <c r="K774" s="187"/>
      <c r="L774" s="205"/>
      <c r="M774" s="206"/>
      <c r="S774">
        <f>エリア一覧!J774-VLOOKUP(エリア一覧!F774,部数情報!A:Q,17,0)</f>
        <v>0</v>
      </c>
      <c r="V774">
        <f t="shared" si="11"/>
        <v>0</v>
      </c>
      <c r="W774">
        <f>IFERROR(VLOOKUP($F774,部数情報!A:J,10,0),0)</f>
        <v>430</v>
      </c>
    </row>
    <row r="775" spans="2:23" hidden="1">
      <c r="B775" s="15">
        <f>部数情報!C394</f>
        <v>393</v>
      </c>
      <c r="C775" s="16">
        <f>部数情報!B394</f>
        <v>5</v>
      </c>
      <c r="D775" s="16" t="str">
        <f>部数情報!E394</f>
        <v>船橋東</v>
      </c>
      <c r="E775" s="16" t="str">
        <f>部数情報!F394</f>
        <v>高根台</v>
      </c>
      <c r="F775" s="16" t="str">
        <f>部数情報!A394</f>
        <v>014052</v>
      </c>
      <c r="G775" s="16" t="str">
        <f>部数情報!G394</f>
        <v>高根台２B　団</v>
      </c>
      <c r="H775" s="16" t="str">
        <f>部数情報!H394</f>
        <v>津田沼</v>
      </c>
      <c r="I775" s="16" t="str">
        <f>部数情報!I394</f>
        <v>船橋市</v>
      </c>
      <c r="J775" s="189">
        <f>IFERROR(IF($I$7="併配",VLOOKUP($F775,部数情報!A:K,11,0),IF($I$7="併配&amp;選挙",VLOOKUP($F775,部数情報!A:L,12,0),IF($I$7="選挙",VLOOKUP($F775,部数情報!A:M,13,0),VLOOKUP($F775,部数情報!A:J,10,0)))),"")</f>
        <v>395</v>
      </c>
      <c r="K775" s="187"/>
      <c r="L775" s="205"/>
      <c r="M775" s="206"/>
      <c r="S775">
        <f>エリア一覧!J775-VLOOKUP(エリア一覧!F775,部数情報!A:Q,17,0)</f>
        <v>0</v>
      </c>
      <c r="V775">
        <f t="shared" si="11"/>
        <v>0</v>
      </c>
      <c r="W775">
        <f>IFERROR(VLOOKUP($F775,部数情報!A:J,10,0),0)</f>
        <v>395</v>
      </c>
    </row>
    <row r="776" spans="2:23" hidden="1">
      <c r="B776" s="15">
        <f>部数情報!C395</f>
        <v>394</v>
      </c>
      <c r="C776" s="16">
        <f>部数情報!B395</f>
        <v>5</v>
      </c>
      <c r="D776" s="16" t="str">
        <f>部数情報!E395</f>
        <v>船橋東</v>
      </c>
      <c r="E776" s="16" t="str">
        <f>部数情報!F395</f>
        <v>高根台</v>
      </c>
      <c r="F776" s="16" t="str">
        <f>部数情報!A395</f>
        <v>014053</v>
      </c>
      <c r="G776" s="16" t="str">
        <f>部数情報!G395</f>
        <v>高根台３A　団</v>
      </c>
      <c r="H776" s="16" t="str">
        <f>部数情報!H395</f>
        <v>津田沼</v>
      </c>
      <c r="I776" s="16" t="str">
        <f>部数情報!I395</f>
        <v>船橋市</v>
      </c>
      <c r="J776" s="189">
        <f>IFERROR(IF($I$7="併配",VLOOKUP($F776,部数情報!A:K,11,0),IF($I$7="併配&amp;選挙",VLOOKUP($F776,部数情報!A:L,12,0),IF($I$7="選挙",VLOOKUP($F776,部数情報!A:M,13,0),VLOOKUP($F776,部数情報!A:J,10,0)))),"")</f>
        <v>360</v>
      </c>
      <c r="K776" s="187"/>
      <c r="L776" s="205"/>
      <c r="M776" s="206"/>
      <c r="S776">
        <f>エリア一覧!J776-VLOOKUP(エリア一覧!F776,部数情報!A:Q,17,0)</f>
        <v>0</v>
      </c>
      <c r="V776">
        <f t="shared" si="11"/>
        <v>0</v>
      </c>
      <c r="W776">
        <f>IFERROR(VLOOKUP($F776,部数情報!A:J,10,0),0)</f>
        <v>360</v>
      </c>
    </row>
    <row r="777" spans="2:23" hidden="1">
      <c r="B777" s="15">
        <f>部数情報!C396</f>
        <v>395</v>
      </c>
      <c r="C777" s="16">
        <f>部数情報!B396</f>
        <v>5</v>
      </c>
      <c r="D777" s="16" t="str">
        <f>部数情報!E396</f>
        <v>船橋東</v>
      </c>
      <c r="E777" s="16" t="str">
        <f>部数情報!F396</f>
        <v>高根台</v>
      </c>
      <c r="F777" s="16" t="str">
        <f>部数情報!A396</f>
        <v>014054</v>
      </c>
      <c r="G777" s="16" t="str">
        <f>部数情報!G396</f>
        <v>高根台３B　団</v>
      </c>
      <c r="H777" s="16" t="str">
        <f>部数情報!H396</f>
        <v>津田沼</v>
      </c>
      <c r="I777" s="16" t="str">
        <f>部数情報!I396</f>
        <v>船橋市</v>
      </c>
      <c r="J777" s="189">
        <f>IFERROR(IF($I$7="併配",VLOOKUP($F777,部数情報!A:K,11,0),IF($I$7="併配&amp;選挙",VLOOKUP($F777,部数情報!A:L,12,0),IF($I$7="選挙",VLOOKUP($F777,部数情報!A:M,13,0),VLOOKUP($F777,部数情報!A:J,10,0)))),"")</f>
        <v>375</v>
      </c>
      <c r="K777" s="187"/>
      <c r="L777" s="205"/>
      <c r="M777" s="206"/>
      <c r="S777">
        <f>エリア一覧!J777-VLOOKUP(エリア一覧!F777,部数情報!A:Q,17,0)</f>
        <v>0</v>
      </c>
      <c r="V777">
        <f t="shared" si="11"/>
        <v>0</v>
      </c>
      <c r="W777">
        <f>IFERROR(VLOOKUP($F777,部数情報!A:J,10,0),0)</f>
        <v>375</v>
      </c>
    </row>
    <row r="778" spans="2:23" hidden="1">
      <c r="B778" s="15">
        <f>部数情報!C397</f>
        <v>396</v>
      </c>
      <c r="C778" s="16">
        <f>部数情報!B397</f>
        <v>5</v>
      </c>
      <c r="D778" s="16" t="str">
        <f>部数情報!E397</f>
        <v>船橋東</v>
      </c>
      <c r="E778" s="16" t="str">
        <f>部数情報!F397</f>
        <v>高根台</v>
      </c>
      <c r="F778" s="16" t="str">
        <f>部数情報!A397</f>
        <v>014055</v>
      </c>
      <c r="G778" s="16" t="str">
        <f>部数情報!G397</f>
        <v>高根台３C　団</v>
      </c>
      <c r="H778" s="16" t="str">
        <f>部数情報!H397</f>
        <v>津田沼</v>
      </c>
      <c r="I778" s="16" t="str">
        <f>部数情報!I397</f>
        <v>船橋市</v>
      </c>
      <c r="J778" s="189">
        <f>IFERROR(IF($I$7="併配",VLOOKUP($F778,部数情報!A:K,11,0),IF($I$7="併配&amp;選挙",VLOOKUP($F778,部数情報!A:L,12,0),IF($I$7="選挙",VLOOKUP($F778,部数情報!A:M,13,0),VLOOKUP($F778,部数情報!A:J,10,0)))),"")</f>
        <v>500</v>
      </c>
      <c r="K778" s="187"/>
      <c r="L778" s="205"/>
      <c r="M778" s="206"/>
      <c r="S778">
        <f>エリア一覧!J778-VLOOKUP(エリア一覧!F778,部数情報!A:Q,17,0)</f>
        <v>0</v>
      </c>
      <c r="V778">
        <f t="shared" si="11"/>
        <v>0</v>
      </c>
      <c r="W778">
        <f>IFERROR(VLOOKUP($F778,部数情報!A:J,10,0),0)</f>
        <v>500</v>
      </c>
    </row>
    <row r="779" spans="2:23" hidden="1">
      <c r="B779" s="15">
        <f>部数情報!C398</f>
        <v>397</v>
      </c>
      <c r="C779" s="16">
        <f>部数情報!B398</f>
        <v>5</v>
      </c>
      <c r="D779" s="16" t="str">
        <f>部数情報!E398</f>
        <v>船橋東</v>
      </c>
      <c r="E779" s="16" t="str">
        <f>部数情報!F398</f>
        <v>高根台</v>
      </c>
      <c r="F779" s="16" t="str">
        <f>部数情報!A398</f>
        <v>014056</v>
      </c>
      <c r="G779" s="16" t="str">
        <f>部数情報!G398</f>
        <v>高根台４</v>
      </c>
      <c r="H779" s="16" t="str">
        <f>部数情報!H398</f>
        <v>津田沼</v>
      </c>
      <c r="I779" s="16" t="str">
        <f>部数情報!I398</f>
        <v>船橋市</v>
      </c>
      <c r="J779" s="189">
        <f>IFERROR(IF($I$7="併配",VLOOKUP($F779,部数情報!A:K,11,0),IF($I$7="併配&amp;選挙",VLOOKUP($F779,部数情報!A:L,12,0),IF($I$7="選挙",VLOOKUP($F779,部数情報!A:M,13,0),VLOOKUP($F779,部数情報!A:J,10,0)))),"")</f>
        <v>680</v>
      </c>
      <c r="K779" s="187"/>
      <c r="L779" s="205"/>
      <c r="M779" s="206"/>
      <c r="S779">
        <f>エリア一覧!J779-VLOOKUP(エリア一覧!F779,部数情報!A:Q,17,0)</f>
        <v>0</v>
      </c>
      <c r="V779">
        <f t="shared" si="11"/>
        <v>0</v>
      </c>
      <c r="W779">
        <f>IFERROR(VLOOKUP($F779,部数情報!A:J,10,0),0)</f>
        <v>680</v>
      </c>
    </row>
    <row r="780" spans="2:23" hidden="1">
      <c r="B780" s="15">
        <f>部数情報!C399</f>
        <v>398</v>
      </c>
      <c r="C780" s="16">
        <f>部数情報!B399</f>
        <v>5</v>
      </c>
      <c r="D780" s="16" t="str">
        <f>部数情報!E399</f>
        <v>船橋東</v>
      </c>
      <c r="E780" s="16" t="str">
        <f>部数情報!F399</f>
        <v>高根台</v>
      </c>
      <c r="F780" s="16" t="str">
        <f>部数情報!A399</f>
        <v>014057</v>
      </c>
      <c r="G780" s="16" t="str">
        <f>部数情報!G399</f>
        <v>高根台５　団</v>
      </c>
      <c r="H780" s="16" t="str">
        <f>部数情報!H399</f>
        <v>津田沼</v>
      </c>
      <c r="I780" s="16" t="str">
        <f>部数情報!I399</f>
        <v>船橋市</v>
      </c>
      <c r="J780" s="189">
        <f>IFERROR(IF($I$7="併配",VLOOKUP($F780,部数情報!A:K,11,0),IF($I$7="併配&amp;選挙",VLOOKUP($F780,部数情報!A:L,12,0),IF($I$7="選挙",VLOOKUP($F780,部数情報!A:M,13,0),VLOOKUP($F780,部数情報!A:J,10,0)))),"")</f>
        <v>845</v>
      </c>
      <c r="K780" s="187"/>
      <c r="L780" s="205"/>
      <c r="M780" s="206"/>
      <c r="S780">
        <f>エリア一覧!J780-VLOOKUP(エリア一覧!F780,部数情報!A:Q,17,0)</f>
        <v>0</v>
      </c>
      <c r="V780">
        <f t="shared" si="11"/>
        <v>0</v>
      </c>
      <c r="W780">
        <f>IFERROR(VLOOKUP($F780,部数情報!A:J,10,0),0)</f>
        <v>845</v>
      </c>
    </row>
    <row r="781" spans="2:23" hidden="1">
      <c r="B781" s="15">
        <f>部数情報!C400</f>
        <v>399</v>
      </c>
      <c r="C781" s="16">
        <f>部数情報!B400</f>
        <v>5</v>
      </c>
      <c r="D781" s="16" t="str">
        <f>部数情報!E400</f>
        <v>船橋東</v>
      </c>
      <c r="E781" s="16" t="str">
        <f>部数情報!F400</f>
        <v>高根台</v>
      </c>
      <c r="F781" s="16" t="str">
        <f>部数情報!A400</f>
        <v>014058</v>
      </c>
      <c r="G781" s="16" t="str">
        <f>部数情報!G400</f>
        <v>高根台６</v>
      </c>
      <c r="H781" s="16" t="str">
        <f>部数情報!H400</f>
        <v>津田沼</v>
      </c>
      <c r="I781" s="16" t="str">
        <f>部数情報!I400</f>
        <v>船橋市</v>
      </c>
      <c r="J781" s="189">
        <f>IFERROR(IF($I$7="併配",VLOOKUP($F781,部数情報!A:K,11,0),IF($I$7="併配&amp;選挙",VLOOKUP($F781,部数情報!A:L,12,0),IF($I$7="選挙",VLOOKUP($F781,部数情報!A:M,13,0),VLOOKUP($F781,部数情報!A:J,10,0)))),"")</f>
        <v>750</v>
      </c>
      <c r="K781" s="187"/>
      <c r="L781" s="205"/>
      <c r="M781" s="206"/>
      <c r="S781">
        <f>エリア一覧!J781-VLOOKUP(エリア一覧!F781,部数情報!A:Q,17,0)</f>
        <v>0</v>
      </c>
      <c r="V781">
        <f t="shared" si="11"/>
        <v>0</v>
      </c>
      <c r="W781">
        <f>IFERROR(VLOOKUP($F781,部数情報!A:J,10,0),0)</f>
        <v>750</v>
      </c>
    </row>
    <row r="782" spans="2:23" hidden="1">
      <c r="B782" s="15">
        <f>部数情報!C401</f>
        <v>400</v>
      </c>
      <c r="C782" s="16">
        <f>部数情報!B401</f>
        <v>5</v>
      </c>
      <c r="D782" s="16" t="str">
        <f>部数情報!E401</f>
        <v>船橋東</v>
      </c>
      <c r="E782" s="16" t="str">
        <f>部数情報!F401</f>
        <v>高根台</v>
      </c>
      <c r="F782" s="16" t="str">
        <f>部数情報!A401</f>
        <v>014059</v>
      </c>
      <c r="G782" s="16" t="str">
        <f>部数情報!G401</f>
        <v>高根台７A</v>
      </c>
      <c r="H782" s="16" t="str">
        <f>部数情報!H401</f>
        <v>津田沼</v>
      </c>
      <c r="I782" s="16" t="str">
        <f>部数情報!I401</f>
        <v>船橋市</v>
      </c>
      <c r="J782" s="189">
        <f>IFERROR(IF($I$7="併配",VLOOKUP($F782,部数情報!A:K,11,0),IF($I$7="併配&amp;選挙",VLOOKUP($F782,部数情報!A:L,12,0),IF($I$7="選挙",VLOOKUP($F782,部数情報!A:M,13,0),VLOOKUP($F782,部数情報!A:J,10,0)))),"")</f>
        <v>370</v>
      </c>
      <c r="K782" s="187"/>
      <c r="L782" s="205"/>
      <c r="M782" s="206"/>
      <c r="S782">
        <f>エリア一覧!J782-VLOOKUP(エリア一覧!F782,部数情報!A:Q,17,0)</f>
        <v>0</v>
      </c>
      <c r="V782">
        <f t="shared" si="11"/>
        <v>0</v>
      </c>
      <c r="W782">
        <f>IFERROR(VLOOKUP($F782,部数情報!A:J,10,0),0)</f>
        <v>370</v>
      </c>
    </row>
    <row r="783" spans="2:23" hidden="1">
      <c r="B783" s="15">
        <f>部数情報!C402</f>
        <v>401</v>
      </c>
      <c r="C783" s="16">
        <f>部数情報!B402</f>
        <v>5</v>
      </c>
      <c r="D783" s="16" t="str">
        <f>部数情報!E402</f>
        <v>船橋東</v>
      </c>
      <c r="E783" s="16" t="str">
        <f>部数情報!F402</f>
        <v>高根台</v>
      </c>
      <c r="F783" s="16" t="str">
        <f>部数情報!A402</f>
        <v>014060</v>
      </c>
      <c r="G783" s="16" t="str">
        <f>部数情報!G402</f>
        <v>高根台７B</v>
      </c>
      <c r="H783" s="16" t="str">
        <f>部数情報!H402</f>
        <v>津田沼</v>
      </c>
      <c r="I783" s="16" t="str">
        <f>部数情報!I402</f>
        <v>船橋市</v>
      </c>
      <c r="J783" s="189">
        <f>IFERROR(IF($I$7="併配",VLOOKUP($F783,部数情報!A:K,11,0),IF($I$7="併配&amp;選挙",VLOOKUP($F783,部数情報!A:L,12,0),IF($I$7="選挙",VLOOKUP($F783,部数情報!A:M,13,0),VLOOKUP($F783,部数情報!A:J,10,0)))),"")</f>
        <v>550</v>
      </c>
      <c r="K783" s="187"/>
      <c r="L783" s="205"/>
      <c r="M783" s="206"/>
      <c r="S783">
        <f>エリア一覧!J783-VLOOKUP(エリア一覧!F783,部数情報!A:Q,17,0)</f>
        <v>0</v>
      </c>
      <c r="V783">
        <f t="shared" si="11"/>
        <v>0</v>
      </c>
      <c r="W783">
        <f>IFERROR(VLOOKUP($F783,部数情報!A:J,10,0),0)</f>
        <v>550</v>
      </c>
    </row>
    <row r="784" spans="2:23" hidden="1">
      <c r="B784" s="15">
        <f>部数情報!C403</f>
        <v>402</v>
      </c>
      <c r="C784" s="16">
        <f>部数情報!B403</f>
        <v>5</v>
      </c>
      <c r="D784" s="16" t="str">
        <f>部数情報!E403</f>
        <v>船橋東</v>
      </c>
      <c r="E784" s="16" t="str">
        <f>部数情報!F403</f>
        <v>松ヶ丘・坪井町･古和釜</v>
      </c>
      <c r="F784" s="16" t="str">
        <f>部数情報!A403</f>
        <v>014061</v>
      </c>
      <c r="G784" s="16" t="str">
        <f>部数情報!G403</f>
        <v>松ヶ丘１A</v>
      </c>
      <c r="H784" s="16" t="str">
        <f>部数情報!H403</f>
        <v>津田沼</v>
      </c>
      <c r="I784" s="16" t="str">
        <f>部数情報!I403</f>
        <v>船橋市</v>
      </c>
      <c r="J784" s="189">
        <f>IFERROR(IF($I$7="併配",VLOOKUP($F784,部数情報!A:K,11,0),IF($I$7="併配&amp;選挙",VLOOKUP($F784,部数情報!A:L,12,0),IF($I$7="選挙",VLOOKUP($F784,部数情報!A:M,13,0),VLOOKUP($F784,部数情報!A:J,10,0)))),"")</f>
        <v>570</v>
      </c>
      <c r="K784" s="187"/>
      <c r="L784" s="205"/>
      <c r="M784" s="206"/>
      <c r="S784">
        <f>エリア一覧!J784-VLOOKUP(エリア一覧!F784,部数情報!A:Q,17,0)</f>
        <v>0</v>
      </c>
      <c r="V784">
        <f t="shared" ref="V784:V847" si="12">IF(K784="●",J784,K784)</f>
        <v>0</v>
      </c>
      <c r="W784">
        <f>IFERROR(VLOOKUP($F784,部数情報!A:J,10,0),0)</f>
        <v>570</v>
      </c>
    </row>
    <row r="785" spans="2:23" hidden="1">
      <c r="B785" s="15">
        <f>部数情報!C404</f>
        <v>403</v>
      </c>
      <c r="C785" s="16">
        <f>部数情報!B404</f>
        <v>5</v>
      </c>
      <c r="D785" s="16" t="str">
        <f>部数情報!E404</f>
        <v>船橋東</v>
      </c>
      <c r="E785" s="16" t="str">
        <f>部数情報!F404</f>
        <v>松ヶ丘・坪井町･古和釜</v>
      </c>
      <c r="F785" s="16" t="str">
        <f>部数情報!A404</f>
        <v>014062</v>
      </c>
      <c r="G785" s="16" t="str">
        <f>部数情報!G404</f>
        <v>松ヶ丘１B</v>
      </c>
      <c r="H785" s="16" t="str">
        <f>部数情報!H404</f>
        <v>津田沼</v>
      </c>
      <c r="I785" s="16" t="str">
        <f>部数情報!I404</f>
        <v>船橋市</v>
      </c>
      <c r="J785" s="189">
        <f>IFERROR(IF($I$7="併配",VLOOKUP($F785,部数情報!A:K,11,0),IF($I$7="併配&amp;選挙",VLOOKUP($F785,部数情報!A:L,12,0),IF($I$7="選挙",VLOOKUP($F785,部数情報!A:M,13,0),VLOOKUP($F785,部数情報!A:J,10,0)))),"")</f>
        <v>585</v>
      </c>
      <c r="K785" s="187"/>
      <c r="L785" s="205"/>
      <c r="M785" s="206"/>
      <c r="S785">
        <f>エリア一覧!J785-VLOOKUP(エリア一覧!F785,部数情報!A:Q,17,0)</f>
        <v>0</v>
      </c>
      <c r="V785">
        <f t="shared" si="12"/>
        <v>0</v>
      </c>
      <c r="W785">
        <f>IFERROR(VLOOKUP($F785,部数情報!A:J,10,0),0)</f>
        <v>585</v>
      </c>
    </row>
    <row r="786" spans="2:23" hidden="1">
      <c r="B786" s="15">
        <f>部数情報!C405</f>
        <v>404</v>
      </c>
      <c r="C786" s="16">
        <f>部数情報!B405</f>
        <v>5</v>
      </c>
      <c r="D786" s="16" t="str">
        <f>部数情報!E405</f>
        <v>船橋東</v>
      </c>
      <c r="E786" s="16" t="str">
        <f>部数情報!F405</f>
        <v>松ヶ丘・坪井町･古和釜</v>
      </c>
      <c r="F786" s="16" t="str">
        <f>部数情報!A405</f>
        <v>014063</v>
      </c>
      <c r="G786" s="16" t="str">
        <f>部数情報!G405</f>
        <v>松ヶ丘２</v>
      </c>
      <c r="H786" s="16" t="str">
        <f>部数情報!H405</f>
        <v>津田沼</v>
      </c>
      <c r="I786" s="16" t="str">
        <f>部数情報!I405</f>
        <v>船橋市</v>
      </c>
      <c r="J786" s="189">
        <f>IFERROR(IF($I$7="併配",VLOOKUP($F786,部数情報!A:K,11,0),IF($I$7="併配&amp;選挙",VLOOKUP($F786,部数情報!A:L,12,0),IF($I$7="選挙",VLOOKUP($F786,部数情報!A:M,13,0),VLOOKUP($F786,部数情報!A:J,10,0)))),"")</f>
        <v>600</v>
      </c>
      <c r="K786" s="187"/>
      <c r="L786" s="205"/>
      <c r="M786" s="206"/>
      <c r="S786">
        <f>エリア一覧!J786-VLOOKUP(エリア一覧!F786,部数情報!A:Q,17,0)</f>
        <v>0</v>
      </c>
      <c r="V786">
        <f t="shared" si="12"/>
        <v>0</v>
      </c>
      <c r="W786">
        <f>IFERROR(VLOOKUP($F786,部数情報!A:J,10,0),0)</f>
        <v>600</v>
      </c>
    </row>
    <row r="787" spans="2:23" hidden="1">
      <c r="B787" s="15">
        <f>部数情報!C406</f>
        <v>405</v>
      </c>
      <c r="C787" s="16">
        <f>部数情報!B406</f>
        <v>5</v>
      </c>
      <c r="D787" s="16" t="str">
        <f>部数情報!E406</f>
        <v>船橋東</v>
      </c>
      <c r="E787" s="16" t="str">
        <f>部数情報!F406</f>
        <v>松ヶ丘・坪井町･古和釜</v>
      </c>
      <c r="F787" s="16" t="str">
        <f>部数情報!A406</f>
        <v>014064</v>
      </c>
      <c r="G787" s="16" t="str">
        <f>部数情報!G406</f>
        <v>松ヶ丘３A</v>
      </c>
      <c r="H787" s="16" t="str">
        <f>部数情報!H406</f>
        <v>津田沼</v>
      </c>
      <c r="I787" s="16" t="str">
        <f>部数情報!I406</f>
        <v>船橋市</v>
      </c>
      <c r="J787" s="189">
        <f>IFERROR(IF($I$7="併配",VLOOKUP($F787,部数情報!A:K,11,0),IF($I$7="併配&amp;選挙",VLOOKUP($F787,部数情報!A:L,12,0),IF($I$7="選挙",VLOOKUP($F787,部数情報!A:M,13,0),VLOOKUP($F787,部数情報!A:J,10,0)))),"")</f>
        <v>475</v>
      </c>
      <c r="K787" s="187"/>
      <c r="L787" s="205"/>
      <c r="M787" s="206"/>
      <c r="S787">
        <f>エリア一覧!J787-VLOOKUP(エリア一覧!F787,部数情報!A:Q,17,0)</f>
        <v>0</v>
      </c>
      <c r="V787">
        <f t="shared" si="12"/>
        <v>0</v>
      </c>
      <c r="W787">
        <f>IFERROR(VLOOKUP($F787,部数情報!A:J,10,0),0)</f>
        <v>475</v>
      </c>
    </row>
    <row r="788" spans="2:23" hidden="1">
      <c r="B788" s="15">
        <f>部数情報!C407</f>
        <v>406</v>
      </c>
      <c r="C788" s="16">
        <f>部数情報!B407</f>
        <v>5</v>
      </c>
      <c r="D788" s="16" t="str">
        <f>部数情報!E407</f>
        <v>船橋東</v>
      </c>
      <c r="E788" s="16" t="str">
        <f>部数情報!F407</f>
        <v>松ヶ丘・坪井町･古和釜</v>
      </c>
      <c r="F788" s="16" t="str">
        <f>部数情報!A407</f>
        <v>014065</v>
      </c>
      <c r="G788" s="16" t="str">
        <f>部数情報!G407</f>
        <v>松ヶ丘３B</v>
      </c>
      <c r="H788" s="16" t="str">
        <f>部数情報!H407</f>
        <v>津田沼</v>
      </c>
      <c r="I788" s="16" t="str">
        <f>部数情報!I407</f>
        <v>船橋市</v>
      </c>
      <c r="J788" s="189">
        <f>IFERROR(IF($I$7="併配",VLOOKUP($F788,部数情報!A:K,11,0),IF($I$7="併配&amp;選挙",VLOOKUP($F788,部数情報!A:L,12,0),IF($I$7="選挙",VLOOKUP($F788,部数情報!A:M,13,0),VLOOKUP($F788,部数情報!A:J,10,0)))),"")</f>
        <v>580</v>
      </c>
      <c r="K788" s="187"/>
      <c r="L788" s="205"/>
      <c r="M788" s="206"/>
      <c r="S788">
        <f>エリア一覧!J788-VLOOKUP(エリア一覧!F788,部数情報!A:Q,17,0)</f>
        <v>0</v>
      </c>
      <c r="V788">
        <f t="shared" si="12"/>
        <v>0</v>
      </c>
      <c r="W788">
        <f>IFERROR(VLOOKUP($F788,部数情報!A:J,10,0),0)</f>
        <v>580</v>
      </c>
    </row>
    <row r="789" spans="2:23" hidden="1">
      <c r="B789" s="15">
        <f>部数情報!C408</f>
        <v>407</v>
      </c>
      <c r="C789" s="16">
        <f>部数情報!B408</f>
        <v>5</v>
      </c>
      <c r="D789" s="16" t="str">
        <f>部数情報!E408</f>
        <v>船橋東</v>
      </c>
      <c r="E789" s="16" t="str">
        <f>部数情報!F408</f>
        <v>松ヶ丘・坪井町･古和釜</v>
      </c>
      <c r="F789" s="16" t="str">
        <f>部数情報!A408</f>
        <v>014066</v>
      </c>
      <c r="G789" s="16" t="str">
        <f>部数情報!G408</f>
        <v>松ヶ丘３C</v>
      </c>
      <c r="H789" s="16" t="str">
        <f>部数情報!H408</f>
        <v>津田沼</v>
      </c>
      <c r="I789" s="16" t="str">
        <f>部数情報!I408</f>
        <v>船橋市</v>
      </c>
      <c r="J789" s="189">
        <f>IFERROR(IF($I$7="併配",VLOOKUP($F789,部数情報!A:K,11,0),IF($I$7="併配&amp;選挙",VLOOKUP($F789,部数情報!A:L,12,0),IF($I$7="選挙",VLOOKUP($F789,部数情報!A:M,13,0),VLOOKUP($F789,部数情報!A:J,10,0)))),"")</f>
        <v>545</v>
      </c>
      <c r="K789" s="187"/>
      <c r="L789" s="205"/>
      <c r="M789" s="206"/>
      <c r="S789">
        <f>エリア一覧!J789-VLOOKUP(エリア一覧!F789,部数情報!A:Q,17,0)</f>
        <v>0</v>
      </c>
      <c r="V789">
        <f t="shared" si="12"/>
        <v>0</v>
      </c>
      <c r="W789">
        <f>IFERROR(VLOOKUP($F789,部数情報!A:J,10,0),0)</f>
        <v>545</v>
      </c>
    </row>
    <row r="790" spans="2:23" hidden="1">
      <c r="B790" s="15">
        <f>部数情報!C409</f>
        <v>408</v>
      </c>
      <c r="C790" s="16">
        <f>部数情報!B409</f>
        <v>5</v>
      </c>
      <c r="D790" s="16" t="str">
        <f>部数情報!E409</f>
        <v>船橋東</v>
      </c>
      <c r="E790" s="16" t="str">
        <f>部数情報!F409</f>
        <v>松ヶ丘・坪井町･古和釜</v>
      </c>
      <c r="F790" s="16" t="str">
        <f>部数情報!A409</f>
        <v>014067</v>
      </c>
      <c r="G790" s="16" t="str">
        <f>部数情報!G409</f>
        <v>松ヶ丘４A</v>
      </c>
      <c r="H790" s="16" t="str">
        <f>部数情報!H409</f>
        <v>津田沼</v>
      </c>
      <c r="I790" s="16" t="str">
        <f>部数情報!I409</f>
        <v>船橋市</v>
      </c>
      <c r="J790" s="189">
        <f>IFERROR(IF($I$7="併配",VLOOKUP($F790,部数情報!A:K,11,0),IF($I$7="併配&amp;選挙",VLOOKUP($F790,部数情報!A:L,12,0),IF($I$7="選挙",VLOOKUP($F790,部数情報!A:M,13,0),VLOOKUP($F790,部数情報!A:J,10,0)))),"")</f>
        <v>635</v>
      </c>
      <c r="K790" s="187"/>
      <c r="L790" s="205"/>
      <c r="M790" s="206"/>
      <c r="S790">
        <f>エリア一覧!J790-VLOOKUP(エリア一覧!F790,部数情報!A:Q,17,0)</f>
        <v>0</v>
      </c>
      <c r="V790">
        <f t="shared" si="12"/>
        <v>0</v>
      </c>
      <c r="W790">
        <f>IFERROR(VLOOKUP($F790,部数情報!A:J,10,0),0)</f>
        <v>635</v>
      </c>
    </row>
    <row r="791" spans="2:23" hidden="1">
      <c r="B791" s="15">
        <f>部数情報!C410</f>
        <v>409</v>
      </c>
      <c r="C791" s="16">
        <f>部数情報!B410</f>
        <v>5</v>
      </c>
      <c r="D791" s="16" t="str">
        <f>部数情報!E410</f>
        <v>船橋東</v>
      </c>
      <c r="E791" s="16" t="str">
        <f>部数情報!F410</f>
        <v>松ヶ丘・坪井町･古和釜</v>
      </c>
      <c r="F791" s="16" t="str">
        <f>部数情報!A410</f>
        <v>014068</v>
      </c>
      <c r="G791" s="16" t="str">
        <f>部数情報!G410</f>
        <v>松ヶ丘４B</v>
      </c>
      <c r="H791" s="16" t="str">
        <f>部数情報!H410</f>
        <v>津田沼</v>
      </c>
      <c r="I791" s="16" t="str">
        <f>部数情報!I410</f>
        <v>船橋市</v>
      </c>
      <c r="J791" s="189">
        <f>IFERROR(IF($I$7="併配",VLOOKUP($F791,部数情報!A:K,11,0),IF($I$7="併配&amp;選挙",VLOOKUP($F791,部数情報!A:L,12,0),IF($I$7="選挙",VLOOKUP($F791,部数情報!A:M,13,0),VLOOKUP($F791,部数情報!A:J,10,0)))),"")</f>
        <v>560</v>
      </c>
      <c r="K791" s="187"/>
      <c r="L791" s="205"/>
      <c r="M791" s="206"/>
      <c r="S791">
        <f>エリア一覧!J791-VLOOKUP(エリア一覧!F791,部数情報!A:Q,17,0)</f>
        <v>0</v>
      </c>
      <c r="V791">
        <f t="shared" si="12"/>
        <v>0</v>
      </c>
      <c r="W791">
        <f>IFERROR(VLOOKUP($F791,部数情報!A:J,10,0),0)</f>
        <v>560</v>
      </c>
    </row>
    <row r="792" spans="2:23" hidden="1">
      <c r="B792" s="15">
        <f>部数情報!C411</f>
        <v>410</v>
      </c>
      <c r="C792" s="16">
        <f>部数情報!B411</f>
        <v>5</v>
      </c>
      <c r="D792" s="16" t="str">
        <f>部数情報!E411</f>
        <v>船橋東</v>
      </c>
      <c r="E792" s="16" t="str">
        <f>部数情報!F411</f>
        <v>松ヶ丘・坪井町･古和釜</v>
      </c>
      <c r="F792" s="16" t="str">
        <f>部数情報!A411</f>
        <v>014069</v>
      </c>
      <c r="G792" s="16" t="str">
        <f>部数情報!G411</f>
        <v>松ヶ丘５</v>
      </c>
      <c r="H792" s="16" t="str">
        <f>部数情報!H411</f>
        <v>津田沼</v>
      </c>
      <c r="I792" s="16" t="str">
        <f>部数情報!I411</f>
        <v>船橋市</v>
      </c>
      <c r="J792" s="189">
        <f>IFERROR(IF($I$7="併配",VLOOKUP($F792,部数情報!A:K,11,0),IF($I$7="併配&amp;選挙",VLOOKUP($F792,部数情報!A:L,12,0),IF($I$7="選挙",VLOOKUP($F792,部数情報!A:M,13,0),VLOOKUP($F792,部数情報!A:J,10,0)))),"")</f>
        <v>680</v>
      </c>
      <c r="K792" s="187"/>
      <c r="L792" s="205"/>
      <c r="M792" s="206"/>
      <c r="S792">
        <f>エリア一覧!J792-VLOOKUP(エリア一覧!F792,部数情報!A:Q,17,0)</f>
        <v>0</v>
      </c>
      <c r="V792">
        <f t="shared" si="12"/>
        <v>0</v>
      </c>
      <c r="W792">
        <f>IFERROR(VLOOKUP($F792,部数情報!A:J,10,0),0)</f>
        <v>680</v>
      </c>
    </row>
    <row r="793" spans="2:23" hidden="1">
      <c r="B793" s="15">
        <f>部数情報!C412</f>
        <v>411</v>
      </c>
      <c r="C793" s="16">
        <f>部数情報!B412</f>
        <v>5</v>
      </c>
      <c r="D793" s="16" t="str">
        <f>部数情報!E412</f>
        <v>船橋東</v>
      </c>
      <c r="E793" s="16" t="str">
        <f>部数情報!F412</f>
        <v>松ヶ丘・坪井町･古和釜</v>
      </c>
      <c r="F793" s="16" t="str">
        <f>部数情報!A412</f>
        <v>014070</v>
      </c>
      <c r="G793" s="16" t="str">
        <f>部数情報!G412</f>
        <v>坪井西1</v>
      </c>
      <c r="H793" s="16" t="str">
        <f>部数情報!H412</f>
        <v>津田沼</v>
      </c>
      <c r="I793" s="16" t="str">
        <f>部数情報!I412</f>
        <v>船橋市</v>
      </c>
      <c r="J793" s="189">
        <f>IFERROR(IF($I$7="併配",VLOOKUP($F793,部数情報!A:K,11,0),IF($I$7="併配&amp;選挙",VLOOKUP($F793,部数情報!A:L,12,0),IF($I$7="選挙",VLOOKUP($F793,部数情報!A:M,13,0),VLOOKUP($F793,部数情報!A:J,10,0)))),"")</f>
        <v>650</v>
      </c>
      <c r="K793" s="187"/>
      <c r="L793" s="205"/>
      <c r="M793" s="206"/>
      <c r="S793">
        <f>エリア一覧!J793-VLOOKUP(エリア一覧!F793,部数情報!A:Q,17,0)</f>
        <v>0</v>
      </c>
      <c r="V793">
        <f t="shared" si="12"/>
        <v>0</v>
      </c>
      <c r="W793">
        <f>IFERROR(VLOOKUP($F793,部数情報!A:J,10,0),0)</f>
        <v>650</v>
      </c>
    </row>
    <row r="794" spans="2:23" hidden="1">
      <c r="B794" s="15">
        <f>部数情報!C413</f>
        <v>412</v>
      </c>
      <c r="C794" s="16">
        <f>部数情報!B413</f>
        <v>5</v>
      </c>
      <c r="D794" s="16" t="str">
        <f>部数情報!E413</f>
        <v>船橋東</v>
      </c>
      <c r="E794" s="16" t="str">
        <f>部数情報!F413</f>
        <v>松ヶ丘・坪井町･古和釜</v>
      </c>
      <c r="F794" s="16" t="str">
        <f>部数情報!A413</f>
        <v>014071</v>
      </c>
      <c r="G794" s="16" t="str">
        <f>部数情報!G413</f>
        <v>坪井東1</v>
      </c>
      <c r="H794" s="16" t="str">
        <f>部数情報!H413</f>
        <v>津田沼</v>
      </c>
      <c r="I794" s="16" t="str">
        <f>部数情報!I413</f>
        <v>船橋市</v>
      </c>
      <c r="J794" s="189">
        <f>IFERROR(IF($I$7="併配",VLOOKUP($F794,部数情報!A:K,11,0),IF($I$7="併配&amp;選挙",VLOOKUP($F794,部数情報!A:L,12,0),IF($I$7="選挙",VLOOKUP($F794,部数情報!A:M,13,0),VLOOKUP($F794,部数情報!A:J,10,0)))),"")</f>
        <v>470</v>
      </c>
      <c r="K794" s="187"/>
      <c r="L794" s="205"/>
      <c r="M794" s="206"/>
      <c r="S794">
        <f>エリア一覧!J794-VLOOKUP(エリア一覧!F794,部数情報!A:Q,17,0)</f>
        <v>0</v>
      </c>
      <c r="V794">
        <f t="shared" si="12"/>
        <v>0</v>
      </c>
      <c r="W794">
        <f>IFERROR(VLOOKUP($F794,部数情報!A:J,10,0),0)</f>
        <v>470</v>
      </c>
    </row>
    <row r="795" spans="2:23" hidden="1">
      <c r="B795" s="15">
        <f>部数情報!C414</f>
        <v>413</v>
      </c>
      <c r="C795" s="16">
        <f>部数情報!B414</f>
        <v>5</v>
      </c>
      <c r="D795" s="16" t="str">
        <f>部数情報!E414</f>
        <v>船橋東</v>
      </c>
      <c r="E795" s="16" t="str">
        <f>部数情報!F414</f>
        <v>松ヶ丘・坪井町･古和釜</v>
      </c>
      <c r="F795" s="16" t="str">
        <f>部数情報!A414</f>
        <v>014079</v>
      </c>
      <c r="G795" s="16" t="str">
        <f>部数情報!G414</f>
        <v>坪井西2</v>
      </c>
      <c r="H795" s="16" t="str">
        <f>部数情報!H414</f>
        <v>津田沼</v>
      </c>
      <c r="I795" s="16" t="str">
        <f>部数情報!I414</f>
        <v>船橋市</v>
      </c>
      <c r="J795" s="189">
        <f>IFERROR(IF($I$7="併配",VLOOKUP($F795,部数情報!A:K,11,0),IF($I$7="併配&amp;選挙",VLOOKUP($F795,部数情報!A:L,12,0),IF($I$7="選挙",VLOOKUP($F795,部数情報!A:M,13,0),VLOOKUP($F795,部数情報!A:J,10,0)))),"")</f>
        <v>360</v>
      </c>
      <c r="K795" s="187"/>
      <c r="L795" s="205"/>
      <c r="M795" s="206"/>
      <c r="S795">
        <f>エリア一覧!J795-VLOOKUP(エリア一覧!F795,部数情報!A:Q,17,0)</f>
        <v>0</v>
      </c>
      <c r="V795">
        <f t="shared" si="12"/>
        <v>0</v>
      </c>
      <c r="W795">
        <f>IFERROR(VLOOKUP($F795,部数情報!A:J,10,0),0)</f>
        <v>360</v>
      </c>
    </row>
    <row r="796" spans="2:23" hidden="1">
      <c r="B796" s="15">
        <f>部数情報!C415</f>
        <v>414</v>
      </c>
      <c r="C796" s="16">
        <f>部数情報!B415</f>
        <v>5</v>
      </c>
      <c r="D796" s="16" t="str">
        <f>部数情報!E415</f>
        <v>船橋東</v>
      </c>
      <c r="E796" s="16" t="str">
        <f>部数情報!F415</f>
        <v>松ヶ丘・坪井町･古和釜</v>
      </c>
      <c r="F796" s="16" t="str">
        <f>部数情報!A415</f>
        <v>014072</v>
      </c>
      <c r="G796" s="16" t="str">
        <f>部数情報!G415</f>
        <v>坪井東5・6</v>
      </c>
      <c r="H796" s="16" t="str">
        <f>部数情報!H415</f>
        <v>津田沼</v>
      </c>
      <c r="I796" s="16" t="str">
        <f>部数情報!I415</f>
        <v>船橋市</v>
      </c>
      <c r="J796" s="189">
        <f>IFERROR(IF($I$7="併配",VLOOKUP($F796,部数情報!A:K,11,0),IF($I$7="併配&amp;選挙",VLOOKUP($F796,部数情報!A:L,12,0),IF($I$7="選挙",VLOOKUP($F796,部数情報!A:M,13,0),VLOOKUP($F796,部数情報!A:J,10,0)))),"")</f>
        <v>780</v>
      </c>
      <c r="K796" s="187"/>
      <c r="L796" s="205"/>
      <c r="M796" s="206"/>
      <c r="S796">
        <f>エリア一覧!J796-VLOOKUP(エリア一覧!F796,部数情報!A:Q,17,0)</f>
        <v>0</v>
      </c>
      <c r="V796">
        <f t="shared" si="12"/>
        <v>0</v>
      </c>
      <c r="W796">
        <f>IFERROR(VLOOKUP($F796,部数情報!A:J,10,0),0)</f>
        <v>780</v>
      </c>
    </row>
    <row r="797" spans="2:23" hidden="1">
      <c r="B797" s="15">
        <f>部数情報!C416</f>
        <v>415</v>
      </c>
      <c r="C797" s="16">
        <f>部数情報!B416</f>
        <v>5</v>
      </c>
      <c r="D797" s="16" t="str">
        <f>部数情報!E416</f>
        <v>船橋東</v>
      </c>
      <c r="E797" s="16" t="str">
        <f>部数情報!F416</f>
        <v>松ヶ丘・坪井町･古和釜</v>
      </c>
      <c r="F797" s="16" t="str">
        <f>部数情報!A416</f>
        <v>014073</v>
      </c>
      <c r="G797" s="16" t="str">
        <f>部数情報!G416</f>
        <v>坪井東2</v>
      </c>
      <c r="H797" s="16" t="str">
        <f>部数情報!H416</f>
        <v>津田沼</v>
      </c>
      <c r="I797" s="16" t="str">
        <f>部数情報!I416</f>
        <v>船橋市</v>
      </c>
      <c r="J797" s="189">
        <f>IFERROR(IF($I$7="併配",VLOOKUP($F797,部数情報!A:K,11,0),IF($I$7="併配&amp;選挙",VLOOKUP($F797,部数情報!A:L,12,0),IF($I$7="選挙",VLOOKUP($F797,部数情報!A:M,13,0),VLOOKUP($F797,部数情報!A:J,10,0)))),"")</f>
        <v>750</v>
      </c>
      <c r="K797" s="187"/>
      <c r="L797" s="205"/>
      <c r="M797" s="206"/>
      <c r="S797">
        <f>エリア一覧!J797-VLOOKUP(エリア一覧!F797,部数情報!A:Q,17,0)</f>
        <v>0</v>
      </c>
      <c r="V797">
        <f t="shared" si="12"/>
        <v>0</v>
      </c>
      <c r="W797">
        <f>IFERROR(VLOOKUP($F797,部数情報!A:J,10,0),0)</f>
        <v>750</v>
      </c>
    </row>
    <row r="798" spans="2:23" hidden="1">
      <c r="B798" s="15">
        <f>部数情報!C417</f>
        <v>416</v>
      </c>
      <c r="C798" s="16">
        <f>部数情報!B417</f>
        <v>5</v>
      </c>
      <c r="D798" s="16" t="str">
        <f>部数情報!E417</f>
        <v>船橋東</v>
      </c>
      <c r="E798" s="16" t="str">
        <f>部数情報!F417</f>
        <v>松ヶ丘・坪井町･古和釜</v>
      </c>
      <c r="F798" s="16" t="str">
        <f>部数情報!A417</f>
        <v>014075</v>
      </c>
      <c r="G798" s="16" t="str">
        <f>部数情報!G417</f>
        <v>坪井東3A・4・5</v>
      </c>
      <c r="H798" s="16" t="str">
        <f>部数情報!H417</f>
        <v>津田沼</v>
      </c>
      <c r="I798" s="16" t="str">
        <f>部数情報!I417</f>
        <v>船橋市</v>
      </c>
      <c r="J798" s="189">
        <f>IFERROR(IF($I$7="併配",VLOOKUP($F798,部数情報!A:K,11,0),IF($I$7="併配&amp;選挙",VLOOKUP($F798,部数情報!A:L,12,0),IF($I$7="選挙",VLOOKUP($F798,部数情報!A:M,13,0),VLOOKUP($F798,部数情報!A:J,10,0)))),"")</f>
        <v>500</v>
      </c>
      <c r="K798" s="187"/>
      <c r="L798" s="205"/>
      <c r="M798" s="206"/>
      <c r="S798">
        <f>エリア一覧!J798-VLOOKUP(エリア一覧!F798,部数情報!A:Q,17,0)</f>
        <v>0</v>
      </c>
      <c r="V798">
        <f t="shared" si="12"/>
        <v>0</v>
      </c>
      <c r="W798">
        <f>IFERROR(VLOOKUP($F798,部数情報!A:J,10,0),0)</f>
        <v>500</v>
      </c>
    </row>
    <row r="799" spans="2:23" hidden="1">
      <c r="B799" s="15">
        <f>部数情報!C418</f>
        <v>417</v>
      </c>
      <c r="C799" s="16">
        <f>部数情報!B418</f>
        <v>5</v>
      </c>
      <c r="D799" s="16" t="str">
        <f>部数情報!E418</f>
        <v>船橋東</v>
      </c>
      <c r="E799" s="16" t="str">
        <f>部数情報!F418</f>
        <v>松ヶ丘・坪井町･古和釜</v>
      </c>
      <c r="F799" s="16" t="str">
        <f>部数情報!A418</f>
        <v>014077</v>
      </c>
      <c r="G799" s="16" t="str">
        <f>部数情報!G418</f>
        <v>坪井東3B</v>
      </c>
      <c r="H799" s="16" t="str">
        <f>部数情報!H418</f>
        <v>津田沼</v>
      </c>
      <c r="I799" s="16" t="str">
        <f>部数情報!I418</f>
        <v>船橋市</v>
      </c>
      <c r="J799" s="189">
        <f>IFERROR(IF($I$7="併配",VLOOKUP($F799,部数情報!A:K,11,0),IF($I$7="併配&amp;選挙",VLOOKUP($F799,部数情報!A:L,12,0),IF($I$7="選挙",VLOOKUP($F799,部数情報!A:M,13,0),VLOOKUP($F799,部数情報!A:J,10,0)))),"")</f>
        <v>380</v>
      </c>
      <c r="K799" s="187"/>
      <c r="L799" s="205"/>
      <c r="M799" s="206"/>
      <c r="S799">
        <f>エリア一覧!J799-VLOOKUP(エリア一覧!F799,部数情報!A:Q,17,0)</f>
        <v>0</v>
      </c>
      <c r="V799">
        <f t="shared" si="12"/>
        <v>0</v>
      </c>
      <c r="W799">
        <f>IFERROR(VLOOKUP($F799,部数情報!A:J,10,0),0)</f>
        <v>380</v>
      </c>
    </row>
    <row r="800" spans="2:23" hidden="1">
      <c r="B800" s="15">
        <f>部数情報!C419</f>
        <v>418</v>
      </c>
      <c r="C800" s="16">
        <f>部数情報!B419</f>
        <v>5</v>
      </c>
      <c r="D800" s="16" t="str">
        <f>部数情報!E419</f>
        <v>船橋東</v>
      </c>
      <c r="E800" s="16" t="str">
        <f>部数情報!F419</f>
        <v>松ヶ丘・坪井町･古和釜</v>
      </c>
      <c r="F800" s="16" t="str">
        <f>部数情報!A419</f>
        <v>014076</v>
      </c>
      <c r="G800" s="16" t="str">
        <f>部数情報!G419</f>
        <v>古和釜</v>
      </c>
      <c r="H800" s="16" t="str">
        <f>部数情報!H419</f>
        <v>津田沼</v>
      </c>
      <c r="I800" s="16" t="str">
        <f>部数情報!I419</f>
        <v>船橋市</v>
      </c>
      <c r="J800" s="189">
        <f>IFERROR(IF($I$7="併配",VLOOKUP($F800,部数情報!A:K,11,0),IF($I$7="併配&amp;選挙",VLOOKUP($F800,部数情報!A:L,12,0),IF($I$7="選挙",VLOOKUP($F800,部数情報!A:M,13,0),VLOOKUP($F800,部数情報!A:J,10,0)))),"")</f>
        <v>315</v>
      </c>
      <c r="K800" s="187"/>
      <c r="L800" s="205"/>
      <c r="M800" s="206"/>
      <c r="S800">
        <f>エリア一覧!J800-VLOOKUP(エリア一覧!F800,部数情報!A:Q,17,0)</f>
        <v>0</v>
      </c>
      <c r="V800">
        <f t="shared" si="12"/>
        <v>0</v>
      </c>
      <c r="W800">
        <f>IFERROR(VLOOKUP($F800,部数情報!A:J,10,0),0)</f>
        <v>315</v>
      </c>
    </row>
    <row r="801" spans="2:23" hidden="1">
      <c r="B801" s="15">
        <f>部数情報!C420</f>
        <v>419</v>
      </c>
      <c r="C801" s="16">
        <f>部数情報!B420</f>
        <v>6</v>
      </c>
      <c r="D801" s="16" t="str">
        <f>部数情報!E420</f>
        <v>津田沼</v>
      </c>
      <c r="E801" s="16" t="str">
        <f>部数情報!F420</f>
        <v>前原西</v>
      </c>
      <c r="F801" s="16" t="str">
        <f>部数情報!A420</f>
        <v>015001</v>
      </c>
      <c r="G801" s="16" t="str">
        <f>部数情報!G420</f>
        <v>前原西1Ａ</v>
      </c>
      <c r="H801" s="16" t="str">
        <f>部数情報!H420</f>
        <v>津田沼</v>
      </c>
      <c r="I801" s="16" t="str">
        <f>部数情報!I420</f>
        <v>船橋市</v>
      </c>
      <c r="J801" s="189">
        <f>IFERROR(IF($I$7="併配",VLOOKUP($F801,部数情報!A:K,11,0),IF($I$7="併配&amp;選挙",VLOOKUP($F801,部数情報!A:L,12,0),IF($I$7="選挙",VLOOKUP($F801,部数情報!A:M,13,0),VLOOKUP($F801,部数情報!A:J,10,0)))),"")</f>
        <v>520</v>
      </c>
      <c r="K801" s="187"/>
      <c r="L801" s="205"/>
      <c r="M801" s="206"/>
      <c r="S801">
        <f>エリア一覧!J801-VLOOKUP(エリア一覧!F801,部数情報!A:Q,17,0)</f>
        <v>0</v>
      </c>
      <c r="V801">
        <f t="shared" si="12"/>
        <v>0</v>
      </c>
      <c r="W801">
        <f>IFERROR(VLOOKUP($F801,部数情報!A:J,10,0),0)</f>
        <v>520</v>
      </c>
    </row>
    <row r="802" spans="2:23" hidden="1">
      <c r="B802" s="15">
        <f>部数情報!C421</f>
        <v>420</v>
      </c>
      <c r="C802" s="16">
        <f>部数情報!B421</f>
        <v>6</v>
      </c>
      <c r="D802" s="16" t="str">
        <f>部数情報!E421</f>
        <v>津田沼</v>
      </c>
      <c r="E802" s="16" t="str">
        <f>部数情報!F421</f>
        <v>前原西</v>
      </c>
      <c r="F802" s="16" t="str">
        <f>部数情報!A421</f>
        <v>015002</v>
      </c>
      <c r="G802" s="16" t="str">
        <f>部数情報!G421</f>
        <v>前原西1Ｂ</v>
      </c>
      <c r="H802" s="16" t="str">
        <f>部数情報!H421</f>
        <v>津田沼</v>
      </c>
      <c r="I802" s="16" t="str">
        <f>部数情報!I421</f>
        <v>船橋市</v>
      </c>
      <c r="J802" s="189">
        <f>IFERROR(IF($I$7="併配",VLOOKUP($F802,部数情報!A:K,11,0),IF($I$7="併配&amp;選挙",VLOOKUP($F802,部数情報!A:L,12,0),IF($I$7="選挙",VLOOKUP($F802,部数情報!A:M,13,0),VLOOKUP($F802,部数情報!A:J,10,0)))),"")</f>
        <v>590</v>
      </c>
      <c r="K802" s="187"/>
      <c r="L802" s="205"/>
      <c r="M802" s="206"/>
      <c r="S802">
        <f>エリア一覧!J802-VLOOKUP(エリア一覧!F802,部数情報!A:Q,17,0)</f>
        <v>0</v>
      </c>
      <c r="V802">
        <f t="shared" si="12"/>
        <v>0</v>
      </c>
      <c r="W802">
        <f>IFERROR(VLOOKUP($F802,部数情報!A:J,10,0),0)</f>
        <v>590</v>
      </c>
    </row>
    <row r="803" spans="2:23" hidden="1">
      <c r="B803" s="15">
        <f>部数情報!C422</f>
        <v>421</v>
      </c>
      <c r="C803" s="16">
        <f>部数情報!B422</f>
        <v>6</v>
      </c>
      <c r="D803" s="16" t="str">
        <f>部数情報!E422</f>
        <v>津田沼</v>
      </c>
      <c r="E803" s="16" t="str">
        <f>部数情報!F422</f>
        <v>前原西</v>
      </c>
      <c r="F803" s="16" t="str">
        <f>部数情報!A422</f>
        <v>015003</v>
      </c>
      <c r="G803" s="16" t="str">
        <f>部数情報!G422</f>
        <v>前原西1Ｃ</v>
      </c>
      <c r="H803" s="16" t="str">
        <f>部数情報!H422</f>
        <v>津田沼</v>
      </c>
      <c r="I803" s="16" t="str">
        <f>部数情報!I422</f>
        <v>船橋市</v>
      </c>
      <c r="J803" s="189">
        <f>IFERROR(IF($I$7="併配",VLOOKUP($F803,部数情報!A:K,11,0),IF($I$7="併配&amp;選挙",VLOOKUP($F803,部数情報!A:L,12,0),IF($I$7="選挙",VLOOKUP($F803,部数情報!A:M,13,0),VLOOKUP($F803,部数情報!A:J,10,0)))),"")</f>
        <v>495</v>
      </c>
      <c r="K803" s="187"/>
      <c r="L803" s="205"/>
      <c r="M803" s="206"/>
      <c r="S803">
        <f>エリア一覧!J803-VLOOKUP(エリア一覧!F803,部数情報!A:Q,17,0)</f>
        <v>0</v>
      </c>
      <c r="V803">
        <f t="shared" si="12"/>
        <v>0</v>
      </c>
      <c r="W803">
        <f>IFERROR(VLOOKUP($F803,部数情報!A:J,10,0),0)</f>
        <v>495</v>
      </c>
    </row>
    <row r="804" spans="2:23" hidden="1">
      <c r="B804" s="15">
        <f>部数情報!C423</f>
        <v>422</v>
      </c>
      <c r="C804" s="16">
        <f>部数情報!B423</f>
        <v>6</v>
      </c>
      <c r="D804" s="16" t="str">
        <f>部数情報!E423</f>
        <v>津田沼</v>
      </c>
      <c r="E804" s="16" t="str">
        <f>部数情報!F423</f>
        <v>前原西</v>
      </c>
      <c r="F804" s="16" t="str">
        <f>部数情報!A423</f>
        <v>015004</v>
      </c>
      <c r="G804" s="16" t="str">
        <f>部数情報!G423</f>
        <v>前原西2Ａ</v>
      </c>
      <c r="H804" s="16" t="str">
        <f>部数情報!H423</f>
        <v>津田沼</v>
      </c>
      <c r="I804" s="16" t="str">
        <f>部数情報!I423</f>
        <v>船橋市</v>
      </c>
      <c r="J804" s="189">
        <f>IFERROR(IF($I$7="併配",VLOOKUP($F804,部数情報!A:K,11,0),IF($I$7="併配&amp;選挙",VLOOKUP($F804,部数情報!A:L,12,0),IF($I$7="選挙",VLOOKUP($F804,部数情報!A:M,13,0),VLOOKUP($F804,部数情報!A:J,10,0)))),"")</f>
        <v>520</v>
      </c>
      <c r="K804" s="187"/>
      <c r="L804" s="205"/>
      <c r="M804" s="206"/>
      <c r="S804">
        <f>エリア一覧!J804-VLOOKUP(エリア一覧!F804,部数情報!A:Q,17,0)</f>
        <v>0</v>
      </c>
      <c r="V804">
        <f t="shared" si="12"/>
        <v>0</v>
      </c>
      <c r="W804">
        <f>IFERROR(VLOOKUP($F804,部数情報!A:J,10,0),0)</f>
        <v>520</v>
      </c>
    </row>
    <row r="805" spans="2:23" hidden="1">
      <c r="B805" s="15">
        <f>部数情報!C424</f>
        <v>423</v>
      </c>
      <c r="C805" s="16">
        <f>部数情報!B424</f>
        <v>6</v>
      </c>
      <c r="D805" s="16" t="str">
        <f>部数情報!E424</f>
        <v>津田沼</v>
      </c>
      <c r="E805" s="16" t="str">
        <f>部数情報!F424</f>
        <v>前原西</v>
      </c>
      <c r="F805" s="16" t="str">
        <f>部数情報!A424</f>
        <v>015005</v>
      </c>
      <c r="G805" s="16" t="str">
        <f>部数情報!G424</f>
        <v>前原西2Ｂ</v>
      </c>
      <c r="H805" s="16" t="str">
        <f>部数情報!H424</f>
        <v>津田沼</v>
      </c>
      <c r="I805" s="16" t="str">
        <f>部数情報!I424</f>
        <v>船橋市</v>
      </c>
      <c r="J805" s="189">
        <f>IFERROR(IF($I$7="併配",VLOOKUP($F805,部数情報!A:K,11,0),IF($I$7="併配&amp;選挙",VLOOKUP($F805,部数情報!A:L,12,0),IF($I$7="選挙",VLOOKUP($F805,部数情報!A:M,13,0),VLOOKUP($F805,部数情報!A:J,10,0)))),"")</f>
        <v>830</v>
      </c>
      <c r="K805" s="187"/>
      <c r="L805" s="205"/>
      <c r="M805" s="206"/>
      <c r="S805">
        <f>エリア一覧!J805-VLOOKUP(エリア一覧!F805,部数情報!A:Q,17,0)</f>
        <v>0</v>
      </c>
      <c r="V805">
        <f t="shared" si="12"/>
        <v>0</v>
      </c>
      <c r="W805">
        <f>IFERROR(VLOOKUP($F805,部数情報!A:J,10,0),0)</f>
        <v>830</v>
      </c>
    </row>
    <row r="806" spans="2:23" hidden="1">
      <c r="B806" s="15">
        <f>部数情報!C425</f>
        <v>424</v>
      </c>
      <c r="C806" s="16">
        <f>部数情報!B425</f>
        <v>6</v>
      </c>
      <c r="D806" s="16" t="str">
        <f>部数情報!E425</f>
        <v>津田沼</v>
      </c>
      <c r="E806" s="16" t="str">
        <f>部数情報!F425</f>
        <v>前原西</v>
      </c>
      <c r="F806" s="16" t="str">
        <f>部数情報!A425</f>
        <v>015006</v>
      </c>
      <c r="G806" s="16" t="str">
        <f>部数情報!G425</f>
        <v>前原西2.3</v>
      </c>
      <c r="H806" s="16" t="str">
        <f>部数情報!H425</f>
        <v>津田沼</v>
      </c>
      <c r="I806" s="16" t="str">
        <f>部数情報!I425</f>
        <v>船橋市</v>
      </c>
      <c r="J806" s="189">
        <f>IFERROR(IF($I$7="併配",VLOOKUP($F806,部数情報!A:K,11,0),IF($I$7="併配&amp;選挙",VLOOKUP($F806,部数情報!A:L,12,0),IF($I$7="選挙",VLOOKUP($F806,部数情報!A:M,13,0),VLOOKUP($F806,部数情報!A:J,10,0)))),"")</f>
        <v>680</v>
      </c>
      <c r="K806" s="187"/>
      <c r="L806" s="205"/>
      <c r="M806" s="206"/>
      <c r="S806">
        <f>エリア一覧!J806-VLOOKUP(エリア一覧!F806,部数情報!A:Q,17,0)</f>
        <v>0</v>
      </c>
      <c r="V806">
        <f t="shared" si="12"/>
        <v>0</v>
      </c>
      <c r="W806">
        <f>IFERROR(VLOOKUP($F806,部数情報!A:J,10,0),0)</f>
        <v>680</v>
      </c>
    </row>
    <row r="807" spans="2:23" hidden="1">
      <c r="B807" s="15">
        <f>部数情報!C426</f>
        <v>425</v>
      </c>
      <c r="C807" s="16">
        <f>部数情報!B426</f>
        <v>6</v>
      </c>
      <c r="D807" s="16" t="str">
        <f>部数情報!E426</f>
        <v>津田沼</v>
      </c>
      <c r="E807" s="16" t="str">
        <f>部数情報!F426</f>
        <v>前原西</v>
      </c>
      <c r="F807" s="16" t="str">
        <f>部数情報!A426</f>
        <v>015007</v>
      </c>
      <c r="G807" s="16" t="str">
        <f>部数情報!G426</f>
        <v>前原西3</v>
      </c>
      <c r="H807" s="16" t="str">
        <f>部数情報!H426</f>
        <v>津田沼</v>
      </c>
      <c r="I807" s="16" t="str">
        <f>部数情報!I426</f>
        <v>船橋市</v>
      </c>
      <c r="J807" s="189">
        <f>IFERROR(IF($I$7="併配",VLOOKUP($F807,部数情報!A:K,11,0),IF($I$7="併配&amp;選挙",VLOOKUP($F807,部数情報!A:L,12,0),IF($I$7="選挙",VLOOKUP($F807,部数情報!A:M,13,0),VLOOKUP($F807,部数情報!A:J,10,0)))),"")</f>
        <v>700</v>
      </c>
      <c r="K807" s="187"/>
      <c r="L807" s="205"/>
      <c r="M807" s="206"/>
      <c r="S807">
        <f>エリア一覧!J807-VLOOKUP(エリア一覧!F807,部数情報!A:Q,17,0)</f>
        <v>0</v>
      </c>
      <c r="V807">
        <f t="shared" si="12"/>
        <v>0</v>
      </c>
      <c r="W807">
        <f>IFERROR(VLOOKUP($F807,部数情報!A:J,10,0),0)</f>
        <v>700</v>
      </c>
    </row>
    <row r="808" spans="2:23" hidden="1">
      <c r="B808" s="15">
        <f>部数情報!C427</f>
        <v>426</v>
      </c>
      <c r="C808" s="16">
        <f>部数情報!B427</f>
        <v>6</v>
      </c>
      <c r="D808" s="16" t="str">
        <f>部数情報!E427</f>
        <v>津田沼</v>
      </c>
      <c r="E808" s="16" t="str">
        <f>部数情報!F427</f>
        <v>前原西</v>
      </c>
      <c r="F808" s="16" t="str">
        <f>部数情報!A427</f>
        <v>015008</v>
      </c>
      <c r="G808" s="16" t="str">
        <f>部数情報!G427</f>
        <v>前原西4Ａ</v>
      </c>
      <c r="H808" s="16" t="str">
        <f>部数情報!H427</f>
        <v>津田沼</v>
      </c>
      <c r="I808" s="16" t="str">
        <f>部数情報!I427</f>
        <v>船橋市</v>
      </c>
      <c r="J808" s="189">
        <f>IFERROR(IF($I$7="併配",VLOOKUP($F808,部数情報!A:K,11,0),IF($I$7="併配&amp;選挙",VLOOKUP($F808,部数情報!A:L,12,0),IF($I$7="選挙",VLOOKUP($F808,部数情報!A:M,13,0),VLOOKUP($F808,部数情報!A:J,10,0)))),"")</f>
        <v>600</v>
      </c>
      <c r="K808" s="187"/>
      <c r="L808" s="205"/>
      <c r="M808" s="206"/>
      <c r="S808">
        <f>エリア一覧!J808-VLOOKUP(エリア一覧!F808,部数情報!A:Q,17,0)</f>
        <v>0</v>
      </c>
      <c r="V808">
        <f t="shared" si="12"/>
        <v>0</v>
      </c>
      <c r="W808">
        <f>IFERROR(VLOOKUP($F808,部数情報!A:J,10,0),0)</f>
        <v>600</v>
      </c>
    </row>
    <row r="809" spans="2:23" hidden="1">
      <c r="B809" s="15">
        <f>部数情報!C428</f>
        <v>427</v>
      </c>
      <c r="C809" s="16">
        <f>部数情報!B428</f>
        <v>6</v>
      </c>
      <c r="D809" s="16" t="str">
        <f>部数情報!E428</f>
        <v>津田沼</v>
      </c>
      <c r="E809" s="16" t="str">
        <f>部数情報!F428</f>
        <v>前原西</v>
      </c>
      <c r="F809" s="16" t="str">
        <f>部数情報!A428</f>
        <v>015009</v>
      </c>
      <c r="G809" s="16" t="str">
        <f>部数情報!G428</f>
        <v>前原西4Ｂ</v>
      </c>
      <c r="H809" s="16" t="str">
        <f>部数情報!H428</f>
        <v>津田沼</v>
      </c>
      <c r="I809" s="16" t="str">
        <f>部数情報!I428</f>
        <v>船橋市</v>
      </c>
      <c r="J809" s="189">
        <f>IFERROR(IF($I$7="併配",VLOOKUP($F809,部数情報!A:K,11,0),IF($I$7="併配&amp;選挙",VLOOKUP($F809,部数情報!A:L,12,0),IF($I$7="選挙",VLOOKUP($F809,部数情報!A:M,13,0),VLOOKUP($F809,部数情報!A:J,10,0)))),"")</f>
        <v>690</v>
      </c>
      <c r="K809" s="187"/>
      <c r="L809" s="205"/>
      <c r="M809" s="206"/>
      <c r="S809">
        <f>エリア一覧!J809-VLOOKUP(エリア一覧!F809,部数情報!A:Q,17,0)</f>
        <v>0</v>
      </c>
      <c r="V809">
        <f t="shared" si="12"/>
        <v>0</v>
      </c>
      <c r="W809">
        <f>IFERROR(VLOOKUP($F809,部数情報!A:J,10,0),0)</f>
        <v>690</v>
      </c>
    </row>
    <row r="810" spans="2:23" hidden="1">
      <c r="B810" s="15">
        <f>部数情報!C429</f>
        <v>428</v>
      </c>
      <c r="C810" s="16">
        <f>部数情報!B429</f>
        <v>6</v>
      </c>
      <c r="D810" s="16" t="str">
        <f>部数情報!E429</f>
        <v>津田沼</v>
      </c>
      <c r="E810" s="16" t="str">
        <f>部数情報!F429</f>
        <v>前原西</v>
      </c>
      <c r="F810" s="16" t="str">
        <f>部数情報!A429</f>
        <v>015010</v>
      </c>
      <c r="G810" s="16" t="str">
        <f>部数情報!G429</f>
        <v>前原西5</v>
      </c>
      <c r="H810" s="16" t="str">
        <f>部数情報!H429</f>
        <v>津田沼</v>
      </c>
      <c r="I810" s="16" t="str">
        <f>部数情報!I429</f>
        <v>船橋市</v>
      </c>
      <c r="J810" s="189">
        <f>IFERROR(IF($I$7="併配",VLOOKUP($F810,部数情報!A:K,11,0),IF($I$7="併配&amp;選挙",VLOOKUP($F810,部数情報!A:L,12,0),IF($I$7="選挙",VLOOKUP($F810,部数情報!A:M,13,0),VLOOKUP($F810,部数情報!A:J,10,0)))),"")</f>
        <v>850</v>
      </c>
      <c r="K810" s="187"/>
      <c r="L810" s="205"/>
      <c r="M810" s="206"/>
      <c r="S810">
        <f>エリア一覧!J810-VLOOKUP(エリア一覧!F810,部数情報!A:Q,17,0)</f>
        <v>0</v>
      </c>
      <c r="V810">
        <f t="shared" si="12"/>
        <v>0</v>
      </c>
      <c r="W810">
        <f>IFERROR(VLOOKUP($F810,部数情報!A:J,10,0),0)</f>
        <v>850</v>
      </c>
    </row>
    <row r="811" spans="2:23" hidden="1">
      <c r="B811" s="15">
        <f>部数情報!C430</f>
        <v>429</v>
      </c>
      <c r="C811" s="16">
        <f>部数情報!B430</f>
        <v>6</v>
      </c>
      <c r="D811" s="16" t="str">
        <f>部数情報!E430</f>
        <v>津田沼</v>
      </c>
      <c r="E811" s="16" t="str">
        <f>部数情報!F430</f>
        <v>前原西</v>
      </c>
      <c r="F811" s="16" t="str">
        <f>部数情報!A430</f>
        <v>015011</v>
      </c>
      <c r="G811" s="16" t="str">
        <f>部数情報!G430</f>
        <v>前原西6</v>
      </c>
      <c r="H811" s="16" t="str">
        <f>部数情報!H430</f>
        <v>津田沼</v>
      </c>
      <c r="I811" s="16" t="str">
        <f>部数情報!I430</f>
        <v>船橋市</v>
      </c>
      <c r="J811" s="189">
        <f>IFERROR(IF($I$7="併配",VLOOKUP($F811,部数情報!A:K,11,0),IF($I$7="併配&amp;選挙",VLOOKUP($F811,部数情報!A:L,12,0),IF($I$7="選挙",VLOOKUP($F811,部数情報!A:M,13,0),VLOOKUP($F811,部数情報!A:J,10,0)))),"")</f>
        <v>890</v>
      </c>
      <c r="K811" s="187"/>
      <c r="L811" s="205"/>
      <c r="M811" s="206"/>
      <c r="S811">
        <f>エリア一覧!J811-VLOOKUP(エリア一覧!F811,部数情報!A:Q,17,0)</f>
        <v>0</v>
      </c>
      <c r="V811">
        <f t="shared" si="12"/>
        <v>0</v>
      </c>
      <c r="W811">
        <f>IFERROR(VLOOKUP($F811,部数情報!A:J,10,0),0)</f>
        <v>890</v>
      </c>
    </row>
    <row r="812" spans="2:23" hidden="1">
      <c r="B812" s="15">
        <f>部数情報!C431</f>
        <v>430</v>
      </c>
      <c r="C812" s="16">
        <f>部数情報!B431</f>
        <v>6</v>
      </c>
      <c r="D812" s="16" t="str">
        <f>部数情報!E431</f>
        <v>津田沼</v>
      </c>
      <c r="E812" s="16" t="str">
        <f>部数情報!F431</f>
        <v>前原西</v>
      </c>
      <c r="F812" s="16" t="str">
        <f>部数情報!A431</f>
        <v>015012</v>
      </c>
      <c r="G812" s="16" t="str">
        <f>部数情報!G431</f>
        <v>前原西7</v>
      </c>
      <c r="H812" s="16" t="str">
        <f>部数情報!H431</f>
        <v>津田沼</v>
      </c>
      <c r="I812" s="16" t="str">
        <f>部数情報!I431</f>
        <v>船橋市</v>
      </c>
      <c r="J812" s="189">
        <f>IFERROR(IF($I$7="併配",VLOOKUP($F812,部数情報!A:K,11,0),IF($I$7="併配&amp;選挙",VLOOKUP($F812,部数情報!A:L,12,0),IF($I$7="選挙",VLOOKUP($F812,部数情報!A:M,13,0),VLOOKUP($F812,部数情報!A:J,10,0)))),"")</f>
        <v>980</v>
      </c>
      <c r="K812" s="187"/>
      <c r="L812" s="205"/>
      <c r="M812" s="206"/>
      <c r="S812">
        <f>エリア一覧!J812-VLOOKUP(エリア一覧!F812,部数情報!A:Q,17,0)</f>
        <v>0</v>
      </c>
      <c r="V812">
        <f t="shared" si="12"/>
        <v>0</v>
      </c>
      <c r="W812">
        <f>IFERROR(VLOOKUP($F812,部数情報!A:J,10,0),0)</f>
        <v>980</v>
      </c>
    </row>
    <row r="813" spans="2:23" hidden="1">
      <c r="B813" s="15">
        <f>部数情報!C432</f>
        <v>431</v>
      </c>
      <c r="C813" s="16">
        <f>部数情報!B432</f>
        <v>6</v>
      </c>
      <c r="D813" s="16" t="str">
        <f>部数情報!E432</f>
        <v>津田沼</v>
      </c>
      <c r="E813" s="16" t="str">
        <f>部数情報!F432</f>
        <v>前原西</v>
      </c>
      <c r="F813" s="16" t="str">
        <f>部数情報!A432</f>
        <v>015013</v>
      </c>
      <c r="G813" s="16" t="str">
        <f>部数情報!G432</f>
        <v>前原西6.8</v>
      </c>
      <c r="H813" s="16" t="str">
        <f>部数情報!H432</f>
        <v>津田沼</v>
      </c>
      <c r="I813" s="16" t="str">
        <f>部数情報!I432</f>
        <v>船橋市</v>
      </c>
      <c r="J813" s="189">
        <f>IFERROR(IF($I$7="併配",VLOOKUP($F813,部数情報!A:K,11,0),IF($I$7="併配&amp;選挙",VLOOKUP($F813,部数情報!A:L,12,0),IF($I$7="選挙",VLOOKUP($F813,部数情報!A:M,13,0),VLOOKUP($F813,部数情報!A:J,10,0)))),"")</f>
        <v>710</v>
      </c>
      <c r="K813" s="187"/>
      <c r="L813" s="205"/>
      <c r="M813" s="206"/>
      <c r="S813">
        <f>エリア一覧!J813-VLOOKUP(エリア一覧!F813,部数情報!A:Q,17,0)</f>
        <v>0</v>
      </c>
      <c r="V813">
        <f t="shared" si="12"/>
        <v>0</v>
      </c>
      <c r="W813">
        <f>IFERROR(VLOOKUP($F813,部数情報!A:J,10,0),0)</f>
        <v>710</v>
      </c>
    </row>
    <row r="814" spans="2:23" hidden="1">
      <c r="B814" s="15">
        <f>部数情報!C433</f>
        <v>432</v>
      </c>
      <c r="C814" s="16">
        <f>部数情報!B433</f>
        <v>6</v>
      </c>
      <c r="D814" s="16" t="str">
        <f>部数情報!E433</f>
        <v>津田沼</v>
      </c>
      <c r="E814" s="16" t="str">
        <f>部数情報!F433</f>
        <v>前原西</v>
      </c>
      <c r="F814" s="16" t="str">
        <f>部数情報!A433</f>
        <v>015014</v>
      </c>
      <c r="G814" s="16" t="str">
        <f>部数情報!G433</f>
        <v>前原西8</v>
      </c>
      <c r="H814" s="16" t="str">
        <f>部数情報!H433</f>
        <v>津田沼</v>
      </c>
      <c r="I814" s="16" t="str">
        <f>部数情報!I433</f>
        <v>船橋市</v>
      </c>
      <c r="J814" s="189">
        <f>IFERROR(IF($I$7="併配",VLOOKUP($F814,部数情報!A:K,11,0),IF($I$7="併配&amp;選挙",VLOOKUP($F814,部数情報!A:L,12,0),IF($I$7="選挙",VLOOKUP($F814,部数情報!A:M,13,0),VLOOKUP($F814,部数情報!A:J,10,0)))),"")</f>
        <v>695</v>
      </c>
      <c r="K814" s="187"/>
      <c r="L814" s="205"/>
      <c r="M814" s="206"/>
      <c r="S814">
        <f>エリア一覧!J814-VLOOKUP(エリア一覧!F814,部数情報!A:Q,17,0)</f>
        <v>0</v>
      </c>
      <c r="V814">
        <f t="shared" si="12"/>
        <v>0</v>
      </c>
      <c r="W814">
        <f>IFERROR(VLOOKUP($F814,部数情報!A:J,10,0),0)</f>
        <v>695</v>
      </c>
    </row>
    <row r="815" spans="2:23" hidden="1">
      <c r="B815" s="15">
        <f>部数情報!C434</f>
        <v>433</v>
      </c>
      <c r="C815" s="16">
        <f>部数情報!B434</f>
        <v>6</v>
      </c>
      <c r="D815" s="16" t="str">
        <f>部数情報!E434</f>
        <v>津田沼</v>
      </c>
      <c r="E815" s="16" t="str">
        <f>部数情報!F434</f>
        <v>中野木・駿河台</v>
      </c>
      <c r="F815" s="16" t="str">
        <f>部数情報!A434</f>
        <v>015015</v>
      </c>
      <c r="G815" s="16" t="str">
        <f>部数情報!G434</f>
        <v>中野木1</v>
      </c>
      <c r="H815" s="16" t="str">
        <f>部数情報!H434</f>
        <v>津田沼</v>
      </c>
      <c r="I815" s="16" t="str">
        <f>部数情報!I434</f>
        <v>船橋市</v>
      </c>
      <c r="J815" s="189">
        <f>IFERROR(IF($I$7="併配",VLOOKUP($F815,部数情報!A:K,11,0),IF($I$7="併配&amp;選挙",VLOOKUP($F815,部数情報!A:L,12,0),IF($I$7="選挙",VLOOKUP($F815,部数情報!A:M,13,0),VLOOKUP($F815,部数情報!A:J,10,0)))),"")</f>
        <v>925</v>
      </c>
      <c r="K815" s="187"/>
      <c r="L815" s="205"/>
      <c r="M815" s="206"/>
      <c r="S815">
        <f>エリア一覧!J815-VLOOKUP(エリア一覧!F815,部数情報!A:Q,17,0)</f>
        <v>0</v>
      </c>
      <c r="V815">
        <f t="shared" si="12"/>
        <v>0</v>
      </c>
      <c r="W815">
        <f>IFERROR(VLOOKUP($F815,部数情報!A:J,10,0),0)</f>
        <v>925</v>
      </c>
    </row>
    <row r="816" spans="2:23" hidden="1">
      <c r="B816" s="15">
        <f>部数情報!C435</f>
        <v>434</v>
      </c>
      <c r="C816" s="16">
        <f>部数情報!B435</f>
        <v>6</v>
      </c>
      <c r="D816" s="16" t="str">
        <f>部数情報!E435</f>
        <v>津田沼</v>
      </c>
      <c r="E816" s="16" t="str">
        <f>部数情報!F435</f>
        <v>中野木・駿河台</v>
      </c>
      <c r="F816" s="16" t="str">
        <f>部数情報!A435</f>
        <v>015016</v>
      </c>
      <c r="G816" s="16" t="str">
        <f>部数情報!G435</f>
        <v>中野木2</v>
      </c>
      <c r="H816" s="16" t="str">
        <f>部数情報!H435</f>
        <v>津田沼</v>
      </c>
      <c r="I816" s="16" t="str">
        <f>部数情報!I435</f>
        <v>船橋市</v>
      </c>
      <c r="J816" s="189">
        <f>IFERROR(IF($I$7="併配",VLOOKUP($F816,部数情報!A:K,11,0),IF($I$7="併配&amp;選挙",VLOOKUP($F816,部数情報!A:L,12,0),IF($I$7="選挙",VLOOKUP($F816,部数情報!A:M,13,0),VLOOKUP($F816,部数情報!A:J,10,0)))),"")</f>
        <v>860</v>
      </c>
      <c r="K816" s="187"/>
      <c r="L816" s="205"/>
      <c r="M816" s="206"/>
      <c r="S816">
        <f>エリア一覧!J816-VLOOKUP(エリア一覧!F816,部数情報!A:Q,17,0)</f>
        <v>0</v>
      </c>
      <c r="V816">
        <f t="shared" si="12"/>
        <v>0</v>
      </c>
      <c r="W816">
        <f>IFERROR(VLOOKUP($F816,部数情報!A:J,10,0),0)</f>
        <v>860</v>
      </c>
    </row>
    <row r="817" spans="2:23" hidden="1">
      <c r="B817" s="15">
        <f>部数情報!C436</f>
        <v>435</v>
      </c>
      <c r="C817" s="16">
        <f>部数情報!B436</f>
        <v>6</v>
      </c>
      <c r="D817" s="16" t="str">
        <f>部数情報!E436</f>
        <v>津田沼</v>
      </c>
      <c r="E817" s="16" t="str">
        <f>部数情報!F436</f>
        <v>中野木・駿河台</v>
      </c>
      <c r="F817" s="16" t="str">
        <f>部数情報!A436</f>
        <v>015017</v>
      </c>
      <c r="G817" s="16" t="str">
        <f>部数情報!G436</f>
        <v>駿河台2Ａ</v>
      </c>
      <c r="H817" s="16" t="str">
        <f>部数情報!H436</f>
        <v>津田沼</v>
      </c>
      <c r="I817" s="16" t="str">
        <f>部数情報!I436</f>
        <v>船橋市</v>
      </c>
      <c r="J817" s="189">
        <f>IFERROR(IF($I$7="併配",VLOOKUP($F817,部数情報!A:K,11,0),IF($I$7="併配&amp;選挙",VLOOKUP($F817,部数情報!A:L,12,0),IF($I$7="選挙",VLOOKUP($F817,部数情報!A:M,13,0),VLOOKUP($F817,部数情報!A:J,10,0)))),"")</f>
        <v>680</v>
      </c>
      <c r="K817" s="187"/>
      <c r="L817" s="205"/>
      <c r="M817" s="206"/>
      <c r="S817">
        <f>エリア一覧!J817-VLOOKUP(エリア一覧!F817,部数情報!A:Q,17,0)</f>
        <v>0</v>
      </c>
      <c r="V817">
        <f t="shared" si="12"/>
        <v>0</v>
      </c>
      <c r="W817">
        <f>IFERROR(VLOOKUP($F817,部数情報!A:J,10,0),0)</f>
        <v>680</v>
      </c>
    </row>
    <row r="818" spans="2:23" hidden="1">
      <c r="B818" s="15">
        <f>部数情報!C437</f>
        <v>436</v>
      </c>
      <c r="C818" s="16">
        <f>部数情報!B437</f>
        <v>6</v>
      </c>
      <c r="D818" s="16" t="str">
        <f>部数情報!E437</f>
        <v>津田沼</v>
      </c>
      <c r="E818" s="16" t="str">
        <f>部数情報!F437</f>
        <v>中野木・駿河台</v>
      </c>
      <c r="F818" s="16" t="str">
        <f>部数情報!A437</f>
        <v>015018</v>
      </c>
      <c r="G818" s="16" t="str">
        <f>部数情報!G437</f>
        <v>駿河台2Ｂ</v>
      </c>
      <c r="H818" s="16" t="str">
        <f>部数情報!H437</f>
        <v>津田沼</v>
      </c>
      <c r="I818" s="16" t="str">
        <f>部数情報!I437</f>
        <v>船橋市</v>
      </c>
      <c r="J818" s="189">
        <f>IFERROR(IF($I$7="併配",VLOOKUP($F818,部数情報!A:K,11,0),IF($I$7="併配&amp;選挙",VLOOKUP($F818,部数情報!A:L,12,0),IF($I$7="選挙",VLOOKUP($F818,部数情報!A:M,13,0),VLOOKUP($F818,部数情報!A:J,10,0)))),"")</f>
        <v>470</v>
      </c>
      <c r="K818" s="187"/>
      <c r="L818" s="205"/>
      <c r="M818" s="206"/>
      <c r="S818">
        <f>エリア一覧!J818-VLOOKUP(エリア一覧!F818,部数情報!A:Q,17,0)</f>
        <v>0</v>
      </c>
      <c r="V818">
        <f t="shared" si="12"/>
        <v>0</v>
      </c>
      <c r="W818">
        <f>IFERROR(VLOOKUP($F818,部数情報!A:J,10,0),0)</f>
        <v>470</v>
      </c>
    </row>
    <row r="819" spans="2:23" hidden="1">
      <c r="B819" s="15">
        <f>部数情報!C438</f>
        <v>437</v>
      </c>
      <c r="C819" s="16">
        <f>部数情報!B438</f>
        <v>6</v>
      </c>
      <c r="D819" s="16" t="str">
        <f>部数情報!E438</f>
        <v>津田沼</v>
      </c>
      <c r="E819" s="16" t="str">
        <f>部数情報!F438</f>
        <v>前原東</v>
      </c>
      <c r="F819" s="16" t="str">
        <f>部数情報!A438</f>
        <v>015019</v>
      </c>
      <c r="G819" s="16" t="str">
        <f>部数情報!G438</f>
        <v>前原東1</v>
      </c>
      <c r="H819" s="16" t="str">
        <f>部数情報!H438</f>
        <v>津田沼</v>
      </c>
      <c r="I819" s="16" t="str">
        <f>部数情報!I438</f>
        <v>船橋市・習志野市</v>
      </c>
      <c r="J819" s="189">
        <f>IFERROR(IF($I$7="併配",VLOOKUP($F819,部数情報!A:K,11,0),IF($I$7="併配&amp;選挙",VLOOKUP($F819,部数情報!A:L,12,0),IF($I$7="選挙",VLOOKUP($F819,部数情報!A:M,13,0),VLOOKUP($F819,部数情報!A:J,10,0)))),"")</f>
        <v>880</v>
      </c>
      <c r="K819" s="187"/>
      <c r="L819" s="205"/>
      <c r="M819" s="206"/>
      <c r="S819">
        <f>エリア一覧!J819-VLOOKUP(エリア一覧!F819,部数情報!A:Q,17,0)</f>
        <v>0</v>
      </c>
      <c r="V819">
        <f t="shared" si="12"/>
        <v>0</v>
      </c>
      <c r="W819">
        <f>IFERROR(VLOOKUP($F819,部数情報!A:J,10,0),0)</f>
        <v>880</v>
      </c>
    </row>
    <row r="820" spans="2:23" hidden="1">
      <c r="B820" s="15">
        <f>部数情報!C439</f>
        <v>438</v>
      </c>
      <c r="C820" s="16">
        <f>部数情報!B439</f>
        <v>6</v>
      </c>
      <c r="D820" s="16" t="str">
        <f>部数情報!E439</f>
        <v>津田沼</v>
      </c>
      <c r="E820" s="16" t="str">
        <f>部数情報!F439</f>
        <v>前原東</v>
      </c>
      <c r="F820" s="16" t="str">
        <f>部数情報!A439</f>
        <v>015020</v>
      </c>
      <c r="G820" s="16" t="str">
        <f>部数情報!G439</f>
        <v>前原東2</v>
      </c>
      <c r="H820" s="16" t="str">
        <f>部数情報!H439</f>
        <v>津田沼</v>
      </c>
      <c r="I820" s="16" t="str">
        <f>部数情報!I439</f>
        <v>船橋市</v>
      </c>
      <c r="J820" s="189">
        <f>IFERROR(IF($I$7="併配",VLOOKUP($F820,部数情報!A:K,11,0),IF($I$7="併配&amp;選挙",VLOOKUP($F820,部数情報!A:L,12,0),IF($I$7="選挙",VLOOKUP($F820,部数情報!A:M,13,0),VLOOKUP($F820,部数情報!A:J,10,0)))),"")</f>
        <v>870</v>
      </c>
      <c r="K820" s="187"/>
      <c r="L820" s="205"/>
      <c r="M820" s="206"/>
      <c r="S820">
        <f>エリア一覧!J820-VLOOKUP(エリア一覧!F820,部数情報!A:Q,17,0)</f>
        <v>0</v>
      </c>
      <c r="V820">
        <f t="shared" si="12"/>
        <v>0</v>
      </c>
      <c r="W820">
        <f>IFERROR(VLOOKUP($F820,部数情報!A:J,10,0),0)</f>
        <v>870</v>
      </c>
    </row>
    <row r="821" spans="2:23" hidden="1">
      <c r="B821" s="15">
        <f>部数情報!C440</f>
        <v>439</v>
      </c>
      <c r="C821" s="16">
        <f>部数情報!B440</f>
        <v>6</v>
      </c>
      <c r="D821" s="16" t="str">
        <f>部数情報!E440</f>
        <v>津田沼</v>
      </c>
      <c r="E821" s="16" t="str">
        <f>部数情報!F440</f>
        <v>前原東</v>
      </c>
      <c r="F821" s="16" t="str">
        <f>部数情報!A440</f>
        <v>015021</v>
      </c>
      <c r="G821" s="16" t="str">
        <f>部数情報!G440</f>
        <v>前原東2.3</v>
      </c>
      <c r="H821" s="16" t="str">
        <f>部数情報!H440</f>
        <v>津田沼</v>
      </c>
      <c r="I821" s="16" t="str">
        <f>部数情報!I440</f>
        <v>船橋市</v>
      </c>
      <c r="J821" s="189">
        <f>IFERROR(IF($I$7="併配",VLOOKUP($F821,部数情報!A:K,11,0),IF($I$7="併配&amp;選挙",VLOOKUP($F821,部数情報!A:L,12,0),IF($I$7="選挙",VLOOKUP($F821,部数情報!A:M,13,0),VLOOKUP($F821,部数情報!A:J,10,0)))),"")</f>
        <v>850</v>
      </c>
      <c r="K821" s="187"/>
      <c r="L821" s="205"/>
      <c r="M821" s="206"/>
      <c r="S821">
        <f>エリア一覧!J821-VLOOKUP(エリア一覧!F821,部数情報!A:Q,17,0)</f>
        <v>0</v>
      </c>
      <c r="V821">
        <f t="shared" si="12"/>
        <v>0</v>
      </c>
      <c r="W821">
        <f>IFERROR(VLOOKUP($F821,部数情報!A:J,10,0),0)</f>
        <v>850</v>
      </c>
    </row>
    <row r="822" spans="2:23" hidden="1">
      <c r="B822" s="15">
        <f>部数情報!C441</f>
        <v>440</v>
      </c>
      <c r="C822" s="16">
        <f>部数情報!B441</f>
        <v>6</v>
      </c>
      <c r="D822" s="16" t="str">
        <f>部数情報!E441</f>
        <v>津田沼</v>
      </c>
      <c r="E822" s="16" t="str">
        <f>部数情報!F441</f>
        <v>前原東</v>
      </c>
      <c r="F822" s="16" t="str">
        <f>部数情報!A441</f>
        <v>015022</v>
      </c>
      <c r="G822" s="16" t="str">
        <f>部数情報!G441</f>
        <v>前原東3</v>
      </c>
      <c r="H822" s="16" t="str">
        <f>部数情報!H441</f>
        <v>津田沼</v>
      </c>
      <c r="I822" s="16" t="str">
        <f>部数情報!I441</f>
        <v>船橋市</v>
      </c>
      <c r="J822" s="189">
        <f>IFERROR(IF($I$7="併配",VLOOKUP($F822,部数情報!A:K,11,0),IF($I$7="併配&amp;選挙",VLOOKUP($F822,部数情報!A:L,12,0),IF($I$7="選挙",VLOOKUP($F822,部数情報!A:M,13,0),VLOOKUP($F822,部数情報!A:J,10,0)))),"")</f>
        <v>715</v>
      </c>
      <c r="K822" s="187"/>
      <c r="L822" s="205"/>
      <c r="M822" s="206"/>
      <c r="S822">
        <f>エリア一覧!J822-VLOOKUP(エリア一覧!F822,部数情報!A:Q,17,0)</f>
        <v>0</v>
      </c>
      <c r="V822">
        <f t="shared" si="12"/>
        <v>0</v>
      </c>
      <c r="W822">
        <f>IFERROR(VLOOKUP($F822,部数情報!A:J,10,0),0)</f>
        <v>715</v>
      </c>
    </row>
    <row r="823" spans="2:23" hidden="1">
      <c r="B823" s="15">
        <f>部数情報!C442</f>
        <v>441</v>
      </c>
      <c r="C823" s="16">
        <f>部数情報!B442</f>
        <v>6</v>
      </c>
      <c r="D823" s="16" t="str">
        <f>部数情報!E442</f>
        <v>津田沼</v>
      </c>
      <c r="E823" s="16" t="str">
        <f>部数情報!F442</f>
        <v>前原東</v>
      </c>
      <c r="F823" s="16" t="str">
        <f>部数情報!A442</f>
        <v>015023</v>
      </c>
      <c r="G823" s="16" t="str">
        <f>部数情報!G442</f>
        <v>前原東4</v>
      </c>
      <c r="H823" s="16" t="str">
        <f>部数情報!H442</f>
        <v>津田沼</v>
      </c>
      <c r="I823" s="16" t="str">
        <f>部数情報!I442</f>
        <v>船橋市</v>
      </c>
      <c r="J823" s="189">
        <f>IFERROR(IF($I$7="併配",VLOOKUP($F823,部数情報!A:K,11,0),IF($I$7="併配&amp;選挙",VLOOKUP($F823,部数情報!A:L,12,0),IF($I$7="選挙",VLOOKUP($F823,部数情報!A:M,13,0),VLOOKUP($F823,部数情報!A:J,10,0)))),"")</f>
        <v>790</v>
      </c>
      <c r="K823" s="187"/>
      <c r="L823" s="205"/>
      <c r="M823" s="206"/>
      <c r="S823">
        <f>エリア一覧!J823-VLOOKUP(エリア一覧!F823,部数情報!A:Q,17,0)</f>
        <v>0</v>
      </c>
      <c r="V823">
        <f t="shared" si="12"/>
        <v>0</v>
      </c>
      <c r="W823">
        <f>IFERROR(VLOOKUP($F823,部数情報!A:J,10,0),0)</f>
        <v>790</v>
      </c>
    </row>
    <row r="824" spans="2:23" hidden="1">
      <c r="B824" s="15">
        <f>部数情報!C443</f>
        <v>442</v>
      </c>
      <c r="C824" s="16">
        <f>部数情報!B443</f>
        <v>6</v>
      </c>
      <c r="D824" s="16" t="str">
        <f>部数情報!E443</f>
        <v>津田沼</v>
      </c>
      <c r="E824" s="16" t="str">
        <f>部数情報!F443</f>
        <v>前原東</v>
      </c>
      <c r="F824" s="16" t="str">
        <f>部数情報!A443</f>
        <v>015024</v>
      </c>
      <c r="G824" s="16" t="str">
        <f>部数情報!G443</f>
        <v>前原東5Ａ</v>
      </c>
      <c r="H824" s="16" t="str">
        <f>部数情報!H443</f>
        <v>津田沼</v>
      </c>
      <c r="I824" s="16" t="str">
        <f>部数情報!I443</f>
        <v>船橋市</v>
      </c>
      <c r="J824" s="189">
        <f>IFERROR(IF($I$7="併配",VLOOKUP($F824,部数情報!A:K,11,0),IF($I$7="併配&amp;選挙",VLOOKUP($F824,部数情報!A:L,12,0),IF($I$7="選挙",VLOOKUP($F824,部数情報!A:M,13,0),VLOOKUP($F824,部数情報!A:J,10,0)))),"")</f>
        <v>1105</v>
      </c>
      <c r="K824" s="187"/>
      <c r="L824" s="205"/>
      <c r="M824" s="206"/>
      <c r="S824">
        <f>エリア一覧!J824-VLOOKUP(エリア一覧!F824,部数情報!A:Q,17,0)</f>
        <v>0</v>
      </c>
      <c r="V824">
        <f t="shared" si="12"/>
        <v>0</v>
      </c>
      <c r="W824">
        <f>IFERROR(VLOOKUP($F824,部数情報!A:J,10,0),0)</f>
        <v>1105</v>
      </c>
    </row>
    <row r="825" spans="2:23" hidden="1">
      <c r="B825" s="15">
        <f>部数情報!C444</f>
        <v>443</v>
      </c>
      <c r="C825" s="16">
        <f>部数情報!B444</f>
        <v>6</v>
      </c>
      <c r="D825" s="16" t="str">
        <f>部数情報!E444</f>
        <v>津田沼</v>
      </c>
      <c r="E825" s="16" t="str">
        <f>部数情報!F444</f>
        <v>前原東</v>
      </c>
      <c r="F825" s="16" t="str">
        <f>部数情報!A444</f>
        <v>015025</v>
      </c>
      <c r="G825" s="16" t="str">
        <f>部数情報!G444</f>
        <v>前原東5Ｂ</v>
      </c>
      <c r="H825" s="16" t="str">
        <f>部数情報!H444</f>
        <v>津田沼</v>
      </c>
      <c r="I825" s="16" t="str">
        <f>部数情報!I444</f>
        <v>船橋市</v>
      </c>
      <c r="J825" s="189">
        <f>IFERROR(IF($I$7="併配",VLOOKUP($F825,部数情報!A:K,11,0),IF($I$7="併配&amp;選挙",VLOOKUP($F825,部数情報!A:L,12,0),IF($I$7="選挙",VLOOKUP($F825,部数情報!A:M,13,0),VLOOKUP($F825,部数情報!A:J,10,0)))),"")</f>
        <v>740</v>
      </c>
      <c r="K825" s="187"/>
      <c r="L825" s="205"/>
      <c r="M825" s="206"/>
      <c r="S825">
        <f>エリア一覧!J825-VLOOKUP(エリア一覧!F825,部数情報!A:Q,17,0)</f>
        <v>0</v>
      </c>
      <c r="V825">
        <f t="shared" si="12"/>
        <v>0</v>
      </c>
      <c r="W825">
        <f>IFERROR(VLOOKUP($F825,部数情報!A:J,10,0),0)</f>
        <v>740</v>
      </c>
    </row>
    <row r="826" spans="2:23" hidden="1">
      <c r="B826" s="15">
        <f>部数情報!C445</f>
        <v>444</v>
      </c>
      <c r="C826" s="16">
        <f>部数情報!B445</f>
        <v>6</v>
      </c>
      <c r="D826" s="16" t="str">
        <f>部数情報!E445</f>
        <v>津田沼</v>
      </c>
      <c r="E826" s="16" t="str">
        <f>部数情報!F445</f>
        <v>前原東</v>
      </c>
      <c r="F826" s="16" t="str">
        <f>部数情報!A445</f>
        <v>015026</v>
      </c>
      <c r="G826" s="16" t="str">
        <f>部数情報!G445</f>
        <v>前原東6</v>
      </c>
      <c r="H826" s="16" t="str">
        <f>部数情報!H445</f>
        <v>津田沼</v>
      </c>
      <c r="I826" s="16" t="str">
        <f>部数情報!I445</f>
        <v>船橋市</v>
      </c>
      <c r="J826" s="189">
        <f>IFERROR(IF($I$7="併配",VLOOKUP($F826,部数情報!A:K,11,0),IF($I$7="併配&amp;選挙",VLOOKUP($F826,部数情報!A:L,12,0),IF($I$7="選挙",VLOOKUP($F826,部数情報!A:M,13,0),VLOOKUP($F826,部数情報!A:J,10,0)))),"")</f>
        <v>580</v>
      </c>
      <c r="K826" s="187"/>
      <c r="L826" s="205"/>
      <c r="M826" s="206"/>
      <c r="S826">
        <f>エリア一覧!J826-VLOOKUP(エリア一覧!F826,部数情報!A:Q,17,0)</f>
        <v>0</v>
      </c>
      <c r="V826">
        <f t="shared" si="12"/>
        <v>0</v>
      </c>
      <c r="W826">
        <f>IFERROR(VLOOKUP($F826,部数情報!A:J,10,0),0)</f>
        <v>580</v>
      </c>
    </row>
    <row r="827" spans="2:23" hidden="1">
      <c r="B827" s="15">
        <f>部数情報!C446</f>
        <v>445</v>
      </c>
      <c r="C827" s="16">
        <f>部数情報!B446</f>
        <v>6</v>
      </c>
      <c r="D827" s="16" t="str">
        <f>部数情報!E446</f>
        <v>津田沼</v>
      </c>
      <c r="E827" s="16" t="str">
        <f>部数情報!F446</f>
        <v>田喜野井</v>
      </c>
      <c r="F827" s="16" t="str">
        <f>部数情報!A446</f>
        <v>015027</v>
      </c>
      <c r="G827" s="16" t="str">
        <f>部数情報!G446</f>
        <v>田喜野井1Ａ</v>
      </c>
      <c r="H827" s="16" t="str">
        <f>部数情報!H446</f>
        <v>津田沼</v>
      </c>
      <c r="I827" s="16" t="str">
        <f>部数情報!I446</f>
        <v>船橋市</v>
      </c>
      <c r="J827" s="189">
        <f>IFERROR(IF($I$7="併配",VLOOKUP($F827,部数情報!A:K,11,0),IF($I$7="併配&amp;選挙",VLOOKUP($F827,部数情報!A:L,12,0),IF($I$7="選挙",VLOOKUP($F827,部数情報!A:M,13,0),VLOOKUP($F827,部数情報!A:J,10,0)))),"")</f>
        <v>530</v>
      </c>
      <c r="K827" s="187"/>
      <c r="L827" s="205"/>
      <c r="M827" s="206"/>
      <c r="S827">
        <f>エリア一覧!J827-VLOOKUP(エリア一覧!F827,部数情報!A:Q,17,0)</f>
        <v>0</v>
      </c>
      <c r="V827">
        <f t="shared" si="12"/>
        <v>0</v>
      </c>
      <c r="W827">
        <f>IFERROR(VLOOKUP($F827,部数情報!A:J,10,0),0)</f>
        <v>530</v>
      </c>
    </row>
    <row r="828" spans="2:23" hidden="1">
      <c r="B828" s="15">
        <f>部数情報!C447</f>
        <v>446</v>
      </c>
      <c r="C828" s="16">
        <f>部数情報!B447</f>
        <v>6</v>
      </c>
      <c r="D828" s="16" t="str">
        <f>部数情報!E447</f>
        <v>津田沼</v>
      </c>
      <c r="E828" s="16" t="str">
        <f>部数情報!F447</f>
        <v>田喜野井</v>
      </c>
      <c r="F828" s="16" t="str">
        <f>部数情報!A447</f>
        <v>015028</v>
      </c>
      <c r="G828" s="16" t="str">
        <f>部数情報!G447</f>
        <v>田喜野井1Ｂ</v>
      </c>
      <c r="H828" s="16" t="str">
        <f>部数情報!H447</f>
        <v>津田沼</v>
      </c>
      <c r="I828" s="16" t="str">
        <f>部数情報!I447</f>
        <v>船橋市</v>
      </c>
      <c r="J828" s="189">
        <f>IFERROR(IF($I$7="併配",VLOOKUP($F828,部数情報!A:K,11,0),IF($I$7="併配&amp;選挙",VLOOKUP($F828,部数情報!A:L,12,0),IF($I$7="選挙",VLOOKUP($F828,部数情報!A:M,13,0),VLOOKUP($F828,部数情報!A:J,10,0)))),"")</f>
        <v>470</v>
      </c>
      <c r="K828" s="187"/>
      <c r="L828" s="205"/>
      <c r="M828" s="206"/>
      <c r="S828">
        <f>エリア一覧!J828-VLOOKUP(エリア一覧!F828,部数情報!A:Q,17,0)</f>
        <v>0</v>
      </c>
      <c r="V828">
        <f t="shared" si="12"/>
        <v>0</v>
      </c>
      <c r="W828">
        <f>IFERROR(VLOOKUP($F828,部数情報!A:J,10,0),0)</f>
        <v>470</v>
      </c>
    </row>
    <row r="829" spans="2:23" hidden="1">
      <c r="B829" s="15">
        <f>部数情報!C448</f>
        <v>447</v>
      </c>
      <c r="C829" s="16">
        <f>部数情報!B448</f>
        <v>6</v>
      </c>
      <c r="D829" s="16" t="str">
        <f>部数情報!E448</f>
        <v>津田沼</v>
      </c>
      <c r="E829" s="16" t="str">
        <f>部数情報!F448</f>
        <v>田喜野井</v>
      </c>
      <c r="F829" s="16" t="str">
        <f>部数情報!A448</f>
        <v>015029</v>
      </c>
      <c r="G829" s="16" t="str">
        <f>部数情報!G448</f>
        <v>田喜野井2</v>
      </c>
      <c r="H829" s="16" t="str">
        <f>部数情報!H448</f>
        <v>津田沼</v>
      </c>
      <c r="I829" s="16" t="str">
        <f>部数情報!I448</f>
        <v>船橋市</v>
      </c>
      <c r="J829" s="189">
        <f>IFERROR(IF($I$7="併配",VLOOKUP($F829,部数情報!A:K,11,0),IF($I$7="併配&amp;選挙",VLOOKUP($F829,部数情報!A:L,12,0),IF($I$7="選挙",VLOOKUP($F829,部数情報!A:M,13,0),VLOOKUP($F829,部数情報!A:J,10,0)))),"")</f>
        <v>575</v>
      </c>
      <c r="K829" s="187"/>
      <c r="L829" s="205"/>
      <c r="M829" s="206"/>
      <c r="S829">
        <f>エリア一覧!J829-VLOOKUP(エリア一覧!F829,部数情報!A:Q,17,0)</f>
        <v>0</v>
      </c>
      <c r="V829">
        <f t="shared" si="12"/>
        <v>0</v>
      </c>
      <c r="W829">
        <f>IFERROR(VLOOKUP($F829,部数情報!A:J,10,0),0)</f>
        <v>575</v>
      </c>
    </row>
    <row r="830" spans="2:23" hidden="1">
      <c r="B830" s="15">
        <f>部数情報!C449</f>
        <v>448</v>
      </c>
      <c r="C830" s="16">
        <f>部数情報!B449</f>
        <v>6</v>
      </c>
      <c r="D830" s="16" t="str">
        <f>部数情報!E449</f>
        <v>津田沼</v>
      </c>
      <c r="E830" s="16" t="str">
        <f>部数情報!F449</f>
        <v>田喜野井</v>
      </c>
      <c r="F830" s="16" t="str">
        <f>部数情報!A449</f>
        <v>015030</v>
      </c>
      <c r="G830" s="16" t="str">
        <f>部数情報!G449</f>
        <v>田喜野井3</v>
      </c>
      <c r="H830" s="16" t="str">
        <f>部数情報!H449</f>
        <v>津田沼</v>
      </c>
      <c r="I830" s="16" t="str">
        <f>部数情報!I449</f>
        <v>船橋市</v>
      </c>
      <c r="J830" s="189">
        <f>IFERROR(IF($I$7="併配",VLOOKUP($F830,部数情報!A:K,11,0),IF($I$7="併配&amp;選挙",VLOOKUP($F830,部数情報!A:L,12,0),IF($I$7="選挙",VLOOKUP($F830,部数情報!A:M,13,0),VLOOKUP($F830,部数情報!A:J,10,0)))),"")</f>
        <v>585</v>
      </c>
      <c r="K830" s="187"/>
      <c r="L830" s="205"/>
      <c r="M830" s="206"/>
      <c r="S830">
        <f>エリア一覧!J830-VLOOKUP(エリア一覧!F830,部数情報!A:Q,17,0)</f>
        <v>0</v>
      </c>
      <c r="V830">
        <f t="shared" si="12"/>
        <v>0</v>
      </c>
      <c r="W830">
        <f>IFERROR(VLOOKUP($F830,部数情報!A:J,10,0),0)</f>
        <v>585</v>
      </c>
    </row>
    <row r="831" spans="2:23" hidden="1">
      <c r="B831" s="15">
        <f>部数情報!C450</f>
        <v>449</v>
      </c>
      <c r="C831" s="16">
        <f>部数情報!B450</f>
        <v>6</v>
      </c>
      <c r="D831" s="16" t="str">
        <f>部数情報!E450</f>
        <v>津田沼</v>
      </c>
      <c r="E831" s="16" t="str">
        <f>部数情報!F450</f>
        <v>田喜野井</v>
      </c>
      <c r="F831" s="16" t="str">
        <f>部数情報!A450</f>
        <v>015031</v>
      </c>
      <c r="G831" s="16" t="str">
        <f>部数情報!G450</f>
        <v>田喜野井4</v>
      </c>
      <c r="H831" s="16" t="str">
        <f>部数情報!H450</f>
        <v>津田沼</v>
      </c>
      <c r="I831" s="16" t="str">
        <f>部数情報!I450</f>
        <v>船橋市</v>
      </c>
      <c r="J831" s="189">
        <f>IFERROR(IF($I$7="併配",VLOOKUP($F831,部数情報!A:K,11,0),IF($I$7="併配&amp;選挙",VLOOKUP($F831,部数情報!A:L,12,0),IF($I$7="選挙",VLOOKUP($F831,部数情報!A:M,13,0),VLOOKUP($F831,部数情報!A:J,10,0)))),"")</f>
        <v>815</v>
      </c>
      <c r="K831" s="187"/>
      <c r="L831" s="205"/>
      <c r="M831" s="206"/>
      <c r="S831">
        <f>エリア一覧!J831-VLOOKUP(エリア一覧!F831,部数情報!A:Q,17,0)</f>
        <v>0</v>
      </c>
      <c r="V831">
        <f t="shared" si="12"/>
        <v>0</v>
      </c>
      <c r="W831">
        <f>IFERROR(VLOOKUP($F831,部数情報!A:J,10,0),0)</f>
        <v>815</v>
      </c>
    </row>
    <row r="832" spans="2:23" hidden="1">
      <c r="B832" s="15">
        <f>部数情報!C451</f>
        <v>450</v>
      </c>
      <c r="C832" s="16">
        <f>部数情報!B451</f>
        <v>6</v>
      </c>
      <c r="D832" s="16" t="str">
        <f>部数情報!E451</f>
        <v>津田沼</v>
      </c>
      <c r="E832" s="16" t="str">
        <f>部数情報!F451</f>
        <v>田喜野井</v>
      </c>
      <c r="F832" s="16" t="str">
        <f>部数情報!A451</f>
        <v>015032</v>
      </c>
      <c r="G832" s="16" t="str">
        <f>部数情報!G451</f>
        <v>田喜野井5</v>
      </c>
      <c r="H832" s="16" t="str">
        <f>部数情報!H451</f>
        <v>津田沼</v>
      </c>
      <c r="I832" s="16" t="str">
        <f>部数情報!I451</f>
        <v>船橋市</v>
      </c>
      <c r="J832" s="189">
        <f>IFERROR(IF($I$7="併配",VLOOKUP($F832,部数情報!A:K,11,0),IF($I$7="併配&amp;選挙",VLOOKUP($F832,部数情報!A:L,12,0),IF($I$7="選挙",VLOOKUP($F832,部数情報!A:M,13,0),VLOOKUP($F832,部数情報!A:J,10,0)))),"")</f>
        <v>815</v>
      </c>
      <c r="K832" s="187"/>
      <c r="L832" s="205"/>
      <c r="M832" s="206"/>
      <c r="S832">
        <f>エリア一覧!J832-VLOOKUP(エリア一覧!F832,部数情報!A:Q,17,0)</f>
        <v>0</v>
      </c>
      <c r="V832">
        <f t="shared" si="12"/>
        <v>0</v>
      </c>
      <c r="W832">
        <f>IFERROR(VLOOKUP($F832,部数情報!A:J,10,0),0)</f>
        <v>815</v>
      </c>
    </row>
    <row r="833" spans="2:23" hidden="1">
      <c r="B833" s="15">
        <f>部数情報!C452</f>
        <v>451</v>
      </c>
      <c r="C833" s="16">
        <f>部数情報!B452</f>
        <v>6</v>
      </c>
      <c r="D833" s="16" t="str">
        <f>部数情報!E452</f>
        <v>津田沼</v>
      </c>
      <c r="E833" s="16" t="str">
        <f>部数情報!F452</f>
        <v>田喜野井</v>
      </c>
      <c r="F833" s="16" t="str">
        <f>部数情報!A452</f>
        <v>015033</v>
      </c>
      <c r="G833" s="16" t="str">
        <f>部数情報!G452</f>
        <v>田喜野井6</v>
      </c>
      <c r="H833" s="16" t="str">
        <f>部数情報!H452</f>
        <v>津田沼</v>
      </c>
      <c r="I833" s="16" t="str">
        <f>部数情報!I452</f>
        <v>船橋市</v>
      </c>
      <c r="J833" s="189">
        <f>IFERROR(IF($I$7="併配",VLOOKUP($F833,部数情報!A:K,11,0),IF($I$7="併配&amp;選挙",VLOOKUP($F833,部数情報!A:L,12,0),IF($I$7="選挙",VLOOKUP($F833,部数情報!A:M,13,0),VLOOKUP($F833,部数情報!A:J,10,0)))),"")</f>
        <v>550</v>
      </c>
      <c r="K833" s="187"/>
      <c r="L833" s="205"/>
      <c r="M833" s="206"/>
      <c r="S833">
        <f>エリア一覧!J833-VLOOKUP(エリア一覧!F833,部数情報!A:Q,17,0)</f>
        <v>0</v>
      </c>
      <c r="V833">
        <f t="shared" si="12"/>
        <v>0</v>
      </c>
      <c r="W833">
        <f>IFERROR(VLOOKUP($F833,部数情報!A:J,10,0),0)</f>
        <v>550</v>
      </c>
    </row>
    <row r="834" spans="2:23" hidden="1">
      <c r="B834" s="15">
        <f>部数情報!C453</f>
        <v>452</v>
      </c>
      <c r="C834" s="16">
        <f>部数情報!B453</f>
        <v>6</v>
      </c>
      <c r="D834" s="16" t="str">
        <f>部数情報!E453</f>
        <v>津田沼</v>
      </c>
      <c r="E834" s="16" t="str">
        <f>部数情報!F453</f>
        <v>田喜野井</v>
      </c>
      <c r="F834" s="16" t="str">
        <f>部数情報!A453</f>
        <v>015034</v>
      </c>
      <c r="G834" s="16" t="str">
        <f>部数情報!G453</f>
        <v>田喜野井7</v>
      </c>
      <c r="H834" s="16" t="str">
        <f>部数情報!H453</f>
        <v>津田沼</v>
      </c>
      <c r="I834" s="16" t="str">
        <f>部数情報!I453</f>
        <v>船橋市</v>
      </c>
      <c r="J834" s="189">
        <f>IFERROR(IF($I$7="併配",VLOOKUP($F834,部数情報!A:K,11,0),IF($I$7="併配&amp;選挙",VLOOKUP($F834,部数情報!A:L,12,0),IF($I$7="選挙",VLOOKUP($F834,部数情報!A:M,13,0),VLOOKUP($F834,部数情報!A:J,10,0)))),"")</f>
        <v>510</v>
      </c>
      <c r="K834" s="187"/>
      <c r="L834" s="205"/>
      <c r="M834" s="206"/>
      <c r="S834">
        <f>エリア一覧!J834-VLOOKUP(エリア一覧!F834,部数情報!A:Q,17,0)</f>
        <v>0</v>
      </c>
      <c r="V834">
        <f t="shared" si="12"/>
        <v>0</v>
      </c>
      <c r="W834">
        <f>IFERROR(VLOOKUP($F834,部数情報!A:J,10,0),0)</f>
        <v>510</v>
      </c>
    </row>
    <row r="835" spans="2:23" hidden="1">
      <c r="B835" s="15">
        <f>部数情報!C454</f>
        <v>453</v>
      </c>
      <c r="C835" s="16">
        <f>部数情報!B454</f>
        <v>6</v>
      </c>
      <c r="D835" s="16" t="str">
        <f>部数情報!E454</f>
        <v>津田沼</v>
      </c>
      <c r="E835" s="16" t="str">
        <f>部数情報!F454</f>
        <v>飯山満</v>
      </c>
      <c r="F835" s="16" t="str">
        <f>部数情報!A454</f>
        <v>015035</v>
      </c>
      <c r="G835" s="16" t="str">
        <f>部数情報!G454</f>
        <v>飯山満2Ａ</v>
      </c>
      <c r="H835" s="16" t="str">
        <f>部数情報!H454</f>
        <v>津田沼</v>
      </c>
      <c r="I835" s="16" t="str">
        <f>部数情報!I454</f>
        <v>船橋市</v>
      </c>
      <c r="J835" s="189">
        <f>IFERROR(IF($I$7="併配",VLOOKUP($F835,部数情報!A:K,11,0),IF($I$7="併配&amp;選挙",VLOOKUP($F835,部数情報!A:L,12,0),IF($I$7="選挙",VLOOKUP($F835,部数情報!A:M,13,0),VLOOKUP($F835,部数情報!A:J,10,0)))),"")</f>
        <v>760</v>
      </c>
      <c r="K835" s="187"/>
      <c r="L835" s="205"/>
      <c r="M835" s="206"/>
      <c r="S835">
        <f>エリア一覧!J835-VLOOKUP(エリア一覧!F835,部数情報!A:Q,17,0)</f>
        <v>0</v>
      </c>
      <c r="V835">
        <f t="shared" si="12"/>
        <v>0</v>
      </c>
      <c r="W835">
        <f>IFERROR(VLOOKUP($F835,部数情報!A:J,10,0),0)</f>
        <v>760</v>
      </c>
    </row>
    <row r="836" spans="2:23" hidden="1">
      <c r="B836" s="15">
        <f>部数情報!C455</f>
        <v>454</v>
      </c>
      <c r="C836" s="16">
        <f>部数情報!B455</f>
        <v>6</v>
      </c>
      <c r="D836" s="16" t="str">
        <f>部数情報!E455</f>
        <v>津田沼</v>
      </c>
      <c r="E836" s="16" t="str">
        <f>部数情報!F455</f>
        <v>飯山満</v>
      </c>
      <c r="F836" s="16" t="str">
        <f>部数情報!A455</f>
        <v>015036</v>
      </c>
      <c r="G836" s="16" t="str">
        <f>部数情報!G455</f>
        <v>飯山満2Ｂ</v>
      </c>
      <c r="H836" s="16" t="str">
        <f>部数情報!H455</f>
        <v>津田沼</v>
      </c>
      <c r="I836" s="16" t="str">
        <f>部数情報!I455</f>
        <v>船橋市</v>
      </c>
      <c r="J836" s="189">
        <f>IFERROR(IF($I$7="併配",VLOOKUP($F836,部数情報!A:K,11,0),IF($I$7="併配&amp;選挙",VLOOKUP($F836,部数情報!A:L,12,0),IF($I$7="選挙",VLOOKUP($F836,部数情報!A:M,13,0),VLOOKUP($F836,部数情報!A:J,10,0)))),"")</f>
        <v>440</v>
      </c>
      <c r="K836" s="187"/>
      <c r="L836" s="205"/>
      <c r="M836" s="206"/>
      <c r="S836">
        <f>エリア一覧!J836-VLOOKUP(エリア一覧!F836,部数情報!A:Q,17,0)</f>
        <v>0</v>
      </c>
      <c r="V836">
        <f t="shared" si="12"/>
        <v>0</v>
      </c>
      <c r="W836">
        <f>IFERROR(VLOOKUP($F836,部数情報!A:J,10,0),0)</f>
        <v>440</v>
      </c>
    </row>
    <row r="837" spans="2:23" hidden="1">
      <c r="B837" s="15">
        <f>部数情報!C456</f>
        <v>455</v>
      </c>
      <c r="C837" s="16">
        <f>部数情報!B456</f>
        <v>6</v>
      </c>
      <c r="D837" s="16" t="str">
        <f>部数情報!E456</f>
        <v>津田沼</v>
      </c>
      <c r="E837" s="16" t="str">
        <f>部数情報!F456</f>
        <v>飯山満</v>
      </c>
      <c r="F837" s="16" t="str">
        <f>部数情報!A456</f>
        <v>015037</v>
      </c>
      <c r="G837" s="16" t="str">
        <f>部数情報!G456</f>
        <v>飯山満2C</v>
      </c>
      <c r="H837" s="16" t="str">
        <f>部数情報!H456</f>
        <v>津田沼</v>
      </c>
      <c r="I837" s="16" t="str">
        <f>部数情報!I456</f>
        <v>船橋市</v>
      </c>
      <c r="J837" s="189">
        <f>IFERROR(IF($I$7="併配",VLOOKUP($F837,部数情報!A:K,11,0),IF($I$7="併配&amp;選挙",VLOOKUP($F837,部数情報!A:L,12,0),IF($I$7="選挙",VLOOKUP($F837,部数情報!A:M,13,0),VLOOKUP($F837,部数情報!A:J,10,0)))),"")</f>
        <v>940</v>
      </c>
      <c r="K837" s="187"/>
      <c r="L837" s="205"/>
      <c r="M837" s="206"/>
      <c r="S837">
        <f>エリア一覧!J837-VLOOKUP(エリア一覧!F837,部数情報!A:Q,17,0)</f>
        <v>0</v>
      </c>
      <c r="V837">
        <f t="shared" si="12"/>
        <v>0</v>
      </c>
      <c r="W837">
        <f>IFERROR(VLOOKUP($F837,部数情報!A:J,10,0),0)</f>
        <v>940</v>
      </c>
    </row>
    <row r="838" spans="2:23" hidden="1">
      <c r="B838" s="15">
        <f>部数情報!C457</f>
        <v>456</v>
      </c>
      <c r="C838" s="16">
        <f>部数情報!B457</f>
        <v>6</v>
      </c>
      <c r="D838" s="16" t="str">
        <f>部数情報!E457</f>
        <v>津田沼</v>
      </c>
      <c r="E838" s="16" t="str">
        <f>部数情報!F457</f>
        <v>飯山満</v>
      </c>
      <c r="F838" s="16" t="str">
        <f>部数情報!A457</f>
        <v>015058</v>
      </c>
      <c r="G838" s="16" t="str">
        <f>部数情報!G457</f>
        <v>飯山満2D</v>
      </c>
      <c r="H838" s="16" t="str">
        <f>部数情報!H457</f>
        <v>津田沼</v>
      </c>
      <c r="I838" s="16" t="str">
        <f>部数情報!I457</f>
        <v>船橋市</v>
      </c>
      <c r="J838" s="189">
        <f>IFERROR(IF($I$7="併配",VLOOKUP($F838,部数情報!A:K,11,0),IF($I$7="併配&amp;選挙",VLOOKUP($F838,部数情報!A:L,12,0),IF($I$7="選挙",VLOOKUP($F838,部数情報!A:M,13,0),VLOOKUP($F838,部数情報!A:J,10,0)))),"")</f>
        <v>410</v>
      </c>
      <c r="K838" s="187"/>
      <c r="L838" s="205"/>
      <c r="M838" s="206"/>
      <c r="S838">
        <f>エリア一覧!J838-VLOOKUP(エリア一覧!F838,部数情報!A:Q,17,0)</f>
        <v>0</v>
      </c>
      <c r="V838">
        <f t="shared" si="12"/>
        <v>0</v>
      </c>
      <c r="W838">
        <f>IFERROR(VLOOKUP($F838,部数情報!A:J,10,0),0)</f>
        <v>410</v>
      </c>
    </row>
    <row r="839" spans="2:23" hidden="1">
      <c r="B839" s="15">
        <f>部数情報!C458</f>
        <v>457</v>
      </c>
      <c r="C839" s="16">
        <f>部数情報!B458</f>
        <v>6</v>
      </c>
      <c r="D839" s="16" t="str">
        <f>部数情報!E458</f>
        <v>津田沼</v>
      </c>
      <c r="E839" s="16" t="str">
        <f>部数情報!F458</f>
        <v>飯山満</v>
      </c>
      <c r="F839" s="16" t="str">
        <f>部数情報!A458</f>
        <v>015038</v>
      </c>
      <c r="G839" s="16" t="str">
        <f>部数情報!G458</f>
        <v>二宮1Ａ</v>
      </c>
      <c r="H839" s="16" t="str">
        <f>部数情報!H458</f>
        <v>津田沼</v>
      </c>
      <c r="I839" s="16" t="str">
        <f>部数情報!I458</f>
        <v>船橋市</v>
      </c>
      <c r="J839" s="189">
        <f>IFERROR(IF($I$7="併配",VLOOKUP($F839,部数情報!A:K,11,0),IF($I$7="併配&amp;選挙",VLOOKUP($F839,部数情報!A:L,12,0),IF($I$7="選挙",VLOOKUP($F839,部数情報!A:M,13,0),VLOOKUP($F839,部数情報!A:J,10,0)))),"")</f>
        <v>650</v>
      </c>
      <c r="K839" s="187"/>
      <c r="L839" s="205"/>
      <c r="M839" s="206"/>
      <c r="S839">
        <f>エリア一覧!J839-VLOOKUP(エリア一覧!F839,部数情報!A:Q,17,0)</f>
        <v>0</v>
      </c>
      <c r="V839">
        <f t="shared" si="12"/>
        <v>0</v>
      </c>
      <c r="W839">
        <f>IFERROR(VLOOKUP($F839,部数情報!A:J,10,0),0)</f>
        <v>650</v>
      </c>
    </row>
    <row r="840" spans="2:23" hidden="1">
      <c r="B840" s="15">
        <f>部数情報!C459</f>
        <v>458</v>
      </c>
      <c r="C840" s="16">
        <f>部数情報!B459</f>
        <v>6</v>
      </c>
      <c r="D840" s="16" t="str">
        <f>部数情報!E459</f>
        <v>津田沼</v>
      </c>
      <c r="E840" s="16" t="str">
        <f>部数情報!F459</f>
        <v>飯山満</v>
      </c>
      <c r="F840" s="16" t="str">
        <f>部数情報!A459</f>
        <v>015039</v>
      </c>
      <c r="G840" s="16" t="str">
        <f>部数情報!G459</f>
        <v>二宮1Ｂ</v>
      </c>
      <c r="H840" s="16" t="str">
        <f>部数情報!H459</f>
        <v>津田沼</v>
      </c>
      <c r="I840" s="16" t="str">
        <f>部数情報!I459</f>
        <v>船橋市</v>
      </c>
      <c r="J840" s="189">
        <f>IFERROR(IF($I$7="併配",VLOOKUP($F840,部数情報!A:K,11,0),IF($I$7="併配&amp;選挙",VLOOKUP($F840,部数情報!A:L,12,0),IF($I$7="選挙",VLOOKUP($F840,部数情報!A:M,13,0),VLOOKUP($F840,部数情報!A:J,10,0)))),"")</f>
        <v>840</v>
      </c>
      <c r="K840" s="187"/>
      <c r="L840" s="205"/>
      <c r="M840" s="206"/>
      <c r="S840">
        <f>エリア一覧!J840-VLOOKUP(エリア一覧!F840,部数情報!A:Q,17,0)</f>
        <v>0</v>
      </c>
      <c r="V840">
        <f t="shared" si="12"/>
        <v>0</v>
      </c>
      <c r="W840">
        <f>IFERROR(VLOOKUP($F840,部数情報!A:J,10,0),0)</f>
        <v>840</v>
      </c>
    </row>
    <row r="841" spans="2:23" hidden="1">
      <c r="B841" s="15">
        <f>部数情報!C460</f>
        <v>459</v>
      </c>
      <c r="C841" s="16">
        <f>部数情報!B460</f>
        <v>6</v>
      </c>
      <c r="D841" s="16" t="str">
        <f>部数情報!E460</f>
        <v>津田沼</v>
      </c>
      <c r="E841" s="16" t="str">
        <f>部数情報!F460</f>
        <v>飯山満</v>
      </c>
      <c r="F841" s="16" t="str">
        <f>部数情報!A460</f>
        <v>015040</v>
      </c>
      <c r="G841" s="16" t="str">
        <f>部数情報!G460</f>
        <v>二宮2</v>
      </c>
      <c r="H841" s="16" t="str">
        <f>部数情報!H460</f>
        <v>津田沼</v>
      </c>
      <c r="I841" s="16" t="str">
        <f>部数情報!I460</f>
        <v>船橋市</v>
      </c>
      <c r="J841" s="189">
        <f>IFERROR(IF($I$7="併配",VLOOKUP($F841,部数情報!A:K,11,0),IF($I$7="併配&amp;選挙",VLOOKUP($F841,部数情報!A:L,12,0),IF($I$7="選挙",VLOOKUP($F841,部数情報!A:M,13,0),VLOOKUP($F841,部数情報!A:J,10,0)))),"")</f>
        <v>470</v>
      </c>
      <c r="K841" s="187"/>
      <c r="L841" s="205"/>
      <c r="M841" s="206"/>
      <c r="S841">
        <f>エリア一覧!J841-VLOOKUP(エリア一覧!F841,部数情報!A:Q,17,0)</f>
        <v>0</v>
      </c>
      <c r="V841">
        <f t="shared" si="12"/>
        <v>0</v>
      </c>
      <c r="W841">
        <f>IFERROR(VLOOKUP($F841,部数情報!A:J,10,0),0)</f>
        <v>470</v>
      </c>
    </row>
    <row r="842" spans="2:23" hidden="1">
      <c r="B842" s="15">
        <f>部数情報!C461</f>
        <v>460</v>
      </c>
      <c r="C842" s="16">
        <f>部数情報!B461</f>
        <v>6</v>
      </c>
      <c r="D842" s="16" t="str">
        <f>部数情報!E461</f>
        <v>津田沼</v>
      </c>
      <c r="E842" s="16" t="str">
        <f>部数情報!F461</f>
        <v>飯山満</v>
      </c>
      <c r="F842" s="16" t="str">
        <f>部数情報!A461</f>
        <v>015041</v>
      </c>
      <c r="G842" s="16" t="str">
        <f>部数情報!G461</f>
        <v>飯山満2.3</v>
      </c>
      <c r="H842" s="16" t="str">
        <f>部数情報!H461</f>
        <v>津田沼</v>
      </c>
      <c r="I842" s="16" t="str">
        <f>部数情報!I461</f>
        <v>船橋市</v>
      </c>
      <c r="J842" s="189">
        <f>IFERROR(IF($I$7="併配",VLOOKUP($F842,部数情報!A:K,11,0),IF($I$7="併配&amp;選挙",VLOOKUP($F842,部数情報!A:L,12,0),IF($I$7="選挙",VLOOKUP($F842,部数情報!A:M,13,0),VLOOKUP($F842,部数情報!A:J,10,0)))),"")</f>
        <v>670</v>
      </c>
      <c r="K842" s="187"/>
      <c r="L842" s="205"/>
      <c r="M842" s="206"/>
      <c r="S842">
        <f>エリア一覧!J842-VLOOKUP(エリア一覧!F842,部数情報!A:Q,17,0)</f>
        <v>0</v>
      </c>
      <c r="V842">
        <f t="shared" si="12"/>
        <v>0</v>
      </c>
      <c r="W842">
        <f>IFERROR(VLOOKUP($F842,部数情報!A:J,10,0),0)</f>
        <v>670</v>
      </c>
    </row>
    <row r="843" spans="2:23" hidden="1">
      <c r="B843" s="15">
        <f>部数情報!C462</f>
        <v>461</v>
      </c>
      <c r="C843" s="16">
        <f>部数情報!B462</f>
        <v>6</v>
      </c>
      <c r="D843" s="16" t="str">
        <f>部数情報!E462</f>
        <v>津田沼</v>
      </c>
      <c r="E843" s="16" t="str">
        <f>部数情報!F462</f>
        <v>飯山満</v>
      </c>
      <c r="F843" s="16" t="str">
        <f>部数情報!A462</f>
        <v>015042</v>
      </c>
      <c r="G843" s="16" t="str">
        <f>部数情報!G462</f>
        <v>飯山満3Ａ</v>
      </c>
      <c r="H843" s="16" t="str">
        <f>部数情報!H462</f>
        <v>津田沼</v>
      </c>
      <c r="I843" s="16" t="str">
        <f>部数情報!I462</f>
        <v>船橋市</v>
      </c>
      <c r="J843" s="189">
        <f>IFERROR(IF($I$7="併配",VLOOKUP($F843,部数情報!A:K,11,0),IF($I$7="併配&amp;選挙",VLOOKUP($F843,部数情報!A:L,12,0),IF($I$7="選挙",VLOOKUP($F843,部数情報!A:M,13,0),VLOOKUP($F843,部数情報!A:J,10,0)))),"")</f>
        <v>750</v>
      </c>
      <c r="K843" s="187"/>
      <c r="L843" s="205"/>
      <c r="M843" s="206"/>
      <c r="S843">
        <f>エリア一覧!J843-VLOOKUP(エリア一覧!F843,部数情報!A:Q,17,0)</f>
        <v>0</v>
      </c>
      <c r="V843">
        <f t="shared" si="12"/>
        <v>0</v>
      </c>
      <c r="W843">
        <f>IFERROR(VLOOKUP($F843,部数情報!A:J,10,0),0)</f>
        <v>750</v>
      </c>
    </row>
    <row r="844" spans="2:23" hidden="1">
      <c r="B844" s="15">
        <f>部数情報!C463</f>
        <v>462</v>
      </c>
      <c r="C844" s="16">
        <f>部数情報!B463</f>
        <v>6</v>
      </c>
      <c r="D844" s="16" t="str">
        <f>部数情報!E463</f>
        <v>津田沼</v>
      </c>
      <c r="E844" s="16" t="str">
        <f>部数情報!F463</f>
        <v>飯山満</v>
      </c>
      <c r="F844" s="16" t="str">
        <f>部数情報!A463</f>
        <v>015043</v>
      </c>
      <c r="G844" s="16" t="str">
        <f>部数情報!G463</f>
        <v>飯山満3Ｂ</v>
      </c>
      <c r="H844" s="16" t="str">
        <f>部数情報!H463</f>
        <v>津田沼</v>
      </c>
      <c r="I844" s="16" t="str">
        <f>部数情報!I463</f>
        <v>船橋市</v>
      </c>
      <c r="J844" s="189">
        <f>IFERROR(IF($I$7="併配",VLOOKUP($F844,部数情報!A:K,11,0),IF($I$7="併配&amp;選挙",VLOOKUP($F844,部数情報!A:L,12,0),IF($I$7="選挙",VLOOKUP($F844,部数情報!A:M,13,0),VLOOKUP($F844,部数情報!A:J,10,0)))),"")</f>
        <v>410</v>
      </c>
      <c r="K844" s="187"/>
      <c r="L844" s="205"/>
      <c r="M844" s="206"/>
      <c r="S844">
        <f>エリア一覧!J844-VLOOKUP(エリア一覧!F844,部数情報!A:Q,17,0)</f>
        <v>0</v>
      </c>
      <c r="V844">
        <f t="shared" si="12"/>
        <v>0</v>
      </c>
      <c r="W844">
        <f>IFERROR(VLOOKUP($F844,部数情報!A:J,10,0),0)</f>
        <v>410</v>
      </c>
    </row>
    <row r="845" spans="2:23" hidden="1">
      <c r="B845" s="15">
        <f>部数情報!C464</f>
        <v>463</v>
      </c>
      <c r="C845" s="16">
        <f>部数情報!B464</f>
        <v>6</v>
      </c>
      <c r="D845" s="16" t="str">
        <f>部数情報!E464</f>
        <v>津田沼</v>
      </c>
      <c r="E845" s="16" t="str">
        <f>部数情報!F464</f>
        <v>飯山満</v>
      </c>
      <c r="F845" s="16" t="str">
        <f>部数情報!A464</f>
        <v>015044</v>
      </c>
      <c r="G845" s="16" t="str">
        <f>部数情報!G464</f>
        <v>飯山満3Ｃ　</v>
      </c>
      <c r="H845" s="16" t="str">
        <f>部数情報!H464</f>
        <v>津田沼</v>
      </c>
      <c r="I845" s="16" t="str">
        <f>部数情報!I464</f>
        <v>船橋市</v>
      </c>
      <c r="J845" s="189">
        <f>IFERROR(IF($I$7="併配",VLOOKUP($F845,部数情報!A:K,11,0),IF($I$7="併配&amp;選挙",VLOOKUP($F845,部数情報!A:L,12,0),IF($I$7="選挙",VLOOKUP($F845,部数情報!A:M,13,0),VLOOKUP($F845,部数情報!A:J,10,0)))),"")</f>
        <v>850</v>
      </c>
      <c r="K845" s="187"/>
      <c r="L845" s="205"/>
      <c r="M845" s="206"/>
      <c r="S845">
        <f>エリア一覧!J845-VLOOKUP(エリア一覧!F845,部数情報!A:Q,17,0)</f>
        <v>0</v>
      </c>
      <c r="V845">
        <f t="shared" si="12"/>
        <v>0</v>
      </c>
      <c r="W845">
        <f>IFERROR(VLOOKUP($F845,部数情報!A:J,10,0),0)</f>
        <v>850</v>
      </c>
    </row>
    <row r="846" spans="2:23" hidden="1">
      <c r="B846" s="15">
        <f>部数情報!C465</f>
        <v>464</v>
      </c>
      <c r="C846" s="16">
        <f>部数情報!B465</f>
        <v>6</v>
      </c>
      <c r="D846" s="16" t="str">
        <f>部数情報!E465</f>
        <v>津田沼</v>
      </c>
      <c r="E846" s="16" t="str">
        <f>部数情報!F465</f>
        <v>飯山満</v>
      </c>
      <c r="F846" s="16" t="str">
        <f>部数情報!A465</f>
        <v>015045</v>
      </c>
      <c r="G846" s="16" t="str">
        <f>部数情報!G465</f>
        <v>飯山満3Ｄ</v>
      </c>
      <c r="H846" s="16" t="str">
        <f>部数情報!H465</f>
        <v>津田沼</v>
      </c>
      <c r="I846" s="16" t="str">
        <f>部数情報!I465</f>
        <v>船橋市</v>
      </c>
      <c r="J846" s="189">
        <f>IFERROR(IF($I$7="併配",VLOOKUP($F846,部数情報!A:K,11,0),IF($I$7="併配&amp;選挙",VLOOKUP($F846,部数情報!A:L,12,0),IF($I$7="選挙",VLOOKUP($F846,部数情報!A:M,13,0),VLOOKUP($F846,部数情報!A:J,10,0)))),"")</f>
        <v>620</v>
      </c>
      <c r="K846" s="187"/>
      <c r="L846" s="205"/>
      <c r="M846" s="206"/>
      <c r="S846">
        <f>エリア一覧!J846-VLOOKUP(エリア一覧!F846,部数情報!A:Q,17,0)</f>
        <v>0</v>
      </c>
      <c r="V846">
        <f t="shared" si="12"/>
        <v>0</v>
      </c>
      <c r="W846">
        <f>IFERROR(VLOOKUP($F846,部数情報!A:J,10,0),0)</f>
        <v>620</v>
      </c>
    </row>
    <row r="847" spans="2:23" hidden="1">
      <c r="B847" s="15">
        <f>部数情報!C466</f>
        <v>465</v>
      </c>
      <c r="C847" s="16">
        <f>部数情報!B466</f>
        <v>6</v>
      </c>
      <c r="D847" s="16" t="str">
        <f>部数情報!E466</f>
        <v>津田沼</v>
      </c>
      <c r="E847" s="16" t="str">
        <f>部数情報!F466</f>
        <v>飯山満</v>
      </c>
      <c r="F847" s="16" t="str">
        <f>部数情報!A466</f>
        <v>015056</v>
      </c>
      <c r="G847" s="16" t="str">
        <f>部数情報!G466</f>
        <v>飯山満３E</v>
      </c>
      <c r="H847" s="16" t="str">
        <f>部数情報!H466</f>
        <v>津田沼</v>
      </c>
      <c r="I847" s="16" t="str">
        <f>部数情報!I466</f>
        <v>船橋市</v>
      </c>
      <c r="J847" s="189">
        <f>IFERROR(IF($I$7="併配",VLOOKUP($F847,部数情報!A:K,11,0),IF($I$7="併配&amp;選挙",VLOOKUP($F847,部数情報!A:L,12,0),IF($I$7="選挙",VLOOKUP($F847,部数情報!A:M,13,0),VLOOKUP($F847,部数情報!A:J,10,0)))),"")</f>
        <v>350</v>
      </c>
      <c r="K847" s="187"/>
      <c r="L847" s="205"/>
      <c r="M847" s="206"/>
      <c r="S847">
        <f>エリア一覧!J847-VLOOKUP(エリア一覧!F847,部数情報!A:Q,17,0)</f>
        <v>0</v>
      </c>
      <c r="V847">
        <f t="shared" si="12"/>
        <v>0</v>
      </c>
      <c r="W847">
        <f>IFERROR(VLOOKUP($F847,部数情報!A:J,10,0),0)</f>
        <v>350</v>
      </c>
    </row>
    <row r="848" spans="2:23" hidden="1">
      <c r="B848" s="15">
        <f>部数情報!C467</f>
        <v>466</v>
      </c>
      <c r="C848" s="16">
        <f>部数情報!B467</f>
        <v>6</v>
      </c>
      <c r="D848" s="16" t="str">
        <f>部数情報!E467</f>
        <v>津田沼</v>
      </c>
      <c r="E848" s="16" t="str">
        <f>部数情報!F467</f>
        <v>滝台・薬円台</v>
      </c>
      <c r="F848" s="16" t="str">
        <f>部数情報!A467</f>
        <v>015046</v>
      </c>
      <c r="G848" s="16" t="str">
        <f>部数情報!G467</f>
        <v>滝台1</v>
      </c>
      <c r="H848" s="16" t="str">
        <f>部数情報!H467</f>
        <v>津田沼</v>
      </c>
      <c r="I848" s="16" t="str">
        <f>部数情報!I467</f>
        <v>船橋市</v>
      </c>
      <c r="J848" s="189">
        <f>IFERROR(IF($I$7="併配",VLOOKUP($F848,部数情報!A:K,11,0),IF($I$7="併配&amp;選挙",VLOOKUP($F848,部数情報!A:L,12,0),IF($I$7="選挙",VLOOKUP($F848,部数情報!A:M,13,0),VLOOKUP($F848,部数情報!A:J,10,0)))),"")</f>
        <v>605</v>
      </c>
      <c r="K848" s="187"/>
      <c r="L848" s="205"/>
      <c r="M848" s="206"/>
      <c r="S848">
        <f>エリア一覧!J848-VLOOKUP(エリア一覧!F848,部数情報!A:Q,17,0)</f>
        <v>0</v>
      </c>
      <c r="V848">
        <f t="shared" ref="V848:V911" si="13">IF(K848="●",J848,K848)</f>
        <v>0</v>
      </c>
      <c r="W848">
        <f>IFERROR(VLOOKUP($F848,部数情報!A:J,10,0),0)</f>
        <v>605</v>
      </c>
    </row>
    <row r="849" spans="2:23" hidden="1">
      <c r="B849" s="15">
        <f>部数情報!C468</f>
        <v>467</v>
      </c>
      <c r="C849" s="16">
        <f>部数情報!B468</f>
        <v>6</v>
      </c>
      <c r="D849" s="16" t="str">
        <f>部数情報!E468</f>
        <v>津田沼</v>
      </c>
      <c r="E849" s="16" t="str">
        <f>部数情報!F468</f>
        <v>滝台・薬円台</v>
      </c>
      <c r="F849" s="16" t="str">
        <f>部数情報!A468</f>
        <v>015047</v>
      </c>
      <c r="G849" s="16" t="str">
        <f>部数情報!G468</f>
        <v>滝台2</v>
      </c>
      <c r="H849" s="16" t="str">
        <f>部数情報!H468</f>
        <v>津田沼</v>
      </c>
      <c r="I849" s="16" t="str">
        <f>部数情報!I468</f>
        <v>船橋市</v>
      </c>
      <c r="J849" s="189">
        <f>IFERROR(IF($I$7="併配",VLOOKUP($F849,部数情報!A:K,11,0),IF($I$7="併配&amp;選挙",VLOOKUP($F849,部数情報!A:L,12,0),IF($I$7="選挙",VLOOKUP($F849,部数情報!A:M,13,0),VLOOKUP($F849,部数情報!A:J,10,0)))),"")</f>
        <v>1015</v>
      </c>
      <c r="K849" s="187"/>
      <c r="L849" s="205"/>
      <c r="M849" s="206"/>
      <c r="S849">
        <f>エリア一覧!J849-VLOOKUP(エリア一覧!F849,部数情報!A:Q,17,0)</f>
        <v>0</v>
      </c>
      <c r="V849">
        <f t="shared" si="13"/>
        <v>0</v>
      </c>
      <c r="W849">
        <f>IFERROR(VLOOKUP($F849,部数情報!A:J,10,0),0)</f>
        <v>1015</v>
      </c>
    </row>
    <row r="850" spans="2:23" hidden="1">
      <c r="B850" s="15">
        <f>部数情報!C469</f>
        <v>468</v>
      </c>
      <c r="C850" s="16">
        <f>部数情報!B469</f>
        <v>6</v>
      </c>
      <c r="D850" s="16" t="str">
        <f>部数情報!E469</f>
        <v>津田沼</v>
      </c>
      <c r="E850" s="16" t="str">
        <f>部数情報!F469</f>
        <v>滝台・薬円台</v>
      </c>
      <c r="F850" s="16" t="str">
        <f>部数情報!A469</f>
        <v>015048</v>
      </c>
      <c r="G850" s="16" t="str">
        <f>部数情報!G469</f>
        <v>薬円台1</v>
      </c>
      <c r="H850" s="16" t="str">
        <f>部数情報!H469</f>
        <v>津田沼</v>
      </c>
      <c r="I850" s="16" t="str">
        <f>部数情報!I469</f>
        <v>船橋市</v>
      </c>
      <c r="J850" s="189">
        <f>IFERROR(IF($I$7="併配",VLOOKUP($F850,部数情報!A:K,11,0),IF($I$7="併配&amp;選挙",VLOOKUP($F850,部数情報!A:L,12,0),IF($I$7="選挙",VLOOKUP($F850,部数情報!A:M,13,0),VLOOKUP($F850,部数情報!A:J,10,0)))),"")</f>
        <v>805</v>
      </c>
      <c r="K850" s="187"/>
      <c r="L850" s="205"/>
      <c r="M850" s="206"/>
      <c r="S850">
        <f>エリア一覧!J850-VLOOKUP(エリア一覧!F850,部数情報!A:Q,17,0)</f>
        <v>0</v>
      </c>
      <c r="V850">
        <f t="shared" si="13"/>
        <v>0</v>
      </c>
      <c r="W850">
        <f>IFERROR(VLOOKUP($F850,部数情報!A:J,10,0),0)</f>
        <v>805</v>
      </c>
    </row>
    <row r="851" spans="2:23" hidden="1">
      <c r="B851" s="15">
        <f>部数情報!C470</f>
        <v>469</v>
      </c>
      <c r="C851" s="16">
        <f>部数情報!B470</f>
        <v>6</v>
      </c>
      <c r="D851" s="16" t="str">
        <f>部数情報!E470</f>
        <v>津田沼</v>
      </c>
      <c r="E851" s="16" t="str">
        <f>部数情報!F470</f>
        <v>滝台・薬円台</v>
      </c>
      <c r="F851" s="16" t="str">
        <f>部数情報!A470</f>
        <v>015049</v>
      </c>
      <c r="G851" s="16" t="str">
        <f>部数情報!G470</f>
        <v>薬円台2A</v>
      </c>
      <c r="H851" s="16" t="str">
        <f>部数情報!H470</f>
        <v>津田沼</v>
      </c>
      <c r="I851" s="16" t="str">
        <f>部数情報!I470</f>
        <v>船橋市</v>
      </c>
      <c r="J851" s="189">
        <f>IFERROR(IF($I$7="併配",VLOOKUP($F851,部数情報!A:K,11,0),IF($I$7="併配&amp;選挙",VLOOKUP($F851,部数情報!A:L,12,0),IF($I$7="選挙",VLOOKUP($F851,部数情報!A:M,13,0),VLOOKUP($F851,部数情報!A:J,10,0)))),"")</f>
        <v>470</v>
      </c>
      <c r="K851" s="187"/>
      <c r="L851" s="205"/>
      <c r="M851" s="206"/>
      <c r="S851">
        <f>エリア一覧!J851-VLOOKUP(エリア一覧!F851,部数情報!A:Q,17,0)</f>
        <v>0</v>
      </c>
      <c r="V851">
        <f t="shared" si="13"/>
        <v>0</v>
      </c>
      <c r="W851">
        <f>IFERROR(VLOOKUP($F851,部数情報!A:J,10,0),0)</f>
        <v>470</v>
      </c>
    </row>
    <row r="852" spans="2:23" hidden="1">
      <c r="B852" s="15">
        <f>部数情報!C471</f>
        <v>470</v>
      </c>
      <c r="C852" s="16">
        <f>部数情報!B471</f>
        <v>6</v>
      </c>
      <c r="D852" s="16" t="str">
        <f>部数情報!E471</f>
        <v>津田沼</v>
      </c>
      <c r="E852" s="16" t="str">
        <f>部数情報!F471</f>
        <v>滝台・薬円台</v>
      </c>
      <c r="F852" s="16" t="str">
        <f>部数情報!A471</f>
        <v>015059</v>
      </c>
      <c r="G852" s="16" t="str">
        <f>部数情報!G471</f>
        <v>薬円台2B</v>
      </c>
      <c r="H852" s="16" t="str">
        <f>部数情報!H471</f>
        <v>津田沼</v>
      </c>
      <c r="I852" s="16" t="str">
        <f>部数情報!I471</f>
        <v>船橋市</v>
      </c>
      <c r="J852" s="189">
        <f>IFERROR(IF($I$7="併配",VLOOKUP($F852,部数情報!A:K,11,0),IF($I$7="併配&amp;選挙",VLOOKUP($F852,部数情報!A:L,12,0),IF($I$7="選挙",VLOOKUP($F852,部数情報!A:M,13,0),VLOOKUP($F852,部数情報!A:J,10,0)))),"")</f>
        <v>510</v>
      </c>
      <c r="K852" s="187"/>
      <c r="L852" s="205"/>
      <c r="M852" s="206"/>
      <c r="S852">
        <f>エリア一覧!J852-VLOOKUP(エリア一覧!F852,部数情報!A:Q,17,0)</f>
        <v>0</v>
      </c>
      <c r="V852">
        <f t="shared" si="13"/>
        <v>0</v>
      </c>
      <c r="W852">
        <f>IFERROR(VLOOKUP($F852,部数情報!A:J,10,0),0)</f>
        <v>510</v>
      </c>
    </row>
    <row r="853" spans="2:23" hidden="1">
      <c r="B853" s="15">
        <f>部数情報!C472</f>
        <v>471</v>
      </c>
      <c r="C853" s="16">
        <f>部数情報!B472</f>
        <v>6</v>
      </c>
      <c r="D853" s="16" t="str">
        <f>部数情報!E472</f>
        <v>津田沼</v>
      </c>
      <c r="E853" s="16" t="str">
        <f>部数情報!F472</f>
        <v>滝台・薬円台</v>
      </c>
      <c r="F853" s="16" t="str">
        <f>部数情報!A472</f>
        <v>015050</v>
      </c>
      <c r="G853" s="16" t="str">
        <f>部数情報!G472</f>
        <v>薬円台3</v>
      </c>
      <c r="H853" s="16" t="str">
        <f>部数情報!H472</f>
        <v>津田沼</v>
      </c>
      <c r="I853" s="16" t="str">
        <f>部数情報!I472</f>
        <v>船橋市</v>
      </c>
      <c r="J853" s="189">
        <f>IFERROR(IF($I$7="併配",VLOOKUP($F853,部数情報!A:K,11,0),IF($I$7="併配&amp;選挙",VLOOKUP($F853,部数情報!A:L,12,0),IF($I$7="選挙",VLOOKUP($F853,部数情報!A:M,13,0),VLOOKUP($F853,部数情報!A:J,10,0)))),"")</f>
        <v>770</v>
      </c>
      <c r="K853" s="187"/>
      <c r="L853" s="205"/>
      <c r="M853" s="206"/>
      <c r="S853">
        <f>エリア一覧!J853-VLOOKUP(エリア一覧!F853,部数情報!A:Q,17,0)</f>
        <v>0</v>
      </c>
      <c r="V853">
        <f t="shared" si="13"/>
        <v>0</v>
      </c>
      <c r="W853">
        <f>IFERROR(VLOOKUP($F853,部数情報!A:J,10,0),0)</f>
        <v>770</v>
      </c>
    </row>
    <row r="854" spans="2:23" hidden="1">
      <c r="B854" s="15">
        <f>部数情報!C473</f>
        <v>472</v>
      </c>
      <c r="C854" s="16">
        <f>部数情報!B473</f>
        <v>6</v>
      </c>
      <c r="D854" s="16" t="str">
        <f>部数情報!E473</f>
        <v>津田沼</v>
      </c>
      <c r="E854" s="16" t="str">
        <f>部数情報!F473</f>
        <v>滝台・薬円台</v>
      </c>
      <c r="F854" s="16" t="str">
        <f>部数情報!A473</f>
        <v>015051</v>
      </c>
      <c r="G854" s="16" t="str">
        <f>部数情報!G473</f>
        <v>薬円台4Ａ</v>
      </c>
      <c r="H854" s="16" t="str">
        <f>部数情報!H473</f>
        <v>津田沼</v>
      </c>
      <c r="I854" s="16" t="str">
        <f>部数情報!I473</f>
        <v>船橋市</v>
      </c>
      <c r="J854" s="189">
        <f>IFERROR(IF($I$7="併配",VLOOKUP($F854,部数情報!A:K,11,0),IF($I$7="併配&amp;選挙",VLOOKUP($F854,部数情報!A:L,12,0),IF($I$7="選挙",VLOOKUP($F854,部数情報!A:M,13,0),VLOOKUP($F854,部数情報!A:J,10,0)))),"")</f>
        <v>600</v>
      </c>
      <c r="K854" s="187"/>
      <c r="L854" s="205"/>
      <c r="M854" s="206"/>
      <c r="S854">
        <f>エリア一覧!J854-VLOOKUP(エリア一覧!F854,部数情報!A:Q,17,0)</f>
        <v>0</v>
      </c>
      <c r="V854">
        <f t="shared" si="13"/>
        <v>0</v>
      </c>
      <c r="W854">
        <f>IFERROR(VLOOKUP($F854,部数情報!A:J,10,0),0)</f>
        <v>600</v>
      </c>
    </row>
    <row r="855" spans="2:23" hidden="1">
      <c r="B855" s="15">
        <f>部数情報!C474</f>
        <v>473</v>
      </c>
      <c r="C855" s="16">
        <f>部数情報!B474</f>
        <v>6</v>
      </c>
      <c r="D855" s="16" t="str">
        <f>部数情報!E474</f>
        <v>津田沼</v>
      </c>
      <c r="E855" s="16" t="str">
        <f>部数情報!F474</f>
        <v>滝台・薬円台</v>
      </c>
      <c r="F855" s="16" t="str">
        <f>部数情報!A474</f>
        <v>015052</v>
      </c>
      <c r="G855" s="16" t="str">
        <f>部数情報!G474</f>
        <v>薬円台4Ｂ</v>
      </c>
      <c r="H855" s="16" t="str">
        <f>部数情報!H474</f>
        <v>津田沼</v>
      </c>
      <c r="I855" s="16" t="str">
        <f>部数情報!I474</f>
        <v>船橋市</v>
      </c>
      <c r="J855" s="189">
        <f>IFERROR(IF($I$7="併配",VLOOKUP($F855,部数情報!A:K,11,0),IF($I$7="併配&amp;選挙",VLOOKUP($F855,部数情報!A:L,12,0),IF($I$7="選挙",VLOOKUP($F855,部数情報!A:M,13,0),VLOOKUP($F855,部数情報!A:J,10,0)))),"")</f>
        <v>620</v>
      </c>
      <c r="K855" s="187"/>
      <c r="L855" s="205"/>
      <c r="M855" s="206"/>
      <c r="S855">
        <f>エリア一覧!J855-VLOOKUP(エリア一覧!F855,部数情報!A:Q,17,0)</f>
        <v>0</v>
      </c>
      <c r="V855">
        <f t="shared" si="13"/>
        <v>0</v>
      </c>
      <c r="W855">
        <f>IFERROR(VLOOKUP($F855,部数情報!A:J,10,0),0)</f>
        <v>620</v>
      </c>
    </row>
    <row r="856" spans="2:23" hidden="1">
      <c r="B856" s="15">
        <f>部数情報!C475</f>
        <v>474</v>
      </c>
      <c r="C856" s="16">
        <f>部数情報!B475</f>
        <v>6</v>
      </c>
      <c r="D856" s="16" t="str">
        <f>部数情報!E475</f>
        <v>津田沼</v>
      </c>
      <c r="E856" s="16" t="str">
        <f>部数情報!F475</f>
        <v>滝台・薬円台</v>
      </c>
      <c r="F856" s="16" t="str">
        <f>部数情報!A475</f>
        <v>015053</v>
      </c>
      <c r="G856" s="16" t="str">
        <f>部数情報!G475</f>
        <v>薬円台5Ａ</v>
      </c>
      <c r="H856" s="16" t="str">
        <f>部数情報!H475</f>
        <v>津田沼</v>
      </c>
      <c r="I856" s="16" t="str">
        <f>部数情報!I475</f>
        <v>船橋市</v>
      </c>
      <c r="J856" s="189">
        <f>IFERROR(IF($I$7="併配",VLOOKUP($F856,部数情報!A:K,11,0),IF($I$7="併配&amp;選挙",VLOOKUP($F856,部数情報!A:L,12,0),IF($I$7="選挙",VLOOKUP($F856,部数情報!A:M,13,0),VLOOKUP($F856,部数情報!A:J,10,0)))),"")</f>
        <v>715</v>
      </c>
      <c r="K856" s="187"/>
      <c r="L856" s="205"/>
      <c r="M856" s="206"/>
      <c r="S856">
        <f>エリア一覧!J856-VLOOKUP(エリア一覧!F856,部数情報!A:Q,17,0)</f>
        <v>0</v>
      </c>
      <c r="V856">
        <f t="shared" si="13"/>
        <v>0</v>
      </c>
      <c r="W856">
        <f>IFERROR(VLOOKUP($F856,部数情報!A:J,10,0),0)</f>
        <v>715</v>
      </c>
    </row>
    <row r="857" spans="2:23" hidden="1">
      <c r="B857" s="15">
        <f>部数情報!C476</f>
        <v>475</v>
      </c>
      <c r="C857" s="16">
        <f>部数情報!B476</f>
        <v>6</v>
      </c>
      <c r="D857" s="16" t="str">
        <f>部数情報!E476</f>
        <v>津田沼</v>
      </c>
      <c r="E857" s="16" t="str">
        <f>部数情報!F476</f>
        <v>滝台・薬円台</v>
      </c>
      <c r="F857" s="16" t="str">
        <f>部数情報!A476</f>
        <v>015054</v>
      </c>
      <c r="G857" s="16" t="str">
        <f>部数情報!G476</f>
        <v>薬円台5Ｂ</v>
      </c>
      <c r="H857" s="16" t="str">
        <f>部数情報!H476</f>
        <v>津田沼</v>
      </c>
      <c r="I857" s="16" t="str">
        <f>部数情報!I476</f>
        <v>船橋市</v>
      </c>
      <c r="J857" s="189">
        <f>IFERROR(IF($I$7="併配",VLOOKUP($F857,部数情報!A:K,11,0),IF($I$7="併配&amp;選挙",VLOOKUP($F857,部数情報!A:L,12,0),IF($I$7="選挙",VLOOKUP($F857,部数情報!A:M,13,0),VLOOKUP($F857,部数情報!A:J,10,0)))),"")</f>
        <v>205</v>
      </c>
      <c r="K857" s="187"/>
      <c r="L857" s="205"/>
      <c r="M857" s="206"/>
      <c r="S857">
        <f>エリア一覧!J857-VLOOKUP(エリア一覧!F857,部数情報!A:Q,17,0)</f>
        <v>0</v>
      </c>
      <c r="V857">
        <f t="shared" si="13"/>
        <v>0</v>
      </c>
      <c r="W857">
        <f>IFERROR(VLOOKUP($F857,部数情報!A:J,10,0),0)</f>
        <v>205</v>
      </c>
    </row>
    <row r="858" spans="2:23" hidden="1">
      <c r="B858" s="15">
        <f>部数情報!C477</f>
        <v>476</v>
      </c>
      <c r="C858" s="16">
        <f>部数情報!B477</f>
        <v>6</v>
      </c>
      <c r="D858" s="16" t="str">
        <f>部数情報!E477</f>
        <v>津田沼</v>
      </c>
      <c r="E858" s="16" t="str">
        <f>部数情報!F477</f>
        <v>滝台・薬円台</v>
      </c>
      <c r="F858" s="16" t="str">
        <f>部数情報!A477</f>
        <v>015055</v>
      </c>
      <c r="G858" s="16" t="str">
        <f>部数情報!G477</f>
        <v>薬円台6A</v>
      </c>
      <c r="H858" s="16" t="str">
        <f>部数情報!H477</f>
        <v>津田沼</v>
      </c>
      <c r="I858" s="16" t="str">
        <f>部数情報!I477</f>
        <v>船橋市</v>
      </c>
      <c r="J858" s="189">
        <f>IFERROR(IF($I$7="併配",VLOOKUP($F858,部数情報!A:K,11,0),IF($I$7="併配&amp;選挙",VLOOKUP($F858,部数情報!A:L,12,0),IF($I$7="選挙",VLOOKUP($F858,部数情報!A:M,13,0),VLOOKUP($F858,部数情報!A:J,10,0)))),"")</f>
        <v>450</v>
      </c>
      <c r="K858" s="187"/>
      <c r="L858" s="205"/>
      <c r="M858" s="206"/>
      <c r="S858">
        <f>エリア一覧!J858-VLOOKUP(エリア一覧!F858,部数情報!A:Q,17,0)</f>
        <v>0</v>
      </c>
      <c r="V858">
        <f t="shared" si="13"/>
        <v>0</v>
      </c>
      <c r="W858">
        <f>IFERROR(VLOOKUP($F858,部数情報!A:J,10,0),0)</f>
        <v>450</v>
      </c>
    </row>
    <row r="859" spans="2:23" hidden="1">
      <c r="B859" s="15">
        <f>部数情報!C478</f>
        <v>477</v>
      </c>
      <c r="C859" s="16">
        <f>部数情報!B478</f>
        <v>6</v>
      </c>
      <c r="D859" s="16" t="str">
        <f>部数情報!E478</f>
        <v>津田沼</v>
      </c>
      <c r="E859" s="16" t="str">
        <f>部数情報!F478</f>
        <v>滝台・薬円台</v>
      </c>
      <c r="F859" s="16" t="str">
        <f>部数情報!A478</f>
        <v>015060</v>
      </c>
      <c r="G859" s="16" t="str">
        <f>部数情報!G478</f>
        <v>薬円台6B</v>
      </c>
      <c r="H859" s="16" t="str">
        <f>部数情報!H478</f>
        <v>津田沼</v>
      </c>
      <c r="I859" s="16" t="str">
        <f>部数情報!I478</f>
        <v>船橋市</v>
      </c>
      <c r="J859" s="189">
        <f>IFERROR(IF($I$7="併配",VLOOKUP($F859,部数情報!A:K,11,0),IF($I$7="併配&amp;選挙",VLOOKUP($F859,部数情報!A:L,12,0),IF($I$7="選挙",VLOOKUP($F859,部数情報!A:M,13,0),VLOOKUP($F859,部数情報!A:J,10,0)))),"")</f>
        <v>515</v>
      </c>
      <c r="K859" s="187"/>
      <c r="L859" s="205"/>
      <c r="M859" s="206"/>
      <c r="S859">
        <f>エリア一覧!J859-VLOOKUP(エリア一覧!F859,部数情報!A:Q,17,0)</f>
        <v>0</v>
      </c>
      <c r="V859">
        <f t="shared" si="13"/>
        <v>0</v>
      </c>
      <c r="W859">
        <f>IFERROR(VLOOKUP($F859,部数情報!A:J,10,0),0)</f>
        <v>515</v>
      </c>
    </row>
    <row r="860" spans="2:23" hidden="1">
      <c r="B860" s="15">
        <f>部数情報!C479</f>
        <v>478</v>
      </c>
      <c r="C860" s="16">
        <f>部数情報!B479</f>
        <v>7</v>
      </c>
      <c r="D860" s="16" t="str">
        <f>部数情報!E479</f>
        <v>習志野西</v>
      </c>
      <c r="E860" s="16" t="str">
        <f>部数情報!F479</f>
        <v>京成谷津駅北</v>
      </c>
      <c r="F860" s="16" t="str">
        <f>部数情報!A479</f>
        <v>016001</v>
      </c>
      <c r="G860" s="16" t="str">
        <f>部数情報!G479</f>
        <v>谷津１A</v>
      </c>
      <c r="H860" s="16" t="str">
        <f>部数情報!H479</f>
        <v>津田沼</v>
      </c>
      <c r="I860" s="16" t="str">
        <f>部数情報!I479</f>
        <v>習志野市</v>
      </c>
      <c r="J860" s="189">
        <f>IFERROR(IF($I$7="併配",VLOOKUP($F860,部数情報!A:K,11,0),IF($I$7="併配&amp;選挙",VLOOKUP($F860,部数情報!A:L,12,0),IF($I$7="選挙",VLOOKUP($F860,部数情報!A:M,13,0),VLOOKUP($F860,部数情報!A:J,10,0)))),"")</f>
        <v>610</v>
      </c>
      <c r="K860" s="187"/>
      <c r="L860" s="205"/>
      <c r="M860" s="206"/>
      <c r="S860">
        <f>エリア一覧!J860-VLOOKUP(エリア一覧!F860,部数情報!A:Q,17,0)</f>
        <v>-50</v>
      </c>
      <c r="V860">
        <f t="shared" si="13"/>
        <v>0</v>
      </c>
      <c r="W860">
        <f>IFERROR(VLOOKUP($F860,部数情報!A:J,10,0),0)</f>
        <v>660</v>
      </c>
    </row>
    <row r="861" spans="2:23" hidden="1">
      <c r="B861" s="15">
        <f>部数情報!C480</f>
        <v>479</v>
      </c>
      <c r="C861" s="16">
        <f>部数情報!B480</f>
        <v>7</v>
      </c>
      <c r="D861" s="16" t="str">
        <f>部数情報!E480</f>
        <v>習志野西</v>
      </c>
      <c r="E861" s="16" t="str">
        <f>部数情報!F480</f>
        <v>京成谷津駅北</v>
      </c>
      <c r="F861" s="16" t="str">
        <f>部数情報!A480</f>
        <v>016002</v>
      </c>
      <c r="G861" s="16" t="str">
        <f>部数情報!G480</f>
        <v>谷津１B</v>
      </c>
      <c r="H861" s="16" t="str">
        <f>部数情報!H480</f>
        <v>津田沼</v>
      </c>
      <c r="I861" s="16" t="str">
        <f>部数情報!I480</f>
        <v>習志野市</v>
      </c>
      <c r="J861" s="189">
        <f>IFERROR(IF($I$7="併配",VLOOKUP($F861,部数情報!A:K,11,0),IF($I$7="併配&amp;選挙",VLOOKUP($F861,部数情報!A:L,12,0),IF($I$7="選挙",VLOOKUP($F861,部数情報!A:M,13,0),VLOOKUP($F861,部数情報!A:J,10,0)))),"")</f>
        <v>330</v>
      </c>
      <c r="K861" s="187"/>
      <c r="L861" s="205"/>
      <c r="M861" s="206"/>
      <c r="S861">
        <f>エリア一覧!J861-VLOOKUP(エリア一覧!F861,部数情報!A:Q,17,0)</f>
        <v>0</v>
      </c>
      <c r="V861">
        <f t="shared" si="13"/>
        <v>0</v>
      </c>
      <c r="W861">
        <f>IFERROR(VLOOKUP($F861,部数情報!A:J,10,0),0)</f>
        <v>330</v>
      </c>
    </row>
    <row r="862" spans="2:23" hidden="1">
      <c r="B862" s="15">
        <f>部数情報!C481</f>
        <v>480</v>
      </c>
      <c r="C862" s="16">
        <f>部数情報!B481</f>
        <v>7</v>
      </c>
      <c r="D862" s="16" t="str">
        <f>部数情報!E481</f>
        <v>習志野西</v>
      </c>
      <c r="E862" s="16" t="str">
        <f>部数情報!F481</f>
        <v>京成谷津駅北</v>
      </c>
      <c r="F862" s="16" t="str">
        <f>部数情報!A481</f>
        <v>016052</v>
      </c>
      <c r="G862" s="16" t="str">
        <f>部数情報!G481</f>
        <v>谷津1Ｃ・奏の杜3</v>
      </c>
      <c r="H862" s="16" t="str">
        <f>部数情報!H481</f>
        <v>津田沼</v>
      </c>
      <c r="I862" s="16" t="str">
        <f>部数情報!I481</f>
        <v>習志野市</v>
      </c>
      <c r="J862" s="189">
        <f>IFERROR(IF($I$7="併配",VLOOKUP($F862,部数情報!A:K,11,0),IF($I$7="併配&amp;選挙",VLOOKUP($F862,部数情報!A:L,12,0),IF($I$7="選挙",VLOOKUP($F862,部数情報!A:M,13,0),VLOOKUP($F862,部数情報!A:J,10,0)))),"")</f>
        <v>865</v>
      </c>
      <c r="K862" s="187"/>
      <c r="L862" s="205"/>
      <c r="M862" s="206"/>
      <c r="S862">
        <f>エリア一覧!J862-VLOOKUP(エリア一覧!F862,部数情報!A:Q,17,0)</f>
        <v>0</v>
      </c>
      <c r="V862">
        <f t="shared" si="13"/>
        <v>0</v>
      </c>
      <c r="W862">
        <f>IFERROR(VLOOKUP($F862,部数情報!A:J,10,0),0)</f>
        <v>865</v>
      </c>
    </row>
    <row r="863" spans="2:23" hidden="1">
      <c r="B863" s="15">
        <f>部数情報!C482</f>
        <v>481</v>
      </c>
      <c r="C863" s="16">
        <f>部数情報!B482</f>
        <v>7</v>
      </c>
      <c r="D863" s="16" t="str">
        <f>部数情報!E482</f>
        <v>習志野西</v>
      </c>
      <c r="E863" s="16" t="str">
        <f>部数情報!F482</f>
        <v>京成谷津駅北</v>
      </c>
      <c r="F863" s="16" t="str">
        <f>部数情報!A482</f>
        <v>016056</v>
      </c>
      <c r="G863" s="16" t="str">
        <f>部数情報!G482</f>
        <v>谷津1D（津田沼ザ・タワー）</v>
      </c>
      <c r="H863" s="16" t="str">
        <f>部数情報!H482</f>
        <v>津田沼</v>
      </c>
      <c r="I863" s="16" t="str">
        <f>部数情報!I482</f>
        <v>習志野市</v>
      </c>
      <c r="J863" s="189">
        <f>IFERROR(IF($I$7="併配",VLOOKUP($F863,部数情報!A:K,11,0),IF($I$7="併配&amp;選挙",VLOOKUP($F863,部数情報!A:L,12,0),IF($I$7="選挙",VLOOKUP($F863,部数情報!A:M,13,0),VLOOKUP($F863,部数情報!A:J,10,0)))),"")</f>
        <v>0</v>
      </c>
      <c r="K863" s="187"/>
      <c r="L863" s="205"/>
      <c r="M863" s="206"/>
      <c r="S863">
        <f>エリア一覧!J863-VLOOKUP(エリア一覧!F863,部数情報!A:Q,17,0)</f>
        <v>-760</v>
      </c>
      <c r="V863">
        <f t="shared" si="13"/>
        <v>0</v>
      </c>
      <c r="W863">
        <f>IFERROR(VLOOKUP($F863,部数情報!A:J,10,0),0)</f>
        <v>760</v>
      </c>
    </row>
    <row r="864" spans="2:23" hidden="1">
      <c r="B864" s="15">
        <f>部数情報!C483</f>
        <v>482</v>
      </c>
      <c r="C864" s="16">
        <f>部数情報!B483</f>
        <v>7</v>
      </c>
      <c r="D864" s="16" t="str">
        <f>部数情報!E483</f>
        <v>習志野西</v>
      </c>
      <c r="E864" s="16" t="str">
        <f>部数情報!F483</f>
        <v>京成谷津駅北</v>
      </c>
      <c r="F864" s="16" t="str">
        <f>部数情報!A483</f>
        <v>016003</v>
      </c>
      <c r="G864" s="16" t="str">
        <f>部数情報!G483</f>
        <v>谷津１・７</v>
      </c>
      <c r="H864" s="16" t="str">
        <f>部数情報!H483</f>
        <v>津田沼</v>
      </c>
      <c r="I864" s="16" t="str">
        <f>部数情報!I483</f>
        <v>習志野市・船橋市</v>
      </c>
      <c r="J864" s="189">
        <f>IFERROR(IF($I$7="併配",VLOOKUP($F864,部数情報!A:K,11,0),IF($I$7="併配&amp;選挙",VLOOKUP($F864,部数情報!A:L,12,0),IF($I$7="選挙",VLOOKUP($F864,部数情報!A:M,13,0),VLOOKUP($F864,部数情報!A:J,10,0)))),"")</f>
        <v>1140</v>
      </c>
      <c r="K864" s="187"/>
      <c r="L864" s="205"/>
      <c r="M864" s="206"/>
      <c r="S864">
        <f>エリア一覧!J864-VLOOKUP(エリア一覧!F864,部数情報!A:Q,17,0)</f>
        <v>0</v>
      </c>
      <c r="V864">
        <f t="shared" si="13"/>
        <v>0</v>
      </c>
      <c r="W864">
        <f>IFERROR(VLOOKUP($F864,部数情報!A:J,10,0),0)</f>
        <v>1140</v>
      </c>
    </row>
    <row r="865" spans="2:23" hidden="1">
      <c r="B865" s="15">
        <f>部数情報!C484</f>
        <v>483</v>
      </c>
      <c r="C865" s="16">
        <f>部数情報!B484</f>
        <v>7</v>
      </c>
      <c r="D865" s="16" t="str">
        <f>部数情報!E484</f>
        <v>習志野西</v>
      </c>
      <c r="E865" s="16" t="str">
        <f>部数情報!F484</f>
        <v>京成谷津駅北</v>
      </c>
      <c r="F865" s="16" t="str">
        <f>部数情報!A484</f>
        <v>016005</v>
      </c>
      <c r="G865" s="16" t="str">
        <f>部数情報!G484</f>
        <v>谷津５A</v>
      </c>
      <c r="H865" s="16" t="str">
        <f>部数情報!H484</f>
        <v>津田沼</v>
      </c>
      <c r="I865" s="16" t="str">
        <f>部数情報!I484</f>
        <v>習志野市</v>
      </c>
      <c r="J865" s="189">
        <f>IFERROR(IF($I$7="併配",VLOOKUP($F865,部数情報!A:K,11,0),IF($I$7="併配&amp;選挙",VLOOKUP($F865,部数情報!A:L,12,0),IF($I$7="選挙",VLOOKUP($F865,部数情報!A:M,13,0),VLOOKUP($F865,部数情報!A:J,10,0)))),"")</f>
        <v>350</v>
      </c>
      <c r="K865" s="187"/>
      <c r="L865" s="205"/>
      <c r="M865" s="206"/>
      <c r="S865">
        <f>エリア一覧!J865-VLOOKUP(エリア一覧!F865,部数情報!A:Q,17,0)</f>
        <v>0</v>
      </c>
      <c r="V865">
        <f t="shared" si="13"/>
        <v>0</v>
      </c>
      <c r="W865">
        <f>IFERROR(VLOOKUP($F865,部数情報!A:J,10,0),0)</f>
        <v>350</v>
      </c>
    </row>
    <row r="866" spans="2:23" hidden="1">
      <c r="B866" s="15">
        <f>部数情報!C485</f>
        <v>484</v>
      </c>
      <c r="C866" s="16">
        <f>部数情報!B485</f>
        <v>7</v>
      </c>
      <c r="D866" s="16" t="str">
        <f>部数情報!E485</f>
        <v>習志野西</v>
      </c>
      <c r="E866" s="16" t="str">
        <f>部数情報!F485</f>
        <v>京成谷津駅北</v>
      </c>
      <c r="F866" s="16" t="str">
        <f>部数情報!A485</f>
        <v>016006</v>
      </c>
      <c r="G866" s="16" t="str">
        <f>部数情報!G485</f>
        <v>谷津５B</v>
      </c>
      <c r="H866" s="16" t="str">
        <f>部数情報!H485</f>
        <v>津田沼</v>
      </c>
      <c r="I866" s="16" t="str">
        <f>部数情報!I485</f>
        <v>習志野市</v>
      </c>
      <c r="J866" s="189">
        <f>IFERROR(IF($I$7="併配",VLOOKUP($F866,部数情報!A:K,11,0),IF($I$7="併配&amp;選挙",VLOOKUP($F866,部数情報!A:L,12,0),IF($I$7="選挙",VLOOKUP($F866,部数情報!A:M,13,0),VLOOKUP($F866,部数情報!A:J,10,0)))),"")</f>
        <v>830</v>
      </c>
      <c r="K866" s="187"/>
      <c r="L866" s="205"/>
      <c r="M866" s="206"/>
      <c r="S866">
        <f>エリア一覧!J866-VLOOKUP(エリア一覧!F866,部数情報!A:Q,17,0)</f>
        <v>0</v>
      </c>
      <c r="V866">
        <f t="shared" si="13"/>
        <v>0</v>
      </c>
      <c r="W866">
        <f>IFERROR(VLOOKUP($F866,部数情報!A:J,10,0),0)</f>
        <v>830</v>
      </c>
    </row>
    <row r="867" spans="2:23" hidden="1">
      <c r="B867" s="15">
        <f>部数情報!C486</f>
        <v>485</v>
      </c>
      <c r="C867" s="16">
        <f>部数情報!B486</f>
        <v>7</v>
      </c>
      <c r="D867" s="16" t="str">
        <f>部数情報!E486</f>
        <v>習志野西</v>
      </c>
      <c r="E867" s="16" t="str">
        <f>部数情報!F486</f>
        <v>京成谷津駅北</v>
      </c>
      <c r="F867" s="16" t="str">
        <f>部数情報!A486</f>
        <v>016004</v>
      </c>
      <c r="G867" s="16" t="str">
        <f>部数情報!G486</f>
        <v>谷津５C</v>
      </c>
      <c r="H867" s="16" t="str">
        <f>部数情報!H486</f>
        <v>津田沼</v>
      </c>
      <c r="I867" s="16" t="str">
        <f>部数情報!I486</f>
        <v>習志野市</v>
      </c>
      <c r="J867" s="189">
        <f>IFERROR(IF($I$7="併配",VLOOKUP($F867,部数情報!A:K,11,0),IF($I$7="併配&amp;選挙",VLOOKUP($F867,部数情報!A:L,12,0),IF($I$7="選挙",VLOOKUP($F867,部数情報!A:M,13,0),VLOOKUP($F867,部数情報!A:J,10,0)))),"")</f>
        <v>330</v>
      </c>
      <c r="K867" s="187"/>
      <c r="L867" s="205"/>
      <c r="M867" s="206"/>
      <c r="S867">
        <f>エリア一覧!J867-VLOOKUP(エリア一覧!F867,部数情報!A:Q,17,0)</f>
        <v>0</v>
      </c>
      <c r="V867">
        <f t="shared" si="13"/>
        <v>0</v>
      </c>
      <c r="W867">
        <f>IFERROR(VLOOKUP($F867,部数情報!A:J,10,0),0)</f>
        <v>330</v>
      </c>
    </row>
    <row r="868" spans="2:23" hidden="1">
      <c r="B868" s="15">
        <f>部数情報!C487</f>
        <v>486</v>
      </c>
      <c r="C868" s="16">
        <f>部数情報!B487</f>
        <v>7</v>
      </c>
      <c r="D868" s="16" t="str">
        <f>部数情報!E487</f>
        <v>習志野西</v>
      </c>
      <c r="E868" s="16" t="str">
        <f>部数情報!F487</f>
        <v>京成谷津駅北</v>
      </c>
      <c r="F868" s="16" t="str">
        <f>部数情報!A487</f>
        <v>016062</v>
      </c>
      <c r="G868" s="16" t="str">
        <f>部数情報!G487</f>
        <v>谷津５D</v>
      </c>
      <c r="H868" s="16" t="str">
        <f>部数情報!H487</f>
        <v>津田沼</v>
      </c>
      <c r="I868" s="16" t="str">
        <f>部数情報!I487</f>
        <v>習志野市</v>
      </c>
      <c r="J868" s="189">
        <f>IFERROR(IF($I$7="併配",VLOOKUP($F868,部数情報!A:K,11,0),IF($I$7="併配&amp;選挙",VLOOKUP($F868,部数情報!A:L,12,0),IF($I$7="選挙",VLOOKUP($F868,部数情報!A:M,13,0),VLOOKUP($F868,部数情報!A:J,10,0)))),"")</f>
        <v>310</v>
      </c>
      <c r="K868" s="187"/>
      <c r="L868" s="205"/>
      <c r="M868" s="206"/>
      <c r="S868">
        <f>エリア一覧!J868-VLOOKUP(エリア一覧!F868,部数情報!A:Q,17,0)</f>
        <v>0</v>
      </c>
      <c r="V868">
        <f t="shared" si="13"/>
        <v>0</v>
      </c>
      <c r="W868">
        <f>IFERROR(VLOOKUP($F868,部数情報!A:J,10,0),0)</f>
        <v>310</v>
      </c>
    </row>
    <row r="869" spans="2:23" hidden="1">
      <c r="B869" s="15">
        <f>部数情報!C488</f>
        <v>487</v>
      </c>
      <c r="C869" s="16">
        <f>部数情報!B488</f>
        <v>7</v>
      </c>
      <c r="D869" s="16" t="str">
        <f>部数情報!E488</f>
        <v>習志野西</v>
      </c>
      <c r="E869" s="16" t="str">
        <f>部数情報!F488</f>
        <v>京成谷津駅北</v>
      </c>
      <c r="F869" s="16" t="str">
        <f>部数情報!A488</f>
        <v>016063</v>
      </c>
      <c r="G869" s="16" t="str">
        <f>部数情報!G488</f>
        <v>谷津５E</v>
      </c>
      <c r="H869" s="16" t="str">
        <f>部数情報!H488</f>
        <v>津田沼</v>
      </c>
      <c r="I869" s="16" t="str">
        <f>部数情報!I488</f>
        <v>習志野市</v>
      </c>
      <c r="J869" s="189">
        <f>IFERROR(IF($I$7="併配",VLOOKUP($F869,部数情報!A:K,11,0),IF($I$7="併配&amp;選挙",VLOOKUP($F869,部数情報!A:L,12,0),IF($I$7="選挙",VLOOKUP($F869,部数情報!A:M,13,0),VLOOKUP($F869,部数情報!A:J,10,0)))),"")</f>
        <v>340</v>
      </c>
      <c r="K869" s="187"/>
      <c r="L869" s="205"/>
      <c r="M869" s="206"/>
      <c r="S869">
        <f>エリア一覧!J869-VLOOKUP(エリア一覧!F869,部数情報!A:Q,17,0)</f>
        <v>0</v>
      </c>
      <c r="V869">
        <f t="shared" si="13"/>
        <v>0</v>
      </c>
      <c r="W869">
        <f>IFERROR(VLOOKUP($F869,部数情報!A:J,10,0),0)</f>
        <v>340</v>
      </c>
    </row>
    <row r="870" spans="2:23" hidden="1">
      <c r="B870" s="15">
        <f>部数情報!C489</f>
        <v>488</v>
      </c>
      <c r="C870" s="16">
        <f>部数情報!B489</f>
        <v>7</v>
      </c>
      <c r="D870" s="16" t="str">
        <f>部数情報!E489</f>
        <v>習志野西</v>
      </c>
      <c r="E870" s="16" t="str">
        <f>部数情報!F489</f>
        <v>京成谷津駅北</v>
      </c>
      <c r="F870" s="16" t="str">
        <f>部数情報!A489</f>
        <v>016007</v>
      </c>
      <c r="G870" s="16" t="str">
        <f>部数情報!G489</f>
        <v>谷津６A</v>
      </c>
      <c r="H870" s="16" t="str">
        <f>部数情報!H489</f>
        <v>津田沼</v>
      </c>
      <c r="I870" s="16" t="str">
        <f>部数情報!I489</f>
        <v>習志野市</v>
      </c>
      <c r="J870" s="189">
        <f>IFERROR(IF($I$7="併配",VLOOKUP($F870,部数情報!A:K,11,0),IF($I$7="併配&amp;選挙",VLOOKUP($F870,部数情報!A:L,12,0),IF($I$7="選挙",VLOOKUP($F870,部数情報!A:M,13,0),VLOOKUP($F870,部数情報!A:J,10,0)))),"")</f>
        <v>510</v>
      </c>
      <c r="K870" s="187"/>
      <c r="L870" s="205"/>
      <c r="M870" s="206"/>
      <c r="S870">
        <f>エリア一覧!J870-VLOOKUP(エリア一覧!F870,部数情報!A:Q,17,0)</f>
        <v>0</v>
      </c>
      <c r="V870">
        <f t="shared" si="13"/>
        <v>0</v>
      </c>
      <c r="W870">
        <f>IFERROR(VLOOKUP($F870,部数情報!A:J,10,0),0)</f>
        <v>510</v>
      </c>
    </row>
    <row r="871" spans="2:23" hidden="1">
      <c r="B871" s="15">
        <f>部数情報!C490</f>
        <v>489</v>
      </c>
      <c r="C871" s="16">
        <f>部数情報!B490</f>
        <v>7</v>
      </c>
      <c r="D871" s="16" t="str">
        <f>部数情報!E490</f>
        <v>習志野西</v>
      </c>
      <c r="E871" s="16" t="str">
        <f>部数情報!F490</f>
        <v>京成谷津駅北</v>
      </c>
      <c r="F871" s="16" t="str">
        <f>部数情報!A490</f>
        <v>016008</v>
      </c>
      <c r="G871" s="16" t="str">
        <f>部数情報!G490</f>
        <v>谷津６B</v>
      </c>
      <c r="H871" s="16" t="str">
        <f>部数情報!H490</f>
        <v>津田沼</v>
      </c>
      <c r="I871" s="16" t="str">
        <f>部数情報!I490</f>
        <v>船橋市・習志野市</v>
      </c>
      <c r="J871" s="189">
        <f>IFERROR(IF($I$7="併配",VLOOKUP($F871,部数情報!A:K,11,0),IF($I$7="併配&amp;選挙",VLOOKUP($F871,部数情報!A:L,12,0),IF($I$7="選挙",VLOOKUP($F871,部数情報!A:M,13,0),VLOOKUP($F871,部数情報!A:J,10,0)))),"")</f>
        <v>1290</v>
      </c>
      <c r="K871" s="187"/>
      <c r="L871" s="205"/>
      <c r="M871" s="206"/>
      <c r="S871">
        <f>エリア一覧!J871-VLOOKUP(エリア一覧!F871,部数情報!A:Q,17,0)</f>
        <v>0</v>
      </c>
      <c r="V871">
        <f t="shared" si="13"/>
        <v>0</v>
      </c>
      <c r="W871">
        <f>IFERROR(VLOOKUP($F871,部数情報!A:J,10,0),0)</f>
        <v>1290</v>
      </c>
    </row>
    <row r="872" spans="2:23" hidden="1">
      <c r="B872" s="15">
        <f>部数情報!C491</f>
        <v>490</v>
      </c>
      <c r="C872" s="16">
        <f>部数情報!B491</f>
        <v>7</v>
      </c>
      <c r="D872" s="16" t="str">
        <f>部数情報!E491</f>
        <v>習志野西</v>
      </c>
      <c r="E872" s="16" t="str">
        <f>部数情報!F491</f>
        <v>京成谷津駅北</v>
      </c>
      <c r="F872" s="16" t="str">
        <f>部数情報!A491</f>
        <v>016054</v>
      </c>
      <c r="G872" s="16" t="str">
        <f>部数情報!G491</f>
        <v>奏の杜1</v>
      </c>
      <c r="H872" s="16" t="str">
        <f>部数情報!H491</f>
        <v>津田沼</v>
      </c>
      <c r="I872" s="16" t="str">
        <f>部数情報!I491</f>
        <v>習志野市</v>
      </c>
      <c r="J872" s="189">
        <f>IFERROR(IF($I$7="併配",VLOOKUP($F872,部数情報!A:K,11,0),IF($I$7="併配&amp;選挙",VLOOKUP($F872,部数情報!A:L,12,0),IF($I$7="選挙",VLOOKUP($F872,部数情報!A:M,13,0),VLOOKUP($F872,部数情報!A:J,10,0)))),"")</f>
        <v>850</v>
      </c>
      <c r="K872" s="187"/>
      <c r="L872" s="205"/>
      <c r="M872" s="206"/>
      <c r="S872">
        <f>エリア一覧!J872-VLOOKUP(エリア一覧!F872,部数情報!A:Q,17,0)</f>
        <v>0</v>
      </c>
      <c r="V872">
        <f t="shared" si="13"/>
        <v>0</v>
      </c>
      <c r="W872">
        <f>IFERROR(VLOOKUP($F872,部数情報!A:J,10,0),0)</f>
        <v>850</v>
      </c>
    </row>
    <row r="873" spans="2:23" hidden="1">
      <c r="B873" s="15">
        <f>部数情報!C492</f>
        <v>491</v>
      </c>
      <c r="C873" s="16">
        <f>部数情報!B492</f>
        <v>7</v>
      </c>
      <c r="D873" s="16" t="str">
        <f>部数情報!E492</f>
        <v>習志野西</v>
      </c>
      <c r="E873" s="16" t="str">
        <f>部数情報!F492</f>
        <v>京成谷津駅北</v>
      </c>
      <c r="F873" s="16" t="str">
        <f>部数情報!A492</f>
        <v>016051</v>
      </c>
      <c r="G873" s="16" t="str">
        <f>部数情報!G492</f>
        <v>奏の杜2Ａ</v>
      </c>
      <c r="H873" s="16" t="str">
        <f>部数情報!H492</f>
        <v>津田沼</v>
      </c>
      <c r="I873" s="16" t="str">
        <f>部数情報!I492</f>
        <v>習志野市</v>
      </c>
      <c r="J873" s="189">
        <f>IFERROR(IF($I$7="併配",VLOOKUP($F873,部数情報!A:K,11,0),IF($I$7="併配&amp;選挙",VLOOKUP($F873,部数情報!A:L,12,0),IF($I$7="選挙",VLOOKUP($F873,部数情報!A:M,13,0),VLOOKUP($F873,部数情報!A:J,10,0)))),"")</f>
        <v>810</v>
      </c>
      <c r="K873" s="187"/>
      <c r="L873" s="205"/>
      <c r="M873" s="206"/>
      <c r="S873">
        <f>エリア一覧!J873-VLOOKUP(エリア一覧!F873,部数情報!A:Q,17,0)</f>
        <v>0</v>
      </c>
      <c r="V873">
        <f t="shared" si="13"/>
        <v>0</v>
      </c>
      <c r="W873">
        <f>IFERROR(VLOOKUP($F873,部数情報!A:J,10,0),0)</f>
        <v>810</v>
      </c>
    </row>
    <row r="874" spans="2:23" hidden="1">
      <c r="B874" s="15">
        <f>部数情報!C493</f>
        <v>492</v>
      </c>
      <c r="C874" s="16">
        <f>部数情報!B493</f>
        <v>7</v>
      </c>
      <c r="D874" s="16" t="str">
        <f>部数情報!E493</f>
        <v>習志野西</v>
      </c>
      <c r="E874" s="16" t="str">
        <f>部数情報!F493</f>
        <v>京成谷津駅北</v>
      </c>
      <c r="F874" s="16" t="str">
        <f>部数情報!A493</f>
        <v>016053</v>
      </c>
      <c r="G874" s="16" t="str">
        <f>部数情報!G493</f>
        <v>奏の杜2B</v>
      </c>
      <c r="H874" s="16" t="str">
        <f>部数情報!H493</f>
        <v>津田沼</v>
      </c>
      <c r="I874" s="16" t="str">
        <f>部数情報!I493</f>
        <v>習志野市</v>
      </c>
      <c r="J874" s="189">
        <f>IFERROR(IF($I$7="併配",VLOOKUP($F874,部数情報!A:K,11,0),IF($I$7="併配&amp;選挙",VLOOKUP($F874,部数情報!A:L,12,0),IF($I$7="選挙",VLOOKUP($F874,部数情報!A:M,13,0),VLOOKUP($F874,部数情報!A:J,10,0)))),"")</f>
        <v>890</v>
      </c>
      <c r="K874" s="187"/>
      <c r="L874" s="205"/>
      <c r="M874" s="206"/>
      <c r="S874">
        <f>エリア一覧!J874-VLOOKUP(エリア一覧!F874,部数情報!A:Q,17,0)</f>
        <v>0</v>
      </c>
      <c r="V874">
        <f t="shared" si="13"/>
        <v>0</v>
      </c>
      <c r="W874">
        <f>IFERROR(VLOOKUP($F874,部数情報!A:J,10,0),0)</f>
        <v>890</v>
      </c>
    </row>
    <row r="875" spans="2:23" hidden="1">
      <c r="B875" s="15">
        <f>部数情報!C494</f>
        <v>493</v>
      </c>
      <c r="C875" s="16">
        <f>部数情報!B494</f>
        <v>7</v>
      </c>
      <c r="D875" s="16" t="str">
        <f>部数情報!E494</f>
        <v>習志野西</v>
      </c>
      <c r="E875" s="16" t="str">
        <f>部数情報!F494</f>
        <v>谷津駅南　</v>
      </c>
      <c r="F875" s="16" t="str">
        <f>部数情報!A494</f>
        <v>016009</v>
      </c>
      <c r="G875" s="16" t="str">
        <f>部数情報!G494</f>
        <v>谷津２A</v>
      </c>
      <c r="H875" s="16" t="str">
        <f>部数情報!H494</f>
        <v>津田沼</v>
      </c>
      <c r="I875" s="16" t="str">
        <f>部数情報!I494</f>
        <v>習志野市</v>
      </c>
      <c r="J875" s="189">
        <f>IFERROR(IF($I$7="併配",VLOOKUP($F875,部数情報!A:K,11,0),IF($I$7="併配&amp;選挙",VLOOKUP($F875,部数情報!A:L,12,0),IF($I$7="選挙",VLOOKUP($F875,部数情報!A:M,13,0),VLOOKUP($F875,部数情報!A:J,10,0)))),"")</f>
        <v>700</v>
      </c>
      <c r="K875" s="187"/>
      <c r="L875" s="205"/>
      <c r="M875" s="206"/>
      <c r="S875">
        <f>エリア一覧!J875-VLOOKUP(エリア一覧!F875,部数情報!A:Q,17,0)</f>
        <v>0</v>
      </c>
      <c r="V875">
        <f t="shared" si="13"/>
        <v>0</v>
      </c>
      <c r="W875">
        <f>IFERROR(VLOOKUP($F875,部数情報!A:J,10,0),0)</f>
        <v>700</v>
      </c>
    </row>
    <row r="876" spans="2:23" hidden="1">
      <c r="B876" s="15">
        <f>部数情報!C495</f>
        <v>494</v>
      </c>
      <c r="C876" s="16">
        <f>部数情報!B495</f>
        <v>7</v>
      </c>
      <c r="D876" s="16" t="str">
        <f>部数情報!E495</f>
        <v>習志野西</v>
      </c>
      <c r="E876" s="16" t="str">
        <f>部数情報!F495</f>
        <v>谷津駅南　</v>
      </c>
      <c r="F876" s="16" t="str">
        <f>部数情報!A495</f>
        <v>016010</v>
      </c>
      <c r="G876" s="16" t="str">
        <f>部数情報!G495</f>
        <v>谷津２B</v>
      </c>
      <c r="H876" s="16" t="str">
        <f>部数情報!H495</f>
        <v>津田沼</v>
      </c>
      <c r="I876" s="16" t="str">
        <f>部数情報!I495</f>
        <v>習志野市</v>
      </c>
      <c r="J876" s="189">
        <f>IFERROR(IF($I$7="併配",VLOOKUP($F876,部数情報!A:K,11,0),IF($I$7="併配&amp;選挙",VLOOKUP($F876,部数情報!A:L,12,0),IF($I$7="選挙",VLOOKUP($F876,部数情報!A:M,13,0),VLOOKUP($F876,部数情報!A:J,10,0)))),"")</f>
        <v>720</v>
      </c>
      <c r="K876" s="187"/>
      <c r="L876" s="205"/>
      <c r="M876" s="206"/>
      <c r="S876">
        <f>エリア一覧!J876-VLOOKUP(エリア一覧!F876,部数情報!A:Q,17,0)</f>
        <v>0</v>
      </c>
      <c r="V876">
        <f t="shared" si="13"/>
        <v>0</v>
      </c>
      <c r="W876">
        <f>IFERROR(VLOOKUP($F876,部数情報!A:J,10,0),0)</f>
        <v>720</v>
      </c>
    </row>
    <row r="877" spans="2:23" hidden="1">
      <c r="B877" s="15">
        <f>部数情報!C496</f>
        <v>495</v>
      </c>
      <c r="C877" s="16">
        <f>部数情報!B496</f>
        <v>7</v>
      </c>
      <c r="D877" s="16" t="str">
        <f>部数情報!E496</f>
        <v>習志野西</v>
      </c>
      <c r="E877" s="16" t="str">
        <f>部数情報!F496</f>
        <v>谷津駅南　</v>
      </c>
      <c r="F877" s="16" t="str">
        <f>部数情報!A496</f>
        <v>016011</v>
      </c>
      <c r="G877" s="16" t="str">
        <f>部数情報!G496</f>
        <v>谷津２・４</v>
      </c>
      <c r="H877" s="16" t="str">
        <f>部数情報!H496</f>
        <v>津田沼</v>
      </c>
      <c r="I877" s="16" t="str">
        <f>部数情報!I496</f>
        <v>習志野市</v>
      </c>
      <c r="J877" s="189">
        <f>IFERROR(IF($I$7="併配",VLOOKUP($F877,部数情報!A:K,11,0),IF($I$7="併配&amp;選挙",VLOOKUP($F877,部数情報!A:L,12,0),IF($I$7="選挙",VLOOKUP($F877,部数情報!A:M,13,0),VLOOKUP($F877,部数情報!A:J,10,0)))),"")</f>
        <v>445</v>
      </c>
      <c r="K877" s="187"/>
      <c r="L877" s="205"/>
      <c r="M877" s="206"/>
      <c r="S877">
        <f>エリア一覧!J877-VLOOKUP(エリア一覧!F877,部数情報!A:Q,17,0)</f>
        <v>0</v>
      </c>
      <c r="V877">
        <f t="shared" si="13"/>
        <v>0</v>
      </c>
      <c r="W877">
        <f>IFERROR(VLOOKUP($F877,部数情報!A:J,10,0),0)</f>
        <v>445</v>
      </c>
    </row>
    <row r="878" spans="2:23" hidden="1">
      <c r="B878" s="15">
        <f>部数情報!C497</f>
        <v>496</v>
      </c>
      <c r="C878" s="16">
        <f>部数情報!B497</f>
        <v>7</v>
      </c>
      <c r="D878" s="16" t="str">
        <f>部数情報!E497</f>
        <v>習志野西</v>
      </c>
      <c r="E878" s="16" t="str">
        <f>部数情報!F497</f>
        <v>谷津駅南　</v>
      </c>
      <c r="F878" s="16" t="str">
        <f>部数情報!A497</f>
        <v>016012</v>
      </c>
      <c r="G878" s="16" t="str">
        <f>部数情報!G497</f>
        <v>谷津３A団</v>
      </c>
      <c r="H878" s="16" t="str">
        <f>部数情報!H497</f>
        <v>津田沼</v>
      </c>
      <c r="I878" s="16" t="str">
        <f>部数情報!I497</f>
        <v>習志野市</v>
      </c>
      <c r="J878" s="189">
        <f>IFERROR(IF($I$7="併配",VLOOKUP($F878,部数情報!A:K,11,0),IF($I$7="併配&amp;選挙",VLOOKUP($F878,部数情報!A:L,12,0),IF($I$7="選挙",VLOOKUP($F878,部数情報!A:M,13,0),VLOOKUP($F878,部数情報!A:J,10,0)))),"")</f>
        <v>1050</v>
      </c>
      <c r="K878" s="187"/>
      <c r="L878" s="205"/>
      <c r="M878" s="206"/>
      <c r="S878">
        <f>エリア一覧!J878-VLOOKUP(エリア一覧!F878,部数情報!A:Q,17,0)</f>
        <v>0</v>
      </c>
      <c r="V878">
        <f t="shared" si="13"/>
        <v>0</v>
      </c>
      <c r="W878">
        <f>IFERROR(VLOOKUP($F878,部数情報!A:J,10,0),0)</f>
        <v>1050</v>
      </c>
    </row>
    <row r="879" spans="2:23" hidden="1">
      <c r="B879" s="15">
        <f>部数情報!C498</f>
        <v>497</v>
      </c>
      <c r="C879" s="16">
        <f>部数情報!B498</f>
        <v>7</v>
      </c>
      <c r="D879" s="16" t="str">
        <f>部数情報!E498</f>
        <v>習志野西</v>
      </c>
      <c r="E879" s="16" t="str">
        <f>部数情報!F498</f>
        <v>谷津駅南　</v>
      </c>
      <c r="F879" s="16" t="str">
        <f>部数情報!A498</f>
        <v>016013</v>
      </c>
      <c r="G879" s="16" t="str">
        <f>部数情報!G498</f>
        <v>谷津３B</v>
      </c>
      <c r="H879" s="16" t="str">
        <f>部数情報!H498</f>
        <v>津田沼</v>
      </c>
      <c r="I879" s="16" t="str">
        <f>部数情報!I498</f>
        <v>習志野市</v>
      </c>
      <c r="J879" s="189">
        <f>IFERROR(IF($I$7="併配",VLOOKUP($F879,部数情報!A:K,11,0),IF($I$7="併配&amp;選挙",VLOOKUP($F879,部数情報!A:L,12,0),IF($I$7="選挙",VLOOKUP($F879,部数情報!A:M,13,0),VLOOKUP($F879,部数情報!A:J,10,0)))),"")</f>
        <v>1160</v>
      </c>
      <c r="K879" s="187"/>
      <c r="L879" s="205"/>
      <c r="M879" s="206"/>
      <c r="S879">
        <f>エリア一覧!J879-VLOOKUP(エリア一覧!F879,部数情報!A:Q,17,0)</f>
        <v>0</v>
      </c>
      <c r="V879">
        <f t="shared" si="13"/>
        <v>0</v>
      </c>
      <c r="W879">
        <f>IFERROR(VLOOKUP($F879,部数情報!A:J,10,0),0)</f>
        <v>1160</v>
      </c>
    </row>
    <row r="880" spans="2:23" hidden="1">
      <c r="B880" s="15">
        <f>部数情報!C499</f>
        <v>498</v>
      </c>
      <c r="C880" s="16">
        <f>部数情報!B499</f>
        <v>7</v>
      </c>
      <c r="D880" s="16" t="str">
        <f>部数情報!E499</f>
        <v>習志野西</v>
      </c>
      <c r="E880" s="16" t="str">
        <f>部数情報!F499</f>
        <v>谷津駅南　</v>
      </c>
      <c r="F880" s="16" t="str">
        <f>部数情報!A499</f>
        <v>016014</v>
      </c>
      <c r="G880" s="16" t="str">
        <f>部数情報!G499</f>
        <v>谷津３C</v>
      </c>
      <c r="H880" s="16" t="str">
        <f>部数情報!H499</f>
        <v>津田沼</v>
      </c>
      <c r="I880" s="16" t="str">
        <f>部数情報!I499</f>
        <v>習志野市</v>
      </c>
      <c r="J880" s="189">
        <f>IFERROR(IF($I$7="併配",VLOOKUP($F880,部数情報!A:K,11,0),IF($I$7="併配&amp;選挙",VLOOKUP($F880,部数情報!A:L,12,0),IF($I$7="選挙",VLOOKUP($F880,部数情報!A:M,13,0),VLOOKUP($F880,部数情報!A:J,10,0)))),"")</f>
        <v>515</v>
      </c>
      <c r="K880" s="187"/>
      <c r="L880" s="205"/>
      <c r="M880" s="206"/>
      <c r="S880">
        <f>エリア一覧!J880-VLOOKUP(エリア一覧!F880,部数情報!A:Q,17,0)</f>
        <v>0</v>
      </c>
      <c r="V880">
        <f t="shared" si="13"/>
        <v>0</v>
      </c>
      <c r="W880">
        <f>IFERROR(VLOOKUP($F880,部数情報!A:J,10,0),0)</f>
        <v>515</v>
      </c>
    </row>
    <row r="881" spans="2:23" hidden="1">
      <c r="B881" s="15">
        <f>部数情報!C500</f>
        <v>499</v>
      </c>
      <c r="C881" s="16">
        <f>部数情報!B500</f>
        <v>7</v>
      </c>
      <c r="D881" s="16" t="str">
        <f>部数情報!E500</f>
        <v>習志野西</v>
      </c>
      <c r="E881" s="16" t="str">
        <f>部数情報!F500</f>
        <v>谷津駅南　</v>
      </c>
      <c r="F881" s="16" t="str">
        <f>部数情報!A500</f>
        <v>016015</v>
      </c>
      <c r="G881" s="16" t="str">
        <f>部数情報!G500</f>
        <v>谷津３D</v>
      </c>
      <c r="H881" s="16" t="str">
        <f>部数情報!H500</f>
        <v>津田沼</v>
      </c>
      <c r="I881" s="16" t="str">
        <f>部数情報!I500</f>
        <v>習志野市</v>
      </c>
      <c r="J881" s="189">
        <f>IFERROR(IF($I$7="併配",VLOOKUP($F881,部数情報!A:K,11,0),IF($I$7="併配&amp;選挙",VLOOKUP($F881,部数情報!A:L,12,0),IF($I$7="選挙",VLOOKUP($F881,部数情報!A:M,13,0),VLOOKUP($F881,部数情報!A:J,10,0)))),"")</f>
        <v>650</v>
      </c>
      <c r="K881" s="187"/>
      <c r="L881" s="205"/>
      <c r="M881" s="206"/>
      <c r="S881">
        <f>エリア一覧!J881-VLOOKUP(エリア一覧!F881,部数情報!A:Q,17,0)</f>
        <v>0</v>
      </c>
      <c r="V881">
        <f t="shared" si="13"/>
        <v>0</v>
      </c>
      <c r="W881">
        <f>IFERROR(VLOOKUP($F881,部数情報!A:J,10,0),0)</f>
        <v>650</v>
      </c>
    </row>
    <row r="882" spans="2:23" hidden="1">
      <c r="B882" s="15">
        <f>部数情報!C501</f>
        <v>500</v>
      </c>
      <c r="C882" s="16">
        <f>部数情報!B501</f>
        <v>7</v>
      </c>
      <c r="D882" s="16" t="str">
        <f>部数情報!E501</f>
        <v>習志野西</v>
      </c>
      <c r="E882" s="16" t="str">
        <f>部数情報!F501</f>
        <v>谷津駅南　</v>
      </c>
      <c r="F882" s="16" t="str">
        <f>部数情報!A501</f>
        <v>016016</v>
      </c>
      <c r="G882" s="16" t="str">
        <f>部数情報!G501</f>
        <v>谷津４</v>
      </c>
      <c r="H882" s="16" t="str">
        <f>部数情報!H501</f>
        <v>津田沼</v>
      </c>
      <c r="I882" s="16" t="str">
        <f>部数情報!I501</f>
        <v>習志野市</v>
      </c>
      <c r="J882" s="189">
        <f>IFERROR(IF($I$7="併配",VLOOKUP($F882,部数情報!A:K,11,0),IF($I$7="併配&amp;選挙",VLOOKUP($F882,部数情報!A:L,12,0),IF($I$7="選挙",VLOOKUP($F882,部数情報!A:M,13,0),VLOOKUP($F882,部数情報!A:J,10,0)))),"")</f>
        <v>682</v>
      </c>
      <c r="K882" s="187"/>
      <c r="L882" s="205"/>
      <c r="M882" s="206"/>
      <c r="S882">
        <f>エリア一覧!J882-VLOOKUP(エリア一覧!F882,部数情報!A:Q,17,0)</f>
        <v>-208</v>
      </c>
      <c r="V882">
        <f t="shared" si="13"/>
        <v>0</v>
      </c>
      <c r="W882">
        <f>IFERROR(VLOOKUP($F882,部数情報!A:J,10,0),0)</f>
        <v>890</v>
      </c>
    </row>
    <row r="883" spans="2:23" hidden="1">
      <c r="B883" s="15">
        <f>部数情報!C502</f>
        <v>501</v>
      </c>
      <c r="C883" s="16">
        <f>部数情報!B502</f>
        <v>7</v>
      </c>
      <c r="D883" s="16" t="str">
        <f>部数情報!E502</f>
        <v>習志野西</v>
      </c>
      <c r="E883" s="16" t="str">
        <f>部数情報!F502</f>
        <v>京成津田沼駅北</v>
      </c>
      <c r="F883" s="16" t="str">
        <f>部数情報!A502</f>
        <v>016017</v>
      </c>
      <c r="G883" s="16" t="str">
        <f>部数情報!G502</f>
        <v>津田沼１A</v>
      </c>
      <c r="H883" s="16" t="str">
        <f>部数情報!H502</f>
        <v>津田沼</v>
      </c>
      <c r="I883" s="16" t="str">
        <f>部数情報!I502</f>
        <v>習志野市</v>
      </c>
      <c r="J883" s="189">
        <f>IFERROR(IF($I$7="併配",VLOOKUP($F883,部数情報!A:K,11,0),IF($I$7="併配&amp;選挙",VLOOKUP($F883,部数情報!A:L,12,0),IF($I$7="選挙",VLOOKUP($F883,部数情報!A:M,13,0),VLOOKUP($F883,部数情報!A:J,10,0)))),"")</f>
        <v>405</v>
      </c>
      <c r="K883" s="187"/>
      <c r="L883" s="205"/>
      <c r="M883" s="206"/>
      <c r="S883">
        <f>エリア一覧!J883-VLOOKUP(エリア一覧!F883,部数情報!A:Q,17,0)</f>
        <v>0</v>
      </c>
      <c r="V883">
        <f t="shared" si="13"/>
        <v>0</v>
      </c>
      <c r="W883">
        <f>IFERROR(VLOOKUP($F883,部数情報!A:J,10,0),0)</f>
        <v>405</v>
      </c>
    </row>
    <row r="884" spans="2:23" hidden="1">
      <c r="B884" s="15">
        <f>部数情報!C503</f>
        <v>502</v>
      </c>
      <c r="C884" s="16">
        <f>部数情報!B503</f>
        <v>7</v>
      </c>
      <c r="D884" s="16" t="str">
        <f>部数情報!E503</f>
        <v>習志野西</v>
      </c>
      <c r="E884" s="16" t="str">
        <f>部数情報!F503</f>
        <v>京成津田沼駅北</v>
      </c>
      <c r="F884" s="16" t="str">
        <f>部数情報!A503</f>
        <v>016018</v>
      </c>
      <c r="G884" s="16" t="str">
        <f>部数情報!G503</f>
        <v>津田沼１B</v>
      </c>
      <c r="H884" s="16" t="str">
        <f>部数情報!H503</f>
        <v>津田沼</v>
      </c>
      <c r="I884" s="16" t="str">
        <f>部数情報!I503</f>
        <v>習志野市・船橋市</v>
      </c>
      <c r="J884" s="189">
        <f>IFERROR(IF($I$7="併配",VLOOKUP($F884,部数情報!A:K,11,0),IF($I$7="併配&amp;選挙",VLOOKUP($F884,部数情報!A:L,12,0),IF($I$7="選挙",VLOOKUP($F884,部数情報!A:M,13,0),VLOOKUP($F884,部数情報!A:J,10,0)))),"")</f>
        <v>192</v>
      </c>
      <c r="K884" s="187"/>
      <c r="L884" s="205"/>
      <c r="M884" s="206"/>
      <c r="S884">
        <f>エリア一覧!J884-VLOOKUP(エリア一覧!F884,部数情報!A:Q,17,0)</f>
        <v>-118</v>
      </c>
      <c r="V884">
        <f t="shared" si="13"/>
        <v>0</v>
      </c>
      <c r="W884">
        <f>IFERROR(VLOOKUP($F884,部数情報!A:J,10,0),0)</f>
        <v>310</v>
      </c>
    </row>
    <row r="885" spans="2:23" hidden="1">
      <c r="B885" s="15">
        <f>部数情報!C504</f>
        <v>503</v>
      </c>
      <c r="C885" s="16">
        <f>部数情報!B504</f>
        <v>7</v>
      </c>
      <c r="D885" s="16" t="str">
        <f>部数情報!E504</f>
        <v>習志野西</v>
      </c>
      <c r="E885" s="16" t="str">
        <f>部数情報!F504</f>
        <v>京成津田沼駅北</v>
      </c>
      <c r="F885" s="16" t="str">
        <f>部数情報!A504</f>
        <v>016019</v>
      </c>
      <c r="G885" s="16" t="str">
        <f>部数情報!G504</f>
        <v>津田沼２A</v>
      </c>
      <c r="H885" s="16" t="str">
        <f>部数情報!H504</f>
        <v>津田沼</v>
      </c>
      <c r="I885" s="16" t="str">
        <f>部数情報!I504</f>
        <v>習志野市</v>
      </c>
      <c r="J885" s="189">
        <f>IFERROR(IF($I$7="併配",VLOOKUP($F885,部数情報!A:K,11,0),IF($I$7="併配&amp;選挙",VLOOKUP($F885,部数情報!A:L,12,0),IF($I$7="選挙",VLOOKUP($F885,部数情報!A:M,13,0),VLOOKUP($F885,部数情報!A:J,10,0)))),"")</f>
        <v>440</v>
      </c>
      <c r="K885" s="187"/>
      <c r="L885" s="205"/>
      <c r="M885" s="206"/>
      <c r="S885">
        <f>エリア一覧!J885-VLOOKUP(エリア一覧!F885,部数情報!A:Q,17,0)</f>
        <v>0</v>
      </c>
      <c r="V885">
        <f t="shared" si="13"/>
        <v>0</v>
      </c>
      <c r="W885">
        <f>IFERROR(VLOOKUP($F885,部数情報!A:J,10,0),0)</f>
        <v>440</v>
      </c>
    </row>
    <row r="886" spans="2:23" hidden="1">
      <c r="B886" s="15">
        <f>部数情報!C505</f>
        <v>504</v>
      </c>
      <c r="C886" s="16">
        <f>部数情報!B505</f>
        <v>7</v>
      </c>
      <c r="D886" s="16" t="str">
        <f>部数情報!E505</f>
        <v>習志野西</v>
      </c>
      <c r="E886" s="16" t="str">
        <f>部数情報!F505</f>
        <v>京成津田沼駅北</v>
      </c>
      <c r="F886" s="16" t="str">
        <f>部数情報!A505</f>
        <v>016020</v>
      </c>
      <c r="G886" s="16" t="str">
        <f>部数情報!G505</f>
        <v>津田沼２B</v>
      </c>
      <c r="H886" s="16" t="str">
        <f>部数情報!H505</f>
        <v>津田沼</v>
      </c>
      <c r="I886" s="16" t="str">
        <f>部数情報!I505</f>
        <v>習志野市</v>
      </c>
      <c r="J886" s="189">
        <f>IFERROR(IF($I$7="併配",VLOOKUP($F886,部数情報!A:K,11,0),IF($I$7="併配&amp;選挙",VLOOKUP($F886,部数情報!A:L,12,0),IF($I$7="選挙",VLOOKUP($F886,部数情報!A:M,13,0),VLOOKUP($F886,部数情報!A:J,10,0)))),"")</f>
        <v>550</v>
      </c>
      <c r="K886" s="187"/>
      <c r="L886" s="205"/>
      <c r="M886" s="206"/>
      <c r="S886">
        <f>エリア一覧!J886-VLOOKUP(エリア一覧!F886,部数情報!A:Q,17,0)</f>
        <v>0</v>
      </c>
      <c r="V886">
        <f t="shared" si="13"/>
        <v>0</v>
      </c>
      <c r="W886">
        <f>IFERROR(VLOOKUP($F886,部数情報!A:J,10,0),0)</f>
        <v>550</v>
      </c>
    </row>
    <row r="887" spans="2:23" hidden="1">
      <c r="B887" s="15">
        <f>部数情報!C506</f>
        <v>505</v>
      </c>
      <c r="C887" s="16">
        <f>部数情報!B506</f>
        <v>7</v>
      </c>
      <c r="D887" s="16" t="str">
        <f>部数情報!E506</f>
        <v>習志野西</v>
      </c>
      <c r="E887" s="16" t="str">
        <f>部数情報!F506</f>
        <v>京成津田沼駅北</v>
      </c>
      <c r="F887" s="16" t="str">
        <f>部数情報!A506</f>
        <v>016021</v>
      </c>
      <c r="G887" s="16" t="str">
        <f>部数情報!G506</f>
        <v>津田沼３A</v>
      </c>
      <c r="H887" s="16" t="str">
        <f>部数情報!H506</f>
        <v>津田沼</v>
      </c>
      <c r="I887" s="16" t="str">
        <f>部数情報!I506</f>
        <v>習志野市</v>
      </c>
      <c r="J887" s="189">
        <f>IFERROR(IF($I$7="併配",VLOOKUP($F887,部数情報!A:K,11,0),IF($I$7="併配&amp;選挙",VLOOKUP($F887,部数情報!A:L,12,0),IF($I$7="選挙",VLOOKUP($F887,部数情報!A:M,13,0),VLOOKUP($F887,部数情報!A:J,10,0)))),"")</f>
        <v>880</v>
      </c>
      <c r="K887" s="187"/>
      <c r="L887" s="205"/>
      <c r="M887" s="206"/>
      <c r="S887">
        <f>エリア一覧!J887-VLOOKUP(エリア一覧!F887,部数情報!A:Q,17,0)</f>
        <v>0</v>
      </c>
      <c r="V887">
        <f t="shared" si="13"/>
        <v>0</v>
      </c>
      <c r="W887">
        <f>IFERROR(VLOOKUP($F887,部数情報!A:J,10,0),0)</f>
        <v>880</v>
      </c>
    </row>
    <row r="888" spans="2:23" hidden="1">
      <c r="B888" s="15">
        <f>部数情報!C507</f>
        <v>506</v>
      </c>
      <c r="C888" s="16">
        <f>部数情報!B507</f>
        <v>7</v>
      </c>
      <c r="D888" s="16" t="str">
        <f>部数情報!E507</f>
        <v>習志野西</v>
      </c>
      <c r="E888" s="16" t="str">
        <f>部数情報!F507</f>
        <v>京成津田沼駅北</v>
      </c>
      <c r="F888" s="16" t="str">
        <f>部数情報!A507</f>
        <v>016022</v>
      </c>
      <c r="G888" s="16" t="str">
        <f>部数情報!G507</f>
        <v>津田沼３B</v>
      </c>
      <c r="H888" s="16" t="str">
        <f>部数情報!H507</f>
        <v>津田沼</v>
      </c>
      <c r="I888" s="16" t="str">
        <f>部数情報!I507</f>
        <v>習志野市</v>
      </c>
      <c r="J888" s="189">
        <f>IFERROR(IF($I$7="併配",VLOOKUP($F888,部数情報!A:K,11,0),IF($I$7="併配&amp;選挙",VLOOKUP($F888,部数情報!A:L,12,0),IF($I$7="選挙",VLOOKUP($F888,部数情報!A:M,13,0),VLOOKUP($F888,部数情報!A:J,10,0)))),"")</f>
        <v>650</v>
      </c>
      <c r="K888" s="187"/>
      <c r="L888" s="205"/>
      <c r="M888" s="206"/>
      <c r="S888">
        <f>エリア一覧!J888-VLOOKUP(エリア一覧!F888,部数情報!A:Q,17,0)</f>
        <v>0</v>
      </c>
      <c r="V888">
        <f t="shared" si="13"/>
        <v>0</v>
      </c>
      <c r="W888">
        <f>IFERROR(VLOOKUP($F888,部数情報!A:J,10,0),0)</f>
        <v>650</v>
      </c>
    </row>
    <row r="889" spans="2:23" hidden="1">
      <c r="B889" s="15">
        <f>部数情報!C508</f>
        <v>507</v>
      </c>
      <c r="C889" s="16">
        <f>部数情報!B508</f>
        <v>7</v>
      </c>
      <c r="D889" s="16" t="str">
        <f>部数情報!E508</f>
        <v>習志野西</v>
      </c>
      <c r="E889" s="16" t="str">
        <f>部数情報!F508</f>
        <v>京成津田沼駅北</v>
      </c>
      <c r="F889" s="16" t="str">
        <f>部数情報!A508</f>
        <v>016023</v>
      </c>
      <c r="G889" s="16" t="str">
        <f>部数情報!G508</f>
        <v>鷺沼台1</v>
      </c>
      <c r="H889" s="16" t="str">
        <f>部数情報!H508</f>
        <v>津田沼</v>
      </c>
      <c r="I889" s="16" t="str">
        <f>部数情報!I508</f>
        <v>習志野市</v>
      </c>
      <c r="J889" s="189">
        <f>IFERROR(IF($I$7="併配",VLOOKUP($F889,部数情報!A:K,11,0),IF($I$7="併配&amp;選挙",VLOOKUP($F889,部数情報!A:L,12,0),IF($I$7="選挙",VLOOKUP($F889,部数情報!A:M,13,0),VLOOKUP($F889,部数情報!A:J,10,0)))),"")</f>
        <v>430</v>
      </c>
      <c r="K889" s="187"/>
      <c r="L889" s="205"/>
      <c r="M889" s="206"/>
      <c r="S889">
        <f>エリア一覧!J889-VLOOKUP(エリア一覧!F889,部数情報!A:Q,17,0)</f>
        <v>0</v>
      </c>
      <c r="V889">
        <f t="shared" si="13"/>
        <v>0</v>
      </c>
      <c r="W889">
        <f>IFERROR(VLOOKUP($F889,部数情報!A:J,10,0),0)</f>
        <v>430</v>
      </c>
    </row>
    <row r="890" spans="2:23" hidden="1">
      <c r="B890" s="15">
        <f>部数情報!C509</f>
        <v>508</v>
      </c>
      <c r="C890" s="16">
        <f>部数情報!B509</f>
        <v>7</v>
      </c>
      <c r="D890" s="16" t="str">
        <f>部数情報!E509</f>
        <v>習志野西</v>
      </c>
      <c r="E890" s="16" t="str">
        <f>部数情報!F509</f>
        <v>京成津田沼駅北</v>
      </c>
      <c r="F890" s="16" t="str">
        <f>部数情報!A509</f>
        <v>016055</v>
      </c>
      <c r="G890" s="16" t="str">
        <f>部数情報!G509</f>
        <v>鷺沼台2</v>
      </c>
      <c r="H890" s="16" t="str">
        <f>部数情報!H509</f>
        <v>津田沼</v>
      </c>
      <c r="I890" s="16" t="str">
        <f>部数情報!I509</f>
        <v>習志野市</v>
      </c>
      <c r="J890" s="189">
        <f>IFERROR(IF($I$7="併配",VLOOKUP($F890,部数情報!A:K,11,0),IF($I$7="併配&amp;選挙",VLOOKUP($F890,部数情報!A:L,12,0),IF($I$7="選挙",VLOOKUP($F890,部数情報!A:M,13,0),VLOOKUP($F890,部数情報!A:J,10,0)))),"")</f>
        <v>445</v>
      </c>
      <c r="K890" s="187"/>
      <c r="L890" s="205"/>
      <c r="M890" s="206"/>
      <c r="S890">
        <f>エリア一覧!J890-VLOOKUP(エリア一覧!F890,部数情報!A:Q,17,0)</f>
        <v>0</v>
      </c>
      <c r="V890">
        <f t="shared" si="13"/>
        <v>0</v>
      </c>
      <c r="W890">
        <f>IFERROR(VLOOKUP($F890,部数情報!A:J,10,0),0)</f>
        <v>445</v>
      </c>
    </row>
    <row r="891" spans="2:23" hidden="1">
      <c r="B891" s="15">
        <f>部数情報!C510</f>
        <v>509</v>
      </c>
      <c r="C891" s="16">
        <f>部数情報!B510</f>
        <v>7</v>
      </c>
      <c r="D891" s="16" t="str">
        <f>部数情報!E510</f>
        <v>習志野西</v>
      </c>
      <c r="E891" s="16" t="str">
        <f>部数情報!F510</f>
        <v>京成津田沼駅北</v>
      </c>
      <c r="F891" s="16" t="str">
        <f>部数情報!A510</f>
        <v>016024</v>
      </c>
      <c r="G891" s="16" t="str">
        <f>部数情報!G510</f>
        <v>鷺沼2A</v>
      </c>
      <c r="H891" s="16" t="str">
        <f>部数情報!H510</f>
        <v>津田沼</v>
      </c>
      <c r="I891" s="16" t="str">
        <f>部数情報!I510</f>
        <v>習志野市</v>
      </c>
      <c r="J891" s="189">
        <f>IFERROR(IF($I$7="併配",VLOOKUP($F891,部数情報!A:K,11,0),IF($I$7="併配&amp;選挙",VLOOKUP($F891,部数情報!A:L,12,0),IF($I$7="選挙",VLOOKUP($F891,部数情報!A:M,13,0),VLOOKUP($F891,部数情報!A:J,10,0)))),"")</f>
        <v>490</v>
      </c>
      <c r="K891" s="187"/>
      <c r="L891" s="205"/>
      <c r="M891" s="206"/>
      <c r="S891">
        <f>エリア一覧!J891-VLOOKUP(エリア一覧!F891,部数情報!A:Q,17,0)</f>
        <v>0</v>
      </c>
      <c r="V891">
        <f t="shared" si="13"/>
        <v>0</v>
      </c>
      <c r="W891">
        <f>IFERROR(VLOOKUP($F891,部数情報!A:J,10,0),0)</f>
        <v>490</v>
      </c>
    </row>
    <row r="892" spans="2:23" hidden="1">
      <c r="B892" s="15">
        <f>部数情報!C511</f>
        <v>510</v>
      </c>
      <c r="C892" s="16">
        <f>部数情報!B511</f>
        <v>7</v>
      </c>
      <c r="D892" s="16" t="str">
        <f>部数情報!E511</f>
        <v>習志野西</v>
      </c>
      <c r="E892" s="16" t="str">
        <f>部数情報!F511</f>
        <v>京成津田沼駅北</v>
      </c>
      <c r="F892" s="16" t="str">
        <f>部数情報!A511</f>
        <v>016025</v>
      </c>
      <c r="G892" s="16" t="str">
        <f>部数情報!G511</f>
        <v>藤崎2A</v>
      </c>
      <c r="H892" s="16" t="str">
        <f>部数情報!H511</f>
        <v>津田沼</v>
      </c>
      <c r="I892" s="16" t="str">
        <f>部数情報!I511</f>
        <v>習志野市</v>
      </c>
      <c r="J892" s="189">
        <f>IFERROR(IF($I$7="併配",VLOOKUP($F892,部数情報!A:K,11,0),IF($I$7="併配&amp;選挙",VLOOKUP($F892,部数情報!A:L,12,0),IF($I$7="選挙",VLOOKUP($F892,部数情報!A:M,13,0),VLOOKUP($F892,部数情報!A:J,10,0)))),"")</f>
        <v>420</v>
      </c>
      <c r="K892" s="187"/>
      <c r="L892" s="205"/>
      <c r="M892" s="206"/>
      <c r="S892">
        <f>エリア一覧!J892-VLOOKUP(エリア一覧!F892,部数情報!A:Q,17,0)</f>
        <v>0</v>
      </c>
      <c r="V892">
        <f t="shared" si="13"/>
        <v>0</v>
      </c>
      <c r="W892">
        <f>IFERROR(VLOOKUP($F892,部数情報!A:J,10,0),0)</f>
        <v>420</v>
      </c>
    </row>
    <row r="893" spans="2:23" hidden="1">
      <c r="B893" s="15">
        <f>部数情報!C512</f>
        <v>511</v>
      </c>
      <c r="C893" s="16">
        <f>部数情報!B512</f>
        <v>7</v>
      </c>
      <c r="D893" s="16" t="str">
        <f>部数情報!E512</f>
        <v>習志野西</v>
      </c>
      <c r="E893" s="16" t="str">
        <f>部数情報!F512</f>
        <v>京成津田沼駅北</v>
      </c>
      <c r="F893" s="16" t="str">
        <f>部数情報!A512</f>
        <v>016026</v>
      </c>
      <c r="G893" s="16" t="str">
        <f>部数情報!G512</f>
        <v>藤崎2B</v>
      </c>
      <c r="H893" s="16" t="str">
        <f>部数情報!H512</f>
        <v>津田沼</v>
      </c>
      <c r="I893" s="16" t="str">
        <f>部数情報!I512</f>
        <v>習志野市</v>
      </c>
      <c r="J893" s="189">
        <f>IFERROR(IF($I$7="併配",VLOOKUP($F893,部数情報!A:K,11,0),IF($I$7="併配&amp;選挙",VLOOKUP($F893,部数情報!A:L,12,0),IF($I$7="選挙",VLOOKUP($F893,部数情報!A:M,13,0),VLOOKUP($F893,部数情報!A:J,10,0)))),"")</f>
        <v>440</v>
      </c>
      <c r="K893" s="187"/>
      <c r="L893" s="205"/>
      <c r="M893" s="206"/>
      <c r="S893">
        <f>エリア一覧!J893-VLOOKUP(エリア一覧!F893,部数情報!A:Q,17,0)</f>
        <v>0</v>
      </c>
      <c r="V893">
        <f t="shared" si="13"/>
        <v>0</v>
      </c>
      <c r="W893">
        <f>IFERROR(VLOOKUP($F893,部数情報!A:J,10,0),0)</f>
        <v>440</v>
      </c>
    </row>
    <row r="894" spans="2:23" hidden="1">
      <c r="B894" s="15">
        <f>部数情報!C513</f>
        <v>512</v>
      </c>
      <c r="C894" s="16">
        <f>部数情報!B513</f>
        <v>7</v>
      </c>
      <c r="D894" s="16" t="str">
        <f>部数情報!E513</f>
        <v>習志野西</v>
      </c>
      <c r="E894" s="16" t="str">
        <f>部数情報!F513</f>
        <v>京成津田沼駅北</v>
      </c>
      <c r="F894" s="16" t="str">
        <f>部数情報!A513</f>
        <v>016060</v>
      </c>
      <c r="G894" s="16" t="str">
        <f>部数情報!G513</f>
        <v>藤崎2C</v>
      </c>
      <c r="H894" s="16" t="str">
        <f>部数情報!H513</f>
        <v>津田沼</v>
      </c>
      <c r="I894" s="16" t="str">
        <f>部数情報!I513</f>
        <v>習志野市</v>
      </c>
      <c r="J894" s="189">
        <f>IFERROR(IF($I$7="併配",VLOOKUP($F894,部数情報!A:K,11,0),IF($I$7="併配&amp;選挙",VLOOKUP($F894,部数情報!A:L,12,0),IF($I$7="選挙",VLOOKUP($F894,部数情報!A:M,13,0),VLOOKUP($F894,部数情報!A:J,10,0)))),"")</f>
        <v>500</v>
      </c>
      <c r="K894" s="187"/>
      <c r="L894" s="205"/>
      <c r="M894" s="206"/>
      <c r="S894">
        <f>エリア一覧!J894-VLOOKUP(エリア一覧!F894,部数情報!A:Q,17,0)</f>
        <v>0</v>
      </c>
      <c r="V894">
        <f t="shared" si="13"/>
        <v>0</v>
      </c>
      <c r="W894">
        <f>IFERROR(VLOOKUP($F894,部数情報!A:J,10,0),0)</f>
        <v>500</v>
      </c>
    </row>
    <row r="895" spans="2:23" hidden="1">
      <c r="B895" s="15">
        <f>部数情報!C514</f>
        <v>513</v>
      </c>
      <c r="C895" s="16">
        <f>部数情報!B514</f>
        <v>7</v>
      </c>
      <c r="D895" s="16" t="str">
        <f>部数情報!E514</f>
        <v>習志野西</v>
      </c>
      <c r="E895" s="16" t="str">
        <f>部数情報!F514</f>
        <v>京成津田沼駅北</v>
      </c>
      <c r="F895" s="16" t="str">
        <f>部数情報!A514</f>
        <v>016027</v>
      </c>
      <c r="G895" s="16" t="str">
        <f>部数情報!G514</f>
        <v>藤崎3A</v>
      </c>
      <c r="H895" s="16" t="str">
        <f>部数情報!H514</f>
        <v>津田沼</v>
      </c>
      <c r="I895" s="16" t="str">
        <f>部数情報!I514</f>
        <v>習志野市</v>
      </c>
      <c r="J895" s="189">
        <f>IFERROR(IF($I$7="併配",VLOOKUP($F895,部数情報!A:K,11,0),IF($I$7="併配&amp;選挙",VLOOKUP($F895,部数情報!A:L,12,0),IF($I$7="選挙",VLOOKUP($F895,部数情報!A:M,13,0),VLOOKUP($F895,部数情報!A:J,10,0)))),"")</f>
        <v>600</v>
      </c>
      <c r="K895" s="187"/>
      <c r="L895" s="205"/>
      <c r="M895" s="206"/>
      <c r="S895">
        <f>エリア一覧!J895-VLOOKUP(エリア一覧!F895,部数情報!A:Q,17,0)</f>
        <v>0</v>
      </c>
      <c r="V895">
        <f t="shared" si="13"/>
        <v>0</v>
      </c>
      <c r="W895">
        <f>IFERROR(VLOOKUP($F895,部数情報!A:J,10,0),0)</f>
        <v>600</v>
      </c>
    </row>
    <row r="896" spans="2:23" hidden="1">
      <c r="B896" s="15">
        <f>部数情報!C515</f>
        <v>514</v>
      </c>
      <c r="C896" s="16">
        <f>部数情報!B515</f>
        <v>7</v>
      </c>
      <c r="D896" s="16" t="str">
        <f>部数情報!E515</f>
        <v>習志野西</v>
      </c>
      <c r="E896" s="16" t="str">
        <f>部数情報!F515</f>
        <v>京成津田沼駅北</v>
      </c>
      <c r="F896" s="16" t="str">
        <f>部数情報!A515</f>
        <v>016057</v>
      </c>
      <c r="G896" s="16" t="str">
        <f>部数情報!G515</f>
        <v>藤崎3B</v>
      </c>
      <c r="H896" s="16" t="str">
        <f>部数情報!H515</f>
        <v>津田沼</v>
      </c>
      <c r="I896" s="16" t="str">
        <f>部数情報!I515</f>
        <v>習志野市</v>
      </c>
      <c r="J896" s="189">
        <f>IFERROR(IF($I$7="併配",VLOOKUP($F896,部数情報!A:K,11,0),IF($I$7="併配&amp;選挙",VLOOKUP($F896,部数情報!A:L,12,0),IF($I$7="選挙",VLOOKUP($F896,部数情報!A:M,13,0),VLOOKUP($F896,部数情報!A:J,10,0)))),"")</f>
        <v>400</v>
      </c>
      <c r="K896" s="187"/>
      <c r="L896" s="205"/>
      <c r="M896" s="206"/>
      <c r="S896">
        <f>エリア一覧!J896-VLOOKUP(エリア一覧!F896,部数情報!A:Q,17,0)</f>
        <v>0</v>
      </c>
      <c r="V896">
        <f t="shared" si="13"/>
        <v>0</v>
      </c>
      <c r="W896">
        <f>IFERROR(VLOOKUP($F896,部数情報!A:J,10,0),0)</f>
        <v>400</v>
      </c>
    </row>
    <row r="897" spans="2:23" hidden="1">
      <c r="B897" s="15">
        <f>部数情報!C516</f>
        <v>515</v>
      </c>
      <c r="C897" s="16">
        <f>部数情報!B516</f>
        <v>7</v>
      </c>
      <c r="D897" s="16" t="str">
        <f>部数情報!E516</f>
        <v>習志野西</v>
      </c>
      <c r="E897" s="16" t="str">
        <f>部数情報!F516</f>
        <v>京成津田沼駅南</v>
      </c>
      <c r="F897" s="16" t="str">
        <f>部数情報!A516</f>
        <v>016028</v>
      </c>
      <c r="G897" s="16" t="str">
        <f>部数情報!G516</f>
        <v>津田沼4</v>
      </c>
      <c r="H897" s="16" t="str">
        <f>部数情報!H516</f>
        <v>津田沼</v>
      </c>
      <c r="I897" s="16" t="str">
        <f>部数情報!I516</f>
        <v>習志野市</v>
      </c>
      <c r="J897" s="189">
        <f>IFERROR(IF($I$7="併配",VLOOKUP($F897,部数情報!A:K,11,0),IF($I$7="併配&amp;選挙",VLOOKUP($F897,部数情報!A:L,12,0),IF($I$7="選挙",VLOOKUP($F897,部数情報!A:M,13,0),VLOOKUP($F897,部数情報!A:J,10,0)))),"")</f>
        <v>620</v>
      </c>
      <c r="K897" s="187"/>
      <c r="L897" s="205"/>
      <c r="M897" s="206"/>
      <c r="S897">
        <f>エリア一覧!J897-VLOOKUP(エリア一覧!F897,部数情報!A:Q,17,0)</f>
        <v>0</v>
      </c>
      <c r="V897">
        <f t="shared" si="13"/>
        <v>0</v>
      </c>
      <c r="W897">
        <f>IFERROR(VLOOKUP($F897,部数情報!A:J,10,0),0)</f>
        <v>620</v>
      </c>
    </row>
    <row r="898" spans="2:23" hidden="1">
      <c r="B898" s="15">
        <f>部数情報!C517</f>
        <v>516</v>
      </c>
      <c r="C898" s="16">
        <f>部数情報!B517</f>
        <v>7</v>
      </c>
      <c r="D898" s="16" t="str">
        <f>部数情報!E517</f>
        <v>習志野西</v>
      </c>
      <c r="E898" s="16" t="str">
        <f>部数情報!F517</f>
        <v>京成津田沼駅南</v>
      </c>
      <c r="F898" s="16" t="str">
        <f>部数情報!A517</f>
        <v>016029</v>
      </c>
      <c r="G898" s="16" t="str">
        <f>部数情報!G517</f>
        <v>津田沼5</v>
      </c>
      <c r="H898" s="16" t="str">
        <f>部数情報!H517</f>
        <v>津田沼</v>
      </c>
      <c r="I898" s="16" t="str">
        <f>部数情報!I517</f>
        <v>習志野市</v>
      </c>
      <c r="J898" s="189">
        <f>IFERROR(IF($I$7="併配",VLOOKUP($F898,部数情報!A:K,11,0),IF($I$7="併配&amp;選挙",VLOOKUP($F898,部数情報!A:L,12,0),IF($I$7="選挙",VLOOKUP($F898,部数情報!A:M,13,0),VLOOKUP($F898,部数情報!A:J,10,0)))),"")</f>
        <v>500</v>
      </c>
      <c r="K898" s="187"/>
      <c r="L898" s="205"/>
      <c r="M898" s="206"/>
      <c r="S898">
        <f>エリア一覧!J898-VLOOKUP(エリア一覧!F898,部数情報!A:Q,17,0)</f>
        <v>0</v>
      </c>
      <c r="V898">
        <f t="shared" si="13"/>
        <v>0</v>
      </c>
      <c r="W898">
        <f>IFERROR(VLOOKUP($F898,部数情報!A:J,10,0),0)</f>
        <v>500</v>
      </c>
    </row>
    <row r="899" spans="2:23" hidden="1">
      <c r="B899" s="15">
        <f>部数情報!C518</f>
        <v>517</v>
      </c>
      <c r="C899" s="16">
        <f>部数情報!B518</f>
        <v>7</v>
      </c>
      <c r="D899" s="16" t="str">
        <f>部数情報!E518</f>
        <v>習志野西</v>
      </c>
      <c r="E899" s="16" t="str">
        <f>部数情報!F518</f>
        <v>京成津田沼駅南</v>
      </c>
      <c r="F899" s="16" t="str">
        <f>部数情報!A518</f>
        <v>016030</v>
      </c>
      <c r="G899" s="16" t="str">
        <f>部数情報!G518</f>
        <v>津田沼6A</v>
      </c>
      <c r="H899" s="16" t="str">
        <f>部数情報!H518</f>
        <v>津田沼</v>
      </c>
      <c r="I899" s="16" t="str">
        <f>部数情報!I518</f>
        <v>習志野市</v>
      </c>
      <c r="J899" s="189">
        <f>IFERROR(IF($I$7="併配",VLOOKUP($F899,部数情報!A:K,11,0),IF($I$7="併配&amp;選挙",VLOOKUP($F899,部数情報!A:L,12,0),IF($I$7="選挙",VLOOKUP($F899,部数情報!A:M,13,0),VLOOKUP($F899,部数情報!A:J,10,0)))),"")</f>
        <v>320</v>
      </c>
      <c r="K899" s="187"/>
      <c r="L899" s="205"/>
      <c r="M899" s="206"/>
      <c r="S899">
        <f>エリア一覧!J899-VLOOKUP(エリア一覧!F899,部数情報!A:Q,17,0)</f>
        <v>0</v>
      </c>
      <c r="V899">
        <f t="shared" si="13"/>
        <v>0</v>
      </c>
      <c r="W899">
        <f>IFERROR(VLOOKUP($F899,部数情報!A:J,10,0),0)</f>
        <v>320</v>
      </c>
    </row>
    <row r="900" spans="2:23" hidden="1">
      <c r="B900" s="15">
        <f>部数情報!C519</f>
        <v>518</v>
      </c>
      <c r="C900" s="16">
        <f>部数情報!B519</f>
        <v>7</v>
      </c>
      <c r="D900" s="16" t="str">
        <f>部数情報!E519</f>
        <v>習志野西</v>
      </c>
      <c r="E900" s="16" t="str">
        <f>部数情報!F519</f>
        <v>京成津田沼駅南</v>
      </c>
      <c r="F900" s="16" t="str">
        <f>部数情報!A519</f>
        <v>016059</v>
      </c>
      <c r="G900" s="16" t="str">
        <f>部数情報!G519</f>
        <v>津田沼6B</v>
      </c>
      <c r="H900" s="16" t="str">
        <f>部数情報!H519</f>
        <v>津田沼</v>
      </c>
      <c r="I900" s="16" t="str">
        <f>部数情報!I519</f>
        <v>習志野市</v>
      </c>
      <c r="J900" s="189">
        <f>IFERROR(IF($I$7="併配",VLOOKUP($F900,部数情報!A:K,11,0),IF($I$7="併配&amp;選挙",VLOOKUP($F900,部数情報!A:L,12,0),IF($I$7="選挙",VLOOKUP($F900,部数情報!A:M,13,0),VLOOKUP($F900,部数情報!A:J,10,0)))),"")</f>
        <v>340</v>
      </c>
      <c r="K900" s="187"/>
      <c r="L900" s="205"/>
      <c r="M900" s="206"/>
      <c r="S900">
        <f>エリア一覧!J900-VLOOKUP(エリア一覧!F900,部数情報!A:Q,17,0)</f>
        <v>0</v>
      </c>
      <c r="V900">
        <f t="shared" si="13"/>
        <v>0</v>
      </c>
      <c r="W900">
        <f>IFERROR(VLOOKUP($F900,部数情報!A:J,10,0),0)</f>
        <v>340</v>
      </c>
    </row>
    <row r="901" spans="2:23" hidden="1">
      <c r="B901" s="15">
        <f>部数情報!C520</f>
        <v>519</v>
      </c>
      <c r="C901" s="16">
        <f>部数情報!B520</f>
        <v>7</v>
      </c>
      <c r="D901" s="16" t="str">
        <f>部数情報!E520</f>
        <v>習志野西</v>
      </c>
      <c r="E901" s="16" t="str">
        <f>部数情報!F520</f>
        <v>京成津田沼駅南</v>
      </c>
      <c r="F901" s="16" t="str">
        <f>部数情報!A520</f>
        <v>016031</v>
      </c>
      <c r="G901" s="16" t="str">
        <f>部数情報!G520</f>
        <v>津田沼7A</v>
      </c>
      <c r="H901" s="16" t="str">
        <f>部数情報!H520</f>
        <v>津田沼</v>
      </c>
      <c r="I901" s="16" t="str">
        <f>部数情報!I520</f>
        <v>習志野市</v>
      </c>
      <c r="J901" s="189">
        <f>IFERROR(IF($I$7="併配",VLOOKUP($F901,部数情報!A:K,11,0),IF($I$7="併配&amp;選挙",VLOOKUP($F901,部数情報!A:L,12,0),IF($I$7="選挙",VLOOKUP($F901,部数情報!A:M,13,0),VLOOKUP($F901,部数情報!A:J,10,0)))),"")</f>
        <v>550</v>
      </c>
      <c r="K901" s="187"/>
      <c r="L901" s="205"/>
      <c r="M901" s="206"/>
      <c r="S901">
        <f>エリア一覧!J901-VLOOKUP(エリア一覧!F901,部数情報!A:Q,17,0)</f>
        <v>0</v>
      </c>
      <c r="V901">
        <f t="shared" si="13"/>
        <v>0</v>
      </c>
      <c r="W901">
        <f>IFERROR(VLOOKUP($F901,部数情報!A:J,10,0),0)</f>
        <v>550</v>
      </c>
    </row>
    <row r="902" spans="2:23" hidden="1">
      <c r="B902" s="15">
        <f>部数情報!C521</f>
        <v>520</v>
      </c>
      <c r="C902" s="16">
        <f>部数情報!B521</f>
        <v>7</v>
      </c>
      <c r="D902" s="16" t="str">
        <f>部数情報!E521</f>
        <v>習志野西</v>
      </c>
      <c r="E902" s="16" t="str">
        <f>部数情報!F521</f>
        <v>京成津田沼駅南</v>
      </c>
      <c r="F902" s="16" t="str">
        <f>部数情報!A521</f>
        <v>016032</v>
      </c>
      <c r="G902" s="16" t="str">
        <f>部数情報!G521</f>
        <v>津田沼7B</v>
      </c>
      <c r="H902" s="16" t="str">
        <f>部数情報!H521</f>
        <v>津田沼</v>
      </c>
      <c r="I902" s="16" t="str">
        <f>部数情報!I521</f>
        <v>習志野市</v>
      </c>
      <c r="J902" s="189">
        <f>IFERROR(IF($I$7="併配",VLOOKUP($F902,部数情報!A:K,11,0),IF($I$7="併配&amp;選挙",VLOOKUP($F902,部数情報!A:L,12,0),IF($I$7="選挙",VLOOKUP($F902,部数情報!A:M,13,0),VLOOKUP($F902,部数情報!A:J,10,0)))),"")</f>
        <v>560</v>
      </c>
      <c r="K902" s="187"/>
      <c r="L902" s="205"/>
      <c r="M902" s="206"/>
      <c r="S902">
        <f>エリア一覧!J902-VLOOKUP(エリア一覧!F902,部数情報!A:Q,17,0)</f>
        <v>0</v>
      </c>
      <c r="V902">
        <f t="shared" si="13"/>
        <v>0</v>
      </c>
      <c r="W902">
        <f>IFERROR(VLOOKUP($F902,部数情報!A:J,10,0),0)</f>
        <v>560</v>
      </c>
    </row>
    <row r="903" spans="2:23" hidden="1">
      <c r="B903" s="15">
        <f>部数情報!C522</f>
        <v>521</v>
      </c>
      <c r="C903" s="16">
        <f>部数情報!B522</f>
        <v>7</v>
      </c>
      <c r="D903" s="16" t="str">
        <f>部数情報!E522</f>
        <v>習志野西</v>
      </c>
      <c r="E903" s="16" t="str">
        <f>部数情報!F522</f>
        <v>鷺沼</v>
      </c>
      <c r="F903" s="16" t="str">
        <f>部数情報!A522</f>
        <v>016033</v>
      </c>
      <c r="G903" s="16" t="str">
        <f>部数情報!G522</f>
        <v>鷺沼1</v>
      </c>
      <c r="H903" s="16" t="str">
        <f>部数情報!H522</f>
        <v>津田沼</v>
      </c>
      <c r="I903" s="16" t="str">
        <f>部数情報!I522</f>
        <v>習志野市</v>
      </c>
      <c r="J903" s="189">
        <f>IFERROR(IF($I$7="併配",VLOOKUP($F903,部数情報!A:K,11,0),IF($I$7="併配&amp;選挙",VLOOKUP($F903,部数情報!A:L,12,0),IF($I$7="選挙",VLOOKUP($F903,部数情報!A:M,13,0),VLOOKUP($F903,部数情報!A:J,10,0)))),"")</f>
        <v>650</v>
      </c>
      <c r="K903" s="187"/>
      <c r="L903" s="205"/>
      <c r="M903" s="206"/>
      <c r="S903">
        <f>エリア一覧!J903-VLOOKUP(エリア一覧!F903,部数情報!A:Q,17,0)</f>
        <v>0</v>
      </c>
      <c r="V903">
        <f t="shared" si="13"/>
        <v>0</v>
      </c>
      <c r="W903">
        <f>IFERROR(VLOOKUP($F903,部数情報!A:J,10,0),0)</f>
        <v>650</v>
      </c>
    </row>
    <row r="904" spans="2:23" hidden="1">
      <c r="B904" s="15">
        <f>部数情報!C523</f>
        <v>522</v>
      </c>
      <c r="C904" s="16">
        <f>部数情報!B523</f>
        <v>7</v>
      </c>
      <c r="D904" s="16" t="str">
        <f>部数情報!E523</f>
        <v>習志野西</v>
      </c>
      <c r="E904" s="16" t="str">
        <f>部数情報!F523</f>
        <v>鷺沼</v>
      </c>
      <c r="F904" s="16" t="str">
        <f>部数情報!A523</f>
        <v>016034</v>
      </c>
      <c r="G904" s="16" t="str">
        <f>部数情報!G523</f>
        <v>鷺沼2B</v>
      </c>
      <c r="H904" s="16" t="str">
        <f>部数情報!H523</f>
        <v>津田沼</v>
      </c>
      <c r="I904" s="16" t="str">
        <f>部数情報!I523</f>
        <v>習志野市</v>
      </c>
      <c r="J904" s="189">
        <f>IFERROR(IF($I$7="併配",VLOOKUP($F904,部数情報!A:K,11,0),IF($I$7="併配&amp;選挙",VLOOKUP($F904,部数情報!A:L,12,0),IF($I$7="選挙",VLOOKUP($F904,部数情報!A:M,13,0),VLOOKUP($F904,部数情報!A:J,10,0)))),"")</f>
        <v>860</v>
      </c>
      <c r="K904" s="187"/>
      <c r="L904" s="205"/>
      <c r="M904" s="206"/>
      <c r="S904">
        <f>エリア一覧!J904-VLOOKUP(エリア一覧!F904,部数情報!A:Q,17,0)</f>
        <v>0</v>
      </c>
      <c r="V904">
        <f t="shared" si="13"/>
        <v>0</v>
      </c>
      <c r="W904">
        <f>IFERROR(VLOOKUP($F904,部数情報!A:J,10,0),0)</f>
        <v>860</v>
      </c>
    </row>
    <row r="905" spans="2:23" hidden="1">
      <c r="B905" s="15">
        <f>部数情報!C524</f>
        <v>523</v>
      </c>
      <c r="C905" s="16">
        <f>部数情報!B524</f>
        <v>7</v>
      </c>
      <c r="D905" s="16" t="str">
        <f>部数情報!E524</f>
        <v>習志野西</v>
      </c>
      <c r="E905" s="16" t="str">
        <f>部数情報!F524</f>
        <v>鷺沼</v>
      </c>
      <c r="F905" s="16" t="str">
        <f>部数情報!A524</f>
        <v>016035</v>
      </c>
      <c r="G905" s="16" t="str">
        <f>部数情報!G524</f>
        <v>鷺沼3A</v>
      </c>
      <c r="H905" s="16" t="str">
        <f>部数情報!H524</f>
        <v>津田沼</v>
      </c>
      <c r="I905" s="16" t="str">
        <f>部数情報!I524</f>
        <v>習志野市</v>
      </c>
      <c r="J905" s="189">
        <f>IFERROR(IF($I$7="併配",VLOOKUP($F905,部数情報!A:K,11,0),IF($I$7="併配&amp;選挙",VLOOKUP($F905,部数情報!A:L,12,0),IF($I$7="選挙",VLOOKUP($F905,部数情報!A:M,13,0),VLOOKUP($F905,部数情報!A:J,10,0)))),"")</f>
        <v>440</v>
      </c>
      <c r="K905" s="187"/>
      <c r="L905" s="205"/>
      <c r="M905" s="206"/>
      <c r="S905">
        <f>エリア一覧!J905-VLOOKUP(エリア一覧!F905,部数情報!A:Q,17,0)</f>
        <v>0</v>
      </c>
      <c r="V905">
        <f t="shared" si="13"/>
        <v>0</v>
      </c>
      <c r="W905">
        <f>IFERROR(VLOOKUP($F905,部数情報!A:J,10,0),0)</f>
        <v>440</v>
      </c>
    </row>
    <row r="906" spans="2:23" hidden="1">
      <c r="B906" s="15">
        <f>部数情報!C525</f>
        <v>524</v>
      </c>
      <c r="C906" s="16">
        <f>部数情報!B525</f>
        <v>7</v>
      </c>
      <c r="D906" s="16" t="str">
        <f>部数情報!E525</f>
        <v>習志野西</v>
      </c>
      <c r="E906" s="16" t="str">
        <f>部数情報!F525</f>
        <v>鷺沼</v>
      </c>
      <c r="F906" s="16" t="str">
        <f>部数情報!A525</f>
        <v>016058</v>
      </c>
      <c r="G906" s="16" t="str">
        <f>部数情報!G525</f>
        <v>鷺沼3B</v>
      </c>
      <c r="H906" s="16" t="str">
        <f>部数情報!H525</f>
        <v>津田沼</v>
      </c>
      <c r="I906" s="16" t="str">
        <f>部数情報!I525</f>
        <v>習志野市</v>
      </c>
      <c r="J906" s="189">
        <f>IFERROR(IF($I$7="併配",VLOOKUP($F906,部数情報!A:K,11,0),IF($I$7="併配&amp;選挙",VLOOKUP($F906,部数情報!A:L,12,0),IF($I$7="選挙",VLOOKUP($F906,部数情報!A:M,13,0),VLOOKUP($F906,部数情報!A:J,10,0)))),"")</f>
        <v>370</v>
      </c>
      <c r="K906" s="187"/>
      <c r="L906" s="205"/>
      <c r="M906" s="206"/>
      <c r="S906">
        <f>エリア一覧!J906-VLOOKUP(エリア一覧!F906,部数情報!A:Q,17,0)</f>
        <v>0</v>
      </c>
      <c r="V906">
        <f t="shared" si="13"/>
        <v>0</v>
      </c>
      <c r="W906">
        <f>IFERROR(VLOOKUP($F906,部数情報!A:J,10,0),0)</f>
        <v>370</v>
      </c>
    </row>
    <row r="907" spans="2:23" hidden="1">
      <c r="B907" s="15">
        <f>部数情報!C526</f>
        <v>525</v>
      </c>
      <c r="C907" s="16">
        <f>部数情報!B526</f>
        <v>7</v>
      </c>
      <c r="D907" s="16" t="str">
        <f>部数情報!E526</f>
        <v>習志野西</v>
      </c>
      <c r="E907" s="16" t="str">
        <f>部数情報!F526</f>
        <v>鷺沼</v>
      </c>
      <c r="F907" s="16" t="str">
        <f>部数情報!A526</f>
        <v>016036</v>
      </c>
      <c r="G907" s="16" t="str">
        <f>部数情報!G526</f>
        <v>鷺沼4</v>
      </c>
      <c r="H907" s="16" t="str">
        <f>部数情報!H526</f>
        <v>津田沼</v>
      </c>
      <c r="I907" s="16" t="str">
        <f>部数情報!I526</f>
        <v>習志野市</v>
      </c>
      <c r="J907" s="189">
        <f>IFERROR(IF($I$7="併配",VLOOKUP($F907,部数情報!A:K,11,0),IF($I$7="併配&amp;選挙",VLOOKUP($F907,部数情報!A:L,12,0),IF($I$7="選挙",VLOOKUP($F907,部数情報!A:M,13,0),VLOOKUP($F907,部数情報!A:J,10,0)))),"")</f>
        <v>440</v>
      </c>
      <c r="K907" s="187"/>
      <c r="L907" s="205"/>
      <c r="M907" s="206"/>
      <c r="S907">
        <f>エリア一覧!J907-VLOOKUP(エリア一覧!F907,部数情報!A:Q,17,0)</f>
        <v>0</v>
      </c>
      <c r="V907">
        <f t="shared" si="13"/>
        <v>0</v>
      </c>
      <c r="W907">
        <f>IFERROR(VLOOKUP($F907,部数情報!A:J,10,0),0)</f>
        <v>440</v>
      </c>
    </row>
    <row r="908" spans="2:23" hidden="1">
      <c r="B908" s="15">
        <f>部数情報!C527</f>
        <v>526</v>
      </c>
      <c r="C908" s="16">
        <f>部数情報!B527</f>
        <v>7</v>
      </c>
      <c r="D908" s="16" t="str">
        <f>部数情報!E527</f>
        <v>習志野西</v>
      </c>
      <c r="E908" s="16" t="str">
        <f>部数情報!F527</f>
        <v>鷺沼</v>
      </c>
      <c r="F908" s="16" t="str">
        <f>部数情報!A527</f>
        <v>016061</v>
      </c>
      <c r="G908" s="16" t="str">
        <f>部数情報!G527</f>
        <v>袖ケ浦1・谷津3</v>
      </c>
      <c r="H908" s="16" t="str">
        <f>部数情報!H527</f>
        <v>津田沼</v>
      </c>
      <c r="I908" s="16" t="str">
        <f>部数情報!I527</f>
        <v>習志野市</v>
      </c>
      <c r="J908" s="189">
        <f>IFERROR(IF($I$7="併配",VLOOKUP($F908,部数情報!A:K,11,0),IF($I$7="併配&amp;選挙",VLOOKUP($F908,部数情報!A:L,12,0),IF($I$7="選挙",VLOOKUP($F908,部数情報!A:M,13,0),VLOOKUP($F908,部数情報!A:J,10,0)))),"")</f>
        <v>490</v>
      </c>
      <c r="K908" s="187"/>
      <c r="L908" s="205"/>
      <c r="M908" s="206"/>
      <c r="S908">
        <f>エリア一覧!J908-VLOOKUP(エリア一覧!F908,部数情報!A:Q,17,0)</f>
        <v>0</v>
      </c>
      <c r="V908">
        <f t="shared" si="13"/>
        <v>0</v>
      </c>
      <c r="W908">
        <f>IFERROR(VLOOKUP($F908,部数情報!A:J,10,0),0)</f>
        <v>490</v>
      </c>
    </row>
    <row r="909" spans="2:23" hidden="1">
      <c r="B909" s="15">
        <f>部数情報!C528</f>
        <v>527</v>
      </c>
      <c r="C909" s="16">
        <f>部数情報!B528</f>
        <v>7</v>
      </c>
      <c r="D909" s="16" t="str">
        <f>部数情報!E528</f>
        <v>習志野西</v>
      </c>
      <c r="E909" s="16" t="str">
        <f>部数情報!F528</f>
        <v>袖ヶ浦</v>
      </c>
      <c r="F909" s="16" t="str">
        <f>部数情報!A528</f>
        <v>016037</v>
      </c>
      <c r="G909" s="16" t="str">
        <f>部数情報!G528</f>
        <v>袖ヶ浦1</v>
      </c>
      <c r="H909" s="16" t="str">
        <f>部数情報!H528</f>
        <v>津田沼</v>
      </c>
      <c r="I909" s="16" t="str">
        <f>部数情報!I528</f>
        <v>習志野市</v>
      </c>
      <c r="J909" s="189">
        <f>IFERROR(IF($I$7="併配",VLOOKUP($F909,部数情報!A:K,11,0),IF($I$7="併配&amp;選挙",VLOOKUP($F909,部数情報!A:L,12,0),IF($I$7="選挙",VLOOKUP($F909,部数情報!A:M,13,0),VLOOKUP($F909,部数情報!A:J,10,0)))),"")</f>
        <v>660</v>
      </c>
      <c r="K909" s="187"/>
      <c r="L909" s="205"/>
      <c r="M909" s="206"/>
      <c r="S909">
        <f>エリア一覧!J909-VLOOKUP(エリア一覧!F909,部数情報!A:Q,17,0)</f>
        <v>0</v>
      </c>
      <c r="V909">
        <f t="shared" si="13"/>
        <v>0</v>
      </c>
      <c r="W909">
        <f>IFERROR(VLOOKUP($F909,部数情報!A:J,10,0),0)</f>
        <v>660</v>
      </c>
    </row>
    <row r="910" spans="2:23" hidden="1">
      <c r="B910" s="15">
        <f>部数情報!C529</f>
        <v>528</v>
      </c>
      <c r="C910" s="16">
        <f>部数情報!B529</f>
        <v>7</v>
      </c>
      <c r="D910" s="16" t="str">
        <f>部数情報!E529</f>
        <v>習志野西</v>
      </c>
      <c r="E910" s="16" t="str">
        <f>部数情報!F529</f>
        <v>袖ヶ浦</v>
      </c>
      <c r="F910" s="16" t="str">
        <f>部数情報!A529</f>
        <v>016038</v>
      </c>
      <c r="G910" s="16" t="str">
        <f>部数情報!G529</f>
        <v>袖ヶ浦2　団</v>
      </c>
      <c r="H910" s="16" t="str">
        <f>部数情報!H529</f>
        <v>津田沼</v>
      </c>
      <c r="I910" s="16" t="str">
        <f>部数情報!I529</f>
        <v>習志野市</v>
      </c>
      <c r="J910" s="189">
        <f>IFERROR(IF($I$7="併配",VLOOKUP($F910,部数情報!A:K,11,0),IF($I$7="併配&amp;選挙",VLOOKUP($F910,部数情報!A:L,12,0),IF($I$7="選挙",VLOOKUP($F910,部数情報!A:M,13,0),VLOOKUP($F910,部数情報!A:J,10,0)))),"")</f>
        <v>820</v>
      </c>
      <c r="K910" s="187"/>
      <c r="L910" s="205"/>
      <c r="M910" s="206"/>
      <c r="S910">
        <f>エリア一覧!J910-VLOOKUP(エリア一覧!F910,部数情報!A:Q,17,0)</f>
        <v>0</v>
      </c>
      <c r="V910">
        <f t="shared" si="13"/>
        <v>0</v>
      </c>
      <c r="W910">
        <f>IFERROR(VLOOKUP($F910,部数情報!A:J,10,0),0)</f>
        <v>820</v>
      </c>
    </row>
    <row r="911" spans="2:23" hidden="1">
      <c r="B911" s="15">
        <f>部数情報!C530</f>
        <v>529</v>
      </c>
      <c r="C911" s="16">
        <f>部数情報!B530</f>
        <v>7</v>
      </c>
      <c r="D911" s="16" t="str">
        <f>部数情報!E530</f>
        <v>習志野西</v>
      </c>
      <c r="E911" s="16" t="str">
        <f>部数情報!F530</f>
        <v>袖ヶ浦</v>
      </c>
      <c r="F911" s="16" t="str">
        <f>部数情報!A530</f>
        <v>016039</v>
      </c>
      <c r="G911" s="16" t="str">
        <f>部数情報!G530</f>
        <v>袖ヶ浦3A　団</v>
      </c>
      <c r="H911" s="16" t="str">
        <f>部数情報!H530</f>
        <v>津田沼</v>
      </c>
      <c r="I911" s="16" t="str">
        <f>部数情報!I530</f>
        <v>習志野市</v>
      </c>
      <c r="J911" s="189">
        <f>IFERROR(IF($I$7="併配",VLOOKUP($F911,部数情報!A:K,11,0),IF($I$7="併配&amp;選挙",VLOOKUP($F911,部数情報!A:L,12,0),IF($I$7="選挙",VLOOKUP($F911,部数情報!A:M,13,0),VLOOKUP($F911,部数情報!A:J,10,0)))),"")</f>
        <v>760</v>
      </c>
      <c r="K911" s="187"/>
      <c r="L911" s="205"/>
      <c r="M911" s="206"/>
      <c r="S911">
        <f>エリア一覧!J911-VLOOKUP(エリア一覧!F911,部数情報!A:Q,17,0)</f>
        <v>0</v>
      </c>
      <c r="V911">
        <f t="shared" si="13"/>
        <v>0</v>
      </c>
      <c r="W911">
        <f>IFERROR(VLOOKUP($F911,部数情報!A:J,10,0),0)</f>
        <v>760</v>
      </c>
    </row>
    <row r="912" spans="2:23" hidden="1">
      <c r="B912" s="15">
        <f>部数情報!C531</f>
        <v>530</v>
      </c>
      <c r="C912" s="16">
        <f>部数情報!B531</f>
        <v>7</v>
      </c>
      <c r="D912" s="16" t="str">
        <f>部数情報!E531</f>
        <v>習志野西</v>
      </c>
      <c r="E912" s="16" t="str">
        <f>部数情報!F531</f>
        <v>袖ヶ浦</v>
      </c>
      <c r="F912" s="16" t="str">
        <f>部数情報!A531</f>
        <v>016040</v>
      </c>
      <c r="G912" s="16" t="str">
        <f>部数情報!G531</f>
        <v>袖ヶ浦3B　団</v>
      </c>
      <c r="H912" s="16" t="str">
        <f>部数情報!H531</f>
        <v>津田沼</v>
      </c>
      <c r="I912" s="16" t="str">
        <f>部数情報!I531</f>
        <v>習志野市</v>
      </c>
      <c r="J912" s="189">
        <f>IFERROR(IF($I$7="併配",VLOOKUP($F912,部数情報!A:K,11,0),IF($I$7="併配&amp;選挙",VLOOKUP($F912,部数情報!A:L,12,0),IF($I$7="選挙",VLOOKUP($F912,部数情報!A:M,13,0),VLOOKUP($F912,部数情報!A:J,10,0)))),"")</f>
        <v>670</v>
      </c>
      <c r="K912" s="187"/>
      <c r="L912" s="205"/>
      <c r="M912" s="206"/>
      <c r="S912">
        <f>エリア一覧!J912-VLOOKUP(エリア一覧!F912,部数情報!A:Q,17,0)</f>
        <v>0</v>
      </c>
      <c r="V912">
        <f t="shared" ref="V912:V975" si="14">IF(K912="●",J912,K912)</f>
        <v>0</v>
      </c>
      <c r="W912">
        <f>IFERROR(VLOOKUP($F912,部数情報!A:J,10,0),0)</f>
        <v>670</v>
      </c>
    </row>
    <row r="913" spans="2:23" hidden="1">
      <c r="B913" s="15">
        <f>部数情報!C532</f>
        <v>531</v>
      </c>
      <c r="C913" s="16">
        <f>部数情報!B532</f>
        <v>7</v>
      </c>
      <c r="D913" s="16" t="str">
        <f>部数情報!E532</f>
        <v>習志野西</v>
      </c>
      <c r="E913" s="16" t="str">
        <f>部数情報!F532</f>
        <v>袖ヶ浦</v>
      </c>
      <c r="F913" s="16" t="str">
        <f>部数情報!A532</f>
        <v>016041</v>
      </c>
      <c r="G913" s="16" t="str">
        <f>部数情報!G532</f>
        <v>袖ヶ浦4.5</v>
      </c>
      <c r="H913" s="16" t="str">
        <f>部数情報!H532</f>
        <v>津田沼</v>
      </c>
      <c r="I913" s="16" t="str">
        <f>部数情報!I532</f>
        <v>習志野市</v>
      </c>
      <c r="J913" s="189">
        <f>IFERROR(IF($I$7="併配",VLOOKUP($F913,部数情報!A:K,11,0),IF($I$7="併配&amp;選挙",VLOOKUP($F913,部数情報!A:L,12,0),IF($I$7="選挙",VLOOKUP($F913,部数情報!A:M,13,0),VLOOKUP($F913,部数情報!A:J,10,0)))),"")</f>
        <v>500</v>
      </c>
      <c r="K913" s="187"/>
      <c r="L913" s="205"/>
      <c r="M913" s="206"/>
      <c r="S913">
        <f>エリア一覧!J913-VLOOKUP(エリア一覧!F913,部数情報!A:Q,17,0)</f>
        <v>0</v>
      </c>
      <c r="V913">
        <f t="shared" si="14"/>
        <v>0</v>
      </c>
      <c r="W913">
        <f>IFERROR(VLOOKUP($F913,部数情報!A:J,10,0),0)</f>
        <v>500</v>
      </c>
    </row>
    <row r="914" spans="2:23" hidden="1">
      <c r="B914" s="15">
        <f>部数情報!C533</f>
        <v>532</v>
      </c>
      <c r="C914" s="16">
        <f>部数情報!B533</f>
        <v>7</v>
      </c>
      <c r="D914" s="16" t="str">
        <f>部数情報!E533</f>
        <v>習志野西</v>
      </c>
      <c r="E914" s="16" t="str">
        <f>部数情報!F533</f>
        <v>袖ヶ浦</v>
      </c>
      <c r="F914" s="16" t="str">
        <f>部数情報!A533</f>
        <v>016042</v>
      </c>
      <c r="G914" s="16" t="str">
        <f>部数情報!G533</f>
        <v>袖ヶ浦5A　</v>
      </c>
      <c r="H914" s="16" t="str">
        <f>部数情報!H533</f>
        <v>津田沼</v>
      </c>
      <c r="I914" s="16" t="str">
        <f>部数情報!I533</f>
        <v>習志野市</v>
      </c>
      <c r="J914" s="189">
        <f>IFERROR(IF($I$7="併配",VLOOKUP($F914,部数情報!A:K,11,0),IF($I$7="併配&amp;選挙",VLOOKUP($F914,部数情報!A:L,12,0),IF($I$7="選挙",VLOOKUP($F914,部数情報!A:M,13,0),VLOOKUP($F914,部数情報!A:J,10,0)))),"")</f>
        <v>390</v>
      </c>
      <c r="K914" s="187"/>
      <c r="L914" s="205"/>
      <c r="M914" s="206"/>
      <c r="S914">
        <f>エリア一覧!J914-VLOOKUP(エリア一覧!F914,部数情報!A:Q,17,0)</f>
        <v>0</v>
      </c>
      <c r="V914">
        <f t="shared" si="14"/>
        <v>0</v>
      </c>
      <c r="W914">
        <f>IFERROR(VLOOKUP($F914,部数情報!A:J,10,0),0)</f>
        <v>390</v>
      </c>
    </row>
    <row r="915" spans="2:23" hidden="1">
      <c r="B915" s="15">
        <f>部数情報!C534</f>
        <v>533</v>
      </c>
      <c r="C915" s="16">
        <f>部数情報!B534</f>
        <v>7</v>
      </c>
      <c r="D915" s="16" t="str">
        <f>部数情報!E534</f>
        <v>習志野西</v>
      </c>
      <c r="E915" s="16" t="str">
        <f>部数情報!F534</f>
        <v>袖ヶ浦</v>
      </c>
      <c r="F915" s="16" t="str">
        <f>部数情報!A534</f>
        <v>016043</v>
      </c>
      <c r="G915" s="16" t="str">
        <f>部数情報!G534</f>
        <v>袖ヶ浦6</v>
      </c>
      <c r="H915" s="16" t="str">
        <f>部数情報!H534</f>
        <v>津田沼</v>
      </c>
      <c r="I915" s="16" t="str">
        <f>部数情報!I534</f>
        <v>習志野市</v>
      </c>
      <c r="J915" s="189">
        <f>IFERROR(IF($I$7="併配",VLOOKUP($F915,部数情報!A:K,11,0),IF($I$7="併配&amp;選挙",VLOOKUP($F915,部数情報!A:L,12,0),IF($I$7="選挙",VLOOKUP($F915,部数情報!A:M,13,0),VLOOKUP($F915,部数情報!A:J,10,0)))),"")</f>
        <v>550</v>
      </c>
      <c r="K915" s="187"/>
      <c r="L915" s="205"/>
      <c r="M915" s="206"/>
      <c r="S915">
        <f>エリア一覧!J915-VLOOKUP(エリア一覧!F915,部数情報!A:Q,17,0)</f>
        <v>0</v>
      </c>
      <c r="V915">
        <f t="shared" si="14"/>
        <v>0</v>
      </c>
      <c r="W915">
        <f>IFERROR(VLOOKUP($F915,部数情報!A:J,10,0),0)</f>
        <v>550</v>
      </c>
    </row>
    <row r="916" spans="2:23" hidden="1">
      <c r="B916" s="15">
        <f>部数情報!C535</f>
        <v>534</v>
      </c>
      <c r="C916" s="16">
        <f>部数情報!B535</f>
        <v>7</v>
      </c>
      <c r="D916" s="16" t="str">
        <f>部数情報!E535</f>
        <v>習志野西</v>
      </c>
      <c r="E916" s="16" t="str">
        <f>部数情報!F535</f>
        <v>秋津</v>
      </c>
      <c r="F916" s="16" t="str">
        <f>部数情報!A535</f>
        <v>016044</v>
      </c>
      <c r="G916" s="16" t="str">
        <f>部数情報!G535</f>
        <v>秋津1　団</v>
      </c>
      <c r="H916" s="16" t="str">
        <f>部数情報!H535</f>
        <v>津田沼</v>
      </c>
      <c r="I916" s="16" t="str">
        <f>部数情報!I535</f>
        <v>習志野市</v>
      </c>
      <c r="J916" s="189">
        <f>IFERROR(IF($I$7="併配",VLOOKUP($F916,部数情報!A:K,11,0),IF($I$7="併配&amp;選挙",VLOOKUP($F916,部数情報!A:L,12,0),IF($I$7="選挙",VLOOKUP($F916,部数情報!A:M,13,0),VLOOKUP($F916,部数情報!A:J,10,0)))),"")</f>
        <v>710</v>
      </c>
      <c r="K916" s="187"/>
      <c r="L916" s="205"/>
      <c r="M916" s="206"/>
      <c r="S916">
        <f>エリア一覧!J916-VLOOKUP(エリア一覧!F916,部数情報!A:Q,17,0)</f>
        <v>0</v>
      </c>
      <c r="V916">
        <f t="shared" si="14"/>
        <v>0</v>
      </c>
      <c r="W916">
        <f>IFERROR(VLOOKUP($F916,部数情報!A:J,10,0),0)</f>
        <v>710</v>
      </c>
    </row>
    <row r="917" spans="2:23" hidden="1">
      <c r="B917" s="15">
        <f>部数情報!C536</f>
        <v>535</v>
      </c>
      <c r="C917" s="16">
        <f>部数情報!B536</f>
        <v>7</v>
      </c>
      <c r="D917" s="16" t="str">
        <f>部数情報!E536</f>
        <v>習志野西</v>
      </c>
      <c r="E917" s="16" t="str">
        <f>部数情報!F536</f>
        <v>秋津</v>
      </c>
      <c r="F917" s="16" t="str">
        <f>部数情報!A536</f>
        <v>016045</v>
      </c>
      <c r="G917" s="16" t="str">
        <f>部数情報!G536</f>
        <v>秋津2　団</v>
      </c>
      <c r="H917" s="16" t="str">
        <f>部数情報!H536</f>
        <v>津田沼</v>
      </c>
      <c r="I917" s="16" t="str">
        <f>部数情報!I536</f>
        <v>習志野市</v>
      </c>
      <c r="J917" s="189">
        <f>IFERROR(IF($I$7="併配",VLOOKUP($F917,部数情報!A:K,11,0),IF($I$7="併配&amp;選挙",VLOOKUP($F917,部数情報!A:L,12,0),IF($I$7="選挙",VLOOKUP($F917,部数情報!A:M,13,0),VLOOKUP($F917,部数情報!A:J,10,0)))),"")</f>
        <v>970</v>
      </c>
      <c r="K917" s="187"/>
      <c r="L917" s="205"/>
      <c r="M917" s="206"/>
      <c r="S917">
        <f>エリア一覧!J917-VLOOKUP(エリア一覧!F917,部数情報!A:Q,17,0)</f>
        <v>0</v>
      </c>
      <c r="V917">
        <f t="shared" si="14"/>
        <v>0</v>
      </c>
      <c r="W917">
        <f>IFERROR(VLOOKUP($F917,部数情報!A:J,10,0),0)</f>
        <v>970</v>
      </c>
    </row>
    <row r="918" spans="2:23" hidden="1">
      <c r="B918" s="15">
        <f>部数情報!C537</f>
        <v>536</v>
      </c>
      <c r="C918" s="16">
        <f>部数情報!B537</f>
        <v>7</v>
      </c>
      <c r="D918" s="16" t="str">
        <f>部数情報!E537</f>
        <v>習志野西</v>
      </c>
      <c r="E918" s="16" t="str">
        <f>部数情報!F537</f>
        <v>秋津</v>
      </c>
      <c r="F918" s="16" t="str">
        <f>部数情報!A537</f>
        <v>016046</v>
      </c>
      <c r="G918" s="16" t="str">
        <f>部数情報!G537</f>
        <v>秋津3.4</v>
      </c>
      <c r="H918" s="16" t="str">
        <f>部数情報!H537</f>
        <v>津田沼</v>
      </c>
      <c r="I918" s="16" t="str">
        <f>部数情報!I537</f>
        <v>習志野市</v>
      </c>
      <c r="J918" s="189">
        <f>IFERROR(IF($I$7="併配",VLOOKUP($F918,部数情報!A:K,11,0),IF($I$7="併配&amp;選挙",VLOOKUP($F918,部数情報!A:L,12,0),IF($I$7="選挙",VLOOKUP($F918,部数情報!A:M,13,0),VLOOKUP($F918,部数情報!A:J,10,0)))),"")</f>
        <v>480</v>
      </c>
      <c r="K918" s="187"/>
      <c r="L918" s="205"/>
      <c r="M918" s="206"/>
      <c r="S918">
        <f>エリア一覧!J918-VLOOKUP(エリア一覧!F918,部数情報!A:Q,17,0)</f>
        <v>0</v>
      </c>
      <c r="V918">
        <f t="shared" si="14"/>
        <v>0</v>
      </c>
      <c r="W918">
        <f>IFERROR(VLOOKUP($F918,部数情報!A:J,10,0),0)</f>
        <v>480</v>
      </c>
    </row>
    <row r="919" spans="2:23" hidden="1">
      <c r="B919" s="15">
        <f>部数情報!C538</f>
        <v>537</v>
      </c>
      <c r="C919" s="16">
        <f>部数情報!B538</f>
        <v>7</v>
      </c>
      <c r="D919" s="16" t="str">
        <f>部数情報!E538</f>
        <v>習志野西</v>
      </c>
      <c r="E919" s="16" t="str">
        <f>部数情報!F538</f>
        <v>秋津</v>
      </c>
      <c r="F919" s="16" t="str">
        <f>部数情報!A538</f>
        <v>016047</v>
      </c>
      <c r="G919" s="16" t="str">
        <f>部数情報!G538</f>
        <v>秋津5</v>
      </c>
      <c r="H919" s="16" t="str">
        <f>部数情報!H538</f>
        <v>津田沼</v>
      </c>
      <c r="I919" s="16" t="str">
        <f>部数情報!I538</f>
        <v>習志野市</v>
      </c>
      <c r="J919" s="189">
        <f>IFERROR(IF($I$7="併配",VLOOKUP($F919,部数情報!A:K,11,0),IF($I$7="併配&amp;選挙",VLOOKUP($F919,部数情報!A:L,12,0),IF($I$7="選挙",VLOOKUP($F919,部数情報!A:M,13,0),VLOOKUP($F919,部数情報!A:J,10,0)))),"")</f>
        <v>340</v>
      </c>
      <c r="K919" s="187"/>
      <c r="L919" s="205"/>
      <c r="M919" s="206"/>
      <c r="S919">
        <f>エリア一覧!J919-VLOOKUP(エリア一覧!F919,部数情報!A:Q,17,0)</f>
        <v>0</v>
      </c>
      <c r="V919">
        <f t="shared" si="14"/>
        <v>0</v>
      </c>
      <c r="W919">
        <f>IFERROR(VLOOKUP($F919,部数情報!A:J,10,0),0)</f>
        <v>340</v>
      </c>
    </row>
    <row r="920" spans="2:23" hidden="1">
      <c r="B920" s="15">
        <f>部数情報!C539</f>
        <v>538</v>
      </c>
      <c r="C920" s="16">
        <f>部数情報!B539</f>
        <v>7</v>
      </c>
      <c r="D920" s="16" t="str">
        <f>部数情報!E539</f>
        <v>習志野西</v>
      </c>
      <c r="E920" s="16" t="str">
        <f>部数情報!F539</f>
        <v>香澄</v>
      </c>
      <c r="F920" s="16" t="str">
        <f>部数情報!A539</f>
        <v>016048</v>
      </c>
      <c r="G920" s="16" t="str">
        <f>部数情報!G539</f>
        <v>香澄1　団</v>
      </c>
      <c r="H920" s="16" t="str">
        <f>部数情報!H539</f>
        <v>津田沼</v>
      </c>
      <c r="I920" s="16" t="str">
        <f>部数情報!I539</f>
        <v>習志野市</v>
      </c>
      <c r="J920" s="189">
        <f>IFERROR(IF($I$7="併配",VLOOKUP($F920,部数情報!A:K,11,0),IF($I$7="併配&amp;選挙",VLOOKUP($F920,部数情報!A:L,12,0),IF($I$7="選挙",VLOOKUP($F920,部数情報!A:M,13,0),VLOOKUP($F920,部数情報!A:J,10,0)))),"")</f>
        <v>980</v>
      </c>
      <c r="K920" s="187"/>
      <c r="L920" s="205"/>
      <c r="M920" s="206"/>
      <c r="S920">
        <f>エリア一覧!J920-VLOOKUP(エリア一覧!F920,部数情報!A:Q,17,0)</f>
        <v>0</v>
      </c>
      <c r="V920">
        <f t="shared" si="14"/>
        <v>0</v>
      </c>
      <c r="W920">
        <f>IFERROR(VLOOKUP($F920,部数情報!A:J,10,0),0)</f>
        <v>980</v>
      </c>
    </row>
    <row r="921" spans="2:23" hidden="1">
      <c r="B921" s="15">
        <f>部数情報!C540</f>
        <v>539</v>
      </c>
      <c r="C921" s="16">
        <f>部数情報!B540</f>
        <v>7</v>
      </c>
      <c r="D921" s="16" t="str">
        <f>部数情報!E540</f>
        <v>習志野西</v>
      </c>
      <c r="E921" s="16" t="str">
        <f>部数情報!F540</f>
        <v>香澄</v>
      </c>
      <c r="F921" s="16" t="str">
        <f>部数情報!A540</f>
        <v>016049</v>
      </c>
      <c r="G921" s="16" t="str">
        <f>部数情報!G540</f>
        <v>香澄2.3</v>
      </c>
      <c r="H921" s="16" t="str">
        <f>部数情報!H540</f>
        <v>津田沼</v>
      </c>
      <c r="I921" s="16" t="str">
        <f>部数情報!I540</f>
        <v>習志野市</v>
      </c>
      <c r="J921" s="189">
        <f>IFERROR(IF($I$7="併配",VLOOKUP($F921,部数情報!A:K,11,0),IF($I$7="併配&amp;選挙",VLOOKUP($F921,部数情報!A:L,12,0),IF($I$7="選挙",VLOOKUP($F921,部数情報!A:M,13,0),VLOOKUP($F921,部数情報!A:J,10,0)))),"")</f>
        <v>580</v>
      </c>
      <c r="K921" s="187"/>
      <c r="L921" s="205"/>
      <c r="M921" s="206"/>
      <c r="S921">
        <f>エリア一覧!J921-VLOOKUP(エリア一覧!F921,部数情報!A:Q,17,0)</f>
        <v>0</v>
      </c>
      <c r="V921">
        <f t="shared" si="14"/>
        <v>0</v>
      </c>
      <c r="W921">
        <f>IFERROR(VLOOKUP($F921,部数情報!A:J,10,0),0)</f>
        <v>580</v>
      </c>
    </row>
    <row r="922" spans="2:23" hidden="1">
      <c r="B922" s="15">
        <f>部数情報!C541</f>
        <v>540</v>
      </c>
      <c r="C922" s="16">
        <f>部数情報!B541</f>
        <v>7</v>
      </c>
      <c r="D922" s="16" t="str">
        <f>部数情報!E541</f>
        <v>習志野西</v>
      </c>
      <c r="E922" s="16" t="str">
        <f>部数情報!F541</f>
        <v>香澄</v>
      </c>
      <c r="F922" s="16" t="str">
        <f>部数情報!A541</f>
        <v>016050</v>
      </c>
      <c r="G922" s="16" t="str">
        <f>部数情報!G541</f>
        <v>香澄4.5.6</v>
      </c>
      <c r="H922" s="16" t="str">
        <f>部数情報!H541</f>
        <v>津田沼</v>
      </c>
      <c r="I922" s="16" t="str">
        <f>部数情報!I541</f>
        <v>習志野市</v>
      </c>
      <c r="J922" s="189">
        <f>IFERROR(IF($I$7="併配",VLOOKUP($F922,部数情報!A:K,11,0),IF($I$7="併配&amp;選挙",VLOOKUP($F922,部数情報!A:L,12,0),IF($I$7="選挙",VLOOKUP($F922,部数情報!A:M,13,0),VLOOKUP($F922,部数情報!A:J,10,0)))),"")</f>
        <v>630</v>
      </c>
      <c r="K922" s="187"/>
      <c r="L922" s="205"/>
      <c r="M922" s="206"/>
      <c r="S922">
        <f>エリア一覧!J922-VLOOKUP(エリア一覧!F922,部数情報!A:Q,17,0)</f>
        <v>0</v>
      </c>
      <c r="V922">
        <f t="shared" si="14"/>
        <v>0</v>
      </c>
      <c r="W922">
        <f>IFERROR(VLOOKUP($F922,部数情報!A:J,10,0),0)</f>
        <v>630</v>
      </c>
    </row>
    <row r="923" spans="2:23" hidden="1">
      <c r="B923" s="15">
        <f>部数情報!C542</f>
        <v>541</v>
      </c>
      <c r="C923" s="16">
        <f>部数情報!B542</f>
        <v>8</v>
      </c>
      <c r="D923" s="16" t="str">
        <f>部数情報!E542</f>
        <v>幕張</v>
      </c>
      <c r="E923" s="16" t="str">
        <f>部数情報!F542</f>
        <v>美浜区　幕張西</v>
      </c>
      <c r="F923" s="16" t="str">
        <f>部数情報!A542</f>
        <v>017001</v>
      </c>
      <c r="G923" s="16" t="str">
        <f>部数情報!G542</f>
        <v>幕張西1</v>
      </c>
      <c r="H923" s="16" t="str">
        <f>部数情報!H542</f>
        <v>津田沼</v>
      </c>
      <c r="I923" s="16" t="str">
        <f>部数情報!I542</f>
        <v>美浜区</v>
      </c>
      <c r="J923" s="189">
        <f>IFERROR(IF($I$7="併配",VLOOKUP($F923,部数情報!A:K,11,0),IF($I$7="併配&amp;選挙",VLOOKUP($F923,部数情報!A:L,12,0),IF($I$7="選挙",VLOOKUP($F923,部数情報!A:M,13,0),VLOOKUP($F923,部数情報!A:J,10,0)))),"")</f>
        <v>600</v>
      </c>
      <c r="K923" s="187"/>
      <c r="L923" s="205"/>
      <c r="M923" s="206"/>
      <c r="S923">
        <f>エリア一覧!J923-VLOOKUP(エリア一覧!F923,部数情報!A:Q,17,0)</f>
        <v>0</v>
      </c>
      <c r="V923">
        <f t="shared" si="14"/>
        <v>0</v>
      </c>
      <c r="W923">
        <f>IFERROR(VLOOKUP($F923,部数情報!A:J,10,0),0)</f>
        <v>600</v>
      </c>
    </row>
    <row r="924" spans="2:23" hidden="1">
      <c r="B924" s="15">
        <f>部数情報!C543</f>
        <v>542</v>
      </c>
      <c r="C924" s="16">
        <f>部数情報!B543</f>
        <v>8</v>
      </c>
      <c r="D924" s="16" t="str">
        <f>部数情報!E543</f>
        <v>幕張</v>
      </c>
      <c r="E924" s="16" t="str">
        <f>部数情報!F543</f>
        <v>美浜区　幕張西</v>
      </c>
      <c r="F924" s="16" t="str">
        <f>部数情報!A543</f>
        <v>017002</v>
      </c>
      <c r="G924" s="16" t="str">
        <f>部数情報!G543</f>
        <v>幕張西2</v>
      </c>
      <c r="H924" s="16" t="str">
        <f>部数情報!H543</f>
        <v>津田沼</v>
      </c>
      <c r="I924" s="16" t="str">
        <f>部数情報!I543</f>
        <v>美浜区</v>
      </c>
      <c r="J924" s="189">
        <f>IFERROR(IF($I$7="併配",VLOOKUP($F924,部数情報!A:K,11,0),IF($I$7="併配&amp;選挙",VLOOKUP($F924,部数情報!A:L,12,0),IF($I$7="選挙",VLOOKUP($F924,部数情報!A:M,13,0),VLOOKUP($F924,部数情報!A:J,10,0)))),"")</f>
        <v>650</v>
      </c>
      <c r="K924" s="187"/>
      <c r="L924" s="205"/>
      <c r="M924" s="206"/>
      <c r="S924">
        <f>エリア一覧!J924-VLOOKUP(エリア一覧!F924,部数情報!A:Q,17,0)</f>
        <v>0</v>
      </c>
      <c r="V924">
        <f t="shared" si="14"/>
        <v>0</v>
      </c>
      <c r="W924">
        <f>IFERROR(VLOOKUP($F924,部数情報!A:J,10,0),0)</f>
        <v>650</v>
      </c>
    </row>
    <row r="925" spans="2:23" hidden="1">
      <c r="B925" s="15">
        <f>部数情報!C544</f>
        <v>543</v>
      </c>
      <c r="C925" s="16">
        <f>部数情報!B544</f>
        <v>8</v>
      </c>
      <c r="D925" s="16" t="str">
        <f>部数情報!E544</f>
        <v>幕張</v>
      </c>
      <c r="E925" s="16" t="str">
        <f>部数情報!F544</f>
        <v>美浜区　幕張西</v>
      </c>
      <c r="F925" s="16" t="str">
        <f>部数情報!A544</f>
        <v>017003</v>
      </c>
      <c r="G925" s="16" t="str">
        <f>部数情報!G544</f>
        <v>幕張西3</v>
      </c>
      <c r="H925" s="16" t="str">
        <f>部数情報!H544</f>
        <v>津田沼</v>
      </c>
      <c r="I925" s="16" t="str">
        <f>部数情報!I544</f>
        <v>美浜区</v>
      </c>
      <c r="J925" s="189">
        <f>IFERROR(IF($I$7="併配",VLOOKUP($F925,部数情報!A:K,11,0),IF($I$7="併配&amp;選挙",VLOOKUP($F925,部数情報!A:L,12,0),IF($I$7="選挙",VLOOKUP($F925,部数情報!A:M,13,0),VLOOKUP($F925,部数情報!A:J,10,0)))),"")</f>
        <v>720</v>
      </c>
      <c r="K925" s="187"/>
      <c r="L925" s="205"/>
      <c r="M925" s="206"/>
      <c r="S925">
        <f>エリア一覧!J925-VLOOKUP(エリア一覧!F925,部数情報!A:Q,17,0)</f>
        <v>0</v>
      </c>
      <c r="V925">
        <f t="shared" si="14"/>
        <v>0</v>
      </c>
      <c r="W925">
        <f>IFERROR(VLOOKUP($F925,部数情報!A:J,10,0),0)</f>
        <v>720</v>
      </c>
    </row>
    <row r="926" spans="2:23" hidden="1">
      <c r="B926" s="15">
        <f>部数情報!C545</f>
        <v>544</v>
      </c>
      <c r="C926" s="16">
        <f>部数情報!B545</f>
        <v>8</v>
      </c>
      <c r="D926" s="16" t="str">
        <f>部数情報!E545</f>
        <v>幕張</v>
      </c>
      <c r="E926" s="16" t="str">
        <f>部数情報!F545</f>
        <v>美浜区　幕張西</v>
      </c>
      <c r="F926" s="16" t="str">
        <f>部数情報!A545</f>
        <v>017004</v>
      </c>
      <c r="G926" s="16" t="str">
        <f>部数情報!G545</f>
        <v>幕張西5．6</v>
      </c>
      <c r="H926" s="16" t="str">
        <f>部数情報!H545</f>
        <v>津田沼</v>
      </c>
      <c r="I926" s="16" t="str">
        <f>部数情報!I545</f>
        <v>美浜区</v>
      </c>
      <c r="J926" s="189">
        <f>IFERROR(IF($I$7="併配",VLOOKUP($F926,部数情報!A:K,11,0),IF($I$7="併配&amp;選挙",VLOOKUP($F926,部数情報!A:L,12,0),IF($I$7="選挙",VLOOKUP($F926,部数情報!A:M,13,0),VLOOKUP($F926,部数情報!A:J,10,0)))),"")</f>
        <v>635</v>
      </c>
      <c r="K926" s="187"/>
      <c r="L926" s="205"/>
      <c r="M926" s="206"/>
      <c r="S926">
        <f>エリア一覧!J926-VLOOKUP(エリア一覧!F926,部数情報!A:Q,17,0)</f>
        <v>0</v>
      </c>
      <c r="V926">
        <f t="shared" si="14"/>
        <v>0</v>
      </c>
      <c r="W926">
        <f>IFERROR(VLOOKUP($F926,部数情報!A:J,10,0),0)</f>
        <v>635</v>
      </c>
    </row>
    <row r="927" spans="2:23" hidden="1">
      <c r="B927" s="15">
        <f>部数情報!C546</f>
        <v>545</v>
      </c>
      <c r="C927" s="16">
        <f>部数情報!B546</f>
        <v>8</v>
      </c>
      <c r="D927" s="16" t="str">
        <f>部数情報!E546</f>
        <v>幕張</v>
      </c>
      <c r="E927" s="16" t="str">
        <f>部数情報!F546</f>
        <v>美浜区　幕張西</v>
      </c>
      <c r="F927" s="16" t="str">
        <f>部数情報!A546</f>
        <v>017005</v>
      </c>
      <c r="G927" s="16" t="str">
        <f>部数情報!G546</f>
        <v>浜田･幕張西4</v>
      </c>
      <c r="H927" s="16" t="str">
        <f>部数情報!H546</f>
        <v>津田沼</v>
      </c>
      <c r="I927" s="16" t="str">
        <f>部数情報!I546</f>
        <v>美浜区</v>
      </c>
      <c r="J927" s="189">
        <f>IFERROR(IF($I$7="併配",VLOOKUP($F927,部数情報!A:K,11,0),IF($I$7="併配&amp;選挙",VLOOKUP($F927,部数情報!A:L,12,0),IF($I$7="選挙",VLOOKUP($F927,部数情報!A:M,13,0),VLOOKUP($F927,部数情報!A:J,10,0)))),"")</f>
        <v>850</v>
      </c>
      <c r="K927" s="187"/>
      <c r="L927" s="205"/>
      <c r="M927" s="206"/>
      <c r="S927">
        <f>エリア一覧!J927-VLOOKUP(エリア一覧!F927,部数情報!A:Q,17,0)</f>
        <v>0</v>
      </c>
      <c r="V927">
        <f t="shared" si="14"/>
        <v>0</v>
      </c>
      <c r="W927">
        <f>IFERROR(VLOOKUP($F927,部数情報!A:J,10,0),0)</f>
        <v>850</v>
      </c>
    </row>
    <row r="928" spans="2:23" hidden="1">
      <c r="B928" s="15">
        <f>部数情報!C547</f>
        <v>546</v>
      </c>
      <c r="C928" s="16">
        <f>部数情報!B547</f>
        <v>8</v>
      </c>
      <c r="D928" s="16" t="str">
        <f>部数情報!E547</f>
        <v>幕張</v>
      </c>
      <c r="E928" s="16" t="str">
        <f>部数情報!F547</f>
        <v>美浜区　幕張西</v>
      </c>
      <c r="F928" s="16" t="str">
        <f>部数情報!A547</f>
        <v>017042</v>
      </c>
      <c r="G928" s="16" t="str">
        <f>部数情報!G547</f>
        <v>浜田1（ｺﾛﾝﾌﾞｽｼﾃｨ）</v>
      </c>
      <c r="H928" s="16" t="str">
        <f>部数情報!H547</f>
        <v>津田沼</v>
      </c>
      <c r="I928" s="16" t="str">
        <f>部数情報!I547</f>
        <v>美浜区</v>
      </c>
      <c r="J928" s="189">
        <f>IFERROR(IF($I$7="併配",VLOOKUP($F928,部数情報!A:K,11,0),IF($I$7="併配&amp;選挙",VLOOKUP($F928,部数情報!A:L,12,0),IF($I$7="選挙",VLOOKUP($F928,部数情報!A:M,13,0),VLOOKUP($F928,部数情報!A:J,10,0)))),"")</f>
        <v>890</v>
      </c>
      <c r="K928" s="187"/>
      <c r="L928" s="205"/>
      <c r="M928" s="206"/>
      <c r="S928">
        <f>エリア一覧!J928-VLOOKUP(エリア一覧!F928,部数情報!A:Q,17,0)</f>
        <v>0</v>
      </c>
      <c r="V928">
        <f t="shared" si="14"/>
        <v>0</v>
      </c>
      <c r="W928">
        <f>IFERROR(VLOOKUP($F928,部数情報!A:J,10,0),0)</f>
        <v>890</v>
      </c>
    </row>
    <row r="929" spans="2:23" hidden="1">
      <c r="B929" s="15">
        <f>部数情報!C548</f>
        <v>547</v>
      </c>
      <c r="C929" s="16">
        <f>部数情報!B548</f>
        <v>8</v>
      </c>
      <c r="D929" s="16" t="str">
        <f>部数情報!E548</f>
        <v>幕張</v>
      </c>
      <c r="E929" s="16" t="str">
        <f>部数情報!F548</f>
        <v>幕張本郷駅南</v>
      </c>
      <c r="F929" s="16" t="str">
        <f>部数情報!A548</f>
        <v>017006</v>
      </c>
      <c r="G929" s="16" t="str">
        <f>部数情報!G548</f>
        <v>幕張本郷1A　</v>
      </c>
      <c r="H929" s="16" t="str">
        <f>部数情報!H548</f>
        <v>津田沼</v>
      </c>
      <c r="I929" s="16" t="str">
        <f>部数情報!I548</f>
        <v>花見川区</v>
      </c>
      <c r="J929" s="189">
        <f>IFERROR(IF($I$7="併配",VLOOKUP($F929,部数情報!A:K,11,0),IF($I$7="併配&amp;選挙",VLOOKUP($F929,部数情報!A:L,12,0),IF($I$7="選挙",VLOOKUP($F929,部数情報!A:M,13,0),VLOOKUP($F929,部数情報!A:J,10,0)))),"")</f>
        <v>855</v>
      </c>
      <c r="K929" s="187"/>
      <c r="L929" s="205"/>
      <c r="M929" s="206"/>
      <c r="S929">
        <f>エリア一覧!J929-VLOOKUP(エリア一覧!F929,部数情報!A:Q,17,0)</f>
        <v>0</v>
      </c>
      <c r="V929">
        <f t="shared" si="14"/>
        <v>0</v>
      </c>
      <c r="W929">
        <f>IFERROR(VLOOKUP($F929,部数情報!A:J,10,0),0)</f>
        <v>855</v>
      </c>
    </row>
    <row r="930" spans="2:23" hidden="1">
      <c r="B930" s="15">
        <f>部数情報!C549</f>
        <v>548</v>
      </c>
      <c r="C930" s="16">
        <f>部数情報!B549</f>
        <v>8</v>
      </c>
      <c r="D930" s="16" t="str">
        <f>部数情報!E549</f>
        <v>幕張</v>
      </c>
      <c r="E930" s="16" t="str">
        <f>部数情報!F549</f>
        <v>幕張本郷駅南</v>
      </c>
      <c r="F930" s="16" t="str">
        <f>部数情報!A549</f>
        <v>017007</v>
      </c>
      <c r="G930" s="16" t="str">
        <f>部数情報!G549</f>
        <v>幕張本郷1B</v>
      </c>
      <c r="H930" s="16" t="str">
        <f>部数情報!H549</f>
        <v>津田沼</v>
      </c>
      <c r="I930" s="16" t="str">
        <f>部数情報!I549</f>
        <v>花見川区・習志野市</v>
      </c>
      <c r="J930" s="189">
        <f>IFERROR(IF($I$7="併配",VLOOKUP($F930,部数情報!A:K,11,0),IF($I$7="併配&amp;選挙",VLOOKUP($F930,部数情報!A:L,12,0),IF($I$7="選挙",VLOOKUP($F930,部数情報!A:M,13,0),VLOOKUP($F930,部数情報!A:J,10,0)))),"")</f>
        <v>610</v>
      </c>
      <c r="K930" s="187"/>
      <c r="L930" s="205"/>
      <c r="M930" s="206"/>
      <c r="S930">
        <f>エリア一覧!J930-VLOOKUP(エリア一覧!F930,部数情報!A:Q,17,0)</f>
        <v>0</v>
      </c>
      <c r="V930">
        <f t="shared" si="14"/>
        <v>0</v>
      </c>
      <c r="W930">
        <f>IFERROR(VLOOKUP($F930,部数情報!A:J,10,0),0)</f>
        <v>610</v>
      </c>
    </row>
    <row r="931" spans="2:23" hidden="1">
      <c r="B931" s="15">
        <f>部数情報!C550</f>
        <v>549</v>
      </c>
      <c r="C931" s="16">
        <f>部数情報!B550</f>
        <v>8</v>
      </c>
      <c r="D931" s="16" t="str">
        <f>部数情報!E550</f>
        <v>幕張</v>
      </c>
      <c r="E931" s="16" t="str">
        <f>部数情報!F550</f>
        <v>幕張本郷駅南</v>
      </c>
      <c r="F931" s="16" t="str">
        <f>部数情報!A550</f>
        <v>017008</v>
      </c>
      <c r="G931" s="16" t="str">
        <f>部数情報!G550</f>
        <v>幕張本郷1.2</v>
      </c>
      <c r="H931" s="16" t="str">
        <f>部数情報!H550</f>
        <v>津田沼</v>
      </c>
      <c r="I931" s="16" t="str">
        <f>部数情報!I550</f>
        <v>花見川区</v>
      </c>
      <c r="J931" s="189">
        <f>IFERROR(IF($I$7="併配",VLOOKUP($F931,部数情報!A:K,11,0),IF($I$7="併配&amp;選挙",VLOOKUP($F931,部数情報!A:L,12,0),IF($I$7="選挙",VLOOKUP($F931,部数情報!A:M,13,0),VLOOKUP($F931,部数情報!A:J,10,0)))),"")</f>
        <v>1230</v>
      </c>
      <c r="K931" s="187"/>
      <c r="L931" s="205"/>
      <c r="M931" s="206"/>
      <c r="S931">
        <f>エリア一覧!J931-VLOOKUP(エリア一覧!F931,部数情報!A:Q,17,0)</f>
        <v>0</v>
      </c>
      <c r="V931">
        <f t="shared" si="14"/>
        <v>0</v>
      </c>
      <c r="W931">
        <f>IFERROR(VLOOKUP($F931,部数情報!A:J,10,0),0)</f>
        <v>1230</v>
      </c>
    </row>
    <row r="932" spans="2:23" hidden="1">
      <c r="B932" s="15">
        <f>部数情報!C551</f>
        <v>550</v>
      </c>
      <c r="C932" s="16">
        <f>部数情報!B551</f>
        <v>8</v>
      </c>
      <c r="D932" s="16" t="str">
        <f>部数情報!E551</f>
        <v>幕張</v>
      </c>
      <c r="E932" s="16" t="str">
        <f>部数情報!F551</f>
        <v>幕張本郷駅南</v>
      </c>
      <c r="F932" s="16" t="str">
        <f>部数情報!A551</f>
        <v>017009</v>
      </c>
      <c r="G932" s="16" t="str">
        <f>部数情報!G551</f>
        <v>幕張本郷2A　</v>
      </c>
      <c r="H932" s="16" t="str">
        <f>部数情報!H551</f>
        <v>津田沼</v>
      </c>
      <c r="I932" s="16" t="str">
        <f>部数情報!I551</f>
        <v>花見川区</v>
      </c>
      <c r="J932" s="189">
        <f>IFERROR(IF($I$7="併配",VLOOKUP($F932,部数情報!A:K,11,0),IF($I$7="併配&amp;選挙",VLOOKUP($F932,部数情報!A:L,12,0),IF($I$7="選挙",VLOOKUP($F932,部数情報!A:M,13,0),VLOOKUP($F932,部数情報!A:J,10,0)))),"")</f>
        <v>420</v>
      </c>
      <c r="K932" s="187"/>
      <c r="L932" s="205"/>
      <c r="M932" s="206"/>
      <c r="S932">
        <f>エリア一覧!J932-VLOOKUP(エリア一覧!F932,部数情報!A:Q,17,0)</f>
        <v>0</v>
      </c>
      <c r="V932">
        <f t="shared" si="14"/>
        <v>0</v>
      </c>
      <c r="W932">
        <f>IFERROR(VLOOKUP($F932,部数情報!A:J,10,0),0)</f>
        <v>420</v>
      </c>
    </row>
    <row r="933" spans="2:23" hidden="1">
      <c r="B933" s="15">
        <f>部数情報!C552</f>
        <v>551</v>
      </c>
      <c r="C933" s="16">
        <f>部数情報!B552</f>
        <v>8</v>
      </c>
      <c r="D933" s="16" t="str">
        <f>部数情報!E552</f>
        <v>幕張</v>
      </c>
      <c r="E933" s="16" t="str">
        <f>部数情報!F552</f>
        <v>幕張本郷駅南</v>
      </c>
      <c r="F933" s="16" t="str">
        <f>部数情報!A552</f>
        <v>017010</v>
      </c>
      <c r="G933" s="16" t="str">
        <f>部数情報!G552</f>
        <v>幕張本郷2B　</v>
      </c>
      <c r="H933" s="16" t="str">
        <f>部数情報!H552</f>
        <v>津田沼</v>
      </c>
      <c r="I933" s="16" t="str">
        <f>部数情報!I552</f>
        <v>花見川区</v>
      </c>
      <c r="J933" s="189">
        <f>IFERROR(IF($I$7="併配",VLOOKUP($F933,部数情報!A:K,11,0),IF($I$7="併配&amp;選挙",VLOOKUP($F933,部数情報!A:L,12,0),IF($I$7="選挙",VLOOKUP($F933,部数情報!A:M,13,0),VLOOKUP($F933,部数情報!A:J,10,0)))),"")</f>
        <v>640</v>
      </c>
      <c r="K933" s="187"/>
      <c r="L933" s="205"/>
      <c r="M933" s="206"/>
      <c r="S933">
        <f>エリア一覧!J933-VLOOKUP(エリア一覧!F933,部数情報!A:Q,17,0)</f>
        <v>0</v>
      </c>
      <c r="V933">
        <f t="shared" si="14"/>
        <v>0</v>
      </c>
      <c r="W933">
        <f>IFERROR(VLOOKUP($F933,部数情報!A:J,10,0),0)</f>
        <v>640</v>
      </c>
    </row>
    <row r="934" spans="2:23" hidden="1">
      <c r="B934" s="15">
        <f>部数情報!C553</f>
        <v>552</v>
      </c>
      <c r="C934" s="16">
        <f>部数情報!B553</f>
        <v>8</v>
      </c>
      <c r="D934" s="16" t="str">
        <f>部数情報!E553</f>
        <v>幕張</v>
      </c>
      <c r="E934" s="16" t="str">
        <f>部数情報!F553</f>
        <v>幕張本郷駅南</v>
      </c>
      <c r="F934" s="16" t="str">
        <f>部数情報!A553</f>
        <v>017011</v>
      </c>
      <c r="G934" s="16" t="str">
        <f>部数情報!G553</f>
        <v>幕張本郷3A</v>
      </c>
      <c r="H934" s="16" t="str">
        <f>部数情報!H553</f>
        <v>津田沼</v>
      </c>
      <c r="I934" s="16" t="str">
        <f>部数情報!I553</f>
        <v>花見川区</v>
      </c>
      <c r="J934" s="189">
        <f>IFERROR(IF($I$7="併配",VLOOKUP($F934,部数情報!A:K,11,0),IF($I$7="併配&amp;選挙",VLOOKUP($F934,部数情報!A:L,12,0),IF($I$7="選挙",VLOOKUP($F934,部数情報!A:M,13,0),VLOOKUP($F934,部数情報!A:J,10,0)))),"")</f>
        <v>625</v>
      </c>
      <c r="K934" s="187"/>
      <c r="L934" s="205"/>
      <c r="M934" s="206"/>
      <c r="S934">
        <f>エリア一覧!J934-VLOOKUP(エリア一覧!F934,部数情報!A:Q,17,0)</f>
        <v>0</v>
      </c>
      <c r="V934">
        <f t="shared" si="14"/>
        <v>0</v>
      </c>
      <c r="W934">
        <f>IFERROR(VLOOKUP($F934,部数情報!A:J,10,0),0)</f>
        <v>625</v>
      </c>
    </row>
    <row r="935" spans="2:23" hidden="1">
      <c r="B935" s="15">
        <f>部数情報!C554</f>
        <v>553</v>
      </c>
      <c r="C935" s="16">
        <f>部数情報!B554</f>
        <v>8</v>
      </c>
      <c r="D935" s="16" t="str">
        <f>部数情報!E554</f>
        <v>幕張</v>
      </c>
      <c r="E935" s="16" t="str">
        <f>部数情報!F554</f>
        <v>幕張本郷駅南</v>
      </c>
      <c r="F935" s="16" t="str">
        <f>部数情報!A554</f>
        <v>017012</v>
      </c>
      <c r="G935" s="16" t="str">
        <f>部数情報!G554</f>
        <v>幕張本郷3B</v>
      </c>
      <c r="H935" s="16" t="str">
        <f>部数情報!H554</f>
        <v>津田沼</v>
      </c>
      <c r="I935" s="16" t="str">
        <f>部数情報!I554</f>
        <v>花見川区</v>
      </c>
      <c r="J935" s="189">
        <f>IFERROR(IF($I$7="併配",VLOOKUP($F935,部数情報!A:K,11,0),IF($I$7="併配&amp;選挙",VLOOKUP($F935,部数情報!A:L,12,0),IF($I$7="選挙",VLOOKUP($F935,部数情報!A:M,13,0),VLOOKUP($F935,部数情報!A:J,10,0)))),"")</f>
        <v>660</v>
      </c>
      <c r="K935" s="187"/>
      <c r="L935" s="205"/>
      <c r="M935" s="206"/>
      <c r="S935">
        <f>エリア一覧!J935-VLOOKUP(エリア一覧!F935,部数情報!A:Q,17,0)</f>
        <v>0</v>
      </c>
      <c r="V935">
        <f t="shared" si="14"/>
        <v>0</v>
      </c>
      <c r="W935">
        <f>IFERROR(VLOOKUP($F935,部数情報!A:J,10,0),0)</f>
        <v>660</v>
      </c>
    </row>
    <row r="936" spans="2:23" hidden="1">
      <c r="B936" s="15">
        <f>部数情報!C555</f>
        <v>554</v>
      </c>
      <c r="C936" s="16">
        <f>部数情報!B555</f>
        <v>8</v>
      </c>
      <c r="D936" s="16" t="str">
        <f>部数情報!E555</f>
        <v>幕張</v>
      </c>
      <c r="E936" s="16" t="str">
        <f>部数情報!F555</f>
        <v>幕張本郷駅南</v>
      </c>
      <c r="F936" s="16" t="str">
        <f>部数情報!A555</f>
        <v>017050</v>
      </c>
      <c r="G936" s="16" t="str">
        <f>部数情報!G555</f>
        <v>幕張本郷3C</v>
      </c>
      <c r="H936" s="16" t="str">
        <f>部数情報!H555</f>
        <v>津田沼</v>
      </c>
      <c r="I936" s="16" t="str">
        <f>部数情報!I555</f>
        <v>花見川区</v>
      </c>
      <c r="J936" s="189">
        <f>IFERROR(IF($I$7="併配",VLOOKUP($F936,部数情報!A:K,11,0),IF($I$7="併配&amp;選挙",VLOOKUP($F936,部数情報!A:L,12,0),IF($I$7="選挙",VLOOKUP($F936,部数情報!A:M,13,0),VLOOKUP($F936,部数情報!A:J,10,0)))),"")</f>
        <v>690</v>
      </c>
      <c r="K936" s="187"/>
      <c r="L936" s="205"/>
      <c r="M936" s="206"/>
      <c r="S936">
        <f>エリア一覧!J936-VLOOKUP(エリア一覧!F936,部数情報!A:Q,17,0)</f>
        <v>0</v>
      </c>
      <c r="V936">
        <f t="shared" si="14"/>
        <v>0</v>
      </c>
      <c r="W936">
        <f>IFERROR(VLOOKUP($F936,部数情報!A:J,10,0),0)</f>
        <v>690</v>
      </c>
    </row>
    <row r="937" spans="2:23" hidden="1">
      <c r="B937" s="15">
        <f>部数情報!C556</f>
        <v>555</v>
      </c>
      <c r="C937" s="16">
        <f>部数情報!B556</f>
        <v>8</v>
      </c>
      <c r="D937" s="16" t="str">
        <f>部数情報!E556</f>
        <v>幕張</v>
      </c>
      <c r="E937" s="16" t="str">
        <f>部数情報!F556</f>
        <v>幕張本郷駅北</v>
      </c>
      <c r="F937" s="16" t="str">
        <f>部数情報!A556</f>
        <v>017013</v>
      </c>
      <c r="G937" s="16" t="str">
        <f>部数情報!G556</f>
        <v>幕張本郷4</v>
      </c>
      <c r="H937" s="16" t="str">
        <f>部数情報!H556</f>
        <v>津田沼</v>
      </c>
      <c r="I937" s="16" t="str">
        <f>部数情報!I556</f>
        <v>花見川区</v>
      </c>
      <c r="J937" s="189">
        <f>IFERROR(IF($I$7="併配",VLOOKUP($F937,部数情報!A:K,11,0),IF($I$7="併配&amp;選挙",VLOOKUP($F937,部数情報!A:L,12,0),IF($I$7="選挙",VLOOKUP($F937,部数情報!A:M,13,0),VLOOKUP($F937,部数情報!A:J,10,0)))),"")</f>
        <v>540</v>
      </c>
      <c r="K937" s="187"/>
      <c r="L937" s="205"/>
      <c r="M937" s="206"/>
      <c r="S937">
        <f>エリア一覧!J937-VLOOKUP(エリア一覧!F937,部数情報!A:Q,17,0)</f>
        <v>0</v>
      </c>
      <c r="V937">
        <f t="shared" si="14"/>
        <v>0</v>
      </c>
      <c r="W937">
        <f>IFERROR(VLOOKUP($F937,部数情報!A:J,10,0),0)</f>
        <v>540</v>
      </c>
    </row>
    <row r="938" spans="2:23" hidden="1">
      <c r="B938" s="15">
        <f>部数情報!C557</f>
        <v>556</v>
      </c>
      <c r="C938" s="16">
        <f>部数情報!B557</f>
        <v>8</v>
      </c>
      <c r="D938" s="16" t="str">
        <f>部数情報!E557</f>
        <v>幕張</v>
      </c>
      <c r="E938" s="16" t="str">
        <f>部数情報!F557</f>
        <v>幕張本郷駅北</v>
      </c>
      <c r="F938" s="16" t="str">
        <f>部数情報!A557</f>
        <v>017014</v>
      </c>
      <c r="G938" s="16" t="str">
        <f>部数情報!G557</f>
        <v>幕張本郷5A</v>
      </c>
      <c r="H938" s="16" t="str">
        <f>部数情報!H557</f>
        <v>津田沼</v>
      </c>
      <c r="I938" s="16" t="str">
        <f>部数情報!I557</f>
        <v>花見川区</v>
      </c>
      <c r="J938" s="189">
        <f>IFERROR(IF($I$7="併配",VLOOKUP($F938,部数情報!A:K,11,0),IF($I$7="併配&amp;選挙",VLOOKUP($F938,部数情報!A:L,12,0),IF($I$7="選挙",VLOOKUP($F938,部数情報!A:M,13,0),VLOOKUP($F938,部数情報!A:J,10,0)))),"")</f>
        <v>590</v>
      </c>
      <c r="K938" s="187"/>
      <c r="L938" s="205"/>
      <c r="M938" s="206"/>
      <c r="S938">
        <f>エリア一覧!J938-VLOOKUP(エリア一覧!F938,部数情報!A:Q,17,0)</f>
        <v>0</v>
      </c>
      <c r="V938">
        <f t="shared" si="14"/>
        <v>0</v>
      </c>
      <c r="W938">
        <f>IFERROR(VLOOKUP($F938,部数情報!A:J,10,0),0)</f>
        <v>590</v>
      </c>
    </row>
    <row r="939" spans="2:23" hidden="1">
      <c r="B939" s="15">
        <f>部数情報!C558</f>
        <v>557</v>
      </c>
      <c r="C939" s="16">
        <f>部数情報!B558</f>
        <v>8</v>
      </c>
      <c r="D939" s="16" t="str">
        <f>部数情報!E558</f>
        <v>幕張</v>
      </c>
      <c r="E939" s="16" t="str">
        <f>部数情報!F558</f>
        <v>幕張本郷駅北</v>
      </c>
      <c r="F939" s="16" t="str">
        <f>部数情報!A558</f>
        <v>017015</v>
      </c>
      <c r="G939" s="16" t="str">
        <f>部数情報!G558</f>
        <v>幕張本郷5B</v>
      </c>
      <c r="H939" s="16" t="str">
        <f>部数情報!H558</f>
        <v>津田沼</v>
      </c>
      <c r="I939" s="16" t="str">
        <f>部数情報!I558</f>
        <v>花見川区</v>
      </c>
      <c r="J939" s="189">
        <f>IFERROR(IF($I$7="併配",VLOOKUP($F939,部数情報!A:K,11,0),IF($I$7="併配&amp;選挙",VLOOKUP($F939,部数情報!A:L,12,0),IF($I$7="選挙",VLOOKUP($F939,部数情報!A:M,13,0),VLOOKUP($F939,部数情報!A:J,10,0)))),"")</f>
        <v>570</v>
      </c>
      <c r="K939" s="187"/>
      <c r="L939" s="205"/>
      <c r="M939" s="206"/>
      <c r="S939">
        <f>エリア一覧!J939-VLOOKUP(エリア一覧!F939,部数情報!A:Q,17,0)</f>
        <v>0</v>
      </c>
      <c r="V939">
        <f t="shared" si="14"/>
        <v>0</v>
      </c>
      <c r="W939">
        <f>IFERROR(VLOOKUP($F939,部数情報!A:J,10,0),0)</f>
        <v>570</v>
      </c>
    </row>
    <row r="940" spans="2:23" hidden="1">
      <c r="B940" s="15">
        <f>部数情報!C559</f>
        <v>558</v>
      </c>
      <c r="C940" s="16">
        <f>部数情報!B559</f>
        <v>8</v>
      </c>
      <c r="D940" s="16" t="str">
        <f>部数情報!E559</f>
        <v>幕張</v>
      </c>
      <c r="E940" s="16" t="str">
        <f>部数情報!F559</f>
        <v>幕張本郷駅北</v>
      </c>
      <c r="F940" s="16" t="str">
        <f>部数情報!A559</f>
        <v>017016</v>
      </c>
      <c r="G940" s="16" t="str">
        <f>部数情報!G559</f>
        <v>幕張本郷6</v>
      </c>
      <c r="H940" s="16" t="str">
        <f>部数情報!H559</f>
        <v>津田沼</v>
      </c>
      <c r="I940" s="16" t="str">
        <f>部数情報!I559</f>
        <v>花見川区</v>
      </c>
      <c r="J940" s="189">
        <f>IFERROR(IF($I$7="併配",VLOOKUP($F940,部数情報!A:K,11,0),IF($I$7="併配&amp;選挙",VLOOKUP($F940,部数情報!A:L,12,0),IF($I$7="選挙",VLOOKUP($F940,部数情報!A:M,13,0),VLOOKUP($F940,部数情報!A:J,10,0)))),"")</f>
        <v>1060</v>
      </c>
      <c r="K940" s="187"/>
      <c r="L940" s="205"/>
      <c r="M940" s="206"/>
      <c r="S940">
        <f>エリア一覧!J940-VLOOKUP(エリア一覧!F940,部数情報!A:Q,17,0)</f>
        <v>0</v>
      </c>
      <c r="V940">
        <f t="shared" si="14"/>
        <v>0</v>
      </c>
      <c r="W940">
        <f>IFERROR(VLOOKUP($F940,部数情報!A:J,10,0),0)</f>
        <v>1060</v>
      </c>
    </row>
    <row r="941" spans="2:23" hidden="1">
      <c r="B941" s="15">
        <f>部数情報!C560</f>
        <v>559</v>
      </c>
      <c r="C941" s="16">
        <f>部数情報!B560</f>
        <v>8</v>
      </c>
      <c r="D941" s="16" t="str">
        <f>部数情報!E560</f>
        <v>幕張</v>
      </c>
      <c r="E941" s="16" t="str">
        <f>部数情報!F560</f>
        <v>幕張本郷駅北</v>
      </c>
      <c r="F941" s="16" t="str">
        <f>部数情報!A560</f>
        <v>017017</v>
      </c>
      <c r="G941" s="16" t="str">
        <f>部数情報!G560</f>
        <v>幕張本郷7A</v>
      </c>
      <c r="H941" s="16" t="str">
        <f>部数情報!H560</f>
        <v>津田沼</v>
      </c>
      <c r="I941" s="16" t="str">
        <f>部数情報!I560</f>
        <v>花見川区</v>
      </c>
      <c r="J941" s="189">
        <f>IFERROR(IF($I$7="併配",VLOOKUP($F941,部数情報!A:K,11,0),IF($I$7="併配&amp;選挙",VLOOKUP($F941,部数情報!A:L,12,0),IF($I$7="選挙",VLOOKUP($F941,部数情報!A:M,13,0),VLOOKUP($F941,部数情報!A:J,10,0)))),"")</f>
        <v>670</v>
      </c>
      <c r="K941" s="187"/>
      <c r="L941" s="205"/>
      <c r="M941" s="206"/>
      <c r="S941">
        <f>エリア一覧!J941-VLOOKUP(エリア一覧!F941,部数情報!A:Q,17,0)</f>
        <v>0</v>
      </c>
      <c r="V941">
        <f t="shared" si="14"/>
        <v>0</v>
      </c>
      <c r="W941">
        <f>IFERROR(VLOOKUP($F941,部数情報!A:J,10,0),0)</f>
        <v>670</v>
      </c>
    </row>
    <row r="942" spans="2:23" hidden="1">
      <c r="B942" s="15">
        <f>部数情報!C561</f>
        <v>560</v>
      </c>
      <c r="C942" s="16">
        <f>部数情報!B561</f>
        <v>8</v>
      </c>
      <c r="D942" s="16" t="str">
        <f>部数情報!E561</f>
        <v>幕張</v>
      </c>
      <c r="E942" s="16" t="str">
        <f>部数情報!F561</f>
        <v>幕張本郷駅北</v>
      </c>
      <c r="F942" s="16" t="str">
        <f>部数情報!A561</f>
        <v>017018</v>
      </c>
      <c r="G942" s="16" t="str">
        <f>部数情報!G561</f>
        <v>幕張本郷7B</v>
      </c>
      <c r="H942" s="16" t="str">
        <f>部数情報!H561</f>
        <v>津田沼</v>
      </c>
      <c r="I942" s="16" t="str">
        <f>部数情報!I561</f>
        <v>花見川区</v>
      </c>
      <c r="J942" s="189">
        <f>IFERROR(IF($I$7="併配",VLOOKUP($F942,部数情報!A:K,11,0),IF($I$7="併配&amp;選挙",VLOOKUP($F942,部数情報!A:L,12,0),IF($I$7="選挙",VLOOKUP($F942,部数情報!A:M,13,0),VLOOKUP($F942,部数情報!A:J,10,0)))),"")</f>
        <v>610</v>
      </c>
      <c r="K942" s="187"/>
      <c r="L942" s="205"/>
      <c r="M942" s="206"/>
      <c r="S942">
        <f>エリア一覧!J942-VLOOKUP(エリア一覧!F942,部数情報!A:Q,17,0)</f>
        <v>0</v>
      </c>
      <c r="V942">
        <f t="shared" si="14"/>
        <v>0</v>
      </c>
      <c r="W942">
        <f>IFERROR(VLOOKUP($F942,部数情報!A:J,10,0),0)</f>
        <v>610</v>
      </c>
    </row>
    <row r="943" spans="2:23" hidden="1">
      <c r="B943" s="15">
        <f>部数情報!C562</f>
        <v>561</v>
      </c>
      <c r="C943" s="16">
        <f>部数情報!B562</f>
        <v>8</v>
      </c>
      <c r="D943" s="16" t="str">
        <f>部数情報!E562</f>
        <v>幕張</v>
      </c>
      <c r="E943" s="16" t="str">
        <f>部数情報!F562</f>
        <v>幕張本郷駅北</v>
      </c>
      <c r="F943" s="16" t="str">
        <f>部数情報!A562</f>
        <v>017019</v>
      </c>
      <c r="G943" s="16" t="str">
        <f>部数情報!G562</f>
        <v>幕張本郷7C</v>
      </c>
      <c r="H943" s="16" t="str">
        <f>部数情報!H562</f>
        <v>津田沼</v>
      </c>
      <c r="I943" s="16" t="str">
        <f>部数情報!I562</f>
        <v>花見川区</v>
      </c>
      <c r="J943" s="189">
        <f>IFERROR(IF($I$7="併配",VLOOKUP($F943,部数情報!A:K,11,0),IF($I$7="併配&amp;選挙",VLOOKUP($F943,部数情報!A:L,12,0),IF($I$7="選挙",VLOOKUP($F943,部数情報!A:M,13,0),VLOOKUP($F943,部数情報!A:J,10,0)))),"")</f>
        <v>720</v>
      </c>
      <c r="K943" s="187"/>
      <c r="L943" s="205"/>
      <c r="M943" s="206"/>
      <c r="S943">
        <f>エリア一覧!J943-VLOOKUP(エリア一覧!F943,部数情報!A:Q,17,0)</f>
        <v>0</v>
      </c>
      <c r="V943">
        <f t="shared" si="14"/>
        <v>0</v>
      </c>
      <c r="W943">
        <f>IFERROR(VLOOKUP($F943,部数情報!A:J,10,0),0)</f>
        <v>720</v>
      </c>
    </row>
    <row r="944" spans="2:23" hidden="1">
      <c r="B944" s="15">
        <f>部数情報!C563</f>
        <v>562</v>
      </c>
      <c r="C944" s="16">
        <f>部数情報!B563</f>
        <v>8</v>
      </c>
      <c r="D944" s="16" t="str">
        <f>部数情報!E563</f>
        <v>幕張</v>
      </c>
      <c r="E944" s="16" t="str">
        <f>部数情報!F563</f>
        <v>JR幕張駅南</v>
      </c>
      <c r="F944" s="16" t="str">
        <f>部数情報!A563</f>
        <v>017020</v>
      </c>
      <c r="G944" s="16" t="str">
        <f>部数情報!G563</f>
        <v>幕張町1A</v>
      </c>
      <c r="H944" s="16" t="str">
        <f>部数情報!H563</f>
        <v>津田沼</v>
      </c>
      <c r="I944" s="16" t="str">
        <f>部数情報!I563</f>
        <v>花見川区</v>
      </c>
      <c r="J944" s="189">
        <f>IFERROR(IF($I$7="併配",VLOOKUP($F944,部数情報!A:K,11,0),IF($I$7="併配&amp;選挙",VLOOKUP($F944,部数情報!A:L,12,0),IF($I$7="選挙",VLOOKUP($F944,部数情報!A:M,13,0),VLOOKUP($F944,部数情報!A:J,10,0)))),"")</f>
        <v>340</v>
      </c>
      <c r="K944" s="187"/>
      <c r="L944" s="205"/>
      <c r="M944" s="206"/>
      <c r="S944">
        <f>エリア一覧!J944-VLOOKUP(エリア一覧!F944,部数情報!A:Q,17,0)</f>
        <v>0</v>
      </c>
      <c r="V944">
        <f t="shared" si="14"/>
        <v>0</v>
      </c>
      <c r="W944">
        <f>IFERROR(VLOOKUP($F944,部数情報!A:J,10,0),0)</f>
        <v>340</v>
      </c>
    </row>
    <row r="945" spans="2:23" hidden="1">
      <c r="B945" s="15">
        <f>部数情報!C564</f>
        <v>563</v>
      </c>
      <c r="C945" s="16">
        <f>部数情報!B564</f>
        <v>8</v>
      </c>
      <c r="D945" s="16" t="str">
        <f>部数情報!E564</f>
        <v>幕張</v>
      </c>
      <c r="E945" s="16" t="str">
        <f>部数情報!F564</f>
        <v>JR幕張駅南</v>
      </c>
      <c r="F945" s="16" t="str">
        <f>部数情報!A564</f>
        <v>017021</v>
      </c>
      <c r="G945" s="16" t="str">
        <f>部数情報!G564</f>
        <v>幕張町1B</v>
      </c>
      <c r="H945" s="16" t="str">
        <f>部数情報!H564</f>
        <v>津田沼</v>
      </c>
      <c r="I945" s="16" t="str">
        <f>部数情報!I564</f>
        <v>花見川区</v>
      </c>
      <c r="J945" s="189">
        <f>IFERROR(IF($I$7="併配",VLOOKUP($F945,部数情報!A:K,11,0),IF($I$7="併配&amp;選挙",VLOOKUP($F945,部数情報!A:L,12,0),IF($I$7="選挙",VLOOKUP($F945,部数情報!A:M,13,0),VLOOKUP($F945,部数情報!A:J,10,0)))),"")</f>
        <v>745</v>
      </c>
      <c r="K945" s="187"/>
      <c r="L945" s="205"/>
      <c r="M945" s="206"/>
      <c r="S945">
        <f>エリア一覧!J945-VLOOKUP(エリア一覧!F945,部数情報!A:Q,17,0)</f>
        <v>0</v>
      </c>
      <c r="V945">
        <f t="shared" si="14"/>
        <v>0</v>
      </c>
      <c r="W945">
        <f>IFERROR(VLOOKUP($F945,部数情報!A:J,10,0),0)</f>
        <v>745</v>
      </c>
    </row>
    <row r="946" spans="2:23" hidden="1">
      <c r="B946" s="15">
        <f>部数情報!C565</f>
        <v>564</v>
      </c>
      <c r="C946" s="16">
        <f>部数情報!B565</f>
        <v>8</v>
      </c>
      <c r="D946" s="16" t="str">
        <f>部数情報!E565</f>
        <v>幕張</v>
      </c>
      <c r="E946" s="16" t="str">
        <f>部数情報!F565</f>
        <v>JR幕張駅南</v>
      </c>
      <c r="F946" s="16" t="str">
        <f>部数情報!A565</f>
        <v>017022</v>
      </c>
      <c r="G946" s="16" t="str">
        <f>部数情報!G565</f>
        <v>幕張町1.2.3</v>
      </c>
      <c r="H946" s="16" t="str">
        <f>部数情報!H565</f>
        <v>津田沼</v>
      </c>
      <c r="I946" s="16" t="str">
        <f>部数情報!I565</f>
        <v>花見川区</v>
      </c>
      <c r="J946" s="189">
        <f>IFERROR(IF($I$7="併配",VLOOKUP($F946,部数情報!A:K,11,0),IF($I$7="併配&amp;選挙",VLOOKUP($F946,部数情報!A:L,12,0),IF($I$7="選挙",VLOOKUP($F946,部数情報!A:M,13,0),VLOOKUP($F946,部数情報!A:J,10,0)))),"")</f>
        <v>470</v>
      </c>
      <c r="K946" s="187"/>
      <c r="L946" s="205"/>
      <c r="M946" s="206"/>
      <c r="S946">
        <f>エリア一覧!J946-VLOOKUP(エリア一覧!F946,部数情報!A:Q,17,0)</f>
        <v>0</v>
      </c>
      <c r="V946">
        <f t="shared" si="14"/>
        <v>0</v>
      </c>
      <c r="W946">
        <f>IFERROR(VLOOKUP($F946,部数情報!A:J,10,0),0)</f>
        <v>470</v>
      </c>
    </row>
    <row r="947" spans="2:23" hidden="1">
      <c r="B947" s="15">
        <f>部数情報!C566</f>
        <v>565</v>
      </c>
      <c r="C947" s="16">
        <f>部数情報!B566</f>
        <v>8</v>
      </c>
      <c r="D947" s="16" t="str">
        <f>部数情報!E566</f>
        <v>幕張</v>
      </c>
      <c r="E947" s="16" t="str">
        <f>部数情報!F566</f>
        <v>JR幕張駅南</v>
      </c>
      <c r="F947" s="16" t="str">
        <f>部数情報!A566</f>
        <v>017023</v>
      </c>
      <c r="G947" s="16" t="str">
        <f>部数情報!G566</f>
        <v>幕張町2</v>
      </c>
      <c r="H947" s="16" t="str">
        <f>部数情報!H566</f>
        <v>津田沼</v>
      </c>
      <c r="I947" s="16" t="str">
        <f>部数情報!I566</f>
        <v>花見川区</v>
      </c>
      <c r="J947" s="189">
        <f>IFERROR(IF($I$7="併配",VLOOKUP($F947,部数情報!A:K,11,0),IF($I$7="併配&amp;選挙",VLOOKUP($F947,部数情報!A:L,12,0),IF($I$7="選挙",VLOOKUP($F947,部数情報!A:M,13,0),VLOOKUP($F947,部数情報!A:J,10,0)))),"")</f>
        <v>420</v>
      </c>
      <c r="K947" s="187"/>
      <c r="L947" s="205"/>
      <c r="M947" s="206"/>
      <c r="S947">
        <f>エリア一覧!J947-VLOOKUP(エリア一覧!F947,部数情報!A:Q,17,0)</f>
        <v>0</v>
      </c>
      <c r="V947">
        <f t="shared" si="14"/>
        <v>0</v>
      </c>
      <c r="W947">
        <f>IFERROR(VLOOKUP($F947,部数情報!A:J,10,0),0)</f>
        <v>420</v>
      </c>
    </row>
    <row r="948" spans="2:23" hidden="1">
      <c r="B948" s="15">
        <f>部数情報!C567</f>
        <v>566</v>
      </c>
      <c r="C948" s="16">
        <f>部数情報!B567</f>
        <v>8</v>
      </c>
      <c r="D948" s="16" t="str">
        <f>部数情報!E567</f>
        <v>幕張</v>
      </c>
      <c r="E948" s="16" t="str">
        <f>部数情報!F567</f>
        <v>JR幕張駅南</v>
      </c>
      <c r="F948" s="16" t="str">
        <f>部数情報!A567</f>
        <v>017024</v>
      </c>
      <c r="G948" s="16" t="str">
        <f>部数情報!G567</f>
        <v>幕張町3.4B</v>
      </c>
      <c r="H948" s="16" t="str">
        <f>部数情報!H567</f>
        <v>津田沼</v>
      </c>
      <c r="I948" s="16" t="str">
        <f>部数情報!I567</f>
        <v>花見川区</v>
      </c>
      <c r="J948" s="189">
        <f>IFERROR(IF($I$7="併配",VLOOKUP($F948,部数情報!A:K,11,0),IF($I$7="併配&amp;選挙",VLOOKUP($F948,部数情報!A:L,12,0),IF($I$7="選挙",VLOOKUP($F948,部数情報!A:M,13,0),VLOOKUP($F948,部数情報!A:J,10,0)))),"")</f>
        <v>590</v>
      </c>
      <c r="K948" s="187"/>
      <c r="L948" s="205"/>
      <c r="M948" s="206"/>
      <c r="S948">
        <f>エリア一覧!J948-VLOOKUP(エリア一覧!F948,部数情報!A:Q,17,0)</f>
        <v>0</v>
      </c>
      <c r="V948">
        <f t="shared" si="14"/>
        <v>0</v>
      </c>
      <c r="W948">
        <f>IFERROR(VLOOKUP($F948,部数情報!A:J,10,0),0)</f>
        <v>590</v>
      </c>
    </row>
    <row r="949" spans="2:23" hidden="1">
      <c r="B949" s="15">
        <f>部数情報!C568</f>
        <v>567</v>
      </c>
      <c r="C949" s="16">
        <f>部数情報!B568</f>
        <v>8</v>
      </c>
      <c r="D949" s="16" t="str">
        <f>部数情報!E568</f>
        <v>幕張</v>
      </c>
      <c r="E949" s="16" t="str">
        <f>部数情報!F568</f>
        <v>JR幕張駅南</v>
      </c>
      <c r="F949" s="16" t="str">
        <f>部数情報!A568</f>
        <v>017025</v>
      </c>
      <c r="G949" s="16" t="str">
        <f>部数情報!G568</f>
        <v>幕張町4・5</v>
      </c>
      <c r="H949" s="16" t="str">
        <f>部数情報!H568</f>
        <v>津田沼</v>
      </c>
      <c r="I949" s="16" t="str">
        <f>部数情報!I568</f>
        <v>花見川区</v>
      </c>
      <c r="J949" s="189">
        <f>IFERROR(IF($I$7="併配",VLOOKUP($F949,部数情報!A:K,11,0),IF($I$7="併配&amp;選挙",VLOOKUP($F949,部数情報!A:L,12,0),IF($I$7="選挙",VLOOKUP($F949,部数情報!A:M,13,0),VLOOKUP($F949,部数情報!A:J,10,0)))),"")</f>
        <v>820</v>
      </c>
      <c r="K949" s="187"/>
      <c r="L949" s="205"/>
      <c r="M949" s="206"/>
      <c r="S949">
        <f>エリア一覧!J949-VLOOKUP(エリア一覧!F949,部数情報!A:Q,17,0)</f>
        <v>-200</v>
      </c>
      <c r="V949">
        <f t="shared" si="14"/>
        <v>0</v>
      </c>
      <c r="W949">
        <f>IFERROR(VLOOKUP($F949,部数情報!A:J,10,0),0)</f>
        <v>1020</v>
      </c>
    </row>
    <row r="950" spans="2:23" hidden="1">
      <c r="B950" s="15">
        <f>部数情報!C569</f>
        <v>568</v>
      </c>
      <c r="C950" s="16">
        <f>部数情報!B569</f>
        <v>8</v>
      </c>
      <c r="D950" s="16" t="str">
        <f>部数情報!E569</f>
        <v>幕張</v>
      </c>
      <c r="E950" s="16" t="str">
        <f>部数情報!F569</f>
        <v>JR幕張駅南</v>
      </c>
      <c r="F950" s="16" t="str">
        <f>部数情報!A569</f>
        <v>017026</v>
      </c>
      <c r="G950" s="16" t="str">
        <f>部数情報!G569</f>
        <v>幕張町5A</v>
      </c>
      <c r="H950" s="16" t="str">
        <f>部数情報!H569</f>
        <v>津田沼</v>
      </c>
      <c r="I950" s="16" t="str">
        <f>部数情報!I569</f>
        <v>花見川区</v>
      </c>
      <c r="J950" s="189">
        <f>IFERROR(IF($I$7="併配",VLOOKUP($F950,部数情報!A:K,11,0),IF($I$7="併配&amp;選挙",VLOOKUP($F950,部数情報!A:L,12,0),IF($I$7="選挙",VLOOKUP($F950,部数情報!A:M,13,0),VLOOKUP($F950,部数情報!A:J,10,0)))),"")</f>
        <v>600</v>
      </c>
      <c r="K950" s="187"/>
      <c r="L950" s="205"/>
      <c r="M950" s="206"/>
      <c r="S950">
        <f>エリア一覧!J950-VLOOKUP(エリア一覧!F950,部数情報!A:Q,17,0)</f>
        <v>0</v>
      </c>
      <c r="V950">
        <f t="shared" si="14"/>
        <v>0</v>
      </c>
      <c r="W950">
        <f>IFERROR(VLOOKUP($F950,部数情報!A:J,10,0),0)</f>
        <v>600</v>
      </c>
    </row>
    <row r="951" spans="2:23" hidden="1">
      <c r="B951" s="15">
        <f>部数情報!C570</f>
        <v>569</v>
      </c>
      <c r="C951" s="16">
        <f>部数情報!B570</f>
        <v>8</v>
      </c>
      <c r="D951" s="16" t="str">
        <f>部数情報!E570</f>
        <v>幕張</v>
      </c>
      <c r="E951" s="16" t="str">
        <f>部数情報!F570</f>
        <v>JR幕張駅南</v>
      </c>
      <c r="F951" s="16" t="str">
        <f>部数情報!A570</f>
        <v>017051</v>
      </c>
      <c r="G951" s="16" t="str">
        <f>部数情報!G570</f>
        <v>幕張町5F</v>
      </c>
      <c r="H951" s="16" t="str">
        <f>部数情報!H570</f>
        <v>津田沼</v>
      </c>
      <c r="I951" s="16" t="str">
        <f>部数情報!I570</f>
        <v>花見川区</v>
      </c>
      <c r="J951" s="189">
        <f>IFERROR(IF($I$7="併配",VLOOKUP($F951,部数情報!A:K,11,0),IF($I$7="併配&amp;選挙",VLOOKUP($F951,部数情報!A:L,12,0),IF($I$7="選挙",VLOOKUP($F951,部数情報!A:M,13,0),VLOOKUP($F951,部数情報!A:J,10,0)))),"")</f>
        <v>400</v>
      </c>
      <c r="K951" s="187"/>
      <c r="L951" s="205"/>
      <c r="M951" s="206"/>
      <c r="S951">
        <f>エリア一覧!J951-VLOOKUP(エリア一覧!F951,部数情報!A:Q,17,0)</f>
        <v>0</v>
      </c>
      <c r="V951">
        <f t="shared" si="14"/>
        <v>0</v>
      </c>
      <c r="W951">
        <f>IFERROR(VLOOKUP($F951,部数情報!A:J,10,0),0)</f>
        <v>400</v>
      </c>
    </row>
    <row r="952" spans="2:23" hidden="1">
      <c r="B952" s="15">
        <f>部数情報!C571</f>
        <v>570</v>
      </c>
      <c r="C952" s="16">
        <f>部数情報!B571</f>
        <v>8</v>
      </c>
      <c r="D952" s="16" t="str">
        <f>部数情報!E571</f>
        <v>幕張</v>
      </c>
      <c r="E952" s="16" t="str">
        <f>部数情報!F571</f>
        <v>JR幕張駅南</v>
      </c>
      <c r="F952" s="16" t="str">
        <f>部数情報!A571</f>
        <v>017027</v>
      </c>
      <c r="G952" s="16" t="str">
        <f>部数情報!G571</f>
        <v>幕張町5B</v>
      </c>
      <c r="H952" s="16" t="str">
        <f>部数情報!H571</f>
        <v>津田沼</v>
      </c>
      <c r="I952" s="16" t="str">
        <f>部数情報!I571</f>
        <v>花見川区</v>
      </c>
      <c r="J952" s="189">
        <f>IFERROR(IF($I$7="併配",VLOOKUP($F952,部数情報!A:K,11,0),IF($I$7="併配&amp;選挙",VLOOKUP($F952,部数情報!A:L,12,0),IF($I$7="選挙",VLOOKUP($F952,部数情報!A:M,13,0),VLOOKUP($F952,部数情報!A:J,10,0)))),"")</f>
        <v>700</v>
      </c>
      <c r="K952" s="187"/>
      <c r="L952" s="205"/>
      <c r="M952" s="206"/>
      <c r="S952">
        <f>エリア一覧!J952-VLOOKUP(エリア一覧!F952,部数情報!A:Q,17,0)</f>
        <v>0</v>
      </c>
      <c r="V952">
        <f t="shared" si="14"/>
        <v>0</v>
      </c>
      <c r="W952">
        <f>IFERROR(VLOOKUP($F952,部数情報!A:J,10,0),0)</f>
        <v>700</v>
      </c>
    </row>
    <row r="953" spans="2:23" hidden="1">
      <c r="B953" s="15">
        <f>部数情報!C572</f>
        <v>571</v>
      </c>
      <c r="C953" s="16">
        <f>部数情報!B572</f>
        <v>8</v>
      </c>
      <c r="D953" s="16" t="str">
        <f>部数情報!E572</f>
        <v>幕張</v>
      </c>
      <c r="E953" s="16" t="str">
        <f>部数情報!F572</f>
        <v>JR幕張駅南</v>
      </c>
      <c r="F953" s="16" t="str">
        <f>部数情報!A572</f>
        <v>017028</v>
      </c>
      <c r="G953" s="16" t="str">
        <f>部数情報!G572</f>
        <v>幕張町5C</v>
      </c>
      <c r="H953" s="16" t="str">
        <f>部数情報!H572</f>
        <v>津田沼</v>
      </c>
      <c r="I953" s="16" t="str">
        <f>部数情報!I572</f>
        <v>花見川区</v>
      </c>
      <c r="J953" s="189">
        <f>IFERROR(IF($I$7="併配",VLOOKUP($F953,部数情報!A:K,11,0),IF($I$7="併配&amp;選挙",VLOOKUP($F953,部数情報!A:L,12,0),IF($I$7="選挙",VLOOKUP($F953,部数情報!A:M,13,0),VLOOKUP($F953,部数情報!A:J,10,0)))),"")</f>
        <v>570</v>
      </c>
      <c r="K953" s="187"/>
      <c r="L953" s="205"/>
      <c r="M953" s="206"/>
      <c r="S953">
        <f>エリア一覧!J953-VLOOKUP(エリア一覧!F953,部数情報!A:Q,17,0)</f>
        <v>0</v>
      </c>
      <c r="V953">
        <f t="shared" si="14"/>
        <v>0</v>
      </c>
      <c r="W953">
        <f>IFERROR(VLOOKUP($F953,部数情報!A:J,10,0),0)</f>
        <v>570</v>
      </c>
    </row>
    <row r="954" spans="2:23" hidden="1">
      <c r="B954" s="15">
        <f>部数情報!C573</f>
        <v>572</v>
      </c>
      <c r="C954" s="16">
        <f>部数情報!B573</f>
        <v>8</v>
      </c>
      <c r="D954" s="16" t="str">
        <f>部数情報!E573</f>
        <v>幕張</v>
      </c>
      <c r="E954" s="16" t="str">
        <f>部数情報!F573</f>
        <v>JR幕張駅南</v>
      </c>
      <c r="F954" s="16" t="str">
        <f>部数情報!A573</f>
        <v>017029</v>
      </c>
      <c r="G954" s="16" t="str">
        <f>部数情報!G573</f>
        <v>幕張町5D</v>
      </c>
      <c r="H954" s="16" t="str">
        <f>部数情報!H573</f>
        <v>津田沼</v>
      </c>
      <c r="I954" s="16" t="str">
        <f>部数情報!I573</f>
        <v>花見川区</v>
      </c>
      <c r="J954" s="189">
        <f>IFERROR(IF($I$7="併配",VLOOKUP($F954,部数情報!A:K,11,0),IF($I$7="併配&amp;選挙",VLOOKUP($F954,部数情報!A:L,12,0),IF($I$7="選挙",VLOOKUP($F954,部数情報!A:M,13,0),VLOOKUP($F954,部数情報!A:J,10,0)))),"")</f>
        <v>890</v>
      </c>
      <c r="K954" s="187"/>
      <c r="L954" s="205"/>
      <c r="M954" s="206"/>
      <c r="S954">
        <f>エリア一覧!J954-VLOOKUP(エリア一覧!F954,部数情報!A:Q,17,0)</f>
        <v>0</v>
      </c>
      <c r="V954">
        <f t="shared" si="14"/>
        <v>0</v>
      </c>
      <c r="W954">
        <f>IFERROR(VLOOKUP($F954,部数情報!A:J,10,0),0)</f>
        <v>890</v>
      </c>
    </row>
    <row r="955" spans="2:23" hidden="1">
      <c r="B955" s="15">
        <f>部数情報!C574</f>
        <v>573</v>
      </c>
      <c r="C955" s="16">
        <f>部数情報!B574</f>
        <v>8</v>
      </c>
      <c r="D955" s="16" t="str">
        <f>部数情報!E574</f>
        <v>幕張</v>
      </c>
      <c r="E955" s="16" t="str">
        <f>部数情報!F574</f>
        <v>JR幕張駅南</v>
      </c>
      <c r="F955" s="16" t="str">
        <f>部数情報!A574</f>
        <v>017030</v>
      </c>
      <c r="G955" s="16" t="str">
        <f>部数情報!G574</f>
        <v>幕張町5E</v>
      </c>
      <c r="H955" s="16" t="str">
        <f>部数情報!H574</f>
        <v>津田沼</v>
      </c>
      <c r="I955" s="16" t="str">
        <f>部数情報!I574</f>
        <v>花見川区</v>
      </c>
      <c r="J955" s="189">
        <f>IFERROR(IF($I$7="併配",VLOOKUP($F955,部数情報!A:K,11,0),IF($I$7="併配&amp;選挙",VLOOKUP($F955,部数情報!A:L,12,0),IF($I$7="選挙",VLOOKUP($F955,部数情報!A:M,13,0),VLOOKUP($F955,部数情報!A:J,10,0)))),"")</f>
        <v>830</v>
      </c>
      <c r="K955" s="187"/>
      <c r="L955" s="205"/>
      <c r="M955" s="206"/>
      <c r="S955">
        <f>エリア一覧!J955-VLOOKUP(エリア一覧!F955,部数情報!A:Q,17,0)</f>
        <v>0</v>
      </c>
      <c r="V955">
        <f t="shared" si="14"/>
        <v>0</v>
      </c>
      <c r="W955">
        <f>IFERROR(VLOOKUP($F955,部数情報!A:J,10,0),0)</f>
        <v>830</v>
      </c>
    </row>
    <row r="956" spans="2:23" hidden="1">
      <c r="B956" s="15">
        <f>部数情報!C575</f>
        <v>574</v>
      </c>
      <c r="C956" s="16">
        <f>部数情報!B575</f>
        <v>8</v>
      </c>
      <c r="D956" s="16" t="str">
        <f>部数情報!E575</f>
        <v>幕張</v>
      </c>
      <c r="E956" s="16" t="str">
        <f>部数情報!F575</f>
        <v>JR幕張駅北</v>
      </c>
      <c r="F956" s="16" t="str">
        <f>部数情報!A575</f>
        <v>017048</v>
      </c>
      <c r="G956" s="16" t="str">
        <f>部数情報!G575</f>
        <v>幕張町3</v>
      </c>
      <c r="H956" s="16" t="str">
        <f>部数情報!H575</f>
        <v>津田沼</v>
      </c>
      <c r="I956" s="16" t="str">
        <f>部数情報!I575</f>
        <v>花見川区</v>
      </c>
      <c r="J956" s="189">
        <f>IFERROR(IF($I$7="併配",VLOOKUP($F956,部数情報!A:K,11,0),IF($I$7="併配&amp;選挙",VLOOKUP($F956,部数情報!A:L,12,0),IF($I$7="選挙",VLOOKUP($F956,部数情報!A:M,13,0),VLOOKUP($F956,部数情報!A:J,10,0)))),"")</f>
        <v>445</v>
      </c>
      <c r="K956" s="187"/>
      <c r="L956" s="205"/>
      <c r="M956" s="206"/>
      <c r="S956">
        <f>エリア一覧!J956-VLOOKUP(エリア一覧!F956,部数情報!A:Q,17,0)</f>
        <v>0</v>
      </c>
      <c r="V956">
        <f t="shared" si="14"/>
        <v>0</v>
      </c>
      <c r="W956">
        <f>IFERROR(VLOOKUP($F956,部数情報!A:J,10,0),0)</f>
        <v>445</v>
      </c>
    </row>
    <row r="957" spans="2:23" hidden="1">
      <c r="B957" s="15">
        <f>部数情報!C576</f>
        <v>575</v>
      </c>
      <c r="C957" s="16">
        <f>部数情報!B576</f>
        <v>8</v>
      </c>
      <c r="D957" s="16" t="str">
        <f>部数情報!E576</f>
        <v>幕張</v>
      </c>
      <c r="E957" s="16" t="str">
        <f>部数情報!F576</f>
        <v>JR幕張駅北</v>
      </c>
      <c r="F957" s="16" t="str">
        <f>部数情報!A576</f>
        <v>017031</v>
      </c>
      <c r="G957" s="16" t="str">
        <f>部数情報!G576</f>
        <v>幕張町3.4</v>
      </c>
      <c r="H957" s="16" t="str">
        <f>部数情報!H576</f>
        <v>津田沼</v>
      </c>
      <c r="I957" s="16" t="str">
        <f>部数情報!I576</f>
        <v>花見川区</v>
      </c>
      <c r="J957" s="189">
        <f>IFERROR(IF($I$7="併配",VLOOKUP($F957,部数情報!A:K,11,0),IF($I$7="併配&amp;選挙",VLOOKUP($F957,部数情報!A:L,12,0),IF($I$7="選挙",VLOOKUP($F957,部数情報!A:M,13,0),VLOOKUP($F957,部数情報!A:J,10,0)))),"")</f>
        <v>940</v>
      </c>
      <c r="K957" s="187"/>
      <c r="L957" s="205"/>
      <c r="M957" s="206"/>
      <c r="S957">
        <f>エリア一覧!J957-VLOOKUP(エリア一覧!F957,部数情報!A:Q,17,0)</f>
        <v>0</v>
      </c>
      <c r="V957">
        <f t="shared" si="14"/>
        <v>0</v>
      </c>
      <c r="W957">
        <f>IFERROR(VLOOKUP($F957,部数情報!A:J,10,0),0)</f>
        <v>940</v>
      </c>
    </row>
    <row r="958" spans="2:23" hidden="1">
      <c r="B958" s="15">
        <f>部数情報!C577</f>
        <v>576</v>
      </c>
      <c r="C958" s="16">
        <f>部数情報!B577</f>
        <v>8</v>
      </c>
      <c r="D958" s="16" t="str">
        <f>部数情報!E577</f>
        <v>幕張</v>
      </c>
      <c r="E958" s="16" t="str">
        <f>部数情報!F577</f>
        <v>JR幕張駅北</v>
      </c>
      <c r="F958" s="16" t="str">
        <f>部数情報!A577</f>
        <v>017032</v>
      </c>
      <c r="G958" s="16" t="str">
        <f>部数情報!G577</f>
        <v>幕張町4</v>
      </c>
      <c r="H958" s="16" t="str">
        <f>部数情報!H577</f>
        <v>津田沼</v>
      </c>
      <c r="I958" s="16" t="str">
        <f>部数情報!I577</f>
        <v>花見川区</v>
      </c>
      <c r="J958" s="189">
        <f>IFERROR(IF($I$7="併配",VLOOKUP($F958,部数情報!A:K,11,0),IF($I$7="併配&amp;選挙",VLOOKUP($F958,部数情報!A:L,12,0),IF($I$7="選挙",VLOOKUP($F958,部数情報!A:M,13,0),VLOOKUP($F958,部数情報!A:J,10,0)))),"")</f>
        <v>600</v>
      </c>
      <c r="K958" s="187"/>
      <c r="L958" s="205"/>
      <c r="M958" s="206"/>
      <c r="S958">
        <f>エリア一覧!J958-VLOOKUP(エリア一覧!F958,部数情報!A:Q,17,0)</f>
        <v>0</v>
      </c>
      <c r="V958">
        <f t="shared" si="14"/>
        <v>0</v>
      </c>
      <c r="W958">
        <f>IFERROR(VLOOKUP($F958,部数情報!A:J,10,0),0)</f>
        <v>600</v>
      </c>
    </row>
    <row r="959" spans="2:23" hidden="1">
      <c r="B959" s="15">
        <f>部数情報!C578</f>
        <v>577</v>
      </c>
      <c r="C959" s="16">
        <f>部数情報!B578</f>
        <v>8</v>
      </c>
      <c r="D959" s="16" t="str">
        <f>部数情報!E578</f>
        <v>幕張</v>
      </c>
      <c r="E959" s="16" t="str">
        <f>部数情報!F578</f>
        <v>JR幕張駅北</v>
      </c>
      <c r="F959" s="16" t="str">
        <f>部数情報!A578</f>
        <v>017033</v>
      </c>
      <c r="G959" s="16" t="str">
        <f>部数情報!G578</f>
        <v>幕張町4.6</v>
      </c>
      <c r="H959" s="16" t="str">
        <f>部数情報!H578</f>
        <v>津田沼</v>
      </c>
      <c r="I959" s="16" t="str">
        <f>部数情報!I578</f>
        <v>花見川区</v>
      </c>
      <c r="J959" s="189">
        <f>IFERROR(IF($I$7="併配",VLOOKUP($F959,部数情報!A:K,11,0),IF($I$7="併配&amp;選挙",VLOOKUP($F959,部数情報!A:L,12,0),IF($I$7="選挙",VLOOKUP($F959,部数情報!A:M,13,0),VLOOKUP($F959,部数情報!A:J,10,0)))),"")</f>
        <v>650</v>
      </c>
      <c r="K959" s="187"/>
      <c r="L959" s="205"/>
      <c r="M959" s="206"/>
      <c r="S959">
        <f>エリア一覧!J959-VLOOKUP(エリア一覧!F959,部数情報!A:Q,17,0)</f>
        <v>0</v>
      </c>
      <c r="V959">
        <f t="shared" si="14"/>
        <v>0</v>
      </c>
      <c r="W959">
        <f>IFERROR(VLOOKUP($F959,部数情報!A:J,10,0),0)</f>
        <v>650</v>
      </c>
    </row>
    <row r="960" spans="2:23" hidden="1">
      <c r="B960" s="15">
        <f>部数情報!C579</f>
        <v>578</v>
      </c>
      <c r="C960" s="16">
        <f>部数情報!B579</f>
        <v>8</v>
      </c>
      <c r="D960" s="16" t="str">
        <f>部数情報!E579</f>
        <v>幕張</v>
      </c>
      <c r="E960" s="16" t="str">
        <f>部数情報!F579</f>
        <v>JR幕張駅北</v>
      </c>
      <c r="F960" s="16" t="str">
        <f>部数情報!A579</f>
        <v>017034</v>
      </c>
      <c r="G960" s="16" t="str">
        <f>部数情報!G579</f>
        <v>幕張町6</v>
      </c>
      <c r="H960" s="16" t="str">
        <f>部数情報!H579</f>
        <v>津田沼</v>
      </c>
      <c r="I960" s="16" t="str">
        <f>部数情報!I579</f>
        <v>花見川区</v>
      </c>
      <c r="J960" s="189">
        <f>IFERROR(IF($I$7="併配",VLOOKUP($F960,部数情報!A:K,11,0),IF($I$7="併配&amp;選挙",VLOOKUP($F960,部数情報!A:L,12,0),IF($I$7="選挙",VLOOKUP($F960,部数情報!A:M,13,0),VLOOKUP($F960,部数情報!A:J,10,0)))),"")</f>
        <v>700</v>
      </c>
      <c r="K960" s="187"/>
      <c r="L960" s="205"/>
      <c r="M960" s="206"/>
      <c r="S960">
        <f>エリア一覧!J960-VLOOKUP(エリア一覧!F960,部数情報!A:Q,17,0)</f>
        <v>0</v>
      </c>
      <c r="V960">
        <f t="shared" si="14"/>
        <v>0</v>
      </c>
      <c r="W960">
        <f>IFERROR(VLOOKUP($F960,部数情報!A:J,10,0),0)</f>
        <v>700</v>
      </c>
    </row>
    <row r="961" spans="2:23" hidden="1">
      <c r="B961" s="15">
        <f>部数情報!C580</f>
        <v>579</v>
      </c>
      <c r="C961" s="16">
        <f>部数情報!B580</f>
        <v>8</v>
      </c>
      <c r="D961" s="16" t="str">
        <f>部数情報!E580</f>
        <v>幕張</v>
      </c>
      <c r="E961" s="16" t="str">
        <f>部数情報!F580</f>
        <v>JR幕張駅北</v>
      </c>
      <c r="F961" s="16" t="str">
        <f>部数情報!A580</f>
        <v>017041</v>
      </c>
      <c r="G961" s="16" t="str">
        <f>部数情報!G580</f>
        <v>武石町2</v>
      </c>
      <c r="H961" s="16" t="str">
        <f>部数情報!H580</f>
        <v>津田沼</v>
      </c>
      <c r="I961" s="16" t="str">
        <f>部数情報!I580</f>
        <v>花見川区</v>
      </c>
      <c r="J961" s="189">
        <f>IFERROR(IF($I$7="併配",VLOOKUP($F961,部数情報!A:K,11,0),IF($I$7="併配&amp;選挙",VLOOKUP($F961,部数情報!A:L,12,0),IF($I$7="選挙",VLOOKUP($F961,部数情報!A:M,13,0),VLOOKUP($F961,部数情報!A:J,10,0)))),"")</f>
        <v>890</v>
      </c>
      <c r="K961" s="187"/>
      <c r="L961" s="205"/>
      <c r="M961" s="206"/>
      <c r="S961">
        <f>エリア一覧!J961-VLOOKUP(エリア一覧!F961,部数情報!A:Q,17,0)</f>
        <v>0</v>
      </c>
      <c r="V961">
        <f t="shared" si="14"/>
        <v>0</v>
      </c>
      <c r="W961">
        <f>IFERROR(VLOOKUP($F961,部数情報!A:J,10,0),0)</f>
        <v>890</v>
      </c>
    </row>
    <row r="962" spans="2:23" hidden="1">
      <c r="B962" s="15">
        <f>部数情報!C581</f>
        <v>580</v>
      </c>
      <c r="C962" s="16">
        <f>部数情報!B581</f>
        <v>8</v>
      </c>
      <c r="D962" s="16" t="str">
        <f>部数情報!E581</f>
        <v>幕張</v>
      </c>
      <c r="E962" s="16" t="str">
        <f>部数情報!F581</f>
        <v>美浜区打瀬</v>
      </c>
      <c r="F962" s="16" t="str">
        <f>部数情報!A581</f>
        <v>017035</v>
      </c>
      <c r="G962" s="16" t="str">
        <f>部数情報!G581</f>
        <v>打瀬２A</v>
      </c>
      <c r="H962" s="16" t="str">
        <f>部数情報!H581</f>
        <v>津田沼</v>
      </c>
      <c r="I962" s="16" t="str">
        <f>部数情報!I581</f>
        <v>美浜区</v>
      </c>
      <c r="J962" s="189">
        <f>IFERROR(IF($I$7="併配",VLOOKUP($F962,部数情報!A:K,11,0),IF($I$7="併配&amp;選挙",VLOOKUP($F962,部数情報!A:L,12,0),IF($I$7="選挙",VLOOKUP($F962,部数情報!A:M,13,0),VLOOKUP($F962,部数情報!A:J,10,0)))),"")</f>
        <v>1260</v>
      </c>
      <c r="K962" s="187"/>
      <c r="L962" s="205"/>
      <c r="M962" s="206"/>
      <c r="S962">
        <f>エリア一覧!J962-VLOOKUP(エリア一覧!F962,部数情報!A:Q,17,0)</f>
        <v>0</v>
      </c>
      <c r="V962">
        <f t="shared" si="14"/>
        <v>0</v>
      </c>
      <c r="W962">
        <f>IFERROR(VLOOKUP($F962,部数情報!A:J,10,0),0)</f>
        <v>1260</v>
      </c>
    </row>
    <row r="963" spans="2:23" hidden="1">
      <c r="B963" s="15">
        <f>部数情報!C582</f>
        <v>581</v>
      </c>
      <c r="C963" s="16">
        <f>部数情報!B582</f>
        <v>8</v>
      </c>
      <c r="D963" s="16" t="str">
        <f>部数情報!E582</f>
        <v>幕張</v>
      </c>
      <c r="E963" s="16" t="str">
        <f>部数情報!F582</f>
        <v>美浜区打瀬</v>
      </c>
      <c r="F963" s="16" t="str">
        <f>部数情報!A582</f>
        <v>017036</v>
      </c>
      <c r="G963" s="16" t="str">
        <f>部数情報!G582</f>
        <v>打瀬１A</v>
      </c>
      <c r="H963" s="16" t="str">
        <f>部数情報!H582</f>
        <v>津田沼</v>
      </c>
      <c r="I963" s="16" t="str">
        <f>部数情報!I582</f>
        <v>美浜区</v>
      </c>
      <c r="J963" s="189">
        <f>IFERROR(IF($I$7="併配",VLOOKUP($F963,部数情報!A:K,11,0),IF($I$7="併配&amp;選挙",VLOOKUP($F963,部数情報!A:L,12,0),IF($I$7="選挙",VLOOKUP($F963,部数情報!A:M,13,0),VLOOKUP($F963,部数情報!A:J,10,0)))),"")</f>
        <v>650</v>
      </c>
      <c r="K963" s="187"/>
      <c r="L963" s="205"/>
      <c r="M963" s="206"/>
      <c r="S963">
        <f>エリア一覧!J963-VLOOKUP(エリア一覧!F963,部数情報!A:Q,17,0)</f>
        <v>0</v>
      </c>
      <c r="V963">
        <f t="shared" si="14"/>
        <v>0</v>
      </c>
      <c r="W963">
        <f>IFERROR(VLOOKUP($F963,部数情報!A:J,10,0),0)</f>
        <v>650</v>
      </c>
    </row>
    <row r="964" spans="2:23" hidden="1">
      <c r="B964" s="15">
        <f>部数情報!C583</f>
        <v>582</v>
      </c>
      <c r="C964" s="16">
        <f>部数情報!B583</f>
        <v>8</v>
      </c>
      <c r="D964" s="16" t="str">
        <f>部数情報!E583</f>
        <v>幕張</v>
      </c>
      <c r="E964" s="16" t="str">
        <f>部数情報!F583</f>
        <v>美浜区打瀬</v>
      </c>
      <c r="F964" s="16" t="str">
        <f>部数情報!A583</f>
        <v>017037</v>
      </c>
      <c r="G964" s="16" t="str">
        <f>部数情報!G583</f>
        <v>打瀬２B</v>
      </c>
      <c r="H964" s="16" t="str">
        <f>部数情報!H583</f>
        <v>津田沼</v>
      </c>
      <c r="I964" s="16" t="str">
        <f>部数情報!I583</f>
        <v>美浜区</v>
      </c>
      <c r="J964" s="189">
        <f>IFERROR(IF($I$7="併配",VLOOKUP($F964,部数情報!A:K,11,0),IF($I$7="併配&amp;選挙",VLOOKUP($F964,部数情報!A:L,12,0),IF($I$7="選挙",VLOOKUP($F964,部数情報!A:M,13,0),VLOOKUP($F964,部数情報!A:J,10,0)))),"")</f>
        <v>930</v>
      </c>
      <c r="K964" s="187"/>
      <c r="L964" s="205"/>
      <c r="M964" s="206"/>
      <c r="S964">
        <f>エリア一覧!J964-VLOOKUP(エリア一覧!F964,部数情報!A:Q,17,0)</f>
        <v>0</v>
      </c>
      <c r="V964">
        <f t="shared" si="14"/>
        <v>0</v>
      </c>
      <c r="W964">
        <f>IFERROR(VLOOKUP($F964,部数情報!A:J,10,0),0)</f>
        <v>930</v>
      </c>
    </row>
    <row r="965" spans="2:23" hidden="1">
      <c r="B965" s="15">
        <f>部数情報!C584</f>
        <v>583</v>
      </c>
      <c r="C965" s="16">
        <f>部数情報!B584</f>
        <v>8</v>
      </c>
      <c r="D965" s="16" t="str">
        <f>部数情報!E584</f>
        <v>幕張</v>
      </c>
      <c r="E965" s="16" t="str">
        <f>部数情報!F584</f>
        <v>美浜区打瀬</v>
      </c>
      <c r="F965" s="16" t="str">
        <f>部数情報!A584</f>
        <v>017038</v>
      </c>
      <c r="G965" s="16" t="str">
        <f>部数情報!G584</f>
        <v>打瀬３Ａ</v>
      </c>
      <c r="H965" s="16" t="str">
        <f>部数情報!H584</f>
        <v>津田沼</v>
      </c>
      <c r="I965" s="16" t="str">
        <f>部数情報!I584</f>
        <v>美浜区</v>
      </c>
      <c r="J965" s="189">
        <f>IFERROR(IF($I$7="併配",VLOOKUP($F965,部数情報!A:K,11,0),IF($I$7="併配&amp;選挙",VLOOKUP($F965,部数情報!A:L,12,0),IF($I$7="選挙",VLOOKUP($F965,部数情報!A:M,13,0),VLOOKUP($F965,部数情報!A:J,10,0)))),"")</f>
        <v>400</v>
      </c>
      <c r="K965" s="187"/>
      <c r="L965" s="205"/>
      <c r="M965" s="206"/>
      <c r="S965">
        <f>エリア一覧!J965-VLOOKUP(エリア一覧!F965,部数情報!A:Q,17,0)</f>
        <v>0</v>
      </c>
      <c r="V965">
        <f t="shared" si="14"/>
        <v>0</v>
      </c>
      <c r="W965">
        <f>IFERROR(VLOOKUP($F965,部数情報!A:J,10,0),0)</f>
        <v>400</v>
      </c>
    </row>
    <row r="966" spans="2:23" hidden="1">
      <c r="B966" s="15">
        <f>部数情報!C585</f>
        <v>584</v>
      </c>
      <c r="C966" s="16">
        <f>部数情報!B585</f>
        <v>8</v>
      </c>
      <c r="D966" s="16" t="str">
        <f>部数情報!E585</f>
        <v>幕張</v>
      </c>
      <c r="E966" s="16" t="str">
        <f>部数情報!F585</f>
        <v>美浜区打瀬</v>
      </c>
      <c r="F966" s="16" t="str">
        <f>部数情報!A585</f>
        <v>017045</v>
      </c>
      <c r="G966" s="16" t="str">
        <f>部数情報!G585</f>
        <v>打瀬3Ｂ</v>
      </c>
      <c r="H966" s="16" t="str">
        <f>部数情報!H585</f>
        <v>津田沼</v>
      </c>
      <c r="I966" s="16" t="str">
        <f>部数情報!I585</f>
        <v>美浜区</v>
      </c>
      <c r="J966" s="189">
        <f>IFERROR(IF($I$7="併配",VLOOKUP($F966,部数情報!A:K,11,0),IF($I$7="併配&amp;選挙",VLOOKUP($F966,部数情報!A:L,12,0),IF($I$7="選挙",VLOOKUP($F966,部数情報!A:M,13,0),VLOOKUP($F966,部数情報!A:J,10,0)))),"")</f>
        <v>740</v>
      </c>
      <c r="K966" s="187"/>
      <c r="L966" s="205"/>
      <c r="M966" s="206"/>
      <c r="S966">
        <f>エリア一覧!J966-VLOOKUP(エリア一覧!F966,部数情報!A:Q,17,0)</f>
        <v>0</v>
      </c>
      <c r="V966">
        <f t="shared" si="14"/>
        <v>0</v>
      </c>
      <c r="W966">
        <f>IFERROR(VLOOKUP($F966,部数情報!A:J,10,0),0)</f>
        <v>740</v>
      </c>
    </row>
    <row r="967" spans="2:23" hidden="1">
      <c r="B967" s="15">
        <f>部数情報!C586</f>
        <v>585</v>
      </c>
      <c r="C967" s="16">
        <f>部数情報!B586</f>
        <v>8</v>
      </c>
      <c r="D967" s="16" t="str">
        <f>部数情報!E586</f>
        <v>幕張</v>
      </c>
      <c r="E967" s="16" t="str">
        <f>部数情報!F586</f>
        <v>美浜区打瀬</v>
      </c>
      <c r="F967" s="16" t="str">
        <f>部数情報!A586</f>
        <v>017039</v>
      </c>
      <c r="G967" s="16" t="str">
        <f>部数情報!G586</f>
        <v>打瀬１B</v>
      </c>
      <c r="H967" s="16" t="str">
        <f>部数情報!H586</f>
        <v>津田沼</v>
      </c>
      <c r="I967" s="16" t="str">
        <f>部数情報!I586</f>
        <v>美浜区</v>
      </c>
      <c r="J967" s="189">
        <f>IFERROR(IF($I$7="併配",VLOOKUP($F967,部数情報!A:K,11,0),IF($I$7="併配&amp;選挙",VLOOKUP($F967,部数情報!A:L,12,0),IF($I$7="選挙",VLOOKUP($F967,部数情報!A:M,13,0),VLOOKUP($F967,部数情報!A:J,10,0)))),"")</f>
        <v>950</v>
      </c>
      <c r="K967" s="187"/>
      <c r="L967" s="205"/>
      <c r="M967" s="206"/>
      <c r="S967">
        <f>エリア一覧!J967-VLOOKUP(エリア一覧!F967,部数情報!A:Q,17,0)</f>
        <v>0</v>
      </c>
      <c r="V967">
        <f t="shared" si="14"/>
        <v>0</v>
      </c>
      <c r="W967">
        <f>IFERROR(VLOOKUP($F967,部数情報!A:J,10,0),0)</f>
        <v>950</v>
      </c>
    </row>
    <row r="968" spans="2:23" hidden="1">
      <c r="B968" s="15">
        <f>部数情報!C587</f>
        <v>586</v>
      </c>
      <c r="C968" s="16">
        <f>部数情報!B587</f>
        <v>8</v>
      </c>
      <c r="D968" s="16" t="str">
        <f>部数情報!E587</f>
        <v>幕張</v>
      </c>
      <c r="E968" s="16" t="str">
        <f>部数情報!F587</f>
        <v>美浜区打瀬</v>
      </c>
      <c r="F968" s="16" t="str">
        <f>部数情報!A587</f>
        <v>017040</v>
      </c>
      <c r="G968" s="16" t="str">
        <f>部数情報!G587</f>
        <v>打瀬１C</v>
      </c>
      <c r="H968" s="16" t="str">
        <f>部数情報!H587</f>
        <v>津田沼</v>
      </c>
      <c r="I968" s="16" t="str">
        <f>部数情報!I587</f>
        <v>美浜区</v>
      </c>
      <c r="J968" s="189">
        <f>IFERROR(IF($I$7="併配",VLOOKUP($F968,部数情報!A:K,11,0),IF($I$7="併配&amp;選挙",VLOOKUP($F968,部数情報!A:L,12,0),IF($I$7="選挙",VLOOKUP($F968,部数情報!A:M,13,0),VLOOKUP($F968,部数情報!A:J,10,0)))),"")</f>
        <v>780</v>
      </c>
      <c r="K968" s="187"/>
      <c r="L968" s="205"/>
      <c r="M968" s="206"/>
      <c r="S968">
        <f>エリア一覧!J968-VLOOKUP(エリア一覧!F968,部数情報!A:Q,17,0)</f>
        <v>0</v>
      </c>
      <c r="V968">
        <f t="shared" si="14"/>
        <v>0</v>
      </c>
      <c r="W968">
        <f>IFERROR(VLOOKUP($F968,部数情報!A:J,10,0),0)</f>
        <v>780</v>
      </c>
    </row>
    <row r="969" spans="2:23" hidden="1">
      <c r="B969" s="15">
        <f>部数情報!C588</f>
        <v>587</v>
      </c>
      <c r="C969" s="16">
        <f>部数情報!B588</f>
        <v>8</v>
      </c>
      <c r="D969" s="16" t="str">
        <f>部数情報!E588</f>
        <v>幕張</v>
      </c>
      <c r="E969" s="16" t="str">
        <f>部数情報!F588</f>
        <v>美浜区打瀬</v>
      </c>
      <c r="F969" s="16" t="str">
        <f>部数情報!A588</f>
        <v>017043</v>
      </c>
      <c r="G969" s="16" t="str">
        <f>部数情報!G588</f>
        <v>打瀬1Ｄ</v>
      </c>
      <c r="H969" s="16" t="str">
        <f>部数情報!H588</f>
        <v>津田沼</v>
      </c>
      <c r="I969" s="16" t="str">
        <f>部数情報!I588</f>
        <v>美浜区</v>
      </c>
      <c r="J969" s="189">
        <f>IFERROR(IF($I$7="併配",VLOOKUP($F969,部数情報!A:K,11,0),IF($I$7="併配&amp;選挙",VLOOKUP($F969,部数情報!A:L,12,0),IF($I$7="選挙",VLOOKUP($F969,部数情報!A:M,13,0),VLOOKUP($F969,部数情報!A:J,10,0)))),"")</f>
        <v>770</v>
      </c>
      <c r="K969" s="187"/>
      <c r="L969" s="205"/>
      <c r="M969" s="206"/>
      <c r="S969">
        <f>エリア一覧!J969-VLOOKUP(エリア一覧!F969,部数情報!A:Q,17,0)</f>
        <v>0</v>
      </c>
      <c r="V969">
        <f t="shared" si="14"/>
        <v>0</v>
      </c>
      <c r="W969">
        <f>IFERROR(VLOOKUP($F969,部数情報!A:J,10,0),0)</f>
        <v>770</v>
      </c>
    </row>
    <row r="970" spans="2:23" hidden="1">
      <c r="B970" s="15">
        <f>部数情報!C589</f>
        <v>588</v>
      </c>
      <c r="C970" s="16">
        <f>部数情報!B589</f>
        <v>8</v>
      </c>
      <c r="D970" s="16" t="str">
        <f>部数情報!E589</f>
        <v>幕張</v>
      </c>
      <c r="E970" s="16" t="str">
        <f>部数情報!F589</f>
        <v>美浜区打瀬</v>
      </c>
      <c r="F970" s="16" t="str">
        <f>部数情報!A589</f>
        <v>017044</v>
      </c>
      <c r="G970" s="16" t="str">
        <f>部数情報!G589</f>
        <v>打瀬2Ｃ</v>
      </c>
      <c r="H970" s="16" t="str">
        <f>部数情報!H589</f>
        <v>津田沼</v>
      </c>
      <c r="I970" s="16" t="str">
        <f>部数情報!I589</f>
        <v>美浜区</v>
      </c>
      <c r="J970" s="189">
        <f>IFERROR(IF($I$7="併配",VLOOKUP($F970,部数情報!A:K,11,0),IF($I$7="併配&amp;選挙",VLOOKUP($F970,部数情報!A:L,12,0),IF($I$7="選挙",VLOOKUP($F970,部数情報!A:M,13,0),VLOOKUP($F970,部数情報!A:J,10,0)))),"")</f>
        <v>610</v>
      </c>
      <c r="K970" s="187"/>
      <c r="L970" s="205"/>
      <c r="M970" s="206"/>
      <c r="S970">
        <f>エリア一覧!J970-VLOOKUP(エリア一覧!F970,部数情報!A:Q,17,0)</f>
        <v>0</v>
      </c>
      <c r="V970">
        <f t="shared" si="14"/>
        <v>0</v>
      </c>
      <c r="W970">
        <f>IFERROR(VLOOKUP($F970,部数情報!A:J,10,0),0)</f>
        <v>610</v>
      </c>
    </row>
    <row r="971" spans="2:23" hidden="1">
      <c r="B971" s="15">
        <f>部数情報!C590</f>
        <v>589</v>
      </c>
      <c r="C971" s="16">
        <f>部数情報!B590</f>
        <v>8</v>
      </c>
      <c r="D971" s="16" t="str">
        <f>部数情報!E590</f>
        <v>幕張</v>
      </c>
      <c r="E971" s="16" t="str">
        <f>部数情報!F590</f>
        <v>美浜区打瀬</v>
      </c>
      <c r="F971" s="16" t="str">
        <f>部数情報!A590</f>
        <v>017046</v>
      </c>
      <c r="G971" s="16" t="str">
        <f>部数情報!G590</f>
        <v>打瀬1E</v>
      </c>
      <c r="H971" s="16" t="str">
        <f>部数情報!H590</f>
        <v>津田沼</v>
      </c>
      <c r="I971" s="16" t="str">
        <f>部数情報!I590</f>
        <v>美浜区</v>
      </c>
      <c r="J971" s="189">
        <f>IFERROR(IF($I$7="併配",VLOOKUP($F971,部数情報!A:K,11,0),IF($I$7="併配&amp;選挙",VLOOKUP($F971,部数情報!A:L,12,0),IF($I$7="選挙",VLOOKUP($F971,部数情報!A:M,13,0),VLOOKUP($F971,部数情報!A:J,10,0)))),"")</f>
        <v>440</v>
      </c>
      <c r="K971" s="187"/>
      <c r="L971" s="205"/>
      <c r="M971" s="206"/>
      <c r="S971">
        <f>エリア一覧!J971-VLOOKUP(エリア一覧!F971,部数情報!A:Q,17,0)</f>
        <v>0</v>
      </c>
      <c r="V971">
        <f t="shared" si="14"/>
        <v>0</v>
      </c>
      <c r="W971">
        <f>IFERROR(VLOOKUP($F971,部数情報!A:J,10,0),0)</f>
        <v>440</v>
      </c>
    </row>
    <row r="972" spans="2:23" hidden="1">
      <c r="B972" s="15">
        <f>部数情報!C591</f>
        <v>590</v>
      </c>
      <c r="C972" s="16">
        <f>部数情報!B591</f>
        <v>8</v>
      </c>
      <c r="D972" s="16" t="str">
        <f>部数情報!E591</f>
        <v>幕張</v>
      </c>
      <c r="E972" s="16" t="str">
        <f>部数情報!F591</f>
        <v>美浜区若葉</v>
      </c>
      <c r="F972" s="16" t="str">
        <f>部数情報!A591</f>
        <v>017047</v>
      </c>
      <c r="G972" s="16" t="str">
        <f>部数情報!G591</f>
        <v>若葉A（ｸﾛｽﾀﾜｰ＆ﾚｼﾞﾃﾞﾝｽ）</v>
      </c>
      <c r="H972" s="16" t="str">
        <f>部数情報!H591</f>
        <v>津田沼</v>
      </c>
      <c r="I972" s="16" t="str">
        <f>部数情報!I591</f>
        <v>美浜区</v>
      </c>
      <c r="J972" s="189">
        <f>IFERROR(IF($I$7="併配",VLOOKUP($F972,部数情報!A:K,11,0),IF($I$7="併配&amp;選挙",VLOOKUP($F972,部数情報!A:L,12,0),IF($I$7="選挙",VLOOKUP($F972,部数情報!A:M,13,0),VLOOKUP($F972,部数情報!A:J,10,0)))),"")</f>
        <v>490</v>
      </c>
      <c r="K972" s="187"/>
      <c r="L972" s="205"/>
      <c r="M972" s="206"/>
      <c r="S972">
        <f>エリア一覧!J972-VLOOKUP(エリア一覧!F972,部数情報!A:Q,17,0)</f>
        <v>0</v>
      </c>
      <c r="V972">
        <f t="shared" si="14"/>
        <v>0</v>
      </c>
      <c r="W972">
        <f>IFERROR(VLOOKUP($F972,部数情報!A:J,10,0),0)</f>
        <v>490</v>
      </c>
    </row>
    <row r="973" spans="2:23" hidden="1">
      <c r="B973" s="15">
        <f>部数情報!C592</f>
        <v>591</v>
      </c>
      <c r="C973" s="16">
        <f>部数情報!B592</f>
        <v>8</v>
      </c>
      <c r="D973" s="16" t="str">
        <f>部数情報!E592</f>
        <v>幕張</v>
      </c>
      <c r="E973" s="16" t="str">
        <f>部数情報!F592</f>
        <v>美浜区若葉</v>
      </c>
      <c r="F973" s="16" t="str">
        <f>部数情報!A592</f>
        <v>017049</v>
      </c>
      <c r="G973" s="16" t="str">
        <f>部数情報!G592</f>
        <v>若葉B（ｽｶｲﾂｸﾞﾗﾝﾄﾞﾀﾜｰ）</v>
      </c>
      <c r="H973" s="16" t="str">
        <f>部数情報!H592</f>
        <v>津田沼</v>
      </c>
      <c r="I973" s="16" t="str">
        <f>部数情報!I592</f>
        <v>美浜区</v>
      </c>
      <c r="J973" s="189">
        <f>IFERROR(IF($I$7="併配",VLOOKUP($F973,部数情報!A:K,11,0),IF($I$7="併配&amp;選挙",VLOOKUP($F973,部数情報!A:L,12,0),IF($I$7="選挙",VLOOKUP($F973,部数情報!A:M,13,0),VLOOKUP($F973,部数情報!A:J,10,0)))),"")</f>
        <v>830</v>
      </c>
      <c r="K973" s="187"/>
      <c r="L973" s="205"/>
      <c r="M973" s="206"/>
      <c r="S973">
        <f>エリア一覧!J973-VLOOKUP(エリア一覧!F973,部数情報!A:Q,17,0)</f>
        <v>0</v>
      </c>
      <c r="V973">
        <f t="shared" si="14"/>
        <v>0</v>
      </c>
      <c r="W973">
        <f>IFERROR(VLOOKUP($F973,部数情報!A:J,10,0),0)</f>
        <v>830</v>
      </c>
    </row>
    <row r="974" spans="2:23" hidden="1">
      <c r="B974" s="15">
        <f>部数情報!C593</f>
        <v>592</v>
      </c>
      <c r="C974" s="16">
        <f>部数情報!B593</f>
        <v>10</v>
      </c>
      <c r="D974" s="16" t="str">
        <f>部数情報!E593</f>
        <v>成田</v>
      </c>
      <c r="E974" s="16" t="str">
        <f>部数情報!F593</f>
        <v>吾妻</v>
      </c>
      <c r="F974" s="16" t="str">
        <f>部数情報!A593</f>
        <v>020001</v>
      </c>
      <c r="G974" s="16" t="str">
        <f>部数情報!G593</f>
        <v>吾妻1</v>
      </c>
      <c r="H974" s="16" t="str">
        <f>部数情報!H593</f>
        <v>成田</v>
      </c>
      <c r="I974" s="16" t="str">
        <f>部数情報!I593</f>
        <v>成田市</v>
      </c>
      <c r="J974" s="189">
        <f>IFERROR(IF($I$7="併配",VLOOKUP($F974,部数情報!A:K,11,0),IF($I$7="併配&amp;選挙",VLOOKUP($F974,部数情報!A:L,12,0),IF($I$7="選挙",VLOOKUP($F974,部数情報!A:M,13,0),VLOOKUP($F974,部数情報!A:J,10,0)))),"")</f>
        <v>335</v>
      </c>
      <c r="K974" s="187"/>
      <c r="L974" s="205"/>
      <c r="M974" s="206"/>
      <c r="S974">
        <f>エリア一覧!J974-VLOOKUP(エリア一覧!F974,部数情報!A:Q,17,0)</f>
        <v>0</v>
      </c>
      <c r="V974">
        <f t="shared" si="14"/>
        <v>0</v>
      </c>
      <c r="W974">
        <f>IFERROR(VLOOKUP($F974,部数情報!A:J,10,0),0)</f>
        <v>335</v>
      </c>
    </row>
    <row r="975" spans="2:23" hidden="1">
      <c r="B975" s="15">
        <f>部数情報!C594</f>
        <v>593</v>
      </c>
      <c r="C975" s="16">
        <f>部数情報!B594</f>
        <v>10</v>
      </c>
      <c r="D975" s="16" t="str">
        <f>部数情報!E594</f>
        <v>成田</v>
      </c>
      <c r="E975" s="16" t="str">
        <f>部数情報!F594</f>
        <v>吾妻</v>
      </c>
      <c r="F975" s="16" t="str">
        <f>部数情報!A594</f>
        <v>020002</v>
      </c>
      <c r="G975" s="16" t="str">
        <f>部数情報!G594</f>
        <v>吾妻2 北団地</v>
      </c>
      <c r="H975" s="16" t="str">
        <f>部数情報!H594</f>
        <v>成田</v>
      </c>
      <c r="I975" s="16" t="str">
        <f>部数情報!I594</f>
        <v>成田市</v>
      </c>
      <c r="J975" s="189">
        <f>IFERROR(IF($I$7="併配",VLOOKUP($F975,部数情報!A:K,11,0),IF($I$7="併配&amp;選挙",VLOOKUP($F975,部数情報!A:L,12,0),IF($I$7="選挙",VLOOKUP($F975,部数情報!A:M,13,0),VLOOKUP($F975,部数情報!A:J,10,0)))),"")</f>
        <v>780</v>
      </c>
      <c r="K975" s="187"/>
      <c r="L975" s="205"/>
      <c r="M975" s="206"/>
      <c r="S975">
        <f>エリア一覧!J975-VLOOKUP(エリア一覧!F975,部数情報!A:Q,17,0)</f>
        <v>0</v>
      </c>
      <c r="V975">
        <f t="shared" si="14"/>
        <v>0</v>
      </c>
      <c r="W975">
        <f>IFERROR(VLOOKUP($F975,部数情報!A:J,10,0),0)</f>
        <v>780</v>
      </c>
    </row>
    <row r="976" spans="2:23" hidden="1">
      <c r="B976" s="15">
        <f>部数情報!C595</f>
        <v>594</v>
      </c>
      <c r="C976" s="16">
        <f>部数情報!B595</f>
        <v>10</v>
      </c>
      <c r="D976" s="16" t="str">
        <f>部数情報!E595</f>
        <v>成田</v>
      </c>
      <c r="E976" s="16" t="str">
        <f>部数情報!F595</f>
        <v>吾妻</v>
      </c>
      <c r="F976" s="16" t="str">
        <f>部数情報!A595</f>
        <v>020087</v>
      </c>
      <c r="G976" s="16" t="str">
        <f>部数情報!G595</f>
        <v>吾妻2 南団地</v>
      </c>
      <c r="H976" s="16" t="str">
        <f>部数情報!H595</f>
        <v>成田</v>
      </c>
      <c r="I976" s="16" t="str">
        <f>部数情報!I595</f>
        <v>成田市</v>
      </c>
      <c r="J976" s="189">
        <f>IFERROR(IF($I$7="併配",VLOOKUP($F976,部数情報!A:K,11,0),IF($I$7="併配&amp;選挙",VLOOKUP($F976,部数情報!A:L,12,0),IF($I$7="選挙",VLOOKUP($F976,部数情報!A:M,13,0),VLOOKUP($F976,部数情報!A:J,10,0)))),"")</f>
        <v>605</v>
      </c>
      <c r="K976" s="187"/>
      <c r="L976" s="205"/>
      <c r="M976" s="206"/>
      <c r="S976">
        <f>エリア一覧!J976-VLOOKUP(エリア一覧!F976,部数情報!A:Q,17,0)</f>
        <v>0</v>
      </c>
      <c r="V976">
        <f t="shared" ref="V976:V1039" si="15">IF(K976="●",J976,K976)</f>
        <v>0</v>
      </c>
      <c r="W976">
        <f>IFERROR(VLOOKUP($F976,部数情報!A:J,10,0),0)</f>
        <v>605</v>
      </c>
    </row>
    <row r="977" spans="2:23" hidden="1">
      <c r="B977" s="15">
        <f>部数情報!C596</f>
        <v>595</v>
      </c>
      <c r="C977" s="16">
        <f>部数情報!B596</f>
        <v>10</v>
      </c>
      <c r="D977" s="16" t="str">
        <f>部数情報!E596</f>
        <v>成田</v>
      </c>
      <c r="E977" s="16" t="str">
        <f>部数情報!F596</f>
        <v>吾妻</v>
      </c>
      <c r="F977" s="16" t="str">
        <f>部数情報!A596</f>
        <v>020003</v>
      </c>
      <c r="G977" s="16" t="str">
        <f>部数情報!G596</f>
        <v>吾妻3　</v>
      </c>
      <c r="H977" s="16" t="str">
        <f>部数情報!H596</f>
        <v>成田</v>
      </c>
      <c r="I977" s="16" t="str">
        <f>部数情報!I596</f>
        <v>成田市</v>
      </c>
      <c r="J977" s="189">
        <f>IFERROR(IF($I$7="併配",VLOOKUP($F977,部数情報!A:K,11,0),IF($I$7="併配&amp;選挙",VLOOKUP($F977,部数情報!A:L,12,0),IF($I$7="選挙",VLOOKUP($F977,部数情報!A:M,13,0),VLOOKUP($F977,部数情報!A:J,10,0)))),"")</f>
        <v>330</v>
      </c>
      <c r="K977" s="187"/>
      <c r="L977" s="205"/>
      <c r="M977" s="206"/>
      <c r="S977">
        <f>エリア一覧!J977-VLOOKUP(エリア一覧!F977,部数情報!A:Q,17,0)</f>
        <v>0</v>
      </c>
      <c r="V977">
        <f t="shared" si="15"/>
        <v>0</v>
      </c>
      <c r="W977">
        <f>IFERROR(VLOOKUP($F977,部数情報!A:J,10,0),0)</f>
        <v>330</v>
      </c>
    </row>
    <row r="978" spans="2:23" hidden="1">
      <c r="B978" s="15">
        <f>部数情報!C597</f>
        <v>596</v>
      </c>
      <c r="C978" s="16">
        <f>部数情報!B597</f>
        <v>10</v>
      </c>
      <c r="D978" s="16" t="str">
        <f>部数情報!E597</f>
        <v>成田</v>
      </c>
      <c r="E978" s="16" t="str">
        <f>部数情報!F597</f>
        <v>加良部</v>
      </c>
      <c r="F978" s="16" t="str">
        <f>部数情報!A597</f>
        <v>020004</v>
      </c>
      <c r="G978" s="16" t="str">
        <f>部数情報!G597</f>
        <v>加良部1.4（団）</v>
      </c>
      <c r="H978" s="16" t="str">
        <f>部数情報!H597</f>
        <v>成田</v>
      </c>
      <c r="I978" s="16" t="str">
        <f>部数情報!I597</f>
        <v>成田市</v>
      </c>
      <c r="J978" s="189">
        <f>IFERROR(IF($I$7="併配",VLOOKUP($F978,部数情報!A:K,11,0),IF($I$7="併配&amp;選挙",VLOOKUP($F978,部数情報!A:L,12,0),IF($I$7="選挙",VLOOKUP($F978,部数情報!A:M,13,0),VLOOKUP($F978,部数情報!A:J,10,0)))),"")</f>
        <v>665</v>
      </c>
      <c r="K978" s="187"/>
      <c r="L978" s="205"/>
      <c r="M978" s="206"/>
      <c r="S978">
        <f>エリア一覧!J978-VLOOKUP(エリア一覧!F978,部数情報!A:Q,17,0)</f>
        <v>0</v>
      </c>
      <c r="V978">
        <f t="shared" si="15"/>
        <v>0</v>
      </c>
      <c r="W978">
        <f>IFERROR(VLOOKUP($F978,部数情報!A:J,10,0),0)</f>
        <v>665</v>
      </c>
    </row>
    <row r="979" spans="2:23" hidden="1">
      <c r="B979" s="15">
        <f>部数情報!C598</f>
        <v>597</v>
      </c>
      <c r="C979" s="16">
        <f>部数情報!B598</f>
        <v>10</v>
      </c>
      <c r="D979" s="16" t="str">
        <f>部数情報!E598</f>
        <v>成田</v>
      </c>
      <c r="E979" s="16" t="str">
        <f>部数情報!F598</f>
        <v>加良部</v>
      </c>
      <c r="F979" s="16" t="str">
        <f>部数情報!A598</f>
        <v>020005</v>
      </c>
      <c r="G979" s="16" t="str">
        <f>部数情報!G598</f>
        <v>加良部2（団）</v>
      </c>
      <c r="H979" s="16" t="str">
        <f>部数情報!H598</f>
        <v>成田</v>
      </c>
      <c r="I979" s="16" t="str">
        <f>部数情報!I598</f>
        <v>成田市</v>
      </c>
      <c r="J979" s="189">
        <f>IFERROR(IF($I$7="併配",VLOOKUP($F979,部数情報!A:K,11,0),IF($I$7="併配&amp;選挙",VLOOKUP($F979,部数情報!A:L,12,0),IF($I$7="選挙",VLOOKUP($F979,部数情報!A:M,13,0),VLOOKUP($F979,部数情報!A:J,10,0)))),"")</f>
        <v>440</v>
      </c>
      <c r="K979" s="187"/>
      <c r="L979" s="205"/>
      <c r="M979" s="206"/>
      <c r="S979">
        <f>エリア一覧!J979-VLOOKUP(エリア一覧!F979,部数情報!A:Q,17,0)</f>
        <v>0</v>
      </c>
      <c r="V979">
        <f t="shared" si="15"/>
        <v>0</v>
      </c>
      <c r="W979">
        <f>IFERROR(VLOOKUP($F979,部数情報!A:J,10,0),0)</f>
        <v>440</v>
      </c>
    </row>
    <row r="980" spans="2:23" hidden="1">
      <c r="B980" s="15">
        <f>部数情報!C599</f>
        <v>598</v>
      </c>
      <c r="C980" s="16">
        <f>部数情報!B599</f>
        <v>10</v>
      </c>
      <c r="D980" s="16" t="str">
        <f>部数情報!E599</f>
        <v>成田</v>
      </c>
      <c r="E980" s="16" t="str">
        <f>部数情報!F599</f>
        <v>加良部</v>
      </c>
      <c r="F980" s="16" t="str">
        <f>部数情報!A599</f>
        <v>020092</v>
      </c>
      <c r="G980" s="16" t="str">
        <f>部数情報!G599</f>
        <v>加良部4（団）</v>
      </c>
      <c r="H980" s="16" t="str">
        <f>部数情報!H599</f>
        <v>成田</v>
      </c>
      <c r="I980" s="16" t="str">
        <f>部数情報!I599</f>
        <v>成田市</v>
      </c>
      <c r="J980" s="189">
        <f>IFERROR(IF($I$7="併配",VLOOKUP($F980,部数情報!A:K,11,0),IF($I$7="併配&amp;選挙",VLOOKUP($F980,部数情報!A:L,12,0),IF($I$7="選挙",VLOOKUP($F980,部数情報!A:M,13,0),VLOOKUP($F980,部数情報!A:J,10,0)))),"")</f>
        <v>450</v>
      </c>
      <c r="K980" s="187"/>
      <c r="L980" s="205"/>
      <c r="M980" s="206"/>
      <c r="S980">
        <f>エリア一覧!J980-VLOOKUP(エリア一覧!F980,部数情報!A:Q,17,0)</f>
        <v>0</v>
      </c>
      <c r="V980">
        <f t="shared" si="15"/>
        <v>0</v>
      </c>
      <c r="W980">
        <f>IFERROR(VLOOKUP($F980,部数情報!A:J,10,0),0)</f>
        <v>450</v>
      </c>
    </row>
    <row r="981" spans="2:23" hidden="1">
      <c r="B981" s="15">
        <f>部数情報!C600</f>
        <v>599</v>
      </c>
      <c r="C981" s="16">
        <f>部数情報!B600</f>
        <v>10</v>
      </c>
      <c r="D981" s="16" t="str">
        <f>部数情報!E600</f>
        <v>成田</v>
      </c>
      <c r="E981" s="16" t="str">
        <f>部数情報!F600</f>
        <v>加良部</v>
      </c>
      <c r="F981" s="16" t="str">
        <f>部数情報!A600</f>
        <v>020006</v>
      </c>
      <c r="G981" s="16" t="str">
        <f>部数情報!G600</f>
        <v>加良部4.5(団)</v>
      </c>
      <c r="H981" s="16" t="str">
        <f>部数情報!H600</f>
        <v>成田</v>
      </c>
      <c r="I981" s="16" t="str">
        <f>部数情報!I600</f>
        <v>成田市</v>
      </c>
      <c r="J981" s="189">
        <f>IFERROR(IF($I$7="併配",VLOOKUP($F981,部数情報!A:K,11,0),IF($I$7="併配&amp;選挙",VLOOKUP($F981,部数情報!A:L,12,0),IF($I$7="選挙",VLOOKUP($F981,部数情報!A:M,13,0),VLOOKUP($F981,部数情報!A:J,10,0)))),"")</f>
        <v>680</v>
      </c>
      <c r="K981" s="187"/>
      <c r="L981" s="205"/>
      <c r="M981" s="206"/>
      <c r="S981">
        <f>エリア一覧!J981-VLOOKUP(エリア一覧!F981,部数情報!A:Q,17,0)</f>
        <v>0</v>
      </c>
      <c r="V981">
        <f t="shared" si="15"/>
        <v>0</v>
      </c>
      <c r="W981">
        <f>IFERROR(VLOOKUP($F981,部数情報!A:J,10,0),0)</f>
        <v>680</v>
      </c>
    </row>
    <row r="982" spans="2:23" hidden="1">
      <c r="B982" s="15">
        <f>部数情報!C601</f>
        <v>600</v>
      </c>
      <c r="C982" s="16">
        <f>部数情報!B601</f>
        <v>10</v>
      </c>
      <c r="D982" s="16" t="str">
        <f>部数情報!E601</f>
        <v>成田</v>
      </c>
      <c r="E982" s="16" t="str">
        <f>部数情報!F601</f>
        <v>加良部</v>
      </c>
      <c r="F982" s="16" t="str">
        <f>部数情報!A601</f>
        <v>020091</v>
      </c>
      <c r="G982" s="16" t="str">
        <f>部数情報!G601</f>
        <v>加良部5・江弁須</v>
      </c>
      <c r="H982" s="16" t="str">
        <f>部数情報!H601</f>
        <v>成田</v>
      </c>
      <c r="I982" s="16" t="str">
        <f>部数情報!I601</f>
        <v>成田市</v>
      </c>
      <c r="J982" s="189">
        <f>IFERROR(IF($I$7="併配",VLOOKUP($F982,部数情報!A:K,11,0),IF($I$7="併配&amp;選挙",VLOOKUP($F982,部数情報!A:L,12,0),IF($I$7="選挙",VLOOKUP($F982,部数情報!A:M,13,0),VLOOKUP($F982,部数情報!A:J,10,0)))),"")</f>
        <v>370</v>
      </c>
      <c r="K982" s="187"/>
      <c r="L982" s="205"/>
      <c r="M982" s="206"/>
      <c r="S982">
        <f>エリア一覧!J982-VLOOKUP(エリア一覧!F982,部数情報!A:Q,17,0)</f>
        <v>0</v>
      </c>
      <c r="V982">
        <f t="shared" si="15"/>
        <v>0</v>
      </c>
      <c r="W982">
        <f>IFERROR(VLOOKUP($F982,部数情報!A:J,10,0),0)</f>
        <v>370</v>
      </c>
    </row>
    <row r="983" spans="2:23" hidden="1">
      <c r="B983" s="15">
        <f>部数情報!C602</f>
        <v>601</v>
      </c>
      <c r="C983" s="16">
        <f>部数情報!B602</f>
        <v>10</v>
      </c>
      <c r="D983" s="16" t="str">
        <f>部数情報!E602</f>
        <v>成田</v>
      </c>
      <c r="E983" s="16" t="str">
        <f>部数情報!F602</f>
        <v>加良部</v>
      </c>
      <c r="F983" s="16" t="str">
        <f>部数情報!A602</f>
        <v>020007</v>
      </c>
      <c r="G983" s="16" t="str">
        <f>部数情報!G602</f>
        <v>加良部1.2</v>
      </c>
      <c r="H983" s="16" t="str">
        <f>部数情報!H602</f>
        <v>成田</v>
      </c>
      <c r="I983" s="16" t="str">
        <f>部数情報!I602</f>
        <v>成田市</v>
      </c>
      <c r="J983" s="189">
        <f>IFERROR(IF($I$7="併配",VLOOKUP($F983,部数情報!A:K,11,0),IF($I$7="併配&amp;選挙",VLOOKUP($F983,部数情報!A:L,12,0),IF($I$7="選挙",VLOOKUP($F983,部数情報!A:M,13,0),VLOOKUP($F983,部数情報!A:J,10,0)))),"")</f>
        <v>0</v>
      </c>
      <c r="K983" s="187"/>
      <c r="L983" s="205"/>
      <c r="M983" s="206"/>
      <c r="S983">
        <f>エリア一覧!J983-VLOOKUP(エリア一覧!F983,部数情報!A:Q,17,0)</f>
        <v>-605</v>
      </c>
      <c r="V983">
        <f t="shared" si="15"/>
        <v>0</v>
      </c>
      <c r="W983">
        <f>IFERROR(VLOOKUP($F983,部数情報!A:J,10,0),0)</f>
        <v>605</v>
      </c>
    </row>
    <row r="984" spans="2:23" hidden="1">
      <c r="B984" s="15">
        <f>部数情報!C603</f>
        <v>602</v>
      </c>
      <c r="C984" s="16">
        <f>部数情報!B603</f>
        <v>10</v>
      </c>
      <c r="D984" s="16" t="str">
        <f>部数情報!E603</f>
        <v>成田</v>
      </c>
      <c r="E984" s="16" t="str">
        <f>部数情報!F603</f>
        <v>加良部</v>
      </c>
      <c r="F984" s="16" t="str">
        <f>部数情報!A603</f>
        <v>020084</v>
      </c>
      <c r="G984" s="16" t="str">
        <f>部数情報!G603</f>
        <v>加良部6</v>
      </c>
      <c r="H984" s="16" t="str">
        <f>部数情報!H603</f>
        <v>成田</v>
      </c>
      <c r="I984" s="16" t="str">
        <f>部数情報!I603</f>
        <v>成田市</v>
      </c>
      <c r="J984" s="189">
        <f>IFERROR(IF($I$7="併配",VLOOKUP($F984,部数情報!A:K,11,0),IF($I$7="併配&amp;選挙",VLOOKUP($F984,部数情報!A:L,12,0),IF($I$7="選挙",VLOOKUP($F984,部数情報!A:M,13,0),VLOOKUP($F984,部数情報!A:J,10,0)))),"")</f>
        <v>360</v>
      </c>
      <c r="K984" s="187"/>
      <c r="L984" s="205"/>
      <c r="M984" s="206"/>
      <c r="S984">
        <f>エリア一覧!J984-VLOOKUP(エリア一覧!F984,部数情報!A:Q,17,0)</f>
        <v>0</v>
      </c>
      <c r="V984">
        <f t="shared" si="15"/>
        <v>0</v>
      </c>
      <c r="W984">
        <f>IFERROR(VLOOKUP($F984,部数情報!A:J,10,0),0)</f>
        <v>360</v>
      </c>
    </row>
    <row r="985" spans="2:23" hidden="1">
      <c r="B985" s="15">
        <f>部数情報!C604</f>
        <v>603</v>
      </c>
      <c r="C985" s="16">
        <f>部数情報!B604</f>
        <v>10</v>
      </c>
      <c r="D985" s="16" t="str">
        <f>部数情報!E604</f>
        <v>成田</v>
      </c>
      <c r="E985" s="16" t="str">
        <f>部数情報!F604</f>
        <v>はなのき台</v>
      </c>
      <c r="F985" s="16" t="str">
        <f>部数情報!A604</f>
        <v>020082</v>
      </c>
      <c r="G985" s="16" t="str">
        <f>部数情報!G604</f>
        <v>はなのき台1.3</v>
      </c>
      <c r="H985" s="16" t="str">
        <f>部数情報!H604</f>
        <v>成田</v>
      </c>
      <c r="I985" s="16" t="str">
        <f>部数情報!I604</f>
        <v>成田市</v>
      </c>
      <c r="J985" s="189">
        <f>IFERROR(IF($I$7="併配",VLOOKUP($F985,部数情報!A:K,11,0),IF($I$7="併配&amp;選挙",VLOOKUP($F985,部数情報!A:L,12,0),IF($I$7="選挙",VLOOKUP($F985,部数情報!A:M,13,0),VLOOKUP($F985,部数情報!A:J,10,0)))),"")</f>
        <v>575</v>
      </c>
      <c r="K985" s="187"/>
      <c r="L985" s="205"/>
      <c r="M985" s="206"/>
      <c r="S985">
        <f>エリア一覧!J985-VLOOKUP(エリア一覧!F985,部数情報!A:Q,17,0)</f>
        <v>0</v>
      </c>
      <c r="V985">
        <f t="shared" si="15"/>
        <v>0</v>
      </c>
      <c r="W985">
        <f>IFERROR(VLOOKUP($F985,部数情報!A:J,10,0),0)</f>
        <v>575</v>
      </c>
    </row>
    <row r="986" spans="2:23" hidden="1">
      <c r="B986" s="15">
        <f>部数情報!C605</f>
        <v>604</v>
      </c>
      <c r="C986" s="16">
        <f>部数情報!B605</f>
        <v>10</v>
      </c>
      <c r="D986" s="16" t="str">
        <f>部数情報!E605</f>
        <v>成田</v>
      </c>
      <c r="E986" s="16" t="str">
        <f>部数情報!F605</f>
        <v>はなのき台</v>
      </c>
      <c r="F986" s="16" t="str">
        <f>部数情報!A605</f>
        <v>020083</v>
      </c>
      <c r="G986" s="16" t="str">
        <f>部数情報!G605</f>
        <v>はなのき台2</v>
      </c>
      <c r="H986" s="16" t="str">
        <f>部数情報!H605</f>
        <v>成田</v>
      </c>
      <c r="I986" s="16" t="str">
        <f>部数情報!I605</f>
        <v>成田市</v>
      </c>
      <c r="J986" s="189">
        <f>IFERROR(IF($I$7="併配",VLOOKUP($F986,部数情報!A:K,11,0),IF($I$7="併配&amp;選挙",VLOOKUP($F986,部数情報!A:L,12,0),IF($I$7="選挙",VLOOKUP($F986,部数情報!A:M,13,0),VLOOKUP($F986,部数情報!A:J,10,0)))),"")</f>
        <v>315</v>
      </c>
      <c r="K986" s="187"/>
      <c r="L986" s="205"/>
      <c r="M986" s="206"/>
      <c r="S986">
        <f>エリア一覧!J986-VLOOKUP(エリア一覧!F986,部数情報!A:Q,17,0)</f>
        <v>0</v>
      </c>
      <c r="V986">
        <f t="shared" si="15"/>
        <v>0</v>
      </c>
      <c r="W986">
        <f>IFERROR(VLOOKUP($F986,部数情報!A:J,10,0),0)</f>
        <v>315</v>
      </c>
    </row>
    <row r="987" spans="2:23" hidden="1">
      <c r="B987" s="15">
        <f>部数情報!C606</f>
        <v>605</v>
      </c>
      <c r="C987" s="16">
        <f>部数情報!B606</f>
        <v>10</v>
      </c>
      <c r="D987" s="16" t="str">
        <f>部数情報!E606</f>
        <v>成田</v>
      </c>
      <c r="E987" s="16" t="str">
        <f>部数情報!F606</f>
        <v>橋賀台</v>
      </c>
      <c r="F987" s="16" t="str">
        <f>部数情報!A606</f>
        <v>020008</v>
      </c>
      <c r="G987" s="16" t="str">
        <f>部数情報!G606</f>
        <v>橋賀台1</v>
      </c>
      <c r="H987" s="16" t="str">
        <f>部数情報!H606</f>
        <v>成田</v>
      </c>
      <c r="I987" s="16" t="str">
        <f>部数情報!I606</f>
        <v>成田市</v>
      </c>
      <c r="J987" s="189">
        <f>IFERROR(IF($I$7="併配",VLOOKUP($F987,部数情報!A:K,11,0),IF($I$7="併配&amp;選挙",VLOOKUP($F987,部数情報!A:L,12,0),IF($I$7="選挙",VLOOKUP($F987,部数情報!A:M,13,0),VLOOKUP($F987,部数情報!A:J,10,0)))),"")</f>
        <v>410</v>
      </c>
      <c r="K987" s="187"/>
      <c r="L987" s="205"/>
      <c r="M987" s="206"/>
      <c r="S987">
        <f>エリア一覧!J987-VLOOKUP(エリア一覧!F987,部数情報!A:Q,17,0)</f>
        <v>0</v>
      </c>
      <c r="V987">
        <f t="shared" si="15"/>
        <v>0</v>
      </c>
      <c r="W987">
        <f>IFERROR(VLOOKUP($F987,部数情報!A:J,10,0),0)</f>
        <v>410</v>
      </c>
    </row>
    <row r="988" spans="2:23" hidden="1">
      <c r="B988" s="15">
        <f>部数情報!C607</f>
        <v>606</v>
      </c>
      <c r="C988" s="16">
        <f>部数情報!B607</f>
        <v>10</v>
      </c>
      <c r="D988" s="16" t="str">
        <f>部数情報!E607</f>
        <v>成田</v>
      </c>
      <c r="E988" s="16" t="str">
        <f>部数情報!F607</f>
        <v>橋賀台</v>
      </c>
      <c r="F988" s="16" t="str">
        <f>部数情報!A607</f>
        <v>020009</v>
      </c>
      <c r="G988" s="16" t="str">
        <f>部数情報!G607</f>
        <v>橋賀台1.2</v>
      </c>
      <c r="H988" s="16" t="str">
        <f>部数情報!H607</f>
        <v>成田</v>
      </c>
      <c r="I988" s="16" t="str">
        <f>部数情報!I607</f>
        <v>成田市</v>
      </c>
      <c r="J988" s="189">
        <f>IFERROR(IF($I$7="併配",VLOOKUP($F988,部数情報!A:K,11,0),IF($I$7="併配&amp;選挙",VLOOKUP($F988,部数情報!A:L,12,0),IF($I$7="選挙",VLOOKUP($F988,部数情報!A:M,13,0),VLOOKUP($F988,部数情報!A:J,10,0)))),"")</f>
        <v>285</v>
      </c>
      <c r="K988" s="187"/>
      <c r="L988" s="205"/>
      <c r="M988" s="206"/>
      <c r="S988">
        <f>エリア一覧!J988-VLOOKUP(エリア一覧!F988,部数情報!A:Q,17,0)</f>
        <v>0</v>
      </c>
      <c r="V988">
        <f t="shared" si="15"/>
        <v>0</v>
      </c>
      <c r="W988">
        <f>IFERROR(VLOOKUP($F988,部数情報!A:J,10,0),0)</f>
        <v>285</v>
      </c>
    </row>
    <row r="989" spans="2:23" hidden="1">
      <c r="B989" s="15">
        <f>部数情報!C608</f>
        <v>607</v>
      </c>
      <c r="C989" s="16">
        <f>部数情報!B608</f>
        <v>10</v>
      </c>
      <c r="D989" s="16" t="str">
        <f>部数情報!E608</f>
        <v>成田</v>
      </c>
      <c r="E989" s="16" t="str">
        <f>部数情報!F608</f>
        <v>橋賀台</v>
      </c>
      <c r="F989" s="16" t="str">
        <f>部数情報!A608</f>
        <v>020010</v>
      </c>
      <c r="G989" s="16" t="str">
        <f>部数情報!G608</f>
        <v>橋賀台2.3①</v>
      </c>
      <c r="H989" s="16" t="str">
        <f>部数情報!H608</f>
        <v>成田</v>
      </c>
      <c r="I989" s="16" t="str">
        <f>部数情報!I608</f>
        <v>成田市</v>
      </c>
      <c r="J989" s="189">
        <f>IFERROR(IF($I$7="併配",VLOOKUP($F989,部数情報!A:K,11,0),IF($I$7="併配&amp;選挙",VLOOKUP($F989,部数情報!A:L,12,0),IF($I$7="選挙",VLOOKUP($F989,部数情報!A:M,13,0),VLOOKUP($F989,部数情報!A:J,10,0)))),"")</f>
        <v>425</v>
      </c>
      <c r="K989" s="187"/>
      <c r="L989" s="205"/>
      <c r="M989" s="206"/>
      <c r="S989">
        <f>エリア一覧!J989-VLOOKUP(エリア一覧!F989,部数情報!A:Q,17,0)</f>
        <v>0</v>
      </c>
      <c r="V989">
        <f t="shared" si="15"/>
        <v>0</v>
      </c>
      <c r="W989">
        <f>IFERROR(VLOOKUP($F989,部数情報!A:J,10,0),0)</f>
        <v>425</v>
      </c>
    </row>
    <row r="990" spans="2:23" hidden="1">
      <c r="B990" s="15">
        <f>部数情報!C609</f>
        <v>608</v>
      </c>
      <c r="C990" s="16">
        <f>部数情報!B609</f>
        <v>10</v>
      </c>
      <c r="D990" s="16" t="str">
        <f>部数情報!E609</f>
        <v>成田</v>
      </c>
      <c r="E990" s="16" t="str">
        <f>部数情報!F609</f>
        <v>橋賀台</v>
      </c>
      <c r="F990" s="16" t="str">
        <f>部数情報!A609</f>
        <v>020011</v>
      </c>
      <c r="G990" s="16" t="str">
        <f>部数情報!G609</f>
        <v>橋賀台2.3②（団）</v>
      </c>
      <c r="H990" s="16" t="str">
        <f>部数情報!H609</f>
        <v>成田</v>
      </c>
      <c r="I990" s="16" t="str">
        <f>部数情報!I609</f>
        <v>成田市</v>
      </c>
      <c r="J990" s="189">
        <f>IFERROR(IF($I$7="併配",VLOOKUP($F990,部数情報!A:K,11,0),IF($I$7="併配&amp;選挙",VLOOKUP($F990,部数情報!A:L,12,0),IF($I$7="選挙",VLOOKUP($F990,部数情報!A:M,13,0),VLOOKUP($F990,部数情報!A:J,10,0)))),"")</f>
        <v>810</v>
      </c>
      <c r="K990" s="187"/>
      <c r="L990" s="205"/>
      <c r="M990" s="206"/>
      <c r="S990">
        <f>エリア一覧!J990-VLOOKUP(エリア一覧!F990,部数情報!A:Q,17,0)</f>
        <v>0</v>
      </c>
      <c r="V990">
        <f t="shared" si="15"/>
        <v>0</v>
      </c>
      <c r="W990">
        <f>IFERROR(VLOOKUP($F990,部数情報!A:J,10,0),0)</f>
        <v>810</v>
      </c>
    </row>
    <row r="991" spans="2:23" hidden="1">
      <c r="B991" s="15">
        <f>部数情報!C610</f>
        <v>609</v>
      </c>
      <c r="C991" s="16">
        <f>部数情報!B610</f>
        <v>10</v>
      </c>
      <c r="D991" s="16" t="str">
        <f>部数情報!E610</f>
        <v>成田</v>
      </c>
      <c r="E991" s="16" t="str">
        <f>部数情報!F610</f>
        <v>橋賀台</v>
      </c>
      <c r="F991" s="16" t="str">
        <f>部数情報!A610</f>
        <v>020012</v>
      </c>
      <c r="G991" s="16" t="str">
        <f>部数情報!G610</f>
        <v>江弁須</v>
      </c>
      <c r="H991" s="16" t="str">
        <f>部数情報!H610</f>
        <v>成田</v>
      </c>
      <c r="I991" s="16" t="str">
        <f>部数情報!I610</f>
        <v>成田市</v>
      </c>
      <c r="J991" s="189">
        <f>IFERROR(IF($I$7="併配",VLOOKUP($F991,部数情報!A:K,11,0),IF($I$7="併配&amp;選挙",VLOOKUP($F991,部数情報!A:L,12,0),IF($I$7="選挙",VLOOKUP($F991,部数情報!A:M,13,0),VLOOKUP($F991,部数情報!A:J,10,0)))),"")</f>
        <v>580</v>
      </c>
      <c r="K991" s="187"/>
      <c r="L991" s="205"/>
      <c r="M991" s="206"/>
      <c r="S991">
        <f>エリア一覧!J991-VLOOKUP(エリア一覧!F991,部数情報!A:Q,17,0)</f>
        <v>0</v>
      </c>
      <c r="V991">
        <f t="shared" si="15"/>
        <v>0</v>
      </c>
      <c r="W991">
        <f>IFERROR(VLOOKUP($F991,部数情報!A:J,10,0),0)</f>
        <v>580</v>
      </c>
    </row>
    <row r="992" spans="2:23" hidden="1">
      <c r="B992" s="15">
        <f>部数情報!C611</f>
        <v>610</v>
      </c>
      <c r="C992" s="16">
        <f>部数情報!B611</f>
        <v>10</v>
      </c>
      <c r="D992" s="16" t="str">
        <f>部数情報!E611</f>
        <v>成田</v>
      </c>
      <c r="E992" s="16" t="str">
        <f>部数情報!F611</f>
        <v>玉造</v>
      </c>
      <c r="F992" s="16" t="str">
        <f>部数情報!A611</f>
        <v>020013</v>
      </c>
      <c r="G992" s="16" t="str">
        <f>部数情報!G611</f>
        <v>玉造1丁目</v>
      </c>
      <c r="H992" s="16" t="str">
        <f>部数情報!H611</f>
        <v>成田</v>
      </c>
      <c r="I992" s="16" t="str">
        <f>部数情報!I611</f>
        <v>成田市</v>
      </c>
      <c r="J992" s="189">
        <f>IFERROR(IF($I$7="併配",VLOOKUP($F992,部数情報!A:K,11,0),IF($I$7="併配&amp;選挙",VLOOKUP($F992,部数情報!A:L,12,0),IF($I$7="選挙",VLOOKUP($F992,部数情報!A:M,13,0),VLOOKUP($F992,部数情報!A:J,10,0)))),"")</f>
        <v>317</v>
      </c>
      <c r="K992" s="187"/>
      <c r="L992" s="205"/>
      <c r="M992" s="206"/>
      <c r="S992">
        <f>エリア一覧!J992-VLOOKUP(エリア一覧!F992,部数情報!A:Q,17,0)</f>
        <v>0</v>
      </c>
      <c r="V992">
        <f t="shared" si="15"/>
        <v>0</v>
      </c>
      <c r="W992">
        <f>IFERROR(VLOOKUP($F992,部数情報!A:J,10,0),0)</f>
        <v>317</v>
      </c>
    </row>
    <row r="993" spans="2:23" hidden="1">
      <c r="B993" s="15">
        <f>部数情報!C612</f>
        <v>611</v>
      </c>
      <c r="C993" s="16">
        <f>部数情報!B612</f>
        <v>10</v>
      </c>
      <c r="D993" s="16" t="str">
        <f>部数情報!E612</f>
        <v>成田</v>
      </c>
      <c r="E993" s="16" t="str">
        <f>部数情報!F612</f>
        <v>玉造</v>
      </c>
      <c r="F993" s="16" t="str">
        <f>部数情報!A612</f>
        <v>020014</v>
      </c>
      <c r="G993" s="16" t="str">
        <f>部数情報!G612</f>
        <v>玉造2丁目</v>
      </c>
      <c r="H993" s="16" t="str">
        <f>部数情報!H612</f>
        <v>成田</v>
      </c>
      <c r="I993" s="16" t="str">
        <f>部数情報!I612</f>
        <v>成田市</v>
      </c>
      <c r="J993" s="189">
        <f>IFERROR(IF($I$7="併配",VLOOKUP($F993,部数情報!A:K,11,0),IF($I$7="併配&amp;選挙",VLOOKUP($F993,部数情報!A:L,12,0),IF($I$7="選挙",VLOOKUP($F993,部数情報!A:M,13,0),VLOOKUP($F993,部数情報!A:J,10,0)))),"")</f>
        <v>390</v>
      </c>
      <c r="K993" s="187"/>
      <c r="L993" s="205"/>
      <c r="M993" s="206"/>
      <c r="S993">
        <f>エリア一覧!J993-VLOOKUP(エリア一覧!F993,部数情報!A:Q,17,0)</f>
        <v>0</v>
      </c>
      <c r="V993">
        <f t="shared" si="15"/>
        <v>0</v>
      </c>
      <c r="W993">
        <f>IFERROR(VLOOKUP($F993,部数情報!A:J,10,0),0)</f>
        <v>390</v>
      </c>
    </row>
    <row r="994" spans="2:23" hidden="1">
      <c r="B994" s="15">
        <f>部数情報!C613</f>
        <v>612</v>
      </c>
      <c r="C994" s="16">
        <f>部数情報!B613</f>
        <v>10</v>
      </c>
      <c r="D994" s="16" t="str">
        <f>部数情報!E613</f>
        <v>成田</v>
      </c>
      <c r="E994" s="16" t="str">
        <f>部数情報!F613</f>
        <v>玉造</v>
      </c>
      <c r="F994" s="16" t="str">
        <f>部数情報!A613</f>
        <v>020015</v>
      </c>
      <c r="G994" s="16" t="str">
        <f>部数情報!G613</f>
        <v>玉造4丁目</v>
      </c>
      <c r="H994" s="16" t="str">
        <f>部数情報!H613</f>
        <v>成田</v>
      </c>
      <c r="I994" s="16" t="str">
        <f>部数情報!I613</f>
        <v>成田市</v>
      </c>
      <c r="J994" s="189">
        <f>IFERROR(IF($I$7="併配",VLOOKUP($F994,部数情報!A:K,11,0),IF($I$7="併配&amp;選挙",VLOOKUP($F994,部数情報!A:L,12,0),IF($I$7="選挙",VLOOKUP($F994,部数情報!A:M,13,0),VLOOKUP($F994,部数情報!A:J,10,0)))),"")</f>
        <v>325</v>
      </c>
      <c r="K994" s="187"/>
      <c r="L994" s="205"/>
      <c r="M994" s="206"/>
      <c r="S994">
        <f>エリア一覧!J994-VLOOKUP(エリア一覧!F994,部数情報!A:Q,17,0)</f>
        <v>0</v>
      </c>
      <c r="V994">
        <f t="shared" si="15"/>
        <v>0</v>
      </c>
      <c r="W994">
        <f>IFERROR(VLOOKUP($F994,部数情報!A:J,10,0),0)</f>
        <v>325</v>
      </c>
    </row>
    <row r="995" spans="2:23" hidden="1">
      <c r="B995" s="15">
        <f>部数情報!C614</f>
        <v>613</v>
      </c>
      <c r="C995" s="16">
        <f>部数情報!B614</f>
        <v>10</v>
      </c>
      <c r="D995" s="16" t="str">
        <f>部数情報!E614</f>
        <v>成田</v>
      </c>
      <c r="E995" s="16" t="str">
        <f>部数情報!F614</f>
        <v>玉造</v>
      </c>
      <c r="F995" s="16" t="str">
        <f>部数情報!A614</f>
        <v>020016</v>
      </c>
      <c r="G995" s="16" t="str">
        <f>部数情報!G614</f>
        <v>玉造5丁目</v>
      </c>
      <c r="H995" s="16" t="str">
        <f>部数情報!H614</f>
        <v>成田</v>
      </c>
      <c r="I995" s="16" t="str">
        <f>部数情報!I614</f>
        <v>成田市</v>
      </c>
      <c r="J995" s="189">
        <f>IFERROR(IF($I$7="併配",VLOOKUP($F995,部数情報!A:K,11,0),IF($I$7="併配&amp;選挙",VLOOKUP($F995,部数情報!A:L,12,0),IF($I$7="選挙",VLOOKUP($F995,部数情報!A:M,13,0),VLOOKUP($F995,部数情報!A:J,10,0)))),"")</f>
        <v>300</v>
      </c>
      <c r="K995" s="187"/>
      <c r="L995" s="205"/>
      <c r="M995" s="206"/>
      <c r="S995">
        <f>エリア一覧!J995-VLOOKUP(エリア一覧!F995,部数情報!A:Q,17,0)</f>
        <v>0</v>
      </c>
      <c r="V995">
        <f t="shared" si="15"/>
        <v>0</v>
      </c>
      <c r="W995">
        <f>IFERROR(VLOOKUP($F995,部数情報!A:J,10,0),0)</f>
        <v>300</v>
      </c>
    </row>
    <row r="996" spans="2:23" hidden="1">
      <c r="B996" s="15">
        <f>部数情報!C615</f>
        <v>614</v>
      </c>
      <c r="C996" s="16">
        <f>部数情報!B615</f>
        <v>10</v>
      </c>
      <c r="D996" s="16" t="str">
        <f>部数情報!E615</f>
        <v>成田</v>
      </c>
      <c r="E996" s="16" t="str">
        <f>部数情報!F615</f>
        <v>玉造</v>
      </c>
      <c r="F996" s="16" t="str">
        <f>部数情報!A615</f>
        <v>020017</v>
      </c>
      <c r="G996" s="16" t="str">
        <f>部数情報!G615</f>
        <v>玉造6丁目</v>
      </c>
      <c r="H996" s="16" t="str">
        <f>部数情報!H615</f>
        <v>成田</v>
      </c>
      <c r="I996" s="16" t="str">
        <f>部数情報!I615</f>
        <v>成田市</v>
      </c>
      <c r="J996" s="189">
        <f>IFERROR(IF($I$7="併配",VLOOKUP($F996,部数情報!A:K,11,0),IF($I$7="併配&amp;選挙",VLOOKUP($F996,部数情報!A:L,12,0),IF($I$7="選挙",VLOOKUP($F996,部数情報!A:M,13,0),VLOOKUP($F996,部数情報!A:J,10,0)))),"")</f>
        <v>410</v>
      </c>
      <c r="K996" s="187"/>
      <c r="L996" s="205"/>
      <c r="M996" s="206"/>
      <c r="S996">
        <f>エリア一覧!J996-VLOOKUP(エリア一覧!F996,部数情報!A:Q,17,0)</f>
        <v>0</v>
      </c>
      <c r="V996">
        <f t="shared" si="15"/>
        <v>0</v>
      </c>
      <c r="W996">
        <f>IFERROR(VLOOKUP($F996,部数情報!A:J,10,0),0)</f>
        <v>410</v>
      </c>
    </row>
    <row r="997" spans="2:23" hidden="1">
      <c r="B997" s="15">
        <f>部数情報!C616</f>
        <v>615</v>
      </c>
      <c r="C997" s="16">
        <f>部数情報!B616</f>
        <v>10</v>
      </c>
      <c r="D997" s="16" t="str">
        <f>部数情報!E616</f>
        <v>成田</v>
      </c>
      <c r="E997" s="16" t="str">
        <f>部数情報!F616</f>
        <v>玉造</v>
      </c>
      <c r="F997" s="16" t="str">
        <f>部数情報!A616</f>
        <v>020018</v>
      </c>
      <c r="G997" s="16" t="str">
        <f>部数情報!G616</f>
        <v>玉造7丁目</v>
      </c>
      <c r="H997" s="16" t="str">
        <f>部数情報!H616</f>
        <v>成田</v>
      </c>
      <c r="I997" s="16" t="str">
        <f>部数情報!I616</f>
        <v>成田市</v>
      </c>
      <c r="J997" s="189">
        <f>IFERROR(IF($I$7="併配",VLOOKUP($F997,部数情報!A:K,11,0),IF($I$7="併配&amp;選挙",VLOOKUP($F997,部数情報!A:L,12,0),IF($I$7="選挙",VLOOKUP($F997,部数情報!A:M,13,0),VLOOKUP($F997,部数情報!A:J,10,0)))),"")</f>
        <v>475</v>
      </c>
      <c r="K997" s="187"/>
      <c r="L997" s="205"/>
      <c r="M997" s="206"/>
      <c r="S997">
        <f>エリア一覧!J997-VLOOKUP(エリア一覧!F997,部数情報!A:Q,17,0)</f>
        <v>0</v>
      </c>
      <c r="V997">
        <f t="shared" si="15"/>
        <v>0</v>
      </c>
      <c r="W997">
        <f>IFERROR(VLOOKUP($F997,部数情報!A:J,10,0),0)</f>
        <v>475</v>
      </c>
    </row>
    <row r="998" spans="2:23" hidden="1">
      <c r="B998" s="15">
        <f>部数情報!C617</f>
        <v>616</v>
      </c>
      <c r="C998" s="16">
        <f>部数情報!B617</f>
        <v>10</v>
      </c>
      <c r="D998" s="16" t="str">
        <f>部数情報!E617</f>
        <v>成田</v>
      </c>
      <c r="E998" s="16" t="str">
        <f>部数情報!F617</f>
        <v>中台</v>
      </c>
      <c r="F998" s="16" t="str">
        <f>部数情報!A617</f>
        <v>020019</v>
      </c>
      <c r="G998" s="16" t="str">
        <f>部数情報!G617</f>
        <v>中台1.2（団）</v>
      </c>
      <c r="H998" s="16" t="str">
        <f>部数情報!H617</f>
        <v>成田</v>
      </c>
      <c r="I998" s="16" t="str">
        <f>部数情報!I617</f>
        <v>成田市</v>
      </c>
      <c r="J998" s="189">
        <f>IFERROR(IF($I$7="併配",VLOOKUP($F998,部数情報!A:K,11,0),IF($I$7="併配&amp;選挙",VLOOKUP($F998,部数情報!A:L,12,0),IF($I$7="選挙",VLOOKUP($F998,部数情報!A:M,13,0),VLOOKUP($F998,部数情報!A:J,10,0)))),"")</f>
        <v>910</v>
      </c>
      <c r="K998" s="187"/>
      <c r="L998" s="205"/>
      <c r="M998" s="206"/>
      <c r="S998">
        <f>エリア一覧!J998-VLOOKUP(エリア一覧!F998,部数情報!A:Q,17,0)</f>
        <v>0</v>
      </c>
      <c r="V998">
        <f t="shared" si="15"/>
        <v>0</v>
      </c>
      <c r="W998">
        <f>IFERROR(VLOOKUP($F998,部数情報!A:J,10,0),0)</f>
        <v>910</v>
      </c>
    </row>
    <row r="999" spans="2:23" hidden="1">
      <c r="B999" s="15">
        <f>部数情報!C618</f>
        <v>617</v>
      </c>
      <c r="C999" s="16">
        <f>部数情報!B618</f>
        <v>10</v>
      </c>
      <c r="D999" s="16" t="str">
        <f>部数情報!E618</f>
        <v>成田</v>
      </c>
      <c r="E999" s="16" t="str">
        <f>部数情報!F618</f>
        <v>中台</v>
      </c>
      <c r="F999" s="16" t="str">
        <f>部数情報!A618</f>
        <v>020020</v>
      </c>
      <c r="G999" s="16" t="str">
        <f>部数情報!G618</f>
        <v>中台4.2（団）</v>
      </c>
      <c r="H999" s="16" t="str">
        <f>部数情報!H618</f>
        <v>成田</v>
      </c>
      <c r="I999" s="16" t="str">
        <f>部数情報!I618</f>
        <v>成田市</v>
      </c>
      <c r="J999" s="189">
        <f>IFERROR(IF($I$7="併配",VLOOKUP($F999,部数情報!A:K,11,0),IF($I$7="併配&amp;選挙",VLOOKUP($F999,部数情報!A:L,12,0),IF($I$7="選挙",VLOOKUP($F999,部数情報!A:M,13,0),VLOOKUP($F999,部数情報!A:J,10,0)))),"")</f>
        <v>505</v>
      </c>
      <c r="K999" s="187"/>
      <c r="L999" s="205"/>
      <c r="M999" s="206"/>
      <c r="S999">
        <f>エリア一覧!J999-VLOOKUP(エリア一覧!F999,部数情報!A:Q,17,0)</f>
        <v>0</v>
      </c>
      <c r="V999">
        <f t="shared" si="15"/>
        <v>0</v>
      </c>
      <c r="W999">
        <f>IFERROR(VLOOKUP($F999,部数情報!A:J,10,0),0)</f>
        <v>505</v>
      </c>
    </row>
    <row r="1000" spans="2:23" hidden="1">
      <c r="B1000" s="15">
        <f>部数情報!C619</f>
        <v>618</v>
      </c>
      <c r="C1000" s="16">
        <f>部数情報!B619</f>
        <v>10</v>
      </c>
      <c r="D1000" s="16" t="str">
        <f>部数情報!E619</f>
        <v>成田</v>
      </c>
      <c r="E1000" s="16" t="str">
        <f>部数情報!F619</f>
        <v>中台</v>
      </c>
      <c r="F1000" s="16" t="str">
        <f>部数情報!A619</f>
        <v>020021</v>
      </c>
      <c r="G1000" s="16" t="str">
        <f>部数情報!G619</f>
        <v>中台3(団)</v>
      </c>
      <c r="H1000" s="16" t="str">
        <f>部数情報!H619</f>
        <v>成田</v>
      </c>
      <c r="I1000" s="16" t="str">
        <f>部数情報!I619</f>
        <v>成田市</v>
      </c>
      <c r="J1000" s="189">
        <f>IFERROR(IF($I$7="併配",VLOOKUP($F1000,部数情報!A:K,11,0),IF($I$7="併配&amp;選挙",VLOOKUP($F1000,部数情報!A:L,12,0),IF($I$7="選挙",VLOOKUP($F1000,部数情報!A:M,13,0),VLOOKUP($F1000,部数情報!A:J,10,0)))),"")</f>
        <v>470</v>
      </c>
      <c r="K1000" s="187"/>
      <c r="L1000" s="205"/>
      <c r="M1000" s="206"/>
      <c r="S1000">
        <f>エリア一覧!J1000-VLOOKUP(エリア一覧!F1000,部数情報!A:Q,17,0)</f>
        <v>0</v>
      </c>
      <c r="V1000">
        <f t="shared" si="15"/>
        <v>0</v>
      </c>
      <c r="W1000">
        <f>IFERROR(VLOOKUP($F1000,部数情報!A:J,10,0),0)</f>
        <v>470</v>
      </c>
    </row>
    <row r="1001" spans="2:23" hidden="1">
      <c r="B1001" s="15">
        <f>部数情報!C620</f>
        <v>619</v>
      </c>
      <c r="C1001" s="16">
        <f>部数情報!B620</f>
        <v>10</v>
      </c>
      <c r="D1001" s="16" t="str">
        <f>部数情報!E620</f>
        <v>成田</v>
      </c>
      <c r="E1001" s="16" t="str">
        <f>部数情報!F620</f>
        <v>中台</v>
      </c>
      <c r="F1001" s="16" t="str">
        <f>部数情報!A620</f>
        <v>020022</v>
      </c>
      <c r="G1001" s="16" t="str">
        <f>部数情報!G620</f>
        <v>中台4.6</v>
      </c>
      <c r="H1001" s="16" t="str">
        <f>部数情報!H620</f>
        <v>成田</v>
      </c>
      <c r="I1001" s="16" t="str">
        <f>部数情報!I620</f>
        <v>成田市</v>
      </c>
      <c r="J1001" s="189">
        <f>IFERROR(IF($I$7="併配",VLOOKUP($F1001,部数情報!A:K,11,0),IF($I$7="併配&amp;選挙",VLOOKUP($F1001,部数情報!A:L,12,0),IF($I$7="選挙",VLOOKUP($F1001,部数情報!A:M,13,0),VLOOKUP($F1001,部数情報!A:J,10,0)))),"")</f>
        <v>525</v>
      </c>
      <c r="K1001" s="187"/>
      <c r="L1001" s="205"/>
      <c r="M1001" s="206"/>
      <c r="S1001">
        <f>エリア一覧!J1001-VLOOKUP(エリア一覧!F1001,部数情報!A:Q,17,0)</f>
        <v>0</v>
      </c>
      <c r="V1001">
        <f t="shared" si="15"/>
        <v>0</v>
      </c>
      <c r="W1001">
        <f>IFERROR(VLOOKUP($F1001,部数情報!A:J,10,0),0)</f>
        <v>525</v>
      </c>
    </row>
    <row r="1002" spans="2:23" hidden="1">
      <c r="B1002" s="15">
        <f>部数情報!C621</f>
        <v>620</v>
      </c>
      <c r="C1002" s="16">
        <f>部数情報!B621</f>
        <v>10</v>
      </c>
      <c r="D1002" s="16" t="str">
        <f>部数情報!E621</f>
        <v>成田</v>
      </c>
      <c r="E1002" s="16" t="str">
        <f>部数情報!F621</f>
        <v>郷部</v>
      </c>
      <c r="F1002" s="16" t="str">
        <f>部数情報!A621</f>
        <v>020023</v>
      </c>
      <c r="G1002" s="16" t="str">
        <f>部数情報!G621</f>
        <v>土屋団地</v>
      </c>
      <c r="H1002" s="16" t="str">
        <f>部数情報!H621</f>
        <v>成田</v>
      </c>
      <c r="I1002" s="16" t="str">
        <f>部数情報!I621</f>
        <v>成田市</v>
      </c>
      <c r="J1002" s="189">
        <f>IFERROR(IF($I$7="併配",VLOOKUP($F1002,部数情報!A:K,11,0),IF($I$7="併配&amp;選挙",VLOOKUP($F1002,部数情報!A:L,12,0),IF($I$7="選挙",VLOOKUP($F1002,部数情報!A:M,13,0),VLOOKUP($F1002,部数情報!A:J,10,0)))),"")</f>
        <v>435</v>
      </c>
      <c r="K1002" s="187"/>
      <c r="L1002" s="205"/>
      <c r="M1002" s="206"/>
      <c r="S1002">
        <f>エリア一覧!J1002-VLOOKUP(エリア一覧!F1002,部数情報!A:Q,17,0)</f>
        <v>0</v>
      </c>
      <c r="V1002">
        <f t="shared" si="15"/>
        <v>0</v>
      </c>
      <c r="W1002">
        <f>IFERROR(VLOOKUP($F1002,部数情報!A:J,10,0),0)</f>
        <v>435</v>
      </c>
    </row>
    <row r="1003" spans="2:23" hidden="1">
      <c r="B1003" s="15">
        <f>部数情報!C622</f>
        <v>621</v>
      </c>
      <c r="C1003" s="16">
        <f>部数情報!B622</f>
        <v>10</v>
      </c>
      <c r="D1003" s="16" t="str">
        <f>部数情報!E622</f>
        <v>成田</v>
      </c>
      <c r="E1003" s="16" t="str">
        <f>部数情報!F622</f>
        <v>郷部</v>
      </c>
      <c r="F1003" s="16" t="str">
        <f>部数情報!A622</f>
        <v>020024</v>
      </c>
      <c r="G1003" s="16" t="str">
        <f>部数情報!G622</f>
        <v>郷部宮下</v>
      </c>
      <c r="H1003" s="16" t="str">
        <f>部数情報!H622</f>
        <v>成田</v>
      </c>
      <c r="I1003" s="16" t="str">
        <f>部数情報!I622</f>
        <v>成田市</v>
      </c>
      <c r="J1003" s="189">
        <f>IFERROR(IF($I$7="併配",VLOOKUP($F1003,部数情報!A:K,11,0),IF($I$7="併配&amp;選挙",VLOOKUP($F1003,部数情報!A:L,12,0),IF($I$7="選挙",VLOOKUP($F1003,部数情報!A:M,13,0),VLOOKUP($F1003,部数情報!A:J,10,0)))),"")</f>
        <v>385</v>
      </c>
      <c r="K1003" s="187"/>
      <c r="L1003" s="205"/>
      <c r="M1003" s="206"/>
      <c r="S1003">
        <f>エリア一覧!J1003-VLOOKUP(エリア一覧!F1003,部数情報!A:Q,17,0)</f>
        <v>0</v>
      </c>
      <c r="V1003">
        <f t="shared" si="15"/>
        <v>0</v>
      </c>
      <c r="W1003">
        <f>IFERROR(VLOOKUP($F1003,部数情報!A:J,10,0),0)</f>
        <v>385</v>
      </c>
    </row>
    <row r="1004" spans="2:23" hidden="1">
      <c r="B1004" s="15">
        <f>部数情報!C623</f>
        <v>622</v>
      </c>
      <c r="C1004" s="16">
        <f>部数情報!B623</f>
        <v>10</v>
      </c>
      <c r="D1004" s="16" t="str">
        <f>部数情報!E623</f>
        <v>成田</v>
      </c>
      <c r="E1004" s="16" t="str">
        <f>部数情報!F623</f>
        <v>美郷台</v>
      </c>
      <c r="F1004" s="16" t="str">
        <f>部数情報!A623</f>
        <v>020025</v>
      </c>
      <c r="G1004" s="16" t="str">
        <f>部数情報!G623</f>
        <v>美郷台1</v>
      </c>
      <c r="H1004" s="16" t="str">
        <f>部数情報!H623</f>
        <v>成田</v>
      </c>
      <c r="I1004" s="16" t="str">
        <f>部数情報!I623</f>
        <v>成田市</v>
      </c>
      <c r="J1004" s="189">
        <f>IFERROR(IF($I$7="併配",VLOOKUP($F1004,部数情報!A:K,11,0),IF($I$7="併配&amp;選挙",VLOOKUP($F1004,部数情報!A:L,12,0),IF($I$7="選挙",VLOOKUP($F1004,部数情報!A:M,13,0),VLOOKUP($F1004,部数情報!A:J,10,0)))),"")</f>
        <v>425</v>
      </c>
      <c r="K1004" s="187"/>
      <c r="L1004" s="205"/>
      <c r="M1004" s="206"/>
      <c r="S1004">
        <f>エリア一覧!J1004-VLOOKUP(エリア一覧!F1004,部数情報!A:Q,17,0)</f>
        <v>0</v>
      </c>
      <c r="V1004">
        <f t="shared" si="15"/>
        <v>0</v>
      </c>
      <c r="W1004">
        <f>IFERROR(VLOOKUP($F1004,部数情報!A:J,10,0),0)</f>
        <v>425</v>
      </c>
    </row>
    <row r="1005" spans="2:23" hidden="1">
      <c r="B1005" s="15">
        <f>部数情報!C624</f>
        <v>623</v>
      </c>
      <c r="C1005" s="16">
        <f>部数情報!B624</f>
        <v>10</v>
      </c>
      <c r="D1005" s="16" t="str">
        <f>部数情報!E624</f>
        <v>成田</v>
      </c>
      <c r="E1005" s="16" t="str">
        <f>部数情報!F624</f>
        <v>美郷台</v>
      </c>
      <c r="F1005" s="16" t="str">
        <f>部数情報!A624</f>
        <v>020026</v>
      </c>
      <c r="G1005" s="16" t="str">
        <f>部数情報!G624</f>
        <v>美郷台2①</v>
      </c>
      <c r="H1005" s="16" t="str">
        <f>部数情報!H624</f>
        <v>成田</v>
      </c>
      <c r="I1005" s="16" t="str">
        <f>部数情報!I624</f>
        <v>成田市</v>
      </c>
      <c r="J1005" s="189">
        <f>IFERROR(IF($I$7="併配",VLOOKUP($F1005,部数情報!A:K,11,0),IF($I$7="併配&amp;選挙",VLOOKUP($F1005,部数情報!A:L,12,0),IF($I$7="選挙",VLOOKUP($F1005,部数情報!A:M,13,0),VLOOKUP($F1005,部数情報!A:J,10,0)))),"")</f>
        <v>605</v>
      </c>
      <c r="K1005" s="187"/>
      <c r="L1005" s="205"/>
      <c r="M1005" s="206"/>
      <c r="S1005">
        <f>エリア一覧!J1005-VLOOKUP(エリア一覧!F1005,部数情報!A:Q,17,0)</f>
        <v>0</v>
      </c>
      <c r="V1005">
        <f t="shared" si="15"/>
        <v>0</v>
      </c>
      <c r="W1005">
        <f>IFERROR(VLOOKUP($F1005,部数情報!A:J,10,0),0)</f>
        <v>605</v>
      </c>
    </row>
    <row r="1006" spans="2:23" hidden="1">
      <c r="B1006" s="15">
        <f>部数情報!C625</f>
        <v>624</v>
      </c>
      <c r="C1006" s="16">
        <f>部数情報!B625</f>
        <v>10</v>
      </c>
      <c r="D1006" s="16" t="str">
        <f>部数情報!E625</f>
        <v>成田</v>
      </c>
      <c r="E1006" s="16" t="str">
        <f>部数情報!F625</f>
        <v>美郷台</v>
      </c>
      <c r="F1006" s="16" t="str">
        <f>部数情報!A625</f>
        <v>020027</v>
      </c>
      <c r="G1006" s="16" t="str">
        <f>部数情報!G625</f>
        <v>美郷台3</v>
      </c>
      <c r="H1006" s="16" t="str">
        <f>部数情報!H625</f>
        <v>成田</v>
      </c>
      <c r="I1006" s="16" t="str">
        <f>部数情報!I625</f>
        <v>成田市</v>
      </c>
      <c r="J1006" s="189">
        <f>IFERROR(IF($I$7="併配",VLOOKUP($F1006,部数情報!A:K,11,0),IF($I$7="併配&amp;選挙",VLOOKUP($F1006,部数情報!A:L,12,0),IF($I$7="選挙",VLOOKUP($F1006,部数情報!A:M,13,0),VLOOKUP($F1006,部数情報!A:J,10,0)))),"")</f>
        <v>545</v>
      </c>
      <c r="K1006" s="187"/>
      <c r="L1006" s="205"/>
      <c r="M1006" s="206"/>
      <c r="S1006">
        <f>エリア一覧!J1006-VLOOKUP(エリア一覧!F1006,部数情報!A:Q,17,0)</f>
        <v>0</v>
      </c>
      <c r="V1006">
        <f t="shared" si="15"/>
        <v>0</v>
      </c>
      <c r="W1006">
        <f>IFERROR(VLOOKUP($F1006,部数情報!A:J,10,0),0)</f>
        <v>545</v>
      </c>
    </row>
    <row r="1007" spans="2:23" hidden="1">
      <c r="B1007" s="15">
        <f>部数情報!C626</f>
        <v>625</v>
      </c>
      <c r="C1007" s="16">
        <f>部数情報!B626</f>
        <v>10</v>
      </c>
      <c r="D1007" s="16" t="str">
        <f>部数情報!E626</f>
        <v>成田</v>
      </c>
      <c r="E1007" s="16" t="str">
        <f>部数情報!F626</f>
        <v>美郷台</v>
      </c>
      <c r="F1007" s="16" t="str">
        <f>部数情報!A626</f>
        <v>020028</v>
      </c>
      <c r="G1007" s="16" t="str">
        <f>部数情報!G626</f>
        <v>美郷台2②</v>
      </c>
      <c r="H1007" s="16" t="str">
        <f>部数情報!H626</f>
        <v>成田</v>
      </c>
      <c r="I1007" s="16" t="str">
        <f>部数情報!I626</f>
        <v>成田市</v>
      </c>
      <c r="J1007" s="189">
        <f>IFERROR(IF($I$7="併配",VLOOKUP($F1007,部数情報!A:K,11,0),IF($I$7="併配&amp;選挙",VLOOKUP($F1007,部数情報!A:L,12,0),IF($I$7="選挙",VLOOKUP($F1007,部数情報!A:M,13,0),VLOOKUP($F1007,部数情報!A:J,10,0)))),"")</f>
        <v>325</v>
      </c>
      <c r="K1007" s="187"/>
      <c r="L1007" s="205"/>
      <c r="M1007" s="206"/>
      <c r="S1007">
        <f>エリア一覧!J1007-VLOOKUP(エリア一覧!F1007,部数情報!A:Q,17,0)</f>
        <v>0</v>
      </c>
      <c r="V1007">
        <f t="shared" si="15"/>
        <v>0</v>
      </c>
      <c r="W1007">
        <f>IFERROR(VLOOKUP($F1007,部数情報!A:J,10,0),0)</f>
        <v>325</v>
      </c>
    </row>
    <row r="1008" spans="2:23" hidden="1">
      <c r="B1008" s="15">
        <f>部数情報!C627</f>
        <v>626</v>
      </c>
      <c r="C1008" s="16">
        <f>部数情報!B627</f>
        <v>10</v>
      </c>
      <c r="D1008" s="16" t="str">
        <f>部数情報!E627</f>
        <v>成田</v>
      </c>
      <c r="E1008" s="16" t="str">
        <f>部数情報!F627</f>
        <v>囲護台</v>
      </c>
      <c r="F1008" s="16" t="str">
        <f>部数情報!A627</f>
        <v>020029</v>
      </c>
      <c r="G1008" s="16" t="str">
        <f>部数情報!G627</f>
        <v>囲護台1</v>
      </c>
      <c r="H1008" s="16" t="str">
        <f>部数情報!H627</f>
        <v>成田</v>
      </c>
      <c r="I1008" s="16" t="str">
        <f>部数情報!I627</f>
        <v>成田市</v>
      </c>
      <c r="J1008" s="189">
        <f>IFERROR(IF($I$7="併配",VLOOKUP($F1008,部数情報!A:K,11,0),IF($I$7="併配&amp;選挙",VLOOKUP($F1008,部数情報!A:L,12,0),IF($I$7="選挙",VLOOKUP($F1008,部数情報!A:M,13,0),VLOOKUP($F1008,部数情報!A:J,10,0)))),"")</f>
        <v>700</v>
      </c>
      <c r="K1008" s="187"/>
      <c r="L1008" s="205"/>
      <c r="M1008" s="206"/>
      <c r="S1008">
        <f>エリア一覧!J1008-VLOOKUP(エリア一覧!F1008,部数情報!A:Q,17,0)</f>
        <v>0</v>
      </c>
      <c r="V1008">
        <f t="shared" si="15"/>
        <v>0</v>
      </c>
      <c r="W1008">
        <f>IFERROR(VLOOKUP($F1008,部数情報!A:J,10,0),0)</f>
        <v>700</v>
      </c>
    </row>
    <row r="1009" spans="2:23" hidden="1">
      <c r="B1009" s="15">
        <f>部数情報!C628</f>
        <v>627</v>
      </c>
      <c r="C1009" s="16">
        <f>部数情報!B628</f>
        <v>10</v>
      </c>
      <c r="D1009" s="16" t="str">
        <f>部数情報!E628</f>
        <v>成田</v>
      </c>
      <c r="E1009" s="16" t="str">
        <f>部数情報!F628</f>
        <v>囲護台</v>
      </c>
      <c r="F1009" s="16" t="str">
        <f>部数情報!A628</f>
        <v>020030</v>
      </c>
      <c r="G1009" s="16" t="str">
        <f>部数情報!G628</f>
        <v>囲護台2A</v>
      </c>
      <c r="H1009" s="16" t="str">
        <f>部数情報!H628</f>
        <v>成田</v>
      </c>
      <c r="I1009" s="16" t="str">
        <f>部数情報!I628</f>
        <v>成田市</v>
      </c>
      <c r="J1009" s="189">
        <f>IFERROR(IF($I$7="併配",VLOOKUP($F1009,部数情報!A:K,11,0),IF($I$7="併配&amp;選挙",VLOOKUP($F1009,部数情報!A:L,12,0),IF($I$7="選挙",VLOOKUP($F1009,部数情報!A:M,13,0),VLOOKUP($F1009,部数情報!A:J,10,0)))),"")</f>
        <v>380</v>
      </c>
      <c r="K1009" s="187"/>
      <c r="L1009" s="205"/>
      <c r="M1009" s="206"/>
      <c r="S1009">
        <f>エリア一覧!J1009-VLOOKUP(エリア一覧!F1009,部数情報!A:Q,17,0)</f>
        <v>0</v>
      </c>
      <c r="V1009">
        <f t="shared" si="15"/>
        <v>0</v>
      </c>
      <c r="W1009">
        <f>IFERROR(VLOOKUP($F1009,部数情報!A:J,10,0),0)</f>
        <v>380</v>
      </c>
    </row>
    <row r="1010" spans="2:23" hidden="1">
      <c r="B1010" s="15">
        <f>部数情報!C629</f>
        <v>628</v>
      </c>
      <c r="C1010" s="16">
        <f>部数情報!B629</f>
        <v>10</v>
      </c>
      <c r="D1010" s="16" t="str">
        <f>部数情報!E629</f>
        <v>成田</v>
      </c>
      <c r="E1010" s="16" t="str">
        <f>部数情報!F629</f>
        <v>囲護台</v>
      </c>
      <c r="F1010" s="16" t="str">
        <f>部数情報!A629</f>
        <v>020094</v>
      </c>
      <c r="G1010" s="16" t="str">
        <f>部数情報!G629</f>
        <v>囲護台2B</v>
      </c>
      <c r="H1010" s="16" t="str">
        <f>部数情報!H629</f>
        <v>成田</v>
      </c>
      <c r="I1010" s="16" t="str">
        <f>部数情報!I629</f>
        <v>成田市</v>
      </c>
      <c r="J1010" s="189">
        <f>IFERROR(IF($I$7="併配",VLOOKUP($F1010,部数情報!A:K,11,0),IF($I$7="併配&amp;選挙",VLOOKUP($F1010,部数情報!A:L,12,0),IF($I$7="選挙",VLOOKUP($F1010,部数情報!A:M,13,0),VLOOKUP($F1010,部数情報!A:J,10,0)))),"")</f>
        <v>330</v>
      </c>
      <c r="K1010" s="187"/>
      <c r="L1010" s="205"/>
      <c r="M1010" s="206"/>
      <c r="S1010">
        <f>エリア一覧!J1010-VLOOKUP(エリア一覧!F1010,部数情報!A:Q,17,0)</f>
        <v>0</v>
      </c>
      <c r="V1010">
        <f t="shared" si="15"/>
        <v>0</v>
      </c>
      <c r="W1010">
        <f>IFERROR(VLOOKUP($F1010,部数情報!A:J,10,0),0)</f>
        <v>330</v>
      </c>
    </row>
    <row r="1011" spans="2:23" hidden="1">
      <c r="B1011" s="15">
        <f>部数情報!C630</f>
        <v>629</v>
      </c>
      <c r="C1011" s="16">
        <f>部数情報!B630</f>
        <v>10</v>
      </c>
      <c r="D1011" s="16" t="str">
        <f>部数情報!E630</f>
        <v>成田</v>
      </c>
      <c r="E1011" s="16" t="str">
        <f>部数情報!F630</f>
        <v>囲護台</v>
      </c>
      <c r="F1011" s="16" t="str">
        <f>部数情報!A630</f>
        <v>020031</v>
      </c>
      <c r="G1011" s="16" t="str">
        <f>部数情報!G630</f>
        <v>囲護台3</v>
      </c>
      <c r="H1011" s="16" t="str">
        <f>部数情報!H630</f>
        <v>成田</v>
      </c>
      <c r="I1011" s="16" t="str">
        <f>部数情報!I630</f>
        <v>成田市</v>
      </c>
      <c r="J1011" s="189">
        <f>IFERROR(IF($I$7="併配",VLOOKUP($F1011,部数情報!A:K,11,0),IF($I$7="併配&amp;選挙",VLOOKUP($F1011,部数情報!A:L,12,0),IF($I$7="選挙",VLOOKUP($F1011,部数情報!A:M,13,0),VLOOKUP($F1011,部数情報!A:J,10,0)))),"")</f>
        <v>535</v>
      </c>
      <c r="K1011" s="187"/>
      <c r="L1011" s="205"/>
      <c r="M1011" s="206"/>
      <c r="S1011">
        <f>エリア一覧!J1011-VLOOKUP(エリア一覧!F1011,部数情報!A:Q,17,0)</f>
        <v>0</v>
      </c>
      <c r="V1011">
        <f t="shared" si="15"/>
        <v>0</v>
      </c>
      <c r="W1011">
        <f>IFERROR(VLOOKUP($F1011,部数情報!A:J,10,0),0)</f>
        <v>535</v>
      </c>
    </row>
    <row r="1012" spans="2:23" hidden="1">
      <c r="B1012" s="15">
        <f>部数情報!C631</f>
        <v>630</v>
      </c>
      <c r="C1012" s="16">
        <f>部数情報!B631</f>
        <v>10</v>
      </c>
      <c r="D1012" s="16" t="str">
        <f>部数情報!E631</f>
        <v>成田</v>
      </c>
      <c r="E1012" s="16" t="str">
        <f>部数情報!F631</f>
        <v>囲護台</v>
      </c>
      <c r="F1012" s="16" t="str">
        <f>部数情報!A631</f>
        <v>020032</v>
      </c>
      <c r="G1012" s="16" t="str">
        <f>部数情報!G631</f>
        <v>南平台</v>
      </c>
      <c r="H1012" s="16" t="str">
        <f>部数情報!H631</f>
        <v>成田</v>
      </c>
      <c r="I1012" s="16" t="str">
        <f>部数情報!I631</f>
        <v>成田市</v>
      </c>
      <c r="J1012" s="189">
        <f>IFERROR(IF($I$7="併配",VLOOKUP($F1012,部数情報!A:K,11,0),IF($I$7="併配&amp;選挙",VLOOKUP($F1012,部数情報!A:L,12,0),IF($I$7="選挙",VLOOKUP($F1012,部数情報!A:M,13,0),VLOOKUP($F1012,部数情報!A:J,10,0)))),"")</f>
        <v>520</v>
      </c>
      <c r="K1012" s="187"/>
      <c r="L1012" s="205"/>
      <c r="M1012" s="206"/>
      <c r="S1012">
        <f>エリア一覧!J1012-VLOOKUP(エリア一覧!F1012,部数情報!A:Q,17,0)</f>
        <v>0</v>
      </c>
      <c r="V1012">
        <f t="shared" si="15"/>
        <v>0</v>
      </c>
      <c r="W1012">
        <f>IFERROR(VLOOKUP($F1012,部数情報!A:J,10,0),0)</f>
        <v>520</v>
      </c>
    </row>
    <row r="1013" spans="2:23" hidden="1">
      <c r="B1013" s="15">
        <f>部数情報!C632</f>
        <v>631</v>
      </c>
      <c r="C1013" s="16">
        <f>部数情報!B632</f>
        <v>10</v>
      </c>
      <c r="D1013" s="16" t="str">
        <f>部数情報!E632</f>
        <v>成田</v>
      </c>
      <c r="E1013" s="16" t="str">
        <f>部数情報!F632</f>
        <v>飯田町・大袋</v>
      </c>
      <c r="F1013" s="16" t="str">
        <f>部数情報!A632</f>
        <v>020033</v>
      </c>
      <c r="G1013" s="16" t="str">
        <f>部数情報!G632</f>
        <v xml:space="preserve">飯田町① </v>
      </c>
      <c r="H1013" s="16" t="str">
        <f>部数情報!H632</f>
        <v>成田</v>
      </c>
      <c r="I1013" s="16" t="str">
        <f>部数情報!I632</f>
        <v>成田市</v>
      </c>
      <c r="J1013" s="189">
        <f>IFERROR(IF($I$7="併配",VLOOKUP($F1013,部数情報!A:K,11,0),IF($I$7="併配&amp;選挙",VLOOKUP($F1013,部数情報!A:L,12,0),IF($I$7="選挙",VLOOKUP($F1013,部数情報!A:M,13,0),VLOOKUP($F1013,部数情報!A:J,10,0)))),"")</f>
        <v>640</v>
      </c>
      <c r="K1013" s="187"/>
      <c r="L1013" s="205"/>
      <c r="M1013" s="206"/>
      <c r="S1013">
        <f>エリア一覧!J1013-VLOOKUP(エリア一覧!F1013,部数情報!A:Q,17,0)</f>
        <v>0</v>
      </c>
      <c r="V1013">
        <f t="shared" si="15"/>
        <v>0</v>
      </c>
      <c r="W1013">
        <f>IFERROR(VLOOKUP($F1013,部数情報!A:J,10,0),0)</f>
        <v>640</v>
      </c>
    </row>
    <row r="1014" spans="2:23" hidden="1">
      <c r="B1014" s="15">
        <f>部数情報!C633</f>
        <v>632</v>
      </c>
      <c r="C1014" s="16">
        <f>部数情報!B633</f>
        <v>10</v>
      </c>
      <c r="D1014" s="16" t="str">
        <f>部数情報!E633</f>
        <v>成田</v>
      </c>
      <c r="E1014" s="16" t="str">
        <f>部数情報!F633</f>
        <v>飯田町・大袋</v>
      </c>
      <c r="F1014" s="16" t="str">
        <f>部数情報!A633</f>
        <v>020034</v>
      </c>
      <c r="G1014" s="16" t="str">
        <f>部数情報!G633</f>
        <v>飯田町②</v>
      </c>
      <c r="H1014" s="16" t="str">
        <f>部数情報!H633</f>
        <v>成田</v>
      </c>
      <c r="I1014" s="16" t="str">
        <f>部数情報!I633</f>
        <v>成田市</v>
      </c>
      <c r="J1014" s="189">
        <f>IFERROR(IF($I$7="併配",VLOOKUP($F1014,部数情報!A:K,11,0),IF($I$7="併配&amp;選挙",VLOOKUP($F1014,部数情報!A:L,12,0),IF($I$7="選挙",VLOOKUP($F1014,部数情報!A:M,13,0),VLOOKUP($F1014,部数情報!A:J,10,0)))),"")</f>
        <v>485</v>
      </c>
      <c r="K1014" s="187"/>
      <c r="L1014" s="205"/>
      <c r="M1014" s="206"/>
      <c r="S1014">
        <f>エリア一覧!J1014-VLOOKUP(エリア一覧!F1014,部数情報!A:Q,17,0)</f>
        <v>0</v>
      </c>
      <c r="V1014">
        <f t="shared" si="15"/>
        <v>0</v>
      </c>
      <c r="W1014">
        <f>IFERROR(VLOOKUP($F1014,部数情報!A:J,10,0),0)</f>
        <v>485</v>
      </c>
    </row>
    <row r="1015" spans="2:23" hidden="1">
      <c r="B1015" s="15">
        <f>部数情報!C634</f>
        <v>633</v>
      </c>
      <c r="C1015" s="16">
        <f>部数情報!B634</f>
        <v>10</v>
      </c>
      <c r="D1015" s="16" t="str">
        <f>部数情報!E634</f>
        <v>成田</v>
      </c>
      <c r="E1015" s="16" t="str">
        <f>部数情報!F634</f>
        <v>飯田町・大袋</v>
      </c>
      <c r="F1015" s="16" t="str">
        <f>部数情報!A634</f>
        <v>020035</v>
      </c>
      <c r="G1015" s="16" t="str">
        <f>部数情報!G634</f>
        <v>飯田町③</v>
      </c>
      <c r="H1015" s="16" t="str">
        <f>部数情報!H634</f>
        <v>成田</v>
      </c>
      <c r="I1015" s="16" t="str">
        <f>部数情報!I634</f>
        <v>成田市</v>
      </c>
      <c r="J1015" s="189">
        <f>IFERROR(IF($I$7="併配",VLOOKUP($F1015,部数情報!A:K,11,0),IF($I$7="併配&amp;選挙",VLOOKUP($F1015,部数情報!A:L,12,0),IF($I$7="選挙",VLOOKUP($F1015,部数情報!A:M,13,0),VLOOKUP($F1015,部数情報!A:J,10,0)))),"")</f>
        <v>380</v>
      </c>
      <c r="K1015" s="187"/>
      <c r="L1015" s="205"/>
      <c r="M1015" s="206"/>
      <c r="S1015">
        <f>エリア一覧!J1015-VLOOKUP(エリア一覧!F1015,部数情報!A:Q,17,0)</f>
        <v>0</v>
      </c>
      <c r="V1015">
        <f t="shared" si="15"/>
        <v>0</v>
      </c>
      <c r="W1015">
        <f>IFERROR(VLOOKUP($F1015,部数情報!A:J,10,0),0)</f>
        <v>380</v>
      </c>
    </row>
    <row r="1016" spans="2:23" hidden="1">
      <c r="B1016" s="15">
        <f>部数情報!C635</f>
        <v>634</v>
      </c>
      <c r="C1016" s="16">
        <f>部数情報!B635</f>
        <v>10</v>
      </c>
      <c r="D1016" s="16" t="str">
        <f>部数情報!E635</f>
        <v>成田</v>
      </c>
      <c r="E1016" s="16" t="str">
        <f>部数情報!F635</f>
        <v>飯田町・大袋</v>
      </c>
      <c r="F1016" s="16" t="str">
        <f>部数情報!A635</f>
        <v>020036</v>
      </c>
      <c r="G1016" s="16" t="str">
        <f>部数情報!G635</f>
        <v>飯田町④</v>
      </c>
      <c r="H1016" s="16" t="str">
        <f>部数情報!H635</f>
        <v>成田</v>
      </c>
      <c r="I1016" s="16" t="str">
        <f>部数情報!I635</f>
        <v>成田市</v>
      </c>
      <c r="J1016" s="189">
        <f>IFERROR(IF($I$7="併配",VLOOKUP($F1016,部数情報!A:K,11,0),IF($I$7="併配&amp;選挙",VLOOKUP($F1016,部数情報!A:L,12,0),IF($I$7="選挙",VLOOKUP($F1016,部数情報!A:M,13,0),VLOOKUP($F1016,部数情報!A:J,10,0)))),"")</f>
        <v>420</v>
      </c>
      <c r="K1016" s="187"/>
      <c r="L1016" s="205"/>
      <c r="M1016" s="206"/>
      <c r="S1016">
        <f>エリア一覧!J1016-VLOOKUP(エリア一覧!F1016,部数情報!A:Q,17,0)</f>
        <v>0</v>
      </c>
      <c r="V1016">
        <f t="shared" si="15"/>
        <v>0</v>
      </c>
      <c r="W1016">
        <f>IFERROR(VLOOKUP($F1016,部数情報!A:J,10,0),0)</f>
        <v>420</v>
      </c>
    </row>
    <row r="1017" spans="2:23" hidden="1">
      <c r="B1017" s="15">
        <f>部数情報!C636</f>
        <v>635</v>
      </c>
      <c r="C1017" s="16">
        <f>部数情報!B636</f>
        <v>10</v>
      </c>
      <c r="D1017" s="16" t="str">
        <f>部数情報!E636</f>
        <v>成田</v>
      </c>
      <c r="E1017" s="16" t="str">
        <f>部数情報!F636</f>
        <v>公津の杜</v>
      </c>
      <c r="F1017" s="16" t="str">
        <f>部数情報!A636</f>
        <v>020037</v>
      </c>
      <c r="G1017" s="16" t="str">
        <f>部数情報!G636</f>
        <v>公津の杜1</v>
      </c>
      <c r="H1017" s="16" t="str">
        <f>部数情報!H636</f>
        <v>成田</v>
      </c>
      <c r="I1017" s="16" t="str">
        <f>部数情報!I636</f>
        <v>成田市</v>
      </c>
      <c r="J1017" s="189">
        <f>IFERROR(IF($I$7="併配",VLOOKUP($F1017,部数情報!A:K,11,0),IF($I$7="併配&amp;選挙",VLOOKUP($F1017,部数情報!A:L,12,0),IF($I$7="選挙",VLOOKUP($F1017,部数情報!A:M,13,0),VLOOKUP($F1017,部数情報!A:J,10,0)))),"")</f>
        <v>450</v>
      </c>
      <c r="K1017" s="187"/>
      <c r="L1017" s="205"/>
      <c r="M1017" s="206"/>
      <c r="S1017">
        <f>エリア一覧!J1017-VLOOKUP(エリア一覧!F1017,部数情報!A:Q,17,0)</f>
        <v>0</v>
      </c>
      <c r="V1017">
        <f t="shared" si="15"/>
        <v>0</v>
      </c>
      <c r="W1017">
        <f>IFERROR(VLOOKUP($F1017,部数情報!A:J,10,0),0)</f>
        <v>450</v>
      </c>
    </row>
    <row r="1018" spans="2:23" hidden="1">
      <c r="B1018" s="15">
        <f>部数情報!C637</f>
        <v>636</v>
      </c>
      <c r="C1018" s="16">
        <f>部数情報!B637</f>
        <v>10</v>
      </c>
      <c r="D1018" s="16" t="str">
        <f>部数情報!E637</f>
        <v>成田</v>
      </c>
      <c r="E1018" s="16" t="str">
        <f>部数情報!F637</f>
        <v>公津の杜</v>
      </c>
      <c r="F1018" s="16" t="str">
        <f>部数情報!A637</f>
        <v>020038</v>
      </c>
      <c r="G1018" s="16" t="str">
        <f>部数情報!G637</f>
        <v>公津の杜2A</v>
      </c>
      <c r="H1018" s="16" t="str">
        <f>部数情報!H637</f>
        <v>成田</v>
      </c>
      <c r="I1018" s="16" t="str">
        <f>部数情報!I637</f>
        <v>成田市</v>
      </c>
      <c r="J1018" s="189">
        <f>IFERROR(IF($I$7="併配",VLOOKUP($F1018,部数情報!A:K,11,0),IF($I$7="併配&amp;選挙",VLOOKUP($F1018,部数情報!A:L,12,0),IF($I$7="選挙",VLOOKUP($F1018,部数情報!A:M,13,0),VLOOKUP($F1018,部数情報!A:J,10,0)))),"")</f>
        <v>420</v>
      </c>
      <c r="K1018" s="187"/>
      <c r="L1018" s="205"/>
      <c r="M1018" s="206"/>
      <c r="S1018">
        <f>エリア一覧!J1018-VLOOKUP(エリア一覧!F1018,部数情報!A:Q,17,0)</f>
        <v>0</v>
      </c>
      <c r="V1018">
        <f t="shared" si="15"/>
        <v>0</v>
      </c>
      <c r="W1018">
        <f>IFERROR(VLOOKUP($F1018,部数情報!A:J,10,0),0)</f>
        <v>420</v>
      </c>
    </row>
    <row r="1019" spans="2:23" hidden="1">
      <c r="B1019" s="15">
        <f>部数情報!C638</f>
        <v>637</v>
      </c>
      <c r="C1019" s="16">
        <f>部数情報!B638</f>
        <v>10</v>
      </c>
      <c r="D1019" s="16" t="str">
        <f>部数情報!E638</f>
        <v>成田</v>
      </c>
      <c r="E1019" s="16" t="str">
        <f>部数情報!F638</f>
        <v>公津の杜</v>
      </c>
      <c r="F1019" s="16" t="str">
        <f>部数情報!A638</f>
        <v>020085</v>
      </c>
      <c r="G1019" s="16" t="str">
        <f>部数情報!G638</f>
        <v>公津の杜2B</v>
      </c>
      <c r="H1019" s="16" t="str">
        <f>部数情報!H638</f>
        <v>成田</v>
      </c>
      <c r="I1019" s="16" t="str">
        <f>部数情報!I638</f>
        <v>成田市</v>
      </c>
      <c r="J1019" s="189">
        <f>IFERROR(IF($I$7="併配",VLOOKUP($F1019,部数情報!A:K,11,0),IF($I$7="併配&amp;選挙",VLOOKUP($F1019,部数情報!A:L,12,0),IF($I$7="選挙",VLOOKUP($F1019,部数情報!A:M,13,0),VLOOKUP($F1019,部数情報!A:J,10,0)))),"")</f>
        <v>415</v>
      </c>
      <c r="K1019" s="187"/>
      <c r="L1019" s="205"/>
      <c r="M1019" s="206"/>
      <c r="S1019">
        <f>エリア一覧!J1019-VLOOKUP(エリア一覧!F1019,部数情報!A:Q,17,0)</f>
        <v>0</v>
      </c>
      <c r="V1019">
        <f t="shared" si="15"/>
        <v>0</v>
      </c>
      <c r="W1019">
        <f>IFERROR(VLOOKUP($F1019,部数情報!A:J,10,0),0)</f>
        <v>415</v>
      </c>
    </row>
    <row r="1020" spans="2:23" hidden="1">
      <c r="B1020" s="15">
        <f>部数情報!C639</f>
        <v>638</v>
      </c>
      <c r="C1020" s="16">
        <f>部数情報!B639</f>
        <v>10</v>
      </c>
      <c r="D1020" s="16" t="str">
        <f>部数情報!E639</f>
        <v>成田</v>
      </c>
      <c r="E1020" s="16" t="str">
        <f>部数情報!F639</f>
        <v>公津の杜</v>
      </c>
      <c r="F1020" s="16" t="str">
        <f>部数情報!A639</f>
        <v>020039</v>
      </c>
      <c r="G1020" s="16" t="str">
        <f>部数情報!G639</f>
        <v>公津の杜3市場</v>
      </c>
      <c r="H1020" s="16" t="str">
        <f>部数情報!H639</f>
        <v>成田</v>
      </c>
      <c r="I1020" s="16" t="str">
        <f>部数情報!I639</f>
        <v>成田市</v>
      </c>
      <c r="J1020" s="189">
        <f>IFERROR(IF($I$7="併配",VLOOKUP($F1020,部数情報!A:K,11,0),IF($I$7="併配&amp;選挙",VLOOKUP($F1020,部数情報!A:L,12,0),IF($I$7="選挙",VLOOKUP($F1020,部数情報!A:M,13,0),VLOOKUP($F1020,部数情報!A:J,10,0)))),"")</f>
        <v>875</v>
      </c>
      <c r="K1020" s="187"/>
      <c r="L1020" s="205"/>
      <c r="M1020" s="206"/>
      <c r="S1020">
        <f>エリア一覧!J1020-VLOOKUP(エリア一覧!F1020,部数情報!A:Q,17,0)</f>
        <v>0</v>
      </c>
      <c r="V1020">
        <f t="shared" si="15"/>
        <v>0</v>
      </c>
      <c r="W1020">
        <f>IFERROR(VLOOKUP($F1020,部数情報!A:J,10,0),0)</f>
        <v>875</v>
      </c>
    </row>
    <row r="1021" spans="2:23" hidden="1">
      <c r="B1021" s="15">
        <f>部数情報!C640</f>
        <v>639</v>
      </c>
      <c r="C1021" s="16">
        <f>部数情報!B640</f>
        <v>10</v>
      </c>
      <c r="D1021" s="16" t="str">
        <f>部数情報!E640</f>
        <v>成田</v>
      </c>
      <c r="E1021" s="16" t="str">
        <f>部数情報!F640</f>
        <v>公津の杜</v>
      </c>
      <c r="F1021" s="16" t="str">
        <f>部数情報!A640</f>
        <v>020093</v>
      </c>
      <c r="G1021" s="16" t="str">
        <f>部数情報!G640</f>
        <v>公津の杜4</v>
      </c>
      <c r="H1021" s="16" t="str">
        <f>部数情報!H640</f>
        <v>成田</v>
      </c>
      <c r="I1021" s="16" t="str">
        <f>部数情報!I640</f>
        <v>成田市</v>
      </c>
      <c r="J1021" s="189">
        <f>IFERROR(IF($I$7="併配",VLOOKUP($F1021,部数情報!A:K,11,0),IF($I$7="併配&amp;選挙",VLOOKUP($F1021,部数情報!A:L,12,0),IF($I$7="選挙",VLOOKUP($F1021,部数情報!A:M,13,0),VLOOKUP($F1021,部数情報!A:J,10,0)))),"")</f>
        <v>450</v>
      </c>
      <c r="K1021" s="187"/>
      <c r="L1021" s="205"/>
      <c r="M1021" s="206"/>
      <c r="S1021">
        <f>エリア一覧!J1021-VLOOKUP(エリア一覧!F1021,部数情報!A:Q,17,0)</f>
        <v>0</v>
      </c>
      <c r="V1021">
        <f t="shared" si="15"/>
        <v>0</v>
      </c>
      <c r="W1021">
        <f>IFERROR(VLOOKUP($F1021,部数情報!A:J,10,0),0)</f>
        <v>450</v>
      </c>
    </row>
    <row r="1022" spans="2:23" hidden="1">
      <c r="B1022" s="15">
        <f>部数情報!C641</f>
        <v>640</v>
      </c>
      <c r="C1022" s="16">
        <f>部数情報!B641</f>
        <v>10</v>
      </c>
      <c r="D1022" s="16" t="str">
        <f>部数情報!E641</f>
        <v>成田</v>
      </c>
      <c r="E1022" s="16" t="str">
        <f>部数情報!F641</f>
        <v>公津の杜</v>
      </c>
      <c r="F1022" s="16" t="str">
        <f>部数情報!A641</f>
        <v>020040</v>
      </c>
      <c r="G1022" s="16" t="str">
        <f>部数情報!G641</f>
        <v>公津の杜5</v>
      </c>
      <c r="H1022" s="16" t="str">
        <f>部数情報!H641</f>
        <v>成田</v>
      </c>
      <c r="I1022" s="16" t="str">
        <f>部数情報!I641</f>
        <v>成田市</v>
      </c>
      <c r="J1022" s="189">
        <f>IFERROR(IF($I$7="併配",VLOOKUP($F1022,部数情報!A:K,11,0),IF($I$7="併配&amp;選挙",VLOOKUP($F1022,部数情報!A:L,12,0),IF($I$7="選挙",VLOOKUP($F1022,部数情報!A:M,13,0),VLOOKUP($F1022,部数情報!A:J,10,0)))),"")</f>
        <v>720</v>
      </c>
      <c r="K1022" s="187"/>
      <c r="L1022" s="205"/>
      <c r="M1022" s="206"/>
      <c r="S1022">
        <f>エリア一覧!J1022-VLOOKUP(エリア一覧!F1022,部数情報!A:Q,17,0)</f>
        <v>0</v>
      </c>
      <c r="V1022">
        <f t="shared" si="15"/>
        <v>0</v>
      </c>
      <c r="W1022">
        <f>IFERROR(VLOOKUP($F1022,部数情報!A:J,10,0),0)</f>
        <v>720</v>
      </c>
    </row>
    <row r="1023" spans="2:23" hidden="1">
      <c r="B1023" s="15">
        <f>部数情報!C642</f>
        <v>641</v>
      </c>
      <c r="C1023" s="16">
        <f>部数情報!B642</f>
        <v>10</v>
      </c>
      <c r="D1023" s="16" t="str">
        <f>部数情報!E642</f>
        <v>成田</v>
      </c>
      <c r="E1023" s="16" t="str">
        <f>部数情報!F642</f>
        <v>公津の杜</v>
      </c>
      <c r="F1023" s="16" t="str">
        <f>部数情報!A642</f>
        <v>020086</v>
      </c>
      <c r="G1023" s="16" t="str">
        <f>部数情報!G642</f>
        <v>公津の杜6</v>
      </c>
      <c r="H1023" s="16" t="str">
        <f>部数情報!H642</f>
        <v>成田</v>
      </c>
      <c r="I1023" s="16" t="str">
        <f>部数情報!I642</f>
        <v>成田市</v>
      </c>
      <c r="J1023" s="189">
        <f>IFERROR(IF($I$7="併配",VLOOKUP($F1023,部数情報!A:K,11,0),IF($I$7="併配&amp;選挙",VLOOKUP($F1023,部数情報!A:L,12,0),IF($I$7="選挙",VLOOKUP($F1023,部数情報!A:M,13,0),VLOOKUP($F1023,部数情報!A:J,10,0)))),"")</f>
        <v>585</v>
      </c>
      <c r="K1023" s="187"/>
      <c r="L1023" s="205"/>
      <c r="M1023" s="206"/>
      <c r="S1023">
        <f>エリア一覧!J1023-VLOOKUP(エリア一覧!F1023,部数情報!A:Q,17,0)</f>
        <v>0</v>
      </c>
      <c r="V1023">
        <f t="shared" si="15"/>
        <v>0</v>
      </c>
      <c r="W1023">
        <f>IFERROR(VLOOKUP($F1023,部数情報!A:J,10,0),0)</f>
        <v>585</v>
      </c>
    </row>
    <row r="1024" spans="2:23" hidden="1">
      <c r="B1024" s="15">
        <f>部数情報!C643</f>
        <v>642</v>
      </c>
      <c r="C1024" s="16">
        <f>部数情報!B643</f>
        <v>10</v>
      </c>
      <c r="D1024" s="16" t="str">
        <f>部数情報!E643</f>
        <v>成田</v>
      </c>
      <c r="E1024" s="16" t="str">
        <f>部数情報!F643</f>
        <v>並木町</v>
      </c>
      <c r="F1024" s="16" t="str">
        <f>部数情報!A643</f>
        <v>020041</v>
      </c>
      <c r="G1024" s="16" t="str">
        <f>部数情報!G643</f>
        <v>並木町①</v>
      </c>
      <c r="H1024" s="16" t="str">
        <f>部数情報!H643</f>
        <v>成田</v>
      </c>
      <c r="I1024" s="16" t="str">
        <f>部数情報!I643</f>
        <v>成田市</v>
      </c>
      <c r="J1024" s="189">
        <f>IFERROR(IF($I$7="併配",VLOOKUP($F1024,部数情報!A:K,11,0),IF($I$7="併配&amp;選挙",VLOOKUP($F1024,部数情報!A:L,12,0),IF($I$7="選挙",VLOOKUP($F1024,部数情報!A:M,13,0),VLOOKUP($F1024,部数情報!A:J,10,0)))),"")</f>
        <v>250</v>
      </c>
      <c r="K1024" s="187"/>
      <c r="L1024" s="205"/>
      <c r="M1024" s="206"/>
      <c r="S1024">
        <f>エリア一覧!J1024-VLOOKUP(エリア一覧!F1024,部数情報!A:Q,17,0)</f>
        <v>0</v>
      </c>
      <c r="V1024">
        <f t="shared" si="15"/>
        <v>0</v>
      </c>
      <c r="W1024">
        <f>IFERROR(VLOOKUP($F1024,部数情報!A:J,10,0),0)</f>
        <v>250</v>
      </c>
    </row>
    <row r="1025" spans="2:23" hidden="1">
      <c r="B1025" s="15">
        <f>部数情報!C644</f>
        <v>643</v>
      </c>
      <c r="C1025" s="16">
        <f>部数情報!B644</f>
        <v>10</v>
      </c>
      <c r="D1025" s="16" t="str">
        <f>部数情報!E644</f>
        <v>成田</v>
      </c>
      <c r="E1025" s="16" t="str">
        <f>部数情報!F644</f>
        <v>並木町</v>
      </c>
      <c r="F1025" s="16" t="str">
        <f>部数情報!A644</f>
        <v>020042</v>
      </c>
      <c r="G1025" s="16" t="str">
        <f>部数情報!G644</f>
        <v>並木町②</v>
      </c>
      <c r="H1025" s="16" t="str">
        <f>部数情報!H644</f>
        <v>成田</v>
      </c>
      <c r="I1025" s="16" t="str">
        <f>部数情報!I644</f>
        <v>成田市</v>
      </c>
      <c r="J1025" s="189">
        <f>IFERROR(IF($I$7="併配",VLOOKUP($F1025,部数情報!A:K,11,0),IF($I$7="併配&amp;選挙",VLOOKUP($F1025,部数情報!A:L,12,0),IF($I$7="選挙",VLOOKUP($F1025,部数情報!A:M,13,0),VLOOKUP($F1025,部数情報!A:J,10,0)))),"")</f>
        <v>425</v>
      </c>
      <c r="K1025" s="187"/>
      <c r="L1025" s="205"/>
      <c r="M1025" s="206"/>
      <c r="S1025">
        <f>エリア一覧!J1025-VLOOKUP(エリア一覧!F1025,部数情報!A:Q,17,0)</f>
        <v>0</v>
      </c>
      <c r="V1025">
        <f t="shared" si="15"/>
        <v>0</v>
      </c>
      <c r="W1025">
        <f>IFERROR(VLOOKUP($F1025,部数情報!A:J,10,0),0)</f>
        <v>425</v>
      </c>
    </row>
    <row r="1026" spans="2:23" hidden="1">
      <c r="B1026" s="15">
        <f>部数情報!C645</f>
        <v>644</v>
      </c>
      <c r="C1026" s="16">
        <f>部数情報!B645</f>
        <v>10</v>
      </c>
      <c r="D1026" s="16" t="str">
        <f>部数情報!E645</f>
        <v>成田</v>
      </c>
      <c r="E1026" s="16" t="str">
        <f>部数情報!F645</f>
        <v>並木町</v>
      </c>
      <c r="F1026" s="16" t="str">
        <f>部数情報!A645</f>
        <v>020043</v>
      </c>
      <c r="G1026" s="16" t="str">
        <f>部数情報!G645</f>
        <v>並木町③</v>
      </c>
      <c r="H1026" s="16" t="str">
        <f>部数情報!H645</f>
        <v>成田</v>
      </c>
      <c r="I1026" s="16" t="str">
        <f>部数情報!I645</f>
        <v>成田市</v>
      </c>
      <c r="J1026" s="189">
        <f>IFERROR(IF($I$7="併配",VLOOKUP($F1026,部数情報!A:K,11,0),IF($I$7="併配&amp;選挙",VLOOKUP($F1026,部数情報!A:L,12,0),IF($I$7="選挙",VLOOKUP($F1026,部数情報!A:M,13,0),VLOOKUP($F1026,部数情報!A:J,10,0)))),"")</f>
        <v>465</v>
      </c>
      <c r="K1026" s="187"/>
      <c r="L1026" s="205"/>
      <c r="M1026" s="206"/>
      <c r="S1026">
        <f>エリア一覧!J1026-VLOOKUP(エリア一覧!F1026,部数情報!A:Q,17,0)</f>
        <v>0</v>
      </c>
      <c r="V1026">
        <f t="shared" si="15"/>
        <v>0</v>
      </c>
      <c r="W1026">
        <f>IFERROR(VLOOKUP($F1026,部数情報!A:J,10,0),0)</f>
        <v>465</v>
      </c>
    </row>
    <row r="1027" spans="2:23" hidden="1">
      <c r="B1027" s="15">
        <f>部数情報!C646</f>
        <v>645</v>
      </c>
      <c r="C1027" s="16">
        <f>部数情報!B646</f>
        <v>10</v>
      </c>
      <c r="D1027" s="16" t="str">
        <f>部数情報!E646</f>
        <v>成田</v>
      </c>
      <c r="E1027" s="16" t="str">
        <f>部数情報!F646</f>
        <v>並木町</v>
      </c>
      <c r="F1027" s="16" t="str">
        <f>部数情報!A646</f>
        <v>020044</v>
      </c>
      <c r="G1027" s="16" t="str">
        <f>部数情報!G646</f>
        <v>並木町④</v>
      </c>
      <c r="H1027" s="16" t="str">
        <f>部数情報!H646</f>
        <v>成田</v>
      </c>
      <c r="I1027" s="16" t="str">
        <f>部数情報!I646</f>
        <v>成田市</v>
      </c>
      <c r="J1027" s="189">
        <f>IFERROR(IF($I$7="併配",VLOOKUP($F1027,部数情報!A:K,11,0),IF($I$7="併配&amp;選挙",VLOOKUP($F1027,部数情報!A:L,12,0),IF($I$7="選挙",VLOOKUP($F1027,部数情報!A:M,13,0),VLOOKUP($F1027,部数情報!A:J,10,0)))),"")</f>
        <v>530</v>
      </c>
      <c r="K1027" s="187"/>
      <c r="L1027" s="205"/>
      <c r="M1027" s="206"/>
      <c r="S1027">
        <f>エリア一覧!J1027-VLOOKUP(エリア一覧!F1027,部数情報!A:Q,17,0)</f>
        <v>0</v>
      </c>
      <c r="V1027">
        <f t="shared" si="15"/>
        <v>0</v>
      </c>
      <c r="W1027">
        <f>IFERROR(VLOOKUP($F1027,部数情報!A:J,10,0),0)</f>
        <v>530</v>
      </c>
    </row>
    <row r="1028" spans="2:23" hidden="1">
      <c r="B1028" s="15">
        <f>部数情報!C647</f>
        <v>646</v>
      </c>
      <c r="C1028" s="16">
        <f>部数情報!B647</f>
        <v>10</v>
      </c>
      <c r="D1028" s="16" t="str">
        <f>部数情報!E647</f>
        <v>成田</v>
      </c>
      <c r="E1028" s="16" t="str">
        <f>部数情報!F647</f>
        <v>並木町</v>
      </c>
      <c r="F1028" s="16" t="str">
        <f>部数情報!A647</f>
        <v>020045</v>
      </c>
      <c r="G1028" s="16" t="str">
        <f>部数情報!G647</f>
        <v>並木町⑤</v>
      </c>
      <c r="H1028" s="16" t="str">
        <f>部数情報!H647</f>
        <v>成田</v>
      </c>
      <c r="I1028" s="16" t="str">
        <f>部数情報!I647</f>
        <v>成田市</v>
      </c>
      <c r="J1028" s="189">
        <f>IFERROR(IF($I$7="併配",VLOOKUP($F1028,部数情報!A:K,11,0),IF($I$7="併配&amp;選挙",VLOOKUP($F1028,部数情報!A:L,12,0),IF($I$7="選挙",VLOOKUP($F1028,部数情報!A:M,13,0),VLOOKUP($F1028,部数情報!A:J,10,0)))),"")</f>
        <v>440</v>
      </c>
      <c r="K1028" s="187"/>
      <c r="L1028" s="205"/>
      <c r="M1028" s="206"/>
      <c r="S1028">
        <f>エリア一覧!J1028-VLOOKUP(エリア一覧!F1028,部数情報!A:Q,17,0)</f>
        <v>0</v>
      </c>
      <c r="V1028">
        <f t="shared" si="15"/>
        <v>0</v>
      </c>
      <c r="W1028">
        <f>IFERROR(VLOOKUP($F1028,部数情報!A:J,10,0),0)</f>
        <v>440</v>
      </c>
    </row>
    <row r="1029" spans="2:23" hidden="1">
      <c r="B1029" s="15">
        <f>部数情報!C648</f>
        <v>647</v>
      </c>
      <c r="C1029" s="16">
        <f>部数情報!B648</f>
        <v>10</v>
      </c>
      <c r="D1029" s="16" t="str">
        <f>部数情報!E648</f>
        <v>成田</v>
      </c>
      <c r="E1029" s="16" t="str">
        <f>部数情報!F648</f>
        <v>並木町</v>
      </c>
      <c r="F1029" s="16" t="str">
        <f>部数情報!A648</f>
        <v>020089</v>
      </c>
      <c r="G1029" s="16" t="str">
        <f>部数情報!G648</f>
        <v>並木町⑥</v>
      </c>
      <c r="H1029" s="16" t="str">
        <f>部数情報!H648</f>
        <v>成田</v>
      </c>
      <c r="I1029" s="16" t="str">
        <f>部数情報!I648</f>
        <v>成田市</v>
      </c>
      <c r="J1029" s="189">
        <f>IFERROR(IF($I$7="併配",VLOOKUP($F1029,部数情報!A:K,11,0),IF($I$7="併配&amp;選挙",VLOOKUP($F1029,部数情報!A:L,12,0),IF($I$7="選挙",VLOOKUP($F1029,部数情報!A:M,13,0),VLOOKUP($F1029,部数情報!A:J,10,0)))),"")</f>
        <v>500</v>
      </c>
      <c r="K1029" s="187"/>
      <c r="L1029" s="205"/>
      <c r="M1029" s="206"/>
      <c r="S1029">
        <f>エリア一覧!J1029-VLOOKUP(エリア一覧!F1029,部数情報!A:Q,17,0)</f>
        <v>0</v>
      </c>
      <c r="V1029">
        <f t="shared" si="15"/>
        <v>0</v>
      </c>
      <c r="W1029">
        <f>IFERROR(VLOOKUP($F1029,部数情報!A:J,10,0),0)</f>
        <v>500</v>
      </c>
    </row>
    <row r="1030" spans="2:23" hidden="1">
      <c r="B1030" s="15">
        <f>部数情報!C649</f>
        <v>648</v>
      </c>
      <c r="C1030" s="16">
        <f>部数情報!B649</f>
        <v>10</v>
      </c>
      <c r="D1030" s="16" t="str">
        <f>部数情報!E649</f>
        <v>成田</v>
      </c>
      <c r="E1030" s="16" t="str">
        <f>部数情報!F649</f>
        <v>並木町</v>
      </c>
      <c r="F1030" s="16" t="str">
        <f>部数情報!A649</f>
        <v>020090</v>
      </c>
      <c r="G1030" s="16" t="str">
        <f>部数情報!G649</f>
        <v>並木町⑦</v>
      </c>
      <c r="H1030" s="16" t="str">
        <f>部数情報!H649</f>
        <v>成田</v>
      </c>
      <c r="I1030" s="16" t="str">
        <f>部数情報!I649</f>
        <v>成田市</v>
      </c>
      <c r="J1030" s="189">
        <f>IFERROR(IF($I$7="併配",VLOOKUP($F1030,部数情報!A:K,11,0),IF($I$7="併配&amp;選挙",VLOOKUP($F1030,部数情報!A:L,12,0),IF($I$7="選挙",VLOOKUP($F1030,部数情報!A:M,13,0),VLOOKUP($F1030,部数情報!A:J,10,0)))),"")</f>
        <v>320</v>
      </c>
      <c r="K1030" s="187"/>
      <c r="L1030" s="205"/>
      <c r="M1030" s="206"/>
      <c r="S1030">
        <f>エリア一覧!J1030-VLOOKUP(エリア一覧!F1030,部数情報!A:Q,17,0)</f>
        <v>0</v>
      </c>
      <c r="V1030">
        <f t="shared" si="15"/>
        <v>0</v>
      </c>
      <c r="W1030">
        <f>IFERROR(VLOOKUP($F1030,部数情報!A:J,10,0),0)</f>
        <v>320</v>
      </c>
    </row>
    <row r="1031" spans="2:23" hidden="1">
      <c r="B1031" s="15">
        <f>部数情報!C650</f>
        <v>649</v>
      </c>
      <c r="C1031" s="16">
        <f>部数情報!B650</f>
        <v>10</v>
      </c>
      <c r="D1031" s="16" t="str">
        <f>部数情報!E650</f>
        <v>成田</v>
      </c>
      <c r="E1031" s="16" t="str">
        <f>部数情報!F650</f>
        <v>宗吾</v>
      </c>
      <c r="F1031" s="16" t="str">
        <f>部数情報!A650</f>
        <v>020046</v>
      </c>
      <c r="G1031" s="16" t="str">
        <f>部数情報!G650</f>
        <v>宗吾２</v>
      </c>
      <c r="H1031" s="16" t="str">
        <f>部数情報!H650</f>
        <v>成田</v>
      </c>
      <c r="I1031" s="16" t="str">
        <f>部数情報!I650</f>
        <v>成田市</v>
      </c>
      <c r="J1031" s="189">
        <f>IFERROR(IF($I$7="併配",VLOOKUP($F1031,部数情報!A:K,11,0),IF($I$7="併配&amp;選挙",VLOOKUP($F1031,部数情報!A:L,12,0),IF($I$7="選挙",VLOOKUP($F1031,部数情報!A:M,13,0),VLOOKUP($F1031,部数情報!A:J,10,0)))),"")</f>
        <v>335</v>
      </c>
      <c r="K1031" s="187"/>
      <c r="L1031" s="205"/>
      <c r="M1031" s="206"/>
      <c r="S1031">
        <f>エリア一覧!J1031-VLOOKUP(エリア一覧!F1031,部数情報!A:Q,17,0)</f>
        <v>0</v>
      </c>
      <c r="V1031">
        <f t="shared" si="15"/>
        <v>0</v>
      </c>
      <c r="W1031">
        <f>IFERROR(VLOOKUP($F1031,部数情報!A:J,10,0),0)</f>
        <v>335</v>
      </c>
    </row>
    <row r="1032" spans="2:23" hidden="1">
      <c r="B1032" s="15">
        <f>部数情報!C651</f>
        <v>650</v>
      </c>
      <c r="C1032" s="16">
        <f>部数情報!B651</f>
        <v>10</v>
      </c>
      <c r="D1032" s="16" t="str">
        <f>部数情報!E651</f>
        <v>成田</v>
      </c>
      <c r="E1032" s="16" t="str">
        <f>部数情報!F651</f>
        <v>宗吾</v>
      </c>
      <c r="F1032" s="16" t="str">
        <f>部数情報!A651</f>
        <v>020047</v>
      </c>
      <c r="G1032" s="16" t="str">
        <f>部数情報!G651</f>
        <v>宗吾3</v>
      </c>
      <c r="H1032" s="16" t="str">
        <f>部数情報!H651</f>
        <v>成田</v>
      </c>
      <c r="I1032" s="16" t="str">
        <f>部数情報!I651</f>
        <v>成田市・酒々井町</v>
      </c>
      <c r="J1032" s="189">
        <f>IFERROR(IF($I$7="併配",VLOOKUP($F1032,部数情報!A:K,11,0),IF($I$7="併配&amp;選挙",VLOOKUP($F1032,部数情報!A:L,12,0),IF($I$7="選挙",VLOOKUP($F1032,部数情報!A:M,13,0),VLOOKUP($F1032,部数情報!A:J,10,0)))),"")</f>
        <v>260</v>
      </c>
      <c r="K1032" s="187"/>
      <c r="L1032" s="205"/>
      <c r="M1032" s="206"/>
      <c r="S1032">
        <f>エリア一覧!J1032-VLOOKUP(エリア一覧!F1032,部数情報!A:Q,17,0)</f>
        <v>0</v>
      </c>
      <c r="V1032">
        <f t="shared" si="15"/>
        <v>0</v>
      </c>
      <c r="W1032">
        <f>IFERROR(VLOOKUP($F1032,部数情報!A:J,10,0),0)</f>
        <v>260</v>
      </c>
    </row>
    <row r="1033" spans="2:23" hidden="1">
      <c r="B1033" s="15">
        <f>部数情報!C652</f>
        <v>651</v>
      </c>
      <c r="C1033" s="16">
        <f>部数情報!B652</f>
        <v>10</v>
      </c>
      <c r="D1033" s="16" t="str">
        <f>部数情報!E652</f>
        <v>成田</v>
      </c>
      <c r="E1033" s="16" t="str">
        <f>部数情報!F652</f>
        <v>宗吾</v>
      </c>
      <c r="F1033" s="16" t="str">
        <f>部数情報!A652</f>
        <v>020048</v>
      </c>
      <c r="G1033" s="16" t="str">
        <f>部数情報!G652</f>
        <v>宗吾3.4</v>
      </c>
      <c r="H1033" s="16" t="str">
        <f>部数情報!H652</f>
        <v>成田</v>
      </c>
      <c r="I1033" s="16" t="str">
        <f>部数情報!I652</f>
        <v>成田市</v>
      </c>
      <c r="J1033" s="189">
        <f>IFERROR(IF($I$7="併配",VLOOKUP($F1033,部数情報!A:K,11,0),IF($I$7="併配&amp;選挙",VLOOKUP($F1033,部数情報!A:L,12,0),IF($I$7="選挙",VLOOKUP($F1033,部数情報!A:M,13,0),VLOOKUP($F1033,部数情報!A:J,10,0)))),"")</f>
        <v>465</v>
      </c>
      <c r="K1033" s="187"/>
      <c r="L1033" s="205"/>
      <c r="M1033" s="206"/>
      <c r="S1033">
        <f>エリア一覧!J1033-VLOOKUP(エリア一覧!F1033,部数情報!A:Q,17,0)</f>
        <v>0</v>
      </c>
      <c r="V1033">
        <f t="shared" si="15"/>
        <v>0</v>
      </c>
      <c r="W1033">
        <f>IFERROR(VLOOKUP($F1033,部数情報!A:J,10,0),0)</f>
        <v>465</v>
      </c>
    </row>
    <row r="1034" spans="2:23" hidden="1">
      <c r="B1034" s="15">
        <f>部数情報!C653</f>
        <v>652</v>
      </c>
      <c r="C1034" s="16">
        <f>部数情報!B653</f>
        <v>10</v>
      </c>
      <c r="D1034" s="16" t="str">
        <f>部数情報!E653</f>
        <v>成田</v>
      </c>
      <c r="E1034" s="16" t="str">
        <f>部数情報!F653</f>
        <v>上町・幸町・駅周辺</v>
      </c>
      <c r="F1034" s="16" t="str">
        <f>部数情報!A653</f>
        <v>020049</v>
      </c>
      <c r="G1034" s="16" t="str">
        <f>部数情報!G653</f>
        <v>上町①</v>
      </c>
      <c r="H1034" s="16" t="str">
        <f>部数情報!H653</f>
        <v>成田</v>
      </c>
      <c r="I1034" s="16" t="str">
        <f>部数情報!I653</f>
        <v>成田市</v>
      </c>
      <c r="J1034" s="189">
        <f>IFERROR(IF($I$7="併配",VLOOKUP($F1034,部数情報!A:K,11,0),IF($I$7="併配&amp;選挙",VLOOKUP($F1034,部数情報!A:L,12,0),IF($I$7="選挙",VLOOKUP($F1034,部数情報!A:M,13,0),VLOOKUP($F1034,部数情報!A:J,10,0)))),"")</f>
        <v>200</v>
      </c>
      <c r="K1034" s="187"/>
      <c r="L1034" s="205"/>
      <c r="M1034" s="206"/>
      <c r="S1034">
        <f>エリア一覧!J1034-VLOOKUP(エリア一覧!F1034,部数情報!A:Q,17,0)</f>
        <v>0</v>
      </c>
      <c r="V1034">
        <f t="shared" si="15"/>
        <v>0</v>
      </c>
      <c r="W1034">
        <f>IFERROR(VLOOKUP($F1034,部数情報!A:J,10,0),0)</f>
        <v>200</v>
      </c>
    </row>
    <row r="1035" spans="2:23" hidden="1">
      <c r="B1035" s="15">
        <f>部数情報!C654</f>
        <v>653</v>
      </c>
      <c r="C1035" s="16">
        <f>部数情報!B654</f>
        <v>10</v>
      </c>
      <c r="D1035" s="16" t="str">
        <f>部数情報!E654</f>
        <v>成田</v>
      </c>
      <c r="E1035" s="16" t="str">
        <f>部数情報!F654</f>
        <v>上町・幸町・駅周辺</v>
      </c>
      <c r="F1035" s="16" t="str">
        <f>部数情報!A654</f>
        <v>020050</v>
      </c>
      <c r="G1035" s="16" t="str">
        <f>部数情報!G654</f>
        <v>上町②</v>
      </c>
      <c r="H1035" s="16" t="str">
        <f>部数情報!H654</f>
        <v>成田</v>
      </c>
      <c r="I1035" s="16" t="str">
        <f>部数情報!I654</f>
        <v>成田市</v>
      </c>
      <c r="J1035" s="189">
        <f>IFERROR(IF($I$7="併配",VLOOKUP($F1035,部数情報!A:K,11,0),IF($I$7="併配&amp;選挙",VLOOKUP($F1035,部数情報!A:L,12,0),IF($I$7="選挙",VLOOKUP($F1035,部数情報!A:M,13,0),VLOOKUP($F1035,部数情報!A:J,10,0)))),"")</f>
        <v>220</v>
      </c>
      <c r="K1035" s="187"/>
      <c r="L1035" s="205"/>
      <c r="M1035" s="206"/>
      <c r="S1035">
        <f>エリア一覧!J1035-VLOOKUP(エリア一覧!F1035,部数情報!A:Q,17,0)</f>
        <v>0</v>
      </c>
      <c r="V1035">
        <f t="shared" si="15"/>
        <v>0</v>
      </c>
      <c r="W1035">
        <f>IFERROR(VLOOKUP($F1035,部数情報!A:J,10,0),0)</f>
        <v>220</v>
      </c>
    </row>
    <row r="1036" spans="2:23" hidden="1">
      <c r="B1036" s="15">
        <f>部数情報!C655</f>
        <v>654</v>
      </c>
      <c r="C1036" s="16">
        <f>部数情報!B655</f>
        <v>10</v>
      </c>
      <c r="D1036" s="16" t="str">
        <f>部数情報!E655</f>
        <v>成田</v>
      </c>
      <c r="E1036" s="16" t="str">
        <f>部数情報!F655</f>
        <v>上町・幸町・駅周辺</v>
      </c>
      <c r="F1036" s="16" t="str">
        <f>部数情報!A655</f>
        <v>020051</v>
      </c>
      <c r="G1036" s="16" t="str">
        <f>部数情報!G655</f>
        <v>幸町</v>
      </c>
      <c r="H1036" s="16" t="str">
        <f>部数情報!H655</f>
        <v>成田</v>
      </c>
      <c r="I1036" s="16" t="str">
        <f>部数情報!I655</f>
        <v>成田市</v>
      </c>
      <c r="J1036" s="189">
        <f>IFERROR(IF($I$7="併配",VLOOKUP($F1036,部数情報!A:K,11,0),IF($I$7="併配&amp;選挙",VLOOKUP($F1036,部数情報!A:L,12,0),IF($I$7="選挙",VLOOKUP($F1036,部数情報!A:M,13,0),VLOOKUP($F1036,部数情報!A:J,10,0)))),"")</f>
        <v>335</v>
      </c>
      <c r="K1036" s="187"/>
      <c r="L1036" s="205"/>
      <c r="M1036" s="206"/>
      <c r="S1036">
        <f>エリア一覧!J1036-VLOOKUP(エリア一覧!F1036,部数情報!A:Q,17,0)</f>
        <v>0</v>
      </c>
      <c r="V1036">
        <f t="shared" si="15"/>
        <v>0</v>
      </c>
      <c r="W1036">
        <f>IFERROR(VLOOKUP($F1036,部数情報!A:J,10,0),0)</f>
        <v>335</v>
      </c>
    </row>
    <row r="1037" spans="2:23" hidden="1">
      <c r="B1037" s="15">
        <f>部数情報!C656</f>
        <v>655</v>
      </c>
      <c r="C1037" s="16">
        <f>部数情報!B656</f>
        <v>10</v>
      </c>
      <c r="D1037" s="16" t="str">
        <f>部数情報!E656</f>
        <v>成田</v>
      </c>
      <c r="E1037" s="16" t="str">
        <f>部数情報!F656</f>
        <v>上町・幸町・駅周辺</v>
      </c>
      <c r="F1037" s="16" t="str">
        <f>部数情報!A656</f>
        <v>020052</v>
      </c>
      <c r="G1037" s="16" t="str">
        <f>部数情報!G656</f>
        <v>幸町新</v>
      </c>
      <c r="H1037" s="16" t="str">
        <f>部数情報!H656</f>
        <v>成田</v>
      </c>
      <c r="I1037" s="16" t="str">
        <f>部数情報!I656</f>
        <v>成田市</v>
      </c>
      <c r="J1037" s="189">
        <f>IFERROR(IF($I$7="併配",VLOOKUP($F1037,部数情報!A:K,11,0),IF($I$7="併配&amp;選挙",VLOOKUP($F1037,部数情報!A:L,12,0),IF($I$7="選挙",VLOOKUP($F1037,部数情報!A:M,13,0),VLOOKUP($F1037,部数情報!A:J,10,0)))),"")</f>
        <v>460</v>
      </c>
      <c r="K1037" s="187"/>
      <c r="L1037" s="205"/>
      <c r="M1037" s="206"/>
      <c r="S1037">
        <f>エリア一覧!J1037-VLOOKUP(エリア一覧!F1037,部数情報!A:Q,17,0)</f>
        <v>0</v>
      </c>
      <c r="V1037">
        <f t="shared" si="15"/>
        <v>0</v>
      </c>
      <c r="W1037">
        <f>IFERROR(VLOOKUP($F1037,部数情報!A:J,10,0),0)</f>
        <v>460</v>
      </c>
    </row>
    <row r="1038" spans="2:23" hidden="1">
      <c r="B1038" s="15">
        <f>部数情報!C657</f>
        <v>656</v>
      </c>
      <c r="C1038" s="16">
        <f>部数情報!B657</f>
        <v>10</v>
      </c>
      <c r="D1038" s="16" t="str">
        <f>部数情報!E657</f>
        <v>成田</v>
      </c>
      <c r="E1038" s="16" t="str">
        <f>部数情報!F657</f>
        <v>上町・幸町・駅周辺</v>
      </c>
      <c r="F1038" s="16" t="str">
        <f>部数情報!A657</f>
        <v>020053</v>
      </c>
      <c r="G1038" s="16" t="str">
        <f>部数情報!G657</f>
        <v>新勝寺</v>
      </c>
      <c r="H1038" s="16" t="str">
        <f>部数情報!H657</f>
        <v>成田</v>
      </c>
      <c r="I1038" s="16" t="str">
        <f>部数情報!I657</f>
        <v>成田市</v>
      </c>
      <c r="J1038" s="189">
        <f>IFERROR(IF($I$7="併配",VLOOKUP($F1038,部数情報!A:K,11,0),IF($I$7="併配&amp;選挙",VLOOKUP($F1038,部数情報!A:L,12,0),IF($I$7="選挙",VLOOKUP($F1038,部数情報!A:M,13,0),VLOOKUP($F1038,部数情報!A:J,10,0)))),"")</f>
        <v>440</v>
      </c>
      <c r="K1038" s="187"/>
      <c r="L1038" s="205"/>
      <c r="M1038" s="206"/>
      <c r="S1038">
        <f>エリア一覧!J1038-VLOOKUP(エリア一覧!F1038,部数情報!A:Q,17,0)</f>
        <v>0</v>
      </c>
      <c r="V1038">
        <f t="shared" si="15"/>
        <v>0</v>
      </c>
      <c r="W1038">
        <f>IFERROR(VLOOKUP($F1038,部数情報!A:J,10,0),0)</f>
        <v>440</v>
      </c>
    </row>
    <row r="1039" spans="2:23" hidden="1">
      <c r="B1039" s="15">
        <f>部数情報!C658</f>
        <v>657</v>
      </c>
      <c r="C1039" s="16">
        <f>部数情報!B658</f>
        <v>10</v>
      </c>
      <c r="D1039" s="16" t="str">
        <f>部数情報!E658</f>
        <v>成田</v>
      </c>
      <c r="E1039" s="16" t="str">
        <f>部数情報!F658</f>
        <v>上町・幸町・駅周辺</v>
      </c>
      <c r="F1039" s="16" t="str">
        <f>部数情報!A658</f>
        <v>020054</v>
      </c>
      <c r="G1039" s="16" t="str">
        <f>部数情報!G658</f>
        <v>市役所</v>
      </c>
      <c r="H1039" s="16" t="str">
        <f>部数情報!H658</f>
        <v>成田</v>
      </c>
      <c r="I1039" s="16" t="str">
        <f>部数情報!I658</f>
        <v>成田市</v>
      </c>
      <c r="J1039" s="189">
        <f>IFERROR(IF($I$7="併配",VLOOKUP($F1039,部数情報!A:K,11,0),IF($I$7="併配&amp;選挙",VLOOKUP($F1039,部数情報!A:L,12,0),IF($I$7="選挙",VLOOKUP($F1039,部数情報!A:M,13,0),VLOOKUP($F1039,部数情報!A:J,10,0)))),"")</f>
        <v>470</v>
      </c>
      <c r="K1039" s="187"/>
      <c r="L1039" s="205"/>
      <c r="M1039" s="206"/>
      <c r="S1039">
        <f>エリア一覧!J1039-VLOOKUP(エリア一覧!F1039,部数情報!A:Q,17,0)</f>
        <v>0</v>
      </c>
      <c r="V1039">
        <f t="shared" si="15"/>
        <v>0</v>
      </c>
      <c r="W1039">
        <f>IFERROR(VLOOKUP($F1039,部数情報!A:J,10,0),0)</f>
        <v>470</v>
      </c>
    </row>
    <row r="1040" spans="2:23" hidden="1">
      <c r="B1040" s="15">
        <f>部数情報!C659</f>
        <v>658</v>
      </c>
      <c r="C1040" s="16">
        <f>部数情報!B659</f>
        <v>10</v>
      </c>
      <c r="D1040" s="16" t="str">
        <f>部数情報!E659</f>
        <v>成田</v>
      </c>
      <c r="E1040" s="16" t="str">
        <f>部数情報!F659</f>
        <v>上町・幸町・駅周辺</v>
      </c>
      <c r="F1040" s="16" t="str">
        <f>部数情報!A659</f>
        <v>020055</v>
      </c>
      <c r="G1040" s="16" t="str">
        <f>部数情報!G659</f>
        <v>寺台</v>
      </c>
      <c r="H1040" s="16" t="str">
        <f>部数情報!H659</f>
        <v>成田</v>
      </c>
      <c r="I1040" s="16" t="str">
        <f>部数情報!I659</f>
        <v>成田市</v>
      </c>
      <c r="J1040" s="189">
        <f>IFERROR(IF($I$7="併配",VLOOKUP($F1040,部数情報!A:K,11,0),IF($I$7="併配&amp;選挙",VLOOKUP($F1040,部数情報!A:L,12,0),IF($I$7="選挙",VLOOKUP($F1040,部数情報!A:M,13,0),VLOOKUP($F1040,部数情報!A:J,10,0)))),"")</f>
        <v>350</v>
      </c>
      <c r="K1040" s="187"/>
      <c r="L1040" s="205"/>
      <c r="M1040" s="206"/>
      <c r="S1040">
        <f>エリア一覧!J1040-VLOOKUP(エリア一覧!F1040,部数情報!A:Q,17,0)</f>
        <v>0</v>
      </c>
      <c r="V1040">
        <f t="shared" ref="V1040:V1103" si="16">IF(K1040="●",J1040,K1040)</f>
        <v>0</v>
      </c>
      <c r="W1040">
        <f>IFERROR(VLOOKUP($F1040,部数情報!A:J,10,0),0)</f>
        <v>350</v>
      </c>
    </row>
    <row r="1041" spans="2:23" hidden="1">
      <c r="B1041" s="15">
        <f>部数情報!C660</f>
        <v>659</v>
      </c>
      <c r="C1041" s="16">
        <f>部数情報!B660</f>
        <v>10</v>
      </c>
      <c r="D1041" s="16" t="str">
        <f>部数情報!E660</f>
        <v>成田</v>
      </c>
      <c r="E1041" s="16" t="str">
        <f>部数情報!F660</f>
        <v>上町・幸町・駅周辺</v>
      </c>
      <c r="F1041" s="16" t="str">
        <f>部数情報!A660</f>
        <v>020056</v>
      </c>
      <c r="G1041" s="16" t="str">
        <f>部数情報!G660</f>
        <v>東和田</v>
      </c>
      <c r="H1041" s="16" t="str">
        <f>部数情報!H660</f>
        <v>成田</v>
      </c>
      <c r="I1041" s="16" t="str">
        <f>部数情報!I660</f>
        <v>成田市</v>
      </c>
      <c r="J1041" s="189">
        <f>IFERROR(IF($I$7="併配",VLOOKUP($F1041,部数情報!A:K,11,0),IF($I$7="併配&amp;選挙",VLOOKUP($F1041,部数情報!A:L,12,0),IF($I$7="選挙",VLOOKUP($F1041,部数情報!A:M,13,0),VLOOKUP($F1041,部数情報!A:J,10,0)))),"")</f>
        <v>560</v>
      </c>
      <c r="K1041" s="187"/>
      <c r="L1041" s="205"/>
      <c r="M1041" s="206"/>
      <c r="S1041">
        <f>エリア一覧!J1041-VLOOKUP(エリア一覧!F1041,部数情報!A:Q,17,0)</f>
        <v>0</v>
      </c>
      <c r="V1041">
        <f t="shared" si="16"/>
        <v>0</v>
      </c>
      <c r="W1041">
        <f>IFERROR(VLOOKUP($F1041,部数情報!A:J,10,0),0)</f>
        <v>560</v>
      </c>
    </row>
    <row r="1042" spans="2:23" hidden="1">
      <c r="B1042" s="15">
        <f>部数情報!C661</f>
        <v>660</v>
      </c>
      <c r="C1042" s="16">
        <f>部数情報!B661</f>
        <v>10</v>
      </c>
      <c r="D1042" s="16" t="str">
        <f>部数情報!E661</f>
        <v>成田</v>
      </c>
      <c r="E1042" s="16" t="str">
        <f>部数情報!F661</f>
        <v>上町・幸町・駅周辺</v>
      </c>
      <c r="F1042" s="16" t="str">
        <f>部数情報!A661</f>
        <v>020057</v>
      </c>
      <c r="G1042" s="16" t="str">
        <f>部数情報!G661</f>
        <v>御所の内</v>
      </c>
      <c r="H1042" s="16" t="str">
        <f>部数情報!H661</f>
        <v>成田</v>
      </c>
      <c r="I1042" s="16" t="str">
        <f>部数情報!I661</f>
        <v>成田市</v>
      </c>
      <c r="J1042" s="189">
        <f>IFERROR(IF($I$7="併配",VLOOKUP($F1042,部数情報!A:K,11,0),IF($I$7="併配&amp;選挙",VLOOKUP($F1042,部数情報!A:L,12,0),IF($I$7="選挙",VLOOKUP($F1042,部数情報!A:M,13,0),VLOOKUP($F1042,部数情報!A:J,10,0)))),"")</f>
        <v>390</v>
      </c>
      <c r="K1042" s="187"/>
      <c r="L1042" s="205"/>
      <c r="M1042" s="206"/>
      <c r="S1042">
        <f>エリア一覧!J1042-VLOOKUP(エリア一覧!F1042,部数情報!A:Q,17,0)</f>
        <v>0</v>
      </c>
      <c r="V1042">
        <f t="shared" si="16"/>
        <v>0</v>
      </c>
      <c r="W1042">
        <f>IFERROR(VLOOKUP($F1042,部数情報!A:J,10,0),0)</f>
        <v>390</v>
      </c>
    </row>
    <row r="1043" spans="2:23" hidden="1">
      <c r="B1043" s="15">
        <f>部数情報!C662</f>
        <v>661</v>
      </c>
      <c r="C1043" s="16">
        <f>部数情報!B662</f>
        <v>10</v>
      </c>
      <c r="D1043" s="16" t="str">
        <f>部数情報!E662</f>
        <v>成田</v>
      </c>
      <c r="E1043" s="16" t="str">
        <f>部数情報!F662</f>
        <v>日吉台</v>
      </c>
      <c r="F1043" s="16" t="str">
        <f>部数情報!A662</f>
        <v>020058</v>
      </c>
      <c r="G1043" s="16" t="str">
        <f>部数情報!G662</f>
        <v>日吉台1</v>
      </c>
      <c r="H1043" s="16" t="str">
        <f>部数情報!H662</f>
        <v>成田</v>
      </c>
      <c r="I1043" s="16" t="str">
        <f>部数情報!I662</f>
        <v>富里市</v>
      </c>
      <c r="J1043" s="189">
        <f>IFERROR(IF($I$7="併配",VLOOKUP($F1043,部数情報!A:K,11,0),IF($I$7="併配&amp;選挙",VLOOKUP($F1043,部数情報!A:L,12,0),IF($I$7="選挙",VLOOKUP($F1043,部数情報!A:M,13,0),VLOOKUP($F1043,部数情報!A:J,10,0)))),"")</f>
        <v>540</v>
      </c>
      <c r="K1043" s="187"/>
      <c r="L1043" s="205"/>
      <c r="M1043" s="206"/>
      <c r="S1043">
        <f>エリア一覧!J1043-VLOOKUP(エリア一覧!F1043,部数情報!A:Q,17,0)</f>
        <v>0</v>
      </c>
      <c r="V1043">
        <f t="shared" si="16"/>
        <v>0</v>
      </c>
      <c r="W1043">
        <f>IFERROR(VLOOKUP($F1043,部数情報!A:J,10,0),0)</f>
        <v>540</v>
      </c>
    </row>
    <row r="1044" spans="2:23" hidden="1">
      <c r="B1044" s="15">
        <f>部数情報!C663</f>
        <v>662</v>
      </c>
      <c r="C1044" s="16">
        <f>部数情報!B663</f>
        <v>10</v>
      </c>
      <c r="D1044" s="16" t="str">
        <f>部数情報!E663</f>
        <v>成田</v>
      </c>
      <c r="E1044" s="16" t="str">
        <f>部数情報!F663</f>
        <v>日吉台</v>
      </c>
      <c r="F1044" s="16" t="str">
        <f>部数情報!A663</f>
        <v>020059</v>
      </c>
      <c r="G1044" s="16" t="str">
        <f>部数情報!G663</f>
        <v>日吉台2</v>
      </c>
      <c r="H1044" s="16" t="str">
        <f>部数情報!H663</f>
        <v>成田</v>
      </c>
      <c r="I1044" s="16" t="str">
        <f>部数情報!I663</f>
        <v>富里市・成田市</v>
      </c>
      <c r="J1044" s="189">
        <f>IFERROR(IF($I$7="併配",VLOOKUP($F1044,部数情報!A:K,11,0),IF($I$7="併配&amp;選挙",VLOOKUP($F1044,部数情報!A:L,12,0),IF($I$7="選挙",VLOOKUP($F1044,部数情報!A:M,13,0),VLOOKUP($F1044,部数情報!A:J,10,0)))),"")</f>
        <v>640</v>
      </c>
      <c r="K1044" s="187"/>
      <c r="L1044" s="205"/>
      <c r="M1044" s="206"/>
      <c r="S1044">
        <f>エリア一覧!J1044-VLOOKUP(エリア一覧!F1044,部数情報!A:Q,17,0)</f>
        <v>0</v>
      </c>
      <c r="V1044">
        <f t="shared" si="16"/>
        <v>0</v>
      </c>
      <c r="W1044">
        <f>IFERROR(VLOOKUP($F1044,部数情報!A:J,10,0),0)</f>
        <v>640</v>
      </c>
    </row>
    <row r="1045" spans="2:23" hidden="1">
      <c r="B1045" s="15">
        <f>部数情報!C664</f>
        <v>663</v>
      </c>
      <c r="C1045" s="16">
        <f>部数情報!B664</f>
        <v>10</v>
      </c>
      <c r="D1045" s="16" t="str">
        <f>部数情報!E664</f>
        <v>成田</v>
      </c>
      <c r="E1045" s="16" t="str">
        <f>部数情報!F664</f>
        <v>日吉台</v>
      </c>
      <c r="F1045" s="16" t="str">
        <f>部数情報!A664</f>
        <v>020060</v>
      </c>
      <c r="G1045" s="16" t="str">
        <f>部数情報!G664</f>
        <v>日吉台3</v>
      </c>
      <c r="H1045" s="16" t="str">
        <f>部数情報!H664</f>
        <v>成田</v>
      </c>
      <c r="I1045" s="16" t="str">
        <f>部数情報!I664</f>
        <v>富里市</v>
      </c>
      <c r="J1045" s="189">
        <f>IFERROR(IF($I$7="併配",VLOOKUP($F1045,部数情報!A:K,11,0),IF($I$7="併配&amp;選挙",VLOOKUP($F1045,部数情報!A:L,12,0),IF($I$7="選挙",VLOOKUP($F1045,部数情報!A:M,13,0),VLOOKUP($F1045,部数情報!A:J,10,0)))),"")</f>
        <v>300</v>
      </c>
      <c r="K1045" s="187"/>
      <c r="L1045" s="205"/>
      <c r="M1045" s="206"/>
      <c r="S1045">
        <f>エリア一覧!J1045-VLOOKUP(エリア一覧!F1045,部数情報!A:Q,17,0)</f>
        <v>0</v>
      </c>
      <c r="V1045">
        <f t="shared" si="16"/>
        <v>0</v>
      </c>
      <c r="W1045">
        <f>IFERROR(VLOOKUP($F1045,部数情報!A:J,10,0),0)</f>
        <v>300</v>
      </c>
    </row>
    <row r="1046" spans="2:23" hidden="1">
      <c r="B1046" s="15">
        <f>部数情報!C665</f>
        <v>664</v>
      </c>
      <c r="C1046" s="16">
        <f>部数情報!B665</f>
        <v>10</v>
      </c>
      <c r="D1046" s="16" t="str">
        <f>部数情報!E665</f>
        <v>成田</v>
      </c>
      <c r="E1046" s="16" t="str">
        <f>部数情報!F665</f>
        <v>日吉台</v>
      </c>
      <c r="F1046" s="16" t="str">
        <f>部数情報!A665</f>
        <v>020061</v>
      </c>
      <c r="G1046" s="16" t="str">
        <f>部数情報!G665</f>
        <v>日吉台4</v>
      </c>
      <c r="H1046" s="16" t="str">
        <f>部数情報!H665</f>
        <v>成田</v>
      </c>
      <c r="I1046" s="16" t="str">
        <f>部数情報!I665</f>
        <v>富里市</v>
      </c>
      <c r="J1046" s="189">
        <f>IFERROR(IF($I$7="併配",VLOOKUP($F1046,部数情報!A:K,11,0),IF($I$7="併配&amp;選挙",VLOOKUP($F1046,部数情報!A:L,12,0),IF($I$7="選挙",VLOOKUP($F1046,部数情報!A:M,13,0),VLOOKUP($F1046,部数情報!A:J,10,0)))),"")</f>
        <v>420</v>
      </c>
      <c r="K1046" s="187"/>
      <c r="L1046" s="205"/>
      <c r="M1046" s="206"/>
      <c r="S1046">
        <f>エリア一覧!J1046-VLOOKUP(エリア一覧!F1046,部数情報!A:Q,17,0)</f>
        <v>0</v>
      </c>
      <c r="V1046">
        <f t="shared" si="16"/>
        <v>0</v>
      </c>
      <c r="W1046">
        <f>IFERROR(VLOOKUP($F1046,部数情報!A:J,10,0),0)</f>
        <v>420</v>
      </c>
    </row>
    <row r="1047" spans="2:23" hidden="1">
      <c r="B1047" s="15">
        <f>部数情報!C666</f>
        <v>665</v>
      </c>
      <c r="C1047" s="16">
        <f>部数情報!B666</f>
        <v>10</v>
      </c>
      <c r="D1047" s="16" t="str">
        <f>部数情報!E666</f>
        <v>成田</v>
      </c>
      <c r="E1047" s="16" t="str">
        <f>部数情報!F666</f>
        <v>日吉台</v>
      </c>
      <c r="F1047" s="16" t="str">
        <f>部数情報!A666</f>
        <v>020062</v>
      </c>
      <c r="G1047" s="16" t="str">
        <f>部数情報!G666</f>
        <v>日吉台5-1</v>
      </c>
      <c r="H1047" s="16" t="str">
        <f>部数情報!H666</f>
        <v>成田</v>
      </c>
      <c r="I1047" s="16" t="str">
        <f>部数情報!I666</f>
        <v>富里市</v>
      </c>
      <c r="J1047" s="189">
        <f>IFERROR(IF($I$7="併配",VLOOKUP($F1047,部数情報!A:K,11,0),IF($I$7="併配&amp;選挙",VLOOKUP($F1047,部数情報!A:L,12,0),IF($I$7="選挙",VLOOKUP($F1047,部数情報!A:M,13,0),VLOOKUP($F1047,部数情報!A:J,10,0)))),"")</f>
        <v>360</v>
      </c>
      <c r="K1047" s="187"/>
      <c r="L1047" s="205"/>
      <c r="M1047" s="206"/>
      <c r="S1047">
        <f>エリア一覧!J1047-VLOOKUP(エリア一覧!F1047,部数情報!A:Q,17,0)</f>
        <v>0</v>
      </c>
      <c r="V1047">
        <f t="shared" si="16"/>
        <v>0</v>
      </c>
      <c r="W1047">
        <f>IFERROR(VLOOKUP($F1047,部数情報!A:J,10,0),0)</f>
        <v>360</v>
      </c>
    </row>
    <row r="1048" spans="2:23" hidden="1">
      <c r="B1048" s="15">
        <f>部数情報!C667</f>
        <v>666</v>
      </c>
      <c r="C1048" s="16">
        <f>部数情報!B667</f>
        <v>10</v>
      </c>
      <c r="D1048" s="16" t="str">
        <f>部数情報!E667</f>
        <v>成田</v>
      </c>
      <c r="E1048" s="16" t="str">
        <f>部数情報!F667</f>
        <v>日吉台</v>
      </c>
      <c r="F1048" s="16" t="str">
        <f>部数情報!A667</f>
        <v>020063</v>
      </c>
      <c r="G1048" s="16" t="str">
        <f>部数情報!G667</f>
        <v>日吉台5-2</v>
      </c>
      <c r="H1048" s="16" t="str">
        <f>部数情報!H667</f>
        <v>成田</v>
      </c>
      <c r="I1048" s="16" t="str">
        <f>部数情報!I667</f>
        <v>富里市</v>
      </c>
      <c r="J1048" s="189">
        <f>IFERROR(IF($I$7="併配",VLOOKUP($F1048,部数情報!A:K,11,0),IF($I$7="併配&amp;選挙",VLOOKUP($F1048,部数情報!A:L,12,0),IF($I$7="選挙",VLOOKUP($F1048,部数情報!A:M,13,0),VLOOKUP($F1048,部数情報!A:J,10,0)))),"")</f>
        <v>295</v>
      </c>
      <c r="K1048" s="187"/>
      <c r="L1048" s="205"/>
      <c r="M1048" s="206"/>
      <c r="S1048">
        <f>エリア一覧!J1048-VLOOKUP(エリア一覧!F1048,部数情報!A:Q,17,0)</f>
        <v>0</v>
      </c>
      <c r="V1048">
        <f t="shared" si="16"/>
        <v>0</v>
      </c>
      <c r="W1048">
        <f>IFERROR(VLOOKUP($F1048,部数情報!A:J,10,0),0)</f>
        <v>295</v>
      </c>
    </row>
    <row r="1049" spans="2:23" hidden="1">
      <c r="B1049" s="15">
        <f>部数情報!C668</f>
        <v>667</v>
      </c>
      <c r="C1049" s="16">
        <f>部数情報!B668</f>
        <v>10</v>
      </c>
      <c r="D1049" s="16" t="str">
        <f>部数情報!E668</f>
        <v>成田</v>
      </c>
      <c r="E1049" s="16" t="str">
        <f>部数情報!F668</f>
        <v>日吉台</v>
      </c>
      <c r="F1049" s="16" t="str">
        <f>部数情報!A668</f>
        <v>020064</v>
      </c>
      <c r="G1049" s="16" t="str">
        <f>部数情報!G668</f>
        <v>日吉台6A</v>
      </c>
      <c r="H1049" s="16" t="str">
        <f>部数情報!H668</f>
        <v>成田</v>
      </c>
      <c r="I1049" s="16" t="str">
        <f>部数情報!I668</f>
        <v>富里市・成田市</v>
      </c>
      <c r="J1049" s="189">
        <f>IFERROR(IF($I$7="併配",VLOOKUP($F1049,部数情報!A:K,11,0),IF($I$7="併配&amp;選挙",VLOOKUP($F1049,部数情報!A:L,12,0),IF($I$7="選挙",VLOOKUP($F1049,部数情報!A:M,13,0),VLOOKUP($F1049,部数情報!A:J,10,0)))),"")</f>
        <v>300</v>
      </c>
      <c r="K1049" s="187"/>
      <c r="L1049" s="205"/>
      <c r="M1049" s="206"/>
      <c r="S1049">
        <f>エリア一覧!J1049-VLOOKUP(エリア一覧!F1049,部数情報!A:Q,17,0)</f>
        <v>0</v>
      </c>
      <c r="V1049">
        <f t="shared" si="16"/>
        <v>0</v>
      </c>
      <c r="W1049">
        <f>IFERROR(VLOOKUP($F1049,部数情報!A:J,10,0),0)</f>
        <v>300</v>
      </c>
    </row>
    <row r="1050" spans="2:23" hidden="1">
      <c r="B1050" s="15">
        <f>部数情報!C669</f>
        <v>668</v>
      </c>
      <c r="C1050" s="16">
        <f>部数情報!B669</f>
        <v>10</v>
      </c>
      <c r="D1050" s="16" t="str">
        <f>部数情報!E669</f>
        <v>成田</v>
      </c>
      <c r="E1050" s="16" t="str">
        <f>部数情報!F669</f>
        <v>日吉台</v>
      </c>
      <c r="F1050" s="16" t="str">
        <f>部数情報!A669</f>
        <v>020088</v>
      </c>
      <c r="G1050" s="16" t="str">
        <f>部数情報!G669</f>
        <v>日吉台6B</v>
      </c>
      <c r="H1050" s="16" t="str">
        <f>部数情報!H669</f>
        <v>成田</v>
      </c>
      <c r="I1050" s="16" t="str">
        <f>部数情報!I669</f>
        <v>富里市・成田市</v>
      </c>
      <c r="J1050" s="189">
        <f>IFERROR(IF($I$7="併配",VLOOKUP($F1050,部数情報!A:K,11,0),IF($I$7="併配&amp;選挙",VLOOKUP($F1050,部数情報!A:L,12,0),IF($I$7="選挙",VLOOKUP($F1050,部数情報!A:M,13,0),VLOOKUP($F1050,部数情報!A:J,10,0)))),"")</f>
        <v>300</v>
      </c>
      <c r="K1050" s="187"/>
      <c r="L1050" s="205"/>
      <c r="M1050" s="206"/>
      <c r="S1050">
        <f>エリア一覧!J1050-VLOOKUP(エリア一覧!F1050,部数情報!A:Q,17,0)</f>
        <v>0</v>
      </c>
      <c r="V1050">
        <f t="shared" si="16"/>
        <v>0</v>
      </c>
      <c r="W1050">
        <f>IFERROR(VLOOKUP($F1050,部数情報!A:J,10,0),0)</f>
        <v>300</v>
      </c>
    </row>
    <row r="1051" spans="2:23" hidden="1">
      <c r="B1051" s="15">
        <f>部数情報!C670</f>
        <v>669</v>
      </c>
      <c r="C1051" s="16">
        <f>部数情報!B670</f>
        <v>10</v>
      </c>
      <c r="D1051" s="16" t="str">
        <f>部数情報!E670</f>
        <v>成田</v>
      </c>
      <c r="E1051" s="16" t="str">
        <f>部数情報!F670</f>
        <v>日吉台</v>
      </c>
      <c r="F1051" s="16" t="str">
        <f>部数情報!A670</f>
        <v>020065</v>
      </c>
      <c r="G1051" s="16" t="str">
        <f>部数情報!G670</f>
        <v>日吉倉①</v>
      </c>
      <c r="H1051" s="16" t="str">
        <f>部数情報!H670</f>
        <v>成田</v>
      </c>
      <c r="I1051" s="16" t="str">
        <f>部数情報!I670</f>
        <v>富里市</v>
      </c>
      <c r="J1051" s="189">
        <f>IFERROR(IF($I$7="併配",VLOOKUP($F1051,部数情報!A:K,11,0),IF($I$7="併配&amp;選挙",VLOOKUP($F1051,部数情報!A:L,12,0),IF($I$7="選挙",VLOOKUP($F1051,部数情報!A:M,13,0),VLOOKUP($F1051,部数情報!A:J,10,0)))),"")</f>
        <v>385</v>
      </c>
      <c r="K1051" s="187"/>
      <c r="L1051" s="205"/>
      <c r="M1051" s="206"/>
      <c r="S1051">
        <f>エリア一覧!J1051-VLOOKUP(エリア一覧!F1051,部数情報!A:Q,17,0)</f>
        <v>0</v>
      </c>
      <c r="V1051">
        <f t="shared" si="16"/>
        <v>0</v>
      </c>
      <c r="W1051">
        <f>IFERROR(VLOOKUP($F1051,部数情報!A:J,10,0),0)</f>
        <v>385</v>
      </c>
    </row>
    <row r="1052" spans="2:23" hidden="1">
      <c r="B1052" s="15">
        <f>部数情報!C671</f>
        <v>670</v>
      </c>
      <c r="C1052" s="16">
        <f>部数情報!B671</f>
        <v>10</v>
      </c>
      <c r="D1052" s="16" t="str">
        <f>部数情報!E671</f>
        <v>成田</v>
      </c>
      <c r="E1052" s="16" t="str">
        <f>部数情報!F671</f>
        <v>日吉台</v>
      </c>
      <c r="F1052" s="16" t="str">
        <f>部数情報!A671</f>
        <v>020066</v>
      </c>
      <c r="G1052" s="16" t="str">
        <f>部数情報!G671</f>
        <v>日吉倉②</v>
      </c>
      <c r="H1052" s="16" t="str">
        <f>部数情報!H671</f>
        <v>成田</v>
      </c>
      <c r="I1052" s="16" t="str">
        <f>部数情報!I671</f>
        <v>富里市</v>
      </c>
      <c r="J1052" s="189">
        <f>IFERROR(IF($I$7="併配",VLOOKUP($F1052,部数情報!A:K,11,0),IF($I$7="併配&amp;選挙",VLOOKUP($F1052,部数情報!A:L,12,0),IF($I$7="選挙",VLOOKUP($F1052,部数情報!A:M,13,0),VLOOKUP($F1052,部数情報!A:J,10,0)))),"")</f>
        <v>355</v>
      </c>
      <c r="K1052" s="187"/>
      <c r="L1052" s="205"/>
      <c r="M1052" s="206"/>
      <c r="S1052">
        <f>エリア一覧!J1052-VLOOKUP(エリア一覧!F1052,部数情報!A:Q,17,0)</f>
        <v>0</v>
      </c>
      <c r="V1052">
        <f t="shared" si="16"/>
        <v>0</v>
      </c>
      <c r="W1052">
        <f>IFERROR(VLOOKUP($F1052,部数情報!A:J,10,0),0)</f>
        <v>355</v>
      </c>
    </row>
    <row r="1053" spans="2:23" hidden="1">
      <c r="B1053" s="15">
        <f>部数情報!C672</f>
        <v>671</v>
      </c>
      <c r="C1053" s="16">
        <f>部数情報!B672</f>
        <v>10</v>
      </c>
      <c r="D1053" s="16" t="str">
        <f>部数情報!E672</f>
        <v>成田</v>
      </c>
      <c r="E1053" s="16" t="str">
        <f>部数情報!F672</f>
        <v>安食台</v>
      </c>
      <c r="F1053" s="16" t="str">
        <f>部数情報!A672</f>
        <v>020067</v>
      </c>
      <c r="G1053" s="16" t="str">
        <f>部数情報!G672</f>
        <v>安食台1.2</v>
      </c>
      <c r="H1053" s="16" t="str">
        <f>部数情報!H672</f>
        <v>成田</v>
      </c>
      <c r="I1053" s="16" t="str">
        <f>部数情報!I672</f>
        <v>栄町</v>
      </c>
      <c r="J1053" s="189">
        <f>IFERROR(IF($I$7="併配",VLOOKUP($F1053,部数情報!A:K,11,0),IF($I$7="併配&amp;選挙",VLOOKUP($F1053,部数情報!A:L,12,0),IF($I$7="選挙",VLOOKUP($F1053,部数情報!A:M,13,0),VLOOKUP($F1053,部数情報!A:J,10,0)))),"")</f>
        <v>440</v>
      </c>
      <c r="K1053" s="187"/>
      <c r="L1053" s="205"/>
      <c r="M1053" s="206"/>
      <c r="S1053">
        <f>エリア一覧!J1053-VLOOKUP(エリア一覧!F1053,部数情報!A:Q,17,0)</f>
        <v>0</v>
      </c>
      <c r="V1053">
        <f t="shared" si="16"/>
        <v>0</v>
      </c>
      <c r="W1053">
        <f>IFERROR(VLOOKUP($F1053,部数情報!A:J,10,0),0)</f>
        <v>440</v>
      </c>
    </row>
    <row r="1054" spans="2:23" hidden="1">
      <c r="B1054" s="15">
        <f>部数情報!C673</f>
        <v>672</v>
      </c>
      <c r="C1054" s="16">
        <f>部数情報!B673</f>
        <v>10</v>
      </c>
      <c r="D1054" s="16" t="str">
        <f>部数情報!E673</f>
        <v>成田</v>
      </c>
      <c r="E1054" s="16" t="str">
        <f>部数情報!F673</f>
        <v>安食台</v>
      </c>
      <c r="F1054" s="16" t="str">
        <f>部数情報!A673</f>
        <v>020068</v>
      </c>
      <c r="G1054" s="16" t="str">
        <f>部数情報!G673</f>
        <v>安食台3</v>
      </c>
      <c r="H1054" s="16" t="str">
        <f>部数情報!H673</f>
        <v>成田</v>
      </c>
      <c r="I1054" s="16" t="str">
        <f>部数情報!I673</f>
        <v>栄町</v>
      </c>
      <c r="J1054" s="189">
        <f>IFERROR(IF($I$7="併配",VLOOKUP($F1054,部数情報!A:K,11,0),IF($I$7="併配&amp;選挙",VLOOKUP($F1054,部数情報!A:L,12,0),IF($I$7="選挙",VLOOKUP($F1054,部数情報!A:M,13,0),VLOOKUP($F1054,部数情報!A:J,10,0)))),"")</f>
        <v>480</v>
      </c>
      <c r="K1054" s="187"/>
      <c r="L1054" s="205"/>
      <c r="M1054" s="206"/>
      <c r="S1054">
        <f>エリア一覧!J1054-VLOOKUP(エリア一覧!F1054,部数情報!A:Q,17,0)</f>
        <v>0</v>
      </c>
      <c r="V1054">
        <f t="shared" si="16"/>
        <v>0</v>
      </c>
      <c r="W1054">
        <f>IFERROR(VLOOKUP($F1054,部数情報!A:J,10,0),0)</f>
        <v>480</v>
      </c>
    </row>
    <row r="1055" spans="2:23" hidden="1">
      <c r="B1055" s="15">
        <f>部数情報!C674</f>
        <v>673</v>
      </c>
      <c r="C1055" s="16">
        <f>部数情報!B674</f>
        <v>10</v>
      </c>
      <c r="D1055" s="16" t="str">
        <f>部数情報!E674</f>
        <v>成田</v>
      </c>
      <c r="E1055" s="16" t="str">
        <f>部数情報!F674</f>
        <v>安食台</v>
      </c>
      <c r="F1055" s="16" t="str">
        <f>部数情報!A674</f>
        <v>020069</v>
      </c>
      <c r="G1055" s="16" t="str">
        <f>部数情報!G674</f>
        <v>安食台4</v>
      </c>
      <c r="H1055" s="16" t="str">
        <f>部数情報!H674</f>
        <v>成田</v>
      </c>
      <c r="I1055" s="16" t="str">
        <f>部数情報!I674</f>
        <v>栄町</v>
      </c>
      <c r="J1055" s="189">
        <f>IFERROR(IF($I$7="併配",VLOOKUP($F1055,部数情報!A:K,11,0),IF($I$7="併配&amp;選挙",VLOOKUP($F1055,部数情報!A:L,12,0),IF($I$7="選挙",VLOOKUP($F1055,部数情報!A:M,13,0),VLOOKUP($F1055,部数情報!A:J,10,0)))),"")</f>
        <v>425</v>
      </c>
      <c r="K1055" s="187"/>
      <c r="L1055" s="205"/>
      <c r="M1055" s="206"/>
      <c r="S1055">
        <f>エリア一覧!J1055-VLOOKUP(エリア一覧!F1055,部数情報!A:Q,17,0)</f>
        <v>0</v>
      </c>
      <c r="V1055">
        <f t="shared" si="16"/>
        <v>0</v>
      </c>
      <c r="W1055">
        <f>IFERROR(VLOOKUP($F1055,部数情報!A:J,10,0),0)</f>
        <v>425</v>
      </c>
    </row>
    <row r="1056" spans="2:23" hidden="1">
      <c r="B1056" s="15">
        <f>部数情報!C675</f>
        <v>674</v>
      </c>
      <c r="C1056" s="16">
        <f>部数情報!B675</f>
        <v>10</v>
      </c>
      <c r="D1056" s="16" t="str">
        <f>部数情報!E675</f>
        <v>成田</v>
      </c>
      <c r="E1056" s="16" t="str">
        <f>部数情報!F675</f>
        <v>安食台</v>
      </c>
      <c r="F1056" s="16" t="str">
        <f>部数情報!A675</f>
        <v>020070</v>
      </c>
      <c r="G1056" s="16" t="str">
        <f>部数情報!G675</f>
        <v>安食台5</v>
      </c>
      <c r="H1056" s="16" t="str">
        <f>部数情報!H675</f>
        <v>成田</v>
      </c>
      <c r="I1056" s="16" t="str">
        <f>部数情報!I675</f>
        <v>栄町</v>
      </c>
      <c r="J1056" s="189">
        <f>IFERROR(IF($I$7="併配",VLOOKUP($F1056,部数情報!A:K,11,0),IF($I$7="併配&amp;選挙",VLOOKUP($F1056,部数情報!A:L,12,0),IF($I$7="選挙",VLOOKUP($F1056,部数情報!A:M,13,0),VLOOKUP($F1056,部数情報!A:J,10,0)))),"")</f>
        <v>410</v>
      </c>
      <c r="K1056" s="187"/>
      <c r="L1056" s="205"/>
      <c r="M1056" s="206"/>
      <c r="S1056">
        <f>エリア一覧!J1056-VLOOKUP(エリア一覧!F1056,部数情報!A:Q,17,0)</f>
        <v>0</v>
      </c>
      <c r="V1056">
        <f t="shared" si="16"/>
        <v>0</v>
      </c>
      <c r="W1056">
        <f>IFERROR(VLOOKUP($F1056,部数情報!A:J,10,0),0)</f>
        <v>410</v>
      </c>
    </row>
    <row r="1057" spans="2:23" hidden="1">
      <c r="B1057" s="15">
        <f>部数情報!C676</f>
        <v>675</v>
      </c>
      <c r="C1057" s="16">
        <f>部数情報!B676</f>
        <v>10</v>
      </c>
      <c r="D1057" s="16" t="str">
        <f>部数情報!E676</f>
        <v>成田</v>
      </c>
      <c r="E1057" s="16" t="str">
        <f>部数情報!F676</f>
        <v>安食台</v>
      </c>
      <c r="F1057" s="16" t="str">
        <f>部数情報!A676</f>
        <v>020071</v>
      </c>
      <c r="G1057" s="16" t="str">
        <f>部数情報!G676</f>
        <v>安食台1.6</v>
      </c>
      <c r="H1057" s="16" t="str">
        <f>部数情報!H676</f>
        <v>成田</v>
      </c>
      <c r="I1057" s="16" t="str">
        <f>部数情報!I676</f>
        <v>栄町</v>
      </c>
      <c r="J1057" s="189">
        <f>IFERROR(IF($I$7="併配",VLOOKUP($F1057,部数情報!A:K,11,0),IF($I$7="併配&amp;選挙",VLOOKUP($F1057,部数情報!A:L,12,0),IF($I$7="選挙",VLOOKUP($F1057,部数情報!A:M,13,0),VLOOKUP($F1057,部数情報!A:J,10,0)))),"")</f>
        <v>400</v>
      </c>
      <c r="K1057" s="187"/>
      <c r="L1057" s="205"/>
      <c r="M1057" s="206"/>
      <c r="S1057">
        <f>エリア一覧!J1057-VLOOKUP(エリア一覧!F1057,部数情報!A:Q,17,0)</f>
        <v>0</v>
      </c>
      <c r="V1057">
        <f t="shared" si="16"/>
        <v>0</v>
      </c>
      <c r="W1057">
        <f>IFERROR(VLOOKUP($F1057,部数情報!A:J,10,0),0)</f>
        <v>400</v>
      </c>
    </row>
    <row r="1058" spans="2:23" hidden="1">
      <c r="B1058" s="15">
        <f>部数情報!C677</f>
        <v>676</v>
      </c>
      <c r="C1058" s="16">
        <f>部数情報!B677</f>
        <v>10</v>
      </c>
      <c r="D1058" s="16" t="str">
        <f>部数情報!E677</f>
        <v>成田</v>
      </c>
      <c r="E1058" s="16" t="str">
        <f>部数情報!F677</f>
        <v>安食</v>
      </c>
      <c r="F1058" s="16" t="str">
        <f>部数情報!A677</f>
        <v>020072</v>
      </c>
      <c r="G1058" s="16" t="str">
        <f>部数情報!G677</f>
        <v>安食小</v>
      </c>
      <c r="H1058" s="16" t="str">
        <f>部数情報!H677</f>
        <v>成田</v>
      </c>
      <c r="I1058" s="16" t="str">
        <f>部数情報!I677</f>
        <v>栄町</v>
      </c>
      <c r="J1058" s="189">
        <f>IFERROR(IF($I$7="併配",VLOOKUP($F1058,部数情報!A:K,11,0),IF($I$7="併配&amp;選挙",VLOOKUP($F1058,部数情報!A:L,12,0),IF($I$7="選挙",VLOOKUP($F1058,部数情報!A:M,13,0),VLOOKUP($F1058,部数情報!A:J,10,0)))),"")</f>
        <v>230</v>
      </c>
      <c r="K1058" s="187"/>
      <c r="L1058" s="205"/>
      <c r="M1058" s="206"/>
      <c r="S1058">
        <f>エリア一覧!J1058-VLOOKUP(エリア一覧!F1058,部数情報!A:Q,17,0)</f>
        <v>0</v>
      </c>
      <c r="V1058">
        <f t="shared" si="16"/>
        <v>0</v>
      </c>
      <c r="W1058">
        <f>IFERROR(VLOOKUP($F1058,部数情報!A:J,10,0),0)</f>
        <v>230</v>
      </c>
    </row>
    <row r="1059" spans="2:23" hidden="1">
      <c r="B1059" s="15">
        <f>部数情報!C678</f>
        <v>677</v>
      </c>
      <c r="C1059" s="16">
        <f>部数情報!B678</f>
        <v>10</v>
      </c>
      <c r="D1059" s="16" t="str">
        <f>部数情報!E678</f>
        <v>成田</v>
      </c>
      <c r="E1059" s="16" t="str">
        <f>部数情報!F678</f>
        <v>安食</v>
      </c>
      <c r="F1059" s="16" t="str">
        <f>部数情報!A678</f>
        <v>020073</v>
      </c>
      <c r="G1059" s="16" t="str">
        <f>部数情報!G678</f>
        <v>安食駅南①</v>
      </c>
      <c r="H1059" s="16" t="str">
        <f>部数情報!H678</f>
        <v>成田</v>
      </c>
      <c r="I1059" s="16" t="str">
        <f>部数情報!I678</f>
        <v>栄町</v>
      </c>
      <c r="J1059" s="189">
        <f>IFERROR(IF($I$7="併配",VLOOKUP($F1059,部数情報!A:K,11,0),IF($I$7="併配&amp;選挙",VLOOKUP($F1059,部数情報!A:L,12,0),IF($I$7="選挙",VLOOKUP($F1059,部数情報!A:M,13,0),VLOOKUP($F1059,部数情報!A:J,10,0)))),"")</f>
        <v>570</v>
      </c>
      <c r="K1059" s="187"/>
      <c r="L1059" s="205"/>
      <c r="M1059" s="206"/>
      <c r="S1059">
        <f>エリア一覧!J1059-VLOOKUP(エリア一覧!F1059,部数情報!A:Q,17,0)</f>
        <v>0</v>
      </c>
      <c r="V1059">
        <f t="shared" si="16"/>
        <v>0</v>
      </c>
      <c r="W1059">
        <f>IFERROR(VLOOKUP($F1059,部数情報!A:J,10,0),0)</f>
        <v>570</v>
      </c>
    </row>
    <row r="1060" spans="2:23" hidden="1">
      <c r="B1060" s="15">
        <f>部数情報!C679</f>
        <v>678</v>
      </c>
      <c r="C1060" s="16">
        <f>部数情報!B679</f>
        <v>10</v>
      </c>
      <c r="D1060" s="16" t="str">
        <f>部数情報!E679</f>
        <v>成田</v>
      </c>
      <c r="E1060" s="16" t="str">
        <f>部数情報!F679</f>
        <v>安食</v>
      </c>
      <c r="F1060" s="16" t="str">
        <f>部数情報!A679</f>
        <v>020074</v>
      </c>
      <c r="G1060" s="16" t="str">
        <f>部数情報!G679</f>
        <v>安食駅南②</v>
      </c>
      <c r="H1060" s="16" t="str">
        <f>部数情報!H679</f>
        <v>成田</v>
      </c>
      <c r="I1060" s="16" t="str">
        <f>部数情報!I679</f>
        <v>栄町</v>
      </c>
      <c r="J1060" s="189">
        <f>IFERROR(IF($I$7="併配",VLOOKUP($F1060,部数情報!A:K,11,0),IF($I$7="併配&amp;選挙",VLOOKUP($F1060,部数情報!A:L,12,0),IF($I$7="選挙",VLOOKUP($F1060,部数情報!A:M,13,0),VLOOKUP($F1060,部数情報!A:J,10,0)))),"")</f>
        <v>375</v>
      </c>
      <c r="K1060" s="187"/>
      <c r="L1060" s="205"/>
      <c r="M1060" s="206"/>
      <c r="S1060">
        <f>エリア一覧!J1060-VLOOKUP(エリア一覧!F1060,部数情報!A:Q,17,0)</f>
        <v>0</v>
      </c>
      <c r="V1060">
        <f t="shared" si="16"/>
        <v>0</v>
      </c>
      <c r="W1060">
        <f>IFERROR(VLOOKUP($F1060,部数情報!A:J,10,0),0)</f>
        <v>375</v>
      </c>
    </row>
    <row r="1061" spans="2:23" hidden="1">
      <c r="B1061" s="15">
        <f>部数情報!C680</f>
        <v>679</v>
      </c>
      <c r="C1061" s="16">
        <f>部数情報!B680</f>
        <v>10</v>
      </c>
      <c r="D1061" s="16" t="str">
        <f>部数情報!E680</f>
        <v>成田</v>
      </c>
      <c r="E1061" s="16" t="str">
        <f>部数情報!F680</f>
        <v>安食</v>
      </c>
      <c r="F1061" s="16" t="str">
        <f>部数情報!A680</f>
        <v>020075</v>
      </c>
      <c r="G1061" s="16" t="str">
        <f>部数情報!G680</f>
        <v>安食田中</v>
      </c>
      <c r="H1061" s="16" t="str">
        <f>部数情報!H680</f>
        <v>成田</v>
      </c>
      <c r="I1061" s="16" t="str">
        <f>部数情報!I680</f>
        <v>栄町</v>
      </c>
      <c r="J1061" s="189">
        <f>IFERROR(IF($I$7="併配",VLOOKUP($F1061,部数情報!A:K,11,0),IF($I$7="併配&amp;選挙",VLOOKUP($F1061,部数情報!A:L,12,0),IF($I$7="選挙",VLOOKUP($F1061,部数情報!A:M,13,0),VLOOKUP($F1061,部数情報!A:J,10,0)))),"")</f>
        <v>395</v>
      </c>
      <c r="K1061" s="187"/>
      <c r="L1061" s="205"/>
      <c r="M1061" s="206"/>
      <c r="S1061">
        <f>エリア一覧!J1061-VLOOKUP(エリア一覧!F1061,部数情報!A:Q,17,0)</f>
        <v>0</v>
      </c>
      <c r="V1061">
        <f t="shared" si="16"/>
        <v>0</v>
      </c>
      <c r="W1061">
        <f>IFERROR(VLOOKUP($F1061,部数情報!A:J,10,0),0)</f>
        <v>395</v>
      </c>
    </row>
    <row r="1062" spans="2:23" hidden="1">
      <c r="B1062" s="15">
        <f>部数情報!C681</f>
        <v>680</v>
      </c>
      <c r="C1062" s="16">
        <f>部数情報!B681</f>
        <v>10</v>
      </c>
      <c r="D1062" s="16" t="str">
        <f>部数情報!E681</f>
        <v>成田</v>
      </c>
      <c r="E1062" s="16" t="str">
        <f>部数情報!F681</f>
        <v>酒直台1.2</v>
      </c>
      <c r="F1062" s="16" t="str">
        <f>部数情報!A681</f>
        <v>020076</v>
      </c>
      <c r="G1062" s="16" t="str">
        <f>部数情報!G681</f>
        <v>酒直台1.2</v>
      </c>
      <c r="H1062" s="16" t="str">
        <f>部数情報!H681</f>
        <v>成田</v>
      </c>
      <c r="I1062" s="16" t="str">
        <f>部数情報!I681</f>
        <v>栄町</v>
      </c>
      <c r="J1062" s="189">
        <f>IFERROR(IF($I$7="併配",VLOOKUP($F1062,部数情報!A:K,11,0),IF($I$7="併配&amp;選挙",VLOOKUP($F1062,部数情報!A:L,12,0),IF($I$7="選挙",VLOOKUP($F1062,部数情報!A:M,13,0),VLOOKUP($F1062,部数情報!A:J,10,0)))),"")</f>
        <v>440</v>
      </c>
      <c r="K1062" s="187"/>
      <c r="L1062" s="205"/>
      <c r="M1062" s="206"/>
      <c r="S1062">
        <f>エリア一覧!J1062-VLOOKUP(エリア一覧!F1062,部数情報!A:Q,17,0)</f>
        <v>0</v>
      </c>
      <c r="V1062">
        <f t="shared" si="16"/>
        <v>0</v>
      </c>
      <c r="W1062">
        <f>IFERROR(VLOOKUP($F1062,部数情報!A:J,10,0),0)</f>
        <v>440</v>
      </c>
    </row>
    <row r="1063" spans="2:23" hidden="1">
      <c r="B1063" s="15">
        <f>部数情報!C682</f>
        <v>681</v>
      </c>
      <c r="C1063" s="16">
        <f>部数情報!B682</f>
        <v>10</v>
      </c>
      <c r="D1063" s="16" t="str">
        <f>部数情報!E682</f>
        <v>成田</v>
      </c>
      <c r="E1063" s="16" t="str">
        <f>部数情報!F682</f>
        <v>竜角寺台</v>
      </c>
      <c r="F1063" s="16" t="str">
        <f>部数情報!A682</f>
        <v>020077</v>
      </c>
      <c r="G1063" s="16" t="str">
        <f>部数情報!G682</f>
        <v>竜角寺台1・2・4</v>
      </c>
      <c r="H1063" s="16" t="str">
        <f>部数情報!H682</f>
        <v>成田</v>
      </c>
      <c r="I1063" s="16" t="str">
        <f>部数情報!I682</f>
        <v>栄町</v>
      </c>
      <c r="J1063" s="189">
        <f>IFERROR(IF($I$7="併配",VLOOKUP($F1063,部数情報!A:K,11,0),IF($I$7="併配&amp;選挙",VLOOKUP($F1063,部数情報!A:L,12,0),IF($I$7="選挙",VLOOKUP($F1063,部数情報!A:M,13,0),VLOOKUP($F1063,部数情報!A:J,10,0)))),"")</f>
        <v>485</v>
      </c>
      <c r="K1063" s="187"/>
      <c r="L1063" s="205"/>
      <c r="M1063" s="206"/>
      <c r="S1063">
        <f>エリア一覧!J1063-VLOOKUP(エリア一覧!F1063,部数情報!A:Q,17,0)</f>
        <v>0</v>
      </c>
      <c r="V1063">
        <f t="shared" si="16"/>
        <v>0</v>
      </c>
      <c r="W1063">
        <f>IFERROR(VLOOKUP($F1063,部数情報!A:J,10,0),0)</f>
        <v>485</v>
      </c>
    </row>
    <row r="1064" spans="2:23" hidden="1">
      <c r="B1064" s="15">
        <f>部数情報!C683</f>
        <v>682</v>
      </c>
      <c r="C1064" s="16">
        <f>部数情報!B683</f>
        <v>10</v>
      </c>
      <c r="D1064" s="16" t="str">
        <f>部数情報!E683</f>
        <v>成田</v>
      </c>
      <c r="E1064" s="16" t="str">
        <f>部数情報!F683</f>
        <v>竜角寺台</v>
      </c>
      <c r="F1064" s="16" t="str">
        <f>部数情報!A683</f>
        <v>020078</v>
      </c>
      <c r="G1064" s="16" t="str">
        <f>部数情報!G683</f>
        <v>竜角寺台3・5</v>
      </c>
      <c r="H1064" s="16" t="str">
        <f>部数情報!H683</f>
        <v>成田</v>
      </c>
      <c r="I1064" s="16" t="str">
        <f>部数情報!I683</f>
        <v>栄町</v>
      </c>
      <c r="J1064" s="189">
        <f>IFERROR(IF($I$7="併配",VLOOKUP($F1064,部数情報!A:K,11,0),IF($I$7="併配&amp;選挙",VLOOKUP($F1064,部数情報!A:L,12,0),IF($I$7="選挙",VLOOKUP($F1064,部数情報!A:M,13,0),VLOOKUP($F1064,部数情報!A:J,10,0)))),"")</f>
        <v>555</v>
      </c>
      <c r="K1064" s="187"/>
      <c r="L1064" s="205"/>
      <c r="M1064" s="206"/>
      <c r="S1064">
        <f>エリア一覧!J1064-VLOOKUP(エリア一覧!F1064,部数情報!A:Q,17,0)</f>
        <v>0</v>
      </c>
      <c r="V1064">
        <f t="shared" si="16"/>
        <v>0</v>
      </c>
      <c r="W1064">
        <f>IFERROR(VLOOKUP($F1064,部数情報!A:J,10,0),0)</f>
        <v>555</v>
      </c>
    </row>
    <row r="1065" spans="2:23" hidden="1">
      <c r="B1065" s="15">
        <f>部数情報!C684</f>
        <v>683</v>
      </c>
      <c r="C1065" s="16">
        <f>部数情報!B684</f>
        <v>10</v>
      </c>
      <c r="D1065" s="16" t="str">
        <f>部数情報!E684</f>
        <v>成田</v>
      </c>
      <c r="E1065" s="16" t="str">
        <f>部数情報!F684</f>
        <v>竜角寺台</v>
      </c>
      <c r="F1065" s="16" t="str">
        <f>部数情報!A684</f>
        <v>020079</v>
      </c>
      <c r="G1065" s="16" t="str">
        <f>部数情報!G684</f>
        <v>竜角寺台4・6</v>
      </c>
      <c r="H1065" s="16" t="str">
        <f>部数情報!H684</f>
        <v>成田</v>
      </c>
      <c r="I1065" s="16" t="str">
        <f>部数情報!I684</f>
        <v>栄町</v>
      </c>
      <c r="J1065" s="189">
        <f>IFERROR(IF($I$7="併配",VLOOKUP($F1065,部数情報!A:K,11,0),IF($I$7="併配&amp;選挙",VLOOKUP($F1065,部数情報!A:L,12,0),IF($I$7="選挙",VLOOKUP($F1065,部数情報!A:M,13,0),VLOOKUP($F1065,部数情報!A:J,10,0)))),"")</f>
        <v>495</v>
      </c>
      <c r="K1065" s="187"/>
      <c r="L1065" s="205"/>
      <c r="M1065" s="206"/>
      <c r="S1065">
        <f>エリア一覧!J1065-VLOOKUP(エリア一覧!F1065,部数情報!A:Q,17,0)</f>
        <v>0</v>
      </c>
      <c r="V1065">
        <f t="shared" si="16"/>
        <v>0</v>
      </c>
      <c r="W1065">
        <f>IFERROR(VLOOKUP($F1065,部数情報!A:J,10,0),0)</f>
        <v>495</v>
      </c>
    </row>
    <row r="1066" spans="2:23" hidden="1">
      <c r="B1066" s="15">
        <f>部数情報!C685</f>
        <v>684</v>
      </c>
      <c r="C1066" s="16">
        <f>部数情報!B685</f>
        <v>10</v>
      </c>
      <c r="D1066" s="16" t="str">
        <f>部数情報!E685</f>
        <v>成田</v>
      </c>
      <c r="E1066" s="16" t="str">
        <f>部数情報!F685</f>
        <v>南ヶ丘団地</v>
      </c>
      <c r="F1066" s="16" t="str">
        <f>部数情報!A685</f>
        <v>020080</v>
      </c>
      <c r="G1066" s="16" t="str">
        <f>部数情報!G685</f>
        <v>南ヶ丘団地</v>
      </c>
      <c r="H1066" s="16" t="str">
        <f>部数情報!H685</f>
        <v>成田</v>
      </c>
      <c r="I1066" s="16" t="str">
        <f>部数情報!I685</f>
        <v>栄町</v>
      </c>
      <c r="J1066" s="189">
        <f>IFERROR(IF($I$7="併配",VLOOKUP($F1066,部数情報!A:K,11,0),IF($I$7="併配&amp;選挙",VLOOKUP($F1066,部数情報!A:L,12,0),IF($I$7="選挙",VLOOKUP($F1066,部数情報!A:M,13,0),VLOOKUP($F1066,部数情報!A:J,10,0)))),"")</f>
        <v>400</v>
      </c>
      <c r="K1066" s="187"/>
      <c r="L1066" s="205"/>
      <c r="M1066" s="206"/>
      <c r="S1066">
        <f>エリア一覧!J1066-VLOOKUP(エリア一覧!F1066,部数情報!A:Q,17,0)</f>
        <v>0</v>
      </c>
      <c r="V1066">
        <f t="shared" si="16"/>
        <v>0</v>
      </c>
      <c r="W1066">
        <f>IFERROR(VLOOKUP($F1066,部数情報!A:J,10,0),0)</f>
        <v>400</v>
      </c>
    </row>
    <row r="1067" spans="2:23" hidden="1">
      <c r="B1067" s="15">
        <f>部数情報!C686</f>
        <v>685</v>
      </c>
      <c r="C1067" s="16">
        <f>部数情報!B686</f>
        <v>10</v>
      </c>
      <c r="D1067" s="16" t="str">
        <f>部数情報!E686</f>
        <v>成田</v>
      </c>
      <c r="E1067" s="16" t="str">
        <f>部数情報!F686</f>
        <v>平賀学園台</v>
      </c>
      <c r="F1067" s="16" t="str">
        <f>部数情報!A686</f>
        <v>020081</v>
      </c>
      <c r="G1067" s="16" t="str">
        <f>部数情報!G686</f>
        <v>平賀学園台</v>
      </c>
      <c r="H1067" s="16" t="str">
        <f>部数情報!H686</f>
        <v>成田</v>
      </c>
      <c r="I1067" s="16" t="str">
        <f>部数情報!I686</f>
        <v>印西市</v>
      </c>
      <c r="J1067" s="189">
        <f>IFERROR(IF($I$7="併配",VLOOKUP($F1067,部数情報!A:K,11,0),IF($I$7="併配&amp;選挙",VLOOKUP($F1067,部数情報!A:L,12,0),IF($I$7="選挙",VLOOKUP($F1067,部数情報!A:M,13,0),VLOOKUP($F1067,部数情報!A:J,10,0)))),"")</f>
        <v>640</v>
      </c>
      <c r="K1067" s="187"/>
      <c r="L1067" s="205"/>
      <c r="M1067" s="206"/>
      <c r="S1067">
        <f>エリア一覧!J1067-VLOOKUP(エリア一覧!F1067,部数情報!A:Q,17,0)</f>
        <v>0</v>
      </c>
      <c r="V1067">
        <f t="shared" si="16"/>
        <v>0</v>
      </c>
      <c r="W1067">
        <f>IFERROR(VLOOKUP($F1067,部数情報!A:J,10,0),0)</f>
        <v>640</v>
      </c>
    </row>
    <row r="1068" spans="2:23" hidden="1">
      <c r="B1068" s="15">
        <f>部数情報!C687</f>
        <v>686</v>
      </c>
      <c r="C1068" s="16">
        <f>部数情報!B687</f>
        <v>12</v>
      </c>
      <c r="D1068" s="16" t="str">
        <f>部数情報!E687</f>
        <v>富里・八街</v>
      </c>
      <c r="E1068" s="16" t="str">
        <f>部数情報!F687</f>
        <v>八街北</v>
      </c>
      <c r="F1068" s="16" t="str">
        <f>部数情報!A687</f>
        <v>024001</v>
      </c>
      <c r="G1068" s="16" t="str">
        <f>部数情報!G687</f>
        <v>藤の台団地</v>
      </c>
      <c r="H1068" s="16" t="str">
        <f>部数情報!H687</f>
        <v>成田</v>
      </c>
      <c r="I1068" s="16" t="str">
        <f>部数情報!I687</f>
        <v>八街市</v>
      </c>
      <c r="J1068" s="189">
        <f>IFERROR(IF($I$7="併配",VLOOKUP($F1068,部数情報!A:K,11,0),IF($I$7="併配&amp;選挙",VLOOKUP($F1068,部数情報!A:L,12,0),IF($I$7="選挙",VLOOKUP($F1068,部数情報!A:M,13,0),VLOOKUP($F1068,部数情報!A:J,10,0)))),"")</f>
        <v>340</v>
      </c>
      <c r="K1068" s="187"/>
      <c r="L1068" s="205"/>
      <c r="M1068" s="206"/>
      <c r="S1068">
        <f>エリア一覧!J1068-VLOOKUP(エリア一覧!F1068,部数情報!A:Q,17,0)</f>
        <v>0</v>
      </c>
      <c r="V1068">
        <f t="shared" si="16"/>
        <v>0</v>
      </c>
      <c r="W1068">
        <f>IFERROR(VLOOKUP($F1068,部数情報!A:J,10,0),0)</f>
        <v>340</v>
      </c>
    </row>
    <row r="1069" spans="2:23" hidden="1">
      <c r="B1069" s="15">
        <f>部数情報!C688</f>
        <v>687</v>
      </c>
      <c r="C1069" s="16">
        <f>部数情報!B688</f>
        <v>12</v>
      </c>
      <c r="D1069" s="16" t="str">
        <f>部数情報!E688</f>
        <v>富里・八街</v>
      </c>
      <c r="E1069" s="16" t="str">
        <f>部数情報!F688</f>
        <v>八街北</v>
      </c>
      <c r="F1069" s="16" t="str">
        <f>部数情報!A688</f>
        <v>024002</v>
      </c>
      <c r="G1069" s="16" t="str">
        <f>部数情報!G688</f>
        <v>泉台２丁目</v>
      </c>
      <c r="H1069" s="16" t="str">
        <f>部数情報!H688</f>
        <v>成田</v>
      </c>
      <c r="I1069" s="16" t="str">
        <f>部数情報!I688</f>
        <v>八街市</v>
      </c>
      <c r="J1069" s="189">
        <f>IFERROR(IF($I$7="併配",VLOOKUP($F1069,部数情報!A:K,11,0),IF($I$7="併配&amp;選挙",VLOOKUP($F1069,部数情報!A:L,12,0),IF($I$7="選挙",VLOOKUP($F1069,部数情報!A:M,13,0),VLOOKUP($F1069,部数情報!A:J,10,0)))),"")</f>
        <v>470</v>
      </c>
      <c r="K1069" s="187"/>
      <c r="L1069" s="205"/>
      <c r="M1069" s="206"/>
      <c r="S1069">
        <f>エリア一覧!J1069-VLOOKUP(エリア一覧!F1069,部数情報!A:Q,17,0)</f>
        <v>0</v>
      </c>
      <c r="V1069">
        <f t="shared" si="16"/>
        <v>0</v>
      </c>
      <c r="W1069">
        <f>IFERROR(VLOOKUP($F1069,部数情報!A:J,10,0),0)</f>
        <v>470</v>
      </c>
    </row>
    <row r="1070" spans="2:23" hidden="1">
      <c r="B1070" s="15">
        <f>部数情報!C689</f>
        <v>688</v>
      </c>
      <c r="C1070" s="16">
        <f>部数情報!B689</f>
        <v>12</v>
      </c>
      <c r="D1070" s="16" t="str">
        <f>部数情報!E689</f>
        <v>富里・八街</v>
      </c>
      <c r="E1070" s="16" t="str">
        <f>部数情報!F689</f>
        <v>八街北</v>
      </c>
      <c r="F1070" s="16" t="str">
        <f>部数情報!A689</f>
        <v>024003</v>
      </c>
      <c r="G1070" s="16" t="str">
        <f>部数情報!G689</f>
        <v>泉台３丁目</v>
      </c>
      <c r="H1070" s="16" t="str">
        <f>部数情報!H689</f>
        <v>成田</v>
      </c>
      <c r="I1070" s="16" t="str">
        <f>部数情報!I689</f>
        <v>八街市</v>
      </c>
      <c r="J1070" s="189">
        <f>IFERROR(IF($I$7="併配",VLOOKUP($F1070,部数情報!A:K,11,0),IF($I$7="併配&amp;選挙",VLOOKUP($F1070,部数情報!A:L,12,0),IF($I$7="選挙",VLOOKUP($F1070,部数情報!A:M,13,0),VLOOKUP($F1070,部数情報!A:J,10,0)))),"")</f>
        <v>445</v>
      </c>
      <c r="K1070" s="187"/>
      <c r="L1070" s="205"/>
      <c r="M1070" s="206"/>
      <c r="S1070">
        <f>エリア一覧!J1070-VLOOKUP(エリア一覧!F1070,部数情報!A:Q,17,0)</f>
        <v>0</v>
      </c>
      <c r="V1070">
        <f t="shared" si="16"/>
        <v>0</v>
      </c>
      <c r="W1070">
        <f>IFERROR(VLOOKUP($F1070,部数情報!A:J,10,0),0)</f>
        <v>445</v>
      </c>
    </row>
    <row r="1071" spans="2:23" hidden="1">
      <c r="B1071" s="15">
        <f>部数情報!C690</f>
        <v>689</v>
      </c>
      <c r="C1071" s="16">
        <f>部数情報!B690</f>
        <v>12</v>
      </c>
      <c r="D1071" s="16" t="str">
        <f>部数情報!E690</f>
        <v>富里・八街</v>
      </c>
      <c r="E1071" s="16" t="str">
        <f>部数情報!F690</f>
        <v>八街北</v>
      </c>
      <c r="F1071" s="16" t="str">
        <f>部数情報!A690</f>
        <v>024004</v>
      </c>
      <c r="G1071" s="16" t="str">
        <f>部数情報!G690</f>
        <v>みどり台1丁目</v>
      </c>
      <c r="H1071" s="16" t="str">
        <f>部数情報!H690</f>
        <v>成田</v>
      </c>
      <c r="I1071" s="16" t="str">
        <f>部数情報!I690</f>
        <v>八街市</v>
      </c>
      <c r="J1071" s="189">
        <f>IFERROR(IF($I$7="併配",VLOOKUP($F1071,部数情報!A:K,11,0),IF($I$7="併配&amp;選挙",VLOOKUP($F1071,部数情報!A:L,12,0),IF($I$7="選挙",VLOOKUP($F1071,部数情報!A:M,13,0),VLOOKUP($F1071,部数情報!A:J,10,0)))),"")</f>
        <v>420</v>
      </c>
      <c r="K1071" s="187"/>
      <c r="L1071" s="205"/>
      <c r="M1071" s="206"/>
      <c r="S1071">
        <f>エリア一覧!J1071-VLOOKUP(エリア一覧!F1071,部数情報!A:Q,17,0)</f>
        <v>0</v>
      </c>
      <c r="V1071">
        <f t="shared" si="16"/>
        <v>0</v>
      </c>
      <c r="W1071">
        <f>IFERROR(VLOOKUP($F1071,部数情報!A:J,10,0),0)</f>
        <v>420</v>
      </c>
    </row>
    <row r="1072" spans="2:23" hidden="1">
      <c r="B1072" s="15">
        <f>部数情報!C691</f>
        <v>690</v>
      </c>
      <c r="C1072" s="16">
        <f>部数情報!B691</f>
        <v>12</v>
      </c>
      <c r="D1072" s="16" t="str">
        <f>部数情報!E691</f>
        <v>富里・八街</v>
      </c>
      <c r="E1072" s="16" t="str">
        <f>部数情報!F691</f>
        <v>八街北</v>
      </c>
      <c r="F1072" s="16" t="str">
        <f>部数情報!A691</f>
        <v>024005</v>
      </c>
      <c r="G1072" s="16" t="str">
        <f>部数情報!G691</f>
        <v>みどり台2丁目</v>
      </c>
      <c r="H1072" s="16" t="str">
        <f>部数情報!H691</f>
        <v>成田</v>
      </c>
      <c r="I1072" s="16" t="str">
        <f>部数情報!I691</f>
        <v>八街市</v>
      </c>
      <c r="J1072" s="189">
        <f>IFERROR(IF($I$7="併配",VLOOKUP($F1072,部数情報!A:K,11,0),IF($I$7="併配&amp;選挙",VLOOKUP($F1072,部数情報!A:L,12,0),IF($I$7="選挙",VLOOKUP($F1072,部数情報!A:M,13,0),VLOOKUP($F1072,部数情報!A:J,10,0)))),"")</f>
        <v>350</v>
      </c>
      <c r="K1072" s="187"/>
      <c r="L1072" s="205"/>
      <c r="M1072" s="206"/>
      <c r="S1072">
        <f>エリア一覧!J1072-VLOOKUP(エリア一覧!F1072,部数情報!A:Q,17,0)</f>
        <v>0</v>
      </c>
      <c r="V1072">
        <f t="shared" si="16"/>
        <v>0</v>
      </c>
      <c r="W1072">
        <f>IFERROR(VLOOKUP($F1072,部数情報!A:J,10,0),0)</f>
        <v>350</v>
      </c>
    </row>
    <row r="1073" spans="2:23" hidden="1">
      <c r="B1073" s="15">
        <f>部数情報!C692</f>
        <v>691</v>
      </c>
      <c r="C1073" s="16">
        <f>部数情報!B692</f>
        <v>12</v>
      </c>
      <c r="D1073" s="16" t="str">
        <f>部数情報!E692</f>
        <v>富里・八街</v>
      </c>
      <c r="E1073" s="16" t="str">
        <f>部数情報!F692</f>
        <v>八街北</v>
      </c>
      <c r="F1073" s="16" t="str">
        <f>部数情報!A692</f>
        <v>024006</v>
      </c>
      <c r="G1073" s="16" t="str">
        <f>部数情報!G692</f>
        <v>榎戸学園台</v>
      </c>
      <c r="H1073" s="16" t="str">
        <f>部数情報!H692</f>
        <v>成田</v>
      </c>
      <c r="I1073" s="16" t="str">
        <f>部数情報!I692</f>
        <v>八街市</v>
      </c>
      <c r="J1073" s="189">
        <f>IFERROR(IF($I$7="併配",VLOOKUP($F1073,部数情報!A:K,11,0),IF($I$7="併配&amp;選挙",VLOOKUP($F1073,部数情報!A:L,12,0),IF($I$7="選挙",VLOOKUP($F1073,部数情報!A:M,13,0),VLOOKUP($F1073,部数情報!A:J,10,0)))),"")</f>
        <v>420</v>
      </c>
      <c r="K1073" s="187"/>
      <c r="L1073" s="205"/>
      <c r="M1073" s="206"/>
      <c r="S1073">
        <f>エリア一覧!J1073-VLOOKUP(エリア一覧!F1073,部数情報!A:Q,17,0)</f>
        <v>0</v>
      </c>
      <c r="V1073">
        <f t="shared" si="16"/>
        <v>0</v>
      </c>
      <c r="W1073">
        <f>IFERROR(VLOOKUP($F1073,部数情報!A:J,10,0),0)</f>
        <v>420</v>
      </c>
    </row>
    <row r="1074" spans="2:23" hidden="1">
      <c r="B1074" s="15">
        <f>部数情報!C693</f>
        <v>692</v>
      </c>
      <c r="C1074" s="16">
        <f>部数情報!B693</f>
        <v>12</v>
      </c>
      <c r="D1074" s="16" t="str">
        <f>部数情報!E693</f>
        <v>富里・八街</v>
      </c>
      <c r="E1074" s="16" t="str">
        <f>部数情報!F693</f>
        <v>八街北</v>
      </c>
      <c r="F1074" s="16" t="str">
        <f>部数情報!A693</f>
        <v>024007</v>
      </c>
      <c r="G1074" s="16" t="str">
        <f>部数情報!G693</f>
        <v>榎戸</v>
      </c>
      <c r="H1074" s="16" t="str">
        <f>部数情報!H693</f>
        <v>成田</v>
      </c>
      <c r="I1074" s="16" t="str">
        <f>部数情報!I693</f>
        <v>八街市</v>
      </c>
      <c r="J1074" s="189">
        <f>IFERROR(IF($I$7="併配",VLOOKUP($F1074,部数情報!A:K,11,0),IF($I$7="併配&amp;選挙",VLOOKUP($F1074,部数情報!A:L,12,0),IF($I$7="選挙",VLOOKUP($F1074,部数情報!A:M,13,0),VLOOKUP($F1074,部数情報!A:J,10,0)))),"")</f>
        <v>280</v>
      </c>
      <c r="K1074" s="187"/>
      <c r="L1074" s="205"/>
      <c r="M1074" s="206"/>
      <c r="S1074">
        <f>エリア一覧!J1074-VLOOKUP(エリア一覧!F1074,部数情報!A:Q,17,0)</f>
        <v>0</v>
      </c>
      <c r="V1074">
        <f t="shared" si="16"/>
        <v>0</v>
      </c>
      <c r="W1074">
        <f>IFERROR(VLOOKUP($F1074,部数情報!A:J,10,0),0)</f>
        <v>280</v>
      </c>
    </row>
    <row r="1075" spans="2:23" hidden="1">
      <c r="B1075" s="15">
        <f>部数情報!C694</f>
        <v>693</v>
      </c>
      <c r="C1075" s="16">
        <f>部数情報!B694</f>
        <v>12</v>
      </c>
      <c r="D1075" s="16" t="str">
        <f>部数情報!E694</f>
        <v>富里・八街</v>
      </c>
      <c r="E1075" s="16" t="str">
        <f>部数情報!F694</f>
        <v>富山</v>
      </c>
      <c r="F1075" s="16" t="str">
        <f>部数情報!A694</f>
        <v>024008</v>
      </c>
      <c r="G1075" s="16" t="str">
        <f>部数情報!G694</f>
        <v>富山①</v>
      </c>
      <c r="H1075" s="16" t="str">
        <f>部数情報!H694</f>
        <v>成田</v>
      </c>
      <c r="I1075" s="16" t="str">
        <f>部数情報!I694</f>
        <v>八街市</v>
      </c>
      <c r="J1075" s="189">
        <f>IFERROR(IF($I$7="併配",VLOOKUP($F1075,部数情報!A:K,11,0),IF($I$7="併配&amp;選挙",VLOOKUP($F1075,部数情報!A:L,12,0),IF($I$7="選挙",VLOOKUP($F1075,部数情報!A:M,13,0),VLOOKUP($F1075,部数情報!A:J,10,0)))),"")</f>
        <v>455</v>
      </c>
      <c r="K1075" s="187"/>
      <c r="L1075" s="205"/>
      <c r="M1075" s="206"/>
      <c r="S1075">
        <f>エリア一覧!J1075-VLOOKUP(エリア一覧!F1075,部数情報!A:Q,17,0)</f>
        <v>0</v>
      </c>
      <c r="V1075">
        <f t="shared" si="16"/>
        <v>0</v>
      </c>
      <c r="W1075">
        <f>IFERROR(VLOOKUP($F1075,部数情報!A:J,10,0),0)</f>
        <v>455</v>
      </c>
    </row>
    <row r="1076" spans="2:23" hidden="1">
      <c r="B1076" s="15">
        <f>部数情報!C695</f>
        <v>694</v>
      </c>
      <c r="C1076" s="16">
        <f>部数情報!B695</f>
        <v>12</v>
      </c>
      <c r="D1076" s="16" t="str">
        <f>部数情報!E695</f>
        <v>富里・八街</v>
      </c>
      <c r="E1076" s="16" t="str">
        <f>部数情報!F695</f>
        <v>富山</v>
      </c>
      <c r="F1076" s="16" t="str">
        <f>部数情報!A695</f>
        <v>024009</v>
      </c>
      <c r="G1076" s="16" t="str">
        <f>部数情報!G695</f>
        <v>富山②</v>
      </c>
      <c r="H1076" s="16" t="str">
        <f>部数情報!H695</f>
        <v>成田</v>
      </c>
      <c r="I1076" s="16" t="str">
        <f>部数情報!I695</f>
        <v>八街市</v>
      </c>
      <c r="J1076" s="189">
        <f>IFERROR(IF($I$7="併配",VLOOKUP($F1076,部数情報!A:K,11,0),IF($I$7="併配&amp;選挙",VLOOKUP($F1076,部数情報!A:L,12,0),IF($I$7="選挙",VLOOKUP($F1076,部数情報!A:M,13,0),VLOOKUP($F1076,部数情報!A:J,10,0)))),"")</f>
        <v>325</v>
      </c>
      <c r="K1076" s="187"/>
      <c r="L1076" s="205"/>
      <c r="M1076" s="206"/>
      <c r="S1076">
        <f>エリア一覧!J1076-VLOOKUP(エリア一覧!F1076,部数情報!A:Q,17,0)</f>
        <v>0</v>
      </c>
      <c r="V1076">
        <f t="shared" si="16"/>
        <v>0</v>
      </c>
      <c r="W1076">
        <f>IFERROR(VLOOKUP($F1076,部数情報!A:J,10,0),0)</f>
        <v>325</v>
      </c>
    </row>
    <row r="1077" spans="2:23" hidden="1">
      <c r="B1077" s="15">
        <f>部数情報!C696</f>
        <v>695</v>
      </c>
      <c r="C1077" s="16">
        <f>部数情報!B696</f>
        <v>12</v>
      </c>
      <c r="D1077" s="16" t="str">
        <f>部数情報!E696</f>
        <v>富里・八街</v>
      </c>
      <c r="E1077" s="16" t="str">
        <f>部数情報!F696</f>
        <v>富山</v>
      </c>
      <c r="F1077" s="16" t="str">
        <f>部数情報!A696</f>
        <v>024010</v>
      </c>
      <c r="G1077" s="16" t="str">
        <f>部数情報!G696</f>
        <v>富山③</v>
      </c>
      <c r="H1077" s="16" t="str">
        <f>部数情報!H696</f>
        <v>成田</v>
      </c>
      <c r="I1077" s="16" t="str">
        <f>部数情報!I696</f>
        <v>八街市</v>
      </c>
      <c r="J1077" s="189">
        <f>IFERROR(IF($I$7="併配",VLOOKUP($F1077,部数情報!A:K,11,0),IF($I$7="併配&amp;選挙",VLOOKUP($F1077,部数情報!A:L,12,0),IF($I$7="選挙",VLOOKUP($F1077,部数情報!A:M,13,0),VLOOKUP($F1077,部数情報!A:J,10,0)))),"")</f>
        <v>400</v>
      </c>
      <c r="K1077" s="187"/>
      <c r="L1077" s="205"/>
      <c r="M1077" s="206"/>
      <c r="S1077">
        <f>エリア一覧!J1077-VLOOKUP(エリア一覧!F1077,部数情報!A:Q,17,0)</f>
        <v>0</v>
      </c>
      <c r="V1077">
        <f t="shared" si="16"/>
        <v>0</v>
      </c>
      <c r="W1077">
        <f>IFERROR(VLOOKUP($F1077,部数情報!A:J,10,0),0)</f>
        <v>400</v>
      </c>
    </row>
    <row r="1078" spans="2:23" hidden="1">
      <c r="B1078" s="15">
        <f>部数情報!C697</f>
        <v>696</v>
      </c>
      <c r="C1078" s="16">
        <f>部数情報!B697</f>
        <v>12</v>
      </c>
      <c r="D1078" s="16" t="str">
        <f>部数情報!E697</f>
        <v>富里・八街</v>
      </c>
      <c r="E1078" s="16" t="str">
        <f>部数情報!F697</f>
        <v>富山</v>
      </c>
      <c r="F1078" s="16" t="str">
        <f>部数情報!A697</f>
        <v>024011</v>
      </c>
      <c r="G1078" s="16" t="str">
        <f>部数情報!G697</f>
        <v>富山④</v>
      </c>
      <c r="H1078" s="16" t="str">
        <f>部数情報!H697</f>
        <v>成田</v>
      </c>
      <c r="I1078" s="16" t="str">
        <f>部数情報!I697</f>
        <v>八街市</v>
      </c>
      <c r="J1078" s="189">
        <f>IFERROR(IF($I$7="併配",VLOOKUP($F1078,部数情報!A:K,11,0),IF($I$7="併配&amp;選挙",VLOOKUP($F1078,部数情報!A:L,12,0),IF($I$7="選挙",VLOOKUP($F1078,部数情報!A:M,13,0),VLOOKUP($F1078,部数情報!A:J,10,0)))),"")</f>
        <v>345</v>
      </c>
      <c r="K1078" s="187"/>
      <c r="L1078" s="205"/>
      <c r="M1078" s="206"/>
      <c r="S1078">
        <f>エリア一覧!J1078-VLOOKUP(エリア一覧!F1078,部数情報!A:Q,17,0)</f>
        <v>0</v>
      </c>
      <c r="V1078">
        <f t="shared" si="16"/>
        <v>0</v>
      </c>
      <c r="W1078">
        <f>IFERROR(VLOOKUP($F1078,部数情報!A:J,10,0),0)</f>
        <v>345</v>
      </c>
    </row>
    <row r="1079" spans="2:23" hidden="1">
      <c r="B1079" s="15">
        <f>部数情報!C698</f>
        <v>697</v>
      </c>
      <c r="C1079" s="16">
        <f>部数情報!B698</f>
        <v>12</v>
      </c>
      <c r="D1079" s="16" t="str">
        <f>部数情報!E698</f>
        <v>富里・八街</v>
      </c>
      <c r="E1079" s="16" t="str">
        <f>部数情報!F698</f>
        <v>八街南</v>
      </c>
      <c r="F1079" s="16" t="str">
        <f>部数情報!A698</f>
        <v>024014</v>
      </c>
      <c r="G1079" s="16" t="str">
        <f>部数情報!G698</f>
        <v>八街い・ほ（県営住宅）</v>
      </c>
      <c r="H1079" s="16" t="str">
        <f>部数情報!H698</f>
        <v>成田</v>
      </c>
      <c r="I1079" s="16" t="str">
        <f>部数情報!I698</f>
        <v>八街市</v>
      </c>
      <c r="J1079" s="189">
        <f>IFERROR(IF($I$7="併配",VLOOKUP($F1079,部数情報!A:K,11,0),IF($I$7="併配&amp;選挙",VLOOKUP($F1079,部数情報!A:L,12,0),IF($I$7="選挙",VLOOKUP($F1079,部数情報!A:M,13,0),VLOOKUP($F1079,部数情報!A:J,10,0)))),"")</f>
        <v>305</v>
      </c>
      <c r="K1079" s="187"/>
      <c r="L1079" s="205"/>
      <c r="M1079" s="206"/>
      <c r="S1079">
        <f>エリア一覧!J1079-VLOOKUP(エリア一覧!F1079,部数情報!A:Q,17,0)</f>
        <v>0</v>
      </c>
      <c r="V1079">
        <f t="shared" si="16"/>
        <v>0</v>
      </c>
      <c r="W1079">
        <f>IFERROR(VLOOKUP($F1079,部数情報!A:J,10,0),0)</f>
        <v>305</v>
      </c>
    </row>
    <row r="1080" spans="2:23" hidden="1">
      <c r="B1080" s="15">
        <f>部数情報!C699</f>
        <v>698</v>
      </c>
      <c r="C1080" s="16">
        <f>部数情報!B699</f>
        <v>12</v>
      </c>
      <c r="D1080" s="16" t="str">
        <f>部数情報!E699</f>
        <v>富里・八街</v>
      </c>
      <c r="E1080" s="16" t="str">
        <f>部数情報!F699</f>
        <v>八街南</v>
      </c>
      <c r="F1080" s="16" t="str">
        <f>部数情報!A699</f>
        <v>024016</v>
      </c>
      <c r="G1080" s="16" t="str">
        <f>部数情報!G699</f>
        <v>希望が丘</v>
      </c>
      <c r="H1080" s="16" t="str">
        <f>部数情報!H699</f>
        <v>成田</v>
      </c>
      <c r="I1080" s="16" t="str">
        <f>部数情報!I699</f>
        <v>八街市</v>
      </c>
      <c r="J1080" s="189">
        <f>IFERROR(IF($I$7="併配",VLOOKUP($F1080,部数情報!A:K,11,0),IF($I$7="併配&amp;選挙",VLOOKUP($F1080,部数情報!A:L,12,0),IF($I$7="選挙",VLOOKUP($F1080,部数情報!A:M,13,0),VLOOKUP($F1080,部数情報!A:J,10,0)))),"")</f>
        <v>390</v>
      </c>
      <c r="K1080" s="187"/>
      <c r="L1080" s="205"/>
      <c r="M1080" s="206"/>
      <c r="S1080">
        <f>エリア一覧!J1080-VLOOKUP(エリア一覧!F1080,部数情報!A:Q,17,0)</f>
        <v>0</v>
      </c>
      <c r="V1080">
        <f t="shared" si="16"/>
        <v>0</v>
      </c>
      <c r="W1080">
        <f>IFERROR(VLOOKUP($F1080,部数情報!A:J,10,0),0)</f>
        <v>390</v>
      </c>
    </row>
    <row r="1081" spans="2:23" hidden="1">
      <c r="B1081" s="15">
        <f>部数情報!C700</f>
        <v>699</v>
      </c>
      <c r="C1081" s="16">
        <f>部数情報!B700</f>
        <v>12</v>
      </c>
      <c r="D1081" s="16" t="str">
        <f>部数情報!E700</f>
        <v>富里・八街</v>
      </c>
      <c r="E1081" s="16" t="str">
        <f>部数情報!F700</f>
        <v>文違</v>
      </c>
      <c r="F1081" s="16" t="str">
        <f>部数情報!A700</f>
        <v>024018</v>
      </c>
      <c r="G1081" s="16" t="str">
        <f>部数情報!G700</f>
        <v>文違新栄ＮＴ</v>
      </c>
      <c r="H1081" s="16" t="str">
        <f>部数情報!H700</f>
        <v>成田</v>
      </c>
      <c r="I1081" s="16" t="str">
        <f>部数情報!I700</f>
        <v>八街市</v>
      </c>
      <c r="J1081" s="189">
        <f>IFERROR(IF($I$7="併配",VLOOKUP($F1081,部数情報!A:K,11,0),IF($I$7="併配&amp;選挙",VLOOKUP($F1081,部数情報!A:L,12,0),IF($I$7="選挙",VLOOKUP($F1081,部数情報!A:M,13,0),VLOOKUP($F1081,部数情報!A:J,10,0)))),"")</f>
        <v>365</v>
      </c>
      <c r="K1081" s="187"/>
      <c r="L1081" s="205"/>
      <c r="M1081" s="206"/>
      <c r="S1081">
        <f>エリア一覧!J1081-VLOOKUP(エリア一覧!F1081,部数情報!A:Q,17,0)</f>
        <v>0</v>
      </c>
      <c r="V1081">
        <f t="shared" si="16"/>
        <v>0</v>
      </c>
      <c r="W1081">
        <f>IFERROR(VLOOKUP($F1081,部数情報!A:J,10,0),0)</f>
        <v>365</v>
      </c>
    </row>
    <row r="1082" spans="2:23" hidden="1">
      <c r="B1082" s="15">
        <f>部数情報!C701</f>
        <v>700</v>
      </c>
      <c r="C1082" s="16">
        <f>部数情報!B701</f>
        <v>12</v>
      </c>
      <c r="D1082" s="16" t="str">
        <f>部数情報!E701</f>
        <v>富里・八街</v>
      </c>
      <c r="E1082" s="16" t="str">
        <f>部数情報!F701</f>
        <v>文違</v>
      </c>
      <c r="F1082" s="16" t="str">
        <f>部数情報!A701</f>
        <v>024019</v>
      </c>
      <c r="G1082" s="16" t="str">
        <f>部数情報!G701</f>
        <v>文違ＮＴ① 宮ノ下</v>
      </c>
      <c r="H1082" s="16" t="str">
        <f>部数情報!H701</f>
        <v>成田</v>
      </c>
      <c r="I1082" s="16" t="str">
        <f>部数情報!I701</f>
        <v>八街市</v>
      </c>
      <c r="J1082" s="189">
        <f>IFERROR(IF($I$7="併配",VLOOKUP($F1082,部数情報!A:K,11,0),IF($I$7="併配&amp;選挙",VLOOKUP($F1082,部数情報!A:L,12,0),IF($I$7="選挙",VLOOKUP($F1082,部数情報!A:M,13,0),VLOOKUP($F1082,部数情報!A:J,10,0)))),"")</f>
        <v>400</v>
      </c>
      <c r="K1082" s="187"/>
      <c r="L1082" s="205"/>
      <c r="M1082" s="206"/>
      <c r="S1082">
        <f>エリア一覧!J1082-VLOOKUP(エリア一覧!F1082,部数情報!A:Q,17,0)</f>
        <v>0</v>
      </c>
      <c r="V1082">
        <f t="shared" si="16"/>
        <v>0</v>
      </c>
      <c r="W1082">
        <f>IFERROR(VLOOKUP($F1082,部数情報!A:J,10,0),0)</f>
        <v>400</v>
      </c>
    </row>
    <row r="1083" spans="2:23" hidden="1">
      <c r="B1083" s="15">
        <f>部数情報!C702</f>
        <v>701</v>
      </c>
      <c r="C1083" s="16">
        <f>部数情報!B702</f>
        <v>12</v>
      </c>
      <c r="D1083" s="16" t="str">
        <f>部数情報!E702</f>
        <v>富里・八街</v>
      </c>
      <c r="E1083" s="16" t="str">
        <f>部数情報!F702</f>
        <v>文違</v>
      </c>
      <c r="F1083" s="16" t="str">
        <f>部数情報!A702</f>
        <v>024020</v>
      </c>
      <c r="G1083" s="16" t="str">
        <f>部数情報!G702</f>
        <v>文違ＮＴ② 集会所</v>
      </c>
      <c r="H1083" s="16" t="str">
        <f>部数情報!H702</f>
        <v>成田</v>
      </c>
      <c r="I1083" s="16" t="str">
        <f>部数情報!I702</f>
        <v>八街市</v>
      </c>
      <c r="J1083" s="189">
        <f>IFERROR(IF($I$7="併配",VLOOKUP($F1083,部数情報!A:K,11,0),IF($I$7="併配&amp;選挙",VLOOKUP($F1083,部数情報!A:L,12,0),IF($I$7="選挙",VLOOKUP($F1083,部数情報!A:M,13,0),VLOOKUP($F1083,部数情報!A:J,10,0)))),"")</f>
        <v>325</v>
      </c>
      <c r="K1083" s="187"/>
      <c r="L1083" s="205"/>
      <c r="M1083" s="206"/>
      <c r="S1083">
        <f>エリア一覧!J1083-VLOOKUP(エリア一覧!F1083,部数情報!A:Q,17,0)</f>
        <v>0</v>
      </c>
      <c r="V1083">
        <f t="shared" si="16"/>
        <v>0</v>
      </c>
      <c r="W1083">
        <f>IFERROR(VLOOKUP($F1083,部数情報!A:J,10,0),0)</f>
        <v>325</v>
      </c>
    </row>
    <row r="1084" spans="2:23" hidden="1">
      <c r="B1084" s="15">
        <f>部数情報!C703</f>
        <v>702</v>
      </c>
      <c r="C1084" s="16">
        <f>部数情報!B703</f>
        <v>12</v>
      </c>
      <c r="D1084" s="16" t="str">
        <f>部数情報!E703</f>
        <v>富里・八街</v>
      </c>
      <c r="E1084" s="16" t="str">
        <f>部数情報!F703</f>
        <v>文違</v>
      </c>
      <c r="F1084" s="16" t="str">
        <f>部数情報!A703</f>
        <v>024021</v>
      </c>
      <c r="G1084" s="16" t="str">
        <f>部数情報!G703</f>
        <v>文違ＮＴ③ 六町歩</v>
      </c>
      <c r="H1084" s="16" t="str">
        <f>部数情報!H703</f>
        <v>成田</v>
      </c>
      <c r="I1084" s="16" t="str">
        <f>部数情報!I703</f>
        <v>八街市</v>
      </c>
      <c r="J1084" s="189">
        <f>IFERROR(IF($I$7="併配",VLOOKUP($F1084,部数情報!A:K,11,0),IF($I$7="併配&amp;選挙",VLOOKUP($F1084,部数情報!A:L,12,0),IF($I$7="選挙",VLOOKUP($F1084,部数情報!A:M,13,0),VLOOKUP($F1084,部数情報!A:J,10,0)))),"")</f>
        <v>330</v>
      </c>
      <c r="K1084" s="187"/>
      <c r="L1084" s="205"/>
      <c r="M1084" s="206"/>
      <c r="S1084">
        <f>エリア一覧!J1084-VLOOKUP(エリア一覧!F1084,部数情報!A:Q,17,0)</f>
        <v>0</v>
      </c>
      <c r="V1084">
        <f t="shared" si="16"/>
        <v>0</v>
      </c>
      <c r="W1084">
        <f>IFERROR(VLOOKUP($F1084,部数情報!A:J,10,0),0)</f>
        <v>330</v>
      </c>
    </row>
    <row r="1085" spans="2:23" hidden="1">
      <c r="B1085" s="15">
        <f>部数情報!C704</f>
        <v>703</v>
      </c>
      <c r="C1085" s="16">
        <f>部数情報!B704</f>
        <v>12</v>
      </c>
      <c r="D1085" s="16" t="str">
        <f>部数情報!E704</f>
        <v>富里・八街</v>
      </c>
      <c r="E1085" s="16" t="str">
        <f>部数情報!F704</f>
        <v>文違</v>
      </c>
      <c r="F1085" s="16" t="str">
        <f>部数情報!A704</f>
        <v>024022</v>
      </c>
      <c r="G1085" s="16" t="str">
        <f>部数情報!G704</f>
        <v>文違ＮＴ④ 第一幼稚園</v>
      </c>
      <c r="H1085" s="16" t="str">
        <f>部数情報!H704</f>
        <v>成田</v>
      </c>
      <c r="I1085" s="16" t="str">
        <f>部数情報!I704</f>
        <v>八街市</v>
      </c>
      <c r="J1085" s="189">
        <f>IFERROR(IF($I$7="併配",VLOOKUP($F1085,部数情報!A:K,11,0),IF($I$7="併配&amp;選挙",VLOOKUP($F1085,部数情報!A:L,12,0),IF($I$7="選挙",VLOOKUP($F1085,部数情報!A:M,13,0),VLOOKUP($F1085,部数情報!A:J,10,0)))),"")</f>
        <v>300</v>
      </c>
      <c r="K1085" s="187"/>
      <c r="L1085" s="205"/>
      <c r="M1085" s="206"/>
      <c r="S1085">
        <f>エリア一覧!J1085-VLOOKUP(エリア一覧!F1085,部数情報!A:Q,17,0)</f>
        <v>0</v>
      </c>
      <c r="V1085">
        <f t="shared" si="16"/>
        <v>0</v>
      </c>
      <c r="W1085">
        <f>IFERROR(VLOOKUP($F1085,部数情報!A:J,10,0),0)</f>
        <v>300</v>
      </c>
    </row>
    <row r="1086" spans="2:23" hidden="1">
      <c r="B1086" s="15">
        <f>部数情報!C705</f>
        <v>704</v>
      </c>
      <c r="C1086" s="16">
        <f>部数情報!B705</f>
        <v>12</v>
      </c>
      <c r="D1086" s="16" t="str">
        <f>部数情報!E705</f>
        <v>富里・八街</v>
      </c>
      <c r="E1086" s="16" t="str">
        <f>部数情報!F705</f>
        <v>八街中央</v>
      </c>
      <c r="F1086" s="16" t="str">
        <f>部数情報!A705</f>
        <v>024023</v>
      </c>
      <c r="G1086" s="16" t="str">
        <f>部数情報!G705</f>
        <v>八街Ａ（八街ほ）</v>
      </c>
      <c r="H1086" s="16" t="str">
        <f>部数情報!H705</f>
        <v>成田</v>
      </c>
      <c r="I1086" s="16" t="str">
        <f>部数情報!I705</f>
        <v>八街市</v>
      </c>
      <c r="J1086" s="189">
        <f>IFERROR(IF($I$7="併配",VLOOKUP($F1086,部数情報!A:K,11,0),IF($I$7="併配&amp;選挙",VLOOKUP($F1086,部数情報!A:L,12,0),IF($I$7="選挙",VLOOKUP($F1086,部数情報!A:M,13,0),VLOOKUP($F1086,部数情報!A:J,10,0)))),"")</f>
        <v>315</v>
      </c>
      <c r="K1086" s="187"/>
      <c r="L1086" s="205"/>
      <c r="M1086" s="206"/>
      <c r="S1086">
        <f>エリア一覧!J1086-VLOOKUP(エリア一覧!F1086,部数情報!A:Q,17,0)</f>
        <v>0</v>
      </c>
      <c r="V1086">
        <f t="shared" si="16"/>
        <v>0</v>
      </c>
      <c r="W1086">
        <f>IFERROR(VLOOKUP($F1086,部数情報!A:J,10,0),0)</f>
        <v>315</v>
      </c>
    </row>
    <row r="1087" spans="2:23" hidden="1">
      <c r="B1087" s="15">
        <f>部数情報!C706</f>
        <v>705</v>
      </c>
      <c r="C1087" s="16">
        <f>部数情報!B706</f>
        <v>12</v>
      </c>
      <c r="D1087" s="16" t="str">
        <f>部数情報!E706</f>
        <v>富里・八街</v>
      </c>
      <c r="E1087" s="16" t="str">
        <f>部数情報!F706</f>
        <v>八街中央</v>
      </c>
      <c r="F1087" s="16" t="str">
        <f>部数情報!A706</f>
        <v>024024</v>
      </c>
      <c r="G1087" s="16" t="str">
        <f>部数情報!G706</f>
        <v>八街Ｂ（八街ほ・富山）</v>
      </c>
      <c r="H1087" s="16" t="str">
        <f>部数情報!H706</f>
        <v>成田</v>
      </c>
      <c r="I1087" s="16" t="str">
        <f>部数情報!I706</f>
        <v>八街市</v>
      </c>
      <c r="J1087" s="189">
        <f>IFERROR(IF($I$7="併配",VLOOKUP($F1087,部数情報!A:K,11,0),IF($I$7="併配&amp;選挙",VLOOKUP($F1087,部数情報!A:L,12,0),IF($I$7="選挙",VLOOKUP($F1087,部数情報!A:M,13,0),VLOOKUP($F1087,部数情報!A:J,10,0)))),"")</f>
        <v>385</v>
      </c>
      <c r="K1087" s="187"/>
      <c r="L1087" s="205"/>
      <c r="M1087" s="206"/>
      <c r="S1087">
        <f>エリア一覧!J1087-VLOOKUP(エリア一覧!F1087,部数情報!A:Q,17,0)</f>
        <v>0</v>
      </c>
      <c r="V1087">
        <f t="shared" si="16"/>
        <v>0</v>
      </c>
      <c r="W1087">
        <f>IFERROR(VLOOKUP($F1087,部数情報!A:J,10,0),0)</f>
        <v>385</v>
      </c>
    </row>
    <row r="1088" spans="2:23" hidden="1">
      <c r="B1088" s="15">
        <f>部数情報!C707</f>
        <v>706</v>
      </c>
      <c r="C1088" s="16">
        <f>部数情報!B707</f>
        <v>12</v>
      </c>
      <c r="D1088" s="16" t="str">
        <f>部数情報!E707</f>
        <v>富里・八街</v>
      </c>
      <c r="E1088" s="16" t="str">
        <f>部数情報!F707</f>
        <v>八街中央</v>
      </c>
      <c r="F1088" s="16" t="str">
        <f>部数情報!A707</f>
        <v>024025</v>
      </c>
      <c r="G1088" s="16" t="str">
        <f>部数情報!G707</f>
        <v>八街Ｃ（八街ほ）</v>
      </c>
      <c r="H1088" s="16" t="str">
        <f>部数情報!H707</f>
        <v>成田</v>
      </c>
      <c r="I1088" s="16" t="str">
        <f>部数情報!I707</f>
        <v>八街市</v>
      </c>
      <c r="J1088" s="189">
        <f>IFERROR(IF($I$7="併配",VLOOKUP($F1088,部数情報!A:K,11,0),IF($I$7="併配&amp;選挙",VLOOKUP($F1088,部数情報!A:L,12,0),IF($I$7="選挙",VLOOKUP($F1088,部数情報!A:M,13,0),VLOOKUP($F1088,部数情報!A:J,10,0)))),"")</f>
        <v>445</v>
      </c>
      <c r="K1088" s="187"/>
      <c r="L1088" s="205"/>
      <c r="M1088" s="206"/>
      <c r="S1088">
        <f>エリア一覧!J1088-VLOOKUP(エリア一覧!F1088,部数情報!A:Q,17,0)</f>
        <v>0</v>
      </c>
      <c r="V1088">
        <f t="shared" si="16"/>
        <v>0</v>
      </c>
      <c r="W1088">
        <f>IFERROR(VLOOKUP($F1088,部数情報!A:J,10,0),0)</f>
        <v>445</v>
      </c>
    </row>
    <row r="1089" spans="2:23" hidden="1">
      <c r="B1089" s="15">
        <f>部数情報!C708</f>
        <v>707</v>
      </c>
      <c r="C1089" s="16">
        <f>部数情報!B708</f>
        <v>12</v>
      </c>
      <c r="D1089" s="16" t="str">
        <f>部数情報!E708</f>
        <v>富里・八街</v>
      </c>
      <c r="E1089" s="16" t="str">
        <f>部数情報!F708</f>
        <v>八街中央</v>
      </c>
      <c r="F1089" s="16" t="str">
        <f>部数情報!A708</f>
        <v>024026</v>
      </c>
      <c r="G1089" s="16" t="str">
        <f>部数情報!G708</f>
        <v>八街Ｄ（八街ほ）</v>
      </c>
      <c r="H1089" s="16" t="str">
        <f>部数情報!H708</f>
        <v>成田</v>
      </c>
      <c r="I1089" s="16" t="str">
        <f>部数情報!I708</f>
        <v>八街市</v>
      </c>
      <c r="J1089" s="189">
        <f>IFERROR(IF($I$7="併配",VLOOKUP($F1089,部数情報!A:K,11,0),IF($I$7="併配&amp;選挙",VLOOKUP($F1089,部数情報!A:L,12,0),IF($I$7="選挙",VLOOKUP($F1089,部数情報!A:M,13,0),VLOOKUP($F1089,部数情報!A:J,10,0)))),"")</f>
        <v>220</v>
      </c>
      <c r="K1089" s="187"/>
      <c r="L1089" s="205"/>
      <c r="M1089" s="206"/>
      <c r="S1089">
        <f>エリア一覧!J1089-VLOOKUP(エリア一覧!F1089,部数情報!A:Q,17,0)</f>
        <v>0</v>
      </c>
      <c r="V1089">
        <f t="shared" si="16"/>
        <v>0</v>
      </c>
      <c r="W1089">
        <f>IFERROR(VLOOKUP($F1089,部数情報!A:J,10,0),0)</f>
        <v>220</v>
      </c>
    </row>
    <row r="1090" spans="2:23" hidden="1">
      <c r="B1090" s="15">
        <f>部数情報!C709</f>
        <v>708</v>
      </c>
      <c r="C1090" s="16">
        <f>部数情報!B709</f>
        <v>12</v>
      </c>
      <c r="D1090" s="16" t="str">
        <f>部数情報!E709</f>
        <v>富里・八街</v>
      </c>
      <c r="E1090" s="16" t="str">
        <f>部数情報!F709</f>
        <v>八街中央</v>
      </c>
      <c r="F1090" s="16" t="str">
        <f>部数情報!A709</f>
        <v>024027</v>
      </c>
      <c r="G1090" s="16" t="str">
        <f>部数情報!G709</f>
        <v>八街Ｅ（八街ほ）</v>
      </c>
      <c r="H1090" s="16" t="str">
        <f>部数情報!H709</f>
        <v>成田</v>
      </c>
      <c r="I1090" s="16" t="str">
        <f>部数情報!I709</f>
        <v>八街市</v>
      </c>
      <c r="J1090" s="189">
        <f>IFERROR(IF($I$7="併配",VLOOKUP($F1090,部数情報!A:K,11,0),IF($I$7="併配&amp;選挙",VLOOKUP($F1090,部数情報!A:L,12,0),IF($I$7="選挙",VLOOKUP($F1090,部数情報!A:M,13,0),VLOOKUP($F1090,部数情報!A:J,10,0)))),"")</f>
        <v>440</v>
      </c>
      <c r="K1090" s="187"/>
      <c r="L1090" s="205"/>
      <c r="M1090" s="206"/>
      <c r="S1090">
        <f>エリア一覧!J1090-VLOOKUP(エリア一覧!F1090,部数情報!A:Q,17,0)</f>
        <v>0</v>
      </c>
      <c r="V1090">
        <f t="shared" si="16"/>
        <v>0</v>
      </c>
      <c r="W1090">
        <f>IFERROR(VLOOKUP($F1090,部数情報!A:J,10,0),0)</f>
        <v>440</v>
      </c>
    </row>
    <row r="1091" spans="2:23" hidden="1">
      <c r="B1091" s="15">
        <f>部数情報!C710</f>
        <v>709</v>
      </c>
      <c r="C1091" s="16">
        <f>部数情報!B710</f>
        <v>12</v>
      </c>
      <c r="D1091" s="16" t="str">
        <f>部数情報!E710</f>
        <v>富里・八街</v>
      </c>
      <c r="E1091" s="16" t="str">
        <f>部数情報!F710</f>
        <v>八街中央</v>
      </c>
      <c r="F1091" s="16" t="str">
        <f>部数情報!A710</f>
        <v>024028</v>
      </c>
      <c r="G1091" s="16" t="str">
        <f>部数情報!G710</f>
        <v>八街Ｆ（八街ほ）</v>
      </c>
      <c r="H1091" s="16" t="str">
        <f>部数情報!H710</f>
        <v>成田</v>
      </c>
      <c r="I1091" s="16" t="str">
        <f>部数情報!I710</f>
        <v>八街市</v>
      </c>
      <c r="J1091" s="189">
        <f>IFERROR(IF($I$7="併配",VLOOKUP($F1091,部数情報!A:K,11,0),IF($I$7="併配&amp;選挙",VLOOKUP($F1091,部数情報!A:L,12,0),IF($I$7="選挙",VLOOKUP($F1091,部数情報!A:M,13,0),VLOOKUP($F1091,部数情報!A:J,10,0)))),"")</f>
        <v>225</v>
      </c>
      <c r="K1091" s="187"/>
      <c r="L1091" s="205"/>
      <c r="M1091" s="206"/>
      <c r="S1091">
        <f>エリア一覧!J1091-VLOOKUP(エリア一覧!F1091,部数情報!A:Q,17,0)</f>
        <v>0</v>
      </c>
      <c r="V1091">
        <f t="shared" si="16"/>
        <v>0</v>
      </c>
      <c r="W1091">
        <f>IFERROR(VLOOKUP($F1091,部数情報!A:J,10,0),0)</f>
        <v>225</v>
      </c>
    </row>
    <row r="1092" spans="2:23" hidden="1">
      <c r="B1092" s="15">
        <f>部数情報!C711</f>
        <v>710</v>
      </c>
      <c r="C1092" s="16">
        <f>部数情報!B711</f>
        <v>12</v>
      </c>
      <c r="D1092" s="16" t="str">
        <f>部数情報!E711</f>
        <v>富里・八街</v>
      </c>
      <c r="E1092" s="16" t="str">
        <f>部数情報!F711</f>
        <v>八街中央</v>
      </c>
      <c r="F1092" s="16" t="str">
        <f>部数情報!A711</f>
        <v>024029</v>
      </c>
      <c r="G1092" s="16" t="str">
        <f>部数情報!G711</f>
        <v>八街Ｇ（八街ほ）</v>
      </c>
      <c r="H1092" s="16" t="str">
        <f>部数情報!H711</f>
        <v>成田</v>
      </c>
      <c r="I1092" s="16" t="str">
        <f>部数情報!I711</f>
        <v>八街市</v>
      </c>
      <c r="J1092" s="189">
        <f>IFERROR(IF($I$7="併配",VLOOKUP($F1092,部数情報!A:K,11,0),IF($I$7="併配&amp;選挙",VLOOKUP($F1092,部数情報!A:L,12,0),IF($I$7="選挙",VLOOKUP($F1092,部数情報!A:M,13,0),VLOOKUP($F1092,部数情報!A:J,10,0)))),"")</f>
        <v>290</v>
      </c>
      <c r="K1092" s="187"/>
      <c r="L1092" s="205"/>
      <c r="M1092" s="206"/>
      <c r="S1092">
        <f>エリア一覧!J1092-VLOOKUP(エリア一覧!F1092,部数情報!A:Q,17,0)</f>
        <v>0</v>
      </c>
      <c r="V1092">
        <f t="shared" si="16"/>
        <v>0</v>
      </c>
      <c r="W1092">
        <f>IFERROR(VLOOKUP($F1092,部数情報!A:J,10,0),0)</f>
        <v>290</v>
      </c>
    </row>
    <row r="1093" spans="2:23" hidden="1">
      <c r="B1093" s="15">
        <f>部数情報!C712</f>
        <v>711</v>
      </c>
      <c r="C1093" s="16">
        <f>部数情報!B712</f>
        <v>12</v>
      </c>
      <c r="D1093" s="16" t="str">
        <f>部数情報!E712</f>
        <v>富里・八街</v>
      </c>
      <c r="E1093" s="16" t="str">
        <f>部数情報!F712</f>
        <v>八街中央</v>
      </c>
      <c r="F1093" s="16" t="str">
        <f>部数情報!A712</f>
        <v>024030</v>
      </c>
      <c r="G1093" s="16" t="str">
        <f>部数情報!G712</f>
        <v>八街Ｈ（八街ほ）</v>
      </c>
      <c r="H1093" s="16" t="str">
        <f>部数情報!H712</f>
        <v>成田</v>
      </c>
      <c r="I1093" s="16" t="str">
        <f>部数情報!I712</f>
        <v>八街市</v>
      </c>
      <c r="J1093" s="189">
        <f>IFERROR(IF($I$7="併配",VLOOKUP($F1093,部数情報!A:K,11,0),IF($I$7="併配&amp;選挙",VLOOKUP($F1093,部数情報!A:L,12,0),IF($I$7="選挙",VLOOKUP($F1093,部数情報!A:M,13,0),VLOOKUP($F1093,部数情報!A:J,10,0)))),"")</f>
        <v>300</v>
      </c>
      <c r="K1093" s="187"/>
      <c r="L1093" s="205"/>
      <c r="M1093" s="206"/>
      <c r="S1093">
        <f>エリア一覧!J1093-VLOOKUP(エリア一覧!F1093,部数情報!A:Q,17,0)</f>
        <v>0</v>
      </c>
      <c r="V1093">
        <f t="shared" si="16"/>
        <v>0</v>
      </c>
      <c r="W1093">
        <f>IFERROR(VLOOKUP($F1093,部数情報!A:J,10,0),0)</f>
        <v>300</v>
      </c>
    </row>
    <row r="1094" spans="2:23" hidden="1">
      <c r="B1094" s="15">
        <f>部数情報!C713</f>
        <v>712</v>
      </c>
      <c r="C1094" s="16">
        <f>部数情報!B713</f>
        <v>12</v>
      </c>
      <c r="D1094" s="16" t="str">
        <f>部数情報!E713</f>
        <v>富里・八街</v>
      </c>
      <c r="E1094" s="16" t="str">
        <f>部数情報!F713</f>
        <v>八街東</v>
      </c>
      <c r="F1094" s="16" t="str">
        <f>部数情報!A713</f>
        <v>024031</v>
      </c>
      <c r="G1094" s="16" t="str">
        <f>部数情報!G713</f>
        <v>八街①（八街に）</v>
      </c>
      <c r="H1094" s="16" t="str">
        <f>部数情報!H713</f>
        <v>成田</v>
      </c>
      <c r="I1094" s="16" t="str">
        <f>部数情報!I713</f>
        <v>八街市</v>
      </c>
      <c r="J1094" s="189">
        <f>IFERROR(IF($I$7="併配",VLOOKUP($F1094,部数情報!A:K,11,0),IF($I$7="併配&amp;選挙",VLOOKUP($F1094,部数情報!A:L,12,0),IF($I$7="選挙",VLOOKUP($F1094,部数情報!A:M,13,0),VLOOKUP($F1094,部数情報!A:J,10,0)))),"")</f>
        <v>360</v>
      </c>
      <c r="K1094" s="187"/>
      <c r="L1094" s="205"/>
      <c r="M1094" s="206"/>
      <c r="S1094">
        <f>エリア一覧!J1094-VLOOKUP(エリア一覧!F1094,部数情報!A:Q,17,0)</f>
        <v>0</v>
      </c>
      <c r="V1094">
        <f t="shared" si="16"/>
        <v>0</v>
      </c>
      <c r="W1094">
        <f>IFERROR(VLOOKUP($F1094,部数情報!A:J,10,0),0)</f>
        <v>360</v>
      </c>
    </row>
    <row r="1095" spans="2:23" hidden="1">
      <c r="B1095" s="15">
        <f>部数情報!C714</f>
        <v>713</v>
      </c>
      <c r="C1095" s="16">
        <f>部数情報!B714</f>
        <v>12</v>
      </c>
      <c r="D1095" s="16" t="str">
        <f>部数情報!E714</f>
        <v>富里・八街</v>
      </c>
      <c r="E1095" s="16" t="str">
        <f>部数情報!F714</f>
        <v>八街東</v>
      </c>
      <c r="F1095" s="16" t="str">
        <f>部数情報!A714</f>
        <v>024032</v>
      </c>
      <c r="G1095" s="16" t="str">
        <f>部数情報!G714</f>
        <v>八街②（八街に・ほ）</v>
      </c>
      <c r="H1095" s="16" t="str">
        <f>部数情報!H714</f>
        <v>成田</v>
      </c>
      <c r="I1095" s="16" t="str">
        <f>部数情報!I714</f>
        <v>八街市</v>
      </c>
      <c r="J1095" s="189">
        <f>IFERROR(IF($I$7="併配",VLOOKUP($F1095,部数情報!A:K,11,0),IF($I$7="併配&amp;選挙",VLOOKUP($F1095,部数情報!A:L,12,0),IF($I$7="選挙",VLOOKUP($F1095,部数情報!A:M,13,0),VLOOKUP($F1095,部数情報!A:J,10,0)))),"")</f>
        <v>430</v>
      </c>
      <c r="K1095" s="187"/>
      <c r="L1095" s="205"/>
      <c r="M1095" s="206"/>
      <c r="S1095">
        <f>エリア一覧!J1095-VLOOKUP(エリア一覧!F1095,部数情報!A:Q,17,0)</f>
        <v>0</v>
      </c>
      <c r="V1095">
        <f t="shared" si="16"/>
        <v>0</v>
      </c>
      <c r="W1095">
        <f>IFERROR(VLOOKUP($F1095,部数情報!A:J,10,0),0)</f>
        <v>430</v>
      </c>
    </row>
    <row r="1096" spans="2:23" hidden="1">
      <c r="B1096" s="15">
        <f>部数情報!C715</f>
        <v>714</v>
      </c>
      <c r="C1096" s="16">
        <f>部数情報!B715</f>
        <v>12</v>
      </c>
      <c r="D1096" s="16" t="str">
        <f>部数情報!E715</f>
        <v>富里・八街</v>
      </c>
      <c r="E1096" s="16" t="str">
        <f>部数情報!F715</f>
        <v>八街東</v>
      </c>
      <c r="F1096" s="16" t="str">
        <f>部数情報!A715</f>
        <v>024033</v>
      </c>
      <c r="G1096" s="16" t="str">
        <f>部数情報!G715</f>
        <v>八街③（八街に）</v>
      </c>
      <c r="H1096" s="16" t="str">
        <f>部数情報!H715</f>
        <v>成田</v>
      </c>
      <c r="I1096" s="16" t="str">
        <f>部数情報!I715</f>
        <v>八街市</v>
      </c>
      <c r="J1096" s="189">
        <f>IFERROR(IF($I$7="併配",VLOOKUP($F1096,部数情報!A:K,11,0),IF($I$7="併配&amp;選挙",VLOOKUP($F1096,部数情報!A:L,12,0),IF($I$7="選挙",VLOOKUP($F1096,部数情報!A:M,13,0),VLOOKUP($F1096,部数情報!A:J,10,0)))),"")</f>
        <v>275</v>
      </c>
      <c r="K1096" s="187"/>
      <c r="L1096" s="205"/>
      <c r="M1096" s="206"/>
      <c r="S1096">
        <f>エリア一覧!J1096-VLOOKUP(エリア一覧!F1096,部数情報!A:Q,17,0)</f>
        <v>0</v>
      </c>
      <c r="V1096">
        <f t="shared" si="16"/>
        <v>0</v>
      </c>
      <c r="W1096">
        <f>IFERROR(VLOOKUP($F1096,部数情報!A:J,10,0),0)</f>
        <v>275</v>
      </c>
    </row>
    <row r="1097" spans="2:23" hidden="1">
      <c r="B1097" s="15">
        <f>部数情報!C716</f>
        <v>715</v>
      </c>
      <c r="C1097" s="16">
        <f>部数情報!B716</f>
        <v>12</v>
      </c>
      <c r="D1097" s="16" t="str">
        <f>部数情報!E716</f>
        <v>富里・八街</v>
      </c>
      <c r="E1097" s="16" t="str">
        <f>部数情報!F716</f>
        <v>八街東</v>
      </c>
      <c r="F1097" s="16" t="str">
        <f>部数情報!A716</f>
        <v>024034</v>
      </c>
      <c r="G1097" s="16" t="str">
        <f>部数情報!G716</f>
        <v>八街④（八街に）</v>
      </c>
      <c r="H1097" s="16" t="str">
        <f>部数情報!H716</f>
        <v>成田</v>
      </c>
      <c r="I1097" s="16" t="str">
        <f>部数情報!I716</f>
        <v>八街市</v>
      </c>
      <c r="J1097" s="189">
        <f>IFERROR(IF($I$7="併配",VLOOKUP($F1097,部数情報!A:K,11,0),IF($I$7="併配&amp;選挙",VLOOKUP($F1097,部数情報!A:L,12,0),IF($I$7="選挙",VLOOKUP($F1097,部数情報!A:M,13,0),VLOOKUP($F1097,部数情報!A:J,10,0)))),"")</f>
        <v>360</v>
      </c>
      <c r="K1097" s="187"/>
      <c r="L1097" s="205"/>
      <c r="M1097" s="206"/>
      <c r="S1097">
        <f>エリア一覧!J1097-VLOOKUP(エリア一覧!F1097,部数情報!A:Q,17,0)</f>
        <v>0</v>
      </c>
      <c r="V1097">
        <f t="shared" si="16"/>
        <v>0</v>
      </c>
      <c r="W1097">
        <f>IFERROR(VLOOKUP($F1097,部数情報!A:J,10,0),0)</f>
        <v>360</v>
      </c>
    </row>
    <row r="1098" spans="2:23" hidden="1">
      <c r="B1098" s="15">
        <f>部数情報!C717</f>
        <v>716</v>
      </c>
      <c r="C1098" s="16">
        <f>部数情報!B717</f>
        <v>12</v>
      </c>
      <c r="D1098" s="16" t="str">
        <f>部数情報!E717</f>
        <v>富里・八街</v>
      </c>
      <c r="E1098" s="16" t="str">
        <f>部数情報!F717</f>
        <v>八街東</v>
      </c>
      <c r="F1098" s="16" t="str">
        <f>部数情報!A717</f>
        <v>024035</v>
      </c>
      <c r="G1098" s="16" t="str">
        <f>部数情報!G717</f>
        <v>八街⑥（八街に）</v>
      </c>
      <c r="H1098" s="16" t="str">
        <f>部数情報!H717</f>
        <v>成田</v>
      </c>
      <c r="I1098" s="16" t="str">
        <f>部数情報!I717</f>
        <v>八街市</v>
      </c>
      <c r="J1098" s="189">
        <f>IFERROR(IF($I$7="併配",VLOOKUP($F1098,部数情報!A:K,11,0),IF($I$7="併配&amp;選挙",VLOOKUP($F1098,部数情報!A:L,12,0),IF($I$7="選挙",VLOOKUP($F1098,部数情報!A:M,13,0),VLOOKUP($F1098,部数情報!A:J,10,0)))),"")</f>
        <v>310</v>
      </c>
      <c r="K1098" s="187"/>
      <c r="L1098" s="205"/>
      <c r="M1098" s="206"/>
      <c r="S1098">
        <f>エリア一覧!J1098-VLOOKUP(エリア一覧!F1098,部数情報!A:Q,17,0)</f>
        <v>0</v>
      </c>
      <c r="V1098">
        <f t="shared" si="16"/>
        <v>0</v>
      </c>
      <c r="W1098">
        <f>IFERROR(VLOOKUP($F1098,部数情報!A:J,10,0),0)</f>
        <v>310</v>
      </c>
    </row>
    <row r="1099" spans="2:23" hidden="1">
      <c r="B1099" s="15">
        <f>部数情報!C718</f>
        <v>717</v>
      </c>
      <c r="C1099" s="16">
        <f>部数情報!B718</f>
        <v>12</v>
      </c>
      <c r="D1099" s="16" t="str">
        <f>部数情報!E718</f>
        <v>富里・八街</v>
      </c>
      <c r="E1099" s="16" t="str">
        <f>部数情報!F718</f>
        <v>八街東</v>
      </c>
      <c r="F1099" s="16" t="str">
        <f>部数情報!A718</f>
        <v>024036</v>
      </c>
      <c r="G1099" s="16" t="str">
        <f>部数情報!G718</f>
        <v>八街⑦（八街に・大木）</v>
      </c>
      <c r="H1099" s="16" t="str">
        <f>部数情報!H718</f>
        <v>成田</v>
      </c>
      <c r="I1099" s="16" t="str">
        <f>部数情報!I718</f>
        <v>八街市</v>
      </c>
      <c r="J1099" s="189">
        <f>IFERROR(IF($I$7="併配",VLOOKUP($F1099,部数情報!A:K,11,0),IF($I$7="併配&amp;選挙",VLOOKUP($F1099,部数情報!A:L,12,0),IF($I$7="選挙",VLOOKUP($F1099,部数情報!A:M,13,0),VLOOKUP($F1099,部数情報!A:J,10,0)))),"")</f>
        <v>330</v>
      </c>
      <c r="K1099" s="187"/>
      <c r="L1099" s="205"/>
      <c r="M1099" s="206"/>
      <c r="S1099">
        <f>エリア一覧!J1099-VLOOKUP(エリア一覧!F1099,部数情報!A:Q,17,0)</f>
        <v>0</v>
      </c>
      <c r="V1099">
        <f t="shared" si="16"/>
        <v>0</v>
      </c>
      <c r="W1099">
        <f>IFERROR(VLOOKUP($F1099,部数情報!A:J,10,0),0)</f>
        <v>330</v>
      </c>
    </row>
    <row r="1100" spans="2:23" hidden="1">
      <c r="B1100" s="15">
        <f>部数情報!C719</f>
        <v>718</v>
      </c>
      <c r="C1100" s="16">
        <f>部数情報!B719</f>
        <v>12</v>
      </c>
      <c r="D1100" s="16" t="str">
        <f>部数情報!E719</f>
        <v>富里・八街</v>
      </c>
      <c r="E1100" s="16" t="str">
        <f>部数情報!F719</f>
        <v>八街東</v>
      </c>
      <c r="F1100" s="16" t="str">
        <f>部数情報!A719</f>
        <v>024052</v>
      </c>
      <c r="G1100" s="16" t="str">
        <f>部数情報!G719</f>
        <v>八街⑧（八街に・沖渡）</v>
      </c>
      <c r="H1100" s="16" t="str">
        <f>部数情報!H719</f>
        <v>成田</v>
      </c>
      <c r="I1100" s="16" t="str">
        <f>部数情報!I719</f>
        <v>八街市</v>
      </c>
      <c r="J1100" s="189">
        <f>IFERROR(IF($I$7="併配",VLOOKUP($F1100,部数情報!A:K,11,0),IF($I$7="併配&amp;選挙",VLOOKUP($F1100,部数情報!A:L,12,0),IF($I$7="選挙",VLOOKUP($F1100,部数情報!A:M,13,0),VLOOKUP($F1100,部数情報!A:J,10,0)))),"")</f>
        <v>300</v>
      </c>
      <c r="K1100" s="187"/>
      <c r="L1100" s="205"/>
      <c r="M1100" s="206"/>
      <c r="S1100">
        <f>エリア一覧!J1100-VLOOKUP(エリア一覧!F1100,部数情報!A:Q,17,0)</f>
        <v>0</v>
      </c>
      <c r="V1100">
        <f t="shared" si="16"/>
        <v>0</v>
      </c>
      <c r="W1100">
        <f>IFERROR(VLOOKUP($F1100,部数情報!A:J,10,0),0)</f>
        <v>300</v>
      </c>
    </row>
    <row r="1101" spans="2:23" hidden="1">
      <c r="B1101" s="15">
        <f>部数情報!C720</f>
        <v>719</v>
      </c>
      <c r="C1101" s="16">
        <f>部数情報!B720</f>
        <v>12</v>
      </c>
      <c r="D1101" s="16" t="str">
        <f>部数情報!E720</f>
        <v>富里・八街</v>
      </c>
      <c r="E1101" s="16" t="str">
        <f>部数情報!F720</f>
        <v>七栄</v>
      </c>
      <c r="F1101" s="16" t="str">
        <f>部数情報!A720</f>
        <v>024037</v>
      </c>
      <c r="G1101" s="16" t="str">
        <f>部数情報!G720</f>
        <v>七栄（富里幼稚園）</v>
      </c>
      <c r="H1101" s="16" t="str">
        <f>部数情報!H720</f>
        <v>成田</v>
      </c>
      <c r="I1101" s="16" t="str">
        <f>部数情報!I720</f>
        <v>富里市</v>
      </c>
      <c r="J1101" s="189">
        <f>IFERROR(IF($I$7="併配",VLOOKUP($F1101,部数情報!A:K,11,0),IF($I$7="併配&amp;選挙",VLOOKUP($F1101,部数情報!A:L,12,0),IF($I$7="選挙",VLOOKUP($F1101,部数情報!A:M,13,0),VLOOKUP($F1101,部数情報!A:J,10,0)))),"")</f>
        <v>570</v>
      </c>
      <c r="K1101" s="187"/>
      <c r="L1101" s="205"/>
      <c r="M1101" s="206"/>
      <c r="S1101">
        <f>エリア一覧!J1101-VLOOKUP(エリア一覧!F1101,部数情報!A:Q,17,0)</f>
        <v>0</v>
      </c>
      <c r="V1101">
        <f t="shared" si="16"/>
        <v>0</v>
      </c>
      <c r="W1101">
        <f>IFERROR(VLOOKUP($F1101,部数情報!A:J,10,0),0)</f>
        <v>570</v>
      </c>
    </row>
    <row r="1102" spans="2:23" hidden="1">
      <c r="B1102" s="15">
        <f>部数情報!C721</f>
        <v>720</v>
      </c>
      <c r="C1102" s="16">
        <f>部数情報!B721</f>
        <v>12</v>
      </c>
      <c r="D1102" s="16" t="str">
        <f>部数情報!E721</f>
        <v>富里・八街</v>
      </c>
      <c r="E1102" s="16" t="str">
        <f>部数情報!F721</f>
        <v>七栄</v>
      </c>
      <c r="F1102" s="16" t="str">
        <f>部数情報!A721</f>
        <v>024038</v>
      </c>
      <c r="G1102" s="16" t="str">
        <f>部数情報!G721</f>
        <v>七栄末広</v>
      </c>
      <c r="H1102" s="16" t="str">
        <f>部数情報!H721</f>
        <v>成田</v>
      </c>
      <c r="I1102" s="16" t="str">
        <f>部数情報!I721</f>
        <v>富里市</v>
      </c>
      <c r="J1102" s="189">
        <f>IFERROR(IF($I$7="併配",VLOOKUP($F1102,部数情報!A:K,11,0),IF($I$7="併配&amp;選挙",VLOOKUP($F1102,部数情報!A:L,12,0),IF($I$7="選挙",VLOOKUP($F1102,部数情報!A:M,13,0),VLOOKUP($F1102,部数情報!A:J,10,0)))),"")</f>
        <v>340</v>
      </c>
      <c r="K1102" s="187"/>
      <c r="L1102" s="205"/>
      <c r="M1102" s="206"/>
      <c r="S1102">
        <f>エリア一覧!J1102-VLOOKUP(エリア一覧!F1102,部数情報!A:Q,17,0)</f>
        <v>0</v>
      </c>
      <c r="V1102">
        <f t="shared" si="16"/>
        <v>0</v>
      </c>
      <c r="W1102">
        <f>IFERROR(VLOOKUP($F1102,部数情報!A:J,10,0),0)</f>
        <v>340</v>
      </c>
    </row>
    <row r="1103" spans="2:23" hidden="1">
      <c r="B1103" s="15">
        <f>部数情報!C722</f>
        <v>721</v>
      </c>
      <c r="C1103" s="16">
        <f>部数情報!B722</f>
        <v>12</v>
      </c>
      <c r="D1103" s="16" t="str">
        <f>部数情報!E722</f>
        <v>富里・八街</v>
      </c>
      <c r="E1103" s="16" t="str">
        <f>部数情報!F722</f>
        <v>七栄</v>
      </c>
      <c r="F1103" s="16" t="str">
        <f>部数情報!A722</f>
        <v>024039</v>
      </c>
      <c r="G1103" s="16" t="str">
        <f>部数情報!G722</f>
        <v>七栄六区</v>
      </c>
      <c r="H1103" s="16" t="str">
        <f>部数情報!H722</f>
        <v>成田</v>
      </c>
      <c r="I1103" s="16" t="str">
        <f>部数情報!I722</f>
        <v>富里市</v>
      </c>
      <c r="J1103" s="189">
        <f>IFERROR(IF($I$7="併配",VLOOKUP($F1103,部数情報!A:K,11,0),IF($I$7="併配&amp;選挙",VLOOKUP($F1103,部数情報!A:L,12,0),IF($I$7="選挙",VLOOKUP($F1103,部数情報!A:M,13,0),VLOOKUP($F1103,部数情報!A:J,10,0)))),"")</f>
        <v>335</v>
      </c>
      <c r="K1103" s="187"/>
      <c r="L1103" s="205"/>
      <c r="M1103" s="206"/>
      <c r="S1103">
        <f>エリア一覧!J1103-VLOOKUP(エリア一覧!F1103,部数情報!A:Q,17,0)</f>
        <v>0</v>
      </c>
      <c r="V1103">
        <f t="shared" si="16"/>
        <v>0</v>
      </c>
      <c r="W1103">
        <f>IFERROR(VLOOKUP($F1103,部数情報!A:J,10,0),0)</f>
        <v>335</v>
      </c>
    </row>
    <row r="1104" spans="2:23" hidden="1">
      <c r="B1104" s="15">
        <f>部数情報!C723</f>
        <v>722</v>
      </c>
      <c r="C1104" s="16">
        <f>部数情報!B723</f>
        <v>12</v>
      </c>
      <c r="D1104" s="16" t="str">
        <f>部数情報!E723</f>
        <v>富里・八街</v>
      </c>
      <c r="E1104" s="16" t="str">
        <f>部数情報!F723</f>
        <v>七栄</v>
      </c>
      <c r="F1104" s="16" t="str">
        <f>部数情報!A723</f>
        <v>024040</v>
      </c>
      <c r="G1104" s="16" t="str">
        <f>部数情報!G723</f>
        <v>七栄（七栄児童公園）</v>
      </c>
      <c r="H1104" s="16" t="str">
        <f>部数情報!H723</f>
        <v>成田</v>
      </c>
      <c r="I1104" s="16" t="str">
        <f>部数情報!I723</f>
        <v>富里市</v>
      </c>
      <c r="J1104" s="189">
        <f>IFERROR(IF($I$7="併配",VLOOKUP($F1104,部数情報!A:K,11,0),IF($I$7="併配&amp;選挙",VLOOKUP($F1104,部数情報!A:L,12,0),IF($I$7="選挙",VLOOKUP($F1104,部数情報!A:M,13,0),VLOOKUP($F1104,部数情報!A:J,10,0)))),"")</f>
        <v>510</v>
      </c>
      <c r="K1104" s="187"/>
      <c r="L1104" s="205"/>
      <c r="M1104" s="206"/>
      <c r="S1104">
        <f>エリア一覧!J1104-VLOOKUP(エリア一覧!F1104,部数情報!A:Q,17,0)</f>
        <v>0</v>
      </c>
      <c r="V1104">
        <f t="shared" ref="V1104:V1167" si="17">IF(K1104="●",J1104,K1104)</f>
        <v>0</v>
      </c>
      <c r="W1104">
        <f>IFERROR(VLOOKUP($F1104,部数情報!A:J,10,0),0)</f>
        <v>510</v>
      </c>
    </row>
    <row r="1105" spans="2:23" hidden="1">
      <c r="B1105" s="15">
        <f>部数情報!C724</f>
        <v>723</v>
      </c>
      <c r="C1105" s="16">
        <f>部数情報!B724</f>
        <v>12</v>
      </c>
      <c r="D1105" s="16" t="str">
        <f>部数情報!E724</f>
        <v>富里・八街</v>
      </c>
      <c r="E1105" s="16" t="str">
        <f>部数情報!F724</f>
        <v>七栄</v>
      </c>
      <c r="F1105" s="16" t="str">
        <f>部数情報!A724</f>
        <v>024041</v>
      </c>
      <c r="G1105" s="16" t="str">
        <f>部数情報!G724</f>
        <v>七栄（646番地）</v>
      </c>
      <c r="H1105" s="16" t="str">
        <f>部数情報!H724</f>
        <v>成田</v>
      </c>
      <c r="I1105" s="16" t="str">
        <f>部数情報!I724</f>
        <v>富里市</v>
      </c>
      <c r="J1105" s="189">
        <f>IFERROR(IF($I$7="併配",VLOOKUP($F1105,部数情報!A:K,11,0),IF($I$7="併配&amp;選挙",VLOOKUP($F1105,部数情報!A:L,12,0),IF($I$7="選挙",VLOOKUP($F1105,部数情報!A:M,13,0),VLOOKUP($F1105,部数情報!A:J,10,0)))),"")</f>
        <v>395</v>
      </c>
      <c r="K1105" s="187"/>
      <c r="L1105" s="205"/>
      <c r="M1105" s="206"/>
      <c r="S1105">
        <f>エリア一覧!J1105-VLOOKUP(エリア一覧!F1105,部数情報!A:Q,17,0)</f>
        <v>0</v>
      </c>
      <c r="V1105">
        <f t="shared" si="17"/>
        <v>0</v>
      </c>
      <c r="W1105">
        <f>IFERROR(VLOOKUP($F1105,部数情報!A:J,10,0),0)</f>
        <v>395</v>
      </c>
    </row>
    <row r="1106" spans="2:23" hidden="1">
      <c r="B1106" s="15">
        <f>部数情報!C725</f>
        <v>724</v>
      </c>
      <c r="C1106" s="16">
        <f>部数情報!B725</f>
        <v>12</v>
      </c>
      <c r="D1106" s="16" t="str">
        <f>部数情報!E725</f>
        <v>富里・八街</v>
      </c>
      <c r="E1106" s="16" t="str">
        <f>部数情報!F725</f>
        <v>七栄</v>
      </c>
      <c r="F1106" s="16" t="str">
        <f>部数情報!A725</f>
        <v>024042</v>
      </c>
      <c r="G1106" s="16" t="str">
        <f>部数情報!G725</f>
        <v>東七栄NT</v>
      </c>
      <c r="H1106" s="16" t="str">
        <f>部数情報!H725</f>
        <v>成田</v>
      </c>
      <c r="I1106" s="16" t="str">
        <f>部数情報!I725</f>
        <v>富里市</v>
      </c>
      <c r="J1106" s="189">
        <f>IFERROR(IF($I$7="併配",VLOOKUP($F1106,部数情報!A:K,11,0),IF($I$7="併配&amp;選挙",VLOOKUP($F1106,部数情報!A:L,12,0),IF($I$7="選挙",VLOOKUP($F1106,部数情報!A:M,13,0),VLOOKUP($F1106,部数情報!A:J,10,0)))),"")</f>
        <v>490</v>
      </c>
      <c r="K1106" s="187"/>
      <c r="L1106" s="205"/>
      <c r="M1106" s="206"/>
      <c r="S1106">
        <f>エリア一覧!J1106-VLOOKUP(エリア一覧!F1106,部数情報!A:Q,17,0)</f>
        <v>0</v>
      </c>
      <c r="V1106">
        <f t="shared" si="17"/>
        <v>0</v>
      </c>
      <c r="W1106">
        <f>IFERROR(VLOOKUP($F1106,部数情報!A:J,10,0),0)</f>
        <v>490</v>
      </c>
    </row>
    <row r="1107" spans="2:23" hidden="1">
      <c r="B1107" s="15">
        <f>部数情報!C726</f>
        <v>725</v>
      </c>
      <c r="C1107" s="16">
        <f>部数情報!B726</f>
        <v>12</v>
      </c>
      <c r="D1107" s="16" t="str">
        <f>部数情報!E726</f>
        <v>富里・八街</v>
      </c>
      <c r="E1107" s="16" t="str">
        <f>部数情報!F726</f>
        <v>七栄</v>
      </c>
      <c r="F1107" s="16" t="str">
        <f>部数情報!A726</f>
        <v>024043</v>
      </c>
      <c r="G1107" s="16" t="str">
        <f>部数情報!G726</f>
        <v>ﾌｧﾐﾘーﾀｳﾝ富里</v>
      </c>
      <c r="H1107" s="16" t="str">
        <f>部数情報!H726</f>
        <v>成田</v>
      </c>
      <c r="I1107" s="16" t="str">
        <f>部数情報!I726</f>
        <v>富里市</v>
      </c>
      <c r="J1107" s="189">
        <f>IFERROR(IF($I$7="併配",VLOOKUP($F1107,部数情報!A:K,11,0),IF($I$7="併配&amp;選挙",VLOOKUP($F1107,部数情報!A:L,12,0),IF($I$7="選挙",VLOOKUP($F1107,部数情報!A:M,13,0),VLOOKUP($F1107,部数情報!A:J,10,0)))),"")</f>
        <v>430</v>
      </c>
      <c r="K1107" s="187"/>
      <c r="L1107" s="205"/>
      <c r="M1107" s="206"/>
      <c r="S1107">
        <f>エリア一覧!J1107-VLOOKUP(エリア一覧!F1107,部数情報!A:Q,17,0)</f>
        <v>0</v>
      </c>
      <c r="V1107">
        <f t="shared" si="17"/>
        <v>0</v>
      </c>
      <c r="W1107">
        <f>IFERROR(VLOOKUP($F1107,部数情報!A:J,10,0),0)</f>
        <v>430</v>
      </c>
    </row>
    <row r="1108" spans="2:23" hidden="1">
      <c r="B1108" s="15">
        <f>部数情報!C727</f>
        <v>726</v>
      </c>
      <c r="C1108" s="16">
        <f>部数情報!B727</f>
        <v>12</v>
      </c>
      <c r="D1108" s="16" t="str">
        <f>部数情報!E727</f>
        <v>富里・八街</v>
      </c>
      <c r="E1108" s="16" t="str">
        <f>部数情報!F727</f>
        <v>七栄</v>
      </c>
      <c r="F1108" s="16" t="str">
        <f>部数情報!A727</f>
        <v>024044</v>
      </c>
      <c r="G1108" s="16" t="str">
        <f>部数情報!G727</f>
        <v>立沢　</v>
      </c>
      <c r="H1108" s="16" t="str">
        <f>部数情報!H727</f>
        <v>成田</v>
      </c>
      <c r="I1108" s="16" t="str">
        <f>部数情報!I727</f>
        <v>富里市</v>
      </c>
      <c r="J1108" s="189">
        <f>IFERROR(IF($I$7="併配",VLOOKUP($F1108,部数情報!A:K,11,0),IF($I$7="併配&amp;選挙",VLOOKUP($F1108,部数情報!A:L,12,0),IF($I$7="選挙",VLOOKUP($F1108,部数情報!A:M,13,0),VLOOKUP($F1108,部数情報!A:J,10,0)))),"")</f>
        <v>510</v>
      </c>
      <c r="K1108" s="187"/>
      <c r="L1108" s="205"/>
      <c r="M1108" s="206"/>
      <c r="S1108">
        <f>エリア一覧!J1108-VLOOKUP(エリア一覧!F1108,部数情報!A:Q,17,0)</f>
        <v>0</v>
      </c>
      <c r="V1108">
        <f t="shared" si="17"/>
        <v>0</v>
      </c>
      <c r="W1108">
        <f>IFERROR(VLOOKUP($F1108,部数情報!A:J,10,0),0)</f>
        <v>510</v>
      </c>
    </row>
    <row r="1109" spans="2:23" hidden="1">
      <c r="B1109" s="15">
        <f>部数情報!C728</f>
        <v>727</v>
      </c>
      <c r="C1109" s="16">
        <f>部数情報!B728</f>
        <v>12</v>
      </c>
      <c r="D1109" s="16" t="str">
        <f>部数情報!E728</f>
        <v>富里・八街</v>
      </c>
      <c r="E1109" s="16" t="str">
        <f>部数情報!F728</f>
        <v>七栄</v>
      </c>
      <c r="F1109" s="16" t="str">
        <f>部数情報!A728</f>
        <v>024046</v>
      </c>
      <c r="G1109" s="16" t="str">
        <f>部数情報!G728</f>
        <v>七栄南平台団地</v>
      </c>
      <c r="H1109" s="16" t="str">
        <f>部数情報!H728</f>
        <v>成田</v>
      </c>
      <c r="I1109" s="16" t="str">
        <f>部数情報!I728</f>
        <v>富里市</v>
      </c>
      <c r="J1109" s="189">
        <f>IFERROR(IF($I$7="併配",VLOOKUP($F1109,部数情報!A:K,11,0),IF($I$7="併配&amp;選挙",VLOOKUP($F1109,部数情報!A:L,12,0),IF($I$7="選挙",VLOOKUP($F1109,部数情報!A:M,13,0),VLOOKUP($F1109,部数情報!A:J,10,0)))),"")</f>
        <v>265</v>
      </c>
      <c r="K1109" s="187"/>
      <c r="L1109" s="205"/>
      <c r="M1109" s="206"/>
      <c r="S1109">
        <f>エリア一覧!J1109-VLOOKUP(エリア一覧!F1109,部数情報!A:Q,17,0)</f>
        <v>0</v>
      </c>
      <c r="V1109">
        <f t="shared" si="17"/>
        <v>0</v>
      </c>
      <c r="W1109">
        <f>IFERROR(VLOOKUP($F1109,部数情報!A:J,10,0),0)</f>
        <v>265</v>
      </c>
    </row>
    <row r="1110" spans="2:23" hidden="1">
      <c r="B1110" s="15">
        <f>部数情報!C729</f>
        <v>728</v>
      </c>
      <c r="C1110" s="16">
        <f>部数情報!B729</f>
        <v>12</v>
      </c>
      <c r="D1110" s="16" t="str">
        <f>部数情報!E729</f>
        <v>富里・八街</v>
      </c>
      <c r="E1110" s="16" t="str">
        <f>部数情報!F729</f>
        <v>七栄</v>
      </c>
      <c r="F1110" s="16" t="str">
        <f>部数情報!A729</f>
        <v>024047</v>
      </c>
      <c r="G1110" s="16" t="str">
        <f>部数情報!G729</f>
        <v>七栄（青年館）</v>
      </c>
      <c r="H1110" s="16" t="str">
        <f>部数情報!H729</f>
        <v>成田</v>
      </c>
      <c r="I1110" s="16" t="str">
        <f>部数情報!I729</f>
        <v>富里市</v>
      </c>
      <c r="J1110" s="189">
        <f>IFERROR(IF($I$7="併配",VLOOKUP($F1110,部数情報!A:K,11,0),IF($I$7="併配&amp;選挙",VLOOKUP($F1110,部数情報!A:L,12,0),IF($I$7="選挙",VLOOKUP($F1110,部数情報!A:M,13,0),VLOOKUP($F1110,部数情報!A:J,10,0)))),"")</f>
        <v>365</v>
      </c>
      <c r="K1110" s="187"/>
      <c r="L1110" s="205"/>
      <c r="M1110" s="206"/>
      <c r="S1110">
        <f>エリア一覧!J1110-VLOOKUP(エリア一覧!F1110,部数情報!A:Q,17,0)</f>
        <v>0</v>
      </c>
      <c r="V1110">
        <f t="shared" si="17"/>
        <v>0</v>
      </c>
      <c r="W1110">
        <f>IFERROR(VLOOKUP($F1110,部数情報!A:J,10,0),0)</f>
        <v>365</v>
      </c>
    </row>
    <row r="1111" spans="2:23" hidden="1">
      <c r="B1111" s="15">
        <f>部数情報!C730</f>
        <v>729</v>
      </c>
      <c r="C1111" s="16">
        <f>部数情報!B730</f>
        <v>12</v>
      </c>
      <c r="D1111" s="16" t="str">
        <f>部数情報!E730</f>
        <v>富里・八街</v>
      </c>
      <c r="E1111" s="16" t="str">
        <f>部数情報!F730</f>
        <v>三里塚</v>
      </c>
      <c r="F1111" s="16" t="str">
        <f>部数情報!A730</f>
        <v>024048</v>
      </c>
      <c r="G1111" s="16" t="str">
        <f>部数情報!G730</f>
        <v>本三里塚</v>
      </c>
      <c r="H1111" s="16" t="str">
        <f>部数情報!H730</f>
        <v>成田</v>
      </c>
      <c r="I1111" s="16" t="str">
        <f>部数情報!I730</f>
        <v>成田市</v>
      </c>
      <c r="J1111" s="189">
        <f>IFERROR(IF($I$7="併配",VLOOKUP($F1111,部数情報!A:K,11,0),IF($I$7="併配&amp;選挙",VLOOKUP($F1111,部数情報!A:L,12,0),IF($I$7="選挙",VLOOKUP($F1111,部数情報!A:M,13,0),VLOOKUP($F1111,部数情報!A:J,10,0)))),"")</f>
        <v>355</v>
      </c>
      <c r="K1111" s="187"/>
      <c r="L1111" s="205"/>
      <c r="M1111" s="206"/>
      <c r="S1111">
        <f>エリア一覧!J1111-VLOOKUP(エリア一覧!F1111,部数情報!A:Q,17,0)</f>
        <v>0</v>
      </c>
      <c r="V1111">
        <f t="shared" si="17"/>
        <v>0</v>
      </c>
      <c r="W1111">
        <f>IFERROR(VLOOKUP($F1111,部数情報!A:J,10,0),0)</f>
        <v>355</v>
      </c>
    </row>
    <row r="1112" spans="2:23" hidden="1">
      <c r="B1112" s="15">
        <f>部数情報!C731</f>
        <v>730</v>
      </c>
      <c r="C1112" s="16">
        <f>部数情報!B731</f>
        <v>12</v>
      </c>
      <c r="D1112" s="16" t="str">
        <f>部数情報!E731</f>
        <v>富里・八街</v>
      </c>
      <c r="E1112" s="16" t="str">
        <f>部数情報!F731</f>
        <v>三里塚</v>
      </c>
      <c r="F1112" s="16" t="str">
        <f>部数情報!A731</f>
        <v>024049</v>
      </c>
      <c r="G1112" s="16" t="str">
        <f>部数情報!G731</f>
        <v>西三里塚西</v>
      </c>
      <c r="H1112" s="16" t="str">
        <f>部数情報!H731</f>
        <v>成田</v>
      </c>
      <c r="I1112" s="16" t="str">
        <f>部数情報!I731</f>
        <v>成田市</v>
      </c>
      <c r="J1112" s="189">
        <f>IFERROR(IF($I$7="併配",VLOOKUP($F1112,部数情報!A:K,11,0),IF($I$7="併配&amp;選挙",VLOOKUP($F1112,部数情報!A:L,12,0),IF($I$7="選挙",VLOOKUP($F1112,部数情報!A:M,13,0),VLOOKUP($F1112,部数情報!A:J,10,0)))),"")</f>
        <v>480</v>
      </c>
      <c r="K1112" s="187"/>
      <c r="L1112" s="205"/>
      <c r="M1112" s="206"/>
      <c r="S1112">
        <f>エリア一覧!J1112-VLOOKUP(エリア一覧!F1112,部数情報!A:Q,17,0)</f>
        <v>0</v>
      </c>
      <c r="V1112">
        <f t="shared" si="17"/>
        <v>0</v>
      </c>
      <c r="W1112">
        <f>IFERROR(VLOOKUP($F1112,部数情報!A:J,10,0),0)</f>
        <v>480</v>
      </c>
    </row>
    <row r="1113" spans="2:23" hidden="1">
      <c r="B1113" s="15">
        <f>部数情報!C732</f>
        <v>731</v>
      </c>
      <c r="C1113" s="16">
        <f>部数情報!B732</f>
        <v>12</v>
      </c>
      <c r="D1113" s="16" t="str">
        <f>部数情報!E732</f>
        <v>富里・八街</v>
      </c>
      <c r="E1113" s="16" t="str">
        <f>部数情報!F732</f>
        <v>三里塚</v>
      </c>
      <c r="F1113" s="16" t="str">
        <f>部数情報!A732</f>
        <v>024055</v>
      </c>
      <c r="G1113" s="16" t="str">
        <f>部数情報!G732</f>
        <v>西三里塚東A</v>
      </c>
      <c r="H1113" s="16" t="str">
        <f>部数情報!H732</f>
        <v>成田</v>
      </c>
      <c r="I1113" s="16" t="str">
        <f>部数情報!I732</f>
        <v>成田市</v>
      </c>
      <c r="J1113" s="189">
        <f>IFERROR(IF($I$7="併配",VLOOKUP($F1113,部数情報!A:K,11,0),IF($I$7="併配&amp;選挙",VLOOKUP($F1113,部数情報!A:L,12,0),IF($I$7="選挙",VLOOKUP($F1113,部数情報!A:M,13,0),VLOOKUP($F1113,部数情報!A:J,10,0)))),"")</f>
        <v>440</v>
      </c>
      <c r="K1113" s="187"/>
      <c r="L1113" s="205"/>
      <c r="M1113" s="206"/>
      <c r="S1113">
        <f>エリア一覧!J1113-VLOOKUP(エリア一覧!F1113,部数情報!A:Q,17,0)</f>
        <v>0</v>
      </c>
      <c r="V1113">
        <f t="shared" si="17"/>
        <v>0</v>
      </c>
      <c r="W1113">
        <f>IFERROR(VLOOKUP($F1113,部数情報!A:J,10,0),0)</f>
        <v>440</v>
      </c>
    </row>
    <row r="1114" spans="2:23" hidden="1">
      <c r="B1114" s="15">
        <f>部数情報!C733</f>
        <v>732</v>
      </c>
      <c r="C1114" s="16">
        <f>部数情報!B733</f>
        <v>12</v>
      </c>
      <c r="D1114" s="16" t="str">
        <f>部数情報!E733</f>
        <v>富里・八街</v>
      </c>
      <c r="E1114" s="16" t="str">
        <f>部数情報!F733</f>
        <v>三里塚</v>
      </c>
      <c r="F1114" s="16" t="str">
        <f>部数情報!A733</f>
        <v>024056</v>
      </c>
      <c r="G1114" s="16" t="str">
        <f>部数情報!G733</f>
        <v>西三里塚東B</v>
      </c>
      <c r="H1114" s="16" t="str">
        <f>部数情報!H733</f>
        <v>成田</v>
      </c>
      <c r="I1114" s="16" t="str">
        <f>部数情報!I733</f>
        <v>成田市</v>
      </c>
      <c r="J1114" s="189">
        <f>IFERROR(IF($I$7="併配",VLOOKUP($F1114,部数情報!A:K,11,0),IF($I$7="併配&amp;選挙",VLOOKUP($F1114,部数情報!A:L,12,0),IF($I$7="選挙",VLOOKUP($F1114,部数情報!A:M,13,0),VLOOKUP($F1114,部数情報!A:J,10,0)))),"")</f>
        <v>315</v>
      </c>
      <c r="K1114" s="187"/>
      <c r="L1114" s="205"/>
      <c r="M1114" s="206"/>
      <c r="S1114">
        <f>エリア一覧!J1114-VLOOKUP(エリア一覧!F1114,部数情報!A:Q,17,0)</f>
        <v>0</v>
      </c>
      <c r="V1114">
        <f t="shared" si="17"/>
        <v>0</v>
      </c>
      <c r="W1114">
        <f>IFERROR(VLOOKUP($F1114,部数情報!A:J,10,0),0)</f>
        <v>315</v>
      </c>
    </row>
    <row r="1115" spans="2:23" hidden="1">
      <c r="B1115" s="15">
        <f>部数情報!C734</f>
        <v>733</v>
      </c>
      <c r="C1115" s="16">
        <f>部数情報!B734</f>
        <v>12</v>
      </c>
      <c r="D1115" s="16" t="str">
        <f>部数情報!E734</f>
        <v>富里・八街</v>
      </c>
      <c r="E1115" s="16" t="str">
        <f>部数情報!F734</f>
        <v>三里塚</v>
      </c>
      <c r="F1115" s="16" t="str">
        <f>部数情報!A734</f>
        <v>024050</v>
      </c>
      <c r="G1115" s="16" t="str">
        <f>部数情報!G734</f>
        <v>本城</v>
      </c>
      <c r="H1115" s="16" t="str">
        <f>部数情報!H734</f>
        <v>成田</v>
      </c>
      <c r="I1115" s="16" t="str">
        <f>部数情報!I734</f>
        <v>成田市</v>
      </c>
      <c r="J1115" s="189">
        <f>IFERROR(IF($I$7="併配",VLOOKUP($F1115,部数情報!A:K,11,0),IF($I$7="併配&amp;選挙",VLOOKUP($F1115,部数情報!A:L,12,0),IF($I$7="選挙",VLOOKUP($F1115,部数情報!A:M,13,0),VLOOKUP($F1115,部数情報!A:J,10,0)))),"")</f>
        <v>450</v>
      </c>
      <c r="K1115" s="187"/>
      <c r="L1115" s="205"/>
      <c r="M1115" s="206"/>
      <c r="S1115">
        <f>エリア一覧!J1115-VLOOKUP(エリア一覧!F1115,部数情報!A:Q,17,0)</f>
        <v>0</v>
      </c>
      <c r="V1115">
        <f t="shared" si="17"/>
        <v>0</v>
      </c>
      <c r="W1115">
        <f>IFERROR(VLOOKUP($F1115,部数情報!A:J,10,0),0)</f>
        <v>450</v>
      </c>
    </row>
    <row r="1116" spans="2:23" hidden="1">
      <c r="B1116" s="15">
        <f>部数情報!C735</f>
        <v>734</v>
      </c>
      <c r="C1116" s="16">
        <f>部数情報!B735</f>
        <v>12</v>
      </c>
      <c r="D1116" s="16" t="str">
        <f>部数情報!E735</f>
        <v>富里・八街</v>
      </c>
      <c r="E1116" s="16" t="str">
        <f>部数情報!F735</f>
        <v>三里塚</v>
      </c>
      <c r="F1116" s="16" t="str">
        <f>部数情報!A735</f>
        <v>024053</v>
      </c>
      <c r="G1116" s="16" t="str">
        <f>部数情報!G735</f>
        <v>三里塚第一公園</v>
      </c>
      <c r="H1116" s="16" t="str">
        <f>部数情報!H735</f>
        <v>成田</v>
      </c>
      <c r="I1116" s="16" t="str">
        <f>部数情報!I735</f>
        <v>成田市</v>
      </c>
      <c r="J1116" s="189">
        <f>IFERROR(IF($I$7="併配",VLOOKUP($F1116,部数情報!A:K,11,0),IF($I$7="併配&amp;選挙",VLOOKUP($F1116,部数情報!A:L,12,0),IF($I$7="選挙",VLOOKUP($F1116,部数情報!A:M,13,0),VLOOKUP($F1116,部数情報!A:J,10,0)))),"")</f>
        <v>430</v>
      </c>
      <c r="K1116" s="187"/>
      <c r="L1116" s="205"/>
      <c r="M1116" s="206"/>
      <c r="S1116">
        <f>エリア一覧!J1116-VLOOKUP(エリア一覧!F1116,部数情報!A:Q,17,0)</f>
        <v>0</v>
      </c>
      <c r="V1116">
        <f t="shared" si="17"/>
        <v>0</v>
      </c>
      <c r="W1116">
        <f>IFERROR(VLOOKUP($F1116,部数情報!A:J,10,0),0)</f>
        <v>430</v>
      </c>
    </row>
    <row r="1117" spans="2:23" hidden="1">
      <c r="B1117" s="15">
        <f>部数情報!C736</f>
        <v>735</v>
      </c>
      <c r="C1117" s="16">
        <f>部数情報!B736</f>
        <v>12</v>
      </c>
      <c r="D1117" s="16" t="str">
        <f>部数情報!E736</f>
        <v>富里・八街</v>
      </c>
      <c r="E1117" s="16" t="str">
        <f>部数情報!F736</f>
        <v>三里塚</v>
      </c>
      <c r="F1117" s="16" t="str">
        <f>部数情報!A736</f>
        <v>024057</v>
      </c>
      <c r="G1117" s="16" t="str">
        <f>部数情報!G736</f>
        <v>三里塚記念公園</v>
      </c>
      <c r="H1117" s="16" t="str">
        <f>部数情報!H736</f>
        <v>成田</v>
      </c>
      <c r="I1117" s="16" t="str">
        <f>部数情報!I736</f>
        <v>成田市</v>
      </c>
      <c r="J1117" s="189">
        <f>IFERROR(IF($I$7="併配",VLOOKUP($F1117,部数情報!A:K,11,0),IF($I$7="併配&amp;選挙",VLOOKUP($F1117,部数情報!A:L,12,0),IF($I$7="選挙",VLOOKUP($F1117,部数情報!A:M,13,0),VLOOKUP($F1117,部数情報!A:J,10,0)))),"")</f>
        <v>330</v>
      </c>
      <c r="K1117" s="187"/>
      <c r="L1117" s="205"/>
      <c r="M1117" s="206"/>
      <c r="S1117">
        <f>エリア一覧!J1117-VLOOKUP(エリア一覧!F1117,部数情報!A:Q,17,0)</f>
        <v>0</v>
      </c>
      <c r="V1117">
        <f t="shared" si="17"/>
        <v>0</v>
      </c>
      <c r="W1117">
        <f>IFERROR(VLOOKUP($F1117,部数情報!A:J,10,0),0)</f>
        <v>330</v>
      </c>
    </row>
    <row r="1118" spans="2:23" hidden="1">
      <c r="B1118" s="15">
        <f>部数情報!C737</f>
        <v>736</v>
      </c>
      <c r="C1118" s="16">
        <f>部数情報!B737</f>
        <v>12</v>
      </c>
      <c r="D1118" s="16" t="str">
        <f>部数情報!E737</f>
        <v>富里・八街</v>
      </c>
      <c r="E1118" s="16" t="str">
        <f>部数情報!F737</f>
        <v>三里塚</v>
      </c>
      <c r="F1118" s="16" t="str">
        <f>部数情報!A737</f>
        <v>024058</v>
      </c>
      <c r="G1118" s="16" t="str">
        <f>部数情報!G737</f>
        <v>三里塚御料</v>
      </c>
      <c r="H1118" s="16" t="str">
        <f>部数情報!H737</f>
        <v>成田</v>
      </c>
      <c r="I1118" s="16" t="str">
        <f>部数情報!I737</f>
        <v>成田市</v>
      </c>
      <c r="J1118" s="189">
        <f>IFERROR(IF($I$7="併配",VLOOKUP($F1118,部数情報!A:K,11,0),IF($I$7="併配&amp;選挙",VLOOKUP($F1118,部数情報!A:L,12,0),IF($I$7="選挙",VLOOKUP($F1118,部数情報!A:M,13,0),VLOOKUP($F1118,部数情報!A:J,10,0)))),"")</f>
        <v>380</v>
      </c>
      <c r="K1118" s="187"/>
      <c r="L1118" s="205"/>
      <c r="M1118" s="206"/>
      <c r="S1118">
        <f>エリア一覧!J1118-VLOOKUP(エリア一覧!F1118,部数情報!A:Q,17,0)</f>
        <v>0</v>
      </c>
      <c r="V1118">
        <f t="shared" si="17"/>
        <v>0</v>
      </c>
      <c r="W1118">
        <f>IFERROR(VLOOKUP($F1118,部数情報!A:J,10,0),0)</f>
        <v>380</v>
      </c>
    </row>
    <row r="1119" spans="2:23" hidden="1">
      <c r="B1119" s="15">
        <f>部数情報!C738</f>
        <v>737</v>
      </c>
      <c r="C1119" s="16">
        <f>部数情報!B738</f>
        <v>12</v>
      </c>
      <c r="D1119" s="16" t="str">
        <f>部数情報!E738</f>
        <v>富里・八街</v>
      </c>
      <c r="E1119" s="16" t="str">
        <f>部数情報!F738</f>
        <v>三里塚</v>
      </c>
      <c r="F1119" s="16" t="str">
        <f>部数情報!A738</f>
        <v>024051</v>
      </c>
      <c r="G1119" s="16" t="str">
        <f>部数情報!G738</f>
        <v>長原第一公園</v>
      </c>
      <c r="H1119" s="16" t="str">
        <f>部数情報!H738</f>
        <v>成田</v>
      </c>
      <c r="I1119" s="16" t="str">
        <f>部数情報!I738</f>
        <v>成田市</v>
      </c>
      <c r="J1119" s="189">
        <f>IFERROR(IF($I$7="併配",VLOOKUP($F1119,部数情報!A:K,11,0),IF($I$7="併配&amp;選挙",VLOOKUP($F1119,部数情報!A:L,12,0),IF($I$7="選挙",VLOOKUP($F1119,部数情報!A:M,13,0),VLOOKUP($F1119,部数情報!A:J,10,0)))),"")</f>
        <v>350</v>
      </c>
      <c r="K1119" s="187"/>
      <c r="L1119" s="205"/>
      <c r="M1119" s="206"/>
      <c r="S1119">
        <f>エリア一覧!J1119-VLOOKUP(エリア一覧!F1119,部数情報!A:Q,17,0)</f>
        <v>0</v>
      </c>
      <c r="V1119">
        <f t="shared" si="17"/>
        <v>0</v>
      </c>
      <c r="W1119">
        <f>IFERROR(VLOOKUP($F1119,部数情報!A:J,10,0),0)</f>
        <v>350</v>
      </c>
    </row>
    <row r="1120" spans="2:23" hidden="1">
      <c r="B1120" s="15">
        <f>部数情報!C739</f>
        <v>738</v>
      </c>
      <c r="C1120" s="16">
        <f>部数情報!B739</f>
        <v>12</v>
      </c>
      <c r="D1120" s="16" t="str">
        <f>部数情報!E739</f>
        <v>富里・八街</v>
      </c>
      <c r="E1120" s="16" t="str">
        <f>部数情報!F739</f>
        <v>三里塚</v>
      </c>
      <c r="F1120" s="16" t="str">
        <f>部数情報!A739</f>
        <v>024054</v>
      </c>
      <c r="G1120" s="16" t="str">
        <f>部数情報!G739</f>
        <v>本城こまき</v>
      </c>
      <c r="H1120" s="16" t="str">
        <f>部数情報!H739</f>
        <v>成田</v>
      </c>
      <c r="I1120" s="16" t="str">
        <f>部数情報!I739</f>
        <v>成田市</v>
      </c>
      <c r="J1120" s="189">
        <f>IFERROR(IF($I$7="併配",VLOOKUP($F1120,部数情報!A:K,11,0),IF($I$7="併配&amp;選挙",VLOOKUP($F1120,部数情報!A:L,12,0),IF($I$7="選挙",VLOOKUP($F1120,部数情報!A:M,13,0),VLOOKUP($F1120,部数情報!A:J,10,0)))),"")</f>
        <v>390</v>
      </c>
      <c r="K1120" s="187"/>
      <c r="L1120" s="205"/>
      <c r="M1120" s="206"/>
      <c r="S1120">
        <f>エリア一覧!J1120-VLOOKUP(エリア一覧!F1120,部数情報!A:Q,17,0)</f>
        <v>0</v>
      </c>
      <c r="V1120">
        <f t="shared" si="17"/>
        <v>0</v>
      </c>
      <c r="W1120">
        <f>IFERROR(VLOOKUP($F1120,部数情報!A:J,10,0),0)</f>
        <v>390</v>
      </c>
    </row>
    <row r="1121" spans="2:23" hidden="1">
      <c r="B1121" s="15">
        <f>部数情報!C740</f>
        <v>739</v>
      </c>
      <c r="C1121" s="16">
        <f>部数情報!B740</f>
        <v>9</v>
      </c>
      <c r="D1121" s="16" t="str">
        <f>部数情報!E740</f>
        <v>千葉ＮＴ</v>
      </c>
      <c r="E1121" s="16" t="str">
        <f>部数情報!F740</f>
        <v>いには野</v>
      </c>
      <c r="F1121" s="16" t="str">
        <f>部数情報!A740</f>
        <v>022001</v>
      </c>
      <c r="G1121" s="16" t="str">
        <f>部数情報!G740</f>
        <v>美瀬</v>
      </c>
      <c r="H1121" s="16" t="str">
        <f>部数情報!H740</f>
        <v>成田</v>
      </c>
      <c r="I1121" s="16" t="str">
        <f>部数情報!I740</f>
        <v>印西市</v>
      </c>
      <c r="J1121" s="189">
        <f>IFERROR(IF($I$7="併配",VLOOKUP($F1121,部数情報!A:K,11,0),IF($I$7="併配&amp;選挙",VLOOKUP($F1121,部数情報!A:L,12,0),IF($I$7="選挙",VLOOKUP($F1121,部数情報!A:M,13,0),VLOOKUP($F1121,部数情報!A:J,10,0)))),"")</f>
        <v>305</v>
      </c>
      <c r="K1121" s="187"/>
      <c r="L1121" s="205"/>
      <c r="M1121" s="206"/>
      <c r="S1121">
        <f>エリア一覧!J1121-VLOOKUP(エリア一覧!F1121,部数情報!A:Q,17,0)</f>
        <v>0</v>
      </c>
      <c r="V1121">
        <f t="shared" si="17"/>
        <v>0</v>
      </c>
      <c r="W1121">
        <f>IFERROR(VLOOKUP($F1121,部数情報!A:J,10,0),0)</f>
        <v>305</v>
      </c>
    </row>
    <row r="1122" spans="2:23" hidden="1">
      <c r="B1122" s="15">
        <f>部数情報!C741</f>
        <v>740</v>
      </c>
      <c r="C1122" s="16">
        <f>部数情報!B741</f>
        <v>9</v>
      </c>
      <c r="D1122" s="16" t="str">
        <f>部数情報!E741</f>
        <v>千葉ＮＴ</v>
      </c>
      <c r="E1122" s="16" t="str">
        <f>部数情報!F741</f>
        <v>いには野</v>
      </c>
      <c r="F1122" s="16" t="str">
        <f>部数情報!A741</f>
        <v>022096</v>
      </c>
      <c r="G1122" s="16" t="str">
        <f>部数情報!G741</f>
        <v>舞姫</v>
      </c>
      <c r="H1122" s="16" t="str">
        <f>部数情報!H741</f>
        <v>成田</v>
      </c>
      <c r="I1122" s="16" t="str">
        <f>部数情報!I741</f>
        <v>印西市</v>
      </c>
      <c r="J1122" s="189">
        <f>IFERROR(IF($I$7="併配",VLOOKUP($F1122,部数情報!A:K,11,0),IF($I$7="併配&amp;選挙",VLOOKUP($F1122,部数情報!A:L,12,0),IF($I$7="選挙",VLOOKUP($F1122,部数情報!A:M,13,0),VLOOKUP($F1122,部数情報!A:J,10,0)))),"")</f>
        <v>565</v>
      </c>
      <c r="K1122" s="187"/>
      <c r="L1122" s="205"/>
      <c r="M1122" s="206"/>
      <c r="S1122">
        <f>エリア一覧!J1122-VLOOKUP(エリア一覧!F1122,部数情報!A:Q,17,0)</f>
        <v>0</v>
      </c>
      <c r="V1122">
        <f t="shared" si="17"/>
        <v>0</v>
      </c>
      <c r="W1122">
        <f>IFERROR(VLOOKUP($F1122,部数情報!A:J,10,0),0)</f>
        <v>565</v>
      </c>
    </row>
    <row r="1123" spans="2:23" hidden="1">
      <c r="B1123" s="15">
        <f>部数情報!C742</f>
        <v>741</v>
      </c>
      <c r="C1123" s="16">
        <f>部数情報!B742</f>
        <v>9</v>
      </c>
      <c r="D1123" s="16" t="str">
        <f>部数情報!E742</f>
        <v>千葉ＮＴ</v>
      </c>
      <c r="E1123" s="16" t="str">
        <f>部数情報!F742</f>
        <v>いには野</v>
      </c>
      <c r="F1123" s="16" t="str">
        <f>部数情報!A742</f>
        <v>022002</v>
      </c>
      <c r="G1123" s="16" t="str">
        <f>部数情報!G742</f>
        <v>若萩1・2丁目</v>
      </c>
      <c r="H1123" s="16" t="str">
        <f>部数情報!H742</f>
        <v>成田</v>
      </c>
      <c r="I1123" s="16" t="str">
        <f>部数情報!I742</f>
        <v>印西市</v>
      </c>
      <c r="J1123" s="189">
        <f>IFERROR(IF($I$7="併配",VLOOKUP($F1123,部数情報!A:K,11,0),IF($I$7="併配&amp;選挙",VLOOKUP($F1123,部数情報!A:L,12,0),IF($I$7="選挙",VLOOKUP($F1123,部数情報!A:M,13,0),VLOOKUP($F1123,部数情報!A:J,10,0)))),"")</f>
        <v>490</v>
      </c>
      <c r="K1123" s="187"/>
      <c r="L1123" s="205"/>
      <c r="M1123" s="206"/>
      <c r="S1123">
        <f>エリア一覧!J1123-VLOOKUP(エリア一覧!F1123,部数情報!A:Q,17,0)</f>
        <v>0</v>
      </c>
      <c r="V1123">
        <f t="shared" si="17"/>
        <v>0</v>
      </c>
      <c r="W1123">
        <f>IFERROR(VLOOKUP($F1123,部数情報!A:J,10,0),0)</f>
        <v>490</v>
      </c>
    </row>
    <row r="1124" spans="2:23" hidden="1">
      <c r="B1124" s="15">
        <f>部数情報!C743</f>
        <v>742</v>
      </c>
      <c r="C1124" s="16">
        <f>部数情報!B743</f>
        <v>9</v>
      </c>
      <c r="D1124" s="16" t="str">
        <f>部数情報!E743</f>
        <v>千葉ＮＴ</v>
      </c>
      <c r="E1124" s="16" t="str">
        <f>部数情報!F743</f>
        <v>いには野</v>
      </c>
      <c r="F1124" s="16" t="str">
        <f>部数情報!A743</f>
        <v>022070</v>
      </c>
      <c r="G1124" s="16" t="str">
        <f>部数情報!G743</f>
        <v>若萩1.3丁目</v>
      </c>
      <c r="H1124" s="16" t="str">
        <f>部数情報!H743</f>
        <v>成田</v>
      </c>
      <c r="I1124" s="16" t="str">
        <f>部数情報!I743</f>
        <v>印西市</v>
      </c>
      <c r="J1124" s="189">
        <f>IFERROR(IF($I$7="併配",VLOOKUP($F1124,部数情報!A:K,11,0),IF($I$7="併配&amp;選挙",VLOOKUP($F1124,部数情報!A:L,12,0),IF($I$7="選挙",VLOOKUP($F1124,部数情報!A:M,13,0),VLOOKUP($F1124,部数情報!A:J,10,0)))),"")</f>
        <v>380</v>
      </c>
      <c r="K1124" s="187"/>
      <c r="L1124" s="205"/>
      <c r="M1124" s="206"/>
      <c r="S1124">
        <f>エリア一覧!J1124-VLOOKUP(エリア一覧!F1124,部数情報!A:Q,17,0)</f>
        <v>0</v>
      </c>
      <c r="V1124">
        <f t="shared" si="17"/>
        <v>0</v>
      </c>
      <c r="W1124">
        <f>IFERROR(VLOOKUP($F1124,部数情報!A:J,10,0),0)</f>
        <v>380</v>
      </c>
    </row>
    <row r="1125" spans="2:23" hidden="1">
      <c r="B1125" s="15">
        <f>部数情報!C744</f>
        <v>743</v>
      </c>
      <c r="C1125" s="16">
        <f>部数情報!B744</f>
        <v>9</v>
      </c>
      <c r="D1125" s="16" t="str">
        <f>部数情報!E744</f>
        <v>千葉ＮＴ</v>
      </c>
      <c r="E1125" s="16" t="str">
        <f>部数情報!F744</f>
        <v>小林</v>
      </c>
      <c r="F1125" s="16" t="str">
        <f>部数情報!A744</f>
        <v>022003</v>
      </c>
      <c r="G1125" s="16" t="str">
        <f>部数情報!G744</f>
        <v>小林大門下</v>
      </c>
      <c r="H1125" s="16" t="str">
        <f>部数情報!H744</f>
        <v>成田</v>
      </c>
      <c r="I1125" s="16" t="str">
        <f>部数情報!I744</f>
        <v>印西市</v>
      </c>
      <c r="J1125" s="189">
        <f>IFERROR(IF($I$7="併配",VLOOKUP($F1125,部数情報!A:K,11,0),IF($I$7="併配&amp;選挙",VLOOKUP($F1125,部数情報!A:L,12,0),IF($I$7="選挙",VLOOKUP($F1125,部数情報!A:M,13,0),VLOOKUP($F1125,部数情報!A:J,10,0)))),"")</f>
        <v>630</v>
      </c>
      <c r="K1125" s="187"/>
      <c r="L1125" s="205"/>
      <c r="M1125" s="206"/>
      <c r="S1125">
        <f>エリア一覧!J1125-VLOOKUP(エリア一覧!F1125,部数情報!A:Q,17,0)</f>
        <v>0</v>
      </c>
      <c r="V1125">
        <f t="shared" si="17"/>
        <v>0</v>
      </c>
      <c r="W1125">
        <f>IFERROR(VLOOKUP($F1125,部数情報!A:J,10,0),0)</f>
        <v>630</v>
      </c>
    </row>
    <row r="1126" spans="2:23" hidden="1">
      <c r="B1126" s="15">
        <f>部数情報!C745</f>
        <v>744</v>
      </c>
      <c r="C1126" s="16">
        <f>部数情報!B745</f>
        <v>9</v>
      </c>
      <c r="D1126" s="16" t="str">
        <f>部数情報!E745</f>
        <v>千葉ＮＴ</v>
      </c>
      <c r="E1126" s="16" t="str">
        <f>部数情報!F745</f>
        <v>小林</v>
      </c>
      <c r="F1126" s="16" t="str">
        <f>部数情報!A745</f>
        <v>022004</v>
      </c>
      <c r="G1126" s="16" t="str">
        <f>部数情報!G745</f>
        <v>小林浅間1.2</v>
      </c>
      <c r="H1126" s="16" t="str">
        <f>部数情報!H745</f>
        <v>成田</v>
      </c>
      <c r="I1126" s="16" t="str">
        <f>部数情報!I745</f>
        <v>印西市</v>
      </c>
      <c r="J1126" s="189">
        <f>IFERROR(IF($I$7="併配",VLOOKUP($F1126,部数情報!A:K,11,0),IF($I$7="併配&amp;選挙",VLOOKUP($F1126,部数情報!A:L,12,0),IF($I$7="選挙",VLOOKUP($F1126,部数情報!A:M,13,0),VLOOKUP($F1126,部数情報!A:J,10,0)))),"")</f>
        <v>345</v>
      </c>
      <c r="K1126" s="187"/>
      <c r="L1126" s="205"/>
      <c r="M1126" s="206"/>
      <c r="S1126">
        <f>エリア一覧!J1126-VLOOKUP(エリア一覧!F1126,部数情報!A:Q,17,0)</f>
        <v>0</v>
      </c>
      <c r="V1126">
        <f t="shared" si="17"/>
        <v>0</v>
      </c>
      <c r="W1126">
        <f>IFERROR(VLOOKUP($F1126,部数情報!A:J,10,0),0)</f>
        <v>345</v>
      </c>
    </row>
    <row r="1127" spans="2:23" hidden="1">
      <c r="B1127" s="15">
        <f>部数情報!C746</f>
        <v>745</v>
      </c>
      <c r="C1127" s="16">
        <f>部数情報!B746</f>
        <v>9</v>
      </c>
      <c r="D1127" s="16" t="str">
        <f>部数情報!E746</f>
        <v>千葉ＮＴ</v>
      </c>
      <c r="E1127" s="16" t="str">
        <f>部数情報!F746</f>
        <v>小林</v>
      </c>
      <c r="F1127" s="16" t="str">
        <f>部数情報!A746</f>
        <v>022005</v>
      </c>
      <c r="G1127" s="16" t="str">
        <f>部数情報!G746</f>
        <v>小林浅間3</v>
      </c>
      <c r="H1127" s="16" t="str">
        <f>部数情報!H746</f>
        <v>成田</v>
      </c>
      <c r="I1127" s="16" t="str">
        <f>部数情報!I746</f>
        <v>印西市</v>
      </c>
      <c r="J1127" s="189">
        <f>IFERROR(IF($I$7="併配",VLOOKUP($F1127,部数情報!A:K,11,0),IF($I$7="併配&amp;選挙",VLOOKUP($F1127,部数情報!A:L,12,0),IF($I$7="選挙",VLOOKUP($F1127,部数情報!A:M,13,0),VLOOKUP($F1127,部数情報!A:J,10,0)))),"")</f>
        <v>405</v>
      </c>
      <c r="K1127" s="187"/>
      <c r="L1127" s="205"/>
      <c r="M1127" s="206"/>
      <c r="S1127">
        <f>エリア一覧!J1127-VLOOKUP(エリア一覧!F1127,部数情報!A:Q,17,0)</f>
        <v>0</v>
      </c>
      <c r="V1127">
        <f t="shared" si="17"/>
        <v>0</v>
      </c>
      <c r="W1127">
        <f>IFERROR(VLOOKUP($F1127,部数情報!A:J,10,0),0)</f>
        <v>405</v>
      </c>
    </row>
    <row r="1128" spans="2:23" hidden="1">
      <c r="B1128" s="15">
        <f>部数情報!C747</f>
        <v>746</v>
      </c>
      <c r="C1128" s="16">
        <f>部数情報!B747</f>
        <v>9</v>
      </c>
      <c r="D1128" s="16" t="str">
        <f>部数情報!E747</f>
        <v>千葉ＮＴ</v>
      </c>
      <c r="E1128" s="16" t="str">
        <f>部数情報!F747</f>
        <v>小林</v>
      </c>
      <c r="F1128" s="16" t="str">
        <f>部数情報!A747</f>
        <v>022006</v>
      </c>
      <c r="G1128" s="16" t="str">
        <f>部数情報!G747</f>
        <v>小林北1.2.3</v>
      </c>
      <c r="H1128" s="16" t="str">
        <f>部数情報!H747</f>
        <v>成田</v>
      </c>
      <c r="I1128" s="16" t="str">
        <f>部数情報!I747</f>
        <v>印西市</v>
      </c>
      <c r="J1128" s="189">
        <f>IFERROR(IF($I$7="併配",VLOOKUP($F1128,部数情報!A:K,11,0),IF($I$7="併配&amp;選挙",VLOOKUP($F1128,部数情報!A:L,12,0),IF($I$7="選挙",VLOOKUP($F1128,部数情報!A:M,13,0),VLOOKUP($F1128,部数情報!A:J,10,0)))),"")</f>
        <v>400</v>
      </c>
      <c r="K1128" s="187"/>
      <c r="L1128" s="205"/>
      <c r="M1128" s="206"/>
      <c r="S1128">
        <f>エリア一覧!J1128-VLOOKUP(エリア一覧!F1128,部数情報!A:Q,17,0)</f>
        <v>0</v>
      </c>
      <c r="V1128">
        <f t="shared" si="17"/>
        <v>0</v>
      </c>
      <c r="W1128">
        <f>IFERROR(VLOOKUP($F1128,部数情報!A:J,10,0),0)</f>
        <v>400</v>
      </c>
    </row>
    <row r="1129" spans="2:23" hidden="1">
      <c r="B1129" s="15">
        <f>部数情報!C748</f>
        <v>747</v>
      </c>
      <c r="C1129" s="16">
        <f>部数情報!B748</f>
        <v>9</v>
      </c>
      <c r="D1129" s="16" t="str">
        <f>部数情報!E748</f>
        <v>千葉ＮＴ</v>
      </c>
      <c r="E1129" s="16" t="str">
        <f>部数情報!F748</f>
        <v>小林</v>
      </c>
      <c r="F1129" s="16" t="str">
        <f>部数情報!A748</f>
        <v>022007</v>
      </c>
      <c r="G1129" s="16" t="str">
        <f>部数情報!G748</f>
        <v>小林北4.5.6</v>
      </c>
      <c r="H1129" s="16" t="str">
        <f>部数情報!H748</f>
        <v>成田</v>
      </c>
      <c r="I1129" s="16" t="str">
        <f>部数情報!I748</f>
        <v>印西市</v>
      </c>
      <c r="J1129" s="189">
        <f>IFERROR(IF($I$7="併配",VLOOKUP($F1129,部数情報!A:K,11,0),IF($I$7="併配&amp;選挙",VLOOKUP($F1129,部数情報!A:L,12,0),IF($I$7="選挙",VLOOKUP($F1129,部数情報!A:M,13,0),VLOOKUP($F1129,部数情報!A:J,10,0)))),"")</f>
        <v>325</v>
      </c>
      <c r="K1129" s="187"/>
      <c r="L1129" s="205"/>
      <c r="M1129" s="206"/>
      <c r="S1129">
        <f>エリア一覧!J1129-VLOOKUP(エリア一覧!F1129,部数情報!A:Q,17,0)</f>
        <v>0</v>
      </c>
      <c r="V1129">
        <f t="shared" si="17"/>
        <v>0</v>
      </c>
      <c r="W1129">
        <f>IFERROR(VLOOKUP($F1129,部数情報!A:J,10,0),0)</f>
        <v>325</v>
      </c>
    </row>
    <row r="1130" spans="2:23" hidden="1">
      <c r="B1130" s="15">
        <f>部数情報!C749</f>
        <v>748</v>
      </c>
      <c r="C1130" s="16">
        <f>部数情報!B749</f>
        <v>9</v>
      </c>
      <c r="D1130" s="16" t="str">
        <f>部数情報!E749</f>
        <v>千葉ＮＴ</v>
      </c>
      <c r="E1130" s="16" t="str">
        <f>部数情報!F749</f>
        <v>小林</v>
      </c>
      <c r="F1130" s="16" t="str">
        <f>部数情報!A749</f>
        <v>022008</v>
      </c>
      <c r="G1130" s="16" t="str">
        <f>部数情報!G749</f>
        <v>小林砂田</v>
      </c>
      <c r="H1130" s="16" t="str">
        <f>部数情報!H749</f>
        <v>成田</v>
      </c>
      <c r="I1130" s="16" t="str">
        <f>部数情報!I749</f>
        <v>印西市</v>
      </c>
      <c r="J1130" s="189">
        <f>IFERROR(IF($I$7="併配",VLOOKUP($F1130,部数情報!A:K,11,0),IF($I$7="併配&amp;選挙",VLOOKUP($F1130,部数情報!A:L,12,0),IF($I$7="選挙",VLOOKUP($F1130,部数情報!A:M,13,0),VLOOKUP($F1130,部数情報!A:J,10,0)))),"")</f>
        <v>225</v>
      </c>
      <c r="K1130" s="187"/>
      <c r="L1130" s="205"/>
      <c r="M1130" s="206"/>
      <c r="S1130">
        <f>エリア一覧!J1130-VLOOKUP(エリア一覧!F1130,部数情報!A:Q,17,0)</f>
        <v>0</v>
      </c>
      <c r="V1130">
        <f t="shared" si="17"/>
        <v>0</v>
      </c>
      <c r="W1130">
        <f>IFERROR(VLOOKUP($F1130,部数情報!A:J,10,0),0)</f>
        <v>225</v>
      </c>
    </row>
    <row r="1131" spans="2:23" hidden="1">
      <c r="B1131" s="15">
        <f>部数情報!C750</f>
        <v>749</v>
      </c>
      <c r="C1131" s="16">
        <f>部数情報!B750</f>
        <v>9</v>
      </c>
      <c r="D1131" s="16" t="str">
        <f>部数情報!E750</f>
        <v>千葉ＮＴ</v>
      </c>
      <c r="E1131" s="16" t="str">
        <f>部数情報!F750</f>
        <v>木下</v>
      </c>
      <c r="F1131" s="16" t="str">
        <f>部数情報!A750</f>
        <v>022009</v>
      </c>
      <c r="G1131" s="16" t="str">
        <f>部数情報!G750</f>
        <v>木下東1.2</v>
      </c>
      <c r="H1131" s="16" t="str">
        <f>部数情報!H750</f>
        <v>成田</v>
      </c>
      <c r="I1131" s="16" t="str">
        <f>部数情報!I750</f>
        <v>印西市</v>
      </c>
      <c r="J1131" s="189">
        <f>IFERROR(IF($I$7="併配",VLOOKUP($F1131,部数情報!A:K,11,0),IF($I$7="併配&amp;選挙",VLOOKUP($F1131,部数情報!A:L,12,0),IF($I$7="選挙",VLOOKUP($F1131,部数情報!A:M,13,0),VLOOKUP($F1131,部数情報!A:J,10,0)))),"")</f>
        <v>415</v>
      </c>
      <c r="K1131" s="187"/>
      <c r="L1131" s="205"/>
      <c r="M1131" s="206"/>
      <c r="S1131">
        <f>エリア一覧!J1131-VLOOKUP(エリア一覧!F1131,部数情報!A:Q,17,0)</f>
        <v>0</v>
      </c>
      <c r="V1131">
        <f t="shared" si="17"/>
        <v>0</v>
      </c>
      <c r="W1131">
        <f>IFERROR(VLOOKUP($F1131,部数情報!A:J,10,0),0)</f>
        <v>415</v>
      </c>
    </row>
    <row r="1132" spans="2:23" hidden="1">
      <c r="B1132" s="15">
        <f>部数情報!C751</f>
        <v>750</v>
      </c>
      <c r="C1132" s="16">
        <f>部数情報!B751</f>
        <v>9</v>
      </c>
      <c r="D1132" s="16" t="str">
        <f>部数情報!E751</f>
        <v>千葉ＮＴ</v>
      </c>
      <c r="E1132" s="16" t="str">
        <f>部数情報!F751</f>
        <v>木下</v>
      </c>
      <c r="F1132" s="16" t="str">
        <f>部数情報!A751</f>
        <v>022010</v>
      </c>
      <c r="G1132" s="16" t="str">
        <f>部数情報!G751</f>
        <v>木下東3.4</v>
      </c>
      <c r="H1132" s="16" t="str">
        <f>部数情報!H751</f>
        <v>成田</v>
      </c>
      <c r="I1132" s="16" t="str">
        <f>部数情報!I751</f>
        <v>印西市</v>
      </c>
      <c r="J1132" s="189">
        <f>IFERROR(IF($I$7="併配",VLOOKUP($F1132,部数情報!A:K,11,0),IF($I$7="併配&amp;選挙",VLOOKUP($F1132,部数情報!A:L,12,0),IF($I$7="選挙",VLOOKUP($F1132,部数情報!A:M,13,0),VLOOKUP($F1132,部数情報!A:J,10,0)))),"")</f>
        <v>560</v>
      </c>
      <c r="K1132" s="187"/>
      <c r="L1132" s="205"/>
      <c r="M1132" s="206"/>
      <c r="S1132">
        <f>エリア一覧!J1132-VLOOKUP(エリア一覧!F1132,部数情報!A:Q,17,0)</f>
        <v>0</v>
      </c>
      <c r="V1132">
        <f t="shared" si="17"/>
        <v>0</v>
      </c>
      <c r="W1132">
        <f>IFERROR(VLOOKUP($F1132,部数情報!A:J,10,0),0)</f>
        <v>560</v>
      </c>
    </row>
    <row r="1133" spans="2:23" hidden="1">
      <c r="B1133" s="15">
        <f>部数情報!C752</f>
        <v>751</v>
      </c>
      <c r="C1133" s="16">
        <f>部数情報!B752</f>
        <v>9</v>
      </c>
      <c r="D1133" s="16" t="str">
        <f>部数情報!E752</f>
        <v>千葉ＮＴ</v>
      </c>
      <c r="E1133" s="16" t="str">
        <f>部数情報!F752</f>
        <v>木下</v>
      </c>
      <c r="F1133" s="16" t="str">
        <f>部数情報!A752</f>
        <v>022011</v>
      </c>
      <c r="G1133" s="16" t="str">
        <f>部数情報!G752</f>
        <v>大森①（印西市役所）</v>
      </c>
      <c r="H1133" s="16" t="str">
        <f>部数情報!H752</f>
        <v>成田</v>
      </c>
      <c r="I1133" s="16" t="str">
        <f>部数情報!I752</f>
        <v>印西市</v>
      </c>
      <c r="J1133" s="189">
        <f>IFERROR(IF($I$7="併配",VLOOKUP($F1133,部数情報!A:K,11,0),IF($I$7="併配&amp;選挙",VLOOKUP($F1133,部数情報!A:L,12,0),IF($I$7="選挙",VLOOKUP($F1133,部数情報!A:M,13,0),VLOOKUP($F1133,部数情報!A:J,10,0)))),"")</f>
        <v>415</v>
      </c>
      <c r="K1133" s="187"/>
      <c r="L1133" s="205"/>
      <c r="M1133" s="206"/>
      <c r="S1133">
        <f>エリア一覧!J1133-VLOOKUP(エリア一覧!F1133,部数情報!A:Q,17,0)</f>
        <v>0</v>
      </c>
      <c r="V1133">
        <f t="shared" si="17"/>
        <v>0</v>
      </c>
      <c r="W1133">
        <f>IFERROR(VLOOKUP($F1133,部数情報!A:J,10,0),0)</f>
        <v>415</v>
      </c>
    </row>
    <row r="1134" spans="2:23" hidden="1">
      <c r="B1134" s="15">
        <f>部数情報!C753</f>
        <v>752</v>
      </c>
      <c r="C1134" s="16">
        <f>部数情報!B753</f>
        <v>9</v>
      </c>
      <c r="D1134" s="16" t="str">
        <f>部数情報!E753</f>
        <v>千葉ＮＴ</v>
      </c>
      <c r="E1134" s="16" t="str">
        <f>部数情報!F753</f>
        <v>木下</v>
      </c>
      <c r="F1134" s="16" t="str">
        <f>部数情報!A753</f>
        <v>022012</v>
      </c>
      <c r="G1134" s="16" t="str">
        <f>部数情報!G753</f>
        <v>木下駅前</v>
      </c>
      <c r="H1134" s="16" t="str">
        <f>部数情報!H753</f>
        <v>成田</v>
      </c>
      <c r="I1134" s="16" t="str">
        <f>部数情報!I753</f>
        <v>印西市</v>
      </c>
      <c r="J1134" s="189">
        <f>IFERROR(IF($I$7="併配",VLOOKUP($F1134,部数情報!A:K,11,0),IF($I$7="併配&amp;選挙",VLOOKUP($F1134,部数情報!A:L,12,0),IF($I$7="選挙",VLOOKUP($F1134,部数情報!A:M,13,0),VLOOKUP($F1134,部数情報!A:J,10,0)))),"")</f>
        <v>500</v>
      </c>
      <c r="K1134" s="187"/>
      <c r="L1134" s="205"/>
      <c r="M1134" s="206"/>
      <c r="S1134">
        <f>エリア一覧!J1134-VLOOKUP(エリア一覧!F1134,部数情報!A:Q,17,0)</f>
        <v>0</v>
      </c>
      <c r="V1134">
        <f t="shared" si="17"/>
        <v>0</v>
      </c>
      <c r="W1134">
        <f>IFERROR(VLOOKUP($F1134,部数情報!A:J,10,0),0)</f>
        <v>500</v>
      </c>
    </row>
    <row r="1135" spans="2:23" hidden="1">
      <c r="B1135" s="15">
        <f>部数情報!C754</f>
        <v>753</v>
      </c>
      <c r="C1135" s="16">
        <f>部数情報!B754</f>
        <v>9</v>
      </c>
      <c r="D1135" s="16" t="str">
        <f>部数情報!E754</f>
        <v>千葉ＮＴ</v>
      </c>
      <c r="E1135" s="16" t="str">
        <f>部数情報!F754</f>
        <v>木下</v>
      </c>
      <c r="F1135" s="16" t="str">
        <f>部数情報!A754</f>
        <v>022013</v>
      </c>
      <c r="G1135" s="16" t="str">
        <f>部数情報!G754</f>
        <v>木下南1.2</v>
      </c>
      <c r="H1135" s="16" t="str">
        <f>部数情報!H754</f>
        <v>成田</v>
      </c>
      <c r="I1135" s="16" t="str">
        <f>部数情報!I754</f>
        <v>印西市</v>
      </c>
      <c r="J1135" s="189">
        <f>IFERROR(IF($I$7="併配",VLOOKUP($F1135,部数情報!A:K,11,0),IF($I$7="併配&amp;選挙",VLOOKUP($F1135,部数情報!A:L,12,0),IF($I$7="選挙",VLOOKUP($F1135,部数情報!A:M,13,0),VLOOKUP($F1135,部数情報!A:J,10,0)))),"")</f>
        <v>435</v>
      </c>
      <c r="K1135" s="187"/>
      <c r="L1135" s="205"/>
      <c r="M1135" s="206"/>
      <c r="S1135">
        <f>エリア一覧!J1135-VLOOKUP(エリア一覧!F1135,部数情報!A:Q,17,0)</f>
        <v>0</v>
      </c>
      <c r="V1135">
        <f t="shared" si="17"/>
        <v>0</v>
      </c>
      <c r="W1135">
        <f>IFERROR(VLOOKUP($F1135,部数情報!A:J,10,0),0)</f>
        <v>435</v>
      </c>
    </row>
    <row r="1136" spans="2:23" hidden="1">
      <c r="B1136" s="15">
        <f>部数情報!C755</f>
        <v>754</v>
      </c>
      <c r="C1136" s="16">
        <f>部数情報!B755</f>
        <v>9</v>
      </c>
      <c r="D1136" s="16" t="str">
        <f>部数情報!E755</f>
        <v>千葉ＮＴ</v>
      </c>
      <c r="E1136" s="16" t="str">
        <f>部数情報!F755</f>
        <v>木下</v>
      </c>
      <c r="F1136" s="16" t="str">
        <f>部数情報!A755</f>
        <v>022015</v>
      </c>
      <c r="G1136" s="16" t="str">
        <f>部数情報!G755</f>
        <v>大森②（大森小）</v>
      </c>
      <c r="H1136" s="16" t="str">
        <f>部数情報!H755</f>
        <v>成田</v>
      </c>
      <c r="I1136" s="16" t="str">
        <f>部数情報!I755</f>
        <v>印西市</v>
      </c>
      <c r="J1136" s="189">
        <f>IFERROR(IF($I$7="併配",VLOOKUP($F1136,部数情報!A:K,11,0),IF($I$7="併配&amp;選挙",VLOOKUP($F1136,部数情報!A:L,12,0),IF($I$7="選挙",VLOOKUP($F1136,部数情報!A:M,13,0),VLOOKUP($F1136,部数情報!A:J,10,0)))),"")</f>
        <v>300</v>
      </c>
      <c r="K1136" s="187"/>
      <c r="L1136" s="205"/>
      <c r="M1136" s="206"/>
      <c r="S1136">
        <f>エリア一覧!J1136-VLOOKUP(エリア一覧!F1136,部数情報!A:Q,17,0)</f>
        <v>0</v>
      </c>
      <c r="V1136">
        <f t="shared" si="17"/>
        <v>0</v>
      </c>
      <c r="W1136">
        <f>IFERROR(VLOOKUP($F1136,部数情報!A:J,10,0),0)</f>
        <v>300</v>
      </c>
    </row>
    <row r="1137" spans="2:23" hidden="1">
      <c r="B1137" s="15">
        <f>部数情報!C756</f>
        <v>755</v>
      </c>
      <c r="C1137" s="16">
        <f>部数情報!B756</f>
        <v>9</v>
      </c>
      <c r="D1137" s="16" t="str">
        <f>部数情報!E756</f>
        <v>千葉ＮＴ</v>
      </c>
      <c r="E1137" s="16" t="str">
        <f>部数情報!F756</f>
        <v>原・西の原</v>
      </c>
      <c r="F1137" s="16" t="str">
        <f>部数情報!A756</f>
        <v>022016</v>
      </c>
      <c r="G1137" s="16" t="str">
        <f>部数情報!G756</f>
        <v>原2.3（団）</v>
      </c>
      <c r="H1137" s="16" t="str">
        <f>部数情報!H756</f>
        <v>成田</v>
      </c>
      <c r="I1137" s="16" t="str">
        <f>部数情報!I756</f>
        <v>印西市</v>
      </c>
      <c r="J1137" s="189">
        <f>IFERROR(IF($I$7="併配",VLOOKUP($F1137,部数情報!A:K,11,0),IF($I$7="併配&amp;選挙",VLOOKUP($F1137,部数情報!A:L,12,0),IF($I$7="選挙",VLOOKUP($F1137,部数情報!A:M,13,0),VLOOKUP($F1137,部数情報!A:J,10,0)))),"")</f>
        <v>415</v>
      </c>
      <c r="K1137" s="187"/>
      <c r="L1137" s="205"/>
      <c r="M1137" s="206"/>
      <c r="S1137">
        <f>エリア一覧!J1137-VLOOKUP(エリア一覧!F1137,部数情報!A:Q,17,0)</f>
        <v>0</v>
      </c>
      <c r="V1137">
        <f t="shared" si="17"/>
        <v>0</v>
      </c>
      <c r="W1137">
        <f>IFERROR(VLOOKUP($F1137,部数情報!A:J,10,0),0)</f>
        <v>415</v>
      </c>
    </row>
    <row r="1138" spans="2:23" hidden="1">
      <c r="B1138" s="15">
        <f>部数情報!C757</f>
        <v>756</v>
      </c>
      <c r="C1138" s="16">
        <f>部数情報!B757</f>
        <v>9</v>
      </c>
      <c r="D1138" s="16" t="str">
        <f>部数情報!E757</f>
        <v>千葉ＮＴ</v>
      </c>
      <c r="E1138" s="16" t="str">
        <f>部数情報!F757</f>
        <v>原・西の原</v>
      </c>
      <c r="F1138" s="16" t="str">
        <f>部数情報!A757</f>
        <v>022098</v>
      </c>
      <c r="G1138" s="16" t="str">
        <f>部数情報!G757</f>
        <v>原4（団）</v>
      </c>
      <c r="H1138" s="16" t="str">
        <f>部数情報!H757</f>
        <v>成田</v>
      </c>
      <c r="I1138" s="16" t="str">
        <f>部数情報!I757</f>
        <v>印西市</v>
      </c>
      <c r="J1138" s="189">
        <f>IFERROR(IF($I$7="併配",VLOOKUP($F1138,部数情報!A:K,11,0),IF($I$7="併配&amp;選挙",VLOOKUP($F1138,部数情報!A:L,12,0),IF($I$7="選挙",VLOOKUP($F1138,部数情報!A:M,13,0),VLOOKUP($F1138,部数情報!A:J,10,0)))),"")</f>
        <v>610</v>
      </c>
      <c r="K1138" s="187"/>
      <c r="L1138" s="205"/>
      <c r="M1138" s="206"/>
      <c r="S1138">
        <f>エリア一覧!J1138-VLOOKUP(エリア一覧!F1138,部数情報!A:Q,17,0)</f>
        <v>0</v>
      </c>
      <c r="V1138">
        <f t="shared" si="17"/>
        <v>0</v>
      </c>
      <c r="W1138">
        <f>IFERROR(VLOOKUP($F1138,部数情報!A:J,10,0),0)</f>
        <v>610</v>
      </c>
    </row>
    <row r="1139" spans="2:23" hidden="1">
      <c r="B1139" s="15">
        <f>部数情報!C758</f>
        <v>757</v>
      </c>
      <c r="C1139" s="16">
        <f>部数情報!B758</f>
        <v>9</v>
      </c>
      <c r="D1139" s="16" t="str">
        <f>部数情報!E758</f>
        <v>千葉ＮＴ</v>
      </c>
      <c r="E1139" s="16" t="str">
        <f>部数情報!F758</f>
        <v>原・西の原</v>
      </c>
      <c r="F1139" s="16" t="str">
        <f>部数情報!A758</f>
        <v>022017</v>
      </c>
      <c r="G1139" s="16" t="str">
        <f>部数情報!G758</f>
        <v>西の原1.2（団）</v>
      </c>
      <c r="H1139" s="16" t="str">
        <f>部数情報!H758</f>
        <v>成田</v>
      </c>
      <c r="I1139" s="16" t="str">
        <f>部数情報!I758</f>
        <v>印西市</v>
      </c>
      <c r="J1139" s="189">
        <f>IFERROR(IF($I$7="併配",VLOOKUP($F1139,部数情報!A:K,11,0),IF($I$7="併配&amp;選挙",VLOOKUP($F1139,部数情報!A:L,12,0),IF($I$7="選挙",VLOOKUP($F1139,部数情報!A:M,13,0),VLOOKUP($F1139,部数情報!A:J,10,0)))),"")</f>
        <v>725</v>
      </c>
      <c r="K1139" s="187"/>
      <c r="L1139" s="205"/>
      <c r="M1139" s="206"/>
      <c r="S1139">
        <f>エリア一覧!J1139-VLOOKUP(エリア一覧!F1139,部数情報!A:Q,17,0)</f>
        <v>0</v>
      </c>
      <c r="V1139">
        <f t="shared" si="17"/>
        <v>0</v>
      </c>
      <c r="W1139">
        <f>IFERROR(VLOOKUP($F1139,部数情報!A:J,10,0),0)</f>
        <v>725</v>
      </c>
    </row>
    <row r="1140" spans="2:23" hidden="1">
      <c r="B1140" s="15">
        <f>部数情報!C759</f>
        <v>758</v>
      </c>
      <c r="C1140" s="16">
        <f>部数情報!B759</f>
        <v>9</v>
      </c>
      <c r="D1140" s="16" t="str">
        <f>部数情報!E759</f>
        <v>千葉ＮＴ</v>
      </c>
      <c r="E1140" s="16" t="str">
        <f>部数情報!F759</f>
        <v>原・西の原</v>
      </c>
      <c r="F1140" s="16" t="str">
        <f>部数情報!A759</f>
        <v>022018</v>
      </c>
      <c r="G1140" s="16" t="str">
        <f>部数情報!G759</f>
        <v>西の原3（団）</v>
      </c>
      <c r="H1140" s="16" t="str">
        <f>部数情報!H759</f>
        <v>成田</v>
      </c>
      <c r="I1140" s="16" t="str">
        <f>部数情報!I759</f>
        <v>印西市</v>
      </c>
      <c r="J1140" s="189">
        <f>IFERROR(IF($I$7="併配",VLOOKUP($F1140,部数情報!A:K,11,0),IF($I$7="併配&amp;選挙",VLOOKUP($F1140,部数情報!A:L,12,0),IF($I$7="選挙",VLOOKUP($F1140,部数情報!A:M,13,0),VLOOKUP($F1140,部数情報!A:J,10,0)))),"")</f>
        <v>785</v>
      </c>
      <c r="K1140" s="187"/>
      <c r="L1140" s="205"/>
      <c r="M1140" s="206"/>
      <c r="S1140">
        <f>エリア一覧!J1140-VLOOKUP(エリア一覧!F1140,部数情報!A:Q,17,0)</f>
        <v>0</v>
      </c>
      <c r="V1140">
        <f t="shared" si="17"/>
        <v>0</v>
      </c>
      <c r="W1140">
        <f>IFERROR(VLOOKUP($F1140,部数情報!A:J,10,0),0)</f>
        <v>785</v>
      </c>
    </row>
    <row r="1141" spans="2:23" hidden="1">
      <c r="B1141" s="15">
        <f>部数情報!C760</f>
        <v>759</v>
      </c>
      <c r="C1141" s="16">
        <f>部数情報!B760</f>
        <v>9</v>
      </c>
      <c r="D1141" s="16" t="str">
        <f>部数情報!E760</f>
        <v>千葉ＮＴ</v>
      </c>
      <c r="E1141" s="16" t="str">
        <f>部数情報!F760</f>
        <v>原・西の原</v>
      </c>
      <c r="F1141" s="16" t="str">
        <f>部数情報!A760</f>
        <v>022080</v>
      </c>
      <c r="G1141" s="16" t="str">
        <f>部数情報!G760</f>
        <v>西の原4</v>
      </c>
      <c r="H1141" s="16" t="str">
        <f>部数情報!H760</f>
        <v>成田</v>
      </c>
      <c r="I1141" s="16" t="str">
        <f>部数情報!I760</f>
        <v>印西市</v>
      </c>
      <c r="J1141" s="189">
        <f>IFERROR(IF($I$7="併配",VLOOKUP($F1141,部数情報!A:K,11,0),IF($I$7="併配&amp;選挙",VLOOKUP($F1141,部数情報!A:L,12,0),IF($I$7="選挙",VLOOKUP($F1141,部数情報!A:M,13,0),VLOOKUP($F1141,部数情報!A:J,10,0)))),"")</f>
        <v>465</v>
      </c>
      <c r="K1141" s="187"/>
      <c r="L1141" s="205"/>
      <c r="M1141" s="206"/>
      <c r="S1141">
        <f>エリア一覧!J1141-VLOOKUP(エリア一覧!F1141,部数情報!A:Q,17,0)</f>
        <v>0</v>
      </c>
      <c r="V1141">
        <f t="shared" si="17"/>
        <v>0</v>
      </c>
      <c r="W1141">
        <f>IFERROR(VLOOKUP($F1141,部数情報!A:J,10,0),0)</f>
        <v>465</v>
      </c>
    </row>
    <row r="1142" spans="2:23" hidden="1">
      <c r="B1142" s="15">
        <f>部数情報!C761</f>
        <v>760</v>
      </c>
      <c r="C1142" s="16">
        <f>部数情報!B761</f>
        <v>9</v>
      </c>
      <c r="D1142" s="16" t="str">
        <f>部数情報!E761</f>
        <v>千葉ＮＴ</v>
      </c>
      <c r="E1142" s="16" t="str">
        <f>部数情報!F761</f>
        <v>原・西の原</v>
      </c>
      <c r="F1142" s="16" t="str">
        <f>部数情報!A761</f>
        <v>022068</v>
      </c>
      <c r="G1142" s="16" t="str">
        <f>部数情報!G761</f>
        <v>原2・東の原2</v>
      </c>
      <c r="H1142" s="16" t="str">
        <f>部数情報!H761</f>
        <v>成田</v>
      </c>
      <c r="I1142" s="16" t="str">
        <f>部数情報!I761</f>
        <v>印西市</v>
      </c>
      <c r="J1142" s="189">
        <f>IFERROR(IF($I$7="併配",VLOOKUP($F1142,部数情報!A:K,11,0),IF($I$7="併配&amp;選挙",VLOOKUP($F1142,部数情報!A:L,12,0),IF($I$7="選挙",VLOOKUP($F1142,部数情報!A:M,13,0),VLOOKUP($F1142,部数情報!A:J,10,0)))),"")</f>
        <v>655</v>
      </c>
      <c r="K1142" s="187"/>
      <c r="L1142" s="205"/>
      <c r="M1142" s="206"/>
      <c r="S1142">
        <f>エリア一覧!J1142-VLOOKUP(エリア一覧!F1142,部数情報!A:Q,17,0)</f>
        <v>0</v>
      </c>
      <c r="V1142">
        <f t="shared" si="17"/>
        <v>0</v>
      </c>
      <c r="W1142">
        <f>IFERROR(VLOOKUP($F1142,部数情報!A:J,10,0),0)</f>
        <v>655</v>
      </c>
    </row>
    <row r="1143" spans="2:23" hidden="1">
      <c r="B1143" s="15">
        <f>部数情報!C762</f>
        <v>761</v>
      </c>
      <c r="C1143" s="16">
        <f>部数情報!B762</f>
        <v>9</v>
      </c>
      <c r="D1143" s="16" t="str">
        <f>部数情報!E762</f>
        <v>千葉ＮＴ</v>
      </c>
      <c r="E1143" s="16" t="str">
        <f>部数情報!F762</f>
        <v>原・西の原</v>
      </c>
      <c r="F1143" s="16" t="str">
        <f>部数情報!A762</f>
        <v>022071</v>
      </c>
      <c r="G1143" s="16" t="str">
        <f>部数情報!G762</f>
        <v>原3・東の原2</v>
      </c>
      <c r="H1143" s="16" t="str">
        <f>部数情報!H762</f>
        <v>成田</v>
      </c>
      <c r="I1143" s="16" t="str">
        <f>部数情報!I762</f>
        <v>印西市</v>
      </c>
      <c r="J1143" s="189">
        <f>IFERROR(IF($I$7="併配",VLOOKUP($F1143,部数情報!A:K,11,0),IF($I$7="併配&amp;選挙",VLOOKUP($F1143,部数情報!A:L,12,0),IF($I$7="選挙",VLOOKUP($F1143,部数情報!A:M,13,0),VLOOKUP($F1143,部数情報!A:J,10,0)))),"")</f>
        <v>590</v>
      </c>
      <c r="K1143" s="187"/>
      <c r="L1143" s="205"/>
      <c r="M1143" s="206"/>
      <c r="S1143">
        <f>エリア一覧!J1143-VLOOKUP(エリア一覧!F1143,部数情報!A:Q,17,0)</f>
        <v>0</v>
      </c>
      <c r="V1143">
        <f t="shared" si="17"/>
        <v>0</v>
      </c>
      <c r="W1143">
        <f>IFERROR(VLOOKUP($F1143,部数情報!A:J,10,0),0)</f>
        <v>590</v>
      </c>
    </row>
    <row r="1144" spans="2:23" hidden="1">
      <c r="B1144" s="15">
        <f>部数情報!C763</f>
        <v>762</v>
      </c>
      <c r="C1144" s="16">
        <f>部数情報!B763</f>
        <v>9</v>
      </c>
      <c r="D1144" s="16" t="str">
        <f>部数情報!E763</f>
        <v>千葉ＮＴ</v>
      </c>
      <c r="E1144" s="16" t="str">
        <f>部数情報!F763</f>
        <v>原・西の原</v>
      </c>
      <c r="F1144" s="16" t="str">
        <f>部数情報!A763</f>
        <v>022088</v>
      </c>
      <c r="G1144" s="16" t="str">
        <f>部数情報!G763</f>
        <v>東の原1･草深</v>
      </c>
      <c r="H1144" s="16" t="str">
        <f>部数情報!H763</f>
        <v>成田</v>
      </c>
      <c r="I1144" s="16" t="str">
        <f>部数情報!I763</f>
        <v>印西市</v>
      </c>
      <c r="J1144" s="189">
        <f>IFERROR(IF($I$7="併配",VLOOKUP($F1144,部数情報!A:K,11,0),IF($I$7="併配&amp;選挙",VLOOKUP($F1144,部数情報!A:L,12,0),IF($I$7="選挙",VLOOKUP($F1144,部数情報!A:M,13,0),VLOOKUP($F1144,部数情報!A:J,10,0)))),"")</f>
        <v>460</v>
      </c>
      <c r="K1144" s="187"/>
      <c r="L1144" s="205"/>
      <c r="M1144" s="206"/>
      <c r="S1144">
        <f>エリア一覧!J1144-VLOOKUP(エリア一覧!F1144,部数情報!A:Q,17,0)</f>
        <v>0</v>
      </c>
      <c r="V1144">
        <f t="shared" si="17"/>
        <v>0</v>
      </c>
      <c r="W1144">
        <f>IFERROR(VLOOKUP($F1144,部数情報!A:J,10,0),0)</f>
        <v>460</v>
      </c>
    </row>
    <row r="1145" spans="2:23" hidden="1">
      <c r="B1145" s="15">
        <f>部数情報!C764</f>
        <v>763</v>
      </c>
      <c r="C1145" s="16">
        <f>部数情報!B764</f>
        <v>9</v>
      </c>
      <c r="D1145" s="16" t="str">
        <f>部数情報!E764</f>
        <v>千葉ＮＴ</v>
      </c>
      <c r="E1145" s="16" t="str">
        <f>部数情報!F764</f>
        <v>原・西の原</v>
      </c>
      <c r="F1145" s="16" t="str">
        <f>部数情報!A764</f>
        <v>022089</v>
      </c>
      <c r="G1145" s="16" t="str">
        <f>部数情報!G764</f>
        <v>東の原3</v>
      </c>
      <c r="H1145" s="16" t="str">
        <f>部数情報!H764</f>
        <v>成田</v>
      </c>
      <c r="I1145" s="16" t="str">
        <f>部数情報!I764</f>
        <v>印西市</v>
      </c>
      <c r="J1145" s="189">
        <f>IFERROR(IF($I$7="併配",VLOOKUP($F1145,部数情報!A:K,11,0),IF($I$7="併配&amp;選挙",VLOOKUP($F1145,部数情報!A:L,12,0),IF($I$7="選挙",VLOOKUP($F1145,部数情報!A:M,13,0),VLOOKUP($F1145,部数情報!A:J,10,0)))),"")</f>
        <v>485</v>
      </c>
      <c r="K1145" s="187"/>
      <c r="L1145" s="205"/>
      <c r="M1145" s="206"/>
      <c r="S1145">
        <f>エリア一覧!J1145-VLOOKUP(エリア一覧!F1145,部数情報!A:Q,17,0)</f>
        <v>0</v>
      </c>
      <c r="V1145">
        <f t="shared" si="17"/>
        <v>0</v>
      </c>
      <c r="W1145">
        <f>IFERROR(VLOOKUP($F1145,部数情報!A:J,10,0),0)</f>
        <v>485</v>
      </c>
    </row>
    <row r="1146" spans="2:23" hidden="1">
      <c r="B1146" s="15">
        <f>部数情報!C765</f>
        <v>764</v>
      </c>
      <c r="C1146" s="16">
        <f>部数情報!B765</f>
        <v>9</v>
      </c>
      <c r="D1146" s="16" t="str">
        <f>部数情報!E765</f>
        <v>千葉ＮＴ</v>
      </c>
      <c r="E1146" s="16" t="str">
        <f>部数情報!F765</f>
        <v>原山・高花・内野</v>
      </c>
      <c r="F1146" s="16" t="str">
        <f>部数情報!A765</f>
        <v>022019</v>
      </c>
      <c r="G1146" s="16" t="str">
        <f>部数情報!G765</f>
        <v>高花1.5（団）</v>
      </c>
      <c r="H1146" s="16" t="str">
        <f>部数情報!H765</f>
        <v>成田</v>
      </c>
      <c r="I1146" s="16" t="str">
        <f>部数情報!I765</f>
        <v>印西市</v>
      </c>
      <c r="J1146" s="189">
        <f>IFERROR(IF($I$7="併配",VLOOKUP($F1146,部数情報!A:K,11,0),IF($I$7="併配&amp;選挙",VLOOKUP($F1146,部数情報!A:L,12,0),IF($I$7="選挙",VLOOKUP($F1146,部数情報!A:M,13,0),VLOOKUP($F1146,部数情報!A:J,10,0)))),"")</f>
        <v>630</v>
      </c>
      <c r="K1146" s="187"/>
      <c r="L1146" s="205"/>
      <c r="M1146" s="206"/>
      <c r="S1146">
        <f>エリア一覧!J1146-VLOOKUP(エリア一覧!F1146,部数情報!A:Q,17,0)</f>
        <v>0</v>
      </c>
      <c r="V1146">
        <f t="shared" si="17"/>
        <v>0</v>
      </c>
      <c r="W1146">
        <f>IFERROR(VLOOKUP($F1146,部数情報!A:J,10,0),0)</f>
        <v>630</v>
      </c>
    </row>
    <row r="1147" spans="2:23" hidden="1">
      <c r="B1147" s="15">
        <f>部数情報!C766</f>
        <v>765</v>
      </c>
      <c r="C1147" s="16">
        <f>部数情報!B766</f>
        <v>9</v>
      </c>
      <c r="D1147" s="16" t="str">
        <f>部数情報!E766</f>
        <v>千葉ＮＴ</v>
      </c>
      <c r="E1147" s="16" t="str">
        <f>部数情報!F766</f>
        <v>原山・高花・内野</v>
      </c>
      <c r="F1147" s="16" t="str">
        <f>部数情報!A766</f>
        <v>022020</v>
      </c>
      <c r="G1147" s="16" t="str">
        <f>部数情報!G766</f>
        <v>高花2.3</v>
      </c>
      <c r="H1147" s="16" t="str">
        <f>部数情報!H766</f>
        <v>成田</v>
      </c>
      <c r="I1147" s="16" t="str">
        <f>部数情報!I766</f>
        <v>印西市</v>
      </c>
      <c r="J1147" s="189">
        <f>IFERROR(IF($I$7="併配",VLOOKUP($F1147,部数情報!A:K,11,0),IF($I$7="併配&amp;選挙",VLOOKUP($F1147,部数情報!A:L,12,0),IF($I$7="選挙",VLOOKUP($F1147,部数情報!A:M,13,0),VLOOKUP($F1147,部数情報!A:J,10,0)))),"")</f>
        <v>400</v>
      </c>
      <c r="K1147" s="187"/>
      <c r="L1147" s="205"/>
      <c r="M1147" s="206"/>
      <c r="S1147">
        <f>エリア一覧!J1147-VLOOKUP(エリア一覧!F1147,部数情報!A:Q,17,0)</f>
        <v>0</v>
      </c>
      <c r="V1147">
        <f t="shared" si="17"/>
        <v>0</v>
      </c>
      <c r="W1147">
        <f>IFERROR(VLOOKUP($F1147,部数情報!A:J,10,0),0)</f>
        <v>400</v>
      </c>
    </row>
    <row r="1148" spans="2:23" hidden="1">
      <c r="B1148" s="15">
        <f>部数情報!C767</f>
        <v>766</v>
      </c>
      <c r="C1148" s="16">
        <f>部数情報!B767</f>
        <v>9</v>
      </c>
      <c r="D1148" s="16" t="str">
        <f>部数情報!E767</f>
        <v>千葉ＮＴ</v>
      </c>
      <c r="E1148" s="16" t="str">
        <f>部数情報!F767</f>
        <v>原山・高花・内野</v>
      </c>
      <c r="F1148" s="16" t="str">
        <f>部数情報!A767</f>
        <v>022021</v>
      </c>
      <c r="G1148" s="16" t="str">
        <f>部数情報!G767</f>
        <v>高花4（団）</v>
      </c>
      <c r="H1148" s="16" t="str">
        <f>部数情報!H767</f>
        <v>成田</v>
      </c>
      <c r="I1148" s="16" t="str">
        <f>部数情報!I767</f>
        <v>印西市</v>
      </c>
      <c r="J1148" s="189">
        <f>IFERROR(IF($I$7="併配",VLOOKUP($F1148,部数情報!A:K,11,0),IF($I$7="併配&amp;選挙",VLOOKUP($F1148,部数情報!A:L,12,0),IF($I$7="選挙",VLOOKUP($F1148,部数情報!A:M,13,0),VLOOKUP($F1148,部数情報!A:J,10,0)))),"")</f>
        <v>455</v>
      </c>
      <c r="K1148" s="187"/>
      <c r="L1148" s="205"/>
      <c r="M1148" s="206"/>
      <c r="S1148">
        <f>エリア一覧!J1148-VLOOKUP(エリア一覧!F1148,部数情報!A:Q,17,0)</f>
        <v>0</v>
      </c>
      <c r="V1148">
        <f t="shared" si="17"/>
        <v>0</v>
      </c>
      <c r="W1148">
        <f>IFERROR(VLOOKUP($F1148,部数情報!A:J,10,0),0)</f>
        <v>455</v>
      </c>
    </row>
    <row r="1149" spans="2:23" hidden="1">
      <c r="B1149" s="15">
        <f>部数情報!C768</f>
        <v>767</v>
      </c>
      <c r="C1149" s="16">
        <f>部数情報!B768</f>
        <v>9</v>
      </c>
      <c r="D1149" s="16" t="str">
        <f>部数情報!E768</f>
        <v>千葉ＮＴ</v>
      </c>
      <c r="E1149" s="16" t="str">
        <f>部数情報!F768</f>
        <v>原山・高花・内野</v>
      </c>
      <c r="F1149" s="16" t="str">
        <f>部数情報!A768</f>
        <v>022022</v>
      </c>
      <c r="G1149" s="16" t="str">
        <f>部数情報!G768</f>
        <v>高花6A</v>
      </c>
      <c r="H1149" s="16" t="str">
        <f>部数情報!H768</f>
        <v>成田</v>
      </c>
      <c r="I1149" s="16" t="str">
        <f>部数情報!I768</f>
        <v>印西市</v>
      </c>
      <c r="J1149" s="189">
        <f>IFERROR(IF($I$7="併配",VLOOKUP($F1149,部数情報!A:K,11,0),IF($I$7="併配&amp;選挙",VLOOKUP($F1149,部数情報!A:L,12,0),IF($I$7="選挙",VLOOKUP($F1149,部数情報!A:M,13,0),VLOOKUP($F1149,部数情報!A:J,10,0)))),"")</f>
        <v>305</v>
      </c>
      <c r="K1149" s="187"/>
      <c r="L1149" s="205"/>
      <c r="M1149" s="206"/>
      <c r="S1149">
        <f>エリア一覧!J1149-VLOOKUP(エリア一覧!F1149,部数情報!A:Q,17,0)</f>
        <v>0</v>
      </c>
      <c r="V1149">
        <f t="shared" si="17"/>
        <v>0</v>
      </c>
      <c r="W1149">
        <f>IFERROR(VLOOKUP($F1149,部数情報!A:J,10,0),0)</f>
        <v>305</v>
      </c>
    </row>
    <row r="1150" spans="2:23" hidden="1">
      <c r="B1150" s="15">
        <f>部数情報!C769</f>
        <v>768</v>
      </c>
      <c r="C1150" s="16">
        <f>部数情報!B769</f>
        <v>9</v>
      </c>
      <c r="D1150" s="16" t="str">
        <f>部数情報!E769</f>
        <v>千葉ＮＴ</v>
      </c>
      <c r="E1150" s="16" t="str">
        <f>部数情報!F769</f>
        <v>原山・高花・内野</v>
      </c>
      <c r="F1150" s="16" t="str">
        <f>部数情報!A769</f>
        <v>022076</v>
      </c>
      <c r="G1150" s="16" t="str">
        <f>部数情報!G769</f>
        <v>高花6B</v>
      </c>
      <c r="H1150" s="16" t="str">
        <f>部数情報!H769</f>
        <v>成田</v>
      </c>
      <c r="I1150" s="16" t="str">
        <f>部数情報!I769</f>
        <v>印西市</v>
      </c>
      <c r="J1150" s="189">
        <f>IFERROR(IF($I$7="併配",VLOOKUP($F1150,部数情報!A:K,11,0),IF($I$7="併配&amp;選挙",VLOOKUP($F1150,部数情報!A:L,12,0),IF($I$7="選挙",VLOOKUP($F1150,部数情報!A:M,13,0),VLOOKUP($F1150,部数情報!A:J,10,0)))),"")</f>
        <v>270</v>
      </c>
      <c r="K1150" s="187"/>
      <c r="L1150" s="205"/>
      <c r="M1150" s="206"/>
      <c r="S1150">
        <f>エリア一覧!J1150-VLOOKUP(エリア一覧!F1150,部数情報!A:Q,17,0)</f>
        <v>0</v>
      </c>
      <c r="V1150">
        <f t="shared" si="17"/>
        <v>0</v>
      </c>
      <c r="W1150">
        <f>IFERROR(VLOOKUP($F1150,部数情報!A:J,10,0),0)</f>
        <v>270</v>
      </c>
    </row>
    <row r="1151" spans="2:23" hidden="1">
      <c r="B1151" s="15">
        <f>部数情報!C770</f>
        <v>769</v>
      </c>
      <c r="C1151" s="16">
        <f>部数情報!B770</f>
        <v>9</v>
      </c>
      <c r="D1151" s="16" t="str">
        <f>部数情報!E770</f>
        <v>千葉ＮＴ</v>
      </c>
      <c r="E1151" s="16" t="str">
        <f>部数情報!F770</f>
        <v>原山・高花・内野</v>
      </c>
      <c r="F1151" s="16" t="str">
        <f>部数情報!A770</f>
        <v>022023</v>
      </c>
      <c r="G1151" s="16" t="str">
        <f>部数情報!G770</f>
        <v>原山1.2A</v>
      </c>
      <c r="H1151" s="16" t="str">
        <f>部数情報!H770</f>
        <v>成田</v>
      </c>
      <c r="I1151" s="16" t="str">
        <f>部数情報!I770</f>
        <v>印西市</v>
      </c>
      <c r="J1151" s="189">
        <f>IFERROR(IF($I$7="併配",VLOOKUP($F1151,部数情報!A:K,11,0),IF($I$7="併配&amp;選挙",VLOOKUP($F1151,部数情報!A:L,12,0),IF($I$7="選挙",VLOOKUP($F1151,部数情報!A:M,13,0),VLOOKUP($F1151,部数情報!A:J,10,0)))),"")</f>
        <v>475</v>
      </c>
      <c r="K1151" s="187"/>
      <c r="L1151" s="205"/>
      <c r="M1151" s="206"/>
      <c r="S1151">
        <f>エリア一覧!J1151-VLOOKUP(エリア一覧!F1151,部数情報!A:Q,17,0)</f>
        <v>0</v>
      </c>
      <c r="V1151">
        <f t="shared" si="17"/>
        <v>0</v>
      </c>
      <c r="W1151">
        <f>IFERROR(VLOOKUP($F1151,部数情報!A:J,10,0),0)</f>
        <v>475</v>
      </c>
    </row>
    <row r="1152" spans="2:23" hidden="1">
      <c r="B1152" s="15">
        <f>部数情報!C771</f>
        <v>770</v>
      </c>
      <c r="C1152" s="16">
        <f>部数情報!B771</f>
        <v>9</v>
      </c>
      <c r="D1152" s="16" t="str">
        <f>部数情報!E771</f>
        <v>千葉ＮＴ</v>
      </c>
      <c r="E1152" s="16" t="str">
        <f>部数情報!F771</f>
        <v>原山・高花・内野</v>
      </c>
      <c r="F1152" s="16" t="str">
        <f>部数情報!A771</f>
        <v>022081</v>
      </c>
      <c r="G1152" s="16" t="str">
        <f>部数情報!G771</f>
        <v>原山1.2B</v>
      </c>
      <c r="H1152" s="16" t="str">
        <f>部数情報!H771</f>
        <v>成田</v>
      </c>
      <c r="I1152" s="16" t="str">
        <f>部数情報!I771</f>
        <v>印西市</v>
      </c>
      <c r="J1152" s="189">
        <f>IFERROR(IF($I$7="併配",VLOOKUP($F1152,部数情報!A:K,11,0),IF($I$7="併配&amp;選挙",VLOOKUP($F1152,部数情報!A:L,12,0),IF($I$7="選挙",VLOOKUP($F1152,部数情報!A:M,13,0),VLOOKUP($F1152,部数情報!A:J,10,0)))),"")</f>
        <v>370</v>
      </c>
      <c r="K1152" s="187"/>
      <c r="L1152" s="205"/>
      <c r="M1152" s="206"/>
      <c r="S1152">
        <f>エリア一覧!J1152-VLOOKUP(エリア一覧!F1152,部数情報!A:Q,17,0)</f>
        <v>0</v>
      </c>
      <c r="V1152">
        <f t="shared" si="17"/>
        <v>0</v>
      </c>
      <c r="W1152">
        <f>IFERROR(VLOOKUP($F1152,部数情報!A:J,10,0),0)</f>
        <v>370</v>
      </c>
    </row>
    <row r="1153" spans="2:23" hidden="1">
      <c r="B1153" s="15">
        <f>部数情報!C772</f>
        <v>771</v>
      </c>
      <c r="C1153" s="16">
        <f>部数情報!B772</f>
        <v>9</v>
      </c>
      <c r="D1153" s="16" t="str">
        <f>部数情報!E772</f>
        <v>千葉ＮＴ</v>
      </c>
      <c r="E1153" s="16" t="str">
        <f>部数情報!F772</f>
        <v>原山・高花・内野</v>
      </c>
      <c r="F1153" s="16" t="str">
        <f>部数情報!A772</f>
        <v>022024</v>
      </c>
      <c r="G1153" s="16" t="str">
        <f>部数情報!G772</f>
        <v>原山3（団）</v>
      </c>
      <c r="H1153" s="16" t="str">
        <f>部数情報!H772</f>
        <v>成田</v>
      </c>
      <c r="I1153" s="16" t="str">
        <f>部数情報!I772</f>
        <v>印西市</v>
      </c>
      <c r="J1153" s="189">
        <f>IFERROR(IF($I$7="併配",VLOOKUP($F1153,部数情報!A:K,11,0),IF($I$7="併配&amp;選挙",VLOOKUP($F1153,部数情報!A:L,12,0),IF($I$7="選挙",VLOOKUP($F1153,部数情報!A:M,13,0),VLOOKUP($F1153,部数情報!A:J,10,0)))),"")</f>
        <v>580</v>
      </c>
      <c r="K1153" s="187"/>
      <c r="L1153" s="205"/>
      <c r="M1153" s="206"/>
      <c r="S1153">
        <f>エリア一覧!J1153-VLOOKUP(エリア一覧!F1153,部数情報!A:Q,17,0)</f>
        <v>0</v>
      </c>
      <c r="V1153">
        <f t="shared" si="17"/>
        <v>0</v>
      </c>
      <c r="W1153">
        <f>IFERROR(VLOOKUP($F1153,部数情報!A:J,10,0),0)</f>
        <v>580</v>
      </c>
    </row>
    <row r="1154" spans="2:23" hidden="1">
      <c r="B1154" s="15">
        <f>部数情報!C773</f>
        <v>772</v>
      </c>
      <c r="C1154" s="16">
        <f>部数情報!B773</f>
        <v>9</v>
      </c>
      <c r="D1154" s="16" t="str">
        <f>部数情報!E773</f>
        <v>千葉ＮＴ</v>
      </c>
      <c r="E1154" s="16" t="str">
        <f>部数情報!F773</f>
        <v>原山・高花・内野</v>
      </c>
      <c r="F1154" s="16" t="str">
        <f>部数情報!A773</f>
        <v>022025</v>
      </c>
      <c r="G1154" s="16" t="str">
        <f>部数情報!G773</f>
        <v>内野1（団）</v>
      </c>
      <c r="H1154" s="16" t="str">
        <f>部数情報!H773</f>
        <v>成田</v>
      </c>
      <c r="I1154" s="16" t="str">
        <f>部数情報!I773</f>
        <v>印西市</v>
      </c>
      <c r="J1154" s="189">
        <f>IFERROR(IF($I$7="併配",VLOOKUP($F1154,部数情報!A:K,11,0),IF($I$7="併配&amp;選挙",VLOOKUP($F1154,部数情報!A:L,12,0),IF($I$7="選挙",VLOOKUP($F1154,部数情報!A:M,13,0),VLOOKUP($F1154,部数情報!A:J,10,0)))),"")</f>
        <v>630</v>
      </c>
      <c r="K1154" s="187"/>
      <c r="L1154" s="205"/>
      <c r="M1154" s="206"/>
      <c r="S1154">
        <f>エリア一覧!J1154-VLOOKUP(エリア一覧!F1154,部数情報!A:Q,17,0)</f>
        <v>0</v>
      </c>
      <c r="V1154">
        <f t="shared" si="17"/>
        <v>0</v>
      </c>
      <c r="W1154">
        <f>IFERROR(VLOOKUP($F1154,部数情報!A:J,10,0),0)</f>
        <v>630</v>
      </c>
    </row>
    <row r="1155" spans="2:23" hidden="1">
      <c r="B1155" s="15">
        <f>部数情報!C774</f>
        <v>773</v>
      </c>
      <c r="C1155" s="16">
        <f>部数情報!B774</f>
        <v>9</v>
      </c>
      <c r="D1155" s="16" t="str">
        <f>部数情報!E774</f>
        <v>千葉ＮＴ</v>
      </c>
      <c r="E1155" s="16" t="str">
        <f>部数情報!F774</f>
        <v>原山・高花・内野</v>
      </c>
      <c r="F1155" s="16" t="str">
        <f>部数情報!A774</f>
        <v>022026</v>
      </c>
      <c r="G1155" s="16" t="str">
        <f>部数情報!G774</f>
        <v>内野2A（団）</v>
      </c>
      <c r="H1155" s="16" t="str">
        <f>部数情報!H774</f>
        <v>成田</v>
      </c>
      <c r="I1155" s="16" t="str">
        <f>部数情報!I774</f>
        <v>印西市</v>
      </c>
      <c r="J1155" s="189">
        <f>IFERROR(IF($I$7="併配",VLOOKUP($F1155,部数情報!A:K,11,0),IF($I$7="併配&amp;選挙",VLOOKUP($F1155,部数情報!A:L,12,0),IF($I$7="選挙",VLOOKUP($F1155,部数情報!A:M,13,0),VLOOKUP($F1155,部数情報!A:J,10,0)))),"")</f>
        <v>510</v>
      </c>
      <c r="K1155" s="187"/>
      <c r="L1155" s="205"/>
      <c r="M1155" s="206"/>
      <c r="S1155">
        <f>エリア一覧!J1155-VLOOKUP(エリア一覧!F1155,部数情報!A:Q,17,0)</f>
        <v>0</v>
      </c>
      <c r="V1155">
        <f t="shared" si="17"/>
        <v>0</v>
      </c>
      <c r="W1155">
        <f>IFERROR(VLOOKUP($F1155,部数情報!A:J,10,0),0)</f>
        <v>510</v>
      </c>
    </row>
    <row r="1156" spans="2:23" hidden="1">
      <c r="B1156" s="15">
        <f>部数情報!C775</f>
        <v>774</v>
      </c>
      <c r="C1156" s="16">
        <f>部数情報!B775</f>
        <v>9</v>
      </c>
      <c r="D1156" s="16" t="str">
        <f>部数情報!E775</f>
        <v>千葉ＮＴ</v>
      </c>
      <c r="E1156" s="16" t="str">
        <f>部数情報!F775</f>
        <v>原山・高花・内野</v>
      </c>
      <c r="F1156" s="16" t="str">
        <f>部数情報!A775</f>
        <v>022073</v>
      </c>
      <c r="G1156" s="16" t="str">
        <f>部数情報!G775</f>
        <v>内野2B(団）</v>
      </c>
      <c r="H1156" s="16" t="str">
        <f>部数情報!H775</f>
        <v>成田</v>
      </c>
      <c r="I1156" s="16" t="str">
        <f>部数情報!I775</f>
        <v>印西市</v>
      </c>
      <c r="J1156" s="189">
        <f>IFERROR(IF($I$7="併配",VLOOKUP($F1156,部数情報!A:K,11,0),IF($I$7="併配&amp;選挙",VLOOKUP($F1156,部数情報!A:L,12,0),IF($I$7="選挙",VLOOKUP($F1156,部数情報!A:M,13,0),VLOOKUP($F1156,部数情報!A:J,10,0)))),"")</f>
        <v>400</v>
      </c>
      <c r="K1156" s="187"/>
      <c r="L1156" s="205"/>
      <c r="M1156" s="206"/>
      <c r="S1156">
        <f>エリア一覧!J1156-VLOOKUP(エリア一覧!F1156,部数情報!A:Q,17,0)</f>
        <v>0</v>
      </c>
      <c r="V1156">
        <f t="shared" si="17"/>
        <v>0</v>
      </c>
      <c r="W1156">
        <f>IFERROR(VLOOKUP($F1156,部数情報!A:J,10,0),0)</f>
        <v>400</v>
      </c>
    </row>
    <row r="1157" spans="2:23" hidden="1">
      <c r="B1157" s="15">
        <f>部数情報!C776</f>
        <v>775</v>
      </c>
      <c r="C1157" s="16">
        <f>部数情報!B776</f>
        <v>9</v>
      </c>
      <c r="D1157" s="16" t="str">
        <f>部数情報!E776</f>
        <v>千葉ＮＴ</v>
      </c>
      <c r="E1157" s="16" t="str">
        <f>部数情報!F776</f>
        <v>原山・高花・内野</v>
      </c>
      <c r="F1157" s="16" t="str">
        <f>部数情報!A776</f>
        <v>022027</v>
      </c>
      <c r="G1157" s="16" t="str">
        <f>部数情報!G776</f>
        <v>戸神台1丁目A</v>
      </c>
      <c r="H1157" s="16" t="str">
        <f>部数情報!H776</f>
        <v>成田</v>
      </c>
      <c r="I1157" s="16" t="str">
        <f>部数情報!I776</f>
        <v>印西市</v>
      </c>
      <c r="J1157" s="189">
        <f>IFERROR(IF($I$7="併配",VLOOKUP($F1157,部数情報!A:K,11,0),IF($I$7="併配&amp;選挙",VLOOKUP($F1157,部数情報!A:L,12,0),IF($I$7="選挙",VLOOKUP($F1157,部数情報!A:M,13,0),VLOOKUP($F1157,部数情報!A:J,10,0)))),"")</f>
        <v>400</v>
      </c>
      <c r="K1157" s="187"/>
      <c r="L1157" s="205"/>
      <c r="M1157" s="206"/>
      <c r="S1157">
        <f>エリア一覧!J1157-VLOOKUP(エリア一覧!F1157,部数情報!A:Q,17,0)</f>
        <v>0</v>
      </c>
      <c r="V1157">
        <f t="shared" si="17"/>
        <v>0</v>
      </c>
      <c r="W1157">
        <f>IFERROR(VLOOKUP($F1157,部数情報!A:J,10,0),0)</f>
        <v>400</v>
      </c>
    </row>
    <row r="1158" spans="2:23" hidden="1">
      <c r="B1158" s="15">
        <f>部数情報!C777</f>
        <v>776</v>
      </c>
      <c r="C1158" s="16">
        <f>部数情報!B777</f>
        <v>9</v>
      </c>
      <c r="D1158" s="16" t="str">
        <f>部数情報!E777</f>
        <v>千葉ＮＴ</v>
      </c>
      <c r="E1158" s="16" t="str">
        <f>部数情報!F777</f>
        <v>原山・高花・内野</v>
      </c>
      <c r="F1158" s="16" t="str">
        <f>部数情報!A777</f>
        <v>022090</v>
      </c>
      <c r="G1158" s="16" t="str">
        <f>部数情報!G777</f>
        <v>戸神台1丁目B</v>
      </c>
      <c r="H1158" s="16" t="str">
        <f>部数情報!H777</f>
        <v>成田</v>
      </c>
      <c r="I1158" s="16" t="str">
        <f>部数情報!I777</f>
        <v>印西市</v>
      </c>
      <c r="J1158" s="189">
        <f>IFERROR(IF($I$7="併配",VLOOKUP($F1158,部数情報!A:K,11,0),IF($I$7="併配&amp;選挙",VLOOKUP($F1158,部数情報!A:L,12,0),IF($I$7="選挙",VLOOKUP($F1158,部数情報!A:M,13,0),VLOOKUP($F1158,部数情報!A:J,10,0)))),"")</f>
        <v>450</v>
      </c>
      <c r="K1158" s="187"/>
      <c r="L1158" s="205"/>
      <c r="M1158" s="206"/>
      <c r="S1158">
        <f>エリア一覧!J1158-VLOOKUP(エリア一覧!F1158,部数情報!A:Q,17,0)</f>
        <v>0</v>
      </c>
      <c r="V1158">
        <f t="shared" si="17"/>
        <v>0</v>
      </c>
      <c r="W1158">
        <f>IFERROR(VLOOKUP($F1158,部数情報!A:J,10,0),0)</f>
        <v>450</v>
      </c>
    </row>
    <row r="1159" spans="2:23" hidden="1">
      <c r="B1159" s="15">
        <f>部数情報!C778</f>
        <v>777</v>
      </c>
      <c r="C1159" s="16">
        <f>部数情報!B778</f>
        <v>9</v>
      </c>
      <c r="D1159" s="16" t="str">
        <f>部数情報!E778</f>
        <v>千葉ＮＴ</v>
      </c>
      <c r="E1159" s="16" t="str">
        <f>部数情報!F778</f>
        <v>原山・高花・内野</v>
      </c>
      <c r="F1159" s="16" t="str">
        <f>部数情報!A778</f>
        <v>022064</v>
      </c>
      <c r="G1159" s="16" t="str">
        <f>部数情報!G778</f>
        <v>戸神台2丁目</v>
      </c>
      <c r="H1159" s="16" t="str">
        <f>部数情報!H778</f>
        <v>成田</v>
      </c>
      <c r="I1159" s="16" t="str">
        <f>部数情報!I778</f>
        <v>印西市</v>
      </c>
      <c r="J1159" s="189">
        <f>IFERROR(IF($I$7="併配",VLOOKUP($F1159,部数情報!A:K,11,0),IF($I$7="併配&amp;選挙",VLOOKUP($F1159,部数情報!A:L,12,0),IF($I$7="選挙",VLOOKUP($F1159,部数情報!A:M,13,0),VLOOKUP($F1159,部数情報!A:J,10,0)))),"")</f>
        <v>820</v>
      </c>
      <c r="K1159" s="187"/>
      <c r="L1159" s="205"/>
      <c r="M1159" s="206"/>
      <c r="S1159">
        <f>エリア一覧!J1159-VLOOKUP(エリア一覧!F1159,部数情報!A:Q,17,0)</f>
        <v>0</v>
      </c>
      <c r="V1159">
        <f t="shared" si="17"/>
        <v>0</v>
      </c>
      <c r="W1159">
        <f>IFERROR(VLOOKUP($F1159,部数情報!A:J,10,0),0)</f>
        <v>820</v>
      </c>
    </row>
    <row r="1160" spans="2:23" hidden="1">
      <c r="B1160" s="15">
        <f>部数情報!C779</f>
        <v>778</v>
      </c>
      <c r="C1160" s="16">
        <f>部数情報!B779</f>
        <v>9</v>
      </c>
      <c r="D1160" s="16" t="str">
        <f>部数情報!E779</f>
        <v>千葉ＮＴ</v>
      </c>
      <c r="E1160" s="16" t="str">
        <f>部数情報!F779</f>
        <v>原山・高花・内野</v>
      </c>
      <c r="F1160" s="16" t="str">
        <f>部数情報!A779</f>
        <v>022069</v>
      </c>
      <c r="G1160" s="16" t="str">
        <f>部数情報!G779</f>
        <v>武西学園台1</v>
      </c>
      <c r="H1160" s="16" t="str">
        <f>部数情報!H779</f>
        <v>成田</v>
      </c>
      <c r="I1160" s="16" t="str">
        <f>部数情報!I779</f>
        <v>印西市</v>
      </c>
      <c r="J1160" s="189">
        <f>IFERROR(IF($I$7="併配",VLOOKUP($F1160,部数情報!A:K,11,0),IF($I$7="併配&amp;選挙",VLOOKUP($F1160,部数情報!A:L,12,0),IF($I$7="選挙",VLOOKUP($F1160,部数情報!A:M,13,0),VLOOKUP($F1160,部数情報!A:J,10,0)))),"")</f>
        <v>145</v>
      </c>
      <c r="K1160" s="187"/>
      <c r="L1160" s="205"/>
      <c r="M1160" s="206"/>
      <c r="S1160">
        <f>エリア一覧!J1160-VLOOKUP(エリア一覧!F1160,部数情報!A:Q,17,0)</f>
        <v>-400</v>
      </c>
      <c r="V1160">
        <f t="shared" si="17"/>
        <v>0</v>
      </c>
      <c r="W1160">
        <f>IFERROR(VLOOKUP($F1160,部数情報!A:J,10,0),0)</f>
        <v>545</v>
      </c>
    </row>
    <row r="1161" spans="2:23" hidden="1">
      <c r="B1161" s="15">
        <f>部数情報!C780</f>
        <v>779</v>
      </c>
      <c r="C1161" s="16">
        <f>部数情報!B780</f>
        <v>9</v>
      </c>
      <c r="D1161" s="16" t="str">
        <f>部数情報!E780</f>
        <v>千葉ＮＴ</v>
      </c>
      <c r="E1161" s="16" t="str">
        <f>部数情報!F780</f>
        <v>原山・高花・内野</v>
      </c>
      <c r="F1161" s="16" t="str">
        <f>部数情報!A780</f>
        <v>022074</v>
      </c>
      <c r="G1161" s="16" t="str">
        <f>部数情報!G780</f>
        <v>武西学園台3</v>
      </c>
      <c r="H1161" s="16" t="str">
        <f>部数情報!H780</f>
        <v>成田</v>
      </c>
      <c r="I1161" s="16" t="str">
        <f>部数情報!I780</f>
        <v>印西市</v>
      </c>
      <c r="J1161" s="189">
        <f>IFERROR(IF($I$7="併配",VLOOKUP($F1161,部数情報!A:K,11,0),IF($I$7="併配&amp;選挙",VLOOKUP($F1161,部数情報!A:L,12,0),IF($I$7="選挙",VLOOKUP($F1161,部数情報!A:M,13,0),VLOOKUP($F1161,部数情報!A:J,10,0)))),"")</f>
        <v>410</v>
      </c>
      <c r="K1161" s="187"/>
      <c r="L1161" s="205"/>
      <c r="M1161" s="206"/>
      <c r="S1161">
        <f>エリア一覧!J1161-VLOOKUP(エリア一覧!F1161,部数情報!A:Q,17,0)</f>
        <v>0</v>
      </c>
      <c r="V1161">
        <f t="shared" si="17"/>
        <v>0</v>
      </c>
      <c r="W1161">
        <f>IFERROR(VLOOKUP($F1161,部数情報!A:J,10,0),0)</f>
        <v>410</v>
      </c>
    </row>
    <row r="1162" spans="2:23" hidden="1">
      <c r="B1162" s="15">
        <f>部数情報!C781</f>
        <v>780</v>
      </c>
      <c r="C1162" s="16">
        <f>部数情報!B781</f>
        <v>9</v>
      </c>
      <c r="D1162" s="16" t="str">
        <f>部数情報!E781</f>
        <v>千葉ＮＴ</v>
      </c>
      <c r="E1162" s="16" t="str">
        <f>部数情報!F781</f>
        <v>原山・高花・内野</v>
      </c>
      <c r="F1162" s="16" t="str">
        <f>部数情報!A781</f>
        <v>022072</v>
      </c>
      <c r="G1162" s="16" t="str">
        <f>部数情報!G781</f>
        <v>中央南1</v>
      </c>
      <c r="H1162" s="16" t="str">
        <f>部数情報!H781</f>
        <v>成田</v>
      </c>
      <c r="I1162" s="16" t="str">
        <f>部数情報!I781</f>
        <v>印西市</v>
      </c>
      <c r="J1162" s="189">
        <f>IFERROR(IF($I$7="併配",VLOOKUP($F1162,部数情報!A:K,11,0),IF($I$7="併配&amp;選挙",VLOOKUP($F1162,部数情報!A:L,12,0),IF($I$7="選挙",VLOOKUP($F1162,部数情報!A:M,13,0),VLOOKUP($F1162,部数情報!A:J,10,0)))),"")</f>
        <v>400</v>
      </c>
      <c r="K1162" s="187"/>
      <c r="L1162" s="205"/>
      <c r="M1162" s="206"/>
      <c r="S1162">
        <f>エリア一覧!J1162-VLOOKUP(エリア一覧!F1162,部数情報!A:Q,17,0)</f>
        <v>0</v>
      </c>
      <c r="V1162">
        <f t="shared" si="17"/>
        <v>0</v>
      </c>
      <c r="W1162">
        <f>IFERROR(VLOOKUP($F1162,部数情報!A:J,10,0),0)</f>
        <v>400</v>
      </c>
    </row>
    <row r="1163" spans="2:23" hidden="1">
      <c r="B1163" s="15">
        <f>部数情報!C782</f>
        <v>781</v>
      </c>
      <c r="C1163" s="16">
        <f>部数情報!B782</f>
        <v>9</v>
      </c>
      <c r="D1163" s="16" t="str">
        <f>部数情報!E782</f>
        <v>千葉ＮＴ</v>
      </c>
      <c r="E1163" s="16" t="str">
        <f>部数情報!F782</f>
        <v>木刈・小倉台</v>
      </c>
      <c r="F1163" s="16" t="str">
        <f>部数情報!A782</f>
        <v>022028</v>
      </c>
      <c r="G1163" s="16" t="str">
        <f>部数情報!G782</f>
        <v>木刈１.牧の木戸1</v>
      </c>
      <c r="H1163" s="16" t="str">
        <f>部数情報!H782</f>
        <v>成田</v>
      </c>
      <c r="I1163" s="16" t="str">
        <f>部数情報!I782</f>
        <v>印西市</v>
      </c>
      <c r="J1163" s="189">
        <f>IFERROR(IF($I$7="併配",VLOOKUP($F1163,部数情報!A:K,11,0),IF($I$7="併配&amp;選挙",VLOOKUP($F1163,部数情報!A:L,12,0),IF($I$7="選挙",VLOOKUP($F1163,部数情報!A:M,13,0),VLOOKUP($F1163,部数情報!A:J,10,0)))),"")</f>
        <v>385</v>
      </c>
      <c r="K1163" s="187"/>
      <c r="L1163" s="205"/>
      <c r="M1163" s="206"/>
      <c r="S1163">
        <f>エリア一覧!J1163-VLOOKUP(エリア一覧!F1163,部数情報!A:Q,17,0)</f>
        <v>0</v>
      </c>
      <c r="V1163">
        <f t="shared" si="17"/>
        <v>0</v>
      </c>
      <c r="W1163">
        <f>IFERROR(VLOOKUP($F1163,部数情報!A:J,10,0),0)</f>
        <v>385</v>
      </c>
    </row>
    <row r="1164" spans="2:23" hidden="1">
      <c r="B1164" s="15">
        <f>部数情報!C783</f>
        <v>782</v>
      </c>
      <c r="C1164" s="16">
        <f>部数情報!B783</f>
        <v>9</v>
      </c>
      <c r="D1164" s="16" t="str">
        <f>部数情報!E783</f>
        <v>千葉ＮＴ</v>
      </c>
      <c r="E1164" s="16" t="str">
        <f>部数情報!F783</f>
        <v>木刈・小倉台</v>
      </c>
      <c r="F1164" s="16" t="str">
        <f>部数情報!A783</f>
        <v>022029</v>
      </c>
      <c r="G1164" s="16" t="str">
        <f>部数情報!G783</f>
        <v>木刈2</v>
      </c>
      <c r="H1164" s="16" t="str">
        <f>部数情報!H783</f>
        <v>成田</v>
      </c>
      <c r="I1164" s="16" t="str">
        <f>部数情報!I783</f>
        <v>印西市</v>
      </c>
      <c r="J1164" s="189">
        <f>IFERROR(IF($I$7="併配",VLOOKUP($F1164,部数情報!A:K,11,0),IF($I$7="併配&amp;選挙",VLOOKUP($F1164,部数情報!A:L,12,0),IF($I$7="選挙",VLOOKUP($F1164,部数情報!A:M,13,0),VLOOKUP($F1164,部数情報!A:J,10,0)))),"")</f>
        <v>400</v>
      </c>
      <c r="K1164" s="187"/>
      <c r="L1164" s="205"/>
      <c r="M1164" s="206"/>
      <c r="S1164">
        <f>エリア一覧!J1164-VLOOKUP(エリア一覧!F1164,部数情報!A:Q,17,0)</f>
        <v>0</v>
      </c>
      <c r="V1164">
        <f t="shared" si="17"/>
        <v>0</v>
      </c>
      <c r="W1164">
        <f>IFERROR(VLOOKUP($F1164,部数情報!A:J,10,0),0)</f>
        <v>400</v>
      </c>
    </row>
    <row r="1165" spans="2:23" hidden="1">
      <c r="B1165" s="15">
        <f>部数情報!C784</f>
        <v>783</v>
      </c>
      <c r="C1165" s="16">
        <f>部数情報!B784</f>
        <v>9</v>
      </c>
      <c r="D1165" s="16" t="str">
        <f>部数情報!E784</f>
        <v>千葉ＮＴ</v>
      </c>
      <c r="E1165" s="16" t="str">
        <f>部数情報!F784</f>
        <v>木刈・小倉台</v>
      </c>
      <c r="F1165" s="16" t="str">
        <f>部数情報!A784</f>
        <v>022030</v>
      </c>
      <c r="G1165" s="16" t="str">
        <f>部数情報!G784</f>
        <v>木刈3</v>
      </c>
      <c r="H1165" s="16" t="str">
        <f>部数情報!H784</f>
        <v>成田</v>
      </c>
      <c r="I1165" s="16" t="str">
        <f>部数情報!I784</f>
        <v>印西市</v>
      </c>
      <c r="J1165" s="189">
        <f>IFERROR(IF($I$7="併配",VLOOKUP($F1165,部数情報!A:K,11,0),IF($I$7="併配&amp;選挙",VLOOKUP($F1165,部数情報!A:L,12,0),IF($I$7="選挙",VLOOKUP($F1165,部数情報!A:M,13,0),VLOOKUP($F1165,部数情報!A:J,10,0)))),"")</f>
        <v>345</v>
      </c>
      <c r="K1165" s="187"/>
      <c r="L1165" s="205"/>
      <c r="M1165" s="206"/>
      <c r="S1165">
        <f>エリア一覧!J1165-VLOOKUP(エリア一覧!F1165,部数情報!A:Q,17,0)</f>
        <v>0</v>
      </c>
      <c r="V1165">
        <f t="shared" si="17"/>
        <v>0</v>
      </c>
      <c r="W1165">
        <f>IFERROR(VLOOKUP($F1165,部数情報!A:J,10,0),0)</f>
        <v>345</v>
      </c>
    </row>
    <row r="1166" spans="2:23" hidden="1">
      <c r="B1166" s="15">
        <f>部数情報!C785</f>
        <v>784</v>
      </c>
      <c r="C1166" s="16">
        <f>部数情報!B785</f>
        <v>9</v>
      </c>
      <c r="D1166" s="16" t="str">
        <f>部数情報!E785</f>
        <v>千葉ＮＴ</v>
      </c>
      <c r="E1166" s="16" t="str">
        <f>部数情報!F785</f>
        <v>木刈・小倉台</v>
      </c>
      <c r="F1166" s="16" t="str">
        <f>部数情報!A785</f>
        <v>022095</v>
      </c>
      <c r="G1166" s="16" t="str">
        <f>部数情報!G785</f>
        <v>木刈4.5</v>
      </c>
      <c r="H1166" s="16" t="str">
        <f>部数情報!H785</f>
        <v>成田</v>
      </c>
      <c r="I1166" s="16" t="str">
        <f>部数情報!I785</f>
        <v>印西市</v>
      </c>
      <c r="J1166" s="189">
        <f>IFERROR(IF($I$7="併配",VLOOKUP($F1166,部数情報!A:K,11,0),IF($I$7="併配&amp;選挙",VLOOKUP($F1166,部数情報!A:L,12,0),IF($I$7="選挙",VLOOKUP($F1166,部数情報!A:M,13,0),VLOOKUP($F1166,部数情報!A:J,10,0)))),"")</f>
        <v>390</v>
      </c>
      <c r="K1166" s="187"/>
      <c r="L1166" s="205"/>
      <c r="M1166" s="206"/>
      <c r="S1166">
        <f>エリア一覧!J1166-VLOOKUP(エリア一覧!F1166,部数情報!A:Q,17,0)</f>
        <v>0</v>
      </c>
      <c r="V1166">
        <f t="shared" si="17"/>
        <v>0</v>
      </c>
      <c r="W1166">
        <f>IFERROR(VLOOKUP($F1166,部数情報!A:J,10,0),0)</f>
        <v>390</v>
      </c>
    </row>
    <row r="1167" spans="2:23" hidden="1">
      <c r="B1167" s="15">
        <f>部数情報!C786</f>
        <v>785</v>
      </c>
      <c r="C1167" s="16">
        <f>部数情報!B786</f>
        <v>9</v>
      </c>
      <c r="D1167" s="16" t="str">
        <f>部数情報!E786</f>
        <v>千葉ＮＴ</v>
      </c>
      <c r="E1167" s="16" t="str">
        <f>部数情報!F786</f>
        <v>木刈・小倉台</v>
      </c>
      <c r="F1167" s="16" t="str">
        <f>部数情報!A786</f>
        <v>022031</v>
      </c>
      <c r="G1167" s="16" t="str">
        <f>部数情報!G786</f>
        <v>木刈6.7</v>
      </c>
      <c r="H1167" s="16" t="str">
        <f>部数情報!H786</f>
        <v>成田</v>
      </c>
      <c r="I1167" s="16" t="str">
        <f>部数情報!I786</f>
        <v>印西市</v>
      </c>
      <c r="J1167" s="189">
        <f>IFERROR(IF($I$7="併配",VLOOKUP($F1167,部数情報!A:K,11,0),IF($I$7="併配&amp;選挙",VLOOKUP($F1167,部数情報!A:L,12,0),IF($I$7="選挙",VLOOKUP($F1167,部数情報!A:M,13,0),VLOOKUP($F1167,部数情報!A:J,10,0)))),"")</f>
        <v>450</v>
      </c>
      <c r="K1167" s="187"/>
      <c r="L1167" s="205"/>
      <c r="M1167" s="206"/>
      <c r="S1167">
        <f>エリア一覧!J1167-VLOOKUP(エリア一覧!F1167,部数情報!A:Q,17,0)</f>
        <v>0</v>
      </c>
      <c r="V1167">
        <f t="shared" si="17"/>
        <v>0</v>
      </c>
      <c r="W1167">
        <f>IFERROR(VLOOKUP($F1167,部数情報!A:J,10,0),0)</f>
        <v>450</v>
      </c>
    </row>
    <row r="1168" spans="2:23" hidden="1">
      <c r="B1168" s="15">
        <f>部数情報!C787</f>
        <v>786</v>
      </c>
      <c r="C1168" s="16">
        <f>部数情報!B787</f>
        <v>9</v>
      </c>
      <c r="D1168" s="16" t="str">
        <f>部数情報!E787</f>
        <v>千葉ＮＴ</v>
      </c>
      <c r="E1168" s="16" t="str">
        <f>部数情報!F787</f>
        <v>木刈・小倉台</v>
      </c>
      <c r="F1168" s="16" t="str">
        <f>部数情報!A787</f>
        <v>022066</v>
      </c>
      <c r="G1168" s="16" t="str">
        <f>部数情報!G787</f>
        <v>大塚3</v>
      </c>
      <c r="H1168" s="16" t="str">
        <f>部数情報!H787</f>
        <v>成田</v>
      </c>
      <c r="I1168" s="16" t="str">
        <f>部数情報!I787</f>
        <v>印西市</v>
      </c>
      <c r="J1168" s="189">
        <f>IFERROR(IF($I$7="併配",VLOOKUP($F1168,部数情報!A:K,11,0),IF($I$7="併配&amp;選挙",VLOOKUP($F1168,部数情報!A:L,12,0),IF($I$7="選挙",VLOOKUP($F1168,部数情報!A:M,13,0),VLOOKUP($F1168,部数情報!A:J,10,0)))),"")</f>
        <v>570</v>
      </c>
      <c r="K1168" s="187"/>
      <c r="L1168" s="205"/>
      <c r="M1168" s="206"/>
      <c r="S1168">
        <f>エリア一覧!J1168-VLOOKUP(エリア一覧!F1168,部数情報!A:Q,17,0)</f>
        <v>0</v>
      </c>
      <c r="V1168">
        <f t="shared" ref="V1168:V1231" si="18">IF(K1168="●",J1168,K1168)</f>
        <v>0</v>
      </c>
      <c r="W1168">
        <f>IFERROR(VLOOKUP($F1168,部数情報!A:J,10,0),0)</f>
        <v>570</v>
      </c>
    </row>
    <row r="1169" spans="2:23" hidden="1">
      <c r="B1169" s="15">
        <f>部数情報!C788</f>
        <v>787</v>
      </c>
      <c r="C1169" s="16">
        <f>部数情報!B788</f>
        <v>9</v>
      </c>
      <c r="D1169" s="16" t="str">
        <f>部数情報!E788</f>
        <v>千葉ＮＴ</v>
      </c>
      <c r="E1169" s="16" t="str">
        <f>部数情報!F788</f>
        <v>木刈・小倉台</v>
      </c>
      <c r="F1169" s="16" t="str">
        <f>部数情報!A788</f>
        <v>022032</v>
      </c>
      <c r="G1169" s="16" t="str">
        <f>部数情報!G788</f>
        <v>小倉台1（団）</v>
      </c>
      <c r="H1169" s="16" t="str">
        <f>部数情報!H788</f>
        <v>成田</v>
      </c>
      <c r="I1169" s="16" t="str">
        <f>部数情報!I788</f>
        <v>印西市</v>
      </c>
      <c r="J1169" s="189">
        <f>IFERROR(IF($I$7="併配",VLOOKUP($F1169,部数情報!A:K,11,0),IF($I$7="併配&amp;選挙",VLOOKUP($F1169,部数情報!A:L,12,0),IF($I$7="選挙",VLOOKUP($F1169,部数情報!A:M,13,0),VLOOKUP($F1169,部数情報!A:J,10,0)))),"")</f>
        <v>645</v>
      </c>
      <c r="K1169" s="187"/>
      <c r="L1169" s="205"/>
      <c r="M1169" s="206"/>
      <c r="S1169">
        <f>エリア一覧!J1169-VLOOKUP(エリア一覧!F1169,部数情報!A:Q,17,0)</f>
        <v>0</v>
      </c>
      <c r="V1169">
        <f t="shared" si="18"/>
        <v>0</v>
      </c>
      <c r="W1169">
        <f>IFERROR(VLOOKUP($F1169,部数情報!A:J,10,0),0)</f>
        <v>645</v>
      </c>
    </row>
    <row r="1170" spans="2:23" hidden="1">
      <c r="B1170" s="15">
        <f>部数情報!C789</f>
        <v>788</v>
      </c>
      <c r="C1170" s="16">
        <f>部数情報!B789</f>
        <v>9</v>
      </c>
      <c r="D1170" s="16" t="str">
        <f>部数情報!E789</f>
        <v>千葉ＮＴ</v>
      </c>
      <c r="E1170" s="16" t="str">
        <f>部数情報!F789</f>
        <v>木刈・小倉台</v>
      </c>
      <c r="F1170" s="16" t="str">
        <f>部数情報!A789</f>
        <v>022033</v>
      </c>
      <c r="G1170" s="16" t="str">
        <f>部数情報!G789</f>
        <v>小倉台2（団）</v>
      </c>
      <c r="H1170" s="16" t="str">
        <f>部数情報!H789</f>
        <v>成田</v>
      </c>
      <c r="I1170" s="16" t="str">
        <f>部数情報!I789</f>
        <v>印西市</v>
      </c>
      <c r="J1170" s="189">
        <f>IFERROR(IF($I$7="併配",VLOOKUP($F1170,部数情報!A:K,11,0),IF($I$7="併配&amp;選挙",VLOOKUP($F1170,部数情報!A:L,12,0),IF($I$7="選挙",VLOOKUP($F1170,部数情報!A:M,13,0),VLOOKUP($F1170,部数情報!A:J,10,0)))),"")</f>
        <v>385</v>
      </c>
      <c r="K1170" s="187"/>
      <c r="L1170" s="205"/>
      <c r="M1170" s="206"/>
      <c r="S1170">
        <f>エリア一覧!J1170-VLOOKUP(エリア一覧!F1170,部数情報!A:Q,17,0)</f>
        <v>0</v>
      </c>
      <c r="V1170">
        <f t="shared" si="18"/>
        <v>0</v>
      </c>
      <c r="W1170">
        <f>IFERROR(VLOOKUP($F1170,部数情報!A:J,10,0),0)</f>
        <v>385</v>
      </c>
    </row>
    <row r="1171" spans="2:23" hidden="1">
      <c r="B1171" s="15">
        <f>部数情報!C790</f>
        <v>789</v>
      </c>
      <c r="C1171" s="16">
        <f>部数情報!B790</f>
        <v>9</v>
      </c>
      <c r="D1171" s="16" t="str">
        <f>部数情報!E790</f>
        <v>千葉ＮＴ</v>
      </c>
      <c r="E1171" s="16" t="str">
        <f>部数情報!F790</f>
        <v>木刈・小倉台</v>
      </c>
      <c r="F1171" s="16" t="str">
        <f>部数情報!A790</f>
        <v>022100</v>
      </c>
      <c r="G1171" s="16" t="str">
        <f>部数情報!G790</f>
        <v>小倉台3（団）</v>
      </c>
      <c r="H1171" s="16" t="str">
        <f>部数情報!H790</f>
        <v>成田</v>
      </c>
      <c r="I1171" s="16" t="str">
        <f>部数情報!I790</f>
        <v>印西市</v>
      </c>
      <c r="J1171" s="189">
        <f>IFERROR(IF($I$7="併配",VLOOKUP($F1171,部数情報!A:K,11,0),IF($I$7="併配&amp;選挙",VLOOKUP($F1171,部数情報!A:L,12,0),IF($I$7="選挙",VLOOKUP($F1171,部数情報!A:M,13,0),VLOOKUP($F1171,部数情報!A:J,10,0)))),"")</f>
        <v>555</v>
      </c>
      <c r="K1171" s="187"/>
      <c r="L1171" s="205"/>
      <c r="M1171" s="206"/>
      <c r="S1171">
        <f>エリア一覧!J1171-VLOOKUP(エリア一覧!F1171,部数情報!A:Q,17,0)</f>
        <v>0</v>
      </c>
      <c r="V1171">
        <f t="shared" si="18"/>
        <v>0</v>
      </c>
      <c r="W1171">
        <f>IFERROR(VLOOKUP($F1171,部数情報!A:J,10,0),0)</f>
        <v>555</v>
      </c>
    </row>
    <row r="1172" spans="2:23" hidden="1">
      <c r="B1172" s="15">
        <f>部数情報!C791</f>
        <v>790</v>
      </c>
      <c r="C1172" s="16">
        <f>部数情報!B791</f>
        <v>9</v>
      </c>
      <c r="D1172" s="16" t="str">
        <f>部数情報!E791</f>
        <v>千葉ＮＴ</v>
      </c>
      <c r="E1172" s="16" t="str">
        <f>部数情報!F791</f>
        <v>木刈・小倉台</v>
      </c>
      <c r="F1172" s="16" t="str">
        <f>部数情報!A791</f>
        <v>022101</v>
      </c>
      <c r="G1172" s="16" t="str">
        <f>部数情報!G791</f>
        <v>小倉台4（団）</v>
      </c>
      <c r="H1172" s="16" t="str">
        <f>部数情報!H791</f>
        <v>成田</v>
      </c>
      <c r="I1172" s="16" t="str">
        <f>部数情報!I791</f>
        <v>印西市</v>
      </c>
      <c r="J1172" s="189">
        <f>IFERROR(IF($I$7="併配",VLOOKUP($F1172,部数情報!A:K,11,0),IF($I$7="併配&amp;選挙",VLOOKUP($F1172,部数情報!A:L,12,0),IF($I$7="選挙",VLOOKUP($F1172,部数情報!A:M,13,0),VLOOKUP($F1172,部数情報!A:J,10,0)))),"")</f>
        <v>440</v>
      </c>
      <c r="K1172" s="187"/>
      <c r="L1172" s="205"/>
      <c r="M1172" s="206"/>
      <c r="S1172">
        <f>エリア一覧!J1172-VLOOKUP(エリア一覧!F1172,部数情報!A:Q,17,0)</f>
        <v>0</v>
      </c>
      <c r="V1172">
        <f t="shared" si="18"/>
        <v>0</v>
      </c>
      <c r="W1172">
        <f>IFERROR(VLOOKUP($F1172,部数情報!A:J,10,0),0)</f>
        <v>440</v>
      </c>
    </row>
    <row r="1173" spans="2:23" hidden="1">
      <c r="B1173" s="15">
        <f>部数情報!C792</f>
        <v>791</v>
      </c>
      <c r="C1173" s="16">
        <f>部数情報!B792</f>
        <v>9</v>
      </c>
      <c r="D1173" s="16" t="str">
        <f>部数情報!E792</f>
        <v>千葉ＮＴ</v>
      </c>
      <c r="E1173" s="16" t="str">
        <f>部数情報!F792</f>
        <v>木刈・小倉台</v>
      </c>
      <c r="F1173" s="16" t="str">
        <f>部数情報!A792</f>
        <v>022067</v>
      </c>
      <c r="G1173" s="16" t="str">
        <f>部数情報!G792</f>
        <v>中央北</v>
      </c>
      <c r="H1173" s="16" t="str">
        <f>部数情報!H792</f>
        <v>成田</v>
      </c>
      <c r="I1173" s="16" t="str">
        <f>部数情報!I792</f>
        <v>印西市</v>
      </c>
      <c r="J1173" s="189">
        <f>IFERROR(IF($I$7="併配",VLOOKUP($F1173,部数情報!A:K,11,0),IF($I$7="併配&amp;選挙",VLOOKUP($F1173,部数情報!A:L,12,0),IF($I$7="選挙",VLOOKUP($F1173,部数情報!A:M,13,0),VLOOKUP($F1173,部数情報!A:J,10,0)))),"")</f>
        <v>0</v>
      </c>
      <c r="K1173" s="187"/>
      <c r="L1173" s="205"/>
      <c r="M1173" s="206"/>
      <c r="S1173">
        <f>エリア一覧!J1173-VLOOKUP(エリア一覧!F1173,部数情報!A:Q,17,0)</f>
        <v>-385</v>
      </c>
      <c r="V1173">
        <f t="shared" si="18"/>
        <v>0</v>
      </c>
      <c r="W1173">
        <f>IFERROR(VLOOKUP($F1173,部数情報!A:J,10,0),0)</f>
        <v>385</v>
      </c>
    </row>
    <row r="1174" spans="2:23" hidden="1">
      <c r="B1174" s="15">
        <f>部数情報!C793</f>
        <v>792</v>
      </c>
      <c r="C1174" s="16">
        <f>部数情報!B793</f>
        <v>9</v>
      </c>
      <c r="D1174" s="16" t="str">
        <f>部数情報!E793</f>
        <v>千葉ＮＴ</v>
      </c>
      <c r="E1174" s="16" t="str">
        <f>部数情報!F793</f>
        <v>滝野</v>
      </c>
      <c r="F1174" s="16" t="str">
        <f>部数情報!A793</f>
        <v>022054</v>
      </c>
      <c r="G1174" s="16" t="str">
        <f>部数情報!G793</f>
        <v>滝野1.2</v>
      </c>
      <c r="H1174" s="16" t="str">
        <f>部数情報!H793</f>
        <v>成田</v>
      </c>
      <c r="I1174" s="16" t="str">
        <f>部数情報!I793</f>
        <v>印西市</v>
      </c>
      <c r="J1174" s="189">
        <f>IFERROR(IF($I$7="併配",VLOOKUP($F1174,部数情報!A:K,11,0),IF($I$7="併配&amp;選挙",VLOOKUP($F1174,部数情報!A:L,12,0),IF($I$7="選挙",VLOOKUP($F1174,部数情報!A:M,13,0),VLOOKUP($F1174,部数情報!A:J,10,0)))),"")</f>
        <v>580</v>
      </c>
      <c r="K1174" s="187"/>
      <c r="L1174" s="205"/>
      <c r="M1174" s="206"/>
      <c r="S1174">
        <f>エリア一覧!J1174-VLOOKUP(エリア一覧!F1174,部数情報!A:Q,17,0)</f>
        <v>0</v>
      </c>
      <c r="V1174">
        <f t="shared" si="18"/>
        <v>0</v>
      </c>
      <c r="W1174">
        <f>IFERROR(VLOOKUP($F1174,部数情報!A:J,10,0),0)</f>
        <v>580</v>
      </c>
    </row>
    <row r="1175" spans="2:23" hidden="1">
      <c r="B1175" s="15">
        <f>部数情報!C794</f>
        <v>793</v>
      </c>
      <c r="C1175" s="16">
        <f>部数情報!B794</f>
        <v>9</v>
      </c>
      <c r="D1175" s="16" t="str">
        <f>部数情報!E794</f>
        <v>千葉ＮＴ</v>
      </c>
      <c r="E1175" s="16" t="str">
        <f>部数情報!F794</f>
        <v>滝野</v>
      </c>
      <c r="F1175" s="16" t="str">
        <f>部数情報!A794</f>
        <v>022055</v>
      </c>
      <c r="G1175" s="16" t="str">
        <f>部数情報!G794</f>
        <v>滝野5.6</v>
      </c>
      <c r="H1175" s="16" t="str">
        <f>部数情報!H794</f>
        <v>成田</v>
      </c>
      <c r="I1175" s="16" t="str">
        <f>部数情報!I794</f>
        <v>印西市</v>
      </c>
      <c r="J1175" s="189">
        <f>IFERROR(IF($I$7="併配",VLOOKUP($F1175,部数情報!A:K,11,0),IF($I$7="併配&amp;選挙",VLOOKUP($F1175,部数情報!A:L,12,0),IF($I$7="選挙",VLOOKUP($F1175,部数情報!A:M,13,0),VLOOKUP($F1175,部数情報!A:J,10,0)))),"")</f>
        <v>405</v>
      </c>
      <c r="K1175" s="187"/>
      <c r="L1175" s="205"/>
      <c r="M1175" s="206"/>
      <c r="S1175">
        <f>エリア一覧!J1175-VLOOKUP(エリア一覧!F1175,部数情報!A:Q,17,0)</f>
        <v>0</v>
      </c>
      <c r="V1175">
        <f t="shared" si="18"/>
        <v>0</v>
      </c>
      <c r="W1175">
        <f>IFERROR(VLOOKUP($F1175,部数情報!A:J,10,0),0)</f>
        <v>405</v>
      </c>
    </row>
    <row r="1176" spans="2:23" hidden="1">
      <c r="B1176" s="15">
        <f>部数情報!C795</f>
        <v>794</v>
      </c>
      <c r="C1176" s="16">
        <f>部数情報!B795</f>
        <v>9</v>
      </c>
      <c r="D1176" s="16" t="str">
        <f>部数情報!E795</f>
        <v>千葉ＮＴ</v>
      </c>
      <c r="E1176" s="16" t="str">
        <f>部数情報!F795</f>
        <v>滝野</v>
      </c>
      <c r="F1176" s="16" t="str">
        <f>部数情報!A795</f>
        <v>022056</v>
      </c>
      <c r="G1176" s="16" t="str">
        <f>部数情報!G795</f>
        <v>滝野3.4（団）</v>
      </c>
      <c r="H1176" s="16" t="str">
        <f>部数情報!H795</f>
        <v>成田</v>
      </c>
      <c r="I1176" s="16" t="str">
        <f>部数情報!I795</f>
        <v>印西市</v>
      </c>
      <c r="J1176" s="189">
        <f>IFERROR(IF($I$7="併配",VLOOKUP($F1176,部数情報!A:K,11,0),IF($I$7="併配&amp;選挙",VLOOKUP($F1176,部数情報!A:L,12,0),IF($I$7="選挙",VLOOKUP($F1176,部数情報!A:M,13,0),VLOOKUP($F1176,部数情報!A:J,10,0)))),"")</f>
        <v>605</v>
      </c>
      <c r="K1176" s="187"/>
      <c r="L1176" s="205"/>
      <c r="M1176" s="206"/>
      <c r="S1176">
        <f>エリア一覧!J1176-VLOOKUP(エリア一覧!F1176,部数情報!A:Q,17,0)</f>
        <v>0</v>
      </c>
      <c r="V1176">
        <f t="shared" si="18"/>
        <v>0</v>
      </c>
      <c r="W1176">
        <f>IFERROR(VLOOKUP($F1176,部数情報!A:J,10,0),0)</f>
        <v>605</v>
      </c>
    </row>
    <row r="1177" spans="2:23" hidden="1">
      <c r="B1177" s="15">
        <f>部数情報!C796</f>
        <v>795</v>
      </c>
      <c r="C1177" s="16">
        <f>部数情報!B796</f>
        <v>9</v>
      </c>
      <c r="D1177" s="16" t="str">
        <f>部数情報!E796</f>
        <v>千葉ＮＴ</v>
      </c>
      <c r="E1177" s="16" t="str">
        <f>部数情報!F796</f>
        <v>滝野</v>
      </c>
      <c r="F1177" s="16" t="str">
        <f>部数情報!A796</f>
        <v>022093</v>
      </c>
      <c r="G1177" s="16" t="str">
        <f>部数情報!G796</f>
        <v>牧の原3</v>
      </c>
      <c r="H1177" s="16" t="str">
        <f>部数情報!H796</f>
        <v>成田</v>
      </c>
      <c r="I1177" s="16" t="str">
        <f>部数情報!I796</f>
        <v>印西市</v>
      </c>
      <c r="J1177" s="189">
        <f>IFERROR(IF($I$7="併配",VLOOKUP($F1177,部数情報!A:K,11,0),IF($I$7="併配&amp;選挙",VLOOKUP($F1177,部数情報!A:L,12,0),IF($I$7="選挙",VLOOKUP($F1177,部数情報!A:M,13,0),VLOOKUP($F1177,部数情報!A:J,10,0)))),"")</f>
        <v>380</v>
      </c>
      <c r="K1177" s="187"/>
      <c r="L1177" s="205"/>
      <c r="M1177" s="206"/>
      <c r="S1177">
        <f>エリア一覧!J1177-VLOOKUP(エリア一覧!F1177,部数情報!A:Q,17,0)</f>
        <v>0</v>
      </c>
      <c r="V1177">
        <f t="shared" si="18"/>
        <v>0</v>
      </c>
      <c r="W1177">
        <f>IFERROR(VLOOKUP($F1177,部数情報!A:J,10,0),0)</f>
        <v>380</v>
      </c>
    </row>
    <row r="1178" spans="2:23" hidden="1">
      <c r="B1178" s="15">
        <f>部数情報!C797</f>
        <v>796</v>
      </c>
      <c r="C1178" s="16">
        <f>部数情報!B797</f>
        <v>9</v>
      </c>
      <c r="D1178" s="16" t="str">
        <f>部数情報!E797</f>
        <v>千葉ＮＴ</v>
      </c>
      <c r="E1178" s="16" t="str">
        <f>部数情報!F797</f>
        <v>滝野</v>
      </c>
      <c r="F1178" s="16" t="str">
        <f>部数情報!A797</f>
        <v>022077</v>
      </c>
      <c r="G1178" s="16" t="str">
        <f>部数情報!G797</f>
        <v>牧の原4A</v>
      </c>
      <c r="H1178" s="16" t="str">
        <f>部数情報!H797</f>
        <v>成田</v>
      </c>
      <c r="I1178" s="16" t="str">
        <f>部数情報!I797</f>
        <v>印西市</v>
      </c>
      <c r="J1178" s="189">
        <f>IFERROR(IF($I$7="併配",VLOOKUP($F1178,部数情報!A:K,11,0),IF($I$7="併配&amp;選挙",VLOOKUP($F1178,部数情報!A:L,12,0),IF($I$7="選挙",VLOOKUP($F1178,部数情報!A:M,13,0),VLOOKUP($F1178,部数情報!A:J,10,0)))),"")</f>
        <v>485</v>
      </c>
      <c r="K1178" s="187"/>
      <c r="L1178" s="205"/>
      <c r="M1178" s="206"/>
      <c r="S1178">
        <f>エリア一覧!J1178-VLOOKUP(エリア一覧!F1178,部数情報!A:Q,17,0)</f>
        <v>0</v>
      </c>
      <c r="V1178">
        <f t="shared" si="18"/>
        <v>0</v>
      </c>
      <c r="W1178">
        <f>IFERROR(VLOOKUP($F1178,部数情報!A:J,10,0),0)</f>
        <v>485</v>
      </c>
    </row>
    <row r="1179" spans="2:23" hidden="1">
      <c r="B1179" s="15">
        <f>部数情報!C798</f>
        <v>797</v>
      </c>
      <c r="C1179" s="16">
        <f>部数情報!B798</f>
        <v>9</v>
      </c>
      <c r="D1179" s="16" t="str">
        <f>部数情報!E798</f>
        <v>千葉ＮＴ</v>
      </c>
      <c r="E1179" s="16" t="str">
        <f>部数情報!F798</f>
        <v>滝野</v>
      </c>
      <c r="F1179" s="16" t="str">
        <f>部数情報!A798</f>
        <v>022092</v>
      </c>
      <c r="G1179" s="16" t="str">
        <f>部数情報!G798</f>
        <v>牧の原4B</v>
      </c>
      <c r="H1179" s="16" t="str">
        <f>部数情報!H798</f>
        <v>成田</v>
      </c>
      <c r="I1179" s="16" t="str">
        <f>部数情報!I798</f>
        <v>印西市</v>
      </c>
      <c r="J1179" s="189">
        <f>IFERROR(IF($I$7="併配",VLOOKUP($F1179,部数情報!A:K,11,0),IF($I$7="併配&amp;選挙",VLOOKUP($F1179,部数情報!A:L,12,0),IF($I$7="選挙",VLOOKUP($F1179,部数情報!A:M,13,0),VLOOKUP($F1179,部数情報!A:J,10,0)))),"")</f>
        <v>365</v>
      </c>
      <c r="K1179" s="187"/>
      <c r="L1179" s="205"/>
      <c r="M1179" s="206"/>
      <c r="S1179">
        <f>エリア一覧!J1179-VLOOKUP(エリア一覧!F1179,部数情報!A:Q,17,0)</f>
        <v>0</v>
      </c>
      <c r="V1179">
        <f t="shared" si="18"/>
        <v>0</v>
      </c>
      <c r="W1179">
        <f>IFERROR(VLOOKUP($F1179,部数情報!A:J,10,0),0)</f>
        <v>365</v>
      </c>
    </row>
    <row r="1180" spans="2:23" hidden="1">
      <c r="B1180" s="15">
        <f>部数情報!C799</f>
        <v>798</v>
      </c>
      <c r="C1180" s="16">
        <f>部数情報!B799</f>
        <v>9</v>
      </c>
      <c r="D1180" s="16" t="str">
        <f>部数情報!E799</f>
        <v>千葉ＮＴ</v>
      </c>
      <c r="E1180" s="16" t="str">
        <f>部数情報!F799</f>
        <v>滝野</v>
      </c>
      <c r="F1180" s="16" t="str">
        <f>部数情報!A799</f>
        <v>022078</v>
      </c>
      <c r="G1180" s="16" t="str">
        <f>部数情報!G799</f>
        <v>牧の原5</v>
      </c>
      <c r="H1180" s="16" t="str">
        <f>部数情報!H799</f>
        <v>成田</v>
      </c>
      <c r="I1180" s="16" t="str">
        <f>部数情報!I799</f>
        <v>印西市</v>
      </c>
      <c r="J1180" s="189">
        <f>IFERROR(IF($I$7="併配",VLOOKUP($F1180,部数情報!A:K,11,0),IF($I$7="併配&amp;選挙",VLOOKUP($F1180,部数情報!A:L,12,0),IF($I$7="選挙",VLOOKUP($F1180,部数情報!A:M,13,0),VLOOKUP($F1180,部数情報!A:J,10,0)))),"")</f>
        <v>335</v>
      </c>
      <c r="K1180" s="187"/>
      <c r="L1180" s="205"/>
      <c r="M1180" s="206"/>
      <c r="S1180">
        <f>エリア一覧!J1180-VLOOKUP(エリア一覧!F1180,部数情報!A:Q,17,0)</f>
        <v>0</v>
      </c>
      <c r="V1180">
        <f t="shared" si="18"/>
        <v>0</v>
      </c>
      <c r="W1180">
        <f>IFERROR(VLOOKUP($F1180,部数情報!A:J,10,0),0)</f>
        <v>335</v>
      </c>
    </row>
    <row r="1181" spans="2:23" hidden="1">
      <c r="B1181" s="15">
        <f>部数情報!C800</f>
        <v>799</v>
      </c>
      <c r="C1181" s="16">
        <f>部数情報!B800</f>
        <v>9</v>
      </c>
      <c r="D1181" s="16" t="str">
        <f>部数情報!E800</f>
        <v>千葉ＮＴ</v>
      </c>
      <c r="E1181" s="16" t="str">
        <f>部数情報!F800</f>
        <v>滝野</v>
      </c>
      <c r="F1181" s="16" t="str">
        <f>部数情報!A800</f>
        <v>022079</v>
      </c>
      <c r="G1181" s="16" t="str">
        <f>部数情報!G800</f>
        <v>牧の原6</v>
      </c>
      <c r="H1181" s="16" t="str">
        <f>部数情報!H800</f>
        <v>成田</v>
      </c>
      <c r="I1181" s="16" t="str">
        <f>部数情報!I800</f>
        <v>印西市</v>
      </c>
      <c r="J1181" s="189">
        <f>IFERROR(IF($I$7="併配",VLOOKUP($F1181,部数情報!A:K,11,0),IF($I$7="併配&amp;選挙",VLOOKUP($F1181,部数情報!A:L,12,0),IF($I$7="選挙",VLOOKUP($F1181,部数情報!A:M,13,0),VLOOKUP($F1181,部数情報!A:J,10,0)))),"")</f>
        <v>370</v>
      </c>
      <c r="K1181" s="187"/>
      <c r="L1181" s="205"/>
      <c r="M1181" s="206"/>
      <c r="S1181">
        <f>エリア一覧!J1181-VLOOKUP(エリア一覧!F1181,部数情報!A:Q,17,0)</f>
        <v>0</v>
      </c>
      <c r="V1181">
        <f t="shared" si="18"/>
        <v>0</v>
      </c>
      <c r="W1181">
        <f>IFERROR(VLOOKUP($F1181,部数情報!A:J,10,0),0)</f>
        <v>370</v>
      </c>
    </row>
    <row r="1182" spans="2:23" hidden="1">
      <c r="B1182" s="15">
        <f>部数情報!C801</f>
        <v>800</v>
      </c>
      <c r="C1182" s="16">
        <f>部数情報!B801</f>
        <v>9</v>
      </c>
      <c r="D1182" s="16" t="str">
        <f>部数情報!E801</f>
        <v>千葉ＮＴ</v>
      </c>
      <c r="E1182" s="16" t="str">
        <f>部数情報!F801</f>
        <v>桜台</v>
      </c>
      <c r="F1182" s="16" t="str">
        <f>部数情報!A801</f>
        <v>022034</v>
      </c>
      <c r="G1182" s="16" t="str">
        <f>部数情報!G801</f>
        <v>桜台2A（団）</v>
      </c>
      <c r="H1182" s="16" t="str">
        <f>部数情報!H801</f>
        <v>成田</v>
      </c>
      <c r="I1182" s="16" t="str">
        <f>部数情報!I801</f>
        <v>白井市</v>
      </c>
      <c r="J1182" s="189">
        <f>IFERROR(IF($I$7="併配",VLOOKUP($F1182,部数情報!A:K,11,0),IF($I$7="併配&amp;選挙",VLOOKUP($F1182,部数情報!A:L,12,0),IF($I$7="選挙",VLOOKUP($F1182,部数情報!A:M,13,0),VLOOKUP($F1182,部数情報!A:J,10,0)))),"")</f>
        <v>590</v>
      </c>
      <c r="K1182" s="187"/>
      <c r="L1182" s="205"/>
      <c r="M1182" s="206"/>
      <c r="S1182">
        <f>エリア一覧!J1182-VLOOKUP(エリア一覧!F1182,部数情報!A:Q,17,0)</f>
        <v>0</v>
      </c>
      <c r="V1182">
        <f t="shared" si="18"/>
        <v>0</v>
      </c>
      <c r="W1182">
        <f>IFERROR(VLOOKUP($F1182,部数情報!A:J,10,0),0)</f>
        <v>590</v>
      </c>
    </row>
    <row r="1183" spans="2:23" hidden="1">
      <c r="B1183" s="15">
        <f>部数情報!C802</f>
        <v>801</v>
      </c>
      <c r="C1183" s="16">
        <f>部数情報!B802</f>
        <v>9</v>
      </c>
      <c r="D1183" s="16" t="str">
        <f>部数情報!E802</f>
        <v>千葉ＮＴ</v>
      </c>
      <c r="E1183" s="16" t="str">
        <f>部数情報!F802</f>
        <v>桜台</v>
      </c>
      <c r="F1183" s="16" t="str">
        <f>部数情報!A802</f>
        <v>022099</v>
      </c>
      <c r="G1183" s="16" t="str">
        <f>部数情報!G802</f>
        <v>桜台2B（団）</v>
      </c>
      <c r="H1183" s="16" t="str">
        <f>部数情報!H802</f>
        <v>成田</v>
      </c>
      <c r="I1183" s="16" t="str">
        <f>部数情報!I802</f>
        <v>白井市</v>
      </c>
      <c r="J1183" s="189">
        <f>IFERROR(IF($I$7="併配",VLOOKUP($F1183,部数情報!A:K,11,0),IF($I$7="併配&amp;選挙",VLOOKUP($F1183,部数情報!A:L,12,0),IF($I$7="選挙",VLOOKUP($F1183,部数情報!A:M,13,0),VLOOKUP($F1183,部数情報!A:J,10,0)))),"")</f>
        <v>515</v>
      </c>
      <c r="K1183" s="187"/>
      <c r="L1183" s="205"/>
      <c r="M1183" s="206"/>
      <c r="S1183">
        <f>エリア一覧!J1183-VLOOKUP(エリア一覧!F1183,部数情報!A:Q,17,0)</f>
        <v>0</v>
      </c>
      <c r="V1183">
        <f t="shared" si="18"/>
        <v>0</v>
      </c>
      <c r="W1183">
        <f>IFERROR(VLOOKUP($F1183,部数情報!A:J,10,0),0)</f>
        <v>515</v>
      </c>
    </row>
    <row r="1184" spans="2:23" hidden="1">
      <c r="B1184" s="15">
        <f>部数情報!C803</f>
        <v>802</v>
      </c>
      <c r="C1184" s="16">
        <f>部数情報!B803</f>
        <v>9</v>
      </c>
      <c r="D1184" s="16" t="str">
        <f>部数情報!E803</f>
        <v>千葉ＮＴ</v>
      </c>
      <c r="E1184" s="16" t="str">
        <f>部数情報!F803</f>
        <v>桜台</v>
      </c>
      <c r="F1184" s="16" t="str">
        <f>部数情報!A803</f>
        <v>022035</v>
      </c>
      <c r="G1184" s="16" t="str">
        <f>部数情報!G803</f>
        <v>桜台2・4</v>
      </c>
      <c r="H1184" s="16" t="str">
        <f>部数情報!H803</f>
        <v>成田</v>
      </c>
      <c r="I1184" s="16" t="str">
        <f>部数情報!I803</f>
        <v>白井市</v>
      </c>
      <c r="J1184" s="189">
        <f>IFERROR(IF($I$7="併配",VLOOKUP($F1184,部数情報!A:K,11,0),IF($I$7="併配&amp;選挙",VLOOKUP($F1184,部数情報!A:L,12,0),IF($I$7="選挙",VLOOKUP($F1184,部数情報!A:M,13,0),VLOOKUP($F1184,部数情報!A:J,10,0)))),"")</f>
        <v>540</v>
      </c>
      <c r="K1184" s="187"/>
      <c r="L1184" s="205"/>
      <c r="M1184" s="206"/>
      <c r="S1184">
        <f>エリア一覧!J1184-VLOOKUP(エリア一覧!F1184,部数情報!A:Q,17,0)</f>
        <v>0</v>
      </c>
      <c r="V1184">
        <f t="shared" si="18"/>
        <v>0</v>
      </c>
      <c r="W1184">
        <f>IFERROR(VLOOKUP($F1184,部数情報!A:J,10,0),0)</f>
        <v>540</v>
      </c>
    </row>
    <row r="1185" spans="2:23" hidden="1">
      <c r="B1185" s="15">
        <f>部数情報!C804</f>
        <v>803</v>
      </c>
      <c r="C1185" s="16">
        <f>部数情報!B804</f>
        <v>9</v>
      </c>
      <c r="D1185" s="16" t="str">
        <f>部数情報!E804</f>
        <v>千葉ＮＴ</v>
      </c>
      <c r="E1185" s="16" t="str">
        <f>部数情報!F804</f>
        <v>桜台</v>
      </c>
      <c r="F1185" s="16" t="str">
        <f>部数情報!A804</f>
        <v>022087</v>
      </c>
      <c r="G1185" s="16" t="str">
        <f>部数情報!G804</f>
        <v>桜台3</v>
      </c>
      <c r="H1185" s="16" t="str">
        <f>部数情報!H804</f>
        <v>成田</v>
      </c>
      <c r="I1185" s="16" t="str">
        <f>部数情報!I804</f>
        <v>白井市</v>
      </c>
      <c r="J1185" s="189">
        <f>IFERROR(IF($I$7="併配",VLOOKUP($F1185,部数情報!A:K,11,0),IF($I$7="併配&amp;選挙",VLOOKUP($F1185,部数情報!A:L,12,0),IF($I$7="選挙",VLOOKUP($F1185,部数情報!A:M,13,0),VLOOKUP($F1185,部数情報!A:J,10,0)))),"")</f>
        <v>480</v>
      </c>
      <c r="K1185" s="187"/>
      <c r="L1185" s="205"/>
      <c r="M1185" s="206"/>
      <c r="S1185">
        <f>エリア一覧!J1185-VLOOKUP(エリア一覧!F1185,部数情報!A:Q,17,0)</f>
        <v>0</v>
      </c>
      <c r="V1185">
        <f t="shared" si="18"/>
        <v>0</v>
      </c>
      <c r="W1185">
        <f>IFERROR(VLOOKUP($F1185,部数情報!A:J,10,0),0)</f>
        <v>480</v>
      </c>
    </row>
    <row r="1186" spans="2:23" hidden="1">
      <c r="B1186" s="15">
        <f>部数情報!C805</f>
        <v>804</v>
      </c>
      <c r="C1186" s="16">
        <f>部数情報!B805</f>
        <v>9</v>
      </c>
      <c r="D1186" s="16" t="str">
        <f>部数情報!E805</f>
        <v>千葉ＮＴ</v>
      </c>
      <c r="E1186" s="16" t="str">
        <f>部数情報!F805</f>
        <v>南山</v>
      </c>
      <c r="F1186" s="16" t="str">
        <f>部数情報!A805</f>
        <v>022038</v>
      </c>
      <c r="G1186" s="16" t="str">
        <f>部数情報!G805</f>
        <v>南山　1（団）</v>
      </c>
      <c r="H1186" s="16" t="str">
        <f>部数情報!H805</f>
        <v>成田</v>
      </c>
      <c r="I1186" s="16" t="str">
        <f>部数情報!I805</f>
        <v>白井市</v>
      </c>
      <c r="J1186" s="189">
        <f>IFERROR(IF($I$7="併配",VLOOKUP($F1186,部数情報!A:K,11,0),IF($I$7="併配&amp;選挙",VLOOKUP($F1186,部数情報!A:L,12,0),IF($I$7="選挙",VLOOKUP($F1186,部数情報!A:M,13,0),VLOOKUP($F1186,部数情報!A:J,10,0)))),"")</f>
        <v>785</v>
      </c>
      <c r="K1186" s="187"/>
      <c r="L1186" s="205"/>
      <c r="M1186" s="206"/>
      <c r="S1186">
        <f>エリア一覧!J1186-VLOOKUP(エリア一覧!F1186,部数情報!A:Q,17,0)</f>
        <v>0</v>
      </c>
      <c r="V1186">
        <f t="shared" si="18"/>
        <v>0</v>
      </c>
      <c r="W1186">
        <f>IFERROR(VLOOKUP($F1186,部数情報!A:J,10,0),0)</f>
        <v>785</v>
      </c>
    </row>
    <row r="1187" spans="2:23" hidden="1">
      <c r="B1187" s="15">
        <f>部数情報!C806</f>
        <v>805</v>
      </c>
      <c r="C1187" s="16">
        <f>部数情報!B806</f>
        <v>9</v>
      </c>
      <c r="D1187" s="16" t="str">
        <f>部数情報!E806</f>
        <v>千葉ＮＴ</v>
      </c>
      <c r="E1187" s="16" t="str">
        <f>部数情報!F806</f>
        <v>南山</v>
      </c>
      <c r="F1187" s="16" t="str">
        <f>部数情報!A806</f>
        <v>022039</v>
      </c>
      <c r="G1187" s="16" t="str">
        <f>部数情報!G806</f>
        <v>南山　1.2.3</v>
      </c>
      <c r="H1187" s="16" t="str">
        <f>部数情報!H806</f>
        <v>成田</v>
      </c>
      <c r="I1187" s="16" t="str">
        <f>部数情報!I806</f>
        <v>白井市</v>
      </c>
      <c r="J1187" s="189">
        <f>IFERROR(IF($I$7="併配",VLOOKUP($F1187,部数情報!A:K,11,0),IF($I$7="併配&amp;選挙",VLOOKUP($F1187,部数情報!A:L,12,0),IF($I$7="選挙",VLOOKUP($F1187,部数情報!A:M,13,0),VLOOKUP($F1187,部数情報!A:J,10,0)))),"")</f>
        <v>480</v>
      </c>
      <c r="K1187" s="187"/>
      <c r="L1187" s="205"/>
      <c r="M1187" s="206"/>
      <c r="S1187">
        <f>エリア一覧!J1187-VLOOKUP(エリア一覧!F1187,部数情報!A:Q,17,0)</f>
        <v>0</v>
      </c>
      <c r="V1187">
        <f t="shared" si="18"/>
        <v>0</v>
      </c>
      <c r="W1187">
        <f>IFERROR(VLOOKUP($F1187,部数情報!A:J,10,0),0)</f>
        <v>480</v>
      </c>
    </row>
    <row r="1188" spans="2:23" hidden="1">
      <c r="B1188" s="15">
        <f>部数情報!C807</f>
        <v>806</v>
      </c>
      <c r="C1188" s="16">
        <f>部数情報!B807</f>
        <v>9</v>
      </c>
      <c r="D1188" s="16" t="str">
        <f>部数情報!E807</f>
        <v>千葉ＮＴ</v>
      </c>
      <c r="E1188" s="16" t="str">
        <f>部数情報!F807</f>
        <v>堀込</v>
      </c>
      <c r="F1188" s="16" t="str">
        <f>部数情報!A807</f>
        <v>022040</v>
      </c>
      <c r="G1188" s="16" t="str">
        <f>部数情報!G807</f>
        <v>堀込　1（団）</v>
      </c>
      <c r="H1188" s="16" t="str">
        <f>部数情報!H807</f>
        <v>成田</v>
      </c>
      <c r="I1188" s="16" t="str">
        <f>部数情報!I807</f>
        <v>白井市</v>
      </c>
      <c r="J1188" s="189">
        <f>IFERROR(IF($I$7="併配",VLOOKUP($F1188,部数情報!A:K,11,0),IF($I$7="併配&amp;選挙",VLOOKUP($F1188,部数情報!A:L,12,0),IF($I$7="選挙",VLOOKUP($F1188,部数情報!A:M,13,0),VLOOKUP($F1188,部数情報!A:J,10,0)))),"")</f>
        <v>700</v>
      </c>
      <c r="K1188" s="187"/>
      <c r="L1188" s="205"/>
      <c r="M1188" s="206"/>
      <c r="S1188">
        <f>エリア一覧!J1188-VLOOKUP(エリア一覧!F1188,部数情報!A:Q,17,0)</f>
        <v>0</v>
      </c>
      <c r="V1188">
        <f t="shared" si="18"/>
        <v>0</v>
      </c>
      <c r="W1188">
        <f>IFERROR(VLOOKUP($F1188,部数情報!A:J,10,0),0)</f>
        <v>700</v>
      </c>
    </row>
    <row r="1189" spans="2:23" hidden="1">
      <c r="B1189" s="15">
        <f>部数情報!C808</f>
        <v>807</v>
      </c>
      <c r="C1189" s="16">
        <f>部数情報!B808</f>
        <v>9</v>
      </c>
      <c r="D1189" s="16" t="str">
        <f>部数情報!E808</f>
        <v>千葉ＮＴ</v>
      </c>
      <c r="E1189" s="16" t="str">
        <f>部数情報!F808</f>
        <v>堀込</v>
      </c>
      <c r="F1189" s="16" t="str">
        <f>部数情報!A808</f>
        <v>022041</v>
      </c>
      <c r="G1189" s="16" t="str">
        <f>部数情報!G808</f>
        <v>堀込　2A</v>
      </c>
      <c r="H1189" s="16" t="str">
        <f>部数情報!H808</f>
        <v>成田</v>
      </c>
      <c r="I1189" s="16" t="str">
        <f>部数情報!I808</f>
        <v>白井市</v>
      </c>
      <c r="J1189" s="189">
        <f>IFERROR(IF($I$7="併配",VLOOKUP($F1189,部数情報!A:K,11,0),IF($I$7="併配&amp;選挙",VLOOKUP($F1189,部数情報!A:L,12,0),IF($I$7="選挙",VLOOKUP($F1189,部数情報!A:M,13,0),VLOOKUP($F1189,部数情報!A:J,10,0)))),"")</f>
        <v>390</v>
      </c>
      <c r="K1189" s="187"/>
      <c r="L1189" s="205"/>
      <c r="M1189" s="206"/>
      <c r="S1189">
        <f>エリア一覧!J1189-VLOOKUP(エリア一覧!F1189,部数情報!A:Q,17,0)</f>
        <v>0</v>
      </c>
      <c r="V1189">
        <f t="shared" si="18"/>
        <v>0</v>
      </c>
      <c r="W1189">
        <f>IFERROR(VLOOKUP($F1189,部数情報!A:J,10,0),0)</f>
        <v>390</v>
      </c>
    </row>
    <row r="1190" spans="2:23" hidden="1">
      <c r="B1190" s="15">
        <f>部数情報!C809</f>
        <v>808</v>
      </c>
      <c r="C1190" s="16">
        <f>部数情報!B809</f>
        <v>9</v>
      </c>
      <c r="D1190" s="16" t="str">
        <f>部数情報!E809</f>
        <v>千葉ＮＴ</v>
      </c>
      <c r="E1190" s="16" t="str">
        <f>部数情報!F809</f>
        <v>堀込</v>
      </c>
      <c r="F1190" s="16" t="str">
        <f>部数情報!A809</f>
        <v>022086</v>
      </c>
      <c r="G1190" s="16" t="str">
        <f>部数情報!G809</f>
        <v>堀込　2B</v>
      </c>
      <c r="H1190" s="16" t="str">
        <f>部数情報!H809</f>
        <v>成田</v>
      </c>
      <c r="I1190" s="16" t="str">
        <f>部数情報!I809</f>
        <v>白井市</v>
      </c>
      <c r="J1190" s="189">
        <f>IFERROR(IF($I$7="併配",VLOOKUP($F1190,部数情報!A:K,11,0),IF($I$7="併配&amp;選挙",VLOOKUP($F1190,部数情報!A:L,12,0),IF($I$7="選挙",VLOOKUP($F1190,部数情報!A:M,13,0),VLOOKUP($F1190,部数情報!A:J,10,0)))),"")</f>
        <v>455</v>
      </c>
      <c r="K1190" s="187"/>
      <c r="L1190" s="205"/>
      <c r="M1190" s="206"/>
      <c r="S1190">
        <f>エリア一覧!J1190-VLOOKUP(エリア一覧!F1190,部数情報!A:Q,17,0)</f>
        <v>0</v>
      </c>
      <c r="V1190">
        <f t="shared" si="18"/>
        <v>0</v>
      </c>
      <c r="W1190">
        <f>IFERROR(VLOOKUP($F1190,部数情報!A:J,10,0),0)</f>
        <v>455</v>
      </c>
    </row>
    <row r="1191" spans="2:23" hidden="1">
      <c r="B1191" s="15">
        <f>部数情報!C810</f>
        <v>809</v>
      </c>
      <c r="C1191" s="16">
        <f>部数情報!B810</f>
        <v>9</v>
      </c>
      <c r="D1191" s="16" t="str">
        <f>部数情報!E810</f>
        <v>千葉ＮＴ</v>
      </c>
      <c r="E1191" s="16" t="str">
        <f>部数情報!F810</f>
        <v>堀込</v>
      </c>
      <c r="F1191" s="16" t="str">
        <f>部数情報!A810</f>
        <v>022065</v>
      </c>
      <c r="G1191" s="16" t="str">
        <f>部数情報!G810</f>
        <v>堀込3</v>
      </c>
      <c r="H1191" s="16" t="str">
        <f>部数情報!H810</f>
        <v>成田</v>
      </c>
      <c r="I1191" s="16" t="str">
        <f>部数情報!I810</f>
        <v>白井市</v>
      </c>
      <c r="J1191" s="189">
        <f>IFERROR(IF($I$7="併配",VLOOKUP($F1191,部数情報!A:K,11,0),IF($I$7="併配&amp;選挙",VLOOKUP($F1191,部数情報!A:L,12,0),IF($I$7="選挙",VLOOKUP($F1191,部数情報!A:M,13,0),VLOOKUP($F1191,部数情報!A:J,10,0)))),"")</f>
        <v>340</v>
      </c>
      <c r="K1191" s="187"/>
      <c r="L1191" s="205"/>
      <c r="M1191" s="206"/>
      <c r="S1191">
        <f>エリア一覧!J1191-VLOOKUP(エリア一覧!F1191,部数情報!A:Q,17,0)</f>
        <v>0</v>
      </c>
      <c r="V1191">
        <f t="shared" si="18"/>
        <v>0</v>
      </c>
      <c r="W1191">
        <f>IFERROR(VLOOKUP($F1191,部数情報!A:J,10,0),0)</f>
        <v>340</v>
      </c>
    </row>
    <row r="1192" spans="2:23" hidden="1">
      <c r="B1192" s="15">
        <f>部数情報!C811</f>
        <v>810</v>
      </c>
      <c r="C1192" s="16">
        <f>部数情報!B811</f>
        <v>9</v>
      </c>
      <c r="D1192" s="16" t="str">
        <f>部数情報!E811</f>
        <v>千葉ＮＴ</v>
      </c>
      <c r="E1192" s="16" t="str">
        <f>部数情報!F811</f>
        <v>池の上</v>
      </c>
      <c r="F1192" s="16" t="str">
        <f>部数情報!A811</f>
        <v>022042</v>
      </c>
      <c r="G1192" s="16" t="str">
        <f>部数情報!G811</f>
        <v>池の上　1</v>
      </c>
      <c r="H1192" s="16" t="str">
        <f>部数情報!H811</f>
        <v>成田</v>
      </c>
      <c r="I1192" s="16" t="str">
        <f>部数情報!I811</f>
        <v>白井市</v>
      </c>
      <c r="J1192" s="189">
        <f>IFERROR(IF($I$7="併配",VLOOKUP($F1192,部数情報!A:K,11,0),IF($I$7="併配&amp;選挙",VLOOKUP($F1192,部数情報!A:L,12,0),IF($I$7="選挙",VLOOKUP($F1192,部数情報!A:M,13,0),VLOOKUP($F1192,部数情報!A:J,10,0)))),"")</f>
        <v>405</v>
      </c>
      <c r="K1192" s="187"/>
      <c r="L1192" s="205"/>
      <c r="M1192" s="206"/>
      <c r="S1192">
        <f>エリア一覧!J1192-VLOOKUP(エリア一覧!F1192,部数情報!A:Q,17,0)</f>
        <v>0</v>
      </c>
      <c r="V1192">
        <f t="shared" si="18"/>
        <v>0</v>
      </c>
      <c r="W1192">
        <f>IFERROR(VLOOKUP($F1192,部数情報!A:J,10,0),0)</f>
        <v>405</v>
      </c>
    </row>
    <row r="1193" spans="2:23" hidden="1">
      <c r="B1193" s="15">
        <f>部数情報!C812</f>
        <v>811</v>
      </c>
      <c r="C1193" s="16">
        <f>部数情報!B812</f>
        <v>9</v>
      </c>
      <c r="D1193" s="16" t="str">
        <f>部数情報!E812</f>
        <v>千葉ＮＴ</v>
      </c>
      <c r="E1193" s="16" t="str">
        <f>部数情報!F812</f>
        <v>池の上</v>
      </c>
      <c r="F1193" s="16" t="str">
        <f>部数情報!A812</f>
        <v>022043</v>
      </c>
      <c r="G1193" s="16" t="str">
        <f>部数情報!G812</f>
        <v>池の上　2.3</v>
      </c>
      <c r="H1193" s="16" t="str">
        <f>部数情報!H812</f>
        <v>成田</v>
      </c>
      <c r="I1193" s="16" t="str">
        <f>部数情報!I812</f>
        <v>白井市</v>
      </c>
      <c r="J1193" s="189">
        <f>IFERROR(IF($I$7="併配",VLOOKUP($F1193,部数情報!A:K,11,0),IF($I$7="併配&amp;選挙",VLOOKUP($F1193,部数情報!A:L,12,0),IF($I$7="選挙",VLOOKUP($F1193,部数情報!A:M,13,0),VLOOKUP($F1193,部数情報!A:J,10,0)))),"")</f>
        <v>495</v>
      </c>
      <c r="K1193" s="187"/>
      <c r="L1193" s="205"/>
      <c r="M1193" s="206"/>
      <c r="S1193">
        <f>エリア一覧!J1193-VLOOKUP(エリア一覧!F1193,部数情報!A:Q,17,0)</f>
        <v>0</v>
      </c>
      <c r="V1193">
        <f t="shared" si="18"/>
        <v>0</v>
      </c>
      <c r="W1193">
        <f>IFERROR(VLOOKUP($F1193,部数情報!A:J,10,0),0)</f>
        <v>495</v>
      </c>
    </row>
    <row r="1194" spans="2:23" hidden="1">
      <c r="B1194" s="15">
        <f>部数情報!C813</f>
        <v>812</v>
      </c>
      <c r="C1194" s="16">
        <f>部数情報!B813</f>
        <v>9</v>
      </c>
      <c r="D1194" s="16" t="str">
        <f>部数情報!E813</f>
        <v>千葉ＮＴ</v>
      </c>
      <c r="E1194" s="16" t="str">
        <f>部数情報!F813</f>
        <v>笹塚　2.3</v>
      </c>
      <c r="F1194" s="16" t="str">
        <f>部数情報!A813</f>
        <v>022044</v>
      </c>
      <c r="G1194" s="16" t="str">
        <f>部数情報!G813</f>
        <v>笹塚2.3</v>
      </c>
      <c r="H1194" s="16" t="str">
        <f>部数情報!H813</f>
        <v>成田</v>
      </c>
      <c r="I1194" s="16" t="str">
        <f>部数情報!I813</f>
        <v>白井市</v>
      </c>
      <c r="J1194" s="189">
        <f>IFERROR(IF($I$7="併配",VLOOKUP($F1194,部数情報!A:K,11,0),IF($I$7="併配&amp;選挙",VLOOKUP($F1194,部数情報!A:L,12,0),IF($I$7="選挙",VLOOKUP($F1194,部数情報!A:M,13,0),VLOOKUP($F1194,部数情報!A:J,10,0)))),"")</f>
        <v>615</v>
      </c>
      <c r="K1194" s="187"/>
      <c r="L1194" s="205"/>
      <c r="M1194" s="206"/>
      <c r="S1194">
        <f>エリア一覧!J1194-VLOOKUP(エリア一覧!F1194,部数情報!A:Q,17,0)</f>
        <v>0</v>
      </c>
      <c r="V1194">
        <f t="shared" si="18"/>
        <v>0</v>
      </c>
      <c r="W1194">
        <f>IFERROR(VLOOKUP($F1194,部数情報!A:J,10,0),0)</f>
        <v>615</v>
      </c>
    </row>
    <row r="1195" spans="2:23" hidden="1">
      <c r="B1195" s="15">
        <f>部数情報!C814</f>
        <v>813</v>
      </c>
      <c r="C1195" s="16">
        <f>部数情報!B814</f>
        <v>9</v>
      </c>
      <c r="D1195" s="16" t="str">
        <f>部数情報!E814</f>
        <v>千葉ＮＴ</v>
      </c>
      <c r="E1195" s="16" t="str">
        <f>部数情報!F814</f>
        <v>笹塚　2.3</v>
      </c>
      <c r="F1195" s="16" t="str">
        <f>部数情報!A814</f>
        <v>022094</v>
      </c>
      <c r="G1195" s="16" t="str">
        <f>部数情報!G814</f>
        <v>笹塚3</v>
      </c>
      <c r="H1195" s="16" t="str">
        <f>部数情報!H814</f>
        <v>成田</v>
      </c>
      <c r="I1195" s="16" t="str">
        <f>部数情報!I814</f>
        <v>白井市</v>
      </c>
      <c r="J1195" s="189">
        <f>IFERROR(IF($I$7="併配",VLOOKUP($F1195,部数情報!A:K,11,0),IF($I$7="併配&amp;選挙",VLOOKUP($F1195,部数情報!A:L,12,0),IF($I$7="選挙",VLOOKUP($F1195,部数情報!A:M,13,0),VLOOKUP($F1195,部数情報!A:J,10,0)))),"")</f>
        <v>310</v>
      </c>
      <c r="K1195" s="187"/>
      <c r="L1195" s="205"/>
      <c r="M1195" s="206"/>
      <c r="S1195">
        <f>エリア一覧!J1195-VLOOKUP(エリア一覧!F1195,部数情報!A:Q,17,0)</f>
        <v>0</v>
      </c>
      <c r="V1195">
        <f t="shared" si="18"/>
        <v>0</v>
      </c>
      <c r="W1195">
        <f>IFERROR(VLOOKUP($F1195,部数情報!A:J,10,0),0)</f>
        <v>310</v>
      </c>
    </row>
    <row r="1196" spans="2:23" hidden="1">
      <c r="B1196" s="15">
        <f>部数情報!C815</f>
        <v>814</v>
      </c>
      <c r="C1196" s="16">
        <f>部数情報!B815</f>
        <v>9</v>
      </c>
      <c r="D1196" s="16" t="str">
        <f>部数情報!E815</f>
        <v>千葉ＮＴ</v>
      </c>
      <c r="E1196" s="16" t="str">
        <f>部数情報!F815</f>
        <v>けやき台　2</v>
      </c>
      <c r="F1196" s="16" t="str">
        <f>部数情報!A815</f>
        <v>022045</v>
      </c>
      <c r="G1196" s="16" t="str">
        <f>部数情報!G815</f>
        <v>けやき台　2</v>
      </c>
      <c r="H1196" s="16" t="str">
        <f>部数情報!H815</f>
        <v>成田</v>
      </c>
      <c r="I1196" s="16" t="str">
        <f>部数情報!I815</f>
        <v>白井市</v>
      </c>
      <c r="J1196" s="189">
        <f>IFERROR(IF($I$7="併配",VLOOKUP($F1196,部数情報!A:K,11,0),IF($I$7="併配&amp;選挙",VLOOKUP($F1196,部数情報!A:L,12,0),IF($I$7="選挙",VLOOKUP($F1196,部数情報!A:M,13,0),VLOOKUP($F1196,部数情報!A:J,10,0)))),"")</f>
        <v>400</v>
      </c>
      <c r="K1196" s="187"/>
      <c r="L1196" s="205"/>
      <c r="M1196" s="206"/>
      <c r="S1196">
        <f>エリア一覧!J1196-VLOOKUP(エリア一覧!F1196,部数情報!A:Q,17,0)</f>
        <v>0</v>
      </c>
      <c r="V1196">
        <f t="shared" si="18"/>
        <v>0</v>
      </c>
      <c r="W1196">
        <f>IFERROR(VLOOKUP($F1196,部数情報!A:J,10,0),0)</f>
        <v>400</v>
      </c>
    </row>
    <row r="1197" spans="2:23" hidden="1">
      <c r="B1197" s="15">
        <f>部数情報!C816</f>
        <v>815</v>
      </c>
      <c r="C1197" s="16">
        <f>部数情報!B816</f>
        <v>9</v>
      </c>
      <c r="D1197" s="16" t="str">
        <f>部数情報!E816</f>
        <v>千葉ＮＴ</v>
      </c>
      <c r="E1197" s="16" t="str">
        <f>部数情報!F816</f>
        <v>けやき台　2</v>
      </c>
      <c r="F1197" s="16" t="str">
        <f>部数情報!A816</f>
        <v>022083</v>
      </c>
      <c r="G1197" s="16" t="str">
        <f>部数情報!G816</f>
        <v>けやき台1.2</v>
      </c>
      <c r="H1197" s="16" t="str">
        <f>部数情報!H816</f>
        <v>成田</v>
      </c>
      <c r="I1197" s="16" t="str">
        <f>部数情報!I816</f>
        <v>白井市</v>
      </c>
      <c r="J1197" s="189">
        <f>IFERROR(IF($I$7="併配",VLOOKUP($F1197,部数情報!A:K,11,0),IF($I$7="併配&amp;選挙",VLOOKUP($F1197,部数情報!A:L,12,0),IF($I$7="選挙",VLOOKUP($F1197,部数情報!A:M,13,0),VLOOKUP($F1197,部数情報!A:J,10,0)))),"")</f>
        <v>590</v>
      </c>
      <c r="K1197" s="187"/>
      <c r="L1197" s="205"/>
      <c r="M1197" s="206"/>
      <c r="S1197">
        <f>エリア一覧!J1197-VLOOKUP(エリア一覧!F1197,部数情報!A:Q,17,0)</f>
        <v>0</v>
      </c>
      <c r="V1197">
        <f t="shared" si="18"/>
        <v>0</v>
      </c>
      <c r="W1197">
        <f>IFERROR(VLOOKUP($F1197,部数情報!A:J,10,0),0)</f>
        <v>590</v>
      </c>
    </row>
    <row r="1198" spans="2:23" hidden="1">
      <c r="B1198" s="15">
        <f>部数情報!C817</f>
        <v>816</v>
      </c>
      <c r="C1198" s="16">
        <f>部数情報!B817</f>
        <v>9</v>
      </c>
      <c r="D1198" s="16" t="str">
        <f>部数情報!E817</f>
        <v>千葉ＮＴ</v>
      </c>
      <c r="E1198" s="16" t="str">
        <f>部数情報!F817</f>
        <v>大松（根）</v>
      </c>
      <c r="F1198" s="16" t="str">
        <f>部数情報!A817</f>
        <v>022046</v>
      </c>
      <c r="G1198" s="16" t="str">
        <f>部数情報!G817</f>
        <v>大松（根）</v>
      </c>
      <c r="H1198" s="16" t="str">
        <f>部数情報!H817</f>
        <v>成田</v>
      </c>
      <c r="I1198" s="16" t="str">
        <f>部数情報!I817</f>
        <v>白井市</v>
      </c>
      <c r="J1198" s="189">
        <f>IFERROR(IF($I$7="併配",VLOOKUP($F1198,部数情報!A:K,11,0),IF($I$7="併配&amp;選挙",VLOOKUP($F1198,部数情報!A:L,12,0),IF($I$7="選挙",VLOOKUP($F1198,部数情報!A:M,13,0),VLOOKUP($F1198,部数情報!A:J,10,0)))),"")</f>
        <v>670</v>
      </c>
      <c r="K1198" s="187"/>
      <c r="L1198" s="205"/>
      <c r="M1198" s="206"/>
      <c r="S1198">
        <f>エリア一覧!J1198-VLOOKUP(エリア一覧!F1198,部数情報!A:Q,17,0)</f>
        <v>0</v>
      </c>
      <c r="V1198">
        <f t="shared" si="18"/>
        <v>0</v>
      </c>
      <c r="W1198">
        <f>IFERROR(VLOOKUP($F1198,部数情報!A:J,10,0),0)</f>
        <v>670</v>
      </c>
    </row>
    <row r="1199" spans="2:23" hidden="1">
      <c r="B1199" s="15">
        <f>部数情報!C818</f>
        <v>817</v>
      </c>
      <c r="C1199" s="16">
        <f>部数情報!B818</f>
        <v>9</v>
      </c>
      <c r="D1199" s="16" t="str">
        <f>部数情報!E818</f>
        <v>千葉ＮＴ</v>
      </c>
      <c r="E1199" s="16" t="str">
        <f>部数情報!F818</f>
        <v>清水口</v>
      </c>
      <c r="F1199" s="16" t="str">
        <f>部数情報!A818</f>
        <v>022047</v>
      </c>
      <c r="G1199" s="16" t="str">
        <f>部数情報!G818</f>
        <v>清水口　1（団）</v>
      </c>
      <c r="H1199" s="16" t="str">
        <f>部数情報!H818</f>
        <v>成田</v>
      </c>
      <c r="I1199" s="16" t="str">
        <f>部数情報!I818</f>
        <v>白井市</v>
      </c>
      <c r="J1199" s="189">
        <f>IFERROR(IF($I$7="併配",VLOOKUP($F1199,部数情報!A:K,11,0),IF($I$7="併配&amp;選挙",VLOOKUP($F1199,部数情報!A:L,12,0),IF($I$7="選挙",VLOOKUP($F1199,部数情報!A:M,13,0),VLOOKUP($F1199,部数情報!A:J,10,0)))),"")</f>
        <v>560</v>
      </c>
      <c r="K1199" s="187"/>
      <c r="L1199" s="205"/>
      <c r="M1199" s="206"/>
      <c r="S1199">
        <f>エリア一覧!J1199-VLOOKUP(エリア一覧!F1199,部数情報!A:Q,17,0)</f>
        <v>0</v>
      </c>
      <c r="V1199">
        <f t="shared" si="18"/>
        <v>0</v>
      </c>
      <c r="W1199">
        <f>IFERROR(VLOOKUP($F1199,部数情報!A:J,10,0),0)</f>
        <v>560</v>
      </c>
    </row>
    <row r="1200" spans="2:23" hidden="1">
      <c r="B1200" s="15">
        <f>部数情報!C819</f>
        <v>818</v>
      </c>
      <c r="C1200" s="16">
        <f>部数情報!B819</f>
        <v>9</v>
      </c>
      <c r="D1200" s="16" t="str">
        <f>部数情報!E819</f>
        <v>千葉ＮＴ</v>
      </c>
      <c r="E1200" s="16" t="str">
        <f>部数情報!F819</f>
        <v>清水口</v>
      </c>
      <c r="F1200" s="16" t="str">
        <f>部数情報!A819</f>
        <v>022048</v>
      </c>
      <c r="G1200" s="16" t="str">
        <f>部数情報!G819</f>
        <v>清水口　2A</v>
      </c>
      <c r="H1200" s="16" t="str">
        <f>部数情報!H819</f>
        <v>成田</v>
      </c>
      <c r="I1200" s="16" t="str">
        <f>部数情報!I819</f>
        <v>白井市</v>
      </c>
      <c r="J1200" s="189">
        <f>IFERROR(IF($I$7="併配",VLOOKUP($F1200,部数情報!A:K,11,0),IF($I$7="併配&amp;選挙",VLOOKUP($F1200,部数情報!A:L,12,0),IF($I$7="選挙",VLOOKUP($F1200,部数情報!A:M,13,0),VLOOKUP($F1200,部数情報!A:J,10,0)))),"")</f>
        <v>340</v>
      </c>
      <c r="K1200" s="187"/>
      <c r="L1200" s="205"/>
      <c r="M1200" s="206"/>
      <c r="S1200">
        <f>エリア一覧!J1200-VLOOKUP(エリア一覧!F1200,部数情報!A:Q,17,0)</f>
        <v>0</v>
      </c>
      <c r="V1200">
        <f t="shared" si="18"/>
        <v>0</v>
      </c>
      <c r="W1200">
        <f>IFERROR(VLOOKUP($F1200,部数情報!A:J,10,0),0)</f>
        <v>340</v>
      </c>
    </row>
    <row r="1201" spans="2:23" hidden="1">
      <c r="B1201" s="15">
        <f>部数情報!C820</f>
        <v>819</v>
      </c>
      <c r="C1201" s="16">
        <f>部数情報!B820</f>
        <v>9</v>
      </c>
      <c r="D1201" s="16" t="str">
        <f>部数情報!E820</f>
        <v>千葉ＮＴ</v>
      </c>
      <c r="E1201" s="16" t="str">
        <f>部数情報!F820</f>
        <v>清水口</v>
      </c>
      <c r="F1201" s="16" t="str">
        <f>部数情報!A820</f>
        <v>022085</v>
      </c>
      <c r="G1201" s="16" t="str">
        <f>部数情報!G820</f>
        <v>清水口　2B</v>
      </c>
      <c r="H1201" s="16" t="str">
        <f>部数情報!H820</f>
        <v>成田</v>
      </c>
      <c r="I1201" s="16" t="str">
        <f>部数情報!I820</f>
        <v>白井市</v>
      </c>
      <c r="J1201" s="189">
        <f>IFERROR(IF($I$7="併配",VLOOKUP($F1201,部数情報!A:K,11,0),IF($I$7="併配&amp;選挙",VLOOKUP($F1201,部数情報!A:L,12,0),IF($I$7="選挙",VLOOKUP($F1201,部数情報!A:M,13,0),VLOOKUP($F1201,部数情報!A:J,10,0)))),"")</f>
        <v>485</v>
      </c>
      <c r="K1201" s="187"/>
      <c r="L1201" s="205"/>
      <c r="M1201" s="206"/>
      <c r="S1201">
        <f>エリア一覧!J1201-VLOOKUP(エリア一覧!F1201,部数情報!A:Q,17,0)</f>
        <v>0</v>
      </c>
      <c r="V1201">
        <f t="shared" si="18"/>
        <v>0</v>
      </c>
      <c r="W1201">
        <f>IFERROR(VLOOKUP($F1201,部数情報!A:J,10,0),0)</f>
        <v>485</v>
      </c>
    </row>
    <row r="1202" spans="2:23" hidden="1">
      <c r="B1202" s="15">
        <f>部数情報!C821</f>
        <v>820</v>
      </c>
      <c r="C1202" s="16">
        <f>部数情報!B821</f>
        <v>9</v>
      </c>
      <c r="D1202" s="16" t="str">
        <f>部数情報!E821</f>
        <v>千葉ＮＴ</v>
      </c>
      <c r="E1202" s="16" t="str">
        <f>部数情報!F821</f>
        <v>清水口</v>
      </c>
      <c r="F1202" s="16" t="str">
        <f>部数情報!A821</f>
        <v>022049</v>
      </c>
      <c r="G1202" s="16" t="str">
        <f>部数情報!G821</f>
        <v>清水口　3</v>
      </c>
      <c r="H1202" s="16" t="str">
        <f>部数情報!H821</f>
        <v>成田</v>
      </c>
      <c r="I1202" s="16" t="str">
        <f>部数情報!I821</f>
        <v>白井市</v>
      </c>
      <c r="J1202" s="189">
        <f>IFERROR(IF($I$7="併配",VLOOKUP($F1202,部数情報!A:K,11,0),IF($I$7="併配&amp;選挙",VLOOKUP($F1202,部数情報!A:L,12,0),IF($I$7="選挙",VLOOKUP($F1202,部数情報!A:M,13,0),VLOOKUP($F1202,部数情報!A:J,10,0)))),"")</f>
        <v>330</v>
      </c>
      <c r="K1202" s="187"/>
      <c r="L1202" s="205"/>
      <c r="M1202" s="206"/>
      <c r="S1202">
        <f>エリア一覧!J1202-VLOOKUP(エリア一覧!F1202,部数情報!A:Q,17,0)</f>
        <v>0</v>
      </c>
      <c r="V1202">
        <f t="shared" si="18"/>
        <v>0</v>
      </c>
      <c r="W1202">
        <f>IFERROR(VLOOKUP($F1202,部数情報!A:J,10,0),0)</f>
        <v>330</v>
      </c>
    </row>
    <row r="1203" spans="2:23" hidden="1">
      <c r="B1203" s="15">
        <f>部数情報!C822</f>
        <v>821</v>
      </c>
      <c r="C1203" s="16">
        <f>部数情報!B822</f>
        <v>9</v>
      </c>
      <c r="D1203" s="16" t="str">
        <f>部数情報!E822</f>
        <v>千葉ＮＴ</v>
      </c>
      <c r="E1203" s="16" t="str">
        <f>部数情報!F822</f>
        <v>七次台</v>
      </c>
      <c r="F1203" s="16" t="str">
        <f>部数情報!A822</f>
        <v>022050</v>
      </c>
      <c r="G1203" s="16" t="str">
        <f>部数情報!G822</f>
        <v>七次台　1.2</v>
      </c>
      <c r="H1203" s="16" t="str">
        <f>部数情報!H822</f>
        <v>成田</v>
      </c>
      <c r="I1203" s="16" t="str">
        <f>部数情報!I822</f>
        <v>白井市</v>
      </c>
      <c r="J1203" s="189">
        <f>IFERROR(IF($I$7="併配",VLOOKUP($F1203,部数情報!A:K,11,0),IF($I$7="併配&amp;選挙",VLOOKUP($F1203,部数情報!A:L,12,0),IF($I$7="選挙",VLOOKUP($F1203,部数情報!A:M,13,0),VLOOKUP($F1203,部数情報!A:J,10,0)))),"")</f>
        <v>455</v>
      </c>
      <c r="K1203" s="187"/>
      <c r="L1203" s="205"/>
      <c r="M1203" s="206"/>
      <c r="S1203">
        <f>エリア一覧!J1203-VLOOKUP(エリア一覧!F1203,部数情報!A:Q,17,0)</f>
        <v>0</v>
      </c>
      <c r="V1203">
        <f t="shared" si="18"/>
        <v>0</v>
      </c>
      <c r="W1203">
        <f>IFERROR(VLOOKUP($F1203,部数情報!A:J,10,0),0)</f>
        <v>455</v>
      </c>
    </row>
    <row r="1204" spans="2:23" hidden="1">
      <c r="B1204" s="15">
        <f>部数情報!C823</f>
        <v>822</v>
      </c>
      <c r="C1204" s="16">
        <f>部数情報!B823</f>
        <v>9</v>
      </c>
      <c r="D1204" s="16" t="str">
        <f>部数情報!E823</f>
        <v>千葉ＮＴ</v>
      </c>
      <c r="E1204" s="16" t="str">
        <f>部数情報!F823</f>
        <v>七次台</v>
      </c>
      <c r="F1204" s="16" t="str">
        <f>部数情報!A823</f>
        <v>022051</v>
      </c>
      <c r="G1204" s="16" t="str">
        <f>部数情報!G823</f>
        <v>七次台3丁目</v>
      </c>
      <c r="H1204" s="16" t="str">
        <f>部数情報!H823</f>
        <v>成田</v>
      </c>
      <c r="I1204" s="16" t="str">
        <f>部数情報!I823</f>
        <v>白井市</v>
      </c>
      <c r="J1204" s="189">
        <f>IFERROR(IF($I$7="併配",VLOOKUP($F1204,部数情報!A:K,11,0),IF($I$7="併配&amp;選挙",VLOOKUP($F1204,部数情報!A:L,12,0),IF($I$7="選挙",VLOOKUP($F1204,部数情報!A:M,13,0),VLOOKUP($F1204,部数情報!A:J,10,0)))),"")</f>
        <v>325</v>
      </c>
      <c r="K1204" s="187"/>
      <c r="L1204" s="205"/>
      <c r="M1204" s="206"/>
      <c r="S1204">
        <f>エリア一覧!J1204-VLOOKUP(エリア一覧!F1204,部数情報!A:Q,17,0)</f>
        <v>0</v>
      </c>
      <c r="V1204">
        <f t="shared" si="18"/>
        <v>0</v>
      </c>
      <c r="W1204">
        <f>IFERROR(VLOOKUP($F1204,部数情報!A:J,10,0),0)</f>
        <v>325</v>
      </c>
    </row>
    <row r="1205" spans="2:23" hidden="1">
      <c r="B1205" s="15">
        <f>部数情報!C824</f>
        <v>823</v>
      </c>
      <c r="C1205" s="16">
        <f>部数情報!B824</f>
        <v>9</v>
      </c>
      <c r="D1205" s="16" t="str">
        <f>部数情報!E824</f>
        <v>千葉ＮＴ</v>
      </c>
      <c r="E1205" s="16" t="str">
        <f>部数情報!F824</f>
        <v>七次台</v>
      </c>
      <c r="F1205" s="16" t="str">
        <f>部数情報!A824</f>
        <v>022075</v>
      </c>
      <c r="G1205" s="16" t="str">
        <f>部数情報!G824</f>
        <v>七次台4丁目</v>
      </c>
      <c r="H1205" s="16" t="str">
        <f>部数情報!H824</f>
        <v>成田</v>
      </c>
      <c r="I1205" s="16" t="str">
        <f>部数情報!I824</f>
        <v>白井市</v>
      </c>
      <c r="J1205" s="189">
        <f>IFERROR(IF($I$7="併配",VLOOKUP($F1205,部数情報!A:K,11,0),IF($I$7="併配&amp;選挙",VLOOKUP($F1205,部数情報!A:L,12,0),IF($I$7="選挙",VLOOKUP($F1205,部数情報!A:M,13,0),VLOOKUP($F1205,部数情報!A:J,10,0)))),"")</f>
        <v>280</v>
      </c>
      <c r="K1205" s="187"/>
      <c r="L1205" s="205"/>
      <c r="M1205" s="206"/>
      <c r="S1205">
        <f>エリア一覧!J1205-VLOOKUP(エリア一覧!F1205,部数情報!A:Q,17,0)</f>
        <v>0</v>
      </c>
      <c r="V1205">
        <f t="shared" si="18"/>
        <v>0</v>
      </c>
      <c r="W1205">
        <f>IFERROR(VLOOKUP($F1205,部数情報!A:J,10,0),0)</f>
        <v>280</v>
      </c>
    </row>
    <row r="1206" spans="2:23" hidden="1">
      <c r="B1206" s="15">
        <f>部数情報!C825</f>
        <v>824</v>
      </c>
      <c r="C1206" s="16">
        <f>部数情報!B825</f>
        <v>9</v>
      </c>
      <c r="D1206" s="16" t="str">
        <f>部数情報!E825</f>
        <v>千葉ＮＴ</v>
      </c>
      <c r="E1206" s="16" t="str">
        <f>部数情報!F825</f>
        <v>大山口</v>
      </c>
      <c r="F1206" s="16" t="str">
        <f>部数情報!A825</f>
        <v>022052</v>
      </c>
      <c r="G1206" s="16" t="str">
        <f>部数情報!G825</f>
        <v>大山口　1</v>
      </c>
      <c r="H1206" s="16" t="str">
        <f>部数情報!H825</f>
        <v>成田</v>
      </c>
      <c r="I1206" s="16" t="str">
        <f>部数情報!I825</f>
        <v>白井市</v>
      </c>
      <c r="J1206" s="189">
        <f>IFERROR(IF($I$7="併配",VLOOKUP($F1206,部数情報!A:K,11,0),IF($I$7="併配&amp;選挙",VLOOKUP($F1206,部数情報!A:L,12,0),IF($I$7="選挙",VLOOKUP($F1206,部数情報!A:M,13,0),VLOOKUP($F1206,部数情報!A:J,10,0)))),"")</f>
        <v>400</v>
      </c>
      <c r="K1206" s="187"/>
      <c r="L1206" s="205"/>
      <c r="M1206" s="206"/>
      <c r="S1206">
        <f>エリア一覧!J1206-VLOOKUP(エリア一覧!F1206,部数情報!A:Q,17,0)</f>
        <v>0</v>
      </c>
      <c r="V1206">
        <f t="shared" si="18"/>
        <v>0</v>
      </c>
      <c r="W1206">
        <f>IFERROR(VLOOKUP($F1206,部数情報!A:J,10,0),0)</f>
        <v>400</v>
      </c>
    </row>
    <row r="1207" spans="2:23" hidden="1">
      <c r="B1207" s="15">
        <f>部数情報!C826</f>
        <v>825</v>
      </c>
      <c r="C1207" s="16">
        <f>部数情報!B826</f>
        <v>9</v>
      </c>
      <c r="D1207" s="16" t="str">
        <f>部数情報!E826</f>
        <v>千葉ＮＴ</v>
      </c>
      <c r="E1207" s="16" t="str">
        <f>部数情報!F826</f>
        <v>大山口</v>
      </c>
      <c r="F1207" s="16" t="str">
        <f>部数情報!A826</f>
        <v>022053</v>
      </c>
      <c r="G1207" s="16" t="str">
        <f>部数情報!G826</f>
        <v>大山口　2A（団）</v>
      </c>
      <c r="H1207" s="16" t="str">
        <f>部数情報!H826</f>
        <v>成田</v>
      </c>
      <c r="I1207" s="16" t="str">
        <f>部数情報!I826</f>
        <v>白井市</v>
      </c>
      <c r="J1207" s="189">
        <f>IFERROR(IF($I$7="併配",VLOOKUP($F1207,部数情報!A:K,11,0),IF($I$7="併配&amp;選挙",VLOOKUP($F1207,部数情報!A:L,12,0),IF($I$7="選挙",VLOOKUP($F1207,部数情報!A:M,13,0),VLOOKUP($F1207,部数情報!A:J,10,0)))),"")</f>
        <v>350</v>
      </c>
      <c r="K1207" s="187"/>
      <c r="L1207" s="205"/>
      <c r="M1207" s="206"/>
      <c r="S1207">
        <f>エリア一覧!J1207-VLOOKUP(エリア一覧!F1207,部数情報!A:Q,17,0)</f>
        <v>0</v>
      </c>
      <c r="V1207">
        <f t="shared" si="18"/>
        <v>0</v>
      </c>
      <c r="W1207">
        <f>IFERROR(VLOOKUP($F1207,部数情報!A:J,10,0),0)</f>
        <v>350</v>
      </c>
    </row>
    <row r="1208" spans="2:23" hidden="1">
      <c r="B1208" s="15">
        <f>部数情報!C827</f>
        <v>826</v>
      </c>
      <c r="C1208" s="16">
        <f>部数情報!B827</f>
        <v>9</v>
      </c>
      <c r="D1208" s="16" t="str">
        <f>部数情報!E827</f>
        <v>千葉ＮＴ</v>
      </c>
      <c r="E1208" s="16" t="str">
        <f>部数情報!F827</f>
        <v>大山口</v>
      </c>
      <c r="F1208" s="16" t="str">
        <f>部数情報!A827</f>
        <v>022097</v>
      </c>
      <c r="G1208" s="16" t="str">
        <f>部数情報!G827</f>
        <v>大山口　2B（団）</v>
      </c>
      <c r="H1208" s="16" t="str">
        <f>部数情報!H827</f>
        <v>成田</v>
      </c>
      <c r="I1208" s="16" t="str">
        <f>部数情報!I827</f>
        <v>白井市</v>
      </c>
      <c r="J1208" s="189">
        <f>IFERROR(IF($I$7="併配",VLOOKUP($F1208,部数情報!A:K,11,0),IF($I$7="併配&amp;選挙",VLOOKUP($F1208,部数情報!A:L,12,0),IF($I$7="選挙",VLOOKUP($F1208,部数情報!A:M,13,0),VLOOKUP($F1208,部数情報!A:J,10,0)))),"")</f>
        <v>605</v>
      </c>
      <c r="K1208" s="187"/>
      <c r="L1208" s="205"/>
      <c r="M1208" s="206"/>
      <c r="S1208">
        <f>エリア一覧!J1208-VLOOKUP(エリア一覧!F1208,部数情報!A:Q,17,0)</f>
        <v>0</v>
      </c>
      <c r="V1208">
        <f t="shared" si="18"/>
        <v>0</v>
      </c>
      <c r="W1208">
        <f>IFERROR(VLOOKUP($F1208,部数情報!A:J,10,0),0)</f>
        <v>605</v>
      </c>
    </row>
    <row r="1209" spans="2:23" hidden="1">
      <c r="B1209" s="15">
        <f>部数情報!C828</f>
        <v>827</v>
      </c>
      <c r="C1209" s="16">
        <f>部数情報!B828</f>
        <v>9</v>
      </c>
      <c r="D1209" s="16" t="str">
        <f>部数情報!E828</f>
        <v>千葉ＮＴ</v>
      </c>
      <c r="E1209" s="16" t="str">
        <f>部数情報!F828</f>
        <v>西白井</v>
      </c>
      <c r="F1209" s="16" t="str">
        <f>部数情報!A828</f>
        <v>022061</v>
      </c>
      <c r="G1209" s="16" t="str">
        <f>部数情報!G828</f>
        <v>西白井1</v>
      </c>
      <c r="H1209" s="16" t="str">
        <f>部数情報!H828</f>
        <v>成田</v>
      </c>
      <c r="I1209" s="16" t="str">
        <f>部数情報!I828</f>
        <v>白井市</v>
      </c>
      <c r="J1209" s="189">
        <f>IFERROR(IF($I$7="併配",VLOOKUP($F1209,部数情報!A:K,11,0),IF($I$7="併配&amp;選挙",VLOOKUP($F1209,部数情報!A:L,12,0),IF($I$7="選挙",VLOOKUP($F1209,部数情報!A:M,13,0),VLOOKUP($F1209,部数情報!A:J,10,0)))),"")</f>
        <v>615</v>
      </c>
      <c r="K1209" s="187"/>
      <c r="L1209" s="205"/>
      <c r="M1209" s="206"/>
      <c r="S1209">
        <f>エリア一覧!J1209-VLOOKUP(エリア一覧!F1209,部数情報!A:Q,17,0)</f>
        <v>0</v>
      </c>
      <c r="V1209">
        <f t="shared" si="18"/>
        <v>0</v>
      </c>
      <c r="W1209">
        <f>IFERROR(VLOOKUP($F1209,部数情報!A:J,10,0),0)</f>
        <v>615</v>
      </c>
    </row>
    <row r="1210" spans="2:23" hidden="1">
      <c r="B1210" s="15">
        <f>部数情報!C829</f>
        <v>828</v>
      </c>
      <c r="C1210" s="16">
        <f>部数情報!B829</f>
        <v>9</v>
      </c>
      <c r="D1210" s="16" t="str">
        <f>部数情報!E829</f>
        <v>千葉ＮＴ</v>
      </c>
      <c r="E1210" s="16" t="str">
        <f>部数情報!F829</f>
        <v>西白井</v>
      </c>
      <c r="F1210" s="16" t="str">
        <f>部数情報!A829</f>
        <v>022062</v>
      </c>
      <c r="G1210" s="16" t="str">
        <f>部数情報!G829</f>
        <v>西白井2A</v>
      </c>
      <c r="H1210" s="16" t="str">
        <f>部数情報!H829</f>
        <v>成田</v>
      </c>
      <c r="I1210" s="16" t="str">
        <f>部数情報!I829</f>
        <v>白井市</v>
      </c>
      <c r="J1210" s="189">
        <f>IFERROR(IF($I$7="併配",VLOOKUP($F1210,部数情報!A:K,11,0),IF($I$7="併配&amp;選挙",VLOOKUP($F1210,部数情報!A:L,12,0),IF($I$7="選挙",VLOOKUP($F1210,部数情報!A:M,13,0),VLOOKUP($F1210,部数情報!A:J,10,0)))),"")</f>
        <v>330</v>
      </c>
      <c r="K1210" s="187"/>
      <c r="L1210" s="205"/>
      <c r="M1210" s="206"/>
      <c r="S1210">
        <f>エリア一覧!J1210-VLOOKUP(エリア一覧!F1210,部数情報!A:Q,17,0)</f>
        <v>0</v>
      </c>
      <c r="V1210">
        <f t="shared" si="18"/>
        <v>0</v>
      </c>
      <c r="W1210">
        <f>IFERROR(VLOOKUP($F1210,部数情報!A:J,10,0),0)</f>
        <v>330</v>
      </c>
    </row>
    <row r="1211" spans="2:23" hidden="1">
      <c r="B1211" s="15">
        <f>部数情報!C830</f>
        <v>829</v>
      </c>
      <c r="C1211" s="16">
        <f>部数情報!B830</f>
        <v>9</v>
      </c>
      <c r="D1211" s="16" t="str">
        <f>部数情報!E830</f>
        <v>千葉ＮＴ</v>
      </c>
      <c r="E1211" s="16" t="str">
        <f>部数情報!F830</f>
        <v>西白井</v>
      </c>
      <c r="F1211" s="16" t="str">
        <f>部数情報!A830</f>
        <v>022084</v>
      </c>
      <c r="G1211" s="16" t="str">
        <f>部数情報!G830</f>
        <v>西白井2B・根</v>
      </c>
      <c r="H1211" s="16" t="str">
        <f>部数情報!H830</f>
        <v>成田</v>
      </c>
      <c r="I1211" s="16" t="str">
        <f>部数情報!I830</f>
        <v>白井市</v>
      </c>
      <c r="J1211" s="189">
        <f>IFERROR(IF($I$7="併配",VLOOKUP($F1211,部数情報!A:K,11,0),IF($I$7="併配&amp;選挙",VLOOKUP($F1211,部数情報!A:L,12,0),IF($I$7="選挙",VLOOKUP($F1211,部数情報!A:M,13,0),VLOOKUP($F1211,部数情報!A:J,10,0)))),"")</f>
        <v>350</v>
      </c>
      <c r="K1211" s="187"/>
      <c r="L1211" s="205"/>
      <c r="M1211" s="206"/>
      <c r="S1211">
        <f>エリア一覧!J1211-VLOOKUP(エリア一覧!F1211,部数情報!A:Q,17,0)</f>
        <v>0</v>
      </c>
      <c r="V1211">
        <f t="shared" si="18"/>
        <v>0</v>
      </c>
      <c r="W1211">
        <f>IFERROR(VLOOKUP($F1211,部数情報!A:J,10,0),0)</f>
        <v>350</v>
      </c>
    </row>
    <row r="1212" spans="2:23" hidden="1">
      <c r="B1212" s="15">
        <f>部数情報!C831</f>
        <v>830</v>
      </c>
      <c r="C1212" s="16">
        <f>部数情報!B831</f>
        <v>9</v>
      </c>
      <c r="D1212" s="16" t="str">
        <f>部数情報!E831</f>
        <v>千葉ＮＴ</v>
      </c>
      <c r="E1212" s="16" t="str">
        <f>部数情報!F831</f>
        <v>西白井</v>
      </c>
      <c r="F1212" s="16" t="str">
        <f>部数情報!A831</f>
        <v>022063</v>
      </c>
      <c r="G1212" s="16" t="str">
        <f>部数情報!G831</f>
        <v>西白井3</v>
      </c>
      <c r="H1212" s="16" t="str">
        <f>部数情報!H831</f>
        <v>成田</v>
      </c>
      <c r="I1212" s="16" t="str">
        <f>部数情報!I831</f>
        <v>白井市</v>
      </c>
      <c r="J1212" s="189">
        <f>IFERROR(IF($I$7="併配",VLOOKUP($F1212,部数情報!A:K,11,0),IF($I$7="併配&amp;選挙",VLOOKUP($F1212,部数情報!A:L,12,0),IF($I$7="選挙",VLOOKUP($F1212,部数情報!A:M,13,0),VLOOKUP($F1212,部数情報!A:J,10,0)))),"")</f>
        <v>440</v>
      </c>
      <c r="K1212" s="187"/>
      <c r="L1212" s="205"/>
      <c r="M1212" s="206"/>
      <c r="S1212">
        <f>エリア一覧!J1212-VLOOKUP(エリア一覧!F1212,部数情報!A:Q,17,0)</f>
        <v>0</v>
      </c>
      <c r="V1212">
        <f t="shared" si="18"/>
        <v>0</v>
      </c>
      <c r="W1212">
        <f>IFERROR(VLOOKUP($F1212,部数情報!A:J,10,0),0)</f>
        <v>440</v>
      </c>
    </row>
    <row r="1213" spans="2:23" hidden="1">
      <c r="B1213" s="15">
        <f>部数情報!C832</f>
        <v>831</v>
      </c>
      <c r="C1213" s="16">
        <f>部数情報!B832</f>
        <v>9</v>
      </c>
      <c r="D1213" s="16" t="str">
        <f>部数情報!E832</f>
        <v>千葉ＮＴ</v>
      </c>
      <c r="E1213" s="16" t="str">
        <f>部数情報!F832</f>
        <v>西白井</v>
      </c>
      <c r="F1213" s="16" t="str">
        <f>部数情報!A832</f>
        <v>022091</v>
      </c>
      <c r="G1213" s="16" t="str">
        <f>部数情報!G832</f>
        <v>西白井4</v>
      </c>
      <c r="H1213" s="16" t="str">
        <f>部数情報!H832</f>
        <v>成田</v>
      </c>
      <c r="I1213" s="16" t="str">
        <f>部数情報!I832</f>
        <v>白井市</v>
      </c>
      <c r="J1213" s="189">
        <f>IFERROR(IF($I$7="併配",VLOOKUP($F1213,部数情報!A:K,11,0),IF($I$7="併配&amp;選挙",VLOOKUP($F1213,部数情報!A:L,12,0),IF($I$7="選挙",VLOOKUP($F1213,部数情報!A:M,13,0),VLOOKUP($F1213,部数情報!A:J,10,0)))),"")</f>
        <v>455</v>
      </c>
      <c r="K1213" s="187"/>
      <c r="L1213" s="205"/>
      <c r="M1213" s="206"/>
      <c r="S1213">
        <f>エリア一覧!J1213-VLOOKUP(エリア一覧!F1213,部数情報!A:Q,17,0)</f>
        <v>0</v>
      </c>
      <c r="V1213">
        <f t="shared" si="18"/>
        <v>0</v>
      </c>
      <c r="W1213">
        <f>IFERROR(VLOOKUP($F1213,部数情報!A:J,10,0),0)</f>
        <v>455</v>
      </c>
    </row>
    <row r="1214" spans="2:23" hidden="1">
      <c r="B1214" s="15">
        <f>部数情報!C833</f>
        <v>832</v>
      </c>
      <c r="C1214" s="16">
        <f>部数情報!B833</f>
        <v>9</v>
      </c>
      <c r="D1214" s="16" t="str">
        <f>部数情報!E833</f>
        <v>千葉ＮＴ</v>
      </c>
      <c r="E1214" s="16" t="str">
        <f>部数情報!F833</f>
        <v>小室</v>
      </c>
      <c r="F1214" s="16" t="str">
        <f>部数情報!A833</f>
        <v>022057</v>
      </c>
      <c r="G1214" s="16" t="str">
        <f>部数情報!G833</f>
        <v>小室駅前Ａ</v>
      </c>
      <c r="H1214" s="16" t="str">
        <f>部数情報!H833</f>
        <v>成田</v>
      </c>
      <c r="I1214" s="16" t="str">
        <f>部数情報!I833</f>
        <v>船橋市</v>
      </c>
      <c r="J1214" s="189">
        <f>IFERROR(IF($I$7="併配",VLOOKUP($F1214,部数情報!A:K,11,0),IF($I$7="併配&amp;選挙",VLOOKUP($F1214,部数情報!A:L,12,0),IF($I$7="選挙",VLOOKUP($F1214,部数情報!A:M,13,0),VLOOKUP($F1214,部数情報!A:J,10,0)))),"")</f>
        <v>825</v>
      </c>
      <c r="K1214" s="187"/>
      <c r="L1214" s="205"/>
      <c r="M1214" s="206"/>
      <c r="S1214">
        <f>エリア一覧!J1214-VLOOKUP(エリア一覧!F1214,部数情報!A:Q,17,0)</f>
        <v>0</v>
      </c>
      <c r="V1214">
        <f t="shared" si="18"/>
        <v>0</v>
      </c>
      <c r="W1214">
        <f>IFERROR(VLOOKUP($F1214,部数情報!A:J,10,0),0)</f>
        <v>825</v>
      </c>
    </row>
    <row r="1215" spans="2:23" hidden="1">
      <c r="B1215" s="15">
        <f>部数情報!C834</f>
        <v>833</v>
      </c>
      <c r="C1215" s="16">
        <f>部数情報!B834</f>
        <v>9</v>
      </c>
      <c r="D1215" s="16" t="str">
        <f>部数情報!E834</f>
        <v>千葉ＮＴ</v>
      </c>
      <c r="E1215" s="16" t="str">
        <f>部数情報!F834</f>
        <v>小室</v>
      </c>
      <c r="F1215" s="16" t="str">
        <f>部数情報!A834</f>
        <v>022058</v>
      </c>
      <c r="G1215" s="16" t="str">
        <f>部数情報!G834</f>
        <v>小室駅前Ｂ</v>
      </c>
      <c r="H1215" s="16" t="str">
        <f>部数情報!H834</f>
        <v>成田</v>
      </c>
      <c r="I1215" s="16" t="str">
        <f>部数情報!I834</f>
        <v>船橋市</v>
      </c>
      <c r="J1215" s="189">
        <f>IFERROR(IF($I$7="併配",VLOOKUP($F1215,部数情報!A:K,11,0),IF($I$7="併配&amp;選挙",VLOOKUP($F1215,部数情報!A:L,12,0),IF($I$7="選挙",VLOOKUP($F1215,部数情報!A:M,13,0),VLOOKUP($F1215,部数情報!A:J,10,0)))),"")</f>
        <v>435</v>
      </c>
      <c r="K1215" s="187"/>
      <c r="L1215" s="205"/>
      <c r="M1215" s="206"/>
      <c r="S1215">
        <f>エリア一覧!J1215-VLOOKUP(エリア一覧!F1215,部数情報!A:Q,17,0)</f>
        <v>0</v>
      </c>
      <c r="V1215">
        <f t="shared" si="18"/>
        <v>0</v>
      </c>
      <c r="W1215">
        <f>IFERROR(VLOOKUP($F1215,部数情報!A:J,10,0),0)</f>
        <v>435</v>
      </c>
    </row>
    <row r="1216" spans="2:23" hidden="1">
      <c r="B1216" s="15">
        <f>部数情報!C835</f>
        <v>834</v>
      </c>
      <c r="C1216" s="16">
        <f>部数情報!B835</f>
        <v>9</v>
      </c>
      <c r="D1216" s="16" t="str">
        <f>部数情報!E835</f>
        <v>千葉ＮＴ</v>
      </c>
      <c r="E1216" s="16" t="str">
        <f>部数情報!F835</f>
        <v>小室</v>
      </c>
      <c r="F1216" s="16" t="str">
        <f>部数情報!A835</f>
        <v>022059</v>
      </c>
      <c r="G1216" s="16" t="str">
        <f>部数情報!G835</f>
        <v>小室小学校</v>
      </c>
      <c r="H1216" s="16" t="str">
        <f>部数情報!H835</f>
        <v>成田</v>
      </c>
      <c r="I1216" s="16" t="str">
        <f>部数情報!I835</f>
        <v>船橋市</v>
      </c>
      <c r="J1216" s="189">
        <f>IFERROR(IF($I$7="併配",VLOOKUP($F1216,部数情報!A:K,11,0),IF($I$7="併配&amp;選挙",VLOOKUP($F1216,部数情報!A:L,12,0),IF($I$7="選挙",VLOOKUP($F1216,部数情報!A:M,13,0),VLOOKUP($F1216,部数情報!A:J,10,0)))),"")</f>
        <v>360</v>
      </c>
      <c r="K1216" s="187"/>
      <c r="L1216" s="205"/>
      <c r="M1216" s="206"/>
      <c r="S1216">
        <f>エリア一覧!J1216-VLOOKUP(エリア一覧!F1216,部数情報!A:Q,17,0)</f>
        <v>0</v>
      </c>
      <c r="V1216">
        <f t="shared" si="18"/>
        <v>0</v>
      </c>
      <c r="W1216">
        <f>IFERROR(VLOOKUP($F1216,部数情報!A:J,10,0),0)</f>
        <v>360</v>
      </c>
    </row>
    <row r="1217" spans="2:23" hidden="1">
      <c r="B1217" s="15">
        <f>部数情報!C836</f>
        <v>835</v>
      </c>
      <c r="C1217" s="16">
        <f>部数情報!B836</f>
        <v>9</v>
      </c>
      <c r="D1217" s="16" t="str">
        <f>部数情報!E836</f>
        <v>千葉ＮＴ</v>
      </c>
      <c r="E1217" s="16" t="str">
        <f>部数情報!F836</f>
        <v>小室</v>
      </c>
      <c r="F1217" s="16" t="str">
        <f>部数情報!A836</f>
        <v>022082</v>
      </c>
      <c r="G1217" s="16" t="str">
        <f>部数情報!G836</f>
        <v>小室ハイランド</v>
      </c>
      <c r="H1217" s="16" t="str">
        <f>部数情報!H836</f>
        <v>成田</v>
      </c>
      <c r="I1217" s="16" t="str">
        <f>部数情報!I836</f>
        <v>船橋市</v>
      </c>
      <c r="J1217" s="189">
        <f>IFERROR(IF($I$7="併配",VLOOKUP($F1217,部数情報!A:K,11,0),IF($I$7="併配&amp;選挙",VLOOKUP($F1217,部数情報!A:L,12,0),IF($I$7="選挙",VLOOKUP($F1217,部数情報!A:M,13,0),VLOOKUP($F1217,部数情報!A:J,10,0)))),"")</f>
        <v>565</v>
      </c>
      <c r="K1217" s="187"/>
      <c r="L1217" s="205"/>
      <c r="M1217" s="206"/>
      <c r="S1217">
        <f>エリア一覧!J1217-VLOOKUP(エリア一覧!F1217,部数情報!A:Q,17,0)</f>
        <v>0</v>
      </c>
      <c r="V1217">
        <f t="shared" si="18"/>
        <v>0</v>
      </c>
      <c r="W1217">
        <f>IFERROR(VLOOKUP($F1217,部数情報!A:J,10,0),0)</f>
        <v>565</v>
      </c>
    </row>
    <row r="1218" spans="2:23" hidden="1">
      <c r="B1218" s="15">
        <f>部数情報!C837</f>
        <v>836</v>
      </c>
      <c r="C1218" s="16">
        <f>部数情報!B837</f>
        <v>9</v>
      </c>
      <c r="D1218" s="16" t="str">
        <f>部数情報!E837</f>
        <v>千葉ＮＴ</v>
      </c>
      <c r="E1218" s="16" t="str">
        <f>部数情報!F837</f>
        <v>小室</v>
      </c>
      <c r="F1218" s="16" t="str">
        <f>部数情報!A837</f>
        <v>022060</v>
      </c>
      <c r="G1218" s="16" t="str">
        <f>部数情報!G837</f>
        <v>小室北公園</v>
      </c>
      <c r="H1218" s="16" t="str">
        <f>部数情報!H837</f>
        <v>成田</v>
      </c>
      <c r="I1218" s="16" t="str">
        <f>部数情報!I837</f>
        <v>船橋市</v>
      </c>
      <c r="J1218" s="189">
        <f>IFERROR(IF($I$7="併配",VLOOKUP($F1218,部数情報!A:K,11,0),IF($I$7="併配&amp;選挙",VLOOKUP($F1218,部数情報!A:L,12,0),IF($I$7="選挙",VLOOKUP($F1218,部数情報!A:M,13,0),VLOOKUP($F1218,部数情報!A:J,10,0)))),"")</f>
        <v>370</v>
      </c>
      <c r="K1218" s="187"/>
      <c r="L1218" s="205"/>
      <c r="M1218" s="206"/>
      <c r="S1218">
        <f>エリア一覧!J1218-VLOOKUP(エリア一覧!F1218,部数情報!A:Q,17,0)</f>
        <v>0</v>
      </c>
      <c r="V1218">
        <f t="shared" si="18"/>
        <v>0</v>
      </c>
      <c r="W1218">
        <f>IFERROR(VLOOKUP($F1218,部数情報!A:J,10,0),0)</f>
        <v>370</v>
      </c>
    </row>
    <row r="1219" spans="2:23" hidden="1">
      <c r="B1219" s="15">
        <f>部数情報!C838</f>
        <v>837</v>
      </c>
      <c r="C1219" s="16">
        <f>部数情報!B838</f>
        <v>11</v>
      </c>
      <c r="D1219" s="16" t="str">
        <f>部数情報!E838</f>
        <v>佐倉東・酒々井</v>
      </c>
      <c r="E1219" s="16" t="str">
        <f>部数情報!F838</f>
        <v>京成佐倉北</v>
      </c>
      <c r="F1219" s="16" t="str">
        <f>部数情報!A838</f>
        <v>023001</v>
      </c>
      <c r="G1219" s="16" t="str">
        <f>部数情報!G838</f>
        <v>宮前1</v>
      </c>
      <c r="H1219" s="16" t="str">
        <f>部数情報!H838</f>
        <v>成田</v>
      </c>
      <c r="I1219" s="16" t="str">
        <f>部数情報!I838</f>
        <v>佐倉市</v>
      </c>
      <c r="J1219" s="189">
        <f>IFERROR(IF($I$7="併配",VLOOKUP($F1219,部数情報!A:K,11,0),IF($I$7="併配&amp;選挙",VLOOKUP($F1219,部数情報!A:L,12,0),IF($I$7="選挙",VLOOKUP($F1219,部数情報!A:M,13,0),VLOOKUP($F1219,部数情報!A:J,10,0)))),"")</f>
        <v>420</v>
      </c>
      <c r="K1219" s="187"/>
      <c r="L1219" s="205"/>
      <c r="M1219" s="206"/>
      <c r="S1219">
        <f>エリア一覧!J1219-VLOOKUP(エリア一覧!F1219,部数情報!A:Q,17,0)</f>
        <v>0</v>
      </c>
      <c r="V1219">
        <f t="shared" si="18"/>
        <v>0</v>
      </c>
      <c r="W1219">
        <f>IFERROR(VLOOKUP($F1219,部数情報!A:J,10,0),0)</f>
        <v>420</v>
      </c>
    </row>
    <row r="1220" spans="2:23" hidden="1">
      <c r="B1220" s="15">
        <f>部数情報!C839</f>
        <v>838</v>
      </c>
      <c r="C1220" s="16">
        <f>部数情報!B839</f>
        <v>11</v>
      </c>
      <c r="D1220" s="16" t="str">
        <f>部数情報!E839</f>
        <v>佐倉東・酒々井</v>
      </c>
      <c r="E1220" s="16" t="str">
        <f>部数情報!F839</f>
        <v>京成佐倉北</v>
      </c>
      <c r="F1220" s="16" t="str">
        <f>部数情報!A839</f>
        <v>023002</v>
      </c>
      <c r="G1220" s="16" t="str">
        <f>部数情報!G839</f>
        <v>宮前3</v>
      </c>
      <c r="H1220" s="16" t="str">
        <f>部数情報!H839</f>
        <v>成田</v>
      </c>
      <c r="I1220" s="16" t="str">
        <f>部数情報!I839</f>
        <v>佐倉市</v>
      </c>
      <c r="J1220" s="189">
        <f>IFERROR(IF($I$7="併配",VLOOKUP($F1220,部数情報!A:K,11,0),IF($I$7="併配&amp;選挙",VLOOKUP($F1220,部数情報!A:L,12,0),IF($I$7="選挙",VLOOKUP($F1220,部数情報!A:M,13,0),VLOOKUP($F1220,部数情報!A:J,10,0)))),"")</f>
        <v>530</v>
      </c>
      <c r="K1220" s="187"/>
      <c r="L1220" s="205"/>
      <c r="M1220" s="206"/>
      <c r="S1220">
        <f>エリア一覧!J1220-VLOOKUP(エリア一覧!F1220,部数情報!A:Q,17,0)</f>
        <v>0</v>
      </c>
      <c r="V1220">
        <f t="shared" si="18"/>
        <v>0</v>
      </c>
      <c r="W1220">
        <f>IFERROR(VLOOKUP($F1220,部数情報!A:J,10,0),0)</f>
        <v>530</v>
      </c>
    </row>
    <row r="1221" spans="2:23" hidden="1">
      <c r="B1221" s="15">
        <f>部数情報!C840</f>
        <v>839</v>
      </c>
      <c r="C1221" s="16">
        <f>部数情報!B840</f>
        <v>11</v>
      </c>
      <c r="D1221" s="16" t="str">
        <f>部数情報!E840</f>
        <v>佐倉東・酒々井</v>
      </c>
      <c r="E1221" s="16" t="str">
        <f>部数情報!F840</f>
        <v>京成佐倉北</v>
      </c>
      <c r="F1221" s="16" t="str">
        <f>部数情報!A840</f>
        <v>023003</v>
      </c>
      <c r="G1221" s="16" t="str">
        <f>部数情報!G840</f>
        <v>内郷児童公園</v>
      </c>
      <c r="H1221" s="16" t="str">
        <f>部数情報!H840</f>
        <v>成田</v>
      </c>
      <c r="I1221" s="16" t="str">
        <f>部数情報!I840</f>
        <v>佐倉市</v>
      </c>
      <c r="J1221" s="189">
        <f>IFERROR(IF($I$7="併配",VLOOKUP($F1221,部数情報!A:K,11,0),IF($I$7="併配&amp;選挙",VLOOKUP($F1221,部数情報!A:L,12,0),IF($I$7="選挙",VLOOKUP($F1221,部数情報!A:M,13,0),VLOOKUP($F1221,部数情報!A:J,10,0)))),"")</f>
        <v>400</v>
      </c>
      <c r="K1221" s="187"/>
      <c r="L1221" s="205"/>
      <c r="M1221" s="206"/>
      <c r="S1221">
        <f>エリア一覧!J1221-VLOOKUP(エリア一覧!F1221,部数情報!A:Q,17,0)</f>
        <v>0</v>
      </c>
      <c r="V1221">
        <f t="shared" si="18"/>
        <v>0</v>
      </c>
      <c r="W1221">
        <f>IFERROR(VLOOKUP($F1221,部数情報!A:J,10,0),0)</f>
        <v>400</v>
      </c>
    </row>
    <row r="1222" spans="2:23" hidden="1">
      <c r="B1222" s="15">
        <f>部数情報!C841</f>
        <v>840</v>
      </c>
      <c r="C1222" s="16">
        <f>部数情報!B841</f>
        <v>11</v>
      </c>
      <c r="D1222" s="16" t="str">
        <f>部数情報!E841</f>
        <v>佐倉東・酒々井</v>
      </c>
      <c r="E1222" s="16" t="str">
        <f>部数情報!F841</f>
        <v>京成佐倉南</v>
      </c>
      <c r="F1222" s="16" t="str">
        <f>部数情報!A841</f>
        <v>023004</v>
      </c>
      <c r="G1222" s="16" t="str">
        <f>部数情報!G841</f>
        <v>田町（歴博）</v>
      </c>
      <c r="H1222" s="16" t="str">
        <f>部数情報!H841</f>
        <v>成田</v>
      </c>
      <c r="I1222" s="16" t="str">
        <f>部数情報!I841</f>
        <v>佐倉市</v>
      </c>
      <c r="J1222" s="189">
        <f>IFERROR(IF($I$7="併配",VLOOKUP($F1222,部数情報!A:K,11,0),IF($I$7="併配&amp;選挙",VLOOKUP($F1222,部数情報!A:L,12,0),IF($I$7="選挙",VLOOKUP($F1222,部数情報!A:M,13,0),VLOOKUP($F1222,部数情報!A:J,10,0)))),"")</f>
        <v>560</v>
      </c>
      <c r="K1222" s="187"/>
      <c r="L1222" s="205"/>
      <c r="M1222" s="206"/>
      <c r="S1222">
        <f>エリア一覧!J1222-VLOOKUP(エリア一覧!F1222,部数情報!A:Q,17,0)</f>
        <v>0</v>
      </c>
      <c r="V1222">
        <f t="shared" si="18"/>
        <v>0</v>
      </c>
      <c r="W1222">
        <f>IFERROR(VLOOKUP($F1222,部数情報!A:J,10,0),0)</f>
        <v>560</v>
      </c>
    </row>
    <row r="1223" spans="2:23" hidden="1">
      <c r="B1223" s="15">
        <f>部数情報!C842</f>
        <v>841</v>
      </c>
      <c r="C1223" s="16">
        <f>部数情報!B842</f>
        <v>11</v>
      </c>
      <c r="D1223" s="16" t="str">
        <f>部数情報!E842</f>
        <v>佐倉東・酒々井</v>
      </c>
      <c r="E1223" s="16" t="str">
        <f>部数情報!F842</f>
        <v>京成佐倉南</v>
      </c>
      <c r="F1223" s="16" t="str">
        <f>部数情報!A842</f>
        <v>023005</v>
      </c>
      <c r="G1223" s="16" t="str">
        <f>部数情報!G842</f>
        <v>海隣寺町</v>
      </c>
      <c r="H1223" s="16" t="str">
        <f>部数情報!H842</f>
        <v>成田</v>
      </c>
      <c r="I1223" s="16" t="str">
        <f>部数情報!I842</f>
        <v>佐倉市</v>
      </c>
      <c r="J1223" s="189">
        <f>IFERROR(IF($I$7="併配",VLOOKUP($F1223,部数情報!A:K,11,0),IF($I$7="併配&amp;選挙",VLOOKUP($F1223,部数情報!A:L,12,0),IF($I$7="選挙",VLOOKUP($F1223,部数情報!A:M,13,0),VLOOKUP($F1223,部数情報!A:J,10,0)))),"")</f>
        <v>410</v>
      </c>
      <c r="K1223" s="187"/>
      <c r="L1223" s="205"/>
      <c r="M1223" s="206"/>
      <c r="S1223">
        <f>エリア一覧!J1223-VLOOKUP(エリア一覧!F1223,部数情報!A:Q,17,0)</f>
        <v>0</v>
      </c>
      <c r="V1223">
        <f t="shared" si="18"/>
        <v>0</v>
      </c>
      <c r="W1223">
        <f>IFERROR(VLOOKUP($F1223,部数情報!A:J,10,0),0)</f>
        <v>410</v>
      </c>
    </row>
    <row r="1224" spans="2:23" hidden="1">
      <c r="B1224" s="15">
        <f>部数情報!C843</f>
        <v>842</v>
      </c>
      <c r="C1224" s="16">
        <f>部数情報!B843</f>
        <v>11</v>
      </c>
      <c r="D1224" s="16" t="str">
        <f>部数情報!E843</f>
        <v>佐倉東・酒々井</v>
      </c>
      <c r="E1224" s="16" t="str">
        <f>部数情報!F843</f>
        <v>京成佐倉南</v>
      </c>
      <c r="F1224" s="16" t="str">
        <f>部数情報!A843</f>
        <v>023006</v>
      </c>
      <c r="G1224" s="16" t="str">
        <f>部数情報!G843</f>
        <v>佐倉並木町</v>
      </c>
      <c r="H1224" s="16" t="str">
        <f>部数情報!H843</f>
        <v>成田</v>
      </c>
      <c r="I1224" s="16" t="str">
        <f>部数情報!I843</f>
        <v>佐倉市</v>
      </c>
      <c r="J1224" s="189">
        <f>IFERROR(IF($I$7="併配",VLOOKUP($F1224,部数情報!A:K,11,0),IF($I$7="併配&amp;選挙",VLOOKUP($F1224,部数情報!A:L,12,0),IF($I$7="選挙",VLOOKUP($F1224,部数情報!A:M,13,0),VLOOKUP($F1224,部数情報!A:J,10,0)))),"")</f>
        <v>235</v>
      </c>
      <c r="K1224" s="187"/>
      <c r="L1224" s="205"/>
      <c r="M1224" s="206"/>
      <c r="S1224">
        <f>エリア一覧!J1224-VLOOKUP(エリア一覧!F1224,部数情報!A:Q,17,0)</f>
        <v>0</v>
      </c>
      <c r="V1224">
        <f t="shared" si="18"/>
        <v>0</v>
      </c>
      <c r="W1224">
        <f>IFERROR(VLOOKUP($F1224,部数情報!A:J,10,0),0)</f>
        <v>235</v>
      </c>
    </row>
    <row r="1225" spans="2:23" hidden="1">
      <c r="B1225" s="15">
        <f>部数情報!C844</f>
        <v>843</v>
      </c>
      <c r="C1225" s="16">
        <f>部数情報!B844</f>
        <v>11</v>
      </c>
      <c r="D1225" s="16" t="str">
        <f>部数情報!E844</f>
        <v>佐倉東・酒々井</v>
      </c>
      <c r="E1225" s="16" t="str">
        <f>部数情報!F844</f>
        <v>京成佐倉南</v>
      </c>
      <c r="F1225" s="16" t="str">
        <f>部数情報!A844</f>
        <v>023007</v>
      </c>
      <c r="G1225" s="16" t="str">
        <f>部数情報!G844</f>
        <v>佐倉栄町</v>
      </c>
      <c r="H1225" s="16" t="str">
        <f>部数情報!H844</f>
        <v>成田</v>
      </c>
      <c r="I1225" s="16" t="str">
        <f>部数情報!I844</f>
        <v>佐倉市</v>
      </c>
      <c r="J1225" s="189">
        <f>IFERROR(IF($I$7="併配",VLOOKUP($F1225,部数情報!A:K,11,0),IF($I$7="併配&amp;選挙",VLOOKUP($F1225,部数情報!A:L,12,0),IF($I$7="選挙",VLOOKUP($F1225,部数情報!A:M,13,0),VLOOKUP($F1225,部数情報!A:J,10,0)))),"")</f>
        <v>415</v>
      </c>
      <c r="K1225" s="187"/>
      <c r="L1225" s="205"/>
      <c r="M1225" s="206"/>
      <c r="S1225">
        <f>エリア一覧!J1225-VLOOKUP(エリア一覧!F1225,部数情報!A:Q,17,0)</f>
        <v>0</v>
      </c>
      <c r="V1225">
        <f t="shared" si="18"/>
        <v>0</v>
      </c>
      <c r="W1225">
        <f>IFERROR(VLOOKUP($F1225,部数情報!A:J,10,0),0)</f>
        <v>415</v>
      </c>
    </row>
    <row r="1226" spans="2:23" hidden="1">
      <c r="B1226" s="15">
        <f>部数情報!C845</f>
        <v>844</v>
      </c>
      <c r="C1226" s="16">
        <f>部数情報!B845</f>
        <v>11</v>
      </c>
      <c r="D1226" s="16" t="str">
        <f>部数情報!E845</f>
        <v>佐倉東・酒々井</v>
      </c>
      <c r="E1226" s="16" t="str">
        <f>部数情報!F845</f>
        <v>京成佐倉南</v>
      </c>
      <c r="F1226" s="16" t="str">
        <f>部数情報!A845</f>
        <v>023008</v>
      </c>
      <c r="G1226" s="16" t="str">
        <f>部数情報!G845</f>
        <v>佐倉小</v>
      </c>
      <c r="H1226" s="16" t="str">
        <f>部数情報!H845</f>
        <v>成田</v>
      </c>
      <c r="I1226" s="16" t="str">
        <f>部数情報!I845</f>
        <v>佐倉市</v>
      </c>
      <c r="J1226" s="189">
        <f>IFERROR(IF($I$7="併配",VLOOKUP($F1226,部数情報!A:K,11,0),IF($I$7="併配&amp;選挙",VLOOKUP($F1226,部数情報!A:L,12,0),IF($I$7="選挙",VLOOKUP($F1226,部数情報!A:M,13,0),VLOOKUP($F1226,部数情報!A:J,10,0)))),"")</f>
        <v>355</v>
      </c>
      <c r="K1226" s="187"/>
      <c r="L1226" s="205"/>
      <c r="M1226" s="206"/>
      <c r="S1226">
        <f>エリア一覧!J1226-VLOOKUP(エリア一覧!F1226,部数情報!A:Q,17,0)</f>
        <v>0</v>
      </c>
      <c r="V1226">
        <f t="shared" si="18"/>
        <v>0</v>
      </c>
      <c r="W1226">
        <f>IFERROR(VLOOKUP($F1226,部数情報!A:J,10,0),0)</f>
        <v>355</v>
      </c>
    </row>
    <row r="1227" spans="2:23" hidden="1">
      <c r="B1227" s="15">
        <f>部数情報!C846</f>
        <v>845</v>
      </c>
      <c r="C1227" s="16">
        <f>部数情報!B846</f>
        <v>11</v>
      </c>
      <c r="D1227" s="16" t="str">
        <f>部数情報!E846</f>
        <v>佐倉東・酒々井</v>
      </c>
      <c r="E1227" s="16" t="str">
        <f>部数情報!F846</f>
        <v>京成佐倉南</v>
      </c>
      <c r="F1227" s="16" t="str">
        <f>部数情報!A846</f>
        <v>023009</v>
      </c>
      <c r="G1227" s="16" t="str">
        <f>部数情報!G846</f>
        <v>弥勒町</v>
      </c>
      <c r="H1227" s="16" t="str">
        <f>部数情報!H846</f>
        <v>成田</v>
      </c>
      <c r="I1227" s="16" t="str">
        <f>部数情報!I846</f>
        <v>佐倉市</v>
      </c>
      <c r="J1227" s="189">
        <f>IFERROR(IF($I$7="併配",VLOOKUP($F1227,部数情報!A:K,11,0),IF($I$7="併配&amp;選挙",VLOOKUP($F1227,部数情報!A:L,12,0),IF($I$7="選挙",VLOOKUP($F1227,部数情報!A:M,13,0),VLOOKUP($F1227,部数情報!A:J,10,0)))),"")</f>
        <v>410</v>
      </c>
      <c r="K1227" s="187"/>
      <c r="L1227" s="205"/>
      <c r="M1227" s="206"/>
      <c r="S1227">
        <f>エリア一覧!J1227-VLOOKUP(エリア一覧!F1227,部数情報!A:Q,17,0)</f>
        <v>0</v>
      </c>
      <c r="V1227">
        <f t="shared" si="18"/>
        <v>0</v>
      </c>
      <c r="W1227">
        <f>IFERROR(VLOOKUP($F1227,部数情報!A:J,10,0),0)</f>
        <v>410</v>
      </c>
    </row>
    <row r="1228" spans="2:23" hidden="1">
      <c r="B1228" s="15">
        <f>部数情報!C847</f>
        <v>846</v>
      </c>
      <c r="C1228" s="16">
        <f>部数情報!B847</f>
        <v>11</v>
      </c>
      <c r="D1228" s="16" t="str">
        <f>部数情報!E847</f>
        <v>佐倉東・酒々井</v>
      </c>
      <c r="E1228" s="16" t="str">
        <f>部数情報!F847</f>
        <v>京成佐倉南</v>
      </c>
      <c r="F1228" s="16" t="str">
        <f>部数情報!A847</f>
        <v>023010</v>
      </c>
      <c r="G1228" s="16" t="str">
        <f>部数情報!G847</f>
        <v>宮小路町</v>
      </c>
      <c r="H1228" s="16" t="str">
        <f>部数情報!H847</f>
        <v>成田</v>
      </c>
      <c r="I1228" s="16" t="str">
        <f>部数情報!I847</f>
        <v>佐倉市</v>
      </c>
      <c r="J1228" s="189">
        <f>IFERROR(IF($I$7="併配",VLOOKUP($F1228,部数情報!A:K,11,0),IF($I$7="併配&amp;選挙",VLOOKUP($F1228,部数情報!A:L,12,0),IF($I$7="選挙",VLOOKUP($F1228,部数情報!A:M,13,0),VLOOKUP($F1228,部数情報!A:J,10,0)))),"")</f>
        <v>270</v>
      </c>
      <c r="K1228" s="187"/>
      <c r="L1228" s="205"/>
      <c r="M1228" s="206"/>
      <c r="S1228">
        <f>エリア一覧!J1228-VLOOKUP(エリア一覧!F1228,部数情報!A:Q,17,0)</f>
        <v>0</v>
      </c>
      <c r="V1228">
        <f t="shared" si="18"/>
        <v>0</v>
      </c>
      <c r="W1228">
        <f>IFERROR(VLOOKUP($F1228,部数情報!A:J,10,0),0)</f>
        <v>270</v>
      </c>
    </row>
    <row r="1229" spans="2:23" hidden="1">
      <c r="B1229" s="15">
        <f>部数情報!C848</f>
        <v>847</v>
      </c>
      <c r="C1229" s="16">
        <f>部数情報!B848</f>
        <v>11</v>
      </c>
      <c r="D1229" s="16" t="str">
        <f>部数情報!E848</f>
        <v>佐倉東・酒々井</v>
      </c>
      <c r="E1229" s="16" t="str">
        <f>部数情報!F848</f>
        <v>京成佐倉南</v>
      </c>
      <c r="F1229" s="16" t="str">
        <f>部数情報!A848</f>
        <v>023011</v>
      </c>
      <c r="G1229" s="16" t="str">
        <f>部数情報!G848</f>
        <v>裏新町</v>
      </c>
      <c r="H1229" s="16" t="str">
        <f>部数情報!H848</f>
        <v>成田</v>
      </c>
      <c r="I1229" s="16" t="str">
        <f>部数情報!I848</f>
        <v>佐倉市</v>
      </c>
      <c r="J1229" s="189">
        <f>IFERROR(IF($I$7="併配",VLOOKUP($F1229,部数情報!A:K,11,0),IF($I$7="併配&amp;選挙",VLOOKUP($F1229,部数情報!A:L,12,0),IF($I$7="選挙",VLOOKUP($F1229,部数情報!A:M,13,0),VLOOKUP($F1229,部数情報!A:J,10,0)))),"")</f>
        <v>225</v>
      </c>
      <c r="K1229" s="187"/>
      <c r="L1229" s="205"/>
      <c r="M1229" s="206"/>
      <c r="S1229">
        <f>エリア一覧!J1229-VLOOKUP(エリア一覧!F1229,部数情報!A:Q,17,0)</f>
        <v>0</v>
      </c>
      <c r="V1229">
        <f t="shared" si="18"/>
        <v>0</v>
      </c>
      <c r="W1229">
        <f>IFERROR(VLOOKUP($F1229,部数情報!A:J,10,0),0)</f>
        <v>225</v>
      </c>
    </row>
    <row r="1230" spans="2:23" hidden="1">
      <c r="B1230" s="15">
        <f>部数情報!C849</f>
        <v>848</v>
      </c>
      <c r="C1230" s="16">
        <f>部数情報!B849</f>
        <v>11</v>
      </c>
      <c r="D1230" s="16" t="str">
        <f>部数情報!E849</f>
        <v>佐倉東・酒々井</v>
      </c>
      <c r="E1230" s="16" t="str">
        <f>部数情報!F849</f>
        <v>京成佐倉南</v>
      </c>
      <c r="F1230" s="16" t="str">
        <f>部数情報!A849</f>
        <v>023012</v>
      </c>
      <c r="G1230" s="16" t="str">
        <f>部数情報!G849</f>
        <v>野狐台町</v>
      </c>
      <c r="H1230" s="16" t="str">
        <f>部数情報!H849</f>
        <v>成田</v>
      </c>
      <c r="I1230" s="16" t="str">
        <f>部数情報!I849</f>
        <v>佐倉市</v>
      </c>
      <c r="J1230" s="189">
        <f>IFERROR(IF($I$7="併配",VLOOKUP($F1230,部数情報!A:K,11,0),IF($I$7="併配&amp;選挙",VLOOKUP($F1230,部数情報!A:L,12,0),IF($I$7="選挙",VLOOKUP($F1230,部数情報!A:M,13,0),VLOOKUP($F1230,部数情報!A:J,10,0)))),"")</f>
        <v>375</v>
      </c>
      <c r="K1230" s="187"/>
      <c r="L1230" s="205"/>
      <c r="M1230" s="206"/>
      <c r="S1230">
        <f>エリア一覧!J1230-VLOOKUP(エリア一覧!F1230,部数情報!A:Q,17,0)</f>
        <v>0</v>
      </c>
      <c r="V1230">
        <f t="shared" si="18"/>
        <v>0</v>
      </c>
      <c r="W1230">
        <f>IFERROR(VLOOKUP($F1230,部数情報!A:J,10,0),0)</f>
        <v>375</v>
      </c>
    </row>
    <row r="1231" spans="2:23" hidden="1">
      <c r="B1231" s="15">
        <f>部数情報!C850</f>
        <v>849</v>
      </c>
      <c r="C1231" s="16">
        <f>部数情報!B850</f>
        <v>11</v>
      </c>
      <c r="D1231" s="16" t="str">
        <f>部数情報!E850</f>
        <v>佐倉東・酒々井</v>
      </c>
      <c r="E1231" s="16" t="str">
        <f>部数情報!F850</f>
        <v>京成佐倉東</v>
      </c>
      <c r="F1231" s="16" t="str">
        <f>部数情報!A850</f>
        <v>023013</v>
      </c>
      <c r="G1231" s="16" t="str">
        <f>部数情報!G850</f>
        <v>千成1.2</v>
      </c>
      <c r="H1231" s="16" t="str">
        <f>部数情報!H850</f>
        <v>成田</v>
      </c>
      <c r="I1231" s="16" t="str">
        <f>部数情報!I850</f>
        <v>佐倉市</v>
      </c>
      <c r="J1231" s="189">
        <f>IFERROR(IF($I$7="併配",VLOOKUP($F1231,部数情報!A:K,11,0),IF($I$7="併配&amp;選挙",VLOOKUP($F1231,部数情報!A:L,12,0),IF($I$7="選挙",VLOOKUP($F1231,部数情報!A:M,13,0),VLOOKUP($F1231,部数情報!A:J,10,0)))),"")</f>
        <v>400</v>
      </c>
      <c r="K1231" s="187"/>
      <c r="L1231" s="205"/>
      <c r="M1231" s="206"/>
      <c r="S1231">
        <f>エリア一覧!J1231-VLOOKUP(エリア一覧!F1231,部数情報!A:Q,17,0)</f>
        <v>0</v>
      </c>
      <c r="V1231">
        <f t="shared" si="18"/>
        <v>0</v>
      </c>
      <c r="W1231">
        <f>IFERROR(VLOOKUP($F1231,部数情報!A:J,10,0),0)</f>
        <v>400</v>
      </c>
    </row>
    <row r="1232" spans="2:23" hidden="1">
      <c r="B1232" s="15">
        <f>部数情報!C851</f>
        <v>850</v>
      </c>
      <c r="C1232" s="16">
        <f>部数情報!B851</f>
        <v>11</v>
      </c>
      <c r="D1232" s="16" t="str">
        <f>部数情報!E851</f>
        <v>佐倉東・酒々井</v>
      </c>
      <c r="E1232" s="16" t="str">
        <f>部数情報!F851</f>
        <v>京成佐倉東</v>
      </c>
      <c r="F1232" s="16" t="str">
        <f>部数情報!A851</f>
        <v>023014</v>
      </c>
      <c r="G1232" s="16" t="str">
        <f>部数情報!G851</f>
        <v>千成3</v>
      </c>
      <c r="H1232" s="16" t="str">
        <f>部数情報!H851</f>
        <v>成田</v>
      </c>
      <c r="I1232" s="16" t="str">
        <f>部数情報!I851</f>
        <v>佐倉市</v>
      </c>
      <c r="J1232" s="189">
        <f>IFERROR(IF($I$7="併配",VLOOKUP($F1232,部数情報!A:K,11,0),IF($I$7="併配&amp;選挙",VLOOKUP($F1232,部数情報!A:L,12,0),IF($I$7="選挙",VLOOKUP($F1232,部数情報!A:M,13,0),VLOOKUP($F1232,部数情報!A:J,10,0)))),"")</f>
        <v>435</v>
      </c>
      <c r="K1232" s="187"/>
      <c r="L1232" s="205"/>
      <c r="M1232" s="206"/>
      <c r="S1232">
        <f>エリア一覧!J1232-VLOOKUP(エリア一覧!F1232,部数情報!A:Q,17,0)</f>
        <v>0</v>
      </c>
      <c r="V1232">
        <f t="shared" ref="V1232:V1295" si="19">IF(K1232="●",J1232,K1232)</f>
        <v>0</v>
      </c>
      <c r="W1232">
        <f>IFERROR(VLOOKUP($F1232,部数情報!A:J,10,0),0)</f>
        <v>435</v>
      </c>
    </row>
    <row r="1233" spans="2:23" hidden="1">
      <c r="B1233" s="15">
        <f>部数情報!C852</f>
        <v>851</v>
      </c>
      <c r="C1233" s="16">
        <f>部数情報!B852</f>
        <v>11</v>
      </c>
      <c r="D1233" s="16" t="str">
        <f>部数情報!E852</f>
        <v>佐倉東・酒々井</v>
      </c>
      <c r="E1233" s="16" t="str">
        <f>部数情報!F852</f>
        <v>京成佐倉東</v>
      </c>
      <c r="F1233" s="16" t="str">
        <f>部数情報!A852</f>
        <v>023015</v>
      </c>
      <c r="G1233" s="16" t="str">
        <f>部数情報!G852</f>
        <v>樹木町</v>
      </c>
      <c r="H1233" s="16" t="str">
        <f>部数情報!H852</f>
        <v>成田</v>
      </c>
      <c r="I1233" s="16" t="str">
        <f>部数情報!I852</f>
        <v>佐倉市</v>
      </c>
      <c r="J1233" s="189">
        <f>IFERROR(IF($I$7="併配",VLOOKUP($F1233,部数情報!A:K,11,0),IF($I$7="併配&amp;選挙",VLOOKUP($F1233,部数情報!A:L,12,0),IF($I$7="選挙",VLOOKUP($F1233,部数情報!A:M,13,0),VLOOKUP($F1233,部数情報!A:J,10,0)))),"")</f>
        <v>340</v>
      </c>
      <c r="K1233" s="187"/>
      <c r="L1233" s="205"/>
      <c r="M1233" s="206"/>
      <c r="S1233">
        <f>エリア一覧!J1233-VLOOKUP(エリア一覧!F1233,部数情報!A:Q,17,0)</f>
        <v>0</v>
      </c>
      <c r="V1233">
        <f t="shared" si="19"/>
        <v>0</v>
      </c>
      <c r="W1233">
        <f>IFERROR(VLOOKUP($F1233,部数情報!A:J,10,0),0)</f>
        <v>340</v>
      </c>
    </row>
    <row r="1234" spans="2:23" hidden="1">
      <c r="B1234" s="15">
        <f>部数情報!C853</f>
        <v>852</v>
      </c>
      <c r="C1234" s="16">
        <f>部数情報!B853</f>
        <v>11</v>
      </c>
      <c r="D1234" s="16" t="str">
        <f>部数情報!E853</f>
        <v>佐倉東・酒々井</v>
      </c>
      <c r="E1234" s="16" t="str">
        <f>部数情報!F853</f>
        <v>京成佐倉東</v>
      </c>
      <c r="F1234" s="16" t="str">
        <f>部数情報!A853</f>
        <v>023016</v>
      </c>
      <c r="G1234" s="16" t="str">
        <f>部数情報!G853</f>
        <v>大蛇町・千成2</v>
      </c>
      <c r="H1234" s="16" t="str">
        <f>部数情報!H853</f>
        <v>成田</v>
      </c>
      <c r="I1234" s="16" t="str">
        <f>部数情報!I853</f>
        <v>佐倉市</v>
      </c>
      <c r="J1234" s="189">
        <f>IFERROR(IF($I$7="併配",VLOOKUP($F1234,部数情報!A:K,11,0),IF($I$7="併配&amp;選挙",VLOOKUP($F1234,部数情報!A:L,12,0),IF($I$7="選挙",VLOOKUP($F1234,部数情報!A:M,13,0),VLOOKUP($F1234,部数情報!A:J,10,0)))),"")</f>
        <v>445</v>
      </c>
      <c r="K1234" s="187"/>
      <c r="L1234" s="205"/>
      <c r="M1234" s="206"/>
      <c r="S1234">
        <f>エリア一覧!J1234-VLOOKUP(エリア一覧!F1234,部数情報!A:Q,17,0)</f>
        <v>0</v>
      </c>
      <c r="V1234">
        <f t="shared" si="19"/>
        <v>0</v>
      </c>
      <c r="W1234">
        <f>IFERROR(VLOOKUP($F1234,部数情報!A:J,10,0),0)</f>
        <v>445</v>
      </c>
    </row>
    <row r="1235" spans="2:23" hidden="1">
      <c r="B1235" s="15">
        <f>部数情報!C854</f>
        <v>853</v>
      </c>
      <c r="C1235" s="16">
        <f>部数情報!B854</f>
        <v>11</v>
      </c>
      <c r="D1235" s="16" t="str">
        <f>部数情報!E854</f>
        <v>佐倉東・酒々井</v>
      </c>
      <c r="E1235" s="16" t="str">
        <f>部数情報!F854</f>
        <v>京成佐倉東</v>
      </c>
      <c r="F1235" s="16" t="str">
        <f>部数情報!A854</f>
        <v>023017</v>
      </c>
      <c r="G1235" s="16" t="str">
        <f>部数情報!G854</f>
        <v>大蛇町</v>
      </c>
      <c r="H1235" s="16" t="str">
        <f>部数情報!H854</f>
        <v>成田</v>
      </c>
      <c r="I1235" s="16" t="str">
        <f>部数情報!I854</f>
        <v>佐倉市</v>
      </c>
      <c r="J1235" s="189">
        <f>IFERROR(IF($I$7="併配",VLOOKUP($F1235,部数情報!A:K,11,0),IF($I$7="併配&amp;選挙",VLOOKUP($F1235,部数情報!A:L,12,0),IF($I$7="選挙",VLOOKUP($F1235,部数情報!A:M,13,0),VLOOKUP($F1235,部数情報!A:J,10,0)))),"")</f>
        <v>500</v>
      </c>
      <c r="K1235" s="187"/>
      <c r="L1235" s="205"/>
      <c r="M1235" s="206"/>
      <c r="S1235">
        <f>エリア一覧!J1235-VLOOKUP(エリア一覧!F1235,部数情報!A:Q,17,0)</f>
        <v>0</v>
      </c>
      <c r="V1235">
        <f t="shared" si="19"/>
        <v>0</v>
      </c>
      <c r="W1235">
        <f>IFERROR(VLOOKUP($F1235,部数情報!A:J,10,0),0)</f>
        <v>500</v>
      </c>
    </row>
    <row r="1236" spans="2:23" hidden="1">
      <c r="B1236" s="15">
        <f>部数情報!C855</f>
        <v>854</v>
      </c>
      <c r="C1236" s="16">
        <f>部数情報!B855</f>
        <v>11</v>
      </c>
      <c r="D1236" s="16" t="str">
        <f>部数情報!E855</f>
        <v>佐倉東・酒々井</v>
      </c>
      <c r="E1236" s="16" t="str">
        <f>部数情報!F855</f>
        <v>JR佐倉北</v>
      </c>
      <c r="F1236" s="16" t="str">
        <f>部数情報!A855</f>
        <v>023054</v>
      </c>
      <c r="G1236" s="16" t="str">
        <f>部数情報!G855</f>
        <v>寺崎北</v>
      </c>
      <c r="H1236" s="16" t="str">
        <f>部数情報!H855</f>
        <v>成田</v>
      </c>
      <c r="I1236" s="16" t="str">
        <f>部数情報!I855</f>
        <v>佐倉市</v>
      </c>
      <c r="J1236" s="189">
        <f>IFERROR(IF($I$7="併配",VLOOKUP($F1236,部数情報!A:K,11,0),IF($I$7="併配&amp;選挙",VLOOKUP($F1236,部数情報!A:L,12,0),IF($I$7="選挙",VLOOKUP($F1236,部数情報!A:M,13,0),VLOOKUP($F1236,部数情報!A:J,10,0)))),"")</f>
        <v>470</v>
      </c>
      <c r="K1236" s="187"/>
      <c r="L1236" s="205"/>
      <c r="M1236" s="206"/>
      <c r="S1236">
        <f>エリア一覧!J1236-VLOOKUP(エリア一覧!F1236,部数情報!A:Q,17,0)</f>
        <v>0</v>
      </c>
      <c r="V1236">
        <f t="shared" si="19"/>
        <v>0</v>
      </c>
      <c r="W1236">
        <f>IFERROR(VLOOKUP($F1236,部数情報!A:J,10,0),0)</f>
        <v>470</v>
      </c>
    </row>
    <row r="1237" spans="2:23" hidden="1">
      <c r="B1237" s="15">
        <f>部数情報!C856</f>
        <v>855</v>
      </c>
      <c r="C1237" s="16">
        <f>部数情報!B856</f>
        <v>11</v>
      </c>
      <c r="D1237" s="16" t="str">
        <f>部数情報!E856</f>
        <v>佐倉東・酒々井</v>
      </c>
      <c r="E1237" s="16" t="str">
        <f>部数情報!F856</f>
        <v>JR佐倉北</v>
      </c>
      <c r="F1237" s="16" t="str">
        <f>部数情報!A856</f>
        <v>023018</v>
      </c>
      <c r="G1237" s="16" t="str">
        <f>部数情報!G856</f>
        <v>表町1.2</v>
      </c>
      <c r="H1237" s="16" t="str">
        <f>部数情報!H856</f>
        <v>成田</v>
      </c>
      <c r="I1237" s="16" t="str">
        <f>部数情報!I856</f>
        <v>佐倉市</v>
      </c>
      <c r="J1237" s="189">
        <f>IFERROR(IF($I$7="併配",VLOOKUP($F1237,部数情報!A:K,11,0),IF($I$7="併配&amp;選挙",VLOOKUP($F1237,部数情報!A:L,12,0),IF($I$7="選挙",VLOOKUP($F1237,部数情報!A:M,13,0),VLOOKUP($F1237,部数情報!A:J,10,0)))),"")</f>
        <v>600</v>
      </c>
      <c r="K1237" s="187"/>
      <c r="L1237" s="205"/>
      <c r="M1237" s="206"/>
      <c r="S1237">
        <f>エリア一覧!J1237-VLOOKUP(エリア一覧!F1237,部数情報!A:Q,17,0)</f>
        <v>0</v>
      </c>
      <c r="V1237">
        <f t="shared" si="19"/>
        <v>0</v>
      </c>
      <c r="W1237">
        <f>IFERROR(VLOOKUP($F1237,部数情報!A:J,10,0),0)</f>
        <v>600</v>
      </c>
    </row>
    <row r="1238" spans="2:23" hidden="1">
      <c r="B1238" s="15">
        <f>部数情報!C857</f>
        <v>856</v>
      </c>
      <c r="C1238" s="16">
        <f>部数情報!B857</f>
        <v>11</v>
      </c>
      <c r="D1238" s="16" t="str">
        <f>部数情報!E857</f>
        <v>佐倉東・酒々井</v>
      </c>
      <c r="E1238" s="16" t="str">
        <f>部数情報!F857</f>
        <v>JR佐倉北</v>
      </c>
      <c r="F1238" s="16" t="str">
        <f>部数情報!A857</f>
        <v>023019</v>
      </c>
      <c r="G1238" s="16" t="str">
        <f>部数情報!G857</f>
        <v>鏑木町1</v>
      </c>
      <c r="H1238" s="16" t="str">
        <f>部数情報!H857</f>
        <v>成田</v>
      </c>
      <c r="I1238" s="16" t="str">
        <f>部数情報!I857</f>
        <v>佐倉市</v>
      </c>
      <c r="J1238" s="189">
        <f>IFERROR(IF($I$7="併配",VLOOKUP($F1238,部数情報!A:K,11,0),IF($I$7="併配&amp;選挙",VLOOKUP($F1238,部数情報!A:L,12,0),IF($I$7="選挙",VLOOKUP($F1238,部数情報!A:M,13,0),VLOOKUP($F1238,部数情報!A:J,10,0)))),"")</f>
        <v>340</v>
      </c>
      <c r="K1238" s="187"/>
      <c r="L1238" s="205"/>
      <c r="M1238" s="206"/>
      <c r="S1238">
        <f>エリア一覧!J1238-VLOOKUP(エリア一覧!F1238,部数情報!A:Q,17,0)</f>
        <v>0</v>
      </c>
      <c r="V1238">
        <f t="shared" si="19"/>
        <v>0</v>
      </c>
      <c r="W1238">
        <f>IFERROR(VLOOKUP($F1238,部数情報!A:J,10,0),0)</f>
        <v>340</v>
      </c>
    </row>
    <row r="1239" spans="2:23" hidden="1">
      <c r="B1239" s="15">
        <f>部数情報!C858</f>
        <v>857</v>
      </c>
      <c r="C1239" s="16">
        <f>部数情報!B858</f>
        <v>11</v>
      </c>
      <c r="D1239" s="16" t="str">
        <f>部数情報!E858</f>
        <v>佐倉東・酒々井</v>
      </c>
      <c r="E1239" s="16" t="str">
        <f>部数情報!F858</f>
        <v>JR佐倉北</v>
      </c>
      <c r="F1239" s="16" t="str">
        <f>部数情報!A858</f>
        <v>023020</v>
      </c>
      <c r="G1239" s="16" t="str">
        <f>部数情報!G858</f>
        <v>鏑木町2</v>
      </c>
      <c r="H1239" s="16" t="str">
        <f>部数情報!H858</f>
        <v>成田</v>
      </c>
      <c r="I1239" s="16" t="str">
        <f>部数情報!I858</f>
        <v>佐倉市</v>
      </c>
      <c r="J1239" s="189">
        <f>IFERROR(IF($I$7="併配",VLOOKUP($F1239,部数情報!A:K,11,0),IF($I$7="併配&amp;選挙",VLOOKUP($F1239,部数情報!A:L,12,0),IF($I$7="選挙",VLOOKUP($F1239,部数情報!A:M,13,0),VLOOKUP($F1239,部数情報!A:J,10,0)))),"")</f>
        <v>355</v>
      </c>
      <c r="K1239" s="187"/>
      <c r="L1239" s="205"/>
      <c r="M1239" s="206"/>
      <c r="S1239">
        <f>エリア一覧!J1239-VLOOKUP(エリア一覧!F1239,部数情報!A:Q,17,0)</f>
        <v>0</v>
      </c>
      <c r="V1239">
        <f t="shared" si="19"/>
        <v>0</v>
      </c>
      <c r="W1239">
        <f>IFERROR(VLOOKUP($F1239,部数情報!A:J,10,0),0)</f>
        <v>355</v>
      </c>
    </row>
    <row r="1240" spans="2:23" hidden="1">
      <c r="B1240" s="15">
        <f>部数情報!C859</f>
        <v>858</v>
      </c>
      <c r="C1240" s="16">
        <f>部数情報!B859</f>
        <v>11</v>
      </c>
      <c r="D1240" s="16" t="str">
        <f>部数情報!E859</f>
        <v>佐倉東・酒々井</v>
      </c>
      <c r="E1240" s="16" t="str">
        <f>部数情報!F859</f>
        <v>JR佐倉北</v>
      </c>
      <c r="F1240" s="16" t="str">
        <f>部数情報!A859</f>
        <v>023021</v>
      </c>
      <c r="G1240" s="16" t="str">
        <f>部数情報!G859</f>
        <v>表町3.4</v>
      </c>
      <c r="H1240" s="16" t="str">
        <f>部数情報!H859</f>
        <v>成田</v>
      </c>
      <c r="I1240" s="16" t="str">
        <f>部数情報!I859</f>
        <v>佐倉市</v>
      </c>
      <c r="J1240" s="189">
        <f>IFERROR(IF($I$7="併配",VLOOKUP($F1240,部数情報!A:K,11,0),IF($I$7="併配&amp;選挙",VLOOKUP($F1240,部数情報!A:L,12,0),IF($I$7="選挙",VLOOKUP($F1240,部数情報!A:M,13,0),VLOOKUP($F1240,部数情報!A:J,10,0)))),"")</f>
        <v>405</v>
      </c>
      <c r="K1240" s="187"/>
      <c r="L1240" s="205"/>
      <c r="M1240" s="206"/>
      <c r="S1240">
        <f>エリア一覧!J1240-VLOOKUP(エリア一覧!F1240,部数情報!A:Q,17,0)</f>
        <v>0</v>
      </c>
      <c r="V1240">
        <f t="shared" si="19"/>
        <v>0</v>
      </c>
      <c r="W1240">
        <f>IFERROR(VLOOKUP($F1240,部数情報!A:J,10,0),0)</f>
        <v>405</v>
      </c>
    </row>
    <row r="1241" spans="2:23" hidden="1">
      <c r="B1241" s="15">
        <f>部数情報!C860</f>
        <v>859</v>
      </c>
      <c r="C1241" s="16">
        <f>部数情報!B860</f>
        <v>11</v>
      </c>
      <c r="D1241" s="16" t="str">
        <f>部数情報!E860</f>
        <v>佐倉東・酒々井</v>
      </c>
      <c r="E1241" s="16" t="str">
        <f>部数情報!F860</f>
        <v>JR佐倉北</v>
      </c>
      <c r="F1241" s="16" t="str">
        <f>部数情報!A860</f>
        <v>023022</v>
      </c>
      <c r="G1241" s="16" t="str">
        <f>部数情報!G860</f>
        <v>鏑木仲田町</v>
      </c>
      <c r="H1241" s="16" t="str">
        <f>部数情報!H860</f>
        <v>成田</v>
      </c>
      <c r="I1241" s="16" t="str">
        <f>部数情報!I860</f>
        <v>佐倉市</v>
      </c>
      <c r="J1241" s="189">
        <f>IFERROR(IF($I$7="併配",VLOOKUP($F1241,部数情報!A:K,11,0),IF($I$7="併配&amp;選挙",VLOOKUP($F1241,部数情報!A:L,12,0),IF($I$7="選挙",VLOOKUP($F1241,部数情報!A:M,13,0),VLOOKUP($F1241,部数情報!A:J,10,0)))),"")</f>
        <v>380</v>
      </c>
      <c r="K1241" s="187"/>
      <c r="L1241" s="205"/>
      <c r="M1241" s="206"/>
      <c r="S1241">
        <f>エリア一覧!J1241-VLOOKUP(エリア一覧!F1241,部数情報!A:Q,17,0)</f>
        <v>0</v>
      </c>
      <c r="V1241">
        <f t="shared" si="19"/>
        <v>0</v>
      </c>
      <c r="W1241">
        <f>IFERROR(VLOOKUP($F1241,部数情報!A:J,10,0),0)</f>
        <v>380</v>
      </c>
    </row>
    <row r="1242" spans="2:23" hidden="1">
      <c r="B1242" s="15">
        <f>部数情報!C861</f>
        <v>860</v>
      </c>
      <c r="C1242" s="16">
        <f>部数情報!B861</f>
        <v>11</v>
      </c>
      <c r="D1242" s="16" t="str">
        <f>部数情報!E861</f>
        <v>佐倉東・酒々井</v>
      </c>
      <c r="E1242" s="16" t="str">
        <f>部数情報!F861</f>
        <v>白銀</v>
      </c>
      <c r="F1242" s="16" t="str">
        <f>部数情報!A861</f>
        <v>023023</v>
      </c>
      <c r="G1242" s="16" t="str">
        <f>部数情報!G861</f>
        <v>白銀1</v>
      </c>
      <c r="H1242" s="16" t="str">
        <f>部数情報!H861</f>
        <v>成田</v>
      </c>
      <c r="I1242" s="16" t="str">
        <f>部数情報!I861</f>
        <v>佐倉市</v>
      </c>
      <c r="J1242" s="189">
        <f>IFERROR(IF($I$7="併配",VLOOKUP($F1242,部数情報!A:K,11,0),IF($I$7="併配&amp;選挙",VLOOKUP($F1242,部数情報!A:L,12,0),IF($I$7="選挙",VLOOKUP($F1242,部数情報!A:M,13,0),VLOOKUP($F1242,部数情報!A:J,10,0)))),"")</f>
        <v>400</v>
      </c>
      <c r="K1242" s="187"/>
      <c r="L1242" s="205"/>
      <c r="M1242" s="206"/>
      <c r="S1242">
        <f>エリア一覧!J1242-VLOOKUP(エリア一覧!F1242,部数情報!A:Q,17,0)</f>
        <v>0</v>
      </c>
      <c r="V1242">
        <f t="shared" si="19"/>
        <v>0</v>
      </c>
      <c r="W1242">
        <f>IFERROR(VLOOKUP($F1242,部数情報!A:J,10,0),0)</f>
        <v>400</v>
      </c>
    </row>
    <row r="1243" spans="2:23" hidden="1">
      <c r="B1243" s="15">
        <f>部数情報!C862</f>
        <v>861</v>
      </c>
      <c r="C1243" s="16">
        <f>部数情報!B862</f>
        <v>11</v>
      </c>
      <c r="D1243" s="16" t="str">
        <f>部数情報!E862</f>
        <v>佐倉東・酒々井</v>
      </c>
      <c r="E1243" s="16" t="str">
        <f>部数情報!F862</f>
        <v>白銀</v>
      </c>
      <c r="F1243" s="16" t="str">
        <f>部数情報!A862</f>
        <v>023024</v>
      </c>
      <c r="G1243" s="16" t="str">
        <f>部数情報!G862</f>
        <v>白銀2</v>
      </c>
      <c r="H1243" s="16" t="str">
        <f>部数情報!H862</f>
        <v>成田</v>
      </c>
      <c r="I1243" s="16" t="str">
        <f>部数情報!I862</f>
        <v>佐倉市</v>
      </c>
      <c r="J1243" s="189">
        <f>IFERROR(IF($I$7="併配",VLOOKUP($F1243,部数情報!A:K,11,0),IF($I$7="併配&amp;選挙",VLOOKUP($F1243,部数情報!A:L,12,0),IF($I$7="選挙",VLOOKUP($F1243,部数情報!A:M,13,0),VLOOKUP($F1243,部数情報!A:J,10,0)))),"")</f>
        <v>425</v>
      </c>
      <c r="K1243" s="187"/>
      <c r="L1243" s="205"/>
      <c r="M1243" s="206"/>
      <c r="S1243">
        <f>エリア一覧!J1243-VLOOKUP(エリア一覧!F1243,部数情報!A:Q,17,0)</f>
        <v>0</v>
      </c>
      <c r="V1243">
        <f t="shared" si="19"/>
        <v>0</v>
      </c>
      <c r="W1243">
        <f>IFERROR(VLOOKUP($F1243,部数情報!A:J,10,0),0)</f>
        <v>425</v>
      </c>
    </row>
    <row r="1244" spans="2:23" hidden="1">
      <c r="B1244" s="15">
        <f>部数情報!C863</f>
        <v>862</v>
      </c>
      <c r="C1244" s="16">
        <f>部数情報!B863</f>
        <v>11</v>
      </c>
      <c r="D1244" s="16" t="str">
        <f>部数情報!E863</f>
        <v>佐倉東・酒々井</v>
      </c>
      <c r="E1244" s="16" t="str">
        <f>部数情報!F863</f>
        <v>白銀</v>
      </c>
      <c r="F1244" s="16" t="str">
        <f>部数情報!A863</f>
        <v>023025</v>
      </c>
      <c r="G1244" s="16" t="str">
        <f>部数情報!G863</f>
        <v>白銀3.4</v>
      </c>
      <c r="H1244" s="16" t="str">
        <f>部数情報!H863</f>
        <v>成田</v>
      </c>
      <c r="I1244" s="16" t="str">
        <f>部数情報!I863</f>
        <v>佐倉市</v>
      </c>
      <c r="J1244" s="189">
        <f>IFERROR(IF($I$7="併配",VLOOKUP($F1244,部数情報!A:K,11,0),IF($I$7="併配&amp;選挙",VLOOKUP($F1244,部数情報!A:L,12,0),IF($I$7="選挙",VLOOKUP($F1244,部数情報!A:M,13,0),VLOOKUP($F1244,部数情報!A:J,10,0)))),"")</f>
        <v>365</v>
      </c>
      <c r="K1244" s="187"/>
      <c r="L1244" s="205"/>
      <c r="M1244" s="206"/>
      <c r="S1244">
        <f>エリア一覧!J1244-VLOOKUP(エリア一覧!F1244,部数情報!A:Q,17,0)</f>
        <v>0</v>
      </c>
      <c r="V1244">
        <f t="shared" si="19"/>
        <v>0</v>
      </c>
      <c r="W1244">
        <f>IFERROR(VLOOKUP($F1244,部数情報!A:J,10,0),0)</f>
        <v>365</v>
      </c>
    </row>
    <row r="1245" spans="2:23" hidden="1">
      <c r="B1245" s="15">
        <f>部数情報!C864</f>
        <v>863</v>
      </c>
      <c r="C1245" s="16">
        <f>部数情報!B864</f>
        <v>11</v>
      </c>
      <c r="D1245" s="16" t="str">
        <f>部数情報!E864</f>
        <v>佐倉東・酒々井</v>
      </c>
      <c r="E1245" s="16" t="str">
        <f>部数情報!F864</f>
        <v>JR佐倉南</v>
      </c>
      <c r="F1245" s="16" t="str">
        <f>部数情報!A864</f>
        <v>023026</v>
      </c>
      <c r="G1245" s="16" t="str">
        <f>部数情報!G864</f>
        <v>大崎台1</v>
      </c>
      <c r="H1245" s="16" t="str">
        <f>部数情報!H864</f>
        <v>成田</v>
      </c>
      <c r="I1245" s="16" t="str">
        <f>部数情報!I864</f>
        <v>佐倉市</v>
      </c>
      <c r="J1245" s="189">
        <f>IFERROR(IF($I$7="併配",VLOOKUP($F1245,部数情報!A:K,11,0),IF($I$7="併配&amp;選挙",VLOOKUP($F1245,部数情報!A:L,12,0),IF($I$7="選挙",VLOOKUP($F1245,部数情報!A:M,13,0),VLOOKUP($F1245,部数情報!A:J,10,0)))),"")</f>
        <v>385</v>
      </c>
      <c r="K1245" s="187"/>
      <c r="L1245" s="205"/>
      <c r="M1245" s="206"/>
      <c r="S1245">
        <f>エリア一覧!J1245-VLOOKUP(エリア一覧!F1245,部数情報!A:Q,17,0)</f>
        <v>0</v>
      </c>
      <c r="V1245">
        <f t="shared" si="19"/>
        <v>0</v>
      </c>
      <c r="W1245">
        <f>IFERROR(VLOOKUP($F1245,部数情報!A:J,10,0),0)</f>
        <v>385</v>
      </c>
    </row>
    <row r="1246" spans="2:23" hidden="1">
      <c r="B1246" s="15">
        <f>部数情報!C865</f>
        <v>864</v>
      </c>
      <c r="C1246" s="16">
        <f>部数情報!B865</f>
        <v>11</v>
      </c>
      <c r="D1246" s="16" t="str">
        <f>部数情報!E865</f>
        <v>佐倉東・酒々井</v>
      </c>
      <c r="E1246" s="16" t="str">
        <f>部数情報!F865</f>
        <v>JR佐倉南</v>
      </c>
      <c r="F1246" s="16" t="str">
        <f>部数情報!A865</f>
        <v>023027</v>
      </c>
      <c r="G1246" s="16" t="str">
        <f>部数情報!G865</f>
        <v>大崎台2</v>
      </c>
      <c r="H1246" s="16" t="str">
        <f>部数情報!H865</f>
        <v>成田</v>
      </c>
      <c r="I1246" s="16" t="str">
        <f>部数情報!I865</f>
        <v>佐倉市</v>
      </c>
      <c r="J1246" s="189">
        <f>IFERROR(IF($I$7="併配",VLOOKUP($F1246,部数情報!A:K,11,0),IF($I$7="併配&amp;選挙",VLOOKUP($F1246,部数情報!A:L,12,0),IF($I$7="選挙",VLOOKUP($F1246,部数情報!A:M,13,0),VLOOKUP($F1246,部数情報!A:J,10,0)))),"")</f>
        <v>395</v>
      </c>
      <c r="K1246" s="187"/>
      <c r="L1246" s="205"/>
      <c r="M1246" s="206"/>
      <c r="S1246">
        <f>エリア一覧!J1246-VLOOKUP(エリア一覧!F1246,部数情報!A:Q,17,0)</f>
        <v>0</v>
      </c>
      <c r="V1246">
        <f t="shared" si="19"/>
        <v>0</v>
      </c>
      <c r="W1246">
        <f>IFERROR(VLOOKUP($F1246,部数情報!A:J,10,0),0)</f>
        <v>395</v>
      </c>
    </row>
    <row r="1247" spans="2:23" hidden="1">
      <c r="B1247" s="15">
        <f>部数情報!C866</f>
        <v>865</v>
      </c>
      <c r="C1247" s="16">
        <f>部数情報!B866</f>
        <v>11</v>
      </c>
      <c r="D1247" s="16" t="str">
        <f>部数情報!E866</f>
        <v>佐倉東・酒々井</v>
      </c>
      <c r="E1247" s="16" t="str">
        <f>部数情報!F866</f>
        <v>JR佐倉南</v>
      </c>
      <c r="F1247" s="16" t="str">
        <f>部数情報!A866</f>
        <v>023028</v>
      </c>
      <c r="G1247" s="16" t="str">
        <f>部数情報!G866</f>
        <v>大崎台３</v>
      </c>
      <c r="H1247" s="16" t="str">
        <f>部数情報!H866</f>
        <v>成田</v>
      </c>
      <c r="I1247" s="16" t="str">
        <f>部数情報!I866</f>
        <v>佐倉市</v>
      </c>
      <c r="J1247" s="189">
        <f>IFERROR(IF($I$7="併配",VLOOKUP($F1247,部数情報!A:K,11,0),IF($I$7="併配&amp;選挙",VLOOKUP($F1247,部数情報!A:L,12,0),IF($I$7="選挙",VLOOKUP($F1247,部数情報!A:M,13,0),VLOOKUP($F1247,部数情報!A:J,10,0)))),"")</f>
        <v>410</v>
      </c>
      <c r="K1247" s="187"/>
      <c r="L1247" s="205"/>
      <c r="M1247" s="206"/>
      <c r="S1247">
        <f>エリア一覧!J1247-VLOOKUP(エリア一覧!F1247,部数情報!A:Q,17,0)</f>
        <v>0</v>
      </c>
      <c r="V1247">
        <f t="shared" si="19"/>
        <v>0</v>
      </c>
      <c r="W1247">
        <f>IFERROR(VLOOKUP($F1247,部数情報!A:J,10,0),0)</f>
        <v>410</v>
      </c>
    </row>
    <row r="1248" spans="2:23" hidden="1">
      <c r="B1248" s="15">
        <f>部数情報!C867</f>
        <v>866</v>
      </c>
      <c r="C1248" s="16">
        <f>部数情報!B867</f>
        <v>11</v>
      </c>
      <c r="D1248" s="16" t="str">
        <f>部数情報!E867</f>
        <v>佐倉東・酒々井</v>
      </c>
      <c r="E1248" s="16" t="str">
        <f>部数情報!F867</f>
        <v>JR佐倉南</v>
      </c>
      <c r="F1248" s="16" t="str">
        <f>部数情報!A867</f>
        <v>023029</v>
      </c>
      <c r="G1248" s="16" t="str">
        <f>部数情報!G867</f>
        <v>大崎台4</v>
      </c>
      <c r="H1248" s="16" t="str">
        <f>部数情報!H867</f>
        <v>成田</v>
      </c>
      <c r="I1248" s="16" t="str">
        <f>部数情報!I867</f>
        <v>佐倉市</v>
      </c>
      <c r="J1248" s="189">
        <f>IFERROR(IF($I$7="併配",VLOOKUP($F1248,部数情報!A:K,11,0),IF($I$7="併配&amp;選挙",VLOOKUP($F1248,部数情報!A:L,12,0),IF($I$7="選挙",VLOOKUP($F1248,部数情報!A:M,13,0),VLOOKUP($F1248,部数情報!A:J,10,0)))),"")</f>
        <v>530</v>
      </c>
      <c r="K1248" s="187"/>
      <c r="L1248" s="205"/>
      <c r="M1248" s="206"/>
      <c r="S1248">
        <f>エリア一覧!J1248-VLOOKUP(エリア一覧!F1248,部数情報!A:Q,17,0)</f>
        <v>0</v>
      </c>
      <c r="V1248">
        <f t="shared" si="19"/>
        <v>0</v>
      </c>
      <c r="W1248">
        <f>IFERROR(VLOOKUP($F1248,部数情報!A:J,10,0),0)</f>
        <v>530</v>
      </c>
    </row>
    <row r="1249" spans="2:23" hidden="1">
      <c r="B1249" s="15">
        <f>部数情報!C868</f>
        <v>867</v>
      </c>
      <c r="C1249" s="16">
        <f>部数情報!B868</f>
        <v>11</v>
      </c>
      <c r="D1249" s="16" t="str">
        <f>部数情報!E868</f>
        <v>佐倉東・酒々井</v>
      </c>
      <c r="E1249" s="16" t="str">
        <f>部数情報!F868</f>
        <v>JR佐倉南</v>
      </c>
      <c r="F1249" s="16" t="str">
        <f>部数情報!A868</f>
        <v>023030</v>
      </c>
      <c r="G1249" s="16" t="str">
        <f>部数情報!G868</f>
        <v>大崎台5</v>
      </c>
      <c r="H1249" s="16" t="str">
        <f>部数情報!H868</f>
        <v>成田</v>
      </c>
      <c r="I1249" s="16" t="str">
        <f>部数情報!I868</f>
        <v>佐倉市</v>
      </c>
      <c r="J1249" s="189">
        <f>IFERROR(IF($I$7="併配",VLOOKUP($F1249,部数情報!A:K,11,0),IF($I$7="併配&amp;選挙",VLOOKUP($F1249,部数情報!A:L,12,0),IF($I$7="選挙",VLOOKUP($F1249,部数情報!A:M,13,0),VLOOKUP($F1249,部数情報!A:J,10,0)))),"")</f>
        <v>330</v>
      </c>
      <c r="K1249" s="187"/>
      <c r="L1249" s="205"/>
      <c r="M1249" s="206"/>
      <c r="S1249">
        <f>エリア一覧!J1249-VLOOKUP(エリア一覧!F1249,部数情報!A:Q,17,0)</f>
        <v>0</v>
      </c>
      <c r="V1249">
        <f t="shared" si="19"/>
        <v>0</v>
      </c>
      <c r="W1249">
        <f>IFERROR(VLOOKUP($F1249,部数情報!A:J,10,0),0)</f>
        <v>330</v>
      </c>
    </row>
    <row r="1250" spans="2:23" hidden="1">
      <c r="B1250" s="15">
        <f>部数情報!C869</f>
        <v>868</v>
      </c>
      <c r="C1250" s="16">
        <f>部数情報!B869</f>
        <v>11</v>
      </c>
      <c r="D1250" s="16" t="str">
        <f>部数情報!E869</f>
        <v>佐倉東・酒々井</v>
      </c>
      <c r="E1250" s="16" t="str">
        <f>部数情報!F869</f>
        <v>JR佐倉南</v>
      </c>
      <c r="F1250" s="16" t="str">
        <f>部数情報!A869</f>
        <v>023031</v>
      </c>
      <c r="G1250" s="16" t="str">
        <f>部数情報!G869</f>
        <v>六崎</v>
      </c>
      <c r="H1250" s="16" t="str">
        <f>部数情報!H869</f>
        <v>成田</v>
      </c>
      <c r="I1250" s="16" t="str">
        <f>部数情報!I869</f>
        <v>佐倉市</v>
      </c>
      <c r="J1250" s="189">
        <f>IFERROR(IF($I$7="併配",VLOOKUP($F1250,部数情報!A:K,11,0),IF($I$7="併配&amp;選挙",VLOOKUP($F1250,部数情報!A:L,12,0),IF($I$7="選挙",VLOOKUP($F1250,部数情報!A:M,13,0),VLOOKUP($F1250,部数情報!A:J,10,0)))),"")</f>
        <v>390</v>
      </c>
      <c r="K1250" s="187"/>
      <c r="L1250" s="205"/>
      <c r="M1250" s="206"/>
      <c r="S1250">
        <f>エリア一覧!J1250-VLOOKUP(エリア一覧!F1250,部数情報!A:Q,17,0)</f>
        <v>0</v>
      </c>
      <c r="V1250">
        <f t="shared" si="19"/>
        <v>0</v>
      </c>
      <c r="W1250">
        <f>IFERROR(VLOOKUP($F1250,部数情報!A:J,10,0),0)</f>
        <v>390</v>
      </c>
    </row>
    <row r="1251" spans="2:23" hidden="1">
      <c r="B1251" s="15">
        <f>部数情報!C870</f>
        <v>869</v>
      </c>
      <c r="C1251" s="16">
        <f>部数情報!B870</f>
        <v>11</v>
      </c>
      <c r="D1251" s="16" t="str">
        <f>部数情報!E870</f>
        <v>佐倉東・酒々井</v>
      </c>
      <c r="E1251" s="16" t="str">
        <f>部数情報!F870</f>
        <v>JR佐倉南</v>
      </c>
      <c r="F1251" s="16" t="str">
        <f>部数情報!A870</f>
        <v>023032</v>
      </c>
      <c r="G1251" s="16" t="str">
        <f>部数情報!G870</f>
        <v>井戸作</v>
      </c>
      <c r="H1251" s="16" t="str">
        <f>部数情報!H870</f>
        <v>成田</v>
      </c>
      <c r="I1251" s="16" t="str">
        <f>部数情報!I870</f>
        <v>佐倉市</v>
      </c>
      <c r="J1251" s="189">
        <f>IFERROR(IF($I$7="併配",VLOOKUP($F1251,部数情報!A:K,11,0),IF($I$7="併配&amp;選挙",VLOOKUP($F1251,部数情報!A:L,12,0),IF($I$7="選挙",VLOOKUP($F1251,部数情報!A:M,13,0),VLOOKUP($F1251,部数情報!A:J,10,0)))),"")</f>
        <v>540</v>
      </c>
      <c r="K1251" s="187"/>
      <c r="L1251" s="205"/>
      <c r="M1251" s="206"/>
      <c r="S1251">
        <f>エリア一覧!J1251-VLOOKUP(エリア一覧!F1251,部数情報!A:Q,17,0)</f>
        <v>0</v>
      </c>
      <c r="V1251">
        <f t="shared" si="19"/>
        <v>0</v>
      </c>
      <c r="W1251">
        <f>IFERROR(VLOOKUP($F1251,部数情報!A:J,10,0),0)</f>
        <v>540</v>
      </c>
    </row>
    <row r="1252" spans="2:23" hidden="1">
      <c r="B1252" s="15">
        <f>部数情報!C871</f>
        <v>870</v>
      </c>
      <c r="C1252" s="16">
        <f>部数情報!B871</f>
        <v>11</v>
      </c>
      <c r="D1252" s="16" t="str">
        <f>部数情報!E871</f>
        <v>佐倉東・酒々井</v>
      </c>
      <c r="E1252" s="16" t="str">
        <f>部数情報!F871</f>
        <v>JR佐倉南</v>
      </c>
      <c r="F1252" s="16" t="str">
        <f>部数情報!A871</f>
        <v>023033</v>
      </c>
      <c r="G1252" s="16" t="str">
        <f>部数情報!G871</f>
        <v>春路</v>
      </c>
      <c r="H1252" s="16" t="str">
        <f>部数情報!H871</f>
        <v>成田</v>
      </c>
      <c r="I1252" s="16" t="str">
        <f>部数情報!I871</f>
        <v>佐倉市</v>
      </c>
      <c r="J1252" s="189">
        <f>IFERROR(IF($I$7="併配",VLOOKUP($F1252,部数情報!A:K,11,0),IF($I$7="併配&amp;選挙",VLOOKUP($F1252,部数情報!A:L,12,0),IF($I$7="選挙",VLOOKUP($F1252,部数情報!A:M,13,0),VLOOKUP($F1252,部数情報!A:J,10,0)))),"")</f>
        <v>580</v>
      </c>
      <c r="K1252" s="187"/>
      <c r="L1252" s="205"/>
      <c r="M1252" s="206"/>
      <c r="S1252">
        <f>エリア一覧!J1252-VLOOKUP(エリア一覧!F1252,部数情報!A:Q,17,0)</f>
        <v>0</v>
      </c>
      <c r="V1252">
        <f t="shared" si="19"/>
        <v>0</v>
      </c>
      <c r="W1252">
        <f>IFERROR(VLOOKUP($F1252,部数情報!A:J,10,0),0)</f>
        <v>580</v>
      </c>
    </row>
    <row r="1253" spans="2:23" hidden="1">
      <c r="B1253" s="15">
        <f>部数情報!C872</f>
        <v>871</v>
      </c>
      <c r="C1253" s="16">
        <f>部数情報!B872</f>
        <v>11</v>
      </c>
      <c r="D1253" s="16" t="str">
        <f>部数情報!E872</f>
        <v>佐倉東・酒々井</v>
      </c>
      <c r="E1253" s="16" t="str">
        <f>部数情報!F872</f>
        <v>佐倉ｲﾝﾀｰ北</v>
      </c>
      <c r="F1253" s="16" t="str">
        <f>部数情報!A872</f>
        <v>023034</v>
      </c>
      <c r="G1253" s="16" t="str">
        <f>部数情報!G872</f>
        <v>藤治台西</v>
      </c>
      <c r="H1253" s="16" t="str">
        <f>部数情報!H872</f>
        <v>成田</v>
      </c>
      <c r="I1253" s="16" t="str">
        <f>部数情報!I872</f>
        <v>佐倉市</v>
      </c>
      <c r="J1253" s="189">
        <f>IFERROR(IF($I$7="併配",VLOOKUP($F1253,部数情報!A:K,11,0),IF($I$7="併配&amp;選挙",VLOOKUP($F1253,部数情報!A:L,12,0),IF($I$7="選挙",VLOOKUP($F1253,部数情報!A:M,13,0),VLOOKUP($F1253,部数情報!A:J,10,0)))),"")</f>
        <v>440</v>
      </c>
      <c r="K1253" s="187"/>
      <c r="L1253" s="205"/>
      <c r="M1253" s="206"/>
      <c r="S1253">
        <f>エリア一覧!J1253-VLOOKUP(エリア一覧!F1253,部数情報!A:Q,17,0)</f>
        <v>0</v>
      </c>
      <c r="V1253">
        <f t="shared" si="19"/>
        <v>0</v>
      </c>
      <c r="W1253">
        <f>IFERROR(VLOOKUP($F1253,部数情報!A:J,10,0),0)</f>
        <v>440</v>
      </c>
    </row>
    <row r="1254" spans="2:23" hidden="1">
      <c r="B1254" s="15">
        <f>部数情報!C873</f>
        <v>872</v>
      </c>
      <c r="C1254" s="16">
        <f>部数情報!B873</f>
        <v>11</v>
      </c>
      <c r="D1254" s="16" t="str">
        <f>部数情報!E873</f>
        <v>佐倉東・酒々井</v>
      </c>
      <c r="E1254" s="16" t="str">
        <f>部数情報!F873</f>
        <v>佐倉ｲﾝﾀｰ北</v>
      </c>
      <c r="F1254" s="16" t="str">
        <f>部数情報!A873</f>
        <v>023035</v>
      </c>
      <c r="G1254" s="16" t="str">
        <f>部数情報!G873</f>
        <v>藤治台東</v>
      </c>
      <c r="H1254" s="16" t="str">
        <f>部数情報!H873</f>
        <v>成田</v>
      </c>
      <c r="I1254" s="16" t="str">
        <f>部数情報!I873</f>
        <v>佐倉市</v>
      </c>
      <c r="J1254" s="189">
        <f>IFERROR(IF($I$7="併配",VLOOKUP($F1254,部数情報!A:K,11,0),IF($I$7="併配&amp;選挙",VLOOKUP($F1254,部数情報!A:L,12,0),IF($I$7="選挙",VLOOKUP($F1254,部数情報!A:M,13,0),VLOOKUP($F1254,部数情報!A:J,10,0)))),"")</f>
        <v>405</v>
      </c>
      <c r="K1254" s="187"/>
      <c r="L1254" s="205"/>
      <c r="M1254" s="206"/>
      <c r="S1254">
        <f>エリア一覧!J1254-VLOOKUP(エリア一覧!F1254,部数情報!A:Q,17,0)</f>
        <v>0</v>
      </c>
      <c r="V1254">
        <f t="shared" si="19"/>
        <v>0</v>
      </c>
      <c r="W1254">
        <f>IFERROR(VLOOKUP($F1254,部数情報!A:J,10,0),0)</f>
        <v>405</v>
      </c>
    </row>
    <row r="1255" spans="2:23" hidden="1">
      <c r="B1255" s="15">
        <f>部数情報!C874</f>
        <v>873</v>
      </c>
      <c r="C1255" s="16">
        <f>部数情報!B874</f>
        <v>11</v>
      </c>
      <c r="D1255" s="16" t="str">
        <f>部数情報!E874</f>
        <v>佐倉東・酒々井</v>
      </c>
      <c r="E1255" s="16" t="str">
        <f>部数情報!F874</f>
        <v>佐倉ｲﾝﾀｰ北</v>
      </c>
      <c r="F1255" s="16" t="str">
        <f>部数情報!A874</f>
        <v>023036</v>
      </c>
      <c r="G1255" s="16" t="str">
        <f>部数情報!G874</f>
        <v>石川</v>
      </c>
      <c r="H1255" s="16" t="str">
        <f>部数情報!H874</f>
        <v>成田</v>
      </c>
      <c r="I1255" s="16" t="str">
        <f>部数情報!I874</f>
        <v>佐倉市</v>
      </c>
      <c r="J1255" s="189">
        <f>IFERROR(IF($I$7="併配",VLOOKUP($F1255,部数情報!A:K,11,0),IF($I$7="併配&amp;選挙",VLOOKUP($F1255,部数情報!A:L,12,0),IF($I$7="選挙",VLOOKUP($F1255,部数情報!A:M,13,0),VLOOKUP($F1255,部数情報!A:J,10,0)))),"")</f>
        <v>450</v>
      </c>
      <c r="K1255" s="187"/>
      <c r="L1255" s="205"/>
      <c r="M1255" s="206"/>
      <c r="S1255">
        <f>エリア一覧!J1255-VLOOKUP(エリア一覧!F1255,部数情報!A:Q,17,0)</f>
        <v>0</v>
      </c>
      <c r="V1255">
        <f t="shared" si="19"/>
        <v>0</v>
      </c>
      <c r="W1255">
        <f>IFERROR(VLOOKUP($F1255,部数情報!A:J,10,0),0)</f>
        <v>450</v>
      </c>
    </row>
    <row r="1256" spans="2:23" hidden="1">
      <c r="B1256" s="15">
        <f>部数情報!C875</f>
        <v>874</v>
      </c>
      <c r="C1256" s="16">
        <f>部数情報!B875</f>
        <v>11</v>
      </c>
      <c r="D1256" s="16" t="str">
        <f>部数情報!E875</f>
        <v>佐倉東・酒々井</v>
      </c>
      <c r="E1256" s="16" t="str">
        <f>部数情報!F875</f>
        <v>佐倉ｲﾝﾀｰ北</v>
      </c>
      <c r="F1256" s="16" t="str">
        <f>部数情報!A875</f>
        <v>023037</v>
      </c>
      <c r="G1256" s="16" t="str">
        <f>部数情報!G875</f>
        <v>城A</v>
      </c>
      <c r="H1256" s="16" t="str">
        <f>部数情報!H875</f>
        <v>成田</v>
      </c>
      <c r="I1256" s="16" t="str">
        <f>部数情報!I875</f>
        <v>佐倉市</v>
      </c>
      <c r="J1256" s="189">
        <f>IFERROR(IF($I$7="併配",VLOOKUP($F1256,部数情報!A:K,11,0),IF($I$7="併配&amp;選挙",VLOOKUP($F1256,部数情報!A:L,12,0),IF($I$7="選挙",VLOOKUP($F1256,部数情報!A:M,13,0),VLOOKUP($F1256,部数情報!A:J,10,0)))),"")</f>
        <v>340</v>
      </c>
      <c r="K1256" s="187"/>
      <c r="L1256" s="205"/>
      <c r="M1256" s="206"/>
      <c r="S1256">
        <f>エリア一覧!J1256-VLOOKUP(エリア一覧!F1256,部数情報!A:Q,17,0)</f>
        <v>0</v>
      </c>
      <c r="V1256">
        <f t="shared" si="19"/>
        <v>0</v>
      </c>
      <c r="W1256">
        <f>IFERROR(VLOOKUP($F1256,部数情報!A:J,10,0),0)</f>
        <v>340</v>
      </c>
    </row>
    <row r="1257" spans="2:23" hidden="1">
      <c r="B1257" s="15">
        <f>部数情報!C876</f>
        <v>875</v>
      </c>
      <c r="C1257" s="16">
        <f>部数情報!B876</f>
        <v>11</v>
      </c>
      <c r="D1257" s="16" t="str">
        <f>部数情報!E876</f>
        <v>佐倉東・酒々井</v>
      </c>
      <c r="E1257" s="16" t="str">
        <f>部数情報!F876</f>
        <v>佐倉ｲﾝﾀｰ北</v>
      </c>
      <c r="F1257" s="16" t="str">
        <f>部数情報!A876</f>
        <v>023056</v>
      </c>
      <c r="G1257" s="16" t="str">
        <f>部数情報!G876</f>
        <v>城B</v>
      </c>
      <c r="H1257" s="16" t="str">
        <f>部数情報!H876</f>
        <v>成田</v>
      </c>
      <c r="I1257" s="16" t="str">
        <f>部数情報!I876</f>
        <v>佐倉市</v>
      </c>
      <c r="J1257" s="189">
        <f>IFERROR(IF($I$7="併配",VLOOKUP($F1257,部数情報!A:K,11,0),IF($I$7="併配&amp;選挙",VLOOKUP($F1257,部数情報!A:L,12,0),IF($I$7="選挙",VLOOKUP($F1257,部数情報!A:M,13,0),VLOOKUP($F1257,部数情報!A:J,10,0)))),"")</f>
        <v>355</v>
      </c>
      <c r="K1257" s="187"/>
      <c r="L1257" s="205"/>
      <c r="M1257" s="206"/>
      <c r="S1257">
        <f>エリア一覧!J1257-VLOOKUP(エリア一覧!F1257,部数情報!A:Q,17,0)</f>
        <v>0</v>
      </c>
      <c r="V1257">
        <f t="shared" si="19"/>
        <v>0</v>
      </c>
      <c r="W1257">
        <f>IFERROR(VLOOKUP($F1257,部数情報!A:J,10,0),0)</f>
        <v>355</v>
      </c>
    </row>
    <row r="1258" spans="2:23" hidden="1">
      <c r="B1258" s="15">
        <f>部数情報!C877</f>
        <v>876</v>
      </c>
      <c r="C1258" s="16">
        <f>部数情報!B877</f>
        <v>11</v>
      </c>
      <c r="D1258" s="16" t="str">
        <f>部数情報!E877</f>
        <v>佐倉東・酒々井</v>
      </c>
      <c r="E1258" s="16" t="str">
        <f>部数情報!F877</f>
        <v>山王</v>
      </c>
      <c r="F1258" s="16" t="str">
        <f>部数情報!A877</f>
        <v>023038</v>
      </c>
      <c r="G1258" s="16" t="str">
        <f>部数情報!G877</f>
        <v>山王①</v>
      </c>
      <c r="H1258" s="16" t="str">
        <f>部数情報!H877</f>
        <v>成田</v>
      </c>
      <c r="I1258" s="16" t="str">
        <f>部数情報!I877</f>
        <v>佐倉市</v>
      </c>
      <c r="J1258" s="189">
        <f>IFERROR(IF($I$7="併配",VLOOKUP($F1258,部数情報!A:K,11,0),IF($I$7="併配&amp;選挙",VLOOKUP($F1258,部数情報!A:L,12,0),IF($I$7="選挙",VLOOKUP($F1258,部数情報!A:M,13,0),VLOOKUP($F1258,部数情報!A:J,10,0)))),"")</f>
        <v>435</v>
      </c>
      <c r="K1258" s="187"/>
      <c r="L1258" s="205"/>
      <c r="M1258" s="206"/>
      <c r="S1258">
        <f>エリア一覧!J1258-VLOOKUP(エリア一覧!F1258,部数情報!A:Q,17,0)</f>
        <v>0</v>
      </c>
      <c r="V1258">
        <f t="shared" si="19"/>
        <v>0</v>
      </c>
      <c r="W1258">
        <f>IFERROR(VLOOKUP($F1258,部数情報!A:J,10,0),0)</f>
        <v>435</v>
      </c>
    </row>
    <row r="1259" spans="2:23" hidden="1">
      <c r="B1259" s="15">
        <f>部数情報!C878</f>
        <v>877</v>
      </c>
      <c r="C1259" s="16">
        <f>部数情報!B878</f>
        <v>11</v>
      </c>
      <c r="D1259" s="16" t="str">
        <f>部数情報!E878</f>
        <v>佐倉東・酒々井</v>
      </c>
      <c r="E1259" s="16" t="str">
        <f>部数情報!F878</f>
        <v>山王</v>
      </c>
      <c r="F1259" s="16" t="str">
        <f>部数情報!A878</f>
        <v>023039</v>
      </c>
      <c r="G1259" s="16" t="str">
        <f>部数情報!G878</f>
        <v>山王②</v>
      </c>
      <c r="H1259" s="16" t="str">
        <f>部数情報!H878</f>
        <v>成田</v>
      </c>
      <c r="I1259" s="16" t="str">
        <f>部数情報!I878</f>
        <v>佐倉市</v>
      </c>
      <c r="J1259" s="189">
        <f>IFERROR(IF($I$7="併配",VLOOKUP($F1259,部数情報!A:K,11,0),IF($I$7="併配&amp;選挙",VLOOKUP($F1259,部数情報!A:L,12,0),IF($I$7="選挙",VLOOKUP($F1259,部数情報!A:M,13,0),VLOOKUP($F1259,部数情報!A:J,10,0)))),"")</f>
        <v>295</v>
      </c>
      <c r="K1259" s="187"/>
      <c r="L1259" s="205"/>
      <c r="M1259" s="206"/>
      <c r="S1259">
        <f>エリア一覧!J1259-VLOOKUP(エリア一覧!F1259,部数情報!A:Q,17,0)</f>
        <v>0</v>
      </c>
      <c r="V1259">
        <f t="shared" si="19"/>
        <v>0</v>
      </c>
      <c r="W1259">
        <f>IFERROR(VLOOKUP($F1259,部数情報!A:J,10,0),0)</f>
        <v>295</v>
      </c>
    </row>
    <row r="1260" spans="2:23" hidden="1">
      <c r="B1260" s="15">
        <f>部数情報!C879</f>
        <v>878</v>
      </c>
      <c r="C1260" s="16">
        <f>部数情報!B879</f>
        <v>11</v>
      </c>
      <c r="D1260" s="16" t="str">
        <f>部数情報!E879</f>
        <v>佐倉東・酒々井</v>
      </c>
      <c r="E1260" s="16" t="str">
        <f>部数情報!F879</f>
        <v>山王</v>
      </c>
      <c r="F1260" s="16" t="str">
        <f>部数情報!A879</f>
        <v>023040</v>
      </c>
      <c r="G1260" s="16" t="str">
        <f>部数情報!G879</f>
        <v>山王③</v>
      </c>
      <c r="H1260" s="16" t="str">
        <f>部数情報!H879</f>
        <v>成田</v>
      </c>
      <c r="I1260" s="16" t="str">
        <f>部数情報!I879</f>
        <v>佐倉市</v>
      </c>
      <c r="J1260" s="189">
        <f>IFERROR(IF($I$7="併配",VLOOKUP($F1260,部数情報!A:K,11,0),IF($I$7="併配&amp;選挙",VLOOKUP($F1260,部数情報!A:L,12,0),IF($I$7="選挙",VLOOKUP($F1260,部数情報!A:M,13,0),VLOOKUP($F1260,部数情報!A:J,10,0)))),"")</f>
        <v>420</v>
      </c>
      <c r="K1260" s="187"/>
      <c r="L1260" s="205"/>
      <c r="M1260" s="206"/>
      <c r="S1260">
        <f>エリア一覧!J1260-VLOOKUP(エリア一覧!F1260,部数情報!A:Q,17,0)</f>
        <v>0</v>
      </c>
      <c r="V1260">
        <f t="shared" si="19"/>
        <v>0</v>
      </c>
      <c r="W1260">
        <f>IFERROR(VLOOKUP($F1260,部数情報!A:J,10,0),0)</f>
        <v>420</v>
      </c>
    </row>
    <row r="1261" spans="2:23" hidden="1">
      <c r="B1261" s="15">
        <f>部数情報!C880</f>
        <v>879</v>
      </c>
      <c r="C1261" s="16">
        <f>部数情報!B880</f>
        <v>11</v>
      </c>
      <c r="D1261" s="16" t="str">
        <f>部数情報!E880</f>
        <v>佐倉東・酒々井</v>
      </c>
      <c r="E1261" s="16" t="str">
        <f>部数情報!F880</f>
        <v>中央台</v>
      </c>
      <c r="F1261" s="16" t="str">
        <f>部数情報!A880</f>
        <v>023041</v>
      </c>
      <c r="G1261" s="16" t="str">
        <f>部数情報!G880</f>
        <v>中央台1A</v>
      </c>
      <c r="H1261" s="16" t="str">
        <f>部数情報!H880</f>
        <v>成田</v>
      </c>
      <c r="I1261" s="16" t="str">
        <f>部数情報!I880</f>
        <v>酒々井町</v>
      </c>
      <c r="J1261" s="189">
        <f>IFERROR(IF($I$7="併配",VLOOKUP($F1261,部数情報!A:K,11,0),IF($I$7="併配&amp;選挙",VLOOKUP($F1261,部数情報!A:L,12,0),IF($I$7="選挙",VLOOKUP($F1261,部数情報!A:M,13,0),VLOOKUP($F1261,部数情報!A:J,10,0)))),"")</f>
        <v>325</v>
      </c>
      <c r="K1261" s="187"/>
      <c r="L1261" s="205"/>
      <c r="M1261" s="206"/>
      <c r="S1261">
        <f>エリア一覧!J1261-VLOOKUP(エリア一覧!F1261,部数情報!A:Q,17,0)</f>
        <v>0</v>
      </c>
      <c r="V1261">
        <f t="shared" si="19"/>
        <v>0</v>
      </c>
      <c r="W1261">
        <f>IFERROR(VLOOKUP($F1261,部数情報!A:J,10,0),0)</f>
        <v>325</v>
      </c>
    </row>
    <row r="1262" spans="2:23" hidden="1">
      <c r="B1262" s="15">
        <f>部数情報!C881</f>
        <v>880</v>
      </c>
      <c r="C1262" s="16">
        <f>部数情報!B881</f>
        <v>11</v>
      </c>
      <c r="D1262" s="16" t="str">
        <f>部数情報!E881</f>
        <v>佐倉東・酒々井</v>
      </c>
      <c r="E1262" s="16" t="str">
        <f>部数情報!F881</f>
        <v>中央台</v>
      </c>
      <c r="F1262" s="16" t="str">
        <f>部数情報!A881</f>
        <v>023057</v>
      </c>
      <c r="G1262" s="16" t="str">
        <f>部数情報!G881</f>
        <v>中央台1B</v>
      </c>
      <c r="H1262" s="16" t="str">
        <f>部数情報!H881</f>
        <v>成田</v>
      </c>
      <c r="I1262" s="16" t="str">
        <f>部数情報!I881</f>
        <v>酒々井町</v>
      </c>
      <c r="J1262" s="189">
        <f>IFERROR(IF($I$7="併配",VLOOKUP($F1262,部数情報!A:K,11,0),IF($I$7="併配&amp;選挙",VLOOKUP($F1262,部数情報!A:L,12,0),IF($I$7="選挙",VLOOKUP($F1262,部数情報!A:M,13,0),VLOOKUP($F1262,部数情報!A:J,10,0)))),"")</f>
        <v>345</v>
      </c>
      <c r="K1262" s="187"/>
      <c r="L1262" s="205"/>
      <c r="M1262" s="206"/>
      <c r="S1262">
        <f>エリア一覧!J1262-VLOOKUP(エリア一覧!F1262,部数情報!A:Q,17,0)</f>
        <v>0</v>
      </c>
      <c r="V1262">
        <f t="shared" si="19"/>
        <v>0</v>
      </c>
      <c r="W1262">
        <f>IFERROR(VLOOKUP($F1262,部数情報!A:J,10,0),0)</f>
        <v>345</v>
      </c>
    </row>
    <row r="1263" spans="2:23" hidden="1">
      <c r="B1263" s="15">
        <f>部数情報!C882</f>
        <v>881</v>
      </c>
      <c r="C1263" s="16">
        <f>部数情報!B882</f>
        <v>11</v>
      </c>
      <c r="D1263" s="16" t="str">
        <f>部数情報!E882</f>
        <v>佐倉東・酒々井</v>
      </c>
      <c r="E1263" s="16" t="str">
        <f>部数情報!F882</f>
        <v>中央台</v>
      </c>
      <c r="F1263" s="16" t="str">
        <f>部数情報!A882</f>
        <v>023042</v>
      </c>
      <c r="G1263" s="16" t="str">
        <f>部数情報!G882</f>
        <v>中央台2・3</v>
      </c>
      <c r="H1263" s="16" t="str">
        <f>部数情報!H882</f>
        <v>成田</v>
      </c>
      <c r="I1263" s="16" t="str">
        <f>部数情報!I882</f>
        <v>酒々井町</v>
      </c>
      <c r="J1263" s="189">
        <f>IFERROR(IF($I$7="併配",VLOOKUP($F1263,部数情報!A:K,11,0),IF($I$7="併配&amp;選挙",VLOOKUP($F1263,部数情報!A:L,12,0),IF($I$7="選挙",VLOOKUP($F1263,部数情報!A:M,13,0),VLOOKUP($F1263,部数情報!A:J,10,0)))),"")</f>
        <v>470</v>
      </c>
      <c r="K1263" s="187"/>
      <c r="L1263" s="205"/>
      <c r="M1263" s="206"/>
      <c r="S1263">
        <f>エリア一覧!J1263-VLOOKUP(エリア一覧!F1263,部数情報!A:Q,17,0)</f>
        <v>0</v>
      </c>
      <c r="V1263">
        <f t="shared" si="19"/>
        <v>0</v>
      </c>
      <c r="W1263">
        <f>IFERROR(VLOOKUP($F1263,部数情報!A:J,10,0),0)</f>
        <v>470</v>
      </c>
    </row>
    <row r="1264" spans="2:23" hidden="1">
      <c r="B1264" s="15">
        <f>部数情報!C883</f>
        <v>882</v>
      </c>
      <c r="C1264" s="16">
        <f>部数情報!B883</f>
        <v>11</v>
      </c>
      <c r="D1264" s="16" t="str">
        <f>部数情報!E883</f>
        <v>佐倉東・酒々井</v>
      </c>
      <c r="E1264" s="16" t="str">
        <f>部数情報!F883</f>
        <v>中央台</v>
      </c>
      <c r="F1264" s="16" t="str">
        <f>部数情報!A883</f>
        <v>023055</v>
      </c>
      <c r="G1264" s="16" t="str">
        <f>部数情報!G883</f>
        <v>中央台2・4</v>
      </c>
      <c r="H1264" s="16" t="str">
        <f>部数情報!H883</f>
        <v>成田</v>
      </c>
      <c r="I1264" s="16" t="str">
        <f>部数情報!I883</f>
        <v>酒々井町</v>
      </c>
      <c r="J1264" s="189">
        <f>IFERROR(IF($I$7="併配",VLOOKUP($F1264,部数情報!A:K,11,0),IF($I$7="併配&amp;選挙",VLOOKUP($F1264,部数情報!A:L,12,0),IF($I$7="選挙",VLOOKUP($F1264,部数情報!A:M,13,0),VLOOKUP($F1264,部数情報!A:J,10,0)))),"")</f>
        <v>265</v>
      </c>
      <c r="K1264" s="187"/>
      <c r="L1264" s="205"/>
      <c r="M1264" s="206"/>
      <c r="S1264">
        <f>エリア一覧!J1264-VLOOKUP(エリア一覧!F1264,部数情報!A:Q,17,0)</f>
        <v>0</v>
      </c>
      <c r="V1264">
        <f t="shared" si="19"/>
        <v>0</v>
      </c>
      <c r="W1264">
        <f>IFERROR(VLOOKUP($F1264,部数情報!A:J,10,0),0)</f>
        <v>265</v>
      </c>
    </row>
    <row r="1265" spans="2:23" hidden="1">
      <c r="B1265" s="15">
        <f>部数情報!C884</f>
        <v>883</v>
      </c>
      <c r="C1265" s="16">
        <f>部数情報!B884</f>
        <v>11</v>
      </c>
      <c r="D1265" s="16" t="str">
        <f>部数情報!E884</f>
        <v>佐倉東・酒々井</v>
      </c>
      <c r="E1265" s="16" t="str">
        <f>部数情報!F884</f>
        <v>東酒々井</v>
      </c>
      <c r="F1265" s="16" t="str">
        <f>部数情報!A884</f>
        <v>023043</v>
      </c>
      <c r="G1265" s="16" t="str">
        <f>部数情報!G884</f>
        <v>東酒々井1</v>
      </c>
      <c r="H1265" s="16" t="str">
        <f>部数情報!H884</f>
        <v>成田</v>
      </c>
      <c r="I1265" s="16" t="str">
        <f>部数情報!I884</f>
        <v>酒々井町</v>
      </c>
      <c r="J1265" s="189">
        <f>IFERROR(IF($I$7="併配",VLOOKUP($F1265,部数情報!A:K,11,0),IF($I$7="併配&amp;選挙",VLOOKUP($F1265,部数情報!A:L,12,0),IF($I$7="選挙",VLOOKUP($F1265,部数情報!A:M,13,0),VLOOKUP($F1265,部数情報!A:J,10,0)))),"")</f>
        <v>570</v>
      </c>
      <c r="K1265" s="187"/>
      <c r="L1265" s="205"/>
      <c r="M1265" s="206"/>
      <c r="S1265">
        <f>エリア一覧!J1265-VLOOKUP(エリア一覧!F1265,部数情報!A:Q,17,0)</f>
        <v>0</v>
      </c>
      <c r="V1265">
        <f t="shared" si="19"/>
        <v>0</v>
      </c>
      <c r="W1265">
        <f>IFERROR(VLOOKUP($F1265,部数情報!A:J,10,0),0)</f>
        <v>570</v>
      </c>
    </row>
    <row r="1266" spans="2:23" hidden="1">
      <c r="B1266" s="15">
        <f>部数情報!C885</f>
        <v>884</v>
      </c>
      <c r="C1266" s="16">
        <f>部数情報!B885</f>
        <v>11</v>
      </c>
      <c r="D1266" s="16" t="str">
        <f>部数情報!E885</f>
        <v>佐倉東・酒々井</v>
      </c>
      <c r="E1266" s="16" t="str">
        <f>部数情報!F885</f>
        <v>東酒々井</v>
      </c>
      <c r="F1266" s="16" t="str">
        <f>部数情報!A885</f>
        <v>023044</v>
      </c>
      <c r="G1266" s="16" t="str">
        <f>部数情報!G885</f>
        <v>東酒々井2</v>
      </c>
      <c r="H1266" s="16" t="str">
        <f>部数情報!H885</f>
        <v>成田</v>
      </c>
      <c r="I1266" s="16" t="str">
        <f>部数情報!I885</f>
        <v>酒々井町</v>
      </c>
      <c r="J1266" s="189">
        <f>IFERROR(IF($I$7="併配",VLOOKUP($F1266,部数情報!A:K,11,0),IF($I$7="併配&amp;選挙",VLOOKUP($F1266,部数情報!A:L,12,0),IF($I$7="選挙",VLOOKUP($F1266,部数情報!A:M,13,0),VLOOKUP($F1266,部数情報!A:J,10,0)))),"")</f>
        <v>250</v>
      </c>
      <c r="K1266" s="187"/>
      <c r="L1266" s="205"/>
      <c r="M1266" s="206"/>
      <c r="S1266">
        <f>エリア一覧!J1266-VLOOKUP(エリア一覧!F1266,部数情報!A:Q,17,0)</f>
        <v>0</v>
      </c>
      <c r="V1266">
        <f t="shared" si="19"/>
        <v>0</v>
      </c>
      <c r="W1266">
        <f>IFERROR(VLOOKUP($F1266,部数情報!A:J,10,0),0)</f>
        <v>250</v>
      </c>
    </row>
    <row r="1267" spans="2:23" hidden="1">
      <c r="B1267" s="15">
        <f>部数情報!C886</f>
        <v>885</v>
      </c>
      <c r="C1267" s="16">
        <f>部数情報!B886</f>
        <v>11</v>
      </c>
      <c r="D1267" s="16" t="str">
        <f>部数情報!E886</f>
        <v>佐倉東・酒々井</v>
      </c>
      <c r="E1267" s="16" t="str">
        <f>部数情報!F886</f>
        <v>東酒々井</v>
      </c>
      <c r="F1267" s="16" t="str">
        <f>部数情報!A886</f>
        <v>023045</v>
      </c>
      <c r="G1267" s="16" t="str">
        <f>部数情報!G886</f>
        <v>東酒々井3.4</v>
      </c>
      <c r="H1267" s="16" t="str">
        <f>部数情報!H886</f>
        <v>成田</v>
      </c>
      <c r="I1267" s="16" t="str">
        <f>部数情報!I886</f>
        <v>酒々井町</v>
      </c>
      <c r="J1267" s="189">
        <f>IFERROR(IF($I$7="併配",VLOOKUP($F1267,部数情報!A:K,11,0),IF($I$7="併配&amp;選挙",VLOOKUP($F1267,部数情報!A:L,12,0),IF($I$7="選挙",VLOOKUP($F1267,部数情報!A:M,13,0),VLOOKUP($F1267,部数情報!A:J,10,0)))),"")</f>
        <v>555</v>
      </c>
      <c r="K1267" s="187"/>
      <c r="L1267" s="205"/>
      <c r="M1267" s="206"/>
      <c r="S1267">
        <f>エリア一覧!J1267-VLOOKUP(エリア一覧!F1267,部数情報!A:Q,17,0)</f>
        <v>0</v>
      </c>
      <c r="V1267">
        <f t="shared" si="19"/>
        <v>0</v>
      </c>
      <c r="W1267">
        <f>IFERROR(VLOOKUP($F1267,部数情報!A:J,10,0),0)</f>
        <v>555</v>
      </c>
    </row>
    <row r="1268" spans="2:23" hidden="1">
      <c r="B1268" s="15">
        <f>部数情報!C887</f>
        <v>886</v>
      </c>
      <c r="C1268" s="16">
        <f>部数情報!B887</f>
        <v>11</v>
      </c>
      <c r="D1268" s="16" t="str">
        <f>部数情報!E887</f>
        <v>佐倉東・酒々井</v>
      </c>
      <c r="E1268" s="16" t="str">
        <f>部数情報!F887</f>
        <v>東酒々井</v>
      </c>
      <c r="F1268" s="16" t="str">
        <f>部数情報!A887</f>
        <v>023046</v>
      </c>
      <c r="G1268" s="16" t="str">
        <f>部数情報!G887</f>
        <v>東酒々井5</v>
      </c>
      <c r="H1268" s="16" t="str">
        <f>部数情報!H887</f>
        <v>成田</v>
      </c>
      <c r="I1268" s="16" t="str">
        <f>部数情報!I887</f>
        <v>酒々井町</v>
      </c>
      <c r="J1268" s="189">
        <f>IFERROR(IF($I$7="併配",VLOOKUP($F1268,部数情報!A:K,11,0),IF($I$7="併配&amp;選挙",VLOOKUP($F1268,部数情報!A:L,12,0),IF($I$7="選挙",VLOOKUP($F1268,部数情報!A:M,13,0),VLOOKUP($F1268,部数情報!A:J,10,0)))),"")</f>
        <v>510</v>
      </c>
      <c r="K1268" s="187"/>
      <c r="L1268" s="205"/>
      <c r="M1268" s="206"/>
      <c r="S1268">
        <f>エリア一覧!J1268-VLOOKUP(エリア一覧!F1268,部数情報!A:Q,17,0)</f>
        <v>0</v>
      </c>
      <c r="V1268">
        <f t="shared" si="19"/>
        <v>0</v>
      </c>
      <c r="W1268">
        <f>IFERROR(VLOOKUP($F1268,部数情報!A:J,10,0),0)</f>
        <v>510</v>
      </c>
    </row>
    <row r="1269" spans="2:23" hidden="1">
      <c r="B1269" s="15">
        <f>部数情報!C888</f>
        <v>887</v>
      </c>
      <c r="C1269" s="16">
        <f>部数情報!B888</f>
        <v>11</v>
      </c>
      <c r="D1269" s="16" t="str">
        <f>部数情報!E888</f>
        <v>佐倉東・酒々井</v>
      </c>
      <c r="E1269" s="16" t="str">
        <f>部数情報!F888</f>
        <v>東酒々井</v>
      </c>
      <c r="F1269" s="16" t="str">
        <f>部数情報!A888</f>
        <v>023047</v>
      </c>
      <c r="G1269" s="16" t="str">
        <f>部数情報!G888</f>
        <v>東酒々井5.6</v>
      </c>
      <c r="H1269" s="16" t="str">
        <f>部数情報!H888</f>
        <v>成田</v>
      </c>
      <c r="I1269" s="16" t="str">
        <f>部数情報!I888</f>
        <v>酒々井町</v>
      </c>
      <c r="J1269" s="189">
        <f>IFERROR(IF($I$7="併配",VLOOKUP($F1269,部数情報!A:K,11,0),IF($I$7="併配&amp;選挙",VLOOKUP($F1269,部数情報!A:L,12,0),IF($I$7="選挙",VLOOKUP($F1269,部数情報!A:M,13,0),VLOOKUP($F1269,部数情報!A:J,10,0)))),"")</f>
        <v>650</v>
      </c>
      <c r="K1269" s="187"/>
      <c r="L1269" s="205"/>
      <c r="M1269" s="206"/>
      <c r="S1269">
        <f>エリア一覧!J1269-VLOOKUP(エリア一覧!F1269,部数情報!A:Q,17,0)</f>
        <v>0</v>
      </c>
      <c r="V1269">
        <f t="shared" si="19"/>
        <v>0</v>
      </c>
      <c r="W1269">
        <f>IFERROR(VLOOKUP($F1269,部数情報!A:J,10,0),0)</f>
        <v>650</v>
      </c>
    </row>
    <row r="1270" spans="2:23" hidden="1">
      <c r="B1270" s="15">
        <f>部数情報!C889</f>
        <v>888</v>
      </c>
      <c r="C1270" s="16">
        <f>部数情報!B889</f>
        <v>11</v>
      </c>
      <c r="D1270" s="16" t="str">
        <f>部数情報!E889</f>
        <v>佐倉東・酒々井</v>
      </c>
      <c r="E1270" s="16" t="str">
        <f>部数情報!F889</f>
        <v>東酒々井</v>
      </c>
      <c r="F1270" s="16" t="str">
        <f>部数情報!A889</f>
        <v>023048</v>
      </c>
      <c r="G1270" s="16" t="str">
        <f>部数情報!G889</f>
        <v>ふじき野1・3</v>
      </c>
      <c r="H1270" s="16" t="str">
        <f>部数情報!H889</f>
        <v>成田</v>
      </c>
      <c r="I1270" s="16" t="str">
        <f>部数情報!I889</f>
        <v>酒々井町</v>
      </c>
      <c r="J1270" s="189">
        <f>IFERROR(IF($I$7="併配",VLOOKUP($F1270,部数情報!A:K,11,0),IF($I$7="併配&amp;選挙",VLOOKUP($F1270,部数情報!A:L,12,0),IF($I$7="選挙",VLOOKUP($F1270,部数情報!A:M,13,0),VLOOKUP($F1270,部数情報!A:J,10,0)))),"")</f>
        <v>350</v>
      </c>
      <c r="K1270" s="187"/>
      <c r="L1270" s="205"/>
      <c r="M1270" s="206"/>
      <c r="S1270">
        <f>エリア一覧!J1270-VLOOKUP(エリア一覧!F1270,部数情報!A:Q,17,0)</f>
        <v>0</v>
      </c>
      <c r="V1270">
        <f t="shared" si="19"/>
        <v>0</v>
      </c>
      <c r="W1270">
        <f>IFERROR(VLOOKUP($F1270,部数情報!A:J,10,0),0)</f>
        <v>350</v>
      </c>
    </row>
    <row r="1271" spans="2:23" hidden="1">
      <c r="B1271" s="15">
        <f>部数情報!C890</f>
        <v>889</v>
      </c>
      <c r="C1271" s="16">
        <f>部数情報!B890</f>
        <v>11</v>
      </c>
      <c r="D1271" s="16" t="str">
        <f>部数情報!E890</f>
        <v>佐倉東・酒々井</v>
      </c>
      <c r="E1271" s="16" t="str">
        <f>部数情報!F890</f>
        <v>東酒々井</v>
      </c>
      <c r="F1271" s="16" t="str">
        <f>部数情報!A890</f>
        <v>023049</v>
      </c>
      <c r="G1271" s="16" t="str">
        <f>部数情報!G890</f>
        <v>ふじき野2</v>
      </c>
      <c r="H1271" s="16" t="str">
        <f>部数情報!H890</f>
        <v>成田</v>
      </c>
      <c r="I1271" s="16" t="str">
        <f>部数情報!I890</f>
        <v>酒々井町</v>
      </c>
      <c r="J1271" s="189">
        <f>IFERROR(IF($I$7="併配",VLOOKUP($F1271,部数情報!A:K,11,0),IF($I$7="併配&amp;選挙",VLOOKUP($F1271,部数情報!A:L,12,0),IF($I$7="選挙",VLOOKUP($F1271,部数情報!A:M,13,0),VLOOKUP($F1271,部数情報!A:J,10,0)))),"")</f>
        <v>390</v>
      </c>
      <c r="K1271" s="187"/>
      <c r="L1271" s="205"/>
      <c r="M1271" s="206"/>
      <c r="S1271">
        <f>エリア一覧!J1271-VLOOKUP(エリア一覧!F1271,部数情報!A:Q,17,0)</f>
        <v>0</v>
      </c>
      <c r="V1271">
        <f t="shared" si="19"/>
        <v>0</v>
      </c>
      <c r="W1271">
        <f>IFERROR(VLOOKUP($F1271,部数情報!A:J,10,0),0)</f>
        <v>390</v>
      </c>
    </row>
    <row r="1272" spans="2:23" hidden="1">
      <c r="B1272" s="15">
        <f>部数情報!C891</f>
        <v>890</v>
      </c>
      <c r="C1272" s="16">
        <f>部数情報!B891</f>
        <v>11</v>
      </c>
      <c r="D1272" s="16" t="str">
        <f>部数情報!E891</f>
        <v>佐倉東・酒々井</v>
      </c>
      <c r="E1272" s="16" t="str">
        <f>部数情報!F891</f>
        <v>中川</v>
      </c>
      <c r="F1272" s="16" t="str">
        <f>部数情報!A891</f>
        <v>023050</v>
      </c>
      <c r="G1272" s="16" t="str">
        <f>部数情報!G891</f>
        <v>中川</v>
      </c>
      <c r="H1272" s="16" t="str">
        <f>部数情報!H891</f>
        <v>成田</v>
      </c>
      <c r="I1272" s="16" t="str">
        <f>部数情報!I891</f>
        <v>酒々井町</v>
      </c>
      <c r="J1272" s="189">
        <f>IFERROR(IF($I$7="併配",VLOOKUP($F1272,部数情報!A:K,11,0),IF($I$7="併配&amp;選挙",VLOOKUP($F1272,部数情報!A:L,12,0),IF($I$7="選挙",VLOOKUP($F1272,部数情報!A:M,13,0),VLOOKUP($F1272,部数情報!A:J,10,0)))),"")</f>
        <v>360</v>
      </c>
      <c r="K1272" s="187"/>
      <c r="L1272" s="205"/>
      <c r="M1272" s="206"/>
      <c r="S1272">
        <f>エリア一覧!J1272-VLOOKUP(エリア一覧!F1272,部数情報!A:Q,17,0)</f>
        <v>0</v>
      </c>
      <c r="V1272">
        <f t="shared" si="19"/>
        <v>0</v>
      </c>
      <c r="W1272">
        <f>IFERROR(VLOOKUP($F1272,部数情報!A:J,10,0),0)</f>
        <v>360</v>
      </c>
    </row>
    <row r="1273" spans="2:23" hidden="1">
      <c r="B1273" s="15">
        <f>部数情報!C892</f>
        <v>891</v>
      </c>
      <c r="C1273" s="16">
        <f>部数情報!B892</f>
        <v>11</v>
      </c>
      <c r="D1273" s="16" t="str">
        <f>部数情報!E892</f>
        <v>佐倉東・酒々井</v>
      </c>
      <c r="E1273" s="16" t="str">
        <f>部数情報!F892</f>
        <v>中川</v>
      </c>
      <c r="F1273" s="16" t="str">
        <f>部数情報!A892</f>
        <v>023051</v>
      </c>
      <c r="G1273" s="16" t="str">
        <f>部数情報!G892</f>
        <v>上岩橋</v>
      </c>
      <c r="H1273" s="16" t="str">
        <f>部数情報!H892</f>
        <v>成田</v>
      </c>
      <c r="I1273" s="16" t="str">
        <f>部数情報!I892</f>
        <v>酒々井町</v>
      </c>
      <c r="J1273" s="189">
        <f>IFERROR(IF($I$7="併配",VLOOKUP($F1273,部数情報!A:K,11,0),IF($I$7="併配&amp;選挙",VLOOKUP($F1273,部数情報!A:L,12,0),IF($I$7="選挙",VLOOKUP($F1273,部数情報!A:M,13,0),VLOOKUP($F1273,部数情報!A:J,10,0)))),"")</f>
        <v>365</v>
      </c>
      <c r="K1273" s="187"/>
      <c r="L1273" s="205"/>
      <c r="M1273" s="206"/>
      <c r="S1273">
        <f>エリア一覧!J1273-VLOOKUP(エリア一覧!F1273,部数情報!A:Q,17,0)</f>
        <v>0</v>
      </c>
      <c r="V1273">
        <f t="shared" si="19"/>
        <v>0</v>
      </c>
      <c r="W1273">
        <f>IFERROR(VLOOKUP($F1273,部数情報!A:J,10,0),0)</f>
        <v>365</v>
      </c>
    </row>
    <row r="1274" spans="2:23" hidden="1">
      <c r="B1274" s="15">
        <f>部数情報!C893</f>
        <v>892</v>
      </c>
      <c r="C1274" s="16">
        <f>部数情報!B893</f>
        <v>11</v>
      </c>
      <c r="D1274" s="16" t="str">
        <f>部数情報!E893</f>
        <v>佐倉東・酒々井</v>
      </c>
      <c r="E1274" s="16" t="str">
        <f>部数情報!F893</f>
        <v>上本佐倉</v>
      </c>
      <c r="F1274" s="16" t="str">
        <f>部数情報!A893</f>
        <v>023052</v>
      </c>
      <c r="G1274" s="16" t="str">
        <f>部数情報!G893</f>
        <v>本佐倉</v>
      </c>
      <c r="H1274" s="16" t="str">
        <f>部数情報!H893</f>
        <v>成田</v>
      </c>
      <c r="I1274" s="16" t="str">
        <f>部数情報!I893</f>
        <v>酒々井町</v>
      </c>
      <c r="J1274" s="189">
        <f>IFERROR(IF($I$7="併配",VLOOKUP($F1274,部数情報!A:K,11,0),IF($I$7="併配&amp;選挙",VLOOKUP($F1274,部数情報!A:L,12,0),IF($I$7="選挙",VLOOKUP($F1274,部数情報!A:M,13,0),VLOOKUP($F1274,部数情報!A:J,10,0)))),"")</f>
        <v>365</v>
      </c>
      <c r="K1274" s="187"/>
      <c r="L1274" s="205"/>
      <c r="M1274" s="206"/>
      <c r="S1274">
        <f>エリア一覧!J1274-VLOOKUP(エリア一覧!F1274,部数情報!A:Q,17,0)</f>
        <v>0</v>
      </c>
      <c r="V1274">
        <f t="shared" si="19"/>
        <v>0</v>
      </c>
      <c r="W1274">
        <f>IFERROR(VLOOKUP($F1274,部数情報!A:J,10,0),0)</f>
        <v>365</v>
      </c>
    </row>
    <row r="1275" spans="2:23" hidden="1">
      <c r="B1275" s="15">
        <f>部数情報!C894</f>
        <v>893</v>
      </c>
      <c r="C1275" s="16">
        <f>部数情報!B894</f>
        <v>11</v>
      </c>
      <c r="D1275" s="16" t="str">
        <f>部数情報!E894</f>
        <v>佐倉東・酒々井</v>
      </c>
      <c r="E1275" s="16" t="str">
        <f>部数情報!F894</f>
        <v>上本佐倉</v>
      </c>
      <c r="F1275" s="16" t="str">
        <f>部数情報!A894</f>
        <v>023053</v>
      </c>
      <c r="G1275" s="16" t="str">
        <f>部数情報!G894</f>
        <v>上本佐倉</v>
      </c>
      <c r="H1275" s="16" t="str">
        <f>部数情報!H894</f>
        <v>成田</v>
      </c>
      <c r="I1275" s="16" t="str">
        <f>部数情報!I894</f>
        <v>酒々井町</v>
      </c>
      <c r="J1275" s="189">
        <f>IFERROR(IF($I$7="併配",VLOOKUP($F1275,部数情報!A:K,11,0),IF($I$7="併配&amp;選挙",VLOOKUP($F1275,部数情報!A:L,12,0),IF($I$7="選挙",VLOOKUP($F1275,部数情報!A:M,13,0),VLOOKUP($F1275,部数情報!A:J,10,0)))),"")</f>
        <v>505</v>
      </c>
      <c r="K1275" s="187"/>
      <c r="L1275" s="205"/>
      <c r="M1275" s="206"/>
      <c r="S1275">
        <f>エリア一覧!J1275-VLOOKUP(エリア一覧!F1275,部数情報!A:Q,17,0)</f>
        <v>0</v>
      </c>
      <c r="V1275">
        <f t="shared" si="19"/>
        <v>0</v>
      </c>
      <c r="W1275">
        <f>IFERROR(VLOOKUP($F1275,部数情報!A:J,10,0),0)</f>
        <v>505</v>
      </c>
    </row>
    <row r="1276" spans="2:23" hidden="1">
      <c r="B1276" s="15">
        <f>部数情報!C895</f>
        <v>894</v>
      </c>
      <c r="C1276" s="16">
        <f>部数情報!B895</f>
        <v>16</v>
      </c>
      <c r="D1276" s="16" t="str">
        <f>部数情報!E895</f>
        <v>船橋中央</v>
      </c>
      <c r="E1276" s="16" t="str">
        <f>部数情報!F895</f>
        <v>夏見台</v>
      </c>
      <c r="F1276" s="16" t="str">
        <f>部数情報!A895</f>
        <v>031001</v>
      </c>
      <c r="G1276" s="16" t="str">
        <f>部数情報!G895</f>
        <v>夏見台１A</v>
      </c>
      <c r="H1276" s="16" t="str">
        <f>部数情報!H895</f>
        <v>船橋</v>
      </c>
      <c r="I1276" s="16" t="str">
        <f>部数情報!I895</f>
        <v>船橋市</v>
      </c>
      <c r="J1276" s="189">
        <f>IFERROR(IF($I$7="併配",VLOOKUP($F1276,部数情報!A:K,11,0),IF($I$7="併配&amp;選挙",VLOOKUP($F1276,部数情報!A:L,12,0),IF($I$7="選挙",VLOOKUP($F1276,部数情報!A:M,13,0),VLOOKUP($F1276,部数情報!A:J,10,0)))),"")</f>
        <v>650</v>
      </c>
      <c r="K1276" s="187"/>
      <c r="L1276" s="205"/>
      <c r="M1276" s="206"/>
      <c r="S1276">
        <f>エリア一覧!J1276-VLOOKUP(エリア一覧!F1276,部数情報!A:Q,17,0)</f>
        <v>0</v>
      </c>
      <c r="V1276">
        <f t="shared" si="19"/>
        <v>0</v>
      </c>
      <c r="W1276">
        <f>IFERROR(VLOOKUP($F1276,部数情報!A:J,10,0),0)</f>
        <v>650</v>
      </c>
    </row>
    <row r="1277" spans="2:23" hidden="1">
      <c r="B1277" s="15">
        <f>部数情報!C896</f>
        <v>895</v>
      </c>
      <c r="C1277" s="16">
        <f>部数情報!B896</f>
        <v>16</v>
      </c>
      <c r="D1277" s="16" t="str">
        <f>部数情報!E896</f>
        <v>船橋中央</v>
      </c>
      <c r="E1277" s="16" t="str">
        <f>部数情報!F896</f>
        <v>夏見台</v>
      </c>
      <c r="F1277" s="16" t="str">
        <f>部数情報!A896</f>
        <v>031070</v>
      </c>
      <c r="G1277" s="16" t="str">
        <f>部数情報!G896</f>
        <v>夏見台１B</v>
      </c>
      <c r="H1277" s="16" t="str">
        <f>部数情報!H896</f>
        <v>船橋</v>
      </c>
      <c r="I1277" s="16" t="str">
        <f>部数情報!I896</f>
        <v>船橋市</v>
      </c>
      <c r="J1277" s="189">
        <f>IFERROR(IF($I$7="併配",VLOOKUP($F1277,部数情報!A:K,11,0),IF($I$7="併配&amp;選挙",VLOOKUP($F1277,部数情報!A:L,12,0),IF($I$7="選挙",VLOOKUP($F1277,部数情報!A:M,13,0),VLOOKUP($F1277,部数情報!A:J,10,0)))),"")</f>
        <v>710</v>
      </c>
      <c r="K1277" s="187"/>
      <c r="L1277" s="205"/>
      <c r="M1277" s="206"/>
      <c r="S1277">
        <f>エリア一覧!J1277-VLOOKUP(エリア一覧!F1277,部数情報!A:Q,17,0)</f>
        <v>0</v>
      </c>
      <c r="V1277">
        <f t="shared" si="19"/>
        <v>0</v>
      </c>
      <c r="W1277">
        <f>IFERROR(VLOOKUP($F1277,部数情報!A:J,10,0),0)</f>
        <v>710</v>
      </c>
    </row>
    <row r="1278" spans="2:23" hidden="1">
      <c r="B1278" s="15">
        <f>部数情報!C897</f>
        <v>896</v>
      </c>
      <c r="C1278" s="16">
        <f>部数情報!B897</f>
        <v>16</v>
      </c>
      <c r="D1278" s="16" t="str">
        <f>部数情報!E897</f>
        <v>船橋中央</v>
      </c>
      <c r="E1278" s="16" t="str">
        <f>部数情報!F897</f>
        <v>夏見台</v>
      </c>
      <c r="F1278" s="16" t="str">
        <f>部数情報!A897</f>
        <v>031002</v>
      </c>
      <c r="G1278" s="16" t="str">
        <f>部数情報!G897</f>
        <v>夏見台２</v>
      </c>
      <c r="H1278" s="16" t="str">
        <f>部数情報!H897</f>
        <v>船橋</v>
      </c>
      <c r="I1278" s="16" t="str">
        <f>部数情報!I897</f>
        <v>船橋市</v>
      </c>
      <c r="J1278" s="189">
        <f>IFERROR(IF($I$7="併配",VLOOKUP($F1278,部数情報!A:K,11,0),IF($I$7="併配&amp;選挙",VLOOKUP($F1278,部数情報!A:L,12,0),IF($I$7="選挙",VLOOKUP($F1278,部数情報!A:M,13,0),VLOOKUP($F1278,部数情報!A:J,10,0)))),"")</f>
        <v>485</v>
      </c>
      <c r="K1278" s="187"/>
      <c r="L1278" s="205"/>
      <c r="M1278" s="206"/>
      <c r="S1278">
        <f>エリア一覧!J1278-VLOOKUP(エリア一覧!F1278,部数情報!A:Q,17,0)</f>
        <v>0</v>
      </c>
      <c r="V1278">
        <f t="shared" si="19"/>
        <v>0</v>
      </c>
      <c r="W1278">
        <f>IFERROR(VLOOKUP($F1278,部数情報!A:J,10,0),0)</f>
        <v>485</v>
      </c>
    </row>
    <row r="1279" spans="2:23" hidden="1">
      <c r="B1279" s="15">
        <f>部数情報!C898</f>
        <v>897</v>
      </c>
      <c r="C1279" s="16">
        <f>部数情報!B898</f>
        <v>16</v>
      </c>
      <c r="D1279" s="16" t="str">
        <f>部数情報!E898</f>
        <v>船橋中央</v>
      </c>
      <c r="E1279" s="16" t="str">
        <f>部数情報!F898</f>
        <v>夏見台</v>
      </c>
      <c r="F1279" s="16" t="str">
        <f>部数情報!A898</f>
        <v>031003</v>
      </c>
      <c r="G1279" s="16" t="str">
        <f>部数情報!G898</f>
        <v>夏見台３A</v>
      </c>
      <c r="H1279" s="16" t="str">
        <f>部数情報!H898</f>
        <v>船橋</v>
      </c>
      <c r="I1279" s="16" t="str">
        <f>部数情報!I898</f>
        <v>船橋市</v>
      </c>
      <c r="J1279" s="189">
        <f>IFERROR(IF($I$7="併配",VLOOKUP($F1279,部数情報!A:K,11,0),IF($I$7="併配&amp;選挙",VLOOKUP($F1279,部数情報!A:L,12,0),IF($I$7="選挙",VLOOKUP($F1279,部数情報!A:M,13,0),VLOOKUP($F1279,部数情報!A:J,10,0)))),"")</f>
        <v>425</v>
      </c>
      <c r="K1279" s="187"/>
      <c r="L1279" s="205"/>
      <c r="M1279" s="206"/>
      <c r="S1279">
        <f>エリア一覧!J1279-VLOOKUP(エリア一覧!F1279,部数情報!A:Q,17,0)</f>
        <v>0</v>
      </c>
      <c r="V1279">
        <f t="shared" si="19"/>
        <v>0</v>
      </c>
      <c r="W1279">
        <f>IFERROR(VLOOKUP($F1279,部数情報!A:J,10,0),0)</f>
        <v>425</v>
      </c>
    </row>
    <row r="1280" spans="2:23" hidden="1">
      <c r="B1280" s="15">
        <f>部数情報!C899</f>
        <v>898</v>
      </c>
      <c r="C1280" s="16">
        <f>部数情報!B899</f>
        <v>16</v>
      </c>
      <c r="D1280" s="16" t="str">
        <f>部数情報!E899</f>
        <v>船橋中央</v>
      </c>
      <c r="E1280" s="16" t="str">
        <f>部数情報!F899</f>
        <v>夏見台</v>
      </c>
      <c r="F1280" s="16" t="str">
        <f>部数情報!A899</f>
        <v>031074</v>
      </c>
      <c r="G1280" s="16" t="str">
        <f>部数情報!G899</f>
        <v>夏見台３B</v>
      </c>
      <c r="H1280" s="16" t="str">
        <f>部数情報!H899</f>
        <v>船橋</v>
      </c>
      <c r="I1280" s="16" t="str">
        <f>部数情報!I899</f>
        <v>船橋市</v>
      </c>
      <c r="J1280" s="189">
        <f>IFERROR(IF($I$7="併配",VLOOKUP($F1280,部数情報!A:K,11,0),IF($I$7="併配&amp;選挙",VLOOKUP($F1280,部数情報!A:L,12,0),IF($I$7="選挙",VLOOKUP($F1280,部数情報!A:M,13,0),VLOOKUP($F1280,部数情報!A:J,10,0)))),"")</f>
        <v>415</v>
      </c>
      <c r="K1280" s="187"/>
      <c r="L1280" s="205"/>
      <c r="M1280" s="206"/>
      <c r="S1280">
        <f>エリア一覧!J1280-VLOOKUP(エリア一覧!F1280,部数情報!A:Q,17,0)</f>
        <v>0</v>
      </c>
      <c r="V1280">
        <f t="shared" si="19"/>
        <v>0</v>
      </c>
      <c r="W1280">
        <f>IFERROR(VLOOKUP($F1280,部数情報!A:J,10,0),0)</f>
        <v>415</v>
      </c>
    </row>
    <row r="1281" spans="2:23" hidden="1">
      <c r="B1281" s="15">
        <f>部数情報!C900</f>
        <v>899</v>
      </c>
      <c r="C1281" s="16">
        <f>部数情報!B900</f>
        <v>16</v>
      </c>
      <c r="D1281" s="16" t="str">
        <f>部数情報!E900</f>
        <v>船橋中央</v>
      </c>
      <c r="E1281" s="16" t="str">
        <f>部数情報!F900</f>
        <v>夏見台</v>
      </c>
      <c r="F1281" s="16" t="str">
        <f>部数情報!A900</f>
        <v>031004</v>
      </c>
      <c r="G1281" s="16" t="str">
        <f>部数情報!G900</f>
        <v>夏見台４</v>
      </c>
      <c r="H1281" s="16" t="str">
        <f>部数情報!H900</f>
        <v>船橋</v>
      </c>
      <c r="I1281" s="16" t="str">
        <f>部数情報!I900</f>
        <v>船橋市</v>
      </c>
      <c r="J1281" s="189">
        <f>IFERROR(IF($I$7="併配",VLOOKUP($F1281,部数情報!A:K,11,0),IF($I$7="併配&amp;選挙",VLOOKUP($F1281,部数情報!A:L,12,0),IF($I$7="選挙",VLOOKUP($F1281,部数情報!A:M,13,0),VLOOKUP($F1281,部数情報!A:J,10,0)))),"")</f>
        <v>805</v>
      </c>
      <c r="K1281" s="187"/>
      <c r="L1281" s="205"/>
      <c r="M1281" s="206"/>
      <c r="S1281">
        <f>エリア一覧!J1281-VLOOKUP(エリア一覧!F1281,部数情報!A:Q,17,0)</f>
        <v>0</v>
      </c>
      <c r="V1281">
        <f t="shared" si="19"/>
        <v>0</v>
      </c>
      <c r="W1281">
        <f>IFERROR(VLOOKUP($F1281,部数情報!A:J,10,0),0)</f>
        <v>805</v>
      </c>
    </row>
    <row r="1282" spans="2:23" hidden="1">
      <c r="B1282" s="15">
        <f>部数情報!C901</f>
        <v>900</v>
      </c>
      <c r="C1282" s="16">
        <f>部数情報!B901</f>
        <v>16</v>
      </c>
      <c r="D1282" s="16" t="str">
        <f>部数情報!E901</f>
        <v>船橋中央</v>
      </c>
      <c r="E1282" s="16" t="str">
        <f>部数情報!F901</f>
        <v>夏見台</v>
      </c>
      <c r="F1282" s="16" t="str">
        <f>部数情報!A901</f>
        <v>031005</v>
      </c>
      <c r="G1282" s="16" t="str">
        <f>部数情報!G901</f>
        <v>夏見台５・６</v>
      </c>
      <c r="H1282" s="16" t="str">
        <f>部数情報!H901</f>
        <v>船橋</v>
      </c>
      <c r="I1282" s="16" t="str">
        <f>部数情報!I901</f>
        <v>船橋市</v>
      </c>
      <c r="J1282" s="189">
        <f>IFERROR(IF($I$7="併配",VLOOKUP($F1282,部数情報!A:K,11,0),IF($I$7="併配&amp;選挙",VLOOKUP($F1282,部数情報!A:L,12,0),IF($I$7="選挙",VLOOKUP($F1282,部数情報!A:M,13,0),VLOOKUP($F1282,部数情報!A:J,10,0)))),"")</f>
        <v>320</v>
      </c>
      <c r="K1282" s="187"/>
      <c r="L1282" s="205"/>
      <c r="M1282" s="206"/>
      <c r="S1282">
        <f>エリア一覧!J1282-VLOOKUP(エリア一覧!F1282,部数情報!A:Q,17,0)</f>
        <v>0</v>
      </c>
      <c r="V1282">
        <f t="shared" si="19"/>
        <v>0</v>
      </c>
      <c r="W1282">
        <f>IFERROR(VLOOKUP($F1282,部数情報!A:J,10,0),0)</f>
        <v>320</v>
      </c>
    </row>
    <row r="1283" spans="2:23" hidden="1">
      <c r="B1283" s="15">
        <f>部数情報!C902</f>
        <v>901</v>
      </c>
      <c r="C1283" s="16">
        <f>部数情報!B902</f>
        <v>16</v>
      </c>
      <c r="D1283" s="16" t="str">
        <f>部数情報!E902</f>
        <v>船橋中央</v>
      </c>
      <c r="E1283" s="16" t="str">
        <f>部数情報!F902</f>
        <v>夏見</v>
      </c>
      <c r="F1283" s="16" t="str">
        <f>部数情報!A902</f>
        <v>031006</v>
      </c>
      <c r="G1283" s="16" t="str">
        <f>部数情報!G902</f>
        <v>夏見１</v>
      </c>
      <c r="H1283" s="16" t="str">
        <f>部数情報!H902</f>
        <v>船橋</v>
      </c>
      <c r="I1283" s="16" t="str">
        <f>部数情報!I902</f>
        <v>船橋市</v>
      </c>
      <c r="J1283" s="189">
        <f>IFERROR(IF($I$7="併配",VLOOKUP($F1283,部数情報!A:K,11,0),IF($I$7="併配&amp;選挙",VLOOKUP($F1283,部数情報!A:L,12,0),IF($I$7="選挙",VLOOKUP($F1283,部数情報!A:M,13,0),VLOOKUP($F1283,部数情報!A:J,10,0)))),"")</f>
        <v>1010</v>
      </c>
      <c r="K1283" s="187"/>
      <c r="L1283" s="205"/>
      <c r="M1283" s="206"/>
      <c r="S1283">
        <f>エリア一覧!J1283-VLOOKUP(エリア一覧!F1283,部数情報!A:Q,17,0)</f>
        <v>0</v>
      </c>
      <c r="V1283">
        <f t="shared" si="19"/>
        <v>0</v>
      </c>
      <c r="W1283">
        <f>IFERROR(VLOOKUP($F1283,部数情報!A:J,10,0),0)</f>
        <v>1010</v>
      </c>
    </row>
    <row r="1284" spans="2:23" hidden="1">
      <c r="B1284" s="15">
        <f>部数情報!C903</f>
        <v>902</v>
      </c>
      <c r="C1284" s="16">
        <f>部数情報!B903</f>
        <v>16</v>
      </c>
      <c r="D1284" s="16" t="str">
        <f>部数情報!E903</f>
        <v>船橋中央</v>
      </c>
      <c r="E1284" s="16" t="str">
        <f>部数情報!F903</f>
        <v>夏見</v>
      </c>
      <c r="F1284" s="16" t="str">
        <f>部数情報!A903</f>
        <v>031007</v>
      </c>
      <c r="G1284" s="16" t="str">
        <f>部数情報!G903</f>
        <v>夏見２A</v>
      </c>
      <c r="H1284" s="16" t="str">
        <f>部数情報!H903</f>
        <v>船橋</v>
      </c>
      <c r="I1284" s="16" t="str">
        <f>部数情報!I903</f>
        <v>船橋市</v>
      </c>
      <c r="J1284" s="189">
        <f>IFERROR(IF($I$7="併配",VLOOKUP($F1284,部数情報!A:K,11,0),IF($I$7="併配&amp;選挙",VLOOKUP($F1284,部数情報!A:L,12,0),IF($I$7="選挙",VLOOKUP($F1284,部数情報!A:M,13,0),VLOOKUP($F1284,部数情報!A:J,10,0)))),"")</f>
        <v>550</v>
      </c>
      <c r="K1284" s="187"/>
      <c r="L1284" s="205"/>
      <c r="M1284" s="206"/>
      <c r="S1284">
        <f>エリア一覧!J1284-VLOOKUP(エリア一覧!F1284,部数情報!A:Q,17,0)</f>
        <v>0</v>
      </c>
      <c r="V1284">
        <f t="shared" si="19"/>
        <v>0</v>
      </c>
      <c r="W1284">
        <f>IFERROR(VLOOKUP($F1284,部数情報!A:J,10,0),0)</f>
        <v>550</v>
      </c>
    </row>
    <row r="1285" spans="2:23" hidden="1">
      <c r="B1285" s="15">
        <f>部数情報!C904</f>
        <v>903</v>
      </c>
      <c r="C1285" s="16">
        <f>部数情報!B904</f>
        <v>16</v>
      </c>
      <c r="D1285" s="16" t="str">
        <f>部数情報!E904</f>
        <v>船橋中央</v>
      </c>
      <c r="E1285" s="16" t="str">
        <f>部数情報!F904</f>
        <v>夏見</v>
      </c>
      <c r="F1285" s="16" t="str">
        <f>部数情報!A904</f>
        <v>031008</v>
      </c>
      <c r="G1285" s="16" t="str">
        <f>部数情報!G904</f>
        <v>夏見２B</v>
      </c>
      <c r="H1285" s="16" t="str">
        <f>部数情報!H904</f>
        <v>船橋</v>
      </c>
      <c r="I1285" s="16" t="str">
        <f>部数情報!I904</f>
        <v>船橋市</v>
      </c>
      <c r="J1285" s="189">
        <f>IFERROR(IF($I$7="併配",VLOOKUP($F1285,部数情報!A:K,11,0),IF($I$7="併配&amp;選挙",VLOOKUP($F1285,部数情報!A:L,12,0),IF($I$7="選挙",VLOOKUP($F1285,部数情報!A:M,13,0),VLOOKUP($F1285,部数情報!A:J,10,0)))),"")</f>
        <v>710</v>
      </c>
      <c r="K1285" s="187"/>
      <c r="L1285" s="205"/>
      <c r="M1285" s="206"/>
      <c r="S1285">
        <f>エリア一覧!J1285-VLOOKUP(エリア一覧!F1285,部数情報!A:Q,17,0)</f>
        <v>0</v>
      </c>
      <c r="V1285">
        <f t="shared" si="19"/>
        <v>0</v>
      </c>
      <c r="W1285">
        <f>IFERROR(VLOOKUP($F1285,部数情報!A:J,10,0),0)</f>
        <v>710</v>
      </c>
    </row>
    <row r="1286" spans="2:23" hidden="1">
      <c r="B1286" s="15">
        <f>部数情報!C905</f>
        <v>904</v>
      </c>
      <c r="C1286" s="16">
        <f>部数情報!B905</f>
        <v>16</v>
      </c>
      <c r="D1286" s="16" t="str">
        <f>部数情報!E905</f>
        <v>船橋中央</v>
      </c>
      <c r="E1286" s="16" t="str">
        <f>部数情報!F905</f>
        <v>夏見</v>
      </c>
      <c r="F1286" s="16" t="str">
        <f>部数情報!A905</f>
        <v>031009</v>
      </c>
      <c r="G1286" s="16" t="str">
        <f>部数情報!G905</f>
        <v>夏見３A</v>
      </c>
      <c r="H1286" s="16" t="str">
        <f>部数情報!H905</f>
        <v>船橋</v>
      </c>
      <c r="I1286" s="16" t="str">
        <f>部数情報!I905</f>
        <v>船橋市</v>
      </c>
      <c r="J1286" s="189">
        <f>IFERROR(IF($I$7="併配",VLOOKUP($F1286,部数情報!A:K,11,0),IF($I$7="併配&amp;選挙",VLOOKUP($F1286,部数情報!A:L,12,0),IF($I$7="選挙",VLOOKUP($F1286,部数情報!A:M,13,0),VLOOKUP($F1286,部数情報!A:J,10,0)))),"")</f>
        <v>700</v>
      </c>
      <c r="K1286" s="187"/>
      <c r="L1286" s="205"/>
      <c r="M1286" s="206"/>
      <c r="S1286">
        <f>エリア一覧!J1286-VLOOKUP(エリア一覧!F1286,部数情報!A:Q,17,0)</f>
        <v>0</v>
      </c>
      <c r="V1286">
        <f t="shared" si="19"/>
        <v>0</v>
      </c>
      <c r="W1286">
        <f>IFERROR(VLOOKUP($F1286,部数情報!A:J,10,0),0)</f>
        <v>700</v>
      </c>
    </row>
    <row r="1287" spans="2:23" hidden="1">
      <c r="B1287" s="15">
        <f>部数情報!C906</f>
        <v>905</v>
      </c>
      <c r="C1287" s="16">
        <f>部数情報!B906</f>
        <v>16</v>
      </c>
      <c r="D1287" s="16" t="str">
        <f>部数情報!E906</f>
        <v>船橋中央</v>
      </c>
      <c r="E1287" s="16" t="str">
        <f>部数情報!F906</f>
        <v>夏見</v>
      </c>
      <c r="F1287" s="16" t="str">
        <f>部数情報!A906</f>
        <v>031010</v>
      </c>
      <c r="G1287" s="16" t="str">
        <f>部数情報!G906</f>
        <v>夏見３B</v>
      </c>
      <c r="H1287" s="16" t="str">
        <f>部数情報!H906</f>
        <v>船橋</v>
      </c>
      <c r="I1287" s="16" t="str">
        <f>部数情報!I906</f>
        <v>船橋市</v>
      </c>
      <c r="J1287" s="189">
        <f>IFERROR(IF($I$7="併配",VLOOKUP($F1287,部数情報!A:K,11,0),IF($I$7="併配&amp;選挙",VLOOKUP($F1287,部数情報!A:L,12,0),IF($I$7="選挙",VLOOKUP($F1287,部数情報!A:M,13,0),VLOOKUP($F1287,部数情報!A:J,10,0)))),"")</f>
        <v>550</v>
      </c>
      <c r="K1287" s="187"/>
      <c r="L1287" s="205"/>
      <c r="M1287" s="206"/>
      <c r="S1287">
        <f>エリア一覧!J1287-VLOOKUP(エリア一覧!F1287,部数情報!A:Q,17,0)</f>
        <v>0</v>
      </c>
      <c r="V1287">
        <f t="shared" si="19"/>
        <v>0</v>
      </c>
      <c r="W1287">
        <f>IFERROR(VLOOKUP($F1287,部数情報!A:J,10,0),0)</f>
        <v>550</v>
      </c>
    </row>
    <row r="1288" spans="2:23" hidden="1">
      <c r="B1288" s="15">
        <f>部数情報!C907</f>
        <v>906</v>
      </c>
      <c r="C1288" s="16">
        <f>部数情報!B907</f>
        <v>16</v>
      </c>
      <c r="D1288" s="16" t="str">
        <f>部数情報!E907</f>
        <v>船橋中央</v>
      </c>
      <c r="E1288" s="16" t="str">
        <f>部数情報!F907</f>
        <v>夏見</v>
      </c>
      <c r="F1288" s="16" t="str">
        <f>部数情報!A907</f>
        <v>031011</v>
      </c>
      <c r="G1288" s="16" t="str">
        <f>部数情報!G907</f>
        <v>夏見４A</v>
      </c>
      <c r="H1288" s="16" t="str">
        <f>部数情報!H907</f>
        <v>船橋</v>
      </c>
      <c r="I1288" s="16" t="str">
        <f>部数情報!I907</f>
        <v>船橋市</v>
      </c>
      <c r="J1288" s="189">
        <f>IFERROR(IF($I$7="併配",VLOOKUP($F1288,部数情報!A:K,11,0),IF($I$7="併配&amp;選挙",VLOOKUP($F1288,部数情報!A:L,12,0),IF($I$7="選挙",VLOOKUP($F1288,部数情報!A:M,13,0),VLOOKUP($F1288,部数情報!A:J,10,0)))),"")</f>
        <v>440</v>
      </c>
      <c r="K1288" s="187"/>
      <c r="L1288" s="205"/>
      <c r="M1288" s="206"/>
      <c r="S1288">
        <f>エリア一覧!J1288-VLOOKUP(エリア一覧!F1288,部数情報!A:Q,17,0)</f>
        <v>0</v>
      </c>
      <c r="V1288">
        <f t="shared" si="19"/>
        <v>0</v>
      </c>
      <c r="W1288">
        <f>IFERROR(VLOOKUP($F1288,部数情報!A:J,10,0),0)</f>
        <v>440</v>
      </c>
    </row>
    <row r="1289" spans="2:23" hidden="1">
      <c r="B1289" s="15">
        <f>部数情報!C908</f>
        <v>907</v>
      </c>
      <c r="C1289" s="16">
        <f>部数情報!B908</f>
        <v>16</v>
      </c>
      <c r="D1289" s="16" t="str">
        <f>部数情報!E908</f>
        <v>船橋中央</v>
      </c>
      <c r="E1289" s="16" t="str">
        <f>部数情報!F908</f>
        <v>夏見</v>
      </c>
      <c r="F1289" s="16" t="str">
        <f>部数情報!A908</f>
        <v>031012</v>
      </c>
      <c r="G1289" s="16" t="str">
        <f>部数情報!G908</f>
        <v>夏見４B</v>
      </c>
      <c r="H1289" s="16" t="str">
        <f>部数情報!H908</f>
        <v>船橋</v>
      </c>
      <c r="I1289" s="16" t="str">
        <f>部数情報!I908</f>
        <v>船橋市</v>
      </c>
      <c r="J1289" s="189">
        <f>IFERROR(IF($I$7="併配",VLOOKUP($F1289,部数情報!A:K,11,0),IF($I$7="併配&amp;選挙",VLOOKUP($F1289,部数情報!A:L,12,0),IF($I$7="選挙",VLOOKUP($F1289,部数情報!A:M,13,0),VLOOKUP($F1289,部数情報!A:J,10,0)))),"")</f>
        <v>710</v>
      </c>
      <c r="K1289" s="187"/>
      <c r="L1289" s="205"/>
      <c r="M1289" s="206"/>
      <c r="S1289">
        <f>エリア一覧!J1289-VLOOKUP(エリア一覧!F1289,部数情報!A:Q,17,0)</f>
        <v>0</v>
      </c>
      <c r="V1289">
        <f t="shared" si="19"/>
        <v>0</v>
      </c>
      <c r="W1289">
        <f>IFERROR(VLOOKUP($F1289,部数情報!A:J,10,0),0)</f>
        <v>710</v>
      </c>
    </row>
    <row r="1290" spans="2:23" hidden="1">
      <c r="B1290" s="15">
        <f>部数情報!C909</f>
        <v>908</v>
      </c>
      <c r="C1290" s="16">
        <f>部数情報!B909</f>
        <v>16</v>
      </c>
      <c r="D1290" s="16" t="str">
        <f>部数情報!E909</f>
        <v>船橋中央</v>
      </c>
      <c r="E1290" s="16" t="str">
        <f>部数情報!F909</f>
        <v>夏見</v>
      </c>
      <c r="F1290" s="16" t="str">
        <f>部数情報!A909</f>
        <v>031013</v>
      </c>
      <c r="G1290" s="16" t="str">
        <f>部数情報!G909</f>
        <v>夏見５</v>
      </c>
      <c r="H1290" s="16" t="str">
        <f>部数情報!H909</f>
        <v>船橋</v>
      </c>
      <c r="I1290" s="16" t="str">
        <f>部数情報!I909</f>
        <v>船橋市</v>
      </c>
      <c r="J1290" s="189">
        <f>IFERROR(IF($I$7="併配",VLOOKUP($F1290,部数情報!A:K,11,0),IF($I$7="併配&amp;選挙",VLOOKUP($F1290,部数情報!A:L,12,0),IF($I$7="選挙",VLOOKUP($F1290,部数情報!A:M,13,0),VLOOKUP($F1290,部数情報!A:J,10,0)))),"")</f>
        <v>520</v>
      </c>
      <c r="K1290" s="187"/>
      <c r="L1290" s="205"/>
      <c r="M1290" s="206"/>
      <c r="S1290">
        <f>エリア一覧!J1290-VLOOKUP(エリア一覧!F1290,部数情報!A:Q,17,0)</f>
        <v>0</v>
      </c>
      <c r="V1290">
        <f t="shared" si="19"/>
        <v>0</v>
      </c>
      <c r="W1290">
        <f>IFERROR(VLOOKUP($F1290,部数情報!A:J,10,0),0)</f>
        <v>520</v>
      </c>
    </row>
    <row r="1291" spans="2:23" hidden="1">
      <c r="B1291" s="15">
        <f>部数情報!C910</f>
        <v>909</v>
      </c>
      <c r="C1291" s="16">
        <f>部数情報!B910</f>
        <v>16</v>
      </c>
      <c r="D1291" s="16" t="str">
        <f>部数情報!E910</f>
        <v>船橋中央</v>
      </c>
      <c r="E1291" s="16" t="str">
        <f>部数情報!F910</f>
        <v>夏見</v>
      </c>
      <c r="F1291" s="16" t="str">
        <f>部数情報!A910</f>
        <v>031014</v>
      </c>
      <c r="G1291" s="16" t="str">
        <f>部数情報!G910</f>
        <v>夏見6A・夏見台2A</v>
      </c>
      <c r="H1291" s="16" t="str">
        <f>部数情報!H910</f>
        <v>船橋</v>
      </c>
      <c r="I1291" s="16" t="str">
        <f>部数情報!I910</f>
        <v>船橋市</v>
      </c>
      <c r="J1291" s="189">
        <f>IFERROR(IF($I$7="併配",VLOOKUP($F1291,部数情報!A:K,11,0),IF($I$7="併配&amp;選挙",VLOOKUP($F1291,部数情報!A:L,12,0),IF($I$7="選挙",VLOOKUP($F1291,部数情報!A:M,13,0),VLOOKUP($F1291,部数情報!A:J,10,0)))),"")</f>
        <v>470</v>
      </c>
      <c r="K1291" s="187"/>
      <c r="L1291" s="205"/>
      <c r="M1291" s="206"/>
      <c r="S1291">
        <f>エリア一覧!J1291-VLOOKUP(エリア一覧!F1291,部数情報!A:Q,17,0)</f>
        <v>0</v>
      </c>
      <c r="V1291">
        <f t="shared" si="19"/>
        <v>0</v>
      </c>
      <c r="W1291">
        <f>IFERROR(VLOOKUP($F1291,部数情報!A:J,10,0),0)</f>
        <v>470</v>
      </c>
    </row>
    <row r="1292" spans="2:23" hidden="1">
      <c r="B1292" s="15">
        <f>部数情報!C911</f>
        <v>910</v>
      </c>
      <c r="C1292" s="16">
        <f>部数情報!B911</f>
        <v>16</v>
      </c>
      <c r="D1292" s="16" t="str">
        <f>部数情報!E911</f>
        <v>船橋中央</v>
      </c>
      <c r="E1292" s="16" t="str">
        <f>部数情報!F911</f>
        <v>夏見</v>
      </c>
      <c r="F1292" s="16" t="str">
        <f>部数情報!A911</f>
        <v>031015</v>
      </c>
      <c r="G1292" s="16" t="str">
        <f>部数情報!G911</f>
        <v>夏見６B</v>
      </c>
      <c r="H1292" s="16" t="str">
        <f>部数情報!H911</f>
        <v>船橋</v>
      </c>
      <c r="I1292" s="16" t="str">
        <f>部数情報!I911</f>
        <v>船橋市</v>
      </c>
      <c r="J1292" s="189">
        <f>IFERROR(IF($I$7="併配",VLOOKUP($F1292,部数情報!A:K,11,0),IF($I$7="併配&amp;選挙",VLOOKUP($F1292,部数情報!A:L,12,0),IF($I$7="選挙",VLOOKUP($F1292,部数情報!A:M,13,0),VLOOKUP($F1292,部数情報!A:J,10,0)))),"")</f>
        <v>720</v>
      </c>
      <c r="K1292" s="187"/>
      <c r="L1292" s="205"/>
      <c r="M1292" s="206"/>
      <c r="S1292">
        <f>エリア一覧!J1292-VLOOKUP(エリア一覧!F1292,部数情報!A:Q,17,0)</f>
        <v>0</v>
      </c>
      <c r="V1292">
        <f t="shared" si="19"/>
        <v>0</v>
      </c>
      <c r="W1292">
        <f>IFERROR(VLOOKUP($F1292,部数情報!A:J,10,0),0)</f>
        <v>720</v>
      </c>
    </row>
    <row r="1293" spans="2:23" hidden="1">
      <c r="B1293" s="15">
        <f>部数情報!C912</f>
        <v>911</v>
      </c>
      <c r="C1293" s="16">
        <f>部数情報!B912</f>
        <v>16</v>
      </c>
      <c r="D1293" s="16" t="str">
        <f>部数情報!E912</f>
        <v>船橋中央</v>
      </c>
      <c r="E1293" s="16" t="str">
        <f>部数情報!F912</f>
        <v>北本町</v>
      </c>
      <c r="F1293" s="16" t="str">
        <f>部数情報!A912</f>
        <v>031016</v>
      </c>
      <c r="G1293" s="16" t="str">
        <f>部数情報!G912</f>
        <v>北本町１A</v>
      </c>
      <c r="H1293" s="16" t="str">
        <f>部数情報!H912</f>
        <v>船橋</v>
      </c>
      <c r="I1293" s="16" t="str">
        <f>部数情報!I912</f>
        <v>船橋市</v>
      </c>
      <c r="J1293" s="189">
        <f>IFERROR(IF($I$7="併配",VLOOKUP($F1293,部数情報!A:K,11,0),IF($I$7="併配&amp;選挙",VLOOKUP($F1293,部数情報!A:L,12,0),IF($I$7="選挙",VLOOKUP($F1293,部数情報!A:M,13,0),VLOOKUP($F1293,部数情報!A:J,10,0)))),"")</f>
        <v>690</v>
      </c>
      <c r="K1293" s="187"/>
      <c r="L1293" s="205"/>
      <c r="M1293" s="206"/>
      <c r="S1293">
        <f>エリア一覧!J1293-VLOOKUP(エリア一覧!F1293,部数情報!A:Q,17,0)</f>
        <v>0</v>
      </c>
      <c r="V1293">
        <f t="shared" si="19"/>
        <v>0</v>
      </c>
      <c r="W1293">
        <f>IFERROR(VLOOKUP($F1293,部数情報!A:J,10,0),0)</f>
        <v>690</v>
      </c>
    </row>
    <row r="1294" spans="2:23" hidden="1">
      <c r="B1294" s="15">
        <f>部数情報!C913</f>
        <v>912</v>
      </c>
      <c r="C1294" s="16">
        <f>部数情報!B913</f>
        <v>16</v>
      </c>
      <c r="D1294" s="16" t="str">
        <f>部数情報!E913</f>
        <v>船橋中央</v>
      </c>
      <c r="E1294" s="16" t="str">
        <f>部数情報!F913</f>
        <v>北本町</v>
      </c>
      <c r="F1294" s="16" t="str">
        <f>部数情報!A913</f>
        <v>031068</v>
      </c>
      <c r="G1294" s="16" t="str">
        <f>部数情報!G913</f>
        <v>北本町１B</v>
      </c>
      <c r="H1294" s="16" t="str">
        <f>部数情報!H913</f>
        <v>船橋</v>
      </c>
      <c r="I1294" s="16" t="str">
        <f>部数情報!I913</f>
        <v>船橋市</v>
      </c>
      <c r="J1294" s="189">
        <f>IFERROR(IF($I$7="併配",VLOOKUP($F1294,部数情報!A:K,11,0),IF($I$7="併配&amp;選挙",VLOOKUP($F1294,部数情報!A:L,12,0),IF($I$7="選挙",VLOOKUP($F1294,部数情報!A:M,13,0),VLOOKUP($F1294,部数情報!A:J,10,0)))),"")</f>
        <v>810</v>
      </c>
      <c r="K1294" s="187"/>
      <c r="L1294" s="205"/>
      <c r="M1294" s="206"/>
      <c r="S1294">
        <f>エリア一覧!J1294-VLOOKUP(エリア一覧!F1294,部数情報!A:Q,17,0)</f>
        <v>0</v>
      </c>
      <c r="V1294">
        <f t="shared" si="19"/>
        <v>0</v>
      </c>
      <c r="W1294">
        <f>IFERROR(VLOOKUP($F1294,部数情報!A:J,10,0),0)</f>
        <v>810</v>
      </c>
    </row>
    <row r="1295" spans="2:23" hidden="1">
      <c r="B1295" s="15">
        <f>部数情報!C914</f>
        <v>913</v>
      </c>
      <c r="C1295" s="16">
        <f>部数情報!B914</f>
        <v>16</v>
      </c>
      <c r="D1295" s="16" t="str">
        <f>部数情報!E914</f>
        <v>船橋中央</v>
      </c>
      <c r="E1295" s="16" t="str">
        <f>部数情報!F914</f>
        <v>北本町</v>
      </c>
      <c r="F1295" s="16" t="str">
        <f>部数情報!A914</f>
        <v>031069</v>
      </c>
      <c r="G1295" s="16" t="str">
        <f>部数情報!G914</f>
        <v>北本町１C</v>
      </c>
      <c r="H1295" s="16" t="str">
        <f>部数情報!H914</f>
        <v>船橋</v>
      </c>
      <c r="I1295" s="16" t="str">
        <f>部数情報!I914</f>
        <v>船橋市</v>
      </c>
      <c r="J1295" s="189">
        <f>IFERROR(IF($I$7="併配",VLOOKUP($F1295,部数情報!A:K,11,0),IF($I$7="併配&amp;選挙",VLOOKUP($F1295,部数情報!A:L,12,0),IF($I$7="選挙",VLOOKUP($F1295,部数情報!A:M,13,0),VLOOKUP($F1295,部数情報!A:J,10,0)))),"")</f>
        <v>720</v>
      </c>
      <c r="K1295" s="187"/>
      <c r="L1295" s="205"/>
      <c r="M1295" s="206"/>
      <c r="S1295">
        <f>エリア一覧!J1295-VLOOKUP(エリア一覧!F1295,部数情報!A:Q,17,0)</f>
        <v>0</v>
      </c>
      <c r="V1295">
        <f t="shared" si="19"/>
        <v>0</v>
      </c>
      <c r="W1295">
        <f>IFERROR(VLOOKUP($F1295,部数情報!A:J,10,0),0)</f>
        <v>720</v>
      </c>
    </row>
    <row r="1296" spans="2:23" hidden="1">
      <c r="B1296" s="15">
        <f>部数情報!C915</f>
        <v>914</v>
      </c>
      <c r="C1296" s="16">
        <f>部数情報!B915</f>
        <v>16</v>
      </c>
      <c r="D1296" s="16" t="str">
        <f>部数情報!E915</f>
        <v>船橋中央</v>
      </c>
      <c r="E1296" s="16" t="str">
        <f>部数情報!F915</f>
        <v>北本町</v>
      </c>
      <c r="F1296" s="16" t="str">
        <f>部数情報!A915</f>
        <v>031017</v>
      </c>
      <c r="G1296" s="16" t="str">
        <f>部数情報!G915</f>
        <v>北本町２A</v>
      </c>
      <c r="H1296" s="16" t="str">
        <f>部数情報!H915</f>
        <v>船橋</v>
      </c>
      <c r="I1296" s="16" t="str">
        <f>部数情報!I915</f>
        <v>船橋市</v>
      </c>
      <c r="J1296" s="189">
        <f>IFERROR(IF($I$7="併配",VLOOKUP($F1296,部数情報!A:K,11,0),IF($I$7="併配&amp;選挙",VLOOKUP($F1296,部数情報!A:L,12,0),IF($I$7="選挙",VLOOKUP($F1296,部数情報!A:M,13,0),VLOOKUP($F1296,部数情報!A:J,10,0)))),"")</f>
        <v>842</v>
      </c>
      <c r="K1296" s="187"/>
      <c r="L1296" s="205"/>
      <c r="M1296" s="206"/>
      <c r="S1296">
        <f>エリア一覧!J1296-VLOOKUP(エリア一覧!F1296,部数情報!A:Q,17,0)</f>
        <v>0</v>
      </c>
      <c r="V1296">
        <f t="shared" ref="V1296:V1359" si="20">IF(K1296="●",J1296,K1296)</f>
        <v>0</v>
      </c>
      <c r="W1296">
        <f>IFERROR(VLOOKUP($F1296,部数情報!A:J,10,0),0)</f>
        <v>842</v>
      </c>
    </row>
    <row r="1297" spans="2:23" hidden="1">
      <c r="B1297" s="15">
        <f>部数情報!C916</f>
        <v>915</v>
      </c>
      <c r="C1297" s="16">
        <f>部数情報!B916</f>
        <v>16</v>
      </c>
      <c r="D1297" s="16" t="str">
        <f>部数情報!E916</f>
        <v>船橋中央</v>
      </c>
      <c r="E1297" s="16" t="str">
        <f>部数情報!F916</f>
        <v>北本町</v>
      </c>
      <c r="F1297" s="16" t="str">
        <f>部数情報!A916</f>
        <v>031018</v>
      </c>
      <c r="G1297" s="16" t="str">
        <f>部数情報!G916</f>
        <v>北本町２B</v>
      </c>
      <c r="H1297" s="16" t="str">
        <f>部数情報!H916</f>
        <v>船橋</v>
      </c>
      <c r="I1297" s="16" t="str">
        <f>部数情報!I916</f>
        <v>船橋市</v>
      </c>
      <c r="J1297" s="189">
        <f>IFERROR(IF($I$7="併配",VLOOKUP($F1297,部数情報!A:K,11,0),IF($I$7="併配&amp;選挙",VLOOKUP($F1297,部数情報!A:L,12,0),IF($I$7="選挙",VLOOKUP($F1297,部数情報!A:M,13,0),VLOOKUP($F1297,部数情報!A:J,10,0)))),"")</f>
        <v>700</v>
      </c>
      <c r="K1297" s="187"/>
      <c r="L1297" s="205"/>
      <c r="M1297" s="206"/>
      <c r="S1297">
        <f>エリア一覧!J1297-VLOOKUP(エリア一覧!F1297,部数情報!A:Q,17,0)</f>
        <v>0</v>
      </c>
      <c r="V1297">
        <f t="shared" si="20"/>
        <v>0</v>
      </c>
      <c r="W1297">
        <f>IFERROR(VLOOKUP($F1297,部数情報!A:J,10,0),0)</f>
        <v>700</v>
      </c>
    </row>
    <row r="1298" spans="2:23" hidden="1">
      <c r="B1298" s="15">
        <f>部数情報!C917</f>
        <v>916</v>
      </c>
      <c r="C1298" s="16">
        <f>部数情報!B917</f>
        <v>16</v>
      </c>
      <c r="D1298" s="16" t="str">
        <f>部数情報!E917</f>
        <v>船橋中央</v>
      </c>
      <c r="E1298" s="16" t="str">
        <f>部数情報!F917</f>
        <v>北本町</v>
      </c>
      <c r="F1298" s="16" t="str">
        <f>部数情報!A917</f>
        <v>031019</v>
      </c>
      <c r="G1298" s="16" t="str">
        <f>部数情報!G917</f>
        <v>北本町２C</v>
      </c>
      <c r="H1298" s="16" t="str">
        <f>部数情報!H917</f>
        <v>船橋</v>
      </c>
      <c r="I1298" s="16" t="str">
        <f>部数情報!I917</f>
        <v>船橋市</v>
      </c>
      <c r="J1298" s="189">
        <f>IFERROR(IF($I$7="併配",VLOOKUP($F1298,部数情報!A:K,11,0),IF($I$7="併配&amp;選挙",VLOOKUP($F1298,部数情報!A:L,12,0),IF($I$7="選挙",VLOOKUP($F1298,部数情報!A:M,13,0),VLOOKUP($F1298,部数情報!A:J,10,0)))),"")</f>
        <v>480</v>
      </c>
      <c r="K1298" s="187"/>
      <c r="L1298" s="205"/>
      <c r="M1298" s="206"/>
      <c r="S1298">
        <f>エリア一覧!J1298-VLOOKUP(エリア一覧!F1298,部数情報!A:Q,17,0)</f>
        <v>0</v>
      </c>
      <c r="V1298">
        <f t="shared" si="20"/>
        <v>0</v>
      </c>
      <c r="W1298">
        <f>IFERROR(VLOOKUP($F1298,部数情報!A:J,10,0),0)</f>
        <v>480</v>
      </c>
    </row>
    <row r="1299" spans="2:23" hidden="1">
      <c r="B1299" s="15">
        <f>部数情報!C918</f>
        <v>917</v>
      </c>
      <c r="C1299" s="16">
        <f>部数情報!B918</f>
        <v>16</v>
      </c>
      <c r="D1299" s="16" t="str">
        <f>部数情報!E918</f>
        <v>船橋中央</v>
      </c>
      <c r="E1299" s="16" t="str">
        <f>部数情報!F918</f>
        <v>北本町</v>
      </c>
      <c r="F1299" s="16" t="str">
        <f>部数情報!A918</f>
        <v>031020</v>
      </c>
      <c r="G1299" s="16" t="str">
        <f>部数情報!G918</f>
        <v>北本町２Ｄ</v>
      </c>
      <c r="H1299" s="16" t="str">
        <f>部数情報!H918</f>
        <v>船橋</v>
      </c>
      <c r="I1299" s="16" t="str">
        <f>部数情報!I918</f>
        <v>船橋市</v>
      </c>
      <c r="J1299" s="189">
        <f>IFERROR(IF($I$7="併配",VLOOKUP($F1299,部数情報!A:K,11,0),IF($I$7="併配&amp;選挙",VLOOKUP($F1299,部数情報!A:L,12,0),IF($I$7="選挙",VLOOKUP($F1299,部数情報!A:M,13,0),VLOOKUP($F1299,部数情報!A:J,10,0)))),"")</f>
        <v>985</v>
      </c>
      <c r="K1299" s="187"/>
      <c r="L1299" s="205"/>
      <c r="M1299" s="206"/>
      <c r="S1299">
        <f>エリア一覧!J1299-VLOOKUP(エリア一覧!F1299,部数情報!A:Q,17,0)</f>
        <v>0</v>
      </c>
      <c r="V1299">
        <f t="shared" si="20"/>
        <v>0</v>
      </c>
      <c r="W1299">
        <f>IFERROR(VLOOKUP($F1299,部数情報!A:J,10,0),0)</f>
        <v>985</v>
      </c>
    </row>
    <row r="1300" spans="2:23" hidden="1">
      <c r="B1300" s="15">
        <f>部数情報!C919</f>
        <v>918</v>
      </c>
      <c r="C1300" s="16">
        <f>部数情報!B919</f>
        <v>16</v>
      </c>
      <c r="D1300" s="16" t="str">
        <f>部数情報!E919</f>
        <v>船橋中央</v>
      </c>
      <c r="E1300" s="16" t="str">
        <f>部数情報!F919</f>
        <v>山手</v>
      </c>
      <c r="F1300" s="16" t="str">
        <f>部数情報!A919</f>
        <v>031022</v>
      </c>
      <c r="G1300" s="16" t="str">
        <f>部数情報!G919</f>
        <v>山手２</v>
      </c>
      <c r="H1300" s="16" t="str">
        <f>部数情報!H919</f>
        <v>船橋</v>
      </c>
      <c r="I1300" s="16" t="str">
        <f>部数情報!I919</f>
        <v>船橋市</v>
      </c>
      <c r="J1300" s="189">
        <f>IFERROR(IF($I$7="併配",VLOOKUP($F1300,部数情報!A:K,11,0),IF($I$7="併配&amp;選挙",VLOOKUP($F1300,部数情報!A:L,12,0),IF($I$7="選挙",VLOOKUP($F1300,部数情報!A:M,13,0),VLOOKUP($F1300,部数情報!A:J,10,0)))),"")</f>
        <v>790</v>
      </c>
      <c r="K1300" s="187"/>
      <c r="L1300" s="205"/>
      <c r="M1300" s="206"/>
      <c r="S1300">
        <f>エリア一覧!J1300-VLOOKUP(エリア一覧!F1300,部数情報!A:Q,17,0)</f>
        <v>0</v>
      </c>
      <c r="V1300">
        <f t="shared" si="20"/>
        <v>0</v>
      </c>
      <c r="W1300">
        <f>IFERROR(VLOOKUP($F1300,部数情報!A:J,10,0),0)</f>
        <v>790</v>
      </c>
    </row>
    <row r="1301" spans="2:23" hidden="1">
      <c r="B1301" s="15">
        <f>部数情報!C920</f>
        <v>919</v>
      </c>
      <c r="C1301" s="16">
        <f>部数情報!B920</f>
        <v>16</v>
      </c>
      <c r="D1301" s="16" t="str">
        <f>部数情報!E920</f>
        <v>船橋中央</v>
      </c>
      <c r="E1301" s="16" t="str">
        <f>部数情報!F920</f>
        <v>山手</v>
      </c>
      <c r="F1301" s="16" t="str">
        <f>部数情報!A920</f>
        <v>031023</v>
      </c>
      <c r="G1301" s="16" t="str">
        <f>部数情報!G920</f>
        <v>山手３</v>
      </c>
      <c r="H1301" s="16" t="str">
        <f>部数情報!H920</f>
        <v>船橋</v>
      </c>
      <c r="I1301" s="16" t="str">
        <f>部数情報!I920</f>
        <v>船橋市</v>
      </c>
      <c r="J1301" s="189">
        <f>IFERROR(IF($I$7="併配",VLOOKUP($F1301,部数情報!A:K,11,0),IF($I$7="併配&amp;選挙",VLOOKUP($F1301,部数情報!A:L,12,0),IF($I$7="選挙",VLOOKUP($F1301,部数情報!A:M,13,0),VLOOKUP($F1301,部数情報!A:J,10,0)))),"")</f>
        <v>700</v>
      </c>
      <c r="K1301" s="187"/>
      <c r="L1301" s="205"/>
      <c r="M1301" s="206"/>
      <c r="S1301">
        <f>エリア一覧!J1301-VLOOKUP(エリア一覧!F1301,部数情報!A:Q,17,0)</f>
        <v>0</v>
      </c>
      <c r="V1301">
        <f t="shared" si="20"/>
        <v>0</v>
      </c>
      <c r="W1301">
        <f>IFERROR(VLOOKUP($F1301,部数情報!A:J,10,0),0)</f>
        <v>700</v>
      </c>
    </row>
    <row r="1302" spans="2:23" hidden="1">
      <c r="B1302" s="15">
        <f>部数情報!C921</f>
        <v>920</v>
      </c>
      <c r="C1302" s="16">
        <f>部数情報!B921</f>
        <v>16</v>
      </c>
      <c r="D1302" s="16" t="str">
        <f>部数情報!E921</f>
        <v>船橋中央</v>
      </c>
      <c r="E1302" s="16" t="str">
        <f>部数情報!F921</f>
        <v>馬込西・馬込町</v>
      </c>
      <c r="F1302" s="16" t="str">
        <f>部数情報!A921</f>
        <v>031024</v>
      </c>
      <c r="G1302" s="16" t="str">
        <f>部数情報!G921</f>
        <v>馬込西2・3</v>
      </c>
      <c r="H1302" s="16" t="str">
        <f>部数情報!H921</f>
        <v>船橋</v>
      </c>
      <c r="I1302" s="16" t="str">
        <f>部数情報!I921</f>
        <v>船橋市</v>
      </c>
      <c r="J1302" s="189">
        <f>IFERROR(IF($I$7="併配",VLOOKUP($F1302,部数情報!A:K,11,0),IF($I$7="併配&amp;選挙",VLOOKUP($F1302,部数情報!A:L,12,0),IF($I$7="選挙",VLOOKUP($F1302,部数情報!A:M,13,0),VLOOKUP($F1302,部数情報!A:J,10,0)))),"")</f>
        <v>410</v>
      </c>
      <c r="K1302" s="187"/>
      <c r="L1302" s="205"/>
      <c r="M1302" s="206"/>
      <c r="S1302">
        <f>エリア一覧!J1302-VLOOKUP(エリア一覧!F1302,部数情報!A:Q,17,0)</f>
        <v>0</v>
      </c>
      <c r="V1302">
        <f t="shared" si="20"/>
        <v>0</v>
      </c>
      <c r="W1302">
        <f>IFERROR(VLOOKUP($F1302,部数情報!A:J,10,0),0)</f>
        <v>410</v>
      </c>
    </row>
    <row r="1303" spans="2:23" hidden="1">
      <c r="B1303" s="15">
        <f>部数情報!C922</f>
        <v>921</v>
      </c>
      <c r="C1303" s="16">
        <f>部数情報!B922</f>
        <v>16</v>
      </c>
      <c r="D1303" s="16" t="str">
        <f>部数情報!E922</f>
        <v>船橋中央</v>
      </c>
      <c r="E1303" s="16" t="str">
        <f>部数情報!F922</f>
        <v>馬込西・馬込町</v>
      </c>
      <c r="F1303" s="16" t="str">
        <f>部数情報!A922</f>
        <v>031073</v>
      </c>
      <c r="G1303" s="16" t="str">
        <f>部数情報!G922</f>
        <v>馬込西2・旭町4</v>
      </c>
      <c r="H1303" s="16" t="str">
        <f>部数情報!H922</f>
        <v>船橋</v>
      </c>
      <c r="I1303" s="16" t="str">
        <f>部数情報!I922</f>
        <v>船橋市</v>
      </c>
      <c r="J1303" s="189">
        <f>IFERROR(IF($I$7="併配",VLOOKUP($F1303,部数情報!A:K,11,0),IF($I$7="併配&amp;選挙",VLOOKUP($F1303,部数情報!A:L,12,0),IF($I$7="選挙",VLOOKUP($F1303,部数情報!A:M,13,0),VLOOKUP($F1303,部数情報!A:J,10,0)))),"")</f>
        <v>660</v>
      </c>
      <c r="K1303" s="187"/>
      <c r="L1303" s="205"/>
      <c r="M1303" s="206"/>
      <c r="S1303">
        <f>エリア一覧!J1303-VLOOKUP(エリア一覧!F1303,部数情報!A:Q,17,0)</f>
        <v>0</v>
      </c>
      <c r="V1303">
        <f t="shared" si="20"/>
        <v>0</v>
      </c>
      <c r="W1303">
        <f>IFERROR(VLOOKUP($F1303,部数情報!A:J,10,0),0)</f>
        <v>660</v>
      </c>
    </row>
    <row r="1304" spans="2:23" hidden="1">
      <c r="B1304" s="15">
        <f>部数情報!C923</f>
        <v>922</v>
      </c>
      <c r="C1304" s="16">
        <f>部数情報!B923</f>
        <v>16</v>
      </c>
      <c r="D1304" s="16" t="str">
        <f>部数情報!E923</f>
        <v>船橋中央</v>
      </c>
      <c r="E1304" s="16" t="str">
        <f>部数情報!F923</f>
        <v>馬込西・馬込町</v>
      </c>
      <c r="F1304" s="16" t="str">
        <f>部数情報!A923</f>
        <v>031025</v>
      </c>
      <c r="G1304" s="16" t="str">
        <f>部数情報!G923</f>
        <v>馬込西1・馬込町</v>
      </c>
      <c r="H1304" s="16" t="str">
        <f>部数情報!H923</f>
        <v>船橋</v>
      </c>
      <c r="I1304" s="16" t="str">
        <f>部数情報!I923</f>
        <v>船橋市・鎌ケ谷市</v>
      </c>
      <c r="J1304" s="189">
        <f>IFERROR(IF($I$7="併配",VLOOKUP($F1304,部数情報!A:K,11,0),IF($I$7="併配&amp;選挙",VLOOKUP($F1304,部数情報!A:L,12,0),IF($I$7="選挙",VLOOKUP($F1304,部数情報!A:M,13,0),VLOOKUP($F1304,部数情報!A:J,10,0)))),"")</f>
        <v>525</v>
      </c>
      <c r="K1304" s="187"/>
      <c r="L1304" s="205"/>
      <c r="M1304" s="206"/>
      <c r="S1304">
        <f>エリア一覧!J1304-VLOOKUP(エリア一覧!F1304,部数情報!A:Q,17,0)</f>
        <v>0</v>
      </c>
      <c r="V1304">
        <f t="shared" si="20"/>
        <v>0</v>
      </c>
      <c r="W1304">
        <f>IFERROR(VLOOKUP($F1304,部数情報!A:J,10,0),0)</f>
        <v>525</v>
      </c>
    </row>
    <row r="1305" spans="2:23" hidden="1">
      <c r="B1305" s="15">
        <f>部数情報!C924</f>
        <v>923</v>
      </c>
      <c r="C1305" s="16">
        <f>部数情報!B924</f>
        <v>16</v>
      </c>
      <c r="D1305" s="16" t="str">
        <f>部数情報!E924</f>
        <v>船橋中央</v>
      </c>
      <c r="E1305" s="16" t="str">
        <f>部数情報!F924</f>
        <v>馬込西・馬込町</v>
      </c>
      <c r="F1305" s="16" t="str">
        <f>部数情報!A924</f>
        <v>031072</v>
      </c>
      <c r="G1305" s="16" t="str">
        <f>部数情報!G924</f>
        <v>馬込町</v>
      </c>
      <c r="H1305" s="16" t="str">
        <f>部数情報!H924</f>
        <v>船橋</v>
      </c>
      <c r="I1305" s="16" t="str">
        <f>部数情報!I924</f>
        <v>船橋市</v>
      </c>
      <c r="J1305" s="189">
        <f>IFERROR(IF($I$7="併配",VLOOKUP($F1305,部数情報!A:K,11,0),IF($I$7="併配&amp;選挙",VLOOKUP($F1305,部数情報!A:L,12,0),IF($I$7="選挙",VLOOKUP($F1305,部数情報!A:M,13,0),VLOOKUP($F1305,部数情報!A:J,10,0)))),"")</f>
        <v>390</v>
      </c>
      <c r="K1305" s="187"/>
      <c r="L1305" s="205"/>
      <c r="M1305" s="206"/>
      <c r="S1305">
        <f>エリア一覧!J1305-VLOOKUP(エリア一覧!F1305,部数情報!A:Q,17,0)</f>
        <v>0</v>
      </c>
      <c r="V1305">
        <f t="shared" si="20"/>
        <v>0</v>
      </c>
      <c r="W1305">
        <f>IFERROR(VLOOKUP($F1305,部数情報!A:J,10,0),0)</f>
        <v>390</v>
      </c>
    </row>
    <row r="1306" spans="2:23" hidden="1">
      <c r="B1306" s="15">
        <f>部数情報!C925</f>
        <v>924</v>
      </c>
      <c r="C1306" s="16">
        <f>部数情報!B925</f>
        <v>16</v>
      </c>
      <c r="D1306" s="16" t="str">
        <f>部数情報!E925</f>
        <v>船橋中央</v>
      </c>
      <c r="E1306" s="16" t="str">
        <f>部数情報!F925</f>
        <v>丸山</v>
      </c>
      <c r="F1306" s="16" t="str">
        <f>部数情報!A925</f>
        <v>031026</v>
      </c>
      <c r="G1306" s="16" t="str">
        <f>部数情報!G925</f>
        <v>丸山１A</v>
      </c>
      <c r="H1306" s="16" t="str">
        <f>部数情報!H925</f>
        <v>船橋</v>
      </c>
      <c r="I1306" s="16" t="str">
        <f>部数情報!I925</f>
        <v>船橋市・鎌ケ谷市</v>
      </c>
      <c r="J1306" s="189">
        <f>IFERROR(IF($I$7="併配",VLOOKUP($F1306,部数情報!A:K,11,0),IF($I$7="併配&amp;選挙",VLOOKUP($F1306,部数情報!A:L,12,0),IF($I$7="選挙",VLOOKUP($F1306,部数情報!A:M,13,0),VLOOKUP($F1306,部数情報!A:J,10,0)))),"")</f>
        <v>640</v>
      </c>
      <c r="K1306" s="187"/>
      <c r="L1306" s="205"/>
      <c r="M1306" s="206"/>
      <c r="S1306">
        <f>エリア一覧!J1306-VLOOKUP(エリア一覧!F1306,部数情報!A:Q,17,0)</f>
        <v>0</v>
      </c>
      <c r="V1306">
        <f t="shared" si="20"/>
        <v>0</v>
      </c>
      <c r="W1306">
        <f>IFERROR(VLOOKUP($F1306,部数情報!A:J,10,0),0)</f>
        <v>640</v>
      </c>
    </row>
    <row r="1307" spans="2:23" hidden="1">
      <c r="B1307" s="15">
        <f>部数情報!C926</f>
        <v>925</v>
      </c>
      <c r="C1307" s="16">
        <f>部数情報!B926</f>
        <v>16</v>
      </c>
      <c r="D1307" s="16" t="str">
        <f>部数情報!E926</f>
        <v>船橋中央</v>
      </c>
      <c r="E1307" s="16" t="str">
        <f>部数情報!F926</f>
        <v>丸山</v>
      </c>
      <c r="F1307" s="16" t="str">
        <f>部数情報!A926</f>
        <v>031027</v>
      </c>
      <c r="G1307" s="16" t="str">
        <f>部数情報!G926</f>
        <v>丸山１B</v>
      </c>
      <c r="H1307" s="16" t="str">
        <f>部数情報!H926</f>
        <v>船橋</v>
      </c>
      <c r="I1307" s="16" t="str">
        <f>部数情報!I926</f>
        <v>船橋市・鎌ケ谷市</v>
      </c>
      <c r="J1307" s="189">
        <f>IFERROR(IF($I$7="併配",VLOOKUP($F1307,部数情報!A:K,11,0),IF($I$7="併配&amp;選挙",VLOOKUP($F1307,部数情報!A:L,12,0),IF($I$7="選挙",VLOOKUP($F1307,部数情報!A:M,13,0),VLOOKUP($F1307,部数情報!A:J,10,0)))),"")</f>
        <v>780</v>
      </c>
      <c r="K1307" s="187"/>
      <c r="L1307" s="205"/>
      <c r="M1307" s="206"/>
      <c r="S1307">
        <f>エリア一覧!J1307-VLOOKUP(エリア一覧!F1307,部数情報!A:Q,17,0)</f>
        <v>0</v>
      </c>
      <c r="V1307">
        <f t="shared" si="20"/>
        <v>0</v>
      </c>
      <c r="W1307">
        <f>IFERROR(VLOOKUP($F1307,部数情報!A:J,10,0),0)</f>
        <v>780</v>
      </c>
    </row>
    <row r="1308" spans="2:23" hidden="1">
      <c r="B1308" s="15">
        <f>部数情報!C927</f>
        <v>926</v>
      </c>
      <c r="C1308" s="16">
        <f>部数情報!B927</f>
        <v>16</v>
      </c>
      <c r="D1308" s="16" t="str">
        <f>部数情報!E927</f>
        <v>船橋中央</v>
      </c>
      <c r="E1308" s="16" t="str">
        <f>部数情報!F927</f>
        <v>丸山</v>
      </c>
      <c r="F1308" s="16" t="str">
        <f>部数情報!A927</f>
        <v>031028</v>
      </c>
      <c r="G1308" s="16" t="str">
        <f>部数情報!G927</f>
        <v>丸山２A</v>
      </c>
      <c r="H1308" s="16" t="str">
        <f>部数情報!H927</f>
        <v>船橋</v>
      </c>
      <c r="I1308" s="16" t="str">
        <f>部数情報!I927</f>
        <v>船橋市</v>
      </c>
      <c r="J1308" s="189">
        <f>IFERROR(IF($I$7="併配",VLOOKUP($F1308,部数情報!A:K,11,0),IF($I$7="併配&amp;選挙",VLOOKUP($F1308,部数情報!A:L,12,0),IF($I$7="選挙",VLOOKUP($F1308,部数情報!A:M,13,0),VLOOKUP($F1308,部数情報!A:J,10,0)))),"")</f>
        <v>305</v>
      </c>
      <c r="K1308" s="187"/>
      <c r="L1308" s="205"/>
      <c r="M1308" s="206"/>
      <c r="S1308">
        <f>エリア一覧!J1308-VLOOKUP(エリア一覧!F1308,部数情報!A:Q,17,0)</f>
        <v>0</v>
      </c>
      <c r="V1308">
        <f t="shared" si="20"/>
        <v>0</v>
      </c>
      <c r="W1308">
        <f>IFERROR(VLOOKUP($F1308,部数情報!A:J,10,0),0)</f>
        <v>305</v>
      </c>
    </row>
    <row r="1309" spans="2:23" hidden="1">
      <c r="B1309" s="15">
        <f>部数情報!C928</f>
        <v>927</v>
      </c>
      <c r="C1309" s="16">
        <f>部数情報!B928</f>
        <v>16</v>
      </c>
      <c r="D1309" s="16" t="str">
        <f>部数情報!E928</f>
        <v>船橋中央</v>
      </c>
      <c r="E1309" s="16" t="str">
        <f>部数情報!F928</f>
        <v>丸山</v>
      </c>
      <c r="F1309" s="16" t="str">
        <f>部数情報!A928</f>
        <v>031029</v>
      </c>
      <c r="G1309" s="16" t="str">
        <f>部数情報!G928</f>
        <v>丸山２B</v>
      </c>
      <c r="H1309" s="16" t="str">
        <f>部数情報!H928</f>
        <v>船橋</v>
      </c>
      <c r="I1309" s="16" t="str">
        <f>部数情報!I928</f>
        <v>船橋市</v>
      </c>
      <c r="J1309" s="189">
        <f>IFERROR(IF($I$7="併配",VLOOKUP($F1309,部数情報!A:K,11,0),IF($I$7="併配&amp;選挙",VLOOKUP($F1309,部数情報!A:L,12,0),IF($I$7="選挙",VLOOKUP($F1309,部数情報!A:M,13,0),VLOOKUP($F1309,部数情報!A:J,10,0)))),"")</f>
        <v>770</v>
      </c>
      <c r="K1309" s="187"/>
      <c r="L1309" s="205"/>
      <c r="M1309" s="206"/>
      <c r="S1309">
        <f>エリア一覧!J1309-VLOOKUP(エリア一覧!F1309,部数情報!A:Q,17,0)</f>
        <v>0</v>
      </c>
      <c r="V1309">
        <f t="shared" si="20"/>
        <v>0</v>
      </c>
      <c r="W1309">
        <f>IFERROR(VLOOKUP($F1309,部数情報!A:J,10,0),0)</f>
        <v>770</v>
      </c>
    </row>
    <row r="1310" spans="2:23" hidden="1">
      <c r="B1310" s="15">
        <f>部数情報!C929</f>
        <v>928</v>
      </c>
      <c r="C1310" s="16">
        <f>部数情報!B929</f>
        <v>16</v>
      </c>
      <c r="D1310" s="16" t="str">
        <f>部数情報!E929</f>
        <v>船橋中央</v>
      </c>
      <c r="E1310" s="16" t="str">
        <f>部数情報!F929</f>
        <v>丸山</v>
      </c>
      <c r="F1310" s="16" t="str">
        <f>部数情報!A929</f>
        <v>031030</v>
      </c>
      <c r="G1310" s="16" t="str">
        <f>部数情報!G929</f>
        <v>丸山３A</v>
      </c>
      <c r="H1310" s="16" t="str">
        <f>部数情報!H929</f>
        <v>船橋</v>
      </c>
      <c r="I1310" s="16" t="str">
        <f>部数情報!I929</f>
        <v>船橋市</v>
      </c>
      <c r="J1310" s="189">
        <f>IFERROR(IF($I$7="併配",VLOOKUP($F1310,部数情報!A:K,11,0),IF($I$7="併配&amp;選挙",VLOOKUP($F1310,部数情報!A:L,12,0),IF($I$7="選挙",VLOOKUP($F1310,部数情報!A:M,13,0),VLOOKUP($F1310,部数情報!A:J,10,0)))),"")</f>
        <v>600</v>
      </c>
      <c r="K1310" s="187"/>
      <c r="L1310" s="205"/>
      <c r="M1310" s="206"/>
      <c r="S1310">
        <f>エリア一覧!J1310-VLOOKUP(エリア一覧!F1310,部数情報!A:Q,17,0)</f>
        <v>0</v>
      </c>
      <c r="V1310">
        <f t="shared" si="20"/>
        <v>0</v>
      </c>
      <c r="W1310">
        <f>IFERROR(VLOOKUP($F1310,部数情報!A:J,10,0),0)</f>
        <v>600</v>
      </c>
    </row>
    <row r="1311" spans="2:23" hidden="1">
      <c r="B1311" s="15">
        <f>部数情報!C930</f>
        <v>929</v>
      </c>
      <c r="C1311" s="16">
        <f>部数情報!B930</f>
        <v>16</v>
      </c>
      <c r="D1311" s="16" t="str">
        <f>部数情報!E930</f>
        <v>船橋中央</v>
      </c>
      <c r="E1311" s="16" t="str">
        <f>部数情報!F930</f>
        <v>丸山</v>
      </c>
      <c r="F1311" s="16" t="str">
        <f>部数情報!A930</f>
        <v>031031</v>
      </c>
      <c r="G1311" s="16" t="str">
        <f>部数情報!G930</f>
        <v>丸山３B</v>
      </c>
      <c r="H1311" s="16" t="str">
        <f>部数情報!H930</f>
        <v>船橋</v>
      </c>
      <c r="I1311" s="16" t="str">
        <f>部数情報!I930</f>
        <v>船橋市</v>
      </c>
      <c r="J1311" s="189">
        <f>IFERROR(IF($I$7="併配",VLOOKUP($F1311,部数情報!A:K,11,0),IF($I$7="併配&amp;選挙",VLOOKUP($F1311,部数情報!A:L,12,0),IF($I$7="選挙",VLOOKUP($F1311,部数情報!A:M,13,0),VLOOKUP($F1311,部数情報!A:J,10,0)))),"")</f>
        <v>415</v>
      </c>
      <c r="K1311" s="187"/>
      <c r="L1311" s="205"/>
      <c r="M1311" s="206"/>
      <c r="S1311">
        <f>エリア一覧!J1311-VLOOKUP(エリア一覧!F1311,部数情報!A:Q,17,0)</f>
        <v>0</v>
      </c>
      <c r="V1311">
        <f t="shared" si="20"/>
        <v>0</v>
      </c>
      <c r="W1311">
        <f>IFERROR(VLOOKUP($F1311,部数情報!A:J,10,0),0)</f>
        <v>415</v>
      </c>
    </row>
    <row r="1312" spans="2:23" hidden="1">
      <c r="B1312" s="15">
        <f>部数情報!C931</f>
        <v>930</v>
      </c>
      <c r="C1312" s="16">
        <f>部数情報!B931</f>
        <v>16</v>
      </c>
      <c r="D1312" s="16" t="str">
        <f>部数情報!E931</f>
        <v>船橋中央</v>
      </c>
      <c r="E1312" s="16" t="str">
        <f>部数情報!F931</f>
        <v>丸山</v>
      </c>
      <c r="F1312" s="16" t="str">
        <f>部数情報!A931</f>
        <v>031032</v>
      </c>
      <c r="G1312" s="16" t="str">
        <f>部数情報!G931</f>
        <v>丸山４Ａ</v>
      </c>
      <c r="H1312" s="16" t="str">
        <f>部数情報!H931</f>
        <v>船橋</v>
      </c>
      <c r="I1312" s="16" t="str">
        <f>部数情報!I931</f>
        <v>船橋市</v>
      </c>
      <c r="J1312" s="189">
        <f>IFERROR(IF($I$7="併配",VLOOKUP($F1312,部数情報!A:K,11,0),IF($I$7="併配&amp;選挙",VLOOKUP($F1312,部数情報!A:L,12,0),IF($I$7="選挙",VLOOKUP($F1312,部数情報!A:M,13,0),VLOOKUP($F1312,部数情報!A:J,10,0)))),"")</f>
        <v>440</v>
      </c>
      <c r="K1312" s="187"/>
      <c r="L1312" s="205"/>
      <c r="M1312" s="206"/>
      <c r="S1312">
        <f>エリア一覧!J1312-VLOOKUP(エリア一覧!F1312,部数情報!A:Q,17,0)</f>
        <v>0</v>
      </c>
      <c r="V1312">
        <f t="shared" si="20"/>
        <v>0</v>
      </c>
      <c r="W1312">
        <f>IFERROR(VLOOKUP($F1312,部数情報!A:J,10,0),0)</f>
        <v>440</v>
      </c>
    </row>
    <row r="1313" spans="2:23" hidden="1">
      <c r="B1313" s="15">
        <f>部数情報!C932</f>
        <v>931</v>
      </c>
      <c r="C1313" s="16">
        <f>部数情報!B932</f>
        <v>16</v>
      </c>
      <c r="D1313" s="16" t="str">
        <f>部数情報!E932</f>
        <v>船橋中央</v>
      </c>
      <c r="E1313" s="16" t="str">
        <f>部数情報!F932</f>
        <v>丸山</v>
      </c>
      <c r="F1313" s="16" t="str">
        <f>部数情報!A932</f>
        <v>031033</v>
      </c>
      <c r="G1313" s="16" t="str">
        <f>部数情報!G932</f>
        <v>丸山４B</v>
      </c>
      <c r="H1313" s="16" t="str">
        <f>部数情報!H932</f>
        <v>船橋</v>
      </c>
      <c r="I1313" s="16" t="str">
        <f>部数情報!I932</f>
        <v>船橋市</v>
      </c>
      <c r="J1313" s="189">
        <f>IFERROR(IF($I$7="併配",VLOOKUP($F1313,部数情報!A:K,11,0),IF($I$7="併配&amp;選挙",VLOOKUP($F1313,部数情報!A:L,12,0),IF($I$7="選挙",VLOOKUP($F1313,部数情報!A:M,13,0),VLOOKUP($F1313,部数情報!A:J,10,0)))),"")</f>
        <v>440</v>
      </c>
      <c r="K1313" s="187"/>
      <c r="L1313" s="205"/>
      <c r="M1313" s="206"/>
      <c r="S1313">
        <f>エリア一覧!J1313-VLOOKUP(エリア一覧!F1313,部数情報!A:Q,17,0)</f>
        <v>0</v>
      </c>
      <c r="V1313">
        <f t="shared" si="20"/>
        <v>0</v>
      </c>
      <c r="W1313">
        <f>IFERROR(VLOOKUP($F1313,部数情報!A:J,10,0),0)</f>
        <v>440</v>
      </c>
    </row>
    <row r="1314" spans="2:23" hidden="1">
      <c r="B1314" s="15">
        <f>部数情報!C933</f>
        <v>932</v>
      </c>
      <c r="C1314" s="16">
        <f>部数情報!B933</f>
        <v>16</v>
      </c>
      <c r="D1314" s="16" t="str">
        <f>部数情報!E933</f>
        <v>船橋中央</v>
      </c>
      <c r="E1314" s="16" t="str">
        <f>部数情報!F933</f>
        <v>丸山</v>
      </c>
      <c r="F1314" s="16" t="str">
        <f>部数情報!A933</f>
        <v>031034</v>
      </c>
      <c r="G1314" s="16" t="str">
        <f>部数情報!G933</f>
        <v>丸山５</v>
      </c>
      <c r="H1314" s="16" t="str">
        <f>部数情報!H933</f>
        <v>船橋</v>
      </c>
      <c r="I1314" s="16" t="str">
        <f>部数情報!I933</f>
        <v>船橋市</v>
      </c>
      <c r="J1314" s="189">
        <f>IFERROR(IF($I$7="併配",VLOOKUP($F1314,部数情報!A:K,11,0),IF($I$7="併配&amp;選挙",VLOOKUP($F1314,部数情報!A:L,12,0),IF($I$7="選挙",VLOOKUP($F1314,部数情報!A:M,13,0),VLOOKUP($F1314,部数情報!A:J,10,0)))),"")</f>
        <v>680</v>
      </c>
      <c r="K1314" s="187"/>
      <c r="L1314" s="205"/>
      <c r="M1314" s="206"/>
      <c r="S1314">
        <f>エリア一覧!J1314-VLOOKUP(エリア一覧!F1314,部数情報!A:Q,17,0)</f>
        <v>0</v>
      </c>
      <c r="V1314">
        <f t="shared" si="20"/>
        <v>0</v>
      </c>
      <c r="W1314">
        <f>IFERROR(VLOOKUP($F1314,部数情報!A:J,10,0),0)</f>
        <v>680</v>
      </c>
    </row>
    <row r="1315" spans="2:23" hidden="1">
      <c r="B1315" s="15">
        <f>部数情報!C934</f>
        <v>933</v>
      </c>
      <c r="C1315" s="16">
        <f>部数情報!B934</f>
        <v>16</v>
      </c>
      <c r="D1315" s="16" t="str">
        <f>部数情報!E934</f>
        <v>船橋中央</v>
      </c>
      <c r="E1315" s="16" t="str">
        <f>部数情報!F934</f>
        <v>藤原</v>
      </c>
      <c r="F1315" s="16" t="str">
        <f>部数情報!A934</f>
        <v>031035</v>
      </c>
      <c r="G1315" s="16" t="str">
        <f>部数情報!G934</f>
        <v>藤原１A</v>
      </c>
      <c r="H1315" s="16" t="str">
        <f>部数情報!H934</f>
        <v>船橋</v>
      </c>
      <c r="I1315" s="16" t="str">
        <f>部数情報!I934</f>
        <v>船橋市</v>
      </c>
      <c r="J1315" s="189">
        <f>IFERROR(IF($I$7="併配",VLOOKUP($F1315,部数情報!A:K,11,0),IF($I$7="併配&amp;選挙",VLOOKUP($F1315,部数情報!A:L,12,0),IF($I$7="選挙",VLOOKUP($F1315,部数情報!A:M,13,0),VLOOKUP($F1315,部数情報!A:J,10,0)))),"")</f>
        <v>605</v>
      </c>
      <c r="K1315" s="187"/>
      <c r="L1315" s="205"/>
      <c r="M1315" s="206"/>
      <c r="S1315">
        <f>エリア一覧!J1315-VLOOKUP(エリア一覧!F1315,部数情報!A:Q,17,0)</f>
        <v>0</v>
      </c>
      <c r="V1315">
        <f t="shared" si="20"/>
        <v>0</v>
      </c>
      <c r="W1315">
        <f>IFERROR(VLOOKUP($F1315,部数情報!A:J,10,0),0)</f>
        <v>605</v>
      </c>
    </row>
    <row r="1316" spans="2:23" hidden="1">
      <c r="B1316" s="15">
        <f>部数情報!C935</f>
        <v>934</v>
      </c>
      <c r="C1316" s="16">
        <f>部数情報!B935</f>
        <v>16</v>
      </c>
      <c r="D1316" s="16" t="str">
        <f>部数情報!E935</f>
        <v>船橋中央</v>
      </c>
      <c r="E1316" s="16" t="str">
        <f>部数情報!F935</f>
        <v>藤原</v>
      </c>
      <c r="F1316" s="16" t="str">
        <f>部数情報!A935</f>
        <v>031036</v>
      </c>
      <c r="G1316" s="16" t="str">
        <f>部数情報!G935</f>
        <v>藤原１B</v>
      </c>
      <c r="H1316" s="16" t="str">
        <f>部数情報!H935</f>
        <v>船橋</v>
      </c>
      <c r="I1316" s="16" t="str">
        <f>部数情報!I935</f>
        <v>船橋市</v>
      </c>
      <c r="J1316" s="189">
        <f>IFERROR(IF($I$7="併配",VLOOKUP($F1316,部数情報!A:K,11,0),IF($I$7="併配&amp;選挙",VLOOKUP($F1316,部数情報!A:L,12,0),IF($I$7="選挙",VLOOKUP($F1316,部数情報!A:M,13,0),VLOOKUP($F1316,部数情報!A:J,10,0)))),"")</f>
        <v>815</v>
      </c>
      <c r="K1316" s="187"/>
      <c r="L1316" s="205"/>
      <c r="M1316" s="206"/>
      <c r="S1316">
        <f>エリア一覧!J1316-VLOOKUP(エリア一覧!F1316,部数情報!A:Q,17,0)</f>
        <v>0</v>
      </c>
      <c r="V1316">
        <f t="shared" si="20"/>
        <v>0</v>
      </c>
      <c r="W1316">
        <f>IFERROR(VLOOKUP($F1316,部数情報!A:J,10,0),0)</f>
        <v>815</v>
      </c>
    </row>
    <row r="1317" spans="2:23" hidden="1">
      <c r="B1317" s="15">
        <f>部数情報!C936</f>
        <v>935</v>
      </c>
      <c r="C1317" s="16">
        <f>部数情報!B936</f>
        <v>16</v>
      </c>
      <c r="D1317" s="16" t="str">
        <f>部数情報!E936</f>
        <v>船橋中央</v>
      </c>
      <c r="E1317" s="16" t="str">
        <f>部数情報!F936</f>
        <v>藤原</v>
      </c>
      <c r="F1317" s="16" t="str">
        <f>部数情報!A936</f>
        <v>031037</v>
      </c>
      <c r="G1317" s="16" t="str">
        <f>部数情報!G936</f>
        <v>藤原２</v>
      </c>
      <c r="H1317" s="16" t="str">
        <f>部数情報!H936</f>
        <v>船橋</v>
      </c>
      <c r="I1317" s="16" t="str">
        <f>部数情報!I936</f>
        <v>船橋市</v>
      </c>
      <c r="J1317" s="189">
        <f>IFERROR(IF($I$7="併配",VLOOKUP($F1317,部数情報!A:K,11,0),IF($I$7="併配&amp;選挙",VLOOKUP($F1317,部数情報!A:L,12,0),IF($I$7="選挙",VLOOKUP($F1317,部数情報!A:M,13,0),VLOOKUP($F1317,部数情報!A:J,10,0)))),"")</f>
        <v>550</v>
      </c>
      <c r="K1317" s="187"/>
      <c r="L1317" s="205"/>
      <c r="M1317" s="206"/>
      <c r="S1317">
        <f>エリア一覧!J1317-VLOOKUP(エリア一覧!F1317,部数情報!A:Q,17,0)</f>
        <v>0</v>
      </c>
      <c r="V1317">
        <f t="shared" si="20"/>
        <v>0</v>
      </c>
      <c r="W1317">
        <f>IFERROR(VLOOKUP($F1317,部数情報!A:J,10,0),0)</f>
        <v>550</v>
      </c>
    </row>
    <row r="1318" spans="2:23" hidden="1">
      <c r="B1318" s="15">
        <f>部数情報!C937</f>
        <v>936</v>
      </c>
      <c r="C1318" s="16">
        <f>部数情報!B937</f>
        <v>16</v>
      </c>
      <c r="D1318" s="16" t="str">
        <f>部数情報!E937</f>
        <v>船橋中央</v>
      </c>
      <c r="E1318" s="16" t="str">
        <f>部数情報!F937</f>
        <v>藤原</v>
      </c>
      <c r="F1318" s="16" t="str">
        <f>部数情報!A937</f>
        <v>031038</v>
      </c>
      <c r="G1318" s="16" t="str">
        <f>部数情報!G937</f>
        <v>藤原３</v>
      </c>
      <c r="H1318" s="16" t="str">
        <f>部数情報!H937</f>
        <v>船橋</v>
      </c>
      <c r="I1318" s="16" t="str">
        <f>部数情報!I937</f>
        <v>船橋市</v>
      </c>
      <c r="J1318" s="189">
        <f>IFERROR(IF($I$7="併配",VLOOKUP($F1318,部数情報!A:K,11,0),IF($I$7="併配&amp;選挙",VLOOKUP($F1318,部数情報!A:L,12,0),IF($I$7="選挙",VLOOKUP($F1318,部数情報!A:M,13,0),VLOOKUP($F1318,部数情報!A:J,10,0)))),"")</f>
        <v>910</v>
      </c>
      <c r="K1318" s="187"/>
      <c r="L1318" s="205"/>
      <c r="M1318" s="206"/>
      <c r="S1318">
        <f>エリア一覧!J1318-VLOOKUP(エリア一覧!F1318,部数情報!A:Q,17,0)</f>
        <v>0</v>
      </c>
      <c r="V1318">
        <f t="shared" si="20"/>
        <v>0</v>
      </c>
      <c r="W1318">
        <f>IFERROR(VLOOKUP($F1318,部数情報!A:J,10,0),0)</f>
        <v>910</v>
      </c>
    </row>
    <row r="1319" spans="2:23" hidden="1">
      <c r="B1319" s="15">
        <f>部数情報!C938</f>
        <v>937</v>
      </c>
      <c r="C1319" s="16">
        <f>部数情報!B938</f>
        <v>16</v>
      </c>
      <c r="D1319" s="16" t="str">
        <f>部数情報!E938</f>
        <v>船橋中央</v>
      </c>
      <c r="E1319" s="16" t="str">
        <f>部数情報!F938</f>
        <v>藤原</v>
      </c>
      <c r="F1319" s="16" t="str">
        <f>部数情報!A938</f>
        <v>031039</v>
      </c>
      <c r="G1319" s="16" t="str">
        <f>部数情報!G938</f>
        <v>藤原５A</v>
      </c>
      <c r="H1319" s="16" t="str">
        <f>部数情報!H938</f>
        <v>船橋</v>
      </c>
      <c r="I1319" s="16" t="str">
        <f>部数情報!I938</f>
        <v>船橋市</v>
      </c>
      <c r="J1319" s="189">
        <f>IFERROR(IF($I$7="併配",VLOOKUP($F1319,部数情報!A:K,11,0),IF($I$7="併配&amp;選挙",VLOOKUP($F1319,部数情報!A:L,12,0),IF($I$7="選挙",VLOOKUP($F1319,部数情報!A:M,13,0),VLOOKUP($F1319,部数情報!A:J,10,0)))),"")</f>
        <v>340</v>
      </c>
      <c r="K1319" s="187"/>
      <c r="L1319" s="205"/>
      <c r="M1319" s="206"/>
      <c r="S1319">
        <f>エリア一覧!J1319-VLOOKUP(エリア一覧!F1319,部数情報!A:Q,17,0)</f>
        <v>0</v>
      </c>
      <c r="V1319">
        <f t="shared" si="20"/>
        <v>0</v>
      </c>
      <c r="W1319">
        <f>IFERROR(VLOOKUP($F1319,部数情報!A:J,10,0),0)</f>
        <v>340</v>
      </c>
    </row>
    <row r="1320" spans="2:23" hidden="1">
      <c r="B1320" s="15">
        <f>部数情報!C939</f>
        <v>938</v>
      </c>
      <c r="C1320" s="16">
        <f>部数情報!B939</f>
        <v>16</v>
      </c>
      <c r="D1320" s="16" t="str">
        <f>部数情報!E939</f>
        <v>船橋中央</v>
      </c>
      <c r="E1320" s="16" t="str">
        <f>部数情報!F939</f>
        <v>藤原</v>
      </c>
      <c r="F1320" s="16" t="str">
        <f>部数情報!A939</f>
        <v>031040</v>
      </c>
      <c r="G1320" s="16" t="str">
        <f>部数情報!G939</f>
        <v>藤原６A・８</v>
      </c>
      <c r="H1320" s="16" t="str">
        <f>部数情報!H939</f>
        <v>船橋</v>
      </c>
      <c r="I1320" s="16" t="str">
        <f>部数情報!I939</f>
        <v>船橋市</v>
      </c>
      <c r="J1320" s="189">
        <f>IFERROR(IF($I$7="併配",VLOOKUP($F1320,部数情報!A:K,11,0),IF($I$7="併配&amp;選挙",VLOOKUP($F1320,部数情報!A:L,12,0),IF($I$7="選挙",VLOOKUP($F1320,部数情報!A:M,13,0),VLOOKUP($F1320,部数情報!A:J,10,0)))),"")</f>
        <v>870</v>
      </c>
      <c r="K1320" s="187"/>
      <c r="L1320" s="205"/>
      <c r="M1320" s="206"/>
      <c r="S1320">
        <f>エリア一覧!J1320-VLOOKUP(エリア一覧!F1320,部数情報!A:Q,17,0)</f>
        <v>0</v>
      </c>
      <c r="V1320">
        <f t="shared" si="20"/>
        <v>0</v>
      </c>
      <c r="W1320">
        <f>IFERROR(VLOOKUP($F1320,部数情報!A:J,10,0),0)</f>
        <v>870</v>
      </c>
    </row>
    <row r="1321" spans="2:23" hidden="1">
      <c r="B1321" s="15">
        <f>部数情報!C940</f>
        <v>939</v>
      </c>
      <c r="C1321" s="16">
        <f>部数情報!B940</f>
        <v>16</v>
      </c>
      <c r="D1321" s="16" t="str">
        <f>部数情報!E940</f>
        <v>船橋中央</v>
      </c>
      <c r="E1321" s="16" t="str">
        <f>部数情報!F940</f>
        <v>藤原</v>
      </c>
      <c r="F1321" s="16" t="str">
        <f>部数情報!A940</f>
        <v>031041</v>
      </c>
      <c r="G1321" s="16" t="str">
        <f>部数情報!G940</f>
        <v>藤原５B・６B</v>
      </c>
      <c r="H1321" s="16" t="str">
        <f>部数情報!H940</f>
        <v>船橋</v>
      </c>
      <c r="I1321" s="16" t="str">
        <f>部数情報!I940</f>
        <v>船橋市</v>
      </c>
      <c r="J1321" s="189">
        <f>IFERROR(IF($I$7="併配",VLOOKUP($F1321,部数情報!A:K,11,0),IF($I$7="併配&amp;選挙",VLOOKUP($F1321,部数情報!A:L,12,0),IF($I$7="選挙",VLOOKUP($F1321,部数情報!A:M,13,0),VLOOKUP($F1321,部数情報!A:J,10,0)))),"")</f>
        <v>575</v>
      </c>
      <c r="K1321" s="187"/>
      <c r="L1321" s="205"/>
      <c r="M1321" s="206"/>
      <c r="S1321">
        <f>エリア一覧!J1321-VLOOKUP(エリア一覧!F1321,部数情報!A:Q,17,0)</f>
        <v>0</v>
      </c>
      <c r="V1321">
        <f t="shared" si="20"/>
        <v>0</v>
      </c>
      <c r="W1321">
        <f>IFERROR(VLOOKUP($F1321,部数情報!A:J,10,0),0)</f>
        <v>575</v>
      </c>
    </row>
    <row r="1322" spans="2:23" hidden="1">
      <c r="B1322" s="15">
        <f>部数情報!C941</f>
        <v>940</v>
      </c>
      <c r="C1322" s="16">
        <f>部数情報!B941</f>
        <v>16</v>
      </c>
      <c r="D1322" s="16" t="str">
        <f>部数情報!E941</f>
        <v>船橋中央</v>
      </c>
      <c r="E1322" s="16" t="str">
        <f>部数情報!F941</f>
        <v>藤原</v>
      </c>
      <c r="F1322" s="16" t="str">
        <f>部数情報!A941</f>
        <v>031042</v>
      </c>
      <c r="G1322" s="16" t="str">
        <f>部数情報!G941</f>
        <v>藤原７A</v>
      </c>
      <c r="H1322" s="16" t="str">
        <f>部数情報!H941</f>
        <v>船橋</v>
      </c>
      <c r="I1322" s="16" t="str">
        <f>部数情報!I941</f>
        <v>船橋市</v>
      </c>
      <c r="J1322" s="189">
        <f>IFERROR(IF($I$7="併配",VLOOKUP($F1322,部数情報!A:K,11,0),IF($I$7="併配&amp;選挙",VLOOKUP($F1322,部数情報!A:L,12,0),IF($I$7="選挙",VLOOKUP($F1322,部数情報!A:M,13,0),VLOOKUP($F1322,部数情報!A:J,10,0)))),"")</f>
        <v>760</v>
      </c>
      <c r="K1322" s="187"/>
      <c r="L1322" s="205"/>
      <c r="M1322" s="206"/>
      <c r="S1322">
        <f>エリア一覧!J1322-VLOOKUP(エリア一覧!F1322,部数情報!A:Q,17,0)</f>
        <v>0</v>
      </c>
      <c r="V1322">
        <f t="shared" si="20"/>
        <v>0</v>
      </c>
      <c r="W1322">
        <f>IFERROR(VLOOKUP($F1322,部数情報!A:J,10,0),0)</f>
        <v>760</v>
      </c>
    </row>
    <row r="1323" spans="2:23" hidden="1">
      <c r="B1323" s="15">
        <f>部数情報!C942</f>
        <v>941</v>
      </c>
      <c r="C1323" s="16">
        <f>部数情報!B942</f>
        <v>16</v>
      </c>
      <c r="D1323" s="16" t="str">
        <f>部数情報!E942</f>
        <v>船橋中央</v>
      </c>
      <c r="E1323" s="16" t="str">
        <f>部数情報!F942</f>
        <v>藤原</v>
      </c>
      <c r="F1323" s="16" t="str">
        <f>部数情報!A942</f>
        <v>031043</v>
      </c>
      <c r="G1323" s="16" t="str">
        <f>部数情報!G942</f>
        <v>藤原７B</v>
      </c>
      <c r="H1323" s="16" t="str">
        <f>部数情報!H942</f>
        <v>船橋</v>
      </c>
      <c r="I1323" s="16" t="str">
        <f>部数情報!I942</f>
        <v>船橋市</v>
      </c>
      <c r="J1323" s="189">
        <f>IFERROR(IF($I$7="併配",VLOOKUP($F1323,部数情報!A:K,11,0),IF($I$7="併配&amp;選挙",VLOOKUP($F1323,部数情報!A:L,12,0),IF($I$7="選挙",VLOOKUP($F1323,部数情報!A:M,13,0),VLOOKUP($F1323,部数情報!A:J,10,0)))),"")</f>
        <v>620</v>
      </c>
      <c r="K1323" s="187"/>
      <c r="L1323" s="205"/>
      <c r="M1323" s="206"/>
      <c r="S1323">
        <f>エリア一覧!J1323-VLOOKUP(エリア一覧!F1323,部数情報!A:Q,17,0)</f>
        <v>0</v>
      </c>
      <c r="V1323">
        <f t="shared" si="20"/>
        <v>0</v>
      </c>
      <c r="W1323">
        <f>IFERROR(VLOOKUP($F1323,部数情報!A:J,10,0),0)</f>
        <v>620</v>
      </c>
    </row>
    <row r="1324" spans="2:23" hidden="1">
      <c r="B1324" s="15">
        <f>部数情報!C943</f>
        <v>942</v>
      </c>
      <c r="C1324" s="16">
        <f>部数情報!B943</f>
        <v>16</v>
      </c>
      <c r="D1324" s="16" t="str">
        <f>部数情報!E943</f>
        <v>船橋中央</v>
      </c>
      <c r="E1324" s="16" t="str">
        <f>部数情報!F943</f>
        <v>上山町</v>
      </c>
      <c r="F1324" s="16" t="str">
        <f>部数情報!A943</f>
        <v>031044</v>
      </c>
      <c r="G1324" s="16" t="str">
        <f>部数情報!G943</f>
        <v>上山町１A</v>
      </c>
      <c r="H1324" s="16" t="str">
        <f>部数情報!H943</f>
        <v>船橋</v>
      </c>
      <c r="I1324" s="16" t="str">
        <f>部数情報!I943</f>
        <v>船橋市</v>
      </c>
      <c r="J1324" s="189">
        <f>IFERROR(IF($I$7="併配",VLOOKUP($F1324,部数情報!A:K,11,0),IF($I$7="併配&amp;選挙",VLOOKUP($F1324,部数情報!A:L,12,0),IF($I$7="選挙",VLOOKUP($F1324,部数情報!A:M,13,0),VLOOKUP($F1324,部数情報!A:J,10,0)))),"")</f>
        <v>400</v>
      </c>
      <c r="K1324" s="187"/>
      <c r="L1324" s="205"/>
      <c r="M1324" s="206"/>
      <c r="S1324">
        <f>エリア一覧!J1324-VLOOKUP(エリア一覧!F1324,部数情報!A:Q,17,0)</f>
        <v>0</v>
      </c>
      <c r="V1324">
        <f t="shared" si="20"/>
        <v>0</v>
      </c>
      <c r="W1324">
        <f>IFERROR(VLOOKUP($F1324,部数情報!A:J,10,0),0)</f>
        <v>400</v>
      </c>
    </row>
    <row r="1325" spans="2:23" hidden="1">
      <c r="B1325" s="15">
        <f>部数情報!C944</f>
        <v>943</v>
      </c>
      <c r="C1325" s="16">
        <f>部数情報!B944</f>
        <v>16</v>
      </c>
      <c r="D1325" s="16" t="str">
        <f>部数情報!E944</f>
        <v>船橋中央</v>
      </c>
      <c r="E1325" s="16" t="str">
        <f>部数情報!F944</f>
        <v>上山町</v>
      </c>
      <c r="F1325" s="16" t="str">
        <f>部数情報!A944</f>
        <v>031045</v>
      </c>
      <c r="G1325" s="16" t="str">
        <f>部数情報!G944</f>
        <v>上山町１B</v>
      </c>
      <c r="H1325" s="16" t="str">
        <f>部数情報!H944</f>
        <v>船橋</v>
      </c>
      <c r="I1325" s="16" t="str">
        <f>部数情報!I944</f>
        <v>船橋市</v>
      </c>
      <c r="J1325" s="189">
        <f>IFERROR(IF($I$7="併配",VLOOKUP($F1325,部数情報!A:K,11,0),IF($I$7="併配&amp;選挙",VLOOKUP($F1325,部数情報!A:L,12,0),IF($I$7="選挙",VLOOKUP($F1325,部数情報!A:M,13,0),VLOOKUP($F1325,部数情報!A:J,10,0)))),"")</f>
        <v>460</v>
      </c>
      <c r="K1325" s="187"/>
      <c r="L1325" s="205"/>
      <c r="M1325" s="206"/>
      <c r="S1325">
        <f>エリア一覧!J1325-VLOOKUP(エリア一覧!F1325,部数情報!A:Q,17,0)</f>
        <v>0</v>
      </c>
      <c r="V1325">
        <f t="shared" si="20"/>
        <v>0</v>
      </c>
      <c r="W1325">
        <f>IFERROR(VLOOKUP($F1325,部数情報!A:J,10,0),0)</f>
        <v>460</v>
      </c>
    </row>
    <row r="1326" spans="2:23" hidden="1">
      <c r="B1326" s="15">
        <f>部数情報!C945</f>
        <v>944</v>
      </c>
      <c r="C1326" s="16">
        <f>部数情報!B945</f>
        <v>16</v>
      </c>
      <c r="D1326" s="16" t="str">
        <f>部数情報!E945</f>
        <v>船橋中央</v>
      </c>
      <c r="E1326" s="16" t="str">
        <f>部数情報!F945</f>
        <v>上山町</v>
      </c>
      <c r="F1326" s="16" t="str">
        <f>部数情報!A945</f>
        <v>031046</v>
      </c>
      <c r="G1326" s="16" t="str">
        <f>部数情報!G945</f>
        <v>上山町１C</v>
      </c>
      <c r="H1326" s="16" t="str">
        <f>部数情報!H945</f>
        <v>船橋</v>
      </c>
      <c r="I1326" s="16" t="str">
        <f>部数情報!I945</f>
        <v>船橋市</v>
      </c>
      <c r="J1326" s="189">
        <f>IFERROR(IF($I$7="併配",VLOOKUP($F1326,部数情報!A:K,11,0),IF($I$7="併配&amp;選挙",VLOOKUP($F1326,部数情報!A:L,12,0),IF($I$7="選挙",VLOOKUP($F1326,部数情報!A:M,13,0),VLOOKUP($F1326,部数情報!A:J,10,0)))),"")</f>
        <v>905</v>
      </c>
      <c r="K1326" s="187"/>
      <c r="L1326" s="205"/>
      <c r="M1326" s="206"/>
      <c r="S1326">
        <f>エリア一覧!J1326-VLOOKUP(エリア一覧!F1326,部数情報!A:Q,17,0)</f>
        <v>0</v>
      </c>
      <c r="V1326">
        <f t="shared" si="20"/>
        <v>0</v>
      </c>
      <c r="W1326">
        <f>IFERROR(VLOOKUP($F1326,部数情報!A:J,10,0),0)</f>
        <v>905</v>
      </c>
    </row>
    <row r="1327" spans="2:23" hidden="1">
      <c r="B1327" s="15">
        <f>部数情報!C946</f>
        <v>945</v>
      </c>
      <c r="C1327" s="16">
        <f>部数情報!B946</f>
        <v>16</v>
      </c>
      <c r="D1327" s="16" t="str">
        <f>部数情報!E946</f>
        <v>船橋中央</v>
      </c>
      <c r="E1327" s="16" t="str">
        <f>部数情報!F946</f>
        <v>上山町</v>
      </c>
      <c r="F1327" s="16" t="str">
        <f>部数情報!A946</f>
        <v>031075</v>
      </c>
      <c r="G1327" s="16" t="str">
        <f>部数情報!G946</f>
        <v>上山町１D</v>
      </c>
      <c r="H1327" s="16" t="str">
        <f>部数情報!H946</f>
        <v>船橋</v>
      </c>
      <c r="I1327" s="16" t="str">
        <f>部数情報!I946</f>
        <v>船橋市</v>
      </c>
      <c r="J1327" s="189">
        <f>IFERROR(IF($I$7="併配",VLOOKUP($F1327,部数情報!A:K,11,0),IF($I$7="併配&amp;選挙",VLOOKUP($F1327,部数情報!A:L,12,0),IF($I$7="選挙",VLOOKUP($F1327,部数情報!A:M,13,0),VLOOKUP($F1327,部数情報!A:J,10,0)))),"")</f>
        <v>410</v>
      </c>
      <c r="K1327" s="187"/>
      <c r="L1327" s="205"/>
      <c r="M1327" s="206"/>
      <c r="S1327">
        <f>エリア一覧!J1327-VLOOKUP(エリア一覧!F1327,部数情報!A:Q,17,0)</f>
        <v>0</v>
      </c>
      <c r="V1327">
        <f t="shared" si="20"/>
        <v>0</v>
      </c>
      <c r="W1327">
        <f>IFERROR(VLOOKUP($F1327,部数情報!A:J,10,0),0)</f>
        <v>410</v>
      </c>
    </row>
    <row r="1328" spans="2:23" hidden="1">
      <c r="B1328" s="15">
        <f>部数情報!C947</f>
        <v>946</v>
      </c>
      <c r="C1328" s="16">
        <f>部数情報!B947</f>
        <v>16</v>
      </c>
      <c r="D1328" s="16" t="str">
        <f>部数情報!E947</f>
        <v>船橋中央</v>
      </c>
      <c r="E1328" s="16" t="str">
        <f>部数情報!F947</f>
        <v>上山町</v>
      </c>
      <c r="F1328" s="16" t="str">
        <f>部数情報!A947</f>
        <v>031047</v>
      </c>
      <c r="G1328" s="16" t="str">
        <f>部数情報!G947</f>
        <v>上山町２A</v>
      </c>
      <c r="H1328" s="16" t="str">
        <f>部数情報!H947</f>
        <v>船橋</v>
      </c>
      <c r="I1328" s="16" t="str">
        <f>部数情報!I947</f>
        <v>船橋市</v>
      </c>
      <c r="J1328" s="189">
        <f>IFERROR(IF($I$7="併配",VLOOKUP($F1328,部数情報!A:K,11,0),IF($I$7="併配&amp;選挙",VLOOKUP($F1328,部数情報!A:L,12,0),IF($I$7="選挙",VLOOKUP($F1328,部数情報!A:M,13,0),VLOOKUP($F1328,部数情報!A:J,10,0)))),"")</f>
        <v>710</v>
      </c>
      <c r="K1328" s="187"/>
      <c r="L1328" s="205"/>
      <c r="M1328" s="206"/>
      <c r="S1328">
        <f>エリア一覧!J1328-VLOOKUP(エリア一覧!F1328,部数情報!A:Q,17,0)</f>
        <v>0</v>
      </c>
      <c r="V1328">
        <f t="shared" si="20"/>
        <v>0</v>
      </c>
      <c r="W1328">
        <f>IFERROR(VLOOKUP($F1328,部数情報!A:J,10,0),0)</f>
        <v>710</v>
      </c>
    </row>
    <row r="1329" spans="2:23" hidden="1">
      <c r="B1329" s="15">
        <f>部数情報!C948</f>
        <v>947</v>
      </c>
      <c r="C1329" s="16">
        <f>部数情報!B948</f>
        <v>16</v>
      </c>
      <c r="D1329" s="16" t="str">
        <f>部数情報!E948</f>
        <v>船橋中央</v>
      </c>
      <c r="E1329" s="16" t="str">
        <f>部数情報!F948</f>
        <v>上山町</v>
      </c>
      <c r="F1329" s="16" t="str">
        <f>部数情報!A948</f>
        <v>031048</v>
      </c>
      <c r="G1329" s="16" t="str">
        <f>部数情報!G948</f>
        <v>上山町２B</v>
      </c>
      <c r="H1329" s="16" t="str">
        <f>部数情報!H948</f>
        <v>船橋</v>
      </c>
      <c r="I1329" s="16" t="str">
        <f>部数情報!I948</f>
        <v>船橋市</v>
      </c>
      <c r="J1329" s="189">
        <f>IFERROR(IF($I$7="併配",VLOOKUP($F1329,部数情報!A:K,11,0),IF($I$7="併配&amp;選挙",VLOOKUP($F1329,部数情報!A:L,12,0),IF($I$7="選挙",VLOOKUP($F1329,部数情報!A:M,13,0),VLOOKUP($F1329,部数情報!A:J,10,0)))),"")</f>
        <v>820</v>
      </c>
      <c r="K1329" s="187"/>
      <c r="L1329" s="205"/>
      <c r="M1329" s="206"/>
      <c r="S1329">
        <f>エリア一覧!J1329-VLOOKUP(エリア一覧!F1329,部数情報!A:Q,17,0)</f>
        <v>0</v>
      </c>
      <c r="V1329">
        <f t="shared" si="20"/>
        <v>0</v>
      </c>
      <c r="W1329">
        <f>IFERROR(VLOOKUP($F1329,部数情報!A:J,10,0),0)</f>
        <v>820</v>
      </c>
    </row>
    <row r="1330" spans="2:23" hidden="1">
      <c r="B1330" s="15">
        <f>部数情報!C949</f>
        <v>948</v>
      </c>
      <c r="C1330" s="16">
        <f>部数情報!B949</f>
        <v>16</v>
      </c>
      <c r="D1330" s="16" t="str">
        <f>部数情報!E949</f>
        <v>船橋中央</v>
      </c>
      <c r="E1330" s="16" t="str">
        <f>部数情報!F949</f>
        <v>上山町</v>
      </c>
      <c r="F1330" s="16" t="str">
        <f>部数情報!A949</f>
        <v>031049</v>
      </c>
      <c r="G1330" s="16" t="str">
        <f>部数情報!G949</f>
        <v>上山町３A</v>
      </c>
      <c r="H1330" s="16" t="str">
        <f>部数情報!H949</f>
        <v>船橋</v>
      </c>
      <c r="I1330" s="16" t="str">
        <f>部数情報!I949</f>
        <v>船橋市</v>
      </c>
      <c r="J1330" s="189">
        <f>IFERROR(IF($I$7="併配",VLOOKUP($F1330,部数情報!A:K,11,0),IF($I$7="併配&amp;選挙",VLOOKUP($F1330,部数情報!A:L,12,0),IF($I$7="選挙",VLOOKUP($F1330,部数情報!A:M,13,0),VLOOKUP($F1330,部数情報!A:J,10,0)))),"")</f>
        <v>500</v>
      </c>
      <c r="K1330" s="187"/>
      <c r="L1330" s="205"/>
      <c r="M1330" s="206"/>
      <c r="S1330">
        <f>エリア一覧!J1330-VLOOKUP(エリア一覧!F1330,部数情報!A:Q,17,0)</f>
        <v>0</v>
      </c>
      <c r="V1330">
        <f t="shared" si="20"/>
        <v>0</v>
      </c>
      <c r="W1330">
        <f>IFERROR(VLOOKUP($F1330,部数情報!A:J,10,0),0)</f>
        <v>500</v>
      </c>
    </row>
    <row r="1331" spans="2:23" hidden="1">
      <c r="B1331" s="15">
        <f>部数情報!C950</f>
        <v>949</v>
      </c>
      <c r="C1331" s="16">
        <f>部数情報!B950</f>
        <v>16</v>
      </c>
      <c r="D1331" s="16" t="str">
        <f>部数情報!E950</f>
        <v>船橋中央</v>
      </c>
      <c r="E1331" s="16" t="str">
        <f>部数情報!F950</f>
        <v>上山町</v>
      </c>
      <c r="F1331" s="16" t="str">
        <f>部数情報!A950</f>
        <v>031050</v>
      </c>
      <c r="G1331" s="16" t="str">
        <f>部数情報!G950</f>
        <v>上山町３B</v>
      </c>
      <c r="H1331" s="16" t="str">
        <f>部数情報!H950</f>
        <v>船橋</v>
      </c>
      <c r="I1331" s="16" t="str">
        <f>部数情報!I950</f>
        <v>船橋市</v>
      </c>
      <c r="J1331" s="189">
        <f>IFERROR(IF($I$7="併配",VLOOKUP($F1331,部数情報!A:K,11,0),IF($I$7="併配&amp;選挙",VLOOKUP($F1331,部数情報!A:L,12,0),IF($I$7="選挙",VLOOKUP($F1331,部数情報!A:M,13,0),VLOOKUP($F1331,部数情報!A:J,10,0)))),"")</f>
        <v>455</v>
      </c>
      <c r="K1331" s="187"/>
      <c r="L1331" s="205"/>
      <c r="M1331" s="206"/>
      <c r="S1331">
        <f>エリア一覧!J1331-VLOOKUP(エリア一覧!F1331,部数情報!A:Q,17,0)</f>
        <v>0</v>
      </c>
      <c r="V1331">
        <f t="shared" si="20"/>
        <v>0</v>
      </c>
      <c r="W1331">
        <f>IFERROR(VLOOKUP($F1331,部数情報!A:J,10,0),0)</f>
        <v>455</v>
      </c>
    </row>
    <row r="1332" spans="2:23" hidden="1">
      <c r="B1332" s="15">
        <f>部数情報!C951</f>
        <v>950</v>
      </c>
      <c r="C1332" s="16">
        <f>部数情報!B951</f>
        <v>16</v>
      </c>
      <c r="D1332" s="16" t="str">
        <f>部数情報!E951</f>
        <v>船橋中央</v>
      </c>
      <c r="E1332" s="16" t="str">
        <f>部数情報!F951</f>
        <v>上山町</v>
      </c>
      <c r="F1332" s="16" t="str">
        <f>部数情報!A951</f>
        <v>031051</v>
      </c>
      <c r="G1332" s="16" t="str">
        <f>部数情報!G951</f>
        <v>上山町３Ｃ</v>
      </c>
      <c r="H1332" s="16" t="str">
        <f>部数情報!H951</f>
        <v>船橋</v>
      </c>
      <c r="I1332" s="16" t="str">
        <f>部数情報!I951</f>
        <v>船橋市</v>
      </c>
      <c r="J1332" s="189">
        <f>IFERROR(IF($I$7="併配",VLOOKUP($F1332,部数情報!A:K,11,0),IF($I$7="併配&amp;選挙",VLOOKUP($F1332,部数情報!A:L,12,0),IF($I$7="選挙",VLOOKUP($F1332,部数情報!A:M,13,0),VLOOKUP($F1332,部数情報!A:J,10,0)))),"")</f>
        <v>335</v>
      </c>
      <c r="K1332" s="187"/>
      <c r="L1332" s="205"/>
      <c r="M1332" s="206"/>
      <c r="S1332">
        <f>エリア一覧!J1332-VLOOKUP(エリア一覧!F1332,部数情報!A:Q,17,0)</f>
        <v>0</v>
      </c>
      <c r="V1332">
        <f t="shared" si="20"/>
        <v>0</v>
      </c>
      <c r="W1332">
        <f>IFERROR(VLOOKUP($F1332,部数情報!A:J,10,0),0)</f>
        <v>335</v>
      </c>
    </row>
    <row r="1333" spans="2:23" hidden="1">
      <c r="B1333" s="15">
        <f>部数情報!C952</f>
        <v>951</v>
      </c>
      <c r="C1333" s="16">
        <f>部数情報!B952</f>
        <v>16</v>
      </c>
      <c r="D1333" s="16" t="str">
        <f>部数情報!E952</f>
        <v>船橋中央</v>
      </c>
      <c r="E1333" s="16" t="str">
        <f>部数情報!F952</f>
        <v>旭町・前貝塚町</v>
      </c>
      <c r="F1333" s="16" t="str">
        <f>部数情報!A952</f>
        <v>031052</v>
      </c>
      <c r="G1333" s="16" t="str">
        <f>部数情報!G952</f>
        <v>旭町１</v>
      </c>
      <c r="H1333" s="16" t="str">
        <f>部数情報!H952</f>
        <v>船橋</v>
      </c>
      <c r="I1333" s="16" t="str">
        <f>部数情報!I952</f>
        <v>船橋市</v>
      </c>
      <c r="J1333" s="189">
        <f>IFERROR(IF($I$7="併配",VLOOKUP($F1333,部数情報!A:K,11,0),IF($I$7="併配&amp;選挙",VLOOKUP($F1333,部数情報!A:L,12,0),IF($I$7="選挙",VLOOKUP($F1333,部数情報!A:M,13,0),VLOOKUP($F1333,部数情報!A:J,10,0)))),"")</f>
        <v>660</v>
      </c>
      <c r="K1333" s="187"/>
      <c r="L1333" s="205"/>
      <c r="M1333" s="206"/>
      <c r="S1333">
        <f>エリア一覧!J1333-VLOOKUP(エリア一覧!F1333,部数情報!A:Q,17,0)</f>
        <v>0</v>
      </c>
      <c r="V1333">
        <f t="shared" si="20"/>
        <v>0</v>
      </c>
      <c r="W1333">
        <f>IFERROR(VLOOKUP($F1333,部数情報!A:J,10,0),0)</f>
        <v>660</v>
      </c>
    </row>
    <row r="1334" spans="2:23" hidden="1">
      <c r="B1334" s="15">
        <f>部数情報!C953</f>
        <v>952</v>
      </c>
      <c r="C1334" s="16">
        <f>部数情報!B953</f>
        <v>16</v>
      </c>
      <c r="D1334" s="16" t="str">
        <f>部数情報!E953</f>
        <v>船橋中央</v>
      </c>
      <c r="E1334" s="16" t="str">
        <f>部数情報!F953</f>
        <v>旭町・前貝塚町</v>
      </c>
      <c r="F1334" s="16" t="str">
        <f>部数情報!A953</f>
        <v>031053</v>
      </c>
      <c r="G1334" s="16" t="str">
        <f>部数情報!G953</f>
        <v>旭町２</v>
      </c>
      <c r="H1334" s="16" t="str">
        <f>部数情報!H953</f>
        <v>船橋</v>
      </c>
      <c r="I1334" s="16" t="str">
        <f>部数情報!I953</f>
        <v>船橋市</v>
      </c>
      <c r="J1334" s="189">
        <f>IFERROR(IF($I$7="併配",VLOOKUP($F1334,部数情報!A:K,11,0),IF($I$7="併配&amp;選挙",VLOOKUP($F1334,部数情報!A:L,12,0),IF($I$7="選挙",VLOOKUP($F1334,部数情報!A:M,13,0),VLOOKUP($F1334,部数情報!A:J,10,0)))),"")</f>
        <v>715</v>
      </c>
      <c r="K1334" s="187"/>
      <c r="L1334" s="205"/>
      <c r="M1334" s="206"/>
      <c r="S1334">
        <f>エリア一覧!J1334-VLOOKUP(エリア一覧!F1334,部数情報!A:Q,17,0)</f>
        <v>0</v>
      </c>
      <c r="V1334">
        <f t="shared" si="20"/>
        <v>0</v>
      </c>
      <c r="W1334">
        <f>IFERROR(VLOOKUP($F1334,部数情報!A:J,10,0),0)</f>
        <v>715</v>
      </c>
    </row>
    <row r="1335" spans="2:23" hidden="1">
      <c r="B1335" s="15">
        <f>部数情報!C954</f>
        <v>953</v>
      </c>
      <c r="C1335" s="16">
        <f>部数情報!B954</f>
        <v>16</v>
      </c>
      <c r="D1335" s="16" t="str">
        <f>部数情報!E954</f>
        <v>船橋中央</v>
      </c>
      <c r="E1335" s="16" t="str">
        <f>部数情報!F954</f>
        <v>旭町・前貝塚町</v>
      </c>
      <c r="F1335" s="16" t="str">
        <f>部数情報!A954</f>
        <v>031054</v>
      </c>
      <c r="G1335" s="16" t="str">
        <f>部数情報!G954</f>
        <v>旭町３</v>
      </c>
      <c r="H1335" s="16" t="str">
        <f>部数情報!H954</f>
        <v>船橋</v>
      </c>
      <c r="I1335" s="16" t="str">
        <f>部数情報!I954</f>
        <v>船橋市</v>
      </c>
      <c r="J1335" s="189">
        <f>IFERROR(IF($I$7="併配",VLOOKUP($F1335,部数情報!A:K,11,0),IF($I$7="併配&amp;選挙",VLOOKUP($F1335,部数情報!A:L,12,0),IF($I$7="選挙",VLOOKUP($F1335,部数情報!A:M,13,0),VLOOKUP($F1335,部数情報!A:J,10,0)))),"")</f>
        <v>455</v>
      </c>
      <c r="K1335" s="187"/>
      <c r="L1335" s="205"/>
      <c r="M1335" s="206"/>
      <c r="S1335">
        <f>エリア一覧!J1335-VLOOKUP(エリア一覧!F1335,部数情報!A:Q,17,0)</f>
        <v>0</v>
      </c>
      <c r="V1335">
        <f t="shared" si="20"/>
        <v>0</v>
      </c>
      <c r="W1335">
        <f>IFERROR(VLOOKUP($F1335,部数情報!A:J,10,0),0)</f>
        <v>455</v>
      </c>
    </row>
    <row r="1336" spans="2:23" hidden="1">
      <c r="B1336" s="15">
        <f>部数情報!C955</f>
        <v>954</v>
      </c>
      <c r="C1336" s="16">
        <f>部数情報!B955</f>
        <v>16</v>
      </c>
      <c r="D1336" s="16" t="str">
        <f>部数情報!E955</f>
        <v>船橋中央</v>
      </c>
      <c r="E1336" s="16" t="str">
        <f>部数情報!F955</f>
        <v>旭町・前貝塚町</v>
      </c>
      <c r="F1336" s="16" t="str">
        <f>部数情報!A955</f>
        <v>031067</v>
      </c>
      <c r="G1336" s="16" t="str">
        <f>部数情報!G955</f>
        <v>旭町５</v>
      </c>
      <c r="H1336" s="16" t="str">
        <f>部数情報!H955</f>
        <v>船橋</v>
      </c>
      <c r="I1336" s="16" t="str">
        <f>部数情報!I955</f>
        <v>船橋市</v>
      </c>
      <c r="J1336" s="189">
        <f>IFERROR(IF($I$7="併配",VLOOKUP($F1336,部数情報!A:K,11,0),IF($I$7="併配&amp;選挙",VLOOKUP($F1336,部数情報!A:L,12,0),IF($I$7="選挙",VLOOKUP($F1336,部数情報!A:M,13,0),VLOOKUP($F1336,部数情報!A:J,10,0)))),"")</f>
        <v>280</v>
      </c>
      <c r="K1336" s="187"/>
      <c r="L1336" s="205"/>
      <c r="M1336" s="206"/>
      <c r="S1336">
        <f>エリア一覧!J1336-VLOOKUP(エリア一覧!F1336,部数情報!A:Q,17,0)</f>
        <v>0</v>
      </c>
      <c r="V1336">
        <f t="shared" si="20"/>
        <v>0</v>
      </c>
      <c r="W1336">
        <f>IFERROR(VLOOKUP($F1336,部数情報!A:J,10,0),0)</f>
        <v>280</v>
      </c>
    </row>
    <row r="1337" spans="2:23" hidden="1">
      <c r="B1337" s="15">
        <f>部数情報!C956</f>
        <v>955</v>
      </c>
      <c r="C1337" s="16">
        <f>部数情報!B956</f>
        <v>16</v>
      </c>
      <c r="D1337" s="16" t="str">
        <f>部数情報!E956</f>
        <v>船橋中央</v>
      </c>
      <c r="E1337" s="16" t="str">
        <f>部数情報!F956</f>
        <v>旭町・前貝塚町</v>
      </c>
      <c r="F1337" s="16" t="str">
        <f>部数情報!A956</f>
        <v>031055</v>
      </c>
      <c r="G1337" s="16" t="str">
        <f>部数情報!G956</f>
        <v>前貝塚町A</v>
      </c>
      <c r="H1337" s="16" t="str">
        <f>部数情報!H956</f>
        <v>船橋</v>
      </c>
      <c r="I1337" s="16" t="str">
        <f>部数情報!I956</f>
        <v>船橋市</v>
      </c>
      <c r="J1337" s="189">
        <f>IFERROR(IF($I$7="併配",VLOOKUP($F1337,部数情報!A:K,11,0),IF($I$7="併配&amp;選挙",VLOOKUP($F1337,部数情報!A:L,12,0),IF($I$7="選挙",VLOOKUP($F1337,部数情報!A:M,13,0),VLOOKUP($F1337,部数情報!A:J,10,0)))),"")</f>
        <v>740</v>
      </c>
      <c r="K1337" s="187"/>
      <c r="L1337" s="205"/>
      <c r="M1337" s="206"/>
      <c r="S1337">
        <f>エリア一覧!J1337-VLOOKUP(エリア一覧!F1337,部数情報!A:Q,17,0)</f>
        <v>0</v>
      </c>
      <c r="V1337">
        <f t="shared" si="20"/>
        <v>0</v>
      </c>
      <c r="W1337">
        <f>IFERROR(VLOOKUP($F1337,部数情報!A:J,10,0),0)</f>
        <v>740</v>
      </c>
    </row>
    <row r="1338" spans="2:23" hidden="1">
      <c r="B1338" s="15">
        <f>部数情報!C957</f>
        <v>956</v>
      </c>
      <c r="C1338" s="16">
        <f>部数情報!B957</f>
        <v>16</v>
      </c>
      <c r="D1338" s="16" t="str">
        <f>部数情報!E957</f>
        <v>船橋中央</v>
      </c>
      <c r="E1338" s="16" t="str">
        <f>部数情報!F957</f>
        <v>旭町・前貝塚町</v>
      </c>
      <c r="F1338" s="16" t="str">
        <f>部数情報!A957</f>
        <v>031056</v>
      </c>
      <c r="G1338" s="16" t="str">
        <f>部数情報!G957</f>
        <v>前貝塚町B</v>
      </c>
      <c r="H1338" s="16" t="str">
        <f>部数情報!H957</f>
        <v>船橋</v>
      </c>
      <c r="I1338" s="16" t="str">
        <f>部数情報!I957</f>
        <v>船橋市</v>
      </c>
      <c r="J1338" s="189">
        <f>IFERROR(IF($I$7="併配",VLOOKUP($F1338,部数情報!A:K,11,0),IF($I$7="併配&amp;選挙",VLOOKUP($F1338,部数情報!A:L,12,0),IF($I$7="選挙",VLOOKUP($F1338,部数情報!A:M,13,0),VLOOKUP($F1338,部数情報!A:J,10,0)))),"")</f>
        <v>575</v>
      </c>
      <c r="K1338" s="187"/>
      <c r="L1338" s="205"/>
      <c r="M1338" s="206"/>
      <c r="S1338">
        <f>エリア一覧!J1338-VLOOKUP(エリア一覧!F1338,部数情報!A:Q,17,0)</f>
        <v>0</v>
      </c>
      <c r="V1338">
        <f t="shared" si="20"/>
        <v>0</v>
      </c>
      <c r="W1338">
        <f>IFERROR(VLOOKUP($F1338,部数情報!A:J,10,0),0)</f>
        <v>575</v>
      </c>
    </row>
    <row r="1339" spans="2:23" hidden="1">
      <c r="B1339" s="15">
        <f>部数情報!C958</f>
        <v>957</v>
      </c>
      <c r="C1339" s="16">
        <f>部数情報!B958</f>
        <v>16</v>
      </c>
      <c r="D1339" s="16" t="str">
        <f>部数情報!E958</f>
        <v>船橋中央</v>
      </c>
      <c r="E1339" s="16" t="str">
        <f>部数情報!F958</f>
        <v>旭町・前貝塚町</v>
      </c>
      <c r="F1339" s="16" t="str">
        <f>部数情報!A958</f>
        <v>031057</v>
      </c>
      <c r="G1339" s="16" t="str">
        <f>部数情報!G958</f>
        <v>前貝塚町Ｃ</v>
      </c>
      <c r="H1339" s="16" t="str">
        <f>部数情報!H958</f>
        <v>船橋</v>
      </c>
      <c r="I1339" s="16" t="str">
        <f>部数情報!I958</f>
        <v>船橋市</v>
      </c>
      <c r="J1339" s="189">
        <f>IFERROR(IF($I$7="併配",VLOOKUP($F1339,部数情報!A:K,11,0),IF($I$7="併配&amp;選挙",VLOOKUP($F1339,部数情報!A:L,12,0),IF($I$7="選挙",VLOOKUP($F1339,部数情報!A:M,13,0),VLOOKUP($F1339,部数情報!A:J,10,0)))),"")</f>
        <v>500</v>
      </c>
      <c r="K1339" s="187"/>
      <c r="L1339" s="205"/>
      <c r="M1339" s="206"/>
      <c r="S1339">
        <f>エリア一覧!J1339-VLOOKUP(エリア一覧!F1339,部数情報!A:Q,17,0)</f>
        <v>0</v>
      </c>
      <c r="V1339">
        <f t="shared" si="20"/>
        <v>0</v>
      </c>
      <c r="W1339">
        <f>IFERROR(VLOOKUP($F1339,部数情報!A:J,10,0),0)</f>
        <v>500</v>
      </c>
    </row>
    <row r="1340" spans="2:23" hidden="1">
      <c r="B1340" s="15">
        <f>部数情報!C959</f>
        <v>958</v>
      </c>
      <c r="C1340" s="16">
        <f>部数情報!B959</f>
        <v>16</v>
      </c>
      <c r="D1340" s="16" t="str">
        <f>部数情報!E959</f>
        <v>船橋中央</v>
      </c>
      <c r="E1340" s="16" t="str">
        <f>部数情報!F959</f>
        <v>旭町・前貝塚町</v>
      </c>
      <c r="F1340" s="16" t="str">
        <f>部数情報!A959</f>
        <v>031076</v>
      </c>
      <c r="G1340" s="16" t="str">
        <f>部数情報!G959</f>
        <v>前貝塚町F</v>
      </c>
      <c r="H1340" s="16" t="str">
        <f>部数情報!H959</f>
        <v>船橋</v>
      </c>
      <c r="I1340" s="16" t="str">
        <f>部数情報!I959</f>
        <v>船橋市</v>
      </c>
      <c r="J1340" s="189">
        <f>IFERROR(IF($I$7="併配",VLOOKUP($F1340,部数情報!A:K,11,0),IF($I$7="併配&amp;選挙",VLOOKUP($F1340,部数情報!A:L,12,0),IF($I$7="選挙",VLOOKUP($F1340,部数情報!A:M,13,0),VLOOKUP($F1340,部数情報!A:J,10,0)))),"")</f>
        <v>530</v>
      </c>
      <c r="K1340" s="187"/>
      <c r="L1340" s="205"/>
      <c r="M1340" s="206"/>
      <c r="S1340">
        <f>エリア一覧!J1340-VLOOKUP(エリア一覧!F1340,部数情報!A:Q,17,0)</f>
        <v>0</v>
      </c>
      <c r="V1340">
        <f t="shared" si="20"/>
        <v>0</v>
      </c>
      <c r="W1340">
        <f>IFERROR(VLOOKUP($F1340,部数情報!A:J,10,0),0)</f>
        <v>530</v>
      </c>
    </row>
    <row r="1341" spans="2:23" hidden="1">
      <c r="B1341" s="15">
        <f>部数情報!C960</f>
        <v>959</v>
      </c>
      <c r="C1341" s="16">
        <f>部数情報!B960</f>
        <v>16</v>
      </c>
      <c r="D1341" s="16" t="str">
        <f>部数情報!E960</f>
        <v>船橋中央</v>
      </c>
      <c r="E1341" s="16" t="str">
        <f>部数情報!F960</f>
        <v>旭町・前貝塚町</v>
      </c>
      <c r="F1341" s="16" t="str">
        <f>部数情報!A960</f>
        <v>031058</v>
      </c>
      <c r="G1341" s="16" t="str">
        <f>部数情報!G960</f>
        <v>旭町６・前貝塚町Ｄ</v>
      </c>
      <c r="H1341" s="16" t="str">
        <f>部数情報!H960</f>
        <v>船橋</v>
      </c>
      <c r="I1341" s="16" t="str">
        <f>部数情報!I960</f>
        <v>船橋市</v>
      </c>
      <c r="J1341" s="189">
        <f>IFERROR(IF($I$7="併配",VLOOKUP($F1341,部数情報!A:K,11,0),IF($I$7="併配&amp;選挙",VLOOKUP($F1341,部数情報!A:L,12,0),IF($I$7="選挙",VLOOKUP($F1341,部数情報!A:M,13,0),VLOOKUP($F1341,部数情報!A:J,10,0)))),"")</f>
        <v>980</v>
      </c>
      <c r="K1341" s="187"/>
      <c r="L1341" s="205"/>
      <c r="M1341" s="206"/>
      <c r="S1341">
        <f>エリア一覧!J1341-VLOOKUP(エリア一覧!F1341,部数情報!A:Q,17,0)</f>
        <v>0</v>
      </c>
      <c r="V1341">
        <f t="shared" si="20"/>
        <v>0</v>
      </c>
      <c r="W1341">
        <f>IFERROR(VLOOKUP($F1341,部数情報!A:J,10,0),0)</f>
        <v>980</v>
      </c>
    </row>
    <row r="1342" spans="2:23" hidden="1">
      <c r="B1342" s="15">
        <f>部数情報!C961</f>
        <v>960</v>
      </c>
      <c r="C1342" s="16">
        <f>部数情報!B961</f>
        <v>16</v>
      </c>
      <c r="D1342" s="16" t="str">
        <f>部数情報!E961</f>
        <v>船橋中央</v>
      </c>
      <c r="E1342" s="16" t="str">
        <f>部数情報!F961</f>
        <v>行田・行田町</v>
      </c>
      <c r="F1342" s="16" t="str">
        <f>部数情報!A961</f>
        <v>031059</v>
      </c>
      <c r="G1342" s="16" t="str">
        <f>部数情報!G961</f>
        <v>行田１</v>
      </c>
      <c r="H1342" s="16" t="str">
        <f>部数情報!H961</f>
        <v>船橋</v>
      </c>
      <c r="I1342" s="16" t="str">
        <f>部数情報!I961</f>
        <v>船橋市</v>
      </c>
      <c r="J1342" s="189">
        <f>IFERROR(IF($I$7="併配",VLOOKUP($F1342,部数情報!A:K,11,0),IF($I$7="併配&amp;選挙",VLOOKUP($F1342,部数情報!A:L,12,0),IF($I$7="選挙",VLOOKUP($F1342,部数情報!A:M,13,0),VLOOKUP($F1342,部数情報!A:J,10,0)))),"")</f>
        <v>1600</v>
      </c>
      <c r="K1342" s="187"/>
      <c r="L1342" s="205"/>
      <c r="M1342" s="206"/>
      <c r="S1342">
        <f>エリア一覧!J1342-VLOOKUP(エリア一覧!F1342,部数情報!A:Q,17,0)</f>
        <v>0</v>
      </c>
      <c r="V1342">
        <f t="shared" si="20"/>
        <v>0</v>
      </c>
      <c r="W1342">
        <f>IFERROR(VLOOKUP($F1342,部数情報!A:J,10,0),0)</f>
        <v>1600</v>
      </c>
    </row>
    <row r="1343" spans="2:23" hidden="1">
      <c r="B1343" s="15">
        <f>部数情報!C962</f>
        <v>961</v>
      </c>
      <c r="C1343" s="16">
        <f>部数情報!B962</f>
        <v>16</v>
      </c>
      <c r="D1343" s="16" t="str">
        <f>部数情報!E962</f>
        <v>船橋中央</v>
      </c>
      <c r="E1343" s="16" t="str">
        <f>部数情報!F962</f>
        <v>行田・行田町</v>
      </c>
      <c r="F1343" s="16" t="str">
        <f>部数情報!A962</f>
        <v>031060</v>
      </c>
      <c r="G1343" s="16" t="str">
        <f>部数情報!G962</f>
        <v>行田２</v>
      </c>
      <c r="H1343" s="16" t="str">
        <f>部数情報!H962</f>
        <v>船橋</v>
      </c>
      <c r="I1343" s="16" t="str">
        <f>部数情報!I962</f>
        <v>船橋市</v>
      </c>
      <c r="J1343" s="189">
        <f>IFERROR(IF($I$7="併配",VLOOKUP($F1343,部数情報!A:K,11,0),IF($I$7="併配&amp;選挙",VLOOKUP($F1343,部数情報!A:L,12,0),IF($I$7="選挙",VLOOKUP($F1343,部数情報!A:M,13,0),VLOOKUP($F1343,部数情報!A:J,10,0)))),"")</f>
        <v>915</v>
      </c>
      <c r="K1343" s="187"/>
      <c r="L1343" s="205"/>
      <c r="M1343" s="206"/>
      <c r="S1343">
        <f>エリア一覧!J1343-VLOOKUP(エリア一覧!F1343,部数情報!A:Q,17,0)</f>
        <v>0</v>
      </c>
      <c r="V1343">
        <f t="shared" si="20"/>
        <v>0</v>
      </c>
      <c r="W1343">
        <f>IFERROR(VLOOKUP($F1343,部数情報!A:J,10,0),0)</f>
        <v>915</v>
      </c>
    </row>
    <row r="1344" spans="2:23" hidden="1">
      <c r="B1344" s="15">
        <f>部数情報!C963</f>
        <v>962</v>
      </c>
      <c r="C1344" s="16">
        <f>部数情報!B963</f>
        <v>16</v>
      </c>
      <c r="D1344" s="16" t="str">
        <f>部数情報!E963</f>
        <v>船橋中央</v>
      </c>
      <c r="E1344" s="16" t="str">
        <f>部数情報!F963</f>
        <v>行田・行田町</v>
      </c>
      <c r="F1344" s="16" t="str">
        <f>部数情報!A963</f>
        <v>031061</v>
      </c>
      <c r="G1344" s="16" t="str">
        <f>部数情報!G963</f>
        <v>行田３</v>
      </c>
      <c r="H1344" s="16" t="str">
        <f>部数情報!H963</f>
        <v>船橋</v>
      </c>
      <c r="I1344" s="16" t="str">
        <f>部数情報!I963</f>
        <v>船橋市</v>
      </c>
      <c r="J1344" s="189">
        <f>IFERROR(IF($I$7="併配",VLOOKUP($F1344,部数情報!A:K,11,0),IF($I$7="併配&amp;選挙",VLOOKUP($F1344,部数情報!A:L,12,0),IF($I$7="選挙",VLOOKUP($F1344,部数情報!A:M,13,0),VLOOKUP($F1344,部数情報!A:J,10,0)))),"")</f>
        <v>1155</v>
      </c>
      <c r="K1344" s="187"/>
      <c r="L1344" s="205"/>
      <c r="M1344" s="206"/>
      <c r="S1344">
        <f>エリア一覧!J1344-VLOOKUP(エリア一覧!F1344,部数情報!A:Q,17,0)</f>
        <v>0</v>
      </c>
      <c r="V1344">
        <f t="shared" si="20"/>
        <v>0</v>
      </c>
      <c r="W1344">
        <f>IFERROR(VLOOKUP($F1344,部数情報!A:J,10,0),0)</f>
        <v>1155</v>
      </c>
    </row>
    <row r="1345" spans="2:23" hidden="1">
      <c r="B1345" s="15">
        <f>部数情報!C964</f>
        <v>963</v>
      </c>
      <c r="C1345" s="16">
        <f>部数情報!B964</f>
        <v>16</v>
      </c>
      <c r="D1345" s="16" t="str">
        <f>部数情報!E964</f>
        <v>船橋中央</v>
      </c>
      <c r="E1345" s="16" t="str">
        <f>部数情報!F964</f>
        <v>行田・行田町</v>
      </c>
      <c r="F1345" s="16" t="str">
        <f>部数情報!A964</f>
        <v>031062</v>
      </c>
      <c r="G1345" s="16" t="str">
        <f>部数情報!G964</f>
        <v>行田町A</v>
      </c>
      <c r="H1345" s="16" t="str">
        <f>部数情報!H964</f>
        <v>船橋</v>
      </c>
      <c r="I1345" s="16" t="str">
        <f>部数情報!I964</f>
        <v>船橋市</v>
      </c>
      <c r="J1345" s="189">
        <f>IFERROR(IF($I$7="併配",VLOOKUP($F1345,部数情報!A:K,11,0),IF($I$7="併配&amp;選挙",VLOOKUP($F1345,部数情報!A:L,12,0),IF($I$7="選挙",VLOOKUP($F1345,部数情報!A:M,13,0),VLOOKUP($F1345,部数情報!A:J,10,0)))),"")</f>
        <v>560</v>
      </c>
      <c r="K1345" s="187"/>
      <c r="L1345" s="205"/>
      <c r="M1345" s="206"/>
      <c r="S1345">
        <f>エリア一覧!J1345-VLOOKUP(エリア一覧!F1345,部数情報!A:Q,17,0)</f>
        <v>0</v>
      </c>
      <c r="V1345">
        <f t="shared" si="20"/>
        <v>0</v>
      </c>
      <c r="W1345">
        <f>IFERROR(VLOOKUP($F1345,部数情報!A:J,10,0),0)</f>
        <v>560</v>
      </c>
    </row>
    <row r="1346" spans="2:23" hidden="1">
      <c r="B1346" s="15">
        <f>部数情報!C965</f>
        <v>964</v>
      </c>
      <c r="C1346" s="16">
        <f>部数情報!B965</f>
        <v>16</v>
      </c>
      <c r="D1346" s="16" t="str">
        <f>部数情報!E965</f>
        <v>船橋中央</v>
      </c>
      <c r="E1346" s="16" t="str">
        <f>部数情報!F965</f>
        <v>行田・行田町</v>
      </c>
      <c r="F1346" s="16" t="str">
        <f>部数情報!A965</f>
        <v>031071</v>
      </c>
      <c r="G1346" s="16" t="str">
        <f>部数情報!G965</f>
        <v>行田町B・古作4</v>
      </c>
      <c r="H1346" s="16" t="str">
        <f>部数情報!H965</f>
        <v>船橋</v>
      </c>
      <c r="I1346" s="16" t="str">
        <f>部数情報!I965</f>
        <v>船橋市</v>
      </c>
      <c r="J1346" s="189">
        <f>IFERROR(IF($I$7="併配",VLOOKUP($F1346,部数情報!A:K,11,0),IF($I$7="併配&amp;選挙",VLOOKUP($F1346,部数情報!A:L,12,0),IF($I$7="選挙",VLOOKUP($F1346,部数情報!A:M,13,0),VLOOKUP($F1346,部数情報!A:J,10,0)))),"")</f>
        <v>500</v>
      </c>
      <c r="K1346" s="187"/>
      <c r="L1346" s="205"/>
      <c r="M1346" s="206"/>
      <c r="S1346">
        <f>エリア一覧!J1346-VLOOKUP(エリア一覧!F1346,部数情報!A:Q,17,0)</f>
        <v>0</v>
      </c>
      <c r="V1346">
        <f t="shared" si="20"/>
        <v>0</v>
      </c>
      <c r="W1346">
        <f>IFERROR(VLOOKUP($F1346,部数情報!A:J,10,0),0)</f>
        <v>500</v>
      </c>
    </row>
    <row r="1347" spans="2:23" hidden="1">
      <c r="B1347" s="15">
        <f>部数情報!C966</f>
        <v>965</v>
      </c>
      <c r="C1347" s="16">
        <f>部数情報!B966</f>
        <v>16</v>
      </c>
      <c r="D1347" s="16" t="str">
        <f>部数情報!E966</f>
        <v>船橋中央</v>
      </c>
      <c r="E1347" s="16" t="str">
        <f>部数情報!F966</f>
        <v>柏井町</v>
      </c>
      <c r="F1347" s="16" t="str">
        <f>部数情報!A966</f>
        <v>031063</v>
      </c>
      <c r="G1347" s="16" t="str">
        <f>部数情報!G966</f>
        <v>柏井町１A</v>
      </c>
      <c r="H1347" s="16" t="str">
        <f>部数情報!H966</f>
        <v>船橋</v>
      </c>
      <c r="I1347" s="16" t="str">
        <f>部数情報!I966</f>
        <v>市川市</v>
      </c>
      <c r="J1347" s="189">
        <f>IFERROR(IF($I$7="併配",VLOOKUP($F1347,部数情報!A:K,11,0),IF($I$7="併配&amp;選挙",VLOOKUP($F1347,部数情報!A:L,12,0),IF($I$7="選挙",VLOOKUP($F1347,部数情報!A:M,13,0),VLOOKUP($F1347,部数情報!A:J,10,0)))),"")</f>
        <v>535</v>
      </c>
      <c r="K1347" s="187"/>
      <c r="L1347" s="205"/>
      <c r="M1347" s="206"/>
      <c r="S1347">
        <f>エリア一覧!J1347-VLOOKUP(エリア一覧!F1347,部数情報!A:Q,17,0)</f>
        <v>0</v>
      </c>
      <c r="V1347">
        <f t="shared" si="20"/>
        <v>0</v>
      </c>
      <c r="W1347">
        <f>IFERROR(VLOOKUP($F1347,部数情報!A:J,10,0),0)</f>
        <v>535</v>
      </c>
    </row>
    <row r="1348" spans="2:23" hidden="1">
      <c r="B1348" s="15">
        <f>部数情報!C967</f>
        <v>966</v>
      </c>
      <c r="C1348" s="16">
        <f>部数情報!B967</f>
        <v>16</v>
      </c>
      <c r="D1348" s="16" t="str">
        <f>部数情報!E967</f>
        <v>船橋中央</v>
      </c>
      <c r="E1348" s="16" t="str">
        <f>部数情報!F967</f>
        <v>柏井町</v>
      </c>
      <c r="F1348" s="16" t="str">
        <f>部数情報!A967</f>
        <v>031064</v>
      </c>
      <c r="G1348" s="16" t="str">
        <f>部数情報!G967</f>
        <v>柏井町１B</v>
      </c>
      <c r="H1348" s="16" t="str">
        <f>部数情報!H967</f>
        <v>船橋</v>
      </c>
      <c r="I1348" s="16" t="str">
        <f>部数情報!I967</f>
        <v>市川市</v>
      </c>
      <c r="J1348" s="189">
        <f>IFERROR(IF($I$7="併配",VLOOKUP($F1348,部数情報!A:K,11,0),IF($I$7="併配&amp;選挙",VLOOKUP($F1348,部数情報!A:L,12,0),IF($I$7="選挙",VLOOKUP($F1348,部数情報!A:M,13,0),VLOOKUP($F1348,部数情報!A:J,10,0)))),"")</f>
        <v>380</v>
      </c>
      <c r="K1348" s="187"/>
      <c r="L1348" s="205"/>
      <c r="M1348" s="206"/>
      <c r="S1348">
        <f>エリア一覧!J1348-VLOOKUP(エリア一覧!F1348,部数情報!A:Q,17,0)</f>
        <v>0</v>
      </c>
      <c r="V1348">
        <f t="shared" si="20"/>
        <v>0</v>
      </c>
      <c r="W1348">
        <f>IFERROR(VLOOKUP($F1348,部数情報!A:J,10,0),0)</f>
        <v>380</v>
      </c>
    </row>
    <row r="1349" spans="2:23" hidden="1">
      <c r="B1349" s="15">
        <f>部数情報!C968</f>
        <v>967</v>
      </c>
      <c r="C1349" s="16">
        <f>部数情報!B968</f>
        <v>16</v>
      </c>
      <c r="D1349" s="16" t="str">
        <f>部数情報!E968</f>
        <v>船橋中央</v>
      </c>
      <c r="E1349" s="16" t="str">
        <f>部数情報!F968</f>
        <v>柏井町</v>
      </c>
      <c r="F1349" s="16" t="str">
        <f>部数情報!A968</f>
        <v>031065</v>
      </c>
      <c r="G1349" s="16" t="str">
        <f>部数情報!G968</f>
        <v>柏井町１C</v>
      </c>
      <c r="H1349" s="16" t="str">
        <f>部数情報!H968</f>
        <v>船橋</v>
      </c>
      <c r="I1349" s="16" t="str">
        <f>部数情報!I968</f>
        <v>市川市</v>
      </c>
      <c r="J1349" s="189">
        <f>IFERROR(IF($I$7="併配",VLOOKUP($F1349,部数情報!A:K,11,0),IF($I$7="併配&amp;選挙",VLOOKUP($F1349,部数情報!A:L,12,0),IF($I$7="選挙",VLOOKUP($F1349,部数情報!A:M,13,0),VLOOKUP($F1349,部数情報!A:J,10,0)))),"")</f>
        <v>340</v>
      </c>
      <c r="K1349" s="187"/>
      <c r="L1349" s="205"/>
      <c r="M1349" s="206"/>
      <c r="S1349">
        <f>エリア一覧!J1349-VLOOKUP(エリア一覧!F1349,部数情報!A:Q,17,0)</f>
        <v>0</v>
      </c>
      <c r="V1349">
        <f t="shared" si="20"/>
        <v>0</v>
      </c>
      <c r="W1349">
        <f>IFERROR(VLOOKUP($F1349,部数情報!A:J,10,0),0)</f>
        <v>340</v>
      </c>
    </row>
    <row r="1350" spans="2:23" hidden="1">
      <c r="B1350" s="15">
        <f>部数情報!C969</f>
        <v>968</v>
      </c>
      <c r="C1350" s="16">
        <f>部数情報!B969</f>
        <v>16</v>
      </c>
      <c r="D1350" s="16" t="str">
        <f>部数情報!E969</f>
        <v>船橋中央</v>
      </c>
      <c r="E1350" s="16" t="str">
        <f>部数情報!F969</f>
        <v>柏井町</v>
      </c>
      <c r="F1350" s="16" t="str">
        <f>部数情報!A969</f>
        <v>031066</v>
      </c>
      <c r="G1350" s="16" t="str">
        <f>部数情報!G969</f>
        <v>柏井町２</v>
      </c>
      <c r="H1350" s="16" t="str">
        <f>部数情報!H969</f>
        <v>船橋</v>
      </c>
      <c r="I1350" s="16" t="str">
        <f>部数情報!I969</f>
        <v>市川市</v>
      </c>
      <c r="J1350" s="189">
        <f>IFERROR(IF($I$7="併配",VLOOKUP($F1350,部数情報!A:K,11,0),IF($I$7="併配&amp;選挙",VLOOKUP($F1350,部数情報!A:L,12,0),IF($I$7="選挙",VLOOKUP($F1350,部数情報!A:M,13,0),VLOOKUP($F1350,部数情報!A:J,10,0)))),"")</f>
        <v>625</v>
      </c>
      <c r="K1350" s="187"/>
      <c r="L1350" s="205"/>
      <c r="M1350" s="206"/>
      <c r="S1350">
        <f>エリア一覧!J1350-VLOOKUP(エリア一覧!F1350,部数情報!A:Q,17,0)</f>
        <v>0</v>
      </c>
      <c r="V1350">
        <f t="shared" si="20"/>
        <v>0</v>
      </c>
      <c r="W1350">
        <f>IFERROR(VLOOKUP($F1350,部数情報!A:J,10,0),0)</f>
        <v>625</v>
      </c>
    </row>
    <row r="1351" spans="2:23" hidden="1">
      <c r="B1351" s="15">
        <f>部数情報!C970</f>
        <v>969</v>
      </c>
      <c r="C1351" s="16">
        <f>部数情報!B970</f>
        <v>15</v>
      </c>
      <c r="D1351" s="16" t="str">
        <f>部数情報!E970</f>
        <v>船橋南</v>
      </c>
      <c r="E1351" s="16" t="str">
        <f>部数情報!F970</f>
        <v>海神</v>
      </c>
      <c r="F1351" s="16" t="str">
        <f>部数情報!A970</f>
        <v>032001</v>
      </c>
      <c r="G1351" s="16" t="str">
        <f>部数情報!G970</f>
        <v>海神１Ａ</v>
      </c>
      <c r="H1351" s="16" t="str">
        <f>部数情報!H970</f>
        <v>船橋</v>
      </c>
      <c r="I1351" s="16" t="str">
        <f>部数情報!I970</f>
        <v>船橋市</v>
      </c>
      <c r="J1351" s="189">
        <f>IFERROR(IF($I$7="併配",VLOOKUP($F1351,部数情報!A:K,11,0),IF($I$7="併配&amp;選挙",VLOOKUP($F1351,部数情報!A:L,12,0),IF($I$7="選挙",VLOOKUP($F1351,部数情報!A:M,13,0),VLOOKUP($F1351,部数情報!A:J,10,0)))),"")</f>
        <v>480</v>
      </c>
      <c r="K1351" s="187"/>
      <c r="L1351" s="205"/>
      <c r="M1351" s="206"/>
      <c r="S1351">
        <f>エリア一覧!J1351-VLOOKUP(エリア一覧!F1351,部数情報!A:Q,17,0)</f>
        <v>0</v>
      </c>
      <c r="V1351">
        <f t="shared" si="20"/>
        <v>0</v>
      </c>
      <c r="W1351">
        <f>IFERROR(VLOOKUP($F1351,部数情報!A:J,10,0),0)</f>
        <v>480</v>
      </c>
    </row>
    <row r="1352" spans="2:23" hidden="1">
      <c r="B1352" s="15">
        <f>部数情報!C971</f>
        <v>970</v>
      </c>
      <c r="C1352" s="16">
        <f>部数情報!B971</f>
        <v>15</v>
      </c>
      <c r="D1352" s="16" t="str">
        <f>部数情報!E971</f>
        <v>船橋南</v>
      </c>
      <c r="E1352" s="16" t="str">
        <f>部数情報!F971</f>
        <v>海神</v>
      </c>
      <c r="F1352" s="16" t="str">
        <f>部数情報!A971</f>
        <v>032002</v>
      </c>
      <c r="G1352" s="16" t="str">
        <f>部数情報!G971</f>
        <v>海神１Ｂ</v>
      </c>
      <c r="H1352" s="16" t="str">
        <f>部数情報!H971</f>
        <v>船橋</v>
      </c>
      <c r="I1352" s="16" t="str">
        <f>部数情報!I971</f>
        <v>船橋市</v>
      </c>
      <c r="J1352" s="189">
        <f>IFERROR(IF($I$7="併配",VLOOKUP($F1352,部数情報!A:K,11,0),IF($I$7="併配&amp;選挙",VLOOKUP($F1352,部数情報!A:L,12,0),IF($I$7="選挙",VLOOKUP($F1352,部数情報!A:M,13,0),VLOOKUP($F1352,部数情報!A:J,10,0)))),"")</f>
        <v>660</v>
      </c>
      <c r="K1352" s="187"/>
      <c r="L1352" s="205"/>
      <c r="M1352" s="206"/>
      <c r="S1352">
        <f>エリア一覧!J1352-VLOOKUP(エリア一覧!F1352,部数情報!A:Q,17,0)</f>
        <v>0</v>
      </c>
      <c r="V1352">
        <f t="shared" si="20"/>
        <v>0</v>
      </c>
      <c r="W1352">
        <f>IFERROR(VLOOKUP($F1352,部数情報!A:J,10,0),0)</f>
        <v>660</v>
      </c>
    </row>
    <row r="1353" spans="2:23" hidden="1">
      <c r="B1353" s="15">
        <f>部数情報!C972</f>
        <v>971</v>
      </c>
      <c r="C1353" s="16">
        <f>部数情報!B972</f>
        <v>15</v>
      </c>
      <c r="D1353" s="16" t="str">
        <f>部数情報!E972</f>
        <v>船橋南</v>
      </c>
      <c r="E1353" s="16" t="str">
        <f>部数情報!F972</f>
        <v>海神</v>
      </c>
      <c r="F1353" s="16" t="str">
        <f>部数情報!A972</f>
        <v>032003</v>
      </c>
      <c r="G1353" s="16" t="str">
        <f>部数情報!G972</f>
        <v>海神２Ａ</v>
      </c>
      <c r="H1353" s="16" t="str">
        <f>部数情報!H972</f>
        <v>船橋</v>
      </c>
      <c r="I1353" s="16" t="str">
        <f>部数情報!I972</f>
        <v>船橋市</v>
      </c>
      <c r="J1353" s="189">
        <f>IFERROR(IF($I$7="併配",VLOOKUP($F1353,部数情報!A:K,11,0),IF($I$7="併配&amp;選挙",VLOOKUP($F1353,部数情報!A:L,12,0),IF($I$7="選挙",VLOOKUP($F1353,部数情報!A:M,13,0),VLOOKUP($F1353,部数情報!A:J,10,0)))),"")</f>
        <v>445</v>
      </c>
      <c r="K1353" s="187"/>
      <c r="L1353" s="205"/>
      <c r="M1353" s="206"/>
      <c r="S1353">
        <f>エリア一覧!J1353-VLOOKUP(エリア一覧!F1353,部数情報!A:Q,17,0)</f>
        <v>0</v>
      </c>
      <c r="V1353">
        <f t="shared" si="20"/>
        <v>0</v>
      </c>
      <c r="W1353">
        <f>IFERROR(VLOOKUP($F1353,部数情報!A:J,10,0),0)</f>
        <v>445</v>
      </c>
    </row>
    <row r="1354" spans="2:23" hidden="1">
      <c r="B1354" s="15">
        <f>部数情報!C973</f>
        <v>972</v>
      </c>
      <c r="C1354" s="16">
        <f>部数情報!B973</f>
        <v>15</v>
      </c>
      <c r="D1354" s="16" t="str">
        <f>部数情報!E973</f>
        <v>船橋南</v>
      </c>
      <c r="E1354" s="16" t="str">
        <f>部数情報!F973</f>
        <v>海神</v>
      </c>
      <c r="F1354" s="16" t="str">
        <f>部数情報!A973</f>
        <v>032004</v>
      </c>
      <c r="G1354" s="16" t="str">
        <f>部数情報!G973</f>
        <v>海神２Ｂ</v>
      </c>
      <c r="H1354" s="16" t="str">
        <f>部数情報!H973</f>
        <v>船橋</v>
      </c>
      <c r="I1354" s="16" t="str">
        <f>部数情報!I973</f>
        <v>船橋市</v>
      </c>
      <c r="J1354" s="189">
        <f>IFERROR(IF($I$7="併配",VLOOKUP($F1354,部数情報!A:K,11,0),IF($I$7="併配&amp;選挙",VLOOKUP($F1354,部数情報!A:L,12,0),IF($I$7="選挙",VLOOKUP($F1354,部数情報!A:M,13,0),VLOOKUP($F1354,部数情報!A:J,10,0)))),"")</f>
        <v>525</v>
      </c>
      <c r="K1354" s="187"/>
      <c r="L1354" s="205"/>
      <c r="M1354" s="206"/>
      <c r="S1354">
        <f>エリア一覧!J1354-VLOOKUP(エリア一覧!F1354,部数情報!A:Q,17,0)</f>
        <v>-125</v>
      </c>
      <c r="V1354">
        <f t="shared" si="20"/>
        <v>0</v>
      </c>
      <c r="W1354">
        <f>IFERROR(VLOOKUP($F1354,部数情報!A:J,10,0),0)</f>
        <v>650</v>
      </c>
    </row>
    <row r="1355" spans="2:23" hidden="1">
      <c r="B1355" s="15">
        <f>部数情報!C974</f>
        <v>973</v>
      </c>
      <c r="C1355" s="16">
        <f>部数情報!B974</f>
        <v>15</v>
      </c>
      <c r="D1355" s="16" t="str">
        <f>部数情報!E974</f>
        <v>船橋南</v>
      </c>
      <c r="E1355" s="16" t="str">
        <f>部数情報!F974</f>
        <v>本町</v>
      </c>
      <c r="F1355" s="16" t="str">
        <f>部数情報!A974</f>
        <v>032005</v>
      </c>
      <c r="G1355" s="16" t="str">
        <f>部数情報!G974</f>
        <v>本町１Ａ</v>
      </c>
      <c r="H1355" s="16" t="str">
        <f>部数情報!H974</f>
        <v>船橋</v>
      </c>
      <c r="I1355" s="16" t="str">
        <f>部数情報!I974</f>
        <v>船橋市</v>
      </c>
      <c r="J1355" s="189">
        <f>IFERROR(IF($I$7="併配",VLOOKUP($F1355,部数情報!A:K,11,0),IF($I$7="併配&amp;選挙",VLOOKUP($F1355,部数情報!A:L,12,0),IF($I$7="選挙",VLOOKUP($F1355,部数情報!A:M,13,0),VLOOKUP($F1355,部数情報!A:J,10,0)))),"")</f>
        <v>505</v>
      </c>
      <c r="K1355" s="187"/>
      <c r="L1355" s="205"/>
      <c r="M1355" s="206"/>
      <c r="S1355">
        <f>エリア一覧!J1355-VLOOKUP(エリア一覧!F1355,部数情報!A:Q,17,0)</f>
        <v>0</v>
      </c>
      <c r="V1355">
        <f t="shared" si="20"/>
        <v>0</v>
      </c>
      <c r="W1355">
        <f>IFERROR(VLOOKUP($F1355,部数情報!A:J,10,0),0)</f>
        <v>505</v>
      </c>
    </row>
    <row r="1356" spans="2:23" hidden="1">
      <c r="B1356" s="15">
        <f>部数情報!C975</f>
        <v>974</v>
      </c>
      <c r="C1356" s="16">
        <f>部数情報!B975</f>
        <v>15</v>
      </c>
      <c r="D1356" s="16" t="str">
        <f>部数情報!E975</f>
        <v>船橋南</v>
      </c>
      <c r="E1356" s="16" t="str">
        <f>部数情報!F975</f>
        <v>本町</v>
      </c>
      <c r="F1356" s="16" t="str">
        <f>部数情報!A975</f>
        <v>032050</v>
      </c>
      <c r="G1356" s="16" t="str">
        <f>部数情報!G975</f>
        <v>本町１B</v>
      </c>
      <c r="H1356" s="16" t="str">
        <f>部数情報!H975</f>
        <v>船橋</v>
      </c>
      <c r="I1356" s="16" t="str">
        <f>部数情報!I975</f>
        <v>船橋市</v>
      </c>
      <c r="J1356" s="189">
        <f>IFERROR(IF($I$7="併配",VLOOKUP($F1356,部数情報!A:K,11,0),IF($I$7="併配&amp;選挙",VLOOKUP($F1356,部数情報!A:L,12,0),IF($I$7="選挙",VLOOKUP($F1356,部数情報!A:M,13,0),VLOOKUP($F1356,部数情報!A:J,10,0)))),"")</f>
        <v>720</v>
      </c>
      <c r="K1356" s="187"/>
      <c r="L1356" s="205"/>
      <c r="M1356" s="206"/>
      <c r="S1356">
        <f>エリア一覧!J1356-VLOOKUP(エリア一覧!F1356,部数情報!A:Q,17,0)</f>
        <v>0</v>
      </c>
      <c r="V1356">
        <f t="shared" si="20"/>
        <v>0</v>
      </c>
      <c r="W1356">
        <f>IFERROR(VLOOKUP($F1356,部数情報!A:J,10,0),0)</f>
        <v>720</v>
      </c>
    </row>
    <row r="1357" spans="2:23" hidden="1">
      <c r="B1357" s="15">
        <f>部数情報!C976</f>
        <v>975</v>
      </c>
      <c r="C1357" s="16">
        <f>部数情報!B976</f>
        <v>15</v>
      </c>
      <c r="D1357" s="16" t="str">
        <f>部数情報!E976</f>
        <v>船橋南</v>
      </c>
      <c r="E1357" s="16" t="str">
        <f>部数情報!F976</f>
        <v>本町</v>
      </c>
      <c r="F1357" s="16" t="str">
        <f>部数情報!A976</f>
        <v>032006</v>
      </c>
      <c r="G1357" s="16" t="str">
        <f>部数情報!G976</f>
        <v>本町２Ａ</v>
      </c>
      <c r="H1357" s="16" t="str">
        <f>部数情報!H976</f>
        <v>船橋</v>
      </c>
      <c r="I1357" s="16" t="str">
        <f>部数情報!I976</f>
        <v>船橋市</v>
      </c>
      <c r="J1357" s="189">
        <f>IFERROR(IF($I$7="併配",VLOOKUP($F1357,部数情報!A:K,11,0),IF($I$7="併配&amp;選挙",VLOOKUP($F1357,部数情報!A:L,12,0),IF($I$7="選挙",VLOOKUP($F1357,部数情報!A:M,13,0),VLOOKUP($F1357,部数情報!A:J,10,0)))),"")</f>
        <v>1275</v>
      </c>
      <c r="K1357" s="187"/>
      <c r="L1357" s="205"/>
      <c r="M1357" s="206"/>
      <c r="S1357">
        <f>エリア一覧!J1357-VLOOKUP(エリア一覧!F1357,部数情報!A:Q,17,0)</f>
        <v>0</v>
      </c>
      <c r="V1357">
        <f t="shared" si="20"/>
        <v>0</v>
      </c>
      <c r="W1357">
        <f>IFERROR(VLOOKUP($F1357,部数情報!A:J,10,0),0)</f>
        <v>1275</v>
      </c>
    </row>
    <row r="1358" spans="2:23" hidden="1">
      <c r="B1358" s="15">
        <f>部数情報!C977</f>
        <v>976</v>
      </c>
      <c r="C1358" s="16">
        <f>部数情報!B977</f>
        <v>15</v>
      </c>
      <c r="D1358" s="16" t="str">
        <f>部数情報!E977</f>
        <v>船橋南</v>
      </c>
      <c r="E1358" s="16" t="str">
        <f>部数情報!F977</f>
        <v>本町</v>
      </c>
      <c r="F1358" s="16" t="str">
        <f>部数情報!A977</f>
        <v>032007</v>
      </c>
      <c r="G1358" s="16" t="str">
        <f>部数情報!G977</f>
        <v>本町２Ｂ</v>
      </c>
      <c r="H1358" s="16" t="str">
        <f>部数情報!H977</f>
        <v>船橋</v>
      </c>
      <c r="I1358" s="16" t="str">
        <f>部数情報!I977</f>
        <v>船橋市</v>
      </c>
      <c r="J1358" s="189">
        <f>IFERROR(IF($I$7="併配",VLOOKUP($F1358,部数情報!A:K,11,0),IF($I$7="併配&amp;選挙",VLOOKUP($F1358,部数情報!A:L,12,0),IF($I$7="選挙",VLOOKUP($F1358,部数情報!A:M,13,0),VLOOKUP($F1358,部数情報!A:J,10,0)))),"")</f>
        <v>970</v>
      </c>
      <c r="K1358" s="187"/>
      <c r="L1358" s="205"/>
      <c r="M1358" s="206"/>
      <c r="S1358">
        <f>エリア一覧!J1358-VLOOKUP(エリア一覧!F1358,部数情報!A:Q,17,0)</f>
        <v>0</v>
      </c>
      <c r="V1358">
        <f t="shared" si="20"/>
        <v>0</v>
      </c>
      <c r="W1358">
        <f>IFERROR(VLOOKUP($F1358,部数情報!A:J,10,0),0)</f>
        <v>970</v>
      </c>
    </row>
    <row r="1359" spans="2:23" hidden="1">
      <c r="B1359" s="15">
        <f>部数情報!C978</f>
        <v>977</v>
      </c>
      <c r="C1359" s="16">
        <f>部数情報!B978</f>
        <v>15</v>
      </c>
      <c r="D1359" s="16" t="str">
        <f>部数情報!E978</f>
        <v>船橋南</v>
      </c>
      <c r="E1359" s="16" t="str">
        <f>部数情報!F978</f>
        <v>本町</v>
      </c>
      <c r="F1359" s="16" t="str">
        <f>部数情報!A978</f>
        <v>032008</v>
      </c>
      <c r="G1359" s="16" t="str">
        <f>部数情報!G978</f>
        <v>本町３</v>
      </c>
      <c r="H1359" s="16" t="str">
        <f>部数情報!H978</f>
        <v>船橋</v>
      </c>
      <c r="I1359" s="16" t="str">
        <f>部数情報!I978</f>
        <v>船橋市</v>
      </c>
      <c r="J1359" s="189">
        <f>IFERROR(IF($I$7="併配",VLOOKUP($F1359,部数情報!A:K,11,0),IF($I$7="併配&amp;選挙",VLOOKUP($F1359,部数情報!A:L,12,0),IF($I$7="選挙",VLOOKUP($F1359,部数情報!A:M,13,0),VLOOKUP($F1359,部数情報!A:J,10,0)))),"")</f>
        <v>1070</v>
      </c>
      <c r="K1359" s="187"/>
      <c r="L1359" s="205"/>
      <c r="M1359" s="206"/>
      <c r="S1359">
        <f>エリア一覧!J1359-VLOOKUP(エリア一覧!F1359,部数情報!A:Q,17,0)</f>
        <v>0</v>
      </c>
      <c r="V1359">
        <f t="shared" si="20"/>
        <v>0</v>
      </c>
      <c r="W1359">
        <f>IFERROR(VLOOKUP($F1359,部数情報!A:J,10,0),0)</f>
        <v>1070</v>
      </c>
    </row>
    <row r="1360" spans="2:23" hidden="1">
      <c r="B1360" s="15">
        <f>部数情報!C979</f>
        <v>978</v>
      </c>
      <c r="C1360" s="16">
        <f>部数情報!B979</f>
        <v>15</v>
      </c>
      <c r="D1360" s="16" t="str">
        <f>部数情報!E979</f>
        <v>船橋南</v>
      </c>
      <c r="E1360" s="16" t="str">
        <f>部数情報!F979</f>
        <v>本町</v>
      </c>
      <c r="F1360" s="16" t="str">
        <f>部数情報!A979</f>
        <v>032009</v>
      </c>
      <c r="G1360" s="16" t="str">
        <f>部数情報!G979</f>
        <v>本町４Ａ</v>
      </c>
      <c r="H1360" s="16" t="str">
        <f>部数情報!H979</f>
        <v>船橋</v>
      </c>
      <c r="I1360" s="16" t="str">
        <f>部数情報!I979</f>
        <v>船橋市</v>
      </c>
      <c r="J1360" s="189">
        <f>IFERROR(IF($I$7="併配",VLOOKUP($F1360,部数情報!A:K,11,0),IF($I$7="併配&amp;選挙",VLOOKUP($F1360,部数情報!A:L,12,0),IF($I$7="選挙",VLOOKUP($F1360,部数情報!A:M,13,0),VLOOKUP($F1360,部数情報!A:J,10,0)))),"")</f>
        <v>770</v>
      </c>
      <c r="K1360" s="187"/>
      <c r="L1360" s="205"/>
      <c r="M1360" s="206"/>
      <c r="S1360">
        <f>エリア一覧!J1360-VLOOKUP(エリア一覧!F1360,部数情報!A:Q,17,0)</f>
        <v>0</v>
      </c>
      <c r="V1360">
        <f t="shared" ref="V1360:V1423" si="21">IF(K1360="●",J1360,K1360)</f>
        <v>0</v>
      </c>
      <c r="W1360">
        <f>IFERROR(VLOOKUP($F1360,部数情報!A:J,10,0),0)</f>
        <v>770</v>
      </c>
    </row>
    <row r="1361" spans="2:23" hidden="1">
      <c r="B1361" s="15">
        <f>部数情報!C980</f>
        <v>979</v>
      </c>
      <c r="C1361" s="16">
        <f>部数情報!B980</f>
        <v>15</v>
      </c>
      <c r="D1361" s="16" t="str">
        <f>部数情報!E980</f>
        <v>船橋南</v>
      </c>
      <c r="E1361" s="16" t="str">
        <f>部数情報!F980</f>
        <v>本町</v>
      </c>
      <c r="F1361" s="16" t="str">
        <f>部数情報!A980</f>
        <v>032010</v>
      </c>
      <c r="G1361" s="16" t="str">
        <f>部数情報!G980</f>
        <v>本町４B</v>
      </c>
      <c r="H1361" s="16" t="str">
        <f>部数情報!H980</f>
        <v>船橋</v>
      </c>
      <c r="I1361" s="16" t="str">
        <f>部数情報!I980</f>
        <v>船橋市</v>
      </c>
      <c r="J1361" s="189">
        <f>IFERROR(IF($I$7="併配",VLOOKUP($F1361,部数情報!A:K,11,0),IF($I$7="併配&amp;選挙",VLOOKUP($F1361,部数情報!A:L,12,0),IF($I$7="選挙",VLOOKUP($F1361,部数情報!A:M,13,0),VLOOKUP($F1361,部数情報!A:J,10,0)))),"")</f>
        <v>1040</v>
      </c>
      <c r="K1361" s="187"/>
      <c r="L1361" s="205"/>
      <c r="M1361" s="206"/>
      <c r="S1361">
        <f>エリア一覧!J1361-VLOOKUP(エリア一覧!F1361,部数情報!A:Q,17,0)</f>
        <v>0</v>
      </c>
      <c r="V1361">
        <f t="shared" si="21"/>
        <v>0</v>
      </c>
      <c r="W1361">
        <f>IFERROR(VLOOKUP($F1361,部数情報!A:J,10,0),0)</f>
        <v>1040</v>
      </c>
    </row>
    <row r="1362" spans="2:23" hidden="1">
      <c r="B1362" s="15">
        <f>部数情報!C981</f>
        <v>980</v>
      </c>
      <c r="C1362" s="16">
        <f>部数情報!B981</f>
        <v>15</v>
      </c>
      <c r="D1362" s="16" t="str">
        <f>部数情報!E981</f>
        <v>船橋南</v>
      </c>
      <c r="E1362" s="16" t="str">
        <f>部数情報!F981</f>
        <v>本町</v>
      </c>
      <c r="F1362" s="16" t="str">
        <f>部数情報!A981</f>
        <v>032011</v>
      </c>
      <c r="G1362" s="16" t="str">
        <f>部数情報!G981</f>
        <v>本町５</v>
      </c>
      <c r="H1362" s="16" t="str">
        <f>部数情報!H981</f>
        <v>船橋</v>
      </c>
      <c r="I1362" s="16" t="str">
        <f>部数情報!I981</f>
        <v>船橋市</v>
      </c>
      <c r="J1362" s="189">
        <f>IFERROR(IF($I$7="併配",VLOOKUP($F1362,部数情報!A:K,11,0),IF($I$7="併配&amp;選挙",VLOOKUP($F1362,部数情報!A:L,12,0),IF($I$7="選挙",VLOOKUP($F1362,部数情報!A:M,13,0),VLOOKUP($F1362,部数情報!A:J,10,0)))),"")</f>
        <v>1200</v>
      </c>
      <c r="K1362" s="187"/>
      <c r="L1362" s="205"/>
      <c r="M1362" s="206"/>
      <c r="S1362">
        <f>エリア一覧!J1362-VLOOKUP(エリア一覧!F1362,部数情報!A:Q,17,0)</f>
        <v>0</v>
      </c>
      <c r="V1362">
        <f t="shared" si="21"/>
        <v>0</v>
      </c>
      <c r="W1362">
        <f>IFERROR(VLOOKUP($F1362,部数情報!A:J,10,0),0)</f>
        <v>1200</v>
      </c>
    </row>
    <row r="1363" spans="2:23" hidden="1">
      <c r="B1363" s="15">
        <f>部数情報!C982</f>
        <v>981</v>
      </c>
      <c r="C1363" s="16">
        <f>部数情報!B982</f>
        <v>15</v>
      </c>
      <c r="D1363" s="16" t="str">
        <f>部数情報!E982</f>
        <v>船橋南</v>
      </c>
      <c r="E1363" s="16" t="str">
        <f>部数情報!F982</f>
        <v>本町</v>
      </c>
      <c r="F1363" s="16" t="str">
        <f>部数情報!A982</f>
        <v>032012</v>
      </c>
      <c r="G1363" s="16" t="str">
        <f>部数情報!G982</f>
        <v>本町６Ａ</v>
      </c>
      <c r="H1363" s="16" t="str">
        <f>部数情報!H982</f>
        <v>船橋</v>
      </c>
      <c r="I1363" s="16" t="str">
        <f>部数情報!I982</f>
        <v>船橋市</v>
      </c>
      <c r="J1363" s="189">
        <f>IFERROR(IF($I$7="併配",VLOOKUP($F1363,部数情報!A:K,11,0),IF($I$7="併配&amp;選挙",VLOOKUP($F1363,部数情報!A:L,12,0),IF($I$7="選挙",VLOOKUP($F1363,部数情報!A:M,13,0),VLOOKUP($F1363,部数情報!A:J,10,0)))),"")</f>
        <v>380</v>
      </c>
      <c r="K1363" s="187"/>
      <c r="L1363" s="205"/>
      <c r="M1363" s="206"/>
      <c r="S1363">
        <f>エリア一覧!J1363-VLOOKUP(エリア一覧!F1363,部数情報!A:Q,17,0)</f>
        <v>0</v>
      </c>
      <c r="V1363">
        <f t="shared" si="21"/>
        <v>0</v>
      </c>
      <c r="W1363">
        <f>IFERROR(VLOOKUP($F1363,部数情報!A:J,10,0),0)</f>
        <v>380</v>
      </c>
    </row>
    <row r="1364" spans="2:23" hidden="1">
      <c r="B1364" s="15">
        <f>部数情報!C983</f>
        <v>982</v>
      </c>
      <c r="C1364" s="16">
        <f>部数情報!B983</f>
        <v>15</v>
      </c>
      <c r="D1364" s="16" t="str">
        <f>部数情報!E983</f>
        <v>船橋南</v>
      </c>
      <c r="E1364" s="16" t="str">
        <f>部数情報!F983</f>
        <v>本町</v>
      </c>
      <c r="F1364" s="16" t="str">
        <f>部数情報!A983</f>
        <v>032013</v>
      </c>
      <c r="G1364" s="16" t="str">
        <f>部数情報!G983</f>
        <v>本町６B</v>
      </c>
      <c r="H1364" s="16" t="str">
        <f>部数情報!H983</f>
        <v>船橋</v>
      </c>
      <c r="I1364" s="16" t="str">
        <f>部数情報!I983</f>
        <v>船橋市</v>
      </c>
      <c r="J1364" s="189">
        <f>IFERROR(IF($I$7="併配",VLOOKUP($F1364,部数情報!A:K,11,0),IF($I$7="併配&amp;選挙",VLOOKUP($F1364,部数情報!A:L,12,0),IF($I$7="選挙",VLOOKUP($F1364,部数情報!A:M,13,0),VLOOKUP($F1364,部数情報!A:J,10,0)))),"")</f>
        <v>545</v>
      </c>
      <c r="K1364" s="187"/>
      <c r="L1364" s="205"/>
      <c r="M1364" s="206"/>
      <c r="S1364">
        <f>エリア一覧!J1364-VLOOKUP(エリア一覧!F1364,部数情報!A:Q,17,0)</f>
        <v>0</v>
      </c>
      <c r="V1364">
        <f t="shared" si="21"/>
        <v>0</v>
      </c>
      <c r="W1364">
        <f>IFERROR(VLOOKUP($F1364,部数情報!A:J,10,0),0)</f>
        <v>545</v>
      </c>
    </row>
    <row r="1365" spans="2:23" hidden="1">
      <c r="B1365" s="15">
        <f>部数情報!C984</f>
        <v>983</v>
      </c>
      <c r="C1365" s="16">
        <f>部数情報!B984</f>
        <v>15</v>
      </c>
      <c r="D1365" s="16" t="str">
        <f>部数情報!E984</f>
        <v>船橋南</v>
      </c>
      <c r="E1365" s="16" t="str">
        <f>部数情報!F984</f>
        <v>本町</v>
      </c>
      <c r="F1365" s="16" t="str">
        <f>部数情報!A984</f>
        <v>032051</v>
      </c>
      <c r="G1365" s="16" t="str">
        <f>部数情報!G984</f>
        <v>本町6C</v>
      </c>
      <c r="H1365" s="16" t="str">
        <f>部数情報!H984</f>
        <v>船橋</v>
      </c>
      <c r="I1365" s="16" t="str">
        <f>部数情報!I984</f>
        <v>船橋市</v>
      </c>
      <c r="J1365" s="189">
        <f>IFERROR(IF($I$7="併配",VLOOKUP($F1365,部数情報!A:K,11,0),IF($I$7="併配&amp;選挙",VLOOKUP($F1365,部数情報!A:L,12,0),IF($I$7="選挙",VLOOKUP($F1365,部数情報!A:M,13,0),VLOOKUP($F1365,部数情報!A:J,10,0)))),"")</f>
        <v>455</v>
      </c>
      <c r="K1365" s="187"/>
      <c r="L1365" s="205"/>
      <c r="M1365" s="206"/>
      <c r="S1365">
        <f>エリア一覧!J1365-VLOOKUP(エリア一覧!F1365,部数情報!A:Q,17,0)</f>
        <v>0</v>
      </c>
      <c r="V1365">
        <f t="shared" si="21"/>
        <v>0</v>
      </c>
      <c r="W1365">
        <f>IFERROR(VLOOKUP($F1365,部数情報!A:J,10,0),0)</f>
        <v>455</v>
      </c>
    </row>
    <row r="1366" spans="2:23" hidden="1">
      <c r="B1366" s="15">
        <f>部数情報!C985</f>
        <v>984</v>
      </c>
      <c r="C1366" s="16">
        <f>部数情報!B985</f>
        <v>15</v>
      </c>
      <c r="D1366" s="16" t="str">
        <f>部数情報!E985</f>
        <v>船橋南</v>
      </c>
      <c r="E1366" s="16" t="str">
        <f>部数情報!F985</f>
        <v>本町</v>
      </c>
      <c r="F1366" s="16" t="str">
        <f>部数情報!A985</f>
        <v>032014</v>
      </c>
      <c r="G1366" s="16" t="str">
        <f>部数情報!G985</f>
        <v>本町７</v>
      </c>
      <c r="H1366" s="16" t="str">
        <f>部数情報!H985</f>
        <v>船橋</v>
      </c>
      <c r="I1366" s="16" t="str">
        <f>部数情報!I985</f>
        <v>船橋市</v>
      </c>
      <c r="J1366" s="189">
        <f>IFERROR(IF($I$7="併配",VLOOKUP($F1366,部数情報!A:K,11,0),IF($I$7="併配&amp;選挙",VLOOKUP($F1366,部数情報!A:L,12,0),IF($I$7="選挙",VLOOKUP($F1366,部数情報!A:M,13,0),VLOOKUP($F1366,部数情報!A:J,10,0)))),"")</f>
        <v>1140</v>
      </c>
      <c r="K1366" s="187"/>
      <c r="L1366" s="205"/>
      <c r="M1366" s="206"/>
      <c r="S1366">
        <f>エリア一覧!J1366-VLOOKUP(エリア一覧!F1366,部数情報!A:Q,17,0)</f>
        <v>0</v>
      </c>
      <c r="V1366">
        <f t="shared" si="21"/>
        <v>0</v>
      </c>
      <c r="W1366">
        <f>IFERROR(VLOOKUP($F1366,部数情報!A:J,10,0),0)</f>
        <v>1140</v>
      </c>
    </row>
    <row r="1367" spans="2:23" hidden="1">
      <c r="B1367" s="15">
        <f>部数情報!C986</f>
        <v>985</v>
      </c>
      <c r="C1367" s="16">
        <f>部数情報!B986</f>
        <v>15</v>
      </c>
      <c r="D1367" s="16" t="str">
        <f>部数情報!E986</f>
        <v>船橋南</v>
      </c>
      <c r="E1367" s="16" t="str">
        <f>部数情報!F986</f>
        <v>南本町</v>
      </c>
      <c r="F1367" s="16" t="str">
        <f>部数情報!A986</f>
        <v>032015</v>
      </c>
      <c r="G1367" s="16" t="str">
        <f>部数情報!G986</f>
        <v>南本町Ａ</v>
      </c>
      <c r="H1367" s="16" t="str">
        <f>部数情報!H986</f>
        <v>船橋</v>
      </c>
      <c r="I1367" s="16" t="str">
        <f>部数情報!I986</f>
        <v>船橋市</v>
      </c>
      <c r="J1367" s="189">
        <f>IFERROR(IF($I$7="併配",VLOOKUP($F1367,部数情報!A:K,11,0),IF($I$7="併配&amp;選挙",VLOOKUP($F1367,部数情報!A:L,12,0),IF($I$7="選挙",VLOOKUP($F1367,部数情報!A:M,13,0),VLOOKUP($F1367,部数情報!A:J,10,0)))),"")</f>
        <v>450</v>
      </c>
      <c r="K1367" s="187"/>
      <c r="L1367" s="205"/>
      <c r="M1367" s="206"/>
      <c r="S1367">
        <f>エリア一覧!J1367-VLOOKUP(エリア一覧!F1367,部数情報!A:Q,17,0)</f>
        <v>0</v>
      </c>
      <c r="V1367">
        <f t="shared" si="21"/>
        <v>0</v>
      </c>
      <c r="W1367">
        <f>IFERROR(VLOOKUP($F1367,部数情報!A:J,10,0),0)</f>
        <v>450</v>
      </c>
    </row>
    <row r="1368" spans="2:23" hidden="1">
      <c r="B1368" s="15">
        <f>部数情報!C987</f>
        <v>986</v>
      </c>
      <c r="C1368" s="16">
        <f>部数情報!B987</f>
        <v>15</v>
      </c>
      <c r="D1368" s="16" t="str">
        <f>部数情報!E987</f>
        <v>船橋南</v>
      </c>
      <c r="E1368" s="16" t="str">
        <f>部数情報!F987</f>
        <v>南本町</v>
      </c>
      <c r="F1368" s="16" t="str">
        <f>部数情報!A987</f>
        <v>032016</v>
      </c>
      <c r="G1368" s="16" t="str">
        <f>部数情報!G987</f>
        <v>南本町B</v>
      </c>
      <c r="H1368" s="16" t="str">
        <f>部数情報!H987</f>
        <v>船橋</v>
      </c>
      <c r="I1368" s="16" t="str">
        <f>部数情報!I987</f>
        <v>船橋市</v>
      </c>
      <c r="J1368" s="189">
        <f>IFERROR(IF($I$7="併配",VLOOKUP($F1368,部数情報!A:K,11,0),IF($I$7="併配&amp;選挙",VLOOKUP($F1368,部数情報!A:L,12,0),IF($I$7="選挙",VLOOKUP($F1368,部数情報!A:M,13,0),VLOOKUP($F1368,部数情報!A:J,10,0)))),"")</f>
        <v>1020</v>
      </c>
      <c r="K1368" s="187"/>
      <c r="L1368" s="205"/>
      <c r="M1368" s="206"/>
      <c r="S1368">
        <f>エリア一覧!J1368-VLOOKUP(エリア一覧!F1368,部数情報!A:Q,17,0)</f>
        <v>0</v>
      </c>
      <c r="V1368">
        <f t="shared" si="21"/>
        <v>0</v>
      </c>
      <c r="W1368">
        <f>IFERROR(VLOOKUP($F1368,部数情報!A:J,10,0),0)</f>
        <v>1020</v>
      </c>
    </row>
    <row r="1369" spans="2:23" hidden="1">
      <c r="B1369" s="15">
        <f>部数情報!C988</f>
        <v>987</v>
      </c>
      <c r="C1369" s="16">
        <f>部数情報!B988</f>
        <v>15</v>
      </c>
      <c r="D1369" s="16" t="str">
        <f>部数情報!E988</f>
        <v>船橋南</v>
      </c>
      <c r="E1369" s="16" t="str">
        <f>部数情報!F988</f>
        <v>栄町</v>
      </c>
      <c r="F1369" s="16" t="str">
        <f>部数情報!A988</f>
        <v>032017</v>
      </c>
      <c r="G1369" s="16" t="str">
        <f>部数情報!G988</f>
        <v>栄町１A</v>
      </c>
      <c r="H1369" s="16" t="str">
        <f>部数情報!H988</f>
        <v>船橋</v>
      </c>
      <c r="I1369" s="16" t="str">
        <f>部数情報!I988</f>
        <v>船橋市</v>
      </c>
      <c r="J1369" s="189">
        <f>IFERROR(IF($I$7="併配",VLOOKUP($F1369,部数情報!A:K,11,0),IF($I$7="併配&amp;選挙",VLOOKUP($F1369,部数情報!A:L,12,0),IF($I$7="選挙",VLOOKUP($F1369,部数情報!A:M,13,0),VLOOKUP($F1369,部数情報!A:J,10,0)))),"")</f>
        <v>680</v>
      </c>
      <c r="K1369" s="187"/>
      <c r="L1369" s="205"/>
      <c r="M1369" s="206"/>
      <c r="S1369">
        <f>エリア一覧!J1369-VLOOKUP(エリア一覧!F1369,部数情報!A:Q,17,0)</f>
        <v>0</v>
      </c>
      <c r="V1369">
        <f t="shared" si="21"/>
        <v>0</v>
      </c>
      <c r="W1369">
        <f>IFERROR(VLOOKUP($F1369,部数情報!A:J,10,0),0)</f>
        <v>680</v>
      </c>
    </row>
    <row r="1370" spans="2:23" hidden="1">
      <c r="B1370" s="15">
        <f>部数情報!C989</f>
        <v>988</v>
      </c>
      <c r="C1370" s="16">
        <f>部数情報!B989</f>
        <v>15</v>
      </c>
      <c r="D1370" s="16" t="str">
        <f>部数情報!E989</f>
        <v>船橋南</v>
      </c>
      <c r="E1370" s="16" t="str">
        <f>部数情報!F989</f>
        <v>栄町</v>
      </c>
      <c r="F1370" s="16" t="str">
        <f>部数情報!A989</f>
        <v>032055</v>
      </c>
      <c r="G1370" s="16" t="str">
        <f>部数情報!G989</f>
        <v>栄町１B</v>
      </c>
      <c r="H1370" s="16" t="str">
        <f>部数情報!H989</f>
        <v>船橋</v>
      </c>
      <c r="I1370" s="16" t="str">
        <f>部数情報!I989</f>
        <v>船橋市</v>
      </c>
      <c r="J1370" s="189">
        <f>IFERROR(IF($I$7="併配",VLOOKUP($F1370,部数情報!A:K,11,0),IF($I$7="併配&amp;選挙",VLOOKUP($F1370,部数情報!A:L,12,0),IF($I$7="選挙",VLOOKUP($F1370,部数情報!A:M,13,0),VLOOKUP($F1370,部数情報!A:J,10,0)))),"")</f>
        <v>375</v>
      </c>
      <c r="K1370" s="187"/>
      <c r="L1370" s="205"/>
      <c r="M1370" s="206"/>
      <c r="S1370">
        <f>エリア一覧!J1370-VLOOKUP(エリア一覧!F1370,部数情報!A:Q,17,0)</f>
        <v>0</v>
      </c>
      <c r="V1370">
        <f t="shared" si="21"/>
        <v>0</v>
      </c>
      <c r="W1370">
        <f>IFERROR(VLOOKUP($F1370,部数情報!A:J,10,0),0)</f>
        <v>375</v>
      </c>
    </row>
    <row r="1371" spans="2:23" hidden="1">
      <c r="B1371" s="15">
        <f>部数情報!C990</f>
        <v>989</v>
      </c>
      <c r="C1371" s="16">
        <f>部数情報!B990</f>
        <v>15</v>
      </c>
      <c r="D1371" s="16" t="str">
        <f>部数情報!E990</f>
        <v>船橋南</v>
      </c>
      <c r="E1371" s="16" t="str">
        <f>部数情報!F990</f>
        <v>湊町</v>
      </c>
      <c r="F1371" s="16" t="str">
        <f>部数情報!A990</f>
        <v>032018</v>
      </c>
      <c r="G1371" s="16" t="str">
        <f>部数情報!G990</f>
        <v>湊町１</v>
      </c>
      <c r="H1371" s="16" t="str">
        <f>部数情報!H990</f>
        <v>船橋</v>
      </c>
      <c r="I1371" s="16" t="str">
        <f>部数情報!I990</f>
        <v>船橋市</v>
      </c>
      <c r="J1371" s="189">
        <f>IFERROR(IF($I$7="併配",VLOOKUP($F1371,部数情報!A:K,11,0),IF($I$7="併配&amp;選挙",VLOOKUP($F1371,部数情報!A:L,12,0),IF($I$7="選挙",VLOOKUP($F1371,部数情報!A:M,13,0),VLOOKUP($F1371,部数情報!A:J,10,0)))),"")</f>
        <v>885</v>
      </c>
      <c r="K1371" s="187"/>
      <c r="L1371" s="205"/>
      <c r="M1371" s="206"/>
      <c r="S1371">
        <f>エリア一覧!J1371-VLOOKUP(エリア一覧!F1371,部数情報!A:Q,17,0)</f>
        <v>0</v>
      </c>
      <c r="V1371">
        <f t="shared" si="21"/>
        <v>0</v>
      </c>
      <c r="W1371">
        <f>IFERROR(VLOOKUP($F1371,部数情報!A:J,10,0),0)</f>
        <v>885</v>
      </c>
    </row>
    <row r="1372" spans="2:23" hidden="1">
      <c r="B1372" s="15">
        <f>部数情報!C991</f>
        <v>990</v>
      </c>
      <c r="C1372" s="16">
        <f>部数情報!B991</f>
        <v>15</v>
      </c>
      <c r="D1372" s="16" t="str">
        <f>部数情報!E991</f>
        <v>船橋南</v>
      </c>
      <c r="E1372" s="16" t="str">
        <f>部数情報!F991</f>
        <v>湊町</v>
      </c>
      <c r="F1372" s="16" t="str">
        <f>部数情報!A991</f>
        <v>032019</v>
      </c>
      <c r="G1372" s="16" t="str">
        <f>部数情報!G991</f>
        <v>湊町２</v>
      </c>
      <c r="H1372" s="16" t="str">
        <f>部数情報!H991</f>
        <v>船橋</v>
      </c>
      <c r="I1372" s="16" t="str">
        <f>部数情報!I991</f>
        <v>船橋市</v>
      </c>
      <c r="J1372" s="189">
        <f>IFERROR(IF($I$7="併配",VLOOKUP($F1372,部数情報!A:K,11,0),IF($I$7="併配&amp;選挙",VLOOKUP($F1372,部数情報!A:L,12,0),IF($I$7="選挙",VLOOKUP($F1372,部数情報!A:M,13,0),VLOOKUP($F1372,部数情報!A:J,10,0)))),"")</f>
        <v>1170</v>
      </c>
      <c r="K1372" s="187"/>
      <c r="L1372" s="205"/>
      <c r="M1372" s="206"/>
      <c r="S1372">
        <f>エリア一覧!J1372-VLOOKUP(エリア一覧!F1372,部数情報!A:Q,17,0)</f>
        <v>0</v>
      </c>
      <c r="V1372">
        <f t="shared" si="21"/>
        <v>0</v>
      </c>
      <c r="W1372">
        <f>IFERROR(VLOOKUP($F1372,部数情報!A:J,10,0),0)</f>
        <v>1170</v>
      </c>
    </row>
    <row r="1373" spans="2:23" hidden="1">
      <c r="B1373" s="15">
        <f>部数情報!C992</f>
        <v>991</v>
      </c>
      <c r="C1373" s="16">
        <f>部数情報!B992</f>
        <v>15</v>
      </c>
      <c r="D1373" s="16" t="str">
        <f>部数情報!E992</f>
        <v>船橋南</v>
      </c>
      <c r="E1373" s="16" t="str">
        <f>部数情報!F992</f>
        <v>湊町</v>
      </c>
      <c r="F1373" s="16" t="str">
        <f>部数情報!A992</f>
        <v>032020</v>
      </c>
      <c r="G1373" s="16" t="str">
        <f>部数情報!G992</f>
        <v>湊町３</v>
      </c>
      <c r="H1373" s="16" t="str">
        <f>部数情報!H992</f>
        <v>船橋</v>
      </c>
      <c r="I1373" s="16" t="str">
        <f>部数情報!I992</f>
        <v>船橋市</v>
      </c>
      <c r="J1373" s="189">
        <f>IFERROR(IF($I$7="併配",VLOOKUP($F1373,部数情報!A:K,11,0),IF($I$7="併配&amp;選挙",VLOOKUP($F1373,部数情報!A:L,12,0),IF($I$7="選挙",VLOOKUP($F1373,部数情報!A:M,13,0),VLOOKUP($F1373,部数情報!A:J,10,0)))),"")</f>
        <v>920</v>
      </c>
      <c r="K1373" s="187"/>
      <c r="L1373" s="205"/>
      <c r="M1373" s="206"/>
      <c r="S1373">
        <f>エリア一覧!J1373-VLOOKUP(エリア一覧!F1373,部数情報!A:Q,17,0)</f>
        <v>0</v>
      </c>
      <c r="V1373">
        <f t="shared" si="21"/>
        <v>0</v>
      </c>
      <c r="W1373">
        <f>IFERROR(VLOOKUP($F1373,部数情報!A:J,10,0),0)</f>
        <v>920</v>
      </c>
    </row>
    <row r="1374" spans="2:23" hidden="1">
      <c r="B1374" s="15">
        <f>部数情報!C993</f>
        <v>992</v>
      </c>
      <c r="C1374" s="16">
        <f>部数情報!B993</f>
        <v>15</v>
      </c>
      <c r="D1374" s="16" t="str">
        <f>部数情報!E993</f>
        <v>船橋南</v>
      </c>
      <c r="E1374" s="16" t="str">
        <f>部数情報!F993</f>
        <v>市場</v>
      </c>
      <c r="F1374" s="16" t="str">
        <f>部数情報!A993</f>
        <v>032022</v>
      </c>
      <c r="G1374" s="16" t="str">
        <f>部数情報!G993</f>
        <v>市場3A</v>
      </c>
      <c r="H1374" s="16" t="str">
        <f>部数情報!H993</f>
        <v>船橋</v>
      </c>
      <c r="I1374" s="16" t="str">
        <f>部数情報!I993</f>
        <v>船橋市</v>
      </c>
      <c r="J1374" s="189">
        <f>IFERROR(IF($I$7="併配",VLOOKUP($F1374,部数情報!A:K,11,0),IF($I$7="併配&amp;選挙",VLOOKUP($F1374,部数情報!A:L,12,0),IF($I$7="選挙",VLOOKUP($F1374,部数情報!A:M,13,0),VLOOKUP($F1374,部数情報!A:J,10,0)))),"")</f>
        <v>400</v>
      </c>
      <c r="K1374" s="187"/>
      <c r="L1374" s="205"/>
      <c r="M1374" s="206"/>
      <c r="S1374">
        <f>エリア一覧!J1374-VLOOKUP(エリア一覧!F1374,部数情報!A:Q,17,0)</f>
        <v>0</v>
      </c>
      <c r="V1374">
        <f t="shared" si="21"/>
        <v>0</v>
      </c>
      <c r="W1374">
        <f>IFERROR(VLOOKUP($F1374,部数情報!A:J,10,0),0)</f>
        <v>400</v>
      </c>
    </row>
    <row r="1375" spans="2:23" hidden="1">
      <c r="B1375" s="15">
        <f>部数情報!C994</f>
        <v>993</v>
      </c>
      <c r="C1375" s="16">
        <f>部数情報!B994</f>
        <v>15</v>
      </c>
      <c r="D1375" s="16" t="str">
        <f>部数情報!E994</f>
        <v>船橋南</v>
      </c>
      <c r="E1375" s="16" t="str">
        <f>部数情報!F994</f>
        <v>市場</v>
      </c>
      <c r="F1375" s="16" t="str">
        <f>部数情報!A994</f>
        <v>032056</v>
      </c>
      <c r="G1375" s="16" t="str">
        <f>部数情報!G994</f>
        <v>市場1・3B</v>
      </c>
      <c r="H1375" s="16" t="str">
        <f>部数情報!H994</f>
        <v>船橋</v>
      </c>
      <c r="I1375" s="16" t="str">
        <f>部数情報!I994</f>
        <v>船橋市</v>
      </c>
      <c r="J1375" s="189">
        <f>IFERROR(IF($I$7="併配",VLOOKUP($F1375,部数情報!A:K,11,0),IF($I$7="併配&amp;選挙",VLOOKUP($F1375,部数情報!A:L,12,0),IF($I$7="選挙",VLOOKUP($F1375,部数情報!A:M,13,0),VLOOKUP($F1375,部数情報!A:J,10,0)))),"")</f>
        <v>360</v>
      </c>
      <c r="K1375" s="187"/>
      <c r="L1375" s="205"/>
      <c r="M1375" s="206"/>
      <c r="S1375">
        <f>エリア一覧!J1375-VLOOKUP(エリア一覧!F1375,部数情報!A:Q,17,0)</f>
        <v>0</v>
      </c>
      <c r="V1375">
        <f t="shared" si="21"/>
        <v>0</v>
      </c>
      <c r="W1375">
        <f>IFERROR(VLOOKUP($F1375,部数情報!A:J,10,0),0)</f>
        <v>360</v>
      </c>
    </row>
    <row r="1376" spans="2:23" hidden="1">
      <c r="B1376" s="15">
        <f>部数情報!C995</f>
        <v>994</v>
      </c>
      <c r="C1376" s="16">
        <f>部数情報!B995</f>
        <v>15</v>
      </c>
      <c r="D1376" s="16" t="str">
        <f>部数情報!E995</f>
        <v>船橋南</v>
      </c>
      <c r="E1376" s="16" t="str">
        <f>部数情報!F995</f>
        <v>市場</v>
      </c>
      <c r="F1376" s="16" t="str">
        <f>部数情報!A995</f>
        <v>032023</v>
      </c>
      <c r="G1376" s="16" t="str">
        <f>部数情報!G995</f>
        <v>市場４</v>
      </c>
      <c r="H1376" s="16" t="str">
        <f>部数情報!H995</f>
        <v>船橋</v>
      </c>
      <c r="I1376" s="16" t="str">
        <f>部数情報!I995</f>
        <v>船橋市</v>
      </c>
      <c r="J1376" s="189">
        <f>IFERROR(IF($I$7="併配",VLOOKUP($F1376,部数情報!A:K,11,0),IF($I$7="併配&amp;選挙",VLOOKUP($F1376,部数情報!A:L,12,0),IF($I$7="選挙",VLOOKUP($F1376,部数情報!A:M,13,0),VLOOKUP($F1376,部数情報!A:J,10,0)))),"")</f>
        <v>355</v>
      </c>
      <c r="K1376" s="187"/>
      <c r="L1376" s="205"/>
      <c r="M1376" s="206"/>
      <c r="S1376">
        <f>エリア一覧!J1376-VLOOKUP(エリア一覧!F1376,部数情報!A:Q,17,0)</f>
        <v>0</v>
      </c>
      <c r="V1376">
        <f t="shared" si="21"/>
        <v>0</v>
      </c>
      <c r="W1376">
        <f>IFERROR(VLOOKUP($F1376,部数情報!A:J,10,0),0)</f>
        <v>355</v>
      </c>
    </row>
    <row r="1377" spans="2:23" hidden="1">
      <c r="B1377" s="15">
        <f>部数情報!C996</f>
        <v>995</v>
      </c>
      <c r="C1377" s="16">
        <f>部数情報!B996</f>
        <v>15</v>
      </c>
      <c r="D1377" s="16" t="str">
        <f>部数情報!E996</f>
        <v>船橋南</v>
      </c>
      <c r="E1377" s="16" t="str">
        <f>部数情報!F996</f>
        <v>市場</v>
      </c>
      <c r="F1377" s="16" t="str">
        <f>部数情報!A996</f>
        <v>032024</v>
      </c>
      <c r="G1377" s="16" t="str">
        <f>部数情報!G996</f>
        <v>市場４・5</v>
      </c>
      <c r="H1377" s="16" t="str">
        <f>部数情報!H996</f>
        <v>船橋</v>
      </c>
      <c r="I1377" s="16" t="str">
        <f>部数情報!I996</f>
        <v>船橋市</v>
      </c>
      <c r="J1377" s="189">
        <f>IFERROR(IF($I$7="併配",VLOOKUP($F1377,部数情報!A:K,11,0),IF($I$7="併配&amp;選挙",VLOOKUP($F1377,部数情報!A:L,12,0),IF($I$7="選挙",VLOOKUP($F1377,部数情報!A:M,13,0),VLOOKUP($F1377,部数情報!A:J,10,0)))),"")</f>
        <v>464</v>
      </c>
      <c r="K1377" s="187"/>
      <c r="L1377" s="205"/>
      <c r="M1377" s="206"/>
      <c r="S1377">
        <f>エリア一覧!J1377-VLOOKUP(エリア一覧!F1377,部数情報!A:Q,17,0)</f>
        <v>0</v>
      </c>
      <c r="V1377">
        <f t="shared" si="21"/>
        <v>0</v>
      </c>
      <c r="W1377">
        <f>IFERROR(VLOOKUP($F1377,部数情報!A:J,10,0),0)</f>
        <v>464</v>
      </c>
    </row>
    <row r="1378" spans="2:23" hidden="1">
      <c r="B1378" s="15">
        <f>部数情報!C997</f>
        <v>996</v>
      </c>
      <c r="C1378" s="16">
        <f>部数情報!B997</f>
        <v>15</v>
      </c>
      <c r="D1378" s="16" t="str">
        <f>部数情報!E997</f>
        <v>船橋南</v>
      </c>
      <c r="E1378" s="16" t="str">
        <f>部数情報!F997</f>
        <v>駿河台</v>
      </c>
      <c r="F1378" s="16" t="str">
        <f>部数情報!A997</f>
        <v>032025</v>
      </c>
      <c r="G1378" s="16" t="str">
        <f>部数情報!G997</f>
        <v>駿河台１Ａ</v>
      </c>
      <c r="H1378" s="16" t="str">
        <f>部数情報!H997</f>
        <v>船橋</v>
      </c>
      <c r="I1378" s="16" t="str">
        <f>部数情報!I997</f>
        <v>船橋市</v>
      </c>
      <c r="J1378" s="189">
        <f>IFERROR(IF($I$7="併配",VLOOKUP($F1378,部数情報!A:K,11,0),IF($I$7="併配&amp;選挙",VLOOKUP($F1378,部数情報!A:L,12,0),IF($I$7="選挙",VLOOKUP($F1378,部数情報!A:M,13,0),VLOOKUP($F1378,部数情報!A:J,10,0)))),"")</f>
        <v>510</v>
      </c>
      <c r="K1378" s="187"/>
      <c r="L1378" s="205"/>
      <c r="M1378" s="206"/>
      <c r="S1378">
        <f>エリア一覧!J1378-VLOOKUP(エリア一覧!F1378,部数情報!A:Q,17,0)</f>
        <v>0</v>
      </c>
      <c r="V1378">
        <f t="shared" si="21"/>
        <v>0</v>
      </c>
      <c r="W1378">
        <f>IFERROR(VLOOKUP($F1378,部数情報!A:J,10,0),0)</f>
        <v>510</v>
      </c>
    </row>
    <row r="1379" spans="2:23" hidden="1">
      <c r="B1379" s="15">
        <f>部数情報!C998</f>
        <v>997</v>
      </c>
      <c r="C1379" s="16">
        <f>部数情報!B998</f>
        <v>15</v>
      </c>
      <c r="D1379" s="16" t="str">
        <f>部数情報!E998</f>
        <v>船橋南</v>
      </c>
      <c r="E1379" s="16" t="str">
        <f>部数情報!F998</f>
        <v>駿河台</v>
      </c>
      <c r="F1379" s="16" t="str">
        <f>部数情報!A998</f>
        <v>032054</v>
      </c>
      <c r="G1379" s="16" t="str">
        <f>部数情報!G998</f>
        <v>駿河台１B</v>
      </c>
      <c r="H1379" s="16" t="str">
        <f>部数情報!H998</f>
        <v>船橋</v>
      </c>
      <c r="I1379" s="16" t="str">
        <f>部数情報!I998</f>
        <v>船橋市</v>
      </c>
      <c r="J1379" s="189">
        <f>IFERROR(IF($I$7="併配",VLOOKUP($F1379,部数情報!A:K,11,0),IF($I$7="併配&amp;選挙",VLOOKUP($F1379,部数情報!A:L,12,0),IF($I$7="選挙",VLOOKUP($F1379,部数情報!A:M,13,0),VLOOKUP($F1379,部数情報!A:J,10,0)))),"")</f>
        <v>590</v>
      </c>
      <c r="K1379" s="187"/>
      <c r="L1379" s="205"/>
      <c r="M1379" s="206"/>
      <c r="S1379">
        <f>エリア一覧!J1379-VLOOKUP(エリア一覧!F1379,部数情報!A:Q,17,0)</f>
        <v>0</v>
      </c>
      <c r="V1379">
        <f t="shared" si="21"/>
        <v>0</v>
      </c>
      <c r="W1379">
        <f>IFERROR(VLOOKUP($F1379,部数情報!A:J,10,0),0)</f>
        <v>590</v>
      </c>
    </row>
    <row r="1380" spans="2:23" hidden="1">
      <c r="B1380" s="15">
        <f>部数情報!C999</f>
        <v>998</v>
      </c>
      <c r="C1380" s="16">
        <f>部数情報!B999</f>
        <v>15</v>
      </c>
      <c r="D1380" s="16" t="str">
        <f>部数情報!E999</f>
        <v>船橋南</v>
      </c>
      <c r="E1380" s="16" t="str">
        <f>部数情報!F999</f>
        <v>宮本</v>
      </c>
      <c r="F1380" s="16" t="str">
        <f>部数情報!A999</f>
        <v>032026</v>
      </c>
      <c r="G1380" s="16" t="str">
        <f>部数情報!G999</f>
        <v>宮本１A</v>
      </c>
      <c r="H1380" s="16" t="str">
        <f>部数情報!H999</f>
        <v>船橋</v>
      </c>
      <c r="I1380" s="16" t="str">
        <f>部数情報!I999</f>
        <v>船橋市</v>
      </c>
      <c r="J1380" s="189">
        <f>IFERROR(IF($I$7="併配",VLOOKUP($F1380,部数情報!A:K,11,0),IF($I$7="併配&amp;選挙",VLOOKUP($F1380,部数情報!A:L,12,0),IF($I$7="選挙",VLOOKUP($F1380,部数情報!A:M,13,0),VLOOKUP($F1380,部数情報!A:J,10,0)))),"")</f>
        <v>465</v>
      </c>
      <c r="K1380" s="187"/>
      <c r="L1380" s="205"/>
      <c r="M1380" s="206"/>
      <c r="S1380">
        <f>エリア一覧!J1380-VLOOKUP(エリア一覧!F1380,部数情報!A:Q,17,0)</f>
        <v>0</v>
      </c>
      <c r="V1380">
        <f t="shared" si="21"/>
        <v>0</v>
      </c>
      <c r="W1380">
        <f>IFERROR(VLOOKUP($F1380,部数情報!A:J,10,0),0)</f>
        <v>465</v>
      </c>
    </row>
    <row r="1381" spans="2:23" hidden="1">
      <c r="B1381" s="15">
        <f>部数情報!C1000</f>
        <v>999</v>
      </c>
      <c r="C1381" s="16">
        <f>部数情報!B1000</f>
        <v>15</v>
      </c>
      <c r="D1381" s="16" t="str">
        <f>部数情報!E1000</f>
        <v>船橋南</v>
      </c>
      <c r="E1381" s="16" t="str">
        <f>部数情報!F1000</f>
        <v>宮本</v>
      </c>
      <c r="F1381" s="16" t="str">
        <f>部数情報!A1000</f>
        <v>032027</v>
      </c>
      <c r="G1381" s="16" t="str">
        <f>部数情報!G1000</f>
        <v>宮本１B</v>
      </c>
      <c r="H1381" s="16" t="str">
        <f>部数情報!H1000</f>
        <v>船橋</v>
      </c>
      <c r="I1381" s="16" t="str">
        <f>部数情報!I1000</f>
        <v>船橋市</v>
      </c>
      <c r="J1381" s="189">
        <f>IFERROR(IF($I$7="併配",VLOOKUP($F1381,部数情報!A:K,11,0),IF($I$7="併配&amp;選挙",VLOOKUP($F1381,部数情報!A:L,12,0),IF($I$7="選挙",VLOOKUP($F1381,部数情報!A:M,13,0),VLOOKUP($F1381,部数情報!A:J,10,0)))),"")</f>
        <v>595</v>
      </c>
      <c r="K1381" s="187"/>
      <c r="L1381" s="205"/>
      <c r="M1381" s="206"/>
      <c r="S1381">
        <f>エリア一覧!J1381-VLOOKUP(エリア一覧!F1381,部数情報!A:Q,17,0)</f>
        <v>0</v>
      </c>
      <c r="V1381">
        <f t="shared" si="21"/>
        <v>0</v>
      </c>
      <c r="W1381">
        <f>IFERROR(VLOOKUP($F1381,部数情報!A:J,10,0),0)</f>
        <v>595</v>
      </c>
    </row>
    <row r="1382" spans="2:23" hidden="1">
      <c r="B1382" s="15">
        <f>部数情報!C1001</f>
        <v>1000</v>
      </c>
      <c r="C1382" s="16">
        <f>部数情報!B1001</f>
        <v>15</v>
      </c>
      <c r="D1382" s="16" t="str">
        <f>部数情報!E1001</f>
        <v>船橋南</v>
      </c>
      <c r="E1382" s="16" t="str">
        <f>部数情報!F1001</f>
        <v>宮本</v>
      </c>
      <c r="F1382" s="16" t="str">
        <f>部数情報!A1001</f>
        <v>032028</v>
      </c>
      <c r="G1382" s="16" t="str">
        <f>部数情報!G1001</f>
        <v>宮本２</v>
      </c>
      <c r="H1382" s="16" t="str">
        <f>部数情報!H1001</f>
        <v>船橋</v>
      </c>
      <c r="I1382" s="16" t="str">
        <f>部数情報!I1001</f>
        <v>船橋市</v>
      </c>
      <c r="J1382" s="189">
        <f>IFERROR(IF($I$7="併配",VLOOKUP($F1382,部数情報!A:K,11,0),IF($I$7="併配&amp;選挙",VLOOKUP($F1382,部数情報!A:L,12,0),IF($I$7="選挙",VLOOKUP($F1382,部数情報!A:M,13,0),VLOOKUP($F1382,部数情報!A:J,10,0)))),"")</f>
        <v>780</v>
      </c>
      <c r="K1382" s="187"/>
      <c r="L1382" s="205"/>
      <c r="M1382" s="206"/>
      <c r="S1382">
        <f>エリア一覧!J1382-VLOOKUP(エリア一覧!F1382,部数情報!A:Q,17,0)</f>
        <v>0</v>
      </c>
      <c r="V1382">
        <f t="shared" si="21"/>
        <v>0</v>
      </c>
      <c r="W1382">
        <f>IFERROR(VLOOKUP($F1382,部数情報!A:J,10,0),0)</f>
        <v>780</v>
      </c>
    </row>
    <row r="1383" spans="2:23" hidden="1">
      <c r="B1383" s="15">
        <f>部数情報!C1002</f>
        <v>1001</v>
      </c>
      <c r="C1383" s="16">
        <f>部数情報!B1002</f>
        <v>15</v>
      </c>
      <c r="D1383" s="16" t="str">
        <f>部数情報!E1002</f>
        <v>船橋南</v>
      </c>
      <c r="E1383" s="16" t="str">
        <f>部数情報!F1002</f>
        <v>宮本</v>
      </c>
      <c r="F1383" s="16" t="str">
        <f>部数情報!A1002</f>
        <v>032029</v>
      </c>
      <c r="G1383" s="16" t="str">
        <f>部数情報!G1002</f>
        <v>宮本３</v>
      </c>
      <c r="H1383" s="16" t="str">
        <f>部数情報!H1002</f>
        <v>船橋</v>
      </c>
      <c r="I1383" s="16" t="str">
        <f>部数情報!I1002</f>
        <v>船橋市</v>
      </c>
      <c r="J1383" s="189">
        <f>IFERROR(IF($I$7="併配",VLOOKUP($F1383,部数情報!A:K,11,0),IF($I$7="併配&amp;選挙",VLOOKUP($F1383,部数情報!A:L,12,0),IF($I$7="選挙",VLOOKUP($F1383,部数情報!A:M,13,0),VLOOKUP($F1383,部数情報!A:J,10,0)))),"")</f>
        <v>690</v>
      </c>
      <c r="K1383" s="187"/>
      <c r="L1383" s="205"/>
      <c r="M1383" s="206"/>
      <c r="S1383">
        <f>エリア一覧!J1383-VLOOKUP(エリア一覧!F1383,部数情報!A:Q,17,0)</f>
        <v>0</v>
      </c>
      <c r="V1383">
        <f t="shared" si="21"/>
        <v>0</v>
      </c>
      <c r="W1383">
        <f>IFERROR(VLOOKUP($F1383,部数情報!A:J,10,0),0)</f>
        <v>690</v>
      </c>
    </row>
    <row r="1384" spans="2:23" hidden="1">
      <c r="B1384" s="15">
        <f>部数情報!C1003</f>
        <v>1002</v>
      </c>
      <c r="C1384" s="16">
        <f>部数情報!B1003</f>
        <v>15</v>
      </c>
      <c r="D1384" s="16" t="str">
        <f>部数情報!E1003</f>
        <v>船橋南</v>
      </c>
      <c r="E1384" s="16" t="str">
        <f>部数情報!F1003</f>
        <v>宮本</v>
      </c>
      <c r="F1384" s="16" t="str">
        <f>部数情報!A1003</f>
        <v>032030</v>
      </c>
      <c r="G1384" s="16" t="str">
        <f>部数情報!G1003</f>
        <v>宮本４</v>
      </c>
      <c r="H1384" s="16" t="str">
        <f>部数情報!H1003</f>
        <v>船橋</v>
      </c>
      <c r="I1384" s="16" t="str">
        <f>部数情報!I1003</f>
        <v>船橋市</v>
      </c>
      <c r="J1384" s="189">
        <f>IFERROR(IF($I$7="併配",VLOOKUP($F1384,部数情報!A:K,11,0),IF($I$7="併配&amp;選挙",VLOOKUP($F1384,部数情報!A:L,12,0),IF($I$7="選挙",VLOOKUP($F1384,部数情報!A:M,13,0),VLOOKUP($F1384,部数情報!A:J,10,0)))),"")</f>
        <v>520</v>
      </c>
      <c r="K1384" s="187"/>
      <c r="L1384" s="205"/>
      <c r="M1384" s="206"/>
      <c r="S1384">
        <f>エリア一覧!J1384-VLOOKUP(エリア一覧!F1384,部数情報!A:Q,17,0)</f>
        <v>0</v>
      </c>
      <c r="V1384">
        <f t="shared" si="21"/>
        <v>0</v>
      </c>
      <c r="W1384">
        <f>IFERROR(VLOOKUP($F1384,部数情報!A:J,10,0),0)</f>
        <v>520</v>
      </c>
    </row>
    <row r="1385" spans="2:23" hidden="1">
      <c r="B1385" s="15">
        <f>部数情報!C1004</f>
        <v>1003</v>
      </c>
      <c r="C1385" s="16">
        <f>部数情報!B1004</f>
        <v>15</v>
      </c>
      <c r="D1385" s="16" t="str">
        <f>部数情報!E1004</f>
        <v>船橋南</v>
      </c>
      <c r="E1385" s="16" t="str">
        <f>部数情報!F1004</f>
        <v>宮本</v>
      </c>
      <c r="F1385" s="16" t="str">
        <f>部数情報!A1004</f>
        <v>032031</v>
      </c>
      <c r="G1385" s="16" t="str">
        <f>部数情報!G1004</f>
        <v>宮本５</v>
      </c>
      <c r="H1385" s="16" t="str">
        <f>部数情報!H1004</f>
        <v>船橋</v>
      </c>
      <c r="I1385" s="16" t="str">
        <f>部数情報!I1004</f>
        <v>船橋市</v>
      </c>
      <c r="J1385" s="189">
        <f>IFERROR(IF($I$7="併配",VLOOKUP($F1385,部数情報!A:K,11,0),IF($I$7="併配&amp;選挙",VLOOKUP($F1385,部数情報!A:L,12,0),IF($I$7="選挙",VLOOKUP($F1385,部数情報!A:M,13,0),VLOOKUP($F1385,部数情報!A:J,10,0)))),"")</f>
        <v>330</v>
      </c>
      <c r="K1385" s="187"/>
      <c r="L1385" s="205"/>
      <c r="M1385" s="206"/>
      <c r="S1385">
        <f>エリア一覧!J1385-VLOOKUP(エリア一覧!F1385,部数情報!A:Q,17,0)</f>
        <v>0</v>
      </c>
      <c r="V1385">
        <f t="shared" si="21"/>
        <v>0</v>
      </c>
      <c r="W1385">
        <f>IFERROR(VLOOKUP($F1385,部数情報!A:J,10,0),0)</f>
        <v>330</v>
      </c>
    </row>
    <row r="1386" spans="2:23" hidden="1">
      <c r="B1386" s="15">
        <f>部数情報!C1005</f>
        <v>1004</v>
      </c>
      <c r="C1386" s="16">
        <f>部数情報!B1005</f>
        <v>15</v>
      </c>
      <c r="D1386" s="16" t="str">
        <f>部数情報!E1005</f>
        <v>船橋南</v>
      </c>
      <c r="E1386" s="16" t="str">
        <f>部数情報!F1005</f>
        <v>宮本</v>
      </c>
      <c r="F1386" s="16" t="str">
        <f>部数情報!A1005</f>
        <v>032032</v>
      </c>
      <c r="G1386" s="16" t="str">
        <f>部数情報!G1005</f>
        <v>宮本６A</v>
      </c>
      <c r="H1386" s="16" t="str">
        <f>部数情報!H1005</f>
        <v>船橋</v>
      </c>
      <c r="I1386" s="16" t="str">
        <f>部数情報!I1005</f>
        <v>船橋市</v>
      </c>
      <c r="J1386" s="189">
        <f>IFERROR(IF($I$7="併配",VLOOKUP($F1386,部数情報!A:K,11,0),IF($I$7="併配&amp;選挙",VLOOKUP($F1386,部数情報!A:L,12,0),IF($I$7="選挙",VLOOKUP($F1386,部数情報!A:M,13,0),VLOOKUP($F1386,部数情報!A:J,10,0)))),"")</f>
        <v>800</v>
      </c>
      <c r="K1386" s="187"/>
      <c r="L1386" s="205"/>
      <c r="M1386" s="206"/>
      <c r="S1386">
        <f>エリア一覧!J1386-VLOOKUP(エリア一覧!F1386,部数情報!A:Q,17,0)</f>
        <v>0</v>
      </c>
      <c r="V1386">
        <f t="shared" si="21"/>
        <v>0</v>
      </c>
      <c r="W1386">
        <f>IFERROR(VLOOKUP($F1386,部数情報!A:J,10,0),0)</f>
        <v>800</v>
      </c>
    </row>
    <row r="1387" spans="2:23" hidden="1">
      <c r="B1387" s="15">
        <f>部数情報!C1006</f>
        <v>1005</v>
      </c>
      <c r="C1387" s="16">
        <f>部数情報!B1006</f>
        <v>15</v>
      </c>
      <c r="D1387" s="16" t="str">
        <f>部数情報!E1006</f>
        <v>船橋南</v>
      </c>
      <c r="E1387" s="16" t="str">
        <f>部数情報!F1006</f>
        <v>宮本</v>
      </c>
      <c r="F1387" s="16" t="str">
        <f>部数情報!A1006</f>
        <v>032033</v>
      </c>
      <c r="G1387" s="16" t="str">
        <f>部数情報!G1006</f>
        <v>宮本６B</v>
      </c>
      <c r="H1387" s="16" t="str">
        <f>部数情報!H1006</f>
        <v>船橋</v>
      </c>
      <c r="I1387" s="16" t="str">
        <f>部数情報!I1006</f>
        <v>船橋市</v>
      </c>
      <c r="J1387" s="189">
        <f>IFERROR(IF($I$7="併配",VLOOKUP($F1387,部数情報!A:K,11,0),IF($I$7="併配&amp;選挙",VLOOKUP($F1387,部数情報!A:L,12,0),IF($I$7="選挙",VLOOKUP($F1387,部数情報!A:M,13,0),VLOOKUP($F1387,部数情報!A:J,10,0)))),"")</f>
        <v>630</v>
      </c>
      <c r="K1387" s="187"/>
      <c r="L1387" s="205"/>
      <c r="M1387" s="206"/>
      <c r="S1387">
        <f>エリア一覧!J1387-VLOOKUP(エリア一覧!F1387,部数情報!A:Q,17,0)</f>
        <v>0</v>
      </c>
      <c r="V1387">
        <f t="shared" si="21"/>
        <v>0</v>
      </c>
      <c r="W1387">
        <f>IFERROR(VLOOKUP($F1387,部数情報!A:J,10,0),0)</f>
        <v>630</v>
      </c>
    </row>
    <row r="1388" spans="2:23" hidden="1">
      <c r="B1388" s="15">
        <f>部数情報!C1007</f>
        <v>1006</v>
      </c>
      <c r="C1388" s="16">
        <f>部数情報!B1007</f>
        <v>15</v>
      </c>
      <c r="D1388" s="16" t="str">
        <f>部数情報!E1007</f>
        <v>船橋南</v>
      </c>
      <c r="E1388" s="16" t="str">
        <f>部数情報!F1007</f>
        <v>宮本</v>
      </c>
      <c r="F1388" s="16" t="str">
        <f>部数情報!A1007</f>
        <v>032034</v>
      </c>
      <c r="G1388" s="16" t="str">
        <f>部数情報!G1007</f>
        <v>宮本７</v>
      </c>
      <c r="H1388" s="16" t="str">
        <f>部数情報!H1007</f>
        <v>船橋</v>
      </c>
      <c r="I1388" s="16" t="str">
        <f>部数情報!I1007</f>
        <v>船橋市</v>
      </c>
      <c r="J1388" s="189">
        <f>IFERROR(IF($I$7="併配",VLOOKUP($F1388,部数情報!A:K,11,0),IF($I$7="併配&amp;選挙",VLOOKUP($F1388,部数情報!A:L,12,0),IF($I$7="選挙",VLOOKUP($F1388,部数情報!A:M,13,0),VLOOKUP($F1388,部数情報!A:J,10,0)))),"")</f>
        <v>580</v>
      </c>
      <c r="K1388" s="187"/>
      <c r="L1388" s="205"/>
      <c r="M1388" s="206"/>
      <c r="S1388">
        <f>エリア一覧!J1388-VLOOKUP(エリア一覧!F1388,部数情報!A:Q,17,0)</f>
        <v>0</v>
      </c>
      <c r="V1388">
        <f t="shared" si="21"/>
        <v>0</v>
      </c>
      <c r="W1388">
        <f>IFERROR(VLOOKUP($F1388,部数情報!A:J,10,0),0)</f>
        <v>580</v>
      </c>
    </row>
    <row r="1389" spans="2:23" hidden="1">
      <c r="B1389" s="15">
        <f>部数情報!C1008</f>
        <v>1007</v>
      </c>
      <c r="C1389" s="16">
        <f>部数情報!B1008</f>
        <v>15</v>
      </c>
      <c r="D1389" s="16" t="str">
        <f>部数情報!E1008</f>
        <v>船橋南</v>
      </c>
      <c r="E1389" s="16" t="str">
        <f>部数情報!F1008</f>
        <v>宮本</v>
      </c>
      <c r="F1389" s="16" t="str">
        <f>部数情報!A1008</f>
        <v>032035</v>
      </c>
      <c r="G1389" s="16" t="str">
        <f>部数情報!G1008</f>
        <v>宮本８A</v>
      </c>
      <c r="H1389" s="16" t="str">
        <f>部数情報!H1008</f>
        <v>船橋</v>
      </c>
      <c r="I1389" s="16" t="str">
        <f>部数情報!I1008</f>
        <v>船橋市</v>
      </c>
      <c r="J1389" s="189">
        <f>IFERROR(IF($I$7="併配",VLOOKUP($F1389,部数情報!A:K,11,0),IF($I$7="併配&amp;選挙",VLOOKUP($F1389,部数情報!A:L,12,0),IF($I$7="選挙",VLOOKUP($F1389,部数情報!A:M,13,0),VLOOKUP($F1389,部数情報!A:J,10,0)))),"")</f>
        <v>530</v>
      </c>
      <c r="K1389" s="187"/>
      <c r="L1389" s="205"/>
      <c r="M1389" s="206"/>
      <c r="S1389">
        <f>エリア一覧!J1389-VLOOKUP(エリア一覧!F1389,部数情報!A:Q,17,0)</f>
        <v>0</v>
      </c>
      <c r="V1389">
        <f t="shared" si="21"/>
        <v>0</v>
      </c>
      <c r="W1389">
        <f>IFERROR(VLOOKUP($F1389,部数情報!A:J,10,0),0)</f>
        <v>530</v>
      </c>
    </row>
    <row r="1390" spans="2:23" hidden="1">
      <c r="B1390" s="15">
        <f>部数情報!C1009</f>
        <v>1008</v>
      </c>
      <c r="C1390" s="16">
        <f>部数情報!B1009</f>
        <v>15</v>
      </c>
      <c r="D1390" s="16" t="str">
        <f>部数情報!E1009</f>
        <v>船橋南</v>
      </c>
      <c r="E1390" s="16" t="str">
        <f>部数情報!F1009</f>
        <v>宮本</v>
      </c>
      <c r="F1390" s="16" t="str">
        <f>部数情報!A1009</f>
        <v>032036</v>
      </c>
      <c r="G1390" s="16" t="str">
        <f>部数情報!G1009</f>
        <v>宮本８B</v>
      </c>
      <c r="H1390" s="16" t="str">
        <f>部数情報!H1009</f>
        <v>船橋</v>
      </c>
      <c r="I1390" s="16" t="str">
        <f>部数情報!I1009</f>
        <v>船橋市</v>
      </c>
      <c r="J1390" s="189">
        <f>IFERROR(IF($I$7="併配",VLOOKUP($F1390,部数情報!A:K,11,0),IF($I$7="併配&amp;選挙",VLOOKUP($F1390,部数情報!A:L,12,0),IF($I$7="選挙",VLOOKUP($F1390,部数情報!A:M,13,0),VLOOKUP($F1390,部数情報!A:J,10,0)))),"")</f>
        <v>565</v>
      </c>
      <c r="K1390" s="187"/>
      <c r="L1390" s="205"/>
      <c r="M1390" s="206"/>
      <c r="S1390">
        <f>エリア一覧!J1390-VLOOKUP(エリア一覧!F1390,部数情報!A:Q,17,0)</f>
        <v>0</v>
      </c>
      <c r="V1390">
        <f t="shared" si="21"/>
        <v>0</v>
      </c>
      <c r="W1390">
        <f>IFERROR(VLOOKUP($F1390,部数情報!A:J,10,0),0)</f>
        <v>565</v>
      </c>
    </row>
    <row r="1391" spans="2:23" hidden="1">
      <c r="B1391" s="15">
        <f>部数情報!C1010</f>
        <v>1009</v>
      </c>
      <c r="C1391" s="16">
        <f>部数情報!B1010</f>
        <v>15</v>
      </c>
      <c r="D1391" s="16" t="str">
        <f>部数情報!E1010</f>
        <v>船橋南</v>
      </c>
      <c r="E1391" s="16" t="str">
        <f>部数情報!F1010</f>
        <v>宮本</v>
      </c>
      <c r="F1391" s="16" t="str">
        <f>部数情報!A1010</f>
        <v>032037</v>
      </c>
      <c r="G1391" s="16" t="str">
        <f>部数情報!G1010</f>
        <v>宮本９</v>
      </c>
      <c r="H1391" s="16" t="str">
        <f>部数情報!H1010</f>
        <v>船橋</v>
      </c>
      <c r="I1391" s="16" t="str">
        <f>部数情報!I1010</f>
        <v>船橋市</v>
      </c>
      <c r="J1391" s="189">
        <f>IFERROR(IF($I$7="併配",VLOOKUP($F1391,部数情報!A:K,11,0),IF($I$7="併配&amp;選挙",VLOOKUP($F1391,部数情報!A:L,12,0),IF($I$7="選挙",VLOOKUP($F1391,部数情報!A:M,13,0),VLOOKUP($F1391,部数情報!A:J,10,0)))),"")</f>
        <v>695</v>
      </c>
      <c r="K1391" s="187"/>
      <c r="L1391" s="205"/>
      <c r="M1391" s="206"/>
      <c r="S1391">
        <f>エリア一覧!J1391-VLOOKUP(エリア一覧!F1391,部数情報!A:Q,17,0)</f>
        <v>0</v>
      </c>
      <c r="V1391">
        <f t="shared" si="21"/>
        <v>0</v>
      </c>
      <c r="W1391">
        <f>IFERROR(VLOOKUP($F1391,部数情報!A:J,10,0),0)</f>
        <v>695</v>
      </c>
    </row>
    <row r="1392" spans="2:23" hidden="1">
      <c r="B1392" s="15">
        <f>部数情報!C1011</f>
        <v>1010</v>
      </c>
      <c r="C1392" s="16">
        <f>部数情報!B1011</f>
        <v>15</v>
      </c>
      <c r="D1392" s="16" t="str">
        <f>部数情報!E1011</f>
        <v>船橋南</v>
      </c>
      <c r="E1392" s="16" t="str">
        <f>部数情報!F1011</f>
        <v>東船橋</v>
      </c>
      <c r="F1392" s="16" t="str">
        <f>部数情報!A1011</f>
        <v>032038</v>
      </c>
      <c r="G1392" s="16" t="str">
        <f>部数情報!G1011</f>
        <v>東船橋１Ａ</v>
      </c>
      <c r="H1392" s="16" t="str">
        <f>部数情報!H1011</f>
        <v>船橋</v>
      </c>
      <c r="I1392" s="16" t="str">
        <f>部数情報!I1011</f>
        <v>船橋市</v>
      </c>
      <c r="J1392" s="189">
        <f>IFERROR(IF($I$7="併配",VLOOKUP($F1392,部数情報!A:K,11,0),IF($I$7="併配&amp;選挙",VLOOKUP($F1392,部数情報!A:L,12,0),IF($I$7="選挙",VLOOKUP($F1392,部数情報!A:M,13,0),VLOOKUP($F1392,部数情報!A:J,10,0)))),"")</f>
        <v>440</v>
      </c>
      <c r="K1392" s="187"/>
      <c r="L1392" s="205"/>
      <c r="M1392" s="206"/>
      <c r="S1392">
        <f>エリア一覧!J1392-VLOOKUP(エリア一覧!F1392,部数情報!A:Q,17,0)</f>
        <v>0</v>
      </c>
      <c r="V1392">
        <f t="shared" si="21"/>
        <v>0</v>
      </c>
      <c r="W1392">
        <f>IFERROR(VLOOKUP($F1392,部数情報!A:J,10,0),0)</f>
        <v>440</v>
      </c>
    </row>
    <row r="1393" spans="2:23" hidden="1">
      <c r="B1393" s="15">
        <f>部数情報!C1012</f>
        <v>1011</v>
      </c>
      <c r="C1393" s="16">
        <f>部数情報!B1012</f>
        <v>15</v>
      </c>
      <c r="D1393" s="16" t="str">
        <f>部数情報!E1012</f>
        <v>船橋南</v>
      </c>
      <c r="E1393" s="16" t="str">
        <f>部数情報!F1012</f>
        <v>東船橋</v>
      </c>
      <c r="F1393" s="16" t="str">
        <f>部数情報!A1012</f>
        <v>032053</v>
      </c>
      <c r="G1393" s="16" t="str">
        <f>部数情報!G1012</f>
        <v>東船橋１Ｂ</v>
      </c>
      <c r="H1393" s="16" t="str">
        <f>部数情報!H1012</f>
        <v>船橋</v>
      </c>
      <c r="I1393" s="16" t="str">
        <f>部数情報!I1012</f>
        <v>船橋市</v>
      </c>
      <c r="J1393" s="189">
        <f>IFERROR(IF($I$7="併配",VLOOKUP($F1393,部数情報!A:K,11,0),IF($I$7="併配&amp;選挙",VLOOKUP($F1393,部数情報!A:L,12,0),IF($I$7="選挙",VLOOKUP($F1393,部数情報!A:M,13,0),VLOOKUP($F1393,部数情報!A:J,10,0)))),"")</f>
        <v>550</v>
      </c>
      <c r="K1393" s="187"/>
      <c r="L1393" s="205"/>
      <c r="M1393" s="206"/>
      <c r="S1393">
        <f>エリア一覧!J1393-VLOOKUP(エリア一覧!F1393,部数情報!A:Q,17,0)</f>
        <v>0</v>
      </c>
      <c r="V1393">
        <f t="shared" si="21"/>
        <v>0</v>
      </c>
      <c r="W1393">
        <f>IFERROR(VLOOKUP($F1393,部数情報!A:J,10,0),0)</f>
        <v>550</v>
      </c>
    </row>
    <row r="1394" spans="2:23" hidden="1">
      <c r="B1394" s="15">
        <f>部数情報!C1013</f>
        <v>1012</v>
      </c>
      <c r="C1394" s="16">
        <f>部数情報!B1013</f>
        <v>15</v>
      </c>
      <c r="D1394" s="16" t="str">
        <f>部数情報!E1013</f>
        <v>船橋南</v>
      </c>
      <c r="E1394" s="16" t="str">
        <f>部数情報!F1013</f>
        <v>東船橋</v>
      </c>
      <c r="F1394" s="16" t="str">
        <f>部数情報!A1013</f>
        <v>032039</v>
      </c>
      <c r="G1394" s="16" t="str">
        <f>部数情報!G1013</f>
        <v>東船橋２</v>
      </c>
      <c r="H1394" s="16" t="str">
        <f>部数情報!H1013</f>
        <v>船橋</v>
      </c>
      <c r="I1394" s="16" t="str">
        <f>部数情報!I1013</f>
        <v>船橋市</v>
      </c>
      <c r="J1394" s="189">
        <f>IFERROR(IF($I$7="併配",VLOOKUP($F1394,部数情報!A:K,11,0),IF($I$7="併配&amp;選挙",VLOOKUP($F1394,部数情報!A:L,12,0),IF($I$7="選挙",VLOOKUP($F1394,部数情報!A:M,13,0),VLOOKUP($F1394,部数情報!A:J,10,0)))),"")</f>
        <v>660</v>
      </c>
      <c r="K1394" s="187"/>
      <c r="L1394" s="205"/>
      <c r="M1394" s="206"/>
      <c r="S1394">
        <f>エリア一覧!J1394-VLOOKUP(エリア一覧!F1394,部数情報!A:Q,17,0)</f>
        <v>0</v>
      </c>
      <c r="V1394">
        <f t="shared" si="21"/>
        <v>0</v>
      </c>
      <c r="W1394">
        <f>IFERROR(VLOOKUP($F1394,部数情報!A:J,10,0),0)</f>
        <v>660</v>
      </c>
    </row>
    <row r="1395" spans="2:23" hidden="1">
      <c r="B1395" s="15">
        <f>部数情報!C1014</f>
        <v>1013</v>
      </c>
      <c r="C1395" s="16">
        <f>部数情報!B1014</f>
        <v>15</v>
      </c>
      <c r="D1395" s="16" t="str">
        <f>部数情報!E1014</f>
        <v>船橋南</v>
      </c>
      <c r="E1395" s="16" t="str">
        <f>部数情報!F1014</f>
        <v>東船橋</v>
      </c>
      <c r="F1395" s="16" t="str">
        <f>部数情報!A1014</f>
        <v>032040</v>
      </c>
      <c r="G1395" s="16" t="str">
        <f>部数情報!G1014</f>
        <v>東船橋３Ａ</v>
      </c>
      <c r="H1395" s="16" t="str">
        <f>部数情報!H1014</f>
        <v>船橋</v>
      </c>
      <c r="I1395" s="16" t="str">
        <f>部数情報!I1014</f>
        <v>船橋市</v>
      </c>
      <c r="J1395" s="189">
        <f>IFERROR(IF($I$7="併配",VLOOKUP($F1395,部数情報!A:K,11,0),IF($I$7="併配&amp;選挙",VLOOKUP($F1395,部数情報!A:L,12,0),IF($I$7="選挙",VLOOKUP($F1395,部数情報!A:M,13,0),VLOOKUP($F1395,部数情報!A:J,10,0)))),"")</f>
        <v>820</v>
      </c>
      <c r="K1395" s="187"/>
      <c r="L1395" s="205"/>
      <c r="M1395" s="206"/>
      <c r="S1395">
        <f>エリア一覧!J1395-VLOOKUP(エリア一覧!F1395,部数情報!A:Q,17,0)</f>
        <v>0</v>
      </c>
      <c r="V1395">
        <f t="shared" si="21"/>
        <v>0</v>
      </c>
      <c r="W1395">
        <f>IFERROR(VLOOKUP($F1395,部数情報!A:J,10,0),0)</f>
        <v>820</v>
      </c>
    </row>
    <row r="1396" spans="2:23" hidden="1">
      <c r="B1396" s="15">
        <f>部数情報!C1015</f>
        <v>1014</v>
      </c>
      <c r="C1396" s="16">
        <f>部数情報!B1015</f>
        <v>15</v>
      </c>
      <c r="D1396" s="16" t="str">
        <f>部数情報!E1015</f>
        <v>船橋南</v>
      </c>
      <c r="E1396" s="16" t="str">
        <f>部数情報!F1015</f>
        <v>東船橋</v>
      </c>
      <c r="F1396" s="16" t="str">
        <f>部数情報!A1015</f>
        <v>032041</v>
      </c>
      <c r="G1396" s="16" t="str">
        <f>部数情報!G1015</f>
        <v>東船橋３Ｂ</v>
      </c>
      <c r="H1396" s="16" t="str">
        <f>部数情報!H1015</f>
        <v>船橋</v>
      </c>
      <c r="I1396" s="16" t="str">
        <f>部数情報!I1015</f>
        <v>船橋市</v>
      </c>
      <c r="J1396" s="189">
        <f>IFERROR(IF($I$7="併配",VLOOKUP($F1396,部数情報!A:K,11,0),IF($I$7="併配&amp;選挙",VLOOKUP($F1396,部数情報!A:L,12,0),IF($I$7="選挙",VLOOKUP($F1396,部数情報!A:M,13,0),VLOOKUP($F1396,部数情報!A:J,10,0)))),"")</f>
        <v>935</v>
      </c>
      <c r="K1396" s="187"/>
      <c r="L1396" s="205"/>
      <c r="M1396" s="206"/>
      <c r="S1396">
        <f>エリア一覧!J1396-VLOOKUP(エリア一覧!F1396,部数情報!A:Q,17,0)</f>
        <v>0</v>
      </c>
      <c r="V1396">
        <f t="shared" si="21"/>
        <v>0</v>
      </c>
      <c r="W1396">
        <f>IFERROR(VLOOKUP($F1396,部数情報!A:J,10,0),0)</f>
        <v>935</v>
      </c>
    </row>
    <row r="1397" spans="2:23" hidden="1">
      <c r="B1397" s="15">
        <f>部数情報!C1016</f>
        <v>1015</v>
      </c>
      <c r="C1397" s="16">
        <f>部数情報!B1016</f>
        <v>15</v>
      </c>
      <c r="D1397" s="16" t="str">
        <f>部数情報!E1016</f>
        <v>船橋南</v>
      </c>
      <c r="E1397" s="16" t="str">
        <f>部数情報!F1016</f>
        <v>東船橋</v>
      </c>
      <c r="F1397" s="16" t="str">
        <f>部数情報!A1016</f>
        <v>032042</v>
      </c>
      <c r="G1397" s="16" t="str">
        <f>部数情報!G1016</f>
        <v>東船橋４Ａ</v>
      </c>
      <c r="H1397" s="16" t="str">
        <f>部数情報!H1016</f>
        <v>船橋</v>
      </c>
      <c r="I1397" s="16" t="str">
        <f>部数情報!I1016</f>
        <v>船橋市</v>
      </c>
      <c r="J1397" s="189">
        <f>IFERROR(IF($I$7="併配",VLOOKUP($F1397,部数情報!A:K,11,0),IF($I$7="併配&amp;選挙",VLOOKUP($F1397,部数情報!A:L,12,0),IF($I$7="選挙",VLOOKUP($F1397,部数情報!A:M,13,0),VLOOKUP($F1397,部数情報!A:J,10,0)))),"")</f>
        <v>705</v>
      </c>
      <c r="K1397" s="187"/>
      <c r="L1397" s="205"/>
      <c r="M1397" s="206"/>
      <c r="S1397">
        <f>エリア一覧!J1397-VLOOKUP(エリア一覧!F1397,部数情報!A:Q,17,0)</f>
        <v>0</v>
      </c>
      <c r="V1397">
        <f t="shared" si="21"/>
        <v>0</v>
      </c>
      <c r="W1397">
        <f>IFERROR(VLOOKUP($F1397,部数情報!A:J,10,0),0)</f>
        <v>705</v>
      </c>
    </row>
    <row r="1398" spans="2:23" hidden="1">
      <c r="B1398" s="15">
        <f>部数情報!C1017</f>
        <v>1016</v>
      </c>
      <c r="C1398" s="16">
        <f>部数情報!B1017</f>
        <v>15</v>
      </c>
      <c r="D1398" s="16" t="str">
        <f>部数情報!E1017</f>
        <v>船橋南</v>
      </c>
      <c r="E1398" s="16" t="str">
        <f>部数情報!F1017</f>
        <v>東船橋</v>
      </c>
      <c r="F1398" s="16" t="str">
        <f>部数情報!A1017</f>
        <v>032043</v>
      </c>
      <c r="G1398" s="16" t="str">
        <f>部数情報!G1017</f>
        <v>東船橋４B</v>
      </c>
      <c r="H1398" s="16" t="str">
        <f>部数情報!H1017</f>
        <v>船橋</v>
      </c>
      <c r="I1398" s="16" t="str">
        <f>部数情報!I1017</f>
        <v>船橋市</v>
      </c>
      <c r="J1398" s="189">
        <f>IFERROR(IF($I$7="併配",VLOOKUP($F1398,部数情報!A:K,11,0),IF($I$7="併配&amp;選挙",VLOOKUP($F1398,部数情報!A:L,12,0),IF($I$7="選挙",VLOOKUP($F1398,部数情報!A:M,13,0),VLOOKUP($F1398,部数情報!A:J,10,0)))),"")</f>
        <v>680</v>
      </c>
      <c r="K1398" s="187"/>
      <c r="L1398" s="205"/>
      <c r="M1398" s="206"/>
      <c r="S1398">
        <f>エリア一覧!J1398-VLOOKUP(エリア一覧!F1398,部数情報!A:Q,17,0)</f>
        <v>0</v>
      </c>
      <c r="V1398">
        <f t="shared" si="21"/>
        <v>0</v>
      </c>
      <c r="W1398">
        <f>IFERROR(VLOOKUP($F1398,部数情報!A:J,10,0),0)</f>
        <v>680</v>
      </c>
    </row>
    <row r="1399" spans="2:23" hidden="1">
      <c r="B1399" s="15">
        <f>部数情報!C1018</f>
        <v>1017</v>
      </c>
      <c r="C1399" s="16">
        <f>部数情報!B1018</f>
        <v>15</v>
      </c>
      <c r="D1399" s="16" t="str">
        <f>部数情報!E1018</f>
        <v>船橋南</v>
      </c>
      <c r="E1399" s="16" t="str">
        <f>部数情報!F1018</f>
        <v>東船橋</v>
      </c>
      <c r="F1399" s="16" t="str">
        <f>部数情報!A1018</f>
        <v>032044</v>
      </c>
      <c r="G1399" s="16" t="str">
        <f>部数情報!G1018</f>
        <v>東船橋５</v>
      </c>
      <c r="H1399" s="16" t="str">
        <f>部数情報!H1018</f>
        <v>船橋</v>
      </c>
      <c r="I1399" s="16" t="str">
        <f>部数情報!I1018</f>
        <v>船橋市</v>
      </c>
      <c r="J1399" s="189">
        <f>IFERROR(IF($I$7="併配",VLOOKUP($F1399,部数情報!A:K,11,0),IF($I$7="併配&amp;選挙",VLOOKUP($F1399,部数情報!A:L,12,0),IF($I$7="選挙",VLOOKUP($F1399,部数情報!A:M,13,0),VLOOKUP($F1399,部数情報!A:J,10,0)))),"")</f>
        <v>450</v>
      </c>
      <c r="K1399" s="187"/>
      <c r="L1399" s="205"/>
      <c r="M1399" s="206"/>
      <c r="S1399">
        <f>エリア一覧!J1399-VLOOKUP(エリア一覧!F1399,部数情報!A:Q,17,0)</f>
        <v>0</v>
      </c>
      <c r="V1399">
        <f t="shared" si="21"/>
        <v>0</v>
      </c>
      <c r="W1399">
        <f>IFERROR(VLOOKUP($F1399,部数情報!A:J,10,0),0)</f>
        <v>450</v>
      </c>
    </row>
    <row r="1400" spans="2:23" hidden="1">
      <c r="B1400" s="15">
        <f>部数情報!C1019</f>
        <v>1018</v>
      </c>
      <c r="C1400" s="16">
        <f>部数情報!B1019</f>
        <v>15</v>
      </c>
      <c r="D1400" s="16" t="str">
        <f>部数情報!E1019</f>
        <v>船橋南</v>
      </c>
      <c r="E1400" s="16" t="str">
        <f>部数情報!F1019</f>
        <v>東船橋</v>
      </c>
      <c r="F1400" s="16" t="str">
        <f>部数情報!A1019</f>
        <v>032045</v>
      </c>
      <c r="G1400" s="16" t="str">
        <f>部数情報!G1019</f>
        <v>東船橋６</v>
      </c>
      <c r="H1400" s="16" t="str">
        <f>部数情報!H1019</f>
        <v>船橋</v>
      </c>
      <c r="I1400" s="16" t="str">
        <f>部数情報!I1019</f>
        <v>船橋市</v>
      </c>
      <c r="J1400" s="189">
        <f>IFERROR(IF($I$7="併配",VLOOKUP($F1400,部数情報!A:K,11,0),IF($I$7="併配&amp;選挙",VLOOKUP($F1400,部数情報!A:L,12,0),IF($I$7="選挙",VLOOKUP($F1400,部数情報!A:M,13,0),VLOOKUP($F1400,部数情報!A:J,10,0)))),"")</f>
        <v>475</v>
      </c>
      <c r="K1400" s="187"/>
      <c r="L1400" s="205"/>
      <c r="M1400" s="206"/>
      <c r="S1400">
        <f>エリア一覧!J1400-VLOOKUP(エリア一覧!F1400,部数情報!A:Q,17,0)</f>
        <v>0</v>
      </c>
      <c r="V1400">
        <f t="shared" si="21"/>
        <v>0</v>
      </c>
      <c r="W1400">
        <f>IFERROR(VLOOKUP($F1400,部数情報!A:J,10,0),0)</f>
        <v>475</v>
      </c>
    </row>
    <row r="1401" spans="2:23" hidden="1">
      <c r="B1401" s="15">
        <f>部数情報!C1020</f>
        <v>1019</v>
      </c>
      <c r="C1401" s="16">
        <f>部数情報!B1020</f>
        <v>15</v>
      </c>
      <c r="D1401" s="16" t="str">
        <f>部数情報!E1020</f>
        <v>船橋南</v>
      </c>
      <c r="E1401" s="16" t="str">
        <f>部数情報!F1020</f>
        <v>東船橋</v>
      </c>
      <c r="F1401" s="16" t="str">
        <f>部数情報!A1020</f>
        <v>032046</v>
      </c>
      <c r="G1401" s="16" t="str">
        <f>部数情報!G1020</f>
        <v>東船橋７</v>
      </c>
      <c r="H1401" s="16" t="str">
        <f>部数情報!H1020</f>
        <v>船橋</v>
      </c>
      <c r="I1401" s="16" t="str">
        <f>部数情報!I1020</f>
        <v>船橋市</v>
      </c>
      <c r="J1401" s="189">
        <f>IFERROR(IF($I$7="併配",VLOOKUP($F1401,部数情報!A:K,11,0),IF($I$7="併配&amp;選挙",VLOOKUP($F1401,部数情報!A:L,12,0),IF($I$7="選挙",VLOOKUP($F1401,部数情報!A:M,13,0),VLOOKUP($F1401,部数情報!A:J,10,0)))),"")</f>
        <v>500</v>
      </c>
      <c r="K1401" s="187"/>
      <c r="L1401" s="205"/>
      <c r="M1401" s="206"/>
      <c r="S1401">
        <f>エリア一覧!J1401-VLOOKUP(エリア一覧!F1401,部数情報!A:Q,17,0)</f>
        <v>0</v>
      </c>
      <c r="V1401">
        <f t="shared" si="21"/>
        <v>0</v>
      </c>
      <c r="W1401">
        <f>IFERROR(VLOOKUP($F1401,部数情報!A:J,10,0),0)</f>
        <v>500</v>
      </c>
    </row>
    <row r="1402" spans="2:23" hidden="1">
      <c r="B1402" s="15">
        <f>部数情報!C1021</f>
        <v>1020</v>
      </c>
      <c r="C1402" s="16">
        <f>部数情報!B1021</f>
        <v>15</v>
      </c>
      <c r="D1402" s="16" t="str">
        <f>部数情報!E1021</f>
        <v>船橋南</v>
      </c>
      <c r="E1402" s="16" t="str">
        <f>部数情報!F1021</f>
        <v>浜町・若松団地</v>
      </c>
      <c r="F1402" s="16" t="str">
        <f>部数情報!A1021</f>
        <v>032047</v>
      </c>
      <c r="G1402" s="16" t="str">
        <f>部数情報!G1021</f>
        <v>浜町1Ａ</v>
      </c>
      <c r="H1402" s="16" t="str">
        <f>部数情報!H1021</f>
        <v>船橋</v>
      </c>
      <c r="I1402" s="16" t="str">
        <f>部数情報!I1021</f>
        <v>船橋市</v>
      </c>
      <c r="J1402" s="189">
        <f>IFERROR(IF($I$7="併配",VLOOKUP($F1402,部数情報!A:K,11,0),IF($I$7="併配&amp;選挙",VLOOKUP($F1402,部数情報!A:L,12,0),IF($I$7="選挙",VLOOKUP($F1402,部数情報!A:M,13,0),VLOOKUP($F1402,部数情報!A:J,10,0)))),"")</f>
        <v>910</v>
      </c>
      <c r="K1402" s="187"/>
      <c r="L1402" s="205"/>
      <c r="M1402" s="206"/>
      <c r="S1402">
        <f>エリア一覧!J1402-VLOOKUP(エリア一覧!F1402,部数情報!A:Q,17,0)</f>
        <v>0</v>
      </c>
      <c r="V1402">
        <f t="shared" si="21"/>
        <v>0</v>
      </c>
      <c r="W1402">
        <f>IFERROR(VLOOKUP($F1402,部数情報!A:J,10,0),0)</f>
        <v>910</v>
      </c>
    </row>
    <row r="1403" spans="2:23" hidden="1">
      <c r="B1403" s="15">
        <f>部数情報!C1022</f>
        <v>1021</v>
      </c>
      <c r="C1403" s="16">
        <f>部数情報!B1022</f>
        <v>15</v>
      </c>
      <c r="D1403" s="16" t="str">
        <f>部数情報!E1022</f>
        <v>船橋南</v>
      </c>
      <c r="E1403" s="16" t="str">
        <f>部数情報!F1022</f>
        <v>浜町・若松団地</v>
      </c>
      <c r="F1403" s="16" t="str">
        <f>部数情報!A1022</f>
        <v>032048</v>
      </c>
      <c r="G1403" s="16" t="str">
        <f>部数情報!G1022</f>
        <v>浜町１Ｂ</v>
      </c>
      <c r="H1403" s="16" t="str">
        <f>部数情報!H1022</f>
        <v>船橋</v>
      </c>
      <c r="I1403" s="16" t="str">
        <f>部数情報!I1022</f>
        <v>船橋市</v>
      </c>
      <c r="J1403" s="189">
        <f>IFERROR(IF($I$7="併配",VLOOKUP($F1403,部数情報!A:K,11,0),IF($I$7="併配&amp;選挙",VLOOKUP($F1403,部数情報!A:L,12,0),IF($I$7="選挙",VLOOKUP($F1403,部数情報!A:M,13,0),VLOOKUP($F1403,部数情報!A:J,10,0)))),"")</f>
        <v>84</v>
      </c>
      <c r="K1403" s="187"/>
      <c r="L1403" s="205"/>
      <c r="M1403" s="206"/>
      <c r="S1403">
        <f>エリア一覧!J1403-VLOOKUP(エリア一覧!F1403,部数情報!A:Q,17,0)</f>
        <v>-358</v>
      </c>
      <c r="V1403">
        <f t="shared" si="21"/>
        <v>0</v>
      </c>
      <c r="W1403">
        <f>IFERROR(VLOOKUP($F1403,部数情報!A:J,10,0),0)</f>
        <v>442</v>
      </c>
    </row>
    <row r="1404" spans="2:23" hidden="1">
      <c r="B1404" s="15">
        <f>部数情報!C1023</f>
        <v>1022</v>
      </c>
      <c r="C1404" s="16">
        <f>部数情報!B1023</f>
        <v>15</v>
      </c>
      <c r="D1404" s="16" t="str">
        <f>部数情報!E1023</f>
        <v>船橋南</v>
      </c>
      <c r="E1404" s="16" t="str">
        <f>部数情報!F1023</f>
        <v>浜町・若松団地</v>
      </c>
      <c r="F1404" s="16" t="str">
        <f>部数情報!A1023</f>
        <v>032052</v>
      </c>
      <c r="G1404" s="16" t="str">
        <f>部数情報!G1023</f>
        <v>浜町２</v>
      </c>
      <c r="H1404" s="16" t="str">
        <f>部数情報!H1023</f>
        <v>船橋</v>
      </c>
      <c r="I1404" s="16" t="str">
        <f>部数情報!I1023</f>
        <v>船橋市</v>
      </c>
      <c r="J1404" s="189">
        <f>IFERROR(IF($I$7="併配",VLOOKUP($F1404,部数情報!A:K,11,0),IF($I$7="併配&amp;選挙",VLOOKUP($F1404,部数情報!A:L,12,0),IF($I$7="選挙",VLOOKUP($F1404,部数情報!A:M,13,0),VLOOKUP($F1404,部数情報!A:J,10,0)))),"")</f>
        <v>680</v>
      </c>
      <c r="K1404" s="187"/>
      <c r="L1404" s="205"/>
      <c r="M1404" s="206"/>
      <c r="S1404">
        <f>エリア一覧!J1404-VLOOKUP(エリア一覧!F1404,部数情報!A:Q,17,0)</f>
        <v>0</v>
      </c>
      <c r="V1404">
        <f t="shared" si="21"/>
        <v>0</v>
      </c>
      <c r="W1404">
        <f>IFERROR(VLOOKUP($F1404,部数情報!A:J,10,0),0)</f>
        <v>680</v>
      </c>
    </row>
    <row r="1405" spans="2:23" hidden="1">
      <c r="B1405" s="15">
        <f>部数情報!C1024</f>
        <v>1023</v>
      </c>
      <c r="C1405" s="16">
        <f>部数情報!B1024</f>
        <v>15</v>
      </c>
      <c r="D1405" s="16" t="str">
        <f>部数情報!E1024</f>
        <v>船橋南</v>
      </c>
      <c r="E1405" s="16" t="str">
        <f>部数情報!F1024</f>
        <v>浜町・若松団地</v>
      </c>
      <c r="F1405" s="16" t="str">
        <f>部数情報!A1024</f>
        <v>032049</v>
      </c>
      <c r="G1405" s="16" t="str">
        <f>部数情報!G1024</f>
        <v>若松２(若松団地)</v>
      </c>
      <c r="H1405" s="16" t="str">
        <f>部数情報!H1024</f>
        <v>船橋</v>
      </c>
      <c r="I1405" s="16" t="str">
        <f>部数情報!I1024</f>
        <v>船橋市</v>
      </c>
      <c r="J1405" s="189">
        <f>IFERROR(IF($I$7="併配",VLOOKUP($F1405,部数情報!A:K,11,0),IF($I$7="併配&amp;選挙",VLOOKUP($F1405,部数情報!A:L,12,0),IF($I$7="選挙",VLOOKUP($F1405,部数情報!A:M,13,0),VLOOKUP($F1405,部数情報!A:J,10,0)))),"")</f>
        <v>1600</v>
      </c>
      <c r="K1405" s="187"/>
      <c r="L1405" s="205"/>
      <c r="M1405" s="206"/>
      <c r="S1405">
        <f>エリア一覧!J1405-VLOOKUP(エリア一覧!F1405,部数情報!A:Q,17,0)</f>
        <v>0</v>
      </c>
      <c r="V1405">
        <f t="shared" si="21"/>
        <v>0</v>
      </c>
      <c r="W1405">
        <f>IFERROR(VLOOKUP($F1405,部数情報!A:J,10,0),0)</f>
        <v>1600</v>
      </c>
    </row>
    <row r="1406" spans="2:23" hidden="1">
      <c r="B1406" s="15">
        <f>部数情報!C1025</f>
        <v>1024</v>
      </c>
      <c r="C1406" s="16">
        <f>部数情報!B1025</f>
        <v>15</v>
      </c>
      <c r="D1406" s="16" t="str">
        <f>部数情報!E1025</f>
        <v>船橋南</v>
      </c>
      <c r="E1406" s="16" t="str">
        <f>部数情報!F1025</f>
        <v>海神</v>
      </c>
      <c r="F1406" s="16" t="str">
        <f>部数情報!A1025</f>
        <v>032101</v>
      </c>
      <c r="G1406" s="16" t="str">
        <f>部数情報!G1025</f>
        <v>海神３A</v>
      </c>
      <c r="H1406" s="16" t="str">
        <f>部数情報!H1025</f>
        <v>船橋</v>
      </c>
      <c r="I1406" s="16" t="str">
        <f>部数情報!I1025</f>
        <v>船橋市</v>
      </c>
      <c r="J1406" s="189">
        <f>IFERROR(IF($I$7="併配",VLOOKUP($F1406,部数情報!A:K,11,0),IF($I$7="併配&amp;選挙",VLOOKUP($F1406,部数情報!A:L,12,0),IF($I$7="選挙",VLOOKUP($F1406,部数情報!A:M,13,0),VLOOKUP($F1406,部数情報!A:J,10,0)))),"")</f>
        <v>395</v>
      </c>
      <c r="K1406" s="187"/>
      <c r="L1406" s="205"/>
      <c r="M1406" s="206"/>
      <c r="S1406">
        <f>エリア一覧!J1406-VLOOKUP(エリア一覧!F1406,部数情報!A:Q,17,0)</f>
        <v>0</v>
      </c>
      <c r="V1406">
        <f t="shared" si="21"/>
        <v>0</v>
      </c>
      <c r="W1406">
        <f>IFERROR(VLOOKUP($F1406,部数情報!A:J,10,0),0)</f>
        <v>395</v>
      </c>
    </row>
    <row r="1407" spans="2:23" hidden="1">
      <c r="B1407" s="15">
        <f>部数情報!C1026</f>
        <v>1025</v>
      </c>
      <c r="C1407" s="16">
        <f>部数情報!B1026</f>
        <v>15</v>
      </c>
      <c r="D1407" s="16" t="str">
        <f>部数情報!E1026</f>
        <v>船橋南</v>
      </c>
      <c r="E1407" s="16" t="str">
        <f>部数情報!F1026</f>
        <v>海神</v>
      </c>
      <c r="F1407" s="16" t="str">
        <f>部数情報!A1026</f>
        <v>032102</v>
      </c>
      <c r="G1407" s="16" t="str">
        <f>部数情報!G1026</f>
        <v>海神３B</v>
      </c>
      <c r="H1407" s="16" t="str">
        <f>部数情報!H1026</f>
        <v>船橋</v>
      </c>
      <c r="I1407" s="16" t="str">
        <f>部数情報!I1026</f>
        <v>船橋市</v>
      </c>
      <c r="J1407" s="189">
        <f>IFERROR(IF($I$7="併配",VLOOKUP($F1407,部数情報!A:K,11,0),IF($I$7="併配&amp;選挙",VLOOKUP($F1407,部数情報!A:L,12,0),IF($I$7="選挙",VLOOKUP($F1407,部数情報!A:M,13,0),VLOOKUP($F1407,部数情報!A:J,10,0)))),"")</f>
        <v>740</v>
      </c>
      <c r="K1407" s="187"/>
      <c r="L1407" s="205"/>
      <c r="M1407" s="206"/>
      <c r="S1407">
        <f>エリア一覧!J1407-VLOOKUP(エリア一覧!F1407,部数情報!A:Q,17,0)</f>
        <v>0</v>
      </c>
      <c r="V1407">
        <f t="shared" si="21"/>
        <v>0</v>
      </c>
      <c r="W1407">
        <f>IFERROR(VLOOKUP($F1407,部数情報!A:J,10,0),0)</f>
        <v>740</v>
      </c>
    </row>
    <row r="1408" spans="2:23" hidden="1">
      <c r="B1408" s="15">
        <f>部数情報!C1027</f>
        <v>1026</v>
      </c>
      <c r="C1408" s="16">
        <f>部数情報!B1027</f>
        <v>15</v>
      </c>
      <c r="D1408" s="16" t="str">
        <f>部数情報!E1027</f>
        <v>船橋南</v>
      </c>
      <c r="E1408" s="16" t="str">
        <f>部数情報!F1027</f>
        <v>海神</v>
      </c>
      <c r="F1408" s="16" t="str">
        <f>部数情報!A1027</f>
        <v>032103</v>
      </c>
      <c r="G1408" s="16" t="str">
        <f>部数情報!G1027</f>
        <v>海神３C</v>
      </c>
      <c r="H1408" s="16" t="str">
        <f>部数情報!H1027</f>
        <v>船橋</v>
      </c>
      <c r="I1408" s="16" t="str">
        <f>部数情報!I1027</f>
        <v>船橋市</v>
      </c>
      <c r="J1408" s="189">
        <f>IFERROR(IF($I$7="併配",VLOOKUP($F1408,部数情報!A:K,11,0),IF($I$7="併配&amp;選挙",VLOOKUP($F1408,部数情報!A:L,12,0),IF($I$7="選挙",VLOOKUP($F1408,部数情報!A:M,13,0),VLOOKUP($F1408,部数情報!A:J,10,0)))),"")</f>
        <v>625</v>
      </c>
      <c r="K1408" s="187"/>
      <c r="L1408" s="205"/>
      <c r="M1408" s="206"/>
      <c r="S1408">
        <f>エリア一覧!J1408-VLOOKUP(エリア一覧!F1408,部数情報!A:Q,17,0)</f>
        <v>0</v>
      </c>
      <c r="V1408">
        <f t="shared" si="21"/>
        <v>0</v>
      </c>
      <c r="W1408">
        <f>IFERROR(VLOOKUP($F1408,部数情報!A:J,10,0),0)</f>
        <v>625</v>
      </c>
    </row>
    <row r="1409" spans="2:23" hidden="1">
      <c r="B1409" s="15">
        <f>部数情報!C1028</f>
        <v>1027</v>
      </c>
      <c r="C1409" s="16">
        <f>部数情報!B1028</f>
        <v>15</v>
      </c>
      <c r="D1409" s="16" t="str">
        <f>部数情報!E1028</f>
        <v>船橋南</v>
      </c>
      <c r="E1409" s="16" t="str">
        <f>部数情報!F1028</f>
        <v>海神</v>
      </c>
      <c r="F1409" s="16" t="str">
        <f>部数情報!A1028</f>
        <v>032104</v>
      </c>
      <c r="G1409" s="16" t="str">
        <f>部数情報!G1028</f>
        <v>海神４A</v>
      </c>
      <c r="H1409" s="16" t="str">
        <f>部数情報!H1028</f>
        <v>船橋</v>
      </c>
      <c r="I1409" s="16" t="str">
        <f>部数情報!I1028</f>
        <v>船橋市</v>
      </c>
      <c r="J1409" s="189">
        <f>IFERROR(IF($I$7="併配",VLOOKUP($F1409,部数情報!A:K,11,0),IF($I$7="併配&amp;選挙",VLOOKUP($F1409,部数情報!A:L,12,0),IF($I$7="選挙",VLOOKUP($F1409,部数情報!A:M,13,0),VLOOKUP($F1409,部数情報!A:J,10,0)))),"")</f>
        <v>615</v>
      </c>
      <c r="K1409" s="187"/>
      <c r="L1409" s="205"/>
      <c r="M1409" s="206"/>
      <c r="S1409">
        <f>エリア一覧!J1409-VLOOKUP(エリア一覧!F1409,部数情報!A:Q,17,0)</f>
        <v>0</v>
      </c>
      <c r="V1409">
        <f t="shared" si="21"/>
        <v>0</v>
      </c>
      <c r="W1409">
        <f>IFERROR(VLOOKUP($F1409,部数情報!A:J,10,0),0)</f>
        <v>615</v>
      </c>
    </row>
    <row r="1410" spans="2:23" hidden="1">
      <c r="B1410" s="15">
        <f>部数情報!C1029</f>
        <v>1028</v>
      </c>
      <c r="C1410" s="16">
        <f>部数情報!B1029</f>
        <v>15</v>
      </c>
      <c r="D1410" s="16" t="str">
        <f>部数情報!E1029</f>
        <v>船橋南</v>
      </c>
      <c r="E1410" s="16" t="str">
        <f>部数情報!F1029</f>
        <v>海神</v>
      </c>
      <c r="F1410" s="16" t="str">
        <f>部数情報!A1029</f>
        <v>032105</v>
      </c>
      <c r="G1410" s="16" t="str">
        <f>部数情報!G1029</f>
        <v>海神４B</v>
      </c>
      <c r="H1410" s="16" t="str">
        <f>部数情報!H1029</f>
        <v>船橋</v>
      </c>
      <c r="I1410" s="16" t="str">
        <f>部数情報!I1029</f>
        <v>船橋市</v>
      </c>
      <c r="J1410" s="189">
        <f>IFERROR(IF($I$7="併配",VLOOKUP($F1410,部数情報!A:K,11,0),IF($I$7="併配&amp;選挙",VLOOKUP($F1410,部数情報!A:L,12,0),IF($I$7="選挙",VLOOKUP($F1410,部数情報!A:M,13,0),VLOOKUP($F1410,部数情報!A:J,10,0)))),"")</f>
        <v>540</v>
      </c>
      <c r="K1410" s="187"/>
      <c r="L1410" s="205"/>
      <c r="M1410" s="206"/>
      <c r="S1410">
        <f>エリア一覧!J1410-VLOOKUP(エリア一覧!F1410,部数情報!A:Q,17,0)</f>
        <v>0</v>
      </c>
      <c r="V1410">
        <f t="shared" si="21"/>
        <v>0</v>
      </c>
      <c r="W1410">
        <f>IFERROR(VLOOKUP($F1410,部数情報!A:J,10,0),0)</f>
        <v>540</v>
      </c>
    </row>
    <row r="1411" spans="2:23" hidden="1">
      <c r="B1411" s="15">
        <f>部数情報!C1030</f>
        <v>1029</v>
      </c>
      <c r="C1411" s="16">
        <f>部数情報!B1030</f>
        <v>15</v>
      </c>
      <c r="D1411" s="16" t="str">
        <f>部数情報!E1030</f>
        <v>船橋南</v>
      </c>
      <c r="E1411" s="16" t="str">
        <f>部数情報!F1030</f>
        <v>海神</v>
      </c>
      <c r="F1411" s="16" t="str">
        <f>部数情報!A1030</f>
        <v>032106</v>
      </c>
      <c r="G1411" s="16" t="str">
        <f>部数情報!G1030</f>
        <v>海神５A</v>
      </c>
      <c r="H1411" s="16" t="str">
        <f>部数情報!H1030</f>
        <v>船橋</v>
      </c>
      <c r="I1411" s="16" t="str">
        <f>部数情報!I1030</f>
        <v>船橋市</v>
      </c>
      <c r="J1411" s="189">
        <f>IFERROR(IF($I$7="併配",VLOOKUP($F1411,部数情報!A:K,11,0),IF($I$7="併配&amp;選挙",VLOOKUP($F1411,部数情報!A:L,12,0),IF($I$7="選挙",VLOOKUP($F1411,部数情報!A:M,13,0),VLOOKUP($F1411,部数情報!A:J,10,0)))),"")</f>
        <v>490</v>
      </c>
      <c r="K1411" s="187"/>
      <c r="L1411" s="205"/>
      <c r="M1411" s="206"/>
      <c r="S1411">
        <f>エリア一覧!J1411-VLOOKUP(エリア一覧!F1411,部数情報!A:Q,17,0)</f>
        <v>0</v>
      </c>
      <c r="V1411">
        <f t="shared" si="21"/>
        <v>0</v>
      </c>
      <c r="W1411">
        <f>IFERROR(VLOOKUP($F1411,部数情報!A:J,10,0),0)</f>
        <v>490</v>
      </c>
    </row>
    <row r="1412" spans="2:23" hidden="1">
      <c r="B1412" s="15">
        <f>部数情報!C1031</f>
        <v>1030</v>
      </c>
      <c r="C1412" s="16">
        <f>部数情報!B1031</f>
        <v>15</v>
      </c>
      <c r="D1412" s="16" t="str">
        <f>部数情報!E1031</f>
        <v>船橋南</v>
      </c>
      <c r="E1412" s="16" t="str">
        <f>部数情報!F1031</f>
        <v>海神</v>
      </c>
      <c r="F1412" s="16" t="str">
        <f>部数情報!A1031</f>
        <v>032107</v>
      </c>
      <c r="G1412" s="16" t="str">
        <f>部数情報!G1031</f>
        <v>海神５B</v>
      </c>
      <c r="H1412" s="16" t="str">
        <f>部数情報!H1031</f>
        <v>船橋</v>
      </c>
      <c r="I1412" s="16" t="str">
        <f>部数情報!I1031</f>
        <v>船橋市</v>
      </c>
      <c r="J1412" s="189">
        <f>IFERROR(IF($I$7="併配",VLOOKUP($F1412,部数情報!A:K,11,0),IF($I$7="併配&amp;選挙",VLOOKUP($F1412,部数情報!A:L,12,0),IF($I$7="選挙",VLOOKUP($F1412,部数情報!A:M,13,0),VLOOKUP($F1412,部数情報!A:J,10,0)))),"")</f>
        <v>690</v>
      </c>
      <c r="K1412" s="187"/>
      <c r="L1412" s="205"/>
      <c r="M1412" s="206"/>
      <c r="S1412">
        <f>エリア一覧!J1412-VLOOKUP(エリア一覧!F1412,部数情報!A:Q,17,0)</f>
        <v>0</v>
      </c>
      <c r="V1412">
        <f t="shared" si="21"/>
        <v>0</v>
      </c>
      <c r="W1412">
        <f>IFERROR(VLOOKUP($F1412,部数情報!A:J,10,0),0)</f>
        <v>690</v>
      </c>
    </row>
    <row r="1413" spans="2:23" hidden="1">
      <c r="B1413" s="15">
        <f>部数情報!C1032</f>
        <v>1031</v>
      </c>
      <c r="C1413" s="16">
        <f>部数情報!B1032</f>
        <v>15</v>
      </c>
      <c r="D1413" s="16" t="str">
        <f>部数情報!E1032</f>
        <v>船橋南</v>
      </c>
      <c r="E1413" s="16" t="str">
        <f>部数情報!F1032</f>
        <v>海神</v>
      </c>
      <c r="F1413" s="16" t="str">
        <f>部数情報!A1032</f>
        <v>032108</v>
      </c>
      <c r="G1413" s="16" t="str">
        <f>部数情報!G1032</f>
        <v>海神６A</v>
      </c>
      <c r="H1413" s="16" t="str">
        <f>部数情報!H1032</f>
        <v>船橋</v>
      </c>
      <c r="I1413" s="16" t="str">
        <f>部数情報!I1032</f>
        <v>船橋市</v>
      </c>
      <c r="J1413" s="189">
        <f>IFERROR(IF($I$7="併配",VLOOKUP($F1413,部数情報!A:K,11,0),IF($I$7="併配&amp;選挙",VLOOKUP($F1413,部数情報!A:L,12,0),IF($I$7="選挙",VLOOKUP($F1413,部数情報!A:M,13,0),VLOOKUP($F1413,部数情報!A:J,10,0)))),"")</f>
        <v>430</v>
      </c>
      <c r="K1413" s="187"/>
      <c r="L1413" s="205"/>
      <c r="M1413" s="206"/>
      <c r="S1413">
        <f>エリア一覧!J1413-VLOOKUP(エリア一覧!F1413,部数情報!A:Q,17,0)</f>
        <v>0</v>
      </c>
      <c r="V1413">
        <f t="shared" si="21"/>
        <v>0</v>
      </c>
      <c r="W1413">
        <f>IFERROR(VLOOKUP($F1413,部数情報!A:J,10,0),0)</f>
        <v>430</v>
      </c>
    </row>
    <row r="1414" spans="2:23" hidden="1">
      <c r="B1414" s="15">
        <f>部数情報!C1033</f>
        <v>1032</v>
      </c>
      <c r="C1414" s="16">
        <f>部数情報!B1033</f>
        <v>15</v>
      </c>
      <c r="D1414" s="16" t="str">
        <f>部数情報!E1033</f>
        <v>船橋南</v>
      </c>
      <c r="E1414" s="16" t="str">
        <f>部数情報!F1033</f>
        <v>海神</v>
      </c>
      <c r="F1414" s="16" t="str">
        <f>部数情報!A1033</f>
        <v>032109</v>
      </c>
      <c r="G1414" s="16" t="str">
        <f>部数情報!G1033</f>
        <v>海神６B</v>
      </c>
      <c r="H1414" s="16" t="str">
        <f>部数情報!H1033</f>
        <v>船橋</v>
      </c>
      <c r="I1414" s="16" t="str">
        <f>部数情報!I1033</f>
        <v>船橋市</v>
      </c>
      <c r="J1414" s="189">
        <f>IFERROR(IF($I$7="併配",VLOOKUP($F1414,部数情報!A:K,11,0),IF($I$7="併配&amp;選挙",VLOOKUP($F1414,部数情報!A:L,12,0),IF($I$7="選挙",VLOOKUP($F1414,部数情報!A:M,13,0),VLOOKUP($F1414,部数情報!A:J,10,0)))),"")</f>
        <v>540</v>
      </c>
      <c r="K1414" s="187"/>
      <c r="L1414" s="205"/>
      <c r="M1414" s="206"/>
      <c r="S1414">
        <f>エリア一覧!J1414-VLOOKUP(エリア一覧!F1414,部数情報!A:Q,17,0)</f>
        <v>0</v>
      </c>
      <c r="V1414">
        <f t="shared" si="21"/>
        <v>0</v>
      </c>
      <c r="W1414">
        <f>IFERROR(VLOOKUP($F1414,部数情報!A:J,10,0),0)</f>
        <v>540</v>
      </c>
    </row>
    <row r="1415" spans="2:23" hidden="1">
      <c r="B1415" s="15">
        <f>部数情報!C1034</f>
        <v>1033</v>
      </c>
      <c r="C1415" s="16">
        <f>部数情報!B1034</f>
        <v>15</v>
      </c>
      <c r="D1415" s="16" t="str">
        <f>部数情報!E1034</f>
        <v>船橋南</v>
      </c>
      <c r="E1415" s="16" t="str">
        <f>部数情報!F1034</f>
        <v>海神町</v>
      </c>
      <c r="F1415" s="16" t="str">
        <f>部数情報!A1034</f>
        <v>032112</v>
      </c>
      <c r="G1415" s="16" t="str">
        <f>部数情報!G1034</f>
        <v>海神町南１A</v>
      </c>
      <c r="H1415" s="16" t="str">
        <f>部数情報!H1034</f>
        <v>船橋</v>
      </c>
      <c r="I1415" s="16" t="str">
        <f>部数情報!I1034</f>
        <v>船橋市</v>
      </c>
      <c r="J1415" s="189">
        <f>IFERROR(IF($I$7="併配",VLOOKUP($F1415,部数情報!A:K,11,0),IF($I$7="併配&amp;選挙",VLOOKUP($F1415,部数情報!A:L,12,0),IF($I$7="選挙",VLOOKUP($F1415,部数情報!A:M,13,0),VLOOKUP($F1415,部数情報!A:J,10,0)))),"")</f>
        <v>750</v>
      </c>
      <c r="K1415" s="187"/>
      <c r="L1415" s="205"/>
      <c r="M1415" s="206"/>
      <c r="S1415">
        <f>エリア一覧!J1415-VLOOKUP(エリア一覧!F1415,部数情報!A:Q,17,0)</f>
        <v>0</v>
      </c>
      <c r="V1415">
        <f t="shared" si="21"/>
        <v>0</v>
      </c>
      <c r="W1415">
        <f>IFERROR(VLOOKUP($F1415,部数情報!A:J,10,0),0)</f>
        <v>750</v>
      </c>
    </row>
    <row r="1416" spans="2:23" hidden="1">
      <c r="B1416" s="15">
        <f>部数情報!C1035</f>
        <v>1034</v>
      </c>
      <c r="C1416" s="16">
        <f>部数情報!B1035</f>
        <v>15</v>
      </c>
      <c r="D1416" s="16" t="str">
        <f>部数情報!E1035</f>
        <v>船橋南</v>
      </c>
      <c r="E1416" s="16" t="str">
        <f>部数情報!F1035</f>
        <v>海神町</v>
      </c>
      <c r="F1416" s="16" t="str">
        <f>部数情報!A1035</f>
        <v>032113</v>
      </c>
      <c r="G1416" s="16" t="str">
        <f>部数情報!G1035</f>
        <v>海神町西１･南１B</v>
      </c>
      <c r="H1416" s="16" t="str">
        <f>部数情報!H1035</f>
        <v>船橋</v>
      </c>
      <c r="I1416" s="16" t="str">
        <f>部数情報!I1035</f>
        <v>船橋市</v>
      </c>
      <c r="J1416" s="189">
        <f>IFERROR(IF($I$7="併配",VLOOKUP($F1416,部数情報!A:K,11,0),IF($I$7="併配&amp;選挙",VLOOKUP($F1416,部数情報!A:L,12,0),IF($I$7="選挙",VLOOKUP($F1416,部数情報!A:M,13,0),VLOOKUP($F1416,部数情報!A:J,10,0)))),"")</f>
        <v>900</v>
      </c>
      <c r="K1416" s="187"/>
      <c r="L1416" s="205"/>
      <c r="M1416" s="206"/>
      <c r="S1416">
        <f>エリア一覧!J1416-VLOOKUP(エリア一覧!F1416,部数情報!A:Q,17,0)</f>
        <v>0</v>
      </c>
      <c r="V1416">
        <f t="shared" si="21"/>
        <v>0</v>
      </c>
      <c r="W1416">
        <f>IFERROR(VLOOKUP($F1416,部数情報!A:J,10,0),0)</f>
        <v>900</v>
      </c>
    </row>
    <row r="1417" spans="2:23" hidden="1">
      <c r="B1417" s="15">
        <f>部数情報!C1036</f>
        <v>1035</v>
      </c>
      <c r="C1417" s="16">
        <f>部数情報!B1036</f>
        <v>15</v>
      </c>
      <c r="D1417" s="16" t="str">
        <f>部数情報!E1036</f>
        <v>船橋南</v>
      </c>
      <c r="E1417" s="16" t="str">
        <f>部数情報!F1036</f>
        <v>海神町</v>
      </c>
      <c r="F1417" s="16" t="str">
        <f>部数情報!A1036</f>
        <v>032114</v>
      </c>
      <c r="G1417" s="16" t="str">
        <f>部数情報!G1036</f>
        <v>海神町東１</v>
      </c>
      <c r="H1417" s="16" t="str">
        <f>部数情報!H1036</f>
        <v>船橋</v>
      </c>
      <c r="I1417" s="16" t="str">
        <f>部数情報!I1036</f>
        <v>船橋市</v>
      </c>
      <c r="J1417" s="189">
        <f>IFERROR(IF($I$7="併配",VLOOKUP($F1417,部数情報!A:K,11,0),IF($I$7="併配&amp;選挙",VLOOKUP($F1417,部数情報!A:L,12,0),IF($I$7="選挙",VLOOKUP($F1417,部数情報!A:M,13,0),VLOOKUP($F1417,部数情報!A:J,10,0)))),"")</f>
        <v>840</v>
      </c>
      <c r="K1417" s="187"/>
      <c r="L1417" s="205"/>
      <c r="M1417" s="206"/>
      <c r="S1417">
        <f>エリア一覧!J1417-VLOOKUP(エリア一覧!F1417,部数情報!A:Q,17,0)</f>
        <v>0</v>
      </c>
      <c r="V1417">
        <f t="shared" si="21"/>
        <v>0</v>
      </c>
      <c r="W1417">
        <f>IFERROR(VLOOKUP($F1417,部数情報!A:J,10,0),0)</f>
        <v>840</v>
      </c>
    </row>
    <row r="1418" spans="2:23" hidden="1">
      <c r="B1418" s="15">
        <f>部数情報!C1037</f>
        <v>1036</v>
      </c>
      <c r="C1418" s="16">
        <f>部数情報!B1037</f>
        <v>15</v>
      </c>
      <c r="D1418" s="16" t="str">
        <f>部数情報!E1037</f>
        <v>船橋南</v>
      </c>
      <c r="E1418" s="16" t="str">
        <f>部数情報!F1037</f>
        <v>海神町</v>
      </c>
      <c r="F1418" s="16" t="str">
        <f>部数情報!A1037</f>
        <v>032115</v>
      </c>
      <c r="G1418" s="16" t="str">
        <f>部数情報!G1037</f>
        <v>海神町２・３</v>
      </c>
      <c r="H1418" s="16" t="str">
        <f>部数情報!H1037</f>
        <v>船橋</v>
      </c>
      <c r="I1418" s="16" t="str">
        <f>部数情報!I1037</f>
        <v>船橋市</v>
      </c>
      <c r="J1418" s="189">
        <f>IFERROR(IF($I$7="併配",VLOOKUP($F1418,部数情報!A:K,11,0),IF($I$7="併配&amp;選挙",VLOOKUP($F1418,部数情報!A:L,12,0),IF($I$7="選挙",VLOOKUP($F1418,部数情報!A:M,13,0),VLOOKUP($F1418,部数情報!A:J,10,0)))),"")</f>
        <v>662</v>
      </c>
      <c r="K1418" s="187"/>
      <c r="L1418" s="205"/>
      <c r="M1418" s="206"/>
      <c r="S1418">
        <f>エリア一覧!J1418-VLOOKUP(エリア一覧!F1418,部数情報!A:Q,17,0)</f>
        <v>0</v>
      </c>
      <c r="V1418">
        <f t="shared" si="21"/>
        <v>0</v>
      </c>
      <c r="W1418">
        <f>IFERROR(VLOOKUP($F1418,部数情報!A:J,10,0),0)</f>
        <v>662</v>
      </c>
    </row>
    <row r="1419" spans="2:23" hidden="1">
      <c r="B1419" s="15">
        <f>部数情報!C1038</f>
        <v>1037</v>
      </c>
      <c r="C1419" s="16">
        <f>部数情報!B1038</f>
        <v>13</v>
      </c>
      <c r="D1419" s="16" t="str">
        <f>部数情報!E1038</f>
        <v>船橋北</v>
      </c>
      <c r="E1419" s="16" t="str">
        <f>部数情報!F1038</f>
        <v>高根町・金杉</v>
      </c>
      <c r="F1419" s="16" t="str">
        <f>部数情報!A1038</f>
        <v>033001</v>
      </c>
      <c r="G1419" s="16" t="str">
        <f>部数情報!G1038</f>
        <v>高根町</v>
      </c>
      <c r="H1419" s="16" t="str">
        <f>部数情報!H1038</f>
        <v>船橋</v>
      </c>
      <c r="I1419" s="16" t="str">
        <f>部数情報!I1038</f>
        <v>船橋市</v>
      </c>
      <c r="J1419" s="189">
        <f>IFERROR(IF($I$7="併配",VLOOKUP($F1419,部数情報!A:K,11,0),IF($I$7="併配&amp;選挙",VLOOKUP($F1419,部数情報!A:L,12,0),IF($I$7="選挙",VLOOKUP($F1419,部数情報!A:M,13,0),VLOOKUP($F1419,部数情報!A:J,10,0)))),"")</f>
        <v>265</v>
      </c>
      <c r="K1419" s="187"/>
      <c r="L1419" s="205"/>
      <c r="M1419" s="206"/>
      <c r="S1419">
        <f>エリア一覧!J1419-VLOOKUP(エリア一覧!F1419,部数情報!A:Q,17,0)</f>
        <v>0</v>
      </c>
      <c r="V1419">
        <f t="shared" si="21"/>
        <v>0</v>
      </c>
      <c r="W1419">
        <f>IFERROR(VLOOKUP($F1419,部数情報!A:J,10,0),0)</f>
        <v>265</v>
      </c>
    </row>
    <row r="1420" spans="2:23" hidden="1">
      <c r="B1420" s="15">
        <f>部数情報!C1039</f>
        <v>1038</v>
      </c>
      <c r="C1420" s="16">
        <f>部数情報!B1039</f>
        <v>13</v>
      </c>
      <c r="D1420" s="16" t="str">
        <f>部数情報!E1039</f>
        <v>船橋北</v>
      </c>
      <c r="E1420" s="16" t="str">
        <f>部数情報!F1039</f>
        <v>高根町・金杉</v>
      </c>
      <c r="F1420" s="16" t="str">
        <f>部数情報!A1039</f>
        <v>033003</v>
      </c>
      <c r="G1420" s="16" t="str">
        <f>部数情報!G1039</f>
        <v>金杉４</v>
      </c>
      <c r="H1420" s="16" t="str">
        <f>部数情報!H1039</f>
        <v>船橋</v>
      </c>
      <c r="I1420" s="16" t="str">
        <f>部数情報!I1039</f>
        <v>船橋市</v>
      </c>
      <c r="J1420" s="189">
        <f>IFERROR(IF($I$7="併配",VLOOKUP($F1420,部数情報!A:K,11,0),IF($I$7="併配&amp;選挙",VLOOKUP($F1420,部数情報!A:L,12,0),IF($I$7="選挙",VLOOKUP($F1420,部数情報!A:M,13,0),VLOOKUP($F1420,部数情報!A:J,10,0)))),"")</f>
        <v>335</v>
      </c>
      <c r="K1420" s="187"/>
      <c r="L1420" s="205"/>
      <c r="M1420" s="206"/>
      <c r="S1420">
        <f>エリア一覧!J1420-VLOOKUP(エリア一覧!F1420,部数情報!A:Q,17,0)</f>
        <v>0</v>
      </c>
      <c r="V1420">
        <f t="shared" si="21"/>
        <v>0</v>
      </c>
      <c r="W1420">
        <f>IFERROR(VLOOKUP($F1420,部数情報!A:J,10,0),0)</f>
        <v>335</v>
      </c>
    </row>
    <row r="1421" spans="2:23" hidden="1">
      <c r="B1421" s="15">
        <f>部数情報!C1040</f>
        <v>1039</v>
      </c>
      <c r="C1421" s="16">
        <f>部数情報!B1040</f>
        <v>13</v>
      </c>
      <c r="D1421" s="16" t="str">
        <f>部数情報!E1040</f>
        <v>船橋北</v>
      </c>
      <c r="E1421" s="16" t="str">
        <f>部数情報!F1040</f>
        <v>高根町・金杉</v>
      </c>
      <c r="F1421" s="16" t="str">
        <f>部数情報!A1040</f>
        <v>033004</v>
      </c>
      <c r="G1421" s="16" t="str">
        <f>部数情報!G1040</f>
        <v>金杉５</v>
      </c>
      <c r="H1421" s="16" t="str">
        <f>部数情報!H1040</f>
        <v>船橋</v>
      </c>
      <c r="I1421" s="16" t="str">
        <f>部数情報!I1040</f>
        <v>船橋市</v>
      </c>
      <c r="J1421" s="189">
        <f>IFERROR(IF($I$7="併配",VLOOKUP($F1421,部数情報!A:K,11,0),IF($I$7="併配&amp;選挙",VLOOKUP($F1421,部数情報!A:L,12,0),IF($I$7="選挙",VLOOKUP($F1421,部数情報!A:M,13,0),VLOOKUP($F1421,部数情報!A:J,10,0)))),"")</f>
        <v>545</v>
      </c>
      <c r="K1421" s="187"/>
      <c r="L1421" s="205"/>
      <c r="M1421" s="206"/>
      <c r="S1421">
        <f>エリア一覧!J1421-VLOOKUP(エリア一覧!F1421,部数情報!A:Q,17,0)</f>
        <v>0</v>
      </c>
      <c r="V1421">
        <f t="shared" si="21"/>
        <v>0</v>
      </c>
      <c r="W1421">
        <f>IFERROR(VLOOKUP($F1421,部数情報!A:J,10,0),0)</f>
        <v>545</v>
      </c>
    </row>
    <row r="1422" spans="2:23" hidden="1">
      <c r="B1422" s="15">
        <f>部数情報!C1041</f>
        <v>1040</v>
      </c>
      <c r="C1422" s="16">
        <f>部数情報!B1041</f>
        <v>13</v>
      </c>
      <c r="D1422" s="16" t="str">
        <f>部数情報!E1041</f>
        <v>船橋北</v>
      </c>
      <c r="E1422" s="16" t="str">
        <f>部数情報!F1041</f>
        <v>高根町・金杉</v>
      </c>
      <c r="F1422" s="16" t="str">
        <f>部数情報!A1041</f>
        <v>033053</v>
      </c>
      <c r="G1422" s="16" t="str">
        <f>部数情報!G1041</f>
        <v>金杉６</v>
      </c>
      <c r="H1422" s="16" t="str">
        <f>部数情報!H1041</f>
        <v>船橋</v>
      </c>
      <c r="I1422" s="16" t="str">
        <f>部数情報!I1041</f>
        <v>船橋市</v>
      </c>
      <c r="J1422" s="189">
        <f>IFERROR(IF($I$7="併配",VLOOKUP($F1422,部数情報!A:K,11,0),IF($I$7="併配&amp;選挙",VLOOKUP($F1422,部数情報!A:L,12,0),IF($I$7="選挙",VLOOKUP($F1422,部数情報!A:M,13,0),VLOOKUP($F1422,部数情報!A:J,10,0)))),"")</f>
        <v>550</v>
      </c>
      <c r="K1422" s="187"/>
      <c r="L1422" s="205"/>
      <c r="M1422" s="206"/>
      <c r="S1422">
        <f>エリア一覧!J1422-VLOOKUP(エリア一覧!F1422,部数情報!A:Q,17,0)</f>
        <v>0</v>
      </c>
      <c r="V1422">
        <f t="shared" si="21"/>
        <v>0</v>
      </c>
      <c r="W1422">
        <f>IFERROR(VLOOKUP($F1422,部数情報!A:J,10,0),0)</f>
        <v>550</v>
      </c>
    </row>
    <row r="1423" spans="2:23" hidden="1">
      <c r="B1423" s="15">
        <f>部数情報!C1042</f>
        <v>1041</v>
      </c>
      <c r="C1423" s="16">
        <f>部数情報!B1042</f>
        <v>13</v>
      </c>
      <c r="D1423" s="16" t="str">
        <f>部数情報!E1042</f>
        <v>船橋北</v>
      </c>
      <c r="E1423" s="16" t="str">
        <f>部数情報!F1042</f>
        <v>高根町・金杉</v>
      </c>
      <c r="F1423" s="16" t="str">
        <f>部数情報!A1042</f>
        <v>033005</v>
      </c>
      <c r="G1423" s="16" t="str">
        <f>部数情報!G1042</f>
        <v>金杉７</v>
      </c>
      <c r="H1423" s="16" t="str">
        <f>部数情報!H1042</f>
        <v>船橋</v>
      </c>
      <c r="I1423" s="16" t="str">
        <f>部数情報!I1042</f>
        <v>船橋市</v>
      </c>
      <c r="J1423" s="189">
        <f>IFERROR(IF($I$7="併配",VLOOKUP($F1423,部数情報!A:K,11,0),IF($I$7="併配&amp;選挙",VLOOKUP($F1423,部数情報!A:L,12,0),IF($I$7="選挙",VLOOKUP($F1423,部数情報!A:M,13,0),VLOOKUP($F1423,部数情報!A:J,10,0)))),"")</f>
        <v>775</v>
      </c>
      <c r="K1423" s="187"/>
      <c r="L1423" s="205"/>
      <c r="M1423" s="206"/>
      <c r="S1423">
        <f>エリア一覧!J1423-VLOOKUP(エリア一覧!F1423,部数情報!A:Q,17,0)</f>
        <v>0</v>
      </c>
      <c r="V1423">
        <f t="shared" si="21"/>
        <v>0</v>
      </c>
      <c r="W1423">
        <f>IFERROR(VLOOKUP($F1423,部数情報!A:J,10,0),0)</f>
        <v>775</v>
      </c>
    </row>
    <row r="1424" spans="2:23" hidden="1">
      <c r="B1424" s="15">
        <f>部数情報!C1043</f>
        <v>1042</v>
      </c>
      <c r="C1424" s="16">
        <f>部数情報!B1043</f>
        <v>13</v>
      </c>
      <c r="D1424" s="16" t="str">
        <f>部数情報!E1043</f>
        <v>船橋北</v>
      </c>
      <c r="E1424" s="16" t="str">
        <f>部数情報!F1043</f>
        <v>高根町・金杉</v>
      </c>
      <c r="F1424" s="16" t="str">
        <f>部数情報!A1043</f>
        <v>033006</v>
      </c>
      <c r="G1424" s="16" t="str">
        <f>部数情報!G1043</f>
        <v>金杉８</v>
      </c>
      <c r="H1424" s="16" t="str">
        <f>部数情報!H1043</f>
        <v>船橋</v>
      </c>
      <c r="I1424" s="16" t="str">
        <f>部数情報!I1043</f>
        <v>船橋市</v>
      </c>
      <c r="J1424" s="189">
        <f>IFERROR(IF($I$7="併配",VLOOKUP($F1424,部数情報!A:K,11,0),IF($I$7="併配&amp;選挙",VLOOKUP($F1424,部数情報!A:L,12,0),IF($I$7="選挙",VLOOKUP($F1424,部数情報!A:M,13,0),VLOOKUP($F1424,部数情報!A:J,10,0)))),"")</f>
        <v>470</v>
      </c>
      <c r="K1424" s="187"/>
      <c r="L1424" s="205"/>
      <c r="M1424" s="206"/>
      <c r="S1424">
        <f>エリア一覧!J1424-VLOOKUP(エリア一覧!F1424,部数情報!A:Q,17,0)</f>
        <v>0</v>
      </c>
      <c r="V1424">
        <f t="shared" ref="V1424:V1487" si="22">IF(K1424="●",J1424,K1424)</f>
        <v>0</v>
      </c>
      <c r="W1424">
        <f>IFERROR(VLOOKUP($F1424,部数情報!A:J,10,0),0)</f>
        <v>470</v>
      </c>
    </row>
    <row r="1425" spans="2:23" hidden="1">
      <c r="B1425" s="15">
        <f>部数情報!C1044</f>
        <v>1043</v>
      </c>
      <c r="C1425" s="16">
        <f>部数情報!B1044</f>
        <v>13</v>
      </c>
      <c r="D1425" s="16" t="str">
        <f>部数情報!E1044</f>
        <v>船橋北</v>
      </c>
      <c r="E1425" s="16" t="str">
        <f>部数情報!F1044</f>
        <v>高根町・金杉</v>
      </c>
      <c r="F1425" s="16" t="str">
        <f>部数情報!A1044</f>
        <v>033052</v>
      </c>
      <c r="G1425" s="16" t="str">
        <f>部数情報!G1044</f>
        <v>金杉町</v>
      </c>
      <c r="H1425" s="16" t="str">
        <f>部数情報!H1044</f>
        <v>船橋</v>
      </c>
      <c r="I1425" s="16" t="str">
        <f>部数情報!I1044</f>
        <v>船橋市</v>
      </c>
      <c r="J1425" s="189">
        <f>IFERROR(IF($I$7="併配",VLOOKUP($F1425,部数情報!A:K,11,0),IF($I$7="併配&amp;選挙",VLOOKUP($F1425,部数情報!A:L,12,0),IF($I$7="選挙",VLOOKUP($F1425,部数情報!A:M,13,0),VLOOKUP($F1425,部数情報!A:J,10,0)))),"")</f>
        <v>255</v>
      </c>
      <c r="K1425" s="187"/>
      <c r="L1425" s="205"/>
      <c r="M1425" s="206"/>
      <c r="S1425">
        <f>エリア一覧!J1425-VLOOKUP(エリア一覧!F1425,部数情報!A:Q,17,0)</f>
        <v>0</v>
      </c>
      <c r="V1425">
        <f t="shared" si="22"/>
        <v>0</v>
      </c>
      <c r="W1425">
        <f>IFERROR(VLOOKUP($F1425,部数情報!A:J,10,0),0)</f>
        <v>255</v>
      </c>
    </row>
    <row r="1426" spans="2:23" hidden="1">
      <c r="B1426" s="15">
        <f>部数情報!C1045</f>
        <v>1044</v>
      </c>
      <c r="C1426" s="16">
        <f>部数情報!B1045</f>
        <v>13</v>
      </c>
      <c r="D1426" s="16" t="str">
        <f>部数情報!E1045</f>
        <v>船橋北</v>
      </c>
      <c r="E1426" s="16" t="str">
        <f>部数情報!F1045</f>
        <v>金杉台・緑台・三咲</v>
      </c>
      <c r="F1426" s="16" t="str">
        <f>部数情報!A1045</f>
        <v>033007</v>
      </c>
      <c r="G1426" s="16" t="str">
        <f>部数情報!G1045</f>
        <v>金杉台１</v>
      </c>
      <c r="H1426" s="16" t="str">
        <f>部数情報!H1045</f>
        <v>船橋</v>
      </c>
      <c r="I1426" s="16" t="str">
        <f>部数情報!I1045</f>
        <v>船橋市</v>
      </c>
      <c r="J1426" s="189">
        <f>IFERROR(IF($I$7="併配",VLOOKUP($F1426,部数情報!A:K,11,0),IF($I$7="併配&amp;選挙",VLOOKUP($F1426,部数情報!A:L,12,0),IF($I$7="選挙",VLOOKUP($F1426,部数情報!A:M,13,0),VLOOKUP($F1426,部数情報!A:J,10,0)))),"")</f>
        <v>550</v>
      </c>
      <c r="K1426" s="187"/>
      <c r="L1426" s="205"/>
      <c r="M1426" s="206"/>
      <c r="S1426">
        <f>エリア一覧!J1426-VLOOKUP(エリア一覧!F1426,部数情報!A:Q,17,0)</f>
        <v>0</v>
      </c>
      <c r="V1426">
        <f t="shared" si="22"/>
        <v>0</v>
      </c>
      <c r="W1426">
        <f>IFERROR(VLOOKUP($F1426,部数情報!A:J,10,0),0)</f>
        <v>550</v>
      </c>
    </row>
    <row r="1427" spans="2:23" hidden="1">
      <c r="B1427" s="15">
        <f>部数情報!C1046</f>
        <v>1045</v>
      </c>
      <c r="C1427" s="16">
        <f>部数情報!B1046</f>
        <v>13</v>
      </c>
      <c r="D1427" s="16" t="str">
        <f>部数情報!E1046</f>
        <v>船橋北</v>
      </c>
      <c r="E1427" s="16" t="str">
        <f>部数情報!F1046</f>
        <v>金杉台・緑台・三咲</v>
      </c>
      <c r="F1427" s="16" t="str">
        <f>部数情報!A1046</f>
        <v>033055</v>
      </c>
      <c r="G1427" s="16" t="str">
        <f>部数情報!G1046</f>
        <v>金杉台2</v>
      </c>
      <c r="H1427" s="16" t="str">
        <f>部数情報!H1046</f>
        <v>船橋</v>
      </c>
      <c r="I1427" s="16" t="str">
        <f>部数情報!I1046</f>
        <v>船橋市</v>
      </c>
      <c r="J1427" s="189">
        <f>IFERROR(IF($I$7="併配",VLOOKUP($F1427,部数情報!A:K,11,0),IF($I$7="併配&amp;選挙",VLOOKUP($F1427,部数情報!A:L,12,0),IF($I$7="選挙",VLOOKUP($F1427,部数情報!A:M,13,0),VLOOKUP($F1427,部数情報!A:J,10,0)))),"")</f>
        <v>750</v>
      </c>
      <c r="K1427" s="187"/>
      <c r="L1427" s="205"/>
      <c r="M1427" s="206"/>
      <c r="S1427">
        <f>エリア一覧!J1427-VLOOKUP(エリア一覧!F1427,部数情報!A:Q,17,0)</f>
        <v>0</v>
      </c>
      <c r="V1427">
        <f t="shared" si="22"/>
        <v>0</v>
      </c>
      <c r="W1427">
        <f>IFERROR(VLOOKUP($F1427,部数情報!A:J,10,0),0)</f>
        <v>750</v>
      </c>
    </row>
    <row r="1428" spans="2:23" hidden="1">
      <c r="B1428" s="15">
        <f>部数情報!C1047</f>
        <v>1046</v>
      </c>
      <c r="C1428" s="16">
        <f>部数情報!B1047</f>
        <v>13</v>
      </c>
      <c r="D1428" s="16" t="str">
        <f>部数情報!E1047</f>
        <v>船橋北</v>
      </c>
      <c r="E1428" s="16" t="str">
        <f>部数情報!F1047</f>
        <v>金杉台・緑台・三咲</v>
      </c>
      <c r="F1428" s="16" t="str">
        <f>部数情報!A1047</f>
        <v>033008</v>
      </c>
      <c r="G1428" s="16" t="str">
        <f>部数情報!G1047</f>
        <v>緑台１・２</v>
      </c>
      <c r="H1428" s="16" t="str">
        <f>部数情報!H1047</f>
        <v>船橋</v>
      </c>
      <c r="I1428" s="16" t="str">
        <f>部数情報!I1047</f>
        <v>船橋市</v>
      </c>
      <c r="J1428" s="189">
        <f>IFERROR(IF($I$7="併配",VLOOKUP($F1428,部数情報!A:K,11,0),IF($I$7="併配&amp;選挙",VLOOKUP($F1428,部数情報!A:L,12,0),IF($I$7="選挙",VLOOKUP($F1428,部数情報!A:M,13,0),VLOOKUP($F1428,部数情報!A:J,10,0)))),"")</f>
        <v>1555</v>
      </c>
      <c r="K1428" s="187"/>
      <c r="L1428" s="205"/>
      <c r="M1428" s="206"/>
      <c r="S1428">
        <f>エリア一覧!J1428-VLOOKUP(エリア一覧!F1428,部数情報!A:Q,17,0)</f>
        <v>0</v>
      </c>
      <c r="V1428">
        <f t="shared" si="22"/>
        <v>0</v>
      </c>
      <c r="W1428">
        <f>IFERROR(VLOOKUP($F1428,部数情報!A:J,10,0),0)</f>
        <v>1555</v>
      </c>
    </row>
    <row r="1429" spans="2:23" hidden="1">
      <c r="B1429" s="15">
        <f>部数情報!C1048</f>
        <v>1047</v>
      </c>
      <c r="C1429" s="16">
        <f>部数情報!B1048</f>
        <v>13</v>
      </c>
      <c r="D1429" s="16" t="str">
        <f>部数情報!E1048</f>
        <v>船橋北</v>
      </c>
      <c r="E1429" s="16" t="str">
        <f>部数情報!F1048</f>
        <v>金杉台・緑台・三咲</v>
      </c>
      <c r="F1429" s="16" t="str">
        <f>部数情報!A1048</f>
        <v>033009</v>
      </c>
      <c r="G1429" s="16" t="str">
        <f>部数情報!G1048</f>
        <v>三咲１・二和東１</v>
      </c>
      <c r="H1429" s="16" t="str">
        <f>部数情報!H1048</f>
        <v>船橋</v>
      </c>
      <c r="I1429" s="16" t="str">
        <f>部数情報!I1048</f>
        <v>船橋市</v>
      </c>
      <c r="J1429" s="189">
        <f>IFERROR(IF($I$7="併配",VLOOKUP($F1429,部数情報!A:K,11,0),IF($I$7="併配&amp;選挙",VLOOKUP($F1429,部数情報!A:L,12,0),IF($I$7="選挙",VLOOKUP($F1429,部数情報!A:M,13,0),VLOOKUP($F1429,部数情報!A:J,10,0)))),"")</f>
        <v>370</v>
      </c>
      <c r="K1429" s="187"/>
      <c r="L1429" s="205"/>
      <c r="M1429" s="206"/>
      <c r="S1429">
        <f>エリア一覧!J1429-VLOOKUP(エリア一覧!F1429,部数情報!A:Q,17,0)</f>
        <v>0</v>
      </c>
      <c r="V1429">
        <f t="shared" si="22"/>
        <v>0</v>
      </c>
      <c r="W1429">
        <f>IFERROR(VLOOKUP($F1429,部数情報!A:J,10,0),0)</f>
        <v>370</v>
      </c>
    </row>
    <row r="1430" spans="2:23" hidden="1">
      <c r="B1430" s="15">
        <f>部数情報!C1049</f>
        <v>1048</v>
      </c>
      <c r="C1430" s="16">
        <f>部数情報!B1049</f>
        <v>13</v>
      </c>
      <c r="D1430" s="16" t="str">
        <f>部数情報!E1049</f>
        <v>船橋北</v>
      </c>
      <c r="E1430" s="16" t="str">
        <f>部数情報!F1049</f>
        <v>金杉台・緑台・三咲</v>
      </c>
      <c r="F1430" s="16" t="str">
        <f>部数情報!A1049</f>
        <v>033010</v>
      </c>
      <c r="G1430" s="16" t="str">
        <f>部数情報!G1049</f>
        <v>三咲２</v>
      </c>
      <c r="H1430" s="16" t="str">
        <f>部数情報!H1049</f>
        <v>船橋</v>
      </c>
      <c r="I1430" s="16" t="str">
        <f>部数情報!I1049</f>
        <v>船橋市</v>
      </c>
      <c r="J1430" s="189">
        <f>IFERROR(IF($I$7="併配",VLOOKUP($F1430,部数情報!A:K,11,0),IF($I$7="併配&amp;選挙",VLOOKUP($F1430,部数情報!A:L,12,0),IF($I$7="選挙",VLOOKUP($F1430,部数情報!A:M,13,0),VLOOKUP($F1430,部数情報!A:J,10,0)))),"")</f>
        <v>769</v>
      </c>
      <c r="K1430" s="187"/>
      <c r="L1430" s="205"/>
      <c r="M1430" s="206"/>
      <c r="S1430">
        <f>エリア一覧!J1430-VLOOKUP(エリア一覧!F1430,部数情報!A:Q,17,0)</f>
        <v>-51</v>
      </c>
      <c r="V1430">
        <f t="shared" si="22"/>
        <v>0</v>
      </c>
      <c r="W1430">
        <f>IFERROR(VLOOKUP($F1430,部数情報!A:J,10,0),0)</f>
        <v>820</v>
      </c>
    </row>
    <row r="1431" spans="2:23" hidden="1">
      <c r="B1431" s="15">
        <f>部数情報!C1050</f>
        <v>1049</v>
      </c>
      <c r="C1431" s="16">
        <f>部数情報!B1050</f>
        <v>13</v>
      </c>
      <c r="D1431" s="16" t="str">
        <f>部数情報!E1050</f>
        <v>船橋北</v>
      </c>
      <c r="E1431" s="16" t="str">
        <f>部数情報!F1050</f>
        <v>金杉台・緑台・三咲</v>
      </c>
      <c r="F1431" s="16" t="str">
        <f>部数情報!A1050</f>
        <v>033011</v>
      </c>
      <c r="G1431" s="16" t="str">
        <f>部数情報!G1050</f>
        <v>三咲３</v>
      </c>
      <c r="H1431" s="16" t="str">
        <f>部数情報!H1050</f>
        <v>船橋</v>
      </c>
      <c r="I1431" s="16" t="str">
        <f>部数情報!I1050</f>
        <v>船橋市</v>
      </c>
      <c r="J1431" s="189">
        <f>IFERROR(IF($I$7="併配",VLOOKUP($F1431,部数情報!A:K,11,0),IF($I$7="併配&amp;選挙",VLOOKUP($F1431,部数情報!A:L,12,0),IF($I$7="選挙",VLOOKUP($F1431,部数情報!A:M,13,0),VLOOKUP($F1431,部数情報!A:J,10,0)))),"")</f>
        <v>390</v>
      </c>
      <c r="K1431" s="187"/>
      <c r="L1431" s="205"/>
      <c r="M1431" s="206"/>
      <c r="S1431">
        <f>エリア一覧!J1431-VLOOKUP(エリア一覧!F1431,部数情報!A:Q,17,0)</f>
        <v>0</v>
      </c>
      <c r="V1431">
        <f t="shared" si="22"/>
        <v>0</v>
      </c>
      <c r="W1431">
        <f>IFERROR(VLOOKUP($F1431,部数情報!A:J,10,0),0)</f>
        <v>390</v>
      </c>
    </row>
    <row r="1432" spans="2:23" hidden="1">
      <c r="B1432" s="15">
        <f>部数情報!C1051</f>
        <v>1050</v>
      </c>
      <c r="C1432" s="16">
        <f>部数情報!B1051</f>
        <v>13</v>
      </c>
      <c r="D1432" s="16" t="str">
        <f>部数情報!E1051</f>
        <v>船橋北</v>
      </c>
      <c r="E1432" s="16" t="str">
        <f>部数情報!F1051</f>
        <v>金杉台・緑台・三咲</v>
      </c>
      <c r="F1432" s="16" t="str">
        <f>部数情報!A1051</f>
        <v>033057</v>
      </c>
      <c r="G1432" s="16" t="str">
        <f>部数情報!G1051</f>
        <v>三咲４</v>
      </c>
      <c r="H1432" s="16" t="str">
        <f>部数情報!H1051</f>
        <v>船橋</v>
      </c>
      <c r="I1432" s="16" t="str">
        <f>部数情報!I1051</f>
        <v>船橋市</v>
      </c>
      <c r="J1432" s="189">
        <f>IFERROR(IF($I$7="併配",VLOOKUP($F1432,部数情報!A:K,11,0),IF($I$7="併配&amp;選挙",VLOOKUP($F1432,部数情報!A:L,12,0),IF($I$7="選挙",VLOOKUP($F1432,部数情報!A:M,13,0),VLOOKUP($F1432,部数情報!A:J,10,0)))),"")</f>
        <v>450</v>
      </c>
      <c r="K1432" s="187"/>
      <c r="L1432" s="205"/>
      <c r="M1432" s="206"/>
      <c r="S1432">
        <f>エリア一覧!J1432-VLOOKUP(エリア一覧!F1432,部数情報!A:Q,17,0)</f>
        <v>0</v>
      </c>
      <c r="V1432">
        <f t="shared" si="22"/>
        <v>0</v>
      </c>
      <c r="W1432">
        <f>IFERROR(VLOOKUP($F1432,部数情報!A:J,10,0),0)</f>
        <v>450</v>
      </c>
    </row>
    <row r="1433" spans="2:23" hidden="1">
      <c r="B1433" s="15">
        <f>部数情報!C1052</f>
        <v>1051</v>
      </c>
      <c r="C1433" s="16">
        <f>部数情報!B1052</f>
        <v>13</v>
      </c>
      <c r="D1433" s="16" t="str">
        <f>部数情報!E1052</f>
        <v>船橋北</v>
      </c>
      <c r="E1433" s="16" t="str">
        <f>部数情報!F1052</f>
        <v>金杉台・緑台・三咲</v>
      </c>
      <c r="F1433" s="16" t="str">
        <f>部数情報!A1052</f>
        <v>033012</v>
      </c>
      <c r="G1433" s="16" t="str">
        <f>部数情報!G1052</f>
        <v>三咲５・６</v>
      </c>
      <c r="H1433" s="16" t="str">
        <f>部数情報!H1052</f>
        <v>船橋</v>
      </c>
      <c r="I1433" s="16" t="str">
        <f>部数情報!I1052</f>
        <v>船橋市</v>
      </c>
      <c r="J1433" s="189">
        <f>IFERROR(IF($I$7="併配",VLOOKUP($F1433,部数情報!A:K,11,0),IF($I$7="併配&amp;選挙",VLOOKUP($F1433,部数情報!A:L,12,0),IF($I$7="選挙",VLOOKUP($F1433,部数情報!A:M,13,0),VLOOKUP($F1433,部数情報!A:J,10,0)))),"")</f>
        <v>975</v>
      </c>
      <c r="K1433" s="187"/>
      <c r="L1433" s="205"/>
      <c r="M1433" s="206"/>
      <c r="S1433">
        <f>エリア一覧!J1433-VLOOKUP(エリア一覧!F1433,部数情報!A:Q,17,0)</f>
        <v>0</v>
      </c>
      <c r="V1433">
        <f t="shared" si="22"/>
        <v>0</v>
      </c>
      <c r="W1433">
        <f>IFERROR(VLOOKUP($F1433,部数情報!A:J,10,0),0)</f>
        <v>975</v>
      </c>
    </row>
    <row r="1434" spans="2:23" hidden="1">
      <c r="B1434" s="15">
        <f>部数情報!C1053</f>
        <v>1052</v>
      </c>
      <c r="C1434" s="16">
        <f>部数情報!B1053</f>
        <v>13</v>
      </c>
      <c r="D1434" s="16" t="str">
        <f>部数情報!E1053</f>
        <v>船橋北</v>
      </c>
      <c r="E1434" s="16" t="str">
        <f>部数情報!F1053</f>
        <v>金杉台・緑台・三咲</v>
      </c>
      <c r="F1434" s="16" t="str">
        <f>部数情報!A1053</f>
        <v>033013</v>
      </c>
      <c r="G1434" s="16" t="str">
        <f>部数情報!G1053</f>
        <v>三咲７</v>
      </c>
      <c r="H1434" s="16" t="str">
        <f>部数情報!H1053</f>
        <v>船橋</v>
      </c>
      <c r="I1434" s="16" t="str">
        <f>部数情報!I1053</f>
        <v>船橋市</v>
      </c>
      <c r="J1434" s="189">
        <f>IFERROR(IF($I$7="併配",VLOOKUP($F1434,部数情報!A:K,11,0),IF($I$7="併配&amp;選挙",VLOOKUP($F1434,部数情報!A:L,12,0),IF($I$7="選挙",VLOOKUP($F1434,部数情報!A:M,13,0),VLOOKUP($F1434,部数情報!A:J,10,0)))),"")</f>
        <v>390</v>
      </c>
      <c r="K1434" s="187"/>
      <c r="L1434" s="205"/>
      <c r="M1434" s="206"/>
      <c r="S1434">
        <f>エリア一覧!J1434-VLOOKUP(エリア一覧!F1434,部数情報!A:Q,17,0)</f>
        <v>0</v>
      </c>
      <c r="V1434">
        <f t="shared" si="22"/>
        <v>0</v>
      </c>
      <c r="W1434">
        <f>IFERROR(VLOOKUP($F1434,部数情報!A:J,10,0),0)</f>
        <v>390</v>
      </c>
    </row>
    <row r="1435" spans="2:23" hidden="1">
      <c r="B1435" s="15">
        <f>部数情報!C1054</f>
        <v>1053</v>
      </c>
      <c r="C1435" s="16">
        <f>部数情報!B1054</f>
        <v>13</v>
      </c>
      <c r="D1435" s="16" t="str">
        <f>部数情報!E1054</f>
        <v>船橋北</v>
      </c>
      <c r="E1435" s="16" t="str">
        <f>部数情報!F1054</f>
        <v>金杉台・緑台・三咲</v>
      </c>
      <c r="F1435" s="16" t="str">
        <f>部数情報!A1054</f>
        <v>033058</v>
      </c>
      <c r="G1435" s="16" t="str">
        <f>部数情報!G1054</f>
        <v>三咲８</v>
      </c>
      <c r="H1435" s="16" t="str">
        <f>部数情報!H1054</f>
        <v>船橋</v>
      </c>
      <c r="I1435" s="16" t="str">
        <f>部数情報!I1054</f>
        <v>船橋市</v>
      </c>
      <c r="J1435" s="189">
        <f>IFERROR(IF($I$7="併配",VLOOKUP($F1435,部数情報!A:K,11,0),IF($I$7="併配&amp;選挙",VLOOKUP($F1435,部数情報!A:L,12,0),IF($I$7="選挙",VLOOKUP($F1435,部数情報!A:M,13,0),VLOOKUP($F1435,部数情報!A:J,10,0)))),"")</f>
        <v>410</v>
      </c>
      <c r="K1435" s="187"/>
      <c r="L1435" s="205"/>
      <c r="M1435" s="206"/>
      <c r="S1435">
        <f>エリア一覧!J1435-VLOOKUP(エリア一覧!F1435,部数情報!A:Q,17,0)</f>
        <v>0</v>
      </c>
      <c r="V1435">
        <f t="shared" si="22"/>
        <v>0</v>
      </c>
      <c r="W1435">
        <f>IFERROR(VLOOKUP($F1435,部数情報!A:J,10,0),0)</f>
        <v>410</v>
      </c>
    </row>
    <row r="1436" spans="2:23" hidden="1">
      <c r="B1436" s="15">
        <f>部数情報!C1055</f>
        <v>1054</v>
      </c>
      <c r="C1436" s="16">
        <f>部数情報!B1055</f>
        <v>13</v>
      </c>
      <c r="D1436" s="16" t="str">
        <f>部数情報!E1055</f>
        <v>船橋北</v>
      </c>
      <c r="E1436" s="16" t="str">
        <f>部数情報!F1055</f>
        <v>金杉台・緑台・三咲</v>
      </c>
      <c r="F1436" s="16" t="str">
        <f>部数情報!A1055</f>
        <v>033054</v>
      </c>
      <c r="G1436" s="16" t="str">
        <f>部数情報!G1055</f>
        <v>三咲９</v>
      </c>
      <c r="H1436" s="16" t="str">
        <f>部数情報!H1055</f>
        <v>船橋</v>
      </c>
      <c r="I1436" s="16" t="str">
        <f>部数情報!I1055</f>
        <v>船橋市</v>
      </c>
      <c r="J1436" s="189">
        <f>IFERROR(IF($I$7="併配",VLOOKUP($F1436,部数情報!A:K,11,0),IF($I$7="併配&amp;選挙",VLOOKUP($F1436,部数情報!A:L,12,0),IF($I$7="選挙",VLOOKUP($F1436,部数情報!A:M,13,0),VLOOKUP($F1436,部数情報!A:J,10,0)))),"")</f>
        <v>155</v>
      </c>
      <c r="K1436" s="187"/>
      <c r="L1436" s="205"/>
      <c r="M1436" s="206"/>
      <c r="S1436">
        <f>エリア一覧!J1436-VLOOKUP(エリア一覧!F1436,部数情報!A:Q,17,0)</f>
        <v>0</v>
      </c>
      <c r="V1436">
        <f t="shared" si="22"/>
        <v>0</v>
      </c>
      <c r="W1436">
        <f>IFERROR(VLOOKUP($F1436,部数情報!A:J,10,0),0)</f>
        <v>155</v>
      </c>
    </row>
    <row r="1437" spans="2:23" hidden="1">
      <c r="B1437" s="15">
        <f>部数情報!C1056</f>
        <v>1055</v>
      </c>
      <c r="C1437" s="16">
        <f>部数情報!B1056</f>
        <v>13</v>
      </c>
      <c r="D1437" s="16" t="str">
        <f>部数情報!E1056</f>
        <v>船橋北</v>
      </c>
      <c r="E1437" s="16" t="str">
        <f>部数情報!F1056</f>
        <v>南三咲</v>
      </c>
      <c r="F1437" s="16" t="str">
        <f>部数情報!A1056</f>
        <v>033014</v>
      </c>
      <c r="G1437" s="16" t="str">
        <f>部数情報!G1056</f>
        <v>南三咲１</v>
      </c>
      <c r="H1437" s="16" t="str">
        <f>部数情報!H1056</f>
        <v>船橋</v>
      </c>
      <c r="I1437" s="16" t="str">
        <f>部数情報!I1056</f>
        <v>船橋市</v>
      </c>
      <c r="J1437" s="189">
        <f>IFERROR(IF($I$7="併配",VLOOKUP($F1437,部数情報!A:K,11,0),IF($I$7="併配&amp;選挙",VLOOKUP($F1437,部数情報!A:L,12,0),IF($I$7="選挙",VLOOKUP($F1437,部数情報!A:M,13,0),VLOOKUP($F1437,部数情報!A:J,10,0)))),"")</f>
        <v>710</v>
      </c>
      <c r="K1437" s="187"/>
      <c r="L1437" s="205"/>
      <c r="M1437" s="206"/>
      <c r="S1437">
        <f>エリア一覧!J1437-VLOOKUP(エリア一覧!F1437,部数情報!A:Q,17,0)</f>
        <v>0</v>
      </c>
      <c r="V1437">
        <f t="shared" si="22"/>
        <v>0</v>
      </c>
      <c r="W1437">
        <f>IFERROR(VLOOKUP($F1437,部数情報!A:J,10,0),0)</f>
        <v>710</v>
      </c>
    </row>
    <row r="1438" spans="2:23" hidden="1">
      <c r="B1438" s="15">
        <f>部数情報!C1057</f>
        <v>1056</v>
      </c>
      <c r="C1438" s="16">
        <f>部数情報!B1057</f>
        <v>13</v>
      </c>
      <c r="D1438" s="16" t="str">
        <f>部数情報!E1057</f>
        <v>船橋北</v>
      </c>
      <c r="E1438" s="16" t="str">
        <f>部数情報!F1057</f>
        <v>南三咲</v>
      </c>
      <c r="F1438" s="16" t="str">
        <f>部数情報!A1057</f>
        <v>033015</v>
      </c>
      <c r="G1438" s="16" t="str">
        <f>部数情報!G1057</f>
        <v>南三咲２</v>
      </c>
      <c r="H1438" s="16" t="str">
        <f>部数情報!H1057</f>
        <v>船橋</v>
      </c>
      <c r="I1438" s="16" t="str">
        <f>部数情報!I1057</f>
        <v>船橋市</v>
      </c>
      <c r="J1438" s="189">
        <f>IFERROR(IF($I$7="併配",VLOOKUP($F1438,部数情報!A:K,11,0),IF($I$7="併配&amp;選挙",VLOOKUP($F1438,部数情報!A:L,12,0),IF($I$7="選挙",VLOOKUP($F1438,部数情報!A:M,13,0),VLOOKUP($F1438,部数情報!A:J,10,0)))),"")</f>
        <v>515</v>
      </c>
      <c r="K1438" s="187"/>
      <c r="L1438" s="205"/>
      <c r="M1438" s="206"/>
      <c r="S1438">
        <f>エリア一覧!J1438-VLOOKUP(エリア一覧!F1438,部数情報!A:Q,17,0)</f>
        <v>0</v>
      </c>
      <c r="V1438">
        <f t="shared" si="22"/>
        <v>0</v>
      </c>
      <c r="W1438">
        <f>IFERROR(VLOOKUP($F1438,部数情報!A:J,10,0),0)</f>
        <v>515</v>
      </c>
    </row>
    <row r="1439" spans="2:23" hidden="1">
      <c r="B1439" s="15">
        <f>部数情報!C1058</f>
        <v>1057</v>
      </c>
      <c r="C1439" s="16">
        <f>部数情報!B1058</f>
        <v>13</v>
      </c>
      <c r="D1439" s="16" t="str">
        <f>部数情報!E1058</f>
        <v>船橋北</v>
      </c>
      <c r="E1439" s="16" t="str">
        <f>部数情報!F1058</f>
        <v>南三咲</v>
      </c>
      <c r="F1439" s="16" t="str">
        <f>部数情報!A1058</f>
        <v>033016</v>
      </c>
      <c r="G1439" s="16" t="str">
        <f>部数情報!G1058</f>
        <v>南三咲３</v>
      </c>
      <c r="H1439" s="16" t="str">
        <f>部数情報!H1058</f>
        <v>船橋</v>
      </c>
      <c r="I1439" s="16" t="str">
        <f>部数情報!I1058</f>
        <v>船橋市</v>
      </c>
      <c r="J1439" s="189">
        <f>IFERROR(IF($I$7="併配",VLOOKUP($F1439,部数情報!A:K,11,0),IF($I$7="併配&amp;選挙",VLOOKUP($F1439,部数情報!A:L,12,0),IF($I$7="選挙",VLOOKUP($F1439,部数情報!A:M,13,0),VLOOKUP($F1439,部数情報!A:J,10,0)))),"")</f>
        <v>745</v>
      </c>
      <c r="K1439" s="187"/>
      <c r="L1439" s="205"/>
      <c r="M1439" s="206"/>
      <c r="S1439">
        <f>エリア一覧!J1439-VLOOKUP(エリア一覧!F1439,部数情報!A:Q,17,0)</f>
        <v>0</v>
      </c>
      <c r="V1439">
        <f t="shared" si="22"/>
        <v>0</v>
      </c>
      <c r="W1439">
        <f>IFERROR(VLOOKUP($F1439,部数情報!A:J,10,0),0)</f>
        <v>745</v>
      </c>
    </row>
    <row r="1440" spans="2:23" hidden="1">
      <c r="B1440" s="15">
        <f>部数情報!C1059</f>
        <v>1058</v>
      </c>
      <c r="C1440" s="16">
        <f>部数情報!B1059</f>
        <v>13</v>
      </c>
      <c r="D1440" s="16" t="str">
        <f>部数情報!E1059</f>
        <v>船橋北</v>
      </c>
      <c r="E1440" s="16" t="str">
        <f>部数情報!F1059</f>
        <v>南三咲</v>
      </c>
      <c r="F1440" s="16" t="str">
        <f>部数情報!A1059</f>
        <v>033017</v>
      </c>
      <c r="G1440" s="16" t="str">
        <f>部数情報!G1059</f>
        <v>南三咲４</v>
      </c>
      <c r="H1440" s="16" t="str">
        <f>部数情報!H1059</f>
        <v>船橋</v>
      </c>
      <c r="I1440" s="16" t="str">
        <f>部数情報!I1059</f>
        <v>船橋市</v>
      </c>
      <c r="J1440" s="189">
        <f>IFERROR(IF($I$7="併配",VLOOKUP($F1440,部数情報!A:K,11,0),IF($I$7="併配&amp;選挙",VLOOKUP($F1440,部数情報!A:L,12,0),IF($I$7="選挙",VLOOKUP($F1440,部数情報!A:M,13,0),VLOOKUP($F1440,部数情報!A:J,10,0)))),"")</f>
        <v>795</v>
      </c>
      <c r="K1440" s="187"/>
      <c r="L1440" s="205"/>
      <c r="M1440" s="206"/>
      <c r="S1440">
        <f>エリア一覧!J1440-VLOOKUP(エリア一覧!F1440,部数情報!A:Q,17,0)</f>
        <v>0</v>
      </c>
      <c r="V1440">
        <f t="shared" si="22"/>
        <v>0</v>
      </c>
      <c r="W1440">
        <f>IFERROR(VLOOKUP($F1440,部数情報!A:J,10,0),0)</f>
        <v>795</v>
      </c>
    </row>
    <row r="1441" spans="2:23" hidden="1">
      <c r="B1441" s="15">
        <f>部数情報!C1060</f>
        <v>1059</v>
      </c>
      <c r="C1441" s="16">
        <f>部数情報!B1060</f>
        <v>13</v>
      </c>
      <c r="D1441" s="16" t="str">
        <f>部数情報!E1060</f>
        <v>船橋北</v>
      </c>
      <c r="E1441" s="16" t="str">
        <f>部数情報!F1060</f>
        <v>大穴北</v>
      </c>
      <c r="F1441" s="16" t="str">
        <f>部数情報!A1060</f>
        <v>033018</v>
      </c>
      <c r="G1441" s="16" t="str">
        <f>部数情報!G1060</f>
        <v>大穴北１</v>
      </c>
      <c r="H1441" s="16" t="str">
        <f>部数情報!H1060</f>
        <v>船橋</v>
      </c>
      <c r="I1441" s="16" t="str">
        <f>部数情報!I1060</f>
        <v>船橋市</v>
      </c>
      <c r="J1441" s="189">
        <f>IFERROR(IF($I$7="併配",VLOOKUP($F1441,部数情報!A:K,11,0),IF($I$7="併配&amp;選挙",VLOOKUP($F1441,部数情報!A:L,12,0),IF($I$7="選挙",VLOOKUP($F1441,部数情報!A:M,13,0),VLOOKUP($F1441,部数情報!A:J,10,0)))),"")</f>
        <v>565</v>
      </c>
      <c r="K1441" s="187"/>
      <c r="L1441" s="205"/>
      <c r="M1441" s="206"/>
      <c r="S1441">
        <f>エリア一覧!J1441-VLOOKUP(エリア一覧!F1441,部数情報!A:Q,17,0)</f>
        <v>0</v>
      </c>
      <c r="V1441">
        <f t="shared" si="22"/>
        <v>0</v>
      </c>
      <c r="W1441">
        <f>IFERROR(VLOOKUP($F1441,部数情報!A:J,10,0),0)</f>
        <v>565</v>
      </c>
    </row>
    <row r="1442" spans="2:23" hidden="1">
      <c r="B1442" s="15">
        <f>部数情報!C1061</f>
        <v>1060</v>
      </c>
      <c r="C1442" s="16">
        <f>部数情報!B1061</f>
        <v>13</v>
      </c>
      <c r="D1442" s="16" t="str">
        <f>部数情報!E1061</f>
        <v>船橋北</v>
      </c>
      <c r="E1442" s="16" t="str">
        <f>部数情報!F1061</f>
        <v>大穴北</v>
      </c>
      <c r="F1442" s="16" t="str">
        <f>部数情報!A1061</f>
        <v>033019</v>
      </c>
      <c r="G1442" s="16" t="str">
        <f>部数情報!G1061</f>
        <v>大穴北２</v>
      </c>
      <c r="H1442" s="16" t="str">
        <f>部数情報!H1061</f>
        <v>船橋</v>
      </c>
      <c r="I1442" s="16" t="str">
        <f>部数情報!I1061</f>
        <v>船橋市</v>
      </c>
      <c r="J1442" s="189">
        <f>IFERROR(IF($I$7="併配",VLOOKUP($F1442,部数情報!A:K,11,0),IF($I$7="併配&amp;選挙",VLOOKUP($F1442,部数情報!A:L,12,0),IF($I$7="選挙",VLOOKUP($F1442,部数情報!A:M,13,0),VLOOKUP($F1442,部数情報!A:J,10,0)))),"")</f>
        <v>600</v>
      </c>
      <c r="K1442" s="187"/>
      <c r="L1442" s="205"/>
      <c r="M1442" s="206"/>
      <c r="S1442">
        <f>エリア一覧!J1442-VLOOKUP(エリア一覧!F1442,部数情報!A:Q,17,0)</f>
        <v>0</v>
      </c>
      <c r="V1442">
        <f t="shared" si="22"/>
        <v>0</v>
      </c>
      <c r="W1442">
        <f>IFERROR(VLOOKUP($F1442,部数情報!A:J,10,0),0)</f>
        <v>600</v>
      </c>
    </row>
    <row r="1443" spans="2:23" hidden="1">
      <c r="B1443" s="15">
        <f>部数情報!C1062</f>
        <v>1061</v>
      </c>
      <c r="C1443" s="16">
        <f>部数情報!B1062</f>
        <v>13</v>
      </c>
      <c r="D1443" s="16" t="str">
        <f>部数情報!E1062</f>
        <v>船橋北</v>
      </c>
      <c r="E1443" s="16" t="str">
        <f>部数情報!F1062</f>
        <v>大穴北</v>
      </c>
      <c r="F1443" s="16" t="str">
        <f>部数情報!A1062</f>
        <v>033020</v>
      </c>
      <c r="G1443" s="16" t="str">
        <f>部数情報!G1062</f>
        <v>大穴北３</v>
      </c>
      <c r="H1443" s="16" t="str">
        <f>部数情報!H1062</f>
        <v>船橋</v>
      </c>
      <c r="I1443" s="16" t="str">
        <f>部数情報!I1062</f>
        <v>船橋市</v>
      </c>
      <c r="J1443" s="189">
        <f>IFERROR(IF($I$7="併配",VLOOKUP($F1443,部数情報!A:K,11,0),IF($I$7="併配&amp;選挙",VLOOKUP($F1443,部数情報!A:L,12,0),IF($I$7="選挙",VLOOKUP($F1443,部数情報!A:M,13,0),VLOOKUP($F1443,部数情報!A:J,10,0)))),"")</f>
        <v>660</v>
      </c>
      <c r="K1443" s="187"/>
      <c r="L1443" s="205"/>
      <c r="M1443" s="206"/>
      <c r="S1443">
        <f>エリア一覧!J1443-VLOOKUP(エリア一覧!F1443,部数情報!A:Q,17,0)</f>
        <v>0</v>
      </c>
      <c r="V1443">
        <f t="shared" si="22"/>
        <v>0</v>
      </c>
      <c r="W1443">
        <f>IFERROR(VLOOKUP($F1443,部数情報!A:J,10,0),0)</f>
        <v>660</v>
      </c>
    </row>
    <row r="1444" spans="2:23" hidden="1">
      <c r="B1444" s="15">
        <f>部数情報!C1063</f>
        <v>1062</v>
      </c>
      <c r="C1444" s="16">
        <f>部数情報!B1063</f>
        <v>13</v>
      </c>
      <c r="D1444" s="16" t="str">
        <f>部数情報!E1063</f>
        <v>船橋北</v>
      </c>
      <c r="E1444" s="16" t="str">
        <f>部数情報!F1063</f>
        <v>大穴北</v>
      </c>
      <c r="F1444" s="16" t="str">
        <f>部数情報!A1063</f>
        <v>033021</v>
      </c>
      <c r="G1444" s="16" t="str">
        <f>部数情報!G1063</f>
        <v>大穴北４</v>
      </c>
      <c r="H1444" s="16" t="str">
        <f>部数情報!H1063</f>
        <v>船橋</v>
      </c>
      <c r="I1444" s="16" t="str">
        <f>部数情報!I1063</f>
        <v>船橋市</v>
      </c>
      <c r="J1444" s="189">
        <f>IFERROR(IF($I$7="併配",VLOOKUP($F1444,部数情報!A:K,11,0),IF($I$7="併配&amp;選挙",VLOOKUP($F1444,部数情報!A:L,12,0),IF($I$7="選挙",VLOOKUP($F1444,部数情報!A:M,13,0),VLOOKUP($F1444,部数情報!A:J,10,0)))),"")</f>
        <v>540</v>
      </c>
      <c r="K1444" s="187"/>
      <c r="L1444" s="205"/>
      <c r="M1444" s="206"/>
      <c r="S1444">
        <f>エリア一覧!J1444-VLOOKUP(エリア一覧!F1444,部数情報!A:Q,17,0)</f>
        <v>0</v>
      </c>
      <c r="V1444">
        <f t="shared" si="22"/>
        <v>0</v>
      </c>
      <c r="W1444">
        <f>IFERROR(VLOOKUP($F1444,部数情報!A:J,10,0),0)</f>
        <v>540</v>
      </c>
    </row>
    <row r="1445" spans="2:23" hidden="1">
      <c r="B1445" s="15">
        <f>部数情報!C1064</f>
        <v>1063</v>
      </c>
      <c r="C1445" s="16">
        <f>部数情報!B1064</f>
        <v>13</v>
      </c>
      <c r="D1445" s="16" t="str">
        <f>部数情報!E1064</f>
        <v>船橋北</v>
      </c>
      <c r="E1445" s="16" t="str">
        <f>部数情報!F1064</f>
        <v>大穴北</v>
      </c>
      <c r="F1445" s="16" t="str">
        <f>部数情報!A1064</f>
        <v>033022</v>
      </c>
      <c r="G1445" s="16" t="str">
        <f>部数情報!G1064</f>
        <v>大穴北８</v>
      </c>
      <c r="H1445" s="16" t="str">
        <f>部数情報!H1064</f>
        <v>船橋</v>
      </c>
      <c r="I1445" s="16" t="str">
        <f>部数情報!I1064</f>
        <v>船橋市</v>
      </c>
      <c r="J1445" s="189">
        <f>IFERROR(IF($I$7="併配",VLOOKUP($F1445,部数情報!A:K,11,0),IF($I$7="併配&amp;選挙",VLOOKUP($F1445,部数情報!A:L,12,0),IF($I$7="選挙",VLOOKUP($F1445,部数情報!A:M,13,0),VLOOKUP($F1445,部数情報!A:J,10,0)))),"")</f>
        <v>375</v>
      </c>
      <c r="K1445" s="187"/>
      <c r="L1445" s="205"/>
      <c r="M1445" s="206"/>
      <c r="S1445">
        <f>エリア一覧!J1445-VLOOKUP(エリア一覧!F1445,部数情報!A:Q,17,0)</f>
        <v>0</v>
      </c>
      <c r="V1445">
        <f t="shared" si="22"/>
        <v>0</v>
      </c>
      <c r="W1445">
        <f>IFERROR(VLOOKUP($F1445,部数情報!A:J,10,0),0)</f>
        <v>375</v>
      </c>
    </row>
    <row r="1446" spans="2:23" hidden="1">
      <c r="B1446" s="15">
        <f>部数情報!C1065</f>
        <v>1064</v>
      </c>
      <c r="C1446" s="16">
        <f>部数情報!B1065</f>
        <v>13</v>
      </c>
      <c r="D1446" s="16" t="str">
        <f>部数情報!E1065</f>
        <v>船橋北</v>
      </c>
      <c r="E1446" s="16" t="str">
        <f>部数情報!F1065</f>
        <v>大穴南</v>
      </c>
      <c r="F1446" s="16" t="str">
        <f>部数情報!A1065</f>
        <v>033023</v>
      </c>
      <c r="G1446" s="16" t="str">
        <f>部数情報!G1065</f>
        <v>大穴南１A</v>
      </c>
      <c r="H1446" s="16" t="str">
        <f>部数情報!H1065</f>
        <v>船橋</v>
      </c>
      <c r="I1446" s="16" t="str">
        <f>部数情報!I1065</f>
        <v>船橋市</v>
      </c>
      <c r="J1446" s="189">
        <f>IFERROR(IF($I$7="併配",VLOOKUP($F1446,部数情報!A:K,11,0),IF($I$7="併配&amp;選挙",VLOOKUP($F1446,部数情報!A:L,12,0),IF($I$7="選挙",VLOOKUP($F1446,部数情報!A:M,13,0),VLOOKUP($F1446,部数情報!A:J,10,0)))),"")</f>
        <v>360</v>
      </c>
      <c r="K1446" s="187"/>
      <c r="L1446" s="205"/>
      <c r="M1446" s="206"/>
      <c r="S1446">
        <f>エリア一覧!J1446-VLOOKUP(エリア一覧!F1446,部数情報!A:Q,17,0)</f>
        <v>0</v>
      </c>
      <c r="V1446">
        <f t="shared" si="22"/>
        <v>0</v>
      </c>
      <c r="W1446">
        <f>IFERROR(VLOOKUP($F1446,部数情報!A:J,10,0),0)</f>
        <v>360</v>
      </c>
    </row>
    <row r="1447" spans="2:23" hidden="1">
      <c r="B1447" s="15">
        <f>部数情報!C1066</f>
        <v>1065</v>
      </c>
      <c r="C1447" s="16">
        <f>部数情報!B1066</f>
        <v>13</v>
      </c>
      <c r="D1447" s="16" t="str">
        <f>部数情報!E1066</f>
        <v>船橋北</v>
      </c>
      <c r="E1447" s="16" t="str">
        <f>部数情報!F1066</f>
        <v>大穴南</v>
      </c>
      <c r="F1447" s="16" t="str">
        <f>部数情報!A1066</f>
        <v>033024</v>
      </c>
      <c r="G1447" s="16" t="str">
        <f>部数情報!G1066</f>
        <v>大穴南１B</v>
      </c>
      <c r="H1447" s="16" t="str">
        <f>部数情報!H1066</f>
        <v>船橋</v>
      </c>
      <c r="I1447" s="16" t="str">
        <f>部数情報!I1066</f>
        <v>船橋市</v>
      </c>
      <c r="J1447" s="189">
        <f>IFERROR(IF($I$7="併配",VLOOKUP($F1447,部数情報!A:K,11,0),IF($I$7="併配&amp;選挙",VLOOKUP($F1447,部数情報!A:L,12,0),IF($I$7="選挙",VLOOKUP($F1447,部数情報!A:M,13,0),VLOOKUP($F1447,部数情報!A:J,10,0)))),"")</f>
        <v>455</v>
      </c>
      <c r="K1447" s="187"/>
      <c r="L1447" s="205"/>
      <c r="M1447" s="206"/>
      <c r="S1447">
        <f>エリア一覧!J1447-VLOOKUP(エリア一覧!F1447,部数情報!A:Q,17,0)</f>
        <v>0</v>
      </c>
      <c r="V1447">
        <f t="shared" si="22"/>
        <v>0</v>
      </c>
      <c r="W1447">
        <f>IFERROR(VLOOKUP($F1447,部数情報!A:J,10,0),0)</f>
        <v>455</v>
      </c>
    </row>
    <row r="1448" spans="2:23" hidden="1">
      <c r="B1448" s="15">
        <f>部数情報!C1067</f>
        <v>1066</v>
      </c>
      <c r="C1448" s="16">
        <f>部数情報!B1067</f>
        <v>13</v>
      </c>
      <c r="D1448" s="16" t="str">
        <f>部数情報!E1067</f>
        <v>船橋北</v>
      </c>
      <c r="E1448" s="16" t="str">
        <f>部数情報!F1067</f>
        <v>大穴南</v>
      </c>
      <c r="F1448" s="16" t="str">
        <f>部数情報!A1067</f>
        <v>033025</v>
      </c>
      <c r="G1448" s="16" t="str">
        <f>部数情報!G1067</f>
        <v>大穴南２A</v>
      </c>
      <c r="H1448" s="16" t="str">
        <f>部数情報!H1067</f>
        <v>船橋</v>
      </c>
      <c r="I1448" s="16" t="str">
        <f>部数情報!I1067</f>
        <v>船橋市</v>
      </c>
      <c r="J1448" s="189">
        <f>IFERROR(IF($I$7="併配",VLOOKUP($F1448,部数情報!A:K,11,0),IF($I$7="併配&amp;選挙",VLOOKUP($F1448,部数情報!A:L,12,0),IF($I$7="選挙",VLOOKUP($F1448,部数情報!A:M,13,0),VLOOKUP($F1448,部数情報!A:J,10,0)))),"")</f>
        <v>390</v>
      </c>
      <c r="K1448" s="187"/>
      <c r="L1448" s="205"/>
      <c r="M1448" s="206"/>
      <c r="S1448">
        <f>エリア一覧!J1448-VLOOKUP(エリア一覧!F1448,部数情報!A:Q,17,0)</f>
        <v>0</v>
      </c>
      <c r="V1448">
        <f t="shared" si="22"/>
        <v>0</v>
      </c>
      <c r="W1448">
        <f>IFERROR(VLOOKUP($F1448,部数情報!A:J,10,0),0)</f>
        <v>390</v>
      </c>
    </row>
    <row r="1449" spans="2:23" hidden="1">
      <c r="B1449" s="15">
        <f>部数情報!C1068</f>
        <v>1067</v>
      </c>
      <c r="C1449" s="16">
        <f>部数情報!B1068</f>
        <v>13</v>
      </c>
      <c r="D1449" s="16" t="str">
        <f>部数情報!E1068</f>
        <v>船橋北</v>
      </c>
      <c r="E1449" s="16" t="str">
        <f>部数情報!F1068</f>
        <v>大穴南</v>
      </c>
      <c r="F1449" s="16" t="str">
        <f>部数情報!A1068</f>
        <v>033056</v>
      </c>
      <c r="G1449" s="16" t="str">
        <f>部数情報!G1068</f>
        <v>大穴南２B</v>
      </c>
      <c r="H1449" s="16" t="str">
        <f>部数情報!H1068</f>
        <v>船橋</v>
      </c>
      <c r="I1449" s="16" t="str">
        <f>部数情報!I1068</f>
        <v>船橋市</v>
      </c>
      <c r="J1449" s="189">
        <f>IFERROR(IF($I$7="併配",VLOOKUP($F1449,部数情報!A:K,11,0),IF($I$7="併配&amp;選挙",VLOOKUP($F1449,部数情報!A:L,12,0),IF($I$7="選挙",VLOOKUP($F1449,部数情報!A:M,13,0),VLOOKUP($F1449,部数情報!A:J,10,0)))),"")</f>
        <v>365</v>
      </c>
      <c r="K1449" s="187"/>
      <c r="L1449" s="205"/>
      <c r="M1449" s="206"/>
      <c r="S1449">
        <f>エリア一覧!J1449-VLOOKUP(エリア一覧!F1449,部数情報!A:Q,17,0)</f>
        <v>0</v>
      </c>
      <c r="V1449">
        <f t="shared" si="22"/>
        <v>0</v>
      </c>
      <c r="W1449">
        <f>IFERROR(VLOOKUP($F1449,部数情報!A:J,10,0),0)</f>
        <v>365</v>
      </c>
    </row>
    <row r="1450" spans="2:23" hidden="1">
      <c r="B1450" s="15">
        <f>部数情報!C1069</f>
        <v>1068</v>
      </c>
      <c r="C1450" s="16">
        <f>部数情報!B1069</f>
        <v>13</v>
      </c>
      <c r="D1450" s="16" t="str">
        <f>部数情報!E1069</f>
        <v>船橋北</v>
      </c>
      <c r="E1450" s="16" t="str">
        <f>部数情報!F1069</f>
        <v>大穴南</v>
      </c>
      <c r="F1450" s="16" t="str">
        <f>部数情報!A1069</f>
        <v>033026</v>
      </c>
      <c r="G1450" s="16" t="str">
        <f>部数情報!G1069</f>
        <v>大穴南３・４</v>
      </c>
      <c r="H1450" s="16" t="str">
        <f>部数情報!H1069</f>
        <v>船橋</v>
      </c>
      <c r="I1450" s="16" t="str">
        <f>部数情報!I1069</f>
        <v>船橋市</v>
      </c>
      <c r="J1450" s="189">
        <f>IFERROR(IF($I$7="併配",VLOOKUP($F1450,部数情報!A:K,11,0),IF($I$7="併配&amp;選挙",VLOOKUP($F1450,部数情報!A:L,12,0),IF($I$7="選挙",VLOOKUP($F1450,部数情報!A:M,13,0),VLOOKUP($F1450,部数情報!A:J,10,0)))),"")</f>
        <v>535</v>
      </c>
      <c r="K1450" s="187"/>
      <c r="L1450" s="205"/>
      <c r="M1450" s="206"/>
      <c r="S1450">
        <f>エリア一覧!J1450-VLOOKUP(エリア一覧!F1450,部数情報!A:Q,17,0)</f>
        <v>0</v>
      </c>
      <c r="V1450">
        <f t="shared" si="22"/>
        <v>0</v>
      </c>
      <c r="W1450">
        <f>IFERROR(VLOOKUP($F1450,部数情報!A:J,10,0),0)</f>
        <v>535</v>
      </c>
    </row>
    <row r="1451" spans="2:23" hidden="1">
      <c r="B1451" s="15">
        <f>部数情報!C1070</f>
        <v>1069</v>
      </c>
      <c r="C1451" s="16">
        <f>部数情報!B1070</f>
        <v>13</v>
      </c>
      <c r="D1451" s="16" t="str">
        <f>部数情報!E1070</f>
        <v>船橋北</v>
      </c>
      <c r="E1451" s="16" t="str">
        <f>部数情報!F1070</f>
        <v>大穴南</v>
      </c>
      <c r="F1451" s="16" t="str">
        <f>部数情報!A1070</f>
        <v>033027</v>
      </c>
      <c r="G1451" s="16" t="str">
        <f>部数情報!G1070</f>
        <v>大穴南５</v>
      </c>
      <c r="H1451" s="16" t="str">
        <f>部数情報!H1070</f>
        <v>船橋</v>
      </c>
      <c r="I1451" s="16" t="str">
        <f>部数情報!I1070</f>
        <v>船橋市</v>
      </c>
      <c r="J1451" s="189">
        <f>IFERROR(IF($I$7="併配",VLOOKUP($F1451,部数情報!A:K,11,0),IF($I$7="併配&amp;選挙",VLOOKUP($F1451,部数情報!A:L,12,0),IF($I$7="選挙",VLOOKUP($F1451,部数情報!A:M,13,0),VLOOKUP($F1451,部数情報!A:J,10,0)))),"")</f>
        <v>395</v>
      </c>
      <c r="K1451" s="187"/>
      <c r="L1451" s="205"/>
      <c r="M1451" s="206"/>
      <c r="S1451">
        <f>エリア一覧!J1451-VLOOKUP(エリア一覧!F1451,部数情報!A:Q,17,0)</f>
        <v>0</v>
      </c>
      <c r="V1451">
        <f t="shared" si="22"/>
        <v>0</v>
      </c>
      <c r="W1451">
        <f>IFERROR(VLOOKUP($F1451,部数情報!A:J,10,0),0)</f>
        <v>395</v>
      </c>
    </row>
    <row r="1452" spans="2:23" hidden="1">
      <c r="B1452" s="15">
        <f>部数情報!C1071</f>
        <v>1070</v>
      </c>
      <c r="C1452" s="16">
        <f>部数情報!B1071</f>
        <v>13</v>
      </c>
      <c r="D1452" s="16" t="str">
        <f>部数情報!E1071</f>
        <v>船橋北</v>
      </c>
      <c r="E1452" s="16" t="str">
        <f>部数情報!F1071</f>
        <v>高野台・八木が谷</v>
      </c>
      <c r="F1452" s="16" t="str">
        <f>部数情報!A1071</f>
        <v>033028</v>
      </c>
      <c r="G1452" s="16" t="str">
        <f>部数情報!G1071</f>
        <v>高野台１</v>
      </c>
      <c r="H1452" s="16" t="str">
        <f>部数情報!H1071</f>
        <v>船橋</v>
      </c>
      <c r="I1452" s="16" t="str">
        <f>部数情報!I1071</f>
        <v>船橋市</v>
      </c>
      <c r="J1452" s="189">
        <f>IFERROR(IF($I$7="併配",VLOOKUP($F1452,部数情報!A:K,11,0),IF($I$7="併配&amp;選挙",VLOOKUP($F1452,部数情報!A:L,12,0),IF($I$7="選挙",VLOOKUP($F1452,部数情報!A:M,13,0),VLOOKUP($F1452,部数情報!A:J,10,0)))),"")</f>
        <v>495</v>
      </c>
      <c r="K1452" s="187"/>
      <c r="L1452" s="205"/>
      <c r="M1452" s="206"/>
      <c r="S1452">
        <f>エリア一覧!J1452-VLOOKUP(エリア一覧!F1452,部数情報!A:Q,17,0)</f>
        <v>0</v>
      </c>
      <c r="V1452">
        <f t="shared" si="22"/>
        <v>0</v>
      </c>
      <c r="W1452">
        <f>IFERROR(VLOOKUP($F1452,部数情報!A:J,10,0),0)</f>
        <v>495</v>
      </c>
    </row>
    <row r="1453" spans="2:23" hidden="1">
      <c r="B1453" s="15">
        <f>部数情報!C1072</f>
        <v>1071</v>
      </c>
      <c r="C1453" s="16">
        <f>部数情報!B1072</f>
        <v>13</v>
      </c>
      <c r="D1453" s="16" t="str">
        <f>部数情報!E1072</f>
        <v>船橋北</v>
      </c>
      <c r="E1453" s="16" t="str">
        <f>部数情報!F1072</f>
        <v>高野台・八木が谷</v>
      </c>
      <c r="F1453" s="16" t="str">
        <f>部数情報!A1072</f>
        <v>033029</v>
      </c>
      <c r="G1453" s="16" t="str">
        <f>部数情報!G1072</f>
        <v>高野台２</v>
      </c>
      <c r="H1453" s="16" t="str">
        <f>部数情報!H1072</f>
        <v>船橋</v>
      </c>
      <c r="I1453" s="16" t="str">
        <f>部数情報!I1072</f>
        <v>船橋市</v>
      </c>
      <c r="J1453" s="189">
        <f>IFERROR(IF($I$7="併配",VLOOKUP($F1453,部数情報!A:K,11,0),IF($I$7="併配&amp;選挙",VLOOKUP($F1453,部数情報!A:L,12,0),IF($I$7="選挙",VLOOKUP($F1453,部数情報!A:M,13,0),VLOOKUP($F1453,部数情報!A:J,10,0)))),"")</f>
        <v>450</v>
      </c>
      <c r="K1453" s="187"/>
      <c r="L1453" s="205"/>
      <c r="M1453" s="206"/>
      <c r="S1453">
        <f>エリア一覧!J1453-VLOOKUP(エリア一覧!F1453,部数情報!A:Q,17,0)</f>
        <v>0</v>
      </c>
      <c r="V1453">
        <f t="shared" si="22"/>
        <v>0</v>
      </c>
      <c r="W1453">
        <f>IFERROR(VLOOKUP($F1453,部数情報!A:J,10,0),0)</f>
        <v>450</v>
      </c>
    </row>
    <row r="1454" spans="2:23" hidden="1">
      <c r="B1454" s="15">
        <f>部数情報!C1073</f>
        <v>1072</v>
      </c>
      <c r="C1454" s="16">
        <f>部数情報!B1073</f>
        <v>13</v>
      </c>
      <c r="D1454" s="16" t="str">
        <f>部数情報!E1073</f>
        <v>船橋北</v>
      </c>
      <c r="E1454" s="16" t="str">
        <f>部数情報!F1073</f>
        <v>高野台・八木が谷</v>
      </c>
      <c r="F1454" s="16" t="str">
        <f>部数情報!A1073</f>
        <v>033030</v>
      </c>
      <c r="G1454" s="16" t="str">
        <f>部数情報!G1073</f>
        <v>高野台３</v>
      </c>
      <c r="H1454" s="16" t="str">
        <f>部数情報!H1073</f>
        <v>船橋</v>
      </c>
      <c r="I1454" s="16" t="str">
        <f>部数情報!I1073</f>
        <v>船橋市</v>
      </c>
      <c r="J1454" s="189">
        <f>IFERROR(IF($I$7="併配",VLOOKUP($F1454,部数情報!A:K,11,0),IF($I$7="併配&amp;選挙",VLOOKUP($F1454,部数情報!A:L,12,0),IF($I$7="選挙",VLOOKUP($F1454,部数情報!A:M,13,0),VLOOKUP($F1454,部数情報!A:J,10,0)))),"")</f>
        <v>626</v>
      </c>
      <c r="K1454" s="187"/>
      <c r="L1454" s="205"/>
      <c r="M1454" s="206"/>
      <c r="S1454">
        <f>エリア一覧!J1454-VLOOKUP(エリア一覧!F1454,部数情報!A:Q,17,0)</f>
        <v>0</v>
      </c>
      <c r="V1454">
        <f t="shared" si="22"/>
        <v>0</v>
      </c>
      <c r="W1454">
        <f>IFERROR(VLOOKUP($F1454,部数情報!A:J,10,0),0)</f>
        <v>626</v>
      </c>
    </row>
    <row r="1455" spans="2:23" hidden="1">
      <c r="B1455" s="15">
        <f>部数情報!C1074</f>
        <v>1073</v>
      </c>
      <c r="C1455" s="16">
        <f>部数情報!B1074</f>
        <v>13</v>
      </c>
      <c r="D1455" s="16" t="str">
        <f>部数情報!E1074</f>
        <v>船橋北</v>
      </c>
      <c r="E1455" s="16" t="str">
        <f>部数情報!F1074</f>
        <v>高野台・八木が谷</v>
      </c>
      <c r="F1455" s="16" t="str">
        <f>部数情報!A1074</f>
        <v>033031</v>
      </c>
      <c r="G1455" s="16" t="str">
        <f>部数情報!G1074</f>
        <v>高野台４・５</v>
      </c>
      <c r="H1455" s="16" t="str">
        <f>部数情報!H1074</f>
        <v>船橋</v>
      </c>
      <c r="I1455" s="16" t="str">
        <f>部数情報!I1074</f>
        <v>船橋市</v>
      </c>
      <c r="J1455" s="189">
        <f>IFERROR(IF($I$7="併配",VLOOKUP($F1455,部数情報!A:K,11,0),IF($I$7="併配&amp;選挙",VLOOKUP($F1455,部数情報!A:L,12,0),IF($I$7="選挙",VLOOKUP($F1455,部数情報!A:M,13,0),VLOOKUP($F1455,部数情報!A:J,10,0)))),"")</f>
        <v>755</v>
      </c>
      <c r="K1455" s="187"/>
      <c r="L1455" s="205"/>
      <c r="M1455" s="206"/>
      <c r="S1455">
        <f>エリア一覧!J1455-VLOOKUP(エリア一覧!F1455,部数情報!A:Q,17,0)</f>
        <v>0</v>
      </c>
      <c r="V1455">
        <f t="shared" si="22"/>
        <v>0</v>
      </c>
      <c r="W1455">
        <f>IFERROR(VLOOKUP($F1455,部数情報!A:J,10,0),0)</f>
        <v>755</v>
      </c>
    </row>
    <row r="1456" spans="2:23" hidden="1">
      <c r="B1456" s="15">
        <f>部数情報!C1075</f>
        <v>1074</v>
      </c>
      <c r="C1456" s="16">
        <f>部数情報!B1075</f>
        <v>13</v>
      </c>
      <c r="D1456" s="16" t="str">
        <f>部数情報!E1075</f>
        <v>船橋北</v>
      </c>
      <c r="E1456" s="16" t="str">
        <f>部数情報!F1075</f>
        <v>高野台・八木が谷</v>
      </c>
      <c r="F1456" s="16" t="str">
        <f>部数情報!A1075</f>
        <v>033032</v>
      </c>
      <c r="G1456" s="16" t="str">
        <f>部数情報!G1075</f>
        <v>八木が谷１</v>
      </c>
      <c r="H1456" s="16" t="str">
        <f>部数情報!H1075</f>
        <v>船橋</v>
      </c>
      <c r="I1456" s="16" t="str">
        <f>部数情報!I1075</f>
        <v>船橋市</v>
      </c>
      <c r="J1456" s="189">
        <f>IFERROR(IF($I$7="併配",VLOOKUP($F1456,部数情報!A:K,11,0),IF($I$7="併配&amp;選挙",VLOOKUP($F1456,部数情報!A:L,12,0),IF($I$7="選挙",VLOOKUP($F1456,部数情報!A:M,13,0),VLOOKUP($F1456,部数情報!A:J,10,0)))),"")</f>
        <v>725</v>
      </c>
      <c r="K1456" s="187"/>
      <c r="L1456" s="205"/>
      <c r="M1456" s="206"/>
      <c r="S1456">
        <f>エリア一覧!J1456-VLOOKUP(エリア一覧!F1456,部数情報!A:Q,17,0)</f>
        <v>0</v>
      </c>
      <c r="V1456">
        <f t="shared" si="22"/>
        <v>0</v>
      </c>
      <c r="W1456">
        <f>IFERROR(VLOOKUP($F1456,部数情報!A:J,10,0),0)</f>
        <v>725</v>
      </c>
    </row>
    <row r="1457" spans="2:23" hidden="1">
      <c r="B1457" s="15">
        <f>部数情報!C1076</f>
        <v>1075</v>
      </c>
      <c r="C1457" s="16">
        <f>部数情報!B1076</f>
        <v>13</v>
      </c>
      <c r="D1457" s="16" t="str">
        <f>部数情報!E1076</f>
        <v>船橋北</v>
      </c>
      <c r="E1457" s="16" t="str">
        <f>部数情報!F1076</f>
        <v>高野台・八木が谷</v>
      </c>
      <c r="F1457" s="16" t="str">
        <f>部数情報!A1076</f>
        <v>033033</v>
      </c>
      <c r="G1457" s="16" t="str">
        <f>部数情報!G1076</f>
        <v>八木が谷２</v>
      </c>
      <c r="H1457" s="16" t="str">
        <f>部数情報!H1076</f>
        <v>船橋</v>
      </c>
      <c r="I1457" s="16" t="str">
        <f>部数情報!I1076</f>
        <v>船橋市</v>
      </c>
      <c r="J1457" s="189">
        <f>IFERROR(IF($I$7="併配",VLOOKUP($F1457,部数情報!A:K,11,0),IF($I$7="併配&amp;選挙",VLOOKUP($F1457,部数情報!A:L,12,0),IF($I$7="選挙",VLOOKUP($F1457,部数情報!A:M,13,0),VLOOKUP($F1457,部数情報!A:J,10,0)))),"")</f>
        <v>625</v>
      </c>
      <c r="K1457" s="187"/>
      <c r="L1457" s="205"/>
      <c r="M1457" s="206"/>
      <c r="S1457">
        <f>エリア一覧!J1457-VLOOKUP(エリア一覧!F1457,部数情報!A:Q,17,0)</f>
        <v>0</v>
      </c>
      <c r="V1457">
        <f t="shared" si="22"/>
        <v>0</v>
      </c>
      <c r="W1457">
        <f>IFERROR(VLOOKUP($F1457,部数情報!A:J,10,0),0)</f>
        <v>625</v>
      </c>
    </row>
    <row r="1458" spans="2:23" hidden="1">
      <c r="B1458" s="15">
        <f>部数情報!C1077</f>
        <v>1076</v>
      </c>
      <c r="C1458" s="16">
        <f>部数情報!B1077</f>
        <v>13</v>
      </c>
      <c r="D1458" s="16" t="str">
        <f>部数情報!E1077</f>
        <v>船橋北</v>
      </c>
      <c r="E1458" s="16" t="str">
        <f>部数情報!F1077</f>
        <v>高野台・八木が谷</v>
      </c>
      <c r="F1458" s="16" t="str">
        <f>部数情報!A1077</f>
        <v>033034</v>
      </c>
      <c r="G1458" s="16" t="str">
        <f>部数情報!G1077</f>
        <v>八木が谷３</v>
      </c>
      <c r="H1458" s="16" t="str">
        <f>部数情報!H1077</f>
        <v>船橋</v>
      </c>
      <c r="I1458" s="16" t="str">
        <f>部数情報!I1077</f>
        <v>船橋市</v>
      </c>
      <c r="J1458" s="189">
        <f>IFERROR(IF($I$7="併配",VLOOKUP($F1458,部数情報!A:K,11,0),IF($I$7="併配&amp;選挙",VLOOKUP($F1458,部数情報!A:L,12,0),IF($I$7="選挙",VLOOKUP($F1458,部数情報!A:M,13,0),VLOOKUP($F1458,部数情報!A:J,10,0)))),"")</f>
        <v>450</v>
      </c>
      <c r="K1458" s="187"/>
      <c r="L1458" s="205"/>
      <c r="M1458" s="206"/>
      <c r="S1458">
        <f>エリア一覧!J1458-VLOOKUP(エリア一覧!F1458,部数情報!A:Q,17,0)</f>
        <v>0</v>
      </c>
      <c r="V1458">
        <f t="shared" si="22"/>
        <v>0</v>
      </c>
      <c r="W1458">
        <f>IFERROR(VLOOKUP($F1458,部数情報!A:J,10,0),0)</f>
        <v>450</v>
      </c>
    </row>
    <row r="1459" spans="2:23" hidden="1">
      <c r="B1459" s="15">
        <f>部数情報!C1078</f>
        <v>1077</v>
      </c>
      <c r="C1459" s="16">
        <f>部数情報!B1078</f>
        <v>13</v>
      </c>
      <c r="D1459" s="16" t="str">
        <f>部数情報!E1078</f>
        <v>船橋北</v>
      </c>
      <c r="E1459" s="16" t="str">
        <f>部数情報!F1078</f>
        <v>高野台・八木が谷</v>
      </c>
      <c r="F1459" s="16" t="str">
        <f>部数情報!A1078</f>
        <v>033035</v>
      </c>
      <c r="G1459" s="16" t="str">
        <f>部数情報!G1078</f>
        <v>八木が谷４・５みやぎ台１</v>
      </c>
      <c r="H1459" s="16" t="str">
        <f>部数情報!H1078</f>
        <v>船橋</v>
      </c>
      <c r="I1459" s="16" t="str">
        <f>部数情報!I1078</f>
        <v>船橋市</v>
      </c>
      <c r="J1459" s="189">
        <f>IFERROR(IF($I$7="併配",VLOOKUP($F1459,部数情報!A:K,11,0),IF($I$7="併配&amp;選挙",VLOOKUP($F1459,部数情報!A:L,12,0),IF($I$7="選挙",VLOOKUP($F1459,部数情報!A:M,13,0),VLOOKUP($F1459,部数情報!A:J,10,0)))),"")</f>
        <v>450</v>
      </c>
      <c r="K1459" s="187"/>
      <c r="L1459" s="205"/>
      <c r="M1459" s="206"/>
      <c r="S1459">
        <f>エリア一覧!J1459-VLOOKUP(エリア一覧!F1459,部数情報!A:Q,17,0)</f>
        <v>0</v>
      </c>
      <c r="V1459">
        <f t="shared" si="22"/>
        <v>0</v>
      </c>
      <c r="W1459">
        <f>IFERROR(VLOOKUP($F1459,部数情報!A:J,10,0),0)</f>
        <v>450</v>
      </c>
    </row>
    <row r="1460" spans="2:23" hidden="1">
      <c r="B1460" s="15">
        <f>部数情報!C1079</f>
        <v>1078</v>
      </c>
      <c r="C1460" s="16">
        <f>部数情報!B1079</f>
        <v>13</v>
      </c>
      <c r="D1460" s="16" t="str">
        <f>部数情報!E1079</f>
        <v>船橋北</v>
      </c>
      <c r="E1460" s="16" t="str">
        <f>部数情報!F1079</f>
        <v>みやぎ台・咲が丘</v>
      </c>
      <c r="F1460" s="16" t="str">
        <f>部数情報!A1079</f>
        <v>033036</v>
      </c>
      <c r="G1460" s="16" t="str">
        <f>部数情報!G1079</f>
        <v>みやぎ台２・３・４</v>
      </c>
      <c r="H1460" s="16" t="str">
        <f>部数情報!H1079</f>
        <v>船橋</v>
      </c>
      <c r="I1460" s="16" t="str">
        <f>部数情報!I1079</f>
        <v>船橋市</v>
      </c>
      <c r="J1460" s="189">
        <f>IFERROR(IF($I$7="併配",VLOOKUP($F1460,部数情報!A:K,11,0),IF($I$7="併配&amp;選挙",VLOOKUP($F1460,部数情報!A:L,12,0),IF($I$7="選挙",VLOOKUP($F1460,部数情報!A:M,13,0),VLOOKUP($F1460,部数情報!A:J,10,0)))),"")</f>
        <v>650</v>
      </c>
      <c r="K1460" s="187"/>
      <c r="L1460" s="205"/>
      <c r="M1460" s="206"/>
      <c r="S1460">
        <f>エリア一覧!J1460-VLOOKUP(エリア一覧!F1460,部数情報!A:Q,17,0)</f>
        <v>0</v>
      </c>
      <c r="V1460">
        <f t="shared" si="22"/>
        <v>0</v>
      </c>
      <c r="W1460">
        <f>IFERROR(VLOOKUP($F1460,部数情報!A:J,10,0),0)</f>
        <v>650</v>
      </c>
    </row>
    <row r="1461" spans="2:23" hidden="1">
      <c r="B1461" s="15">
        <f>部数情報!C1080</f>
        <v>1079</v>
      </c>
      <c r="C1461" s="16">
        <f>部数情報!B1080</f>
        <v>13</v>
      </c>
      <c r="D1461" s="16" t="str">
        <f>部数情報!E1080</f>
        <v>船橋北</v>
      </c>
      <c r="E1461" s="16" t="str">
        <f>部数情報!F1080</f>
        <v>みやぎ台・咲が丘</v>
      </c>
      <c r="F1461" s="16" t="str">
        <f>部数情報!A1080</f>
        <v>033037</v>
      </c>
      <c r="G1461" s="16" t="str">
        <f>部数情報!G1080</f>
        <v>咲が丘１Ａ</v>
      </c>
      <c r="H1461" s="16" t="str">
        <f>部数情報!H1080</f>
        <v>船橋</v>
      </c>
      <c r="I1461" s="16" t="str">
        <f>部数情報!I1080</f>
        <v>船橋市</v>
      </c>
      <c r="J1461" s="189">
        <f>IFERROR(IF($I$7="併配",VLOOKUP($F1461,部数情報!A:K,11,0),IF($I$7="併配&amp;選挙",VLOOKUP($F1461,部数情報!A:L,12,0),IF($I$7="選挙",VLOOKUP($F1461,部数情報!A:M,13,0),VLOOKUP($F1461,部数情報!A:J,10,0)))),"")</f>
        <v>755</v>
      </c>
      <c r="K1461" s="187"/>
      <c r="L1461" s="205"/>
      <c r="M1461" s="206"/>
      <c r="S1461">
        <f>エリア一覧!J1461-VLOOKUP(エリア一覧!F1461,部数情報!A:Q,17,0)</f>
        <v>0</v>
      </c>
      <c r="V1461">
        <f t="shared" si="22"/>
        <v>0</v>
      </c>
      <c r="W1461">
        <f>IFERROR(VLOOKUP($F1461,部数情報!A:J,10,0),0)</f>
        <v>755</v>
      </c>
    </row>
    <row r="1462" spans="2:23" hidden="1">
      <c r="B1462" s="15">
        <f>部数情報!C1081</f>
        <v>1080</v>
      </c>
      <c r="C1462" s="16">
        <f>部数情報!B1081</f>
        <v>13</v>
      </c>
      <c r="D1462" s="16" t="str">
        <f>部数情報!E1081</f>
        <v>船橋北</v>
      </c>
      <c r="E1462" s="16" t="str">
        <f>部数情報!F1081</f>
        <v>みやぎ台・咲が丘</v>
      </c>
      <c r="F1462" s="16" t="str">
        <f>部数情報!A1081</f>
        <v>033038</v>
      </c>
      <c r="G1462" s="16" t="str">
        <f>部数情報!G1081</f>
        <v>咲が丘１Ｂ</v>
      </c>
      <c r="H1462" s="16" t="str">
        <f>部数情報!H1081</f>
        <v>船橋</v>
      </c>
      <c r="I1462" s="16" t="str">
        <f>部数情報!I1081</f>
        <v>船橋市</v>
      </c>
      <c r="J1462" s="189">
        <f>IFERROR(IF($I$7="併配",VLOOKUP($F1462,部数情報!A:K,11,0),IF($I$7="併配&amp;選挙",VLOOKUP($F1462,部数情報!A:L,12,0),IF($I$7="選挙",VLOOKUP($F1462,部数情報!A:M,13,0),VLOOKUP($F1462,部数情報!A:J,10,0)))),"")</f>
        <v>410</v>
      </c>
      <c r="K1462" s="187"/>
      <c r="L1462" s="205"/>
      <c r="M1462" s="206"/>
      <c r="S1462">
        <f>エリア一覧!J1462-VLOOKUP(エリア一覧!F1462,部数情報!A:Q,17,0)</f>
        <v>0</v>
      </c>
      <c r="V1462">
        <f t="shared" si="22"/>
        <v>0</v>
      </c>
      <c r="W1462">
        <f>IFERROR(VLOOKUP($F1462,部数情報!A:J,10,0),0)</f>
        <v>410</v>
      </c>
    </row>
    <row r="1463" spans="2:23" hidden="1">
      <c r="B1463" s="15">
        <f>部数情報!C1082</f>
        <v>1081</v>
      </c>
      <c r="C1463" s="16">
        <f>部数情報!B1082</f>
        <v>13</v>
      </c>
      <c r="D1463" s="16" t="str">
        <f>部数情報!E1082</f>
        <v>船橋北</v>
      </c>
      <c r="E1463" s="16" t="str">
        <f>部数情報!F1082</f>
        <v>みやぎ台・咲が丘</v>
      </c>
      <c r="F1463" s="16" t="str">
        <f>部数情報!A1082</f>
        <v>033039</v>
      </c>
      <c r="G1463" s="16" t="str">
        <f>部数情報!G1082</f>
        <v>咲が丘２Ａ</v>
      </c>
      <c r="H1463" s="16" t="str">
        <f>部数情報!H1082</f>
        <v>船橋</v>
      </c>
      <c r="I1463" s="16" t="str">
        <f>部数情報!I1082</f>
        <v>船橋市</v>
      </c>
      <c r="J1463" s="189">
        <f>IFERROR(IF($I$7="併配",VLOOKUP($F1463,部数情報!A:K,11,0),IF($I$7="併配&amp;選挙",VLOOKUP($F1463,部数情報!A:L,12,0),IF($I$7="選挙",VLOOKUP($F1463,部数情報!A:M,13,0),VLOOKUP($F1463,部数情報!A:J,10,0)))),"")</f>
        <v>395</v>
      </c>
      <c r="K1463" s="187"/>
      <c r="L1463" s="205"/>
      <c r="M1463" s="206"/>
      <c r="S1463">
        <f>エリア一覧!J1463-VLOOKUP(エリア一覧!F1463,部数情報!A:Q,17,0)</f>
        <v>0</v>
      </c>
      <c r="V1463">
        <f t="shared" si="22"/>
        <v>0</v>
      </c>
      <c r="W1463">
        <f>IFERROR(VLOOKUP($F1463,部数情報!A:J,10,0),0)</f>
        <v>395</v>
      </c>
    </row>
    <row r="1464" spans="2:23" hidden="1">
      <c r="B1464" s="15">
        <f>部数情報!C1083</f>
        <v>1082</v>
      </c>
      <c r="C1464" s="16">
        <f>部数情報!B1083</f>
        <v>13</v>
      </c>
      <c r="D1464" s="16" t="str">
        <f>部数情報!E1083</f>
        <v>船橋北</v>
      </c>
      <c r="E1464" s="16" t="str">
        <f>部数情報!F1083</f>
        <v>みやぎ台・咲が丘</v>
      </c>
      <c r="F1464" s="16" t="str">
        <f>部数情報!A1083</f>
        <v>033040</v>
      </c>
      <c r="G1464" s="16" t="str">
        <f>部数情報!G1083</f>
        <v>咲が丘２Ｂ</v>
      </c>
      <c r="H1464" s="16" t="str">
        <f>部数情報!H1083</f>
        <v>船橋</v>
      </c>
      <c r="I1464" s="16" t="str">
        <f>部数情報!I1083</f>
        <v>船橋市</v>
      </c>
      <c r="J1464" s="189">
        <f>IFERROR(IF($I$7="併配",VLOOKUP($F1464,部数情報!A:K,11,0),IF($I$7="併配&amp;選挙",VLOOKUP($F1464,部数情報!A:L,12,0),IF($I$7="選挙",VLOOKUP($F1464,部数情報!A:M,13,0),VLOOKUP($F1464,部数情報!A:J,10,0)))),"")</f>
        <v>465</v>
      </c>
      <c r="K1464" s="187"/>
      <c r="L1464" s="205"/>
      <c r="M1464" s="206"/>
      <c r="S1464">
        <f>エリア一覧!J1464-VLOOKUP(エリア一覧!F1464,部数情報!A:Q,17,0)</f>
        <v>0</v>
      </c>
      <c r="V1464">
        <f t="shared" si="22"/>
        <v>0</v>
      </c>
      <c r="W1464">
        <f>IFERROR(VLOOKUP($F1464,部数情報!A:J,10,0),0)</f>
        <v>465</v>
      </c>
    </row>
    <row r="1465" spans="2:23" hidden="1">
      <c r="B1465" s="15">
        <f>部数情報!C1084</f>
        <v>1083</v>
      </c>
      <c r="C1465" s="16">
        <f>部数情報!B1084</f>
        <v>13</v>
      </c>
      <c r="D1465" s="16" t="str">
        <f>部数情報!E1084</f>
        <v>船橋北</v>
      </c>
      <c r="E1465" s="16" t="str">
        <f>部数情報!F1084</f>
        <v>みやぎ台・咲が丘</v>
      </c>
      <c r="F1465" s="16" t="str">
        <f>部数情報!A1084</f>
        <v>033041</v>
      </c>
      <c r="G1465" s="16" t="str">
        <f>部数情報!G1084</f>
        <v>咲が丘３</v>
      </c>
      <c r="H1465" s="16" t="str">
        <f>部数情報!H1084</f>
        <v>船橋</v>
      </c>
      <c r="I1465" s="16" t="str">
        <f>部数情報!I1084</f>
        <v>船橋市</v>
      </c>
      <c r="J1465" s="189">
        <f>IFERROR(IF($I$7="併配",VLOOKUP($F1465,部数情報!A:K,11,0),IF($I$7="併配&amp;選挙",VLOOKUP($F1465,部数情報!A:L,12,0),IF($I$7="選挙",VLOOKUP($F1465,部数情報!A:M,13,0),VLOOKUP($F1465,部数情報!A:J,10,0)))),"")</f>
        <v>610</v>
      </c>
      <c r="K1465" s="187"/>
      <c r="L1465" s="205"/>
      <c r="M1465" s="206"/>
      <c r="S1465">
        <f>エリア一覧!J1465-VLOOKUP(エリア一覧!F1465,部数情報!A:Q,17,0)</f>
        <v>0</v>
      </c>
      <c r="V1465">
        <f t="shared" si="22"/>
        <v>0</v>
      </c>
      <c r="W1465">
        <f>IFERROR(VLOOKUP($F1465,部数情報!A:J,10,0),0)</f>
        <v>610</v>
      </c>
    </row>
    <row r="1466" spans="2:23" hidden="1">
      <c r="B1466" s="15">
        <f>部数情報!C1085</f>
        <v>1084</v>
      </c>
      <c r="C1466" s="16">
        <f>部数情報!B1085</f>
        <v>13</v>
      </c>
      <c r="D1466" s="16" t="str">
        <f>部数情報!E1085</f>
        <v>船橋北</v>
      </c>
      <c r="E1466" s="16" t="str">
        <f>部数情報!F1085</f>
        <v>みやぎ台・咲が丘</v>
      </c>
      <c r="F1466" s="16" t="str">
        <f>部数情報!A1085</f>
        <v>033042</v>
      </c>
      <c r="G1466" s="16" t="str">
        <f>部数情報!G1085</f>
        <v>咲が丘４Ａ</v>
      </c>
      <c r="H1466" s="16" t="str">
        <f>部数情報!H1085</f>
        <v>船橋</v>
      </c>
      <c r="I1466" s="16" t="str">
        <f>部数情報!I1085</f>
        <v>船橋市</v>
      </c>
      <c r="J1466" s="189">
        <f>IFERROR(IF($I$7="併配",VLOOKUP($F1466,部数情報!A:K,11,0),IF($I$7="併配&amp;選挙",VLOOKUP($F1466,部数情報!A:L,12,0),IF($I$7="選挙",VLOOKUP($F1466,部数情報!A:M,13,0),VLOOKUP($F1466,部数情報!A:J,10,0)))),"")</f>
        <v>460</v>
      </c>
      <c r="K1466" s="187"/>
      <c r="L1466" s="205"/>
      <c r="M1466" s="206"/>
      <c r="S1466">
        <f>エリア一覧!J1466-VLOOKUP(エリア一覧!F1466,部数情報!A:Q,17,0)</f>
        <v>0</v>
      </c>
      <c r="V1466">
        <f t="shared" si="22"/>
        <v>0</v>
      </c>
      <c r="W1466">
        <f>IFERROR(VLOOKUP($F1466,部数情報!A:J,10,0),0)</f>
        <v>460</v>
      </c>
    </row>
    <row r="1467" spans="2:23" hidden="1">
      <c r="B1467" s="15">
        <f>部数情報!C1086</f>
        <v>1085</v>
      </c>
      <c r="C1467" s="16">
        <f>部数情報!B1086</f>
        <v>13</v>
      </c>
      <c r="D1467" s="16" t="str">
        <f>部数情報!E1086</f>
        <v>船橋北</v>
      </c>
      <c r="E1467" s="16" t="str">
        <f>部数情報!F1086</f>
        <v>みやぎ台・咲が丘</v>
      </c>
      <c r="F1467" s="16" t="str">
        <f>部数情報!A1086</f>
        <v>033043</v>
      </c>
      <c r="G1467" s="16" t="str">
        <f>部数情報!G1086</f>
        <v>咲が丘４Ｂ</v>
      </c>
      <c r="H1467" s="16" t="str">
        <f>部数情報!H1086</f>
        <v>船橋</v>
      </c>
      <c r="I1467" s="16" t="str">
        <f>部数情報!I1086</f>
        <v>船橋市</v>
      </c>
      <c r="J1467" s="189">
        <f>IFERROR(IF($I$7="併配",VLOOKUP($F1467,部数情報!A:K,11,0),IF($I$7="併配&amp;選挙",VLOOKUP($F1467,部数情報!A:L,12,0),IF($I$7="選挙",VLOOKUP($F1467,部数情報!A:M,13,0),VLOOKUP($F1467,部数情報!A:J,10,0)))),"")</f>
        <v>800</v>
      </c>
      <c r="K1467" s="187"/>
      <c r="L1467" s="205"/>
      <c r="M1467" s="206"/>
      <c r="S1467">
        <f>エリア一覧!J1467-VLOOKUP(エリア一覧!F1467,部数情報!A:Q,17,0)</f>
        <v>0</v>
      </c>
      <c r="V1467">
        <f t="shared" si="22"/>
        <v>0</v>
      </c>
      <c r="W1467">
        <f>IFERROR(VLOOKUP($F1467,部数情報!A:J,10,0),0)</f>
        <v>800</v>
      </c>
    </row>
    <row r="1468" spans="2:23" hidden="1">
      <c r="B1468" s="15">
        <f>部数情報!C1087</f>
        <v>1086</v>
      </c>
      <c r="C1468" s="16">
        <f>部数情報!B1087</f>
        <v>13</v>
      </c>
      <c r="D1468" s="16" t="str">
        <f>部数情報!E1087</f>
        <v>船橋北</v>
      </c>
      <c r="E1468" s="16" t="str">
        <f>部数情報!F1087</f>
        <v>二和東・二和西</v>
      </c>
      <c r="F1468" s="16" t="str">
        <f>部数情報!A1087</f>
        <v>033044</v>
      </c>
      <c r="G1468" s="16" t="str">
        <f>部数情報!G1087</f>
        <v>二和東１・２</v>
      </c>
      <c r="H1468" s="16" t="str">
        <f>部数情報!H1087</f>
        <v>船橋</v>
      </c>
      <c r="I1468" s="16" t="str">
        <f>部数情報!I1087</f>
        <v>船橋市</v>
      </c>
      <c r="J1468" s="189">
        <f>IFERROR(IF($I$7="併配",VLOOKUP($F1468,部数情報!A:K,11,0),IF($I$7="併配&amp;選挙",VLOOKUP($F1468,部数情報!A:L,12,0),IF($I$7="選挙",VLOOKUP($F1468,部数情報!A:M,13,0),VLOOKUP($F1468,部数情報!A:J,10,0)))),"")</f>
        <v>310</v>
      </c>
      <c r="K1468" s="187"/>
      <c r="L1468" s="205"/>
      <c r="M1468" s="206"/>
      <c r="S1468">
        <f>エリア一覧!J1468-VLOOKUP(エリア一覧!F1468,部数情報!A:Q,17,0)</f>
        <v>0</v>
      </c>
      <c r="V1468">
        <f t="shared" si="22"/>
        <v>0</v>
      </c>
      <c r="W1468">
        <f>IFERROR(VLOOKUP($F1468,部数情報!A:J,10,0),0)</f>
        <v>310</v>
      </c>
    </row>
    <row r="1469" spans="2:23" hidden="1">
      <c r="B1469" s="15">
        <f>部数情報!C1088</f>
        <v>1087</v>
      </c>
      <c r="C1469" s="16">
        <f>部数情報!B1088</f>
        <v>13</v>
      </c>
      <c r="D1469" s="16" t="str">
        <f>部数情報!E1088</f>
        <v>船橋北</v>
      </c>
      <c r="E1469" s="16" t="str">
        <f>部数情報!F1088</f>
        <v>二和東・二和西</v>
      </c>
      <c r="F1469" s="16" t="str">
        <f>部数情報!A1088</f>
        <v>033045</v>
      </c>
      <c r="G1469" s="16" t="str">
        <f>部数情報!G1088</f>
        <v>二和東３・４</v>
      </c>
      <c r="H1469" s="16" t="str">
        <f>部数情報!H1088</f>
        <v>船橋</v>
      </c>
      <c r="I1469" s="16" t="str">
        <f>部数情報!I1088</f>
        <v>船橋市</v>
      </c>
      <c r="J1469" s="189">
        <f>IFERROR(IF($I$7="併配",VLOOKUP($F1469,部数情報!A:K,11,0),IF($I$7="併配&amp;選挙",VLOOKUP($F1469,部数情報!A:L,12,0),IF($I$7="選挙",VLOOKUP($F1469,部数情報!A:M,13,0),VLOOKUP($F1469,部数情報!A:J,10,0)))),"")</f>
        <v>745</v>
      </c>
      <c r="K1469" s="187"/>
      <c r="L1469" s="205"/>
      <c r="M1469" s="206"/>
      <c r="S1469">
        <f>エリア一覧!J1469-VLOOKUP(エリア一覧!F1469,部数情報!A:Q,17,0)</f>
        <v>0</v>
      </c>
      <c r="V1469">
        <f t="shared" si="22"/>
        <v>0</v>
      </c>
      <c r="W1469">
        <f>IFERROR(VLOOKUP($F1469,部数情報!A:J,10,0),0)</f>
        <v>745</v>
      </c>
    </row>
    <row r="1470" spans="2:23" hidden="1">
      <c r="B1470" s="15">
        <f>部数情報!C1089</f>
        <v>1088</v>
      </c>
      <c r="C1470" s="16">
        <f>部数情報!B1089</f>
        <v>13</v>
      </c>
      <c r="D1470" s="16" t="str">
        <f>部数情報!E1089</f>
        <v>船橋北</v>
      </c>
      <c r="E1470" s="16" t="str">
        <f>部数情報!F1089</f>
        <v>二和東・二和西</v>
      </c>
      <c r="F1470" s="16" t="str">
        <f>部数情報!A1089</f>
        <v>033046</v>
      </c>
      <c r="G1470" s="16" t="str">
        <f>部数情報!G1089</f>
        <v>二和東５Ａ</v>
      </c>
      <c r="H1470" s="16" t="str">
        <f>部数情報!H1089</f>
        <v>船橋</v>
      </c>
      <c r="I1470" s="16" t="str">
        <f>部数情報!I1089</f>
        <v>船橋市</v>
      </c>
      <c r="J1470" s="189">
        <f>IFERROR(IF($I$7="併配",VLOOKUP($F1470,部数情報!A:K,11,0),IF($I$7="併配&amp;選挙",VLOOKUP($F1470,部数情報!A:L,12,0),IF($I$7="選挙",VLOOKUP($F1470,部数情報!A:M,13,0),VLOOKUP($F1470,部数情報!A:J,10,0)))),"")</f>
        <v>690</v>
      </c>
      <c r="K1470" s="187"/>
      <c r="L1470" s="205"/>
      <c r="M1470" s="206"/>
      <c r="S1470">
        <f>エリア一覧!J1470-VLOOKUP(エリア一覧!F1470,部数情報!A:Q,17,0)</f>
        <v>0</v>
      </c>
      <c r="V1470">
        <f t="shared" si="22"/>
        <v>0</v>
      </c>
      <c r="W1470">
        <f>IFERROR(VLOOKUP($F1470,部数情報!A:J,10,0),0)</f>
        <v>690</v>
      </c>
    </row>
    <row r="1471" spans="2:23" hidden="1">
      <c r="B1471" s="15">
        <f>部数情報!C1090</f>
        <v>1089</v>
      </c>
      <c r="C1471" s="16">
        <f>部数情報!B1090</f>
        <v>13</v>
      </c>
      <c r="D1471" s="16" t="str">
        <f>部数情報!E1090</f>
        <v>船橋北</v>
      </c>
      <c r="E1471" s="16" t="str">
        <f>部数情報!F1090</f>
        <v>二和東・二和西</v>
      </c>
      <c r="F1471" s="16" t="str">
        <f>部数情報!A1090</f>
        <v>033047</v>
      </c>
      <c r="G1471" s="16" t="str">
        <f>部数情報!G1090</f>
        <v>二和東５Ｂ</v>
      </c>
      <c r="H1471" s="16" t="str">
        <f>部数情報!H1090</f>
        <v>船橋</v>
      </c>
      <c r="I1471" s="16" t="str">
        <f>部数情報!I1090</f>
        <v>船橋市</v>
      </c>
      <c r="J1471" s="189">
        <f>IFERROR(IF($I$7="併配",VLOOKUP($F1471,部数情報!A:K,11,0),IF($I$7="併配&amp;選挙",VLOOKUP($F1471,部数情報!A:L,12,0),IF($I$7="選挙",VLOOKUP($F1471,部数情報!A:M,13,0),VLOOKUP($F1471,部数情報!A:J,10,0)))),"")</f>
        <v>635</v>
      </c>
      <c r="K1471" s="187"/>
      <c r="L1471" s="205"/>
      <c r="M1471" s="206"/>
      <c r="S1471">
        <f>エリア一覧!J1471-VLOOKUP(エリア一覧!F1471,部数情報!A:Q,17,0)</f>
        <v>0</v>
      </c>
      <c r="V1471">
        <f t="shared" si="22"/>
        <v>0</v>
      </c>
      <c r="W1471">
        <f>IFERROR(VLOOKUP($F1471,部数情報!A:J,10,0),0)</f>
        <v>635</v>
      </c>
    </row>
    <row r="1472" spans="2:23" hidden="1">
      <c r="B1472" s="15">
        <f>部数情報!C1091</f>
        <v>1090</v>
      </c>
      <c r="C1472" s="16">
        <f>部数情報!B1091</f>
        <v>13</v>
      </c>
      <c r="D1472" s="16" t="str">
        <f>部数情報!E1091</f>
        <v>船橋北</v>
      </c>
      <c r="E1472" s="16" t="str">
        <f>部数情報!F1091</f>
        <v>二和東・二和西</v>
      </c>
      <c r="F1472" s="16" t="str">
        <f>部数情報!A1091</f>
        <v>033048</v>
      </c>
      <c r="G1472" s="16" t="str">
        <f>部数情報!G1091</f>
        <v>二和東６Ａ</v>
      </c>
      <c r="H1472" s="16" t="str">
        <f>部数情報!H1091</f>
        <v>船橋</v>
      </c>
      <c r="I1472" s="16" t="str">
        <f>部数情報!I1091</f>
        <v>船橋市</v>
      </c>
      <c r="J1472" s="189">
        <f>IFERROR(IF($I$7="併配",VLOOKUP($F1472,部数情報!A:K,11,0),IF($I$7="併配&amp;選挙",VLOOKUP($F1472,部数情報!A:L,12,0),IF($I$7="選挙",VLOOKUP($F1472,部数情報!A:M,13,0),VLOOKUP($F1472,部数情報!A:J,10,0)))),"")</f>
        <v>870</v>
      </c>
      <c r="K1472" s="187"/>
      <c r="L1472" s="205"/>
      <c r="M1472" s="206"/>
      <c r="S1472">
        <f>エリア一覧!J1472-VLOOKUP(エリア一覧!F1472,部数情報!A:Q,17,0)</f>
        <v>0</v>
      </c>
      <c r="V1472">
        <f t="shared" si="22"/>
        <v>0</v>
      </c>
      <c r="W1472">
        <f>IFERROR(VLOOKUP($F1472,部数情報!A:J,10,0),0)</f>
        <v>870</v>
      </c>
    </row>
    <row r="1473" spans="2:23" hidden="1">
      <c r="B1473" s="15">
        <f>部数情報!C1092</f>
        <v>1091</v>
      </c>
      <c r="C1473" s="16">
        <f>部数情報!B1092</f>
        <v>13</v>
      </c>
      <c r="D1473" s="16" t="str">
        <f>部数情報!E1092</f>
        <v>船橋北</v>
      </c>
      <c r="E1473" s="16" t="str">
        <f>部数情報!F1092</f>
        <v>二和東・二和西</v>
      </c>
      <c r="F1473" s="16" t="str">
        <f>部数情報!A1092</f>
        <v>033049</v>
      </c>
      <c r="G1473" s="16" t="str">
        <f>部数情報!G1092</f>
        <v>二和東６Ｂ</v>
      </c>
      <c r="H1473" s="16" t="str">
        <f>部数情報!H1092</f>
        <v>船橋</v>
      </c>
      <c r="I1473" s="16" t="str">
        <f>部数情報!I1092</f>
        <v>船橋市</v>
      </c>
      <c r="J1473" s="189">
        <f>IFERROR(IF($I$7="併配",VLOOKUP($F1473,部数情報!A:K,11,0),IF($I$7="併配&amp;選挙",VLOOKUP($F1473,部数情報!A:L,12,0),IF($I$7="選挙",VLOOKUP($F1473,部数情報!A:M,13,0),VLOOKUP($F1473,部数情報!A:J,10,0)))),"")</f>
        <v>490</v>
      </c>
      <c r="K1473" s="187"/>
      <c r="L1473" s="205"/>
      <c r="M1473" s="206"/>
      <c r="S1473">
        <f>エリア一覧!J1473-VLOOKUP(エリア一覧!F1473,部数情報!A:Q,17,0)</f>
        <v>0</v>
      </c>
      <c r="V1473">
        <f t="shared" si="22"/>
        <v>0</v>
      </c>
      <c r="W1473">
        <f>IFERROR(VLOOKUP($F1473,部数情報!A:J,10,0),0)</f>
        <v>490</v>
      </c>
    </row>
    <row r="1474" spans="2:23" hidden="1">
      <c r="B1474" s="15">
        <f>部数情報!C1093</f>
        <v>1092</v>
      </c>
      <c r="C1474" s="16">
        <f>部数情報!B1093</f>
        <v>13</v>
      </c>
      <c r="D1474" s="16" t="str">
        <f>部数情報!E1093</f>
        <v>船橋北</v>
      </c>
      <c r="E1474" s="16" t="str">
        <f>部数情報!F1093</f>
        <v>二和東・二和西</v>
      </c>
      <c r="F1474" s="16" t="str">
        <f>部数情報!A1093</f>
        <v>033050</v>
      </c>
      <c r="G1474" s="16" t="str">
        <f>部数情報!G1093</f>
        <v>二和西１・２・５</v>
      </c>
      <c r="H1474" s="16" t="str">
        <f>部数情報!H1093</f>
        <v>船橋</v>
      </c>
      <c r="I1474" s="16" t="str">
        <f>部数情報!I1093</f>
        <v>船橋市</v>
      </c>
      <c r="J1474" s="189">
        <f>IFERROR(IF($I$7="併配",VLOOKUP($F1474,部数情報!A:K,11,0),IF($I$7="併配&amp;選挙",VLOOKUP($F1474,部数情報!A:L,12,0),IF($I$7="選挙",VLOOKUP($F1474,部数情報!A:M,13,0),VLOOKUP($F1474,部数情報!A:J,10,0)))),"")</f>
        <v>935</v>
      </c>
      <c r="K1474" s="187"/>
      <c r="L1474" s="205"/>
      <c r="M1474" s="206"/>
      <c r="S1474">
        <f>エリア一覧!J1474-VLOOKUP(エリア一覧!F1474,部数情報!A:Q,17,0)</f>
        <v>0</v>
      </c>
      <c r="V1474">
        <f t="shared" si="22"/>
        <v>0</v>
      </c>
      <c r="W1474">
        <f>IFERROR(VLOOKUP($F1474,部数情報!A:J,10,0),0)</f>
        <v>935</v>
      </c>
    </row>
    <row r="1475" spans="2:23" hidden="1">
      <c r="B1475" s="15">
        <f>部数情報!C1094</f>
        <v>1093</v>
      </c>
      <c r="C1475" s="16">
        <f>部数情報!B1094</f>
        <v>13</v>
      </c>
      <c r="D1475" s="16" t="str">
        <f>部数情報!E1094</f>
        <v>船橋北</v>
      </c>
      <c r="E1475" s="16" t="str">
        <f>部数情報!F1094</f>
        <v>二和東・二和西</v>
      </c>
      <c r="F1475" s="16" t="str">
        <f>部数情報!A1094</f>
        <v>033051</v>
      </c>
      <c r="G1475" s="16" t="str">
        <f>部数情報!G1094</f>
        <v>二和西４・６</v>
      </c>
      <c r="H1475" s="16" t="str">
        <f>部数情報!H1094</f>
        <v>船橋</v>
      </c>
      <c r="I1475" s="16" t="str">
        <f>部数情報!I1094</f>
        <v>船橋市</v>
      </c>
      <c r="J1475" s="189">
        <f>IFERROR(IF($I$7="併配",VLOOKUP($F1475,部数情報!A:K,11,0),IF($I$7="併配&amp;選挙",VLOOKUP($F1475,部数情報!A:L,12,0),IF($I$7="選挙",VLOOKUP($F1475,部数情報!A:M,13,0),VLOOKUP($F1475,部数情報!A:J,10,0)))),"")</f>
        <v>940</v>
      </c>
      <c r="K1475" s="187"/>
      <c r="L1475" s="205"/>
      <c r="M1475" s="206"/>
      <c r="S1475">
        <f>エリア一覧!J1475-VLOOKUP(エリア一覧!F1475,部数情報!A:Q,17,0)</f>
        <v>0</v>
      </c>
      <c r="V1475">
        <f t="shared" si="22"/>
        <v>0</v>
      </c>
      <c r="W1475">
        <f>IFERROR(VLOOKUP($F1475,部数情報!A:J,10,0),0)</f>
        <v>940</v>
      </c>
    </row>
    <row r="1476" spans="2:23" hidden="1">
      <c r="B1476" s="15">
        <f>部数情報!C1095</f>
        <v>1094</v>
      </c>
      <c r="C1476" s="16">
        <f>部数情報!B1095</f>
        <v>14</v>
      </c>
      <c r="D1476" s="16" t="str">
        <f>部数情報!E1095</f>
        <v>鎌ヶ谷</v>
      </c>
      <c r="E1476" s="16" t="str">
        <f>部数情報!F1095</f>
        <v xml:space="preserve"> 中央</v>
      </c>
      <c r="F1476" s="16" t="str">
        <f>部数情報!A1095</f>
        <v>034010</v>
      </c>
      <c r="G1476" s="16" t="str">
        <f>部数情報!G1095</f>
        <v>中央1</v>
      </c>
      <c r="H1476" s="16" t="str">
        <f>部数情報!H1095</f>
        <v>船橋</v>
      </c>
      <c r="I1476" s="16" t="str">
        <f>部数情報!I1095</f>
        <v>鎌ケ谷市</v>
      </c>
      <c r="J1476" s="189">
        <f>IFERROR(IF($I$7="併配",VLOOKUP($F1476,部数情報!A:K,11,0),IF($I$7="併配&amp;選挙",VLOOKUP($F1476,部数情報!A:L,12,0),IF($I$7="選挙",VLOOKUP($F1476,部数情報!A:M,13,0),VLOOKUP($F1476,部数情報!A:J,10,0)))),"")</f>
        <v>645</v>
      </c>
      <c r="K1476" s="187"/>
      <c r="L1476" s="205"/>
      <c r="M1476" s="206"/>
      <c r="S1476">
        <f>エリア一覧!J1476-VLOOKUP(エリア一覧!F1476,部数情報!A:Q,17,0)</f>
        <v>0</v>
      </c>
      <c r="V1476">
        <f t="shared" si="22"/>
        <v>0</v>
      </c>
      <c r="W1476">
        <f>IFERROR(VLOOKUP($F1476,部数情報!A:J,10,0),0)</f>
        <v>645</v>
      </c>
    </row>
    <row r="1477" spans="2:23" hidden="1">
      <c r="B1477" s="15">
        <f>部数情報!C1096</f>
        <v>1095</v>
      </c>
      <c r="C1477" s="16">
        <f>部数情報!B1096</f>
        <v>14</v>
      </c>
      <c r="D1477" s="16" t="str">
        <f>部数情報!E1096</f>
        <v>鎌ヶ谷</v>
      </c>
      <c r="E1477" s="16" t="str">
        <f>部数情報!F1096</f>
        <v xml:space="preserve"> 中央</v>
      </c>
      <c r="F1477" s="16" t="str">
        <f>部数情報!A1096</f>
        <v>034011</v>
      </c>
      <c r="G1477" s="16" t="str">
        <f>部数情報!G1096</f>
        <v>中央２</v>
      </c>
      <c r="H1477" s="16" t="str">
        <f>部数情報!H1096</f>
        <v>船橋</v>
      </c>
      <c r="I1477" s="16" t="str">
        <f>部数情報!I1096</f>
        <v>鎌ケ谷市</v>
      </c>
      <c r="J1477" s="189">
        <f>IFERROR(IF($I$7="併配",VLOOKUP($F1477,部数情報!A:K,11,0),IF($I$7="併配&amp;選挙",VLOOKUP($F1477,部数情報!A:L,12,0),IF($I$7="選挙",VLOOKUP($F1477,部数情報!A:M,13,0),VLOOKUP($F1477,部数情報!A:J,10,0)))),"")</f>
        <v>575</v>
      </c>
      <c r="K1477" s="187"/>
      <c r="L1477" s="205"/>
      <c r="M1477" s="206"/>
      <c r="S1477">
        <f>エリア一覧!J1477-VLOOKUP(エリア一覧!F1477,部数情報!A:Q,17,0)</f>
        <v>0</v>
      </c>
      <c r="V1477">
        <f t="shared" si="22"/>
        <v>0</v>
      </c>
      <c r="W1477">
        <f>IFERROR(VLOOKUP($F1477,部数情報!A:J,10,0),0)</f>
        <v>575</v>
      </c>
    </row>
    <row r="1478" spans="2:23" hidden="1">
      <c r="B1478" s="15">
        <f>部数情報!C1097</f>
        <v>1096</v>
      </c>
      <c r="C1478" s="16">
        <f>部数情報!B1097</f>
        <v>14</v>
      </c>
      <c r="D1478" s="16" t="str">
        <f>部数情報!E1097</f>
        <v>鎌ヶ谷</v>
      </c>
      <c r="E1478" s="16" t="str">
        <f>部数情報!F1097</f>
        <v>南初富</v>
      </c>
      <c r="F1478" s="16" t="str">
        <f>部数情報!A1097</f>
        <v>034012</v>
      </c>
      <c r="G1478" s="16" t="str">
        <f>部数情報!G1097</f>
        <v>南初富１</v>
      </c>
      <c r="H1478" s="16" t="str">
        <f>部数情報!H1097</f>
        <v>船橋</v>
      </c>
      <c r="I1478" s="16" t="str">
        <f>部数情報!I1097</f>
        <v>鎌ケ谷市</v>
      </c>
      <c r="J1478" s="189">
        <f>IFERROR(IF($I$7="併配",VLOOKUP($F1478,部数情報!A:K,11,0),IF($I$7="併配&amp;選挙",VLOOKUP($F1478,部数情報!A:L,12,0),IF($I$7="選挙",VLOOKUP($F1478,部数情報!A:M,13,0),VLOOKUP($F1478,部数情報!A:J,10,0)))),"")</f>
        <v>675</v>
      </c>
      <c r="K1478" s="187"/>
      <c r="L1478" s="205"/>
      <c r="M1478" s="206"/>
      <c r="S1478">
        <f>エリア一覧!J1478-VLOOKUP(エリア一覧!F1478,部数情報!A:Q,17,0)</f>
        <v>0</v>
      </c>
      <c r="V1478">
        <f t="shared" si="22"/>
        <v>0</v>
      </c>
      <c r="W1478">
        <f>IFERROR(VLOOKUP($F1478,部数情報!A:J,10,0),0)</f>
        <v>675</v>
      </c>
    </row>
    <row r="1479" spans="2:23" hidden="1">
      <c r="B1479" s="15">
        <f>部数情報!C1098</f>
        <v>1097</v>
      </c>
      <c r="C1479" s="16">
        <f>部数情報!B1098</f>
        <v>14</v>
      </c>
      <c r="D1479" s="16" t="str">
        <f>部数情報!E1098</f>
        <v>鎌ヶ谷</v>
      </c>
      <c r="E1479" s="16" t="str">
        <f>部数情報!F1098</f>
        <v>南初富</v>
      </c>
      <c r="F1479" s="16" t="str">
        <f>部数情報!A1098</f>
        <v>034013</v>
      </c>
      <c r="G1479" s="16" t="str">
        <f>部数情報!G1098</f>
        <v>南初富２</v>
      </c>
      <c r="H1479" s="16" t="str">
        <f>部数情報!H1098</f>
        <v>船橋</v>
      </c>
      <c r="I1479" s="16" t="str">
        <f>部数情報!I1098</f>
        <v>鎌ケ谷市</v>
      </c>
      <c r="J1479" s="189">
        <f>IFERROR(IF($I$7="併配",VLOOKUP($F1479,部数情報!A:K,11,0),IF($I$7="併配&amp;選挙",VLOOKUP($F1479,部数情報!A:L,12,0),IF($I$7="選挙",VLOOKUP($F1479,部数情報!A:M,13,0),VLOOKUP($F1479,部数情報!A:J,10,0)))),"")</f>
        <v>690</v>
      </c>
      <c r="K1479" s="187"/>
      <c r="L1479" s="205"/>
      <c r="M1479" s="206"/>
      <c r="S1479">
        <f>エリア一覧!J1479-VLOOKUP(エリア一覧!F1479,部数情報!A:Q,17,0)</f>
        <v>0</v>
      </c>
      <c r="V1479">
        <f t="shared" si="22"/>
        <v>0</v>
      </c>
      <c r="W1479">
        <f>IFERROR(VLOOKUP($F1479,部数情報!A:J,10,0),0)</f>
        <v>690</v>
      </c>
    </row>
    <row r="1480" spans="2:23" hidden="1">
      <c r="B1480" s="15">
        <f>部数情報!C1099</f>
        <v>1098</v>
      </c>
      <c r="C1480" s="16">
        <f>部数情報!B1099</f>
        <v>14</v>
      </c>
      <c r="D1480" s="16" t="str">
        <f>部数情報!E1099</f>
        <v>鎌ヶ谷</v>
      </c>
      <c r="E1480" s="16" t="str">
        <f>部数情報!F1099</f>
        <v>南初富</v>
      </c>
      <c r="F1480" s="16" t="str">
        <f>部数情報!A1099</f>
        <v>034014</v>
      </c>
      <c r="G1480" s="16" t="str">
        <f>部数情報!G1099</f>
        <v>南初富３</v>
      </c>
      <c r="H1480" s="16" t="str">
        <f>部数情報!H1099</f>
        <v>船橋</v>
      </c>
      <c r="I1480" s="16" t="str">
        <f>部数情報!I1099</f>
        <v>鎌ケ谷市</v>
      </c>
      <c r="J1480" s="189">
        <f>IFERROR(IF($I$7="併配",VLOOKUP($F1480,部数情報!A:K,11,0),IF($I$7="併配&amp;選挙",VLOOKUP($F1480,部数情報!A:L,12,0),IF($I$7="選挙",VLOOKUP($F1480,部数情報!A:M,13,0),VLOOKUP($F1480,部数情報!A:J,10,0)))),"")</f>
        <v>520</v>
      </c>
      <c r="K1480" s="187"/>
      <c r="L1480" s="205"/>
      <c r="M1480" s="206"/>
      <c r="S1480">
        <f>エリア一覧!J1480-VLOOKUP(エリア一覧!F1480,部数情報!A:Q,17,0)</f>
        <v>0</v>
      </c>
      <c r="V1480">
        <f t="shared" si="22"/>
        <v>0</v>
      </c>
      <c r="W1480">
        <f>IFERROR(VLOOKUP($F1480,部数情報!A:J,10,0),0)</f>
        <v>520</v>
      </c>
    </row>
    <row r="1481" spans="2:23" hidden="1">
      <c r="B1481" s="15">
        <f>部数情報!C1100</f>
        <v>1099</v>
      </c>
      <c r="C1481" s="16">
        <f>部数情報!B1100</f>
        <v>14</v>
      </c>
      <c r="D1481" s="16" t="str">
        <f>部数情報!E1100</f>
        <v>鎌ヶ谷</v>
      </c>
      <c r="E1481" s="16" t="str">
        <f>部数情報!F1100</f>
        <v>南初富</v>
      </c>
      <c r="F1481" s="16" t="str">
        <f>部数情報!A1100</f>
        <v>034015</v>
      </c>
      <c r="G1481" s="16" t="str">
        <f>部数情報!G1100</f>
        <v>南初富４</v>
      </c>
      <c r="H1481" s="16" t="str">
        <f>部数情報!H1100</f>
        <v>船橋</v>
      </c>
      <c r="I1481" s="16" t="str">
        <f>部数情報!I1100</f>
        <v>鎌ケ谷市</v>
      </c>
      <c r="J1481" s="189">
        <f>IFERROR(IF($I$7="併配",VLOOKUP($F1481,部数情報!A:K,11,0),IF($I$7="併配&amp;選挙",VLOOKUP($F1481,部数情報!A:L,12,0),IF($I$7="選挙",VLOOKUP($F1481,部数情報!A:M,13,0),VLOOKUP($F1481,部数情報!A:J,10,0)))),"")</f>
        <v>810</v>
      </c>
      <c r="K1481" s="187"/>
      <c r="L1481" s="205"/>
      <c r="M1481" s="206"/>
      <c r="S1481">
        <f>エリア一覧!J1481-VLOOKUP(エリア一覧!F1481,部数情報!A:Q,17,0)</f>
        <v>0</v>
      </c>
      <c r="V1481">
        <f t="shared" si="22"/>
        <v>0</v>
      </c>
      <c r="W1481">
        <f>IFERROR(VLOOKUP($F1481,部数情報!A:J,10,0),0)</f>
        <v>810</v>
      </c>
    </row>
    <row r="1482" spans="2:23" hidden="1">
      <c r="B1482" s="15">
        <f>部数情報!C1101</f>
        <v>1100</v>
      </c>
      <c r="C1482" s="16">
        <f>部数情報!B1101</f>
        <v>14</v>
      </c>
      <c r="D1482" s="16" t="str">
        <f>部数情報!E1101</f>
        <v>鎌ヶ谷</v>
      </c>
      <c r="E1482" s="16" t="str">
        <f>部数情報!F1101</f>
        <v>南初富</v>
      </c>
      <c r="F1482" s="16" t="str">
        <f>部数情報!A1101</f>
        <v>034016</v>
      </c>
      <c r="G1482" s="16" t="str">
        <f>部数情報!G1101</f>
        <v>南初富５</v>
      </c>
      <c r="H1482" s="16" t="str">
        <f>部数情報!H1101</f>
        <v>船橋</v>
      </c>
      <c r="I1482" s="16" t="str">
        <f>部数情報!I1101</f>
        <v>鎌ケ谷市</v>
      </c>
      <c r="J1482" s="189">
        <f>IFERROR(IF($I$7="併配",VLOOKUP($F1482,部数情報!A:K,11,0),IF($I$7="併配&amp;選挙",VLOOKUP($F1482,部数情報!A:L,12,0),IF($I$7="選挙",VLOOKUP($F1482,部数情報!A:M,13,0),VLOOKUP($F1482,部数情報!A:J,10,0)))),"")</f>
        <v>415</v>
      </c>
      <c r="K1482" s="187"/>
      <c r="L1482" s="205"/>
      <c r="M1482" s="206"/>
      <c r="S1482">
        <f>エリア一覧!J1482-VLOOKUP(エリア一覧!F1482,部数情報!A:Q,17,0)</f>
        <v>0</v>
      </c>
      <c r="V1482">
        <f t="shared" si="22"/>
        <v>0</v>
      </c>
      <c r="W1482">
        <f>IFERROR(VLOOKUP($F1482,部数情報!A:J,10,0),0)</f>
        <v>415</v>
      </c>
    </row>
    <row r="1483" spans="2:23" hidden="1">
      <c r="B1483" s="15">
        <f>部数情報!C1102</f>
        <v>1101</v>
      </c>
      <c r="C1483" s="16">
        <f>部数情報!B1102</f>
        <v>14</v>
      </c>
      <c r="D1483" s="16" t="str">
        <f>部数情報!E1102</f>
        <v>鎌ヶ谷</v>
      </c>
      <c r="E1483" s="16" t="str">
        <f>部数情報!F1102</f>
        <v>南初富</v>
      </c>
      <c r="F1483" s="16" t="str">
        <f>部数情報!A1102</f>
        <v>034077</v>
      </c>
      <c r="G1483" s="16" t="str">
        <f>部数情報!G1102</f>
        <v>南初富５・６</v>
      </c>
      <c r="H1483" s="16" t="str">
        <f>部数情報!H1102</f>
        <v>船橋</v>
      </c>
      <c r="I1483" s="16" t="str">
        <f>部数情報!I1102</f>
        <v>鎌ケ谷市</v>
      </c>
      <c r="J1483" s="189">
        <f>IFERROR(IF($I$7="併配",VLOOKUP($F1483,部数情報!A:K,11,0),IF($I$7="併配&amp;選挙",VLOOKUP($F1483,部数情報!A:L,12,0),IF($I$7="選挙",VLOOKUP($F1483,部数情報!A:M,13,0),VLOOKUP($F1483,部数情報!A:J,10,0)))),"")</f>
        <v>450</v>
      </c>
      <c r="K1483" s="187"/>
      <c r="L1483" s="205"/>
      <c r="M1483" s="206"/>
      <c r="S1483">
        <f>エリア一覧!J1483-VLOOKUP(エリア一覧!F1483,部数情報!A:Q,17,0)</f>
        <v>0</v>
      </c>
      <c r="V1483">
        <f t="shared" si="22"/>
        <v>0</v>
      </c>
      <c r="W1483">
        <f>IFERROR(VLOOKUP($F1483,部数情報!A:J,10,0),0)</f>
        <v>450</v>
      </c>
    </row>
    <row r="1484" spans="2:23" hidden="1">
      <c r="B1484" s="15">
        <f>部数情報!C1103</f>
        <v>1102</v>
      </c>
      <c r="C1484" s="16">
        <f>部数情報!B1103</f>
        <v>14</v>
      </c>
      <c r="D1484" s="16" t="str">
        <f>部数情報!E1103</f>
        <v>鎌ヶ谷</v>
      </c>
      <c r="E1484" s="16" t="str">
        <f>部数情報!F1103</f>
        <v>東初富</v>
      </c>
      <c r="F1484" s="16" t="str">
        <f>部数情報!A1103</f>
        <v>034017</v>
      </c>
      <c r="G1484" s="16" t="str">
        <f>部数情報!G1103</f>
        <v>東初富１</v>
      </c>
      <c r="H1484" s="16" t="str">
        <f>部数情報!H1103</f>
        <v>船橋</v>
      </c>
      <c r="I1484" s="16" t="str">
        <f>部数情報!I1103</f>
        <v>鎌ケ谷市</v>
      </c>
      <c r="J1484" s="189">
        <f>IFERROR(IF($I$7="併配",VLOOKUP($F1484,部数情報!A:K,11,0),IF($I$7="併配&amp;選挙",VLOOKUP($F1484,部数情報!A:L,12,0),IF($I$7="選挙",VLOOKUP($F1484,部数情報!A:M,13,0),VLOOKUP($F1484,部数情報!A:J,10,0)))),"")</f>
        <v>380</v>
      </c>
      <c r="K1484" s="187"/>
      <c r="L1484" s="205"/>
      <c r="M1484" s="206"/>
      <c r="S1484">
        <f>エリア一覧!J1484-VLOOKUP(エリア一覧!F1484,部数情報!A:Q,17,0)</f>
        <v>0</v>
      </c>
      <c r="V1484">
        <f t="shared" si="22"/>
        <v>0</v>
      </c>
      <c r="W1484">
        <f>IFERROR(VLOOKUP($F1484,部数情報!A:J,10,0),0)</f>
        <v>380</v>
      </c>
    </row>
    <row r="1485" spans="2:23" hidden="1">
      <c r="B1485" s="15">
        <f>部数情報!C1104</f>
        <v>1103</v>
      </c>
      <c r="C1485" s="16">
        <f>部数情報!B1104</f>
        <v>14</v>
      </c>
      <c r="D1485" s="16" t="str">
        <f>部数情報!E1104</f>
        <v>鎌ヶ谷</v>
      </c>
      <c r="E1485" s="16" t="str">
        <f>部数情報!F1104</f>
        <v>東初富</v>
      </c>
      <c r="F1485" s="16" t="str">
        <f>部数情報!A1104</f>
        <v>034018</v>
      </c>
      <c r="G1485" s="16" t="str">
        <f>部数情報!G1104</f>
        <v>東初富２</v>
      </c>
      <c r="H1485" s="16" t="str">
        <f>部数情報!H1104</f>
        <v>船橋</v>
      </c>
      <c r="I1485" s="16" t="str">
        <f>部数情報!I1104</f>
        <v>鎌ケ谷市</v>
      </c>
      <c r="J1485" s="189">
        <f>IFERROR(IF($I$7="併配",VLOOKUP($F1485,部数情報!A:K,11,0),IF($I$7="併配&amp;選挙",VLOOKUP($F1485,部数情報!A:L,12,0),IF($I$7="選挙",VLOOKUP($F1485,部数情報!A:M,13,0),VLOOKUP($F1485,部数情報!A:J,10,0)))),"")</f>
        <v>365</v>
      </c>
      <c r="K1485" s="187"/>
      <c r="L1485" s="205"/>
      <c r="M1485" s="206"/>
      <c r="S1485">
        <f>エリア一覧!J1485-VLOOKUP(エリア一覧!F1485,部数情報!A:Q,17,0)</f>
        <v>0</v>
      </c>
      <c r="V1485">
        <f t="shared" si="22"/>
        <v>0</v>
      </c>
      <c r="W1485">
        <f>IFERROR(VLOOKUP($F1485,部数情報!A:J,10,0),0)</f>
        <v>365</v>
      </c>
    </row>
    <row r="1486" spans="2:23" hidden="1">
      <c r="B1486" s="15">
        <f>部数情報!C1105</f>
        <v>1104</v>
      </c>
      <c r="C1486" s="16">
        <f>部数情報!B1105</f>
        <v>14</v>
      </c>
      <c r="D1486" s="16" t="str">
        <f>部数情報!E1105</f>
        <v>鎌ヶ谷</v>
      </c>
      <c r="E1486" s="16" t="str">
        <f>部数情報!F1105</f>
        <v>東初富</v>
      </c>
      <c r="F1486" s="16" t="str">
        <f>部数情報!A1105</f>
        <v>034019</v>
      </c>
      <c r="G1486" s="16" t="str">
        <f>部数情報!G1105</f>
        <v>東初富３</v>
      </c>
      <c r="H1486" s="16" t="str">
        <f>部数情報!H1105</f>
        <v>船橋</v>
      </c>
      <c r="I1486" s="16" t="str">
        <f>部数情報!I1105</f>
        <v>鎌ケ谷市</v>
      </c>
      <c r="J1486" s="189">
        <f>IFERROR(IF($I$7="併配",VLOOKUP($F1486,部数情報!A:K,11,0),IF($I$7="併配&amp;選挙",VLOOKUP($F1486,部数情報!A:L,12,0),IF($I$7="選挙",VLOOKUP($F1486,部数情報!A:M,13,0),VLOOKUP($F1486,部数情報!A:J,10,0)))),"")</f>
        <v>690</v>
      </c>
      <c r="K1486" s="187"/>
      <c r="L1486" s="205"/>
      <c r="M1486" s="206"/>
      <c r="S1486">
        <f>エリア一覧!J1486-VLOOKUP(エリア一覧!F1486,部数情報!A:Q,17,0)</f>
        <v>0</v>
      </c>
      <c r="V1486">
        <f t="shared" si="22"/>
        <v>0</v>
      </c>
      <c r="W1486">
        <f>IFERROR(VLOOKUP($F1486,部数情報!A:J,10,0),0)</f>
        <v>690</v>
      </c>
    </row>
    <row r="1487" spans="2:23" hidden="1">
      <c r="B1487" s="15">
        <f>部数情報!C1106</f>
        <v>1105</v>
      </c>
      <c r="C1487" s="16">
        <f>部数情報!B1106</f>
        <v>14</v>
      </c>
      <c r="D1487" s="16" t="str">
        <f>部数情報!E1106</f>
        <v>鎌ヶ谷</v>
      </c>
      <c r="E1487" s="16" t="str">
        <f>部数情報!F1106</f>
        <v>東初富</v>
      </c>
      <c r="F1487" s="16" t="str">
        <f>部数情報!A1106</f>
        <v>034020</v>
      </c>
      <c r="G1487" s="16" t="str">
        <f>部数情報!G1106</f>
        <v>東初富４・６</v>
      </c>
      <c r="H1487" s="16" t="str">
        <f>部数情報!H1106</f>
        <v>船橋</v>
      </c>
      <c r="I1487" s="16" t="str">
        <f>部数情報!I1106</f>
        <v>鎌ケ谷市</v>
      </c>
      <c r="J1487" s="189">
        <f>IFERROR(IF($I$7="併配",VLOOKUP($F1487,部数情報!A:K,11,0),IF($I$7="併配&amp;選挙",VLOOKUP($F1487,部数情報!A:L,12,0),IF($I$7="選挙",VLOOKUP($F1487,部数情報!A:M,13,0),VLOOKUP($F1487,部数情報!A:J,10,0)))),"")</f>
        <v>540</v>
      </c>
      <c r="K1487" s="187"/>
      <c r="L1487" s="205"/>
      <c r="M1487" s="206"/>
      <c r="S1487">
        <f>エリア一覧!J1487-VLOOKUP(エリア一覧!F1487,部数情報!A:Q,17,0)</f>
        <v>0</v>
      </c>
      <c r="V1487">
        <f t="shared" si="22"/>
        <v>0</v>
      </c>
      <c r="W1487">
        <f>IFERROR(VLOOKUP($F1487,部数情報!A:J,10,0),0)</f>
        <v>540</v>
      </c>
    </row>
    <row r="1488" spans="2:23" hidden="1">
      <c r="B1488" s="15">
        <f>部数情報!C1107</f>
        <v>1106</v>
      </c>
      <c r="C1488" s="16">
        <f>部数情報!B1107</f>
        <v>14</v>
      </c>
      <c r="D1488" s="16" t="str">
        <f>部数情報!E1107</f>
        <v>鎌ヶ谷</v>
      </c>
      <c r="E1488" s="16" t="str">
        <f>部数情報!F1107</f>
        <v>東初富</v>
      </c>
      <c r="F1488" s="16" t="str">
        <f>部数情報!A1107</f>
        <v>034021</v>
      </c>
      <c r="G1488" s="16" t="str">
        <f>部数情報!G1107</f>
        <v>東初富５</v>
      </c>
      <c r="H1488" s="16" t="str">
        <f>部数情報!H1107</f>
        <v>船橋</v>
      </c>
      <c r="I1488" s="16" t="str">
        <f>部数情報!I1107</f>
        <v>鎌ケ谷市</v>
      </c>
      <c r="J1488" s="189">
        <f>IFERROR(IF($I$7="併配",VLOOKUP($F1488,部数情報!A:K,11,0),IF($I$7="併配&amp;選挙",VLOOKUP($F1488,部数情報!A:L,12,0),IF($I$7="選挙",VLOOKUP($F1488,部数情報!A:M,13,0),VLOOKUP($F1488,部数情報!A:J,10,0)))),"")</f>
        <v>710</v>
      </c>
      <c r="K1488" s="187"/>
      <c r="L1488" s="205"/>
      <c r="M1488" s="206"/>
      <c r="S1488">
        <f>エリア一覧!J1488-VLOOKUP(エリア一覧!F1488,部数情報!A:Q,17,0)</f>
        <v>0</v>
      </c>
      <c r="V1488">
        <f t="shared" ref="V1488:V1551" si="23">IF(K1488="●",J1488,K1488)</f>
        <v>0</v>
      </c>
      <c r="W1488">
        <f>IFERROR(VLOOKUP($F1488,部数情報!A:J,10,0),0)</f>
        <v>710</v>
      </c>
    </row>
    <row r="1489" spans="2:23" hidden="1">
      <c r="B1489" s="15">
        <f>部数情報!C1108</f>
        <v>1107</v>
      </c>
      <c r="C1489" s="16">
        <f>部数情報!B1108</f>
        <v>14</v>
      </c>
      <c r="D1489" s="16" t="str">
        <f>部数情報!E1108</f>
        <v>鎌ヶ谷</v>
      </c>
      <c r="E1489" s="16" t="str">
        <f>部数情報!F1108</f>
        <v>北初富・初富本町・初富</v>
      </c>
      <c r="F1489" s="16" t="str">
        <f>部数情報!A1108</f>
        <v>034022</v>
      </c>
      <c r="G1489" s="16" t="str">
        <f>部数情報!G1108</f>
        <v>北初富</v>
      </c>
      <c r="H1489" s="16" t="str">
        <f>部数情報!H1108</f>
        <v>船橋</v>
      </c>
      <c r="I1489" s="16" t="str">
        <f>部数情報!I1108</f>
        <v>鎌ケ谷市</v>
      </c>
      <c r="J1489" s="189">
        <f>IFERROR(IF($I$7="併配",VLOOKUP($F1489,部数情報!A:K,11,0),IF($I$7="併配&amp;選挙",VLOOKUP($F1489,部数情報!A:L,12,0),IF($I$7="選挙",VLOOKUP($F1489,部数情報!A:M,13,0),VLOOKUP($F1489,部数情報!A:J,10,0)))),"")</f>
        <v>425</v>
      </c>
      <c r="K1489" s="187"/>
      <c r="L1489" s="205"/>
      <c r="M1489" s="206"/>
      <c r="S1489">
        <f>エリア一覧!J1489-VLOOKUP(エリア一覧!F1489,部数情報!A:Q,17,0)</f>
        <v>0</v>
      </c>
      <c r="V1489">
        <f t="shared" si="23"/>
        <v>0</v>
      </c>
      <c r="W1489">
        <f>IFERROR(VLOOKUP($F1489,部数情報!A:J,10,0),0)</f>
        <v>425</v>
      </c>
    </row>
    <row r="1490" spans="2:23" hidden="1">
      <c r="B1490" s="15">
        <f>部数情報!C1109</f>
        <v>1108</v>
      </c>
      <c r="C1490" s="16">
        <f>部数情報!B1109</f>
        <v>14</v>
      </c>
      <c r="D1490" s="16" t="str">
        <f>部数情報!E1109</f>
        <v>鎌ヶ谷</v>
      </c>
      <c r="E1490" s="16" t="str">
        <f>部数情報!F1109</f>
        <v>北初富・初富本町・初富</v>
      </c>
      <c r="F1490" s="16" t="str">
        <f>部数情報!A1109</f>
        <v>034023</v>
      </c>
      <c r="G1490" s="16" t="str">
        <f>部数情報!G1109</f>
        <v>初富本町１</v>
      </c>
      <c r="H1490" s="16" t="str">
        <f>部数情報!H1109</f>
        <v>船橋</v>
      </c>
      <c r="I1490" s="16" t="str">
        <f>部数情報!I1109</f>
        <v>鎌ケ谷市</v>
      </c>
      <c r="J1490" s="189">
        <f>IFERROR(IF($I$7="併配",VLOOKUP($F1490,部数情報!A:K,11,0),IF($I$7="併配&amp;選挙",VLOOKUP($F1490,部数情報!A:L,12,0),IF($I$7="選挙",VLOOKUP($F1490,部数情報!A:M,13,0),VLOOKUP($F1490,部数情報!A:J,10,0)))),"")</f>
        <v>990</v>
      </c>
      <c r="K1490" s="187"/>
      <c r="L1490" s="205"/>
      <c r="M1490" s="206"/>
      <c r="S1490">
        <f>エリア一覧!J1490-VLOOKUP(エリア一覧!F1490,部数情報!A:Q,17,0)</f>
        <v>0</v>
      </c>
      <c r="V1490">
        <f t="shared" si="23"/>
        <v>0</v>
      </c>
      <c r="W1490">
        <f>IFERROR(VLOOKUP($F1490,部数情報!A:J,10,0),0)</f>
        <v>990</v>
      </c>
    </row>
    <row r="1491" spans="2:23" hidden="1">
      <c r="B1491" s="15">
        <f>部数情報!C1110</f>
        <v>1109</v>
      </c>
      <c r="C1491" s="16">
        <f>部数情報!B1110</f>
        <v>14</v>
      </c>
      <c r="D1491" s="16" t="str">
        <f>部数情報!E1110</f>
        <v>鎌ヶ谷</v>
      </c>
      <c r="E1491" s="16" t="str">
        <f>部数情報!F1110</f>
        <v>北初富・初富本町・初富</v>
      </c>
      <c r="F1491" s="16" t="str">
        <f>部数情報!A1110</f>
        <v>034024</v>
      </c>
      <c r="G1491" s="16" t="str">
        <f>部数情報!G1110</f>
        <v>初富本町２</v>
      </c>
      <c r="H1491" s="16" t="str">
        <f>部数情報!H1110</f>
        <v>船橋</v>
      </c>
      <c r="I1491" s="16" t="str">
        <f>部数情報!I1110</f>
        <v>鎌ケ谷市</v>
      </c>
      <c r="J1491" s="189">
        <f>IFERROR(IF($I$7="併配",VLOOKUP($F1491,部数情報!A:K,11,0),IF($I$7="併配&amp;選挙",VLOOKUP($F1491,部数情報!A:L,12,0),IF($I$7="選挙",VLOOKUP($F1491,部数情報!A:M,13,0),VLOOKUP($F1491,部数情報!A:J,10,0)))),"")</f>
        <v>525</v>
      </c>
      <c r="K1491" s="187"/>
      <c r="L1491" s="205"/>
      <c r="M1491" s="206"/>
      <c r="S1491">
        <f>エリア一覧!J1491-VLOOKUP(エリア一覧!F1491,部数情報!A:Q,17,0)</f>
        <v>0</v>
      </c>
      <c r="V1491">
        <f t="shared" si="23"/>
        <v>0</v>
      </c>
      <c r="W1491">
        <f>IFERROR(VLOOKUP($F1491,部数情報!A:J,10,0),0)</f>
        <v>525</v>
      </c>
    </row>
    <row r="1492" spans="2:23" hidden="1">
      <c r="B1492" s="15">
        <f>部数情報!C1111</f>
        <v>1110</v>
      </c>
      <c r="C1492" s="16">
        <f>部数情報!B1111</f>
        <v>14</v>
      </c>
      <c r="D1492" s="16" t="str">
        <f>部数情報!E1111</f>
        <v>鎌ヶ谷</v>
      </c>
      <c r="E1492" s="16" t="str">
        <f>部数情報!F1111</f>
        <v>北初富・初富本町・初富</v>
      </c>
      <c r="F1492" s="16" t="str">
        <f>部数情報!A1111</f>
        <v>034070</v>
      </c>
      <c r="G1492" s="16" t="str">
        <f>部数情報!G1111</f>
        <v>初富Ａ</v>
      </c>
      <c r="H1492" s="16" t="str">
        <f>部数情報!H1111</f>
        <v>船橋</v>
      </c>
      <c r="I1492" s="16" t="str">
        <f>部数情報!I1111</f>
        <v>鎌ケ谷市</v>
      </c>
      <c r="J1492" s="189">
        <f>IFERROR(IF($I$7="併配",VLOOKUP($F1492,部数情報!A:K,11,0),IF($I$7="併配&amp;選挙",VLOOKUP($F1492,部数情報!A:L,12,0),IF($I$7="選挙",VLOOKUP($F1492,部数情報!A:M,13,0),VLOOKUP($F1492,部数情報!A:J,10,0)))),"")</f>
        <v>240</v>
      </c>
      <c r="K1492" s="187"/>
      <c r="L1492" s="205"/>
      <c r="M1492" s="206"/>
      <c r="S1492">
        <f>エリア一覧!J1492-VLOOKUP(エリア一覧!F1492,部数情報!A:Q,17,0)</f>
        <v>0</v>
      </c>
      <c r="V1492">
        <f t="shared" si="23"/>
        <v>0</v>
      </c>
      <c r="W1492">
        <f>IFERROR(VLOOKUP($F1492,部数情報!A:J,10,0),0)</f>
        <v>240</v>
      </c>
    </row>
    <row r="1493" spans="2:23" hidden="1">
      <c r="B1493" s="15">
        <f>部数情報!C1112</f>
        <v>1111</v>
      </c>
      <c r="C1493" s="16">
        <f>部数情報!B1112</f>
        <v>14</v>
      </c>
      <c r="D1493" s="16" t="str">
        <f>部数情報!E1112</f>
        <v>鎌ヶ谷</v>
      </c>
      <c r="E1493" s="16" t="str">
        <f>部数情報!F1112</f>
        <v>北初富・初富本町・初富</v>
      </c>
      <c r="F1493" s="16" t="str">
        <f>部数情報!A1112</f>
        <v>034071</v>
      </c>
      <c r="G1493" s="16" t="str">
        <f>部数情報!G1112</f>
        <v>初富Ｂ</v>
      </c>
      <c r="H1493" s="16" t="str">
        <f>部数情報!H1112</f>
        <v>船橋</v>
      </c>
      <c r="I1493" s="16" t="str">
        <f>部数情報!I1112</f>
        <v>鎌ケ谷市</v>
      </c>
      <c r="J1493" s="189">
        <f>IFERROR(IF($I$7="併配",VLOOKUP($F1493,部数情報!A:K,11,0),IF($I$7="併配&amp;選挙",VLOOKUP($F1493,部数情報!A:L,12,0),IF($I$7="選挙",VLOOKUP($F1493,部数情報!A:M,13,0),VLOOKUP($F1493,部数情報!A:J,10,0)))),"")</f>
        <v>175</v>
      </c>
      <c r="K1493" s="187"/>
      <c r="L1493" s="205"/>
      <c r="M1493" s="206"/>
      <c r="S1493">
        <f>エリア一覧!J1493-VLOOKUP(エリア一覧!F1493,部数情報!A:Q,17,0)</f>
        <v>0</v>
      </c>
      <c r="V1493">
        <f t="shared" si="23"/>
        <v>0</v>
      </c>
      <c r="W1493">
        <f>IFERROR(VLOOKUP($F1493,部数情報!A:J,10,0),0)</f>
        <v>175</v>
      </c>
    </row>
    <row r="1494" spans="2:23" hidden="1">
      <c r="B1494" s="15">
        <f>部数情報!C1113</f>
        <v>1112</v>
      </c>
      <c r="C1494" s="16">
        <f>部数情報!B1113</f>
        <v>14</v>
      </c>
      <c r="D1494" s="16" t="str">
        <f>部数情報!E1113</f>
        <v>鎌ヶ谷</v>
      </c>
      <c r="E1494" s="16" t="str">
        <f>部数情報!F1113</f>
        <v>北中沢</v>
      </c>
      <c r="F1494" s="16" t="str">
        <f>部数情報!A1113</f>
        <v>034026</v>
      </c>
      <c r="G1494" s="16" t="str">
        <f>部数情報!G1113</f>
        <v>北中沢１・３</v>
      </c>
      <c r="H1494" s="16" t="str">
        <f>部数情報!H1113</f>
        <v>船橋</v>
      </c>
      <c r="I1494" s="16" t="str">
        <f>部数情報!I1113</f>
        <v>鎌ケ谷市</v>
      </c>
      <c r="J1494" s="189">
        <f>IFERROR(IF($I$7="併配",VLOOKUP($F1494,部数情報!A:K,11,0),IF($I$7="併配&amp;選挙",VLOOKUP($F1494,部数情報!A:L,12,0),IF($I$7="選挙",VLOOKUP($F1494,部数情報!A:M,13,0),VLOOKUP($F1494,部数情報!A:J,10,0)))),"")</f>
        <v>915</v>
      </c>
      <c r="K1494" s="187"/>
      <c r="L1494" s="205"/>
      <c r="M1494" s="206"/>
      <c r="S1494">
        <f>エリア一覧!J1494-VLOOKUP(エリア一覧!F1494,部数情報!A:Q,17,0)</f>
        <v>0</v>
      </c>
      <c r="V1494">
        <f t="shared" si="23"/>
        <v>0</v>
      </c>
      <c r="W1494">
        <f>IFERROR(VLOOKUP($F1494,部数情報!A:J,10,0),0)</f>
        <v>915</v>
      </c>
    </row>
    <row r="1495" spans="2:23" hidden="1">
      <c r="B1495" s="15">
        <f>部数情報!C1114</f>
        <v>1113</v>
      </c>
      <c r="C1495" s="16">
        <f>部数情報!B1114</f>
        <v>14</v>
      </c>
      <c r="D1495" s="16" t="str">
        <f>部数情報!E1114</f>
        <v>鎌ヶ谷</v>
      </c>
      <c r="E1495" s="16" t="str">
        <f>部数情報!F1114</f>
        <v>北中沢</v>
      </c>
      <c r="F1495" s="16" t="str">
        <f>部数情報!A1114</f>
        <v>034027</v>
      </c>
      <c r="G1495" s="16" t="str">
        <f>部数情報!G1114</f>
        <v>北中沢２A</v>
      </c>
      <c r="H1495" s="16" t="str">
        <f>部数情報!H1114</f>
        <v>船橋</v>
      </c>
      <c r="I1495" s="16" t="str">
        <f>部数情報!I1114</f>
        <v>鎌ケ谷市</v>
      </c>
      <c r="J1495" s="189">
        <f>IFERROR(IF($I$7="併配",VLOOKUP($F1495,部数情報!A:K,11,0),IF($I$7="併配&amp;選挙",VLOOKUP($F1495,部数情報!A:L,12,0),IF($I$7="選挙",VLOOKUP($F1495,部数情報!A:M,13,0),VLOOKUP($F1495,部数情報!A:J,10,0)))),"")</f>
        <v>400</v>
      </c>
      <c r="K1495" s="187"/>
      <c r="L1495" s="205"/>
      <c r="M1495" s="206"/>
      <c r="S1495">
        <f>エリア一覧!J1495-VLOOKUP(エリア一覧!F1495,部数情報!A:Q,17,0)</f>
        <v>0</v>
      </c>
      <c r="V1495">
        <f t="shared" si="23"/>
        <v>0</v>
      </c>
      <c r="W1495">
        <f>IFERROR(VLOOKUP($F1495,部数情報!A:J,10,0),0)</f>
        <v>400</v>
      </c>
    </row>
    <row r="1496" spans="2:23" hidden="1">
      <c r="B1496" s="15">
        <f>部数情報!C1115</f>
        <v>1114</v>
      </c>
      <c r="C1496" s="16">
        <f>部数情報!B1115</f>
        <v>14</v>
      </c>
      <c r="D1496" s="16" t="str">
        <f>部数情報!E1115</f>
        <v>鎌ヶ谷</v>
      </c>
      <c r="E1496" s="16" t="str">
        <f>部数情報!F1115</f>
        <v>北中沢</v>
      </c>
      <c r="F1496" s="16" t="str">
        <f>部数情報!A1115</f>
        <v>034076</v>
      </c>
      <c r="G1496" s="16" t="str">
        <f>部数情報!G1115</f>
        <v>北中沢２B</v>
      </c>
      <c r="H1496" s="16" t="str">
        <f>部数情報!H1115</f>
        <v>船橋</v>
      </c>
      <c r="I1496" s="16" t="str">
        <f>部数情報!I1115</f>
        <v>鎌ケ谷市</v>
      </c>
      <c r="J1496" s="189">
        <f>IFERROR(IF($I$7="併配",VLOOKUP($F1496,部数情報!A:K,11,0),IF($I$7="併配&amp;選挙",VLOOKUP($F1496,部数情報!A:L,12,0),IF($I$7="選挙",VLOOKUP($F1496,部数情報!A:M,13,0),VLOOKUP($F1496,部数情報!A:J,10,0)))),"")</f>
        <v>450</v>
      </c>
      <c r="K1496" s="187"/>
      <c r="L1496" s="205"/>
      <c r="M1496" s="206"/>
      <c r="S1496">
        <f>エリア一覧!J1496-VLOOKUP(エリア一覧!F1496,部数情報!A:Q,17,0)</f>
        <v>0</v>
      </c>
      <c r="V1496">
        <f t="shared" si="23"/>
        <v>0</v>
      </c>
      <c r="W1496">
        <f>IFERROR(VLOOKUP($F1496,部数情報!A:J,10,0),0)</f>
        <v>450</v>
      </c>
    </row>
    <row r="1497" spans="2:23" hidden="1">
      <c r="B1497" s="15">
        <f>部数情報!C1116</f>
        <v>1115</v>
      </c>
      <c r="C1497" s="16">
        <f>部数情報!B1116</f>
        <v>14</v>
      </c>
      <c r="D1497" s="16" t="str">
        <f>部数情報!E1116</f>
        <v>鎌ヶ谷</v>
      </c>
      <c r="E1497" s="16" t="str">
        <f>部数情報!F1116</f>
        <v>東中沢</v>
      </c>
      <c r="F1497" s="16" t="str">
        <f>部数情報!A1116</f>
        <v>034028</v>
      </c>
      <c r="G1497" s="16" t="str">
        <f>部数情報!G1116</f>
        <v>東中沢１Ａ</v>
      </c>
      <c r="H1497" s="16" t="str">
        <f>部数情報!H1116</f>
        <v>船橋</v>
      </c>
      <c r="I1497" s="16" t="str">
        <f>部数情報!I1116</f>
        <v>鎌ケ谷市</v>
      </c>
      <c r="J1497" s="189">
        <f>IFERROR(IF($I$7="併配",VLOOKUP($F1497,部数情報!A:K,11,0),IF($I$7="併配&amp;選挙",VLOOKUP($F1497,部数情報!A:L,12,0),IF($I$7="選挙",VLOOKUP($F1497,部数情報!A:M,13,0),VLOOKUP($F1497,部数情報!A:J,10,0)))),"")</f>
        <v>635</v>
      </c>
      <c r="K1497" s="187"/>
      <c r="L1497" s="205"/>
      <c r="M1497" s="206"/>
      <c r="S1497">
        <f>エリア一覧!J1497-VLOOKUP(エリア一覧!F1497,部数情報!A:Q,17,0)</f>
        <v>0</v>
      </c>
      <c r="V1497">
        <f t="shared" si="23"/>
        <v>0</v>
      </c>
      <c r="W1497">
        <f>IFERROR(VLOOKUP($F1497,部数情報!A:J,10,0),0)</f>
        <v>635</v>
      </c>
    </row>
    <row r="1498" spans="2:23" hidden="1">
      <c r="B1498" s="15">
        <f>部数情報!C1117</f>
        <v>1116</v>
      </c>
      <c r="C1498" s="16">
        <f>部数情報!B1117</f>
        <v>14</v>
      </c>
      <c r="D1498" s="16" t="str">
        <f>部数情報!E1117</f>
        <v>鎌ヶ谷</v>
      </c>
      <c r="E1498" s="16" t="str">
        <f>部数情報!F1117</f>
        <v>東中沢</v>
      </c>
      <c r="F1498" s="16" t="str">
        <f>部数情報!A1117</f>
        <v>034072</v>
      </c>
      <c r="G1498" s="16" t="str">
        <f>部数情報!G1117</f>
        <v>東中沢2A</v>
      </c>
      <c r="H1498" s="16" t="str">
        <f>部数情報!H1117</f>
        <v>船橋</v>
      </c>
      <c r="I1498" s="16" t="str">
        <f>部数情報!I1117</f>
        <v>鎌ケ谷市</v>
      </c>
      <c r="J1498" s="189">
        <f>IFERROR(IF($I$7="併配",VLOOKUP($F1498,部数情報!A:K,11,0),IF($I$7="併配&amp;選挙",VLOOKUP($F1498,部数情報!A:L,12,0),IF($I$7="選挙",VLOOKUP($F1498,部数情報!A:M,13,0),VLOOKUP($F1498,部数情報!A:J,10,0)))),"")</f>
        <v>600</v>
      </c>
      <c r="K1498" s="187"/>
      <c r="L1498" s="205"/>
      <c r="M1498" s="206"/>
      <c r="S1498">
        <f>エリア一覧!J1498-VLOOKUP(エリア一覧!F1498,部数情報!A:Q,17,0)</f>
        <v>0</v>
      </c>
      <c r="V1498">
        <f t="shared" si="23"/>
        <v>0</v>
      </c>
      <c r="W1498">
        <f>IFERROR(VLOOKUP($F1498,部数情報!A:J,10,0),0)</f>
        <v>600</v>
      </c>
    </row>
    <row r="1499" spans="2:23" hidden="1">
      <c r="B1499" s="15">
        <f>部数情報!C1118</f>
        <v>1117</v>
      </c>
      <c r="C1499" s="16">
        <f>部数情報!B1118</f>
        <v>14</v>
      </c>
      <c r="D1499" s="16" t="str">
        <f>部数情報!E1118</f>
        <v>鎌ヶ谷</v>
      </c>
      <c r="E1499" s="16" t="str">
        <f>部数情報!F1118</f>
        <v>東中沢</v>
      </c>
      <c r="F1499" s="16" t="str">
        <f>部数情報!A1118</f>
        <v>034029</v>
      </c>
      <c r="G1499" s="16" t="str">
        <f>部数情報!G1118</f>
        <v>東中沢１Ｂ・２Ｂ</v>
      </c>
      <c r="H1499" s="16" t="str">
        <f>部数情報!H1118</f>
        <v>船橋</v>
      </c>
      <c r="I1499" s="16" t="str">
        <f>部数情報!I1118</f>
        <v>鎌ケ谷市</v>
      </c>
      <c r="J1499" s="189">
        <f>IFERROR(IF($I$7="併配",VLOOKUP($F1499,部数情報!A:K,11,0),IF($I$7="併配&amp;選挙",VLOOKUP($F1499,部数情報!A:L,12,0),IF($I$7="選挙",VLOOKUP($F1499,部数情報!A:M,13,0),VLOOKUP($F1499,部数情報!A:J,10,0)))),"")</f>
        <v>930</v>
      </c>
      <c r="K1499" s="187"/>
      <c r="L1499" s="205"/>
      <c r="M1499" s="206"/>
      <c r="S1499">
        <f>エリア一覧!J1499-VLOOKUP(エリア一覧!F1499,部数情報!A:Q,17,0)</f>
        <v>0</v>
      </c>
      <c r="V1499">
        <f t="shared" si="23"/>
        <v>0</v>
      </c>
      <c r="W1499">
        <f>IFERROR(VLOOKUP($F1499,部数情報!A:J,10,0),0)</f>
        <v>930</v>
      </c>
    </row>
    <row r="1500" spans="2:23" hidden="1">
      <c r="B1500" s="15">
        <f>部数情報!C1119</f>
        <v>1118</v>
      </c>
      <c r="C1500" s="16">
        <f>部数情報!B1119</f>
        <v>14</v>
      </c>
      <c r="D1500" s="16" t="str">
        <f>部数情報!E1119</f>
        <v>鎌ヶ谷</v>
      </c>
      <c r="E1500" s="16" t="str">
        <f>部数情報!F1119</f>
        <v>東中沢</v>
      </c>
      <c r="F1500" s="16" t="str">
        <f>部数情報!A1119</f>
        <v>034030</v>
      </c>
      <c r="G1500" s="16" t="str">
        <f>部数情報!G1119</f>
        <v>東中沢３</v>
      </c>
      <c r="H1500" s="16" t="str">
        <f>部数情報!H1119</f>
        <v>船橋</v>
      </c>
      <c r="I1500" s="16" t="str">
        <f>部数情報!I1119</f>
        <v>鎌ケ谷市</v>
      </c>
      <c r="J1500" s="189">
        <f>IFERROR(IF($I$7="併配",VLOOKUP($F1500,部数情報!A:K,11,0),IF($I$7="併配&amp;選挙",VLOOKUP($F1500,部数情報!A:L,12,0),IF($I$7="選挙",VLOOKUP($F1500,部数情報!A:M,13,0),VLOOKUP($F1500,部数情報!A:J,10,0)))),"")</f>
        <v>795</v>
      </c>
      <c r="K1500" s="187"/>
      <c r="L1500" s="205"/>
      <c r="M1500" s="206"/>
      <c r="S1500">
        <f>エリア一覧!J1500-VLOOKUP(エリア一覧!F1500,部数情報!A:Q,17,0)</f>
        <v>0</v>
      </c>
      <c r="V1500">
        <f t="shared" si="23"/>
        <v>0</v>
      </c>
      <c r="W1500">
        <f>IFERROR(VLOOKUP($F1500,部数情報!A:J,10,0),0)</f>
        <v>795</v>
      </c>
    </row>
    <row r="1501" spans="2:23" hidden="1">
      <c r="B1501" s="15">
        <f>部数情報!C1120</f>
        <v>1119</v>
      </c>
      <c r="C1501" s="16">
        <f>部数情報!B1120</f>
        <v>14</v>
      </c>
      <c r="D1501" s="16" t="str">
        <f>部数情報!E1120</f>
        <v>鎌ヶ谷</v>
      </c>
      <c r="E1501" s="16" t="str">
        <f>部数情報!F1120</f>
        <v>東中沢</v>
      </c>
      <c r="F1501" s="16" t="str">
        <f>部数情報!A1120</f>
        <v>034031</v>
      </c>
      <c r="G1501" s="16" t="str">
        <f>部数情報!G1120</f>
        <v>東中沢４</v>
      </c>
      <c r="H1501" s="16" t="str">
        <f>部数情報!H1120</f>
        <v>船橋</v>
      </c>
      <c r="I1501" s="16" t="str">
        <f>部数情報!I1120</f>
        <v>鎌ケ谷市</v>
      </c>
      <c r="J1501" s="189">
        <f>IFERROR(IF($I$7="併配",VLOOKUP($F1501,部数情報!A:K,11,0),IF($I$7="併配&amp;選挙",VLOOKUP($F1501,部数情報!A:L,12,0),IF($I$7="選挙",VLOOKUP($F1501,部数情報!A:M,13,0),VLOOKUP($F1501,部数情報!A:J,10,0)))),"")</f>
        <v>480</v>
      </c>
      <c r="K1501" s="187"/>
      <c r="L1501" s="205"/>
      <c r="M1501" s="206"/>
      <c r="S1501">
        <f>エリア一覧!J1501-VLOOKUP(エリア一覧!F1501,部数情報!A:Q,17,0)</f>
        <v>0</v>
      </c>
      <c r="V1501">
        <f t="shared" si="23"/>
        <v>0</v>
      </c>
      <c r="W1501">
        <f>IFERROR(VLOOKUP($F1501,部数情報!A:J,10,0),0)</f>
        <v>480</v>
      </c>
    </row>
    <row r="1502" spans="2:23" hidden="1">
      <c r="B1502" s="15">
        <f>部数情報!C1121</f>
        <v>1120</v>
      </c>
      <c r="C1502" s="16">
        <f>部数情報!B1121</f>
        <v>14</v>
      </c>
      <c r="D1502" s="16" t="str">
        <f>部数情報!E1121</f>
        <v>鎌ヶ谷</v>
      </c>
      <c r="E1502" s="16" t="str">
        <f>部数情報!F1121</f>
        <v>富岡・右京塚・道野辺本町</v>
      </c>
      <c r="F1502" s="16" t="str">
        <f>部数情報!A1121</f>
        <v>034032</v>
      </c>
      <c r="G1502" s="16" t="str">
        <f>部数情報!G1121</f>
        <v>富岡１・３</v>
      </c>
      <c r="H1502" s="16" t="str">
        <f>部数情報!H1121</f>
        <v>船橋</v>
      </c>
      <c r="I1502" s="16" t="str">
        <f>部数情報!I1121</f>
        <v>鎌ケ谷市</v>
      </c>
      <c r="J1502" s="189">
        <f>IFERROR(IF($I$7="併配",VLOOKUP($F1502,部数情報!A:K,11,0),IF($I$7="併配&amp;選挙",VLOOKUP($F1502,部数情報!A:L,12,0),IF($I$7="選挙",VLOOKUP($F1502,部数情報!A:M,13,0),VLOOKUP($F1502,部数情報!A:J,10,0)))),"")</f>
        <v>600</v>
      </c>
      <c r="K1502" s="187"/>
      <c r="L1502" s="205"/>
      <c r="M1502" s="206"/>
      <c r="S1502">
        <f>エリア一覧!J1502-VLOOKUP(エリア一覧!F1502,部数情報!A:Q,17,0)</f>
        <v>0</v>
      </c>
      <c r="V1502">
        <f t="shared" si="23"/>
        <v>0</v>
      </c>
      <c r="W1502">
        <f>IFERROR(VLOOKUP($F1502,部数情報!A:J,10,0),0)</f>
        <v>600</v>
      </c>
    </row>
    <row r="1503" spans="2:23" hidden="1">
      <c r="B1503" s="15">
        <f>部数情報!C1122</f>
        <v>1121</v>
      </c>
      <c r="C1503" s="16">
        <f>部数情報!B1122</f>
        <v>14</v>
      </c>
      <c r="D1503" s="16" t="str">
        <f>部数情報!E1122</f>
        <v>鎌ヶ谷</v>
      </c>
      <c r="E1503" s="16" t="str">
        <f>部数情報!F1122</f>
        <v>富岡・右京塚・道野辺本町</v>
      </c>
      <c r="F1503" s="16" t="str">
        <f>部数情報!A1122</f>
        <v>034066</v>
      </c>
      <c r="G1503" s="16" t="str">
        <f>部数情報!G1122</f>
        <v>富岡2</v>
      </c>
      <c r="H1503" s="16" t="str">
        <f>部数情報!H1122</f>
        <v>船橋</v>
      </c>
      <c r="I1503" s="16" t="str">
        <f>部数情報!I1122</f>
        <v>鎌ケ谷市</v>
      </c>
      <c r="J1503" s="189">
        <f>IFERROR(IF($I$7="併配",VLOOKUP($F1503,部数情報!A:K,11,0),IF($I$7="併配&amp;選挙",VLOOKUP($F1503,部数情報!A:L,12,0),IF($I$7="選挙",VLOOKUP($F1503,部数情報!A:M,13,0),VLOOKUP($F1503,部数情報!A:J,10,0)))),"")</f>
        <v>515</v>
      </c>
      <c r="K1503" s="187"/>
      <c r="L1503" s="205"/>
      <c r="M1503" s="206"/>
      <c r="S1503">
        <f>エリア一覧!J1503-VLOOKUP(エリア一覧!F1503,部数情報!A:Q,17,0)</f>
        <v>0</v>
      </c>
      <c r="V1503">
        <f t="shared" si="23"/>
        <v>0</v>
      </c>
      <c r="W1503">
        <f>IFERROR(VLOOKUP($F1503,部数情報!A:J,10,0),0)</f>
        <v>515</v>
      </c>
    </row>
    <row r="1504" spans="2:23" hidden="1">
      <c r="B1504" s="15">
        <f>部数情報!C1123</f>
        <v>1122</v>
      </c>
      <c r="C1504" s="16">
        <f>部数情報!B1123</f>
        <v>14</v>
      </c>
      <c r="D1504" s="16" t="str">
        <f>部数情報!E1123</f>
        <v>鎌ヶ谷</v>
      </c>
      <c r="E1504" s="16" t="str">
        <f>部数情報!F1123</f>
        <v>富岡・右京塚・道野辺本町</v>
      </c>
      <c r="F1504" s="16" t="str">
        <f>部数情報!A1123</f>
        <v>034033</v>
      </c>
      <c r="G1504" s="16" t="str">
        <f>部数情報!G1123</f>
        <v>道野辺本町１</v>
      </c>
      <c r="H1504" s="16" t="str">
        <f>部数情報!H1123</f>
        <v>船橋</v>
      </c>
      <c r="I1504" s="16" t="str">
        <f>部数情報!I1123</f>
        <v>鎌ケ谷市</v>
      </c>
      <c r="J1504" s="189">
        <f>IFERROR(IF($I$7="併配",VLOOKUP($F1504,部数情報!A:K,11,0),IF($I$7="併配&amp;選挙",VLOOKUP($F1504,部数情報!A:L,12,0),IF($I$7="選挙",VLOOKUP($F1504,部数情報!A:M,13,0),VLOOKUP($F1504,部数情報!A:J,10,0)))),"")</f>
        <v>600</v>
      </c>
      <c r="K1504" s="187"/>
      <c r="L1504" s="205"/>
      <c r="M1504" s="206"/>
      <c r="S1504">
        <f>エリア一覧!J1504-VLOOKUP(エリア一覧!F1504,部数情報!A:Q,17,0)</f>
        <v>0</v>
      </c>
      <c r="V1504">
        <f t="shared" si="23"/>
        <v>0</v>
      </c>
      <c r="W1504">
        <f>IFERROR(VLOOKUP($F1504,部数情報!A:J,10,0),0)</f>
        <v>600</v>
      </c>
    </row>
    <row r="1505" spans="2:23" hidden="1">
      <c r="B1505" s="15">
        <f>部数情報!C1124</f>
        <v>1123</v>
      </c>
      <c r="C1505" s="16">
        <f>部数情報!B1124</f>
        <v>14</v>
      </c>
      <c r="D1505" s="16" t="str">
        <f>部数情報!E1124</f>
        <v>鎌ヶ谷</v>
      </c>
      <c r="E1505" s="16" t="str">
        <f>部数情報!F1124</f>
        <v>富岡・右京塚・道野辺本町</v>
      </c>
      <c r="F1505" s="16" t="str">
        <f>部数情報!A1124</f>
        <v>034034</v>
      </c>
      <c r="G1505" s="16" t="str">
        <f>部数情報!G1124</f>
        <v>右京塚</v>
      </c>
      <c r="H1505" s="16" t="str">
        <f>部数情報!H1124</f>
        <v>船橋</v>
      </c>
      <c r="I1505" s="16" t="str">
        <f>部数情報!I1124</f>
        <v>鎌ケ谷市</v>
      </c>
      <c r="J1505" s="189">
        <f>IFERROR(IF($I$7="併配",VLOOKUP($F1505,部数情報!A:K,11,0),IF($I$7="併配&amp;選挙",VLOOKUP($F1505,部数情報!A:L,12,0),IF($I$7="選挙",VLOOKUP($F1505,部数情報!A:M,13,0),VLOOKUP($F1505,部数情報!A:J,10,0)))),"")</f>
        <v>385</v>
      </c>
      <c r="K1505" s="187"/>
      <c r="L1505" s="205"/>
      <c r="M1505" s="206"/>
      <c r="S1505">
        <f>エリア一覧!J1505-VLOOKUP(エリア一覧!F1505,部数情報!A:Q,17,0)</f>
        <v>0</v>
      </c>
      <c r="V1505">
        <f t="shared" si="23"/>
        <v>0</v>
      </c>
      <c r="W1505">
        <f>IFERROR(VLOOKUP($F1505,部数情報!A:J,10,0),0)</f>
        <v>385</v>
      </c>
    </row>
    <row r="1506" spans="2:23" hidden="1">
      <c r="B1506" s="15">
        <f>部数情報!C1125</f>
        <v>1124</v>
      </c>
      <c r="C1506" s="16">
        <f>部数情報!B1125</f>
        <v>14</v>
      </c>
      <c r="D1506" s="16" t="str">
        <f>部数情報!E1125</f>
        <v>鎌ヶ谷</v>
      </c>
      <c r="E1506" s="16" t="str">
        <f>部数情報!F1125</f>
        <v>丸山</v>
      </c>
      <c r="F1506" s="16" t="str">
        <f>部数情報!A1125</f>
        <v>034035</v>
      </c>
      <c r="G1506" s="16" t="str">
        <f>部数情報!G1125</f>
        <v>丸山１</v>
      </c>
      <c r="H1506" s="16" t="str">
        <f>部数情報!H1125</f>
        <v>船橋</v>
      </c>
      <c r="I1506" s="16" t="str">
        <f>部数情報!I1125</f>
        <v>鎌ケ谷市</v>
      </c>
      <c r="J1506" s="189">
        <f>IFERROR(IF($I$7="併配",VLOOKUP($F1506,部数情報!A:K,11,0),IF($I$7="併配&amp;選挙",VLOOKUP($F1506,部数情報!A:L,12,0),IF($I$7="選挙",VLOOKUP($F1506,部数情報!A:M,13,0),VLOOKUP($F1506,部数情報!A:J,10,0)))),"")</f>
        <v>645</v>
      </c>
      <c r="K1506" s="187"/>
      <c r="L1506" s="205"/>
      <c r="M1506" s="206"/>
      <c r="S1506">
        <f>エリア一覧!J1506-VLOOKUP(エリア一覧!F1506,部数情報!A:Q,17,0)</f>
        <v>0</v>
      </c>
      <c r="V1506">
        <f t="shared" si="23"/>
        <v>0</v>
      </c>
      <c r="W1506">
        <f>IFERROR(VLOOKUP($F1506,部数情報!A:J,10,0),0)</f>
        <v>645</v>
      </c>
    </row>
    <row r="1507" spans="2:23" hidden="1">
      <c r="B1507" s="15">
        <f>部数情報!C1126</f>
        <v>1125</v>
      </c>
      <c r="C1507" s="16">
        <f>部数情報!B1126</f>
        <v>14</v>
      </c>
      <c r="D1507" s="16" t="str">
        <f>部数情報!E1126</f>
        <v>鎌ヶ谷</v>
      </c>
      <c r="E1507" s="16" t="str">
        <f>部数情報!F1126</f>
        <v>丸山</v>
      </c>
      <c r="F1507" s="16" t="str">
        <f>部数情報!A1126</f>
        <v>034036</v>
      </c>
      <c r="G1507" s="16" t="str">
        <f>部数情報!G1126</f>
        <v>丸山２</v>
      </c>
      <c r="H1507" s="16" t="str">
        <f>部数情報!H1126</f>
        <v>船橋</v>
      </c>
      <c r="I1507" s="16" t="str">
        <f>部数情報!I1126</f>
        <v>鎌ケ谷市</v>
      </c>
      <c r="J1507" s="189">
        <f>IFERROR(IF($I$7="併配",VLOOKUP($F1507,部数情報!A:K,11,0),IF($I$7="併配&amp;選挙",VLOOKUP($F1507,部数情報!A:L,12,0),IF($I$7="選挙",VLOOKUP($F1507,部数情報!A:M,13,0),VLOOKUP($F1507,部数情報!A:J,10,0)))),"")</f>
        <v>520</v>
      </c>
      <c r="K1507" s="187"/>
      <c r="L1507" s="205"/>
      <c r="M1507" s="206"/>
      <c r="S1507">
        <f>エリア一覧!J1507-VLOOKUP(エリア一覧!F1507,部数情報!A:Q,17,0)</f>
        <v>0</v>
      </c>
      <c r="V1507">
        <f t="shared" si="23"/>
        <v>0</v>
      </c>
      <c r="W1507">
        <f>IFERROR(VLOOKUP($F1507,部数情報!A:J,10,0),0)</f>
        <v>520</v>
      </c>
    </row>
    <row r="1508" spans="2:23" hidden="1">
      <c r="B1508" s="15">
        <f>部数情報!C1127</f>
        <v>1126</v>
      </c>
      <c r="C1508" s="16">
        <f>部数情報!B1127</f>
        <v>14</v>
      </c>
      <c r="D1508" s="16" t="str">
        <f>部数情報!E1127</f>
        <v>鎌ヶ谷</v>
      </c>
      <c r="E1508" s="16" t="str">
        <f>部数情報!F1127</f>
        <v>丸山</v>
      </c>
      <c r="F1508" s="16" t="str">
        <f>部数情報!A1127</f>
        <v>034037</v>
      </c>
      <c r="G1508" s="16" t="str">
        <f>部数情報!G1127</f>
        <v>丸山３</v>
      </c>
      <c r="H1508" s="16" t="str">
        <f>部数情報!H1127</f>
        <v>船橋</v>
      </c>
      <c r="I1508" s="16" t="str">
        <f>部数情報!I1127</f>
        <v>鎌ケ谷市</v>
      </c>
      <c r="J1508" s="189">
        <f>IFERROR(IF($I$7="併配",VLOOKUP($F1508,部数情報!A:K,11,0),IF($I$7="併配&amp;選挙",VLOOKUP($F1508,部数情報!A:L,12,0),IF($I$7="選挙",VLOOKUP($F1508,部数情報!A:M,13,0),VLOOKUP($F1508,部数情報!A:J,10,0)))),"")</f>
        <v>645</v>
      </c>
      <c r="K1508" s="187"/>
      <c r="L1508" s="205"/>
      <c r="M1508" s="206"/>
      <c r="S1508">
        <f>エリア一覧!J1508-VLOOKUP(エリア一覧!F1508,部数情報!A:Q,17,0)</f>
        <v>0</v>
      </c>
      <c r="V1508">
        <f t="shared" si="23"/>
        <v>0</v>
      </c>
      <c r="W1508">
        <f>IFERROR(VLOOKUP($F1508,部数情報!A:J,10,0),0)</f>
        <v>645</v>
      </c>
    </row>
    <row r="1509" spans="2:23" hidden="1">
      <c r="B1509" s="15">
        <f>部数情報!C1128</f>
        <v>1127</v>
      </c>
      <c r="C1509" s="16">
        <f>部数情報!B1128</f>
        <v>14</v>
      </c>
      <c r="D1509" s="16" t="str">
        <f>部数情報!E1128</f>
        <v>鎌ヶ谷</v>
      </c>
      <c r="E1509" s="16" t="str">
        <f>部数情報!F1128</f>
        <v>鎌ヶ谷</v>
      </c>
      <c r="F1509" s="16" t="str">
        <f>部数情報!A1128</f>
        <v>034038</v>
      </c>
      <c r="G1509" s="16" t="str">
        <f>部数情報!G1128</f>
        <v>鎌ヶ谷１</v>
      </c>
      <c r="H1509" s="16" t="str">
        <f>部数情報!H1128</f>
        <v>船橋</v>
      </c>
      <c r="I1509" s="16" t="str">
        <f>部数情報!I1128</f>
        <v>鎌ケ谷市</v>
      </c>
      <c r="J1509" s="189">
        <f>IFERROR(IF($I$7="併配",VLOOKUP($F1509,部数情報!A:K,11,0),IF($I$7="併配&amp;選挙",VLOOKUP($F1509,部数情報!A:L,12,0),IF($I$7="選挙",VLOOKUP($F1509,部数情報!A:M,13,0),VLOOKUP($F1509,部数情報!A:J,10,0)))),"")</f>
        <v>440</v>
      </c>
      <c r="K1509" s="187"/>
      <c r="L1509" s="205"/>
      <c r="M1509" s="206"/>
      <c r="S1509">
        <f>エリア一覧!J1509-VLOOKUP(エリア一覧!F1509,部数情報!A:Q,17,0)</f>
        <v>0</v>
      </c>
      <c r="V1509">
        <f t="shared" si="23"/>
        <v>0</v>
      </c>
      <c r="W1509">
        <f>IFERROR(VLOOKUP($F1509,部数情報!A:J,10,0),0)</f>
        <v>440</v>
      </c>
    </row>
    <row r="1510" spans="2:23" hidden="1">
      <c r="B1510" s="15">
        <f>部数情報!C1129</f>
        <v>1128</v>
      </c>
      <c r="C1510" s="16">
        <f>部数情報!B1129</f>
        <v>14</v>
      </c>
      <c r="D1510" s="16" t="str">
        <f>部数情報!E1129</f>
        <v>鎌ヶ谷</v>
      </c>
      <c r="E1510" s="16" t="str">
        <f>部数情報!F1129</f>
        <v>鎌ヶ谷</v>
      </c>
      <c r="F1510" s="16" t="str">
        <f>部数情報!A1129</f>
        <v>034039</v>
      </c>
      <c r="G1510" s="16" t="str">
        <f>部数情報!G1129</f>
        <v>鎌ヶ谷２</v>
      </c>
      <c r="H1510" s="16" t="str">
        <f>部数情報!H1129</f>
        <v>船橋</v>
      </c>
      <c r="I1510" s="16" t="str">
        <f>部数情報!I1129</f>
        <v>鎌ケ谷市</v>
      </c>
      <c r="J1510" s="189">
        <f>IFERROR(IF($I$7="併配",VLOOKUP($F1510,部数情報!A:K,11,0),IF($I$7="併配&amp;選挙",VLOOKUP($F1510,部数情報!A:L,12,0),IF($I$7="選挙",VLOOKUP($F1510,部数情報!A:M,13,0),VLOOKUP($F1510,部数情報!A:J,10,0)))),"")</f>
        <v>690</v>
      </c>
      <c r="K1510" s="187"/>
      <c r="L1510" s="205"/>
      <c r="M1510" s="206"/>
      <c r="S1510">
        <f>エリア一覧!J1510-VLOOKUP(エリア一覧!F1510,部数情報!A:Q,17,0)</f>
        <v>0</v>
      </c>
      <c r="V1510">
        <f t="shared" si="23"/>
        <v>0</v>
      </c>
      <c r="W1510">
        <f>IFERROR(VLOOKUP($F1510,部数情報!A:J,10,0),0)</f>
        <v>690</v>
      </c>
    </row>
    <row r="1511" spans="2:23" hidden="1">
      <c r="B1511" s="15">
        <f>部数情報!C1130</f>
        <v>1129</v>
      </c>
      <c r="C1511" s="16">
        <f>部数情報!B1130</f>
        <v>14</v>
      </c>
      <c r="D1511" s="16" t="str">
        <f>部数情報!E1130</f>
        <v>鎌ヶ谷</v>
      </c>
      <c r="E1511" s="16" t="str">
        <f>部数情報!F1130</f>
        <v>鎌ヶ谷</v>
      </c>
      <c r="F1511" s="16" t="str">
        <f>部数情報!A1130</f>
        <v>034040</v>
      </c>
      <c r="G1511" s="16" t="str">
        <f>部数情報!G1130</f>
        <v>鎌ヶ谷３</v>
      </c>
      <c r="H1511" s="16" t="str">
        <f>部数情報!H1130</f>
        <v>船橋</v>
      </c>
      <c r="I1511" s="16" t="str">
        <f>部数情報!I1130</f>
        <v>鎌ケ谷市</v>
      </c>
      <c r="J1511" s="189">
        <f>IFERROR(IF($I$7="併配",VLOOKUP($F1511,部数情報!A:K,11,0),IF($I$7="併配&amp;選挙",VLOOKUP($F1511,部数情報!A:L,12,0),IF($I$7="選挙",VLOOKUP($F1511,部数情報!A:M,13,0),VLOOKUP($F1511,部数情報!A:J,10,0)))),"")</f>
        <v>500</v>
      </c>
      <c r="K1511" s="187"/>
      <c r="L1511" s="205"/>
      <c r="M1511" s="206"/>
      <c r="S1511">
        <f>エリア一覧!J1511-VLOOKUP(エリア一覧!F1511,部数情報!A:Q,17,0)</f>
        <v>0</v>
      </c>
      <c r="V1511">
        <f t="shared" si="23"/>
        <v>0</v>
      </c>
      <c r="W1511">
        <f>IFERROR(VLOOKUP($F1511,部数情報!A:J,10,0),0)</f>
        <v>500</v>
      </c>
    </row>
    <row r="1512" spans="2:23" hidden="1">
      <c r="B1512" s="15">
        <f>部数情報!C1131</f>
        <v>1130</v>
      </c>
      <c r="C1512" s="16">
        <f>部数情報!B1131</f>
        <v>14</v>
      </c>
      <c r="D1512" s="16" t="str">
        <f>部数情報!E1131</f>
        <v>鎌ヶ谷</v>
      </c>
      <c r="E1512" s="16" t="str">
        <f>部数情報!F1131</f>
        <v>鎌ヶ谷</v>
      </c>
      <c r="F1512" s="16" t="str">
        <f>部数情報!A1131</f>
        <v>034041</v>
      </c>
      <c r="G1512" s="16" t="str">
        <f>部数情報!G1131</f>
        <v>鎌ヶ谷４</v>
      </c>
      <c r="H1512" s="16" t="str">
        <f>部数情報!H1131</f>
        <v>船橋</v>
      </c>
      <c r="I1512" s="16" t="str">
        <f>部数情報!I1131</f>
        <v>鎌ケ谷市</v>
      </c>
      <c r="J1512" s="189">
        <f>IFERROR(IF($I$7="併配",VLOOKUP($F1512,部数情報!A:K,11,0),IF($I$7="併配&amp;選挙",VLOOKUP($F1512,部数情報!A:L,12,0),IF($I$7="選挙",VLOOKUP($F1512,部数情報!A:M,13,0),VLOOKUP($F1512,部数情報!A:J,10,0)))),"")</f>
        <v>400</v>
      </c>
      <c r="K1512" s="187"/>
      <c r="L1512" s="205"/>
      <c r="M1512" s="206"/>
      <c r="S1512">
        <f>エリア一覧!J1512-VLOOKUP(エリア一覧!F1512,部数情報!A:Q,17,0)</f>
        <v>0</v>
      </c>
      <c r="V1512">
        <f t="shared" si="23"/>
        <v>0</v>
      </c>
      <c r="W1512">
        <f>IFERROR(VLOOKUP($F1512,部数情報!A:J,10,0),0)</f>
        <v>400</v>
      </c>
    </row>
    <row r="1513" spans="2:23" hidden="1">
      <c r="B1513" s="15">
        <f>部数情報!C1132</f>
        <v>1131</v>
      </c>
      <c r="C1513" s="16">
        <f>部数情報!B1132</f>
        <v>14</v>
      </c>
      <c r="D1513" s="16" t="str">
        <f>部数情報!E1132</f>
        <v>鎌ヶ谷</v>
      </c>
      <c r="E1513" s="16" t="str">
        <f>部数情報!F1132</f>
        <v>鎌ヶ谷</v>
      </c>
      <c r="F1513" s="16" t="str">
        <f>部数情報!A1132</f>
        <v>034042</v>
      </c>
      <c r="G1513" s="16" t="str">
        <f>部数情報!G1132</f>
        <v>鎌ヶ谷５</v>
      </c>
      <c r="H1513" s="16" t="str">
        <f>部数情報!H1132</f>
        <v>船橋</v>
      </c>
      <c r="I1513" s="16" t="str">
        <f>部数情報!I1132</f>
        <v>鎌ケ谷市</v>
      </c>
      <c r="J1513" s="189">
        <f>IFERROR(IF($I$7="併配",VLOOKUP($F1513,部数情報!A:K,11,0),IF($I$7="併配&amp;選挙",VLOOKUP($F1513,部数情報!A:L,12,0),IF($I$7="選挙",VLOOKUP($F1513,部数情報!A:M,13,0),VLOOKUP($F1513,部数情報!A:J,10,0)))),"")</f>
        <v>540</v>
      </c>
      <c r="K1513" s="187"/>
      <c r="L1513" s="205"/>
      <c r="M1513" s="206"/>
      <c r="S1513">
        <f>エリア一覧!J1513-VLOOKUP(エリア一覧!F1513,部数情報!A:Q,17,0)</f>
        <v>0</v>
      </c>
      <c r="V1513">
        <f t="shared" si="23"/>
        <v>0</v>
      </c>
      <c r="W1513">
        <f>IFERROR(VLOOKUP($F1513,部数情報!A:J,10,0),0)</f>
        <v>540</v>
      </c>
    </row>
    <row r="1514" spans="2:23" hidden="1">
      <c r="B1514" s="15">
        <f>部数情報!C1133</f>
        <v>1132</v>
      </c>
      <c r="C1514" s="16">
        <f>部数情報!B1133</f>
        <v>14</v>
      </c>
      <c r="D1514" s="16" t="str">
        <f>部数情報!E1133</f>
        <v>鎌ヶ谷</v>
      </c>
      <c r="E1514" s="16" t="str">
        <f>部数情報!F1133</f>
        <v>鎌ヶ谷</v>
      </c>
      <c r="F1514" s="16" t="str">
        <f>部数情報!A1133</f>
        <v>034043</v>
      </c>
      <c r="G1514" s="16" t="str">
        <f>部数情報!G1133</f>
        <v>鎌ヶ谷６・７</v>
      </c>
      <c r="H1514" s="16" t="str">
        <f>部数情報!H1133</f>
        <v>船橋</v>
      </c>
      <c r="I1514" s="16" t="str">
        <f>部数情報!I1133</f>
        <v>鎌ケ谷市</v>
      </c>
      <c r="J1514" s="189">
        <f>IFERROR(IF($I$7="併配",VLOOKUP($F1514,部数情報!A:K,11,0),IF($I$7="併配&amp;選挙",VLOOKUP($F1514,部数情報!A:L,12,0),IF($I$7="選挙",VLOOKUP($F1514,部数情報!A:M,13,0),VLOOKUP($F1514,部数情報!A:J,10,0)))),"")</f>
        <v>725</v>
      </c>
      <c r="K1514" s="187"/>
      <c r="L1514" s="205"/>
      <c r="M1514" s="206"/>
      <c r="S1514">
        <f>エリア一覧!J1514-VLOOKUP(エリア一覧!F1514,部数情報!A:Q,17,0)</f>
        <v>0</v>
      </c>
      <c r="V1514">
        <f t="shared" si="23"/>
        <v>0</v>
      </c>
      <c r="W1514">
        <f>IFERROR(VLOOKUP($F1514,部数情報!A:J,10,0),0)</f>
        <v>725</v>
      </c>
    </row>
    <row r="1515" spans="2:23" hidden="1">
      <c r="B1515" s="15">
        <f>部数情報!C1134</f>
        <v>1133</v>
      </c>
      <c r="C1515" s="16">
        <f>部数情報!B1134</f>
        <v>14</v>
      </c>
      <c r="D1515" s="16" t="str">
        <f>部数情報!E1134</f>
        <v>鎌ヶ谷</v>
      </c>
      <c r="E1515" s="16" t="str">
        <f>部数情報!F1134</f>
        <v>鎌ヶ谷</v>
      </c>
      <c r="F1515" s="16" t="str">
        <f>部数情報!A1134</f>
        <v>034044</v>
      </c>
      <c r="G1515" s="16" t="str">
        <f>部数情報!G1134</f>
        <v>鎌ヶ谷８・９</v>
      </c>
      <c r="H1515" s="16" t="str">
        <f>部数情報!H1134</f>
        <v>船橋</v>
      </c>
      <c r="I1515" s="16" t="str">
        <f>部数情報!I1134</f>
        <v>鎌ケ谷市</v>
      </c>
      <c r="J1515" s="189">
        <f>IFERROR(IF($I$7="併配",VLOOKUP($F1515,部数情報!A:K,11,0),IF($I$7="併配&amp;選挙",VLOOKUP($F1515,部数情報!A:L,12,0),IF($I$7="選挙",VLOOKUP($F1515,部数情報!A:M,13,0),VLOOKUP($F1515,部数情報!A:J,10,0)))),"")</f>
        <v>480</v>
      </c>
      <c r="K1515" s="187"/>
      <c r="L1515" s="205"/>
      <c r="M1515" s="206"/>
      <c r="S1515">
        <f>エリア一覧!J1515-VLOOKUP(エリア一覧!F1515,部数情報!A:Q,17,0)</f>
        <v>0</v>
      </c>
      <c r="V1515">
        <f t="shared" si="23"/>
        <v>0</v>
      </c>
      <c r="W1515">
        <f>IFERROR(VLOOKUP($F1515,部数情報!A:J,10,0),0)</f>
        <v>480</v>
      </c>
    </row>
    <row r="1516" spans="2:23" hidden="1">
      <c r="B1516" s="15">
        <f>部数情報!C1135</f>
        <v>1134</v>
      </c>
      <c r="C1516" s="16">
        <f>部数情報!B1135</f>
        <v>14</v>
      </c>
      <c r="D1516" s="16" t="str">
        <f>部数情報!E1135</f>
        <v>鎌ヶ谷</v>
      </c>
      <c r="E1516" s="16" t="str">
        <f>部数情報!F1135</f>
        <v>鎌ヶ谷</v>
      </c>
      <c r="F1516" s="16" t="str">
        <f>部数情報!A1135</f>
        <v>034078</v>
      </c>
      <c r="G1516" s="16" t="str">
        <f>部数情報!G1135</f>
        <v>鎌ヶ谷９</v>
      </c>
      <c r="H1516" s="16" t="str">
        <f>部数情報!H1135</f>
        <v>船橋</v>
      </c>
      <c r="I1516" s="16" t="str">
        <f>部数情報!I1135</f>
        <v>鎌ケ谷市</v>
      </c>
      <c r="J1516" s="189">
        <f>IFERROR(IF($I$7="併配",VLOOKUP($F1516,部数情報!A:K,11,0),IF($I$7="併配&amp;選挙",VLOOKUP($F1516,部数情報!A:L,12,0),IF($I$7="選挙",VLOOKUP($F1516,部数情報!A:M,13,0),VLOOKUP($F1516,部数情報!A:J,10,0)))),"")</f>
        <v>505</v>
      </c>
      <c r="K1516" s="187"/>
      <c r="L1516" s="205"/>
      <c r="M1516" s="206"/>
      <c r="S1516">
        <f>エリア一覧!J1516-VLOOKUP(エリア一覧!F1516,部数情報!A:Q,17,0)</f>
        <v>0</v>
      </c>
      <c r="V1516">
        <f t="shared" si="23"/>
        <v>0</v>
      </c>
      <c r="W1516">
        <f>IFERROR(VLOOKUP($F1516,部数情報!A:J,10,0),0)</f>
        <v>505</v>
      </c>
    </row>
    <row r="1517" spans="2:23" hidden="1">
      <c r="B1517" s="15">
        <f>部数情報!C1136</f>
        <v>1135</v>
      </c>
      <c r="C1517" s="16">
        <f>部数情報!B1136</f>
        <v>14</v>
      </c>
      <c r="D1517" s="16" t="str">
        <f>部数情報!E1136</f>
        <v>鎌ヶ谷</v>
      </c>
      <c r="E1517" s="16" t="str">
        <f>部数情報!F1136</f>
        <v>南・東鎌ヶ谷</v>
      </c>
      <c r="F1517" s="16" t="str">
        <f>部数情報!A1136</f>
        <v>034073</v>
      </c>
      <c r="G1517" s="16" t="str">
        <f>部数情報!G1136</f>
        <v>南鎌ヶ谷1</v>
      </c>
      <c r="H1517" s="16" t="str">
        <f>部数情報!H1136</f>
        <v>船橋</v>
      </c>
      <c r="I1517" s="16" t="str">
        <f>部数情報!I1136</f>
        <v>鎌ケ谷市</v>
      </c>
      <c r="J1517" s="189">
        <f>IFERROR(IF($I$7="併配",VLOOKUP($F1517,部数情報!A:K,11,0),IF($I$7="併配&amp;選挙",VLOOKUP($F1517,部数情報!A:L,12,0),IF($I$7="選挙",VLOOKUP($F1517,部数情報!A:M,13,0),VLOOKUP($F1517,部数情報!A:J,10,0)))),"")</f>
        <v>370</v>
      </c>
      <c r="K1517" s="187"/>
      <c r="L1517" s="205"/>
      <c r="M1517" s="206"/>
      <c r="S1517">
        <f>エリア一覧!J1517-VLOOKUP(エリア一覧!F1517,部数情報!A:Q,17,0)</f>
        <v>0</v>
      </c>
      <c r="V1517">
        <f t="shared" si="23"/>
        <v>0</v>
      </c>
      <c r="W1517">
        <f>IFERROR(VLOOKUP($F1517,部数情報!A:J,10,0),0)</f>
        <v>370</v>
      </c>
    </row>
    <row r="1518" spans="2:23" hidden="1">
      <c r="B1518" s="15">
        <f>部数情報!C1137</f>
        <v>1136</v>
      </c>
      <c r="C1518" s="16">
        <f>部数情報!B1137</f>
        <v>14</v>
      </c>
      <c r="D1518" s="16" t="str">
        <f>部数情報!E1137</f>
        <v>鎌ヶ谷</v>
      </c>
      <c r="E1518" s="16" t="str">
        <f>部数情報!F1137</f>
        <v>南・東鎌ヶ谷</v>
      </c>
      <c r="F1518" s="16" t="str">
        <f>部数情報!A1137</f>
        <v>034045</v>
      </c>
      <c r="G1518" s="16" t="str">
        <f>部数情報!G1137</f>
        <v>南鎌ヶ谷１・３</v>
      </c>
      <c r="H1518" s="16" t="str">
        <f>部数情報!H1137</f>
        <v>船橋</v>
      </c>
      <c r="I1518" s="16" t="str">
        <f>部数情報!I1137</f>
        <v>鎌ケ谷市</v>
      </c>
      <c r="J1518" s="189">
        <f>IFERROR(IF($I$7="併配",VLOOKUP($F1518,部数情報!A:K,11,0),IF($I$7="併配&amp;選挙",VLOOKUP($F1518,部数情報!A:L,12,0),IF($I$7="選挙",VLOOKUP($F1518,部数情報!A:M,13,0),VLOOKUP($F1518,部数情報!A:J,10,0)))),"")</f>
        <v>390</v>
      </c>
      <c r="K1518" s="187"/>
      <c r="L1518" s="205"/>
      <c r="M1518" s="206"/>
      <c r="S1518">
        <f>エリア一覧!J1518-VLOOKUP(エリア一覧!F1518,部数情報!A:Q,17,0)</f>
        <v>0</v>
      </c>
      <c r="V1518">
        <f t="shared" si="23"/>
        <v>0</v>
      </c>
      <c r="W1518">
        <f>IFERROR(VLOOKUP($F1518,部数情報!A:J,10,0),0)</f>
        <v>390</v>
      </c>
    </row>
    <row r="1519" spans="2:23" hidden="1">
      <c r="B1519" s="15">
        <f>部数情報!C1138</f>
        <v>1137</v>
      </c>
      <c r="C1519" s="16">
        <f>部数情報!B1138</f>
        <v>14</v>
      </c>
      <c r="D1519" s="16" t="str">
        <f>部数情報!E1138</f>
        <v>鎌ヶ谷</v>
      </c>
      <c r="E1519" s="16" t="str">
        <f>部数情報!F1138</f>
        <v>南・東鎌ヶ谷</v>
      </c>
      <c r="F1519" s="16" t="str">
        <f>部数情報!A1138</f>
        <v>034046</v>
      </c>
      <c r="G1519" s="16" t="str">
        <f>部数情報!G1138</f>
        <v>南鎌ヶ谷２・４</v>
      </c>
      <c r="H1519" s="16" t="str">
        <f>部数情報!H1138</f>
        <v>船橋</v>
      </c>
      <c r="I1519" s="16" t="str">
        <f>部数情報!I1138</f>
        <v>鎌ケ谷市</v>
      </c>
      <c r="J1519" s="189">
        <f>IFERROR(IF($I$7="併配",VLOOKUP($F1519,部数情報!A:K,11,0),IF($I$7="併配&amp;選挙",VLOOKUP($F1519,部数情報!A:L,12,0),IF($I$7="選挙",VLOOKUP($F1519,部数情報!A:M,13,0),VLOOKUP($F1519,部数情報!A:J,10,0)))),"")</f>
        <v>850</v>
      </c>
      <c r="K1519" s="187"/>
      <c r="L1519" s="205"/>
      <c r="M1519" s="206"/>
      <c r="S1519">
        <f>エリア一覧!J1519-VLOOKUP(エリア一覧!F1519,部数情報!A:Q,17,0)</f>
        <v>0</v>
      </c>
      <c r="V1519">
        <f t="shared" si="23"/>
        <v>0</v>
      </c>
      <c r="W1519">
        <f>IFERROR(VLOOKUP($F1519,部数情報!A:J,10,0),0)</f>
        <v>850</v>
      </c>
    </row>
    <row r="1520" spans="2:23" hidden="1">
      <c r="B1520" s="15">
        <f>部数情報!C1139</f>
        <v>1138</v>
      </c>
      <c r="C1520" s="16">
        <f>部数情報!B1139</f>
        <v>14</v>
      </c>
      <c r="D1520" s="16" t="str">
        <f>部数情報!E1139</f>
        <v>鎌ヶ谷</v>
      </c>
      <c r="E1520" s="16" t="str">
        <f>部数情報!F1139</f>
        <v>南・東鎌ヶ谷</v>
      </c>
      <c r="F1520" s="16" t="str">
        <f>部数情報!A1139</f>
        <v>034047</v>
      </c>
      <c r="G1520" s="16" t="str">
        <f>部数情報!G1139</f>
        <v>東鎌ヶ谷１</v>
      </c>
      <c r="H1520" s="16" t="str">
        <f>部数情報!H1139</f>
        <v>船橋</v>
      </c>
      <c r="I1520" s="16" t="str">
        <f>部数情報!I1139</f>
        <v>鎌ケ谷市</v>
      </c>
      <c r="J1520" s="189">
        <f>IFERROR(IF($I$7="併配",VLOOKUP($F1520,部数情報!A:K,11,0),IF($I$7="併配&amp;選挙",VLOOKUP($F1520,部数情報!A:L,12,0),IF($I$7="選挙",VLOOKUP($F1520,部数情報!A:M,13,0),VLOOKUP($F1520,部数情報!A:J,10,0)))),"")</f>
        <v>645</v>
      </c>
      <c r="K1520" s="187"/>
      <c r="L1520" s="205"/>
      <c r="M1520" s="206"/>
      <c r="S1520">
        <f>エリア一覧!J1520-VLOOKUP(エリア一覧!F1520,部数情報!A:Q,17,0)</f>
        <v>0</v>
      </c>
      <c r="V1520">
        <f t="shared" si="23"/>
        <v>0</v>
      </c>
      <c r="W1520">
        <f>IFERROR(VLOOKUP($F1520,部数情報!A:J,10,0),0)</f>
        <v>645</v>
      </c>
    </row>
    <row r="1521" spans="2:23" hidden="1">
      <c r="B1521" s="15">
        <f>部数情報!C1140</f>
        <v>1139</v>
      </c>
      <c r="C1521" s="16">
        <f>部数情報!B1140</f>
        <v>14</v>
      </c>
      <c r="D1521" s="16" t="str">
        <f>部数情報!E1140</f>
        <v>鎌ヶ谷</v>
      </c>
      <c r="E1521" s="16" t="str">
        <f>部数情報!F1140</f>
        <v>南・東鎌ヶ谷</v>
      </c>
      <c r="F1521" s="16" t="str">
        <f>部数情報!A1140</f>
        <v>034048</v>
      </c>
      <c r="G1521" s="16" t="str">
        <f>部数情報!G1140</f>
        <v>東鎌ヶ谷２</v>
      </c>
      <c r="H1521" s="16" t="str">
        <f>部数情報!H1140</f>
        <v>船橋</v>
      </c>
      <c r="I1521" s="16" t="str">
        <f>部数情報!I1140</f>
        <v>鎌ケ谷市</v>
      </c>
      <c r="J1521" s="189">
        <f>IFERROR(IF($I$7="併配",VLOOKUP($F1521,部数情報!A:K,11,0),IF($I$7="併配&amp;選挙",VLOOKUP($F1521,部数情報!A:L,12,0),IF($I$7="選挙",VLOOKUP($F1521,部数情報!A:M,13,0),VLOOKUP($F1521,部数情報!A:J,10,0)))),"")</f>
        <v>595</v>
      </c>
      <c r="K1521" s="187"/>
      <c r="L1521" s="205"/>
      <c r="M1521" s="206"/>
      <c r="S1521">
        <f>エリア一覧!J1521-VLOOKUP(エリア一覧!F1521,部数情報!A:Q,17,0)</f>
        <v>0</v>
      </c>
      <c r="V1521">
        <f t="shared" si="23"/>
        <v>0</v>
      </c>
      <c r="W1521">
        <f>IFERROR(VLOOKUP($F1521,部数情報!A:J,10,0),0)</f>
        <v>595</v>
      </c>
    </row>
    <row r="1522" spans="2:23" hidden="1">
      <c r="B1522" s="15">
        <f>部数情報!C1141</f>
        <v>1140</v>
      </c>
      <c r="C1522" s="16">
        <f>部数情報!B1141</f>
        <v>14</v>
      </c>
      <c r="D1522" s="16" t="str">
        <f>部数情報!E1141</f>
        <v>鎌ヶ谷</v>
      </c>
      <c r="E1522" s="16" t="str">
        <f>部数情報!F1141</f>
        <v>南・東鎌ヶ谷</v>
      </c>
      <c r="F1522" s="16" t="str">
        <f>部数情報!A1141</f>
        <v>034049</v>
      </c>
      <c r="G1522" s="16" t="str">
        <f>部数情報!G1141</f>
        <v>東鎌ヶ谷３</v>
      </c>
      <c r="H1522" s="16" t="str">
        <f>部数情報!H1141</f>
        <v>船橋</v>
      </c>
      <c r="I1522" s="16" t="str">
        <f>部数情報!I1141</f>
        <v>鎌ケ谷市</v>
      </c>
      <c r="J1522" s="189">
        <f>IFERROR(IF($I$7="併配",VLOOKUP($F1522,部数情報!A:K,11,0),IF($I$7="併配&amp;選挙",VLOOKUP($F1522,部数情報!A:L,12,0),IF($I$7="選挙",VLOOKUP($F1522,部数情報!A:M,13,0),VLOOKUP($F1522,部数情報!A:J,10,0)))),"")</f>
        <v>640</v>
      </c>
      <c r="K1522" s="187"/>
      <c r="L1522" s="205"/>
      <c r="M1522" s="206"/>
      <c r="S1522">
        <f>エリア一覧!J1522-VLOOKUP(エリア一覧!F1522,部数情報!A:Q,17,0)</f>
        <v>0</v>
      </c>
      <c r="V1522">
        <f t="shared" si="23"/>
        <v>0</v>
      </c>
      <c r="W1522">
        <f>IFERROR(VLOOKUP($F1522,部数情報!A:J,10,0),0)</f>
        <v>640</v>
      </c>
    </row>
    <row r="1523" spans="2:23" hidden="1">
      <c r="B1523" s="15">
        <f>部数情報!C1142</f>
        <v>1141</v>
      </c>
      <c r="C1523" s="16">
        <f>部数情報!B1142</f>
        <v>14</v>
      </c>
      <c r="D1523" s="16" t="str">
        <f>部数情報!E1142</f>
        <v>鎌ヶ谷</v>
      </c>
      <c r="E1523" s="16" t="str">
        <f>部数情報!F1142</f>
        <v>道野辺中央</v>
      </c>
      <c r="F1523" s="16" t="str">
        <f>部数情報!A1142</f>
        <v>034050</v>
      </c>
      <c r="G1523" s="16" t="str">
        <f>部数情報!G1142</f>
        <v>道野辺中央１・３</v>
      </c>
      <c r="H1523" s="16" t="str">
        <f>部数情報!H1142</f>
        <v>船橋</v>
      </c>
      <c r="I1523" s="16" t="str">
        <f>部数情報!I1142</f>
        <v>鎌ケ谷市</v>
      </c>
      <c r="J1523" s="189">
        <f>IFERROR(IF($I$7="併配",VLOOKUP($F1523,部数情報!A:K,11,0),IF($I$7="併配&amp;選挙",VLOOKUP($F1523,部数情報!A:L,12,0),IF($I$7="選挙",VLOOKUP($F1523,部数情報!A:M,13,0),VLOOKUP($F1523,部数情報!A:J,10,0)))),"")</f>
        <v>745</v>
      </c>
      <c r="K1523" s="187"/>
      <c r="L1523" s="205"/>
      <c r="M1523" s="206"/>
      <c r="S1523">
        <f>エリア一覧!J1523-VLOOKUP(エリア一覧!F1523,部数情報!A:Q,17,0)</f>
        <v>0</v>
      </c>
      <c r="V1523">
        <f t="shared" si="23"/>
        <v>0</v>
      </c>
      <c r="W1523">
        <f>IFERROR(VLOOKUP($F1523,部数情報!A:J,10,0),0)</f>
        <v>745</v>
      </c>
    </row>
    <row r="1524" spans="2:23" hidden="1">
      <c r="B1524" s="15">
        <f>部数情報!C1143</f>
        <v>1142</v>
      </c>
      <c r="C1524" s="16">
        <f>部数情報!B1143</f>
        <v>14</v>
      </c>
      <c r="D1524" s="16" t="str">
        <f>部数情報!E1143</f>
        <v>鎌ヶ谷</v>
      </c>
      <c r="E1524" s="16" t="str">
        <f>部数情報!F1143</f>
        <v>道野辺中央</v>
      </c>
      <c r="F1524" s="16" t="str">
        <f>部数情報!A1143</f>
        <v>034051</v>
      </c>
      <c r="G1524" s="16" t="str">
        <f>部数情報!G1143</f>
        <v>道野辺中央２・４</v>
      </c>
      <c r="H1524" s="16" t="str">
        <f>部数情報!H1143</f>
        <v>船橋</v>
      </c>
      <c r="I1524" s="16" t="str">
        <f>部数情報!I1143</f>
        <v>鎌ケ谷市</v>
      </c>
      <c r="J1524" s="189">
        <f>IFERROR(IF($I$7="併配",VLOOKUP($F1524,部数情報!A:K,11,0),IF($I$7="併配&amp;選挙",VLOOKUP($F1524,部数情報!A:L,12,0),IF($I$7="選挙",VLOOKUP($F1524,部数情報!A:M,13,0),VLOOKUP($F1524,部数情報!A:J,10,0)))),"")</f>
        <v>860</v>
      </c>
      <c r="K1524" s="187"/>
      <c r="L1524" s="205"/>
      <c r="M1524" s="206"/>
      <c r="S1524">
        <f>エリア一覧!J1524-VLOOKUP(エリア一覧!F1524,部数情報!A:Q,17,0)</f>
        <v>0</v>
      </c>
      <c r="V1524">
        <f t="shared" si="23"/>
        <v>0</v>
      </c>
      <c r="W1524">
        <f>IFERROR(VLOOKUP($F1524,部数情報!A:J,10,0),0)</f>
        <v>860</v>
      </c>
    </row>
    <row r="1525" spans="2:23" hidden="1">
      <c r="B1525" s="15">
        <f>部数情報!C1144</f>
        <v>1143</v>
      </c>
      <c r="C1525" s="16">
        <f>部数情報!B1144</f>
        <v>14</v>
      </c>
      <c r="D1525" s="16" t="str">
        <f>部数情報!E1144</f>
        <v>鎌ヶ谷</v>
      </c>
      <c r="E1525" s="16" t="str">
        <f>部数情報!F1144</f>
        <v>道野辺中央</v>
      </c>
      <c r="F1525" s="16" t="str">
        <f>部数情報!A1144</f>
        <v>034052</v>
      </c>
      <c r="G1525" s="16" t="str">
        <f>部数情報!G1144</f>
        <v>道野辺中央５</v>
      </c>
      <c r="H1525" s="16" t="str">
        <f>部数情報!H1144</f>
        <v>船橋</v>
      </c>
      <c r="I1525" s="16" t="str">
        <f>部数情報!I1144</f>
        <v>鎌ケ谷市</v>
      </c>
      <c r="J1525" s="189">
        <f>IFERROR(IF($I$7="併配",VLOOKUP($F1525,部数情報!A:K,11,0),IF($I$7="併配&amp;選挙",VLOOKUP($F1525,部数情報!A:L,12,0),IF($I$7="選挙",VLOOKUP($F1525,部数情報!A:M,13,0),VLOOKUP($F1525,部数情報!A:J,10,0)))),"")</f>
        <v>415</v>
      </c>
      <c r="K1525" s="187"/>
      <c r="L1525" s="205"/>
      <c r="M1525" s="206"/>
      <c r="S1525">
        <f>エリア一覧!J1525-VLOOKUP(エリア一覧!F1525,部数情報!A:Q,17,0)</f>
        <v>0</v>
      </c>
      <c r="V1525">
        <f t="shared" si="23"/>
        <v>0</v>
      </c>
      <c r="W1525">
        <f>IFERROR(VLOOKUP($F1525,部数情報!A:J,10,0),0)</f>
        <v>415</v>
      </c>
    </row>
    <row r="1526" spans="2:23" hidden="1">
      <c r="B1526" s="15">
        <f>部数情報!C1145</f>
        <v>1144</v>
      </c>
      <c r="C1526" s="16">
        <f>部数情報!B1145</f>
        <v>14</v>
      </c>
      <c r="D1526" s="16" t="str">
        <f>部数情報!E1145</f>
        <v>鎌ヶ谷</v>
      </c>
      <c r="E1526" s="16" t="str">
        <f>部数情報!F1145</f>
        <v>東道野辺</v>
      </c>
      <c r="F1526" s="16" t="str">
        <f>部数情報!A1145</f>
        <v>034053</v>
      </c>
      <c r="G1526" s="16" t="str">
        <f>部数情報!G1145</f>
        <v>東道野辺１</v>
      </c>
      <c r="H1526" s="16" t="str">
        <f>部数情報!H1145</f>
        <v>船橋</v>
      </c>
      <c r="I1526" s="16" t="str">
        <f>部数情報!I1145</f>
        <v>鎌ケ谷市</v>
      </c>
      <c r="J1526" s="189">
        <f>IFERROR(IF($I$7="併配",VLOOKUP($F1526,部数情報!A:K,11,0),IF($I$7="併配&amp;選挙",VLOOKUP($F1526,部数情報!A:L,12,0),IF($I$7="選挙",VLOOKUP($F1526,部数情報!A:M,13,0),VLOOKUP($F1526,部数情報!A:J,10,0)))),"")</f>
        <v>220</v>
      </c>
      <c r="K1526" s="187"/>
      <c r="L1526" s="205"/>
      <c r="M1526" s="206"/>
      <c r="S1526">
        <f>エリア一覧!J1526-VLOOKUP(エリア一覧!F1526,部数情報!A:Q,17,0)</f>
        <v>0</v>
      </c>
      <c r="V1526">
        <f t="shared" si="23"/>
        <v>0</v>
      </c>
      <c r="W1526">
        <f>IFERROR(VLOOKUP($F1526,部数情報!A:J,10,0),0)</f>
        <v>220</v>
      </c>
    </row>
    <row r="1527" spans="2:23" hidden="1">
      <c r="B1527" s="15">
        <f>部数情報!C1146</f>
        <v>1145</v>
      </c>
      <c r="C1527" s="16">
        <f>部数情報!B1146</f>
        <v>14</v>
      </c>
      <c r="D1527" s="16" t="str">
        <f>部数情報!E1146</f>
        <v>鎌ヶ谷</v>
      </c>
      <c r="E1527" s="16" t="str">
        <f>部数情報!F1146</f>
        <v>東道野辺</v>
      </c>
      <c r="F1527" s="16" t="str">
        <f>部数情報!A1146</f>
        <v>034054</v>
      </c>
      <c r="G1527" s="16" t="str">
        <f>部数情報!G1146</f>
        <v>東道野辺２</v>
      </c>
      <c r="H1527" s="16" t="str">
        <f>部数情報!H1146</f>
        <v>船橋</v>
      </c>
      <c r="I1527" s="16" t="str">
        <f>部数情報!I1146</f>
        <v>鎌ケ谷市</v>
      </c>
      <c r="J1527" s="189">
        <f>IFERROR(IF($I$7="併配",VLOOKUP($F1527,部数情報!A:K,11,0),IF($I$7="併配&amp;選挙",VLOOKUP($F1527,部数情報!A:L,12,0),IF($I$7="選挙",VLOOKUP($F1527,部数情報!A:M,13,0),VLOOKUP($F1527,部数情報!A:J,10,0)))),"")</f>
        <v>840</v>
      </c>
      <c r="K1527" s="187"/>
      <c r="L1527" s="205"/>
      <c r="M1527" s="206"/>
      <c r="S1527">
        <f>エリア一覧!J1527-VLOOKUP(エリア一覧!F1527,部数情報!A:Q,17,0)</f>
        <v>0</v>
      </c>
      <c r="V1527">
        <f t="shared" si="23"/>
        <v>0</v>
      </c>
      <c r="W1527">
        <f>IFERROR(VLOOKUP($F1527,部数情報!A:J,10,0),0)</f>
        <v>840</v>
      </c>
    </row>
    <row r="1528" spans="2:23" hidden="1">
      <c r="B1528" s="15">
        <f>部数情報!C1147</f>
        <v>1146</v>
      </c>
      <c r="C1528" s="16">
        <f>部数情報!B1147</f>
        <v>14</v>
      </c>
      <c r="D1528" s="16" t="str">
        <f>部数情報!E1147</f>
        <v>鎌ヶ谷</v>
      </c>
      <c r="E1528" s="16" t="str">
        <f>部数情報!F1147</f>
        <v>東道野辺</v>
      </c>
      <c r="F1528" s="16" t="str">
        <f>部数情報!A1147</f>
        <v>034055</v>
      </c>
      <c r="G1528" s="16" t="str">
        <f>部数情報!G1147</f>
        <v>東道野辺３</v>
      </c>
      <c r="H1528" s="16" t="str">
        <f>部数情報!H1147</f>
        <v>船橋</v>
      </c>
      <c r="I1528" s="16" t="str">
        <f>部数情報!I1147</f>
        <v>鎌ケ谷市</v>
      </c>
      <c r="J1528" s="189">
        <f>IFERROR(IF($I$7="併配",VLOOKUP($F1528,部数情報!A:K,11,0),IF($I$7="併配&amp;選挙",VLOOKUP($F1528,部数情報!A:L,12,0),IF($I$7="選挙",VLOOKUP($F1528,部数情報!A:M,13,0),VLOOKUP($F1528,部数情報!A:J,10,0)))),"")</f>
        <v>650</v>
      </c>
      <c r="K1528" s="187"/>
      <c r="L1528" s="205"/>
      <c r="M1528" s="206"/>
      <c r="S1528">
        <f>エリア一覧!J1528-VLOOKUP(エリア一覧!F1528,部数情報!A:Q,17,0)</f>
        <v>0</v>
      </c>
      <c r="V1528">
        <f t="shared" si="23"/>
        <v>0</v>
      </c>
      <c r="W1528">
        <f>IFERROR(VLOOKUP($F1528,部数情報!A:J,10,0),0)</f>
        <v>650</v>
      </c>
    </row>
    <row r="1529" spans="2:23" hidden="1">
      <c r="B1529" s="15">
        <f>部数情報!C1148</f>
        <v>1147</v>
      </c>
      <c r="C1529" s="16">
        <f>部数情報!B1148</f>
        <v>14</v>
      </c>
      <c r="D1529" s="16" t="str">
        <f>部数情報!E1148</f>
        <v>鎌ヶ谷</v>
      </c>
      <c r="E1529" s="16" t="str">
        <f>部数情報!F1148</f>
        <v>東道野辺</v>
      </c>
      <c r="F1529" s="16" t="str">
        <f>部数情報!A1148</f>
        <v>034056</v>
      </c>
      <c r="G1529" s="16" t="str">
        <f>部数情報!G1148</f>
        <v>東道野辺４</v>
      </c>
      <c r="H1529" s="16" t="str">
        <f>部数情報!H1148</f>
        <v>船橋</v>
      </c>
      <c r="I1529" s="16" t="str">
        <f>部数情報!I1148</f>
        <v>鎌ケ谷市</v>
      </c>
      <c r="J1529" s="189">
        <f>IFERROR(IF($I$7="併配",VLOOKUP($F1529,部数情報!A:K,11,0),IF($I$7="併配&amp;選挙",VLOOKUP($F1529,部数情報!A:L,12,0),IF($I$7="選挙",VLOOKUP($F1529,部数情報!A:M,13,0),VLOOKUP($F1529,部数情報!A:J,10,0)))),"")</f>
        <v>790</v>
      </c>
      <c r="K1529" s="187"/>
      <c r="L1529" s="205"/>
      <c r="M1529" s="206"/>
      <c r="S1529">
        <f>エリア一覧!J1529-VLOOKUP(エリア一覧!F1529,部数情報!A:Q,17,0)</f>
        <v>0</v>
      </c>
      <c r="V1529">
        <f t="shared" si="23"/>
        <v>0</v>
      </c>
      <c r="W1529">
        <f>IFERROR(VLOOKUP($F1529,部数情報!A:J,10,0),0)</f>
        <v>790</v>
      </c>
    </row>
    <row r="1530" spans="2:23" hidden="1">
      <c r="B1530" s="15">
        <f>部数情報!C1149</f>
        <v>1148</v>
      </c>
      <c r="C1530" s="16">
        <f>部数情報!B1149</f>
        <v>14</v>
      </c>
      <c r="D1530" s="16" t="str">
        <f>部数情報!E1149</f>
        <v>鎌ヶ谷</v>
      </c>
      <c r="E1530" s="16" t="str">
        <f>部数情報!F1149</f>
        <v>東道野辺</v>
      </c>
      <c r="F1530" s="16" t="str">
        <f>部数情報!A1149</f>
        <v>034057</v>
      </c>
      <c r="G1530" s="16" t="str">
        <f>部数情報!G1149</f>
        <v>東道野辺５</v>
      </c>
      <c r="H1530" s="16" t="str">
        <f>部数情報!H1149</f>
        <v>船橋</v>
      </c>
      <c r="I1530" s="16" t="str">
        <f>部数情報!I1149</f>
        <v>鎌ケ谷市</v>
      </c>
      <c r="J1530" s="189">
        <f>IFERROR(IF($I$7="併配",VLOOKUP($F1530,部数情報!A:K,11,0),IF($I$7="併配&amp;選挙",VLOOKUP($F1530,部数情報!A:L,12,0),IF($I$7="選挙",VLOOKUP($F1530,部数情報!A:M,13,0),VLOOKUP($F1530,部数情報!A:J,10,0)))),"")</f>
        <v>440</v>
      </c>
      <c r="K1530" s="187"/>
      <c r="L1530" s="205"/>
      <c r="M1530" s="206"/>
      <c r="S1530">
        <f>エリア一覧!J1530-VLOOKUP(エリア一覧!F1530,部数情報!A:Q,17,0)</f>
        <v>0</v>
      </c>
      <c r="V1530">
        <f t="shared" si="23"/>
        <v>0</v>
      </c>
      <c r="W1530">
        <f>IFERROR(VLOOKUP($F1530,部数情報!A:J,10,0),0)</f>
        <v>440</v>
      </c>
    </row>
    <row r="1531" spans="2:23" hidden="1">
      <c r="B1531" s="15">
        <f>部数情報!C1150</f>
        <v>1149</v>
      </c>
      <c r="C1531" s="16">
        <f>部数情報!B1150</f>
        <v>14</v>
      </c>
      <c r="D1531" s="16" t="str">
        <f>部数情報!E1150</f>
        <v>鎌ヶ谷</v>
      </c>
      <c r="E1531" s="16" t="str">
        <f>部数情報!F1150</f>
        <v>東道野辺</v>
      </c>
      <c r="F1531" s="16" t="str">
        <f>部数情報!A1150</f>
        <v>034058</v>
      </c>
      <c r="G1531" s="16" t="str">
        <f>部数情報!G1150</f>
        <v>東道野辺６</v>
      </c>
      <c r="H1531" s="16" t="str">
        <f>部数情報!H1150</f>
        <v>船橋</v>
      </c>
      <c r="I1531" s="16" t="str">
        <f>部数情報!I1150</f>
        <v>鎌ケ谷市</v>
      </c>
      <c r="J1531" s="189">
        <f>IFERROR(IF($I$7="併配",VLOOKUP($F1531,部数情報!A:K,11,0),IF($I$7="併配&amp;選挙",VLOOKUP($F1531,部数情報!A:L,12,0),IF($I$7="選挙",VLOOKUP($F1531,部数情報!A:M,13,0),VLOOKUP($F1531,部数情報!A:J,10,0)))),"")</f>
        <v>390</v>
      </c>
      <c r="K1531" s="187"/>
      <c r="L1531" s="205"/>
      <c r="M1531" s="206"/>
      <c r="S1531">
        <f>エリア一覧!J1531-VLOOKUP(エリア一覧!F1531,部数情報!A:Q,17,0)</f>
        <v>0</v>
      </c>
      <c r="V1531">
        <f t="shared" si="23"/>
        <v>0</v>
      </c>
      <c r="W1531">
        <f>IFERROR(VLOOKUP($F1531,部数情報!A:J,10,0),0)</f>
        <v>390</v>
      </c>
    </row>
    <row r="1532" spans="2:23" hidden="1">
      <c r="B1532" s="15">
        <f>部数情報!C1151</f>
        <v>1150</v>
      </c>
      <c r="C1532" s="16">
        <f>部数情報!B1151</f>
        <v>14</v>
      </c>
      <c r="D1532" s="16" t="str">
        <f>部数情報!E1151</f>
        <v>鎌ヶ谷</v>
      </c>
      <c r="E1532" s="16" t="str">
        <f>部数情報!F1151</f>
        <v>東道野辺</v>
      </c>
      <c r="F1532" s="16" t="str">
        <f>部数情報!A1151</f>
        <v>034059</v>
      </c>
      <c r="G1532" s="16" t="str">
        <f>部数情報!G1151</f>
        <v>東道野辺７</v>
      </c>
      <c r="H1532" s="16" t="str">
        <f>部数情報!H1151</f>
        <v>船橋</v>
      </c>
      <c r="I1532" s="16" t="str">
        <f>部数情報!I1151</f>
        <v>鎌ケ谷市</v>
      </c>
      <c r="J1532" s="189">
        <f>IFERROR(IF($I$7="併配",VLOOKUP($F1532,部数情報!A:K,11,0),IF($I$7="併配&amp;選挙",VLOOKUP($F1532,部数情報!A:L,12,0),IF($I$7="選挙",VLOOKUP($F1532,部数情報!A:M,13,0),VLOOKUP($F1532,部数情報!A:J,10,0)))),"")</f>
        <v>550</v>
      </c>
      <c r="K1532" s="187"/>
      <c r="L1532" s="205"/>
      <c r="M1532" s="206"/>
      <c r="S1532">
        <f>エリア一覧!J1532-VLOOKUP(エリア一覧!F1532,部数情報!A:Q,17,0)</f>
        <v>0</v>
      </c>
      <c r="V1532">
        <f t="shared" si="23"/>
        <v>0</v>
      </c>
      <c r="W1532">
        <f>IFERROR(VLOOKUP($F1532,部数情報!A:J,10,0),0)</f>
        <v>550</v>
      </c>
    </row>
    <row r="1533" spans="2:23" hidden="1">
      <c r="B1533" s="15">
        <f>部数情報!C1152</f>
        <v>1151</v>
      </c>
      <c r="C1533" s="16">
        <f>部数情報!B1152</f>
        <v>14</v>
      </c>
      <c r="D1533" s="16" t="str">
        <f>部数情報!E1152</f>
        <v>鎌ヶ谷</v>
      </c>
      <c r="E1533" s="16" t="str">
        <f>部数情報!F1152</f>
        <v>鎌ケ谷グリーンハイツ</v>
      </c>
      <c r="F1533" s="16" t="str">
        <f>部数情報!A1152</f>
        <v>034060</v>
      </c>
      <c r="G1533" s="16" t="str">
        <f>部数情報!G1152</f>
        <v>西道野辺
(グリーンハイツ)</v>
      </c>
      <c r="H1533" s="16" t="str">
        <f>部数情報!H1152</f>
        <v>船橋</v>
      </c>
      <c r="I1533" s="16" t="str">
        <f>部数情報!I1152</f>
        <v>鎌ケ谷市</v>
      </c>
      <c r="J1533" s="189">
        <f>IFERROR(IF($I$7="併配",VLOOKUP($F1533,部数情報!A:K,11,0),IF($I$7="併配&amp;選挙",VLOOKUP($F1533,部数情報!A:L,12,0),IF($I$7="選挙",VLOOKUP($F1533,部数情報!A:M,13,0),VLOOKUP($F1533,部数情報!A:J,10,0)))),"")</f>
        <v>1515</v>
      </c>
      <c r="K1533" s="187"/>
      <c r="L1533" s="205"/>
      <c r="M1533" s="206"/>
      <c r="S1533">
        <f>エリア一覧!J1533-VLOOKUP(エリア一覧!F1533,部数情報!A:Q,17,0)</f>
        <v>0</v>
      </c>
      <c r="V1533">
        <f t="shared" si="23"/>
        <v>0</v>
      </c>
      <c r="W1533">
        <f>IFERROR(VLOOKUP($F1533,部数情報!A:J,10,0),0)</f>
        <v>1515</v>
      </c>
    </row>
    <row r="1534" spans="2:23" hidden="1">
      <c r="B1534" s="15">
        <f>部数情報!C1153</f>
        <v>1152</v>
      </c>
      <c r="C1534" s="16">
        <f>部数情報!B1153</f>
        <v>14</v>
      </c>
      <c r="D1534" s="16" t="str">
        <f>部数情報!E1153</f>
        <v>鎌ヶ谷</v>
      </c>
      <c r="E1534" s="16" t="str">
        <f>部数情報!F1153</f>
        <v>新鎌ケ谷</v>
      </c>
      <c r="F1534" s="16" t="str">
        <f>部数情報!A1153</f>
        <v>034067</v>
      </c>
      <c r="G1534" s="16" t="str">
        <f>部数情報!G1153</f>
        <v>新鎌ケ谷１Ａ・２Ａ</v>
      </c>
      <c r="H1534" s="16" t="str">
        <f>部数情報!H1153</f>
        <v>船橋</v>
      </c>
      <c r="I1534" s="16" t="str">
        <f>部数情報!I1153</f>
        <v>鎌ケ谷市</v>
      </c>
      <c r="J1534" s="189">
        <f>IFERROR(IF($I$7="併配",VLOOKUP($F1534,部数情報!A:K,11,0),IF($I$7="併配&amp;選挙",VLOOKUP($F1534,部数情報!A:L,12,0),IF($I$7="選挙",VLOOKUP($F1534,部数情報!A:M,13,0),VLOOKUP($F1534,部数情報!A:J,10,0)))),"")</f>
        <v>600</v>
      </c>
      <c r="K1534" s="187"/>
      <c r="L1534" s="205"/>
      <c r="M1534" s="206"/>
      <c r="S1534">
        <f>エリア一覧!J1534-VLOOKUP(エリア一覧!F1534,部数情報!A:Q,17,0)</f>
        <v>0</v>
      </c>
      <c r="V1534">
        <f t="shared" si="23"/>
        <v>0</v>
      </c>
      <c r="W1534">
        <f>IFERROR(VLOOKUP($F1534,部数情報!A:J,10,0),0)</f>
        <v>600</v>
      </c>
    </row>
    <row r="1535" spans="2:23" hidden="1">
      <c r="B1535" s="15">
        <f>部数情報!C1154</f>
        <v>1153</v>
      </c>
      <c r="C1535" s="16">
        <f>部数情報!B1154</f>
        <v>14</v>
      </c>
      <c r="D1535" s="16" t="str">
        <f>部数情報!E1154</f>
        <v>鎌ヶ谷</v>
      </c>
      <c r="E1535" s="16" t="str">
        <f>部数情報!F1154</f>
        <v>新鎌ケ谷</v>
      </c>
      <c r="F1535" s="16" t="str">
        <f>部数情報!A1154</f>
        <v>034068</v>
      </c>
      <c r="G1535" s="16" t="str">
        <f>部数情報!G1154</f>
        <v>新鎌ケ谷１Ｂ･２Ｂ</v>
      </c>
      <c r="H1535" s="16" t="str">
        <f>部数情報!H1154</f>
        <v>船橋</v>
      </c>
      <c r="I1535" s="16" t="str">
        <f>部数情報!I1154</f>
        <v>鎌ケ谷市</v>
      </c>
      <c r="J1535" s="189">
        <f>IFERROR(IF($I$7="併配",VLOOKUP($F1535,部数情報!A:K,11,0),IF($I$7="併配&amp;選挙",VLOOKUP($F1535,部数情報!A:L,12,0),IF($I$7="選挙",VLOOKUP($F1535,部数情報!A:M,13,0),VLOOKUP($F1535,部数情報!A:J,10,0)))),"")</f>
        <v>480</v>
      </c>
      <c r="K1535" s="187"/>
      <c r="L1535" s="205"/>
      <c r="M1535" s="206"/>
      <c r="S1535">
        <f>エリア一覧!J1535-VLOOKUP(エリア一覧!F1535,部数情報!A:Q,17,0)</f>
        <v>0</v>
      </c>
      <c r="V1535">
        <f t="shared" si="23"/>
        <v>0</v>
      </c>
      <c r="W1535">
        <f>IFERROR(VLOOKUP($F1535,部数情報!A:J,10,0),0)</f>
        <v>480</v>
      </c>
    </row>
    <row r="1536" spans="2:23" hidden="1">
      <c r="B1536" s="15">
        <f>部数情報!C1155</f>
        <v>1154</v>
      </c>
      <c r="C1536" s="16">
        <f>部数情報!B1155</f>
        <v>14</v>
      </c>
      <c r="D1536" s="16" t="str">
        <f>部数情報!E1155</f>
        <v>鎌ヶ谷</v>
      </c>
      <c r="E1536" s="16" t="str">
        <f>部数情報!F1155</f>
        <v>新鎌ケ谷</v>
      </c>
      <c r="F1536" s="16" t="str">
        <f>部数情報!A1155</f>
        <v>034069</v>
      </c>
      <c r="G1536" s="16" t="str">
        <f>部数情報!G1155</f>
        <v>新鎌ケ谷３・４</v>
      </c>
      <c r="H1536" s="16" t="str">
        <f>部数情報!H1155</f>
        <v>船橋</v>
      </c>
      <c r="I1536" s="16" t="str">
        <f>部数情報!I1155</f>
        <v>鎌ケ谷市</v>
      </c>
      <c r="J1536" s="189">
        <f>IFERROR(IF($I$7="併配",VLOOKUP($F1536,部数情報!A:K,11,0),IF($I$7="併配&amp;選挙",VLOOKUP($F1536,部数情報!A:L,12,0),IF($I$7="選挙",VLOOKUP($F1536,部数情報!A:M,13,0),VLOOKUP($F1536,部数情報!A:J,10,0)))),"")</f>
        <v>582</v>
      </c>
      <c r="K1536" s="187"/>
      <c r="L1536" s="205"/>
      <c r="M1536" s="206"/>
      <c r="S1536">
        <f>エリア一覧!J1536-VLOOKUP(エリア一覧!F1536,部数情報!A:Q,17,0)</f>
        <v>0</v>
      </c>
      <c r="V1536">
        <f t="shared" si="23"/>
        <v>0</v>
      </c>
      <c r="W1536">
        <f>IFERROR(VLOOKUP($F1536,部数情報!A:J,10,0),0)</f>
        <v>582</v>
      </c>
    </row>
    <row r="1537" spans="2:23" hidden="1">
      <c r="B1537" s="15">
        <f>部数情報!C1156</f>
        <v>1155</v>
      </c>
      <c r="C1537" s="16">
        <f>部数情報!B1156</f>
        <v>14</v>
      </c>
      <c r="D1537" s="16" t="str">
        <f>部数情報!E1156</f>
        <v>鎌ヶ谷</v>
      </c>
      <c r="E1537" s="16" t="str">
        <f>部数情報!F1156</f>
        <v>冨士</v>
      </c>
      <c r="F1537" s="16" t="str">
        <f>部数情報!A1156</f>
        <v>034061</v>
      </c>
      <c r="G1537" s="16" t="str">
        <f>部数情報!G1156</f>
        <v>冨士・北</v>
      </c>
      <c r="H1537" s="16" t="str">
        <f>部数情報!H1156</f>
        <v>船橋</v>
      </c>
      <c r="I1537" s="16" t="str">
        <f>部数情報!I1156</f>
        <v>白井市</v>
      </c>
      <c r="J1537" s="189">
        <f>IFERROR(IF($I$7="併配",VLOOKUP($F1537,部数情報!A:K,11,0),IF($I$7="併配&amp;選挙",VLOOKUP($F1537,部数情報!A:L,12,0),IF($I$7="選挙",VLOOKUP($F1537,部数情報!A:M,13,0),VLOOKUP($F1537,部数情報!A:J,10,0)))),"")</f>
        <v>750</v>
      </c>
      <c r="K1537" s="187"/>
      <c r="L1537" s="205"/>
      <c r="M1537" s="206"/>
      <c r="S1537">
        <f>エリア一覧!J1537-VLOOKUP(エリア一覧!F1537,部数情報!A:Q,17,0)</f>
        <v>0</v>
      </c>
      <c r="V1537">
        <f t="shared" si="23"/>
        <v>0</v>
      </c>
      <c r="W1537">
        <f>IFERROR(VLOOKUP($F1537,部数情報!A:J,10,0),0)</f>
        <v>750</v>
      </c>
    </row>
    <row r="1538" spans="2:23" hidden="1">
      <c r="B1538" s="15">
        <f>部数情報!C1157</f>
        <v>1156</v>
      </c>
      <c r="C1538" s="16">
        <f>部数情報!B1157</f>
        <v>14</v>
      </c>
      <c r="D1538" s="16" t="str">
        <f>部数情報!E1157</f>
        <v>鎌ヶ谷</v>
      </c>
      <c r="E1538" s="16" t="str">
        <f>部数情報!F1157</f>
        <v>冨士</v>
      </c>
      <c r="F1538" s="16" t="str">
        <f>部数情報!A1157</f>
        <v>034062</v>
      </c>
      <c r="G1538" s="16" t="str">
        <f>部数情報!G1157</f>
        <v>冨士・中央</v>
      </c>
      <c r="H1538" s="16" t="str">
        <f>部数情報!H1157</f>
        <v>船橋</v>
      </c>
      <c r="I1538" s="16" t="str">
        <f>部数情報!I1157</f>
        <v>白井市</v>
      </c>
      <c r="J1538" s="189">
        <f>IFERROR(IF($I$7="併配",VLOOKUP($F1538,部数情報!A:K,11,0),IF($I$7="併配&amp;選挙",VLOOKUP($F1538,部数情報!A:L,12,0),IF($I$7="選挙",VLOOKUP($F1538,部数情報!A:M,13,0),VLOOKUP($F1538,部数情報!A:J,10,0)))),"")</f>
        <v>540</v>
      </c>
      <c r="K1538" s="187"/>
      <c r="L1538" s="205"/>
      <c r="M1538" s="206"/>
      <c r="S1538">
        <f>エリア一覧!J1538-VLOOKUP(エリア一覧!F1538,部数情報!A:Q,17,0)</f>
        <v>0</v>
      </c>
      <c r="V1538">
        <f t="shared" si="23"/>
        <v>0</v>
      </c>
      <c r="W1538">
        <f>IFERROR(VLOOKUP($F1538,部数情報!A:J,10,0),0)</f>
        <v>540</v>
      </c>
    </row>
    <row r="1539" spans="2:23" hidden="1">
      <c r="B1539" s="15">
        <f>部数情報!C1158</f>
        <v>1157</v>
      </c>
      <c r="C1539" s="16">
        <f>部数情報!B1158</f>
        <v>14</v>
      </c>
      <c r="D1539" s="16" t="str">
        <f>部数情報!E1158</f>
        <v>鎌ヶ谷</v>
      </c>
      <c r="E1539" s="16" t="str">
        <f>部数情報!F1158</f>
        <v>冨士</v>
      </c>
      <c r="F1539" s="16" t="str">
        <f>部数情報!A1158</f>
        <v>034063</v>
      </c>
      <c r="G1539" s="16" t="str">
        <f>部数情報!G1158</f>
        <v>冨士・西</v>
      </c>
      <c r="H1539" s="16" t="str">
        <f>部数情報!H1158</f>
        <v>船橋</v>
      </c>
      <c r="I1539" s="16" t="str">
        <f>部数情報!I1158</f>
        <v>白井市</v>
      </c>
      <c r="J1539" s="189">
        <f>IFERROR(IF($I$7="併配",VLOOKUP($F1539,部数情報!A:K,11,0),IF($I$7="併配&amp;選挙",VLOOKUP($F1539,部数情報!A:L,12,0),IF($I$7="選挙",VLOOKUP($F1539,部数情報!A:M,13,0),VLOOKUP($F1539,部数情報!A:J,10,0)))),"")</f>
        <v>615</v>
      </c>
      <c r="K1539" s="187"/>
      <c r="L1539" s="205"/>
      <c r="M1539" s="206"/>
      <c r="S1539">
        <f>エリア一覧!J1539-VLOOKUP(エリア一覧!F1539,部数情報!A:Q,17,0)</f>
        <v>0</v>
      </c>
      <c r="V1539">
        <f t="shared" si="23"/>
        <v>0</v>
      </c>
      <c r="W1539">
        <f>IFERROR(VLOOKUP($F1539,部数情報!A:J,10,0),0)</f>
        <v>615</v>
      </c>
    </row>
    <row r="1540" spans="2:23" hidden="1">
      <c r="B1540" s="15">
        <f>部数情報!C1159</f>
        <v>1158</v>
      </c>
      <c r="C1540" s="16">
        <f>部数情報!B1159</f>
        <v>14</v>
      </c>
      <c r="D1540" s="16" t="str">
        <f>部数情報!E1159</f>
        <v>鎌ヶ谷</v>
      </c>
      <c r="E1540" s="16" t="str">
        <f>部数情報!F1159</f>
        <v>冨士</v>
      </c>
      <c r="F1540" s="16" t="str">
        <f>部数情報!A1159</f>
        <v>034064</v>
      </c>
      <c r="G1540" s="16" t="str">
        <f>部数情報!G1159</f>
        <v>冨士・南</v>
      </c>
      <c r="H1540" s="16" t="str">
        <f>部数情報!H1159</f>
        <v>船橋</v>
      </c>
      <c r="I1540" s="16" t="str">
        <f>部数情報!I1159</f>
        <v>白井市</v>
      </c>
      <c r="J1540" s="189">
        <f>IFERROR(IF($I$7="併配",VLOOKUP($F1540,部数情報!A:K,11,0),IF($I$7="併配&amp;選挙",VLOOKUP($F1540,部数情報!A:L,12,0),IF($I$7="選挙",VLOOKUP($F1540,部数情報!A:M,13,0),VLOOKUP($F1540,部数情報!A:J,10,0)))),"")</f>
        <v>330</v>
      </c>
      <c r="K1540" s="187"/>
      <c r="L1540" s="205"/>
      <c r="M1540" s="206"/>
      <c r="S1540">
        <f>エリア一覧!J1540-VLOOKUP(エリア一覧!F1540,部数情報!A:Q,17,0)</f>
        <v>0</v>
      </c>
      <c r="V1540">
        <f t="shared" si="23"/>
        <v>0</v>
      </c>
      <c r="W1540">
        <f>IFERROR(VLOOKUP($F1540,部数情報!A:J,10,0),0)</f>
        <v>330</v>
      </c>
    </row>
    <row r="1541" spans="2:23" hidden="1">
      <c r="B1541" s="15">
        <f>部数情報!C1160</f>
        <v>1159</v>
      </c>
      <c r="C1541" s="16">
        <f>部数情報!B1160</f>
        <v>14</v>
      </c>
      <c r="D1541" s="16" t="str">
        <f>部数情報!E1160</f>
        <v>鎌ヶ谷</v>
      </c>
      <c r="E1541" s="16" t="str">
        <f>部数情報!F1160</f>
        <v>冨士</v>
      </c>
      <c r="F1541" s="16" t="str">
        <f>部数情報!A1160</f>
        <v>034065</v>
      </c>
      <c r="G1541" s="16" t="str">
        <f>部数情報!G1160</f>
        <v>冨士・東</v>
      </c>
      <c r="H1541" s="16" t="str">
        <f>部数情報!H1160</f>
        <v>船橋</v>
      </c>
      <c r="I1541" s="16" t="str">
        <f>部数情報!I1160</f>
        <v>白井市</v>
      </c>
      <c r="J1541" s="189">
        <f>IFERROR(IF($I$7="併配",VLOOKUP($F1541,部数情報!A:K,11,0),IF($I$7="併配&amp;選挙",VLOOKUP($F1541,部数情報!A:L,12,0),IF($I$7="選挙",VLOOKUP($F1541,部数情報!A:M,13,0),VLOOKUP($F1541,部数情報!A:J,10,0)))),"")</f>
        <v>440</v>
      </c>
      <c r="K1541" s="187"/>
      <c r="L1541" s="205"/>
      <c r="M1541" s="206"/>
      <c r="S1541">
        <f>エリア一覧!J1541-VLOOKUP(エリア一覧!F1541,部数情報!A:Q,17,0)</f>
        <v>0</v>
      </c>
      <c r="V1541">
        <f t="shared" si="23"/>
        <v>0</v>
      </c>
      <c r="W1541">
        <f>IFERROR(VLOOKUP($F1541,部数情報!A:J,10,0),0)</f>
        <v>440</v>
      </c>
    </row>
    <row r="1542" spans="2:23" hidden="1">
      <c r="B1542" s="15">
        <f>部数情報!C1161</f>
        <v>1160</v>
      </c>
      <c r="C1542" s="16">
        <f>部数情報!B1161</f>
        <v>14</v>
      </c>
      <c r="D1542" s="16" t="str">
        <f>部数情報!E1161</f>
        <v>鎌ヶ谷</v>
      </c>
      <c r="E1542" s="16" t="str">
        <f>部数情報!F1161</f>
        <v>冨士</v>
      </c>
      <c r="F1542" s="16" t="str">
        <f>部数情報!A1161</f>
        <v>034074</v>
      </c>
      <c r="G1542" s="16" t="str">
        <f>部数情報!G1161</f>
        <v>冨士（南園・根上）</v>
      </c>
      <c r="H1542" s="16" t="str">
        <f>部数情報!H1161</f>
        <v>船橋</v>
      </c>
      <c r="I1542" s="16" t="str">
        <f>部数情報!I1161</f>
        <v>白井市</v>
      </c>
      <c r="J1542" s="189">
        <f>IFERROR(IF($I$7="併配",VLOOKUP($F1542,部数情報!A:K,11,0),IF($I$7="併配&amp;選挙",VLOOKUP($F1542,部数情報!A:L,12,0),IF($I$7="選挙",VLOOKUP($F1542,部数情報!A:M,13,0),VLOOKUP($F1542,部数情報!A:J,10,0)))),"")</f>
        <v>545</v>
      </c>
      <c r="K1542" s="187"/>
      <c r="L1542" s="205"/>
      <c r="M1542" s="206"/>
      <c r="S1542">
        <f>エリア一覧!J1542-VLOOKUP(エリア一覧!F1542,部数情報!A:Q,17,0)</f>
        <v>0</v>
      </c>
      <c r="V1542">
        <f t="shared" si="23"/>
        <v>0</v>
      </c>
      <c r="W1542">
        <f>IFERROR(VLOOKUP($F1542,部数情報!A:J,10,0),0)</f>
        <v>545</v>
      </c>
    </row>
    <row r="1543" spans="2:23" hidden="1">
      <c r="B1543" s="15">
        <f>部数情報!C1162</f>
        <v>1161</v>
      </c>
      <c r="C1543" s="16">
        <f>部数情報!B1162</f>
        <v>14</v>
      </c>
      <c r="D1543" s="16" t="str">
        <f>部数情報!E1162</f>
        <v>鎌ヶ谷</v>
      </c>
      <c r="E1543" s="16" t="str">
        <f>部数情報!F1162</f>
        <v>冨士</v>
      </c>
      <c r="F1543" s="16" t="str">
        <f>部数情報!A1162</f>
        <v>034075</v>
      </c>
      <c r="G1543" s="16" t="str">
        <f>部数情報!G1162</f>
        <v>冨士（南園）</v>
      </c>
      <c r="H1543" s="16" t="str">
        <f>部数情報!H1162</f>
        <v>船橋</v>
      </c>
      <c r="I1543" s="16" t="str">
        <f>部数情報!I1162</f>
        <v>白井市・鎌ケ谷市</v>
      </c>
      <c r="J1543" s="189">
        <f>IFERROR(IF($I$7="併配",VLOOKUP($F1543,部数情報!A:K,11,0),IF($I$7="併配&amp;選挙",VLOOKUP($F1543,部数情報!A:L,12,0),IF($I$7="選挙",VLOOKUP($F1543,部数情報!A:M,13,0),VLOOKUP($F1543,部数情報!A:J,10,0)))),"")</f>
        <v>420</v>
      </c>
      <c r="K1543" s="187"/>
      <c r="L1543" s="205"/>
      <c r="M1543" s="206"/>
      <c r="S1543">
        <f>エリア一覧!J1543-VLOOKUP(エリア一覧!F1543,部数情報!A:Q,17,0)</f>
        <v>0</v>
      </c>
      <c r="V1543">
        <f t="shared" si="23"/>
        <v>0</v>
      </c>
      <c r="W1543">
        <f>IFERROR(VLOOKUP($F1543,部数情報!A:J,10,0),0)</f>
        <v>420</v>
      </c>
    </row>
    <row r="1544" spans="2:23" hidden="1">
      <c r="B1544" s="15">
        <f>部数情報!C1163</f>
        <v>1162</v>
      </c>
      <c r="C1544" s="16">
        <f>部数情報!B1163</f>
        <v>20</v>
      </c>
      <c r="D1544" s="16" t="str">
        <f>部数情報!E1163</f>
        <v>船橋西</v>
      </c>
      <c r="E1544" s="16" t="str">
        <f>部数情報!F1163</f>
        <v>本中山</v>
      </c>
      <c r="F1544" s="16" t="str">
        <f>部数情報!A1163</f>
        <v>035005</v>
      </c>
      <c r="G1544" s="16" t="str">
        <f>部数情報!G1163</f>
        <v>本中山１</v>
      </c>
      <c r="H1544" s="16" t="str">
        <f>部数情報!H1163</f>
        <v>市川</v>
      </c>
      <c r="I1544" s="16" t="str">
        <f>部数情報!I1163</f>
        <v>船橋市</v>
      </c>
      <c r="J1544" s="189">
        <f>IFERROR(IF($I$7="併配",VLOOKUP($F1544,部数情報!A:K,11,0),IF($I$7="併配&amp;選挙",VLOOKUP($F1544,部数情報!A:L,12,0),IF($I$7="選挙",VLOOKUP($F1544,部数情報!A:M,13,0),VLOOKUP($F1544,部数情報!A:J,10,0)))),"")</f>
        <v>455</v>
      </c>
      <c r="K1544" s="187"/>
      <c r="L1544" s="205"/>
      <c r="M1544" s="206"/>
      <c r="S1544">
        <f>エリア一覧!J1544-VLOOKUP(エリア一覧!F1544,部数情報!A:Q,17,0)</f>
        <v>0</v>
      </c>
      <c r="V1544">
        <f t="shared" si="23"/>
        <v>0</v>
      </c>
      <c r="W1544">
        <f>IFERROR(VLOOKUP($F1544,部数情報!A:J,10,0),0)</f>
        <v>455</v>
      </c>
    </row>
    <row r="1545" spans="2:23" hidden="1">
      <c r="B1545" s="15">
        <f>部数情報!C1164</f>
        <v>1163</v>
      </c>
      <c r="C1545" s="16">
        <f>部数情報!B1164</f>
        <v>20</v>
      </c>
      <c r="D1545" s="16" t="str">
        <f>部数情報!E1164</f>
        <v>船橋西</v>
      </c>
      <c r="E1545" s="16" t="str">
        <f>部数情報!F1164</f>
        <v>本中山</v>
      </c>
      <c r="F1545" s="16" t="str">
        <f>部数情報!A1164</f>
        <v>035006</v>
      </c>
      <c r="G1545" s="16" t="str">
        <f>部数情報!G1164</f>
        <v>本中山２A</v>
      </c>
      <c r="H1545" s="16" t="str">
        <f>部数情報!H1164</f>
        <v>市川</v>
      </c>
      <c r="I1545" s="16" t="str">
        <f>部数情報!I1164</f>
        <v>船橋市</v>
      </c>
      <c r="J1545" s="189">
        <f>IFERROR(IF($I$7="併配",VLOOKUP($F1545,部数情報!A:K,11,0),IF($I$7="併配&amp;選挙",VLOOKUP($F1545,部数情報!A:L,12,0),IF($I$7="選挙",VLOOKUP($F1545,部数情報!A:M,13,0),VLOOKUP($F1545,部数情報!A:J,10,0)))),"")</f>
        <v>620</v>
      </c>
      <c r="K1545" s="187"/>
      <c r="L1545" s="205"/>
      <c r="M1545" s="206"/>
      <c r="S1545">
        <f>エリア一覧!J1545-VLOOKUP(エリア一覧!F1545,部数情報!A:Q,17,0)</f>
        <v>0</v>
      </c>
      <c r="V1545">
        <f t="shared" si="23"/>
        <v>0</v>
      </c>
      <c r="W1545">
        <f>IFERROR(VLOOKUP($F1545,部数情報!A:J,10,0),0)</f>
        <v>620</v>
      </c>
    </row>
    <row r="1546" spans="2:23" hidden="1">
      <c r="B1546" s="15">
        <f>部数情報!C1165</f>
        <v>1164</v>
      </c>
      <c r="C1546" s="16">
        <f>部数情報!B1165</f>
        <v>20</v>
      </c>
      <c r="D1546" s="16" t="str">
        <f>部数情報!E1165</f>
        <v>船橋西</v>
      </c>
      <c r="E1546" s="16" t="str">
        <f>部数情報!F1165</f>
        <v>本中山</v>
      </c>
      <c r="F1546" s="16" t="str">
        <f>部数情報!A1165</f>
        <v>035259</v>
      </c>
      <c r="G1546" s="16" t="str">
        <f>部数情報!G1165</f>
        <v>本中山２B</v>
      </c>
      <c r="H1546" s="16" t="str">
        <f>部数情報!H1165</f>
        <v>市川</v>
      </c>
      <c r="I1546" s="16" t="str">
        <f>部数情報!I1165</f>
        <v>船橋市</v>
      </c>
      <c r="J1546" s="189">
        <f>IFERROR(IF($I$7="併配",VLOOKUP($F1546,部数情報!A:K,11,0),IF($I$7="併配&amp;選挙",VLOOKUP($F1546,部数情報!A:L,12,0),IF($I$7="選挙",VLOOKUP($F1546,部数情報!A:M,13,0),VLOOKUP($F1546,部数情報!A:J,10,0)))),"")</f>
        <v>630</v>
      </c>
      <c r="K1546" s="187"/>
      <c r="L1546" s="205"/>
      <c r="M1546" s="206"/>
      <c r="S1546">
        <f>エリア一覧!J1546-VLOOKUP(エリア一覧!F1546,部数情報!A:Q,17,0)</f>
        <v>0</v>
      </c>
      <c r="V1546">
        <f t="shared" si="23"/>
        <v>0</v>
      </c>
      <c r="W1546">
        <f>IFERROR(VLOOKUP($F1546,部数情報!A:J,10,0),0)</f>
        <v>630</v>
      </c>
    </row>
    <row r="1547" spans="2:23" hidden="1">
      <c r="B1547" s="15">
        <f>部数情報!C1166</f>
        <v>1165</v>
      </c>
      <c r="C1547" s="16">
        <f>部数情報!B1166</f>
        <v>20</v>
      </c>
      <c r="D1547" s="16" t="str">
        <f>部数情報!E1166</f>
        <v>船橋西</v>
      </c>
      <c r="E1547" s="16" t="str">
        <f>部数情報!F1166</f>
        <v>本中山</v>
      </c>
      <c r="F1547" s="16" t="str">
        <f>部数情報!A1166</f>
        <v>035007</v>
      </c>
      <c r="G1547" s="16" t="str">
        <f>部数情報!G1166</f>
        <v>本中山３Ａ　</v>
      </c>
      <c r="H1547" s="16" t="str">
        <f>部数情報!H1166</f>
        <v>市川</v>
      </c>
      <c r="I1547" s="16" t="str">
        <f>部数情報!I1166</f>
        <v>船橋市</v>
      </c>
      <c r="J1547" s="189">
        <f>IFERROR(IF($I$7="併配",VLOOKUP($F1547,部数情報!A:K,11,0),IF($I$7="併配&amp;選挙",VLOOKUP($F1547,部数情報!A:L,12,0),IF($I$7="選挙",VLOOKUP($F1547,部数情報!A:M,13,0),VLOOKUP($F1547,部数情報!A:J,10,0)))),"")</f>
        <v>850</v>
      </c>
      <c r="K1547" s="187"/>
      <c r="L1547" s="205"/>
      <c r="M1547" s="206"/>
      <c r="S1547">
        <f>エリア一覧!J1547-VLOOKUP(エリア一覧!F1547,部数情報!A:Q,17,0)</f>
        <v>0</v>
      </c>
      <c r="V1547">
        <f t="shared" si="23"/>
        <v>0</v>
      </c>
      <c r="W1547">
        <f>IFERROR(VLOOKUP($F1547,部数情報!A:J,10,0),0)</f>
        <v>850</v>
      </c>
    </row>
    <row r="1548" spans="2:23" hidden="1">
      <c r="B1548" s="15">
        <f>部数情報!C1167</f>
        <v>1166</v>
      </c>
      <c r="C1548" s="16">
        <f>部数情報!B1167</f>
        <v>20</v>
      </c>
      <c r="D1548" s="16" t="str">
        <f>部数情報!E1167</f>
        <v>船橋西</v>
      </c>
      <c r="E1548" s="16" t="str">
        <f>部数情報!F1167</f>
        <v>本中山</v>
      </c>
      <c r="F1548" s="16" t="str">
        <f>部数情報!A1167</f>
        <v>035008</v>
      </c>
      <c r="G1548" s="16" t="str">
        <f>部数情報!G1167</f>
        <v>本中山３Ｂ</v>
      </c>
      <c r="H1548" s="16" t="str">
        <f>部数情報!H1167</f>
        <v>市川</v>
      </c>
      <c r="I1548" s="16" t="str">
        <f>部数情報!I1167</f>
        <v>船橋市</v>
      </c>
      <c r="J1548" s="189">
        <f>IFERROR(IF($I$7="併配",VLOOKUP($F1548,部数情報!A:K,11,0),IF($I$7="併配&amp;選挙",VLOOKUP($F1548,部数情報!A:L,12,0),IF($I$7="選挙",VLOOKUP($F1548,部数情報!A:M,13,0),VLOOKUP($F1548,部数情報!A:J,10,0)))),"")</f>
        <v>862</v>
      </c>
      <c r="K1548" s="187"/>
      <c r="L1548" s="205"/>
      <c r="M1548" s="206"/>
      <c r="S1548">
        <f>エリア一覧!J1548-VLOOKUP(エリア一覧!F1548,部数情報!A:Q,17,0)</f>
        <v>-138</v>
      </c>
      <c r="V1548">
        <f t="shared" si="23"/>
        <v>0</v>
      </c>
      <c r="W1548">
        <f>IFERROR(VLOOKUP($F1548,部数情報!A:J,10,0),0)</f>
        <v>1000</v>
      </c>
    </row>
    <row r="1549" spans="2:23" hidden="1">
      <c r="B1549" s="15">
        <f>部数情報!C1168</f>
        <v>1167</v>
      </c>
      <c r="C1549" s="16">
        <f>部数情報!B1168</f>
        <v>20</v>
      </c>
      <c r="D1549" s="16" t="str">
        <f>部数情報!E1168</f>
        <v>船橋西</v>
      </c>
      <c r="E1549" s="16" t="str">
        <f>部数情報!F1168</f>
        <v>本中山</v>
      </c>
      <c r="F1549" s="16" t="str">
        <f>部数情報!A1168</f>
        <v>035009</v>
      </c>
      <c r="G1549" s="16" t="str">
        <f>部数情報!G1168</f>
        <v>本中山４Ａ</v>
      </c>
      <c r="H1549" s="16" t="str">
        <f>部数情報!H1168</f>
        <v>市川</v>
      </c>
      <c r="I1549" s="16" t="str">
        <f>部数情報!I1168</f>
        <v>船橋市</v>
      </c>
      <c r="J1549" s="189">
        <f>IFERROR(IF($I$7="併配",VLOOKUP($F1549,部数情報!A:K,11,0),IF($I$7="併配&amp;選挙",VLOOKUP($F1549,部数情報!A:L,12,0),IF($I$7="選挙",VLOOKUP($F1549,部数情報!A:M,13,0),VLOOKUP($F1549,部数情報!A:J,10,0)))),"")</f>
        <v>340</v>
      </c>
      <c r="K1549" s="187"/>
      <c r="L1549" s="205"/>
      <c r="M1549" s="206"/>
      <c r="S1549">
        <f>エリア一覧!J1549-VLOOKUP(エリア一覧!F1549,部数情報!A:Q,17,0)</f>
        <v>0</v>
      </c>
      <c r="V1549">
        <f t="shared" si="23"/>
        <v>0</v>
      </c>
      <c r="W1549">
        <f>IFERROR(VLOOKUP($F1549,部数情報!A:J,10,0),0)</f>
        <v>340</v>
      </c>
    </row>
    <row r="1550" spans="2:23" hidden="1">
      <c r="B1550" s="15">
        <f>部数情報!C1169</f>
        <v>1168</v>
      </c>
      <c r="C1550" s="16">
        <f>部数情報!B1169</f>
        <v>20</v>
      </c>
      <c r="D1550" s="16" t="str">
        <f>部数情報!E1169</f>
        <v>船橋西</v>
      </c>
      <c r="E1550" s="16" t="str">
        <f>部数情報!F1169</f>
        <v>本中山</v>
      </c>
      <c r="F1550" s="16" t="str">
        <f>部数情報!A1169</f>
        <v>035262</v>
      </c>
      <c r="G1550" s="16" t="str">
        <f>部数情報!G1169</f>
        <v>本中山４Ｃ</v>
      </c>
      <c r="H1550" s="16" t="str">
        <f>部数情報!H1169</f>
        <v>市川</v>
      </c>
      <c r="I1550" s="16" t="str">
        <f>部数情報!I1169</f>
        <v>船橋市</v>
      </c>
      <c r="J1550" s="189">
        <f>IFERROR(IF($I$7="併配",VLOOKUP($F1550,部数情報!A:K,11,0),IF($I$7="併配&amp;選挙",VLOOKUP($F1550,部数情報!A:L,12,0),IF($I$7="選挙",VLOOKUP($F1550,部数情報!A:M,13,0),VLOOKUP($F1550,部数情報!A:J,10,0)))),"")</f>
        <v>335</v>
      </c>
      <c r="K1550" s="187"/>
      <c r="L1550" s="205"/>
      <c r="M1550" s="206"/>
      <c r="S1550">
        <f>エリア一覧!J1550-VLOOKUP(エリア一覧!F1550,部数情報!A:Q,17,0)</f>
        <v>0</v>
      </c>
      <c r="V1550">
        <f t="shared" si="23"/>
        <v>0</v>
      </c>
      <c r="W1550">
        <f>IFERROR(VLOOKUP($F1550,部数情報!A:J,10,0),0)</f>
        <v>335</v>
      </c>
    </row>
    <row r="1551" spans="2:23" hidden="1">
      <c r="B1551" s="15">
        <f>部数情報!C1170</f>
        <v>1169</v>
      </c>
      <c r="C1551" s="16">
        <f>部数情報!B1170</f>
        <v>20</v>
      </c>
      <c r="D1551" s="16" t="str">
        <f>部数情報!E1170</f>
        <v>船橋西</v>
      </c>
      <c r="E1551" s="16" t="str">
        <f>部数情報!F1170</f>
        <v>本中山</v>
      </c>
      <c r="F1551" s="16" t="str">
        <f>部数情報!A1170</f>
        <v>035010</v>
      </c>
      <c r="G1551" s="16" t="str">
        <f>部数情報!G1170</f>
        <v>本中山４B・原木1D</v>
      </c>
      <c r="H1551" s="16" t="str">
        <f>部数情報!H1170</f>
        <v>市川</v>
      </c>
      <c r="I1551" s="16" t="str">
        <f>部数情報!I1170</f>
        <v>船橋市・市川市</v>
      </c>
      <c r="J1551" s="189">
        <f>IFERROR(IF($I$7="併配",VLOOKUP($F1551,部数情報!A:K,11,0),IF($I$7="併配&amp;選挙",VLOOKUP($F1551,部数情報!A:L,12,0),IF($I$7="選挙",VLOOKUP($F1551,部数情報!A:M,13,0),VLOOKUP($F1551,部数情報!A:J,10,0)))),"")</f>
        <v>1000</v>
      </c>
      <c r="K1551" s="187"/>
      <c r="L1551" s="205"/>
      <c r="M1551" s="206"/>
      <c r="S1551">
        <f>エリア一覧!J1551-VLOOKUP(エリア一覧!F1551,部数情報!A:Q,17,0)</f>
        <v>0</v>
      </c>
      <c r="V1551">
        <f t="shared" si="23"/>
        <v>0</v>
      </c>
      <c r="W1551">
        <f>IFERROR(VLOOKUP($F1551,部数情報!A:J,10,0),0)</f>
        <v>1000</v>
      </c>
    </row>
    <row r="1552" spans="2:23" hidden="1">
      <c r="B1552" s="15">
        <f>部数情報!C1171</f>
        <v>1170</v>
      </c>
      <c r="C1552" s="16">
        <f>部数情報!B1171</f>
        <v>20</v>
      </c>
      <c r="D1552" s="16" t="str">
        <f>部数情報!E1171</f>
        <v>船橋西</v>
      </c>
      <c r="E1552" s="16" t="str">
        <f>部数情報!F1171</f>
        <v>本中山</v>
      </c>
      <c r="F1552" s="16" t="str">
        <f>部数情報!A1171</f>
        <v>035011</v>
      </c>
      <c r="G1552" s="16" t="str">
        <f>部数情報!G1171</f>
        <v>本中山５</v>
      </c>
      <c r="H1552" s="16" t="str">
        <f>部数情報!H1171</f>
        <v>市川</v>
      </c>
      <c r="I1552" s="16" t="str">
        <f>部数情報!I1171</f>
        <v>船橋市</v>
      </c>
      <c r="J1552" s="189">
        <f>IFERROR(IF($I$7="併配",VLOOKUP($F1552,部数情報!A:K,11,0),IF($I$7="併配&amp;選挙",VLOOKUP($F1552,部数情報!A:L,12,0),IF($I$7="選挙",VLOOKUP($F1552,部数情報!A:M,13,0),VLOOKUP($F1552,部数情報!A:J,10,0)))),"")</f>
        <v>660</v>
      </c>
      <c r="K1552" s="187"/>
      <c r="L1552" s="205"/>
      <c r="M1552" s="206"/>
      <c r="S1552">
        <f>エリア一覧!J1552-VLOOKUP(エリア一覧!F1552,部数情報!A:Q,17,0)</f>
        <v>0</v>
      </c>
      <c r="V1552">
        <f t="shared" ref="V1552:V1615" si="24">IF(K1552="●",J1552,K1552)</f>
        <v>0</v>
      </c>
      <c r="W1552">
        <f>IFERROR(VLOOKUP($F1552,部数情報!A:J,10,0),0)</f>
        <v>660</v>
      </c>
    </row>
    <row r="1553" spans="2:23" hidden="1">
      <c r="B1553" s="15">
        <f>部数情報!C1172</f>
        <v>1171</v>
      </c>
      <c r="C1553" s="16">
        <f>部数情報!B1172</f>
        <v>20</v>
      </c>
      <c r="D1553" s="16" t="str">
        <f>部数情報!E1172</f>
        <v>船橋西</v>
      </c>
      <c r="E1553" s="16" t="str">
        <f>部数情報!F1172</f>
        <v>本中山</v>
      </c>
      <c r="F1553" s="16" t="str">
        <f>部数情報!A1172</f>
        <v>035044</v>
      </c>
      <c r="G1553" s="16" t="str">
        <f>部数情報!G1172</f>
        <v>本中山６</v>
      </c>
      <c r="H1553" s="16" t="str">
        <f>部数情報!H1172</f>
        <v>市川</v>
      </c>
      <c r="I1553" s="16" t="str">
        <f>部数情報!I1172</f>
        <v>船橋市</v>
      </c>
      <c r="J1553" s="189">
        <f>IFERROR(IF($I$7="併配",VLOOKUP($F1553,部数情報!A:K,11,0),IF($I$7="併配&amp;選挙",VLOOKUP($F1553,部数情報!A:L,12,0),IF($I$7="選挙",VLOOKUP($F1553,部数情報!A:M,13,0),VLOOKUP($F1553,部数情報!A:J,10,0)))),"")</f>
        <v>915</v>
      </c>
      <c r="K1553" s="187"/>
      <c r="L1553" s="205"/>
      <c r="M1553" s="206"/>
      <c r="S1553">
        <f>エリア一覧!J1553-VLOOKUP(エリア一覧!F1553,部数情報!A:Q,17,0)</f>
        <v>0</v>
      </c>
      <c r="V1553">
        <f t="shared" si="24"/>
        <v>0</v>
      </c>
      <c r="W1553">
        <f>IFERROR(VLOOKUP($F1553,部数情報!A:J,10,0),0)</f>
        <v>915</v>
      </c>
    </row>
    <row r="1554" spans="2:23" hidden="1">
      <c r="B1554" s="15">
        <f>部数情報!C1173</f>
        <v>1172</v>
      </c>
      <c r="C1554" s="16">
        <f>部数情報!B1173</f>
        <v>20</v>
      </c>
      <c r="D1554" s="16" t="str">
        <f>部数情報!E1173</f>
        <v>船橋西</v>
      </c>
      <c r="E1554" s="16" t="str">
        <f>部数情報!F1173</f>
        <v>本中山</v>
      </c>
      <c r="F1554" s="16" t="str">
        <f>部数情報!A1173</f>
        <v>035045</v>
      </c>
      <c r="G1554" s="16" t="str">
        <f>部数情報!G1173</f>
        <v>本中山７</v>
      </c>
      <c r="H1554" s="16" t="str">
        <f>部数情報!H1173</f>
        <v>市川</v>
      </c>
      <c r="I1554" s="16" t="str">
        <f>部数情報!I1173</f>
        <v>船橋市</v>
      </c>
      <c r="J1554" s="189">
        <f>IFERROR(IF($I$7="併配",VLOOKUP($F1554,部数情報!A:K,11,0),IF($I$7="併配&amp;選挙",VLOOKUP($F1554,部数情報!A:L,12,0),IF($I$7="選挙",VLOOKUP($F1554,部数情報!A:M,13,0),VLOOKUP($F1554,部数情報!A:J,10,0)))),"")</f>
        <v>710</v>
      </c>
      <c r="K1554" s="187"/>
      <c r="L1554" s="205"/>
      <c r="M1554" s="206"/>
      <c r="S1554">
        <f>エリア一覧!J1554-VLOOKUP(エリア一覧!F1554,部数情報!A:Q,17,0)</f>
        <v>0</v>
      </c>
      <c r="V1554">
        <f t="shared" si="24"/>
        <v>0</v>
      </c>
      <c r="W1554">
        <f>IFERROR(VLOOKUP($F1554,部数情報!A:J,10,0),0)</f>
        <v>710</v>
      </c>
    </row>
    <row r="1555" spans="2:23" hidden="1">
      <c r="B1555" s="15">
        <f>部数情報!C1174</f>
        <v>1173</v>
      </c>
      <c r="C1555" s="16">
        <f>部数情報!B1174</f>
        <v>20</v>
      </c>
      <c r="D1555" s="16" t="str">
        <f>部数情報!E1174</f>
        <v>船橋西</v>
      </c>
      <c r="E1555" s="16" t="str">
        <f>部数情報!F1174</f>
        <v>中山</v>
      </c>
      <c r="F1555" s="16" t="str">
        <f>部数情報!A1174</f>
        <v>035012</v>
      </c>
      <c r="G1555" s="16" t="str">
        <f>部数情報!G1174</f>
        <v>中山１</v>
      </c>
      <c r="H1555" s="16" t="str">
        <f>部数情報!H1174</f>
        <v>市川</v>
      </c>
      <c r="I1555" s="16" t="str">
        <f>部数情報!I1174</f>
        <v>市川市</v>
      </c>
      <c r="J1555" s="189">
        <f>IFERROR(IF($I$7="併配",VLOOKUP($F1555,部数情報!A:K,11,0),IF($I$7="併配&amp;選挙",VLOOKUP($F1555,部数情報!A:L,12,0),IF($I$7="選挙",VLOOKUP($F1555,部数情報!A:M,13,0),VLOOKUP($F1555,部数情報!A:J,10,0)))),"")</f>
        <v>480</v>
      </c>
      <c r="K1555" s="187"/>
      <c r="L1555" s="205"/>
      <c r="M1555" s="206"/>
      <c r="S1555">
        <f>エリア一覧!J1555-VLOOKUP(エリア一覧!F1555,部数情報!A:Q,17,0)</f>
        <v>0</v>
      </c>
      <c r="V1555">
        <f t="shared" si="24"/>
        <v>0</v>
      </c>
      <c r="W1555">
        <f>IFERROR(VLOOKUP($F1555,部数情報!A:J,10,0),0)</f>
        <v>480</v>
      </c>
    </row>
    <row r="1556" spans="2:23" hidden="1">
      <c r="B1556" s="15">
        <f>部数情報!C1175</f>
        <v>1174</v>
      </c>
      <c r="C1556" s="16">
        <f>部数情報!B1175</f>
        <v>20</v>
      </c>
      <c r="D1556" s="16" t="str">
        <f>部数情報!E1175</f>
        <v>船橋西</v>
      </c>
      <c r="E1556" s="16" t="str">
        <f>部数情報!F1175</f>
        <v>中山</v>
      </c>
      <c r="F1556" s="16" t="str">
        <f>部数情報!A1175</f>
        <v>035013</v>
      </c>
      <c r="G1556" s="16" t="str">
        <f>部数情報!G1175</f>
        <v>中山２</v>
      </c>
      <c r="H1556" s="16" t="str">
        <f>部数情報!H1175</f>
        <v>市川</v>
      </c>
      <c r="I1556" s="16" t="str">
        <f>部数情報!I1175</f>
        <v>市川市</v>
      </c>
      <c r="J1556" s="189">
        <f>IFERROR(IF($I$7="併配",VLOOKUP($F1556,部数情報!A:K,11,0),IF($I$7="併配&amp;選挙",VLOOKUP($F1556,部数情報!A:L,12,0),IF($I$7="選挙",VLOOKUP($F1556,部数情報!A:M,13,0),VLOOKUP($F1556,部数情報!A:J,10,0)))),"")</f>
        <v>320</v>
      </c>
      <c r="K1556" s="187"/>
      <c r="L1556" s="205"/>
      <c r="M1556" s="206"/>
      <c r="S1556">
        <f>エリア一覧!J1556-VLOOKUP(エリア一覧!F1556,部数情報!A:Q,17,0)</f>
        <v>0</v>
      </c>
      <c r="V1556">
        <f t="shared" si="24"/>
        <v>0</v>
      </c>
      <c r="W1556">
        <f>IFERROR(VLOOKUP($F1556,部数情報!A:J,10,0),0)</f>
        <v>320</v>
      </c>
    </row>
    <row r="1557" spans="2:23" hidden="1">
      <c r="B1557" s="15">
        <f>部数情報!C1176</f>
        <v>1175</v>
      </c>
      <c r="C1557" s="16">
        <f>部数情報!B1176</f>
        <v>20</v>
      </c>
      <c r="D1557" s="16" t="str">
        <f>部数情報!E1176</f>
        <v>船橋西</v>
      </c>
      <c r="E1557" s="16" t="str">
        <f>部数情報!F1176</f>
        <v>中山</v>
      </c>
      <c r="F1557" s="16" t="str">
        <f>部数情報!A1176</f>
        <v>035014</v>
      </c>
      <c r="G1557" s="16" t="str">
        <f>部数情報!G1176</f>
        <v>中山３</v>
      </c>
      <c r="H1557" s="16" t="str">
        <f>部数情報!H1176</f>
        <v>市川</v>
      </c>
      <c r="I1557" s="16" t="str">
        <f>部数情報!I1176</f>
        <v>市川市</v>
      </c>
      <c r="J1557" s="189">
        <f>IFERROR(IF($I$7="併配",VLOOKUP($F1557,部数情報!A:K,11,0),IF($I$7="併配&amp;選挙",VLOOKUP($F1557,部数情報!A:L,12,0),IF($I$7="選挙",VLOOKUP($F1557,部数情報!A:M,13,0),VLOOKUP($F1557,部数情報!A:J,10,0)))),"")</f>
        <v>395</v>
      </c>
      <c r="K1557" s="187"/>
      <c r="L1557" s="205"/>
      <c r="M1557" s="206"/>
      <c r="S1557">
        <f>エリア一覧!J1557-VLOOKUP(エリア一覧!F1557,部数情報!A:Q,17,0)</f>
        <v>0</v>
      </c>
      <c r="V1557">
        <f t="shared" si="24"/>
        <v>0</v>
      </c>
      <c r="W1557">
        <f>IFERROR(VLOOKUP($F1557,部数情報!A:J,10,0),0)</f>
        <v>395</v>
      </c>
    </row>
    <row r="1558" spans="2:23" hidden="1">
      <c r="B1558" s="15">
        <f>部数情報!C1177</f>
        <v>1176</v>
      </c>
      <c r="C1558" s="16">
        <f>部数情報!B1177</f>
        <v>20</v>
      </c>
      <c r="D1558" s="16" t="str">
        <f>部数情報!E1177</f>
        <v>船橋西</v>
      </c>
      <c r="E1558" s="16" t="str">
        <f>部数情報!F1177</f>
        <v>中山</v>
      </c>
      <c r="F1558" s="16" t="str">
        <f>部数情報!A1177</f>
        <v>035015</v>
      </c>
      <c r="G1558" s="16" t="str">
        <f>部数情報!G1177</f>
        <v>中山４</v>
      </c>
      <c r="H1558" s="16" t="str">
        <f>部数情報!H1177</f>
        <v>市川</v>
      </c>
      <c r="I1558" s="16" t="str">
        <f>部数情報!I1177</f>
        <v>市川市</v>
      </c>
      <c r="J1558" s="189">
        <f>IFERROR(IF($I$7="併配",VLOOKUP($F1558,部数情報!A:K,11,0),IF($I$7="併配&amp;選挙",VLOOKUP($F1558,部数情報!A:L,12,0),IF($I$7="選挙",VLOOKUP($F1558,部数情報!A:M,13,0),VLOOKUP($F1558,部数情報!A:J,10,0)))),"")</f>
        <v>550</v>
      </c>
      <c r="K1558" s="187"/>
      <c r="L1558" s="205"/>
      <c r="M1558" s="206"/>
      <c r="S1558">
        <f>エリア一覧!J1558-VLOOKUP(エリア一覧!F1558,部数情報!A:Q,17,0)</f>
        <v>0</v>
      </c>
      <c r="V1558">
        <f t="shared" si="24"/>
        <v>0</v>
      </c>
      <c r="W1558">
        <f>IFERROR(VLOOKUP($F1558,部数情報!A:J,10,0),0)</f>
        <v>550</v>
      </c>
    </row>
    <row r="1559" spans="2:23" hidden="1">
      <c r="B1559" s="15">
        <f>部数情報!C1178</f>
        <v>1177</v>
      </c>
      <c r="C1559" s="16">
        <f>部数情報!B1178</f>
        <v>20</v>
      </c>
      <c r="D1559" s="16" t="str">
        <f>部数情報!E1178</f>
        <v>船橋西</v>
      </c>
      <c r="E1559" s="16" t="str">
        <f>部数情報!F1178</f>
        <v>高石神</v>
      </c>
      <c r="F1559" s="16" t="str">
        <f>部数情報!A1178</f>
        <v>035016</v>
      </c>
      <c r="G1559" s="16" t="str">
        <f>部数情報!G1178</f>
        <v>鬼越１</v>
      </c>
      <c r="H1559" s="16" t="str">
        <f>部数情報!H1178</f>
        <v>市川</v>
      </c>
      <c r="I1559" s="16" t="str">
        <f>部数情報!I1178</f>
        <v>市川市</v>
      </c>
      <c r="J1559" s="189">
        <f>IFERROR(IF($I$7="併配",VLOOKUP($F1559,部数情報!A:K,11,0),IF($I$7="併配&amp;選挙",VLOOKUP($F1559,部数情報!A:L,12,0),IF($I$7="選挙",VLOOKUP($F1559,部数情報!A:M,13,0),VLOOKUP($F1559,部数情報!A:J,10,0)))),"")</f>
        <v>620</v>
      </c>
      <c r="K1559" s="187"/>
      <c r="L1559" s="205"/>
      <c r="M1559" s="206"/>
      <c r="S1559">
        <f>エリア一覧!J1559-VLOOKUP(エリア一覧!F1559,部数情報!A:Q,17,0)</f>
        <v>0</v>
      </c>
      <c r="V1559">
        <f t="shared" si="24"/>
        <v>0</v>
      </c>
      <c r="W1559">
        <f>IFERROR(VLOOKUP($F1559,部数情報!A:J,10,0),0)</f>
        <v>620</v>
      </c>
    </row>
    <row r="1560" spans="2:23" hidden="1">
      <c r="B1560" s="15">
        <f>部数情報!C1179</f>
        <v>1178</v>
      </c>
      <c r="C1560" s="16">
        <f>部数情報!B1179</f>
        <v>20</v>
      </c>
      <c r="D1560" s="16" t="str">
        <f>部数情報!E1179</f>
        <v>船橋西</v>
      </c>
      <c r="E1560" s="16" t="str">
        <f>部数情報!F1179</f>
        <v>高石神</v>
      </c>
      <c r="F1560" s="16" t="str">
        <f>部数情報!A1179</f>
        <v>035017</v>
      </c>
      <c r="G1560" s="16" t="str">
        <f>部数情報!G1179</f>
        <v>鬼越２Ａ</v>
      </c>
      <c r="H1560" s="16" t="str">
        <f>部数情報!H1179</f>
        <v>市川</v>
      </c>
      <c r="I1560" s="16" t="str">
        <f>部数情報!I1179</f>
        <v>市川市</v>
      </c>
      <c r="J1560" s="189">
        <f>IFERROR(IF($I$7="併配",VLOOKUP($F1560,部数情報!A:K,11,0),IF($I$7="併配&amp;選挙",VLOOKUP($F1560,部数情報!A:L,12,0),IF($I$7="選挙",VLOOKUP($F1560,部数情報!A:M,13,0),VLOOKUP($F1560,部数情報!A:J,10,0)))),"")</f>
        <v>315</v>
      </c>
      <c r="K1560" s="187"/>
      <c r="L1560" s="205"/>
      <c r="M1560" s="206"/>
      <c r="S1560">
        <f>エリア一覧!J1560-VLOOKUP(エリア一覧!F1560,部数情報!A:Q,17,0)</f>
        <v>0</v>
      </c>
      <c r="V1560">
        <f t="shared" si="24"/>
        <v>0</v>
      </c>
      <c r="W1560">
        <f>IFERROR(VLOOKUP($F1560,部数情報!A:J,10,0),0)</f>
        <v>315</v>
      </c>
    </row>
    <row r="1561" spans="2:23" hidden="1">
      <c r="B1561" s="15">
        <f>部数情報!C1180</f>
        <v>1179</v>
      </c>
      <c r="C1561" s="16">
        <f>部数情報!B1180</f>
        <v>20</v>
      </c>
      <c r="D1561" s="16" t="str">
        <f>部数情報!E1180</f>
        <v>船橋西</v>
      </c>
      <c r="E1561" s="16" t="str">
        <f>部数情報!F1180</f>
        <v>高石神</v>
      </c>
      <c r="F1561" s="16" t="str">
        <f>部数情報!A1180</f>
        <v>035018</v>
      </c>
      <c r="G1561" s="16" t="str">
        <f>部数情報!G1180</f>
        <v>鬼越２Ｂ</v>
      </c>
      <c r="H1561" s="16" t="str">
        <f>部数情報!H1180</f>
        <v>市川</v>
      </c>
      <c r="I1561" s="16" t="str">
        <f>部数情報!I1180</f>
        <v>市川市</v>
      </c>
      <c r="J1561" s="189">
        <f>IFERROR(IF($I$7="併配",VLOOKUP($F1561,部数情報!A:K,11,0),IF($I$7="併配&amp;選挙",VLOOKUP($F1561,部数情報!A:L,12,0),IF($I$7="選挙",VLOOKUP($F1561,部数情報!A:M,13,0),VLOOKUP($F1561,部数情報!A:J,10,0)))),"")</f>
        <v>505</v>
      </c>
      <c r="K1561" s="187"/>
      <c r="L1561" s="205"/>
      <c r="M1561" s="206"/>
      <c r="S1561">
        <f>エリア一覧!J1561-VLOOKUP(エリア一覧!F1561,部数情報!A:Q,17,0)</f>
        <v>0</v>
      </c>
      <c r="V1561">
        <f t="shared" si="24"/>
        <v>0</v>
      </c>
      <c r="W1561">
        <f>IFERROR(VLOOKUP($F1561,部数情報!A:J,10,0),0)</f>
        <v>505</v>
      </c>
    </row>
    <row r="1562" spans="2:23" hidden="1">
      <c r="B1562" s="15">
        <f>部数情報!C1181</f>
        <v>1180</v>
      </c>
      <c r="C1562" s="16">
        <f>部数情報!B1181</f>
        <v>20</v>
      </c>
      <c r="D1562" s="16" t="str">
        <f>部数情報!E1181</f>
        <v>船橋西</v>
      </c>
      <c r="E1562" s="16" t="str">
        <f>部数情報!F1181</f>
        <v>高石神</v>
      </c>
      <c r="F1562" s="16" t="str">
        <f>部数情報!A1181</f>
        <v>035019</v>
      </c>
      <c r="G1562" s="16" t="str">
        <f>部数情報!G1181</f>
        <v>高石神Ａ</v>
      </c>
      <c r="H1562" s="16" t="str">
        <f>部数情報!H1181</f>
        <v>市川</v>
      </c>
      <c r="I1562" s="16" t="str">
        <f>部数情報!I1181</f>
        <v>市川市</v>
      </c>
      <c r="J1562" s="189">
        <f>IFERROR(IF($I$7="併配",VLOOKUP($F1562,部数情報!A:K,11,0),IF($I$7="併配&amp;選挙",VLOOKUP($F1562,部数情報!A:L,12,0),IF($I$7="選挙",VLOOKUP($F1562,部数情報!A:M,13,0),VLOOKUP($F1562,部数情報!A:J,10,0)))),"")</f>
        <v>435</v>
      </c>
      <c r="K1562" s="187"/>
      <c r="L1562" s="205"/>
      <c r="M1562" s="206"/>
      <c r="S1562">
        <f>エリア一覧!J1562-VLOOKUP(エリア一覧!F1562,部数情報!A:Q,17,0)</f>
        <v>0</v>
      </c>
      <c r="V1562">
        <f t="shared" si="24"/>
        <v>0</v>
      </c>
      <c r="W1562">
        <f>IFERROR(VLOOKUP($F1562,部数情報!A:J,10,0),0)</f>
        <v>435</v>
      </c>
    </row>
    <row r="1563" spans="2:23" hidden="1">
      <c r="B1563" s="15">
        <f>部数情報!C1182</f>
        <v>1181</v>
      </c>
      <c r="C1563" s="16">
        <f>部数情報!B1182</f>
        <v>20</v>
      </c>
      <c r="D1563" s="16" t="str">
        <f>部数情報!E1182</f>
        <v>船橋西</v>
      </c>
      <c r="E1563" s="16" t="str">
        <f>部数情報!F1182</f>
        <v>高石神</v>
      </c>
      <c r="F1563" s="16" t="str">
        <f>部数情報!A1182</f>
        <v>035020</v>
      </c>
      <c r="G1563" s="16" t="str">
        <f>部数情報!G1182</f>
        <v>高石神Ｂ</v>
      </c>
      <c r="H1563" s="16" t="str">
        <f>部数情報!H1182</f>
        <v>市川</v>
      </c>
      <c r="I1563" s="16" t="str">
        <f>部数情報!I1182</f>
        <v>市川市</v>
      </c>
      <c r="J1563" s="189">
        <f>IFERROR(IF($I$7="併配",VLOOKUP($F1563,部数情報!A:K,11,0),IF($I$7="併配&amp;選挙",VLOOKUP($F1563,部数情報!A:L,12,0),IF($I$7="選挙",VLOOKUP($F1563,部数情報!A:M,13,0),VLOOKUP($F1563,部数情報!A:J,10,0)))),"")</f>
        <v>380</v>
      </c>
      <c r="K1563" s="187"/>
      <c r="L1563" s="205"/>
      <c r="M1563" s="206"/>
      <c r="S1563">
        <f>エリア一覧!J1563-VLOOKUP(エリア一覧!F1563,部数情報!A:Q,17,0)</f>
        <v>0</v>
      </c>
      <c r="V1563">
        <f t="shared" si="24"/>
        <v>0</v>
      </c>
      <c r="W1563">
        <f>IFERROR(VLOOKUP($F1563,部数情報!A:J,10,0),0)</f>
        <v>380</v>
      </c>
    </row>
    <row r="1564" spans="2:23" hidden="1">
      <c r="B1564" s="15">
        <f>部数情報!C1183</f>
        <v>1182</v>
      </c>
      <c r="C1564" s="16">
        <f>部数情報!B1183</f>
        <v>20</v>
      </c>
      <c r="D1564" s="16" t="str">
        <f>部数情報!E1183</f>
        <v>船橋西</v>
      </c>
      <c r="E1564" s="16" t="str">
        <f>部数情報!F1183</f>
        <v>鬼高</v>
      </c>
      <c r="F1564" s="16" t="str">
        <f>部数情報!A1183</f>
        <v>035021</v>
      </c>
      <c r="G1564" s="16" t="str">
        <f>部数情報!G1183</f>
        <v>鬼高１</v>
      </c>
      <c r="H1564" s="16" t="str">
        <f>部数情報!H1183</f>
        <v>市川</v>
      </c>
      <c r="I1564" s="16" t="str">
        <f>部数情報!I1183</f>
        <v>市川市</v>
      </c>
      <c r="J1564" s="189">
        <f>IFERROR(IF($I$7="併配",VLOOKUP($F1564,部数情報!A:K,11,0),IF($I$7="併配&amp;選挙",VLOOKUP($F1564,部数情報!A:L,12,0),IF($I$7="選挙",VLOOKUP($F1564,部数情報!A:M,13,0),VLOOKUP($F1564,部数情報!A:J,10,0)))),"")</f>
        <v>525</v>
      </c>
      <c r="K1564" s="187"/>
      <c r="L1564" s="205"/>
      <c r="M1564" s="206"/>
      <c r="S1564">
        <f>エリア一覧!J1564-VLOOKUP(エリア一覧!F1564,部数情報!A:Q,17,0)</f>
        <v>0</v>
      </c>
      <c r="V1564">
        <f t="shared" si="24"/>
        <v>0</v>
      </c>
      <c r="W1564">
        <f>IFERROR(VLOOKUP($F1564,部数情報!A:J,10,0),0)</f>
        <v>525</v>
      </c>
    </row>
    <row r="1565" spans="2:23" hidden="1">
      <c r="B1565" s="15">
        <f>部数情報!C1184</f>
        <v>1183</v>
      </c>
      <c r="C1565" s="16">
        <f>部数情報!B1184</f>
        <v>20</v>
      </c>
      <c r="D1565" s="16" t="str">
        <f>部数情報!E1184</f>
        <v>船橋西</v>
      </c>
      <c r="E1565" s="16" t="str">
        <f>部数情報!F1184</f>
        <v>鬼高</v>
      </c>
      <c r="F1565" s="16" t="str">
        <f>部数情報!A1184</f>
        <v>035261</v>
      </c>
      <c r="G1565" s="16" t="str">
        <f>部数情報!G1184</f>
        <v>鬼高４</v>
      </c>
      <c r="H1565" s="16" t="str">
        <f>部数情報!H1184</f>
        <v>市川</v>
      </c>
      <c r="I1565" s="16" t="str">
        <f>部数情報!I1184</f>
        <v>市川市</v>
      </c>
      <c r="J1565" s="189">
        <f>IFERROR(IF($I$7="併配",VLOOKUP($F1565,部数情報!A:K,11,0),IF($I$7="併配&amp;選挙",VLOOKUP($F1565,部数情報!A:L,12,0),IF($I$7="選挙",VLOOKUP($F1565,部数情報!A:M,13,0),VLOOKUP($F1565,部数情報!A:J,10,0)))),"")</f>
        <v>295</v>
      </c>
      <c r="K1565" s="187"/>
      <c r="L1565" s="205"/>
      <c r="M1565" s="206"/>
      <c r="S1565">
        <f>エリア一覧!J1565-VLOOKUP(エリア一覧!F1565,部数情報!A:Q,17,0)</f>
        <v>0</v>
      </c>
      <c r="V1565">
        <f t="shared" si="24"/>
        <v>0</v>
      </c>
      <c r="W1565">
        <f>IFERROR(VLOOKUP($F1565,部数情報!A:J,10,0),0)</f>
        <v>295</v>
      </c>
    </row>
    <row r="1566" spans="2:23" hidden="1">
      <c r="B1566" s="15">
        <f>部数情報!C1185</f>
        <v>1184</v>
      </c>
      <c r="C1566" s="16">
        <f>部数情報!B1185</f>
        <v>20</v>
      </c>
      <c r="D1566" s="16" t="str">
        <f>部数情報!E1185</f>
        <v>船橋西</v>
      </c>
      <c r="E1566" s="16" t="str">
        <f>部数情報!F1185</f>
        <v>鬼高</v>
      </c>
      <c r="F1566" s="16" t="str">
        <f>部数情報!A1185</f>
        <v>035022</v>
      </c>
      <c r="G1566" s="16" t="str">
        <f>部数情報!G1185</f>
        <v>鬼高２Ａ</v>
      </c>
      <c r="H1566" s="16" t="str">
        <f>部数情報!H1185</f>
        <v>市川</v>
      </c>
      <c r="I1566" s="16" t="str">
        <f>部数情報!I1185</f>
        <v>市川市</v>
      </c>
      <c r="J1566" s="189">
        <f>IFERROR(IF($I$7="併配",VLOOKUP($F1566,部数情報!A:K,11,0),IF($I$7="併配&amp;選挙",VLOOKUP($F1566,部数情報!A:L,12,0),IF($I$7="選挙",VLOOKUP($F1566,部数情報!A:M,13,0),VLOOKUP($F1566,部数情報!A:J,10,0)))),"")</f>
        <v>600</v>
      </c>
      <c r="K1566" s="187"/>
      <c r="L1566" s="205"/>
      <c r="M1566" s="206"/>
      <c r="S1566">
        <f>エリア一覧!J1566-VLOOKUP(エリア一覧!F1566,部数情報!A:Q,17,0)</f>
        <v>0</v>
      </c>
      <c r="V1566">
        <f t="shared" si="24"/>
        <v>0</v>
      </c>
      <c r="W1566">
        <f>IFERROR(VLOOKUP($F1566,部数情報!A:J,10,0),0)</f>
        <v>600</v>
      </c>
    </row>
    <row r="1567" spans="2:23" hidden="1">
      <c r="B1567" s="15">
        <f>部数情報!C1186</f>
        <v>1185</v>
      </c>
      <c r="C1567" s="16">
        <f>部数情報!B1186</f>
        <v>20</v>
      </c>
      <c r="D1567" s="16" t="str">
        <f>部数情報!E1186</f>
        <v>船橋西</v>
      </c>
      <c r="E1567" s="16" t="str">
        <f>部数情報!F1186</f>
        <v>鬼高</v>
      </c>
      <c r="F1567" s="16" t="str">
        <f>部数情報!A1186</f>
        <v>035023</v>
      </c>
      <c r="G1567" s="16" t="str">
        <f>部数情報!G1186</f>
        <v>鬼高２Ｂ</v>
      </c>
      <c r="H1567" s="16" t="str">
        <f>部数情報!H1186</f>
        <v>市川</v>
      </c>
      <c r="I1567" s="16" t="str">
        <f>部数情報!I1186</f>
        <v>市川市</v>
      </c>
      <c r="J1567" s="189">
        <f>IFERROR(IF($I$7="併配",VLOOKUP($F1567,部数情報!A:K,11,0),IF($I$7="併配&amp;選挙",VLOOKUP($F1567,部数情報!A:L,12,0),IF($I$7="選挙",VLOOKUP($F1567,部数情報!A:M,13,0),VLOOKUP($F1567,部数情報!A:J,10,0)))),"")</f>
        <v>325</v>
      </c>
      <c r="K1567" s="187"/>
      <c r="L1567" s="205"/>
      <c r="M1567" s="206"/>
      <c r="S1567">
        <f>エリア一覧!J1567-VLOOKUP(エリア一覧!F1567,部数情報!A:Q,17,0)</f>
        <v>0</v>
      </c>
      <c r="V1567">
        <f t="shared" si="24"/>
        <v>0</v>
      </c>
      <c r="W1567">
        <f>IFERROR(VLOOKUP($F1567,部数情報!A:J,10,0),0)</f>
        <v>325</v>
      </c>
    </row>
    <row r="1568" spans="2:23" hidden="1">
      <c r="B1568" s="15">
        <f>部数情報!C1187</f>
        <v>1186</v>
      </c>
      <c r="C1568" s="16">
        <f>部数情報!B1187</f>
        <v>20</v>
      </c>
      <c r="D1568" s="16" t="str">
        <f>部数情報!E1187</f>
        <v>船橋西</v>
      </c>
      <c r="E1568" s="16" t="str">
        <f>部数情報!F1187</f>
        <v>鬼高</v>
      </c>
      <c r="F1568" s="16" t="str">
        <f>部数情報!A1187</f>
        <v>035024</v>
      </c>
      <c r="G1568" s="16" t="str">
        <f>部数情報!G1187</f>
        <v>鬼高２Ｃ</v>
      </c>
      <c r="H1568" s="16" t="str">
        <f>部数情報!H1187</f>
        <v>市川</v>
      </c>
      <c r="I1568" s="16" t="str">
        <f>部数情報!I1187</f>
        <v>市川市</v>
      </c>
      <c r="J1568" s="189">
        <f>IFERROR(IF($I$7="併配",VLOOKUP($F1568,部数情報!A:K,11,0),IF($I$7="併配&amp;選挙",VLOOKUP($F1568,部数情報!A:L,12,0),IF($I$7="選挙",VLOOKUP($F1568,部数情報!A:M,13,0),VLOOKUP($F1568,部数情報!A:J,10,0)))),"")</f>
        <v>490</v>
      </c>
      <c r="K1568" s="187"/>
      <c r="L1568" s="205"/>
      <c r="M1568" s="206"/>
      <c r="S1568">
        <f>エリア一覧!J1568-VLOOKUP(エリア一覧!F1568,部数情報!A:Q,17,0)</f>
        <v>0</v>
      </c>
      <c r="V1568">
        <f t="shared" si="24"/>
        <v>0</v>
      </c>
      <c r="W1568">
        <f>IFERROR(VLOOKUP($F1568,部数情報!A:J,10,0),0)</f>
        <v>490</v>
      </c>
    </row>
    <row r="1569" spans="2:23" hidden="1">
      <c r="B1569" s="15">
        <f>部数情報!C1188</f>
        <v>1187</v>
      </c>
      <c r="C1569" s="16">
        <f>部数情報!B1188</f>
        <v>20</v>
      </c>
      <c r="D1569" s="16" t="str">
        <f>部数情報!E1188</f>
        <v>船橋西</v>
      </c>
      <c r="E1569" s="16" t="str">
        <f>部数情報!F1188</f>
        <v>鬼高</v>
      </c>
      <c r="F1569" s="16" t="str">
        <f>部数情報!A1188</f>
        <v>035025</v>
      </c>
      <c r="G1569" s="16" t="str">
        <f>部数情報!G1188</f>
        <v>鬼高２Ｄ</v>
      </c>
      <c r="H1569" s="16" t="str">
        <f>部数情報!H1188</f>
        <v>市川</v>
      </c>
      <c r="I1569" s="16" t="str">
        <f>部数情報!I1188</f>
        <v>市川市</v>
      </c>
      <c r="J1569" s="189">
        <f>IFERROR(IF($I$7="併配",VLOOKUP($F1569,部数情報!A:K,11,0),IF($I$7="併配&amp;選挙",VLOOKUP($F1569,部数情報!A:L,12,0),IF($I$7="選挙",VLOOKUP($F1569,部数情報!A:M,13,0),VLOOKUP($F1569,部数情報!A:J,10,0)))),"")</f>
        <v>730</v>
      </c>
      <c r="K1569" s="187"/>
      <c r="L1569" s="205"/>
      <c r="M1569" s="206"/>
      <c r="S1569">
        <f>エリア一覧!J1569-VLOOKUP(エリア一覧!F1569,部数情報!A:Q,17,0)</f>
        <v>0</v>
      </c>
      <c r="V1569">
        <f t="shared" si="24"/>
        <v>0</v>
      </c>
      <c r="W1569">
        <f>IFERROR(VLOOKUP($F1569,部数情報!A:J,10,0),0)</f>
        <v>730</v>
      </c>
    </row>
    <row r="1570" spans="2:23" hidden="1">
      <c r="B1570" s="15">
        <f>部数情報!C1189</f>
        <v>1188</v>
      </c>
      <c r="C1570" s="16">
        <f>部数情報!B1189</f>
        <v>20</v>
      </c>
      <c r="D1570" s="16" t="str">
        <f>部数情報!E1189</f>
        <v>船橋西</v>
      </c>
      <c r="E1570" s="16" t="str">
        <f>部数情報!F1189</f>
        <v>鬼高</v>
      </c>
      <c r="F1570" s="16" t="str">
        <f>部数情報!A1189</f>
        <v>035026</v>
      </c>
      <c r="G1570" s="16" t="str">
        <f>部数情報!G1189</f>
        <v>鬼高３Ａ</v>
      </c>
      <c r="H1570" s="16" t="str">
        <f>部数情報!H1189</f>
        <v>市川</v>
      </c>
      <c r="I1570" s="16" t="str">
        <f>部数情報!I1189</f>
        <v>市川市</v>
      </c>
      <c r="J1570" s="189">
        <f>IFERROR(IF($I$7="併配",VLOOKUP($F1570,部数情報!A:K,11,0),IF($I$7="併配&amp;選挙",VLOOKUP($F1570,部数情報!A:L,12,0),IF($I$7="選挙",VLOOKUP($F1570,部数情報!A:M,13,0),VLOOKUP($F1570,部数情報!A:J,10,0)))),"")</f>
        <v>503</v>
      </c>
      <c r="K1570" s="187"/>
      <c r="L1570" s="205"/>
      <c r="M1570" s="206"/>
      <c r="S1570">
        <f>エリア一覧!J1570-VLOOKUP(エリア一覧!F1570,部数情報!A:Q,17,0)</f>
        <v>0</v>
      </c>
      <c r="V1570">
        <f t="shared" si="24"/>
        <v>0</v>
      </c>
      <c r="W1570">
        <f>IFERROR(VLOOKUP($F1570,部数情報!A:J,10,0),0)</f>
        <v>503</v>
      </c>
    </row>
    <row r="1571" spans="2:23" hidden="1">
      <c r="B1571" s="15">
        <f>部数情報!C1190</f>
        <v>1189</v>
      </c>
      <c r="C1571" s="16">
        <f>部数情報!B1190</f>
        <v>20</v>
      </c>
      <c r="D1571" s="16" t="str">
        <f>部数情報!E1190</f>
        <v>船橋西</v>
      </c>
      <c r="E1571" s="16" t="str">
        <f>部数情報!F1190</f>
        <v>鬼高</v>
      </c>
      <c r="F1571" s="16" t="str">
        <f>部数情報!A1190</f>
        <v>035027</v>
      </c>
      <c r="G1571" s="16" t="str">
        <f>部数情報!G1190</f>
        <v>鬼高３Ｂ</v>
      </c>
      <c r="H1571" s="16" t="str">
        <f>部数情報!H1190</f>
        <v>市川</v>
      </c>
      <c r="I1571" s="16" t="str">
        <f>部数情報!I1190</f>
        <v>市川市</v>
      </c>
      <c r="J1571" s="189">
        <f>IFERROR(IF($I$7="併配",VLOOKUP($F1571,部数情報!A:K,11,0),IF($I$7="併配&amp;選挙",VLOOKUP($F1571,部数情報!A:L,12,0),IF($I$7="選挙",VLOOKUP($F1571,部数情報!A:M,13,0),VLOOKUP($F1571,部数情報!A:J,10,0)))),"")</f>
        <v>620</v>
      </c>
      <c r="K1571" s="187"/>
      <c r="L1571" s="205"/>
      <c r="M1571" s="206"/>
      <c r="S1571">
        <f>エリア一覧!J1571-VLOOKUP(エリア一覧!F1571,部数情報!A:Q,17,0)</f>
        <v>0</v>
      </c>
      <c r="V1571">
        <f t="shared" si="24"/>
        <v>0</v>
      </c>
      <c r="W1571">
        <f>IFERROR(VLOOKUP($F1571,部数情報!A:J,10,0),0)</f>
        <v>620</v>
      </c>
    </row>
    <row r="1572" spans="2:23" hidden="1">
      <c r="B1572" s="15">
        <f>部数情報!C1191</f>
        <v>1190</v>
      </c>
      <c r="C1572" s="16">
        <f>部数情報!B1191</f>
        <v>20</v>
      </c>
      <c r="D1572" s="16" t="str">
        <f>部数情報!E1191</f>
        <v>船橋西</v>
      </c>
      <c r="E1572" s="16" t="str">
        <f>部数情報!F1191</f>
        <v>鬼高</v>
      </c>
      <c r="F1572" s="16" t="str">
        <f>部数情報!A1191</f>
        <v>035028</v>
      </c>
      <c r="G1572" s="16" t="str">
        <f>部数情報!G1191</f>
        <v>鬼高３Ｃ</v>
      </c>
      <c r="H1572" s="16" t="str">
        <f>部数情報!H1191</f>
        <v>市川</v>
      </c>
      <c r="I1572" s="16" t="str">
        <f>部数情報!I1191</f>
        <v>市川市</v>
      </c>
      <c r="J1572" s="189">
        <f>IFERROR(IF($I$7="併配",VLOOKUP($F1572,部数情報!A:K,11,0),IF($I$7="併配&amp;選挙",VLOOKUP($F1572,部数情報!A:L,12,0),IF($I$7="選挙",VLOOKUP($F1572,部数情報!A:M,13,0),VLOOKUP($F1572,部数情報!A:J,10,0)))),"")</f>
        <v>500</v>
      </c>
      <c r="K1572" s="187"/>
      <c r="L1572" s="205"/>
      <c r="M1572" s="206"/>
      <c r="S1572">
        <f>エリア一覧!J1572-VLOOKUP(エリア一覧!F1572,部数情報!A:Q,17,0)</f>
        <v>0</v>
      </c>
      <c r="V1572">
        <f t="shared" si="24"/>
        <v>0</v>
      </c>
      <c r="W1572">
        <f>IFERROR(VLOOKUP($F1572,部数情報!A:J,10,0),0)</f>
        <v>500</v>
      </c>
    </row>
    <row r="1573" spans="2:23" hidden="1">
      <c r="B1573" s="15">
        <f>部数情報!C1192</f>
        <v>1191</v>
      </c>
      <c r="C1573" s="16">
        <f>部数情報!B1192</f>
        <v>20</v>
      </c>
      <c r="D1573" s="16" t="str">
        <f>部数情報!E1192</f>
        <v>船橋西</v>
      </c>
      <c r="E1573" s="16" t="str">
        <f>部数情報!F1192</f>
        <v>本北方</v>
      </c>
      <c r="F1573" s="16" t="str">
        <f>部数情報!A1192</f>
        <v>035034</v>
      </c>
      <c r="G1573" s="16" t="str">
        <f>部数情報!G1192</f>
        <v>北方１A</v>
      </c>
      <c r="H1573" s="16" t="str">
        <f>部数情報!H1192</f>
        <v>市川</v>
      </c>
      <c r="I1573" s="16" t="str">
        <f>部数情報!I1192</f>
        <v>市川市</v>
      </c>
      <c r="J1573" s="189">
        <f>IFERROR(IF($I$7="併配",VLOOKUP($F1573,部数情報!A:K,11,0),IF($I$7="併配&amp;選挙",VLOOKUP($F1573,部数情報!A:L,12,0),IF($I$7="選挙",VLOOKUP($F1573,部数情報!A:M,13,0),VLOOKUP($F1573,部数情報!A:J,10,0)))),"")</f>
        <v>280</v>
      </c>
      <c r="K1573" s="187"/>
      <c r="L1573" s="205"/>
      <c r="M1573" s="206"/>
      <c r="S1573">
        <f>エリア一覧!J1573-VLOOKUP(エリア一覧!F1573,部数情報!A:Q,17,0)</f>
        <v>0</v>
      </c>
      <c r="V1573">
        <f t="shared" si="24"/>
        <v>0</v>
      </c>
      <c r="W1573">
        <f>IFERROR(VLOOKUP($F1573,部数情報!A:J,10,0),0)</f>
        <v>280</v>
      </c>
    </row>
    <row r="1574" spans="2:23" hidden="1">
      <c r="B1574" s="15">
        <f>部数情報!C1193</f>
        <v>1192</v>
      </c>
      <c r="C1574" s="16">
        <f>部数情報!B1193</f>
        <v>20</v>
      </c>
      <c r="D1574" s="16" t="str">
        <f>部数情報!E1193</f>
        <v>船橋西</v>
      </c>
      <c r="E1574" s="16" t="str">
        <f>部数情報!F1193</f>
        <v>本北方</v>
      </c>
      <c r="F1574" s="16" t="str">
        <f>部数情報!A1193</f>
        <v>035253</v>
      </c>
      <c r="G1574" s="16" t="str">
        <f>部数情報!G1193</f>
        <v>北方１Ｂ</v>
      </c>
      <c r="H1574" s="16" t="str">
        <f>部数情報!H1193</f>
        <v>市川</v>
      </c>
      <c r="I1574" s="16" t="str">
        <f>部数情報!I1193</f>
        <v>市川市</v>
      </c>
      <c r="J1574" s="189">
        <f>IFERROR(IF($I$7="併配",VLOOKUP($F1574,部数情報!A:K,11,0),IF($I$7="併配&amp;選挙",VLOOKUP($F1574,部数情報!A:L,12,0),IF($I$7="選挙",VLOOKUP($F1574,部数情報!A:M,13,0),VLOOKUP($F1574,部数情報!A:J,10,0)))),"")</f>
        <v>430</v>
      </c>
      <c r="K1574" s="187"/>
      <c r="L1574" s="205"/>
      <c r="M1574" s="206"/>
      <c r="S1574">
        <f>エリア一覧!J1574-VLOOKUP(エリア一覧!F1574,部数情報!A:Q,17,0)</f>
        <v>0</v>
      </c>
      <c r="V1574">
        <f t="shared" si="24"/>
        <v>0</v>
      </c>
      <c r="W1574">
        <f>IFERROR(VLOOKUP($F1574,部数情報!A:J,10,0),0)</f>
        <v>430</v>
      </c>
    </row>
    <row r="1575" spans="2:23" hidden="1">
      <c r="B1575" s="15">
        <f>部数情報!C1194</f>
        <v>1193</v>
      </c>
      <c r="C1575" s="16">
        <f>部数情報!B1194</f>
        <v>20</v>
      </c>
      <c r="D1575" s="16" t="str">
        <f>部数情報!E1194</f>
        <v>船橋西</v>
      </c>
      <c r="E1575" s="16" t="str">
        <f>部数情報!F1194</f>
        <v>本北方</v>
      </c>
      <c r="F1575" s="16" t="str">
        <f>部数情報!A1194</f>
        <v>035035</v>
      </c>
      <c r="G1575" s="16" t="str">
        <f>部数情報!G1194</f>
        <v>北方２Ａ</v>
      </c>
      <c r="H1575" s="16" t="str">
        <f>部数情報!H1194</f>
        <v>市川</v>
      </c>
      <c r="I1575" s="16" t="str">
        <f>部数情報!I1194</f>
        <v>市川市</v>
      </c>
      <c r="J1575" s="189">
        <f>IFERROR(IF($I$7="併配",VLOOKUP($F1575,部数情報!A:K,11,0),IF($I$7="併配&amp;選挙",VLOOKUP($F1575,部数情報!A:L,12,0),IF($I$7="選挙",VLOOKUP($F1575,部数情報!A:M,13,0),VLOOKUP($F1575,部数情報!A:J,10,0)))),"")</f>
        <v>400</v>
      </c>
      <c r="K1575" s="187"/>
      <c r="L1575" s="205"/>
      <c r="M1575" s="206"/>
      <c r="S1575">
        <f>エリア一覧!J1575-VLOOKUP(エリア一覧!F1575,部数情報!A:Q,17,0)</f>
        <v>0</v>
      </c>
      <c r="V1575">
        <f t="shared" si="24"/>
        <v>0</v>
      </c>
      <c r="W1575">
        <f>IFERROR(VLOOKUP($F1575,部数情報!A:J,10,0),0)</f>
        <v>400</v>
      </c>
    </row>
    <row r="1576" spans="2:23" hidden="1">
      <c r="B1576" s="15">
        <f>部数情報!C1195</f>
        <v>1194</v>
      </c>
      <c r="C1576" s="16">
        <f>部数情報!B1195</f>
        <v>20</v>
      </c>
      <c r="D1576" s="16" t="str">
        <f>部数情報!E1195</f>
        <v>船橋西</v>
      </c>
      <c r="E1576" s="16" t="str">
        <f>部数情報!F1195</f>
        <v>本北方</v>
      </c>
      <c r="F1576" s="16" t="str">
        <f>部数情報!A1195</f>
        <v>035036</v>
      </c>
      <c r="G1576" s="16" t="str">
        <f>部数情報!G1195</f>
        <v>北方２Ｂ</v>
      </c>
      <c r="H1576" s="16" t="str">
        <f>部数情報!H1195</f>
        <v>市川</v>
      </c>
      <c r="I1576" s="16" t="str">
        <f>部数情報!I1195</f>
        <v>市川市</v>
      </c>
      <c r="J1576" s="189">
        <f>IFERROR(IF($I$7="併配",VLOOKUP($F1576,部数情報!A:K,11,0),IF($I$7="併配&amp;選挙",VLOOKUP($F1576,部数情報!A:L,12,0),IF($I$7="選挙",VLOOKUP($F1576,部数情報!A:M,13,0),VLOOKUP($F1576,部数情報!A:J,10,0)))),"")</f>
        <v>660</v>
      </c>
      <c r="K1576" s="187"/>
      <c r="L1576" s="205"/>
      <c r="M1576" s="206"/>
      <c r="S1576">
        <f>エリア一覧!J1576-VLOOKUP(エリア一覧!F1576,部数情報!A:Q,17,0)</f>
        <v>0</v>
      </c>
      <c r="V1576">
        <f t="shared" si="24"/>
        <v>0</v>
      </c>
      <c r="W1576">
        <f>IFERROR(VLOOKUP($F1576,部数情報!A:J,10,0),0)</f>
        <v>660</v>
      </c>
    </row>
    <row r="1577" spans="2:23" hidden="1">
      <c r="B1577" s="15">
        <f>部数情報!C1196</f>
        <v>1195</v>
      </c>
      <c r="C1577" s="16">
        <f>部数情報!B1196</f>
        <v>20</v>
      </c>
      <c r="D1577" s="16" t="str">
        <f>部数情報!E1196</f>
        <v>船橋西</v>
      </c>
      <c r="E1577" s="16" t="str">
        <f>部数情報!F1196</f>
        <v>本北方</v>
      </c>
      <c r="F1577" s="16" t="str">
        <f>部数情報!A1196</f>
        <v>035037</v>
      </c>
      <c r="G1577" s="16" t="str">
        <f>部数情報!G1196</f>
        <v>北方３Ａ</v>
      </c>
      <c r="H1577" s="16" t="str">
        <f>部数情報!H1196</f>
        <v>市川</v>
      </c>
      <c r="I1577" s="16" t="str">
        <f>部数情報!I1196</f>
        <v>市川市</v>
      </c>
      <c r="J1577" s="189">
        <f>IFERROR(IF($I$7="併配",VLOOKUP($F1577,部数情報!A:K,11,0),IF($I$7="併配&amp;選挙",VLOOKUP($F1577,部数情報!A:L,12,0),IF($I$7="選挙",VLOOKUP($F1577,部数情報!A:M,13,0),VLOOKUP($F1577,部数情報!A:J,10,0)))),"")</f>
        <v>465</v>
      </c>
      <c r="K1577" s="187"/>
      <c r="L1577" s="205"/>
      <c r="M1577" s="206"/>
      <c r="S1577">
        <f>エリア一覧!J1577-VLOOKUP(エリア一覧!F1577,部数情報!A:Q,17,0)</f>
        <v>0</v>
      </c>
      <c r="V1577">
        <f t="shared" si="24"/>
        <v>0</v>
      </c>
      <c r="W1577">
        <f>IFERROR(VLOOKUP($F1577,部数情報!A:J,10,0),0)</f>
        <v>465</v>
      </c>
    </row>
    <row r="1578" spans="2:23" hidden="1">
      <c r="B1578" s="15">
        <f>部数情報!C1197</f>
        <v>1196</v>
      </c>
      <c r="C1578" s="16">
        <f>部数情報!B1197</f>
        <v>20</v>
      </c>
      <c r="D1578" s="16" t="str">
        <f>部数情報!E1197</f>
        <v>船橋西</v>
      </c>
      <c r="E1578" s="16" t="str">
        <f>部数情報!F1197</f>
        <v>本北方</v>
      </c>
      <c r="F1578" s="16" t="str">
        <f>部数情報!A1197</f>
        <v>035038</v>
      </c>
      <c r="G1578" s="16" t="str">
        <f>部数情報!G1197</f>
        <v>北方３Ｂ</v>
      </c>
      <c r="H1578" s="16" t="str">
        <f>部数情報!H1197</f>
        <v>市川</v>
      </c>
      <c r="I1578" s="16" t="str">
        <f>部数情報!I1197</f>
        <v>市川市</v>
      </c>
      <c r="J1578" s="189">
        <f>IFERROR(IF($I$7="併配",VLOOKUP($F1578,部数情報!A:K,11,0),IF($I$7="併配&amp;選挙",VLOOKUP($F1578,部数情報!A:L,12,0),IF($I$7="選挙",VLOOKUP($F1578,部数情報!A:M,13,0),VLOOKUP($F1578,部数情報!A:J,10,0)))),"")</f>
        <v>350</v>
      </c>
      <c r="K1578" s="187"/>
      <c r="L1578" s="205"/>
      <c r="M1578" s="206"/>
      <c r="S1578">
        <f>エリア一覧!J1578-VLOOKUP(エリア一覧!F1578,部数情報!A:Q,17,0)</f>
        <v>0</v>
      </c>
      <c r="V1578">
        <f t="shared" si="24"/>
        <v>0</v>
      </c>
      <c r="W1578">
        <f>IFERROR(VLOOKUP($F1578,部数情報!A:J,10,0),0)</f>
        <v>350</v>
      </c>
    </row>
    <row r="1579" spans="2:23" hidden="1">
      <c r="B1579" s="15">
        <f>部数情報!C1198</f>
        <v>1197</v>
      </c>
      <c r="C1579" s="16">
        <f>部数情報!B1198</f>
        <v>20</v>
      </c>
      <c r="D1579" s="16" t="str">
        <f>部数情報!E1198</f>
        <v>船橋西</v>
      </c>
      <c r="E1579" s="16" t="str">
        <f>部数情報!F1198</f>
        <v>本北方</v>
      </c>
      <c r="F1579" s="16" t="str">
        <f>部数情報!A1198</f>
        <v>035039</v>
      </c>
      <c r="G1579" s="16" t="str">
        <f>部数情報!G1198</f>
        <v>本北方１Ａ</v>
      </c>
      <c r="H1579" s="16" t="str">
        <f>部数情報!H1198</f>
        <v>市川</v>
      </c>
      <c r="I1579" s="16" t="str">
        <f>部数情報!I1198</f>
        <v>市川市</v>
      </c>
      <c r="J1579" s="189">
        <f>IFERROR(IF($I$7="併配",VLOOKUP($F1579,部数情報!A:K,11,0),IF($I$7="併配&amp;選挙",VLOOKUP($F1579,部数情報!A:L,12,0),IF($I$7="選挙",VLOOKUP($F1579,部数情報!A:M,13,0),VLOOKUP($F1579,部数情報!A:J,10,0)))),"")</f>
        <v>450</v>
      </c>
      <c r="K1579" s="187"/>
      <c r="L1579" s="205"/>
      <c r="M1579" s="206"/>
      <c r="S1579">
        <f>エリア一覧!J1579-VLOOKUP(エリア一覧!F1579,部数情報!A:Q,17,0)</f>
        <v>0</v>
      </c>
      <c r="V1579">
        <f t="shared" si="24"/>
        <v>0</v>
      </c>
      <c r="W1579">
        <f>IFERROR(VLOOKUP($F1579,部数情報!A:J,10,0),0)</f>
        <v>450</v>
      </c>
    </row>
    <row r="1580" spans="2:23" hidden="1">
      <c r="B1580" s="15">
        <f>部数情報!C1199</f>
        <v>1198</v>
      </c>
      <c r="C1580" s="16">
        <f>部数情報!B1199</f>
        <v>20</v>
      </c>
      <c r="D1580" s="16" t="str">
        <f>部数情報!E1199</f>
        <v>船橋西</v>
      </c>
      <c r="E1580" s="16" t="str">
        <f>部数情報!F1199</f>
        <v>本北方</v>
      </c>
      <c r="F1580" s="16" t="str">
        <f>部数情報!A1199</f>
        <v>035263</v>
      </c>
      <c r="G1580" s="16" t="str">
        <f>部数情報!G1199</f>
        <v>本北方1・北方3</v>
      </c>
      <c r="H1580" s="16" t="str">
        <f>部数情報!H1199</f>
        <v>市川</v>
      </c>
      <c r="I1580" s="16" t="str">
        <f>部数情報!I1199</f>
        <v>市川市</v>
      </c>
      <c r="J1580" s="189">
        <f>IFERROR(IF($I$7="併配",VLOOKUP($F1580,部数情報!A:K,11,0),IF($I$7="併配&amp;選挙",VLOOKUP($F1580,部数情報!A:L,12,0),IF($I$7="選挙",VLOOKUP($F1580,部数情報!A:M,13,0),VLOOKUP($F1580,部数情報!A:J,10,0)))),"")</f>
        <v>325</v>
      </c>
      <c r="K1580" s="187"/>
      <c r="L1580" s="205"/>
      <c r="M1580" s="206"/>
      <c r="S1580">
        <f>エリア一覧!J1580-VLOOKUP(エリア一覧!F1580,部数情報!A:Q,17,0)</f>
        <v>0</v>
      </c>
      <c r="V1580">
        <f t="shared" si="24"/>
        <v>0</v>
      </c>
      <c r="W1580">
        <f>IFERROR(VLOOKUP($F1580,部数情報!A:J,10,0),0)</f>
        <v>325</v>
      </c>
    </row>
    <row r="1581" spans="2:23" hidden="1">
      <c r="B1581" s="15">
        <f>部数情報!C1200</f>
        <v>1199</v>
      </c>
      <c r="C1581" s="16">
        <f>部数情報!B1200</f>
        <v>20</v>
      </c>
      <c r="D1581" s="16" t="str">
        <f>部数情報!E1200</f>
        <v>船橋西</v>
      </c>
      <c r="E1581" s="16" t="str">
        <f>部数情報!F1200</f>
        <v>本北方</v>
      </c>
      <c r="F1581" s="16" t="str">
        <f>部数情報!A1200</f>
        <v>035040</v>
      </c>
      <c r="G1581" s="16" t="str">
        <f>部数情報!G1200</f>
        <v>本北方１Ｂ</v>
      </c>
      <c r="H1581" s="16" t="str">
        <f>部数情報!H1200</f>
        <v>市川</v>
      </c>
      <c r="I1581" s="16" t="str">
        <f>部数情報!I1200</f>
        <v>市川市</v>
      </c>
      <c r="J1581" s="189">
        <f>IFERROR(IF($I$7="併配",VLOOKUP($F1581,部数情報!A:K,11,0),IF($I$7="併配&amp;選挙",VLOOKUP($F1581,部数情報!A:L,12,0),IF($I$7="選挙",VLOOKUP($F1581,部数情報!A:M,13,0),VLOOKUP($F1581,部数情報!A:J,10,0)))),"")</f>
        <v>495</v>
      </c>
      <c r="K1581" s="187"/>
      <c r="L1581" s="205"/>
      <c r="M1581" s="206"/>
      <c r="S1581">
        <f>エリア一覧!J1581-VLOOKUP(エリア一覧!F1581,部数情報!A:Q,17,0)</f>
        <v>0</v>
      </c>
      <c r="V1581">
        <f t="shared" si="24"/>
        <v>0</v>
      </c>
      <c r="W1581">
        <f>IFERROR(VLOOKUP($F1581,部数情報!A:J,10,0),0)</f>
        <v>495</v>
      </c>
    </row>
    <row r="1582" spans="2:23" hidden="1">
      <c r="B1582" s="15">
        <f>部数情報!C1201</f>
        <v>1200</v>
      </c>
      <c r="C1582" s="16">
        <f>部数情報!B1201</f>
        <v>20</v>
      </c>
      <c r="D1582" s="16" t="str">
        <f>部数情報!E1201</f>
        <v>船橋西</v>
      </c>
      <c r="E1582" s="16" t="str">
        <f>部数情報!F1201</f>
        <v>本北方</v>
      </c>
      <c r="F1582" s="16" t="str">
        <f>部数情報!A1201</f>
        <v>035041</v>
      </c>
      <c r="G1582" s="16" t="str">
        <f>部数情報!G1201</f>
        <v>本北方２Ａ</v>
      </c>
      <c r="H1582" s="16" t="str">
        <f>部数情報!H1201</f>
        <v>市川</v>
      </c>
      <c r="I1582" s="16" t="str">
        <f>部数情報!I1201</f>
        <v>市川市</v>
      </c>
      <c r="J1582" s="189">
        <f>IFERROR(IF($I$7="併配",VLOOKUP($F1582,部数情報!A:K,11,0),IF($I$7="併配&amp;選挙",VLOOKUP($F1582,部数情報!A:L,12,0),IF($I$7="選挙",VLOOKUP($F1582,部数情報!A:M,13,0),VLOOKUP($F1582,部数情報!A:J,10,0)))),"")</f>
        <v>600</v>
      </c>
      <c r="K1582" s="187"/>
      <c r="L1582" s="205"/>
      <c r="M1582" s="206"/>
      <c r="S1582">
        <f>エリア一覧!J1582-VLOOKUP(エリア一覧!F1582,部数情報!A:Q,17,0)</f>
        <v>0</v>
      </c>
      <c r="V1582">
        <f t="shared" si="24"/>
        <v>0</v>
      </c>
      <c r="W1582">
        <f>IFERROR(VLOOKUP($F1582,部数情報!A:J,10,0),0)</f>
        <v>600</v>
      </c>
    </row>
    <row r="1583" spans="2:23" hidden="1">
      <c r="B1583" s="15">
        <f>部数情報!C1202</f>
        <v>1201</v>
      </c>
      <c r="C1583" s="16">
        <f>部数情報!B1202</f>
        <v>20</v>
      </c>
      <c r="D1583" s="16" t="str">
        <f>部数情報!E1202</f>
        <v>船橋西</v>
      </c>
      <c r="E1583" s="16" t="str">
        <f>部数情報!F1202</f>
        <v>本北方</v>
      </c>
      <c r="F1583" s="16" t="str">
        <f>部数情報!A1202</f>
        <v>035042</v>
      </c>
      <c r="G1583" s="16" t="str">
        <f>部数情報!G1202</f>
        <v>本北方２Ｂ</v>
      </c>
      <c r="H1583" s="16" t="str">
        <f>部数情報!H1202</f>
        <v>市川</v>
      </c>
      <c r="I1583" s="16" t="str">
        <f>部数情報!I1202</f>
        <v>市川市</v>
      </c>
      <c r="J1583" s="189">
        <f>IFERROR(IF($I$7="併配",VLOOKUP($F1583,部数情報!A:K,11,0),IF($I$7="併配&amp;選挙",VLOOKUP($F1583,部数情報!A:L,12,0),IF($I$7="選挙",VLOOKUP($F1583,部数情報!A:M,13,0),VLOOKUP($F1583,部数情報!A:J,10,0)))),"")</f>
        <v>460</v>
      </c>
      <c r="K1583" s="187"/>
      <c r="L1583" s="205"/>
      <c r="M1583" s="206"/>
      <c r="S1583">
        <f>エリア一覧!J1583-VLOOKUP(エリア一覧!F1583,部数情報!A:Q,17,0)</f>
        <v>0</v>
      </c>
      <c r="V1583">
        <f t="shared" si="24"/>
        <v>0</v>
      </c>
      <c r="W1583">
        <f>IFERROR(VLOOKUP($F1583,部数情報!A:J,10,0),0)</f>
        <v>460</v>
      </c>
    </row>
    <row r="1584" spans="2:23" hidden="1">
      <c r="B1584" s="15">
        <f>部数情報!C1203</f>
        <v>1202</v>
      </c>
      <c r="C1584" s="16">
        <f>部数情報!B1203</f>
        <v>20</v>
      </c>
      <c r="D1584" s="16" t="str">
        <f>部数情報!E1203</f>
        <v>船橋西</v>
      </c>
      <c r="E1584" s="16" t="str">
        <f>部数情報!F1203</f>
        <v>本北方</v>
      </c>
      <c r="F1584" s="16" t="str">
        <f>部数情報!A1203</f>
        <v>035043</v>
      </c>
      <c r="G1584" s="16" t="str">
        <f>部数情報!G1203</f>
        <v>本北方３</v>
      </c>
      <c r="H1584" s="16" t="str">
        <f>部数情報!H1203</f>
        <v>市川</v>
      </c>
      <c r="I1584" s="16" t="str">
        <f>部数情報!I1203</f>
        <v>市川市</v>
      </c>
      <c r="J1584" s="189">
        <f>IFERROR(IF($I$7="併配",VLOOKUP($F1584,部数情報!A:K,11,0),IF($I$7="併配&amp;選挙",VLOOKUP($F1584,部数情報!A:L,12,0),IF($I$7="選挙",VLOOKUP($F1584,部数情報!A:M,13,0),VLOOKUP($F1584,部数情報!A:J,10,0)))),"")</f>
        <v>560</v>
      </c>
      <c r="K1584" s="187"/>
      <c r="L1584" s="205"/>
      <c r="M1584" s="206"/>
      <c r="S1584">
        <f>エリア一覧!J1584-VLOOKUP(エリア一覧!F1584,部数情報!A:Q,17,0)</f>
        <v>0</v>
      </c>
      <c r="V1584">
        <f t="shared" si="24"/>
        <v>0</v>
      </c>
      <c r="W1584">
        <f>IFERROR(VLOOKUP($F1584,部数情報!A:J,10,0),0)</f>
        <v>560</v>
      </c>
    </row>
    <row r="1585" spans="2:23" hidden="1">
      <c r="B1585" s="15">
        <f>部数情報!C1204</f>
        <v>1203</v>
      </c>
      <c r="C1585" s="16">
        <f>部数情報!B1204</f>
        <v>20</v>
      </c>
      <c r="D1585" s="16" t="str">
        <f>部数情報!E1204</f>
        <v>船橋西</v>
      </c>
      <c r="E1585" s="16" t="str">
        <f>部数情報!F1204</f>
        <v>田尻</v>
      </c>
      <c r="F1585" s="16" t="str">
        <f>部数情報!A1204</f>
        <v>035046</v>
      </c>
      <c r="G1585" s="16" t="str">
        <f>部数情報!G1204</f>
        <v>田尻１・２</v>
      </c>
      <c r="H1585" s="16" t="str">
        <f>部数情報!H1204</f>
        <v>市川</v>
      </c>
      <c r="I1585" s="16" t="str">
        <f>部数情報!I1204</f>
        <v>市川市</v>
      </c>
      <c r="J1585" s="189">
        <f>IFERROR(IF($I$7="併配",VLOOKUP($F1585,部数情報!A:K,11,0),IF($I$7="併配&amp;選挙",VLOOKUP($F1585,部数情報!A:L,12,0),IF($I$7="選挙",VLOOKUP($F1585,部数情報!A:M,13,0),VLOOKUP($F1585,部数情報!A:J,10,0)))),"")</f>
        <v>580</v>
      </c>
      <c r="K1585" s="187"/>
      <c r="L1585" s="205"/>
      <c r="M1585" s="206"/>
      <c r="S1585">
        <f>エリア一覧!J1585-VLOOKUP(エリア一覧!F1585,部数情報!A:Q,17,0)</f>
        <v>0</v>
      </c>
      <c r="V1585">
        <f t="shared" si="24"/>
        <v>0</v>
      </c>
      <c r="W1585">
        <f>IFERROR(VLOOKUP($F1585,部数情報!A:J,10,0),0)</f>
        <v>580</v>
      </c>
    </row>
    <row r="1586" spans="2:23" hidden="1">
      <c r="B1586" s="15">
        <f>部数情報!C1205</f>
        <v>1204</v>
      </c>
      <c r="C1586" s="16">
        <f>部数情報!B1205</f>
        <v>20</v>
      </c>
      <c r="D1586" s="16" t="str">
        <f>部数情報!E1205</f>
        <v>船橋西</v>
      </c>
      <c r="E1586" s="16" t="str">
        <f>部数情報!F1205</f>
        <v>田尻</v>
      </c>
      <c r="F1586" s="16" t="str">
        <f>部数情報!A1205</f>
        <v>035047</v>
      </c>
      <c r="G1586" s="16" t="str">
        <f>部数情報!G1205</f>
        <v>田尻３A</v>
      </c>
      <c r="H1586" s="16" t="str">
        <f>部数情報!H1205</f>
        <v>市川</v>
      </c>
      <c r="I1586" s="16" t="str">
        <f>部数情報!I1205</f>
        <v>市川市</v>
      </c>
      <c r="J1586" s="189">
        <f>IFERROR(IF($I$7="併配",VLOOKUP($F1586,部数情報!A:K,11,0),IF($I$7="併配&amp;選挙",VLOOKUP($F1586,部数情報!A:L,12,0),IF($I$7="選挙",VLOOKUP($F1586,部数情報!A:M,13,0),VLOOKUP($F1586,部数情報!A:J,10,0)))),"")</f>
        <v>605</v>
      </c>
      <c r="K1586" s="187"/>
      <c r="L1586" s="205"/>
      <c r="M1586" s="206"/>
      <c r="S1586">
        <f>エリア一覧!J1586-VLOOKUP(エリア一覧!F1586,部数情報!A:Q,17,0)</f>
        <v>0</v>
      </c>
      <c r="V1586">
        <f t="shared" si="24"/>
        <v>0</v>
      </c>
      <c r="W1586">
        <f>IFERROR(VLOOKUP($F1586,部数情報!A:J,10,0),0)</f>
        <v>605</v>
      </c>
    </row>
    <row r="1587" spans="2:23" hidden="1">
      <c r="B1587" s="15">
        <f>部数情報!C1206</f>
        <v>1205</v>
      </c>
      <c r="C1587" s="16">
        <f>部数情報!B1206</f>
        <v>20</v>
      </c>
      <c r="D1587" s="16" t="str">
        <f>部数情報!E1206</f>
        <v>船橋西</v>
      </c>
      <c r="E1587" s="16" t="str">
        <f>部数情報!F1206</f>
        <v>田尻</v>
      </c>
      <c r="F1587" s="16" t="str">
        <f>部数情報!A1206</f>
        <v>035063</v>
      </c>
      <c r="G1587" s="16" t="str">
        <f>部数情報!G1206</f>
        <v>田尻３B</v>
      </c>
      <c r="H1587" s="16" t="str">
        <f>部数情報!H1206</f>
        <v>市川</v>
      </c>
      <c r="I1587" s="16" t="str">
        <f>部数情報!I1206</f>
        <v>市川市</v>
      </c>
      <c r="J1587" s="189">
        <f>IFERROR(IF($I$7="併配",VLOOKUP($F1587,部数情報!A:K,11,0),IF($I$7="併配&amp;選挙",VLOOKUP($F1587,部数情報!A:L,12,0),IF($I$7="選挙",VLOOKUP($F1587,部数情報!A:M,13,0),VLOOKUP($F1587,部数情報!A:J,10,0)))),"")</f>
        <v>380</v>
      </c>
      <c r="K1587" s="187"/>
      <c r="L1587" s="205"/>
      <c r="M1587" s="206"/>
      <c r="S1587">
        <f>エリア一覧!J1587-VLOOKUP(エリア一覧!F1587,部数情報!A:Q,17,0)</f>
        <v>0</v>
      </c>
      <c r="V1587">
        <f t="shared" si="24"/>
        <v>0</v>
      </c>
      <c r="W1587">
        <f>IFERROR(VLOOKUP($F1587,部数情報!A:J,10,0),0)</f>
        <v>380</v>
      </c>
    </row>
    <row r="1588" spans="2:23" hidden="1">
      <c r="B1588" s="15">
        <f>部数情報!C1207</f>
        <v>1206</v>
      </c>
      <c r="C1588" s="16">
        <f>部数情報!B1207</f>
        <v>20</v>
      </c>
      <c r="D1588" s="16" t="str">
        <f>部数情報!E1207</f>
        <v>船橋西</v>
      </c>
      <c r="E1588" s="16" t="str">
        <f>部数情報!F1207</f>
        <v>田尻</v>
      </c>
      <c r="F1588" s="16" t="str">
        <f>部数情報!A1207</f>
        <v>035048</v>
      </c>
      <c r="G1588" s="16" t="str">
        <f>部数情報!G1207</f>
        <v>田尻４Ａ</v>
      </c>
      <c r="H1588" s="16" t="str">
        <f>部数情報!H1207</f>
        <v>市川</v>
      </c>
      <c r="I1588" s="16" t="str">
        <f>部数情報!I1207</f>
        <v>市川市</v>
      </c>
      <c r="J1588" s="189">
        <f>IFERROR(IF($I$7="併配",VLOOKUP($F1588,部数情報!A:K,11,0),IF($I$7="併配&amp;選挙",VLOOKUP($F1588,部数情報!A:L,12,0),IF($I$7="選挙",VLOOKUP($F1588,部数情報!A:M,13,0),VLOOKUP($F1588,部数情報!A:J,10,0)))),"")</f>
        <v>370</v>
      </c>
      <c r="K1588" s="187"/>
      <c r="L1588" s="205"/>
      <c r="M1588" s="206"/>
      <c r="S1588">
        <f>エリア一覧!J1588-VLOOKUP(エリア一覧!F1588,部数情報!A:Q,17,0)</f>
        <v>0</v>
      </c>
      <c r="V1588">
        <f t="shared" si="24"/>
        <v>0</v>
      </c>
      <c r="W1588">
        <f>IFERROR(VLOOKUP($F1588,部数情報!A:J,10,0),0)</f>
        <v>370</v>
      </c>
    </row>
    <row r="1589" spans="2:23" hidden="1">
      <c r="B1589" s="15">
        <f>部数情報!C1208</f>
        <v>1207</v>
      </c>
      <c r="C1589" s="16">
        <f>部数情報!B1208</f>
        <v>20</v>
      </c>
      <c r="D1589" s="16" t="str">
        <f>部数情報!E1208</f>
        <v>船橋西</v>
      </c>
      <c r="E1589" s="16" t="str">
        <f>部数情報!F1208</f>
        <v>田尻</v>
      </c>
      <c r="F1589" s="16" t="str">
        <f>部数情報!A1208</f>
        <v>035049</v>
      </c>
      <c r="G1589" s="16" t="str">
        <f>部数情報!G1208</f>
        <v>田尻４Ｂ</v>
      </c>
      <c r="H1589" s="16" t="str">
        <f>部数情報!H1208</f>
        <v>市川</v>
      </c>
      <c r="I1589" s="16" t="str">
        <f>部数情報!I1208</f>
        <v>市川市</v>
      </c>
      <c r="J1589" s="189">
        <f>IFERROR(IF($I$7="併配",VLOOKUP($F1589,部数情報!A:K,11,0),IF($I$7="併配&amp;選挙",VLOOKUP($F1589,部数情報!A:L,12,0),IF($I$7="選挙",VLOOKUP($F1589,部数情報!A:M,13,0),VLOOKUP($F1589,部数情報!A:J,10,0)))),"")</f>
        <v>710</v>
      </c>
      <c r="K1589" s="187"/>
      <c r="L1589" s="205"/>
      <c r="M1589" s="206"/>
      <c r="S1589">
        <f>エリア一覧!J1589-VLOOKUP(エリア一覧!F1589,部数情報!A:Q,17,0)</f>
        <v>0</v>
      </c>
      <c r="V1589">
        <f t="shared" si="24"/>
        <v>0</v>
      </c>
      <c r="W1589">
        <f>IFERROR(VLOOKUP($F1589,部数情報!A:J,10,0),0)</f>
        <v>710</v>
      </c>
    </row>
    <row r="1590" spans="2:23" hidden="1">
      <c r="B1590" s="15">
        <f>部数情報!C1209</f>
        <v>1208</v>
      </c>
      <c r="C1590" s="16">
        <f>部数情報!B1209</f>
        <v>20</v>
      </c>
      <c r="D1590" s="16" t="str">
        <f>部数情報!E1209</f>
        <v>船橋西</v>
      </c>
      <c r="E1590" s="16" t="str">
        <f>部数情報!F1209</f>
        <v>高谷</v>
      </c>
      <c r="F1590" s="16" t="str">
        <f>部数情報!A1209</f>
        <v>035052</v>
      </c>
      <c r="G1590" s="16" t="str">
        <f>部数情報!G1209</f>
        <v>高谷１</v>
      </c>
      <c r="H1590" s="16" t="str">
        <f>部数情報!H1209</f>
        <v>市川</v>
      </c>
      <c r="I1590" s="16" t="str">
        <f>部数情報!I1209</f>
        <v>市川市</v>
      </c>
      <c r="J1590" s="189">
        <f>IFERROR(IF($I$7="併配",VLOOKUP($F1590,部数情報!A:K,11,0),IF($I$7="併配&amp;選挙",VLOOKUP($F1590,部数情報!A:L,12,0),IF($I$7="選挙",VLOOKUP($F1590,部数情報!A:M,13,0),VLOOKUP($F1590,部数情報!A:J,10,0)))),"")</f>
        <v>680</v>
      </c>
      <c r="K1590" s="187"/>
      <c r="L1590" s="205"/>
      <c r="M1590" s="206"/>
      <c r="S1590">
        <f>エリア一覧!J1590-VLOOKUP(エリア一覧!F1590,部数情報!A:Q,17,0)</f>
        <v>0</v>
      </c>
      <c r="V1590">
        <f t="shared" si="24"/>
        <v>0</v>
      </c>
      <c r="W1590">
        <f>IFERROR(VLOOKUP($F1590,部数情報!A:J,10,0),0)</f>
        <v>680</v>
      </c>
    </row>
    <row r="1591" spans="2:23" hidden="1">
      <c r="B1591" s="15">
        <f>部数情報!C1210</f>
        <v>1209</v>
      </c>
      <c r="C1591" s="16">
        <f>部数情報!B1210</f>
        <v>20</v>
      </c>
      <c r="D1591" s="16" t="str">
        <f>部数情報!E1210</f>
        <v>船橋西</v>
      </c>
      <c r="E1591" s="16" t="str">
        <f>部数情報!F1210</f>
        <v>高谷</v>
      </c>
      <c r="F1591" s="16" t="str">
        <f>部数情報!A1210</f>
        <v>035053</v>
      </c>
      <c r="G1591" s="16" t="str">
        <f>部数情報!G1210</f>
        <v>高谷２Ａ</v>
      </c>
      <c r="H1591" s="16" t="str">
        <f>部数情報!H1210</f>
        <v>市川</v>
      </c>
      <c r="I1591" s="16" t="str">
        <f>部数情報!I1210</f>
        <v>市川市</v>
      </c>
      <c r="J1591" s="189">
        <f>IFERROR(IF($I$7="併配",VLOOKUP($F1591,部数情報!A:K,11,0),IF($I$7="併配&amp;選挙",VLOOKUP($F1591,部数情報!A:L,12,0),IF($I$7="選挙",VLOOKUP($F1591,部数情報!A:M,13,0),VLOOKUP($F1591,部数情報!A:J,10,0)))),"")</f>
        <v>510</v>
      </c>
      <c r="K1591" s="187"/>
      <c r="L1591" s="205"/>
      <c r="M1591" s="206"/>
      <c r="S1591">
        <f>エリア一覧!J1591-VLOOKUP(エリア一覧!F1591,部数情報!A:Q,17,0)</f>
        <v>0</v>
      </c>
      <c r="V1591">
        <f t="shared" si="24"/>
        <v>0</v>
      </c>
      <c r="W1591">
        <f>IFERROR(VLOOKUP($F1591,部数情報!A:J,10,0),0)</f>
        <v>510</v>
      </c>
    </row>
    <row r="1592" spans="2:23" hidden="1">
      <c r="B1592" s="15">
        <f>部数情報!C1211</f>
        <v>1210</v>
      </c>
      <c r="C1592" s="16">
        <f>部数情報!B1211</f>
        <v>20</v>
      </c>
      <c r="D1592" s="16" t="str">
        <f>部数情報!E1211</f>
        <v>船橋西</v>
      </c>
      <c r="E1592" s="16" t="str">
        <f>部数情報!F1211</f>
        <v>高谷</v>
      </c>
      <c r="F1592" s="16" t="str">
        <f>部数情報!A1211</f>
        <v>035054</v>
      </c>
      <c r="G1592" s="16" t="str">
        <f>部数情報!G1211</f>
        <v>高谷２Ｂ</v>
      </c>
      <c r="H1592" s="16" t="str">
        <f>部数情報!H1211</f>
        <v>市川</v>
      </c>
      <c r="I1592" s="16" t="str">
        <f>部数情報!I1211</f>
        <v>市川市</v>
      </c>
      <c r="J1592" s="189">
        <f>IFERROR(IF($I$7="併配",VLOOKUP($F1592,部数情報!A:K,11,0),IF($I$7="併配&amp;選挙",VLOOKUP($F1592,部数情報!A:L,12,0),IF($I$7="選挙",VLOOKUP($F1592,部数情報!A:M,13,0),VLOOKUP($F1592,部数情報!A:J,10,0)))),"")</f>
        <v>440</v>
      </c>
      <c r="K1592" s="187"/>
      <c r="L1592" s="205"/>
      <c r="M1592" s="206"/>
      <c r="S1592">
        <f>エリア一覧!J1592-VLOOKUP(エリア一覧!F1592,部数情報!A:Q,17,0)</f>
        <v>0</v>
      </c>
      <c r="V1592">
        <f t="shared" si="24"/>
        <v>0</v>
      </c>
      <c r="W1592">
        <f>IFERROR(VLOOKUP($F1592,部数情報!A:J,10,0),0)</f>
        <v>440</v>
      </c>
    </row>
    <row r="1593" spans="2:23" hidden="1">
      <c r="B1593" s="15">
        <f>部数情報!C1212</f>
        <v>1211</v>
      </c>
      <c r="C1593" s="16">
        <f>部数情報!B1212</f>
        <v>20</v>
      </c>
      <c r="D1593" s="16" t="str">
        <f>部数情報!E1212</f>
        <v>船橋西</v>
      </c>
      <c r="E1593" s="16" t="str">
        <f>部数情報!F1212</f>
        <v>原木</v>
      </c>
      <c r="F1593" s="16" t="str">
        <f>部数情報!A1212</f>
        <v>035055</v>
      </c>
      <c r="G1593" s="16" t="str">
        <f>部数情報!G1212</f>
        <v>原木１A</v>
      </c>
      <c r="H1593" s="16" t="str">
        <f>部数情報!H1212</f>
        <v>市川</v>
      </c>
      <c r="I1593" s="16" t="str">
        <f>部数情報!I1212</f>
        <v>市川市</v>
      </c>
      <c r="J1593" s="189">
        <f>IFERROR(IF($I$7="併配",VLOOKUP($F1593,部数情報!A:K,11,0),IF($I$7="併配&amp;選挙",VLOOKUP($F1593,部数情報!A:L,12,0),IF($I$7="選挙",VLOOKUP($F1593,部数情報!A:M,13,0),VLOOKUP($F1593,部数情報!A:J,10,0)))),"")</f>
        <v>480</v>
      </c>
      <c r="K1593" s="187"/>
      <c r="L1593" s="205"/>
      <c r="M1593" s="206"/>
      <c r="S1593">
        <f>エリア一覧!J1593-VLOOKUP(エリア一覧!F1593,部数情報!A:Q,17,0)</f>
        <v>0</v>
      </c>
      <c r="V1593">
        <f t="shared" si="24"/>
        <v>0</v>
      </c>
      <c r="W1593">
        <f>IFERROR(VLOOKUP($F1593,部数情報!A:J,10,0),0)</f>
        <v>480</v>
      </c>
    </row>
    <row r="1594" spans="2:23" hidden="1">
      <c r="B1594" s="15">
        <f>部数情報!C1213</f>
        <v>1212</v>
      </c>
      <c r="C1594" s="16">
        <f>部数情報!B1213</f>
        <v>20</v>
      </c>
      <c r="D1594" s="16" t="str">
        <f>部数情報!E1213</f>
        <v>船橋西</v>
      </c>
      <c r="E1594" s="16" t="str">
        <f>部数情報!F1213</f>
        <v>原木</v>
      </c>
      <c r="F1594" s="16" t="str">
        <f>部数情報!A1213</f>
        <v>035056</v>
      </c>
      <c r="G1594" s="16" t="str">
        <f>部数情報!G1213</f>
        <v>原木１Ｂ</v>
      </c>
      <c r="H1594" s="16" t="str">
        <f>部数情報!H1213</f>
        <v>市川</v>
      </c>
      <c r="I1594" s="16" t="str">
        <f>部数情報!I1213</f>
        <v>市川市</v>
      </c>
      <c r="J1594" s="189">
        <f>IFERROR(IF($I$7="併配",VLOOKUP($F1594,部数情報!A:K,11,0),IF($I$7="併配&amp;選挙",VLOOKUP($F1594,部数情報!A:L,12,0),IF($I$7="選挙",VLOOKUP($F1594,部数情報!A:M,13,0),VLOOKUP($F1594,部数情報!A:J,10,0)))),"")</f>
        <v>535</v>
      </c>
      <c r="K1594" s="187"/>
      <c r="L1594" s="205"/>
      <c r="M1594" s="206"/>
      <c r="S1594">
        <f>エリア一覧!J1594-VLOOKUP(エリア一覧!F1594,部数情報!A:Q,17,0)</f>
        <v>0</v>
      </c>
      <c r="V1594">
        <f t="shared" si="24"/>
        <v>0</v>
      </c>
      <c r="W1594">
        <f>IFERROR(VLOOKUP($F1594,部数情報!A:J,10,0),0)</f>
        <v>535</v>
      </c>
    </row>
    <row r="1595" spans="2:23" hidden="1">
      <c r="B1595" s="15">
        <f>部数情報!C1214</f>
        <v>1213</v>
      </c>
      <c r="C1595" s="16">
        <f>部数情報!B1214</f>
        <v>20</v>
      </c>
      <c r="D1595" s="16" t="str">
        <f>部数情報!E1214</f>
        <v>船橋西</v>
      </c>
      <c r="E1595" s="16" t="str">
        <f>部数情報!F1214</f>
        <v>原木</v>
      </c>
      <c r="F1595" s="16" t="str">
        <f>部数情報!A1214</f>
        <v>035260</v>
      </c>
      <c r="G1595" s="16" t="str">
        <f>部数情報!G1214</f>
        <v>原木１D</v>
      </c>
      <c r="H1595" s="16" t="str">
        <f>部数情報!H1214</f>
        <v>市川</v>
      </c>
      <c r="I1595" s="16" t="str">
        <f>部数情報!I1214</f>
        <v>市川市</v>
      </c>
      <c r="J1595" s="189">
        <f>IFERROR(IF($I$7="併配",VLOOKUP($F1595,部数情報!A:K,11,0),IF($I$7="併配&amp;選挙",VLOOKUP($F1595,部数情報!A:L,12,0),IF($I$7="選挙",VLOOKUP($F1595,部数情報!A:M,13,0),VLOOKUP($F1595,部数情報!A:J,10,0)))),"")</f>
        <v>540</v>
      </c>
      <c r="K1595" s="187"/>
      <c r="L1595" s="205"/>
      <c r="M1595" s="206"/>
      <c r="S1595">
        <f>エリア一覧!J1595-VLOOKUP(エリア一覧!F1595,部数情報!A:Q,17,0)</f>
        <v>0</v>
      </c>
      <c r="V1595">
        <f t="shared" si="24"/>
        <v>0</v>
      </c>
      <c r="W1595">
        <f>IFERROR(VLOOKUP($F1595,部数情報!A:J,10,0),0)</f>
        <v>540</v>
      </c>
    </row>
    <row r="1596" spans="2:23" hidden="1">
      <c r="B1596" s="15">
        <f>部数情報!C1215</f>
        <v>1214</v>
      </c>
      <c r="C1596" s="16">
        <f>部数情報!B1215</f>
        <v>20</v>
      </c>
      <c r="D1596" s="16" t="str">
        <f>部数情報!E1215</f>
        <v>船橋西</v>
      </c>
      <c r="E1596" s="16" t="str">
        <f>部数情報!F1215</f>
        <v>原木</v>
      </c>
      <c r="F1596" s="16" t="str">
        <f>部数情報!A1215</f>
        <v>035057</v>
      </c>
      <c r="G1596" s="16" t="str">
        <f>部数情報!G1215</f>
        <v>原木１Ｃ</v>
      </c>
      <c r="H1596" s="16" t="str">
        <f>部数情報!H1215</f>
        <v>市川</v>
      </c>
      <c r="I1596" s="16" t="str">
        <f>部数情報!I1215</f>
        <v>市川市</v>
      </c>
      <c r="J1596" s="189">
        <f>IFERROR(IF($I$7="併配",VLOOKUP($F1596,部数情報!A:K,11,0),IF($I$7="併配&amp;選挙",VLOOKUP($F1596,部数情報!A:L,12,0),IF($I$7="選挙",VLOOKUP($F1596,部数情報!A:M,13,0),VLOOKUP($F1596,部数情報!A:J,10,0)))),"")</f>
        <v>390</v>
      </c>
      <c r="K1596" s="187"/>
      <c r="L1596" s="205"/>
      <c r="M1596" s="206"/>
      <c r="S1596">
        <f>エリア一覧!J1596-VLOOKUP(エリア一覧!F1596,部数情報!A:Q,17,0)</f>
        <v>0</v>
      </c>
      <c r="V1596">
        <f t="shared" si="24"/>
        <v>0</v>
      </c>
      <c r="W1596">
        <f>IFERROR(VLOOKUP($F1596,部数情報!A:J,10,0),0)</f>
        <v>390</v>
      </c>
    </row>
    <row r="1597" spans="2:23" hidden="1">
      <c r="B1597" s="15">
        <f>部数情報!C1216</f>
        <v>1215</v>
      </c>
      <c r="C1597" s="16">
        <f>部数情報!B1216</f>
        <v>20</v>
      </c>
      <c r="D1597" s="16" t="str">
        <f>部数情報!E1216</f>
        <v>船橋西</v>
      </c>
      <c r="E1597" s="16" t="str">
        <f>部数情報!F1216</f>
        <v>原木</v>
      </c>
      <c r="F1597" s="16" t="str">
        <f>部数情報!A1216</f>
        <v>035058</v>
      </c>
      <c r="G1597" s="16" t="str">
        <f>部数情報!G1216</f>
        <v>原木２</v>
      </c>
      <c r="H1597" s="16" t="str">
        <f>部数情報!H1216</f>
        <v>市川</v>
      </c>
      <c r="I1597" s="16" t="str">
        <f>部数情報!I1216</f>
        <v>市川市</v>
      </c>
      <c r="J1597" s="189">
        <f>IFERROR(IF($I$7="併配",VLOOKUP($F1597,部数情報!A:K,11,0),IF($I$7="併配&amp;選挙",VLOOKUP($F1597,部数情報!A:L,12,0),IF($I$7="選挙",VLOOKUP($F1597,部数情報!A:M,13,0),VLOOKUP($F1597,部数情報!A:J,10,0)))),"")</f>
        <v>445</v>
      </c>
      <c r="K1597" s="187"/>
      <c r="L1597" s="205"/>
      <c r="M1597" s="206"/>
      <c r="S1597">
        <f>エリア一覧!J1597-VLOOKUP(エリア一覧!F1597,部数情報!A:Q,17,0)</f>
        <v>0</v>
      </c>
      <c r="V1597">
        <f t="shared" si="24"/>
        <v>0</v>
      </c>
      <c r="W1597">
        <f>IFERROR(VLOOKUP($F1597,部数情報!A:J,10,0),0)</f>
        <v>445</v>
      </c>
    </row>
    <row r="1598" spans="2:23" hidden="1">
      <c r="B1598" s="15">
        <f>部数情報!C1217</f>
        <v>1216</v>
      </c>
      <c r="C1598" s="16">
        <f>部数情報!B1217</f>
        <v>20</v>
      </c>
      <c r="D1598" s="16" t="str">
        <f>部数情報!E1217</f>
        <v>船橋西</v>
      </c>
      <c r="E1598" s="16" t="str">
        <f>部数情報!F1217</f>
        <v>原木</v>
      </c>
      <c r="F1598" s="16" t="str">
        <f>部数情報!A1217</f>
        <v>035059</v>
      </c>
      <c r="G1598" s="16" t="str">
        <f>部数情報!G1217</f>
        <v>原木３Ｂ</v>
      </c>
      <c r="H1598" s="16" t="str">
        <f>部数情報!H1217</f>
        <v>市川</v>
      </c>
      <c r="I1598" s="16" t="str">
        <f>部数情報!I1217</f>
        <v>市川市</v>
      </c>
      <c r="J1598" s="189">
        <f>IFERROR(IF($I$7="併配",VLOOKUP($F1598,部数情報!A:K,11,0),IF($I$7="併配&amp;選挙",VLOOKUP($F1598,部数情報!A:L,12,0),IF($I$7="選挙",VLOOKUP($F1598,部数情報!A:M,13,0),VLOOKUP($F1598,部数情報!A:J,10,0)))),"")</f>
        <v>390</v>
      </c>
      <c r="K1598" s="187"/>
      <c r="L1598" s="205"/>
      <c r="M1598" s="206"/>
      <c r="S1598">
        <f>エリア一覧!J1598-VLOOKUP(エリア一覧!F1598,部数情報!A:Q,17,0)</f>
        <v>0</v>
      </c>
      <c r="V1598">
        <f t="shared" si="24"/>
        <v>0</v>
      </c>
      <c r="W1598">
        <f>IFERROR(VLOOKUP($F1598,部数情報!A:J,10,0),0)</f>
        <v>390</v>
      </c>
    </row>
    <row r="1599" spans="2:23" hidden="1">
      <c r="B1599" s="15">
        <f>部数情報!C1218</f>
        <v>1217</v>
      </c>
      <c r="C1599" s="16">
        <f>部数情報!B1218</f>
        <v>20</v>
      </c>
      <c r="D1599" s="16" t="str">
        <f>部数情報!E1218</f>
        <v>船橋西</v>
      </c>
      <c r="E1599" s="16" t="str">
        <f>部数情報!F1218</f>
        <v>原木</v>
      </c>
      <c r="F1599" s="16" t="str">
        <f>部数情報!A1218</f>
        <v>035060</v>
      </c>
      <c r="G1599" s="16" t="str">
        <f>部数情報!G1218</f>
        <v>原木３Ｃ</v>
      </c>
      <c r="H1599" s="16" t="str">
        <f>部数情報!H1218</f>
        <v>市川</v>
      </c>
      <c r="I1599" s="16" t="str">
        <f>部数情報!I1218</f>
        <v>市川市</v>
      </c>
      <c r="J1599" s="189">
        <f>IFERROR(IF($I$7="併配",VLOOKUP($F1599,部数情報!A:K,11,0),IF($I$7="併配&amp;選挙",VLOOKUP($F1599,部数情報!A:L,12,0),IF($I$7="選挙",VLOOKUP($F1599,部数情報!A:M,13,0),VLOOKUP($F1599,部数情報!A:J,10,0)))),"")</f>
        <v>520</v>
      </c>
      <c r="K1599" s="187"/>
      <c r="L1599" s="205"/>
      <c r="M1599" s="206"/>
      <c r="S1599">
        <f>エリア一覧!J1599-VLOOKUP(エリア一覧!F1599,部数情報!A:Q,17,0)</f>
        <v>0</v>
      </c>
      <c r="V1599">
        <f t="shared" si="24"/>
        <v>0</v>
      </c>
      <c r="W1599">
        <f>IFERROR(VLOOKUP($F1599,部数情報!A:J,10,0),0)</f>
        <v>520</v>
      </c>
    </row>
    <row r="1600" spans="2:23" hidden="1">
      <c r="B1600" s="15">
        <f>部数情報!C1219</f>
        <v>1218</v>
      </c>
      <c r="C1600" s="16">
        <f>部数情報!B1219</f>
        <v>20</v>
      </c>
      <c r="D1600" s="16" t="str">
        <f>部数情報!E1219</f>
        <v>船橋西</v>
      </c>
      <c r="E1600" s="16" t="str">
        <f>部数情報!F1219</f>
        <v>原木</v>
      </c>
      <c r="F1600" s="16" t="str">
        <f>部数情報!A1219</f>
        <v>035249</v>
      </c>
      <c r="G1600" s="16" t="str">
        <f>部数情報!G1219</f>
        <v>原木３Ｄ</v>
      </c>
      <c r="H1600" s="16" t="str">
        <f>部数情報!H1219</f>
        <v>市川</v>
      </c>
      <c r="I1600" s="16" t="str">
        <f>部数情報!I1219</f>
        <v>市川市</v>
      </c>
      <c r="J1600" s="189">
        <f>IFERROR(IF($I$7="併配",VLOOKUP($F1600,部数情報!A:K,11,0),IF($I$7="併配&amp;選挙",VLOOKUP($F1600,部数情報!A:L,12,0),IF($I$7="選挙",VLOOKUP($F1600,部数情報!A:M,13,0),VLOOKUP($F1600,部数情報!A:J,10,0)))),"")</f>
        <v>300</v>
      </c>
      <c r="K1600" s="187"/>
      <c r="L1600" s="205"/>
      <c r="M1600" s="206"/>
      <c r="S1600">
        <f>エリア一覧!J1600-VLOOKUP(エリア一覧!F1600,部数情報!A:Q,17,0)</f>
        <v>0</v>
      </c>
      <c r="V1600">
        <f t="shared" si="24"/>
        <v>0</v>
      </c>
      <c r="W1600">
        <f>IFERROR(VLOOKUP($F1600,部数情報!A:J,10,0),0)</f>
        <v>300</v>
      </c>
    </row>
    <row r="1601" spans="2:23" hidden="1">
      <c r="B1601" s="15">
        <f>部数情報!C1220</f>
        <v>1219</v>
      </c>
      <c r="C1601" s="16">
        <f>部数情報!B1220</f>
        <v>20</v>
      </c>
      <c r="D1601" s="16" t="str">
        <f>部数情報!E1220</f>
        <v>船橋西</v>
      </c>
      <c r="E1601" s="16" t="str">
        <f>部数情報!F1220</f>
        <v>原木</v>
      </c>
      <c r="F1601" s="16" t="str">
        <f>部数情報!A1220</f>
        <v>035255</v>
      </c>
      <c r="G1601" s="16" t="str">
        <f>部数情報!G1220</f>
        <v>原木３Ｅ</v>
      </c>
      <c r="H1601" s="16" t="str">
        <f>部数情報!H1220</f>
        <v>市川</v>
      </c>
      <c r="I1601" s="16" t="str">
        <f>部数情報!I1220</f>
        <v>市川市</v>
      </c>
      <c r="J1601" s="189">
        <f>IFERROR(IF($I$7="併配",VLOOKUP($F1601,部数情報!A:K,11,0),IF($I$7="併配&amp;選挙",VLOOKUP($F1601,部数情報!A:L,12,0),IF($I$7="選挙",VLOOKUP($F1601,部数情報!A:M,13,0),VLOOKUP($F1601,部数情報!A:J,10,0)))),"")</f>
        <v>320</v>
      </c>
      <c r="K1601" s="187"/>
      <c r="L1601" s="205"/>
      <c r="M1601" s="206"/>
      <c r="S1601">
        <f>エリア一覧!J1601-VLOOKUP(エリア一覧!F1601,部数情報!A:Q,17,0)</f>
        <v>0</v>
      </c>
      <c r="V1601">
        <f t="shared" si="24"/>
        <v>0</v>
      </c>
      <c r="W1601">
        <f>IFERROR(VLOOKUP($F1601,部数情報!A:J,10,0),0)</f>
        <v>320</v>
      </c>
    </row>
    <row r="1602" spans="2:23" hidden="1">
      <c r="B1602" s="15">
        <f>部数情報!C1221</f>
        <v>1220</v>
      </c>
      <c r="C1602" s="16">
        <f>部数情報!B1221</f>
        <v>20</v>
      </c>
      <c r="D1602" s="16" t="str">
        <f>部数情報!E1221</f>
        <v>船橋西</v>
      </c>
      <c r="E1602" s="16" t="str">
        <f>部数情報!F1221</f>
        <v>ニ俣</v>
      </c>
      <c r="F1602" s="16" t="str">
        <f>部数情報!A1221</f>
        <v>035061</v>
      </c>
      <c r="G1602" s="16" t="str">
        <f>部数情報!G1221</f>
        <v>二俣1A</v>
      </c>
      <c r="H1602" s="16" t="str">
        <f>部数情報!H1221</f>
        <v>市川</v>
      </c>
      <c r="I1602" s="16" t="str">
        <f>部数情報!I1221</f>
        <v>市川市・船橋市</v>
      </c>
      <c r="J1602" s="189">
        <f>IFERROR(IF($I$7="併配",VLOOKUP($F1602,部数情報!A:K,11,0),IF($I$7="併配&amp;選挙",VLOOKUP($F1602,部数情報!A:L,12,0),IF($I$7="選挙",VLOOKUP($F1602,部数情報!A:M,13,0),VLOOKUP($F1602,部数情報!A:J,10,0)))),"")</f>
        <v>390</v>
      </c>
      <c r="K1602" s="187"/>
      <c r="L1602" s="205"/>
      <c r="M1602" s="206"/>
      <c r="S1602">
        <f>エリア一覧!J1602-VLOOKUP(エリア一覧!F1602,部数情報!A:Q,17,0)</f>
        <v>0</v>
      </c>
      <c r="V1602">
        <f t="shared" si="24"/>
        <v>0</v>
      </c>
      <c r="W1602">
        <f>IFERROR(VLOOKUP($F1602,部数情報!A:J,10,0),0)</f>
        <v>390</v>
      </c>
    </row>
    <row r="1603" spans="2:23" hidden="1">
      <c r="B1603" s="15">
        <f>部数情報!C1222</f>
        <v>1221</v>
      </c>
      <c r="C1603" s="16">
        <f>部数情報!B1222</f>
        <v>20</v>
      </c>
      <c r="D1603" s="16" t="str">
        <f>部数情報!E1222</f>
        <v>船橋西</v>
      </c>
      <c r="E1603" s="16" t="str">
        <f>部数情報!F1222</f>
        <v>ニ俣</v>
      </c>
      <c r="F1603" s="16" t="str">
        <f>部数情報!A1222</f>
        <v>035062</v>
      </c>
      <c r="G1603" s="16" t="str">
        <f>部数情報!G1222</f>
        <v>二俣1B</v>
      </c>
      <c r="H1603" s="16" t="str">
        <f>部数情報!H1222</f>
        <v>市川</v>
      </c>
      <c r="I1603" s="16" t="str">
        <f>部数情報!I1222</f>
        <v>市川市</v>
      </c>
      <c r="J1603" s="189">
        <f>IFERROR(IF($I$7="併配",VLOOKUP($F1603,部数情報!A:K,11,0),IF($I$7="併配&amp;選挙",VLOOKUP($F1603,部数情報!A:L,12,0),IF($I$7="選挙",VLOOKUP($F1603,部数情報!A:M,13,0),VLOOKUP($F1603,部数情報!A:J,10,0)))),"")</f>
        <v>360</v>
      </c>
      <c r="K1603" s="187"/>
      <c r="L1603" s="205"/>
      <c r="M1603" s="206"/>
      <c r="S1603">
        <f>エリア一覧!J1603-VLOOKUP(エリア一覧!F1603,部数情報!A:Q,17,0)</f>
        <v>0</v>
      </c>
      <c r="V1603">
        <f t="shared" si="24"/>
        <v>0</v>
      </c>
      <c r="W1603">
        <f>IFERROR(VLOOKUP($F1603,部数情報!A:J,10,0),0)</f>
        <v>360</v>
      </c>
    </row>
    <row r="1604" spans="2:23" hidden="1">
      <c r="B1604" s="15">
        <f>部数情報!C1223</f>
        <v>1222</v>
      </c>
      <c r="C1604" s="16">
        <f>部数情報!B1223</f>
        <v>20</v>
      </c>
      <c r="D1604" s="16" t="str">
        <f>部数情報!E1223</f>
        <v>船橋西</v>
      </c>
      <c r="E1604" s="16" t="str">
        <f>部数情報!F1223</f>
        <v>ニ俣</v>
      </c>
      <c r="F1604" s="16" t="str">
        <f>部数情報!A1223</f>
        <v>035250</v>
      </c>
      <c r="G1604" s="16" t="str">
        <f>部数情報!G1223</f>
        <v>二俣２A</v>
      </c>
      <c r="H1604" s="16" t="str">
        <f>部数情報!H1223</f>
        <v>市川</v>
      </c>
      <c r="I1604" s="16" t="str">
        <f>部数情報!I1223</f>
        <v>市川市</v>
      </c>
      <c r="J1604" s="189">
        <f>IFERROR(IF($I$7="併配",VLOOKUP($F1604,部数情報!A:K,11,0),IF($I$7="併配&amp;選挙",VLOOKUP($F1604,部数情報!A:L,12,0),IF($I$7="選挙",VLOOKUP($F1604,部数情報!A:M,13,0),VLOOKUP($F1604,部数情報!A:J,10,0)))),"")</f>
        <v>480</v>
      </c>
      <c r="K1604" s="187"/>
      <c r="L1604" s="205"/>
      <c r="M1604" s="206"/>
      <c r="S1604">
        <f>エリア一覧!J1604-VLOOKUP(エリア一覧!F1604,部数情報!A:Q,17,0)</f>
        <v>0</v>
      </c>
      <c r="V1604">
        <f t="shared" si="24"/>
        <v>0</v>
      </c>
      <c r="W1604">
        <f>IFERROR(VLOOKUP($F1604,部数情報!A:J,10,0),0)</f>
        <v>480</v>
      </c>
    </row>
    <row r="1605" spans="2:23" hidden="1">
      <c r="B1605" s="15">
        <f>部数情報!C1224</f>
        <v>1223</v>
      </c>
      <c r="C1605" s="16">
        <f>部数情報!B1224</f>
        <v>20</v>
      </c>
      <c r="D1605" s="16" t="str">
        <f>部数情報!E1224</f>
        <v>船橋西</v>
      </c>
      <c r="E1605" s="16" t="str">
        <f>部数情報!F1224</f>
        <v>ニ俣</v>
      </c>
      <c r="F1605" s="16" t="str">
        <f>部数情報!A1224</f>
        <v>035251</v>
      </c>
      <c r="G1605" s="16" t="str">
        <f>部数情報!G1224</f>
        <v>二俣２B</v>
      </c>
      <c r="H1605" s="16" t="str">
        <f>部数情報!H1224</f>
        <v>市川</v>
      </c>
      <c r="I1605" s="16" t="str">
        <f>部数情報!I1224</f>
        <v>市川市</v>
      </c>
      <c r="J1605" s="189">
        <f>IFERROR(IF($I$7="併配",VLOOKUP($F1605,部数情報!A:K,11,0),IF($I$7="併配&amp;選挙",VLOOKUP($F1605,部数情報!A:L,12,0),IF($I$7="選挙",VLOOKUP($F1605,部数情報!A:M,13,0),VLOOKUP($F1605,部数情報!A:J,10,0)))),"")</f>
        <v>340</v>
      </c>
      <c r="K1605" s="187"/>
      <c r="L1605" s="205"/>
      <c r="M1605" s="206"/>
      <c r="S1605">
        <f>エリア一覧!J1605-VLOOKUP(エリア一覧!F1605,部数情報!A:Q,17,0)</f>
        <v>0</v>
      </c>
      <c r="V1605">
        <f t="shared" si="24"/>
        <v>0</v>
      </c>
      <c r="W1605">
        <f>IFERROR(VLOOKUP($F1605,部数情報!A:J,10,0),0)</f>
        <v>340</v>
      </c>
    </row>
    <row r="1606" spans="2:23" hidden="1">
      <c r="B1606" s="15">
        <f>部数情報!C1225</f>
        <v>1224</v>
      </c>
      <c r="C1606" s="16">
        <f>部数情報!B1225</f>
        <v>20</v>
      </c>
      <c r="D1606" s="16" t="str">
        <f>部数情報!E1225</f>
        <v>船橋西</v>
      </c>
      <c r="E1606" s="16" t="str">
        <f>部数情報!F1225</f>
        <v>北方町</v>
      </c>
      <c r="F1606" s="16" t="str">
        <f>部数情報!A1225</f>
        <v>035109</v>
      </c>
      <c r="G1606" s="16" t="str">
        <f>部数情報!G1225</f>
        <v>北方町Ａ</v>
      </c>
      <c r="H1606" s="16" t="str">
        <f>部数情報!H1225</f>
        <v>市川</v>
      </c>
      <c r="I1606" s="16" t="str">
        <f>部数情報!I1225</f>
        <v>市川市</v>
      </c>
      <c r="J1606" s="189">
        <f>IFERROR(IF($I$7="併配",VLOOKUP($F1606,部数情報!A:K,11,0),IF($I$7="併配&amp;選挙",VLOOKUP($F1606,部数情報!A:L,12,0),IF($I$7="選挙",VLOOKUP($F1606,部数情報!A:M,13,0),VLOOKUP($F1606,部数情報!A:J,10,0)))),"")</f>
        <v>500</v>
      </c>
      <c r="K1606" s="187"/>
      <c r="L1606" s="205"/>
      <c r="M1606" s="206"/>
      <c r="S1606">
        <f>エリア一覧!J1606-VLOOKUP(エリア一覧!F1606,部数情報!A:Q,17,0)</f>
        <v>0</v>
      </c>
      <c r="V1606">
        <f t="shared" si="24"/>
        <v>0</v>
      </c>
      <c r="W1606">
        <f>IFERROR(VLOOKUP($F1606,部数情報!A:J,10,0),0)</f>
        <v>500</v>
      </c>
    </row>
    <row r="1607" spans="2:23" hidden="1">
      <c r="B1607" s="15">
        <f>部数情報!C1226</f>
        <v>1225</v>
      </c>
      <c r="C1607" s="16">
        <f>部数情報!B1226</f>
        <v>20</v>
      </c>
      <c r="D1607" s="16" t="str">
        <f>部数情報!E1226</f>
        <v>船橋西</v>
      </c>
      <c r="E1607" s="16" t="str">
        <f>部数情報!F1226</f>
        <v>北方町</v>
      </c>
      <c r="F1607" s="16" t="str">
        <f>部数情報!A1226</f>
        <v>035110</v>
      </c>
      <c r="G1607" s="16" t="str">
        <f>部数情報!G1226</f>
        <v>北方町Ｂ</v>
      </c>
      <c r="H1607" s="16" t="str">
        <f>部数情報!H1226</f>
        <v>市川</v>
      </c>
      <c r="I1607" s="16" t="str">
        <f>部数情報!I1226</f>
        <v>市川市</v>
      </c>
      <c r="J1607" s="189">
        <f>IFERROR(IF($I$7="併配",VLOOKUP($F1607,部数情報!A:K,11,0),IF($I$7="併配&amp;選挙",VLOOKUP($F1607,部数情報!A:L,12,0),IF($I$7="選挙",VLOOKUP($F1607,部数情報!A:M,13,0),VLOOKUP($F1607,部数情報!A:J,10,0)))),"")</f>
        <v>400</v>
      </c>
      <c r="K1607" s="187"/>
      <c r="L1607" s="205"/>
      <c r="M1607" s="206"/>
      <c r="S1607">
        <f>エリア一覧!J1607-VLOOKUP(エリア一覧!F1607,部数情報!A:Q,17,0)</f>
        <v>0</v>
      </c>
      <c r="V1607">
        <f t="shared" si="24"/>
        <v>0</v>
      </c>
      <c r="W1607">
        <f>IFERROR(VLOOKUP($F1607,部数情報!A:J,10,0),0)</f>
        <v>400</v>
      </c>
    </row>
    <row r="1608" spans="2:23" hidden="1">
      <c r="B1608" s="15">
        <f>部数情報!C1227</f>
        <v>1226</v>
      </c>
      <c r="C1608" s="16">
        <f>部数情報!B1227</f>
        <v>20</v>
      </c>
      <c r="D1608" s="16" t="str">
        <f>部数情報!E1227</f>
        <v>船橋西</v>
      </c>
      <c r="E1608" s="16" t="str">
        <f>部数情報!F1227</f>
        <v>北方町</v>
      </c>
      <c r="F1608" s="16" t="str">
        <f>部数情報!A1227</f>
        <v>035258</v>
      </c>
      <c r="G1608" s="16" t="str">
        <f>部数情報!G1227</f>
        <v>北方町Ｄ</v>
      </c>
      <c r="H1608" s="16" t="str">
        <f>部数情報!H1227</f>
        <v>市川</v>
      </c>
      <c r="I1608" s="16" t="str">
        <f>部数情報!I1227</f>
        <v>市川市</v>
      </c>
      <c r="J1608" s="189">
        <f>IFERROR(IF($I$7="併配",VLOOKUP($F1608,部数情報!A:K,11,0),IF($I$7="併配&amp;選挙",VLOOKUP($F1608,部数情報!A:L,12,0),IF($I$7="選挙",VLOOKUP($F1608,部数情報!A:M,13,0),VLOOKUP($F1608,部数情報!A:J,10,0)))),"")</f>
        <v>310</v>
      </c>
      <c r="K1608" s="187"/>
      <c r="L1608" s="205"/>
      <c r="M1608" s="206"/>
      <c r="S1608">
        <f>エリア一覧!J1608-VLOOKUP(エリア一覧!F1608,部数情報!A:Q,17,0)</f>
        <v>0</v>
      </c>
      <c r="V1608">
        <f t="shared" si="24"/>
        <v>0</v>
      </c>
      <c r="W1608">
        <f>IFERROR(VLOOKUP($F1608,部数情報!A:J,10,0),0)</f>
        <v>310</v>
      </c>
    </row>
    <row r="1609" spans="2:23" hidden="1">
      <c r="B1609" s="15">
        <f>部数情報!C1228</f>
        <v>1227</v>
      </c>
      <c r="C1609" s="16">
        <f>部数情報!B1228</f>
        <v>20</v>
      </c>
      <c r="D1609" s="16" t="str">
        <f>部数情報!E1228</f>
        <v>船橋西</v>
      </c>
      <c r="E1609" s="16" t="str">
        <f>部数情報!F1228</f>
        <v>北方町</v>
      </c>
      <c r="F1609" s="16" t="str">
        <f>部数情報!A1228</f>
        <v>035111</v>
      </c>
      <c r="G1609" s="16" t="str">
        <f>部数情報!G1228</f>
        <v>北方町Ｃ</v>
      </c>
      <c r="H1609" s="16" t="str">
        <f>部数情報!H1228</f>
        <v>市川</v>
      </c>
      <c r="I1609" s="16" t="str">
        <f>部数情報!I1228</f>
        <v>市川市</v>
      </c>
      <c r="J1609" s="189">
        <f>IFERROR(IF($I$7="併配",VLOOKUP($F1609,部数情報!A:K,11,0),IF($I$7="併配&amp;選挙",VLOOKUP($F1609,部数情報!A:L,12,0),IF($I$7="選挙",VLOOKUP($F1609,部数情報!A:M,13,0),VLOOKUP($F1609,部数情報!A:J,10,0)))),"")</f>
        <v>360</v>
      </c>
      <c r="K1609" s="187"/>
      <c r="L1609" s="205"/>
      <c r="M1609" s="206"/>
      <c r="S1609">
        <f>エリア一覧!J1609-VLOOKUP(エリア一覧!F1609,部数情報!A:Q,17,0)</f>
        <v>0</v>
      </c>
      <c r="V1609">
        <f t="shared" si="24"/>
        <v>0</v>
      </c>
      <c r="W1609">
        <f>IFERROR(VLOOKUP($F1609,部数情報!A:J,10,0),0)</f>
        <v>360</v>
      </c>
    </row>
    <row r="1610" spans="2:23" hidden="1">
      <c r="B1610" s="15">
        <f>部数情報!C1229</f>
        <v>1228</v>
      </c>
      <c r="C1610" s="16">
        <f>部数情報!B1229</f>
        <v>20</v>
      </c>
      <c r="D1610" s="16" t="str">
        <f>部数情報!E1229</f>
        <v>船橋西</v>
      </c>
      <c r="E1610" s="16" t="str">
        <f>部数情報!F1229</f>
        <v>葛飾町・山野町</v>
      </c>
      <c r="F1610" s="16" t="str">
        <f>部数情報!A1229</f>
        <v>035210</v>
      </c>
      <c r="G1610" s="16" t="str">
        <f>部数情報!G1229</f>
        <v>葛飾町･印内町C</v>
      </c>
      <c r="H1610" s="16" t="str">
        <f>部数情報!H1229</f>
        <v>市川</v>
      </c>
      <c r="I1610" s="16" t="str">
        <f>部数情報!I1229</f>
        <v>船橋市・市川市</v>
      </c>
      <c r="J1610" s="189">
        <f>IFERROR(IF($I$7="併配",VLOOKUP($F1610,部数情報!A:K,11,0),IF($I$7="併配&amp;選挙",VLOOKUP($F1610,部数情報!A:L,12,0),IF($I$7="選挙",VLOOKUP($F1610,部数情報!A:M,13,0),VLOOKUP($F1610,部数情報!A:J,10,0)))),"")</f>
        <v>1310</v>
      </c>
      <c r="K1610" s="187"/>
      <c r="L1610" s="205"/>
      <c r="M1610" s="206"/>
      <c r="S1610">
        <f>エリア一覧!J1610-VLOOKUP(エリア一覧!F1610,部数情報!A:Q,17,0)</f>
        <v>0</v>
      </c>
      <c r="V1610">
        <f t="shared" si="24"/>
        <v>0</v>
      </c>
      <c r="W1610">
        <f>IFERROR(VLOOKUP($F1610,部数情報!A:J,10,0),0)</f>
        <v>1310</v>
      </c>
    </row>
    <row r="1611" spans="2:23" hidden="1">
      <c r="B1611" s="15">
        <f>部数情報!C1230</f>
        <v>1229</v>
      </c>
      <c r="C1611" s="16">
        <f>部数情報!B1230</f>
        <v>20</v>
      </c>
      <c r="D1611" s="16" t="str">
        <f>部数情報!E1230</f>
        <v>船橋西</v>
      </c>
      <c r="E1611" s="16" t="str">
        <f>部数情報!F1230</f>
        <v>葛飾町・山野町</v>
      </c>
      <c r="F1611" s="16" t="str">
        <f>部数情報!A1230</f>
        <v>035211</v>
      </c>
      <c r="G1611" s="16" t="str">
        <f>部数情報!G1230</f>
        <v>山野町</v>
      </c>
      <c r="H1611" s="16" t="str">
        <f>部数情報!H1230</f>
        <v>市川</v>
      </c>
      <c r="I1611" s="16" t="str">
        <f>部数情報!I1230</f>
        <v>船橋市</v>
      </c>
      <c r="J1611" s="189">
        <f>IFERROR(IF($I$7="併配",VLOOKUP($F1611,部数情報!A:K,11,0),IF($I$7="併配&amp;選挙",VLOOKUP($F1611,部数情報!A:L,12,0),IF($I$7="選挙",VLOOKUP($F1611,部数情報!A:M,13,0),VLOOKUP($F1611,部数情報!A:J,10,0)))),"")</f>
        <v>950</v>
      </c>
      <c r="K1611" s="187"/>
      <c r="L1611" s="205"/>
      <c r="M1611" s="206"/>
      <c r="S1611">
        <f>エリア一覧!J1611-VLOOKUP(エリア一覧!F1611,部数情報!A:Q,17,0)</f>
        <v>0</v>
      </c>
      <c r="V1611">
        <f t="shared" si="24"/>
        <v>0</v>
      </c>
      <c r="W1611">
        <f>IFERROR(VLOOKUP($F1611,部数情報!A:J,10,0),0)</f>
        <v>950</v>
      </c>
    </row>
    <row r="1612" spans="2:23" hidden="1">
      <c r="B1612" s="15">
        <f>部数情報!C1231</f>
        <v>1230</v>
      </c>
      <c r="C1612" s="16">
        <f>部数情報!B1231</f>
        <v>20</v>
      </c>
      <c r="D1612" s="16" t="str">
        <f>部数情報!E1231</f>
        <v>船橋西</v>
      </c>
      <c r="E1612" s="16" t="str">
        <f>部数情報!F1231</f>
        <v>西船</v>
      </c>
      <c r="F1612" s="16" t="str">
        <f>部数情報!A1231</f>
        <v>035216</v>
      </c>
      <c r="G1612" s="16" t="str">
        <f>部数情報!G1231</f>
        <v>西船１A</v>
      </c>
      <c r="H1612" s="16" t="str">
        <f>部数情報!H1231</f>
        <v>市川</v>
      </c>
      <c r="I1612" s="16" t="str">
        <f>部数情報!I1231</f>
        <v>船橋市</v>
      </c>
      <c r="J1612" s="189">
        <f>IFERROR(IF($I$7="併配",VLOOKUP($F1612,部数情報!A:K,11,0),IF($I$7="併配&amp;選挙",VLOOKUP($F1612,部数情報!A:L,12,0),IF($I$7="選挙",VLOOKUP($F1612,部数情報!A:M,13,0),VLOOKUP($F1612,部数情報!A:J,10,0)))),"")</f>
        <v>390</v>
      </c>
      <c r="K1612" s="187"/>
      <c r="L1612" s="205"/>
      <c r="M1612" s="206"/>
      <c r="S1612">
        <f>エリア一覧!J1612-VLOOKUP(エリア一覧!F1612,部数情報!A:Q,17,0)</f>
        <v>0</v>
      </c>
      <c r="V1612">
        <f t="shared" si="24"/>
        <v>0</v>
      </c>
      <c r="W1612">
        <f>IFERROR(VLOOKUP($F1612,部数情報!A:J,10,0),0)</f>
        <v>390</v>
      </c>
    </row>
    <row r="1613" spans="2:23" hidden="1">
      <c r="B1613" s="15">
        <f>部数情報!C1232</f>
        <v>1231</v>
      </c>
      <c r="C1613" s="16">
        <f>部数情報!B1232</f>
        <v>20</v>
      </c>
      <c r="D1613" s="16" t="str">
        <f>部数情報!E1232</f>
        <v>船橋西</v>
      </c>
      <c r="E1613" s="16" t="str">
        <f>部数情報!F1232</f>
        <v>西船</v>
      </c>
      <c r="F1613" s="16" t="str">
        <f>部数情報!A1232</f>
        <v>035266</v>
      </c>
      <c r="G1613" s="16" t="str">
        <f>部数情報!G1232</f>
        <v>西船１C・海神６C</v>
      </c>
      <c r="H1613" s="16" t="str">
        <f>部数情報!H1232</f>
        <v>市川</v>
      </c>
      <c r="I1613" s="16" t="str">
        <f>部数情報!I1232</f>
        <v>船橋市</v>
      </c>
      <c r="J1613" s="189">
        <f>IFERROR(IF($I$7="併配",VLOOKUP($F1613,部数情報!A:K,11,0),IF($I$7="併配&amp;選挙",VLOOKUP($F1613,部数情報!A:L,12,0),IF($I$7="選挙",VLOOKUP($F1613,部数情報!A:M,13,0),VLOOKUP($F1613,部数情報!A:J,10,0)))),"")</f>
        <v>310</v>
      </c>
      <c r="K1613" s="187"/>
      <c r="L1613" s="205"/>
      <c r="M1613" s="206"/>
      <c r="S1613">
        <f>エリア一覧!J1613-VLOOKUP(エリア一覧!F1613,部数情報!A:Q,17,0)</f>
        <v>0</v>
      </c>
      <c r="V1613">
        <f t="shared" si="24"/>
        <v>0</v>
      </c>
      <c r="W1613">
        <f>IFERROR(VLOOKUP($F1613,部数情報!A:J,10,0),0)</f>
        <v>310</v>
      </c>
    </row>
    <row r="1614" spans="2:23" hidden="1">
      <c r="B1614" s="15">
        <f>部数情報!C1233</f>
        <v>1232</v>
      </c>
      <c r="C1614" s="16">
        <f>部数情報!B1233</f>
        <v>20</v>
      </c>
      <c r="D1614" s="16" t="str">
        <f>部数情報!E1233</f>
        <v>船橋西</v>
      </c>
      <c r="E1614" s="16" t="str">
        <f>部数情報!F1233</f>
        <v>西船</v>
      </c>
      <c r="F1614" s="16" t="str">
        <f>部数情報!A1233</f>
        <v>035217</v>
      </c>
      <c r="G1614" s="16" t="str">
        <f>部数情報!G1233</f>
        <v>西船１B</v>
      </c>
      <c r="H1614" s="16" t="str">
        <f>部数情報!H1233</f>
        <v>市川</v>
      </c>
      <c r="I1614" s="16" t="str">
        <f>部数情報!I1233</f>
        <v>船橋市</v>
      </c>
      <c r="J1614" s="189">
        <f>IFERROR(IF($I$7="併配",VLOOKUP($F1614,部数情報!A:K,11,0),IF($I$7="併配&amp;選挙",VLOOKUP($F1614,部数情報!A:L,12,0),IF($I$7="選挙",VLOOKUP($F1614,部数情報!A:M,13,0),VLOOKUP($F1614,部数情報!A:J,10,0)))),"")</f>
        <v>820</v>
      </c>
      <c r="K1614" s="187"/>
      <c r="L1614" s="205"/>
      <c r="M1614" s="206"/>
      <c r="S1614">
        <f>エリア一覧!J1614-VLOOKUP(エリア一覧!F1614,部数情報!A:Q,17,0)</f>
        <v>0</v>
      </c>
      <c r="V1614">
        <f t="shared" si="24"/>
        <v>0</v>
      </c>
      <c r="W1614">
        <f>IFERROR(VLOOKUP($F1614,部数情報!A:J,10,0),0)</f>
        <v>820</v>
      </c>
    </row>
    <row r="1615" spans="2:23" hidden="1">
      <c r="B1615" s="15">
        <f>部数情報!C1234</f>
        <v>1233</v>
      </c>
      <c r="C1615" s="16">
        <f>部数情報!B1234</f>
        <v>20</v>
      </c>
      <c r="D1615" s="16" t="str">
        <f>部数情報!E1234</f>
        <v>船橋西</v>
      </c>
      <c r="E1615" s="16" t="str">
        <f>部数情報!F1234</f>
        <v>西船</v>
      </c>
      <c r="F1615" s="16" t="str">
        <f>部数情報!A1234</f>
        <v>035218</v>
      </c>
      <c r="G1615" s="16" t="str">
        <f>部数情報!G1234</f>
        <v>西船２Ａ</v>
      </c>
      <c r="H1615" s="16" t="str">
        <f>部数情報!H1234</f>
        <v>市川</v>
      </c>
      <c r="I1615" s="16" t="str">
        <f>部数情報!I1234</f>
        <v>船橋市</v>
      </c>
      <c r="J1615" s="189">
        <f>IFERROR(IF($I$7="併配",VLOOKUP($F1615,部数情報!A:K,11,0),IF($I$7="併配&amp;選挙",VLOOKUP($F1615,部数情報!A:L,12,0),IF($I$7="選挙",VLOOKUP($F1615,部数情報!A:M,13,0),VLOOKUP($F1615,部数情報!A:J,10,0)))),"")</f>
        <v>725</v>
      </c>
      <c r="K1615" s="187"/>
      <c r="L1615" s="205"/>
      <c r="M1615" s="206"/>
      <c r="S1615">
        <f>エリア一覧!J1615-VLOOKUP(エリア一覧!F1615,部数情報!A:Q,17,0)</f>
        <v>0</v>
      </c>
      <c r="V1615">
        <f t="shared" si="24"/>
        <v>0</v>
      </c>
      <c r="W1615">
        <f>IFERROR(VLOOKUP($F1615,部数情報!A:J,10,0),0)</f>
        <v>725</v>
      </c>
    </row>
    <row r="1616" spans="2:23" hidden="1">
      <c r="B1616" s="15">
        <f>部数情報!C1235</f>
        <v>1234</v>
      </c>
      <c r="C1616" s="16">
        <f>部数情報!B1235</f>
        <v>20</v>
      </c>
      <c r="D1616" s="16" t="str">
        <f>部数情報!E1235</f>
        <v>船橋西</v>
      </c>
      <c r="E1616" s="16" t="str">
        <f>部数情報!F1235</f>
        <v>西船</v>
      </c>
      <c r="F1616" s="16" t="str">
        <f>部数情報!A1235</f>
        <v>035219</v>
      </c>
      <c r="G1616" s="16" t="str">
        <f>部数情報!G1235</f>
        <v>西船２B</v>
      </c>
      <c r="H1616" s="16" t="str">
        <f>部数情報!H1235</f>
        <v>市川</v>
      </c>
      <c r="I1616" s="16" t="str">
        <f>部数情報!I1235</f>
        <v>船橋市</v>
      </c>
      <c r="J1616" s="189">
        <f>IFERROR(IF($I$7="併配",VLOOKUP($F1616,部数情報!A:K,11,0),IF($I$7="併配&amp;選挙",VLOOKUP($F1616,部数情報!A:L,12,0),IF($I$7="選挙",VLOOKUP($F1616,部数情報!A:M,13,0),VLOOKUP($F1616,部数情報!A:J,10,0)))),"")</f>
        <v>465</v>
      </c>
      <c r="K1616" s="187"/>
      <c r="L1616" s="205"/>
      <c r="M1616" s="206"/>
      <c r="S1616">
        <f>エリア一覧!J1616-VLOOKUP(エリア一覧!F1616,部数情報!A:Q,17,0)</f>
        <v>0</v>
      </c>
      <c r="V1616">
        <f t="shared" ref="V1616:V1679" si="25">IF(K1616="●",J1616,K1616)</f>
        <v>0</v>
      </c>
      <c r="W1616">
        <f>IFERROR(VLOOKUP($F1616,部数情報!A:J,10,0),0)</f>
        <v>465</v>
      </c>
    </row>
    <row r="1617" spans="2:23" hidden="1">
      <c r="B1617" s="15">
        <f>部数情報!C1236</f>
        <v>1235</v>
      </c>
      <c r="C1617" s="16">
        <f>部数情報!B1236</f>
        <v>20</v>
      </c>
      <c r="D1617" s="16" t="str">
        <f>部数情報!E1236</f>
        <v>船橋西</v>
      </c>
      <c r="E1617" s="16" t="str">
        <f>部数情報!F1236</f>
        <v>西船</v>
      </c>
      <c r="F1617" s="16" t="str">
        <f>部数情報!A1236</f>
        <v>035254</v>
      </c>
      <c r="G1617" s="16" t="str">
        <f>部数情報!G1236</f>
        <v>西船３</v>
      </c>
      <c r="H1617" s="16" t="str">
        <f>部数情報!H1236</f>
        <v>市川</v>
      </c>
      <c r="I1617" s="16" t="str">
        <f>部数情報!I1236</f>
        <v>船橋市</v>
      </c>
      <c r="J1617" s="189">
        <f>IFERROR(IF($I$7="併配",VLOOKUP($F1617,部数情報!A:K,11,0),IF($I$7="併配&amp;選挙",VLOOKUP($F1617,部数情報!A:L,12,0),IF($I$7="選挙",VLOOKUP($F1617,部数情報!A:M,13,0),VLOOKUP($F1617,部数情報!A:J,10,0)))),"")</f>
        <v>430</v>
      </c>
      <c r="K1617" s="187"/>
      <c r="L1617" s="205"/>
      <c r="M1617" s="206"/>
      <c r="S1617">
        <f>エリア一覧!J1617-VLOOKUP(エリア一覧!F1617,部数情報!A:Q,17,0)</f>
        <v>0</v>
      </c>
      <c r="V1617">
        <f t="shared" si="25"/>
        <v>0</v>
      </c>
      <c r="W1617">
        <f>IFERROR(VLOOKUP($F1617,部数情報!A:J,10,0),0)</f>
        <v>430</v>
      </c>
    </row>
    <row r="1618" spans="2:23" hidden="1">
      <c r="B1618" s="15">
        <f>部数情報!C1237</f>
        <v>1236</v>
      </c>
      <c r="C1618" s="16">
        <f>部数情報!B1237</f>
        <v>20</v>
      </c>
      <c r="D1618" s="16" t="str">
        <f>部数情報!E1237</f>
        <v>船橋西</v>
      </c>
      <c r="E1618" s="16" t="str">
        <f>部数情報!F1237</f>
        <v>西船</v>
      </c>
      <c r="F1618" s="16" t="str">
        <f>部数情報!A1237</f>
        <v>035220</v>
      </c>
      <c r="G1618" s="16" t="str">
        <f>部数情報!G1237</f>
        <v>西船３・印内２Ａ</v>
      </c>
      <c r="H1618" s="16" t="str">
        <f>部数情報!H1237</f>
        <v>市川</v>
      </c>
      <c r="I1618" s="16" t="str">
        <f>部数情報!I1237</f>
        <v>船橋市</v>
      </c>
      <c r="J1618" s="189">
        <f>IFERROR(IF($I$7="併配",VLOOKUP($F1618,部数情報!A:K,11,0),IF($I$7="併配&amp;選挙",VLOOKUP($F1618,部数情報!A:L,12,0),IF($I$7="選挙",VLOOKUP($F1618,部数情報!A:M,13,0),VLOOKUP($F1618,部数情報!A:J,10,0)))),"")</f>
        <v>550</v>
      </c>
      <c r="K1618" s="187"/>
      <c r="L1618" s="205"/>
      <c r="M1618" s="206"/>
      <c r="S1618">
        <f>エリア一覧!J1618-VLOOKUP(エリア一覧!F1618,部数情報!A:Q,17,0)</f>
        <v>0</v>
      </c>
      <c r="V1618">
        <f t="shared" si="25"/>
        <v>0</v>
      </c>
      <c r="W1618">
        <f>IFERROR(VLOOKUP($F1618,部数情報!A:J,10,0),0)</f>
        <v>550</v>
      </c>
    </row>
    <row r="1619" spans="2:23" hidden="1">
      <c r="B1619" s="15">
        <f>部数情報!C1238</f>
        <v>1237</v>
      </c>
      <c r="C1619" s="16">
        <f>部数情報!B1238</f>
        <v>20</v>
      </c>
      <c r="D1619" s="16" t="str">
        <f>部数情報!E1238</f>
        <v>船橋西</v>
      </c>
      <c r="E1619" s="16" t="str">
        <f>部数情報!F1238</f>
        <v>西船</v>
      </c>
      <c r="F1619" s="16" t="str">
        <f>部数情報!A1238</f>
        <v>035221</v>
      </c>
      <c r="G1619" s="16" t="str">
        <f>部数情報!G1238</f>
        <v>西船４Ａ</v>
      </c>
      <c r="H1619" s="16" t="str">
        <f>部数情報!H1238</f>
        <v>市川</v>
      </c>
      <c r="I1619" s="16" t="str">
        <f>部数情報!I1238</f>
        <v>船橋市</v>
      </c>
      <c r="J1619" s="189">
        <f>IFERROR(IF($I$7="併配",VLOOKUP($F1619,部数情報!A:K,11,0),IF($I$7="併配&amp;選挙",VLOOKUP($F1619,部数情報!A:L,12,0),IF($I$7="選挙",VLOOKUP($F1619,部数情報!A:M,13,0),VLOOKUP($F1619,部数情報!A:J,10,0)))),"")</f>
        <v>580</v>
      </c>
      <c r="K1619" s="187"/>
      <c r="L1619" s="205"/>
      <c r="M1619" s="206"/>
      <c r="S1619">
        <f>エリア一覧!J1619-VLOOKUP(エリア一覧!F1619,部数情報!A:Q,17,0)</f>
        <v>0</v>
      </c>
      <c r="V1619">
        <f t="shared" si="25"/>
        <v>0</v>
      </c>
      <c r="W1619">
        <f>IFERROR(VLOOKUP($F1619,部数情報!A:J,10,0),0)</f>
        <v>580</v>
      </c>
    </row>
    <row r="1620" spans="2:23" hidden="1">
      <c r="B1620" s="15">
        <f>部数情報!C1239</f>
        <v>1238</v>
      </c>
      <c r="C1620" s="16">
        <f>部数情報!B1239</f>
        <v>20</v>
      </c>
      <c r="D1620" s="16" t="str">
        <f>部数情報!E1239</f>
        <v>船橋西</v>
      </c>
      <c r="E1620" s="16" t="str">
        <f>部数情報!F1239</f>
        <v>西船</v>
      </c>
      <c r="F1620" s="16" t="str">
        <f>部数情報!A1239</f>
        <v>035248</v>
      </c>
      <c r="G1620" s="16" t="str">
        <f>部数情報!G1239</f>
        <v>西船４Ｃ</v>
      </c>
      <c r="H1620" s="16" t="str">
        <f>部数情報!H1239</f>
        <v>市川</v>
      </c>
      <c r="I1620" s="16" t="str">
        <f>部数情報!I1239</f>
        <v>船橋市</v>
      </c>
      <c r="J1620" s="189">
        <f>IFERROR(IF($I$7="併配",VLOOKUP($F1620,部数情報!A:K,11,0),IF($I$7="併配&amp;選挙",VLOOKUP($F1620,部数情報!A:L,12,0),IF($I$7="選挙",VLOOKUP($F1620,部数情報!A:M,13,0),VLOOKUP($F1620,部数情報!A:J,10,0)))),"")</f>
        <v>415</v>
      </c>
      <c r="K1620" s="187"/>
      <c r="L1620" s="205"/>
      <c r="M1620" s="206"/>
      <c r="S1620">
        <f>エリア一覧!J1620-VLOOKUP(エリア一覧!F1620,部数情報!A:Q,17,0)</f>
        <v>0</v>
      </c>
      <c r="V1620">
        <f t="shared" si="25"/>
        <v>0</v>
      </c>
      <c r="W1620">
        <f>IFERROR(VLOOKUP($F1620,部数情報!A:J,10,0),0)</f>
        <v>415</v>
      </c>
    </row>
    <row r="1621" spans="2:23" hidden="1">
      <c r="B1621" s="15">
        <f>部数情報!C1240</f>
        <v>1239</v>
      </c>
      <c r="C1621" s="16">
        <f>部数情報!B1240</f>
        <v>20</v>
      </c>
      <c r="D1621" s="16" t="str">
        <f>部数情報!E1240</f>
        <v>船橋西</v>
      </c>
      <c r="E1621" s="16" t="str">
        <f>部数情報!F1240</f>
        <v>西船</v>
      </c>
      <c r="F1621" s="16" t="str">
        <f>部数情報!A1240</f>
        <v>035222</v>
      </c>
      <c r="G1621" s="16" t="str">
        <f>部数情報!G1240</f>
        <v>西船５Ａ</v>
      </c>
      <c r="H1621" s="16" t="str">
        <f>部数情報!H1240</f>
        <v>市川</v>
      </c>
      <c r="I1621" s="16" t="str">
        <f>部数情報!I1240</f>
        <v>船橋市</v>
      </c>
      <c r="J1621" s="189">
        <f>IFERROR(IF($I$7="併配",VLOOKUP($F1621,部数情報!A:K,11,0),IF($I$7="併配&amp;選挙",VLOOKUP($F1621,部数情報!A:L,12,0),IF($I$7="選挙",VLOOKUP($F1621,部数情報!A:M,13,0),VLOOKUP($F1621,部数情報!A:J,10,0)))),"")</f>
        <v>700</v>
      </c>
      <c r="K1621" s="187"/>
      <c r="L1621" s="205"/>
      <c r="M1621" s="206"/>
      <c r="S1621">
        <f>エリア一覧!J1621-VLOOKUP(エリア一覧!F1621,部数情報!A:Q,17,0)</f>
        <v>0</v>
      </c>
      <c r="V1621">
        <f t="shared" si="25"/>
        <v>0</v>
      </c>
      <c r="W1621">
        <f>IFERROR(VLOOKUP($F1621,部数情報!A:J,10,0),0)</f>
        <v>700</v>
      </c>
    </row>
    <row r="1622" spans="2:23" hidden="1">
      <c r="B1622" s="15">
        <f>部数情報!C1241</f>
        <v>1240</v>
      </c>
      <c r="C1622" s="16">
        <f>部数情報!B1241</f>
        <v>20</v>
      </c>
      <c r="D1622" s="16" t="str">
        <f>部数情報!E1241</f>
        <v>船橋西</v>
      </c>
      <c r="E1622" s="16" t="str">
        <f>部数情報!F1241</f>
        <v>西船</v>
      </c>
      <c r="F1622" s="16" t="str">
        <f>部数情報!A1241</f>
        <v>035223</v>
      </c>
      <c r="G1622" s="16" t="str">
        <f>部数情報!G1241</f>
        <v>西船５Ｂ</v>
      </c>
      <c r="H1622" s="16" t="str">
        <f>部数情報!H1241</f>
        <v>市川</v>
      </c>
      <c r="I1622" s="16" t="str">
        <f>部数情報!I1241</f>
        <v>船橋市</v>
      </c>
      <c r="J1622" s="189">
        <f>IFERROR(IF($I$7="併配",VLOOKUP($F1622,部数情報!A:K,11,0),IF($I$7="併配&amp;選挙",VLOOKUP($F1622,部数情報!A:L,12,0),IF($I$7="選挙",VLOOKUP($F1622,部数情報!A:M,13,0),VLOOKUP($F1622,部数情報!A:J,10,0)))),"")</f>
        <v>500</v>
      </c>
      <c r="K1622" s="187"/>
      <c r="L1622" s="205"/>
      <c r="M1622" s="206"/>
      <c r="S1622">
        <f>エリア一覧!J1622-VLOOKUP(エリア一覧!F1622,部数情報!A:Q,17,0)</f>
        <v>0</v>
      </c>
      <c r="V1622">
        <f t="shared" si="25"/>
        <v>0</v>
      </c>
      <c r="W1622">
        <f>IFERROR(VLOOKUP($F1622,部数情報!A:J,10,0),0)</f>
        <v>500</v>
      </c>
    </row>
    <row r="1623" spans="2:23" hidden="1">
      <c r="B1623" s="15">
        <f>部数情報!C1242</f>
        <v>1241</v>
      </c>
      <c r="C1623" s="16">
        <f>部数情報!B1242</f>
        <v>20</v>
      </c>
      <c r="D1623" s="16" t="str">
        <f>部数情報!E1242</f>
        <v>船橋西</v>
      </c>
      <c r="E1623" s="16" t="str">
        <f>部数情報!F1242</f>
        <v>西船</v>
      </c>
      <c r="F1623" s="16" t="str">
        <f>部数情報!A1242</f>
        <v>035224</v>
      </c>
      <c r="G1623" s="16" t="str">
        <f>部数情報!G1242</f>
        <v>西船６Ａ・７Ａ</v>
      </c>
      <c r="H1623" s="16" t="str">
        <f>部数情報!H1242</f>
        <v>市川</v>
      </c>
      <c r="I1623" s="16" t="str">
        <f>部数情報!I1242</f>
        <v>船橋市</v>
      </c>
      <c r="J1623" s="189">
        <f>IFERROR(IF($I$7="併配",VLOOKUP($F1623,部数情報!A:K,11,0),IF($I$7="併配&amp;選挙",VLOOKUP($F1623,部数情報!A:L,12,0),IF($I$7="選挙",VLOOKUP($F1623,部数情報!A:M,13,0),VLOOKUP($F1623,部数情報!A:J,10,0)))),"")</f>
        <v>465</v>
      </c>
      <c r="K1623" s="187"/>
      <c r="L1623" s="205"/>
      <c r="M1623" s="206"/>
      <c r="S1623">
        <f>エリア一覧!J1623-VLOOKUP(エリア一覧!F1623,部数情報!A:Q,17,0)</f>
        <v>0</v>
      </c>
      <c r="V1623">
        <f t="shared" si="25"/>
        <v>0</v>
      </c>
      <c r="W1623">
        <f>IFERROR(VLOOKUP($F1623,部数情報!A:J,10,0),0)</f>
        <v>465</v>
      </c>
    </row>
    <row r="1624" spans="2:23" hidden="1">
      <c r="B1624" s="15">
        <f>部数情報!C1243</f>
        <v>1242</v>
      </c>
      <c r="C1624" s="16">
        <f>部数情報!B1243</f>
        <v>20</v>
      </c>
      <c r="D1624" s="16" t="str">
        <f>部数情報!E1243</f>
        <v>船橋西</v>
      </c>
      <c r="E1624" s="16" t="str">
        <f>部数情報!F1243</f>
        <v>西船</v>
      </c>
      <c r="F1624" s="16" t="str">
        <f>部数情報!A1243</f>
        <v>035225</v>
      </c>
      <c r="G1624" s="16" t="str">
        <f>部数情報!G1243</f>
        <v>西船６Ｂ</v>
      </c>
      <c r="H1624" s="16" t="str">
        <f>部数情報!H1243</f>
        <v>市川</v>
      </c>
      <c r="I1624" s="16" t="str">
        <f>部数情報!I1243</f>
        <v>船橋市</v>
      </c>
      <c r="J1624" s="189">
        <f>IFERROR(IF($I$7="併配",VLOOKUP($F1624,部数情報!A:K,11,0),IF($I$7="併配&amp;選挙",VLOOKUP($F1624,部数情報!A:L,12,0),IF($I$7="選挙",VLOOKUP($F1624,部数情報!A:M,13,0),VLOOKUP($F1624,部数情報!A:J,10,0)))),"")</f>
        <v>380</v>
      </c>
      <c r="K1624" s="187"/>
      <c r="L1624" s="205"/>
      <c r="M1624" s="206"/>
      <c r="S1624">
        <f>エリア一覧!J1624-VLOOKUP(エリア一覧!F1624,部数情報!A:Q,17,0)</f>
        <v>0</v>
      </c>
      <c r="V1624">
        <f t="shared" si="25"/>
        <v>0</v>
      </c>
      <c r="W1624">
        <f>IFERROR(VLOOKUP($F1624,部数情報!A:J,10,0),0)</f>
        <v>380</v>
      </c>
    </row>
    <row r="1625" spans="2:23" hidden="1">
      <c r="B1625" s="15">
        <f>部数情報!C1244</f>
        <v>1243</v>
      </c>
      <c r="C1625" s="16">
        <f>部数情報!B1244</f>
        <v>20</v>
      </c>
      <c r="D1625" s="16" t="str">
        <f>部数情報!E1244</f>
        <v>船橋西</v>
      </c>
      <c r="E1625" s="16" t="str">
        <f>部数情報!F1244</f>
        <v>西船</v>
      </c>
      <c r="F1625" s="16" t="str">
        <f>部数情報!A1244</f>
        <v>035257</v>
      </c>
      <c r="G1625" s="16" t="str">
        <f>部数情報!G1244</f>
        <v>西船７Ｂ</v>
      </c>
      <c r="H1625" s="16" t="str">
        <f>部数情報!H1244</f>
        <v>市川</v>
      </c>
      <c r="I1625" s="16" t="str">
        <f>部数情報!I1244</f>
        <v>船橋市</v>
      </c>
      <c r="J1625" s="189">
        <f>IFERROR(IF($I$7="併配",VLOOKUP($F1625,部数情報!A:K,11,0),IF($I$7="併配&amp;選挙",VLOOKUP($F1625,部数情報!A:L,12,0),IF($I$7="選挙",VLOOKUP($F1625,部数情報!A:M,13,0),VLOOKUP($F1625,部数情報!A:J,10,0)))),"")</f>
        <v>430</v>
      </c>
      <c r="K1625" s="187"/>
      <c r="L1625" s="205"/>
      <c r="M1625" s="206"/>
      <c r="S1625">
        <f>エリア一覧!J1625-VLOOKUP(エリア一覧!F1625,部数情報!A:Q,17,0)</f>
        <v>0</v>
      </c>
      <c r="V1625">
        <f t="shared" si="25"/>
        <v>0</v>
      </c>
      <c r="W1625">
        <f>IFERROR(VLOOKUP($F1625,部数情報!A:J,10,0),0)</f>
        <v>430</v>
      </c>
    </row>
    <row r="1626" spans="2:23" hidden="1">
      <c r="B1626" s="15">
        <f>部数情報!C1245</f>
        <v>1244</v>
      </c>
      <c r="C1626" s="16">
        <f>部数情報!B1245</f>
        <v>20</v>
      </c>
      <c r="D1626" s="16" t="str">
        <f>部数情報!E1245</f>
        <v>船橋西</v>
      </c>
      <c r="E1626" s="16" t="str">
        <f>部数情報!F1245</f>
        <v>印内町</v>
      </c>
      <c r="F1626" s="16" t="str">
        <f>部数情報!A1245</f>
        <v>035226</v>
      </c>
      <c r="G1626" s="16" t="str">
        <f>部数情報!G1245</f>
        <v>印内町Ａ･西船４Ｂ</v>
      </c>
      <c r="H1626" s="16" t="str">
        <f>部数情報!H1245</f>
        <v>市川</v>
      </c>
      <c r="I1626" s="16" t="str">
        <f>部数情報!I1245</f>
        <v>船橋市</v>
      </c>
      <c r="J1626" s="189">
        <f>IFERROR(IF($I$7="併配",VLOOKUP($F1626,部数情報!A:K,11,0),IF($I$7="併配&amp;選挙",VLOOKUP($F1626,部数情報!A:L,12,0),IF($I$7="選挙",VLOOKUP($F1626,部数情報!A:M,13,0),VLOOKUP($F1626,部数情報!A:J,10,0)))),"")</f>
        <v>245</v>
      </c>
      <c r="K1626" s="187"/>
      <c r="L1626" s="205"/>
      <c r="M1626" s="206"/>
      <c r="S1626">
        <f>エリア一覧!J1626-VLOOKUP(エリア一覧!F1626,部数情報!A:Q,17,0)</f>
        <v>0</v>
      </c>
      <c r="V1626">
        <f t="shared" si="25"/>
        <v>0</v>
      </c>
      <c r="W1626">
        <f>IFERROR(VLOOKUP($F1626,部数情報!A:J,10,0),0)</f>
        <v>245</v>
      </c>
    </row>
    <row r="1627" spans="2:23" hidden="1">
      <c r="B1627" s="15">
        <f>部数情報!C1246</f>
        <v>1245</v>
      </c>
      <c r="C1627" s="16">
        <f>部数情報!B1246</f>
        <v>20</v>
      </c>
      <c r="D1627" s="16" t="str">
        <f>部数情報!E1246</f>
        <v>船橋西</v>
      </c>
      <c r="E1627" s="16" t="str">
        <f>部数情報!F1246</f>
        <v>印内町</v>
      </c>
      <c r="F1627" s="16" t="str">
        <f>部数情報!A1246</f>
        <v>035227</v>
      </c>
      <c r="G1627" s="16" t="str">
        <f>部数情報!G1246</f>
        <v>印内町Ｂ</v>
      </c>
      <c r="H1627" s="16" t="str">
        <f>部数情報!H1246</f>
        <v>市川</v>
      </c>
      <c r="I1627" s="16" t="str">
        <f>部数情報!I1246</f>
        <v>船橋市</v>
      </c>
      <c r="J1627" s="189">
        <f>IFERROR(IF($I$7="併配",VLOOKUP($F1627,部数情報!A:K,11,0),IF($I$7="併配&amp;選挙",VLOOKUP($F1627,部数情報!A:L,12,0),IF($I$7="選挙",VLOOKUP($F1627,部数情報!A:M,13,0),VLOOKUP($F1627,部数情報!A:J,10,0)))),"")</f>
        <v>310</v>
      </c>
      <c r="K1627" s="187"/>
      <c r="L1627" s="205"/>
      <c r="M1627" s="206"/>
      <c r="S1627">
        <f>エリア一覧!J1627-VLOOKUP(エリア一覧!F1627,部数情報!A:Q,17,0)</f>
        <v>0</v>
      </c>
      <c r="V1627">
        <f t="shared" si="25"/>
        <v>0</v>
      </c>
      <c r="W1627">
        <f>IFERROR(VLOOKUP($F1627,部数情報!A:J,10,0),0)</f>
        <v>310</v>
      </c>
    </row>
    <row r="1628" spans="2:23" hidden="1">
      <c r="B1628" s="15">
        <f>部数情報!C1247</f>
        <v>1246</v>
      </c>
      <c r="C1628" s="16">
        <f>部数情報!B1247</f>
        <v>20</v>
      </c>
      <c r="D1628" s="16" t="str">
        <f>部数情報!E1247</f>
        <v>船橋西</v>
      </c>
      <c r="E1628" s="16" t="str">
        <f>部数情報!F1247</f>
        <v>印内町</v>
      </c>
      <c r="F1628" s="16" t="str">
        <f>部数情報!A1247</f>
        <v>035256</v>
      </c>
      <c r="G1628" s="16" t="str">
        <f>部数情報!G1247</f>
        <v>印内町D</v>
      </c>
      <c r="H1628" s="16" t="str">
        <f>部数情報!H1247</f>
        <v>市川</v>
      </c>
      <c r="I1628" s="16" t="str">
        <f>部数情報!I1247</f>
        <v>船橋市</v>
      </c>
      <c r="J1628" s="189">
        <f>IFERROR(IF($I$7="併配",VLOOKUP($F1628,部数情報!A:K,11,0),IF($I$7="併配&amp;選挙",VLOOKUP($F1628,部数情報!A:L,12,0),IF($I$7="選挙",VLOOKUP($F1628,部数情報!A:M,13,0),VLOOKUP($F1628,部数情報!A:J,10,0)))),"")</f>
        <v>450</v>
      </c>
      <c r="K1628" s="187"/>
      <c r="L1628" s="205"/>
      <c r="M1628" s="206"/>
      <c r="S1628">
        <f>エリア一覧!J1628-VLOOKUP(エリア一覧!F1628,部数情報!A:Q,17,0)</f>
        <v>0</v>
      </c>
      <c r="V1628">
        <f t="shared" si="25"/>
        <v>0</v>
      </c>
      <c r="W1628">
        <f>IFERROR(VLOOKUP($F1628,部数情報!A:J,10,0),0)</f>
        <v>450</v>
      </c>
    </row>
    <row r="1629" spans="2:23" hidden="1">
      <c r="B1629" s="15">
        <f>部数情報!C1248</f>
        <v>1247</v>
      </c>
      <c r="C1629" s="16">
        <f>部数情報!B1248</f>
        <v>20</v>
      </c>
      <c r="D1629" s="16" t="str">
        <f>部数情報!E1248</f>
        <v>船橋西</v>
      </c>
      <c r="E1629" s="16" t="str">
        <f>部数情報!F1248</f>
        <v>二子町</v>
      </c>
      <c r="F1629" s="16" t="str">
        <f>部数情報!A1248</f>
        <v>035228</v>
      </c>
      <c r="G1629" s="16" t="str">
        <f>部数情報!G1248</f>
        <v>二子町Ａ</v>
      </c>
      <c r="H1629" s="16" t="str">
        <f>部数情報!H1248</f>
        <v>市川</v>
      </c>
      <c r="I1629" s="16" t="str">
        <f>部数情報!I1248</f>
        <v>船橋市</v>
      </c>
      <c r="J1629" s="189">
        <f>IFERROR(IF($I$7="併配",VLOOKUP($F1629,部数情報!A:K,11,0),IF($I$7="併配&amp;選挙",VLOOKUP($F1629,部数情報!A:L,12,0),IF($I$7="選挙",VLOOKUP($F1629,部数情報!A:M,13,0),VLOOKUP($F1629,部数情報!A:J,10,0)))),"")</f>
        <v>689</v>
      </c>
      <c r="K1629" s="187"/>
      <c r="L1629" s="205"/>
      <c r="M1629" s="206"/>
      <c r="S1629">
        <f>エリア一覧!J1629-VLOOKUP(エリア一覧!F1629,部数情報!A:Q,17,0)</f>
        <v>-66</v>
      </c>
      <c r="V1629">
        <f t="shared" si="25"/>
        <v>0</v>
      </c>
      <c r="W1629">
        <f>IFERROR(VLOOKUP($F1629,部数情報!A:J,10,0),0)</f>
        <v>755</v>
      </c>
    </row>
    <row r="1630" spans="2:23" hidden="1">
      <c r="B1630" s="15">
        <f>部数情報!C1249</f>
        <v>1248</v>
      </c>
      <c r="C1630" s="16">
        <f>部数情報!B1249</f>
        <v>20</v>
      </c>
      <c r="D1630" s="16" t="str">
        <f>部数情報!E1249</f>
        <v>船橋西</v>
      </c>
      <c r="E1630" s="16" t="str">
        <f>部数情報!F1249</f>
        <v>二子町</v>
      </c>
      <c r="F1630" s="16" t="str">
        <f>部数情報!A1249</f>
        <v>035229</v>
      </c>
      <c r="G1630" s="16" t="str">
        <f>部数情報!G1249</f>
        <v>二子町Ｂ</v>
      </c>
      <c r="H1630" s="16" t="str">
        <f>部数情報!H1249</f>
        <v>市川</v>
      </c>
      <c r="I1630" s="16" t="str">
        <f>部数情報!I1249</f>
        <v>船橋市・市川市</v>
      </c>
      <c r="J1630" s="189">
        <f>IFERROR(IF($I$7="併配",VLOOKUP($F1630,部数情報!A:K,11,0),IF($I$7="併配&amp;選挙",VLOOKUP($F1630,部数情報!A:L,12,0),IF($I$7="選挙",VLOOKUP($F1630,部数情報!A:M,13,0),VLOOKUP($F1630,部数情報!A:J,10,0)))),"")</f>
        <v>660</v>
      </c>
      <c r="K1630" s="187"/>
      <c r="L1630" s="205"/>
      <c r="M1630" s="206"/>
      <c r="S1630">
        <f>エリア一覧!J1630-VLOOKUP(エリア一覧!F1630,部数情報!A:Q,17,0)</f>
        <v>0</v>
      </c>
      <c r="V1630">
        <f t="shared" si="25"/>
        <v>0</v>
      </c>
      <c r="W1630">
        <f>IFERROR(VLOOKUP($F1630,部数情報!A:J,10,0),0)</f>
        <v>660</v>
      </c>
    </row>
    <row r="1631" spans="2:23" hidden="1">
      <c r="B1631" s="15">
        <f>部数情報!C1250</f>
        <v>1249</v>
      </c>
      <c r="C1631" s="16">
        <f>部数情報!B1250</f>
        <v>20</v>
      </c>
      <c r="D1631" s="16" t="str">
        <f>部数情報!E1250</f>
        <v>船橋西</v>
      </c>
      <c r="E1631" s="16" t="str">
        <f>部数情報!F1250</f>
        <v>本郷町</v>
      </c>
      <c r="F1631" s="16" t="str">
        <f>部数情報!A1250</f>
        <v>035230</v>
      </c>
      <c r="G1631" s="16" t="str">
        <f>部数情報!G1250</f>
        <v>本郷町Ａ</v>
      </c>
      <c r="H1631" s="16" t="str">
        <f>部数情報!H1250</f>
        <v>市川</v>
      </c>
      <c r="I1631" s="16" t="str">
        <f>部数情報!I1250</f>
        <v>船橋市</v>
      </c>
      <c r="J1631" s="189">
        <f>IFERROR(IF($I$7="併配",VLOOKUP($F1631,部数情報!A:K,11,0),IF($I$7="併配&amp;選挙",VLOOKUP($F1631,部数情報!A:L,12,0),IF($I$7="選挙",VLOOKUP($F1631,部数情報!A:M,13,0),VLOOKUP($F1631,部数情報!A:J,10,0)))),"")</f>
        <v>660</v>
      </c>
      <c r="K1631" s="187"/>
      <c r="L1631" s="205"/>
      <c r="M1631" s="206"/>
      <c r="S1631">
        <f>エリア一覧!J1631-VLOOKUP(エリア一覧!F1631,部数情報!A:Q,17,0)</f>
        <v>0</v>
      </c>
      <c r="V1631">
        <f t="shared" si="25"/>
        <v>0</v>
      </c>
      <c r="W1631">
        <f>IFERROR(VLOOKUP($F1631,部数情報!A:J,10,0),0)</f>
        <v>660</v>
      </c>
    </row>
    <row r="1632" spans="2:23" hidden="1">
      <c r="B1632" s="15">
        <f>部数情報!C1251</f>
        <v>1250</v>
      </c>
      <c r="C1632" s="16">
        <f>部数情報!B1251</f>
        <v>20</v>
      </c>
      <c r="D1632" s="16" t="str">
        <f>部数情報!E1251</f>
        <v>船橋西</v>
      </c>
      <c r="E1632" s="16" t="str">
        <f>部数情報!F1251</f>
        <v>本郷町</v>
      </c>
      <c r="F1632" s="16" t="str">
        <f>部数情報!A1251</f>
        <v>035231</v>
      </c>
      <c r="G1632" s="16" t="str">
        <f>部数情報!G1251</f>
        <v>本郷町Ｂ・二子町C</v>
      </c>
      <c r="H1632" s="16" t="str">
        <f>部数情報!H1251</f>
        <v>市川</v>
      </c>
      <c r="I1632" s="16" t="str">
        <f>部数情報!I1251</f>
        <v>船橋市</v>
      </c>
      <c r="J1632" s="189">
        <f>IFERROR(IF($I$7="併配",VLOOKUP($F1632,部数情報!A:K,11,0),IF($I$7="併配&amp;選挙",VLOOKUP($F1632,部数情報!A:L,12,0),IF($I$7="選挙",VLOOKUP($F1632,部数情報!A:M,13,0),VLOOKUP($F1632,部数情報!A:J,10,0)))),"")</f>
        <v>720</v>
      </c>
      <c r="K1632" s="187"/>
      <c r="L1632" s="205"/>
      <c r="M1632" s="206"/>
      <c r="S1632">
        <f>エリア一覧!J1632-VLOOKUP(エリア一覧!F1632,部数情報!A:Q,17,0)</f>
        <v>0</v>
      </c>
      <c r="V1632">
        <f t="shared" si="25"/>
        <v>0</v>
      </c>
      <c r="W1632">
        <f>IFERROR(VLOOKUP($F1632,部数情報!A:J,10,0),0)</f>
        <v>720</v>
      </c>
    </row>
    <row r="1633" spans="2:23" hidden="1">
      <c r="B1633" s="15">
        <f>部数情報!C1252</f>
        <v>1251</v>
      </c>
      <c r="C1633" s="16">
        <f>部数情報!B1252</f>
        <v>20</v>
      </c>
      <c r="D1633" s="16" t="str">
        <f>部数情報!E1252</f>
        <v>船橋西</v>
      </c>
      <c r="E1633" s="16" t="str">
        <f>部数情報!F1252</f>
        <v>本郷町</v>
      </c>
      <c r="F1633" s="16" t="str">
        <f>部数情報!A1252</f>
        <v>035247</v>
      </c>
      <c r="G1633" s="16" t="str">
        <f>部数情報!G1252</f>
        <v>本郷町Ｃ</v>
      </c>
      <c r="H1633" s="16" t="str">
        <f>部数情報!H1252</f>
        <v>市川</v>
      </c>
      <c r="I1633" s="16" t="str">
        <f>部数情報!I1252</f>
        <v>船橋市</v>
      </c>
      <c r="J1633" s="189">
        <f>IFERROR(IF($I$7="併配",VLOOKUP($F1633,部数情報!A:K,11,0),IF($I$7="併配&amp;選挙",VLOOKUP($F1633,部数情報!A:L,12,0),IF($I$7="選挙",VLOOKUP($F1633,部数情報!A:M,13,0),VLOOKUP($F1633,部数情報!A:J,10,0)))),"")</f>
        <v>900</v>
      </c>
      <c r="K1633" s="187"/>
      <c r="L1633" s="205"/>
      <c r="M1633" s="206"/>
      <c r="S1633">
        <f>エリア一覧!J1633-VLOOKUP(エリア一覧!F1633,部数情報!A:Q,17,0)</f>
        <v>0</v>
      </c>
      <c r="V1633">
        <f t="shared" si="25"/>
        <v>0</v>
      </c>
      <c r="W1633">
        <f>IFERROR(VLOOKUP($F1633,部数情報!A:J,10,0),0)</f>
        <v>900</v>
      </c>
    </row>
    <row r="1634" spans="2:23" hidden="1">
      <c r="B1634" s="15">
        <f>部数情報!C1253</f>
        <v>1252</v>
      </c>
      <c r="C1634" s="16">
        <f>部数情報!B1253</f>
        <v>20</v>
      </c>
      <c r="D1634" s="16" t="str">
        <f>部数情報!E1253</f>
        <v>船橋西</v>
      </c>
      <c r="E1634" s="16" t="str">
        <f>部数情報!F1253</f>
        <v>本郷町</v>
      </c>
      <c r="F1634" s="16" t="str">
        <f>部数情報!A1253</f>
        <v>035252</v>
      </c>
      <c r="G1634" s="16" t="str">
        <f>部数情報!G1253</f>
        <v>本郷町Ｄ</v>
      </c>
      <c r="H1634" s="16" t="str">
        <f>部数情報!H1253</f>
        <v>市川</v>
      </c>
      <c r="I1634" s="16" t="str">
        <f>部数情報!I1253</f>
        <v>船橋市</v>
      </c>
      <c r="J1634" s="189">
        <f>IFERROR(IF($I$7="併配",VLOOKUP($F1634,部数情報!A:K,11,0),IF($I$7="併配&amp;選挙",VLOOKUP($F1634,部数情報!A:L,12,0),IF($I$7="選挙",VLOOKUP($F1634,部数情報!A:M,13,0),VLOOKUP($F1634,部数情報!A:J,10,0)))),"")</f>
        <v>360</v>
      </c>
      <c r="K1634" s="187"/>
      <c r="L1634" s="205"/>
      <c r="M1634" s="206"/>
      <c r="S1634">
        <f>エリア一覧!J1634-VLOOKUP(エリア一覧!F1634,部数情報!A:Q,17,0)</f>
        <v>0</v>
      </c>
      <c r="V1634">
        <f t="shared" si="25"/>
        <v>0</v>
      </c>
      <c r="W1634">
        <f>IFERROR(VLOOKUP($F1634,部数情報!A:J,10,0),0)</f>
        <v>360</v>
      </c>
    </row>
    <row r="1635" spans="2:23" hidden="1">
      <c r="B1635" s="15">
        <f>部数情報!C1254</f>
        <v>1253</v>
      </c>
      <c r="C1635" s="16">
        <f>部数情報!B1254</f>
        <v>20</v>
      </c>
      <c r="D1635" s="16" t="str">
        <f>部数情報!E1254</f>
        <v>船橋西</v>
      </c>
      <c r="E1635" s="16" t="str">
        <f>部数情報!F1254</f>
        <v>印内・古作</v>
      </c>
      <c r="F1635" s="16" t="str">
        <f>部数情報!A1254</f>
        <v>035232</v>
      </c>
      <c r="G1635" s="16" t="str">
        <f>部数情報!G1254</f>
        <v>印内１</v>
      </c>
      <c r="H1635" s="16" t="str">
        <f>部数情報!H1254</f>
        <v>市川</v>
      </c>
      <c r="I1635" s="16" t="str">
        <f>部数情報!I1254</f>
        <v>船橋市</v>
      </c>
      <c r="J1635" s="189">
        <f>IFERROR(IF($I$7="併配",VLOOKUP($F1635,部数情報!A:K,11,0),IF($I$7="併配&amp;選挙",VLOOKUP($F1635,部数情報!A:L,12,0),IF($I$7="選挙",VLOOKUP($F1635,部数情報!A:M,13,0),VLOOKUP($F1635,部数情報!A:J,10,0)))),"")</f>
        <v>560</v>
      </c>
      <c r="K1635" s="187"/>
      <c r="L1635" s="205"/>
      <c r="M1635" s="206"/>
      <c r="S1635">
        <f>エリア一覧!J1635-VLOOKUP(エリア一覧!F1635,部数情報!A:Q,17,0)</f>
        <v>0</v>
      </c>
      <c r="V1635">
        <f t="shared" si="25"/>
        <v>0</v>
      </c>
      <c r="W1635">
        <f>IFERROR(VLOOKUP($F1635,部数情報!A:J,10,0),0)</f>
        <v>560</v>
      </c>
    </row>
    <row r="1636" spans="2:23" hidden="1">
      <c r="B1636" s="15">
        <f>部数情報!C1255</f>
        <v>1254</v>
      </c>
      <c r="C1636" s="16">
        <f>部数情報!B1255</f>
        <v>20</v>
      </c>
      <c r="D1636" s="16" t="str">
        <f>部数情報!E1255</f>
        <v>船橋西</v>
      </c>
      <c r="E1636" s="16" t="str">
        <f>部数情報!F1255</f>
        <v>印内・古作</v>
      </c>
      <c r="F1636" s="16" t="str">
        <f>部数情報!A1255</f>
        <v>035233</v>
      </c>
      <c r="G1636" s="16" t="str">
        <f>部数情報!G1255</f>
        <v>印内２B</v>
      </c>
      <c r="H1636" s="16" t="str">
        <f>部数情報!H1255</f>
        <v>市川</v>
      </c>
      <c r="I1636" s="16" t="str">
        <f>部数情報!I1255</f>
        <v>船橋市</v>
      </c>
      <c r="J1636" s="189">
        <f>IFERROR(IF($I$7="併配",VLOOKUP($F1636,部数情報!A:K,11,0),IF($I$7="併配&amp;選挙",VLOOKUP($F1636,部数情報!A:L,12,0),IF($I$7="選挙",VLOOKUP($F1636,部数情報!A:M,13,0),VLOOKUP($F1636,部数情報!A:J,10,0)))),"")</f>
        <v>675</v>
      </c>
      <c r="K1636" s="187"/>
      <c r="L1636" s="205"/>
      <c r="M1636" s="206"/>
      <c r="S1636">
        <f>エリア一覧!J1636-VLOOKUP(エリア一覧!F1636,部数情報!A:Q,17,0)</f>
        <v>0</v>
      </c>
      <c r="V1636">
        <f t="shared" si="25"/>
        <v>0</v>
      </c>
      <c r="W1636">
        <f>IFERROR(VLOOKUP($F1636,部数情報!A:J,10,0),0)</f>
        <v>675</v>
      </c>
    </row>
    <row r="1637" spans="2:23" hidden="1">
      <c r="B1637" s="15">
        <f>部数情報!C1256</f>
        <v>1255</v>
      </c>
      <c r="C1637" s="16">
        <f>部数情報!B1256</f>
        <v>20</v>
      </c>
      <c r="D1637" s="16" t="str">
        <f>部数情報!E1256</f>
        <v>船橋西</v>
      </c>
      <c r="E1637" s="16" t="str">
        <f>部数情報!F1256</f>
        <v>印内・古作</v>
      </c>
      <c r="F1637" s="16" t="str">
        <f>部数情報!A1256</f>
        <v>035264</v>
      </c>
      <c r="G1637" s="16" t="str">
        <f>部数情報!G1256</f>
        <v>印内２C</v>
      </c>
      <c r="H1637" s="16" t="str">
        <f>部数情報!H1256</f>
        <v>市川</v>
      </c>
      <c r="I1637" s="16" t="str">
        <f>部数情報!I1256</f>
        <v>船橋市</v>
      </c>
      <c r="J1637" s="189">
        <f>IFERROR(IF($I$7="併配",VLOOKUP($F1637,部数情報!A:K,11,0),IF($I$7="併配&amp;選挙",VLOOKUP($F1637,部数情報!A:L,12,0),IF($I$7="選挙",VLOOKUP($F1637,部数情報!A:M,13,0),VLOOKUP($F1637,部数情報!A:J,10,0)))),"")</f>
        <v>400</v>
      </c>
      <c r="K1637" s="187"/>
      <c r="L1637" s="205"/>
      <c r="M1637" s="206"/>
      <c r="S1637">
        <f>エリア一覧!J1637-VLOOKUP(エリア一覧!F1637,部数情報!A:Q,17,0)</f>
        <v>0</v>
      </c>
      <c r="V1637">
        <f t="shared" si="25"/>
        <v>0</v>
      </c>
      <c r="W1637">
        <f>IFERROR(VLOOKUP($F1637,部数情報!A:J,10,0),0)</f>
        <v>400</v>
      </c>
    </row>
    <row r="1638" spans="2:23" hidden="1">
      <c r="B1638" s="15">
        <f>部数情報!C1257</f>
        <v>1256</v>
      </c>
      <c r="C1638" s="16">
        <f>部数情報!B1257</f>
        <v>20</v>
      </c>
      <c r="D1638" s="16" t="str">
        <f>部数情報!E1257</f>
        <v>船橋西</v>
      </c>
      <c r="E1638" s="16" t="str">
        <f>部数情報!F1257</f>
        <v>印内・古作</v>
      </c>
      <c r="F1638" s="16" t="str">
        <f>部数情報!A1257</f>
        <v>035234</v>
      </c>
      <c r="G1638" s="16" t="str">
        <f>部数情報!G1257</f>
        <v>印内３A</v>
      </c>
      <c r="H1638" s="16" t="str">
        <f>部数情報!H1257</f>
        <v>市川</v>
      </c>
      <c r="I1638" s="16" t="str">
        <f>部数情報!I1257</f>
        <v>船橋市</v>
      </c>
      <c r="J1638" s="189">
        <f>IFERROR(IF($I$7="併配",VLOOKUP($F1638,部数情報!A:K,11,0),IF($I$7="併配&amp;選挙",VLOOKUP($F1638,部数情報!A:L,12,0),IF($I$7="選挙",VLOOKUP($F1638,部数情報!A:M,13,0),VLOOKUP($F1638,部数情報!A:J,10,0)))),"")</f>
        <v>455</v>
      </c>
      <c r="K1638" s="187"/>
      <c r="L1638" s="205"/>
      <c r="M1638" s="206"/>
      <c r="S1638">
        <f>エリア一覧!J1638-VLOOKUP(エリア一覧!F1638,部数情報!A:Q,17,0)</f>
        <v>0</v>
      </c>
      <c r="V1638">
        <f t="shared" si="25"/>
        <v>0</v>
      </c>
      <c r="W1638">
        <f>IFERROR(VLOOKUP($F1638,部数情報!A:J,10,0),0)</f>
        <v>455</v>
      </c>
    </row>
    <row r="1639" spans="2:23" hidden="1">
      <c r="B1639" s="15">
        <f>部数情報!C1258</f>
        <v>1257</v>
      </c>
      <c r="C1639" s="16">
        <f>部数情報!B1258</f>
        <v>20</v>
      </c>
      <c r="D1639" s="16" t="str">
        <f>部数情報!E1258</f>
        <v>船橋西</v>
      </c>
      <c r="E1639" s="16" t="str">
        <f>部数情報!F1258</f>
        <v>印内・古作</v>
      </c>
      <c r="F1639" s="16" t="str">
        <f>部数情報!A1258</f>
        <v>035265</v>
      </c>
      <c r="G1639" s="16" t="str">
        <f>部数情報!G1258</f>
        <v>印内３B</v>
      </c>
      <c r="H1639" s="16" t="str">
        <f>部数情報!H1258</f>
        <v>市川</v>
      </c>
      <c r="I1639" s="16" t="str">
        <f>部数情報!I1258</f>
        <v>船橋市</v>
      </c>
      <c r="J1639" s="189">
        <f>IFERROR(IF($I$7="併配",VLOOKUP($F1639,部数情報!A:K,11,0),IF($I$7="併配&amp;選挙",VLOOKUP($F1639,部数情報!A:L,12,0),IF($I$7="選挙",VLOOKUP($F1639,部数情報!A:M,13,0),VLOOKUP($F1639,部数情報!A:J,10,0)))),"")</f>
        <v>455</v>
      </c>
      <c r="K1639" s="187"/>
      <c r="L1639" s="205"/>
      <c r="M1639" s="206"/>
      <c r="S1639">
        <f>エリア一覧!J1639-VLOOKUP(エリア一覧!F1639,部数情報!A:Q,17,0)</f>
        <v>0</v>
      </c>
      <c r="V1639">
        <f t="shared" si="25"/>
        <v>0</v>
      </c>
      <c r="W1639">
        <f>IFERROR(VLOOKUP($F1639,部数情報!A:J,10,0),0)</f>
        <v>455</v>
      </c>
    </row>
    <row r="1640" spans="2:23" hidden="1">
      <c r="B1640" s="15">
        <f>部数情報!C1259</f>
        <v>1258</v>
      </c>
      <c r="C1640" s="16">
        <f>部数情報!B1259</f>
        <v>20</v>
      </c>
      <c r="D1640" s="16" t="str">
        <f>部数情報!E1259</f>
        <v>船橋西</v>
      </c>
      <c r="E1640" s="16" t="str">
        <f>部数情報!F1259</f>
        <v>印内・古作</v>
      </c>
      <c r="F1640" s="16" t="str">
        <f>部数情報!A1259</f>
        <v>035235</v>
      </c>
      <c r="G1640" s="16" t="str">
        <f>部数情報!G1259</f>
        <v>古作２・３・４</v>
      </c>
      <c r="H1640" s="16" t="str">
        <f>部数情報!H1259</f>
        <v>市川</v>
      </c>
      <c r="I1640" s="16" t="str">
        <f>部数情報!I1259</f>
        <v>船橋市</v>
      </c>
      <c r="J1640" s="189">
        <f>IFERROR(IF($I$7="併配",VLOOKUP($F1640,部数情報!A:K,11,0),IF($I$7="併配&amp;選挙",VLOOKUP($F1640,部数情報!A:L,12,0),IF($I$7="選挙",VLOOKUP($F1640,部数情報!A:M,13,0),VLOOKUP($F1640,部数情報!A:J,10,0)))),"")</f>
        <v>481</v>
      </c>
      <c r="K1640" s="187"/>
      <c r="L1640" s="205"/>
      <c r="M1640" s="206"/>
      <c r="S1640">
        <f>エリア一覧!J1640-VLOOKUP(エリア一覧!F1640,部数情報!A:Q,17,0)</f>
        <v>-119</v>
      </c>
      <c r="V1640">
        <f t="shared" si="25"/>
        <v>0</v>
      </c>
      <c r="W1640">
        <f>IFERROR(VLOOKUP($F1640,部数情報!A:J,10,0),0)</f>
        <v>600</v>
      </c>
    </row>
    <row r="1641" spans="2:23" hidden="1">
      <c r="B1641" s="15">
        <f>部数情報!C1260</f>
        <v>1259</v>
      </c>
      <c r="C1641" s="16">
        <f>部数情報!B1260</f>
        <v>20</v>
      </c>
      <c r="D1641" s="16" t="str">
        <f>部数情報!E1260</f>
        <v>船橋西</v>
      </c>
      <c r="E1641" s="16" t="str">
        <f>部数情報!F1260</f>
        <v>東中山</v>
      </c>
      <c r="F1641" s="16" t="str">
        <f>部数情報!A1260</f>
        <v>035238</v>
      </c>
      <c r="G1641" s="16" t="str">
        <f>部数情報!G1260</f>
        <v>東中山１Ａ</v>
      </c>
      <c r="H1641" s="16" t="str">
        <f>部数情報!H1260</f>
        <v>市川</v>
      </c>
      <c r="I1641" s="16" t="str">
        <f>部数情報!I1260</f>
        <v>船橋市</v>
      </c>
      <c r="J1641" s="189">
        <f>IFERROR(IF($I$7="併配",VLOOKUP($F1641,部数情報!A:K,11,0),IF($I$7="併配&amp;選挙",VLOOKUP($F1641,部数情報!A:L,12,0),IF($I$7="選挙",VLOOKUP($F1641,部数情報!A:M,13,0),VLOOKUP($F1641,部数情報!A:J,10,0)))),"")</f>
        <v>345</v>
      </c>
      <c r="K1641" s="187"/>
      <c r="L1641" s="205"/>
      <c r="M1641" s="206"/>
      <c r="S1641">
        <f>エリア一覧!J1641-VLOOKUP(エリア一覧!F1641,部数情報!A:Q,17,0)</f>
        <v>0</v>
      </c>
      <c r="V1641">
        <f t="shared" si="25"/>
        <v>0</v>
      </c>
      <c r="W1641">
        <f>IFERROR(VLOOKUP($F1641,部数情報!A:J,10,0),0)</f>
        <v>345</v>
      </c>
    </row>
    <row r="1642" spans="2:23" hidden="1">
      <c r="B1642" s="15">
        <f>部数情報!C1261</f>
        <v>1260</v>
      </c>
      <c r="C1642" s="16">
        <f>部数情報!B1261</f>
        <v>20</v>
      </c>
      <c r="D1642" s="16" t="str">
        <f>部数情報!E1261</f>
        <v>船橋西</v>
      </c>
      <c r="E1642" s="16" t="str">
        <f>部数情報!F1261</f>
        <v>東中山</v>
      </c>
      <c r="F1642" s="16" t="str">
        <f>部数情報!A1261</f>
        <v>035239</v>
      </c>
      <c r="G1642" s="16" t="str">
        <f>部数情報!G1261</f>
        <v>東中山１Ｂ</v>
      </c>
      <c r="H1642" s="16" t="str">
        <f>部数情報!H1261</f>
        <v>市川</v>
      </c>
      <c r="I1642" s="16" t="str">
        <f>部数情報!I1261</f>
        <v>船橋市</v>
      </c>
      <c r="J1642" s="189">
        <f>IFERROR(IF($I$7="併配",VLOOKUP($F1642,部数情報!A:K,11,0),IF($I$7="併配&amp;選挙",VLOOKUP($F1642,部数情報!A:L,12,0),IF($I$7="選挙",VLOOKUP($F1642,部数情報!A:M,13,0),VLOOKUP($F1642,部数情報!A:J,10,0)))),"")</f>
        <v>600</v>
      </c>
      <c r="K1642" s="187"/>
      <c r="L1642" s="205"/>
      <c r="M1642" s="206"/>
      <c r="S1642">
        <f>エリア一覧!J1642-VLOOKUP(エリア一覧!F1642,部数情報!A:Q,17,0)</f>
        <v>0</v>
      </c>
      <c r="V1642">
        <f t="shared" si="25"/>
        <v>0</v>
      </c>
      <c r="W1642">
        <f>IFERROR(VLOOKUP($F1642,部数情報!A:J,10,0),0)</f>
        <v>600</v>
      </c>
    </row>
    <row r="1643" spans="2:23" hidden="1">
      <c r="B1643" s="15">
        <f>部数情報!C1262</f>
        <v>1261</v>
      </c>
      <c r="C1643" s="16">
        <f>部数情報!B1262</f>
        <v>20</v>
      </c>
      <c r="D1643" s="16" t="str">
        <f>部数情報!E1262</f>
        <v>船橋西</v>
      </c>
      <c r="E1643" s="16" t="str">
        <f>部数情報!F1262</f>
        <v>東中山</v>
      </c>
      <c r="F1643" s="16" t="str">
        <f>部数情報!A1262</f>
        <v>035240</v>
      </c>
      <c r="G1643" s="16" t="str">
        <f>部数情報!G1262</f>
        <v>東中山２Ａ</v>
      </c>
      <c r="H1643" s="16" t="str">
        <f>部数情報!H1262</f>
        <v>市川</v>
      </c>
      <c r="I1643" s="16" t="str">
        <f>部数情報!I1262</f>
        <v>船橋市</v>
      </c>
      <c r="J1643" s="189">
        <f>IFERROR(IF($I$7="併配",VLOOKUP($F1643,部数情報!A:K,11,0),IF($I$7="併配&amp;選挙",VLOOKUP($F1643,部数情報!A:L,12,0),IF($I$7="選挙",VLOOKUP($F1643,部数情報!A:M,13,0),VLOOKUP($F1643,部数情報!A:J,10,0)))),"")</f>
        <v>460</v>
      </c>
      <c r="K1643" s="187"/>
      <c r="L1643" s="205"/>
      <c r="M1643" s="206"/>
      <c r="S1643">
        <f>エリア一覧!J1643-VLOOKUP(エリア一覧!F1643,部数情報!A:Q,17,0)</f>
        <v>0</v>
      </c>
      <c r="V1643">
        <f t="shared" si="25"/>
        <v>0</v>
      </c>
      <c r="W1643">
        <f>IFERROR(VLOOKUP($F1643,部数情報!A:J,10,0),0)</f>
        <v>460</v>
      </c>
    </row>
    <row r="1644" spans="2:23" hidden="1">
      <c r="B1644" s="15">
        <f>部数情報!C1263</f>
        <v>1262</v>
      </c>
      <c r="C1644" s="16">
        <f>部数情報!B1263</f>
        <v>20</v>
      </c>
      <c r="D1644" s="16" t="str">
        <f>部数情報!E1263</f>
        <v>船橋西</v>
      </c>
      <c r="E1644" s="16" t="str">
        <f>部数情報!F1263</f>
        <v>東中山</v>
      </c>
      <c r="F1644" s="16" t="str">
        <f>部数情報!A1263</f>
        <v>035241</v>
      </c>
      <c r="G1644" s="16" t="str">
        <f>部数情報!G1263</f>
        <v>東中山２Ｂ</v>
      </c>
      <c r="H1644" s="16" t="str">
        <f>部数情報!H1263</f>
        <v>市川</v>
      </c>
      <c r="I1644" s="16" t="str">
        <f>部数情報!I1263</f>
        <v>船橋市</v>
      </c>
      <c r="J1644" s="189">
        <f>IFERROR(IF($I$7="併配",VLOOKUP($F1644,部数情報!A:K,11,0),IF($I$7="併配&amp;選挙",VLOOKUP($F1644,部数情報!A:L,12,0),IF($I$7="選挙",VLOOKUP($F1644,部数情報!A:M,13,0),VLOOKUP($F1644,部数情報!A:J,10,0)))),"")</f>
        <v>800</v>
      </c>
      <c r="K1644" s="187"/>
      <c r="L1644" s="205"/>
      <c r="M1644" s="206"/>
      <c r="S1644">
        <f>エリア一覧!J1644-VLOOKUP(エリア一覧!F1644,部数情報!A:Q,17,0)</f>
        <v>0</v>
      </c>
      <c r="V1644">
        <f t="shared" si="25"/>
        <v>0</v>
      </c>
      <c r="W1644">
        <f>IFERROR(VLOOKUP($F1644,部数情報!A:J,10,0),0)</f>
        <v>800</v>
      </c>
    </row>
    <row r="1645" spans="2:23" hidden="1">
      <c r="B1645" s="15">
        <f>部数情報!C1264</f>
        <v>1263</v>
      </c>
      <c r="C1645" s="16">
        <f>部数情報!B1264</f>
        <v>20</v>
      </c>
      <c r="D1645" s="16" t="str">
        <f>部数情報!E1264</f>
        <v>船橋西</v>
      </c>
      <c r="E1645" s="16" t="str">
        <f>部数情報!F1264</f>
        <v>若宮</v>
      </c>
      <c r="F1645" s="16" t="str">
        <f>部数情報!A1264</f>
        <v>035242</v>
      </c>
      <c r="G1645" s="16" t="str">
        <f>部数情報!G1264</f>
        <v>若宮１</v>
      </c>
      <c r="H1645" s="16" t="str">
        <f>部数情報!H1264</f>
        <v>市川</v>
      </c>
      <c r="I1645" s="16" t="str">
        <f>部数情報!I1264</f>
        <v>市川市</v>
      </c>
      <c r="J1645" s="189">
        <f>IFERROR(IF($I$7="併配",VLOOKUP($F1645,部数情報!A:K,11,0),IF($I$7="併配&amp;選挙",VLOOKUP($F1645,部数情報!A:L,12,0),IF($I$7="選挙",VLOOKUP($F1645,部数情報!A:M,13,0),VLOOKUP($F1645,部数情報!A:J,10,0)))),"")</f>
        <v>470</v>
      </c>
      <c r="K1645" s="187"/>
      <c r="L1645" s="205"/>
      <c r="M1645" s="206"/>
      <c r="S1645">
        <f>エリア一覧!J1645-VLOOKUP(エリア一覧!F1645,部数情報!A:Q,17,0)</f>
        <v>0</v>
      </c>
      <c r="V1645">
        <f t="shared" si="25"/>
        <v>0</v>
      </c>
      <c r="W1645">
        <f>IFERROR(VLOOKUP($F1645,部数情報!A:J,10,0),0)</f>
        <v>470</v>
      </c>
    </row>
    <row r="1646" spans="2:23" hidden="1">
      <c r="B1646" s="15">
        <f>部数情報!C1265</f>
        <v>1264</v>
      </c>
      <c r="C1646" s="16">
        <f>部数情報!B1265</f>
        <v>20</v>
      </c>
      <c r="D1646" s="16" t="str">
        <f>部数情報!E1265</f>
        <v>船橋西</v>
      </c>
      <c r="E1646" s="16" t="str">
        <f>部数情報!F1265</f>
        <v>若宮</v>
      </c>
      <c r="F1646" s="16" t="str">
        <f>部数情報!A1265</f>
        <v>035243</v>
      </c>
      <c r="G1646" s="16" t="str">
        <f>部数情報!G1265</f>
        <v>若宮２</v>
      </c>
      <c r="H1646" s="16" t="str">
        <f>部数情報!H1265</f>
        <v>市川</v>
      </c>
      <c r="I1646" s="16" t="str">
        <f>部数情報!I1265</f>
        <v>市川市</v>
      </c>
      <c r="J1646" s="189">
        <f>IFERROR(IF($I$7="併配",VLOOKUP($F1646,部数情報!A:K,11,0),IF($I$7="併配&amp;選挙",VLOOKUP($F1646,部数情報!A:L,12,0),IF($I$7="選挙",VLOOKUP($F1646,部数情報!A:M,13,0),VLOOKUP($F1646,部数情報!A:J,10,0)))),"")</f>
        <v>740</v>
      </c>
      <c r="K1646" s="187"/>
      <c r="L1646" s="205"/>
      <c r="M1646" s="206"/>
      <c r="S1646">
        <f>エリア一覧!J1646-VLOOKUP(エリア一覧!F1646,部数情報!A:Q,17,0)</f>
        <v>0</v>
      </c>
      <c r="V1646">
        <f t="shared" si="25"/>
        <v>0</v>
      </c>
      <c r="W1646">
        <f>IFERROR(VLOOKUP($F1646,部数情報!A:J,10,0),0)</f>
        <v>740</v>
      </c>
    </row>
    <row r="1647" spans="2:23" hidden="1">
      <c r="B1647" s="15">
        <f>部数情報!C1266</f>
        <v>1265</v>
      </c>
      <c r="C1647" s="16">
        <f>部数情報!B1266</f>
        <v>20</v>
      </c>
      <c r="D1647" s="16" t="str">
        <f>部数情報!E1266</f>
        <v>船橋西</v>
      </c>
      <c r="E1647" s="16" t="str">
        <f>部数情報!F1266</f>
        <v>若宮</v>
      </c>
      <c r="F1647" s="16" t="str">
        <f>部数情報!A1266</f>
        <v>035244</v>
      </c>
      <c r="G1647" s="16" t="str">
        <f>部数情報!G1266</f>
        <v>若宮３Ａ</v>
      </c>
      <c r="H1647" s="16" t="str">
        <f>部数情報!H1266</f>
        <v>市川</v>
      </c>
      <c r="I1647" s="16" t="str">
        <f>部数情報!I1266</f>
        <v>市川市</v>
      </c>
      <c r="J1647" s="189">
        <f>IFERROR(IF($I$7="併配",VLOOKUP($F1647,部数情報!A:K,11,0),IF($I$7="併配&amp;選挙",VLOOKUP($F1647,部数情報!A:L,12,0),IF($I$7="選挙",VLOOKUP($F1647,部数情報!A:M,13,0),VLOOKUP($F1647,部数情報!A:J,10,0)))),"")</f>
        <v>465</v>
      </c>
      <c r="K1647" s="187"/>
      <c r="L1647" s="205"/>
      <c r="M1647" s="206"/>
      <c r="S1647">
        <f>エリア一覧!J1647-VLOOKUP(エリア一覧!F1647,部数情報!A:Q,17,0)</f>
        <v>0</v>
      </c>
      <c r="V1647">
        <f t="shared" si="25"/>
        <v>0</v>
      </c>
      <c r="W1647">
        <f>IFERROR(VLOOKUP($F1647,部数情報!A:J,10,0),0)</f>
        <v>465</v>
      </c>
    </row>
    <row r="1648" spans="2:23" hidden="1">
      <c r="B1648" s="15">
        <f>部数情報!C1267</f>
        <v>1266</v>
      </c>
      <c r="C1648" s="16">
        <f>部数情報!B1267</f>
        <v>20</v>
      </c>
      <c r="D1648" s="16" t="str">
        <f>部数情報!E1267</f>
        <v>船橋西</v>
      </c>
      <c r="E1648" s="16" t="str">
        <f>部数情報!F1267</f>
        <v>若宮</v>
      </c>
      <c r="F1648" s="16" t="str">
        <f>部数情報!A1267</f>
        <v>035245</v>
      </c>
      <c r="G1648" s="16" t="str">
        <f>部数情報!G1267</f>
        <v>若宮３Ｂ</v>
      </c>
      <c r="H1648" s="16" t="str">
        <f>部数情報!H1267</f>
        <v>市川</v>
      </c>
      <c r="I1648" s="16" t="str">
        <f>部数情報!I1267</f>
        <v>市川市</v>
      </c>
      <c r="J1648" s="189">
        <f>IFERROR(IF($I$7="併配",VLOOKUP($F1648,部数情報!A:K,11,0),IF($I$7="併配&amp;選挙",VLOOKUP($F1648,部数情報!A:L,12,0),IF($I$7="選挙",VLOOKUP($F1648,部数情報!A:M,13,0),VLOOKUP($F1648,部数情報!A:J,10,0)))),"")</f>
        <v>440</v>
      </c>
      <c r="K1648" s="187"/>
      <c r="L1648" s="205"/>
      <c r="M1648" s="206"/>
      <c r="S1648">
        <f>エリア一覧!J1648-VLOOKUP(エリア一覧!F1648,部数情報!A:Q,17,0)</f>
        <v>0</v>
      </c>
      <c r="V1648">
        <f t="shared" si="25"/>
        <v>0</v>
      </c>
      <c r="W1648">
        <f>IFERROR(VLOOKUP($F1648,部数情報!A:J,10,0),0)</f>
        <v>440</v>
      </c>
    </row>
    <row r="1649" spans="2:23" hidden="1">
      <c r="B1649" s="15">
        <f>部数情報!C1268</f>
        <v>1267</v>
      </c>
      <c r="C1649" s="16">
        <f>部数情報!B1268</f>
        <v>20</v>
      </c>
      <c r="D1649" s="16" t="str">
        <f>部数情報!E1268</f>
        <v>船橋西</v>
      </c>
      <c r="E1649" s="16" t="str">
        <f>部数情報!F1268</f>
        <v>若宮</v>
      </c>
      <c r="F1649" s="16" t="str">
        <f>部数情報!A1268</f>
        <v>035246</v>
      </c>
      <c r="G1649" s="16" t="str">
        <f>部数情報!G1268</f>
        <v>若宮３Ｃ</v>
      </c>
      <c r="H1649" s="16" t="str">
        <f>部数情報!H1268</f>
        <v>市川</v>
      </c>
      <c r="I1649" s="16" t="str">
        <f>部数情報!I1268</f>
        <v>市川市</v>
      </c>
      <c r="J1649" s="189">
        <f>IFERROR(IF($I$7="併配",VLOOKUP($F1649,部数情報!A:K,11,0),IF($I$7="併配&amp;選挙",VLOOKUP($F1649,部数情報!A:L,12,0),IF($I$7="選挙",VLOOKUP($F1649,部数情報!A:M,13,0),VLOOKUP($F1649,部数情報!A:J,10,0)))),"")</f>
        <v>395</v>
      </c>
      <c r="K1649" s="187"/>
      <c r="L1649" s="205"/>
      <c r="M1649" s="206"/>
      <c r="S1649">
        <f>エリア一覧!J1649-VLOOKUP(エリア一覧!F1649,部数情報!A:Q,17,0)</f>
        <v>0</v>
      </c>
      <c r="V1649">
        <f t="shared" si="25"/>
        <v>0</v>
      </c>
      <c r="W1649">
        <f>IFERROR(VLOOKUP($F1649,部数情報!A:J,10,0),0)</f>
        <v>395</v>
      </c>
    </row>
    <row r="1650" spans="2:23" hidden="1">
      <c r="B1650" s="15">
        <f>部数情報!C1269</f>
        <v>1268</v>
      </c>
      <c r="C1650" s="16">
        <f>部数情報!B1269</f>
        <v>17</v>
      </c>
      <c r="D1650" s="16" t="str">
        <f>部数情報!E1269</f>
        <v>八幡</v>
      </c>
      <c r="E1650" s="16" t="str">
        <f>部数情報!F1269</f>
        <v>南八幡</v>
      </c>
      <c r="F1650" s="16" t="str">
        <f>部数情報!A1269</f>
        <v>036001</v>
      </c>
      <c r="G1650" s="16" t="str">
        <f>部数情報!G1269</f>
        <v>南八幡１Ａ</v>
      </c>
      <c r="H1650" s="16" t="str">
        <f>部数情報!H1269</f>
        <v>市川</v>
      </c>
      <c r="I1650" s="16" t="str">
        <f>部数情報!I1269</f>
        <v>市川市</v>
      </c>
      <c r="J1650" s="189">
        <f>IFERROR(IF($I$7="併配",VLOOKUP($F1650,部数情報!A:K,11,0),IF($I$7="併配&amp;選挙",VLOOKUP($F1650,部数情報!A:L,12,0),IF($I$7="選挙",VLOOKUP($F1650,部数情報!A:M,13,0),VLOOKUP($F1650,部数情報!A:J,10,0)))),"")</f>
        <v>560</v>
      </c>
      <c r="K1650" s="187"/>
      <c r="L1650" s="205"/>
      <c r="M1650" s="206"/>
      <c r="S1650">
        <f>エリア一覧!J1650-VLOOKUP(エリア一覧!F1650,部数情報!A:Q,17,0)</f>
        <v>0</v>
      </c>
      <c r="V1650">
        <f t="shared" si="25"/>
        <v>0</v>
      </c>
      <c r="W1650">
        <f>IFERROR(VLOOKUP($F1650,部数情報!A:J,10,0),0)</f>
        <v>560</v>
      </c>
    </row>
    <row r="1651" spans="2:23" hidden="1">
      <c r="B1651" s="15">
        <f>部数情報!C1270</f>
        <v>1269</v>
      </c>
      <c r="C1651" s="16">
        <f>部数情報!B1270</f>
        <v>17</v>
      </c>
      <c r="D1651" s="16" t="str">
        <f>部数情報!E1270</f>
        <v>八幡</v>
      </c>
      <c r="E1651" s="16" t="str">
        <f>部数情報!F1270</f>
        <v>南八幡</v>
      </c>
      <c r="F1651" s="16" t="str">
        <f>部数情報!A1270</f>
        <v>036002</v>
      </c>
      <c r="G1651" s="16" t="str">
        <f>部数情報!G1270</f>
        <v>南八幡１Ｂ</v>
      </c>
      <c r="H1651" s="16" t="str">
        <f>部数情報!H1270</f>
        <v>市川</v>
      </c>
      <c r="I1651" s="16" t="str">
        <f>部数情報!I1270</f>
        <v>市川市</v>
      </c>
      <c r="J1651" s="189">
        <f>IFERROR(IF($I$7="併配",VLOOKUP($F1651,部数情報!A:K,11,0),IF($I$7="併配&amp;選挙",VLOOKUP($F1651,部数情報!A:L,12,0),IF($I$7="選挙",VLOOKUP($F1651,部数情報!A:M,13,0),VLOOKUP($F1651,部数情報!A:J,10,0)))),"")</f>
        <v>450</v>
      </c>
      <c r="K1651" s="187"/>
      <c r="L1651" s="205"/>
      <c r="M1651" s="206"/>
      <c r="S1651">
        <f>エリア一覧!J1651-VLOOKUP(エリア一覧!F1651,部数情報!A:Q,17,0)</f>
        <v>0</v>
      </c>
      <c r="V1651">
        <f t="shared" si="25"/>
        <v>0</v>
      </c>
      <c r="W1651">
        <f>IFERROR(VLOOKUP($F1651,部数情報!A:J,10,0),0)</f>
        <v>450</v>
      </c>
    </row>
    <row r="1652" spans="2:23" hidden="1">
      <c r="B1652" s="15">
        <f>部数情報!C1271</f>
        <v>1270</v>
      </c>
      <c r="C1652" s="16">
        <f>部数情報!B1271</f>
        <v>17</v>
      </c>
      <c r="D1652" s="16" t="str">
        <f>部数情報!E1271</f>
        <v>八幡</v>
      </c>
      <c r="E1652" s="16" t="str">
        <f>部数情報!F1271</f>
        <v>南八幡</v>
      </c>
      <c r="F1652" s="16" t="str">
        <f>部数情報!A1271</f>
        <v>036003</v>
      </c>
      <c r="G1652" s="16" t="str">
        <f>部数情報!G1271</f>
        <v>南八幡１Ｃ</v>
      </c>
      <c r="H1652" s="16" t="str">
        <f>部数情報!H1271</f>
        <v>市川</v>
      </c>
      <c r="I1652" s="16" t="str">
        <f>部数情報!I1271</f>
        <v>市川市</v>
      </c>
      <c r="J1652" s="189">
        <f>IFERROR(IF($I$7="併配",VLOOKUP($F1652,部数情報!A:K,11,0),IF($I$7="併配&amp;選挙",VLOOKUP($F1652,部数情報!A:L,12,0),IF($I$7="選挙",VLOOKUP($F1652,部数情報!A:M,13,0),VLOOKUP($F1652,部数情報!A:J,10,0)))),"")</f>
        <v>370</v>
      </c>
      <c r="K1652" s="187"/>
      <c r="L1652" s="205"/>
      <c r="M1652" s="206"/>
      <c r="S1652">
        <f>エリア一覧!J1652-VLOOKUP(エリア一覧!F1652,部数情報!A:Q,17,0)</f>
        <v>0</v>
      </c>
      <c r="V1652">
        <f t="shared" si="25"/>
        <v>0</v>
      </c>
      <c r="W1652">
        <f>IFERROR(VLOOKUP($F1652,部数情報!A:J,10,0),0)</f>
        <v>370</v>
      </c>
    </row>
    <row r="1653" spans="2:23" hidden="1">
      <c r="B1653" s="15">
        <f>部数情報!C1272</f>
        <v>1271</v>
      </c>
      <c r="C1653" s="16">
        <f>部数情報!B1272</f>
        <v>17</v>
      </c>
      <c r="D1653" s="16" t="str">
        <f>部数情報!E1272</f>
        <v>八幡</v>
      </c>
      <c r="E1653" s="16" t="str">
        <f>部数情報!F1272</f>
        <v>南八幡</v>
      </c>
      <c r="F1653" s="16" t="str">
        <f>部数情報!A1272</f>
        <v>036004</v>
      </c>
      <c r="G1653" s="16" t="str">
        <f>部数情報!G1272</f>
        <v>南八幡２Ａ</v>
      </c>
      <c r="H1653" s="16" t="str">
        <f>部数情報!H1272</f>
        <v>市川</v>
      </c>
      <c r="I1653" s="16" t="str">
        <f>部数情報!I1272</f>
        <v>市川市</v>
      </c>
      <c r="J1653" s="189">
        <f>IFERROR(IF($I$7="併配",VLOOKUP($F1653,部数情報!A:K,11,0),IF($I$7="併配&amp;選挙",VLOOKUP($F1653,部数情報!A:L,12,0),IF($I$7="選挙",VLOOKUP($F1653,部数情報!A:M,13,0),VLOOKUP($F1653,部数情報!A:J,10,0)))),"")</f>
        <v>680</v>
      </c>
      <c r="K1653" s="187"/>
      <c r="L1653" s="205"/>
      <c r="M1653" s="206"/>
      <c r="S1653">
        <f>エリア一覧!J1653-VLOOKUP(エリア一覧!F1653,部数情報!A:Q,17,0)</f>
        <v>0</v>
      </c>
      <c r="V1653">
        <f t="shared" si="25"/>
        <v>0</v>
      </c>
      <c r="W1653">
        <f>IFERROR(VLOOKUP($F1653,部数情報!A:J,10,0),0)</f>
        <v>680</v>
      </c>
    </row>
    <row r="1654" spans="2:23" hidden="1">
      <c r="B1654" s="15">
        <f>部数情報!C1273</f>
        <v>1272</v>
      </c>
      <c r="C1654" s="16">
        <f>部数情報!B1273</f>
        <v>17</v>
      </c>
      <c r="D1654" s="16" t="str">
        <f>部数情報!E1273</f>
        <v>八幡</v>
      </c>
      <c r="E1654" s="16" t="str">
        <f>部数情報!F1273</f>
        <v>南八幡</v>
      </c>
      <c r="F1654" s="16" t="str">
        <f>部数情報!A1273</f>
        <v>036005</v>
      </c>
      <c r="G1654" s="16" t="str">
        <f>部数情報!G1273</f>
        <v>南八幡２Ｂ</v>
      </c>
      <c r="H1654" s="16" t="str">
        <f>部数情報!H1273</f>
        <v>市川</v>
      </c>
      <c r="I1654" s="16" t="str">
        <f>部数情報!I1273</f>
        <v>市川市</v>
      </c>
      <c r="J1654" s="189">
        <f>IFERROR(IF($I$7="併配",VLOOKUP($F1654,部数情報!A:K,11,0),IF($I$7="併配&amp;選挙",VLOOKUP($F1654,部数情報!A:L,12,0),IF($I$7="選挙",VLOOKUP($F1654,部数情報!A:M,13,0),VLOOKUP($F1654,部数情報!A:J,10,0)))),"")</f>
        <v>520</v>
      </c>
      <c r="K1654" s="187"/>
      <c r="L1654" s="205"/>
      <c r="M1654" s="206"/>
      <c r="S1654">
        <f>エリア一覧!J1654-VLOOKUP(エリア一覧!F1654,部数情報!A:Q,17,0)</f>
        <v>0</v>
      </c>
      <c r="V1654">
        <f t="shared" si="25"/>
        <v>0</v>
      </c>
      <c r="W1654">
        <f>IFERROR(VLOOKUP($F1654,部数情報!A:J,10,0),0)</f>
        <v>520</v>
      </c>
    </row>
    <row r="1655" spans="2:23" hidden="1">
      <c r="B1655" s="15">
        <f>部数情報!C1274</f>
        <v>1273</v>
      </c>
      <c r="C1655" s="16">
        <f>部数情報!B1274</f>
        <v>17</v>
      </c>
      <c r="D1655" s="16" t="str">
        <f>部数情報!E1274</f>
        <v>八幡</v>
      </c>
      <c r="E1655" s="16" t="str">
        <f>部数情報!F1274</f>
        <v>南八幡</v>
      </c>
      <c r="F1655" s="16" t="str">
        <f>部数情報!A1274</f>
        <v>036006</v>
      </c>
      <c r="G1655" s="16" t="str">
        <f>部数情報!G1274</f>
        <v>南八幡３Ａ</v>
      </c>
      <c r="H1655" s="16" t="str">
        <f>部数情報!H1274</f>
        <v>市川</v>
      </c>
      <c r="I1655" s="16" t="str">
        <f>部数情報!I1274</f>
        <v>市川市</v>
      </c>
      <c r="J1655" s="189">
        <f>IFERROR(IF($I$7="併配",VLOOKUP($F1655,部数情報!A:K,11,0),IF($I$7="併配&amp;選挙",VLOOKUP($F1655,部数情報!A:L,12,0),IF($I$7="選挙",VLOOKUP($F1655,部数情報!A:M,13,0),VLOOKUP($F1655,部数情報!A:J,10,0)))),"")</f>
        <v>390</v>
      </c>
      <c r="K1655" s="187"/>
      <c r="L1655" s="205"/>
      <c r="M1655" s="206"/>
      <c r="S1655">
        <f>エリア一覧!J1655-VLOOKUP(エリア一覧!F1655,部数情報!A:Q,17,0)</f>
        <v>0</v>
      </c>
      <c r="V1655">
        <f t="shared" si="25"/>
        <v>0</v>
      </c>
      <c r="W1655">
        <f>IFERROR(VLOOKUP($F1655,部数情報!A:J,10,0),0)</f>
        <v>390</v>
      </c>
    </row>
    <row r="1656" spans="2:23" hidden="1">
      <c r="B1656" s="15">
        <f>部数情報!C1275</f>
        <v>1274</v>
      </c>
      <c r="C1656" s="16">
        <f>部数情報!B1275</f>
        <v>17</v>
      </c>
      <c r="D1656" s="16" t="str">
        <f>部数情報!E1275</f>
        <v>八幡</v>
      </c>
      <c r="E1656" s="16" t="str">
        <f>部数情報!F1275</f>
        <v>南八幡</v>
      </c>
      <c r="F1656" s="16" t="str">
        <f>部数情報!A1275</f>
        <v>036007</v>
      </c>
      <c r="G1656" s="16" t="str">
        <f>部数情報!G1275</f>
        <v>南八幡３Ｂ</v>
      </c>
      <c r="H1656" s="16" t="str">
        <f>部数情報!H1275</f>
        <v>市川</v>
      </c>
      <c r="I1656" s="16" t="str">
        <f>部数情報!I1275</f>
        <v>市川市</v>
      </c>
      <c r="J1656" s="189">
        <f>IFERROR(IF($I$7="併配",VLOOKUP($F1656,部数情報!A:K,11,0),IF($I$7="併配&amp;選挙",VLOOKUP($F1656,部数情報!A:L,12,0),IF($I$7="選挙",VLOOKUP($F1656,部数情報!A:M,13,0),VLOOKUP($F1656,部数情報!A:J,10,0)))),"")</f>
        <v>470</v>
      </c>
      <c r="K1656" s="187"/>
      <c r="L1656" s="205"/>
      <c r="M1656" s="206"/>
      <c r="S1656">
        <f>エリア一覧!J1656-VLOOKUP(エリア一覧!F1656,部数情報!A:Q,17,0)</f>
        <v>0</v>
      </c>
      <c r="V1656">
        <f t="shared" si="25"/>
        <v>0</v>
      </c>
      <c r="W1656">
        <f>IFERROR(VLOOKUP($F1656,部数情報!A:J,10,0),0)</f>
        <v>470</v>
      </c>
    </row>
    <row r="1657" spans="2:23" hidden="1">
      <c r="B1657" s="15">
        <f>部数情報!C1276</f>
        <v>1275</v>
      </c>
      <c r="C1657" s="16">
        <f>部数情報!B1276</f>
        <v>17</v>
      </c>
      <c r="D1657" s="16" t="str">
        <f>部数情報!E1276</f>
        <v>八幡</v>
      </c>
      <c r="E1657" s="16" t="str">
        <f>部数情報!F1276</f>
        <v>南八幡</v>
      </c>
      <c r="F1657" s="16" t="str">
        <f>部数情報!A1276</f>
        <v>036008</v>
      </c>
      <c r="G1657" s="16" t="str">
        <f>部数情報!G1276</f>
        <v>南八幡３Ｃ</v>
      </c>
      <c r="H1657" s="16" t="str">
        <f>部数情報!H1276</f>
        <v>市川</v>
      </c>
      <c r="I1657" s="16" t="str">
        <f>部数情報!I1276</f>
        <v>市川市</v>
      </c>
      <c r="J1657" s="189">
        <f>IFERROR(IF($I$7="併配",VLOOKUP($F1657,部数情報!A:K,11,0),IF($I$7="併配&amp;選挙",VLOOKUP($F1657,部数情報!A:L,12,0),IF($I$7="選挙",VLOOKUP($F1657,部数情報!A:M,13,0),VLOOKUP($F1657,部数情報!A:J,10,0)))),"")</f>
        <v>620</v>
      </c>
      <c r="K1657" s="187"/>
      <c r="L1657" s="205"/>
      <c r="M1657" s="206"/>
      <c r="S1657">
        <f>エリア一覧!J1657-VLOOKUP(エリア一覧!F1657,部数情報!A:Q,17,0)</f>
        <v>0</v>
      </c>
      <c r="V1657">
        <f t="shared" si="25"/>
        <v>0</v>
      </c>
      <c r="W1657">
        <f>IFERROR(VLOOKUP($F1657,部数情報!A:J,10,0),0)</f>
        <v>620</v>
      </c>
    </row>
    <row r="1658" spans="2:23" hidden="1">
      <c r="B1658" s="15">
        <f>部数情報!C1277</f>
        <v>1276</v>
      </c>
      <c r="C1658" s="16">
        <f>部数情報!B1277</f>
        <v>17</v>
      </c>
      <c r="D1658" s="16" t="str">
        <f>部数情報!E1277</f>
        <v>八幡</v>
      </c>
      <c r="E1658" s="16" t="str">
        <f>部数情報!F1277</f>
        <v>南八幡</v>
      </c>
      <c r="F1658" s="16" t="str">
        <f>部数情報!A1277</f>
        <v>036009</v>
      </c>
      <c r="G1658" s="16" t="str">
        <f>部数情報!G1277</f>
        <v>南八幡３Ｄ</v>
      </c>
      <c r="H1658" s="16" t="str">
        <f>部数情報!H1277</f>
        <v>市川</v>
      </c>
      <c r="I1658" s="16" t="str">
        <f>部数情報!I1277</f>
        <v>市川市</v>
      </c>
      <c r="J1658" s="189">
        <f>IFERROR(IF($I$7="併配",VLOOKUP($F1658,部数情報!A:K,11,0),IF($I$7="併配&amp;選挙",VLOOKUP($F1658,部数情報!A:L,12,0),IF($I$7="選挙",VLOOKUP($F1658,部数情報!A:M,13,0),VLOOKUP($F1658,部数情報!A:J,10,0)))),"")</f>
        <v>710</v>
      </c>
      <c r="K1658" s="187"/>
      <c r="L1658" s="205"/>
      <c r="M1658" s="206"/>
      <c r="S1658">
        <f>エリア一覧!J1658-VLOOKUP(エリア一覧!F1658,部数情報!A:Q,17,0)</f>
        <v>0</v>
      </c>
      <c r="V1658">
        <f t="shared" si="25"/>
        <v>0</v>
      </c>
      <c r="W1658">
        <f>IFERROR(VLOOKUP($F1658,部数情報!A:J,10,0),0)</f>
        <v>710</v>
      </c>
    </row>
    <row r="1659" spans="2:23" hidden="1">
      <c r="B1659" s="15">
        <f>部数情報!C1278</f>
        <v>1277</v>
      </c>
      <c r="C1659" s="16">
        <f>部数情報!B1278</f>
        <v>17</v>
      </c>
      <c r="D1659" s="16" t="str">
        <f>部数情報!E1278</f>
        <v>八幡</v>
      </c>
      <c r="E1659" s="16" t="str">
        <f>部数情報!F1278</f>
        <v>南八幡</v>
      </c>
      <c r="F1659" s="16" t="str">
        <f>部数情報!A1278</f>
        <v>036010</v>
      </c>
      <c r="G1659" s="16" t="str">
        <f>部数情報!G1278</f>
        <v>南八幡４Ａ</v>
      </c>
      <c r="H1659" s="16" t="str">
        <f>部数情報!H1278</f>
        <v>市川</v>
      </c>
      <c r="I1659" s="16" t="str">
        <f>部数情報!I1278</f>
        <v>市川市</v>
      </c>
      <c r="J1659" s="189">
        <f>IFERROR(IF($I$7="併配",VLOOKUP($F1659,部数情報!A:K,11,0),IF($I$7="併配&amp;選挙",VLOOKUP($F1659,部数情報!A:L,12,0),IF($I$7="選挙",VLOOKUP($F1659,部数情報!A:M,13,0),VLOOKUP($F1659,部数情報!A:J,10,0)))),"")</f>
        <v>710</v>
      </c>
      <c r="K1659" s="187"/>
      <c r="L1659" s="205"/>
      <c r="M1659" s="206"/>
      <c r="S1659">
        <f>エリア一覧!J1659-VLOOKUP(エリア一覧!F1659,部数情報!A:Q,17,0)</f>
        <v>0</v>
      </c>
      <c r="V1659">
        <f t="shared" si="25"/>
        <v>0</v>
      </c>
      <c r="W1659">
        <f>IFERROR(VLOOKUP($F1659,部数情報!A:J,10,0),0)</f>
        <v>710</v>
      </c>
    </row>
    <row r="1660" spans="2:23" hidden="1">
      <c r="B1660" s="15">
        <f>部数情報!C1279</f>
        <v>1278</v>
      </c>
      <c r="C1660" s="16">
        <f>部数情報!B1279</f>
        <v>17</v>
      </c>
      <c r="D1660" s="16" t="str">
        <f>部数情報!E1279</f>
        <v>八幡</v>
      </c>
      <c r="E1660" s="16" t="str">
        <f>部数情報!F1279</f>
        <v>南八幡</v>
      </c>
      <c r="F1660" s="16" t="str">
        <f>部数情報!A1279</f>
        <v>036011</v>
      </c>
      <c r="G1660" s="16" t="str">
        <f>部数情報!G1279</f>
        <v>南八幡４Ｂ</v>
      </c>
      <c r="H1660" s="16" t="str">
        <f>部数情報!H1279</f>
        <v>市川</v>
      </c>
      <c r="I1660" s="16" t="str">
        <f>部数情報!I1279</f>
        <v>市川市</v>
      </c>
      <c r="J1660" s="189">
        <f>IFERROR(IF($I$7="併配",VLOOKUP($F1660,部数情報!A:K,11,0),IF($I$7="併配&amp;選挙",VLOOKUP($F1660,部数情報!A:L,12,0),IF($I$7="選挙",VLOOKUP($F1660,部数情報!A:M,13,0),VLOOKUP($F1660,部数情報!A:J,10,0)))),"")</f>
        <v>581</v>
      </c>
      <c r="K1660" s="187"/>
      <c r="L1660" s="205"/>
      <c r="M1660" s="206"/>
      <c r="S1660">
        <f>エリア一覧!J1660-VLOOKUP(エリア一覧!F1660,部数情報!A:Q,17,0)</f>
        <v>-234</v>
      </c>
      <c r="V1660">
        <f t="shared" si="25"/>
        <v>0</v>
      </c>
      <c r="W1660">
        <f>IFERROR(VLOOKUP($F1660,部数情報!A:J,10,0),0)</f>
        <v>815</v>
      </c>
    </row>
    <row r="1661" spans="2:23" hidden="1">
      <c r="B1661" s="15">
        <f>部数情報!C1280</f>
        <v>1279</v>
      </c>
      <c r="C1661" s="16">
        <f>部数情報!B1280</f>
        <v>17</v>
      </c>
      <c r="D1661" s="16" t="str">
        <f>部数情報!E1280</f>
        <v>八幡</v>
      </c>
      <c r="E1661" s="16" t="str">
        <f>部数情報!F1280</f>
        <v>南八幡</v>
      </c>
      <c r="F1661" s="16" t="str">
        <f>部数情報!A1280</f>
        <v>036012</v>
      </c>
      <c r="G1661" s="16" t="str">
        <f>部数情報!G1280</f>
        <v>南八幡４Ｃ</v>
      </c>
      <c r="H1661" s="16" t="str">
        <f>部数情報!H1280</f>
        <v>市川</v>
      </c>
      <c r="I1661" s="16" t="str">
        <f>部数情報!I1280</f>
        <v>市川市</v>
      </c>
      <c r="J1661" s="189">
        <f>IFERROR(IF($I$7="併配",VLOOKUP($F1661,部数情報!A:K,11,0),IF($I$7="併配&amp;選挙",VLOOKUP($F1661,部数情報!A:L,12,0),IF($I$7="選挙",VLOOKUP($F1661,部数情報!A:M,13,0),VLOOKUP($F1661,部数情報!A:J,10,0)))),"")</f>
        <v>590</v>
      </c>
      <c r="K1661" s="187"/>
      <c r="L1661" s="205"/>
      <c r="M1661" s="206"/>
      <c r="S1661">
        <f>エリア一覧!J1661-VLOOKUP(エリア一覧!F1661,部数情報!A:Q,17,0)</f>
        <v>0</v>
      </c>
      <c r="V1661">
        <f t="shared" si="25"/>
        <v>0</v>
      </c>
      <c r="W1661">
        <f>IFERROR(VLOOKUP($F1661,部数情報!A:J,10,0),0)</f>
        <v>590</v>
      </c>
    </row>
    <row r="1662" spans="2:23" hidden="1">
      <c r="B1662" s="15">
        <f>部数情報!C1281</f>
        <v>1280</v>
      </c>
      <c r="C1662" s="16">
        <f>部数情報!B1281</f>
        <v>17</v>
      </c>
      <c r="D1662" s="16" t="str">
        <f>部数情報!E1281</f>
        <v>八幡</v>
      </c>
      <c r="E1662" s="16" t="str">
        <f>部数情報!F1281</f>
        <v>南八幡</v>
      </c>
      <c r="F1662" s="16" t="str">
        <f>部数情報!A1281</f>
        <v>036013</v>
      </c>
      <c r="G1662" s="16" t="str">
        <f>部数情報!G1281</f>
        <v>南八幡５Ａ</v>
      </c>
      <c r="H1662" s="16" t="str">
        <f>部数情報!H1281</f>
        <v>市川</v>
      </c>
      <c r="I1662" s="16" t="str">
        <f>部数情報!I1281</f>
        <v>市川市</v>
      </c>
      <c r="J1662" s="189">
        <f>IFERROR(IF($I$7="併配",VLOOKUP($F1662,部数情報!A:K,11,0),IF($I$7="併配&amp;選挙",VLOOKUP($F1662,部数情報!A:L,12,0),IF($I$7="選挙",VLOOKUP($F1662,部数情報!A:M,13,0),VLOOKUP($F1662,部数情報!A:J,10,0)))),"")</f>
        <v>640</v>
      </c>
      <c r="K1662" s="187"/>
      <c r="L1662" s="205"/>
      <c r="M1662" s="206"/>
      <c r="S1662">
        <f>エリア一覧!J1662-VLOOKUP(エリア一覧!F1662,部数情報!A:Q,17,0)</f>
        <v>0</v>
      </c>
      <c r="V1662">
        <f t="shared" si="25"/>
        <v>0</v>
      </c>
      <c r="W1662">
        <f>IFERROR(VLOOKUP($F1662,部数情報!A:J,10,0),0)</f>
        <v>640</v>
      </c>
    </row>
    <row r="1663" spans="2:23" hidden="1">
      <c r="B1663" s="15">
        <f>部数情報!C1282</f>
        <v>1281</v>
      </c>
      <c r="C1663" s="16">
        <f>部数情報!B1282</f>
        <v>17</v>
      </c>
      <c r="D1663" s="16" t="str">
        <f>部数情報!E1282</f>
        <v>八幡</v>
      </c>
      <c r="E1663" s="16" t="str">
        <f>部数情報!F1282</f>
        <v>南八幡</v>
      </c>
      <c r="F1663" s="16" t="str">
        <f>部数情報!A1282</f>
        <v>036014</v>
      </c>
      <c r="G1663" s="16" t="str">
        <f>部数情報!G1282</f>
        <v>南八幡５Ｂ</v>
      </c>
      <c r="H1663" s="16" t="str">
        <f>部数情報!H1282</f>
        <v>市川</v>
      </c>
      <c r="I1663" s="16" t="str">
        <f>部数情報!I1282</f>
        <v>市川市</v>
      </c>
      <c r="J1663" s="189">
        <f>IFERROR(IF($I$7="併配",VLOOKUP($F1663,部数情報!A:K,11,0),IF($I$7="併配&amp;選挙",VLOOKUP($F1663,部数情報!A:L,12,0),IF($I$7="選挙",VLOOKUP($F1663,部数情報!A:M,13,0),VLOOKUP($F1663,部数情報!A:J,10,0)))),"")</f>
        <v>620</v>
      </c>
      <c r="K1663" s="187"/>
      <c r="L1663" s="205"/>
      <c r="M1663" s="206"/>
      <c r="S1663">
        <f>エリア一覧!J1663-VLOOKUP(エリア一覧!F1663,部数情報!A:Q,17,0)</f>
        <v>0</v>
      </c>
      <c r="V1663">
        <f t="shared" si="25"/>
        <v>0</v>
      </c>
      <c r="W1663">
        <f>IFERROR(VLOOKUP($F1663,部数情報!A:J,10,0),0)</f>
        <v>620</v>
      </c>
    </row>
    <row r="1664" spans="2:23" hidden="1">
      <c r="B1664" s="15">
        <f>部数情報!C1283</f>
        <v>1282</v>
      </c>
      <c r="C1664" s="16">
        <f>部数情報!B1283</f>
        <v>17</v>
      </c>
      <c r="D1664" s="16" t="str">
        <f>部数情報!E1283</f>
        <v>八幡</v>
      </c>
      <c r="E1664" s="16" t="str">
        <f>部数情報!F1283</f>
        <v>東大和田</v>
      </c>
      <c r="F1664" s="16" t="str">
        <f>部数情報!A1283</f>
        <v>036015</v>
      </c>
      <c r="G1664" s="16" t="str">
        <f>部数情報!G1283</f>
        <v>東大和田１Ａ</v>
      </c>
      <c r="H1664" s="16" t="str">
        <f>部数情報!H1283</f>
        <v>市川</v>
      </c>
      <c r="I1664" s="16" t="str">
        <f>部数情報!I1283</f>
        <v>市川市</v>
      </c>
      <c r="J1664" s="189">
        <f>IFERROR(IF($I$7="併配",VLOOKUP($F1664,部数情報!A:K,11,0),IF($I$7="併配&amp;選挙",VLOOKUP($F1664,部数情報!A:L,12,0),IF($I$7="選挙",VLOOKUP($F1664,部数情報!A:M,13,0),VLOOKUP($F1664,部数情報!A:J,10,0)))),"")</f>
        <v>550</v>
      </c>
      <c r="K1664" s="187"/>
      <c r="L1664" s="205"/>
      <c r="M1664" s="206"/>
      <c r="S1664">
        <f>エリア一覧!J1664-VLOOKUP(エリア一覧!F1664,部数情報!A:Q,17,0)</f>
        <v>0</v>
      </c>
      <c r="V1664">
        <f t="shared" si="25"/>
        <v>0</v>
      </c>
      <c r="W1664">
        <f>IFERROR(VLOOKUP($F1664,部数情報!A:J,10,0),0)</f>
        <v>550</v>
      </c>
    </row>
    <row r="1665" spans="2:23" hidden="1">
      <c r="B1665" s="15">
        <f>部数情報!C1284</f>
        <v>1283</v>
      </c>
      <c r="C1665" s="16">
        <f>部数情報!B1284</f>
        <v>17</v>
      </c>
      <c r="D1665" s="16" t="str">
        <f>部数情報!E1284</f>
        <v>八幡</v>
      </c>
      <c r="E1665" s="16" t="str">
        <f>部数情報!F1284</f>
        <v>東大和田</v>
      </c>
      <c r="F1665" s="16" t="str">
        <f>部数情報!A1284</f>
        <v>036016</v>
      </c>
      <c r="G1665" s="16" t="str">
        <f>部数情報!G1284</f>
        <v>東大和田１Ｂ</v>
      </c>
      <c r="H1665" s="16" t="str">
        <f>部数情報!H1284</f>
        <v>市川</v>
      </c>
      <c r="I1665" s="16" t="str">
        <f>部数情報!I1284</f>
        <v>市川市</v>
      </c>
      <c r="J1665" s="189">
        <f>IFERROR(IF($I$7="併配",VLOOKUP($F1665,部数情報!A:K,11,0),IF($I$7="併配&amp;選挙",VLOOKUP($F1665,部数情報!A:L,12,0),IF($I$7="選挙",VLOOKUP($F1665,部数情報!A:M,13,0),VLOOKUP($F1665,部数情報!A:J,10,0)))),"")</f>
        <v>485</v>
      </c>
      <c r="K1665" s="187"/>
      <c r="L1665" s="205"/>
      <c r="M1665" s="206"/>
      <c r="S1665">
        <f>エリア一覧!J1665-VLOOKUP(エリア一覧!F1665,部数情報!A:Q,17,0)</f>
        <v>0</v>
      </c>
      <c r="V1665">
        <f t="shared" si="25"/>
        <v>0</v>
      </c>
      <c r="W1665">
        <f>IFERROR(VLOOKUP($F1665,部数情報!A:J,10,0),0)</f>
        <v>485</v>
      </c>
    </row>
    <row r="1666" spans="2:23" hidden="1">
      <c r="B1666" s="15">
        <f>部数情報!C1285</f>
        <v>1284</v>
      </c>
      <c r="C1666" s="16">
        <f>部数情報!B1285</f>
        <v>17</v>
      </c>
      <c r="D1666" s="16" t="str">
        <f>部数情報!E1285</f>
        <v>八幡</v>
      </c>
      <c r="E1666" s="16" t="str">
        <f>部数情報!F1285</f>
        <v>東大和田</v>
      </c>
      <c r="F1666" s="16" t="str">
        <f>部数情報!A1285</f>
        <v>036017</v>
      </c>
      <c r="G1666" s="16" t="str">
        <f>部数情報!G1285</f>
        <v>東大和田２</v>
      </c>
      <c r="H1666" s="16" t="str">
        <f>部数情報!H1285</f>
        <v>市川</v>
      </c>
      <c r="I1666" s="16" t="str">
        <f>部数情報!I1285</f>
        <v>市川市</v>
      </c>
      <c r="J1666" s="189">
        <f>IFERROR(IF($I$7="併配",VLOOKUP($F1666,部数情報!A:K,11,0),IF($I$7="併配&amp;選挙",VLOOKUP($F1666,部数情報!A:L,12,0),IF($I$7="選挙",VLOOKUP($F1666,部数情報!A:M,13,0),VLOOKUP($F1666,部数情報!A:J,10,0)))),"")</f>
        <v>500</v>
      </c>
      <c r="K1666" s="187"/>
      <c r="L1666" s="205"/>
      <c r="M1666" s="206"/>
      <c r="S1666">
        <f>エリア一覧!J1666-VLOOKUP(エリア一覧!F1666,部数情報!A:Q,17,0)</f>
        <v>0</v>
      </c>
      <c r="V1666">
        <f t="shared" si="25"/>
        <v>0</v>
      </c>
      <c r="W1666">
        <f>IFERROR(VLOOKUP($F1666,部数情報!A:J,10,0),0)</f>
        <v>500</v>
      </c>
    </row>
    <row r="1667" spans="2:23" hidden="1">
      <c r="B1667" s="15">
        <f>部数情報!C1286</f>
        <v>1285</v>
      </c>
      <c r="C1667" s="16">
        <f>部数情報!B1286</f>
        <v>17</v>
      </c>
      <c r="D1667" s="16" t="str">
        <f>部数情報!E1286</f>
        <v>八幡</v>
      </c>
      <c r="E1667" s="16" t="str">
        <f>部数情報!F1286</f>
        <v>稲荷木</v>
      </c>
      <c r="F1667" s="16" t="str">
        <f>部数情報!A1286</f>
        <v>036018</v>
      </c>
      <c r="G1667" s="16" t="str">
        <f>部数情報!G1286</f>
        <v>稲荷木１Ａ</v>
      </c>
      <c r="H1667" s="16" t="str">
        <f>部数情報!H1286</f>
        <v>市川</v>
      </c>
      <c r="I1667" s="16" t="str">
        <f>部数情報!I1286</f>
        <v>市川市</v>
      </c>
      <c r="J1667" s="189">
        <f>IFERROR(IF($I$7="併配",VLOOKUP($F1667,部数情報!A:K,11,0),IF($I$7="併配&amp;選挙",VLOOKUP($F1667,部数情報!A:L,12,0),IF($I$7="選挙",VLOOKUP($F1667,部数情報!A:M,13,0),VLOOKUP($F1667,部数情報!A:J,10,0)))),"")</f>
        <v>405</v>
      </c>
      <c r="K1667" s="187"/>
      <c r="L1667" s="205"/>
      <c r="M1667" s="206"/>
      <c r="S1667">
        <f>エリア一覧!J1667-VLOOKUP(エリア一覧!F1667,部数情報!A:Q,17,0)</f>
        <v>0</v>
      </c>
      <c r="V1667">
        <f t="shared" si="25"/>
        <v>0</v>
      </c>
      <c r="W1667">
        <f>IFERROR(VLOOKUP($F1667,部数情報!A:J,10,0),0)</f>
        <v>405</v>
      </c>
    </row>
    <row r="1668" spans="2:23" hidden="1">
      <c r="B1668" s="15">
        <f>部数情報!C1287</f>
        <v>1286</v>
      </c>
      <c r="C1668" s="16">
        <f>部数情報!B1287</f>
        <v>17</v>
      </c>
      <c r="D1668" s="16" t="str">
        <f>部数情報!E1287</f>
        <v>八幡</v>
      </c>
      <c r="E1668" s="16" t="str">
        <f>部数情報!F1287</f>
        <v>稲荷木</v>
      </c>
      <c r="F1668" s="16" t="str">
        <f>部数情報!A1287</f>
        <v>036019</v>
      </c>
      <c r="G1668" s="16" t="str">
        <f>部数情報!G1287</f>
        <v>稲荷木１Ｂ</v>
      </c>
      <c r="H1668" s="16" t="str">
        <f>部数情報!H1287</f>
        <v>市川</v>
      </c>
      <c r="I1668" s="16" t="str">
        <f>部数情報!I1287</f>
        <v>市川市</v>
      </c>
      <c r="J1668" s="189">
        <f>IFERROR(IF($I$7="併配",VLOOKUP($F1668,部数情報!A:K,11,0),IF($I$7="併配&amp;選挙",VLOOKUP($F1668,部数情報!A:L,12,0),IF($I$7="選挙",VLOOKUP($F1668,部数情報!A:M,13,0),VLOOKUP($F1668,部数情報!A:J,10,0)))),"")</f>
        <v>230</v>
      </c>
      <c r="K1668" s="187"/>
      <c r="L1668" s="205"/>
      <c r="M1668" s="206"/>
      <c r="S1668">
        <f>エリア一覧!J1668-VLOOKUP(エリア一覧!F1668,部数情報!A:Q,17,0)</f>
        <v>0</v>
      </c>
      <c r="V1668">
        <f t="shared" si="25"/>
        <v>0</v>
      </c>
      <c r="W1668">
        <f>IFERROR(VLOOKUP($F1668,部数情報!A:J,10,0),0)</f>
        <v>230</v>
      </c>
    </row>
    <row r="1669" spans="2:23" hidden="1">
      <c r="B1669" s="15">
        <f>部数情報!C1288</f>
        <v>1287</v>
      </c>
      <c r="C1669" s="16">
        <f>部数情報!B1288</f>
        <v>17</v>
      </c>
      <c r="D1669" s="16" t="str">
        <f>部数情報!E1288</f>
        <v>八幡</v>
      </c>
      <c r="E1669" s="16" t="str">
        <f>部数情報!F1288</f>
        <v>八幡</v>
      </c>
      <c r="F1669" s="16" t="str">
        <f>部数情報!A1288</f>
        <v>036020</v>
      </c>
      <c r="G1669" s="16" t="str">
        <f>部数情報!G1288</f>
        <v>八幡１Ａ</v>
      </c>
      <c r="H1669" s="16" t="str">
        <f>部数情報!H1288</f>
        <v>市川</v>
      </c>
      <c r="I1669" s="16" t="str">
        <f>部数情報!I1288</f>
        <v>市川市</v>
      </c>
      <c r="J1669" s="189">
        <f>IFERROR(IF($I$7="併配",VLOOKUP($F1669,部数情報!A:K,11,0),IF($I$7="併配&amp;選挙",VLOOKUP($F1669,部数情報!A:L,12,0),IF($I$7="選挙",VLOOKUP($F1669,部数情報!A:M,13,0),VLOOKUP($F1669,部数情報!A:J,10,0)))),"")</f>
        <v>415</v>
      </c>
      <c r="K1669" s="187"/>
      <c r="L1669" s="205"/>
      <c r="M1669" s="206"/>
      <c r="S1669">
        <f>エリア一覧!J1669-VLOOKUP(エリア一覧!F1669,部数情報!A:Q,17,0)</f>
        <v>0</v>
      </c>
      <c r="V1669">
        <f t="shared" si="25"/>
        <v>0</v>
      </c>
      <c r="W1669">
        <f>IFERROR(VLOOKUP($F1669,部数情報!A:J,10,0),0)</f>
        <v>415</v>
      </c>
    </row>
    <row r="1670" spans="2:23" hidden="1">
      <c r="B1670" s="15">
        <f>部数情報!C1289</f>
        <v>1288</v>
      </c>
      <c r="C1670" s="16">
        <f>部数情報!B1289</f>
        <v>17</v>
      </c>
      <c r="D1670" s="16" t="str">
        <f>部数情報!E1289</f>
        <v>八幡</v>
      </c>
      <c r="E1670" s="16" t="str">
        <f>部数情報!F1289</f>
        <v>八幡</v>
      </c>
      <c r="F1670" s="16" t="str">
        <f>部数情報!A1289</f>
        <v>036021</v>
      </c>
      <c r="G1670" s="16" t="str">
        <f>部数情報!G1289</f>
        <v>八幡１Ｂ</v>
      </c>
      <c r="H1670" s="16" t="str">
        <f>部数情報!H1289</f>
        <v>市川</v>
      </c>
      <c r="I1670" s="16" t="str">
        <f>部数情報!I1289</f>
        <v>市川市</v>
      </c>
      <c r="J1670" s="189">
        <f>IFERROR(IF($I$7="併配",VLOOKUP($F1670,部数情報!A:K,11,0),IF($I$7="併配&amp;選挙",VLOOKUP($F1670,部数情報!A:L,12,0),IF($I$7="選挙",VLOOKUP($F1670,部数情報!A:M,13,0),VLOOKUP($F1670,部数情報!A:J,10,0)))),"")</f>
        <v>325</v>
      </c>
      <c r="K1670" s="187"/>
      <c r="L1670" s="205"/>
      <c r="M1670" s="206"/>
      <c r="S1670">
        <f>エリア一覧!J1670-VLOOKUP(エリア一覧!F1670,部数情報!A:Q,17,0)</f>
        <v>0</v>
      </c>
      <c r="V1670">
        <f t="shared" si="25"/>
        <v>0</v>
      </c>
      <c r="W1670">
        <f>IFERROR(VLOOKUP($F1670,部数情報!A:J,10,0),0)</f>
        <v>325</v>
      </c>
    </row>
    <row r="1671" spans="2:23" hidden="1">
      <c r="B1671" s="15">
        <f>部数情報!C1290</f>
        <v>1289</v>
      </c>
      <c r="C1671" s="16">
        <f>部数情報!B1290</f>
        <v>17</v>
      </c>
      <c r="D1671" s="16" t="str">
        <f>部数情報!E1290</f>
        <v>八幡</v>
      </c>
      <c r="E1671" s="16" t="str">
        <f>部数情報!F1290</f>
        <v>八幡</v>
      </c>
      <c r="F1671" s="16" t="str">
        <f>部数情報!A1290</f>
        <v>036153</v>
      </c>
      <c r="G1671" s="16" t="str">
        <f>部数情報!G1290</f>
        <v>八幡１Ｃ</v>
      </c>
      <c r="H1671" s="16" t="str">
        <f>部数情報!H1290</f>
        <v>市川</v>
      </c>
      <c r="I1671" s="16" t="str">
        <f>部数情報!I1290</f>
        <v>市川市</v>
      </c>
      <c r="J1671" s="189">
        <f>IFERROR(IF($I$7="併配",VLOOKUP($F1671,部数情報!A:K,11,0),IF($I$7="併配&amp;選挙",VLOOKUP($F1671,部数情報!A:L,12,0),IF($I$7="選挙",VLOOKUP($F1671,部数情報!A:M,13,0),VLOOKUP($F1671,部数情報!A:J,10,0)))),"")</f>
        <v>295</v>
      </c>
      <c r="K1671" s="187"/>
      <c r="L1671" s="205"/>
      <c r="M1671" s="206"/>
      <c r="S1671">
        <f>エリア一覧!J1671-VLOOKUP(エリア一覧!F1671,部数情報!A:Q,17,0)</f>
        <v>0</v>
      </c>
      <c r="V1671">
        <f t="shared" si="25"/>
        <v>0</v>
      </c>
      <c r="W1671">
        <f>IFERROR(VLOOKUP($F1671,部数情報!A:J,10,0),0)</f>
        <v>295</v>
      </c>
    </row>
    <row r="1672" spans="2:23" hidden="1">
      <c r="B1672" s="15">
        <f>部数情報!C1291</f>
        <v>1290</v>
      </c>
      <c r="C1672" s="16">
        <f>部数情報!B1291</f>
        <v>17</v>
      </c>
      <c r="D1672" s="16" t="str">
        <f>部数情報!E1291</f>
        <v>八幡</v>
      </c>
      <c r="E1672" s="16" t="str">
        <f>部数情報!F1291</f>
        <v>八幡</v>
      </c>
      <c r="F1672" s="16" t="str">
        <f>部数情報!A1291</f>
        <v>036022</v>
      </c>
      <c r="G1672" s="16" t="str">
        <f>部数情報!G1291</f>
        <v>八幡２Ａ</v>
      </c>
      <c r="H1672" s="16" t="str">
        <f>部数情報!H1291</f>
        <v>市川</v>
      </c>
      <c r="I1672" s="16" t="str">
        <f>部数情報!I1291</f>
        <v>市川市</v>
      </c>
      <c r="J1672" s="189">
        <f>IFERROR(IF($I$7="併配",VLOOKUP($F1672,部数情報!A:K,11,0),IF($I$7="併配&amp;選挙",VLOOKUP($F1672,部数情報!A:L,12,0),IF($I$7="選挙",VLOOKUP($F1672,部数情報!A:M,13,0),VLOOKUP($F1672,部数情報!A:J,10,0)))),"")</f>
        <v>570</v>
      </c>
      <c r="K1672" s="187"/>
      <c r="L1672" s="205"/>
      <c r="M1672" s="206"/>
      <c r="S1672">
        <f>エリア一覧!J1672-VLOOKUP(エリア一覧!F1672,部数情報!A:Q,17,0)</f>
        <v>0</v>
      </c>
      <c r="V1672">
        <f t="shared" si="25"/>
        <v>0</v>
      </c>
      <c r="W1672">
        <f>IFERROR(VLOOKUP($F1672,部数情報!A:J,10,0),0)</f>
        <v>570</v>
      </c>
    </row>
    <row r="1673" spans="2:23" hidden="1">
      <c r="B1673" s="15">
        <f>部数情報!C1292</f>
        <v>1291</v>
      </c>
      <c r="C1673" s="16">
        <f>部数情報!B1292</f>
        <v>17</v>
      </c>
      <c r="D1673" s="16" t="str">
        <f>部数情報!E1292</f>
        <v>八幡</v>
      </c>
      <c r="E1673" s="16" t="str">
        <f>部数情報!F1292</f>
        <v>八幡</v>
      </c>
      <c r="F1673" s="16" t="str">
        <f>部数情報!A1292</f>
        <v>036061</v>
      </c>
      <c r="G1673" s="16" t="str">
        <f>部数情報!G1292</f>
        <v>八幡２Ｂ</v>
      </c>
      <c r="H1673" s="16" t="str">
        <f>部数情報!H1292</f>
        <v>市川</v>
      </c>
      <c r="I1673" s="16" t="str">
        <f>部数情報!I1292</f>
        <v>市川市</v>
      </c>
      <c r="J1673" s="189">
        <f>IFERROR(IF($I$7="併配",VLOOKUP($F1673,部数情報!A:K,11,0),IF($I$7="併配&amp;選挙",VLOOKUP($F1673,部数情報!A:L,12,0),IF($I$7="選挙",VLOOKUP($F1673,部数情報!A:M,13,0),VLOOKUP($F1673,部数情報!A:J,10,0)))),"")</f>
        <v>450</v>
      </c>
      <c r="K1673" s="187"/>
      <c r="L1673" s="205"/>
      <c r="M1673" s="206"/>
      <c r="S1673">
        <f>エリア一覧!J1673-VLOOKUP(エリア一覧!F1673,部数情報!A:Q,17,0)</f>
        <v>0</v>
      </c>
      <c r="V1673">
        <f t="shared" si="25"/>
        <v>0</v>
      </c>
      <c r="W1673">
        <f>IFERROR(VLOOKUP($F1673,部数情報!A:J,10,0),0)</f>
        <v>450</v>
      </c>
    </row>
    <row r="1674" spans="2:23" hidden="1">
      <c r="B1674" s="15">
        <f>部数情報!C1293</f>
        <v>1292</v>
      </c>
      <c r="C1674" s="16">
        <f>部数情報!B1293</f>
        <v>17</v>
      </c>
      <c r="D1674" s="16" t="str">
        <f>部数情報!E1293</f>
        <v>八幡</v>
      </c>
      <c r="E1674" s="16" t="str">
        <f>部数情報!F1293</f>
        <v>八幡</v>
      </c>
      <c r="F1674" s="16" t="str">
        <f>部数情報!A1293</f>
        <v>036023</v>
      </c>
      <c r="G1674" s="16" t="str">
        <f>部数情報!G1293</f>
        <v>八幡３Ａ</v>
      </c>
      <c r="H1674" s="16" t="str">
        <f>部数情報!H1293</f>
        <v>市川</v>
      </c>
      <c r="I1674" s="16" t="str">
        <f>部数情報!I1293</f>
        <v>市川市</v>
      </c>
      <c r="J1674" s="189">
        <f>IFERROR(IF($I$7="併配",VLOOKUP($F1674,部数情報!A:K,11,0),IF($I$7="併配&amp;選挙",VLOOKUP($F1674,部数情報!A:L,12,0),IF($I$7="選挙",VLOOKUP($F1674,部数情報!A:M,13,0),VLOOKUP($F1674,部数情報!A:J,10,0)))),"")</f>
        <v>580</v>
      </c>
      <c r="K1674" s="187"/>
      <c r="L1674" s="205"/>
      <c r="M1674" s="206"/>
      <c r="S1674">
        <f>エリア一覧!J1674-VLOOKUP(エリア一覧!F1674,部数情報!A:Q,17,0)</f>
        <v>0</v>
      </c>
      <c r="V1674">
        <f t="shared" si="25"/>
        <v>0</v>
      </c>
      <c r="W1674">
        <f>IFERROR(VLOOKUP($F1674,部数情報!A:J,10,0),0)</f>
        <v>580</v>
      </c>
    </row>
    <row r="1675" spans="2:23" hidden="1">
      <c r="B1675" s="15">
        <f>部数情報!C1294</f>
        <v>1293</v>
      </c>
      <c r="C1675" s="16">
        <f>部数情報!B1294</f>
        <v>17</v>
      </c>
      <c r="D1675" s="16" t="str">
        <f>部数情報!E1294</f>
        <v>八幡</v>
      </c>
      <c r="E1675" s="16" t="str">
        <f>部数情報!F1294</f>
        <v>八幡</v>
      </c>
      <c r="F1675" s="16" t="str">
        <f>部数情報!A1294</f>
        <v>036024</v>
      </c>
      <c r="G1675" s="16" t="str">
        <f>部数情報!G1294</f>
        <v>八幡３Ｂ</v>
      </c>
      <c r="H1675" s="16" t="str">
        <f>部数情報!H1294</f>
        <v>市川</v>
      </c>
      <c r="I1675" s="16" t="str">
        <f>部数情報!I1294</f>
        <v>市川市</v>
      </c>
      <c r="J1675" s="189">
        <f>IFERROR(IF($I$7="併配",VLOOKUP($F1675,部数情報!A:K,11,0),IF($I$7="併配&amp;選挙",VLOOKUP($F1675,部数情報!A:L,12,0),IF($I$7="選挙",VLOOKUP($F1675,部数情報!A:M,13,0),VLOOKUP($F1675,部数情報!A:J,10,0)))),"")</f>
        <v>565</v>
      </c>
      <c r="K1675" s="187"/>
      <c r="L1675" s="205"/>
      <c r="M1675" s="206"/>
      <c r="S1675">
        <f>エリア一覧!J1675-VLOOKUP(エリア一覧!F1675,部数情報!A:Q,17,0)</f>
        <v>0</v>
      </c>
      <c r="V1675">
        <f t="shared" si="25"/>
        <v>0</v>
      </c>
      <c r="W1675">
        <f>IFERROR(VLOOKUP($F1675,部数情報!A:J,10,0),0)</f>
        <v>565</v>
      </c>
    </row>
    <row r="1676" spans="2:23" hidden="1">
      <c r="B1676" s="15">
        <f>部数情報!C1295</f>
        <v>1294</v>
      </c>
      <c r="C1676" s="16">
        <f>部数情報!B1295</f>
        <v>17</v>
      </c>
      <c r="D1676" s="16" t="str">
        <f>部数情報!E1295</f>
        <v>八幡</v>
      </c>
      <c r="E1676" s="16" t="str">
        <f>部数情報!F1295</f>
        <v>八幡</v>
      </c>
      <c r="F1676" s="16" t="str">
        <f>部数情報!A1295</f>
        <v>036025</v>
      </c>
      <c r="G1676" s="16" t="str">
        <f>部数情報!G1295</f>
        <v>八幡３Ｃ</v>
      </c>
      <c r="H1676" s="16" t="str">
        <f>部数情報!H1295</f>
        <v>市川</v>
      </c>
      <c r="I1676" s="16" t="str">
        <f>部数情報!I1295</f>
        <v>市川市</v>
      </c>
      <c r="J1676" s="189">
        <f>IFERROR(IF($I$7="併配",VLOOKUP($F1676,部数情報!A:K,11,0),IF($I$7="併配&amp;選挙",VLOOKUP($F1676,部数情報!A:L,12,0),IF($I$7="選挙",VLOOKUP($F1676,部数情報!A:M,13,0),VLOOKUP($F1676,部数情報!A:J,10,0)))),"")</f>
        <v>485</v>
      </c>
      <c r="K1676" s="187"/>
      <c r="L1676" s="205"/>
      <c r="M1676" s="206"/>
      <c r="S1676">
        <f>エリア一覧!J1676-VLOOKUP(エリア一覧!F1676,部数情報!A:Q,17,0)</f>
        <v>0</v>
      </c>
      <c r="V1676">
        <f t="shared" si="25"/>
        <v>0</v>
      </c>
      <c r="W1676">
        <f>IFERROR(VLOOKUP($F1676,部数情報!A:J,10,0),0)</f>
        <v>485</v>
      </c>
    </row>
    <row r="1677" spans="2:23" hidden="1">
      <c r="B1677" s="15">
        <f>部数情報!C1296</f>
        <v>1295</v>
      </c>
      <c r="C1677" s="16">
        <f>部数情報!B1296</f>
        <v>17</v>
      </c>
      <c r="D1677" s="16" t="str">
        <f>部数情報!E1296</f>
        <v>八幡</v>
      </c>
      <c r="E1677" s="16" t="str">
        <f>部数情報!F1296</f>
        <v>八幡</v>
      </c>
      <c r="F1677" s="16" t="str">
        <f>部数情報!A1296</f>
        <v>036026</v>
      </c>
      <c r="G1677" s="16" t="str">
        <f>部数情報!G1296</f>
        <v>八幡４</v>
      </c>
      <c r="H1677" s="16" t="str">
        <f>部数情報!H1296</f>
        <v>市川</v>
      </c>
      <c r="I1677" s="16" t="str">
        <f>部数情報!I1296</f>
        <v>市川市</v>
      </c>
      <c r="J1677" s="189">
        <f>IFERROR(IF($I$7="併配",VLOOKUP($F1677,部数情報!A:K,11,0),IF($I$7="併配&amp;選挙",VLOOKUP($F1677,部数情報!A:L,12,0),IF($I$7="選挙",VLOOKUP($F1677,部数情報!A:M,13,0),VLOOKUP($F1677,部数情報!A:J,10,0)))),"")</f>
        <v>835</v>
      </c>
      <c r="K1677" s="187"/>
      <c r="L1677" s="205"/>
      <c r="M1677" s="206"/>
      <c r="S1677">
        <f>エリア一覧!J1677-VLOOKUP(エリア一覧!F1677,部数情報!A:Q,17,0)</f>
        <v>0</v>
      </c>
      <c r="V1677">
        <f t="shared" si="25"/>
        <v>0</v>
      </c>
      <c r="W1677">
        <f>IFERROR(VLOOKUP($F1677,部数情報!A:J,10,0),0)</f>
        <v>835</v>
      </c>
    </row>
    <row r="1678" spans="2:23" hidden="1">
      <c r="B1678" s="15">
        <f>部数情報!C1297</f>
        <v>1296</v>
      </c>
      <c r="C1678" s="16">
        <f>部数情報!B1297</f>
        <v>17</v>
      </c>
      <c r="D1678" s="16" t="str">
        <f>部数情報!E1297</f>
        <v>八幡</v>
      </c>
      <c r="E1678" s="16" t="str">
        <f>部数情報!F1297</f>
        <v>八幡</v>
      </c>
      <c r="F1678" s="16" t="str">
        <f>部数情報!A1297</f>
        <v>036027</v>
      </c>
      <c r="G1678" s="16" t="str">
        <f>部数情報!G1297</f>
        <v>八幡５A</v>
      </c>
      <c r="H1678" s="16" t="str">
        <f>部数情報!H1297</f>
        <v>市川</v>
      </c>
      <c r="I1678" s="16" t="str">
        <f>部数情報!I1297</f>
        <v>市川市</v>
      </c>
      <c r="J1678" s="189">
        <f>IFERROR(IF($I$7="併配",VLOOKUP($F1678,部数情報!A:K,11,0),IF($I$7="併配&amp;選挙",VLOOKUP($F1678,部数情報!A:L,12,0),IF($I$7="選挙",VLOOKUP($F1678,部数情報!A:M,13,0),VLOOKUP($F1678,部数情報!A:J,10,0)))),"")</f>
        <v>425</v>
      </c>
      <c r="K1678" s="187"/>
      <c r="L1678" s="205"/>
      <c r="M1678" s="206"/>
      <c r="S1678">
        <f>エリア一覧!J1678-VLOOKUP(エリア一覧!F1678,部数情報!A:Q,17,0)</f>
        <v>0</v>
      </c>
      <c r="V1678">
        <f t="shared" si="25"/>
        <v>0</v>
      </c>
      <c r="W1678">
        <f>IFERROR(VLOOKUP($F1678,部数情報!A:J,10,0),0)</f>
        <v>425</v>
      </c>
    </row>
    <row r="1679" spans="2:23" hidden="1">
      <c r="B1679" s="15">
        <f>部数情報!C1298</f>
        <v>1297</v>
      </c>
      <c r="C1679" s="16">
        <f>部数情報!B1298</f>
        <v>17</v>
      </c>
      <c r="D1679" s="16" t="str">
        <f>部数情報!E1298</f>
        <v>八幡</v>
      </c>
      <c r="E1679" s="16" t="str">
        <f>部数情報!F1298</f>
        <v>八幡</v>
      </c>
      <c r="F1679" s="16" t="str">
        <f>部数情報!A1298</f>
        <v>036062</v>
      </c>
      <c r="G1679" s="16" t="str">
        <f>部数情報!G1298</f>
        <v>八幡５Ｂ</v>
      </c>
      <c r="H1679" s="16" t="str">
        <f>部数情報!H1298</f>
        <v>市川</v>
      </c>
      <c r="I1679" s="16" t="str">
        <f>部数情報!I1298</f>
        <v>市川市</v>
      </c>
      <c r="J1679" s="189">
        <f>IFERROR(IF($I$7="併配",VLOOKUP($F1679,部数情報!A:K,11,0),IF($I$7="併配&amp;選挙",VLOOKUP($F1679,部数情報!A:L,12,0),IF($I$7="選挙",VLOOKUP($F1679,部数情報!A:M,13,0),VLOOKUP($F1679,部数情報!A:J,10,0)))),"")</f>
        <v>420</v>
      </c>
      <c r="K1679" s="187"/>
      <c r="L1679" s="205"/>
      <c r="M1679" s="206"/>
      <c r="S1679">
        <f>エリア一覧!J1679-VLOOKUP(エリア一覧!F1679,部数情報!A:Q,17,0)</f>
        <v>0</v>
      </c>
      <c r="V1679">
        <f t="shared" si="25"/>
        <v>0</v>
      </c>
      <c r="W1679">
        <f>IFERROR(VLOOKUP($F1679,部数情報!A:J,10,0),0)</f>
        <v>420</v>
      </c>
    </row>
    <row r="1680" spans="2:23" hidden="1">
      <c r="B1680" s="15">
        <f>部数情報!C1299</f>
        <v>1298</v>
      </c>
      <c r="C1680" s="16">
        <f>部数情報!B1299</f>
        <v>17</v>
      </c>
      <c r="D1680" s="16" t="str">
        <f>部数情報!E1299</f>
        <v>八幡</v>
      </c>
      <c r="E1680" s="16" t="str">
        <f>部数情報!F1299</f>
        <v>八幡</v>
      </c>
      <c r="F1680" s="16" t="str">
        <f>部数情報!A1299</f>
        <v>036028</v>
      </c>
      <c r="G1680" s="16" t="str">
        <f>部数情報!G1299</f>
        <v>八幡６Ａ</v>
      </c>
      <c r="H1680" s="16" t="str">
        <f>部数情報!H1299</f>
        <v>市川</v>
      </c>
      <c r="I1680" s="16" t="str">
        <f>部数情報!I1299</f>
        <v>市川市</v>
      </c>
      <c r="J1680" s="189">
        <f>IFERROR(IF($I$7="併配",VLOOKUP($F1680,部数情報!A:K,11,0),IF($I$7="併配&amp;選挙",VLOOKUP($F1680,部数情報!A:L,12,0),IF($I$7="選挙",VLOOKUP($F1680,部数情報!A:M,13,0),VLOOKUP($F1680,部数情報!A:J,10,0)))),"")</f>
        <v>320</v>
      </c>
      <c r="K1680" s="187"/>
      <c r="L1680" s="205"/>
      <c r="M1680" s="206"/>
      <c r="S1680">
        <f>エリア一覧!J1680-VLOOKUP(エリア一覧!F1680,部数情報!A:Q,17,0)</f>
        <v>0</v>
      </c>
      <c r="V1680">
        <f t="shared" ref="V1680:V1743" si="26">IF(K1680="●",J1680,K1680)</f>
        <v>0</v>
      </c>
      <c r="W1680">
        <f>IFERROR(VLOOKUP($F1680,部数情報!A:J,10,0),0)</f>
        <v>320</v>
      </c>
    </row>
    <row r="1681" spans="2:23" hidden="1">
      <c r="B1681" s="15">
        <f>部数情報!C1300</f>
        <v>1299</v>
      </c>
      <c r="C1681" s="16">
        <f>部数情報!B1300</f>
        <v>17</v>
      </c>
      <c r="D1681" s="16" t="str">
        <f>部数情報!E1300</f>
        <v>八幡</v>
      </c>
      <c r="E1681" s="16" t="str">
        <f>部数情報!F1300</f>
        <v>八幡</v>
      </c>
      <c r="F1681" s="16" t="str">
        <f>部数情報!A1300</f>
        <v>036029</v>
      </c>
      <c r="G1681" s="16" t="str">
        <f>部数情報!G1300</f>
        <v>八幡６Ｂ</v>
      </c>
      <c r="H1681" s="16" t="str">
        <f>部数情報!H1300</f>
        <v>市川</v>
      </c>
      <c r="I1681" s="16" t="str">
        <f>部数情報!I1300</f>
        <v>市川市</v>
      </c>
      <c r="J1681" s="189">
        <f>IFERROR(IF($I$7="併配",VLOOKUP($F1681,部数情報!A:K,11,0),IF($I$7="併配&amp;選挙",VLOOKUP($F1681,部数情報!A:L,12,0),IF($I$7="選挙",VLOOKUP($F1681,部数情報!A:M,13,0),VLOOKUP($F1681,部数情報!A:J,10,0)))),"")</f>
        <v>490</v>
      </c>
      <c r="K1681" s="187"/>
      <c r="L1681" s="205"/>
      <c r="M1681" s="206"/>
      <c r="S1681">
        <f>エリア一覧!J1681-VLOOKUP(エリア一覧!F1681,部数情報!A:Q,17,0)</f>
        <v>0</v>
      </c>
      <c r="V1681">
        <f t="shared" si="26"/>
        <v>0</v>
      </c>
      <c r="W1681">
        <f>IFERROR(VLOOKUP($F1681,部数情報!A:J,10,0),0)</f>
        <v>490</v>
      </c>
    </row>
    <row r="1682" spans="2:23" hidden="1">
      <c r="B1682" s="15">
        <f>部数情報!C1301</f>
        <v>1300</v>
      </c>
      <c r="C1682" s="16">
        <f>部数情報!B1301</f>
        <v>17</v>
      </c>
      <c r="D1682" s="16" t="str">
        <f>部数情報!E1301</f>
        <v>八幡</v>
      </c>
      <c r="E1682" s="16" t="str">
        <f>部数情報!F1301</f>
        <v>平田</v>
      </c>
      <c r="F1682" s="16" t="str">
        <f>部数情報!A1301</f>
        <v>036030</v>
      </c>
      <c r="G1682" s="16" t="str">
        <f>部数情報!G1301</f>
        <v>平田１Ａ</v>
      </c>
      <c r="H1682" s="16" t="str">
        <f>部数情報!H1301</f>
        <v>市川</v>
      </c>
      <c r="I1682" s="16" t="str">
        <f>部数情報!I1301</f>
        <v>市川市</v>
      </c>
      <c r="J1682" s="189">
        <f>IFERROR(IF($I$7="併配",VLOOKUP($F1682,部数情報!A:K,11,0),IF($I$7="併配&amp;選挙",VLOOKUP($F1682,部数情報!A:L,12,0),IF($I$7="選挙",VLOOKUP($F1682,部数情報!A:M,13,0),VLOOKUP($F1682,部数情報!A:J,10,0)))),"")</f>
        <v>310</v>
      </c>
      <c r="K1682" s="187"/>
      <c r="L1682" s="205"/>
      <c r="M1682" s="206"/>
      <c r="S1682">
        <f>エリア一覧!J1682-VLOOKUP(エリア一覧!F1682,部数情報!A:Q,17,0)</f>
        <v>0</v>
      </c>
      <c r="V1682">
        <f t="shared" si="26"/>
        <v>0</v>
      </c>
      <c r="W1682">
        <f>IFERROR(VLOOKUP($F1682,部数情報!A:J,10,0),0)</f>
        <v>310</v>
      </c>
    </row>
    <row r="1683" spans="2:23" hidden="1">
      <c r="B1683" s="15">
        <f>部数情報!C1302</f>
        <v>1301</v>
      </c>
      <c r="C1683" s="16">
        <f>部数情報!B1302</f>
        <v>17</v>
      </c>
      <c r="D1683" s="16" t="str">
        <f>部数情報!E1302</f>
        <v>八幡</v>
      </c>
      <c r="E1683" s="16" t="str">
        <f>部数情報!F1302</f>
        <v>平田</v>
      </c>
      <c r="F1683" s="16" t="str">
        <f>部数情報!A1302</f>
        <v>036031</v>
      </c>
      <c r="G1683" s="16" t="str">
        <f>部数情報!G1302</f>
        <v>平田１Ｂ</v>
      </c>
      <c r="H1683" s="16" t="str">
        <f>部数情報!H1302</f>
        <v>市川</v>
      </c>
      <c r="I1683" s="16" t="str">
        <f>部数情報!I1302</f>
        <v>市川市</v>
      </c>
      <c r="J1683" s="189">
        <f>IFERROR(IF($I$7="併配",VLOOKUP($F1683,部数情報!A:K,11,0),IF($I$7="併配&amp;選挙",VLOOKUP($F1683,部数情報!A:L,12,0),IF($I$7="選挙",VLOOKUP($F1683,部数情報!A:M,13,0),VLOOKUP($F1683,部数情報!A:J,10,0)))),"")</f>
        <v>490</v>
      </c>
      <c r="K1683" s="187"/>
      <c r="L1683" s="205"/>
      <c r="M1683" s="206"/>
      <c r="S1683">
        <f>エリア一覧!J1683-VLOOKUP(エリア一覧!F1683,部数情報!A:Q,17,0)</f>
        <v>0</v>
      </c>
      <c r="V1683">
        <f t="shared" si="26"/>
        <v>0</v>
      </c>
      <c r="W1683">
        <f>IFERROR(VLOOKUP($F1683,部数情報!A:J,10,0),0)</f>
        <v>490</v>
      </c>
    </row>
    <row r="1684" spans="2:23" hidden="1">
      <c r="B1684" s="15">
        <f>部数情報!C1303</f>
        <v>1302</v>
      </c>
      <c r="C1684" s="16">
        <f>部数情報!B1303</f>
        <v>17</v>
      </c>
      <c r="D1684" s="16" t="str">
        <f>部数情報!E1303</f>
        <v>八幡</v>
      </c>
      <c r="E1684" s="16" t="str">
        <f>部数情報!F1303</f>
        <v>平田</v>
      </c>
      <c r="F1684" s="16" t="str">
        <f>部数情報!A1303</f>
        <v>036032</v>
      </c>
      <c r="G1684" s="16" t="str">
        <f>部数情報!G1303</f>
        <v>平田２</v>
      </c>
      <c r="H1684" s="16" t="str">
        <f>部数情報!H1303</f>
        <v>市川</v>
      </c>
      <c r="I1684" s="16" t="str">
        <f>部数情報!I1303</f>
        <v>市川市</v>
      </c>
      <c r="J1684" s="189">
        <f>IFERROR(IF($I$7="併配",VLOOKUP($F1684,部数情報!A:K,11,0),IF($I$7="併配&amp;選挙",VLOOKUP($F1684,部数情報!A:L,12,0),IF($I$7="選挙",VLOOKUP($F1684,部数情報!A:M,13,0),VLOOKUP($F1684,部数情報!A:J,10,0)))),"")</f>
        <v>530</v>
      </c>
      <c r="K1684" s="187"/>
      <c r="L1684" s="205"/>
      <c r="M1684" s="206"/>
      <c r="S1684">
        <f>エリア一覧!J1684-VLOOKUP(エリア一覧!F1684,部数情報!A:Q,17,0)</f>
        <v>0</v>
      </c>
      <c r="V1684">
        <f t="shared" si="26"/>
        <v>0</v>
      </c>
      <c r="W1684">
        <f>IFERROR(VLOOKUP($F1684,部数情報!A:J,10,0),0)</f>
        <v>530</v>
      </c>
    </row>
    <row r="1685" spans="2:23" hidden="1">
      <c r="B1685" s="15">
        <f>部数情報!C1304</f>
        <v>1303</v>
      </c>
      <c r="C1685" s="16">
        <f>部数情報!B1304</f>
        <v>17</v>
      </c>
      <c r="D1685" s="16" t="str">
        <f>部数情報!E1304</f>
        <v>八幡</v>
      </c>
      <c r="E1685" s="16" t="str">
        <f>部数情報!F1304</f>
        <v>平田</v>
      </c>
      <c r="F1685" s="16" t="str">
        <f>部数情報!A1304</f>
        <v>036033</v>
      </c>
      <c r="G1685" s="16" t="str">
        <f>部数情報!G1304</f>
        <v>平田３Ａ</v>
      </c>
      <c r="H1685" s="16" t="str">
        <f>部数情報!H1304</f>
        <v>市川</v>
      </c>
      <c r="I1685" s="16" t="str">
        <f>部数情報!I1304</f>
        <v>市川市</v>
      </c>
      <c r="J1685" s="189">
        <f>IFERROR(IF($I$7="併配",VLOOKUP($F1685,部数情報!A:K,11,0),IF($I$7="併配&amp;選挙",VLOOKUP($F1685,部数情報!A:L,12,0),IF($I$7="選挙",VLOOKUP($F1685,部数情報!A:M,13,0),VLOOKUP($F1685,部数情報!A:J,10,0)))),"")</f>
        <v>345</v>
      </c>
      <c r="K1685" s="187"/>
      <c r="L1685" s="205"/>
      <c r="M1685" s="206"/>
      <c r="S1685">
        <f>エリア一覧!J1685-VLOOKUP(エリア一覧!F1685,部数情報!A:Q,17,0)</f>
        <v>0</v>
      </c>
      <c r="V1685">
        <f t="shared" si="26"/>
        <v>0</v>
      </c>
      <c r="W1685">
        <f>IFERROR(VLOOKUP($F1685,部数情報!A:J,10,0),0)</f>
        <v>345</v>
      </c>
    </row>
    <row r="1686" spans="2:23" hidden="1">
      <c r="B1686" s="15">
        <f>部数情報!C1305</f>
        <v>1304</v>
      </c>
      <c r="C1686" s="16">
        <f>部数情報!B1305</f>
        <v>17</v>
      </c>
      <c r="D1686" s="16" t="str">
        <f>部数情報!E1305</f>
        <v>八幡</v>
      </c>
      <c r="E1686" s="16" t="str">
        <f>部数情報!F1305</f>
        <v>平田</v>
      </c>
      <c r="F1686" s="16" t="str">
        <f>部数情報!A1305</f>
        <v>036034</v>
      </c>
      <c r="G1686" s="16" t="str">
        <f>部数情報!G1305</f>
        <v>平田３Ｂ</v>
      </c>
      <c r="H1686" s="16" t="str">
        <f>部数情報!H1305</f>
        <v>市川</v>
      </c>
      <c r="I1686" s="16" t="str">
        <f>部数情報!I1305</f>
        <v>市川市</v>
      </c>
      <c r="J1686" s="189">
        <f>IFERROR(IF($I$7="併配",VLOOKUP($F1686,部数情報!A:K,11,0),IF($I$7="併配&amp;選挙",VLOOKUP($F1686,部数情報!A:L,12,0),IF($I$7="選挙",VLOOKUP($F1686,部数情報!A:M,13,0),VLOOKUP($F1686,部数情報!A:J,10,0)))),"")</f>
        <v>445</v>
      </c>
      <c r="K1686" s="187"/>
      <c r="L1686" s="205"/>
      <c r="M1686" s="206"/>
      <c r="S1686">
        <f>エリア一覧!J1686-VLOOKUP(エリア一覧!F1686,部数情報!A:Q,17,0)</f>
        <v>0</v>
      </c>
      <c r="V1686">
        <f t="shared" si="26"/>
        <v>0</v>
      </c>
      <c r="W1686">
        <f>IFERROR(VLOOKUP($F1686,部数情報!A:J,10,0),0)</f>
        <v>445</v>
      </c>
    </row>
    <row r="1687" spans="2:23" hidden="1">
      <c r="B1687" s="15">
        <f>部数情報!C1306</f>
        <v>1305</v>
      </c>
      <c r="C1687" s="16">
        <f>部数情報!B1306</f>
        <v>17</v>
      </c>
      <c r="D1687" s="16" t="str">
        <f>部数情報!E1306</f>
        <v>八幡</v>
      </c>
      <c r="E1687" s="16" t="str">
        <f>部数情報!F1306</f>
        <v>平田</v>
      </c>
      <c r="F1687" s="16" t="str">
        <f>部数情報!A1306</f>
        <v>036035</v>
      </c>
      <c r="G1687" s="16" t="str">
        <f>部数情報!G1306</f>
        <v>平田３Ｃ</v>
      </c>
      <c r="H1687" s="16" t="str">
        <f>部数情報!H1306</f>
        <v>市川</v>
      </c>
      <c r="I1687" s="16" t="str">
        <f>部数情報!I1306</f>
        <v>市川市</v>
      </c>
      <c r="J1687" s="189">
        <f>IFERROR(IF($I$7="併配",VLOOKUP($F1687,部数情報!A:K,11,0),IF($I$7="併配&amp;選挙",VLOOKUP($F1687,部数情報!A:L,12,0),IF($I$7="選挙",VLOOKUP($F1687,部数情報!A:M,13,0),VLOOKUP($F1687,部数情報!A:J,10,0)))),"")</f>
        <v>700</v>
      </c>
      <c r="K1687" s="187"/>
      <c r="L1687" s="205"/>
      <c r="M1687" s="206"/>
      <c r="S1687">
        <f>エリア一覧!J1687-VLOOKUP(エリア一覧!F1687,部数情報!A:Q,17,0)</f>
        <v>0</v>
      </c>
      <c r="V1687">
        <f t="shared" si="26"/>
        <v>0</v>
      </c>
      <c r="W1687">
        <f>IFERROR(VLOOKUP($F1687,部数情報!A:J,10,0),0)</f>
        <v>700</v>
      </c>
    </row>
    <row r="1688" spans="2:23" hidden="1">
      <c r="B1688" s="15">
        <f>部数情報!C1307</f>
        <v>1306</v>
      </c>
      <c r="C1688" s="16">
        <f>部数情報!B1307</f>
        <v>17</v>
      </c>
      <c r="D1688" s="16" t="str">
        <f>部数情報!E1307</f>
        <v>八幡</v>
      </c>
      <c r="E1688" s="16" t="str">
        <f>部数情報!F1307</f>
        <v>平田</v>
      </c>
      <c r="F1688" s="16" t="str">
        <f>部数情報!A1307</f>
        <v>036036</v>
      </c>
      <c r="G1688" s="16" t="str">
        <f>部数情報!G1307</f>
        <v>平田４</v>
      </c>
      <c r="H1688" s="16" t="str">
        <f>部数情報!H1307</f>
        <v>市川</v>
      </c>
      <c r="I1688" s="16" t="str">
        <f>部数情報!I1307</f>
        <v>市川市</v>
      </c>
      <c r="J1688" s="189">
        <f>IFERROR(IF($I$7="併配",VLOOKUP($F1688,部数情報!A:K,11,0),IF($I$7="併配&amp;選挙",VLOOKUP($F1688,部数情報!A:L,12,0),IF($I$7="選挙",VLOOKUP($F1688,部数情報!A:M,13,0),VLOOKUP($F1688,部数情報!A:J,10,0)))),"")</f>
        <v>540</v>
      </c>
      <c r="K1688" s="187"/>
      <c r="L1688" s="205"/>
      <c r="M1688" s="206"/>
      <c r="S1688">
        <f>エリア一覧!J1688-VLOOKUP(エリア一覧!F1688,部数情報!A:Q,17,0)</f>
        <v>0</v>
      </c>
      <c r="V1688">
        <f t="shared" si="26"/>
        <v>0</v>
      </c>
      <c r="W1688">
        <f>IFERROR(VLOOKUP($F1688,部数情報!A:J,10,0),0)</f>
        <v>540</v>
      </c>
    </row>
    <row r="1689" spans="2:23" hidden="1">
      <c r="B1689" s="15">
        <f>部数情報!C1308</f>
        <v>1307</v>
      </c>
      <c r="C1689" s="16">
        <f>部数情報!B1308</f>
        <v>17</v>
      </c>
      <c r="D1689" s="16" t="str">
        <f>部数情報!E1308</f>
        <v>八幡</v>
      </c>
      <c r="E1689" s="16" t="str">
        <f>部数情報!F1308</f>
        <v>大和田</v>
      </c>
      <c r="F1689" s="16" t="str">
        <f>部数情報!A1308</f>
        <v>036037</v>
      </c>
      <c r="G1689" s="16" t="str">
        <f>部数情報!G1308</f>
        <v>大和田１</v>
      </c>
      <c r="H1689" s="16" t="str">
        <f>部数情報!H1308</f>
        <v>市川</v>
      </c>
      <c r="I1689" s="16" t="str">
        <f>部数情報!I1308</f>
        <v>市川市</v>
      </c>
      <c r="J1689" s="189">
        <f>IFERROR(IF($I$7="併配",VLOOKUP($F1689,部数情報!A:K,11,0),IF($I$7="併配&amp;選挙",VLOOKUP($F1689,部数情報!A:L,12,0),IF($I$7="選挙",VLOOKUP($F1689,部数情報!A:M,13,0),VLOOKUP($F1689,部数情報!A:J,10,0)))),"")</f>
        <v>415</v>
      </c>
      <c r="K1689" s="187"/>
      <c r="L1689" s="205"/>
      <c r="M1689" s="206"/>
      <c r="S1689">
        <f>エリア一覧!J1689-VLOOKUP(エリア一覧!F1689,部数情報!A:Q,17,0)</f>
        <v>0</v>
      </c>
      <c r="V1689">
        <f t="shared" si="26"/>
        <v>0</v>
      </c>
      <c r="W1689">
        <f>IFERROR(VLOOKUP($F1689,部数情報!A:J,10,0),0)</f>
        <v>415</v>
      </c>
    </row>
    <row r="1690" spans="2:23" hidden="1">
      <c r="B1690" s="15">
        <f>部数情報!C1309</f>
        <v>1308</v>
      </c>
      <c r="C1690" s="16">
        <f>部数情報!B1309</f>
        <v>17</v>
      </c>
      <c r="D1690" s="16" t="str">
        <f>部数情報!E1309</f>
        <v>八幡</v>
      </c>
      <c r="E1690" s="16" t="str">
        <f>部数情報!F1309</f>
        <v>大和田</v>
      </c>
      <c r="F1690" s="16" t="str">
        <f>部数情報!A1309</f>
        <v>036038</v>
      </c>
      <c r="G1690" s="16" t="str">
        <f>部数情報!G1309</f>
        <v>大和田２</v>
      </c>
      <c r="H1690" s="16" t="str">
        <f>部数情報!H1309</f>
        <v>市川</v>
      </c>
      <c r="I1690" s="16" t="str">
        <f>部数情報!I1309</f>
        <v>市川市</v>
      </c>
      <c r="J1690" s="189">
        <f>IFERROR(IF($I$7="併配",VLOOKUP($F1690,部数情報!A:K,11,0),IF($I$7="併配&amp;選挙",VLOOKUP($F1690,部数情報!A:L,12,0),IF($I$7="選挙",VLOOKUP($F1690,部数情報!A:M,13,0),VLOOKUP($F1690,部数情報!A:J,10,0)))),"")</f>
        <v>530</v>
      </c>
      <c r="K1690" s="187"/>
      <c r="L1690" s="205"/>
      <c r="M1690" s="206"/>
      <c r="S1690">
        <f>エリア一覧!J1690-VLOOKUP(エリア一覧!F1690,部数情報!A:Q,17,0)</f>
        <v>0</v>
      </c>
      <c r="V1690">
        <f t="shared" si="26"/>
        <v>0</v>
      </c>
      <c r="W1690">
        <f>IFERROR(VLOOKUP($F1690,部数情報!A:J,10,0),0)</f>
        <v>530</v>
      </c>
    </row>
    <row r="1691" spans="2:23" hidden="1">
      <c r="B1691" s="15">
        <f>部数情報!C1310</f>
        <v>1309</v>
      </c>
      <c r="C1691" s="16">
        <f>部数情報!B1310</f>
        <v>17</v>
      </c>
      <c r="D1691" s="16" t="str">
        <f>部数情報!E1310</f>
        <v>八幡</v>
      </c>
      <c r="E1691" s="16" t="str">
        <f>部数情報!F1310</f>
        <v>大和田</v>
      </c>
      <c r="F1691" s="16" t="str">
        <f>部数情報!A1310</f>
        <v>036039</v>
      </c>
      <c r="G1691" s="16" t="str">
        <f>部数情報!G1310</f>
        <v>大和田３Ａ</v>
      </c>
      <c r="H1691" s="16" t="str">
        <f>部数情報!H1310</f>
        <v>市川</v>
      </c>
      <c r="I1691" s="16" t="str">
        <f>部数情報!I1310</f>
        <v>市川市</v>
      </c>
      <c r="J1691" s="189">
        <f>IFERROR(IF($I$7="併配",VLOOKUP($F1691,部数情報!A:K,11,0),IF($I$7="併配&amp;選挙",VLOOKUP($F1691,部数情報!A:L,12,0),IF($I$7="選挙",VLOOKUP($F1691,部数情報!A:M,13,0),VLOOKUP($F1691,部数情報!A:J,10,0)))),"")</f>
        <v>545</v>
      </c>
      <c r="K1691" s="187"/>
      <c r="L1691" s="205"/>
      <c r="M1691" s="206"/>
      <c r="S1691">
        <f>エリア一覧!J1691-VLOOKUP(エリア一覧!F1691,部数情報!A:Q,17,0)</f>
        <v>0</v>
      </c>
      <c r="V1691">
        <f t="shared" si="26"/>
        <v>0</v>
      </c>
      <c r="W1691">
        <f>IFERROR(VLOOKUP($F1691,部数情報!A:J,10,0),0)</f>
        <v>545</v>
      </c>
    </row>
    <row r="1692" spans="2:23" hidden="1">
      <c r="B1692" s="15">
        <f>部数情報!C1311</f>
        <v>1310</v>
      </c>
      <c r="C1692" s="16">
        <f>部数情報!B1311</f>
        <v>17</v>
      </c>
      <c r="D1692" s="16" t="str">
        <f>部数情報!E1311</f>
        <v>八幡</v>
      </c>
      <c r="E1692" s="16" t="str">
        <f>部数情報!F1311</f>
        <v>大和田</v>
      </c>
      <c r="F1692" s="16" t="str">
        <f>部数情報!A1311</f>
        <v>036040</v>
      </c>
      <c r="G1692" s="16" t="str">
        <f>部数情報!G1311</f>
        <v>大和田３Ｂ・４C</v>
      </c>
      <c r="H1692" s="16" t="str">
        <f>部数情報!H1311</f>
        <v>市川</v>
      </c>
      <c r="I1692" s="16" t="str">
        <f>部数情報!I1311</f>
        <v>市川市</v>
      </c>
      <c r="J1692" s="189">
        <f>IFERROR(IF($I$7="併配",VLOOKUP($F1692,部数情報!A:K,11,0),IF($I$7="併配&amp;選挙",VLOOKUP($F1692,部数情報!A:L,12,0),IF($I$7="選挙",VLOOKUP($F1692,部数情報!A:M,13,0),VLOOKUP($F1692,部数情報!A:J,10,0)))),"")</f>
        <v>395</v>
      </c>
      <c r="K1692" s="187"/>
      <c r="L1692" s="205"/>
      <c r="M1692" s="206"/>
      <c r="S1692">
        <f>エリア一覧!J1692-VLOOKUP(エリア一覧!F1692,部数情報!A:Q,17,0)</f>
        <v>0</v>
      </c>
      <c r="V1692">
        <f t="shared" si="26"/>
        <v>0</v>
      </c>
      <c r="W1692">
        <f>IFERROR(VLOOKUP($F1692,部数情報!A:J,10,0),0)</f>
        <v>395</v>
      </c>
    </row>
    <row r="1693" spans="2:23" hidden="1">
      <c r="B1693" s="15">
        <f>部数情報!C1312</f>
        <v>1311</v>
      </c>
      <c r="C1693" s="16">
        <f>部数情報!B1312</f>
        <v>17</v>
      </c>
      <c r="D1693" s="16" t="str">
        <f>部数情報!E1312</f>
        <v>八幡</v>
      </c>
      <c r="E1693" s="16" t="str">
        <f>部数情報!F1312</f>
        <v>大和田</v>
      </c>
      <c r="F1693" s="16" t="str">
        <f>部数情報!A1312</f>
        <v>036041</v>
      </c>
      <c r="G1693" s="16" t="str">
        <f>部数情報!G1312</f>
        <v>大和田４Ａ</v>
      </c>
      <c r="H1693" s="16" t="str">
        <f>部数情報!H1312</f>
        <v>市川</v>
      </c>
      <c r="I1693" s="16" t="str">
        <f>部数情報!I1312</f>
        <v>市川市</v>
      </c>
      <c r="J1693" s="189">
        <f>IFERROR(IF($I$7="併配",VLOOKUP($F1693,部数情報!A:K,11,0),IF($I$7="併配&amp;選挙",VLOOKUP($F1693,部数情報!A:L,12,0),IF($I$7="選挙",VLOOKUP($F1693,部数情報!A:M,13,0),VLOOKUP($F1693,部数情報!A:J,10,0)))),"")</f>
        <v>405</v>
      </c>
      <c r="K1693" s="187"/>
      <c r="L1693" s="205"/>
      <c r="M1693" s="206"/>
      <c r="S1693">
        <f>エリア一覧!J1693-VLOOKUP(エリア一覧!F1693,部数情報!A:Q,17,0)</f>
        <v>0</v>
      </c>
      <c r="V1693">
        <f t="shared" si="26"/>
        <v>0</v>
      </c>
      <c r="W1693">
        <f>IFERROR(VLOOKUP($F1693,部数情報!A:J,10,0),0)</f>
        <v>405</v>
      </c>
    </row>
    <row r="1694" spans="2:23" hidden="1">
      <c r="B1694" s="15">
        <f>部数情報!C1313</f>
        <v>1312</v>
      </c>
      <c r="C1694" s="16">
        <f>部数情報!B1313</f>
        <v>17</v>
      </c>
      <c r="D1694" s="16" t="str">
        <f>部数情報!E1313</f>
        <v>八幡</v>
      </c>
      <c r="E1694" s="16" t="str">
        <f>部数情報!F1313</f>
        <v>大和田</v>
      </c>
      <c r="F1694" s="16" t="str">
        <f>部数情報!A1313</f>
        <v>036042</v>
      </c>
      <c r="G1694" s="16" t="str">
        <f>部数情報!G1313</f>
        <v>大和田４Ｂ</v>
      </c>
      <c r="H1694" s="16" t="str">
        <f>部数情報!H1313</f>
        <v>市川</v>
      </c>
      <c r="I1694" s="16" t="str">
        <f>部数情報!I1313</f>
        <v>市川市</v>
      </c>
      <c r="J1694" s="189">
        <f>IFERROR(IF($I$7="併配",VLOOKUP($F1694,部数情報!A:K,11,0),IF($I$7="併配&amp;選挙",VLOOKUP($F1694,部数情報!A:L,12,0),IF($I$7="選挙",VLOOKUP($F1694,部数情報!A:M,13,0),VLOOKUP($F1694,部数情報!A:J,10,0)))),"")</f>
        <v>600</v>
      </c>
      <c r="K1694" s="187"/>
      <c r="L1694" s="205"/>
      <c r="M1694" s="206"/>
      <c r="S1694">
        <f>エリア一覧!J1694-VLOOKUP(エリア一覧!F1694,部数情報!A:Q,17,0)</f>
        <v>0</v>
      </c>
      <c r="V1694">
        <f t="shared" si="26"/>
        <v>0</v>
      </c>
      <c r="W1694">
        <f>IFERROR(VLOOKUP($F1694,部数情報!A:J,10,0),0)</f>
        <v>600</v>
      </c>
    </row>
    <row r="1695" spans="2:23" hidden="1">
      <c r="B1695" s="15">
        <f>部数情報!C1314</f>
        <v>1313</v>
      </c>
      <c r="C1695" s="16">
        <f>部数情報!B1314</f>
        <v>17</v>
      </c>
      <c r="D1695" s="16" t="str">
        <f>部数情報!E1314</f>
        <v>八幡</v>
      </c>
      <c r="E1695" s="16" t="str">
        <f>部数情報!F1314</f>
        <v>大和田</v>
      </c>
      <c r="F1695" s="16" t="str">
        <f>部数情報!A1314</f>
        <v>036043</v>
      </c>
      <c r="G1695" s="16" t="str">
        <f>部数情報!G1314</f>
        <v>大和田５</v>
      </c>
      <c r="H1695" s="16" t="str">
        <f>部数情報!H1314</f>
        <v>市川</v>
      </c>
      <c r="I1695" s="16" t="str">
        <f>部数情報!I1314</f>
        <v>市川市</v>
      </c>
      <c r="J1695" s="189">
        <f>IFERROR(IF($I$7="併配",VLOOKUP($F1695,部数情報!A:K,11,0),IF($I$7="併配&amp;選挙",VLOOKUP($F1695,部数情報!A:L,12,0),IF($I$7="選挙",VLOOKUP($F1695,部数情報!A:M,13,0),VLOOKUP($F1695,部数情報!A:J,10,0)))),"")</f>
        <v>595</v>
      </c>
      <c r="K1695" s="187"/>
      <c r="L1695" s="205"/>
      <c r="M1695" s="206"/>
      <c r="S1695">
        <f>エリア一覧!J1695-VLOOKUP(エリア一覧!F1695,部数情報!A:Q,17,0)</f>
        <v>0</v>
      </c>
      <c r="V1695">
        <f t="shared" si="26"/>
        <v>0</v>
      </c>
      <c r="W1695">
        <f>IFERROR(VLOOKUP($F1695,部数情報!A:J,10,0),0)</f>
        <v>595</v>
      </c>
    </row>
    <row r="1696" spans="2:23" hidden="1">
      <c r="B1696" s="15">
        <f>部数情報!C1315</f>
        <v>1314</v>
      </c>
      <c r="C1696" s="16">
        <f>部数情報!B1315</f>
        <v>17</v>
      </c>
      <c r="D1696" s="16" t="str">
        <f>部数情報!E1315</f>
        <v>八幡</v>
      </c>
      <c r="E1696" s="16" t="str">
        <f>部数情報!F1315</f>
        <v>菅野</v>
      </c>
      <c r="F1696" s="16" t="str">
        <f>部数情報!A1315</f>
        <v>036044</v>
      </c>
      <c r="G1696" s="16" t="str">
        <f>部数情報!G1315</f>
        <v>菅野１Ａ</v>
      </c>
      <c r="H1696" s="16" t="str">
        <f>部数情報!H1315</f>
        <v>市川</v>
      </c>
      <c r="I1696" s="16" t="str">
        <f>部数情報!I1315</f>
        <v>市川市</v>
      </c>
      <c r="J1696" s="189">
        <f>IFERROR(IF($I$7="併配",VLOOKUP($F1696,部数情報!A:K,11,0),IF($I$7="併配&amp;選挙",VLOOKUP($F1696,部数情報!A:L,12,0),IF($I$7="選挙",VLOOKUP($F1696,部数情報!A:M,13,0),VLOOKUP($F1696,部数情報!A:J,10,0)))),"")</f>
        <v>460</v>
      </c>
      <c r="K1696" s="187"/>
      <c r="L1696" s="205"/>
      <c r="M1696" s="206"/>
      <c r="S1696">
        <f>エリア一覧!J1696-VLOOKUP(エリア一覧!F1696,部数情報!A:Q,17,0)</f>
        <v>0</v>
      </c>
      <c r="V1696">
        <f t="shared" si="26"/>
        <v>0</v>
      </c>
      <c r="W1696">
        <f>IFERROR(VLOOKUP($F1696,部数情報!A:J,10,0),0)</f>
        <v>460</v>
      </c>
    </row>
    <row r="1697" spans="2:23" hidden="1">
      <c r="B1697" s="15">
        <f>部数情報!C1316</f>
        <v>1315</v>
      </c>
      <c r="C1697" s="16">
        <f>部数情報!B1316</f>
        <v>17</v>
      </c>
      <c r="D1697" s="16" t="str">
        <f>部数情報!E1316</f>
        <v>八幡</v>
      </c>
      <c r="E1697" s="16" t="str">
        <f>部数情報!F1316</f>
        <v>菅野</v>
      </c>
      <c r="F1697" s="16" t="str">
        <f>部数情報!A1316</f>
        <v>036045</v>
      </c>
      <c r="G1697" s="16" t="str">
        <f>部数情報!G1316</f>
        <v>菅野１Ｂ</v>
      </c>
      <c r="H1697" s="16" t="str">
        <f>部数情報!H1316</f>
        <v>市川</v>
      </c>
      <c r="I1697" s="16" t="str">
        <f>部数情報!I1316</f>
        <v>市川市</v>
      </c>
      <c r="J1697" s="189">
        <f>IFERROR(IF($I$7="併配",VLOOKUP($F1697,部数情報!A:K,11,0),IF($I$7="併配&amp;選挙",VLOOKUP($F1697,部数情報!A:L,12,0),IF($I$7="選挙",VLOOKUP($F1697,部数情報!A:M,13,0),VLOOKUP($F1697,部数情報!A:J,10,0)))),"")</f>
        <v>400</v>
      </c>
      <c r="K1697" s="187"/>
      <c r="L1697" s="205"/>
      <c r="M1697" s="206"/>
      <c r="S1697">
        <f>エリア一覧!J1697-VLOOKUP(エリア一覧!F1697,部数情報!A:Q,17,0)</f>
        <v>0</v>
      </c>
      <c r="V1697">
        <f t="shared" si="26"/>
        <v>0</v>
      </c>
      <c r="W1697">
        <f>IFERROR(VLOOKUP($F1697,部数情報!A:J,10,0),0)</f>
        <v>400</v>
      </c>
    </row>
    <row r="1698" spans="2:23" hidden="1">
      <c r="B1698" s="15">
        <f>部数情報!C1317</f>
        <v>1316</v>
      </c>
      <c r="C1698" s="16">
        <f>部数情報!B1317</f>
        <v>17</v>
      </c>
      <c r="D1698" s="16" t="str">
        <f>部数情報!E1317</f>
        <v>八幡</v>
      </c>
      <c r="E1698" s="16" t="str">
        <f>部数情報!F1317</f>
        <v>菅野</v>
      </c>
      <c r="F1698" s="16" t="str">
        <f>部数情報!A1317</f>
        <v>036046</v>
      </c>
      <c r="G1698" s="16" t="str">
        <f>部数情報!G1317</f>
        <v>菅野２Ａ</v>
      </c>
      <c r="H1698" s="16" t="str">
        <f>部数情報!H1317</f>
        <v>市川</v>
      </c>
      <c r="I1698" s="16" t="str">
        <f>部数情報!I1317</f>
        <v>市川市</v>
      </c>
      <c r="J1698" s="189">
        <f>IFERROR(IF($I$7="併配",VLOOKUP($F1698,部数情報!A:K,11,0),IF($I$7="併配&amp;選挙",VLOOKUP($F1698,部数情報!A:L,12,0),IF($I$7="選挙",VLOOKUP($F1698,部数情報!A:M,13,0),VLOOKUP($F1698,部数情報!A:J,10,0)))),"")</f>
        <v>410</v>
      </c>
      <c r="K1698" s="187"/>
      <c r="L1698" s="205"/>
      <c r="M1698" s="206"/>
      <c r="S1698">
        <f>エリア一覧!J1698-VLOOKUP(エリア一覧!F1698,部数情報!A:Q,17,0)</f>
        <v>0</v>
      </c>
      <c r="V1698">
        <f t="shared" si="26"/>
        <v>0</v>
      </c>
      <c r="W1698">
        <f>IFERROR(VLOOKUP($F1698,部数情報!A:J,10,0),0)</f>
        <v>410</v>
      </c>
    </row>
    <row r="1699" spans="2:23" hidden="1">
      <c r="B1699" s="15">
        <f>部数情報!C1318</f>
        <v>1317</v>
      </c>
      <c r="C1699" s="16">
        <f>部数情報!B1318</f>
        <v>17</v>
      </c>
      <c r="D1699" s="16" t="str">
        <f>部数情報!E1318</f>
        <v>八幡</v>
      </c>
      <c r="E1699" s="16" t="str">
        <f>部数情報!F1318</f>
        <v>菅野</v>
      </c>
      <c r="F1699" s="16" t="str">
        <f>部数情報!A1318</f>
        <v>036047</v>
      </c>
      <c r="G1699" s="16" t="str">
        <f>部数情報!G1318</f>
        <v>菅野２Ｂ</v>
      </c>
      <c r="H1699" s="16" t="str">
        <f>部数情報!H1318</f>
        <v>市川</v>
      </c>
      <c r="I1699" s="16" t="str">
        <f>部数情報!I1318</f>
        <v>市川市</v>
      </c>
      <c r="J1699" s="189">
        <f>IFERROR(IF($I$7="併配",VLOOKUP($F1699,部数情報!A:K,11,0),IF($I$7="併配&amp;選挙",VLOOKUP($F1699,部数情報!A:L,12,0),IF($I$7="選挙",VLOOKUP($F1699,部数情報!A:M,13,0),VLOOKUP($F1699,部数情報!A:J,10,0)))),"")</f>
        <v>470</v>
      </c>
      <c r="K1699" s="187"/>
      <c r="L1699" s="205"/>
      <c r="M1699" s="206"/>
      <c r="S1699">
        <f>エリア一覧!J1699-VLOOKUP(エリア一覧!F1699,部数情報!A:Q,17,0)</f>
        <v>0</v>
      </c>
      <c r="V1699">
        <f t="shared" si="26"/>
        <v>0</v>
      </c>
      <c r="W1699">
        <f>IFERROR(VLOOKUP($F1699,部数情報!A:J,10,0),0)</f>
        <v>470</v>
      </c>
    </row>
    <row r="1700" spans="2:23" hidden="1">
      <c r="B1700" s="15">
        <f>部数情報!C1319</f>
        <v>1318</v>
      </c>
      <c r="C1700" s="16">
        <f>部数情報!B1319</f>
        <v>17</v>
      </c>
      <c r="D1700" s="16" t="str">
        <f>部数情報!E1319</f>
        <v>八幡</v>
      </c>
      <c r="E1700" s="16" t="str">
        <f>部数情報!F1319</f>
        <v>菅野</v>
      </c>
      <c r="F1700" s="16" t="str">
        <f>部数情報!A1319</f>
        <v>036048</v>
      </c>
      <c r="G1700" s="16" t="str">
        <f>部数情報!G1319</f>
        <v>菅野４Ａ</v>
      </c>
      <c r="H1700" s="16" t="str">
        <f>部数情報!H1319</f>
        <v>市川</v>
      </c>
      <c r="I1700" s="16" t="str">
        <f>部数情報!I1319</f>
        <v>市川市</v>
      </c>
      <c r="J1700" s="189">
        <f>IFERROR(IF($I$7="併配",VLOOKUP($F1700,部数情報!A:K,11,0),IF($I$7="併配&amp;選挙",VLOOKUP($F1700,部数情報!A:L,12,0),IF($I$7="選挙",VLOOKUP($F1700,部数情報!A:M,13,0),VLOOKUP($F1700,部数情報!A:J,10,0)))),"")</f>
        <v>455</v>
      </c>
      <c r="K1700" s="187"/>
      <c r="L1700" s="205"/>
      <c r="M1700" s="206"/>
      <c r="S1700">
        <f>エリア一覧!J1700-VLOOKUP(エリア一覧!F1700,部数情報!A:Q,17,0)</f>
        <v>0</v>
      </c>
      <c r="V1700">
        <f t="shared" si="26"/>
        <v>0</v>
      </c>
      <c r="W1700">
        <f>IFERROR(VLOOKUP($F1700,部数情報!A:J,10,0),0)</f>
        <v>455</v>
      </c>
    </row>
    <row r="1701" spans="2:23" hidden="1">
      <c r="B1701" s="15">
        <f>部数情報!C1320</f>
        <v>1319</v>
      </c>
      <c r="C1701" s="16">
        <f>部数情報!B1320</f>
        <v>17</v>
      </c>
      <c r="D1701" s="16" t="str">
        <f>部数情報!E1320</f>
        <v>八幡</v>
      </c>
      <c r="E1701" s="16" t="str">
        <f>部数情報!F1320</f>
        <v>菅野</v>
      </c>
      <c r="F1701" s="16" t="str">
        <f>部数情報!A1320</f>
        <v>036049</v>
      </c>
      <c r="G1701" s="16" t="str">
        <f>部数情報!G1320</f>
        <v>菅野４Ｂ</v>
      </c>
      <c r="H1701" s="16" t="str">
        <f>部数情報!H1320</f>
        <v>市川</v>
      </c>
      <c r="I1701" s="16" t="str">
        <f>部数情報!I1320</f>
        <v>市川市</v>
      </c>
      <c r="J1701" s="189">
        <f>IFERROR(IF($I$7="併配",VLOOKUP($F1701,部数情報!A:K,11,0),IF($I$7="併配&amp;選挙",VLOOKUP($F1701,部数情報!A:L,12,0),IF($I$7="選挙",VLOOKUP($F1701,部数情報!A:M,13,0),VLOOKUP($F1701,部数情報!A:J,10,0)))),"")</f>
        <v>475</v>
      </c>
      <c r="K1701" s="187"/>
      <c r="L1701" s="205"/>
      <c r="M1701" s="206"/>
      <c r="S1701">
        <f>エリア一覧!J1701-VLOOKUP(エリア一覧!F1701,部数情報!A:Q,17,0)</f>
        <v>0</v>
      </c>
      <c r="V1701">
        <f t="shared" si="26"/>
        <v>0</v>
      </c>
      <c r="W1701">
        <f>IFERROR(VLOOKUP($F1701,部数情報!A:J,10,0),0)</f>
        <v>475</v>
      </c>
    </row>
    <row r="1702" spans="2:23" hidden="1">
      <c r="B1702" s="15">
        <f>部数情報!C1321</f>
        <v>1320</v>
      </c>
      <c r="C1702" s="16">
        <f>部数情報!B1321</f>
        <v>17</v>
      </c>
      <c r="D1702" s="16" t="str">
        <f>部数情報!E1321</f>
        <v>八幡</v>
      </c>
      <c r="E1702" s="16" t="str">
        <f>部数情報!F1321</f>
        <v>菅野</v>
      </c>
      <c r="F1702" s="16" t="str">
        <f>部数情報!A1321</f>
        <v>036050</v>
      </c>
      <c r="G1702" s="16" t="str">
        <f>部数情報!G1321</f>
        <v>菅野５Ａ</v>
      </c>
      <c r="H1702" s="16" t="str">
        <f>部数情報!H1321</f>
        <v>市川</v>
      </c>
      <c r="I1702" s="16" t="str">
        <f>部数情報!I1321</f>
        <v>市川市</v>
      </c>
      <c r="J1702" s="189">
        <f>IFERROR(IF($I$7="併配",VLOOKUP($F1702,部数情報!A:K,11,0),IF($I$7="併配&amp;選挙",VLOOKUP($F1702,部数情報!A:L,12,0),IF($I$7="選挙",VLOOKUP($F1702,部数情報!A:M,13,0),VLOOKUP($F1702,部数情報!A:J,10,0)))),"")</f>
        <v>350</v>
      </c>
      <c r="K1702" s="187"/>
      <c r="L1702" s="205"/>
      <c r="M1702" s="206"/>
      <c r="S1702">
        <f>エリア一覧!J1702-VLOOKUP(エリア一覧!F1702,部数情報!A:Q,17,0)</f>
        <v>0</v>
      </c>
      <c r="V1702">
        <f t="shared" si="26"/>
        <v>0</v>
      </c>
      <c r="W1702">
        <f>IFERROR(VLOOKUP($F1702,部数情報!A:J,10,0),0)</f>
        <v>350</v>
      </c>
    </row>
    <row r="1703" spans="2:23" hidden="1">
      <c r="B1703" s="15">
        <f>部数情報!C1322</f>
        <v>1321</v>
      </c>
      <c r="C1703" s="16">
        <f>部数情報!B1322</f>
        <v>17</v>
      </c>
      <c r="D1703" s="16" t="str">
        <f>部数情報!E1322</f>
        <v>八幡</v>
      </c>
      <c r="E1703" s="16" t="str">
        <f>部数情報!F1322</f>
        <v>菅野</v>
      </c>
      <c r="F1703" s="16" t="str">
        <f>部数情報!A1322</f>
        <v>036051</v>
      </c>
      <c r="G1703" s="16" t="str">
        <f>部数情報!G1322</f>
        <v>菅野５Ｂ</v>
      </c>
      <c r="H1703" s="16" t="str">
        <f>部数情報!H1322</f>
        <v>市川</v>
      </c>
      <c r="I1703" s="16" t="str">
        <f>部数情報!I1322</f>
        <v>市川市</v>
      </c>
      <c r="J1703" s="189">
        <f>IFERROR(IF($I$7="併配",VLOOKUP($F1703,部数情報!A:K,11,0),IF($I$7="併配&amp;選挙",VLOOKUP($F1703,部数情報!A:L,12,0),IF($I$7="選挙",VLOOKUP($F1703,部数情報!A:M,13,0),VLOOKUP($F1703,部数情報!A:J,10,0)))),"")</f>
        <v>315</v>
      </c>
      <c r="K1703" s="187"/>
      <c r="L1703" s="205"/>
      <c r="M1703" s="206"/>
      <c r="S1703">
        <f>エリア一覧!J1703-VLOOKUP(エリア一覧!F1703,部数情報!A:Q,17,0)</f>
        <v>0</v>
      </c>
      <c r="V1703">
        <f t="shared" si="26"/>
        <v>0</v>
      </c>
      <c r="W1703">
        <f>IFERROR(VLOOKUP($F1703,部数情報!A:J,10,0),0)</f>
        <v>315</v>
      </c>
    </row>
    <row r="1704" spans="2:23" hidden="1">
      <c r="B1704" s="15">
        <f>部数情報!C1323</f>
        <v>1322</v>
      </c>
      <c r="C1704" s="16">
        <f>部数情報!B1323</f>
        <v>17</v>
      </c>
      <c r="D1704" s="16" t="str">
        <f>部数情報!E1323</f>
        <v>八幡</v>
      </c>
      <c r="E1704" s="16" t="str">
        <f>部数情報!F1323</f>
        <v>東菅野</v>
      </c>
      <c r="F1704" s="16" t="str">
        <f>部数情報!A1323</f>
        <v>036052</v>
      </c>
      <c r="G1704" s="16" t="str">
        <f>部数情報!G1323</f>
        <v>東菅野１Ａ</v>
      </c>
      <c r="H1704" s="16" t="str">
        <f>部数情報!H1323</f>
        <v>市川</v>
      </c>
      <c r="I1704" s="16" t="str">
        <f>部数情報!I1323</f>
        <v>市川市</v>
      </c>
      <c r="J1704" s="189">
        <f>IFERROR(IF($I$7="併配",VLOOKUP($F1704,部数情報!A:K,11,0),IF($I$7="併配&amp;選挙",VLOOKUP($F1704,部数情報!A:L,12,0),IF($I$7="選挙",VLOOKUP($F1704,部数情報!A:M,13,0),VLOOKUP($F1704,部数情報!A:J,10,0)))),"")</f>
        <v>340</v>
      </c>
      <c r="K1704" s="187"/>
      <c r="L1704" s="205"/>
      <c r="M1704" s="206"/>
      <c r="S1704">
        <f>エリア一覧!J1704-VLOOKUP(エリア一覧!F1704,部数情報!A:Q,17,0)</f>
        <v>0</v>
      </c>
      <c r="V1704">
        <f t="shared" si="26"/>
        <v>0</v>
      </c>
      <c r="W1704">
        <f>IFERROR(VLOOKUP($F1704,部数情報!A:J,10,0),0)</f>
        <v>340</v>
      </c>
    </row>
    <row r="1705" spans="2:23" hidden="1">
      <c r="B1705" s="15">
        <f>部数情報!C1324</f>
        <v>1323</v>
      </c>
      <c r="C1705" s="16">
        <f>部数情報!B1324</f>
        <v>17</v>
      </c>
      <c r="D1705" s="16" t="str">
        <f>部数情報!E1324</f>
        <v>八幡</v>
      </c>
      <c r="E1705" s="16" t="str">
        <f>部数情報!F1324</f>
        <v>東菅野</v>
      </c>
      <c r="F1705" s="16" t="str">
        <f>部数情報!A1324</f>
        <v>036053</v>
      </c>
      <c r="G1705" s="16" t="str">
        <f>部数情報!G1324</f>
        <v>東菅野１Ｂ</v>
      </c>
      <c r="H1705" s="16" t="str">
        <f>部数情報!H1324</f>
        <v>市川</v>
      </c>
      <c r="I1705" s="16" t="str">
        <f>部数情報!I1324</f>
        <v>市川市</v>
      </c>
      <c r="J1705" s="189">
        <f>IFERROR(IF($I$7="併配",VLOOKUP($F1705,部数情報!A:K,11,0),IF($I$7="併配&amp;選挙",VLOOKUP($F1705,部数情報!A:L,12,0),IF($I$7="選挙",VLOOKUP($F1705,部数情報!A:M,13,0),VLOOKUP($F1705,部数情報!A:J,10,0)))),"")</f>
        <v>335</v>
      </c>
      <c r="K1705" s="187"/>
      <c r="L1705" s="205"/>
      <c r="M1705" s="206"/>
      <c r="S1705">
        <f>エリア一覧!J1705-VLOOKUP(エリア一覧!F1705,部数情報!A:Q,17,0)</f>
        <v>0</v>
      </c>
      <c r="V1705">
        <f t="shared" si="26"/>
        <v>0</v>
      </c>
      <c r="W1705">
        <f>IFERROR(VLOOKUP($F1705,部数情報!A:J,10,0),0)</f>
        <v>335</v>
      </c>
    </row>
    <row r="1706" spans="2:23" hidden="1">
      <c r="B1706" s="15">
        <f>部数情報!C1325</f>
        <v>1324</v>
      </c>
      <c r="C1706" s="16">
        <f>部数情報!B1325</f>
        <v>17</v>
      </c>
      <c r="D1706" s="16" t="str">
        <f>部数情報!E1325</f>
        <v>八幡</v>
      </c>
      <c r="E1706" s="16" t="str">
        <f>部数情報!F1325</f>
        <v>東菅野</v>
      </c>
      <c r="F1706" s="16" t="str">
        <f>部数情報!A1325</f>
        <v>036159</v>
      </c>
      <c r="G1706" s="16" t="str">
        <f>部数情報!G1325</f>
        <v>東菅野１C</v>
      </c>
      <c r="H1706" s="16" t="str">
        <f>部数情報!H1325</f>
        <v>市川</v>
      </c>
      <c r="I1706" s="16" t="str">
        <f>部数情報!I1325</f>
        <v>市川市</v>
      </c>
      <c r="J1706" s="189">
        <f>IFERROR(IF($I$7="併配",VLOOKUP($F1706,部数情報!A:K,11,0),IF($I$7="併配&amp;選挙",VLOOKUP($F1706,部数情報!A:L,12,0),IF($I$7="選挙",VLOOKUP($F1706,部数情報!A:M,13,0),VLOOKUP($F1706,部数情報!A:J,10,0)))),"")</f>
        <v>360</v>
      </c>
      <c r="K1706" s="187"/>
      <c r="L1706" s="205"/>
      <c r="M1706" s="206"/>
      <c r="S1706">
        <f>エリア一覧!J1706-VLOOKUP(エリア一覧!F1706,部数情報!A:Q,17,0)</f>
        <v>0</v>
      </c>
      <c r="V1706">
        <f t="shared" si="26"/>
        <v>0</v>
      </c>
      <c r="W1706">
        <f>IFERROR(VLOOKUP($F1706,部数情報!A:J,10,0),0)</f>
        <v>360</v>
      </c>
    </row>
    <row r="1707" spans="2:23" hidden="1">
      <c r="B1707" s="15">
        <f>部数情報!C1326</f>
        <v>1325</v>
      </c>
      <c r="C1707" s="16">
        <f>部数情報!B1326</f>
        <v>17</v>
      </c>
      <c r="D1707" s="16" t="str">
        <f>部数情報!E1326</f>
        <v>八幡</v>
      </c>
      <c r="E1707" s="16" t="str">
        <f>部数情報!F1326</f>
        <v>東菅野</v>
      </c>
      <c r="F1707" s="16" t="str">
        <f>部数情報!A1326</f>
        <v>036054</v>
      </c>
      <c r="G1707" s="16" t="str">
        <f>部数情報!G1326</f>
        <v>東菅野２Ａ</v>
      </c>
      <c r="H1707" s="16" t="str">
        <f>部数情報!H1326</f>
        <v>市川</v>
      </c>
      <c r="I1707" s="16" t="str">
        <f>部数情報!I1326</f>
        <v>市川市</v>
      </c>
      <c r="J1707" s="189">
        <f>IFERROR(IF($I$7="併配",VLOOKUP($F1707,部数情報!A:K,11,0),IF($I$7="併配&amp;選挙",VLOOKUP($F1707,部数情報!A:L,12,0),IF($I$7="選挙",VLOOKUP($F1707,部数情報!A:M,13,0),VLOOKUP($F1707,部数情報!A:J,10,0)))),"")</f>
        <v>440</v>
      </c>
      <c r="K1707" s="187"/>
      <c r="L1707" s="205"/>
      <c r="M1707" s="206"/>
      <c r="S1707">
        <f>エリア一覧!J1707-VLOOKUP(エリア一覧!F1707,部数情報!A:Q,17,0)</f>
        <v>0</v>
      </c>
      <c r="V1707">
        <f t="shared" si="26"/>
        <v>0</v>
      </c>
      <c r="W1707">
        <f>IFERROR(VLOOKUP($F1707,部数情報!A:J,10,0),0)</f>
        <v>440</v>
      </c>
    </row>
    <row r="1708" spans="2:23" hidden="1">
      <c r="B1708" s="15">
        <f>部数情報!C1327</f>
        <v>1326</v>
      </c>
      <c r="C1708" s="16">
        <f>部数情報!B1327</f>
        <v>17</v>
      </c>
      <c r="D1708" s="16" t="str">
        <f>部数情報!E1327</f>
        <v>八幡</v>
      </c>
      <c r="E1708" s="16" t="str">
        <f>部数情報!F1327</f>
        <v>東菅野</v>
      </c>
      <c r="F1708" s="16" t="str">
        <f>部数情報!A1327</f>
        <v>036060</v>
      </c>
      <c r="G1708" s="16" t="str">
        <f>部数情報!G1327</f>
        <v>東菅野２Ｂ</v>
      </c>
      <c r="H1708" s="16" t="str">
        <f>部数情報!H1327</f>
        <v>市川</v>
      </c>
      <c r="I1708" s="16" t="str">
        <f>部数情報!I1327</f>
        <v>市川市</v>
      </c>
      <c r="J1708" s="189">
        <f>IFERROR(IF($I$7="併配",VLOOKUP($F1708,部数情報!A:K,11,0),IF($I$7="併配&amp;選挙",VLOOKUP($F1708,部数情報!A:L,12,0),IF($I$7="選挙",VLOOKUP($F1708,部数情報!A:M,13,0),VLOOKUP($F1708,部数情報!A:J,10,0)))),"")</f>
        <v>430</v>
      </c>
      <c r="K1708" s="187"/>
      <c r="L1708" s="205"/>
      <c r="M1708" s="206"/>
      <c r="S1708">
        <f>エリア一覧!J1708-VLOOKUP(エリア一覧!F1708,部数情報!A:Q,17,0)</f>
        <v>0</v>
      </c>
      <c r="V1708">
        <f t="shared" si="26"/>
        <v>0</v>
      </c>
      <c r="W1708">
        <f>IFERROR(VLOOKUP($F1708,部数情報!A:J,10,0),0)</f>
        <v>430</v>
      </c>
    </row>
    <row r="1709" spans="2:23" hidden="1">
      <c r="B1709" s="15">
        <f>部数情報!C1328</f>
        <v>1327</v>
      </c>
      <c r="C1709" s="16">
        <f>部数情報!B1328</f>
        <v>17</v>
      </c>
      <c r="D1709" s="16" t="str">
        <f>部数情報!E1328</f>
        <v>八幡</v>
      </c>
      <c r="E1709" s="16" t="str">
        <f>部数情報!F1328</f>
        <v>東菅野</v>
      </c>
      <c r="F1709" s="16" t="str">
        <f>部数情報!A1328</f>
        <v>036055</v>
      </c>
      <c r="G1709" s="16" t="str">
        <f>部数情報!G1328</f>
        <v>東菅野３Ａ</v>
      </c>
      <c r="H1709" s="16" t="str">
        <f>部数情報!H1328</f>
        <v>市川</v>
      </c>
      <c r="I1709" s="16" t="str">
        <f>部数情報!I1328</f>
        <v>市川市</v>
      </c>
      <c r="J1709" s="189">
        <f>IFERROR(IF($I$7="併配",VLOOKUP($F1709,部数情報!A:K,11,0),IF($I$7="併配&amp;選挙",VLOOKUP($F1709,部数情報!A:L,12,0),IF($I$7="選挙",VLOOKUP($F1709,部数情報!A:M,13,0),VLOOKUP($F1709,部数情報!A:J,10,0)))),"")</f>
        <v>535</v>
      </c>
      <c r="K1709" s="187"/>
      <c r="L1709" s="205"/>
      <c r="M1709" s="206"/>
      <c r="S1709">
        <f>エリア一覧!J1709-VLOOKUP(エリア一覧!F1709,部数情報!A:Q,17,0)</f>
        <v>0</v>
      </c>
      <c r="V1709">
        <f t="shared" si="26"/>
        <v>0</v>
      </c>
      <c r="W1709">
        <f>IFERROR(VLOOKUP($F1709,部数情報!A:J,10,0),0)</f>
        <v>535</v>
      </c>
    </row>
    <row r="1710" spans="2:23" hidden="1">
      <c r="B1710" s="15">
        <f>部数情報!C1329</f>
        <v>1328</v>
      </c>
      <c r="C1710" s="16">
        <f>部数情報!B1329</f>
        <v>17</v>
      </c>
      <c r="D1710" s="16" t="str">
        <f>部数情報!E1329</f>
        <v>八幡</v>
      </c>
      <c r="E1710" s="16" t="str">
        <f>部数情報!F1329</f>
        <v>東菅野</v>
      </c>
      <c r="F1710" s="16" t="str">
        <f>部数情報!A1329</f>
        <v>036056</v>
      </c>
      <c r="G1710" s="16" t="str">
        <f>部数情報!G1329</f>
        <v>東菅野３Ｂ</v>
      </c>
      <c r="H1710" s="16" t="str">
        <f>部数情報!H1329</f>
        <v>市川</v>
      </c>
      <c r="I1710" s="16" t="str">
        <f>部数情報!I1329</f>
        <v>市川市</v>
      </c>
      <c r="J1710" s="189">
        <f>IFERROR(IF($I$7="併配",VLOOKUP($F1710,部数情報!A:K,11,0),IF($I$7="併配&amp;選挙",VLOOKUP($F1710,部数情報!A:L,12,0),IF($I$7="選挙",VLOOKUP($F1710,部数情報!A:M,13,0),VLOOKUP($F1710,部数情報!A:J,10,0)))),"")</f>
        <v>605</v>
      </c>
      <c r="K1710" s="187"/>
      <c r="L1710" s="205"/>
      <c r="M1710" s="206"/>
      <c r="S1710">
        <f>エリア一覧!J1710-VLOOKUP(エリア一覧!F1710,部数情報!A:Q,17,0)</f>
        <v>0</v>
      </c>
      <c r="V1710">
        <f t="shared" si="26"/>
        <v>0</v>
      </c>
      <c r="W1710">
        <f>IFERROR(VLOOKUP($F1710,部数情報!A:J,10,0),0)</f>
        <v>605</v>
      </c>
    </row>
    <row r="1711" spans="2:23" hidden="1">
      <c r="B1711" s="15">
        <f>部数情報!C1330</f>
        <v>1329</v>
      </c>
      <c r="C1711" s="16">
        <f>部数情報!B1330</f>
        <v>17</v>
      </c>
      <c r="D1711" s="16" t="str">
        <f>部数情報!E1330</f>
        <v>八幡</v>
      </c>
      <c r="E1711" s="16" t="str">
        <f>部数情報!F1330</f>
        <v>東菅野</v>
      </c>
      <c r="F1711" s="16" t="str">
        <f>部数情報!A1330</f>
        <v>036057</v>
      </c>
      <c r="G1711" s="16" t="str">
        <f>部数情報!G1330</f>
        <v>東菅野４Ａ</v>
      </c>
      <c r="H1711" s="16" t="str">
        <f>部数情報!H1330</f>
        <v>市川</v>
      </c>
      <c r="I1711" s="16" t="str">
        <f>部数情報!I1330</f>
        <v>市川市</v>
      </c>
      <c r="J1711" s="189">
        <f>IFERROR(IF($I$7="併配",VLOOKUP($F1711,部数情報!A:K,11,0),IF($I$7="併配&amp;選挙",VLOOKUP($F1711,部数情報!A:L,12,0),IF($I$7="選挙",VLOOKUP($F1711,部数情報!A:M,13,0),VLOOKUP($F1711,部数情報!A:J,10,0)))),"")</f>
        <v>520</v>
      </c>
      <c r="K1711" s="187"/>
      <c r="L1711" s="205"/>
      <c r="M1711" s="206"/>
      <c r="S1711">
        <f>エリア一覧!J1711-VLOOKUP(エリア一覧!F1711,部数情報!A:Q,17,0)</f>
        <v>0</v>
      </c>
      <c r="V1711">
        <f t="shared" si="26"/>
        <v>0</v>
      </c>
      <c r="W1711">
        <f>IFERROR(VLOOKUP($F1711,部数情報!A:J,10,0),0)</f>
        <v>520</v>
      </c>
    </row>
    <row r="1712" spans="2:23" hidden="1">
      <c r="B1712" s="15">
        <f>部数情報!C1331</f>
        <v>1330</v>
      </c>
      <c r="C1712" s="16">
        <f>部数情報!B1331</f>
        <v>17</v>
      </c>
      <c r="D1712" s="16" t="str">
        <f>部数情報!E1331</f>
        <v>八幡</v>
      </c>
      <c r="E1712" s="16" t="str">
        <f>部数情報!F1331</f>
        <v>東菅野</v>
      </c>
      <c r="F1712" s="16" t="str">
        <f>部数情報!A1331</f>
        <v>036058</v>
      </c>
      <c r="G1712" s="16" t="str">
        <f>部数情報!G1331</f>
        <v>東菅野４Ｂ</v>
      </c>
      <c r="H1712" s="16" t="str">
        <f>部数情報!H1331</f>
        <v>市川</v>
      </c>
      <c r="I1712" s="16" t="str">
        <f>部数情報!I1331</f>
        <v>市川市</v>
      </c>
      <c r="J1712" s="189">
        <f>IFERROR(IF($I$7="併配",VLOOKUP($F1712,部数情報!A:K,11,0),IF($I$7="併配&amp;選挙",VLOOKUP($F1712,部数情報!A:L,12,0),IF($I$7="選挙",VLOOKUP($F1712,部数情報!A:M,13,0),VLOOKUP($F1712,部数情報!A:J,10,0)))),"")</f>
        <v>425</v>
      </c>
      <c r="K1712" s="187"/>
      <c r="L1712" s="205"/>
      <c r="M1712" s="206"/>
      <c r="S1712">
        <f>エリア一覧!J1712-VLOOKUP(エリア一覧!F1712,部数情報!A:Q,17,0)</f>
        <v>0</v>
      </c>
      <c r="V1712">
        <f t="shared" si="26"/>
        <v>0</v>
      </c>
      <c r="W1712">
        <f>IFERROR(VLOOKUP($F1712,部数情報!A:J,10,0),0)</f>
        <v>425</v>
      </c>
    </row>
    <row r="1713" spans="2:23" hidden="1">
      <c r="B1713" s="15">
        <f>部数情報!C1332</f>
        <v>1331</v>
      </c>
      <c r="C1713" s="16">
        <f>部数情報!B1332</f>
        <v>17</v>
      </c>
      <c r="D1713" s="16" t="str">
        <f>部数情報!E1332</f>
        <v>八幡</v>
      </c>
      <c r="E1713" s="16" t="str">
        <f>部数情報!F1332</f>
        <v>東菅野</v>
      </c>
      <c r="F1713" s="16" t="str">
        <f>部数情報!A1332</f>
        <v>036059</v>
      </c>
      <c r="G1713" s="16" t="str">
        <f>部数情報!G1332</f>
        <v>東菅野５</v>
      </c>
      <c r="H1713" s="16" t="str">
        <f>部数情報!H1332</f>
        <v>市川</v>
      </c>
      <c r="I1713" s="16" t="str">
        <f>部数情報!I1332</f>
        <v>市川市</v>
      </c>
      <c r="J1713" s="189">
        <f>IFERROR(IF($I$7="併配",VLOOKUP($F1713,部数情報!A:K,11,0),IF($I$7="併配&amp;選挙",VLOOKUP($F1713,部数情報!A:L,12,0),IF($I$7="選挙",VLOOKUP($F1713,部数情報!A:M,13,0),VLOOKUP($F1713,部数情報!A:J,10,0)))),"")</f>
        <v>215</v>
      </c>
      <c r="K1713" s="187"/>
      <c r="L1713" s="205"/>
      <c r="M1713" s="206"/>
      <c r="S1713">
        <f>エリア一覧!J1713-VLOOKUP(エリア一覧!F1713,部数情報!A:Q,17,0)</f>
        <v>0</v>
      </c>
      <c r="V1713">
        <f t="shared" si="26"/>
        <v>0</v>
      </c>
      <c r="W1713">
        <f>IFERROR(VLOOKUP($F1713,部数情報!A:J,10,0),0)</f>
        <v>215</v>
      </c>
    </row>
    <row r="1714" spans="2:23" hidden="1">
      <c r="B1714" s="15">
        <f>部数情報!C1333</f>
        <v>1332</v>
      </c>
      <c r="C1714" s="16">
        <f>部数情報!B1333</f>
        <v>17</v>
      </c>
      <c r="D1714" s="16" t="str">
        <f>部数情報!E1333</f>
        <v>八幡</v>
      </c>
      <c r="E1714" s="16" t="str">
        <f>部数情報!F1333</f>
        <v>宮久保</v>
      </c>
      <c r="F1714" s="16" t="str">
        <f>部数情報!A1333</f>
        <v>036101</v>
      </c>
      <c r="G1714" s="16" t="str">
        <f>部数情報!G1333</f>
        <v>宮久保１Ａ</v>
      </c>
      <c r="H1714" s="16" t="str">
        <f>部数情報!H1333</f>
        <v>市川</v>
      </c>
      <c r="I1714" s="16" t="str">
        <f>部数情報!I1333</f>
        <v>市川市</v>
      </c>
      <c r="J1714" s="189">
        <f>IFERROR(IF($I$7="併配",VLOOKUP($F1714,部数情報!A:K,11,0),IF($I$7="併配&amp;選挙",VLOOKUP($F1714,部数情報!A:L,12,0),IF($I$7="選挙",VLOOKUP($F1714,部数情報!A:M,13,0),VLOOKUP($F1714,部数情報!A:J,10,0)))),"")</f>
        <v>480</v>
      </c>
      <c r="K1714" s="187"/>
      <c r="L1714" s="205"/>
      <c r="M1714" s="206"/>
      <c r="S1714">
        <f>エリア一覧!J1714-VLOOKUP(エリア一覧!F1714,部数情報!A:Q,17,0)</f>
        <v>0</v>
      </c>
      <c r="V1714">
        <f t="shared" si="26"/>
        <v>0</v>
      </c>
      <c r="W1714">
        <f>IFERROR(VLOOKUP($F1714,部数情報!A:J,10,0),0)</f>
        <v>480</v>
      </c>
    </row>
    <row r="1715" spans="2:23" hidden="1">
      <c r="B1715" s="15">
        <f>部数情報!C1334</f>
        <v>1333</v>
      </c>
      <c r="C1715" s="16">
        <f>部数情報!B1334</f>
        <v>17</v>
      </c>
      <c r="D1715" s="16" t="str">
        <f>部数情報!E1334</f>
        <v>八幡</v>
      </c>
      <c r="E1715" s="16" t="str">
        <f>部数情報!F1334</f>
        <v>宮久保</v>
      </c>
      <c r="F1715" s="16" t="str">
        <f>部数情報!A1334</f>
        <v>036102</v>
      </c>
      <c r="G1715" s="16" t="str">
        <f>部数情報!G1334</f>
        <v>宮久保１Ｂ</v>
      </c>
      <c r="H1715" s="16" t="str">
        <f>部数情報!H1334</f>
        <v>市川</v>
      </c>
      <c r="I1715" s="16" t="str">
        <f>部数情報!I1334</f>
        <v>市川市</v>
      </c>
      <c r="J1715" s="189">
        <f>IFERROR(IF($I$7="併配",VLOOKUP($F1715,部数情報!A:K,11,0),IF($I$7="併配&amp;選挙",VLOOKUP($F1715,部数情報!A:L,12,0),IF($I$7="選挙",VLOOKUP($F1715,部数情報!A:M,13,0),VLOOKUP($F1715,部数情報!A:J,10,0)))),"")</f>
        <v>345</v>
      </c>
      <c r="K1715" s="187"/>
      <c r="L1715" s="205"/>
      <c r="M1715" s="206"/>
      <c r="S1715">
        <f>エリア一覧!J1715-VLOOKUP(エリア一覧!F1715,部数情報!A:Q,17,0)</f>
        <v>0</v>
      </c>
      <c r="V1715">
        <f t="shared" si="26"/>
        <v>0</v>
      </c>
      <c r="W1715">
        <f>IFERROR(VLOOKUP($F1715,部数情報!A:J,10,0),0)</f>
        <v>345</v>
      </c>
    </row>
    <row r="1716" spans="2:23" hidden="1">
      <c r="B1716" s="15">
        <f>部数情報!C1335</f>
        <v>1334</v>
      </c>
      <c r="C1716" s="16">
        <f>部数情報!B1335</f>
        <v>17</v>
      </c>
      <c r="D1716" s="16" t="str">
        <f>部数情報!E1335</f>
        <v>八幡</v>
      </c>
      <c r="E1716" s="16" t="str">
        <f>部数情報!F1335</f>
        <v>宮久保</v>
      </c>
      <c r="F1716" s="16" t="str">
        <f>部数情報!A1335</f>
        <v>036156</v>
      </c>
      <c r="G1716" s="16" t="str">
        <f>部数情報!G1335</f>
        <v>宮久保１C</v>
      </c>
      <c r="H1716" s="16" t="str">
        <f>部数情報!H1335</f>
        <v>市川</v>
      </c>
      <c r="I1716" s="16" t="str">
        <f>部数情報!I1335</f>
        <v>市川市</v>
      </c>
      <c r="J1716" s="189">
        <f>IFERROR(IF($I$7="併配",VLOOKUP($F1716,部数情報!A:K,11,0),IF($I$7="併配&amp;選挙",VLOOKUP($F1716,部数情報!A:L,12,0),IF($I$7="選挙",VLOOKUP($F1716,部数情報!A:M,13,0),VLOOKUP($F1716,部数情報!A:J,10,0)))),"")</f>
        <v>430</v>
      </c>
      <c r="K1716" s="187"/>
      <c r="L1716" s="205"/>
      <c r="M1716" s="206"/>
      <c r="S1716">
        <f>エリア一覧!J1716-VLOOKUP(エリア一覧!F1716,部数情報!A:Q,17,0)</f>
        <v>0</v>
      </c>
      <c r="V1716">
        <f t="shared" si="26"/>
        <v>0</v>
      </c>
      <c r="W1716">
        <f>IFERROR(VLOOKUP($F1716,部数情報!A:J,10,0),0)</f>
        <v>430</v>
      </c>
    </row>
    <row r="1717" spans="2:23" hidden="1">
      <c r="B1717" s="15">
        <f>部数情報!C1336</f>
        <v>1335</v>
      </c>
      <c r="C1717" s="16">
        <f>部数情報!B1336</f>
        <v>17</v>
      </c>
      <c r="D1717" s="16" t="str">
        <f>部数情報!E1336</f>
        <v>八幡</v>
      </c>
      <c r="E1717" s="16" t="str">
        <f>部数情報!F1336</f>
        <v>宮久保</v>
      </c>
      <c r="F1717" s="16" t="str">
        <f>部数情報!A1336</f>
        <v>036103</v>
      </c>
      <c r="G1717" s="16" t="str">
        <f>部数情報!G1336</f>
        <v>宮久保２</v>
      </c>
      <c r="H1717" s="16" t="str">
        <f>部数情報!H1336</f>
        <v>市川</v>
      </c>
      <c r="I1717" s="16" t="str">
        <f>部数情報!I1336</f>
        <v>市川市</v>
      </c>
      <c r="J1717" s="189">
        <f>IFERROR(IF($I$7="併配",VLOOKUP($F1717,部数情報!A:K,11,0),IF($I$7="併配&amp;選挙",VLOOKUP($F1717,部数情報!A:L,12,0),IF($I$7="選挙",VLOOKUP($F1717,部数情報!A:M,13,0),VLOOKUP($F1717,部数情報!A:J,10,0)))),"")</f>
        <v>570</v>
      </c>
      <c r="K1717" s="187"/>
      <c r="L1717" s="205"/>
      <c r="M1717" s="206"/>
      <c r="S1717">
        <f>エリア一覧!J1717-VLOOKUP(エリア一覧!F1717,部数情報!A:Q,17,0)</f>
        <v>0</v>
      </c>
      <c r="V1717">
        <f t="shared" si="26"/>
        <v>0</v>
      </c>
      <c r="W1717">
        <f>IFERROR(VLOOKUP($F1717,部数情報!A:J,10,0),0)</f>
        <v>570</v>
      </c>
    </row>
    <row r="1718" spans="2:23" hidden="1">
      <c r="B1718" s="15">
        <f>部数情報!C1337</f>
        <v>1336</v>
      </c>
      <c r="C1718" s="16">
        <f>部数情報!B1337</f>
        <v>17</v>
      </c>
      <c r="D1718" s="16" t="str">
        <f>部数情報!E1337</f>
        <v>八幡</v>
      </c>
      <c r="E1718" s="16" t="str">
        <f>部数情報!F1337</f>
        <v>宮久保</v>
      </c>
      <c r="F1718" s="16" t="str">
        <f>部数情報!A1337</f>
        <v>036104</v>
      </c>
      <c r="G1718" s="16" t="str">
        <f>部数情報!G1337</f>
        <v>宮久保３Ａ</v>
      </c>
      <c r="H1718" s="16" t="str">
        <f>部数情報!H1337</f>
        <v>市川</v>
      </c>
      <c r="I1718" s="16" t="str">
        <f>部数情報!I1337</f>
        <v>市川市</v>
      </c>
      <c r="J1718" s="189">
        <f>IFERROR(IF($I$7="併配",VLOOKUP($F1718,部数情報!A:K,11,0),IF($I$7="併配&amp;選挙",VLOOKUP($F1718,部数情報!A:L,12,0),IF($I$7="選挙",VLOOKUP($F1718,部数情報!A:M,13,0),VLOOKUP($F1718,部数情報!A:J,10,0)))),"")</f>
        <v>450</v>
      </c>
      <c r="K1718" s="187"/>
      <c r="L1718" s="205"/>
      <c r="M1718" s="206"/>
      <c r="S1718">
        <f>エリア一覧!J1718-VLOOKUP(エリア一覧!F1718,部数情報!A:Q,17,0)</f>
        <v>0</v>
      </c>
      <c r="V1718">
        <f t="shared" si="26"/>
        <v>0</v>
      </c>
      <c r="W1718">
        <f>IFERROR(VLOOKUP($F1718,部数情報!A:J,10,0),0)</f>
        <v>450</v>
      </c>
    </row>
    <row r="1719" spans="2:23" hidden="1">
      <c r="B1719" s="15">
        <f>部数情報!C1338</f>
        <v>1337</v>
      </c>
      <c r="C1719" s="16">
        <f>部数情報!B1338</f>
        <v>17</v>
      </c>
      <c r="D1719" s="16" t="str">
        <f>部数情報!E1338</f>
        <v>八幡</v>
      </c>
      <c r="E1719" s="16" t="str">
        <f>部数情報!F1338</f>
        <v>宮久保</v>
      </c>
      <c r="F1719" s="16" t="str">
        <f>部数情報!A1338</f>
        <v>036105</v>
      </c>
      <c r="G1719" s="16" t="str">
        <f>部数情報!G1338</f>
        <v>宮久保３Ｂ</v>
      </c>
      <c r="H1719" s="16" t="str">
        <f>部数情報!H1338</f>
        <v>市川</v>
      </c>
      <c r="I1719" s="16" t="str">
        <f>部数情報!I1338</f>
        <v>市川市</v>
      </c>
      <c r="J1719" s="189">
        <f>IFERROR(IF($I$7="併配",VLOOKUP($F1719,部数情報!A:K,11,0),IF($I$7="併配&amp;選挙",VLOOKUP($F1719,部数情報!A:L,12,0),IF($I$7="選挙",VLOOKUP($F1719,部数情報!A:M,13,0),VLOOKUP($F1719,部数情報!A:J,10,0)))),"")</f>
        <v>395</v>
      </c>
      <c r="K1719" s="187"/>
      <c r="L1719" s="205"/>
      <c r="M1719" s="206"/>
      <c r="S1719">
        <f>エリア一覧!J1719-VLOOKUP(エリア一覧!F1719,部数情報!A:Q,17,0)</f>
        <v>0</v>
      </c>
      <c r="V1719">
        <f t="shared" si="26"/>
        <v>0</v>
      </c>
      <c r="W1719">
        <f>IFERROR(VLOOKUP($F1719,部数情報!A:J,10,0),0)</f>
        <v>395</v>
      </c>
    </row>
    <row r="1720" spans="2:23" hidden="1">
      <c r="B1720" s="15">
        <f>部数情報!C1339</f>
        <v>1338</v>
      </c>
      <c r="C1720" s="16">
        <f>部数情報!B1339</f>
        <v>17</v>
      </c>
      <c r="D1720" s="16" t="str">
        <f>部数情報!E1339</f>
        <v>八幡</v>
      </c>
      <c r="E1720" s="16" t="str">
        <f>部数情報!F1339</f>
        <v>宮久保</v>
      </c>
      <c r="F1720" s="16" t="str">
        <f>部数情報!A1339</f>
        <v>036155</v>
      </c>
      <c r="G1720" s="16" t="str">
        <f>部数情報!G1339</f>
        <v>宮久保３Ｃ</v>
      </c>
      <c r="H1720" s="16" t="str">
        <f>部数情報!H1339</f>
        <v>市川</v>
      </c>
      <c r="I1720" s="16" t="str">
        <f>部数情報!I1339</f>
        <v>市川市</v>
      </c>
      <c r="J1720" s="189">
        <f>IFERROR(IF($I$7="併配",VLOOKUP($F1720,部数情報!A:K,11,0),IF($I$7="併配&amp;選挙",VLOOKUP($F1720,部数情報!A:L,12,0),IF($I$7="選挙",VLOOKUP($F1720,部数情報!A:M,13,0),VLOOKUP($F1720,部数情報!A:J,10,0)))),"")</f>
        <v>460</v>
      </c>
      <c r="K1720" s="187"/>
      <c r="L1720" s="205"/>
      <c r="M1720" s="206"/>
      <c r="S1720">
        <f>エリア一覧!J1720-VLOOKUP(エリア一覧!F1720,部数情報!A:Q,17,0)</f>
        <v>0</v>
      </c>
      <c r="V1720">
        <f t="shared" si="26"/>
        <v>0</v>
      </c>
      <c r="W1720">
        <f>IFERROR(VLOOKUP($F1720,部数情報!A:J,10,0),0)</f>
        <v>460</v>
      </c>
    </row>
    <row r="1721" spans="2:23" hidden="1">
      <c r="B1721" s="15">
        <f>部数情報!C1340</f>
        <v>1339</v>
      </c>
      <c r="C1721" s="16">
        <f>部数情報!B1340</f>
        <v>17</v>
      </c>
      <c r="D1721" s="16" t="str">
        <f>部数情報!E1340</f>
        <v>八幡</v>
      </c>
      <c r="E1721" s="16" t="str">
        <f>部数情報!F1340</f>
        <v>宮久保</v>
      </c>
      <c r="F1721" s="16" t="str">
        <f>部数情報!A1340</f>
        <v>036106</v>
      </c>
      <c r="G1721" s="16" t="str">
        <f>部数情報!G1340</f>
        <v>宮久保４</v>
      </c>
      <c r="H1721" s="16" t="str">
        <f>部数情報!H1340</f>
        <v>市川</v>
      </c>
      <c r="I1721" s="16" t="str">
        <f>部数情報!I1340</f>
        <v>市川市</v>
      </c>
      <c r="J1721" s="189">
        <f>IFERROR(IF($I$7="併配",VLOOKUP($F1721,部数情報!A:K,11,0),IF($I$7="併配&amp;選挙",VLOOKUP($F1721,部数情報!A:L,12,0),IF($I$7="選挙",VLOOKUP($F1721,部数情報!A:M,13,0),VLOOKUP($F1721,部数情報!A:J,10,0)))),"")</f>
        <v>450</v>
      </c>
      <c r="K1721" s="187"/>
      <c r="L1721" s="205"/>
      <c r="M1721" s="206"/>
      <c r="S1721">
        <f>エリア一覧!J1721-VLOOKUP(エリア一覧!F1721,部数情報!A:Q,17,0)</f>
        <v>0</v>
      </c>
      <c r="V1721">
        <f t="shared" si="26"/>
        <v>0</v>
      </c>
      <c r="W1721">
        <f>IFERROR(VLOOKUP($F1721,部数情報!A:J,10,0),0)</f>
        <v>450</v>
      </c>
    </row>
    <row r="1722" spans="2:23" hidden="1">
      <c r="B1722" s="15">
        <f>部数情報!C1341</f>
        <v>1340</v>
      </c>
      <c r="C1722" s="16">
        <f>部数情報!B1341</f>
        <v>17</v>
      </c>
      <c r="D1722" s="16" t="str">
        <f>部数情報!E1341</f>
        <v>八幡</v>
      </c>
      <c r="E1722" s="16" t="str">
        <f>部数情報!F1341</f>
        <v>宮久保</v>
      </c>
      <c r="F1722" s="16" t="str">
        <f>部数情報!A1341</f>
        <v>036107</v>
      </c>
      <c r="G1722" s="16" t="str">
        <f>部数情報!G1341</f>
        <v>宮久保５A</v>
      </c>
      <c r="H1722" s="16" t="str">
        <f>部数情報!H1341</f>
        <v>市川</v>
      </c>
      <c r="I1722" s="16" t="str">
        <f>部数情報!I1341</f>
        <v>市川市</v>
      </c>
      <c r="J1722" s="189">
        <f>IFERROR(IF($I$7="併配",VLOOKUP($F1722,部数情報!A:K,11,0),IF($I$7="併配&amp;選挙",VLOOKUP($F1722,部数情報!A:L,12,0),IF($I$7="選挙",VLOOKUP($F1722,部数情報!A:M,13,0),VLOOKUP($F1722,部数情報!A:J,10,0)))),"")</f>
        <v>320</v>
      </c>
      <c r="K1722" s="187"/>
      <c r="L1722" s="205"/>
      <c r="M1722" s="206"/>
      <c r="S1722">
        <f>エリア一覧!J1722-VLOOKUP(エリア一覧!F1722,部数情報!A:Q,17,0)</f>
        <v>0</v>
      </c>
      <c r="V1722">
        <f t="shared" si="26"/>
        <v>0</v>
      </c>
      <c r="W1722">
        <f>IFERROR(VLOOKUP($F1722,部数情報!A:J,10,0),0)</f>
        <v>320</v>
      </c>
    </row>
    <row r="1723" spans="2:23" hidden="1">
      <c r="B1723" s="15">
        <f>部数情報!C1342</f>
        <v>1341</v>
      </c>
      <c r="C1723" s="16">
        <f>部数情報!B1342</f>
        <v>17</v>
      </c>
      <c r="D1723" s="16" t="str">
        <f>部数情報!E1342</f>
        <v>八幡</v>
      </c>
      <c r="E1723" s="16" t="str">
        <f>部数情報!F1342</f>
        <v>宮久保</v>
      </c>
      <c r="F1723" s="16" t="str">
        <f>部数情報!A1342</f>
        <v>036161</v>
      </c>
      <c r="G1723" s="16" t="str">
        <f>部数情報!G1342</f>
        <v>宮久保５B</v>
      </c>
      <c r="H1723" s="16" t="str">
        <f>部数情報!H1342</f>
        <v>市川</v>
      </c>
      <c r="I1723" s="16" t="str">
        <f>部数情報!I1342</f>
        <v>市川市</v>
      </c>
      <c r="J1723" s="189">
        <f>IFERROR(IF($I$7="併配",VLOOKUP($F1723,部数情報!A:K,11,0),IF($I$7="併配&amp;選挙",VLOOKUP($F1723,部数情報!A:L,12,0),IF($I$7="選挙",VLOOKUP($F1723,部数情報!A:M,13,0),VLOOKUP($F1723,部数情報!A:J,10,0)))),"")</f>
        <v>365</v>
      </c>
      <c r="K1723" s="187"/>
      <c r="L1723" s="205"/>
      <c r="M1723" s="206"/>
      <c r="S1723">
        <f>エリア一覧!J1723-VLOOKUP(エリア一覧!F1723,部数情報!A:Q,17,0)</f>
        <v>0</v>
      </c>
      <c r="V1723">
        <f t="shared" si="26"/>
        <v>0</v>
      </c>
      <c r="W1723">
        <f>IFERROR(VLOOKUP($F1723,部数情報!A:J,10,0),0)</f>
        <v>365</v>
      </c>
    </row>
    <row r="1724" spans="2:23" hidden="1">
      <c r="B1724" s="15">
        <f>部数情報!C1343</f>
        <v>1342</v>
      </c>
      <c r="C1724" s="16">
        <f>部数情報!B1343</f>
        <v>17</v>
      </c>
      <c r="D1724" s="16" t="str">
        <f>部数情報!E1343</f>
        <v>八幡</v>
      </c>
      <c r="E1724" s="16" t="str">
        <f>部数情報!F1343</f>
        <v>宮久保</v>
      </c>
      <c r="F1724" s="16" t="str">
        <f>部数情報!A1343</f>
        <v>036108</v>
      </c>
      <c r="G1724" s="16" t="str">
        <f>部数情報!G1343</f>
        <v>宮久保６</v>
      </c>
      <c r="H1724" s="16" t="str">
        <f>部数情報!H1343</f>
        <v>市川</v>
      </c>
      <c r="I1724" s="16" t="str">
        <f>部数情報!I1343</f>
        <v>市川市</v>
      </c>
      <c r="J1724" s="189">
        <f>IFERROR(IF($I$7="併配",VLOOKUP($F1724,部数情報!A:K,11,0),IF($I$7="併配&amp;選挙",VLOOKUP($F1724,部数情報!A:L,12,0),IF($I$7="選挙",VLOOKUP($F1724,部数情報!A:M,13,0),VLOOKUP($F1724,部数情報!A:J,10,0)))),"")</f>
        <v>560</v>
      </c>
      <c r="K1724" s="187"/>
      <c r="L1724" s="205"/>
      <c r="M1724" s="206"/>
      <c r="S1724">
        <f>エリア一覧!J1724-VLOOKUP(エリア一覧!F1724,部数情報!A:Q,17,0)</f>
        <v>0</v>
      </c>
      <c r="V1724">
        <f t="shared" si="26"/>
        <v>0</v>
      </c>
      <c r="W1724">
        <f>IFERROR(VLOOKUP($F1724,部数情報!A:J,10,0),0)</f>
        <v>560</v>
      </c>
    </row>
    <row r="1725" spans="2:23" hidden="1">
      <c r="B1725" s="15">
        <f>部数情報!C1344</f>
        <v>1343</v>
      </c>
      <c r="C1725" s="16">
        <f>部数情報!B1344</f>
        <v>17</v>
      </c>
      <c r="D1725" s="16" t="str">
        <f>部数情報!E1344</f>
        <v>八幡</v>
      </c>
      <c r="E1725" s="16" t="str">
        <f>部数情報!F1344</f>
        <v>曽谷</v>
      </c>
      <c r="F1725" s="16" t="str">
        <f>部数情報!A1344</f>
        <v>036112</v>
      </c>
      <c r="G1725" s="16" t="str">
        <f>部数情報!G1344</f>
        <v>曽谷１Ａ</v>
      </c>
      <c r="H1725" s="16" t="str">
        <f>部数情報!H1344</f>
        <v>市川</v>
      </c>
      <c r="I1725" s="16" t="str">
        <f>部数情報!I1344</f>
        <v>市川市</v>
      </c>
      <c r="J1725" s="189">
        <f>IFERROR(IF($I$7="併配",VLOOKUP($F1725,部数情報!A:K,11,0),IF($I$7="併配&amp;選挙",VLOOKUP($F1725,部数情報!A:L,12,0),IF($I$7="選挙",VLOOKUP($F1725,部数情報!A:M,13,0),VLOOKUP($F1725,部数情報!A:J,10,0)))),"")</f>
        <v>400</v>
      </c>
      <c r="K1725" s="187"/>
      <c r="L1725" s="205"/>
      <c r="M1725" s="206"/>
      <c r="S1725">
        <f>エリア一覧!J1725-VLOOKUP(エリア一覧!F1725,部数情報!A:Q,17,0)</f>
        <v>0</v>
      </c>
      <c r="V1725">
        <f t="shared" si="26"/>
        <v>0</v>
      </c>
      <c r="W1725">
        <f>IFERROR(VLOOKUP($F1725,部数情報!A:J,10,0),0)</f>
        <v>400</v>
      </c>
    </row>
    <row r="1726" spans="2:23" hidden="1">
      <c r="B1726" s="15">
        <f>部数情報!C1345</f>
        <v>1344</v>
      </c>
      <c r="C1726" s="16">
        <f>部数情報!B1345</f>
        <v>17</v>
      </c>
      <c r="D1726" s="16" t="str">
        <f>部数情報!E1345</f>
        <v>八幡</v>
      </c>
      <c r="E1726" s="16" t="str">
        <f>部数情報!F1345</f>
        <v>曽谷</v>
      </c>
      <c r="F1726" s="16" t="str">
        <f>部数情報!A1345</f>
        <v>036113</v>
      </c>
      <c r="G1726" s="16" t="str">
        <f>部数情報!G1345</f>
        <v>曽谷１Ｂ</v>
      </c>
      <c r="H1726" s="16" t="str">
        <f>部数情報!H1345</f>
        <v>市川</v>
      </c>
      <c r="I1726" s="16" t="str">
        <f>部数情報!I1345</f>
        <v>市川市</v>
      </c>
      <c r="J1726" s="189">
        <f>IFERROR(IF($I$7="併配",VLOOKUP($F1726,部数情報!A:K,11,0),IF($I$7="併配&amp;選挙",VLOOKUP($F1726,部数情報!A:L,12,0),IF($I$7="選挙",VLOOKUP($F1726,部数情報!A:M,13,0),VLOOKUP($F1726,部数情報!A:J,10,0)))),"")</f>
        <v>555</v>
      </c>
      <c r="K1726" s="187"/>
      <c r="L1726" s="205"/>
      <c r="M1726" s="206"/>
      <c r="S1726">
        <f>エリア一覧!J1726-VLOOKUP(エリア一覧!F1726,部数情報!A:Q,17,0)</f>
        <v>0</v>
      </c>
      <c r="V1726">
        <f t="shared" si="26"/>
        <v>0</v>
      </c>
      <c r="W1726">
        <f>IFERROR(VLOOKUP($F1726,部数情報!A:J,10,0),0)</f>
        <v>555</v>
      </c>
    </row>
    <row r="1727" spans="2:23" hidden="1">
      <c r="B1727" s="15">
        <f>部数情報!C1346</f>
        <v>1345</v>
      </c>
      <c r="C1727" s="16">
        <f>部数情報!B1346</f>
        <v>17</v>
      </c>
      <c r="D1727" s="16" t="str">
        <f>部数情報!E1346</f>
        <v>八幡</v>
      </c>
      <c r="E1727" s="16" t="str">
        <f>部数情報!F1346</f>
        <v>曽谷</v>
      </c>
      <c r="F1727" s="16" t="str">
        <f>部数情報!A1346</f>
        <v>036114</v>
      </c>
      <c r="G1727" s="16" t="str">
        <f>部数情報!G1346</f>
        <v>曽谷２A</v>
      </c>
      <c r="H1727" s="16" t="str">
        <f>部数情報!H1346</f>
        <v>市川</v>
      </c>
      <c r="I1727" s="16" t="str">
        <f>部数情報!I1346</f>
        <v>市川市</v>
      </c>
      <c r="J1727" s="189">
        <f>IFERROR(IF($I$7="併配",VLOOKUP($F1727,部数情報!A:K,11,0),IF($I$7="併配&amp;選挙",VLOOKUP($F1727,部数情報!A:L,12,0),IF($I$7="選挙",VLOOKUP($F1727,部数情報!A:M,13,0),VLOOKUP($F1727,部数情報!A:J,10,0)))),"")</f>
        <v>345</v>
      </c>
      <c r="K1727" s="187"/>
      <c r="L1727" s="205"/>
      <c r="M1727" s="206"/>
      <c r="S1727">
        <f>エリア一覧!J1727-VLOOKUP(エリア一覧!F1727,部数情報!A:Q,17,0)</f>
        <v>0</v>
      </c>
      <c r="V1727">
        <f t="shared" si="26"/>
        <v>0</v>
      </c>
      <c r="W1727">
        <f>IFERROR(VLOOKUP($F1727,部数情報!A:J,10,0),0)</f>
        <v>345</v>
      </c>
    </row>
    <row r="1728" spans="2:23" hidden="1">
      <c r="B1728" s="15">
        <f>部数情報!C1347</f>
        <v>1346</v>
      </c>
      <c r="C1728" s="16">
        <f>部数情報!B1347</f>
        <v>17</v>
      </c>
      <c r="D1728" s="16" t="str">
        <f>部数情報!E1347</f>
        <v>八幡</v>
      </c>
      <c r="E1728" s="16" t="str">
        <f>部数情報!F1347</f>
        <v>曽谷</v>
      </c>
      <c r="F1728" s="16" t="str">
        <f>部数情報!A1347</f>
        <v>036158</v>
      </c>
      <c r="G1728" s="16" t="str">
        <f>部数情報!G1347</f>
        <v>曽谷２Ｂ</v>
      </c>
      <c r="H1728" s="16" t="str">
        <f>部数情報!H1347</f>
        <v>市川</v>
      </c>
      <c r="I1728" s="16" t="str">
        <f>部数情報!I1347</f>
        <v>市川市・松戸市</v>
      </c>
      <c r="J1728" s="189">
        <f>IFERROR(IF($I$7="併配",VLOOKUP($F1728,部数情報!A:K,11,0),IF($I$7="併配&amp;選挙",VLOOKUP($F1728,部数情報!A:L,12,0),IF($I$7="選挙",VLOOKUP($F1728,部数情報!A:M,13,0),VLOOKUP($F1728,部数情報!A:J,10,0)))),"")</f>
        <v>445</v>
      </c>
      <c r="K1728" s="187"/>
      <c r="L1728" s="205"/>
      <c r="M1728" s="206"/>
      <c r="S1728">
        <f>エリア一覧!J1728-VLOOKUP(エリア一覧!F1728,部数情報!A:Q,17,0)</f>
        <v>0</v>
      </c>
      <c r="V1728">
        <f t="shared" si="26"/>
        <v>0</v>
      </c>
      <c r="W1728">
        <f>IFERROR(VLOOKUP($F1728,部数情報!A:J,10,0),0)</f>
        <v>445</v>
      </c>
    </row>
    <row r="1729" spans="2:23" hidden="1">
      <c r="B1729" s="15">
        <f>部数情報!C1348</f>
        <v>1347</v>
      </c>
      <c r="C1729" s="16">
        <f>部数情報!B1348</f>
        <v>17</v>
      </c>
      <c r="D1729" s="16" t="str">
        <f>部数情報!E1348</f>
        <v>八幡</v>
      </c>
      <c r="E1729" s="16" t="str">
        <f>部数情報!F1348</f>
        <v>曽谷</v>
      </c>
      <c r="F1729" s="16" t="str">
        <f>部数情報!A1348</f>
        <v>036115</v>
      </c>
      <c r="G1729" s="16" t="str">
        <f>部数情報!G1348</f>
        <v>曽谷３Ａ</v>
      </c>
      <c r="H1729" s="16" t="str">
        <f>部数情報!H1348</f>
        <v>市川</v>
      </c>
      <c r="I1729" s="16" t="str">
        <f>部数情報!I1348</f>
        <v>市川市</v>
      </c>
      <c r="J1729" s="189">
        <f>IFERROR(IF($I$7="併配",VLOOKUP($F1729,部数情報!A:K,11,0),IF($I$7="併配&amp;選挙",VLOOKUP($F1729,部数情報!A:L,12,0),IF($I$7="選挙",VLOOKUP($F1729,部数情報!A:M,13,0),VLOOKUP($F1729,部数情報!A:J,10,0)))),"")</f>
        <v>500</v>
      </c>
      <c r="K1729" s="187"/>
      <c r="L1729" s="205"/>
      <c r="M1729" s="206"/>
      <c r="S1729">
        <f>エリア一覧!J1729-VLOOKUP(エリア一覧!F1729,部数情報!A:Q,17,0)</f>
        <v>0</v>
      </c>
      <c r="V1729">
        <f t="shared" si="26"/>
        <v>0</v>
      </c>
      <c r="W1729">
        <f>IFERROR(VLOOKUP($F1729,部数情報!A:J,10,0),0)</f>
        <v>500</v>
      </c>
    </row>
    <row r="1730" spans="2:23" hidden="1">
      <c r="B1730" s="15">
        <f>部数情報!C1349</f>
        <v>1348</v>
      </c>
      <c r="C1730" s="16">
        <f>部数情報!B1349</f>
        <v>17</v>
      </c>
      <c r="D1730" s="16" t="str">
        <f>部数情報!E1349</f>
        <v>八幡</v>
      </c>
      <c r="E1730" s="16" t="str">
        <f>部数情報!F1349</f>
        <v>曽谷</v>
      </c>
      <c r="F1730" s="16" t="str">
        <f>部数情報!A1349</f>
        <v>036116</v>
      </c>
      <c r="G1730" s="16" t="str">
        <f>部数情報!G1349</f>
        <v>曽谷３Ｂ</v>
      </c>
      <c r="H1730" s="16" t="str">
        <f>部数情報!H1349</f>
        <v>市川</v>
      </c>
      <c r="I1730" s="16" t="str">
        <f>部数情報!I1349</f>
        <v>市川市</v>
      </c>
      <c r="J1730" s="189">
        <f>IFERROR(IF($I$7="併配",VLOOKUP($F1730,部数情報!A:K,11,0),IF($I$7="併配&amp;選挙",VLOOKUP($F1730,部数情報!A:L,12,0),IF($I$7="選挙",VLOOKUP($F1730,部数情報!A:M,13,0),VLOOKUP($F1730,部数情報!A:J,10,0)))),"")</f>
        <v>445</v>
      </c>
      <c r="K1730" s="187"/>
      <c r="L1730" s="205"/>
      <c r="M1730" s="206"/>
      <c r="S1730">
        <f>エリア一覧!J1730-VLOOKUP(エリア一覧!F1730,部数情報!A:Q,17,0)</f>
        <v>0</v>
      </c>
      <c r="V1730">
        <f t="shared" si="26"/>
        <v>0</v>
      </c>
      <c r="W1730">
        <f>IFERROR(VLOOKUP($F1730,部数情報!A:J,10,0),0)</f>
        <v>445</v>
      </c>
    </row>
    <row r="1731" spans="2:23" hidden="1">
      <c r="B1731" s="15">
        <f>部数情報!C1350</f>
        <v>1349</v>
      </c>
      <c r="C1731" s="16">
        <f>部数情報!B1350</f>
        <v>17</v>
      </c>
      <c r="D1731" s="16" t="str">
        <f>部数情報!E1350</f>
        <v>八幡</v>
      </c>
      <c r="E1731" s="16" t="str">
        <f>部数情報!F1350</f>
        <v>曽谷</v>
      </c>
      <c r="F1731" s="16" t="str">
        <f>部数情報!A1350</f>
        <v>036117</v>
      </c>
      <c r="G1731" s="16" t="str">
        <f>部数情報!G1350</f>
        <v>曽谷４Ａ</v>
      </c>
      <c r="H1731" s="16" t="str">
        <f>部数情報!H1350</f>
        <v>市川</v>
      </c>
      <c r="I1731" s="16" t="str">
        <f>部数情報!I1350</f>
        <v>市川市</v>
      </c>
      <c r="J1731" s="189">
        <f>IFERROR(IF($I$7="併配",VLOOKUP($F1731,部数情報!A:K,11,0),IF($I$7="併配&amp;選挙",VLOOKUP($F1731,部数情報!A:L,12,0),IF($I$7="選挙",VLOOKUP($F1731,部数情報!A:M,13,0),VLOOKUP($F1731,部数情報!A:J,10,0)))),"")</f>
        <v>415</v>
      </c>
      <c r="K1731" s="187"/>
      <c r="L1731" s="205"/>
      <c r="M1731" s="206"/>
      <c r="S1731">
        <f>エリア一覧!J1731-VLOOKUP(エリア一覧!F1731,部数情報!A:Q,17,0)</f>
        <v>0</v>
      </c>
      <c r="V1731">
        <f t="shared" si="26"/>
        <v>0</v>
      </c>
      <c r="W1731">
        <f>IFERROR(VLOOKUP($F1731,部数情報!A:J,10,0),0)</f>
        <v>415</v>
      </c>
    </row>
    <row r="1732" spans="2:23" hidden="1">
      <c r="B1732" s="15">
        <f>部数情報!C1351</f>
        <v>1350</v>
      </c>
      <c r="C1732" s="16">
        <f>部数情報!B1351</f>
        <v>17</v>
      </c>
      <c r="D1732" s="16" t="str">
        <f>部数情報!E1351</f>
        <v>八幡</v>
      </c>
      <c r="E1732" s="16" t="str">
        <f>部数情報!F1351</f>
        <v>曽谷</v>
      </c>
      <c r="F1732" s="16" t="str">
        <f>部数情報!A1351</f>
        <v>036118</v>
      </c>
      <c r="G1732" s="16" t="str">
        <f>部数情報!G1351</f>
        <v>曽谷４Ｂ</v>
      </c>
      <c r="H1732" s="16" t="str">
        <f>部数情報!H1351</f>
        <v>市川</v>
      </c>
      <c r="I1732" s="16" t="str">
        <f>部数情報!I1351</f>
        <v>市川市</v>
      </c>
      <c r="J1732" s="189">
        <f>IFERROR(IF($I$7="併配",VLOOKUP($F1732,部数情報!A:K,11,0),IF($I$7="併配&amp;選挙",VLOOKUP($F1732,部数情報!A:L,12,0),IF($I$7="選挙",VLOOKUP($F1732,部数情報!A:M,13,0),VLOOKUP($F1732,部数情報!A:J,10,0)))),"")</f>
        <v>430</v>
      </c>
      <c r="K1732" s="187"/>
      <c r="L1732" s="205"/>
      <c r="M1732" s="206"/>
      <c r="S1732">
        <f>エリア一覧!J1732-VLOOKUP(エリア一覧!F1732,部数情報!A:Q,17,0)</f>
        <v>0</v>
      </c>
      <c r="V1732">
        <f t="shared" si="26"/>
        <v>0</v>
      </c>
      <c r="W1732">
        <f>IFERROR(VLOOKUP($F1732,部数情報!A:J,10,0),0)</f>
        <v>430</v>
      </c>
    </row>
    <row r="1733" spans="2:23" hidden="1">
      <c r="B1733" s="15">
        <f>部数情報!C1352</f>
        <v>1351</v>
      </c>
      <c r="C1733" s="16">
        <f>部数情報!B1352</f>
        <v>17</v>
      </c>
      <c r="D1733" s="16" t="str">
        <f>部数情報!E1352</f>
        <v>八幡</v>
      </c>
      <c r="E1733" s="16" t="str">
        <f>部数情報!F1352</f>
        <v>曽谷</v>
      </c>
      <c r="F1733" s="16" t="str">
        <f>部数情報!A1352</f>
        <v>036119</v>
      </c>
      <c r="G1733" s="16" t="str">
        <f>部数情報!G1352</f>
        <v>曽谷５Ａ</v>
      </c>
      <c r="H1733" s="16" t="str">
        <f>部数情報!H1352</f>
        <v>市川</v>
      </c>
      <c r="I1733" s="16" t="str">
        <f>部数情報!I1352</f>
        <v>市川市</v>
      </c>
      <c r="J1733" s="189">
        <f>IFERROR(IF($I$7="併配",VLOOKUP($F1733,部数情報!A:K,11,0),IF($I$7="併配&amp;選挙",VLOOKUP($F1733,部数情報!A:L,12,0),IF($I$7="選挙",VLOOKUP($F1733,部数情報!A:M,13,0),VLOOKUP($F1733,部数情報!A:J,10,0)))),"")</f>
        <v>470</v>
      </c>
      <c r="K1733" s="187"/>
      <c r="L1733" s="205"/>
      <c r="M1733" s="206"/>
      <c r="S1733">
        <f>エリア一覧!J1733-VLOOKUP(エリア一覧!F1733,部数情報!A:Q,17,0)</f>
        <v>0</v>
      </c>
      <c r="V1733">
        <f t="shared" si="26"/>
        <v>0</v>
      </c>
      <c r="W1733">
        <f>IFERROR(VLOOKUP($F1733,部数情報!A:J,10,0),0)</f>
        <v>470</v>
      </c>
    </row>
    <row r="1734" spans="2:23" hidden="1">
      <c r="B1734" s="15">
        <f>部数情報!C1353</f>
        <v>1352</v>
      </c>
      <c r="C1734" s="16">
        <f>部数情報!B1353</f>
        <v>17</v>
      </c>
      <c r="D1734" s="16" t="str">
        <f>部数情報!E1353</f>
        <v>八幡</v>
      </c>
      <c r="E1734" s="16" t="str">
        <f>部数情報!F1353</f>
        <v>曽谷</v>
      </c>
      <c r="F1734" s="16" t="str">
        <f>部数情報!A1353</f>
        <v>036120</v>
      </c>
      <c r="G1734" s="16" t="str">
        <f>部数情報!G1353</f>
        <v>曽谷５Ｂ</v>
      </c>
      <c r="H1734" s="16" t="str">
        <f>部数情報!H1353</f>
        <v>市川</v>
      </c>
      <c r="I1734" s="16" t="str">
        <f>部数情報!I1353</f>
        <v>市川市</v>
      </c>
      <c r="J1734" s="189">
        <f>IFERROR(IF($I$7="併配",VLOOKUP($F1734,部数情報!A:K,11,0),IF($I$7="併配&amp;選挙",VLOOKUP($F1734,部数情報!A:L,12,0),IF($I$7="選挙",VLOOKUP($F1734,部数情報!A:M,13,0),VLOOKUP($F1734,部数情報!A:J,10,0)))),"")</f>
        <v>415</v>
      </c>
      <c r="K1734" s="187"/>
      <c r="L1734" s="205"/>
      <c r="M1734" s="206"/>
      <c r="S1734">
        <f>エリア一覧!J1734-VLOOKUP(エリア一覧!F1734,部数情報!A:Q,17,0)</f>
        <v>0</v>
      </c>
      <c r="V1734">
        <f t="shared" si="26"/>
        <v>0</v>
      </c>
      <c r="W1734">
        <f>IFERROR(VLOOKUP($F1734,部数情報!A:J,10,0),0)</f>
        <v>415</v>
      </c>
    </row>
    <row r="1735" spans="2:23" hidden="1">
      <c r="B1735" s="15">
        <f>部数情報!C1354</f>
        <v>1353</v>
      </c>
      <c r="C1735" s="16">
        <f>部数情報!B1354</f>
        <v>17</v>
      </c>
      <c r="D1735" s="16" t="str">
        <f>部数情報!E1354</f>
        <v>八幡</v>
      </c>
      <c r="E1735" s="16" t="str">
        <f>部数情報!F1354</f>
        <v>曽谷</v>
      </c>
      <c r="F1735" s="16" t="str">
        <f>部数情報!A1354</f>
        <v>036121</v>
      </c>
      <c r="G1735" s="16" t="str">
        <f>部数情報!G1354</f>
        <v>曽谷６</v>
      </c>
      <c r="H1735" s="16" t="str">
        <f>部数情報!H1354</f>
        <v>市川</v>
      </c>
      <c r="I1735" s="16" t="str">
        <f>部数情報!I1354</f>
        <v>市川市</v>
      </c>
      <c r="J1735" s="189">
        <f>IFERROR(IF($I$7="併配",VLOOKUP($F1735,部数情報!A:K,11,0),IF($I$7="併配&amp;選挙",VLOOKUP($F1735,部数情報!A:L,12,0),IF($I$7="選挙",VLOOKUP($F1735,部数情報!A:M,13,0),VLOOKUP($F1735,部数情報!A:J,10,0)))),"")</f>
        <v>320</v>
      </c>
      <c r="K1735" s="187"/>
      <c r="L1735" s="205"/>
      <c r="M1735" s="206"/>
      <c r="S1735">
        <f>エリア一覧!J1735-VLOOKUP(エリア一覧!F1735,部数情報!A:Q,17,0)</f>
        <v>0</v>
      </c>
      <c r="V1735">
        <f t="shared" si="26"/>
        <v>0</v>
      </c>
      <c r="W1735">
        <f>IFERROR(VLOOKUP($F1735,部数情報!A:J,10,0),0)</f>
        <v>320</v>
      </c>
    </row>
    <row r="1736" spans="2:23" hidden="1">
      <c r="B1736" s="15">
        <f>部数情報!C1355</f>
        <v>1354</v>
      </c>
      <c r="C1736" s="16">
        <f>部数情報!B1355</f>
        <v>17</v>
      </c>
      <c r="D1736" s="16" t="str">
        <f>部数情報!E1355</f>
        <v>八幡</v>
      </c>
      <c r="E1736" s="16" t="str">
        <f>部数情報!F1355</f>
        <v>曽谷</v>
      </c>
      <c r="F1736" s="16" t="str">
        <f>部数情報!A1355</f>
        <v>036122</v>
      </c>
      <c r="G1736" s="16" t="str">
        <f>部数情報!G1355</f>
        <v>曽谷７Ａ</v>
      </c>
      <c r="H1736" s="16" t="str">
        <f>部数情報!H1355</f>
        <v>市川</v>
      </c>
      <c r="I1736" s="16" t="str">
        <f>部数情報!I1355</f>
        <v>市川市</v>
      </c>
      <c r="J1736" s="189">
        <f>IFERROR(IF($I$7="併配",VLOOKUP($F1736,部数情報!A:K,11,0),IF($I$7="併配&amp;選挙",VLOOKUP($F1736,部数情報!A:L,12,0),IF($I$7="選挙",VLOOKUP($F1736,部数情報!A:M,13,0),VLOOKUP($F1736,部数情報!A:J,10,0)))),"")</f>
        <v>430</v>
      </c>
      <c r="K1736" s="187"/>
      <c r="L1736" s="205"/>
      <c r="M1736" s="206"/>
      <c r="S1736">
        <f>エリア一覧!J1736-VLOOKUP(エリア一覧!F1736,部数情報!A:Q,17,0)</f>
        <v>0</v>
      </c>
      <c r="V1736">
        <f t="shared" si="26"/>
        <v>0</v>
      </c>
      <c r="W1736">
        <f>IFERROR(VLOOKUP($F1736,部数情報!A:J,10,0),0)</f>
        <v>430</v>
      </c>
    </row>
    <row r="1737" spans="2:23" hidden="1">
      <c r="B1737" s="15">
        <f>部数情報!C1356</f>
        <v>1355</v>
      </c>
      <c r="C1737" s="16">
        <f>部数情報!B1356</f>
        <v>17</v>
      </c>
      <c r="D1737" s="16" t="str">
        <f>部数情報!E1356</f>
        <v>八幡</v>
      </c>
      <c r="E1737" s="16" t="str">
        <f>部数情報!F1356</f>
        <v>曽谷</v>
      </c>
      <c r="F1737" s="16" t="str">
        <f>部数情報!A1356</f>
        <v>036123</v>
      </c>
      <c r="G1737" s="16" t="str">
        <f>部数情報!G1356</f>
        <v>曽谷７Ｂ</v>
      </c>
      <c r="H1737" s="16" t="str">
        <f>部数情報!H1356</f>
        <v>市川</v>
      </c>
      <c r="I1737" s="16" t="str">
        <f>部数情報!I1356</f>
        <v>市川市</v>
      </c>
      <c r="J1737" s="189">
        <f>IFERROR(IF($I$7="併配",VLOOKUP($F1737,部数情報!A:K,11,0),IF($I$7="併配&amp;選挙",VLOOKUP($F1737,部数情報!A:L,12,0),IF($I$7="選挙",VLOOKUP($F1737,部数情報!A:M,13,0),VLOOKUP($F1737,部数情報!A:J,10,0)))),"")</f>
        <v>435</v>
      </c>
      <c r="K1737" s="187"/>
      <c r="L1737" s="205"/>
      <c r="M1737" s="206"/>
      <c r="S1737">
        <f>エリア一覧!J1737-VLOOKUP(エリア一覧!F1737,部数情報!A:Q,17,0)</f>
        <v>0</v>
      </c>
      <c r="V1737">
        <f t="shared" si="26"/>
        <v>0</v>
      </c>
      <c r="W1737">
        <f>IFERROR(VLOOKUP($F1737,部数情報!A:J,10,0),0)</f>
        <v>435</v>
      </c>
    </row>
    <row r="1738" spans="2:23" hidden="1">
      <c r="B1738" s="15">
        <f>部数情報!C1357</f>
        <v>1356</v>
      </c>
      <c r="C1738" s="16">
        <f>部数情報!B1357</f>
        <v>17</v>
      </c>
      <c r="D1738" s="16" t="str">
        <f>部数情報!E1357</f>
        <v>八幡</v>
      </c>
      <c r="E1738" s="16" t="str">
        <f>部数情報!F1357</f>
        <v>曽谷</v>
      </c>
      <c r="F1738" s="16" t="str">
        <f>部数情報!A1357</f>
        <v>036124</v>
      </c>
      <c r="G1738" s="16" t="str">
        <f>部数情報!G1357</f>
        <v>曽谷８</v>
      </c>
      <c r="H1738" s="16" t="str">
        <f>部数情報!H1357</f>
        <v>市川</v>
      </c>
      <c r="I1738" s="16" t="str">
        <f>部数情報!I1357</f>
        <v>市川市</v>
      </c>
      <c r="J1738" s="189">
        <f>IFERROR(IF($I$7="併配",VLOOKUP($F1738,部数情報!A:K,11,0),IF($I$7="併配&amp;選挙",VLOOKUP($F1738,部数情報!A:L,12,0),IF($I$7="選挙",VLOOKUP($F1738,部数情報!A:M,13,0),VLOOKUP($F1738,部数情報!A:J,10,0)))),"")</f>
        <v>405</v>
      </c>
      <c r="K1738" s="187"/>
      <c r="L1738" s="205"/>
      <c r="M1738" s="206"/>
      <c r="S1738">
        <f>エリア一覧!J1738-VLOOKUP(エリア一覧!F1738,部数情報!A:Q,17,0)</f>
        <v>0</v>
      </c>
      <c r="V1738">
        <f t="shared" si="26"/>
        <v>0</v>
      </c>
      <c r="W1738">
        <f>IFERROR(VLOOKUP($F1738,部数情報!A:J,10,0),0)</f>
        <v>405</v>
      </c>
    </row>
    <row r="1739" spans="2:23" hidden="1">
      <c r="B1739" s="15">
        <f>部数情報!C1358</f>
        <v>1357</v>
      </c>
      <c r="C1739" s="16">
        <f>部数情報!B1358</f>
        <v>17</v>
      </c>
      <c r="D1739" s="16" t="str">
        <f>部数情報!E1358</f>
        <v>八幡</v>
      </c>
      <c r="E1739" s="16" t="str">
        <f>部数情報!F1358</f>
        <v>下貝塚</v>
      </c>
      <c r="F1739" s="16" t="str">
        <f>部数情報!A1358</f>
        <v>036125</v>
      </c>
      <c r="G1739" s="16" t="str">
        <f>部数情報!G1358</f>
        <v>下貝塚１</v>
      </c>
      <c r="H1739" s="16" t="str">
        <f>部数情報!H1358</f>
        <v>市川</v>
      </c>
      <c r="I1739" s="16" t="str">
        <f>部数情報!I1358</f>
        <v>市川市</v>
      </c>
      <c r="J1739" s="189">
        <f>IFERROR(IF($I$7="併配",VLOOKUP($F1739,部数情報!A:K,11,0),IF($I$7="併配&amp;選挙",VLOOKUP($F1739,部数情報!A:L,12,0),IF($I$7="選挙",VLOOKUP($F1739,部数情報!A:M,13,0),VLOOKUP($F1739,部数情報!A:J,10,0)))),"")</f>
        <v>740</v>
      </c>
      <c r="K1739" s="187"/>
      <c r="L1739" s="205"/>
      <c r="M1739" s="206"/>
      <c r="S1739">
        <f>エリア一覧!J1739-VLOOKUP(エリア一覧!F1739,部数情報!A:Q,17,0)</f>
        <v>0</v>
      </c>
      <c r="V1739">
        <f t="shared" si="26"/>
        <v>0</v>
      </c>
      <c r="W1739">
        <f>IFERROR(VLOOKUP($F1739,部数情報!A:J,10,0),0)</f>
        <v>740</v>
      </c>
    </row>
    <row r="1740" spans="2:23" hidden="1">
      <c r="B1740" s="15">
        <f>部数情報!C1359</f>
        <v>1358</v>
      </c>
      <c r="C1740" s="16">
        <f>部数情報!B1359</f>
        <v>17</v>
      </c>
      <c r="D1740" s="16" t="str">
        <f>部数情報!E1359</f>
        <v>八幡</v>
      </c>
      <c r="E1740" s="16" t="str">
        <f>部数情報!F1359</f>
        <v>下貝塚</v>
      </c>
      <c r="F1740" s="16" t="str">
        <f>部数情報!A1359</f>
        <v>036126</v>
      </c>
      <c r="G1740" s="16" t="str">
        <f>部数情報!G1359</f>
        <v>下貝塚２A</v>
      </c>
      <c r="H1740" s="16" t="str">
        <f>部数情報!H1359</f>
        <v>市川</v>
      </c>
      <c r="I1740" s="16" t="str">
        <f>部数情報!I1359</f>
        <v>市川市</v>
      </c>
      <c r="J1740" s="189">
        <f>IFERROR(IF($I$7="併配",VLOOKUP($F1740,部数情報!A:K,11,0),IF($I$7="併配&amp;選挙",VLOOKUP($F1740,部数情報!A:L,12,0),IF($I$7="選挙",VLOOKUP($F1740,部数情報!A:M,13,0),VLOOKUP($F1740,部数情報!A:J,10,0)))),"")</f>
        <v>400</v>
      </c>
      <c r="K1740" s="187"/>
      <c r="L1740" s="205"/>
      <c r="M1740" s="206"/>
      <c r="S1740">
        <f>エリア一覧!J1740-VLOOKUP(エリア一覧!F1740,部数情報!A:Q,17,0)</f>
        <v>0</v>
      </c>
      <c r="V1740">
        <f t="shared" si="26"/>
        <v>0</v>
      </c>
      <c r="W1740">
        <f>IFERROR(VLOOKUP($F1740,部数情報!A:J,10,0),0)</f>
        <v>400</v>
      </c>
    </row>
    <row r="1741" spans="2:23" hidden="1">
      <c r="B1741" s="15">
        <f>部数情報!C1360</f>
        <v>1359</v>
      </c>
      <c r="C1741" s="16">
        <f>部数情報!B1360</f>
        <v>17</v>
      </c>
      <c r="D1741" s="16" t="str">
        <f>部数情報!E1360</f>
        <v>八幡</v>
      </c>
      <c r="E1741" s="16" t="str">
        <f>部数情報!F1360</f>
        <v>下貝塚</v>
      </c>
      <c r="F1741" s="16" t="str">
        <f>部数情報!A1360</f>
        <v>036154</v>
      </c>
      <c r="G1741" s="16" t="str">
        <f>部数情報!G1360</f>
        <v>下貝塚２B</v>
      </c>
      <c r="H1741" s="16" t="str">
        <f>部数情報!H1360</f>
        <v>市川</v>
      </c>
      <c r="I1741" s="16" t="str">
        <f>部数情報!I1360</f>
        <v>市川市</v>
      </c>
      <c r="J1741" s="189">
        <f>IFERROR(IF($I$7="併配",VLOOKUP($F1741,部数情報!A:K,11,0),IF($I$7="併配&amp;選挙",VLOOKUP($F1741,部数情報!A:L,12,0),IF($I$7="選挙",VLOOKUP($F1741,部数情報!A:M,13,0),VLOOKUP($F1741,部数情報!A:J,10,0)))),"")</f>
        <v>405</v>
      </c>
      <c r="K1741" s="187"/>
      <c r="L1741" s="205"/>
      <c r="M1741" s="206"/>
      <c r="S1741">
        <f>エリア一覧!J1741-VLOOKUP(エリア一覧!F1741,部数情報!A:Q,17,0)</f>
        <v>0</v>
      </c>
      <c r="V1741">
        <f t="shared" si="26"/>
        <v>0</v>
      </c>
      <c r="W1741">
        <f>IFERROR(VLOOKUP($F1741,部数情報!A:J,10,0),0)</f>
        <v>405</v>
      </c>
    </row>
    <row r="1742" spans="2:23" hidden="1">
      <c r="B1742" s="15">
        <f>部数情報!C1361</f>
        <v>1360</v>
      </c>
      <c r="C1742" s="16">
        <f>部数情報!B1361</f>
        <v>17</v>
      </c>
      <c r="D1742" s="16" t="str">
        <f>部数情報!E1361</f>
        <v>八幡</v>
      </c>
      <c r="E1742" s="16" t="str">
        <f>部数情報!F1361</f>
        <v>下貝塚</v>
      </c>
      <c r="F1742" s="16" t="str">
        <f>部数情報!A1361</f>
        <v>036127</v>
      </c>
      <c r="G1742" s="16" t="str">
        <f>部数情報!G1361</f>
        <v>下貝塚３</v>
      </c>
      <c r="H1742" s="16" t="str">
        <f>部数情報!H1361</f>
        <v>市川</v>
      </c>
      <c r="I1742" s="16" t="str">
        <f>部数情報!I1361</f>
        <v>市川市</v>
      </c>
      <c r="J1742" s="189">
        <f>IFERROR(IF($I$7="併配",VLOOKUP($F1742,部数情報!A:K,11,0),IF($I$7="併配&amp;選挙",VLOOKUP($F1742,部数情報!A:L,12,0),IF($I$7="選挙",VLOOKUP($F1742,部数情報!A:M,13,0),VLOOKUP($F1742,部数情報!A:J,10,0)))),"")</f>
        <v>310</v>
      </c>
      <c r="K1742" s="187"/>
      <c r="L1742" s="205"/>
      <c r="M1742" s="206"/>
      <c r="S1742">
        <f>エリア一覧!J1742-VLOOKUP(エリア一覧!F1742,部数情報!A:Q,17,0)</f>
        <v>0</v>
      </c>
      <c r="V1742">
        <f t="shared" si="26"/>
        <v>0</v>
      </c>
      <c r="W1742">
        <f>IFERROR(VLOOKUP($F1742,部数情報!A:J,10,0),0)</f>
        <v>310</v>
      </c>
    </row>
    <row r="1743" spans="2:23" hidden="1">
      <c r="B1743" s="15">
        <f>部数情報!C1362</f>
        <v>1361</v>
      </c>
      <c r="C1743" s="16">
        <f>部数情報!B1362</f>
        <v>17</v>
      </c>
      <c r="D1743" s="16" t="str">
        <f>部数情報!E1362</f>
        <v>八幡</v>
      </c>
      <c r="E1743" s="16" t="str">
        <f>部数情報!F1362</f>
        <v>南大野</v>
      </c>
      <c r="F1743" s="16" t="str">
        <f>部数情報!A1362</f>
        <v>036128</v>
      </c>
      <c r="G1743" s="16" t="str">
        <f>部数情報!G1362</f>
        <v>南大野１Ａ</v>
      </c>
      <c r="H1743" s="16" t="str">
        <f>部数情報!H1362</f>
        <v>市川</v>
      </c>
      <c r="I1743" s="16" t="str">
        <f>部数情報!I1362</f>
        <v>市川市</v>
      </c>
      <c r="J1743" s="189">
        <f>IFERROR(IF($I$7="併配",VLOOKUP($F1743,部数情報!A:K,11,0),IF($I$7="併配&amp;選挙",VLOOKUP($F1743,部数情報!A:L,12,0),IF($I$7="選挙",VLOOKUP($F1743,部数情報!A:M,13,0),VLOOKUP($F1743,部数情報!A:J,10,0)))),"")</f>
        <v>475</v>
      </c>
      <c r="K1743" s="187"/>
      <c r="L1743" s="205"/>
      <c r="M1743" s="206"/>
      <c r="S1743">
        <f>エリア一覧!J1743-VLOOKUP(エリア一覧!F1743,部数情報!A:Q,17,0)</f>
        <v>0</v>
      </c>
      <c r="V1743">
        <f t="shared" si="26"/>
        <v>0</v>
      </c>
      <c r="W1743">
        <f>IFERROR(VLOOKUP($F1743,部数情報!A:J,10,0),0)</f>
        <v>475</v>
      </c>
    </row>
    <row r="1744" spans="2:23" hidden="1">
      <c r="B1744" s="15">
        <f>部数情報!C1363</f>
        <v>1362</v>
      </c>
      <c r="C1744" s="16">
        <f>部数情報!B1363</f>
        <v>17</v>
      </c>
      <c r="D1744" s="16" t="str">
        <f>部数情報!E1363</f>
        <v>八幡</v>
      </c>
      <c r="E1744" s="16" t="str">
        <f>部数情報!F1363</f>
        <v>南大野</v>
      </c>
      <c r="F1744" s="16" t="str">
        <f>部数情報!A1363</f>
        <v>036129</v>
      </c>
      <c r="G1744" s="16" t="str">
        <f>部数情報!G1363</f>
        <v>南大野１Ｂ</v>
      </c>
      <c r="H1744" s="16" t="str">
        <f>部数情報!H1363</f>
        <v>市川</v>
      </c>
      <c r="I1744" s="16" t="str">
        <f>部数情報!I1363</f>
        <v>市川市</v>
      </c>
      <c r="J1744" s="189">
        <f>IFERROR(IF($I$7="併配",VLOOKUP($F1744,部数情報!A:K,11,0),IF($I$7="併配&amp;選挙",VLOOKUP($F1744,部数情報!A:L,12,0),IF($I$7="選挙",VLOOKUP($F1744,部数情報!A:M,13,0),VLOOKUP($F1744,部数情報!A:J,10,0)))),"")</f>
        <v>725</v>
      </c>
      <c r="K1744" s="187"/>
      <c r="L1744" s="205"/>
      <c r="M1744" s="206"/>
      <c r="S1744">
        <f>エリア一覧!J1744-VLOOKUP(エリア一覧!F1744,部数情報!A:Q,17,0)</f>
        <v>0</v>
      </c>
      <c r="V1744">
        <f t="shared" ref="V1744:V1807" si="27">IF(K1744="●",J1744,K1744)</f>
        <v>0</v>
      </c>
      <c r="W1744">
        <f>IFERROR(VLOOKUP($F1744,部数情報!A:J,10,0),0)</f>
        <v>725</v>
      </c>
    </row>
    <row r="1745" spans="2:23" hidden="1">
      <c r="B1745" s="15">
        <f>部数情報!C1364</f>
        <v>1363</v>
      </c>
      <c r="C1745" s="16">
        <f>部数情報!B1364</f>
        <v>17</v>
      </c>
      <c r="D1745" s="16" t="str">
        <f>部数情報!E1364</f>
        <v>八幡</v>
      </c>
      <c r="E1745" s="16" t="str">
        <f>部数情報!F1364</f>
        <v>南大野</v>
      </c>
      <c r="F1745" s="16" t="str">
        <f>部数情報!A1364</f>
        <v>036130</v>
      </c>
      <c r="G1745" s="16" t="str">
        <f>部数情報!G1364</f>
        <v>南大野１Ｃ</v>
      </c>
      <c r="H1745" s="16" t="str">
        <f>部数情報!H1364</f>
        <v>市川</v>
      </c>
      <c r="I1745" s="16" t="str">
        <f>部数情報!I1364</f>
        <v>市川市</v>
      </c>
      <c r="J1745" s="189">
        <f>IFERROR(IF($I$7="併配",VLOOKUP($F1745,部数情報!A:K,11,0),IF($I$7="併配&amp;選挙",VLOOKUP($F1745,部数情報!A:L,12,0),IF($I$7="選挙",VLOOKUP($F1745,部数情報!A:M,13,0),VLOOKUP($F1745,部数情報!A:J,10,0)))),"")</f>
        <v>465</v>
      </c>
      <c r="K1745" s="187"/>
      <c r="L1745" s="205"/>
      <c r="M1745" s="206"/>
      <c r="S1745">
        <f>エリア一覧!J1745-VLOOKUP(エリア一覧!F1745,部数情報!A:Q,17,0)</f>
        <v>0</v>
      </c>
      <c r="V1745">
        <f t="shared" si="27"/>
        <v>0</v>
      </c>
      <c r="W1745">
        <f>IFERROR(VLOOKUP($F1745,部数情報!A:J,10,0),0)</f>
        <v>465</v>
      </c>
    </row>
    <row r="1746" spans="2:23" hidden="1">
      <c r="B1746" s="15">
        <f>部数情報!C1365</f>
        <v>1364</v>
      </c>
      <c r="C1746" s="16">
        <f>部数情報!B1365</f>
        <v>17</v>
      </c>
      <c r="D1746" s="16" t="str">
        <f>部数情報!E1365</f>
        <v>八幡</v>
      </c>
      <c r="E1746" s="16" t="str">
        <f>部数情報!F1365</f>
        <v>南大野</v>
      </c>
      <c r="F1746" s="16" t="str">
        <f>部数情報!A1365</f>
        <v>036131</v>
      </c>
      <c r="G1746" s="16" t="str">
        <f>部数情報!G1365</f>
        <v>南大野２Ａ</v>
      </c>
      <c r="H1746" s="16" t="str">
        <f>部数情報!H1365</f>
        <v>市川</v>
      </c>
      <c r="I1746" s="16" t="str">
        <f>部数情報!I1365</f>
        <v>市川市</v>
      </c>
      <c r="J1746" s="189">
        <f>IFERROR(IF($I$7="併配",VLOOKUP($F1746,部数情報!A:K,11,0),IF($I$7="併配&amp;選挙",VLOOKUP($F1746,部数情報!A:L,12,0),IF($I$7="選挙",VLOOKUP($F1746,部数情報!A:M,13,0),VLOOKUP($F1746,部数情報!A:J,10,0)))),"")</f>
        <v>480</v>
      </c>
      <c r="K1746" s="187"/>
      <c r="L1746" s="205"/>
      <c r="M1746" s="206"/>
      <c r="S1746">
        <f>エリア一覧!J1746-VLOOKUP(エリア一覧!F1746,部数情報!A:Q,17,0)</f>
        <v>0</v>
      </c>
      <c r="V1746">
        <f t="shared" si="27"/>
        <v>0</v>
      </c>
      <c r="W1746">
        <f>IFERROR(VLOOKUP($F1746,部数情報!A:J,10,0),0)</f>
        <v>480</v>
      </c>
    </row>
    <row r="1747" spans="2:23" hidden="1">
      <c r="B1747" s="15">
        <f>部数情報!C1366</f>
        <v>1365</v>
      </c>
      <c r="C1747" s="16">
        <f>部数情報!B1366</f>
        <v>17</v>
      </c>
      <c r="D1747" s="16" t="str">
        <f>部数情報!E1366</f>
        <v>八幡</v>
      </c>
      <c r="E1747" s="16" t="str">
        <f>部数情報!F1366</f>
        <v>南大野</v>
      </c>
      <c r="F1747" s="16" t="str">
        <f>部数情報!A1366</f>
        <v>036132</v>
      </c>
      <c r="G1747" s="16" t="str">
        <f>部数情報!G1366</f>
        <v>南大野２Ｂ</v>
      </c>
      <c r="H1747" s="16" t="str">
        <f>部数情報!H1366</f>
        <v>市川</v>
      </c>
      <c r="I1747" s="16" t="str">
        <f>部数情報!I1366</f>
        <v>市川市</v>
      </c>
      <c r="J1747" s="189">
        <f>IFERROR(IF($I$7="併配",VLOOKUP($F1747,部数情報!A:K,11,0),IF($I$7="併配&amp;選挙",VLOOKUP($F1747,部数情報!A:L,12,0),IF($I$7="選挙",VLOOKUP($F1747,部数情報!A:M,13,0),VLOOKUP($F1747,部数情報!A:J,10,0)))),"")</f>
        <v>595</v>
      </c>
      <c r="K1747" s="187"/>
      <c r="L1747" s="205"/>
      <c r="M1747" s="206"/>
      <c r="S1747">
        <f>エリア一覧!J1747-VLOOKUP(エリア一覧!F1747,部数情報!A:Q,17,0)</f>
        <v>0</v>
      </c>
      <c r="V1747">
        <f t="shared" si="27"/>
        <v>0</v>
      </c>
      <c r="W1747">
        <f>IFERROR(VLOOKUP($F1747,部数情報!A:J,10,0),0)</f>
        <v>595</v>
      </c>
    </row>
    <row r="1748" spans="2:23" hidden="1">
      <c r="B1748" s="15">
        <f>部数情報!C1367</f>
        <v>1366</v>
      </c>
      <c r="C1748" s="16">
        <f>部数情報!B1367</f>
        <v>17</v>
      </c>
      <c r="D1748" s="16" t="str">
        <f>部数情報!E1367</f>
        <v>八幡</v>
      </c>
      <c r="E1748" s="16" t="str">
        <f>部数情報!F1367</f>
        <v>南大野</v>
      </c>
      <c r="F1748" s="16" t="str">
        <f>部数情報!A1367</f>
        <v>036133</v>
      </c>
      <c r="G1748" s="16" t="str">
        <f>部数情報!G1367</f>
        <v>南大野２C</v>
      </c>
      <c r="H1748" s="16" t="str">
        <f>部数情報!H1367</f>
        <v>市川</v>
      </c>
      <c r="I1748" s="16" t="str">
        <f>部数情報!I1367</f>
        <v>市川市</v>
      </c>
      <c r="J1748" s="189">
        <f>IFERROR(IF($I$7="併配",VLOOKUP($F1748,部数情報!A:K,11,0),IF($I$7="併配&amp;選挙",VLOOKUP($F1748,部数情報!A:L,12,0),IF($I$7="選挙",VLOOKUP($F1748,部数情報!A:M,13,0),VLOOKUP($F1748,部数情報!A:J,10,0)))),"")</f>
        <v>530</v>
      </c>
      <c r="K1748" s="187"/>
      <c r="L1748" s="205"/>
      <c r="M1748" s="206"/>
      <c r="S1748">
        <f>エリア一覧!J1748-VLOOKUP(エリア一覧!F1748,部数情報!A:Q,17,0)</f>
        <v>0</v>
      </c>
      <c r="V1748">
        <f t="shared" si="27"/>
        <v>0</v>
      </c>
      <c r="W1748">
        <f>IFERROR(VLOOKUP($F1748,部数情報!A:J,10,0),0)</f>
        <v>530</v>
      </c>
    </row>
    <row r="1749" spans="2:23" hidden="1">
      <c r="B1749" s="15">
        <f>部数情報!C1368</f>
        <v>1367</v>
      </c>
      <c r="C1749" s="16">
        <f>部数情報!B1368</f>
        <v>17</v>
      </c>
      <c r="D1749" s="16" t="str">
        <f>部数情報!E1368</f>
        <v>八幡</v>
      </c>
      <c r="E1749" s="16" t="str">
        <f>部数情報!F1368</f>
        <v>南大野</v>
      </c>
      <c r="F1749" s="16" t="str">
        <f>部数情報!A1368</f>
        <v>036134</v>
      </c>
      <c r="G1749" s="16" t="str">
        <f>部数情報!G1368</f>
        <v>南大野３</v>
      </c>
      <c r="H1749" s="16" t="str">
        <f>部数情報!H1368</f>
        <v>市川</v>
      </c>
      <c r="I1749" s="16" t="str">
        <f>部数情報!I1368</f>
        <v>市川市</v>
      </c>
      <c r="J1749" s="189">
        <f>IFERROR(IF($I$7="併配",VLOOKUP($F1749,部数情報!A:K,11,0),IF($I$7="併配&amp;選挙",VLOOKUP($F1749,部数情報!A:L,12,0),IF($I$7="選挙",VLOOKUP($F1749,部数情報!A:M,13,0),VLOOKUP($F1749,部数情報!A:J,10,0)))),"")</f>
        <v>750</v>
      </c>
      <c r="K1749" s="187"/>
      <c r="L1749" s="205"/>
      <c r="M1749" s="206"/>
      <c r="S1749">
        <f>エリア一覧!J1749-VLOOKUP(エリア一覧!F1749,部数情報!A:Q,17,0)</f>
        <v>0</v>
      </c>
      <c r="V1749">
        <f t="shared" si="27"/>
        <v>0</v>
      </c>
      <c r="W1749">
        <f>IFERROR(VLOOKUP($F1749,部数情報!A:J,10,0),0)</f>
        <v>750</v>
      </c>
    </row>
    <row r="1750" spans="2:23" hidden="1">
      <c r="B1750" s="15">
        <f>部数情報!C1369</f>
        <v>1368</v>
      </c>
      <c r="C1750" s="16">
        <f>部数情報!B1369</f>
        <v>17</v>
      </c>
      <c r="D1750" s="16" t="str">
        <f>部数情報!E1369</f>
        <v>八幡</v>
      </c>
      <c r="E1750" s="16" t="str">
        <f>部数情報!F1369</f>
        <v>大野町</v>
      </c>
      <c r="F1750" s="16" t="str">
        <f>部数情報!A1369</f>
        <v>036135</v>
      </c>
      <c r="G1750" s="16" t="str">
        <f>部数情報!G1369</f>
        <v>大野町１Ａ</v>
      </c>
      <c r="H1750" s="16" t="str">
        <f>部数情報!H1369</f>
        <v>市川</v>
      </c>
      <c r="I1750" s="16" t="str">
        <f>部数情報!I1369</f>
        <v>市川市</v>
      </c>
      <c r="J1750" s="189">
        <f>IFERROR(IF($I$7="併配",VLOOKUP($F1750,部数情報!A:K,11,0),IF($I$7="併配&amp;選挙",VLOOKUP($F1750,部数情報!A:L,12,0),IF($I$7="選挙",VLOOKUP($F1750,部数情報!A:M,13,0),VLOOKUP($F1750,部数情報!A:J,10,0)))),"")</f>
        <v>465</v>
      </c>
      <c r="K1750" s="187"/>
      <c r="L1750" s="205"/>
      <c r="M1750" s="206"/>
      <c r="S1750">
        <f>エリア一覧!J1750-VLOOKUP(エリア一覧!F1750,部数情報!A:Q,17,0)</f>
        <v>0</v>
      </c>
      <c r="V1750">
        <f t="shared" si="27"/>
        <v>0</v>
      </c>
      <c r="W1750">
        <f>IFERROR(VLOOKUP($F1750,部数情報!A:J,10,0),0)</f>
        <v>465</v>
      </c>
    </row>
    <row r="1751" spans="2:23" hidden="1">
      <c r="B1751" s="15">
        <f>部数情報!C1370</f>
        <v>1369</v>
      </c>
      <c r="C1751" s="16">
        <f>部数情報!B1370</f>
        <v>17</v>
      </c>
      <c r="D1751" s="16" t="str">
        <f>部数情報!E1370</f>
        <v>八幡</v>
      </c>
      <c r="E1751" s="16" t="str">
        <f>部数情報!F1370</f>
        <v>大野町</v>
      </c>
      <c r="F1751" s="16" t="str">
        <f>部数情報!A1370</f>
        <v>036136</v>
      </c>
      <c r="G1751" s="16" t="str">
        <f>部数情報!G1370</f>
        <v>大野町１Ｂ</v>
      </c>
      <c r="H1751" s="16" t="str">
        <f>部数情報!H1370</f>
        <v>市川</v>
      </c>
      <c r="I1751" s="16" t="str">
        <f>部数情報!I1370</f>
        <v>市川市</v>
      </c>
      <c r="J1751" s="189">
        <f>IFERROR(IF($I$7="併配",VLOOKUP($F1751,部数情報!A:K,11,0),IF($I$7="併配&amp;選挙",VLOOKUP($F1751,部数情報!A:L,12,0),IF($I$7="選挙",VLOOKUP($F1751,部数情報!A:M,13,0),VLOOKUP($F1751,部数情報!A:J,10,0)))),"")</f>
        <v>525</v>
      </c>
      <c r="K1751" s="187"/>
      <c r="L1751" s="205"/>
      <c r="M1751" s="206"/>
      <c r="S1751">
        <f>エリア一覧!J1751-VLOOKUP(エリア一覧!F1751,部数情報!A:Q,17,0)</f>
        <v>0</v>
      </c>
      <c r="V1751">
        <f t="shared" si="27"/>
        <v>0</v>
      </c>
      <c r="W1751">
        <f>IFERROR(VLOOKUP($F1751,部数情報!A:J,10,0),0)</f>
        <v>525</v>
      </c>
    </row>
    <row r="1752" spans="2:23" hidden="1">
      <c r="B1752" s="15">
        <f>部数情報!C1371</f>
        <v>1370</v>
      </c>
      <c r="C1752" s="16">
        <f>部数情報!B1371</f>
        <v>17</v>
      </c>
      <c r="D1752" s="16" t="str">
        <f>部数情報!E1371</f>
        <v>八幡</v>
      </c>
      <c r="E1752" s="16" t="str">
        <f>部数情報!F1371</f>
        <v>大野町</v>
      </c>
      <c r="F1752" s="16" t="str">
        <f>部数情報!A1371</f>
        <v>036137</v>
      </c>
      <c r="G1752" s="16" t="str">
        <f>部数情報!G1371</f>
        <v>大野町２Ａ</v>
      </c>
      <c r="H1752" s="16" t="str">
        <f>部数情報!H1371</f>
        <v>市川</v>
      </c>
      <c r="I1752" s="16" t="str">
        <f>部数情報!I1371</f>
        <v>市川市</v>
      </c>
      <c r="J1752" s="189">
        <f>IFERROR(IF($I$7="併配",VLOOKUP($F1752,部数情報!A:K,11,0),IF($I$7="併配&amp;選挙",VLOOKUP($F1752,部数情報!A:L,12,0),IF($I$7="選挙",VLOOKUP($F1752,部数情報!A:M,13,0),VLOOKUP($F1752,部数情報!A:J,10,0)))),"")</f>
        <v>625</v>
      </c>
      <c r="K1752" s="187"/>
      <c r="L1752" s="205"/>
      <c r="M1752" s="206"/>
      <c r="S1752">
        <f>エリア一覧!J1752-VLOOKUP(エリア一覧!F1752,部数情報!A:Q,17,0)</f>
        <v>0</v>
      </c>
      <c r="V1752">
        <f t="shared" si="27"/>
        <v>0</v>
      </c>
      <c r="W1752">
        <f>IFERROR(VLOOKUP($F1752,部数情報!A:J,10,0),0)</f>
        <v>625</v>
      </c>
    </row>
    <row r="1753" spans="2:23" hidden="1">
      <c r="B1753" s="15">
        <f>部数情報!C1372</f>
        <v>1371</v>
      </c>
      <c r="C1753" s="16">
        <f>部数情報!B1372</f>
        <v>17</v>
      </c>
      <c r="D1753" s="16" t="str">
        <f>部数情報!E1372</f>
        <v>八幡</v>
      </c>
      <c r="E1753" s="16" t="str">
        <f>部数情報!F1372</f>
        <v>大野町</v>
      </c>
      <c r="F1753" s="16" t="str">
        <f>部数情報!A1372</f>
        <v>036138</v>
      </c>
      <c r="G1753" s="16" t="str">
        <f>部数情報!G1372</f>
        <v>大野町２Ｂ</v>
      </c>
      <c r="H1753" s="16" t="str">
        <f>部数情報!H1372</f>
        <v>市川</v>
      </c>
      <c r="I1753" s="16" t="str">
        <f>部数情報!I1372</f>
        <v>市川市</v>
      </c>
      <c r="J1753" s="189">
        <f>IFERROR(IF($I$7="併配",VLOOKUP($F1753,部数情報!A:K,11,0),IF($I$7="併配&amp;選挙",VLOOKUP($F1753,部数情報!A:L,12,0),IF($I$7="選挙",VLOOKUP($F1753,部数情報!A:M,13,0),VLOOKUP($F1753,部数情報!A:J,10,0)))),"")</f>
        <v>410</v>
      </c>
      <c r="K1753" s="187"/>
      <c r="L1753" s="205"/>
      <c r="M1753" s="206"/>
      <c r="S1753">
        <f>エリア一覧!J1753-VLOOKUP(エリア一覧!F1753,部数情報!A:Q,17,0)</f>
        <v>0</v>
      </c>
      <c r="V1753">
        <f t="shared" si="27"/>
        <v>0</v>
      </c>
      <c r="W1753">
        <f>IFERROR(VLOOKUP($F1753,部数情報!A:J,10,0),0)</f>
        <v>410</v>
      </c>
    </row>
    <row r="1754" spans="2:23" hidden="1">
      <c r="B1754" s="15">
        <f>部数情報!C1373</f>
        <v>1372</v>
      </c>
      <c r="C1754" s="16">
        <f>部数情報!B1373</f>
        <v>17</v>
      </c>
      <c r="D1754" s="16" t="str">
        <f>部数情報!E1373</f>
        <v>八幡</v>
      </c>
      <c r="E1754" s="16" t="str">
        <f>部数情報!F1373</f>
        <v>大野町</v>
      </c>
      <c r="F1754" s="16" t="str">
        <f>部数情報!A1373</f>
        <v>036140</v>
      </c>
      <c r="G1754" s="16" t="str">
        <f>部数情報!G1373</f>
        <v>大野町３Ｂ</v>
      </c>
      <c r="H1754" s="16" t="str">
        <f>部数情報!H1373</f>
        <v>市川</v>
      </c>
      <c r="I1754" s="16" t="str">
        <f>部数情報!I1373</f>
        <v>市川市</v>
      </c>
      <c r="J1754" s="189">
        <f>IFERROR(IF($I$7="併配",VLOOKUP($F1754,部数情報!A:K,11,0),IF($I$7="併配&amp;選挙",VLOOKUP($F1754,部数情報!A:L,12,0),IF($I$7="選挙",VLOOKUP($F1754,部数情報!A:M,13,0),VLOOKUP($F1754,部数情報!A:J,10,0)))),"")</f>
        <v>380</v>
      </c>
      <c r="K1754" s="187"/>
      <c r="L1754" s="205"/>
      <c r="M1754" s="206"/>
      <c r="S1754">
        <f>エリア一覧!J1754-VLOOKUP(エリア一覧!F1754,部数情報!A:Q,17,0)</f>
        <v>0</v>
      </c>
      <c r="V1754">
        <f t="shared" si="27"/>
        <v>0</v>
      </c>
      <c r="W1754">
        <f>IFERROR(VLOOKUP($F1754,部数情報!A:J,10,0),0)</f>
        <v>380</v>
      </c>
    </row>
    <row r="1755" spans="2:23" hidden="1">
      <c r="B1755" s="15">
        <f>部数情報!C1374</f>
        <v>1373</v>
      </c>
      <c r="C1755" s="16">
        <f>部数情報!B1374</f>
        <v>17</v>
      </c>
      <c r="D1755" s="16" t="str">
        <f>部数情報!E1374</f>
        <v>八幡</v>
      </c>
      <c r="E1755" s="16" t="str">
        <f>部数情報!F1374</f>
        <v>大野町</v>
      </c>
      <c r="F1755" s="16" t="str">
        <f>部数情報!A1374</f>
        <v>036141</v>
      </c>
      <c r="G1755" s="16" t="str">
        <f>部数情報!G1374</f>
        <v>大野町４Ａ</v>
      </c>
      <c r="H1755" s="16" t="str">
        <f>部数情報!H1374</f>
        <v>市川</v>
      </c>
      <c r="I1755" s="16" t="str">
        <f>部数情報!I1374</f>
        <v>市川市</v>
      </c>
      <c r="J1755" s="189">
        <f>IFERROR(IF($I$7="併配",VLOOKUP($F1755,部数情報!A:K,11,0),IF($I$7="併配&amp;選挙",VLOOKUP($F1755,部数情報!A:L,12,0),IF($I$7="選挙",VLOOKUP($F1755,部数情報!A:M,13,0),VLOOKUP($F1755,部数情報!A:J,10,0)))),"")</f>
        <v>565</v>
      </c>
      <c r="K1755" s="187"/>
      <c r="L1755" s="205"/>
      <c r="M1755" s="206"/>
      <c r="S1755">
        <f>エリア一覧!J1755-VLOOKUP(エリア一覧!F1755,部数情報!A:Q,17,0)</f>
        <v>0</v>
      </c>
      <c r="V1755">
        <f t="shared" si="27"/>
        <v>0</v>
      </c>
      <c r="W1755">
        <f>IFERROR(VLOOKUP($F1755,部数情報!A:J,10,0),0)</f>
        <v>565</v>
      </c>
    </row>
    <row r="1756" spans="2:23" hidden="1">
      <c r="B1756" s="15">
        <f>部数情報!C1375</f>
        <v>1374</v>
      </c>
      <c r="C1756" s="16">
        <f>部数情報!B1375</f>
        <v>17</v>
      </c>
      <c r="D1756" s="16" t="str">
        <f>部数情報!E1375</f>
        <v>八幡</v>
      </c>
      <c r="E1756" s="16" t="str">
        <f>部数情報!F1375</f>
        <v>奉免町</v>
      </c>
      <c r="F1756" s="16" t="str">
        <f>部数情報!A1375</f>
        <v>036144</v>
      </c>
      <c r="G1756" s="16" t="str">
        <f>部数情報!G1375</f>
        <v>奉免町</v>
      </c>
      <c r="H1756" s="16" t="str">
        <f>部数情報!H1375</f>
        <v>市川</v>
      </c>
      <c r="I1756" s="16" t="str">
        <f>部数情報!I1375</f>
        <v>市川市</v>
      </c>
      <c r="J1756" s="189">
        <f>IFERROR(IF($I$7="併配",VLOOKUP($F1756,部数情報!A:K,11,0),IF($I$7="併配&amp;選挙",VLOOKUP($F1756,部数情報!A:L,12,0),IF($I$7="選挙",VLOOKUP($F1756,部数情報!A:M,13,0),VLOOKUP($F1756,部数情報!A:J,10,0)))),"")</f>
        <v>580</v>
      </c>
      <c r="K1756" s="187"/>
      <c r="L1756" s="205"/>
      <c r="M1756" s="206"/>
      <c r="S1756">
        <f>エリア一覧!J1756-VLOOKUP(エリア一覧!F1756,部数情報!A:Q,17,0)</f>
        <v>0</v>
      </c>
      <c r="V1756">
        <f t="shared" si="27"/>
        <v>0</v>
      </c>
      <c r="W1756">
        <f>IFERROR(VLOOKUP($F1756,部数情報!A:J,10,0),0)</f>
        <v>580</v>
      </c>
    </row>
    <row r="1757" spans="2:23" hidden="1">
      <c r="B1757" s="15">
        <f>部数情報!C1382</f>
        <v>1381</v>
      </c>
      <c r="C1757" s="16">
        <f>部数情報!B1382</f>
        <v>19</v>
      </c>
      <c r="D1757" s="16" t="str">
        <f>部数情報!E1382</f>
        <v>市川</v>
      </c>
      <c r="E1757" s="16" t="str">
        <f>部数情報!F1382</f>
        <v>市川</v>
      </c>
      <c r="F1757" s="16" t="str">
        <f>部数情報!A1382</f>
        <v>037001</v>
      </c>
      <c r="G1757" s="16" t="str">
        <f>部数情報!G1382</f>
        <v>市川１Ａ</v>
      </c>
      <c r="H1757" s="16" t="str">
        <f>部数情報!H1382</f>
        <v>市川</v>
      </c>
      <c r="I1757" s="16" t="str">
        <f>部数情報!I1382</f>
        <v>市川市</v>
      </c>
      <c r="J1757" s="189">
        <f>IFERROR(IF($I$7="併配",VLOOKUP($F1757,部数情報!A:K,11,0),IF($I$7="併配&amp;選挙",VLOOKUP($F1757,部数情報!A:L,12,0),IF($I$7="選挙",VLOOKUP($F1757,部数情報!A:M,13,0),VLOOKUP($F1757,部数情報!A:J,10,0)))),"")</f>
        <v>575</v>
      </c>
      <c r="K1757" s="187"/>
      <c r="L1757" s="205"/>
      <c r="M1757" s="206"/>
      <c r="S1757">
        <f>エリア一覧!J1757-VLOOKUP(エリア一覧!F1757,部数情報!A:Q,17,0)</f>
        <v>0</v>
      </c>
      <c r="V1757">
        <f t="shared" si="27"/>
        <v>0</v>
      </c>
      <c r="W1757">
        <f>IFERROR(VLOOKUP($F1757,部数情報!A:J,10,0),0)</f>
        <v>575</v>
      </c>
    </row>
    <row r="1758" spans="2:23" hidden="1">
      <c r="B1758" s="15">
        <f>部数情報!C1383</f>
        <v>1382</v>
      </c>
      <c r="C1758" s="16">
        <f>部数情報!B1383</f>
        <v>19</v>
      </c>
      <c r="D1758" s="16" t="str">
        <f>部数情報!E1383</f>
        <v>市川</v>
      </c>
      <c r="E1758" s="16" t="str">
        <f>部数情報!F1383</f>
        <v>市川</v>
      </c>
      <c r="F1758" s="16" t="str">
        <f>部数情報!A1383</f>
        <v>037002</v>
      </c>
      <c r="G1758" s="16" t="str">
        <f>部数情報!G1383</f>
        <v>市川１Ｂ</v>
      </c>
      <c r="H1758" s="16" t="str">
        <f>部数情報!H1383</f>
        <v>市川</v>
      </c>
      <c r="I1758" s="16" t="str">
        <f>部数情報!I1383</f>
        <v>市川市</v>
      </c>
      <c r="J1758" s="189">
        <f>IFERROR(IF($I$7="併配",VLOOKUP($F1758,部数情報!A:K,11,0),IF($I$7="併配&amp;選挙",VLOOKUP($F1758,部数情報!A:L,12,0),IF($I$7="選挙",VLOOKUP($F1758,部数情報!A:M,13,0),VLOOKUP($F1758,部数情報!A:J,10,0)))),"")</f>
        <v>340</v>
      </c>
      <c r="K1758" s="187"/>
      <c r="L1758" s="205"/>
      <c r="M1758" s="206"/>
      <c r="S1758">
        <f>エリア一覧!J1758-VLOOKUP(エリア一覧!F1758,部数情報!A:Q,17,0)</f>
        <v>0</v>
      </c>
      <c r="V1758">
        <f t="shared" si="27"/>
        <v>0</v>
      </c>
      <c r="W1758">
        <f>IFERROR(VLOOKUP($F1758,部数情報!A:J,10,0),0)</f>
        <v>340</v>
      </c>
    </row>
    <row r="1759" spans="2:23" hidden="1">
      <c r="B1759" s="15">
        <f>部数情報!C1384</f>
        <v>1383</v>
      </c>
      <c r="C1759" s="16">
        <f>部数情報!B1384</f>
        <v>19</v>
      </c>
      <c r="D1759" s="16" t="str">
        <f>部数情報!E1384</f>
        <v>市川</v>
      </c>
      <c r="E1759" s="16" t="str">
        <f>部数情報!F1384</f>
        <v>市川</v>
      </c>
      <c r="F1759" s="16" t="str">
        <f>部数情報!A1384</f>
        <v>037133</v>
      </c>
      <c r="G1759" s="16" t="str">
        <f>部数情報!G1384</f>
        <v>市川１Ｄ</v>
      </c>
      <c r="H1759" s="16" t="str">
        <f>部数情報!H1384</f>
        <v>市川</v>
      </c>
      <c r="I1759" s="16" t="str">
        <f>部数情報!I1384</f>
        <v>市川市</v>
      </c>
      <c r="J1759" s="189">
        <f>IFERROR(IF($I$7="併配",VLOOKUP($F1759,部数情報!A:K,11,0),IF($I$7="併配&amp;選挙",VLOOKUP($F1759,部数情報!A:L,12,0),IF($I$7="選挙",VLOOKUP($F1759,部数情報!A:M,13,0),VLOOKUP($F1759,部数情報!A:J,10,0)))),"")</f>
        <v>370</v>
      </c>
      <c r="K1759" s="187"/>
      <c r="L1759" s="205"/>
      <c r="M1759" s="206"/>
      <c r="S1759">
        <f>エリア一覧!J1759-VLOOKUP(エリア一覧!F1759,部数情報!A:Q,17,0)</f>
        <v>0</v>
      </c>
      <c r="V1759">
        <f t="shared" si="27"/>
        <v>0</v>
      </c>
      <c r="W1759">
        <f>IFERROR(VLOOKUP($F1759,部数情報!A:J,10,0),0)</f>
        <v>370</v>
      </c>
    </row>
    <row r="1760" spans="2:23" hidden="1">
      <c r="B1760" s="15">
        <f>部数情報!C1385</f>
        <v>1384</v>
      </c>
      <c r="C1760" s="16">
        <f>部数情報!B1385</f>
        <v>19</v>
      </c>
      <c r="D1760" s="16" t="str">
        <f>部数情報!E1385</f>
        <v>市川</v>
      </c>
      <c r="E1760" s="16" t="str">
        <f>部数情報!F1385</f>
        <v>市川</v>
      </c>
      <c r="F1760" s="16" t="str">
        <f>部数情報!A1385</f>
        <v>037003</v>
      </c>
      <c r="G1760" s="16" t="str">
        <f>部数情報!G1385</f>
        <v>市川１Ｃ</v>
      </c>
      <c r="H1760" s="16" t="str">
        <f>部数情報!H1385</f>
        <v>市川</v>
      </c>
      <c r="I1760" s="16" t="str">
        <f>部数情報!I1385</f>
        <v>市川市</v>
      </c>
      <c r="J1760" s="189">
        <f>IFERROR(IF($I$7="併配",VLOOKUP($F1760,部数情報!A:K,11,0),IF($I$7="併配&amp;選挙",VLOOKUP($F1760,部数情報!A:L,12,0),IF($I$7="選挙",VLOOKUP($F1760,部数情報!A:M,13,0),VLOOKUP($F1760,部数情報!A:J,10,0)))),"")</f>
        <v>660</v>
      </c>
      <c r="K1760" s="187"/>
      <c r="L1760" s="205"/>
      <c r="M1760" s="206"/>
      <c r="S1760">
        <f>エリア一覧!J1760-VLOOKUP(エリア一覧!F1760,部数情報!A:Q,17,0)</f>
        <v>0</v>
      </c>
      <c r="V1760">
        <f t="shared" si="27"/>
        <v>0</v>
      </c>
      <c r="W1760">
        <f>IFERROR(VLOOKUP($F1760,部数情報!A:J,10,0),0)</f>
        <v>660</v>
      </c>
    </row>
    <row r="1761" spans="2:23" hidden="1">
      <c r="B1761" s="15">
        <f>部数情報!C1386</f>
        <v>1385</v>
      </c>
      <c r="C1761" s="16">
        <f>部数情報!B1386</f>
        <v>19</v>
      </c>
      <c r="D1761" s="16" t="str">
        <f>部数情報!E1386</f>
        <v>市川</v>
      </c>
      <c r="E1761" s="16" t="str">
        <f>部数情報!F1386</f>
        <v>市川</v>
      </c>
      <c r="F1761" s="16" t="str">
        <f>部数情報!A1386</f>
        <v>037004</v>
      </c>
      <c r="G1761" s="16" t="str">
        <f>部数情報!G1386</f>
        <v>市川２Ａ</v>
      </c>
      <c r="H1761" s="16" t="str">
        <f>部数情報!H1386</f>
        <v>市川</v>
      </c>
      <c r="I1761" s="16" t="str">
        <f>部数情報!I1386</f>
        <v>市川市</v>
      </c>
      <c r="J1761" s="189">
        <f>IFERROR(IF($I$7="併配",VLOOKUP($F1761,部数情報!A:K,11,0),IF($I$7="併配&amp;選挙",VLOOKUP($F1761,部数情報!A:L,12,0),IF($I$7="選挙",VLOOKUP($F1761,部数情報!A:M,13,0),VLOOKUP($F1761,部数情報!A:J,10,0)))),"")</f>
        <v>500</v>
      </c>
      <c r="K1761" s="187"/>
      <c r="L1761" s="205"/>
      <c r="M1761" s="206"/>
      <c r="S1761">
        <f>エリア一覧!J1761-VLOOKUP(エリア一覧!F1761,部数情報!A:Q,17,0)</f>
        <v>0</v>
      </c>
      <c r="V1761">
        <f t="shared" si="27"/>
        <v>0</v>
      </c>
      <c r="W1761">
        <f>IFERROR(VLOOKUP($F1761,部数情報!A:J,10,0),0)</f>
        <v>500</v>
      </c>
    </row>
    <row r="1762" spans="2:23" hidden="1">
      <c r="B1762" s="15">
        <f>部数情報!C1387</f>
        <v>1386</v>
      </c>
      <c r="C1762" s="16">
        <f>部数情報!B1387</f>
        <v>19</v>
      </c>
      <c r="D1762" s="16" t="str">
        <f>部数情報!E1387</f>
        <v>市川</v>
      </c>
      <c r="E1762" s="16" t="str">
        <f>部数情報!F1387</f>
        <v>市川</v>
      </c>
      <c r="F1762" s="16" t="str">
        <f>部数情報!A1387</f>
        <v>037005</v>
      </c>
      <c r="G1762" s="16" t="str">
        <f>部数情報!G1387</f>
        <v>市川２Ｂ</v>
      </c>
      <c r="H1762" s="16" t="str">
        <f>部数情報!H1387</f>
        <v>市川</v>
      </c>
      <c r="I1762" s="16" t="str">
        <f>部数情報!I1387</f>
        <v>市川市</v>
      </c>
      <c r="J1762" s="189">
        <f>IFERROR(IF($I$7="併配",VLOOKUP($F1762,部数情報!A:K,11,0),IF($I$7="併配&amp;選挙",VLOOKUP($F1762,部数情報!A:L,12,0),IF($I$7="選挙",VLOOKUP($F1762,部数情報!A:M,13,0),VLOOKUP($F1762,部数情報!A:J,10,0)))),"")</f>
        <v>575</v>
      </c>
      <c r="K1762" s="187"/>
      <c r="L1762" s="205"/>
      <c r="M1762" s="206"/>
      <c r="S1762">
        <f>エリア一覧!J1762-VLOOKUP(エリア一覧!F1762,部数情報!A:Q,17,0)</f>
        <v>0</v>
      </c>
      <c r="V1762">
        <f t="shared" si="27"/>
        <v>0</v>
      </c>
      <c r="W1762">
        <f>IFERROR(VLOOKUP($F1762,部数情報!A:J,10,0),0)</f>
        <v>575</v>
      </c>
    </row>
    <row r="1763" spans="2:23" hidden="1">
      <c r="B1763" s="15">
        <f>部数情報!C1388</f>
        <v>1387</v>
      </c>
      <c r="C1763" s="16">
        <f>部数情報!B1388</f>
        <v>19</v>
      </c>
      <c r="D1763" s="16" t="str">
        <f>部数情報!E1388</f>
        <v>市川</v>
      </c>
      <c r="E1763" s="16" t="str">
        <f>部数情報!F1388</f>
        <v>市川</v>
      </c>
      <c r="F1763" s="16" t="str">
        <f>部数情報!A1388</f>
        <v>037006</v>
      </c>
      <c r="G1763" s="16" t="str">
        <f>部数情報!G1388</f>
        <v>市川２Ｃ</v>
      </c>
      <c r="H1763" s="16" t="str">
        <f>部数情報!H1388</f>
        <v>市川</v>
      </c>
      <c r="I1763" s="16" t="str">
        <f>部数情報!I1388</f>
        <v>市川市</v>
      </c>
      <c r="J1763" s="189">
        <f>IFERROR(IF($I$7="併配",VLOOKUP($F1763,部数情報!A:K,11,0),IF($I$7="併配&amp;選挙",VLOOKUP($F1763,部数情報!A:L,12,0),IF($I$7="選挙",VLOOKUP($F1763,部数情報!A:M,13,0),VLOOKUP($F1763,部数情報!A:J,10,0)))),"")</f>
        <v>510</v>
      </c>
      <c r="K1763" s="187"/>
      <c r="L1763" s="205"/>
      <c r="M1763" s="206"/>
      <c r="S1763">
        <f>エリア一覧!J1763-VLOOKUP(エリア一覧!F1763,部数情報!A:Q,17,0)</f>
        <v>0</v>
      </c>
      <c r="V1763">
        <f t="shared" si="27"/>
        <v>0</v>
      </c>
      <c r="W1763">
        <f>IFERROR(VLOOKUP($F1763,部数情報!A:J,10,0),0)</f>
        <v>510</v>
      </c>
    </row>
    <row r="1764" spans="2:23" hidden="1">
      <c r="B1764" s="15">
        <f>部数情報!C1389</f>
        <v>1388</v>
      </c>
      <c r="C1764" s="16">
        <f>部数情報!B1389</f>
        <v>19</v>
      </c>
      <c r="D1764" s="16" t="str">
        <f>部数情報!E1389</f>
        <v>市川</v>
      </c>
      <c r="E1764" s="16" t="str">
        <f>部数情報!F1389</f>
        <v>市川</v>
      </c>
      <c r="F1764" s="16" t="str">
        <f>部数情報!A1389</f>
        <v>037007</v>
      </c>
      <c r="G1764" s="16" t="str">
        <f>部数情報!G1389</f>
        <v>市川３Ａ</v>
      </c>
      <c r="H1764" s="16" t="str">
        <f>部数情報!H1389</f>
        <v>市川</v>
      </c>
      <c r="I1764" s="16" t="str">
        <f>部数情報!I1389</f>
        <v>市川市</v>
      </c>
      <c r="J1764" s="189">
        <f>IFERROR(IF($I$7="併配",VLOOKUP($F1764,部数情報!A:K,11,0),IF($I$7="併配&amp;選挙",VLOOKUP($F1764,部数情報!A:L,12,0),IF($I$7="選挙",VLOOKUP($F1764,部数情報!A:M,13,0),VLOOKUP($F1764,部数情報!A:J,10,0)))),"")</f>
        <v>434</v>
      </c>
      <c r="K1764" s="187"/>
      <c r="L1764" s="205"/>
      <c r="M1764" s="206"/>
      <c r="S1764">
        <f>エリア一覧!J1764-VLOOKUP(エリア一覧!F1764,部数情報!A:Q,17,0)</f>
        <v>-176</v>
      </c>
      <c r="V1764">
        <f t="shared" si="27"/>
        <v>0</v>
      </c>
      <c r="W1764">
        <f>IFERROR(VLOOKUP($F1764,部数情報!A:J,10,0),0)</f>
        <v>610</v>
      </c>
    </row>
    <row r="1765" spans="2:23" hidden="1">
      <c r="B1765" s="15">
        <f>部数情報!C1390</f>
        <v>1389</v>
      </c>
      <c r="C1765" s="16">
        <f>部数情報!B1390</f>
        <v>19</v>
      </c>
      <c r="D1765" s="16" t="str">
        <f>部数情報!E1390</f>
        <v>市川</v>
      </c>
      <c r="E1765" s="16" t="str">
        <f>部数情報!F1390</f>
        <v>市川</v>
      </c>
      <c r="F1765" s="16" t="str">
        <f>部数情報!A1390</f>
        <v>037008</v>
      </c>
      <c r="G1765" s="16" t="str">
        <f>部数情報!G1390</f>
        <v>市川３Ｂ</v>
      </c>
      <c r="H1765" s="16" t="str">
        <f>部数情報!H1390</f>
        <v>市川</v>
      </c>
      <c r="I1765" s="16" t="str">
        <f>部数情報!I1390</f>
        <v>市川市</v>
      </c>
      <c r="J1765" s="189">
        <f>IFERROR(IF($I$7="併配",VLOOKUP($F1765,部数情報!A:K,11,0),IF($I$7="併配&amp;選挙",VLOOKUP($F1765,部数情報!A:L,12,0),IF($I$7="選挙",VLOOKUP($F1765,部数情報!A:M,13,0),VLOOKUP($F1765,部数情報!A:J,10,0)))),"")</f>
        <v>500</v>
      </c>
      <c r="K1765" s="187"/>
      <c r="L1765" s="205"/>
      <c r="M1765" s="206"/>
      <c r="S1765">
        <f>エリア一覧!J1765-VLOOKUP(エリア一覧!F1765,部数情報!A:Q,17,0)</f>
        <v>0</v>
      </c>
      <c r="V1765">
        <f t="shared" si="27"/>
        <v>0</v>
      </c>
      <c r="W1765">
        <f>IFERROR(VLOOKUP($F1765,部数情報!A:J,10,0),0)</f>
        <v>500</v>
      </c>
    </row>
    <row r="1766" spans="2:23" hidden="1">
      <c r="B1766" s="15">
        <f>部数情報!C1391</f>
        <v>1390</v>
      </c>
      <c r="C1766" s="16">
        <f>部数情報!B1391</f>
        <v>19</v>
      </c>
      <c r="D1766" s="16" t="str">
        <f>部数情報!E1391</f>
        <v>市川</v>
      </c>
      <c r="E1766" s="16" t="str">
        <f>部数情報!F1391</f>
        <v>市川</v>
      </c>
      <c r="F1766" s="16" t="str">
        <f>部数情報!A1391</f>
        <v>037009</v>
      </c>
      <c r="G1766" s="16" t="str">
        <f>部数情報!G1391</f>
        <v>市川３Ｃ</v>
      </c>
      <c r="H1766" s="16" t="str">
        <f>部数情報!H1391</f>
        <v>市川</v>
      </c>
      <c r="I1766" s="16" t="str">
        <f>部数情報!I1391</f>
        <v>市川市</v>
      </c>
      <c r="J1766" s="189">
        <f>IFERROR(IF($I$7="併配",VLOOKUP($F1766,部数情報!A:K,11,0),IF($I$7="併配&amp;選挙",VLOOKUP($F1766,部数情報!A:L,12,0),IF($I$7="選挙",VLOOKUP($F1766,部数情報!A:M,13,0),VLOOKUP($F1766,部数情報!A:J,10,0)))),"")</f>
        <v>510</v>
      </c>
      <c r="K1766" s="187"/>
      <c r="L1766" s="205"/>
      <c r="M1766" s="206"/>
      <c r="S1766">
        <f>エリア一覧!J1766-VLOOKUP(エリア一覧!F1766,部数情報!A:Q,17,0)</f>
        <v>0</v>
      </c>
      <c r="V1766">
        <f t="shared" si="27"/>
        <v>0</v>
      </c>
      <c r="W1766">
        <f>IFERROR(VLOOKUP($F1766,部数情報!A:J,10,0),0)</f>
        <v>510</v>
      </c>
    </row>
    <row r="1767" spans="2:23" hidden="1">
      <c r="B1767" s="15">
        <f>部数情報!C1392</f>
        <v>1391</v>
      </c>
      <c r="C1767" s="16">
        <f>部数情報!B1392</f>
        <v>19</v>
      </c>
      <c r="D1767" s="16" t="str">
        <f>部数情報!E1392</f>
        <v>市川</v>
      </c>
      <c r="E1767" s="16" t="str">
        <f>部数情報!F1392</f>
        <v>市川</v>
      </c>
      <c r="F1767" s="16" t="str">
        <f>部数情報!A1392</f>
        <v>037010</v>
      </c>
      <c r="G1767" s="16" t="str">
        <f>部数情報!G1392</f>
        <v>市川４Ａ</v>
      </c>
      <c r="H1767" s="16" t="str">
        <f>部数情報!H1392</f>
        <v>市川</v>
      </c>
      <c r="I1767" s="16" t="str">
        <f>部数情報!I1392</f>
        <v>市川市</v>
      </c>
      <c r="J1767" s="189">
        <f>IFERROR(IF($I$7="併配",VLOOKUP($F1767,部数情報!A:K,11,0),IF($I$7="併配&amp;選挙",VLOOKUP($F1767,部数情報!A:L,12,0),IF($I$7="選挙",VLOOKUP($F1767,部数情報!A:M,13,0),VLOOKUP($F1767,部数情報!A:J,10,0)))),"")</f>
        <v>485</v>
      </c>
      <c r="K1767" s="187"/>
      <c r="L1767" s="205"/>
      <c r="M1767" s="206"/>
      <c r="S1767">
        <f>エリア一覧!J1767-VLOOKUP(エリア一覧!F1767,部数情報!A:Q,17,0)</f>
        <v>0</v>
      </c>
      <c r="V1767">
        <f t="shared" si="27"/>
        <v>0</v>
      </c>
      <c r="W1767">
        <f>IFERROR(VLOOKUP($F1767,部数情報!A:J,10,0),0)</f>
        <v>485</v>
      </c>
    </row>
    <row r="1768" spans="2:23" hidden="1">
      <c r="B1768" s="15">
        <f>部数情報!C1393</f>
        <v>1392</v>
      </c>
      <c r="C1768" s="16">
        <f>部数情報!B1393</f>
        <v>19</v>
      </c>
      <c r="D1768" s="16" t="str">
        <f>部数情報!E1393</f>
        <v>市川</v>
      </c>
      <c r="E1768" s="16" t="str">
        <f>部数情報!F1393</f>
        <v>市川南</v>
      </c>
      <c r="F1768" s="16" t="str">
        <f>部数情報!A1393</f>
        <v>037011</v>
      </c>
      <c r="G1768" s="16" t="str">
        <f>部数情報!G1393</f>
        <v>市川南１Ａ</v>
      </c>
      <c r="H1768" s="16" t="str">
        <f>部数情報!H1393</f>
        <v>市川</v>
      </c>
      <c r="I1768" s="16" t="str">
        <f>部数情報!I1393</f>
        <v>市川市</v>
      </c>
      <c r="J1768" s="189">
        <f>IFERROR(IF($I$7="併配",VLOOKUP($F1768,部数情報!A:K,11,0),IF($I$7="併配&amp;選挙",VLOOKUP($F1768,部数情報!A:L,12,0),IF($I$7="選挙",VLOOKUP($F1768,部数情報!A:M,13,0),VLOOKUP($F1768,部数情報!A:J,10,0)))),"")</f>
        <v>460</v>
      </c>
      <c r="K1768" s="187"/>
      <c r="L1768" s="205"/>
      <c r="M1768" s="206"/>
      <c r="S1768">
        <f>エリア一覧!J1768-VLOOKUP(エリア一覧!F1768,部数情報!A:Q,17,0)</f>
        <v>0</v>
      </c>
      <c r="V1768">
        <f t="shared" si="27"/>
        <v>0</v>
      </c>
      <c r="W1768">
        <f>IFERROR(VLOOKUP($F1768,部数情報!A:J,10,0),0)</f>
        <v>460</v>
      </c>
    </row>
    <row r="1769" spans="2:23" hidden="1">
      <c r="B1769" s="15">
        <f>部数情報!C1394</f>
        <v>1393</v>
      </c>
      <c r="C1769" s="16">
        <f>部数情報!B1394</f>
        <v>19</v>
      </c>
      <c r="D1769" s="16" t="str">
        <f>部数情報!E1394</f>
        <v>市川</v>
      </c>
      <c r="E1769" s="16" t="str">
        <f>部数情報!F1394</f>
        <v>市川南</v>
      </c>
      <c r="F1769" s="16" t="str">
        <f>部数情報!A1394</f>
        <v>037012</v>
      </c>
      <c r="G1769" s="16" t="str">
        <f>部数情報!G1394</f>
        <v>市川南１Ｂ</v>
      </c>
      <c r="H1769" s="16" t="str">
        <f>部数情報!H1394</f>
        <v>市川</v>
      </c>
      <c r="I1769" s="16" t="str">
        <f>部数情報!I1394</f>
        <v>市川市</v>
      </c>
      <c r="J1769" s="189">
        <f>IFERROR(IF($I$7="併配",VLOOKUP($F1769,部数情報!A:K,11,0),IF($I$7="併配&amp;選挙",VLOOKUP($F1769,部数情報!A:L,12,0),IF($I$7="選挙",VLOOKUP($F1769,部数情報!A:M,13,0),VLOOKUP($F1769,部数情報!A:J,10,0)))),"")</f>
        <v>710</v>
      </c>
      <c r="K1769" s="187"/>
      <c r="L1769" s="205"/>
      <c r="M1769" s="206"/>
      <c r="S1769">
        <f>エリア一覧!J1769-VLOOKUP(エリア一覧!F1769,部数情報!A:Q,17,0)</f>
        <v>0</v>
      </c>
      <c r="V1769">
        <f t="shared" si="27"/>
        <v>0</v>
      </c>
      <c r="W1769">
        <f>IFERROR(VLOOKUP($F1769,部数情報!A:J,10,0),0)</f>
        <v>710</v>
      </c>
    </row>
    <row r="1770" spans="2:23" hidden="1">
      <c r="B1770" s="15">
        <f>部数情報!C1395</f>
        <v>1394</v>
      </c>
      <c r="C1770" s="16">
        <f>部数情報!B1395</f>
        <v>19</v>
      </c>
      <c r="D1770" s="16" t="str">
        <f>部数情報!E1395</f>
        <v>市川</v>
      </c>
      <c r="E1770" s="16" t="str">
        <f>部数情報!F1395</f>
        <v>市川南</v>
      </c>
      <c r="F1770" s="16" t="str">
        <f>部数情報!A1395</f>
        <v>037129</v>
      </c>
      <c r="G1770" s="16" t="str">
        <f>部数情報!G1395</f>
        <v>市川南１Ｃ・２</v>
      </c>
      <c r="H1770" s="16" t="str">
        <f>部数情報!H1395</f>
        <v>市川</v>
      </c>
      <c r="I1770" s="16" t="str">
        <f>部数情報!I1395</f>
        <v>市川市</v>
      </c>
      <c r="J1770" s="189">
        <f>IFERROR(IF($I$7="併配",VLOOKUP($F1770,部数情報!A:K,11,0),IF($I$7="併配&amp;選挙",VLOOKUP($F1770,部数情報!A:L,12,0),IF($I$7="選挙",VLOOKUP($F1770,部数情報!A:M,13,0),VLOOKUP($F1770,部数情報!A:J,10,0)))),"")</f>
        <v>500</v>
      </c>
      <c r="K1770" s="187"/>
      <c r="L1770" s="205"/>
      <c r="M1770" s="206"/>
      <c r="S1770">
        <f>エリア一覧!J1770-VLOOKUP(エリア一覧!F1770,部数情報!A:Q,17,0)</f>
        <v>0</v>
      </c>
      <c r="V1770">
        <f t="shared" si="27"/>
        <v>0</v>
      </c>
      <c r="W1770">
        <f>IFERROR(VLOOKUP($F1770,部数情報!A:J,10,0),0)</f>
        <v>500</v>
      </c>
    </row>
    <row r="1771" spans="2:23" hidden="1">
      <c r="B1771" s="15">
        <f>部数情報!C1396</f>
        <v>1395</v>
      </c>
      <c r="C1771" s="16">
        <f>部数情報!B1396</f>
        <v>19</v>
      </c>
      <c r="D1771" s="16" t="str">
        <f>部数情報!E1396</f>
        <v>市川</v>
      </c>
      <c r="E1771" s="16" t="str">
        <f>部数情報!F1396</f>
        <v>市川南</v>
      </c>
      <c r="F1771" s="16" t="str">
        <f>部数情報!A1396</f>
        <v>037013</v>
      </c>
      <c r="G1771" s="16" t="str">
        <f>部数情報!G1396</f>
        <v>市川南２</v>
      </c>
      <c r="H1771" s="16" t="str">
        <f>部数情報!H1396</f>
        <v>市川</v>
      </c>
      <c r="I1771" s="16" t="str">
        <f>部数情報!I1396</f>
        <v>市川市</v>
      </c>
      <c r="J1771" s="189">
        <f>IFERROR(IF($I$7="併配",VLOOKUP($F1771,部数情報!A:K,11,0),IF($I$7="併配&amp;選挙",VLOOKUP($F1771,部数情報!A:L,12,0),IF($I$7="選挙",VLOOKUP($F1771,部数情報!A:M,13,0),VLOOKUP($F1771,部数情報!A:J,10,0)))),"")</f>
        <v>690</v>
      </c>
      <c r="K1771" s="187"/>
      <c r="L1771" s="205"/>
      <c r="M1771" s="206"/>
      <c r="S1771">
        <f>エリア一覧!J1771-VLOOKUP(エリア一覧!F1771,部数情報!A:Q,17,0)</f>
        <v>0</v>
      </c>
      <c r="V1771">
        <f t="shared" si="27"/>
        <v>0</v>
      </c>
      <c r="W1771">
        <f>IFERROR(VLOOKUP($F1771,部数情報!A:J,10,0),0)</f>
        <v>690</v>
      </c>
    </row>
    <row r="1772" spans="2:23" hidden="1">
      <c r="B1772" s="15">
        <f>部数情報!C1397</f>
        <v>1396</v>
      </c>
      <c r="C1772" s="16">
        <f>部数情報!B1397</f>
        <v>19</v>
      </c>
      <c r="D1772" s="16" t="str">
        <f>部数情報!E1397</f>
        <v>市川</v>
      </c>
      <c r="E1772" s="16" t="str">
        <f>部数情報!F1397</f>
        <v>市川南</v>
      </c>
      <c r="F1772" s="16" t="str">
        <f>部数情報!A1397</f>
        <v>037014</v>
      </c>
      <c r="G1772" s="16" t="str">
        <f>部数情報!G1397</f>
        <v>市川南３Ａ</v>
      </c>
      <c r="H1772" s="16" t="str">
        <f>部数情報!H1397</f>
        <v>市川</v>
      </c>
      <c r="I1772" s="16" t="str">
        <f>部数情報!I1397</f>
        <v>市川市</v>
      </c>
      <c r="J1772" s="189">
        <f>IFERROR(IF($I$7="併配",VLOOKUP($F1772,部数情報!A:K,11,0),IF($I$7="併配&amp;選挙",VLOOKUP($F1772,部数情報!A:L,12,0),IF($I$7="選挙",VLOOKUP($F1772,部数情報!A:M,13,0),VLOOKUP($F1772,部数情報!A:J,10,0)))),"")</f>
        <v>719</v>
      </c>
      <c r="K1772" s="187"/>
      <c r="L1772" s="205"/>
      <c r="M1772" s="206"/>
      <c r="S1772">
        <f>エリア一覧!J1772-VLOOKUP(エリア一覧!F1772,部数情報!A:Q,17,0)</f>
        <v>0</v>
      </c>
      <c r="V1772">
        <f t="shared" si="27"/>
        <v>0</v>
      </c>
      <c r="W1772">
        <f>IFERROR(VLOOKUP($F1772,部数情報!A:J,10,0),0)</f>
        <v>719</v>
      </c>
    </row>
    <row r="1773" spans="2:23" hidden="1">
      <c r="B1773" s="15">
        <f>部数情報!C1398</f>
        <v>1397</v>
      </c>
      <c r="C1773" s="16">
        <f>部数情報!B1398</f>
        <v>19</v>
      </c>
      <c r="D1773" s="16" t="str">
        <f>部数情報!E1398</f>
        <v>市川</v>
      </c>
      <c r="E1773" s="16" t="str">
        <f>部数情報!F1398</f>
        <v>市川南</v>
      </c>
      <c r="F1773" s="16" t="str">
        <f>部数情報!A1398</f>
        <v>037015</v>
      </c>
      <c r="G1773" s="16" t="str">
        <f>部数情報!G1398</f>
        <v>市川南３Ｂ</v>
      </c>
      <c r="H1773" s="16" t="str">
        <f>部数情報!H1398</f>
        <v>市川</v>
      </c>
      <c r="I1773" s="16" t="str">
        <f>部数情報!I1398</f>
        <v>市川市</v>
      </c>
      <c r="J1773" s="189">
        <f>IFERROR(IF($I$7="併配",VLOOKUP($F1773,部数情報!A:K,11,0),IF($I$7="併配&amp;選挙",VLOOKUP($F1773,部数情報!A:L,12,0),IF($I$7="選挙",VLOOKUP($F1773,部数情報!A:M,13,0),VLOOKUP($F1773,部数情報!A:J,10,0)))),"")</f>
        <v>620</v>
      </c>
      <c r="K1773" s="187"/>
      <c r="L1773" s="205"/>
      <c r="M1773" s="206"/>
      <c r="S1773">
        <f>エリア一覧!J1773-VLOOKUP(エリア一覧!F1773,部数情報!A:Q,17,0)</f>
        <v>0</v>
      </c>
      <c r="V1773">
        <f t="shared" si="27"/>
        <v>0</v>
      </c>
      <c r="W1773">
        <f>IFERROR(VLOOKUP($F1773,部数情報!A:J,10,0),0)</f>
        <v>620</v>
      </c>
    </row>
    <row r="1774" spans="2:23" hidden="1">
      <c r="B1774" s="15">
        <f>部数情報!C1399</f>
        <v>1398</v>
      </c>
      <c r="C1774" s="16">
        <f>部数情報!B1399</f>
        <v>19</v>
      </c>
      <c r="D1774" s="16" t="str">
        <f>部数情報!E1399</f>
        <v>市川</v>
      </c>
      <c r="E1774" s="16" t="str">
        <f>部数情報!F1399</f>
        <v>市川南</v>
      </c>
      <c r="F1774" s="16" t="str">
        <f>部数情報!A1399</f>
        <v>037016</v>
      </c>
      <c r="G1774" s="16" t="str">
        <f>部数情報!G1399</f>
        <v>市川南３Ｃ</v>
      </c>
      <c r="H1774" s="16" t="str">
        <f>部数情報!H1399</f>
        <v>市川</v>
      </c>
      <c r="I1774" s="16" t="str">
        <f>部数情報!I1399</f>
        <v>市川市</v>
      </c>
      <c r="J1774" s="189">
        <f>IFERROR(IF($I$7="併配",VLOOKUP($F1774,部数情報!A:K,11,0),IF($I$7="併配&amp;選挙",VLOOKUP($F1774,部数情報!A:L,12,0),IF($I$7="選挙",VLOOKUP($F1774,部数情報!A:M,13,0),VLOOKUP($F1774,部数情報!A:J,10,0)))),"")</f>
        <v>745</v>
      </c>
      <c r="K1774" s="187"/>
      <c r="L1774" s="205"/>
      <c r="M1774" s="206"/>
      <c r="S1774">
        <f>エリア一覧!J1774-VLOOKUP(エリア一覧!F1774,部数情報!A:Q,17,0)</f>
        <v>0</v>
      </c>
      <c r="V1774">
        <f t="shared" si="27"/>
        <v>0</v>
      </c>
      <c r="W1774">
        <f>IFERROR(VLOOKUP($F1774,部数情報!A:J,10,0),0)</f>
        <v>745</v>
      </c>
    </row>
    <row r="1775" spans="2:23" hidden="1">
      <c r="B1775" s="15">
        <f>部数情報!C1400</f>
        <v>1399</v>
      </c>
      <c r="C1775" s="16">
        <f>部数情報!B1400</f>
        <v>19</v>
      </c>
      <c r="D1775" s="16" t="str">
        <f>部数情報!E1400</f>
        <v>市川</v>
      </c>
      <c r="E1775" s="16" t="str">
        <f>部数情報!F1400</f>
        <v>市川南</v>
      </c>
      <c r="F1775" s="16" t="str">
        <f>部数情報!A1400</f>
        <v>037018</v>
      </c>
      <c r="G1775" s="16" t="str">
        <f>部数情報!G1400</f>
        <v>市川南４Ａ</v>
      </c>
      <c r="H1775" s="16" t="str">
        <f>部数情報!H1400</f>
        <v>市川</v>
      </c>
      <c r="I1775" s="16" t="str">
        <f>部数情報!I1400</f>
        <v>市川市</v>
      </c>
      <c r="J1775" s="189">
        <f>IFERROR(IF($I$7="併配",VLOOKUP($F1775,部数情報!A:K,11,0),IF($I$7="併配&amp;選挙",VLOOKUP($F1775,部数情報!A:L,12,0),IF($I$7="選挙",VLOOKUP($F1775,部数情報!A:M,13,0),VLOOKUP($F1775,部数情報!A:J,10,0)))),"")</f>
        <v>485</v>
      </c>
      <c r="K1775" s="187"/>
      <c r="L1775" s="205"/>
      <c r="M1775" s="206"/>
      <c r="S1775">
        <f>エリア一覧!J1775-VLOOKUP(エリア一覧!F1775,部数情報!A:Q,17,0)</f>
        <v>0</v>
      </c>
      <c r="V1775">
        <f t="shared" si="27"/>
        <v>0</v>
      </c>
      <c r="W1775">
        <f>IFERROR(VLOOKUP($F1775,部数情報!A:J,10,0),0)</f>
        <v>485</v>
      </c>
    </row>
    <row r="1776" spans="2:23" hidden="1">
      <c r="B1776" s="15">
        <f>部数情報!C1401</f>
        <v>1400</v>
      </c>
      <c r="C1776" s="16">
        <f>部数情報!B1401</f>
        <v>19</v>
      </c>
      <c r="D1776" s="16" t="str">
        <f>部数情報!E1401</f>
        <v>市川</v>
      </c>
      <c r="E1776" s="16" t="str">
        <f>部数情報!F1401</f>
        <v>市川南</v>
      </c>
      <c r="F1776" s="16" t="str">
        <f>部数情報!A1401</f>
        <v>037019</v>
      </c>
      <c r="G1776" s="16" t="str">
        <f>部数情報!G1401</f>
        <v>市川南４Ｂ</v>
      </c>
      <c r="H1776" s="16" t="str">
        <f>部数情報!H1401</f>
        <v>市川</v>
      </c>
      <c r="I1776" s="16" t="str">
        <f>部数情報!I1401</f>
        <v>市川市</v>
      </c>
      <c r="J1776" s="189">
        <f>IFERROR(IF($I$7="併配",VLOOKUP($F1776,部数情報!A:K,11,0),IF($I$7="併配&amp;選挙",VLOOKUP($F1776,部数情報!A:L,12,0),IF($I$7="選挙",VLOOKUP($F1776,部数情報!A:M,13,0),VLOOKUP($F1776,部数情報!A:J,10,0)))),"")</f>
        <v>465</v>
      </c>
      <c r="K1776" s="187"/>
      <c r="L1776" s="205"/>
      <c r="M1776" s="206"/>
      <c r="S1776">
        <f>エリア一覧!J1776-VLOOKUP(エリア一覧!F1776,部数情報!A:Q,17,0)</f>
        <v>0</v>
      </c>
      <c r="V1776">
        <f t="shared" si="27"/>
        <v>0</v>
      </c>
      <c r="W1776">
        <f>IFERROR(VLOOKUP($F1776,部数情報!A:J,10,0),0)</f>
        <v>465</v>
      </c>
    </row>
    <row r="1777" spans="2:23" hidden="1">
      <c r="B1777" s="15">
        <f>部数情報!C1402</f>
        <v>1401</v>
      </c>
      <c r="C1777" s="16">
        <f>部数情報!B1402</f>
        <v>19</v>
      </c>
      <c r="D1777" s="16" t="str">
        <f>部数情報!E1402</f>
        <v>市川</v>
      </c>
      <c r="E1777" s="16" t="str">
        <f>部数情報!F1402</f>
        <v>市川南</v>
      </c>
      <c r="F1777" s="16" t="str">
        <f>部数情報!A1402</f>
        <v>037020</v>
      </c>
      <c r="G1777" s="16" t="str">
        <f>部数情報!G1402</f>
        <v>市川南４Ｃ</v>
      </c>
      <c r="H1777" s="16" t="str">
        <f>部数情報!H1402</f>
        <v>市川</v>
      </c>
      <c r="I1777" s="16" t="str">
        <f>部数情報!I1402</f>
        <v>市川市</v>
      </c>
      <c r="J1777" s="189">
        <f>IFERROR(IF($I$7="併配",VLOOKUP($F1777,部数情報!A:K,11,0),IF($I$7="併配&amp;選挙",VLOOKUP($F1777,部数情報!A:L,12,0),IF($I$7="選挙",VLOOKUP($F1777,部数情報!A:M,13,0),VLOOKUP($F1777,部数情報!A:J,10,0)))),"")</f>
        <v>500</v>
      </c>
      <c r="K1777" s="187"/>
      <c r="L1777" s="205"/>
      <c r="M1777" s="206"/>
      <c r="S1777">
        <f>エリア一覧!J1777-VLOOKUP(エリア一覧!F1777,部数情報!A:Q,17,0)</f>
        <v>0</v>
      </c>
      <c r="V1777">
        <f t="shared" si="27"/>
        <v>0</v>
      </c>
      <c r="W1777">
        <f>IFERROR(VLOOKUP($F1777,部数情報!A:J,10,0),0)</f>
        <v>500</v>
      </c>
    </row>
    <row r="1778" spans="2:23" hidden="1">
      <c r="B1778" s="15">
        <f>部数情報!C1403</f>
        <v>1402</v>
      </c>
      <c r="C1778" s="16">
        <f>部数情報!B1403</f>
        <v>19</v>
      </c>
      <c r="D1778" s="16" t="str">
        <f>部数情報!E1403</f>
        <v>市川</v>
      </c>
      <c r="E1778" s="16" t="str">
        <f>部数情報!F1403</f>
        <v>真間</v>
      </c>
      <c r="F1778" s="16" t="str">
        <f>部数情報!A1403</f>
        <v>037021</v>
      </c>
      <c r="G1778" s="16" t="str">
        <f>部数情報!G1403</f>
        <v>真間１Ａ</v>
      </c>
      <c r="H1778" s="16" t="str">
        <f>部数情報!H1403</f>
        <v>市川</v>
      </c>
      <c r="I1778" s="16" t="str">
        <f>部数情報!I1403</f>
        <v>市川市</v>
      </c>
      <c r="J1778" s="189">
        <f>IFERROR(IF($I$7="併配",VLOOKUP($F1778,部数情報!A:K,11,0),IF($I$7="併配&amp;選挙",VLOOKUP($F1778,部数情報!A:L,12,0),IF($I$7="選挙",VLOOKUP($F1778,部数情報!A:M,13,0),VLOOKUP($F1778,部数情報!A:J,10,0)))),"")</f>
        <v>700</v>
      </c>
      <c r="K1778" s="187"/>
      <c r="L1778" s="205"/>
      <c r="M1778" s="206"/>
      <c r="S1778">
        <f>エリア一覧!J1778-VLOOKUP(エリア一覧!F1778,部数情報!A:Q,17,0)</f>
        <v>0</v>
      </c>
      <c r="V1778">
        <f t="shared" si="27"/>
        <v>0</v>
      </c>
      <c r="W1778">
        <f>IFERROR(VLOOKUP($F1778,部数情報!A:J,10,0),0)</f>
        <v>700</v>
      </c>
    </row>
    <row r="1779" spans="2:23" hidden="1">
      <c r="B1779" s="15">
        <f>部数情報!C1404</f>
        <v>1403</v>
      </c>
      <c r="C1779" s="16">
        <f>部数情報!B1404</f>
        <v>19</v>
      </c>
      <c r="D1779" s="16" t="str">
        <f>部数情報!E1404</f>
        <v>市川</v>
      </c>
      <c r="E1779" s="16" t="str">
        <f>部数情報!F1404</f>
        <v>真間</v>
      </c>
      <c r="F1779" s="16" t="str">
        <f>部数情報!A1404</f>
        <v>037022</v>
      </c>
      <c r="G1779" s="16" t="str">
        <f>部数情報!G1404</f>
        <v>真間１Ｂ</v>
      </c>
      <c r="H1779" s="16" t="str">
        <f>部数情報!H1404</f>
        <v>市川</v>
      </c>
      <c r="I1779" s="16" t="str">
        <f>部数情報!I1404</f>
        <v>市川市</v>
      </c>
      <c r="J1779" s="189">
        <f>IFERROR(IF($I$7="併配",VLOOKUP($F1779,部数情報!A:K,11,0),IF($I$7="併配&amp;選挙",VLOOKUP($F1779,部数情報!A:L,12,0),IF($I$7="選挙",VLOOKUP($F1779,部数情報!A:M,13,0),VLOOKUP($F1779,部数情報!A:J,10,0)))),"")</f>
        <v>390</v>
      </c>
      <c r="K1779" s="187"/>
      <c r="L1779" s="205"/>
      <c r="M1779" s="206"/>
      <c r="S1779">
        <f>エリア一覧!J1779-VLOOKUP(エリア一覧!F1779,部数情報!A:Q,17,0)</f>
        <v>0</v>
      </c>
      <c r="V1779">
        <f t="shared" si="27"/>
        <v>0</v>
      </c>
      <c r="W1779">
        <f>IFERROR(VLOOKUP($F1779,部数情報!A:J,10,0),0)</f>
        <v>390</v>
      </c>
    </row>
    <row r="1780" spans="2:23" hidden="1">
      <c r="B1780" s="15">
        <f>部数情報!C1405</f>
        <v>1404</v>
      </c>
      <c r="C1780" s="16">
        <f>部数情報!B1405</f>
        <v>19</v>
      </c>
      <c r="D1780" s="16" t="str">
        <f>部数情報!E1405</f>
        <v>市川</v>
      </c>
      <c r="E1780" s="16" t="str">
        <f>部数情報!F1405</f>
        <v>真間</v>
      </c>
      <c r="F1780" s="16" t="str">
        <f>部数情報!A1405</f>
        <v>037023</v>
      </c>
      <c r="G1780" s="16" t="str">
        <f>部数情報!G1405</f>
        <v>真間２Ａ</v>
      </c>
      <c r="H1780" s="16" t="str">
        <f>部数情報!H1405</f>
        <v>市川</v>
      </c>
      <c r="I1780" s="16" t="str">
        <f>部数情報!I1405</f>
        <v>市川市</v>
      </c>
      <c r="J1780" s="189">
        <f>IFERROR(IF($I$7="併配",VLOOKUP($F1780,部数情報!A:K,11,0),IF($I$7="併配&amp;選挙",VLOOKUP($F1780,部数情報!A:L,12,0),IF($I$7="選挙",VLOOKUP($F1780,部数情報!A:M,13,0),VLOOKUP($F1780,部数情報!A:J,10,0)))),"")</f>
        <v>465</v>
      </c>
      <c r="K1780" s="187"/>
      <c r="L1780" s="205"/>
      <c r="M1780" s="206"/>
      <c r="S1780">
        <f>エリア一覧!J1780-VLOOKUP(エリア一覧!F1780,部数情報!A:Q,17,0)</f>
        <v>0</v>
      </c>
      <c r="V1780">
        <f t="shared" si="27"/>
        <v>0</v>
      </c>
      <c r="W1780">
        <f>IFERROR(VLOOKUP($F1780,部数情報!A:J,10,0),0)</f>
        <v>465</v>
      </c>
    </row>
    <row r="1781" spans="2:23" hidden="1">
      <c r="B1781" s="15">
        <f>部数情報!C1406</f>
        <v>1405</v>
      </c>
      <c r="C1781" s="16">
        <f>部数情報!B1406</f>
        <v>19</v>
      </c>
      <c r="D1781" s="16" t="str">
        <f>部数情報!E1406</f>
        <v>市川</v>
      </c>
      <c r="E1781" s="16" t="str">
        <f>部数情報!F1406</f>
        <v>真間</v>
      </c>
      <c r="F1781" s="16" t="str">
        <f>部数情報!A1406</f>
        <v>037024</v>
      </c>
      <c r="G1781" s="16" t="str">
        <f>部数情報!G1406</f>
        <v>真間２Ｂ</v>
      </c>
      <c r="H1781" s="16" t="str">
        <f>部数情報!H1406</f>
        <v>市川</v>
      </c>
      <c r="I1781" s="16" t="str">
        <f>部数情報!I1406</f>
        <v>市川市</v>
      </c>
      <c r="J1781" s="189">
        <f>IFERROR(IF($I$7="併配",VLOOKUP($F1781,部数情報!A:K,11,0),IF($I$7="併配&amp;選挙",VLOOKUP($F1781,部数情報!A:L,12,0),IF($I$7="選挙",VLOOKUP($F1781,部数情報!A:M,13,0),VLOOKUP($F1781,部数情報!A:J,10,0)))),"")</f>
        <v>370</v>
      </c>
      <c r="K1781" s="187"/>
      <c r="L1781" s="205"/>
      <c r="M1781" s="206"/>
      <c r="S1781">
        <f>エリア一覧!J1781-VLOOKUP(エリア一覧!F1781,部数情報!A:Q,17,0)</f>
        <v>0</v>
      </c>
      <c r="V1781">
        <f t="shared" si="27"/>
        <v>0</v>
      </c>
      <c r="W1781">
        <f>IFERROR(VLOOKUP($F1781,部数情報!A:J,10,0),0)</f>
        <v>370</v>
      </c>
    </row>
    <row r="1782" spans="2:23" hidden="1">
      <c r="B1782" s="15">
        <f>部数情報!C1407</f>
        <v>1406</v>
      </c>
      <c r="C1782" s="16">
        <f>部数情報!B1407</f>
        <v>19</v>
      </c>
      <c r="D1782" s="16" t="str">
        <f>部数情報!E1407</f>
        <v>市川</v>
      </c>
      <c r="E1782" s="16" t="str">
        <f>部数情報!F1407</f>
        <v>真間</v>
      </c>
      <c r="F1782" s="16" t="str">
        <f>部数情報!A1407</f>
        <v>037025</v>
      </c>
      <c r="G1782" s="16" t="str">
        <f>部数情報!G1407</f>
        <v>真間３</v>
      </c>
      <c r="H1782" s="16" t="str">
        <f>部数情報!H1407</f>
        <v>市川</v>
      </c>
      <c r="I1782" s="16" t="str">
        <f>部数情報!I1407</f>
        <v>市川市</v>
      </c>
      <c r="J1782" s="189">
        <f>IFERROR(IF($I$7="併配",VLOOKUP($F1782,部数情報!A:K,11,0),IF($I$7="併配&amp;選挙",VLOOKUP($F1782,部数情報!A:L,12,0),IF($I$7="選挙",VLOOKUP($F1782,部数情報!A:M,13,0),VLOOKUP($F1782,部数情報!A:J,10,0)))),"")</f>
        <v>505</v>
      </c>
      <c r="K1782" s="187"/>
      <c r="L1782" s="205"/>
      <c r="M1782" s="206"/>
      <c r="S1782">
        <f>エリア一覧!J1782-VLOOKUP(エリア一覧!F1782,部数情報!A:Q,17,0)</f>
        <v>0</v>
      </c>
      <c r="V1782">
        <f t="shared" si="27"/>
        <v>0</v>
      </c>
      <c r="W1782">
        <f>IFERROR(VLOOKUP($F1782,部数情報!A:J,10,0),0)</f>
        <v>505</v>
      </c>
    </row>
    <row r="1783" spans="2:23" hidden="1">
      <c r="B1783" s="15">
        <f>部数情報!C1408</f>
        <v>1407</v>
      </c>
      <c r="C1783" s="16">
        <f>部数情報!B1408</f>
        <v>19</v>
      </c>
      <c r="D1783" s="16" t="str">
        <f>部数情報!E1408</f>
        <v>市川</v>
      </c>
      <c r="E1783" s="16" t="str">
        <f>部数情報!F1408</f>
        <v>真間</v>
      </c>
      <c r="F1783" s="16" t="str">
        <f>部数情報!A1408</f>
        <v>037026</v>
      </c>
      <c r="G1783" s="16" t="str">
        <f>部数情報!G1408</f>
        <v>真間４A</v>
      </c>
      <c r="H1783" s="16" t="str">
        <f>部数情報!H1408</f>
        <v>市川</v>
      </c>
      <c r="I1783" s="16" t="str">
        <f>部数情報!I1408</f>
        <v>市川市</v>
      </c>
      <c r="J1783" s="189">
        <f>IFERROR(IF($I$7="併配",VLOOKUP($F1783,部数情報!A:K,11,0),IF($I$7="併配&amp;選挙",VLOOKUP($F1783,部数情報!A:L,12,0),IF($I$7="選挙",VLOOKUP($F1783,部数情報!A:M,13,0),VLOOKUP($F1783,部数情報!A:J,10,0)))),"")</f>
        <v>380</v>
      </c>
      <c r="K1783" s="187"/>
      <c r="L1783" s="205"/>
      <c r="M1783" s="206"/>
      <c r="S1783">
        <f>エリア一覧!J1783-VLOOKUP(エリア一覧!F1783,部数情報!A:Q,17,0)</f>
        <v>0</v>
      </c>
      <c r="V1783">
        <f t="shared" si="27"/>
        <v>0</v>
      </c>
      <c r="W1783">
        <f>IFERROR(VLOOKUP($F1783,部数情報!A:J,10,0),0)</f>
        <v>380</v>
      </c>
    </row>
    <row r="1784" spans="2:23" hidden="1">
      <c r="B1784" s="15">
        <f>部数情報!C1409</f>
        <v>1408</v>
      </c>
      <c r="C1784" s="16">
        <f>部数情報!B1409</f>
        <v>19</v>
      </c>
      <c r="D1784" s="16" t="str">
        <f>部数情報!E1409</f>
        <v>市川</v>
      </c>
      <c r="E1784" s="16" t="str">
        <f>部数情報!F1409</f>
        <v>真間</v>
      </c>
      <c r="F1784" s="16" t="str">
        <f>部数情報!A1409</f>
        <v>037127</v>
      </c>
      <c r="G1784" s="16" t="str">
        <f>部数情報!G1409</f>
        <v>真間４B・市川4B</v>
      </c>
      <c r="H1784" s="16" t="str">
        <f>部数情報!H1409</f>
        <v>市川</v>
      </c>
      <c r="I1784" s="16" t="str">
        <f>部数情報!I1409</f>
        <v>市川市</v>
      </c>
      <c r="J1784" s="189">
        <f>IFERROR(IF($I$7="併配",VLOOKUP($F1784,部数情報!A:K,11,0),IF($I$7="併配&amp;選挙",VLOOKUP($F1784,部数情報!A:L,12,0),IF($I$7="選挙",VLOOKUP($F1784,部数情報!A:M,13,0),VLOOKUP($F1784,部数情報!A:J,10,0)))),"")</f>
        <v>510</v>
      </c>
      <c r="K1784" s="187"/>
      <c r="L1784" s="205"/>
      <c r="M1784" s="206"/>
      <c r="S1784">
        <f>エリア一覧!J1784-VLOOKUP(エリア一覧!F1784,部数情報!A:Q,17,0)</f>
        <v>0</v>
      </c>
      <c r="V1784">
        <f t="shared" si="27"/>
        <v>0</v>
      </c>
      <c r="W1784">
        <f>IFERROR(VLOOKUP($F1784,部数情報!A:J,10,0),0)</f>
        <v>510</v>
      </c>
    </row>
    <row r="1785" spans="2:23" hidden="1">
      <c r="B1785" s="15">
        <f>部数情報!C1410</f>
        <v>1409</v>
      </c>
      <c r="C1785" s="16">
        <f>部数情報!B1410</f>
        <v>19</v>
      </c>
      <c r="D1785" s="16" t="str">
        <f>部数情報!E1410</f>
        <v>市川</v>
      </c>
      <c r="E1785" s="16" t="str">
        <f>部数情報!F1410</f>
        <v>真間</v>
      </c>
      <c r="F1785" s="16" t="str">
        <f>部数情報!A1410</f>
        <v>037027</v>
      </c>
      <c r="G1785" s="16" t="str">
        <f>部数情報!G1410</f>
        <v>真間５</v>
      </c>
      <c r="H1785" s="16" t="str">
        <f>部数情報!H1410</f>
        <v>市川</v>
      </c>
      <c r="I1785" s="16" t="str">
        <f>部数情報!I1410</f>
        <v>市川市</v>
      </c>
      <c r="J1785" s="189">
        <f>IFERROR(IF($I$7="併配",VLOOKUP($F1785,部数情報!A:K,11,0),IF($I$7="併配&amp;選挙",VLOOKUP($F1785,部数情報!A:L,12,0),IF($I$7="選挙",VLOOKUP($F1785,部数情報!A:M,13,0),VLOOKUP($F1785,部数情報!A:J,10,0)))),"")</f>
        <v>605</v>
      </c>
      <c r="K1785" s="187"/>
      <c r="L1785" s="205"/>
      <c r="M1785" s="206"/>
      <c r="S1785">
        <f>エリア一覧!J1785-VLOOKUP(エリア一覧!F1785,部数情報!A:Q,17,0)</f>
        <v>0</v>
      </c>
      <c r="V1785">
        <f t="shared" si="27"/>
        <v>0</v>
      </c>
      <c r="W1785">
        <f>IFERROR(VLOOKUP($F1785,部数情報!A:J,10,0),0)</f>
        <v>605</v>
      </c>
    </row>
    <row r="1786" spans="2:23" hidden="1">
      <c r="B1786" s="15">
        <f>部数情報!C1411</f>
        <v>1410</v>
      </c>
      <c r="C1786" s="16">
        <f>部数情報!B1411</f>
        <v>19</v>
      </c>
      <c r="D1786" s="16" t="str">
        <f>部数情報!E1411</f>
        <v>市川</v>
      </c>
      <c r="E1786" s="16" t="str">
        <f>部数情報!F1411</f>
        <v>新田</v>
      </c>
      <c r="F1786" s="16" t="str">
        <f>部数情報!A1411</f>
        <v>037028</v>
      </c>
      <c r="G1786" s="16" t="str">
        <f>部数情報!G1411</f>
        <v>新田１Ａ</v>
      </c>
      <c r="H1786" s="16" t="str">
        <f>部数情報!H1411</f>
        <v>市川</v>
      </c>
      <c r="I1786" s="16" t="str">
        <f>部数情報!I1411</f>
        <v>市川市</v>
      </c>
      <c r="J1786" s="189">
        <f>IFERROR(IF($I$7="併配",VLOOKUP($F1786,部数情報!A:K,11,0),IF($I$7="併配&amp;選挙",VLOOKUP($F1786,部数情報!A:L,12,0),IF($I$7="選挙",VLOOKUP($F1786,部数情報!A:M,13,0),VLOOKUP($F1786,部数情報!A:J,10,0)))),"")</f>
        <v>470</v>
      </c>
      <c r="K1786" s="187"/>
      <c r="L1786" s="205"/>
      <c r="M1786" s="206"/>
      <c r="S1786">
        <f>エリア一覧!J1786-VLOOKUP(エリア一覧!F1786,部数情報!A:Q,17,0)</f>
        <v>0</v>
      </c>
      <c r="V1786">
        <f t="shared" si="27"/>
        <v>0</v>
      </c>
      <c r="W1786">
        <f>IFERROR(VLOOKUP($F1786,部数情報!A:J,10,0),0)</f>
        <v>470</v>
      </c>
    </row>
    <row r="1787" spans="2:23" hidden="1">
      <c r="B1787" s="15">
        <f>部数情報!C1412</f>
        <v>1411</v>
      </c>
      <c r="C1787" s="16">
        <f>部数情報!B1412</f>
        <v>19</v>
      </c>
      <c r="D1787" s="16" t="str">
        <f>部数情報!E1412</f>
        <v>市川</v>
      </c>
      <c r="E1787" s="16" t="str">
        <f>部数情報!F1412</f>
        <v>新田</v>
      </c>
      <c r="F1787" s="16" t="str">
        <f>部数情報!A1412</f>
        <v>037029</v>
      </c>
      <c r="G1787" s="16" t="str">
        <f>部数情報!G1412</f>
        <v>新田１Ｂ</v>
      </c>
      <c r="H1787" s="16" t="str">
        <f>部数情報!H1412</f>
        <v>市川</v>
      </c>
      <c r="I1787" s="16" t="str">
        <f>部数情報!I1412</f>
        <v>市川市</v>
      </c>
      <c r="J1787" s="189">
        <f>IFERROR(IF($I$7="併配",VLOOKUP($F1787,部数情報!A:K,11,0),IF($I$7="併配&amp;選挙",VLOOKUP($F1787,部数情報!A:L,12,0),IF($I$7="選挙",VLOOKUP($F1787,部数情報!A:M,13,0),VLOOKUP($F1787,部数情報!A:J,10,0)))),"")</f>
        <v>390</v>
      </c>
      <c r="K1787" s="187"/>
      <c r="L1787" s="205"/>
      <c r="M1787" s="206"/>
      <c r="S1787">
        <f>エリア一覧!J1787-VLOOKUP(エリア一覧!F1787,部数情報!A:Q,17,0)</f>
        <v>0</v>
      </c>
      <c r="V1787">
        <f t="shared" si="27"/>
        <v>0</v>
      </c>
      <c r="W1787">
        <f>IFERROR(VLOOKUP($F1787,部数情報!A:J,10,0),0)</f>
        <v>390</v>
      </c>
    </row>
    <row r="1788" spans="2:23" hidden="1">
      <c r="B1788" s="15">
        <f>部数情報!C1413</f>
        <v>1412</v>
      </c>
      <c r="C1788" s="16">
        <f>部数情報!B1413</f>
        <v>19</v>
      </c>
      <c r="D1788" s="16" t="str">
        <f>部数情報!E1413</f>
        <v>市川</v>
      </c>
      <c r="E1788" s="16" t="str">
        <f>部数情報!F1413</f>
        <v>新田</v>
      </c>
      <c r="F1788" s="16" t="str">
        <f>部数情報!A1413</f>
        <v>037030</v>
      </c>
      <c r="G1788" s="16" t="str">
        <f>部数情報!G1413</f>
        <v>新田２Ａ</v>
      </c>
      <c r="H1788" s="16" t="str">
        <f>部数情報!H1413</f>
        <v>市川</v>
      </c>
      <c r="I1788" s="16" t="str">
        <f>部数情報!I1413</f>
        <v>市川市</v>
      </c>
      <c r="J1788" s="189">
        <f>IFERROR(IF($I$7="併配",VLOOKUP($F1788,部数情報!A:K,11,0),IF($I$7="併配&amp;選挙",VLOOKUP($F1788,部数情報!A:L,12,0),IF($I$7="選挙",VLOOKUP($F1788,部数情報!A:M,13,0),VLOOKUP($F1788,部数情報!A:J,10,0)))),"")</f>
        <v>710</v>
      </c>
      <c r="K1788" s="187"/>
      <c r="L1788" s="205"/>
      <c r="M1788" s="206"/>
      <c r="S1788">
        <f>エリア一覧!J1788-VLOOKUP(エリア一覧!F1788,部数情報!A:Q,17,0)</f>
        <v>0</v>
      </c>
      <c r="V1788">
        <f t="shared" si="27"/>
        <v>0</v>
      </c>
      <c r="W1788">
        <f>IFERROR(VLOOKUP($F1788,部数情報!A:J,10,0),0)</f>
        <v>710</v>
      </c>
    </row>
    <row r="1789" spans="2:23" hidden="1">
      <c r="B1789" s="15">
        <f>部数情報!C1414</f>
        <v>1413</v>
      </c>
      <c r="C1789" s="16">
        <f>部数情報!B1414</f>
        <v>19</v>
      </c>
      <c r="D1789" s="16" t="str">
        <f>部数情報!E1414</f>
        <v>市川</v>
      </c>
      <c r="E1789" s="16" t="str">
        <f>部数情報!F1414</f>
        <v>新田</v>
      </c>
      <c r="F1789" s="16" t="str">
        <f>部数情報!A1414</f>
        <v>037031</v>
      </c>
      <c r="G1789" s="16" t="str">
        <f>部数情報!G1414</f>
        <v>新田２Ｂ</v>
      </c>
      <c r="H1789" s="16" t="str">
        <f>部数情報!H1414</f>
        <v>市川</v>
      </c>
      <c r="I1789" s="16" t="str">
        <f>部数情報!I1414</f>
        <v>市川市</v>
      </c>
      <c r="J1789" s="189">
        <f>IFERROR(IF($I$7="併配",VLOOKUP($F1789,部数情報!A:K,11,0),IF($I$7="併配&amp;選挙",VLOOKUP($F1789,部数情報!A:L,12,0),IF($I$7="選挙",VLOOKUP($F1789,部数情報!A:M,13,0),VLOOKUP($F1789,部数情報!A:J,10,0)))),"")</f>
        <v>570</v>
      </c>
      <c r="K1789" s="187"/>
      <c r="L1789" s="205"/>
      <c r="M1789" s="206"/>
      <c r="S1789">
        <f>エリア一覧!J1789-VLOOKUP(エリア一覧!F1789,部数情報!A:Q,17,0)</f>
        <v>0</v>
      </c>
      <c r="V1789">
        <f t="shared" si="27"/>
        <v>0</v>
      </c>
      <c r="W1789">
        <f>IFERROR(VLOOKUP($F1789,部数情報!A:J,10,0),0)</f>
        <v>570</v>
      </c>
    </row>
    <row r="1790" spans="2:23" hidden="1">
      <c r="B1790" s="15">
        <f>部数情報!C1415</f>
        <v>1414</v>
      </c>
      <c r="C1790" s="16">
        <f>部数情報!B1415</f>
        <v>19</v>
      </c>
      <c r="D1790" s="16" t="str">
        <f>部数情報!E1415</f>
        <v>市川</v>
      </c>
      <c r="E1790" s="16" t="str">
        <f>部数情報!F1415</f>
        <v>新田</v>
      </c>
      <c r="F1790" s="16" t="str">
        <f>部数情報!A1415</f>
        <v>037032</v>
      </c>
      <c r="G1790" s="16" t="str">
        <f>部数情報!G1415</f>
        <v>新田２Ｃ</v>
      </c>
      <c r="H1790" s="16" t="str">
        <f>部数情報!H1415</f>
        <v>市川</v>
      </c>
      <c r="I1790" s="16" t="str">
        <f>部数情報!I1415</f>
        <v>市川市</v>
      </c>
      <c r="J1790" s="189">
        <f>IFERROR(IF($I$7="併配",VLOOKUP($F1790,部数情報!A:K,11,0),IF($I$7="併配&amp;選挙",VLOOKUP($F1790,部数情報!A:L,12,0),IF($I$7="選挙",VLOOKUP($F1790,部数情報!A:M,13,0),VLOOKUP($F1790,部数情報!A:J,10,0)))),"")</f>
        <v>475</v>
      </c>
      <c r="K1790" s="187"/>
      <c r="L1790" s="205"/>
      <c r="M1790" s="206"/>
      <c r="S1790">
        <f>エリア一覧!J1790-VLOOKUP(エリア一覧!F1790,部数情報!A:Q,17,0)</f>
        <v>0</v>
      </c>
      <c r="V1790">
        <f t="shared" si="27"/>
        <v>0</v>
      </c>
      <c r="W1790">
        <f>IFERROR(VLOOKUP($F1790,部数情報!A:J,10,0),0)</f>
        <v>475</v>
      </c>
    </row>
    <row r="1791" spans="2:23" hidden="1">
      <c r="B1791" s="15">
        <f>部数情報!C1416</f>
        <v>1415</v>
      </c>
      <c r="C1791" s="16">
        <f>部数情報!B1416</f>
        <v>19</v>
      </c>
      <c r="D1791" s="16" t="str">
        <f>部数情報!E1416</f>
        <v>市川</v>
      </c>
      <c r="E1791" s="16" t="str">
        <f>部数情報!F1416</f>
        <v>新田</v>
      </c>
      <c r="F1791" s="16" t="str">
        <f>部数情報!A1416</f>
        <v>037033</v>
      </c>
      <c r="G1791" s="16" t="str">
        <f>部数情報!G1416</f>
        <v>新田３Ａ</v>
      </c>
      <c r="H1791" s="16" t="str">
        <f>部数情報!H1416</f>
        <v>市川</v>
      </c>
      <c r="I1791" s="16" t="str">
        <f>部数情報!I1416</f>
        <v>市川市</v>
      </c>
      <c r="J1791" s="189">
        <f>IFERROR(IF($I$7="併配",VLOOKUP($F1791,部数情報!A:K,11,0),IF($I$7="併配&amp;選挙",VLOOKUP($F1791,部数情報!A:L,12,0),IF($I$7="選挙",VLOOKUP($F1791,部数情報!A:M,13,0),VLOOKUP($F1791,部数情報!A:J,10,0)))),"")</f>
        <v>535</v>
      </c>
      <c r="K1791" s="187"/>
      <c r="L1791" s="205"/>
      <c r="M1791" s="206"/>
      <c r="S1791">
        <f>エリア一覧!J1791-VLOOKUP(エリア一覧!F1791,部数情報!A:Q,17,0)</f>
        <v>0</v>
      </c>
      <c r="V1791">
        <f t="shared" si="27"/>
        <v>0</v>
      </c>
      <c r="W1791">
        <f>IFERROR(VLOOKUP($F1791,部数情報!A:J,10,0),0)</f>
        <v>535</v>
      </c>
    </row>
    <row r="1792" spans="2:23" hidden="1">
      <c r="B1792" s="15">
        <f>部数情報!C1417</f>
        <v>1416</v>
      </c>
      <c r="C1792" s="16">
        <f>部数情報!B1417</f>
        <v>19</v>
      </c>
      <c r="D1792" s="16" t="str">
        <f>部数情報!E1417</f>
        <v>市川</v>
      </c>
      <c r="E1792" s="16" t="str">
        <f>部数情報!F1417</f>
        <v>新田</v>
      </c>
      <c r="F1792" s="16" t="str">
        <f>部数情報!A1417</f>
        <v>037034</v>
      </c>
      <c r="G1792" s="16" t="str">
        <f>部数情報!G1417</f>
        <v>新田３Ｂ・平田４</v>
      </c>
      <c r="H1792" s="16" t="str">
        <f>部数情報!H1417</f>
        <v>市川</v>
      </c>
      <c r="I1792" s="16" t="str">
        <f>部数情報!I1417</f>
        <v>市川市</v>
      </c>
      <c r="J1792" s="189">
        <f>IFERROR(IF($I$7="併配",VLOOKUP($F1792,部数情報!A:K,11,0),IF($I$7="併配&amp;選挙",VLOOKUP($F1792,部数情報!A:L,12,0),IF($I$7="選挙",VLOOKUP($F1792,部数情報!A:M,13,0),VLOOKUP($F1792,部数情報!A:J,10,0)))),"")</f>
        <v>580</v>
      </c>
      <c r="K1792" s="187"/>
      <c r="L1792" s="205"/>
      <c r="M1792" s="206"/>
      <c r="S1792">
        <f>エリア一覧!J1792-VLOOKUP(エリア一覧!F1792,部数情報!A:Q,17,0)</f>
        <v>0</v>
      </c>
      <c r="V1792">
        <f t="shared" si="27"/>
        <v>0</v>
      </c>
      <c r="W1792">
        <f>IFERROR(VLOOKUP($F1792,部数情報!A:J,10,0),0)</f>
        <v>580</v>
      </c>
    </row>
    <row r="1793" spans="2:23" hidden="1">
      <c r="B1793" s="15">
        <f>部数情報!C1418</f>
        <v>1417</v>
      </c>
      <c r="C1793" s="16">
        <f>部数情報!B1418</f>
        <v>19</v>
      </c>
      <c r="D1793" s="16" t="str">
        <f>部数情報!E1418</f>
        <v>市川</v>
      </c>
      <c r="E1793" s="16" t="str">
        <f>部数情報!F1418</f>
        <v>新田</v>
      </c>
      <c r="F1793" s="16" t="str">
        <f>部数情報!A1418</f>
        <v>037035</v>
      </c>
      <c r="G1793" s="16" t="str">
        <f>部数情報!G1418</f>
        <v>新田３Ｃ</v>
      </c>
      <c r="H1793" s="16" t="str">
        <f>部数情報!H1418</f>
        <v>市川</v>
      </c>
      <c r="I1793" s="16" t="str">
        <f>部数情報!I1418</f>
        <v>市川市</v>
      </c>
      <c r="J1793" s="189">
        <f>IFERROR(IF($I$7="併配",VLOOKUP($F1793,部数情報!A:K,11,0),IF($I$7="併配&amp;選挙",VLOOKUP($F1793,部数情報!A:L,12,0),IF($I$7="選挙",VLOOKUP($F1793,部数情報!A:M,13,0),VLOOKUP($F1793,部数情報!A:J,10,0)))),"")</f>
        <v>380</v>
      </c>
      <c r="K1793" s="187"/>
      <c r="L1793" s="205"/>
      <c r="M1793" s="206"/>
      <c r="S1793">
        <f>エリア一覧!J1793-VLOOKUP(エリア一覧!F1793,部数情報!A:Q,17,0)</f>
        <v>0</v>
      </c>
      <c r="V1793">
        <f t="shared" si="27"/>
        <v>0</v>
      </c>
      <c r="W1793">
        <f>IFERROR(VLOOKUP($F1793,部数情報!A:J,10,0),0)</f>
        <v>380</v>
      </c>
    </row>
    <row r="1794" spans="2:23" hidden="1">
      <c r="B1794" s="15">
        <f>部数情報!C1419</f>
        <v>1418</v>
      </c>
      <c r="C1794" s="16">
        <f>部数情報!B1419</f>
        <v>19</v>
      </c>
      <c r="D1794" s="16" t="str">
        <f>部数情報!E1419</f>
        <v>市川</v>
      </c>
      <c r="E1794" s="16" t="str">
        <f>部数情報!F1419</f>
        <v>新田</v>
      </c>
      <c r="F1794" s="16" t="str">
        <f>部数情報!A1419</f>
        <v>037036</v>
      </c>
      <c r="G1794" s="16" t="str">
        <f>部数情報!G1419</f>
        <v>新田４Ａ</v>
      </c>
      <c r="H1794" s="16" t="str">
        <f>部数情報!H1419</f>
        <v>市川</v>
      </c>
      <c r="I1794" s="16" t="str">
        <f>部数情報!I1419</f>
        <v>市川市</v>
      </c>
      <c r="J1794" s="189">
        <f>IFERROR(IF($I$7="併配",VLOOKUP($F1794,部数情報!A:K,11,0),IF($I$7="併配&amp;選挙",VLOOKUP($F1794,部数情報!A:L,12,0),IF($I$7="選挙",VLOOKUP($F1794,部数情報!A:M,13,0),VLOOKUP($F1794,部数情報!A:J,10,0)))),"")</f>
        <v>435</v>
      </c>
      <c r="K1794" s="187"/>
      <c r="L1794" s="205"/>
      <c r="M1794" s="206"/>
      <c r="S1794">
        <f>エリア一覧!J1794-VLOOKUP(エリア一覧!F1794,部数情報!A:Q,17,0)</f>
        <v>0</v>
      </c>
      <c r="V1794">
        <f t="shared" si="27"/>
        <v>0</v>
      </c>
      <c r="W1794">
        <f>IFERROR(VLOOKUP($F1794,部数情報!A:J,10,0),0)</f>
        <v>435</v>
      </c>
    </row>
    <row r="1795" spans="2:23" hidden="1">
      <c r="B1795" s="15">
        <f>部数情報!C1420</f>
        <v>1419</v>
      </c>
      <c r="C1795" s="16">
        <f>部数情報!B1420</f>
        <v>19</v>
      </c>
      <c r="D1795" s="16" t="str">
        <f>部数情報!E1420</f>
        <v>市川</v>
      </c>
      <c r="E1795" s="16" t="str">
        <f>部数情報!F1420</f>
        <v>新田</v>
      </c>
      <c r="F1795" s="16" t="str">
        <f>部数情報!A1420</f>
        <v>037134</v>
      </c>
      <c r="G1795" s="16" t="str">
        <f>部数情報!G1420</f>
        <v>新田４C</v>
      </c>
      <c r="H1795" s="16" t="str">
        <f>部数情報!H1420</f>
        <v>市川</v>
      </c>
      <c r="I1795" s="16" t="str">
        <f>部数情報!I1420</f>
        <v>市川市</v>
      </c>
      <c r="J1795" s="189">
        <f>IFERROR(IF($I$7="併配",VLOOKUP($F1795,部数情報!A:K,11,0),IF($I$7="併配&amp;選挙",VLOOKUP($F1795,部数情報!A:L,12,0),IF($I$7="選挙",VLOOKUP($F1795,部数情報!A:M,13,0),VLOOKUP($F1795,部数情報!A:J,10,0)))),"")</f>
        <v>355</v>
      </c>
      <c r="K1795" s="187"/>
      <c r="L1795" s="205"/>
      <c r="M1795" s="206"/>
      <c r="S1795">
        <f>エリア一覧!J1795-VLOOKUP(エリア一覧!F1795,部数情報!A:Q,17,0)</f>
        <v>0</v>
      </c>
      <c r="V1795">
        <f t="shared" si="27"/>
        <v>0</v>
      </c>
      <c r="W1795">
        <f>IFERROR(VLOOKUP($F1795,部数情報!A:J,10,0),0)</f>
        <v>355</v>
      </c>
    </row>
    <row r="1796" spans="2:23" hidden="1">
      <c r="B1796" s="15">
        <f>部数情報!C1421</f>
        <v>1420</v>
      </c>
      <c r="C1796" s="16">
        <f>部数情報!B1421</f>
        <v>19</v>
      </c>
      <c r="D1796" s="16" t="str">
        <f>部数情報!E1421</f>
        <v>市川</v>
      </c>
      <c r="E1796" s="16" t="str">
        <f>部数情報!F1421</f>
        <v>新田</v>
      </c>
      <c r="F1796" s="16" t="str">
        <f>部数情報!A1421</f>
        <v>037037</v>
      </c>
      <c r="G1796" s="16" t="str">
        <f>部数情報!G1421</f>
        <v>新田４Ｂ</v>
      </c>
      <c r="H1796" s="16" t="str">
        <f>部数情報!H1421</f>
        <v>市川</v>
      </c>
      <c r="I1796" s="16" t="str">
        <f>部数情報!I1421</f>
        <v>市川市</v>
      </c>
      <c r="J1796" s="189">
        <f>IFERROR(IF($I$7="併配",VLOOKUP($F1796,部数情報!A:K,11,0),IF($I$7="併配&amp;選挙",VLOOKUP($F1796,部数情報!A:L,12,0),IF($I$7="選挙",VLOOKUP($F1796,部数情報!A:M,13,0),VLOOKUP($F1796,部数情報!A:J,10,0)))),"")</f>
        <v>480</v>
      </c>
      <c r="K1796" s="187"/>
      <c r="L1796" s="205"/>
      <c r="M1796" s="206"/>
      <c r="S1796">
        <f>エリア一覧!J1796-VLOOKUP(エリア一覧!F1796,部数情報!A:Q,17,0)</f>
        <v>0</v>
      </c>
      <c r="V1796">
        <f t="shared" si="27"/>
        <v>0</v>
      </c>
      <c r="W1796">
        <f>IFERROR(VLOOKUP($F1796,部数情報!A:J,10,0),0)</f>
        <v>480</v>
      </c>
    </row>
    <row r="1797" spans="2:23" hidden="1">
      <c r="B1797" s="15">
        <f>部数情報!C1422</f>
        <v>1421</v>
      </c>
      <c r="C1797" s="16">
        <f>部数情報!B1422</f>
        <v>19</v>
      </c>
      <c r="D1797" s="16" t="str">
        <f>部数情報!E1422</f>
        <v>市川</v>
      </c>
      <c r="E1797" s="16" t="str">
        <f>部数情報!F1422</f>
        <v>新田</v>
      </c>
      <c r="F1797" s="16" t="str">
        <f>部数情報!A1422</f>
        <v>037038</v>
      </c>
      <c r="G1797" s="16" t="str">
        <f>部数情報!G1422</f>
        <v>新田５Ａ</v>
      </c>
      <c r="H1797" s="16" t="str">
        <f>部数情報!H1422</f>
        <v>市川</v>
      </c>
      <c r="I1797" s="16" t="str">
        <f>部数情報!I1422</f>
        <v>市川市</v>
      </c>
      <c r="J1797" s="189">
        <f>IFERROR(IF($I$7="併配",VLOOKUP($F1797,部数情報!A:K,11,0),IF($I$7="併配&amp;選挙",VLOOKUP($F1797,部数情報!A:L,12,0),IF($I$7="選挙",VLOOKUP($F1797,部数情報!A:M,13,0),VLOOKUP($F1797,部数情報!A:J,10,0)))),"")</f>
        <v>560</v>
      </c>
      <c r="K1797" s="187"/>
      <c r="L1797" s="205"/>
      <c r="M1797" s="206"/>
      <c r="S1797">
        <f>エリア一覧!J1797-VLOOKUP(エリア一覧!F1797,部数情報!A:Q,17,0)</f>
        <v>0</v>
      </c>
      <c r="V1797">
        <f t="shared" si="27"/>
        <v>0</v>
      </c>
      <c r="W1797">
        <f>IFERROR(VLOOKUP($F1797,部数情報!A:J,10,0),0)</f>
        <v>560</v>
      </c>
    </row>
    <row r="1798" spans="2:23" hidden="1">
      <c r="B1798" s="15">
        <f>部数情報!C1423</f>
        <v>1422</v>
      </c>
      <c r="C1798" s="16">
        <f>部数情報!B1423</f>
        <v>19</v>
      </c>
      <c r="D1798" s="16" t="str">
        <f>部数情報!E1423</f>
        <v>市川</v>
      </c>
      <c r="E1798" s="16" t="str">
        <f>部数情報!F1423</f>
        <v>新田</v>
      </c>
      <c r="F1798" s="16" t="str">
        <f>部数情報!A1423</f>
        <v>037039</v>
      </c>
      <c r="G1798" s="16" t="str">
        <f>部数情報!G1423</f>
        <v>新田５Ｂ</v>
      </c>
      <c r="H1798" s="16" t="str">
        <f>部数情報!H1423</f>
        <v>市川</v>
      </c>
      <c r="I1798" s="16" t="str">
        <f>部数情報!I1423</f>
        <v>市川市</v>
      </c>
      <c r="J1798" s="189">
        <f>IFERROR(IF($I$7="併配",VLOOKUP($F1798,部数情報!A:K,11,0),IF($I$7="併配&amp;選挙",VLOOKUP($F1798,部数情報!A:L,12,0),IF($I$7="選挙",VLOOKUP($F1798,部数情報!A:M,13,0),VLOOKUP($F1798,部数情報!A:J,10,0)))),"")</f>
        <v>375</v>
      </c>
      <c r="K1798" s="187"/>
      <c r="L1798" s="205"/>
      <c r="M1798" s="206"/>
      <c r="S1798">
        <f>エリア一覧!J1798-VLOOKUP(エリア一覧!F1798,部数情報!A:Q,17,0)</f>
        <v>0</v>
      </c>
      <c r="V1798">
        <f t="shared" si="27"/>
        <v>0</v>
      </c>
      <c r="W1798">
        <f>IFERROR(VLOOKUP($F1798,部数情報!A:J,10,0),0)</f>
        <v>375</v>
      </c>
    </row>
    <row r="1799" spans="2:23" hidden="1">
      <c r="B1799" s="15">
        <f>部数情報!C1424</f>
        <v>1423</v>
      </c>
      <c r="C1799" s="16">
        <f>部数情報!B1424</f>
        <v>19</v>
      </c>
      <c r="D1799" s="16" t="str">
        <f>部数情報!E1424</f>
        <v>市川</v>
      </c>
      <c r="E1799" s="16" t="str">
        <f>部数情報!F1424</f>
        <v>新田</v>
      </c>
      <c r="F1799" s="16" t="str">
        <f>部数情報!A1424</f>
        <v>037135</v>
      </c>
      <c r="G1799" s="16" t="str">
        <f>部数情報!G1424</f>
        <v>新田1C・５Ｃ</v>
      </c>
      <c r="H1799" s="16" t="str">
        <f>部数情報!H1424</f>
        <v>市川</v>
      </c>
      <c r="I1799" s="16" t="str">
        <f>部数情報!I1424</f>
        <v>市川市</v>
      </c>
      <c r="J1799" s="189">
        <f>IFERROR(IF($I$7="併配",VLOOKUP($F1799,部数情報!A:K,11,0),IF($I$7="併配&amp;選挙",VLOOKUP($F1799,部数情報!A:L,12,0),IF($I$7="選挙",VLOOKUP($F1799,部数情報!A:M,13,0),VLOOKUP($F1799,部数情報!A:J,10,0)))),"")</f>
        <v>370</v>
      </c>
      <c r="K1799" s="187"/>
      <c r="L1799" s="205"/>
      <c r="M1799" s="206"/>
      <c r="S1799">
        <f>エリア一覧!J1799-VLOOKUP(エリア一覧!F1799,部数情報!A:Q,17,0)</f>
        <v>0</v>
      </c>
      <c r="V1799">
        <f t="shared" si="27"/>
        <v>0</v>
      </c>
      <c r="W1799">
        <f>IFERROR(VLOOKUP($F1799,部数情報!A:J,10,0),0)</f>
        <v>370</v>
      </c>
    </row>
    <row r="1800" spans="2:23" hidden="1">
      <c r="B1800" s="15">
        <f>部数情報!C1425</f>
        <v>1424</v>
      </c>
      <c r="C1800" s="16">
        <f>部数情報!B1425</f>
        <v>19</v>
      </c>
      <c r="D1800" s="16" t="str">
        <f>部数情報!E1425</f>
        <v>市川</v>
      </c>
      <c r="E1800" s="16" t="str">
        <f>部数情報!F1425</f>
        <v>大洲</v>
      </c>
      <c r="F1800" s="16" t="str">
        <f>部数情報!A1425</f>
        <v>037040</v>
      </c>
      <c r="G1800" s="16" t="str">
        <f>部数情報!G1425</f>
        <v>大洲１Ａ</v>
      </c>
      <c r="H1800" s="16" t="str">
        <f>部数情報!H1425</f>
        <v>市川</v>
      </c>
      <c r="I1800" s="16" t="str">
        <f>部数情報!I1425</f>
        <v>市川市</v>
      </c>
      <c r="J1800" s="189">
        <f>IFERROR(IF($I$7="併配",VLOOKUP($F1800,部数情報!A:K,11,0),IF($I$7="併配&amp;選挙",VLOOKUP($F1800,部数情報!A:L,12,0),IF($I$7="選挙",VLOOKUP($F1800,部数情報!A:M,13,0),VLOOKUP($F1800,部数情報!A:J,10,0)))),"")</f>
        <v>385</v>
      </c>
      <c r="K1800" s="187"/>
      <c r="L1800" s="205"/>
      <c r="M1800" s="206"/>
      <c r="S1800">
        <f>エリア一覧!J1800-VLOOKUP(エリア一覧!F1800,部数情報!A:Q,17,0)</f>
        <v>0</v>
      </c>
      <c r="V1800">
        <f t="shared" si="27"/>
        <v>0</v>
      </c>
      <c r="W1800">
        <f>IFERROR(VLOOKUP($F1800,部数情報!A:J,10,0),0)</f>
        <v>385</v>
      </c>
    </row>
    <row r="1801" spans="2:23" hidden="1">
      <c r="B1801" s="15">
        <f>部数情報!C1426</f>
        <v>1425</v>
      </c>
      <c r="C1801" s="16">
        <f>部数情報!B1426</f>
        <v>19</v>
      </c>
      <c r="D1801" s="16" t="str">
        <f>部数情報!E1426</f>
        <v>市川</v>
      </c>
      <c r="E1801" s="16" t="str">
        <f>部数情報!F1426</f>
        <v>大洲</v>
      </c>
      <c r="F1801" s="16" t="str">
        <f>部数情報!A1426</f>
        <v>037041</v>
      </c>
      <c r="G1801" s="16" t="str">
        <f>部数情報!G1426</f>
        <v>大洲１Ｂ</v>
      </c>
      <c r="H1801" s="16" t="str">
        <f>部数情報!H1426</f>
        <v>市川</v>
      </c>
      <c r="I1801" s="16" t="str">
        <f>部数情報!I1426</f>
        <v>市川市</v>
      </c>
      <c r="J1801" s="189">
        <f>IFERROR(IF($I$7="併配",VLOOKUP($F1801,部数情報!A:K,11,0),IF($I$7="併配&amp;選挙",VLOOKUP($F1801,部数情報!A:L,12,0),IF($I$7="選挙",VLOOKUP($F1801,部数情報!A:M,13,0),VLOOKUP($F1801,部数情報!A:J,10,0)))),"")</f>
        <v>405</v>
      </c>
      <c r="K1801" s="187"/>
      <c r="L1801" s="205"/>
      <c r="M1801" s="206"/>
      <c r="S1801">
        <f>エリア一覧!J1801-VLOOKUP(エリア一覧!F1801,部数情報!A:Q,17,0)</f>
        <v>0</v>
      </c>
      <c r="V1801">
        <f t="shared" si="27"/>
        <v>0</v>
      </c>
      <c r="W1801">
        <f>IFERROR(VLOOKUP($F1801,部数情報!A:J,10,0),0)</f>
        <v>405</v>
      </c>
    </row>
    <row r="1802" spans="2:23" hidden="1">
      <c r="B1802" s="15">
        <f>部数情報!C1427</f>
        <v>1426</v>
      </c>
      <c r="C1802" s="16">
        <f>部数情報!B1427</f>
        <v>19</v>
      </c>
      <c r="D1802" s="16" t="str">
        <f>部数情報!E1427</f>
        <v>市川</v>
      </c>
      <c r="E1802" s="16" t="str">
        <f>部数情報!F1427</f>
        <v>大洲</v>
      </c>
      <c r="F1802" s="16" t="str">
        <f>部数情報!A1427</f>
        <v>037042</v>
      </c>
      <c r="G1802" s="16" t="str">
        <f>部数情報!G1427</f>
        <v>大洲２Ａ</v>
      </c>
      <c r="H1802" s="16" t="str">
        <f>部数情報!H1427</f>
        <v>市川</v>
      </c>
      <c r="I1802" s="16" t="str">
        <f>部数情報!I1427</f>
        <v>市川市</v>
      </c>
      <c r="J1802" s="189">
        <f>IFERROR(IF($I$7="併配",VLOOKUP($F1802,部数情報!A:K,11,0),IF($I$7="併配&amp;選挙",VLOOKUP($F1802,部数情報!A:L,12,0),IF($I$7="選挙",VLOOKUP($F1802,部数情報!A:M,13,0),VLOOKUP($F1802,部数情報!A:J,10,0)))),"")</f>
        <v>330</v>
      </c>
      <c r="K1802" s="187"/>
      <c r="L1802" s="205"/>
      <c r="M1802" s="206"/>
      <c r="S1802">
        <f>エリア一覧!J1802-VLOOKUP(エリア一覧!F1802,部数情報!A:Q,17,0)</f>
        <v>0</v>
      </c>
      <c r="V1802">
        <f t="shared" si="27"/>
        <v>0</v>
      </c>
      <c r="W1802">
        <f>IFERROR(VLOOKUP($F1802,部数情報!A:J,10,0),0)</f>
        <v>330</v>
      </c>
    </row>
    <row r="1803" spans="2:23" hidden="1">
      <c r="B1803" s="15">
        <f>部数情報!C1428</f>
        <v>1427</v>
      </c>
      <c r="C1803" s="16">
        <f>部数情報!B1428</f>
        <v>19</v>
      </c>
      <c r="D1803" s="16" t="str">
        <f>部数情報!E1428</f>
        <v>市川</v>
      </c>
      <c r="E1803" s="16" t="str">
        <f>部数情報!F1428</f>
        <v>大洲</v>
      </c>
      <c r="F1803" s="16" t="str">
        <f>部数情報!A1428</f>
        <v>037043</v>
      </c>
      <c r="G1803" s="16" t="str">
        <f>部数情報!G1428</f>
        <v>大洲２Ｂ</v>
      </c>
      <c r="H1803" s="16" t="str">
        <f>部数情報!H1428</f>
        <v>市川</v>
      </c>
      <c r="I1803" s="16" t="str">
        <f>部数情報!I1428</f>
        <v>市川市</v>
      </c>
      <c r="J1803" s="189">
        <f>IFERROR(IF($I$7="併配",VLOOKUP($F1803,部数情報!A:K,11,0),IF($I$7="併配&amp;選挙",VLOOKUP($F1803,部数情報!A:L,12,0),IF($I$7="選挙",VLOOKUP($F1803,部数情報!A:M,13,0),VLOOKUP($F1803,部数情報!A:J,10,0)))),"")</f>
        <v>395</v>
      </c>
      <c r="K1803" s="187"/>
      <c r="L1803" s="205"/>
      <c r="M1803" s="206"/>
      <c r="S1803">
        <f>エリア一覧!J1803-VLOOKUP(エリア一覧!F1803,部数情報!A:Q,17,0)</f>
        <v>0</v>
      </c>
      <c r="V1803">
        <f t="shared" si="27"/>
        <v>0</v>
      </c>
      <c r="W1803">
        <f>IFERROR(VLOOKUP($F1803,部数情報!A:J,10,0),0)</f>
        <v>395</v>
      </c>
    </row>
    <row r="1804" spans="2:23" hidden="1">
      <c r="B1804" s="15">
        <f>部数情報!C1429</f>
        <v>1428</v>
      </c>
      <c r="C1804" s="16">
        <f>部数情報!B1429</f>
        <v>19</v>
      </c>
      <c r="D1804" s="16" t="str">
        <f>部数情報!E1429</f>
        <v>市川</v>
      </c>
      <c r="E1804" s="16" t="str">
        <f>部数情報!F1429</f>
        <v>大洲</v>
      </c>
      <c r="F1804" s="16" t="str">
        <f>部数情報!A1429</f>
        <v>037044</v>
      </c>
      <c r="G1804" s="16" t="str">
        <f>部数情報!G1429</f>
        <v>大洲３Ａ</v>
      </c>
      <c r="H1804" s="16" t="str">
        <f>部数情報!H1429</f>
        <v>市川</v>
      </c>
      <c r="I1804" s="16" t="str">
        <f>部数情報!I1429</f>
        <v>市川市</v>
      </c>
      <c r="J1804" s="189">
        <f>IFERROR(IF($I$7="併配",VLOOKUP($F1804,部数情報!A:K,11,0),IF($I$7="併配&amp;選挙",VLOOKUP($F1804,部数情報!A:L,12,0),IF($I$7="選挙",VLOOKUP($F1804,部数情報!A:M,13,0),VLOOKUP($F1804,部数情報!A:J,10,0)))),"")</f>
        <v>480</v>
      </c>
      <c r="K1804" s="187"/>
      <c r="L1804" s="205"/>
      <c r="M1804" s="206"/>
      <c r="S1804">
        <f>エリア一覧!J1804-VLOOKUP(エリア一覧!F1804,部数情報!A:Q,17,0)</f>
        <v>0</v>
      </c>
      <c r="V1804">
        <f t="shared" si="27"/>
        <v>0</v>
      </c>
      <c r="W1804">
        <f>IFERROR(VLOOKUP($F1804,部数情報!A:J,10,0),0)</f>
        <v>480</v>
      </c>
    </row>
    <row r="1805" spans="2:23" hidden="1">
      <c r="B1805" s="15">
        <f>部数情報!C1430</f>
        <v>1429</v>
      </c>
      <c r="C1805" s="16">
        <f>部数情報!B1430</f>
        <v>19</v>
      </c>
      <c r="D1805" s="16" t="str">
        <f>部数情報!E1430</f>
        <v>市川</v>
      </c>
      <c r="E1805" s="16" t="str">
        <f>部数情報!F1430</f>
        <v>大洲</v>
      </c>
      <c r="F1805" s="16" t="str">
        <f>部数情報!A1430</f>
        <v>037045</v>
      </c>
      <c r="G1805" s="16" t="str">
        <f>部数情報!G1430</f>
        <v>大洲３Ｂ</v>
      </c>
      <c r="H1805" s="16" t="str">
        <f>部数情報!H1430</f>
        <v>市川</v>
      </c>
      <c r="I1805" s="16" t="str">
        <f>部数情報!I1430</f>
        <v>市川市</v>
      </c>
      <c r="J1805" s="189">
        <f>IFERROR(IF($I$7="併配",VLOOKUP($F1805,部数情報!A:K,11,0),IF($I$7="併配&amp;選挙",VLOOKUP($F1805,部数情報!A:L,12,0),IF($I$7="選挙",VLOOKUP($F1805,部数情報!A:M,13,0),VLOOKUP($F1805,部数情報!A:J,10,0)))),"")</f>
        <v>500</v>
      </c>
      <c r="K1805" s="187"/>
      <c r="L1805" s="205"/>
      <c r="M1805" s="206"/>
      <c r="S1805">
        <f>エリア一覧!J1805-VLOOKUP(エリア一覧!F1805,部数情報!A:Q,17,0)</f>
        <v>0</v>
      </c>
      <c r="V1805">
        <f t="shared" si="27"/>
        <v>0</v>
      </c>
      <c r="W1805">
        <f>IFERROR(VLOOKUP($F1805,部数情報!A:J,10,0),0)</f>
        <v>500</v>
      </c>
    </row>
    <row r="1806" spans="2:23" hidden="1">
      <c r="B1806" s="15">
        <f>部数情報!C1431</f>
        <v>1430</v>
      </c>
      <c r="C1806" s="16">
        <f>部数情報!B1431</f>
        <v>19</v>
      </c>
      <c r="D1806" s="16" t="str">
        <f>部数情報!E1431</f>
        <v>市川</v>
      </c>
      <c r="E1806" s="16" t="str">
        <f>部数情報!F1431</f>
        <v>大洲</v>
      </c>
      <c r="F1806" s="16" t="str">
        <f>部数情報!A1431</f>
        <v>037046</v>
      </c>
      <c r="G1806" s="16" t="str">
        <f>部数情報!G1431</f>
        <v>大洲４Ａ</v>
      </c>
      <c r="H1806" s="16" t="str">
        <f>部数情報!H1431</f>
        <v>市川</v>
      </c>
      <c r="I1806" s="16" t="str">
        <f>部数情報!I1431</f>
        <v>市川市</v>
      </c>
      <c r="J1806" s="189">
        <f>IFERROR(IF($I$7="併配",VLOOKUP($F1806,部数情報!A:K,11,0),IF($I$7="併配&amp;選挙",VLOOKUP($F1806,部数情報!A:L,12,0),IF($I$7="選挙",VLOOKUP($F1806,部数情報!A:M,13,0),VLOOKUP($F1806,部数情報!A:J,10,0)))),"")</f>
        <v>522</v>
      </c>
      <c r="K1806" s="187"/>
      <c r="L1806" s="205"/>
      <c r="M1806" s="206"/>
      <c r="S1806">
        <f>エリア一覧!J1806-VLOOKUP(エリア一覧!F1806,部数情報!A:Q,17,0)</f>
        <v>0</v>
      </c>
      <c r="V1806">
        <f t="shared" si="27"/>
        <v>0</v>
      </c>
      <c r="W1806">
        <f>IFERROR(VLOOKUP($F1806,部数情報!A:J,10,0),0)</f>
        <v>522</v>
      </c>
    </row>
    <row r="1807" spans="2:23" hidden="1">
      <c r="B1807" s="15">
        <f>部数情報!C1432</f>
        <v>1431</v>
      </c>
      <c r="C1807" s="16">
        <f>部数情報!B1432</f>
        <v>19</v>
      </c>
      <c r="D1807" s="16" t="str">
        <f>部数情報!E1432</f>
        <v>市川</v>
      </c>
      <c r="E1807" s="16" t="str">
        <f>部数情報!F1432</f>
        <v>大洲</v>
      </c>
      <c r="F1807" s="16" t="str">
        <f>部数情報!A1432</f>
        <v>037047</v>
      </c>
      <c r="G1807" s="16" t="str">
        <f>部数情報!G1432</f>
        <v>大洲４Ｂ</v>
      </c>
      <c r="H1807" s="16" t="str">
        <f>部数情報!H1432</f>
        <v>市川</v>
      </c>
      <c r="I1807" s="16" t="str">
        <f>部数情報!I1432</f>
        <v>市川市</v>
      </c>
      <c r="J1807" s="189">
        <f>IFERROR(IF($I$7="併配",VLOOKUP($F1807,部数情報!A:K,11,0),IF($I$7="併配&amp;選挙",VLOOKUP($F1807,部数情報!A:L,12,0),IF($I$7="選挙",VLOOKUP($F1807,部数情報!A:M,13,0),VLOOKUP($F1807,部数情報!A:J,10,0)))),"")</f>
        <v>435</v>
      </c>
      <c r="K1807" s="187"/>
      <c r="L1807" s="205"/>
      <c r="M1807" s="206"/>
      <c r="S1807">
        <f>エリア一覧!J1807-VLOOKUP(エリア一覧!F1807,部数情報!A:Q,17,0)</f>
        <v>0</v>
      </c>
      <c r="V1807">
        <f t="shared" si="27"/>
        <v>0</v>
      </c>
      <c r="W1807">
        <f>IFERROR(VLOOKUP($F1807,部数情報!A:J,10,0),0)</f>
        <v>435</v>
      </c>
    </row>
    <row r="1808" spans="2:23" hidden="1">
      <c r="B1808" s="15">
        <f>部数情報!C1433</f>
        <v>1432</v>
      </c>
      <c r="C1808" s="16">
        <f>部数情報!B1433</f>
        <v>19</v>
      </c>
      <c r="D1808" s="16" t="str">
        <f>部数情報!E1433</f>
        <v>市川</v>
      </c>
      <c r="E1808" s="16" t="str">
        <f>部数情報!F1433</f>
        <v>菅野</v>
      </c>
      <c r="F1808" s="16" t="str">
        <f>部数情報!A1433</f>
        <v>037048</v>
      </c>
      <c r="G1808" s="16" t="str">
        <f>部数情報!G1433</f>
        <v>菅野３・２C</v>
      </c>
      <c r="H1808" s="16" t="str">
        <f>部数情報!H1433</f>
        <v>市川</v>
      </c>
      <c r="I1808" s="16" t="str">
        <f>部数情報!I1433</f>
        <v>市川市</v>
      </c>
      <c r="J1808" s="189">
        <f>IFERROR(IF($I$7="併配",VLOOKUP($F1808,部数情報!A:K,11,0),IF($I$7="併配&amp;選挙",VLOOKUP($F1808,部数情報!A:L,12,0),IF($I$7="選挙",VLOOKUP($F1808,部数情報!A:M,13,0),VLOOKUP($F1808,部数情報!A:J,10,0)))),"")</f>
        <v>355</v>
      </c>
      <c r="K1808" s="187"/>
      <c r="L1808" s="205"/>
      <c r="M1808" s="206"/>
      <c r="S1808">
        <f>エリア一覧!J1808-VLOOKUP(エリア一覧!F1808,部数情報!A:Q,17,0)</f>
        <v>0</v>
      </c>
      <c r="V1808">
        <f t="shared" ref="V1808:V1871" si="28">IF(K1808="●",J1808,K1808)</f>
        <v>0</v>
      </c>
      <c r="W1808">
        <f>IFERROR(VLOOKUP($F1808,部数情報!A:J,10,0),0)</f>
        <v>355</v>
      </c>
    </row>
    <row r="1809" spans="2:23" hidden="1">
      <c r="B1809" s="15">
        <f>部数情報!C1434</f>
        <v>1433</v>
      </c>
      <c r="C1809" s="16">
        <f>部数情報!B1434</f>
        <v>19</v>
      </c>
      <c r="D1809" s="16" t="str">
        <f>部数情報!E1434</f>
        <v>市川</v>
      </c>
      <c r="E1809" s="16" t="str">
        <f>部数情報!F1434</f>
        <v>菅野</v>
      </c>
      <c r="F1809" s="16" t="str">
        <f>部数情報!A1434</f>
        <v>037049</v>
      </c>
      <c r="G1809" s="16" t="str">
        <f>部数情報!G1434</f>
        <v>菅野６</v>
      </c>
      <c r="H1809" s="16" t="str">
        <f>部数情報!H1434</f>
        <v>市川</v>
      </c>
      <c r="I1809" s="16" t="str">
        <f>部数情報!I1434</f>
        <v>市川市</v>
      </c>
      <c r="J1809" s="189">
        <f>IFERROR(IF($I$7="併配",VLOOKUP($F1809,部数情報!A:K,11,0),IF($I$7="併配&amp;選挙",VLOOKUP($F1809,部数情報!A:L,12,0),IF($I$7="選挙",VLOOKUP($F1809,部数情報!A:M,13,0),VLOOKUP($F1809,部数情報!A:J,10,0)))),"")</f>
        <v>500</v>
      </c>
      <c r="K1809" s="187"/>
      <c r="L1809" s="205"/>
      <c r="M1809" s="206"/>
      <c r="S1809">
        <f>エリア一覧!J1809-VLOOKUP(エリア一覧!F1809,部数情報!A:Q,17,0)</f>
        <v>0</v>
      </c>
      <c r="V1809">
        <f t="shared" si="28"/>
        <v>0</v>
      </c>
      <c r="W1809">
        <f>IFERROR(VLOOKUP($F1809,部数情報!A:J,10,0),0)</f>
        <v>500</v>
      </c>
    </row>
    <row r="1810" spans="2:23" hidden="1">
      <c r="B1810" s="15">
        <f>部数情報!C1435</f>
        <v>1434</v>
      </c>
      <c r="C1810" s="16">
        <f>部数情報!B1435</f>
        <v>19</v>
      </c>
      <c r="D1810" s="16" t="str">
        <f>部数情報!E1435</f>
        <v>市川</v>
      </c>
      <c r="E1810" s="16" t="str">
        <f>部数情報!F1435</f>
        <v>須和田</v>
      </c>
      <c r="F1810" s="16" t="str">
        <f>部数情報!A1435</f>
        <v>037050</v>
      </c>
      <c r="G1810" s="16" t="str">
        <f>部数情報!G1435</f>
        <v>須和田１Ａ</v>
      </c>
      <c r="H1810" s="16" t="str">
        <f>部数情報!H1435</f>
        <v>市川</v>
      </c>
      <c r="I1810" s="16" t="str">
        <f>部数情報!I1435</f>
        <v>市川市</v>
      </c>
      <c r="J1810" s="189">
        <f>IFERROR(IF($I$7="併配",VLOOKUP($F1810,部数情報!A:K,11,0),IF($I$7="併配&amp;選挙",VLOOKUP($F1810,部数情報!A:L,12,0),IF($I$7="選挙",VLOOKUP($F1810,部数情報!A:M,13,0),VLOOKUP($F1810,部数情報!A:J,10,0)))),"")</f>
        <v>630</v>
      </c>
      <c r="K1810" s="187"/>
      <c r="L1810" s="205"/>
      <c r="M1810" s="206"/>
      <c r="S1810">
        <f>エリア一覧!J1810-VLOOKUP(エリア一覧!F1810,部数情報!A:Q,17,0)</f>
        <v>0</v>
      </c>
      <c r="V1810">
        <f t="shared" si="28"/>
        <v>0</v>
      </c>
      <c r="W1810">
        <f>IFERROR(VLOOKUP($F1810,部数情報!A:J,10,0),0)</f>
        <v>630</v>
      </c>
    </row>
    <row r="1811" spans="2:23" hidden="1">
      <c r="B1811" s="15">
        <f>部数情報!C1436</f>
        <v>1435</v>
      </c>
      <c r="C1811" s="16">
        <f>部数情報!B1436</f>
        <v>19</v>
      </c>
      <c r="D1811" s="16" t="str">
        <f>部数情報!E1436</f>
        <v>市川</v>
      </c>
      <c r="E1811" s="16" t="str">
        <f>部数情報!F1436</f>
        <v>須和田</v>
      </c>
      <c r="F1811" s="16" t="str">
        <f>部数情報!A1436</f>
        <v>037051</v>
      </c>
      <c r="G1811" s="16" t="str">
        <f>部数情報!G1436</f>
        <v>須和田１Ｂ</v>
      </c>
      <c r="H1811" s="16" t="str">
        <f>部数情報!H1436</f>
        <v>市川</v>
      </c>
      <c r="I1811" s="16" t="str">
        <f>部数情報!I1436</f>
        <v>市川市</v>
      </c>
      <c r="J1811" s="189">
        <f>IFERROR(IF($I$7="併配",VLOOKUP($F1811,部数情報!A:K,11,0),IF($I$7="併配&amp;選挙",VLOOKUP($F1811,部数情報!A:L,12,0),IF($I$7="選挙",VLOOKUP($F1811,部数情報!A:M,13,0),VLOOKUP($F1811,部数情報!A:J,10,0)))),"")</f>
        <v>385</v>
      </c>
      <c r="K1811" s="187"/>
      <c r="L1811" s="205"/>
      <c r="M1811" s="206"/>
      <c r="S1811">
        <f>エリア一覧!J1811-VLOOKUP(エリア一覧!F1811,部数情報!A:Q,17,0)</f>
        <v>0</v>
      </c>
      <c r="V1811">
        <f t="shared" si="28"/>
        <v>0</v>
      </c>
      <c r="W1811">
        <f>IFERROR(VLOOKUP($F1811,部数情報!A:J,10,0),0)</f>
        <v>385</v>
      </c>
    </row>
    <row r="1812" spans="2:23" hidden="1">
      <c r="B1812" s="15">
        <f>部数情報!C1437</f>
        <v>1436</v>
      </c>
      <c r="C1812" s="16">
        <f>部数情報!B1437</f>
        <v>19</v>
      </c>
      <c r="D1812" s="16" t="str">
        <f>部数情報!E1437</f>
        <v>市川</v>
      </c>
      <c r="E1812" s="16" t="str">
        <f>部数情報!F1437</f>
        <v>須和田</v>
      </c>
      <c r="F1812" s="16" t="str">
        <f>部数情報!A1437</f>
        <v>037128</v>
      </c>
      <c r="G1812" s="16" t="str">
        <f>部数情報!G1437</f>
        <v>須和田１Ｃ・国分1</v>
      </c>
      <c r="H1812" s="16" t="str">
        <f>部数情報!H1437</f>
        <v>市川</v>
      </c>
      <c r="I1812" s="16" t="str">
        <f>部数情報!I1437</f>
        <v>市川市</v>
      </c>
      <c r="J1812" s="189">
        <f>IFERROR(IF($I$7="併配",VLOOKUP($F1812,部数情報!A:K,11,0),IF($I$7="併配&amp;選挙",VLOOKUP($F1812,部数情報!A:L,12,0),IF($I$7="選挙",VLOOKUP($F1812,部数情報!A:M,13,0),VLOOKUP($F1812,部数情報!A:J,10,0)))),"")</f>
        <v>350</v>
      </c>
      <c r="K1812" s="187"/>
      <c r="L1812" s="205"/>
      <c r="M1812" s="206"/>
      <c r="S1812">
        <f>エリア一覧!J1812-VLOOKUP(エリア一覧!F1812,部数情報!A:Q,17,0)</f>
        <v>0</v>
      </c>
      <c r="V1812">
        <f t="shared" si="28"/>
        <v>0</v>
      </c>
      <c r="W1812">
        <f>IFERROR(VLOOKUP($F1812,部数情報!A:J,10,0),0)</f>
        <v>350</v>
      </c>
    </row>
    <row r="1813" spans="2:23" hidden="1">
      <c r="B1813" s="15">
        <f>部数情報!C1438</f>
        <v>1437</v>
      </c>
      <c r="C1813" s="16">
        <f>部数情報!B1438</f>
        <v>19</v>
      </c>
      <c r="D1813" s="16" t="str">
        <f>部数情報!E1438</f>
        <v>市川</v>
      </c>
      <c r="E1813" s="16" t="str">
        <f>部数情報!F1438</f>
        <v>須和田</v>
      </c>
      <c r="F1813" s="16" t="str">
        <f>部数情報!A1438</f>
        <v>037052</v>
      </c>
      <c r="G1813" s="16" t="str">
        <f>部数情報!G1438</f>
        <v>須和田２Ａ</v>
      </c>
      <c r="H1813" s="16" t="str">
        <f>部数情報!H1438</f>
        <v>市川</v>
      </c>
      <c r="I1813" s="16" t="str">
        <f>部数情報!I1438</f>
        <v>市川市</v>
      </c>
      <c r="J1813" s="189">
        <f>IFERROR(IF($I$7="併配",VLOOKUP($F1813,部数情報!A:K,11,0),IF($I$7="併配&amp;選挙",VLOOKUP($F1813,部数情報!A:L,12,0),IF($I$7="選挙",VLOOKUP($F1813,部数情報!A:M,13,0),VLOOKUP($F1813,部数情報!A:J,10,0)))),"")</f>
        <v>490</v>
      </c>
      <c r="K1813" s="187"/>
      <c r="L1813" s="205"/>
      <c r="M1813" s="206"/>
      <c r="S1813">
        <f>エリア一覧!J1813-VLOOKUP(エリア一覧!F1813,部数情報!A:Q,17,0)</f>
        <v>0</v>
      </c>
      <c r="V1813">
        <f t="shared" si="28"/>
        <v>0</v>
      </c>
      <c r="W1813">
        <f>IFERROR(VLOOKUP($F1813,部数情報!A:J,10,0),0)</f>
        <v>490</v>
      </c>
    </row>
    <row r="1814" spans="2:23" hidden="1">
      <c r="B1814" s="15">
        <f>部数情報!C1439</f>
        <v>1438</v>
      </c>
      <c r="C1814" s="16">
        <f>部数情報!B1439</f>
        <v>19</v>
      </c>
      <c r="D1814" s="16" t="str">
        <f>部数情報!E1439</f>
        <v>市川</v>
      </c>
      <c r="E1814" s="16" t="str">
        <f>部数情報!F1439</f>
        <v>須和田</v>
      </c>
      <c r="F1814" s="16" t="str">
        <f>部数情報!A1439</f>
        <v>037053</v>
      </c>
      <c r="G1814" s="16" t="str">
        <f>部数情報!G1439</f>
        <v>須和田２Ｂ</v>
      </c>
      <c r="H1814" s="16" t="str">
        <f>部数情報!H1439</f>
        <v>市川</v>
      </c>
      <c r="I1814" s="16" t="str">
        <f>部数情報!I1439</f>
        <v>市川市</v>
      </c>
      <c r="J1814" s="189">
        <f>IFERROR(IF($I$7="併配",VLOOKUP($F1814,部数情報!A:K,11,0),IF($I$7="併配&amp;選挙",VLOOKUP($F1814,部数情報!A:L,12,0),IF($I$7="選挙",VLOOKUP($F1814,部数情報!A:M,13,0),VLOOKUP($F1814,部数情報!A:J,10,0)))),"")</f>
        <v>340</v>
      </c>
      <c r="K1814" s="187"/>
      <c r="L1814" s="205"/>
      <c r="M1814" s="206"/>
      <c r="S1814">
        <f>エリア一覧!J1814-VLOOKUP(エリア一覧!F1814,部数情報!A:Q,17,0)</f>
        <v>0</v>
      </c>
      <c r="V1814">
        <f t="shared" si="28"/>
        <v>0</v>
      </c>
      <c r="W1814">
        <f>IFERROR(VLOOKUP($F1814,部数情報!A:J,10,0),0)</f>
        <v>340</v>
      </c>
    </row>
    <row r="1815" spans="2:23" hidden="1">
      <c r="B1815" s="15">
        <f>部数情報!C1440</f>
        <v>1439</v>
      </c>
      <c r="C1815" s="16">
        <f>部数情報!B1440</f>
        <v>19</v>
      </c>
      <c r="D1815" s="16" t="str">
        <f>部数情報!E1440</f>
        <v>市川</v>
      </c>
      <c r="E1815" s="16" t="str">
        <f>部数情報!F1440</f>
        <v>国分</v>
      </c>
      <c r="F1815" s="16" t="str">
        <f>部数情報!A1440</f>
        <v>037101</v>
      </c>
      <c r="G1815" s="16" t="str">
        <f>部数情報!G1440</f>
        <v>国分１</v>
      </c>
      <c r="H1815" s="16" t="str">
        <f>部数情報!H1440</f>
        <v>市川</v>
      </c>
      <c r="I1815" s="16" t="str">
        <f>部数情報!I1440</f>
        <v>市川市</v>
      </c>
      <c r="J1815" s="189">
        <f>IFERROR(IF($I$7="併配",VLOOKUP($F1815,部数情報!A:K,11,0),IF($I$7="併配&amp;選挙",VLOOKUP($F1815,部数情報!A:L,12,0),IF($I$7="選挙",VLOOKUP($F1815,部数情報!A:M,13,0),VLOOKUP($F1815,部数情報!A:J,10,0)))),"")</f>
        <v>455</v>
      </c>
      <c r="K1815" s="187"/>
      <c r="L1815" s="205"/>
      <c r="M1815" s="206"/>
      <c r="S1815">
        <f>エリア一覧!J1815-VLOOKUP(エリア一覧!F1815,部数情報!A:Q,17,0)</f>
        <v>0</v>
      </c>
      <c r="V1815">
        <f t="shared" si="28"/>
        <v>0</v>
      </c>
      <c r="W1815">
        <f>IFERROR(VLOOKUP($F1815,部数情報!A:J,10,0),0)</f>
        <v>455</v>
      </c>
    </row>
    <row r="1816" spans="2:23" hidden="1">
      <c r="B1816" s="15">
        <f>部数情報!C1441</f>
        <v>1440</v>
      </c>
      <c r="C1816" s="16">
        <f>部数情報!B1441</f>
        <v>19</v>
      </c>
      <c r="D1816" s="16" t="str">
        <f>部数情報!E1441</f>
        <v>市川</v>
      </c>
      <c r="E1816" s="16" t="str">
        <f>部数情報!F1441</f>
        <v>国分</v>
      </c>
      <c r="F1816" s="16" t="str">
        <f>部数情報!A1441</f>
        <v>037102</v>
      </c>
      <c r="G1816" s="16" t="str">
        <f>部数情報!G1441</f>
        <v>国分２</v>
      </c>
      <c r="H1816" s="16" t="str">
        <f>部数情報!H1441</f>
        <v>市川</v>
      </c>
      <c r="I1816" s="16" t="str">
        <f>部数情報!I1441</f>
        <v>市川市</v>
      </c>
      <c r="J1816" s="189">
        <f>IFERROR(IF($I$7="併配",VLOOKUP($F1816,部数情報!A:K,11,0),IF($I$7="併配&amp;選挙",VLOOKUP($F1816,部数情報!A:L,12,0),IF($I$7="選挙",VLOOKUP($F1816,部数情報!A:M,13,0),VLOOKUP($F1816,部数情報!A:J,10,0)))),"")</f>
        <v>540</v>
      </c>
      <c r="K1816" s="187"/>
      <c r="L1816" s="205"/>
      <c r="M1816" s="206"/>
      <c r="S1816">
        <f>エリア一覧!J1816-VLOOKUP(エリア一覧!F1816,部数情報!A:Q,17,0)</f>
        <v>0</v>
      </c>
      <c r="V1816">
        <f t="shared" si="28"/>
        <v>0</v>
      </c>
      <c r="W1816">
        <f>IFERROR(VLOOKUP($F1816,部数情報!A:J,10,0),0)</f>
        <v>540</v>
      </c>
    </row>
    <row r="1817" spans="2:23" hidden="1">
      <c r="B1817" s="15">
        <f>部数情報!C1442</f>
        <v>1441</v>
      </c>
      <c r="C1817" s="16">
        <f>部数情報!B1442</f>
        <v>19</v>
      </c>
      <c r="D1817" s="16" t="str">
        <f>部数情報!E1442</f>
        <v>市川</v>
      </c>
      <c r="E1817" s="16" t="str">
        <f>部数情報!F1442</f>
        <v>国分</v>
      </c>
      <c r="F1817" s="16" t="str">
        <f>部数情報!A1442</f>
        <v>037103</v>
      </c>
      <c r="G1817" s="16" t="str">
        <f>部数情報!G1442</f>
        <v>国分３</v>
      </c>
      <c r="H1817" s="16" t="str">
        <f>部数情報!H1442</f>
        <v>市川</v>
      </c>
      <c r="I1817" s="16" t="str">
        <f>部数情報!I1442</f>
        <v>市川市</v>
      </c>
      <c r="J1817" s="189">
        <f>IFERROR(IF($I$7="併配",VLOOKUP($F1817,部数情報!A:K,11,0),IF($I$7="併配&amp;選挙",VLOOKUP($F1817,部数情報!A:L,12,0),IF($I$7="選挙",VLOOKUP($F1817,部数情報!A:M,13,0),VLOOKUP($F1817,部数情報!A:J,10,0)))),"")</f>
        <v>590</v>
      </c>
      <c r="K1817" s="187"/>
      <c r="L1817" s="205"/>
      <c r="M1817" s="206"/>
      <c r="S1817">
        <f>エリア一覧!J1817-VLOOKUP(エリア一覧!F1817,部数情報!A:Q,17,0)</f>
        <v>0</v>
      </c>
      <c r="V1817">
        <f t="shared" si="28"/>
        <v>0</v>
      </c>
      <c r="W1817">
        <f>IFERROR(VLOOKUP($F1817,部数情報!A:J,10,0),0)</f>
        <v>590</v>
      </c>
    </row>
    <row r="1818" spans="2:23" hidden="1">
      <c r="B1818" s="15">
        <f>部数情報!C1443</f>
        <v>1442</v>
      </c>
      <c r="C1818" s="16">
        <f>部数情報!B1443</f>
        <v>19</v>
      </c>
      <c r="D1818" s="16" t="str">
        <f>部数情報!E1443</f>
        <v>市川</v>
      </c>
      <c r="E1818" s="16" t="str">
        <f>部数情報!F1443</f>
        <v>国分</v>
      </c>
      <c r="F1818" s="16" t="str">
        <f>部数情報!A1443</f>
        <v>037104</v>
      </c>
      <c r="G1818" s="16" t="str">
        <f>部数情報!G1443</f>
        <v>国分４</v>
      </c>
      <c r="H1818" s="16" t="str">
        <f>部数情報!H1443</f>
        <v>市川</v>
      </c>
      <c r="I1818" s="16" t="str">
        <f>部数情報!I1443</f>
        <v>市川市</v>
      </c>
      <c r="J1818" s="189">
        <f>IFERROR(IF($I$7="併配",VLOOKUP($F1818,部数情報!A:K,11,0),IF($I$7="併配&amp;選挙",VLOOKUP($F1818,部数情報!A:L,12,0),IF($I$7="選挙",VLOOKUP($F1818,部数情報!A:M,13,0),VLOOKUP($F1818,部数情報!A:J,10,0)))),"")</f>
        <v>580</v>
      </c>
      <c r="K1818" s="187"/>
      <c r="L1818" s="205"/>
      <c r="M1818" s="206"/>
      <c r="S1818">
        <f>エリア一覧!J1818-VLOOKUP(エリア一覧!F1818,部数情報!A:Q,17,0)</f>
        <v>0</v>
      </c>
      <c r="V1818">
        <f t="shared" si="28"/>
        <v>0</v>
      </c>
      <c r="W1818">
        <f>IFERROR(VLOOKUP($F1818,部数情報!A:J,10,0),0)</f>
        <v>580</v>
      </c>
    </row>
    <row r="1819" spans="2:23" hidden="1">
      <c r="B1819" s="15">
        <f>部数情報!C1444</f>
        <v>1443</v>
      </c>
      <c r="C1819" s="16">
        <f>部数情報!B1444</f>
        <v>19</v>
      </c>
      <c r="D1819" s="16" t="str">
        <f>部数情報!E1444</f>
        <v>市川</v>
      </c>
      <c r="E1819" s="16" t="str">
        <f>部数情報!F1444</f>
        <v>国分</v>
      </c>
      <c r="F1819" s="16" t="str">
        <f>部数情報!A1444</f>
        <v>037105</v>
      </c>
      <c r="G1819" s="16" t="str">
        <f>部数情報!G1444</f>
        <v>国分５・６</v>
      </c>
      <c r="H1819" s="16" t="str">
        <f>部数情報!H1444</f>
        <v>市川</v>
      </c>
      <c r="I1819" s="16" t="str">
        <f>部数情報!I1444</f>
        <v>市川市</v>
      </c>
      <c r="J1819" s="189">
        <f>IFERROR(IF($I$7="併配",VLOOKUP($F1819,部数情報!A:K,11,0),IF($I$7="併配&amp;選挙",VLOOKUP($F1819,部数情報!A:L,12,0),IF($I$7="選挙",VLOOKUP($F1819,部数情報!A:M,13,0),VLOOKUP($F1819,部数情報!A:J,10,0)))),"")</f>
        <v>310</v>
      </c>
      <c r="K1819" s="187"/>
      <c r="L1819" s="205"/>
      <c r="M1819" s="206"/>
      <c r="S1819">
        <f>エリア一覧!J1819-VLOOKUP(エリア一覧!F1819,部数情報!A:Q,17,0)</f>
        <v>0</v>
      </c>
      <c r="V1819">
        <f t="shared" si="28"/>
        <v>0</v>
      </c>
      <c r="W1819">
        <f>IFERROR(VLOOKUP($F1819,部数情報!A:J,10,0),0)</f>
        <v>310</v>
      </c>
    </row>
    <row r="1820" spans="2:23" hidden="1">
      <c r="B1820" s="15">
        <f>部数情報!C1445</f>
        <v>1444</v>
      </c>
      <c r="C1820" s="16">
        <f>部数情報!B1445</f>
        <v>19</v>
      </c>
      <c r="D1820" s="16" t="str">
        <f>部数情報!E1445</f>
        <v>市川</v>
      </c>
      <c r="E1820" s="16" t="str">
        <f>部数情報!F1445</f>
        <v>中国分</v>
      </c>
      <c r="F1820" s="16" t="str">
        <f>部数情報!A1445</f>
        <v>037106</v>
      </c>
      <c r="G1820" s="16" t="str">
        <f>部数情報!G1445</f>
        <v>中国分１</v>
      </c>
      <c r="H1820" s="16" t="str">
        <f>部数情報!H1445</f>
        <v>市川</v>
      </c>
      <c r="I1820" s="16" t="str">
        <f>部数情報!I1445</f>
        <v>市川市</v>
      </c>
      <c r="J1820" s="189">
        <f>IFERROR(IF($I$7="併配",VLOOKUP($F1820,部数情報!A:K,11,0),IF($I$7="併配&amp;選挙",VLOOKUP($F1820,部数情報!A:L,12,0),IF($I$7="選挙",VLOOKUP($F1820,部数情報!A:M,13,0),VLOOKUP($F1820,部数情報!A:J,10,0)))),"")</f>
        <v>380</v>
      </c>
      <c r="K1820" s="187"/>
      <c r="L1820" s="205"/>
      <c r="M1820" s="206"/>
      <c r="S1820">
        <f>エリア一覧!J1820-VLOOKUP(エリア一覧!F1820,部数情報!A:Q,17,0)</f>
        <v>0</v>
      </c>
      <c r="V1820">
        <f t="shared" si="28"/>
        <v>0</v>
      </c>
      <c r="W1820">
        <f>IFERROR(VLOOKUP($F1820,部数情報!A:J,10,0),0)</f>
        <v>380</v>
      </c>
    </row>
    <row r="1821" spans="2:23" hidden="1">
      <c r="B1821" s="15">
        <f>部数情報!C1446</f>
        <v>1445</v>
      </c>
      <c r="C1821" s="16">
        <f>部数情報!B1446</f>
        <v>19</v>
      </c>
      <c r="D1821" s="16" t="str">
        <f>部数情報!E1446</f>
        <v>市川</v>
      </c>
      <c r="E1821" s="16" t="str">
        <f>部数情報!F1446</f>
        <v>中国分</v>
      </c>
      <c r="F1821" s="16" t="str">
        <f>部数情報!A1446</f>
        <v>037107</v>
      </c>
      <c r="G1821" s="16" t="str">
        <f>部数情報!G1446</f>
        <v>中国分２</v>
      </c>
      <c r="H1821" s="16" t="str">
        <f>部数情報!H1446</f>
        <v>市川</v>
      </c>
      <c r="I1821" s="16" t="str">
        <f>部数情報!I1446</f>
        <v>市川市</v>
      </c>
      <c r="J1821" s="189">
        <f>IFERROR(IF($I$7="併配",VLOOKUP($F1821,部数情報!A:K,11,0),IF($I$7="併配&amp;選挙",VLOOKUP($F1821,部数情報!A:L,12,0),IF($I$7="選挙",VLOOKUP($F1821,部数情報!A:M,13,0),VLOOKUP($F1821,部数情報!A:J,10,0)))),"")</f>
        <v>440</v>
      </c>
      <c r="K1821" s="187"/>
      <c r="L1821" s="205"/>
      <c r="M1821" s="206"/>
      <c r="S1821">
        <f>エリア一覧!J1821-VLOOKUP(エリア一覧!F1821,部数情報!A:Q,17,0)</f>
        <v>0</v>
      </c>
      <c r="V1821">
        <f t="shared" si="28"/>
        <v>0</v>
      </c>
      <c r="W1821">
        <f>IFERROR(VLOOKUP($F1821,部数情報!A:J,10,0),0)</f>
        <v>440</v>
      </c>
    </row>
    <row r="1822" spans="2:23" hidden="1">
      <c r="B1822" s="15">
        <f>部数情報!C1447</f>
        <v>1446</v>
      </c>
      <c r="C1822" s="16">
        <f>部数情報!B1447</f>
        <v>19</v>
      </c>
      <c r="D1822" s="16" t="str">
        <f>部数情報!E1447</f>
        <v>市川</v>
      </c>
      <c r="E1822" s="16" t="str">
        <f>部数情報!F1447</f>
        <v>中国分</v>
      </c>
      <c r="F1822" s="16" t="str">
        <f>部数情報!A1447</f>
        <v>037108</v>
      </c>
      <c r="G1822" s="16" t="str">
        <f>部数情報!G1447</f>
        <v>中国分３</v>
      </c>
      <c r="H1822" s="16" t="str">
        <f>部数情報!H1447</f>
        <v>市川</v>
      </c>
      <c r="I1822" s="16" t="str">
        <f>部数情報!I1447</f>
        <v>市川市</v>
      </c>
      <c r="J1822" s="189">
        <f>IFERROR(IF($I$7="併配",VLOOKUP($F1822,部数情報!A:K,11,0),IF($I$7="併配&amp;選挙",VLOOKUP($F1822,部数情報!A:L,12,0),IF($I$7="選挙",VLOOKUP($F1822,部数情報!A:M,13,0),VLOOKUP($F1822,部数情報!A:J,10,0)))),"")</f>
        <v>560</v>
      </c>
      <c r="K1822" s="187"/>
      <c r="L1822" s="205"/>
      <c r="M1822" s="206"/>
      <c r="S1822">
        <f>エリア一覧!J1822-VLOOKUP(エリア一覧!F1822,部数情報!A:Q,17,0)</f>
        <v>0</v>
      </c>
      <c r="V1822">
        <f t="shared" si="28"/>
        <v>0</v>
      </c>
      <c r="W1822">
        <f>IFERROR(VLOOKUP($F1822,部数情報!A:J,10,0),0)</f>
        <v>560</v>
      </c>
    </row>
    <row r="1823" spans="2:23" hidden="1">
      <c r="B1823" s="15">
        <f>部数情報!C1448</f>
        <v>1447</v>
      </c>
      <c r="C1823" s="16">
        <f>部数情報!B1448</f>
        <v>19</v>
      </c>
      <c r="D1823" s="16" t="str">
        <f>部数情報!E1448</f>
        <v>市川</v>
      </c>
      <c r="E1823" s="16" t="str">
        <f>部数情報!F1448</f>
        <v>中国分</v>
      </c>
      <c r="F1823" s="16" t="str">
        <f>部数情報!A1448</f>
        <v>037109</v>
      </c>
      <c r="G1823" s="16" t="str">
        <f>部数情報!G1448</f>
        <v>中国分４</v>
      </c>
      <c r="H1823" s="16" t="str">
        <f>部数情報!H1448</f>
        <v>市川</v>
      </c>
      <c r="I1823" s="16" t="str">
        <f>部数情報!I1448</f>
        <v>市川市</v>
      </c>
      <c r="J1823" s="189">
        <f>IFERROR(IF($I$7="併配",VLOOKUP($F1823,部数情報!A:K,11,0),IF($I$7="併配&amp;選挙",VLOOKUP($F1823,部数情報!A:L,12,0),IF($I$7="選挙",VLOOKUP($F1823,部数情報!A:M,13,0),VLOOKUP($F1823,部数情報!A:J,10,0)))),"")</f>
        <v>580</v>
      </c>
      <c r="K1823" s="187"/>
      <c r="L1823" s="205"/>
      <c r="M1823" s="206"/>
      <c r="S1823">
        <f>エリア一覧!J1823-VLOOKUP(エリア一覧!F1823,部数情報!A:Q,17,0)</f>
        <v>0</v>
      </c>
      <c r="V1823">
        <f t="shared" si="28"/>
        <v>0</v>
      </c>
      <c r="W1823">
        <f>IFERROR(VLOOKUP($F1823,部数情報!A:J,10,0),0)</f>
        <v>580</v>
      </c>
    </row>
    <row r="1824" spans="2:23" hidden="1">
      <c r="B1824" s="15">
        <f>部数情報!C1449</f>
        <v>1448</v>
      </c>
      <c r="C1824" s="16">
        <f>部数情報!B1449</f>
        <v>19</v>
      </c>
      <c r="D1824" s="16" t="str">
        <f>部数情報!E1449</f>
        <v>市川</v>
      </c>
      <c r="E1824" s="16" t="str">
        <f>部数情報!F1449</f>
        <v>中国分</v>
      </c>
      <c r="F1824" s="16" t="str">
        <f>部数情報!A1449</f>
        <v>037110</v>
      </c>
      <c r="G1824" s="16" t="str">
        <f>部数情報!G1449</f>
        <v>中国分５Ａ</v>
      </c>
      <c r="H1824" s="16" t="str">
        <f>部数情報!H1449</f>
        <v>市川</v>
      </c>
      <c r="I1824" s="16" t="str">
        <f>部数情報!I1449</f>
        <v>市川市</v>
      </c>
      <c r="J1824" s="189">
        <f>IFERROR(IF($I$7="併配",VLOOKUP($F1824,部数情報!A:K,11,0),IF($I$7="併配&amp;選挙",VLOOKUP($F1824,部数情報!A:L,12,0),IF($I$7="選挙",VLOOKUP($F1824,部数情報!A:M,13,0),VLOOKUP($F1824,部数情報!A:J,10,0)))),"")</f>
        <v>425</v>
      </c>
      <c r="K1824" s="187"/>
      <c r="L1824" s="205"/>
      <c r="M1824" s="206"/>
      <c r="S1824">
        <f>エリア一覧!J1824-VLOOKUP(エリア一覧!F1824,部数情報!A:Q,17,0)</f>
        <v>0</v>
      </c>
      <c r="V1824">
        <f t="shared" si="28"/>
        <v>0</v>
      </c>
      <c r="W1824">
        <f>IFERROR(VLOOKUP($F1824,部数情報!A:J,10,0),0)</f>
        <v>425</v>
      </c>
    </row>
    <row r="1825" spans="2:23" hidden="1">
      <c r="B1825" s="15">
        <f>部数情報!C1450</f>
        <v>1449</v>
      </c>
      <c r="C1825" s="16">
        <f>部数情報!B1450</f>
        <v>19</v>
      </c>
      <c r="D1825" s="16" t="str">
        <f>部数情報!E1450</f>
        <v>市川</v>
      </c>
      <c r="E1825" s="16" t="str">
        <f>部数情報!F1450</f>
        <v>中国分</v>
      </c>
      <c r="F1825" s="16" t="str">
        <f>部数情報!A1450</f>
        <v>037111</v>
      </c>
      <c r="G1825" s="16" t="str">
        <f>部数情報!G1450</f>
        <v>中国分５Ｂ</v>
      </c>
      <c r="H1825" s="16" t="str">
        <f>部数情報!H1450</f>
        <v>市川</v>
      </c>
      <c r="I1825" s="16" t="str">
        <f>部数情報!I1450</f>
        <v>市川市</v>
      </c>
      <c r="J1825" s="189">
        <f>IFERROR(IF($I$7="併配",VLOOKUP($F1825,部数情報!A:K,11,0),IF($I$7="併配&amp;選挙",VLOOKUP($F1825,部数情報!A:L,12,0),IF($I$7="選挙",VLOOKUP($F1825,部数情報!A:M,13,0),VLOOKUP($F1825,部数情報!A:J,10,0)))),"")</f>
        <v>320</v>
      </c>
      <c r="K1825" s="187"/>
      <c r="L1825" s="205"/>
      <c r="M1825" s="206"/>
      <c r="S1825">
        <f>エリア一覧!J1825-VLOOKUP(エリア一覧!F1825,部数情報!A:Q,17,0)</f>
        <v>0</v>
      </c>
      <c r="V1825">
        <f t="shared" si="28"/>
        <v>0</v>
      </c>
      <c r="W1825">
        <f>IFERROR(VLOOKUP($F1825,部数情報!A:J,10,0),0)</f>
        <v>320</v>
      </c>
    </row>
    <row r="1826" spans="2:23" hidden="1">
      <c r="B1826" s="15">
        <f>部数情報!C1451</f>
        <v>1450</v>
      </c>
      <c r="C1826" s="16">
        <f>部数情報!B1451</f>
        <v>19</v>
      </c>
      <c r="D1826" s="16" t="str">
        <f>部数情報!E1451</f>
        <v>市川</v>
      </c>
      <c r="E1826" s="16" t="str">
        <f>部数情報!F1451</f>
        <v>北国分</v>
      </c>
      <c r="F1826" s="16" t="str">
        <f>部数情報!A1451</f>
        <v>037112</v>
      </c>
      <c r="G1826" s="16" t="str">
        <f>部数情報!G1451</f>
        <v>北国分１</v>
      </c>
      <c r="H1826" s="16" t="str">
        <f>部数情報!H1451</f>
        <v>市川</v>
      </c>
      <c r="I1826" s="16" t="str">
        <f>部数情報!I1451</f>
        <v>市川市</v>
      </c>
      <c r="J1826" s="189">
        <f>IFERROR(IF($I$7="併配",VLOOKUP($F1826,部数情報!A:K,11,0),IF($I$7="併配&amp;選挙",VLOOKUP($F1826,部数情報!A:L,12,0),IF($I$7="選挙",VLOOKUP($F1826,部数情報!A:M,13,0),VLOOKUP($F1826,部数情報!A:J,10,0)))),"")</f>
        <v>465</v>
      </c>
      <c r="K1826" s="187"/>
      <c r="L1826" s="205"/>
      <c r="M1826" s="206"/>
      <c r="S1826">
        <f>エリア一覧!J1826-VLOOKUP(エリア一覧!F1826,部数情報!A:Q,17,0)</f>
        <v>0</v>
      </c>
      <c r="V1826">
        <f t="shared" si="28"/>
        <v>0</v>
      </c>
      <c r="W1826">
        <f>IFERROR(VLOOKUP($F1826,部数情報!A:J,10,0),0)</f>
        <v>465</v>
      </c>
    </row>
    <row r="1827" spans="2:23" hidden="1">
      <c r="B1827" s="15">
        <f>部数情報!C1452</f>
        <v>1451</v>
      </c>
      <c r="C1827" s="16">
        <f>部数情報!B1452</f>
        <v>19</v>
      </c>
      <c r="D1827" s="16" t="str">
        <f>部数情報!E1452</f>
        <v>市川</v>
      </c>
      <c r="E1827" s="16" t="str">
        <f>部数情報!F1452</f>
        <v>北国分</v>
      </c>
      <c r="F1827" s="16" t="str">
        <f>部数情報!A1452</f>
        <v>037113</v>
      </c>
      <c r="G1827" s="16" t="str">
        <f>部数情報!G1452</f>
        <v>北国分２</v>
      </c>
      <c r="H1827" s="16" t="str">
        <f>部数情報!H1452</f>
        <v>市川</v>
      </c>
      <c r="I1827" s="16" t="str">
        <f>部数情報!I1452</f>
        <v>市川市</v>
      </c>
      <c r="J1827" s="189">
        <f>IFERROR(IF($I$7="併配",VLOOKUP($F1827,部数情報!A:K,11,0),IF($I$7="併配&amp;選挙",VLOOKUP($F1827,部数情報!A:L,12,0),IF($I$7="選挙",VLOOKUP($F1827,部数情報!A:M,13,0),VLOOKUP($F1827,部数情報!A:J,10,0)))),"")</f>
        <v>550</v>
      </c>
      <c r="K1827" s="187"/>
      <c r="L1827" s="205"/>
      <c r="M1827" s="206"/>
      <c r="S1827">
        <f>エリア一覧!J1827-VLOOKUP(エリア一覧!F1827,部数情報!A:Q,17,0)</f>
        <v>0</v>
      </c>
      <c r="V1827">
        <f t="shared" si="28"/>
        <v>0</v>
      </c>
      <c r="W1827">
        <f>IFERROR(VLOOKUP($F1827,部数情報!A:J,10,0),0)</f>
        <v>550</v>
      </c>
    </row>
    <row r="1828" spans="2:23" hidden="1">
      <c r="B1828" s="15">
        <f>部数情報!C1453</f>
        <v>1452</v>
      </c>
      <c r="C1828" s="16">
        <f>部数情報!B1453</f>
        <v>19</v>
      </c>
      <c r="D1828" s="16" t="str">
        <f>部数情報!E1453</f>
        <v>市川</v>
      </c>
      <c r="E1828" s="16" t="str">
        <f>部数情報!F1453</f>
        <v>北国分</v>
      </c>
      <c r="F1828" s="16" t="str">
        <f>部数情報!A1453</f>
        <v>037114</v>
      </c>
      <c r="G1828" s="16" t="str">
        <f>部数情報!G1453</f>
        <v>北国分３</v>
      </c>
      <c r="H1828" s="16" t="str">
        <f>部数情報!H1453</f>
        <v>市川</v>
      </c>
      <c r="I1828" s="16" t="str">
        <f>部数情報!I1453</f>
        <v>市川市</v>
      </c>
      <c r="J1828" s="189">
        <f>IFERROR(IF($I$7="併配",VLOOKUP($F1828,部数情報!A:K,11,0),IF($I$7="併配&amp;選挙",VLOOKUP($F1828,部数情報!A:L,12,0),IF($I$7="選挙",VLOOKUP($F1828,部数情報!A:M,13,0),VLOOKUP($F1828,部数情報!A:J,10,0)))),"")</f>
        <v>490</v>
      </c>
      <c r="K1828" s="187"/>
      <c r="L1828" s="205"/>
      <c r="M1828" s="206"/>
      <c r="S1828">
        <f>エリア一覧!J1828-VLOOKUP(エリア一覧!F1828,部数情報!A:Q,17,0)</f>
        <v>0</v>
      </c>
      <c r="V1828">
        <f t="shared" si="28"/>
        <v>0</v>
      </c>
      <c r="W1828">
        <f>IFERROR(VLOOKUP($F1828,部数情報!A:J,10,0),0)</f>
        <v>490</v>
      </c>
    </row>
    <row r="1829" spans="2:23" hidden="1">
      <c r="B1829" s="15">
        <f>部数情報!C1454</f>
        <v>1453</v>
      </c>
      <c r="C1829" s="16">
        <f>部数情報!B1454</f>
        <v>19</v>
      </c>
      <c r="D1829" s="16" t="str">
        <f>部数情報!E1454</f>
        <v>市川</v>
      </c>
      <c r="E1829" s="16" t="str">
        <f>部数情報!F1454</f>
        <v>北国分</v>
      </c>
      <c r="F1829" s="16" t="str">
        <f>部数情報!A1454</f>
        <v>037115</v>
      </c>
      <c r="G1829" s="16" t="str">
        <f>部数情報!G1454</f>
        <v>北国分４</v>
      </c>
      <c r="H1829" s="16" t="str">
        <f>部数情報!H1454</f>
        <v>市川</v>
      </c>
      <c r="I1829" s="16" t="str">
        <f>部数情報!I1454</f>
        <v>市川市</v>
      </c>
      <c r="J1829" s="189">
        <f>IFERROR(IF($I$7="併配",VLOOKUP($F1829,部数情報!A:K,11,0),IF($I$7="併配&amp;選挙",VLOOKUP($F1829,部数情報!A:L,12,0),IF($I$7="選挙",VLOOKUP($F1829,部数情報!A:M,13,0),VLOOKUP($F1829,部数情報!A:J,10,0)))),"")</f>
        <v>440</v>
      </c>
      <c r="K1829" s="187"/>
      <c r="L1829" s="205"/>
      <c r="M1829" s="206"/>
      <c r="S1829">
        <f>エリア一覧!J1829-VLOOKUP(エリア一覧!F1829,部数情報!A:Q,17,0)</f>
        <v>0</v>
      </c>
      <c r="V1829">
        <f t="shared" si="28"/>
        <v>0</v>
      </c>
      <c r="W1829">
        <f>IFERROR(VLOOKUP($F1829,部数情報!A:J,10,0),0)</f>
        <v>440</v>
      </c>
    </row>
    <row r="1830" spans="2:23" hidden="1">
      <c r="B1830" s="15">
        <f>部数情報!C1455</f>
        <v>1454</v>
      </c>
      <c r="C1830" s="16">
        <f>部数情報!B1455</f>
        <v>19</v>
      </c>
      <c r="D1830" s="16" t="str">
        <f>部数情報!E1455</f>
        <v>市川</v>
      </c>
      <c r="E1830" s="16" t="str">
        <f>部数情報!F1455</f>
        <v>堀之内</v>
      </c>
      <c r="F1830" s="16" t="str">
        <f>部数情報!A1455</f>
        <v>037116</v>
      </c>
      <c r="G1830" s="16" t="str">
        <f>部数情報!G1455</f>
        <v>堀之内３Ａ</v>
      </c>
      <c r="H1830" s="16" t="str">
        <f>部数情報!H1455</f>
        <v>市川</v>
      </c>
      <c r="I1830" s="16" t="str">
        <f>部数情報!I1455</f>
        <v>市川市</v>
      </c>
      <c r="J1830" s="189">
        <f>IFERROR(IF($I$7="併配",VLOOKUP($F1830,部数情報!A:K,11,0),IF($I$7="併配&amp;選挙",VLOOKUP($F1830,部数情報!A:L,12,0),IF($I$7="選挙",VLOOKUP($F1830,部数情報!A:M,13,0),VLOOKUP($F1830,部数情報!A:J,10,0)))),"")</f>
        <v>425</v>
      </c>
      <c r="K1830" s="187"/>
      <c r="L1830" s="205"/>
      <c r="M1830" s="206"/>
      <c r="S1830">
        <f>エリア一覧!J1830-VLOOKUP(エリア一覧!F1830,部数情報!A:Q,17,0)</f>
        <v>0</v>
      </c>
      <c r="V1830">
        <f t="shared" si="28"/>
        <v>0</v>
      </c>
      <c r="W1830">
        <f>IFERROR(VLOOKUP($F1830,部数情報!A:J,10,0),0)</f>
        <v>425</v>
      </c>
    </row>
    <row r="1831" spans="2:23" hidden="1">
      <c r="B1831" s="15">
        <f>部数情報!C1456</f>
        <v>1455</v>
      </c>
      <c r="C1831" s="16">
        <f>部数情報!B1456</f>
        <v>19</v>
      </c>
      <c r="D1831" s="16" t="str">
        <f>部数情報!E1456</f>
        <v>市川</v>
      </c>
      <c r="E1831" s="16" t="str">
        <f>部数情報!F1456</f>
        <v>堀之内</v>
      </c>
      <c r="F1831" s="16" t="str">
        <f>部数情報!A1456</f>
        <v>037126</v>
      </c>
      <c r="G1831" s="16" t="str">
        <f>部数情報!G1456</f>
        <v>堀之内３B</v>
      </c>
      <c r="H1831" s="16" t="str">
        <f>部数情報!H1456</f>
        <v>市川</v>
      </c>
      <c r="I1831" s="16" t="str">
        <f>部数情報!I1456</f>
        <v>市川市</v>
      </c>
      <c r="J1831" s="189">
        <f>IFERROR(IF($I$7="併配",VLOOKUP($F1831,部数情報!A:K,11,0),IF($I$7="併配&amp;選挙",VLOOKUP($F1831,部数情報!A:L,12,0),IF($I$7="選挙",VLOOKUP($F1831,部数情報!A:M,13,0),VLOOKUP($F1831,部数情報!A:J,10,0)))),"")</f>
        <v>460</v>
      </c>
      <c r="K1831" s="187"/>
      <c r="L1831" s="205"/>
      <c r="M1831" s="206"/>
      <c r="S1831">
        <f>エリア一覧!J1831-VLOOKUP(エリア一覧!F1831,部数情報!A:Q,17,0)</f>
        <v>0</v>
      </c>
      <c r="V1831">
        <f t="shared" si="28"/>
        <v>0</v>
      </c>
      <c r="W1831">
        <f>IFERROR(VLOOKUP($F1831,部数情報!A:J,10,0),0)</f>
        <v>460</v>
      </c>
    </row>
    <row r="1832" spans="2:23" hidden="1">
      <c r="B1832" s="15">
        <f>部数情報!C1457</f>
        <v>1456</v>
      </c>
      <c r="C1832" s="16">
        <f>部数情報!B1457</f>
        <v>19</v>
      </c>
      <c r="D1832" s="16" t="str">
        <f>部数情報!E1457</f>
        <v>市川</v>
      </c>
      <c r="E1832" s="16" t="str">
        <f>部数情報!F1457</f>
        <v>堀之内</v>
      </c>
      <c r="F1832" s="16" t="str">
        <f>部数情報!A1457</f>
        <v>037117</v>
      </c>
      <c r="G1832" s="16" t="str">
        <f>部数情報!G1457</f>
        <v>堀之内４</v>
      </c>
      <c r="H1832" s="16" t="str">
        <f>部数情報!H1457</f>
        <v>市川</v>
      </c>
      <c r="I1832" s="16" t="str">
        <f>部数情報!I1457</f>
        <v>市川市</v>
      </c>
      <c r="J1832" s="189">
        <f>IFERROR(IF($I$7="併配",VLOOKUP($F1832,部数情報!A:K,11,0),IF($I$7="併配&amp;選挙",VLOOKUP($F1832,部数情報!A:L,12,0),IF($I$7="選挙",VLOOKUP($F1832,部数情報!A:M,13,0),VLOOKUP($F1832,部数情報!A:J,10,0)))),"")</f>
        <v>380</v>
      </c>
      <c r="K1832" s="187"/>
      <c r="L1832" s="205"/>
      <c r="M1832" s="206"/>
      <c r="S1832">
        <f>エリア一覧!J1832-VLOOKUP(エリア一覧!F1832,部数情報!A:Q,17,0)</f>
        <v>0</v>
      </c>
      <c r="V1832">
        <f t="shared" si="28"/>
        <v>0</v>
      </c>
      <c r="W1832">
        <f>IFERROR(VLOOKUP($F1832,部数情報!A:J,10,0),0)</f>
        <v>380</v>
      </c>
    </row>
    <row r="1833" spans="2:23" hidden="1">
      <c r="B1833" s="15">
        <f>部数情報!C1458</f>
        <v>1457</v>
      </c>
      <c r="C1833" s="16">
        <f>部数情報!B1458</f>
        <v>19</v>
      </c>
      <c r="D1833" s="16" t="str">
        <f>部数情報!E1458</f>
        <v>市川</v>
      </c>
      <c r="E1833" s="16" t="str">
        <f>部数情報!F1458</f>
        <v>国府台</v>
      </c>
      <c r="F1833" s="16" t="str">
        <f>部数情報!A1458</f>
        <v>037119</v>
      </c>
      <c r="G1833" s="16" t="str">
        <f>部数情報!G1458</f>
        <v>国府台３・４</v>
      </c>
      <c r="H1833" s="16" t="str">
        <f>部数情報!H1458</f>
        <v>市川</v>
      </c>
      <c r="I1833" s="16" t="str">
        <f>部数情報!I1458</f>
        <v>市川市</v>
      </c>
      <c r="J1833" s="189">
        <f>IFERROR(IF($I$7="併配",VLOOKUP($F1833,部数情報!A:K,11,0),IF($I$7="併配&amp;選挙",VLOOKUP($F1833,部数情報!A:L,12,0),IF($I$7="選挙",VLOOKUP($F1833,部数情報!A:M,13,0),VLOOKUP($F1833,部数情報!A:J,10,0)))),"")</f>
        <v>390</v>
      </c>
      <c r="K1833" s="187"/>
      <c r="L1833" s="205"/>
      <c r="M1833" s="206"/>
      <c r="S1833">
        <f>エリア一覧!J1833-VLOOKUP(エリア一覧!F1833,部数情報!A:Q,17,0)</f>
        <v>0</v>
      </c>
      <c r="V1833">
        <f t="shared" si="28"/>
        <v>0</v>
      </c>
      <c r="W1833">
        <f>IFERROR(VLOOKUP($F1833,部数情報!A:J,10,0),0)</f>
        <v>390</v>
      </c>
    </row>
    <row r="1834" spans="2:23" hidden="1">
      <c r="B1834" s="15">
        <f>部数情報!C1459</f>
        <v>1458</v>
      </c>
      <c r="C1834" s="16">
        <f>部数情報!B1459</f>
        <v>19</v>
      </c>
      <c r="D1834" s="16" t="str">
        <f>部数情報!E1459</f>
        <v>市川</v>
      </c>
      <c r="E1834" s="16" t="str">
        <f>部数情報!F1459</f>
        <v>国府台</v>
      </c>
      <c r="F1834" s="16" t="str">
        <f>部数情報!A1459</f>
        <v>037120</v>
      </c>
      <c r="G1834" s="16" t="str">
        <f>部数情報!G1459</f>
        <v>国府台４・５</v>
      </c>
      <c r="H1834" s="16" t="str">
        <f>部数情報!H1459</f>
        <v>市川</v>
      </c>
      <c r="I1834" s="16" t="str">
        <f>部数情報!I1459</f>
        <v>市川市</v>
      </c>
      <c r="J1834" s="189">
        <f>IFERROR(IF($I$7="併配",VLOOKUP($F1834,部数情報!A:K,11,0),IF($I$7="併配&amp;選挙",VLOOKUP($F1834,部数情報!A:L,12,0),IF($I$7="選挙",VLOOKUP($F1834,部数情報!A:M,13,0),VLOOKUP($F1834,部数情報!A:J,10,0)))),"")</f>
        <v>420</v>
      </c>
      <c r="K1834" s="187"/>
      <c r="L1834" s="205"/>
      <c r="M1834" s="206"/>
      <c r="S1834">
        <f>エリア一覧!J1834-VLOOKUP(エリア一覧!F1834,部数情報!A:Q,17,0)</f>
        <v>0</v>
      </c>
      <c r="V1834">
        <f t="shared" si="28"/>
        <v>0</v>
      </c>
      <c r="W1834">
        <f>IFERROR(VLOOKUP($F1834,部数情報!A:J,10,0),0)</f>
        <v>420</v>
      </c>
    </row>
    <row r="1835" spans="2:23" hidden="1">
      <c r="B1835" s="15">
        <f>部数情報!C1460</f>
        <v>1459</v>
      </c>
      <c r="C1835" s="16">
        <f>部数情報!B1460</f>
        <v>19</v>
      </c>
      <c r="D1835" s="16" t="str">
        <f>部数情報!E1460</f>
        <v>市川</v>
      </c>
      <c r="E1835" s="16" t="str">
        <f>部数情報!F1460</f>
        <v>国府台</v>
      </c>
      <c r="F1835" s="16" t="str">
        <f>部数情報!A1460</f>
        <v>037131</v>
      </c>
      <c r="G1835" s="16" t="str">
        <f>部数情報!G1460</f>
        <v>国府台５</v>
      </c>
      <c r="H1835" s="16" t="str">
        <f>部数情報!H1460</f>
        <v>市川</v>
      </c>
      <c r="I1835" s="16" t="str">
        <f>部数情報!I1460</f>
        <v>市川市</v>
      </c>
      <c r="J1835" s="189">
        <f>IFERROR(IF($I$7="併配",VLOOKUP($F1835,部数情報!A:K,11,0),IF($I$7="併配&amp;選挙",VLOOKUP($F1835,部数情報!A:L,12,0),IF($I$7="選挙",VLOOKUP($F1835,部数情報!A:M,13,0),VLOOKUP($F1835,部数情報!A:J,10,0)))),"")</f>
        <v>350</v>
      </c>
      <c r="K1835" s="187"/>
      <c r="L1835" s="205"/>
      <c r="M1835" s="206"/>
      <c r="S1835">
        <f>エリア一覧!J1835-VLOOKUP(エリア一覧!F1835,部数情報!A:Q,17,0)</f>
        <v>0</v>
      </c>
      <c r="V1835">
        <f t="shared" si="28"/>
        <v>0</v>
      </c>
      <c r="W1835">
        <f>IFERROR(VLOOKUP($F1835,部数情報!A:J,10,0),0)</f>
        <v>350</v>
      </c>
    </row>
    <row r="1836" spans="2:23" hidden="1">
      <c r="B1836" s="15">
        <f>部数情報!C1461</f>
        <v>1460</v>
      </c>
      <c r="C1836" s="16">
        <f>部数情報!B1461</f>
        <v>19</v>
      </c>
      <c r="D1836" s="16" t="str">
        <f>部数情報!E1461</f>
        <v>市川</v>
      </c>
      <c r="E1836" s="16" t="str">
        <f>部数情報!F1461</f>
        <v>国府台</v>
      </c>
      <c r="F1836" s="16" t="str">
        <f>部数情報!A1461</f>
        <v>037121</v>
      </c>
      <c r="G1836" s="16" t="str">
        <f>部数情報!G1461</f>
        <v>国府台６</v>
      </c>
      <c r="H1836" s="16" t="str">
        <f>部数情報!H1461</f>
        <v>市川</v>
      </c>
      <c r="I1836" s="16" t="str">
        <f>部数情報!I1461</f>
        <v>市川市</v>
      </c>
      <c r="J1836" s="189">
        <f>IFERROR(IF($I$7="併配",VLOOKUP($F1836,部数情報!A:K,11,0),IF($I$7="併配&amp;選挙",VLOOKUP($F1836,部数情報!A:L,12,0),IF($I$7="選挙",VLOOKUP($F1836,部数情報!A:M,13,0),VLOOKUP($F1836,部数情報!A:J,10,0)))),"")</f>
        <v>265</v>
      </c>
      <c r="K1836" s="187"/>
      <c r="L1836" s="205"/>
      <c r="M1836" s="206"/>
      <c r="S1836">
        <f>エリア一覧!J1836-VLOOKUP(エリア一覧!F1836,部数情報!A:Q,17,0)</f>
        <v>0</v>
      </c>
      <c r="V1836">
        <f t="shared" si="28"/>
        <v>0</v>
      </c>
      <c r="W1836">
        <f>IFERROR(VLOOKUP($F1836,部数情報!A:J,10,0),0)</f>
        <v>265</v>
      </c>
    </row>
    <row r="1837" spans="2:23" hidden="1">
      <c r="B1837" s="15">
        <f>部数情報!C1462</f>
        <v>1461</v>
      </c>
      <c r="C1837" s="16">
        <f>部数情報!B1462</f>
        <v>19</v>
      </c>
      <c r="D1837" s="16" t="str">
        <f>部数情報!E1462</f>
        <v>市川</v>
      </c>
      <c r="E1837" s="16" t="str">
        <f>部数情報!F1462</f>
        <v>稲越町</v>
      </c>
      <c r="F1837" s="16" t="str">
        <f>部数情報!A1462</f>
        <v>037122</v>
      </c>
      <c r="G1837" s="16" t="str">
        <f>部数情報!G1462</f>
        <v>稲越町Ａ</v>
      </c>
      <c r="H1837" s="16" t="str">
        <f>部数情報!H1462</f>
        <v>市川</v>
      </c>
      <c r="I1837" s="16" t="str">
        <f>部数情報!I1462</f>
        <v>市川市・松戸市</v>
      </c>
      <c r="J1837" s="189">
        <f>IFERROR(IF($I$7="併配",VLOOKUP($F1837,部数情報!A:K,11,0),IF($I$7="併配&amp;選挙",VLOOKUP($F1837,部数情報!A:L,12,0),IF($I$7="選挙",VLOOKUP($F1837,部数情報!A:M,13,0),VLOOKUP($F1837,部数情報!A:J,10,0)))),"")</f>
        <v>365</v>
      </c>
      <c r="K1837" s="187"/>
      <c r="L1837" s="205"/>
      <c r="M1837" s="206"/>
      <c r="S1837">
        <f>エリア一覧!J1837-VLOOKUP(エリア一覧!F1837,部数情報!A:Q,17,0)</f>
        <v>0</v>
      </c>
      <c r="V1837">
        <f t="shared" si="28"/>
        <v>0</v>
      </c>
      <c r="W1837">
        <f>IFERROR(VLOOKUP($F1837,部数情報!A:J,10,0),0)</f>
        <v>365</v>
      </c>
    </row>
    <row r="1838" spans="2:23" hidden="1">
      <c r="B1838" s="15">
        <f>部数情報!C1463</f>
        <v>1462</v>
      </c>
      <c r="C1838" s="16">
        <f>部数情報!B1463</f>
        <v>19</v>
      </c>
      <c r="D1838" s="16" t="str">
        <f>部数情報!E1463</f>
        <v>市川</v>
      </c>
      <c r="E1838" s="16" t="str">
        <f>部数情報!F1463</f>
        <v>稲越町</v>
      </c>
      <c r="F1838" s="16" t="str">
        <f>部数情報!A1463</f>
        <v>037123</v>
      </c>
      <c r="G1838" s="16" t="str">
        <f>部数情報!G1463</f>
        <v>稲越町Ｂ</v>
      </c>
      <c r="H1838" s="16" t="str">
        <f>部数情報!H1463</f>
        <v>市川</v>
      </c>
      <c r="I1838" s="16" t="str">
        <f>部数情報!I1463</f>
        <v>市川市</v>
      </c>
      <c r="J1838" s="189">
        <f>IFERROR(IF($I$7="併配",VLOOKUP($F1838,部数情報!A:K,11,0),IF($I$7="併配&amp;選挙",VLOOKUP($F1838,部数情報!A:L,12,0),IF($I$7="選挙",VLOOKUP($F1838,部数情報!A:M,13,0),VLOOKUP($F1838,部数情報!A:J,10,0)))),"")</f>
        <v>430</v>
      </c>
      <c r="K1838" s="187"/>
      <c r="L1838" s="205"/>
      <c r="M1838" s="206"/>
      <c r="S1838">
        <f>エリア一覧!J1838-VLOOKUP(エリア一覧!F1838,部数情報!A:Q,17,0)</f>
        <v>0</v>
      </c>
      <c r="V1838">
        <f t="shared" si="28"/>
        <v>0</v>
      </c>
      <c r="W1838">
        <f>IFERROR(VLOOKUP($F1838,部数情報!A:J,10,0),0)</f>
        <v>430</v>
      </c>
    </row>
    <row r="1839" spans="2:23" hidden="1">
      <c r="B1839" s="15">
        <f>部数情報!C1464</f>
        <v>1463</v>
      </c>
      <c r="C1839" s="16">
        <f>部数情報!B1464</f>
        <v>19</v>
      </c>
      <c r="D1839" s="16" t="str">
        <f>部数情報!E1464</f>
        <v>市川</v>
      </c>
      <c r="E1839" s="16" t="str">
        <f>部数情報!F1464</f>
        <v>東国分</v>
      </c>
      <c r="F1839" s="16" t="str">
        <f>部数情報!A1464</f>
        <v>037125</v>
      </c>
      <c r="G1839" s="16" t="str">
        <f>部数情報!G1464</f>
        <v>東国分１</v>
      </c>
      <c r="H1839" s="16" t="str">
        <f>部数情報!H1464</f>
        <v>市川</v>
      </c>
      <c r="I1839" s="16" t="str">
        <f>部数情報!I1464</f>
        <v>市川市</v>
      </c>
      <c r="J1839" s="189">
        <f>IFERROR(IF($I$7="併配",VLOOKUP($F1839,部数情報!A:K,11,0),IF($I$7="併配&amp;選挙",VLOOKUP($F1839,部数情報!A:L,12,0),IF($I$7="選挙",VLOOKUP($F1839,部数情報!A:M,13,0),VLOOKUP($F1839,部数情報!A:J,10,0)))),"")</f>
        <v>310</v>
      </c>
      <c r="K1839" s="187"/>
      <c r="L1839" s="205"/>
      <c r="M1839" s="206"/>
      <c r="S1839">
        <f>エリア一覧!J1839-VLOOKUP(エリア一覧!F1839,部数情報!A:Q,17,0)</f>
        <v>0</v>
      </c>
      <c r="V1839">
        <f t="shared" si="28"/>
        <v>0</v>
      </c>
      <c r="W1839">
        <f>IFERROR(VLOOKUP($F1839,部数情報!A:J,10,0),0)</f>
        <v>310</v>
      </c>
    </row>
    <row r="1840" spans="2:23" hidden="1">
      <c r="B1840" s="15">
        <f>部数情報!C1465</f>
        <v>1464</v>
      </c>
      <c r="C1840" s="16">
        <f>部数情報!B1465</f>
        <v>19</v>
      </c>
      <c r="D1840" s="16" t="str">
        <f>部数情報!E1465</f>
        <v>市川</v>
      </c>
      <c r="E1840" s="16" t="str">
        <f>部数情報!F1465</f>
        <v>東国分</v>
      </c>
      <c r="F1840" s="16" t="str">
        <f>部数情報!A1465</f>
        <v>037130</v>
      </c>
      <c r="G1840" s="16" t="str">
        <f>部数情報!G1465</f>
        <v>東国分２</v>
      </c>
      <c r="H1840" s="16" t="str">
        <f>部数情報!H1465</f>
        <v>市川</v>
      </c>
      <c r="I1840" s="16" t="str">
        <f>部数情報!I1465</f>
        <v>市川市</v>
      </c>
      <c r="J1840" s="189">
        <f>IFERROR(IF($I$7="併配",VLOOKUP($F1840,部数情報!A:K,11,0),IF($I$7="併配&amp;選挙",VLOOKUP($F1840,部数情報!A:L,12,0),IF($I$7="選挙",VLOOKUP($F1840,部数情報!A:M,13,0),VLOOKUP($F1840,部数情報!A:J,10,0)))),"")</f>
        <v>420</v>
      </c>
      <c r="K1840" s="187"/>
      <c r="L1840" s="205"/>
      <c r="M1840" s="206"/>
      <c r="S1840">
        <f>エリア一覧!J1840-VLOOKUP(エリア一覧!F1840,部数情報!A:Q,17,0)</f>
        <v>0</v>
      </c>
      <c r="V1840">
        <f t="shared" si="28"/>
        <v>0</v>
      </c>
      <c r="W1840">
        <f>IFERROR(VLOOKUP($F1840,部数情報!A:J,10,0),0)</f>
        <v>420</v>
      </c>
    </row>
    <row r="1841" spans="2:23" hidden="1">
      <c r="B1841" s="15">
        <f>部数情報!C1466</f>
        <v>1465</v>
      </c>
      <c r="C1841" s="16">
        <f>部数情報!B1466</f>
        <v>23</v>
      </c>
      <c r="D1841" s="16" t="str">
        <f>部数情報!E1466</f>
        <v>美浜</v>
      </c>
      <c r="E1841" s="16" t="str">
        <f>部数情報!F1466</f>
        <v>幸町</v>
      </c>
      <c r="F1841" s="16" t="str">
        <f>部数情報!A1466</f>
        <v>040001</v>
      </c>
      <c r="G1841" s="16" t="str">
        <f>部数情報!G1466</f>
        <v>幸町１A</v>
      </c>
      <c r="H1841" s="16" t="str">
        <f>部数情報!H1466</f>
        <v>千葉</v>
      </c>
      <c r="I1841" s="16" t="str">
        <f>部数情報!I1466</f>
        <v>美浜区</v>
      </c>
      <c r="J1841" s="189">
        <f>IFERROR(IF($I$7="併配",VLOOKUP($F1841,部数情報!A:K,11,0),IF($I$7="併配&amp;選挙",VLOOKUP($F1841,部数情報!A:L,12,0),IF($I$7="選挙",VLOOKUP($F1841,部数情報!A:M,13,0),VLOOKUP($F1841,部数情報!A:J,10,0)))),"")</f>
        <v>460</v>
      </c>
      <c r="K1841" s="187"/>
      <c r="L1841" s="205"/>
      <c r="M1841" s="206"/>
      <c r="S1841">
        <f>エリア一覧!J1841-VLOOKUP(エリア一覧!F1841,部数情報!A:Q,17,0)</f>
        <v>0</v>
      </c>
      <c r="V1841">
        <f t="shared" si="28"/>
        <v>0</v>
      </c>
      <c r="W1841">
        <f>IFERROR(VLOOKUP($F1841,部数情報!A:J,10,0),0)</f>
        <v>460</v>
      </c>
    </row>
    <row r="1842" spans="2:23" hidden="1">
      <c r="B1842" s="15">
        <f>部数情報!C1467</f>
        <v>1466</v>
      </c>
      <c r="C1842" s="16">
        <f>部数情報!B1467</f>
        <v>23</v>
      </c>
      <c r="D1842" s="16" t="str">
        <f>部数情報!E1467</f>
        <v>美浜</v>
      </c>
      <c r="E1842" s="16" t="str">
        <f>部数情報!F1467</f>
        <v>幸町</v>
      </c>
      <c r="F1842" s="16" t="str">
        <f>部数情報!A1467</f>
        <v>040053</v>
      </c>
      <c r="G1842" s="16" t="str">
        <f>部数情報!G1467</f>
        <v>幸町1B</v>
      </c>
      <c r="H1842" s="16" t="str">
        <f>部数情報!H1467</f>
        <v>千葉</v>
      </c>
      <c r="I1842" s="16" t="str">
        <f>部数情報!I1467</f>
        <v>美浜区</v>
      </c>
      <c r="J1842" s="189">
        <f>IFERROR(IF($I$7="併配",VLOOKUP($F1842,部数情報!A:K,11,0),IF($I$7="併配&amp;選挙",VLOOKUP($F1842,部数情報!A:L,12,0),IF($I$7="選挙",VLOOKUP($F1842,部数情報!A:M,13,0),VLOOKUP($F1842,部数情報!A:J,10,0)))),"")</f>
        <v>480</v>
      </c>
      <c r="K1842" s="187"/>
      <c r="L1842" s="205"/>
      <c r="M1842" s="206"/>
      <c r="S1842">
        <f>エリア一覧!J1842-VLOOKUP(エリア一覧!F1842,部数情報!A:Q,17,0)</f>
        <v>0</v>
      </c>
      <c r="V1842">
        <f t="shared" si="28"/>
        <v>0</v>
      </c>
      <c r="W1842">
        <f>IFERROR(VLOOKUP($F1842,部数情報!A:J,10,0),0)</f>
        <v>480</v>
      </c>
    </row>
    <row r="1843" spans="2:23" hidden="1">
      <c r="B1843" s="15">
        <f>部数情報!C1468</f>
        <v>1467</v>
      </c>
      <c r="C1843" s="16">
        <f>部数情報!B1468</f>
        <v>23</v>
      </c>
      <c r="D1843" s="16" t="str">
        <f>部数情報!E1468</f>
        <v>美浜</v>
      </c>
      <c r="E1843" s="16" t="str">
        <f>部数情報!F1468</f>
        <v>幸町</v>
      </c>
      <c r="F1843" s="16" t="str">
        <f>部数情報!A1468</f>
        <v>040002</v>
      </c>
      <c r="G1843" s="16" t="str">
        <f>部数情報!G1468</f>
        <v>幸町２Ａ　団</v>
      </c>
      <c r="H1843" s="16" t="str">
        <f>部数情報!H1468</f>
        <v>千葉</v>
      </c>
      <c r="I1843" s="16" t="str">
        <f>部数情報!I1468</f>
        <v>美浜区</v>
      </c>
      <c r="J1843" s="189">
        <f>IFERROR(IF($I$7="併配",VLOOKUP($F1843,部数情報!A:K,11,0),IF($I$7="併配&amp;選挙",VLOOKUP($F1843,部数情報!A:L,12,0),IF($I$7="選挙",VLOOKUP($F1843,部数情報!A:M,13,0),VLOOKUP($F1843,部数情報!A:J,10,0)))),"")</f>
        <v>920</v>
      </c>
      <c r="K1843" s="187"/>
      <c r="L1843" s="205"/>
      <c r="M1843" s="206"/>
      <c r="S1843">
        <f>エリア一覧!J1843-VLOOKUP(エリア一覧!F1843,部数情報!A:Q,17,0)</f>
        <v>0</v>
      </c>
      <c r="V1843">
        <f t="shared" si="28"/>
        <v>0</v>
      </c>
      <c r="W1843">
        <f>IFERROR(VLOOKUP($F1843,部数情報!A:J,10,0),0)</f>
        <v>920</v>
      </c>
    </row>
    <row r="1844" spans="2:23" hidden="1">
      <c r="B1844" s="15">
        <f>部数情報!C1469</f>
        <v>1468</v>
      </c>
      <c r="C1844" s="16">
        <f>部数情報!B1469</f>
        <v>23</v>
      </c>
      <c r="D1844" s="16" t="str">
        <f>部数情報!E1469</f>
        <v>美浜</v>
      </c>
      <c r="E1844" s="16" t="str">
        <f>部数情報!F1469</f>
        <v>幸町</v>
      </c>
      <c r="F1844" s="16" t="str">
        <f>部数情報!A1469</f>
        <v>040003</v>
      </c>
      <c r="G1844" s="16" t="str">
        <f>部数情報!G1469</f>
        <v>幸町２Ｂ　団</v>
      </c>
      <c r="H1844" s="16" t="str">
        <f>部数情報!H1469</f>
        <v>千葉</v>
      </c>
      <c r="I1844" s="16" t="str">
        <f>部数情報!I1469</f>
        <v>美浜区</v>
      </c>
      <c r="J1844" s="189">
        <f>IFERROR(IF($I$7="併配",VLOOKUP($F1844,部数情報!A:K,11,0),IF($I$7="併配&amp;選挙",VLOOKUP($F1844,部数情報!A:L,12,0),IF($I$7="選挙",VLOOKUP($F1844,部数情報!A:M,13,0),VLOOKUP($F1844,部数情報!A:J,10,0)))),"")</f>
        <v>725</v>
      </c>
      <c r="K1844" s="187"/>
      <c r="L1844" s="205"/>
      <c r="M1844" s="206"/>
      <c r="S1844">
        <f>エリア一覧!J1844-VLOOKUP(エリア一覧!F1844,部数情報!A:Q,17,0)</f>
        <v>0</v>
      </c>
      <c r="V1844">
        <f t="shared" si="28"/>
        <v>0</v>
      </c>
      <c r="W1844">
        <f>IFERROR(VLOOKUP($F1844,部数情報!A:J,10,0),0)</f>
        <v>725</v>
      </c>
    </row>
    <row r="1845" spans="2:23" hidden="1">
      <c r="B1845" s="15">
        <f>部数情報!C1470</f>
        <v>1469</v>
      </c>
      <c r="C1845" s="16">
        <f>部数情報!B1470</f>
        <v>23</v>
      </c>
      <c r="D1845" s="16" t="str">
        <f>部数情報!E1470</f>
        <v>美浜</v>
      </c>
      <c r="E1845" s="16" t="str">
        <f>部数情報!F1470</f>
        <v>幸町</v>
      </c>
      <c r="F1845" s="16" t="str">
        <f>部数情報!A1470</f>
        <v>040004</v>
      </c>
      <c r="G1845" s="16" t="str">
        <f>部数情報!G1470</f>
        <v>幸町２Ｃ　団</v>
      </c>
      <c r="H1845" s="16" t="str">
        <f>部数情報!H1470</f>
        <v>千葉</v>
      </c>
      <c r="I1845" s="16" t="str">
        <f>部数情報!I1470</f>
        <v>美浜区</v>
      </c>
      <c r="J1845" s="189">
        <f>IFERROR(IF($I$7="併配",VLOOKUP($F1845,部数情報!A:K,11,0),IF($I$7="併配&amp;選挙",VLOOKUP($F1845,部数情報!A:L,12,0),IF($I$7="選挙",VLOOKUP($F1845,部数情報!A:M,13,0),VLOOKUP($F1845,部数情報!A:J,10,0)))),"")</f>
        <v>810</v>
      </c>
      <c r="K1845" s="187"/>
      <c r="L1845" s="205"/>
      <c r="M1845" s="206"/>
      <c r="S1845">
        <f>エリア一覧!J1845-VLOOKUP(エリア一覧!F1845,部数情報!A:Q,17,0)</f>
        <v>0</v>
      </c>
      <c r="V1845">
        <f t="shared" si="28"/>
        <v>0</v>
      </c>
      <c r="W1845">
        <f>IFERROR(VLOOKUP($F1845,部数情報!A:J,10,0),0)</f>
        <v>810</v>
      </c>
    </row>
    <row r="1846" spans="2:23" hidden="1">
      <c r="B1846" s="15">
        <f>部数情報!C1471</f>
        <v>1470</v>
      </c>
      <c r="C1846" s="16">
        <f>部数情報!B1471</f>
        <v>23</v>
      </c>
      <c r="D1846" s="16" t="str">
        <f>部数情報!E1471</f>
        <v>美浜</v>
      </c>
      <c r="E1846" s="16" t="str">
        <f>部数情報!F1471</f>
        <v>幸町</v>
      </c>
      <c r="F1846" s="16" t="str">
        <f>部数情報!A1471</f>
        <v>040005</v>
      </c>
      <c r="G1846" s="16" t="str">
        <f>部数情報!G1471</f>
        <v>幸町２Ｄ　団</v>
      </c>
      <c r="H1846" s="16" t="str">
        <f>部数情報!H1471</f>
        <v>千葉</v>
      </c>
      <c r="I1846" s="16" t="str">
        <f>部数情報!I1471</f>
        <v>美浜区</v>
      </c>
      <c r="J1846" s="189">
        <f>IFERROR(IF($I$7="併配",VLOOKUP($F1846,部数情報!A:K,11,0),IF($I$7="併配&amp;選挙",VLOOKUP($F1846,部数情報!A:L,12,0),IF($I$7="選挙",VLOOKUP($F1846,部数情報!A:M,13,0),VLOOKUP($F1846,部数情報!A:J,10,0)))),"")</f>
        <v>600</v>
      </c>
      <c r="K1846" s="187"/>
      <c r="L1846" s="205"/>
      <c r="M1846" s="206"/>
      <c r="S1846">
        <f>エリア一覧!J1846-VLOOKUP(エリア一覧!F1846,部数情報!A:Q,17,0)</f>
        <v>0</v>
      </c>
      <c r="V1846">
        <f t="shared" si="28"/>
        <v>0</v>
      </c>
      <c r="W1846">
        <f>IFERROR(VLOOKUP($F1846,部数情報!A:J,10,0),0)</f>
        <v>600</v>
      </c>
    </row>
    <row r="1847" spans="2:23" hidden="1">
      <c r="B1847" s="15">
        <f>部数情報!C1472</f>
        <v>1471</v>
      </c>
      <c r="C1847" s="16">
        <f>部数情報!B1472</f>
        <v>23</v>
      </c>
      <c r="D1847" s="16" t="str">
        <f>部数情報!E1472</f>
        <v>美浜</v>
      </c>
      <c r="E1847" s="16" t="str">
        <f>部数情報!F1472</f>
        <v>幸町</v>
      </c>
      <c r="F1847" s="16" t="str">
        <f>部数情報!A1472</f>
        <v>040006</v>
      </c>
      <c r="G1847" s="16" t="str">
        <f>部数情報!G1472</f>
        <v>幸町2E　団</v>
      </c>
      <c r="H1847" s="16" t="str">
        <f>部数情報!H1472</f>
        <v>千葉</v>
      </c>
      <c r="I1847" s="16" t="str">
        <f>部数情報!I1472</f>
        <v>美浜区</v>
      </c>
      <c r="J1847" s="189">
        <f>IFERROR(IF($I$7="併配",VLOOKUP($F1847,部数情報!A:K,11,0),IF($I$7="併配&amp;選挙",VLOOKUP($F1847,部数情報!A:L,12,0),IF($I$7="選挙",VLOOKUP($F1847,部数情報!A:M,13,0),VLOOKUP($F1847,部数情報!A:J,10,0)))),"")</f>
        <v>1390</v>
      </c>
      <c r="K1847" s="187"/>
      <c r="L1847" s="205"/>
      <c r="M1847" s="206"/>
      <c r="S1847">
        <f>エリア一覧!J1847-VLOOKUP(エリア一覧!F1847,部数情報!A:Q,17,0)</f>
        <v>0</v>
      </c>
      <c r="V1847">
        <f t="shared" si="28"/>
        <v>0</v>
      </c>
      <c r="W1847">
        <f>IFERROR(VLOOKUP($F1847,部数情報!A:J,10,0),0)</f>
        <v>1390</v>
      </c>
    </row>
    <row r="1848" spans="2:23" hidden="1">
      <c r="B1848" s="15">
        <f>部数情報!C1473</f>
        <v>1472</v>
      </c>
      <c r="C1848" s="16">
        <f>部数情報!B1473</f>
        <v>23</v>
      </c>
      <c r="D1848" s="16" t="str">
        <f>部数情報!E1473</f>
        <v>美浜</v>
      </c>
      <c r="E1848" s="16" t="str">
        <f>部数情報!F1473</f>
        <v>幸町</v>
      </c>
      <c r="F1848" s="16" t="str">
        <f>部数情報!A1473</f>
        <v>040007</v>
      </c>
      <c r="G1848" s="16" t="str">
        <f>部数情報!G1473</f>
        <v>幸町２Ｆ　団</v>
      </c>
      <c r="H1848" s="16" t="str">
        <f>部数情報!H1473</f>
        <v>千葉</v>
      </c>
      <c r="I1848" s="16" t="str">
        <f>部数情報!I1473</f>
        <v>美浜区</v>
      </c>
      <c r="J1848" s="189">
        <f>IFERROR(IF($I$7="併配",VLOOKUP($F1848,部数情報!A:K,11,0),IF($I$7="併配&amp;選挙",VLOOKUP($F1848,部数情報!A:L,12,0),IF($I$7="選挙",VLOOKUP($F1848,部数情報!A:M,13,0),VLOOKUP($F1848,部数情報!A:J,10,0)))),"")</f>
        <v>560</v>
      </c>
      <c r="K1848" s="187"/>
      <c r="L1848" s="205"/>
      <c r="M1848" s="206"/>
      <c r="S1848">
        <f>エリア一覧!J1848-VLOOKUP(エリア一覧!F1848,部数情報!A:Q,17,0)</f>
        <v>0</v>
      </c>
      <c r="V1848">
        <f t="shared" si="28"/>
        <v>0</v>
      </c>
      <c r="W1848">
        <f>IFERROR(VLOOKUP($F1848,部数情報!A:J,10,0),0)</f>
        <v>560</v>
      </c>
    </row>
    <row r="1849" spans="2:23" hidden="1">
      <c r="B1849" s="15">
        <f>部数情報!C1474</f>
        <v>1473</v>
      </c>
      <c r="C1849" s="16">
        <f>部数情報!B1474</f>
        <v>23</v>
      </c>
      <c r="D1849" s="16" t="str">
        <f>部数情報!E1474</f>
        <v>美浜</v>
      </c>
      <c r="E1849" s="16" t="str">
        <f>部数情報!F1474</f>
        <v>幸町</v>
      </c>
      <c r="F1849" s="16" t="str">
        <f>部数情報!A1474</f>
        <v>040052</v>
      </c>
      <c r="G1849" s="16" t="str">
        <f>部数情報!G1474</f>
        <v>幸町2G　団</v>
      </c>
      <c r="H1849" s="16" t="str">
        <f>部数情報!H1474</f>
        <v>千葉</v>
      </c>
      <c r="I1849" s="16" t="str">
        <f>部数情報!I1474</f>
        <v>美浜区</v>
      </c>
      <c r="J1849" s="189">
        <f>IFERROR(IF($I$7="併配",VLOOKUP($F1849,部数情報!A:K,11,0),IF($I$7="併配&amp;選挙",VLOOKUP($F1849,部数情報!A:L,12,0),IF($I$7="選挙",VLOOKUP($F1849,部数情報!A:M,13,0),VLOOKUP($F1849,部数情報!A:J,10,0)))),"")</f>
        <v>460</v>
      </c>
      <c r="K1849" s="187"/>
      <c r="L1849" s="205"/>
      <c r="M1849" s="206"/>
      <c r="S1849">
        <f>エリア一覧!J1849-VLOOKUP(エリア一覧!F1849,部数情報!A:Q,17,0)</f>
        <v>0</v>
      </c>
      <c r="V1849">
        <f t="shared" si="28"/>
        <v>0</v>
      </c>
      <c r="W1849">
        <f>IFERROR(VLOOKUP($F1849,部数情報!A:J,10,0),0)</f>
        <v>460</v>
      </c>
    </row>
    <row r="1850" spans="2:23" hidden="1">
      <c r="B1850" s="15">
        <f>部数情報!C1475</f>
        <v>1474</v>
      </c>
      <c r="C1850" s="16">
        <f>部数情報!B1475</f>
        <v>23</v>
      </c>
      <c r="D1850" s="16" t="str">
        <f>部数情報!E1475</f>
        <v>美浜</v>
      </c>
      <c r="E1850" s="16" t="str">
        <f>部数情報!F1475</f>
        <v>稲毛海岸</v>
      </c>
      <c r="F1850" s="16" t="str">
        <f>部数情報!A1475</f>
        <v>040008</v>
      </c>
      <c r="G1850" s="16" t="str">
        <f>部数情報!G1475</f>
        <v>稲毛海岸１．２</v>
      </c>
      <c r="H1850" s="16" t="str">
        <f>部数情報!H1475</f>
        <v>千葉</v>
      </c>
      <c r="I1850" s="16" t="str">
        <f>部数情報!I1475</f>
        <v>美浜区</v>
      </c>
      <c r="J1850" s="189">
        <f>IFERROR(IF($I$7="併配",VLOOKUP($F1850,部数情報!A:K,11,0),IF($I$7="併配&amp;選挙",VLOOKUP($F1850,部数情報!A:L,12,0),IF($I$7="選挙",VLOOKUP($F1850,部数情報!A:M,13,0),VLOOKUP($F1850,部数情報!A:J,10,0)))),"")</f>
        <v>900</v>
      </c>
      <c r="K1850" s="187"/>
      <c r="L1850" s="205"/>
      <c r="M1850" s="206"/>
      <c r="S1850">
        <f>エリア一覧!J1850-VLOOKUP(エリア一覧!F1850,部数情報!A:Q,17,0)</f>
        <v>0</v>
      </c>
      <c r="V1850">
        <f t="shared" si="28"/>
        <v>0</v>
      </c>
      <c r="W1850">
        <f>IFERROR(VLOOKUP($F1850,部数情報!A:J,10,0),0)</f>
        <v>900</v>
      </c>
    </row>
    <row r="1851" spans="2:23" hidden="1">
      <c r="B1851" s="15">
        <f>部数情報!C1476</f>
        <v>1475</v>
      </c>
      <c r="C1851" s="16">
        <f>部数情報!B1476</f>
        <v>23</v>
      </c>
      <c r="D1851" s="16" t="str">
        <f>部数情報!E1476</f>
        <v>美浜</v>
      </c>
      <c r="E1851" s="16" t="str">
        <f>部数情報!F1476</f>
        <v>稲毛海岸</v>
      </c>
      <c r="F1851" s="16" t="str">
        <f>部数情報!A1476</f>
        <v>040009</v>
      </c>
      <c r="G1851" s="16" t="str">
        <f>部数情報!G1476</f>
        <v>稲毛海岸2・3団</v>
      </c>
      <c r="H1851" s="16" t="str">
        <f>部数情報!H1476</f>
        <v>千葉</v>
      </c>
      <c r="I1851" s="16" t="str">
        <f>部数情報!I1476</f>
        <v>美浜区</v>
      </c>
      <c r="J1851" s="189">
        <f>IFERROR(IF($I$7="併配",VLOOKUP($F1851,部数情報!A:K,11,0),IF($I$7="併配&amp;選挙",VLOOKUP($F1851,部数情報!A:L,12,0),IF($I$7="選挙",VLOOKUP($F1851,部数情報!A:M,13,0),VLOOKUP($F1851,部数情報!A:J,10,0)))),"")</f>
        <v>550</v>
      </c>
      <c r="K1851" s="187"/>
      <c r="L1851" s="205"/>
      <c r="M1851" s="206"/>
      <c r="S1851">
        <f>エリア一覧!J1851-VLOOKUP(エリア一覧!F1851,部数情報!A:Q,17,0)</f>
        <v>0</v>
      </c>
      <c r="V1851">
        <f t="shared" si="28"/>
        <v>0</v>
      </c>
      <c r="W1851">
        <f>IFERROR(VLOOKUP($F1851,部数情報!A:J,10,0),0)</f>
        <v>550</v>
      </c>
    </row>
    <row r="1852" spans="2:23" hidden="1">
      <c r="B1852" s="15">
        <f>部数情報!C1477</f>
        <v>1476</v>
      </c>
      <c r="C1852" s="16">
        <f>部数情報!B1477</f>
        <v>23</v>
      </c>
      <c r="D1852" s="16" t="str">
        <f>部数情報!E1477</f>
        <v>美浜</v>
      </c>
      <c r="E1852" s="16" t="str">
        <f>部数情報!F1477</f>
        <v>稲毛海岸</v>
      </c>
      <c r="F1852" s="16" t="str">
        <f>部数情報!A1477</f>
        <v>040054</v>
      </c>
      <c r="G1852" s="16" t="str">
        <f>部数情報!G1477</f>
        <v>稲毛海岸3団・高洲1</v>
      </c>
      <c r="H1852" s="16" t="str">
        <f>部数情報!H1477</f>
        <v>千葉</v>
      </c>
      <c r="I1852" s="16" t="str">
        <f>部数情報!I1477</f>
        <v>美浜区</v>
      </c>
      <c r="J1852" s="189">
        <f>IFERROR(IF($I$7="併配",VLOOKUP($F1852,部数情報!A:K,11,0),IF($I$7="併配&amp;選挙",VLOOKUP($F1852,部数情報!A:L,12,0),IF($I$7="選挙",VLOOKUP($F1852,部数情報!A:M,13,0),VLOOKUP($F1852,部数情報!A:J,10,0)))),"")</f>
        <v>560</v>
      </c>
      <c r="K1852" s="187"/>
      <c r="L1852" s="205"/>
      <c r="M1852" s="206"/>
      <c r="S1852">
        <f>エリア一覧!J1852-VLOOKUP(エリア一覧!F1852,部数情報!A:Q,17,0)</f>
        <v>0</v>
      </c>
      <c r="V1852">
        <f t="shared" si="28"/>
        <v>0</v>
      </c>
      <c r="W1852">
        <f>IFERROR(VLOOKUP($F1852,部数情報!A:J,10,0),0)</f>
        <v>560</v>
      </c>
    </row>
    <row r="1853" spans="2:23" hidden="1">
      <c r="B1853" s="15">
        <f>部数情報!C1478</f>
        <v>1477</v>
      </c>
      <c r="C1853" s="16">
        <f>部数情報!B1478</f>
        <v>23</v>
      </c>
      <c r="D1853" s="16" t="str">
        <f>部数情報!E1478</f>
        <v>美浜</v>
      </c>
      <c r="E1853" s="16" t="str">
        <f>部数情報!F1478</f>
        <v>稲毛海岸</v>
      </c>
      <c r="F1853" s="16" t="str">
        <f>部数情報!A1478</f>
        <v>040010</v>
      </c>
      <c r="G1853" s="16" t="str">
        <f>部数情報!G1478</f>
        <v>稲毛海岸４</v>
      </c>
      <c r="H1853" s="16" t="str">
        <f>部数情報!H1478</f>
        <v>千葉</v>
      </c>
      <c r="I1853" s="16" t="str">
        <f>部数情報!I1478</f>
        <v>美浜区</v>
      </c>
      <c r="J1853" s="189">
        <f>IFERROR(IF($I$7="併配",VLOOKUP($F1853,部数情報!A:K,11,0),IF($I$7="併配&amp;選挙",VLOOKUP($F1853,部数情報!A:L,12,0),IF($I$7="選挙",VLOOKUP($F1853,部数情報!A:M,13,0),VLOOKUP($F1853,部数情報!A:J,10,0)))),"")</f>
        <v>690</v>
      </c>
      <c r="K1853" s="187"/>
      <c r="L1853" s="205"/>
      <c r="M1853" s="206"/>
      <c r="S1853">
        <f>エリア一覧!J1853-VLOOKUP(エリア一覧!F1853,部数情報!A:Q,17,0)</f>
        <v>0</v>
      </c>
      <c r="V1853">
        <f t="shared" si="28"/>
        <v>0</v>
      </c>
      <c r="W1853">
        <f>IFERROR(VLOOKUP($F1853,部数情報!A:J,10,0),0)</f>
        <v>690</v>
      </c>
    </row>
    <row r="1854" spans="2:23" hidden="1">
      <c r="B1854" s="15">
        <f>部数情報!C1479</f>
        <v>1478</v>
      </c>
      <c r="C1854" s="16">
        <f>部数情報!B1479</f>
        <v>23</v>
      </c>
      <c r="D1854" s="16" t="str">
        <f>部数情報!E1479</f>
        <v>美浜</v>
      </c>
      <c r="E1854" s="16" t="str">
        <f>部数情報!F1479</f>
        <v>稲毛海岸</v>
      </c>
      <c r="F1854" s="16" t="str">
        <f>部数情報!A1479</f>
        <v>040011</v>
      </c>
      <c r="G1854" s="16" t="str">
        <f>部数情報!G1479</f>
        <v>稲毛海岸５A</v>
      </c>
      <c r="H1854" s="16" t="str">
        <f>部数情報!H1479</f>
        <v>千葉</v>
      </c>
      <c r="I1854" s="16" t="str">
        <f>部数情報!I1479</f>
        <v>美浜区</v>
      </c>
      <c r="J1854" s="189">
        <f>IFERROR(IF($I$7="併配",VLOOKUP($F1854,部数情報!A:K,11,0),IF($I$7="併配&amp;選挙",VLOOKUP($F1854,部数情報!A:L,12,0),IF($I$7="選挙",VLOOKUP($F1854,部数情報!A:M,13,0),VLOOKUP($F1854,部数情報!A:J,10,0)))),"")</f>
        <v>870</v>
      </c>
      <c r="K1854" s="187"/>
      <c r="L1854" s="205"/>
      <c r="M1854" s="206"/>
      <c r="S1854">
        <f>エリア一覧!J1854-VLOOKUP(エリア一覧!F1854,部数情報!A:Q,17,0)</f>
        <v>0</v>
      </c>
      <c r="V1854">
        <f t="shared" si="28"/>
        <v>0</v>
      </c>
      <c r="W1854">
        <f>IFERROR(VLOOKUP($F1854,部数情報!A:J,10,0),0)</f>
        <v>870</v>
      </c>
    </row>
    <row r="1855" spans="2:23" hidden="1">
      <c r="B1855" s="15">
        <f>部数情報!C1480</f>
        <v>1479</v>
      </c>
      <c r="C1855" s="16">
        <f>部数情報!B1480</f>
        <v>23</v>
      </c>
      <c r="D1855" s="16" t="str">
        <f>部数情報!E1480</f>
        <v>美浜</v>
      </c>
      <c r="E1855" s="16" t="str">
        <f>部数情報!F1480</f>
        <v>稲毛海岸</v>
      </c>
      <c r="F1855" s="16" t="str">
        <f>部数情報!A1480</f>
        <v>040051</v>
      </c>
      <c r="G1855" s="16" t="str">
        <f>部数情報!G1480</f>
        <v>稲毛海岸５B</v>
      </c>
      <c r="H1855" s="16" t="str">
        <f>部数情報!H1480</f>
        <v>千葉</v>
      </c>
      <c r="I1855" s="16" t="str">
        <f>部数情報!I1480</f>
        <v>美浜区</v>
      </c>
      <c r="J1855" s="189">
        <f>IFERROR(IF($I$7="併配",VLOOKUP($F1855,部数情報!A:K,11,0),IF($I$7="併配&amp;選挙",VLOOKUP($F1855,部数情報!A:L,12,0),IF($I$7="選挙",VLOOKUP($F1855,部数情報!A:M,13,0),VLOOKUP($F1855,部数情報!A:J,10,0)))),"")</f>
        <v>460</v>
      </c>
      <c r="K1855" s="187"/>
      <c r="L1855" s="205"/>
      <c r="M1855" s="206"/>
      <c r="S1855">
        <f>エリア一覧!J1855-VLOOKUP(エリア一覧!F1855,部数情報!A:Q,17,0)</f>
        <v>0</v>
      </c>
      <c r="V1855">
        <f t="shared" si="28"/>
        <v>0</v>
      </c>
      <c r="W1855">
        <f>IFERROR(VLOOKUP($F1855,部数情報!A:J,10,0),0)</f>
        <v>460</v>
      </c>
    </row>
    <row r="1856" spans="2:23" hidden="1">
      <c r="B1856" s="15">
        <f>部数情報!C1481</f>
        <v>1480</v>
      </c>
      <c r="C1856" s="16">
        <f>部数情報!B1481</f>
        <v>23</v>
      </c>
      <c r="D1856" s="16" t="str">
        <f>部数情報!E1481</f>
        <v>美浜</v>
      </c>
      <c r="E1856" s="16" t="str">
        <f>部数情報!F1481</f>
        <v>高洲</v>
      </c>
      <c r="F1856" s="16" t="str">
        <f>部数情報!A1481</f>
        <v>040012</v>
      </c>
      <c r="G1856" s="16" t="str">
        <f>部数情報!G1481</f>
        <v>高洲１Ａ</v>
      </c>
      <c r="H1856" s="16" t="str">
        <f>部数情報!H1481</f>
        <v>千葉</v>
      </c>
      <c r="I1856" s="16" t="str">
        <f>部数情報!I1481</f>
        <v>美浜区</v>
      </c>
      <c r="J1856" s="189">
        <f>IFERROR(IF($I$7="併配",VLOOKUP($F1856,部数情報!A:K,11,0),IF($I$7="併配&amp;選挙",VLOOKUP($F1856,部数情報!A:L,12,0),IF($I$7="選挙",VLOOKUP($F1856,部数情報!A:M,13,0),VLOOKUP($F1856,部数情報!A:J,10,0)))),"")</f>
        <v>510</v>
      </c>
      <c r="K1856" s="187"/>
      <c r="L1856" s="205"/>
      <c r="M1856" s="206"/>
      <c r="S1856">
        <f>エリア一覧!J1856-VLOOKUP(エリア一覧!F1856,部数情報!A:Q,17,0)</f>
        <v>0</v>
      </c>
      <c r="V1856">
        <f t="shared" si="28"/>
        <v>0</v>
      </c>
      <c r="W1856">
        <f>IFERROR(VLOOKUP($F1856,部数情報!A:J,10,0),0)</f>
        <v>510</v>
      </c>
    </row>
    <row r="1857" spans="2:23" hidden="1">
      <c r="B1857" s="15">
        <f>部数情報!C1482</f>
        <v>1481</v>
      </c>
      <c r="C1857" s="16">
        <f>部数情報!B1482</f>
        <v>23</v>
      </c>
      <c r="D1857" s="16" t="str">
        <f>部数情報!E1482</f>
        <v>美浜</v>
      </c>
      <c r="E1857" s="16" t="str">
        <f>部数情報!F1482</f>
        <v>高洲</v>
      </c>
      <c r="F1857" s="16" t="str">
        <f>部数情報!A1482</f>
        <v>040013</v>
      </c>
      <c r="G1857" s="16" t="str">
        <f>部数情報!G1482</f>
        <v>高洲１Ｂ</v>
      </c>
      <c r="H1857" s="16" t="str">
        <f>部数情報!H1482</f>
        <v>千葉</v>
      </c>
      <c r="I1857" s="16" t="str">
        <f>部数情報!I1482</f>
        <v>美浜区</v>
      </c>
      <c r="J1857" s="189">
        <f>IFERROR(IF($I$7="併配",VLOOKUP($F1857,部数情報!A:K,11,0),IF($I$7="併配&amp;選挙",VLOOKUP($F1857,部数情報!A:L,12,0),IF($I$7="選挙",VLOOKUP($F1857,部数情報!A:M,13,0),VLOOKUP($F1857,部数情報!A:J,10,0)))),"")</f>
        <v>1430</v>
      </c>
      <c r="K1857" s="187"/>
      <c r="L1857" s="205"/>
      <c r="M1857" s="206"/>
      <c r="S1857">
        <f>エリア一覧!J1857-VLOOKUP(エリア一覧!F1857,部数情報!A:Q,17,0)</f>
        <v>0</v>
      </c>
      <c r="V1857">
        <f t="shared" si="28"/>
        <v>0</v>
      </c>
      <c r="W1857">
        <f>IFERROR(VLOOKUP($F1857,部数情報!A:J,10,0),0)</f>
        <v>1430</v>
      </c>
    </row>
    <row r="1858" spans="2:23" hidden="1">
      <c r="B1858" s="15">
        <f>部数情報!C1483</f>
        <v>1482</v>
      </c>
      <c r="C1858" s="16">
        <f>部数情報!B1483</f>
        <v>23</v>
      </c>
      <c r="D1858" s="16" t="str">
        <f>部数情報!E1483</f>
        <v>美浜</v>
      </c>
      <c r="E1858" s="16" t="str">
        <f>部数情報!F1483</f>
        <v>高洲</v>
      </c>
      <c r="F1858" s="16" t="str">
        <f>部数情報!A1483</f>
        <v>040014</v>
      </c>
      <c r="G1858" s="16" t="str">
        <f>部数情報!G1483</f>
        <v>高洲２Ａ　団</v>
      </c>
      <c r="H1858" s="16" t="str">
        <f>部数情報!H1483</f>
        <v>千葉</v>
      </c>
      <c r="I1858" s="16" t="str">
        <f>部数情報!I1483</f>
        <v>美浜区</v>
      </c>
      <c r="J1858" s="189">
        <f>IFERROR(IF($I$7="併配",VLOOKUP($F1858,部数情報!A:K,11,0),IF($I$7="併配&amp;選挙",VLOOKUP($F1858,部数情報!A:L,12,0),IF($I$7="選挙",VLOOKUP($F1858,部数情報!A:M,13,0),VLOOKUP($F1858,部数情報!A:J,10,0)))),"")</f>
        <v>900</v>
      </c>
      <c r="K1858" s="187"/>
      <c r="L1858" s="205"/>
      <c r="M1858" s="206"/>
      <c r="S1858">
        <f>エリア一覧!J1858-VLOOKUP(エリア一覧!F1858,部数情報!A:Q,17,0)</f>
        <v>0</v>
      </c>
      <c r="V1858">
        <f t="shared" si="28"/>
        <v>0</v>
      </c>
      <c r="W1858">
        <f>IFERROR(VLOOKUP($F1858,部数情報!A:J,10,0),0)</f>
        <v>900</v>
      </c>
    </row>
    <row r="1859" spans="2:23" hidden="1">
      <c r="B1859" s="15">
        <f>部数情報!C1484</f>
        <v>1483</v>
      </c>
      <c r="C1859" s="16">
        <f>部数情報!B1484</f>
        <v>23</v>
      </c>
      <c r="D1859" s="16" t="str">
        <f>部数情報!E1484</f>
        <v>美浜</v>
      </c>
      <c r="E1859" s="16" t="str">
        <f>部数情報!F1484</f>
        <v>高洲</v>
      </c>
      <c r="F1859" s="16" t="str">
        <f>部数情報!A1484</f>
        <v>040015</v>
      </c>
      <c r="G1859" s="16" t="str">
        <f>部数情報!G1484</f>
        <v>高洲２Ｂ　団</v>
      </c>
      <c r="H1859" s="16" t="str">
        <f>部数情報!H1484</f>
        <v>千葉</v>
      </c>
      <c r="I1859" s="16" t="str">
        <f>部数情報!I1484</f>
        <v>美浜区</v>
      </c>
      <c r="J1859" s="189">
        <f>IFERROR(IF($I$7="併配",VLOOKUP($F1859,部数情報!A:K,11,0),IF($I$7="併配&amp;選挙",VLOOKUP($F1859,部数情報!A:L,12,0),IF($I$7="選挙",VLOOKUP($F1859,部数情報!A:M,13,0),VLOOKUP($F1859,部数情報!A:J,10,0)))),"")</f>
        <v>1140</v>
      </c>
      <c r="K1859" s="187"/>
      <c r="L1859" s="205"/>
      <c r="M1859" s="206"/>
      <c r="S1859">
        <f>エリア一覧!J1859-VLOOKUP(エリア一覧!F1859,部数情報!A:Q,17,0)</f>
        <v>0</v>
      </c>
      <c r="V1859">
        <f t="shared" si="28"/>
        <v>0</v>
      </c>
      <c r="W1859">
        <f>IFERROR(VLOOKUP($F1859,部数情報!A:J,10,0),0)</f>
        <v>1140</v>
      </c>
    </row>
    <row r="1860" spans="2:23" hidden="1">
      <c r="B1860" s="15">
        <f>部数情報!C1485</f>
        <v>1484</v>
      </c>
      <c r="C1860" s="16">
        <f>部数情報!B1485</f>
        <v>23</v>
      </c>
      <c r="D1860" s="16" t="str">
        <f>部数情報!E1485</f>
        <v>美浜</v>
      </c>
      <c r="E1860" s="16" t="str">
        <f>部数情報!F1485</f>
        <v>高洲</v>
      </c>
      <c r="F1860" s="16" t="str">
        <f>部数情報!A1485</f>
        <v>040016</v>
      </c>
      <c r="G1860" s="16" t="str">
        <f>部数情報!G1485</f>
        <v>高洲2Ｃ　団</v>
      </c>
      <c r="H1860" s="16" t="str">
        <f>部数情報!H1485</f>
        <v>千葉</v>
      </c>
      <c r="I1860" s="16" t="str">
        <f>部数情報!I1485</f>
        <v>美浜区</v>
      </c>
      <c r="J1860" s="189">
        <f>IFERROR(IF($I$7="併配",VLOOKUP($F1860,部数情報!A:K,11,0),IF($I$7="併配&amp;選挙",VLOOKUP($F1860,部数情報!A:L,12,0),IF($I$7="選挙",VLOOKUP($F1860,部数情報!A:M,13,0),VLOOKUP($F1860,部数情報!A:J,10,0)))),"")</f>
        <v>1780</v>
      </c>
      <c r="K1860" s="187"/>
      <c r="L1860" s="205"/>
      <c r="M1860" s="206"/>
      <c r="S1860">
        <f>エリア一覧!J1860-VLOOKUP(エリア一覧!F1860,部数情報!A:Q,17,0)</f>
        <v>0</v>
      </c>
      <c r="V1860">
        <f t="shared" si="28"/>
        <v>0</v>
      </c>
      <c r="W1860">
        <f>IFERROR(VLOOKUP($F1860,部数情報!A:J,10,0),0)</f>
        <v>1780</v>
      </c>
    </row>
    <row r="1861" spans="2:23" hidden="1">
      <c r="B1861" s="15">
        <f>部数情報!C1486</f>
        <v>1485</v>
      </c>
      <c r="C1861" s="16">
        <f>部数情報!B1486</f>
        <v>23</v>
      </c>
      <c r="D1861" s="16" t="str">
        <f>部数情報!E1486</f>
        <v>美浜</v>
      </c>
      <c r="E1861" s="16" t="str">
        <f>部数情報!F1486</f>
        <v>高洲</v>
      </c>
      <c r="F1861" s="16" t="str">
        <f>部数情報!A1486</f>
        <v>040017</v>
      </c>
      <c r="G1861" s="16" t="str">
        <f>部数情報!G1486</f>
        <v>高洲３Ａ　団</v>
      </c>
      <c r="H1861" s="16" t="str">
        <f>部数情報!H1486</f>
        <v>千葉</v>
      </c>
      <c r="I1861" s="16" t="str">
        <f>部数情報!I1486</f>
        <v>美浜区</v>
      </c>
      <c r="J1861" s="189">
        <f>IFERROR(IF($I$7="併配",VLOOKUP($F1861,部数情報!A:K,11,0),IF($I$7="併配&amp;選挙",VLOOKUP($F1861,部数情報!A:L,12,0),IF($I$7="選挙",VLOOKUP($F1861,部数情報!A:M,13,0),VLOOKUP($F1861,部数情報!A:J,10,0)))),"")</f>
        <v>1270</v>
      </c>
      <c r="K1861" s="187"/>
      <c r="L1861" s="205"/>
      <c r="M1861" s="206"/>
      <c r="S1861">
        <f>エリア一覧!J1861-VLOOKUP(エリア一覧!F1861,部数情報!A:Q,17,0)</f>
        <v>0</v>
      </c>
      <c r="V1861">
        <f t="shared" si="28"/>
        <v>0</v>
      </c>
      <c r="W1861">
        <f>IFERROR(VLOOKUP($F1861,部数情報!A:J,10,0),0)</f>
        <v>1270</v>
      </c>
    </row>
    <row r="1862" spans="2:23" hidden="1">
      <c r="B1862" s="15">
        <f>部数情報!C1487</f>
        <v>1486</v>
      </c>
      <c r="C1862" s="16">
        <f>部数情報!B1487</f>
        <v>23</v>
      </c>
      <c r="D1862" s="16" t="str">
        <f>部数情報!E1487</f>
        <v>美浜</v>
      </c>
      <c r="E1862" s="16" t="str">
        <f>部数情報!F1487</f>
        <v>高洲</v>
      </c>
      <c r="F1862" s="16" t="str">
        <f>部数情報!A1487</f>
        <v>040018</v>
      </c>
      <c r="G1862" s="16" t="str">
        <f>部数情報!G1487</f>
        <v>高洲３B　団</v>
      </c>
      <c r="H1862" s="16" t="str">
        <f>部数情報!H1487</f>
        <v>千葉</v>
      </c>
      <c r="I1862" s="16" t="str">
        <f>部数情報!I1487</f>
        <v>美浜区</v>
      </c>
      <c r="J1862" s="189">
        <f>IFERROR(IF($I$7="併配",VLOOKUP($F1862,部数情報!A:K,11,0),IF($I$7="併配&amp;選挙",VLOOKUP($F1862,部数情報!A:L,12,0),IF($I$7="選挙",VLOOKUP($F1862,部数情報!A:M,13,0),VLOOKUP($F1862,部数情報!A:J,10,0)))),"")</f>
        <v>2020</v>
      </c>
      <c r="K1862" s="187"/>
      <c r="L1862" s="205"/>
      <c r="M1862" s="206"/>
      <c r="S1862">
        <f>エリア一覧!J1862-VLOOKUP(エリア一覧!F1862,部数情報!A:Q,17,0)</f>
        <v>0</v>
      </c>
      <c r="V1862">
        <f t="shared" si="28"/>
        <v>0</v>
      </c>
      <c r="W1862">
        <f>IFERROR(VLOOKUP($F1862,部数情報!A:J,10,0),0)</f>
        <v>2020</v>
      </c>
    </row>
    <row r="1863" spans="2:23" hidden="1">
      <c r="B1863" s="15">
        <f>部数情報!C1488</f>
        <v>1487</v>
      </c>
      <c r="C1863" s="16">
        <f>部数情報!B1488</f>
        <v>23</v>
      </c>
      <c r="D1863" s="16" t="str">
        <f>部数情報!E1488</f>
        <v>美浜</v>
      </c>
      <c r="E1863" s="16" t="str">
        <f>部数情報!F1488</f>
        <v>高洲</v>
      </c>
      <c r="F1863" s="16" t="str">
        <f>部数情報!A1488</f>
        <v>040019</v>
      </c>
      <c r="G1863" s="16" t="str">
        <f>部数情報!G1488</f>
        <v>高洲３Ｃ</v>
      </c>
      <c r="H1863" s="16" t="str">
        <f>部数情報!H1488</f>
        <v>千葉</v>
      </c>
      <c r="I1863" s="16" t="str">
        <f>部数情報!I1488</f>
        <v>美浜区</v>
      </c>
      <c r="J1863" s="189">
        <f>IFERROR(IF($I$7="併配",VLOOKUP($F1863,部数情報!A:K,11,0),IF($I$7="併配&amp;選挙",VLOOKUP($F1863,部数情報!A:L,12,0),IF($I$7="選挙",VLOOKUP($F1863,部数情報!A:M,13,0),VLOOKUP($F1863,部数情報!A:J,10,0)))),"")</f>
        <v>1050</v>
      </c>
      <c r="K1863" s="187"/>
      <c r="L1863" s="205"/>
      <c r="M1863" s="206"/>
      <c r="S1863">
        <f>エリア一覧!J1863-VLOOKUP(エリア一覧!F1863,部数情報!A:Q,17,0)</f>
        <v>0</v>
      </c>
      <c r="V1863">
        <f t="shared" si="28"/>
        <v>0</v>
      </c>
      <c r="W1863">
        <f>IFERROR(VLOOKUP($F1863,部数情報!A:J,10,0),0)</f>
        <v>1050</v>
      </c>
    </row>
    <row r="1864" spans="2:23" hidden="1">
      <c r="B1864" s="15">
        <f>部数情報!C1489</f>
        <v>1488</v>
      </c>
      <c r="C1864" s="16">
        <f>部数情報!B1489</f>
        <v>23</v>
      </c>
      <c r="D1864" s="16" t="str">
        <f>部数情報!E1489</f>
        <v>美浜</v>
      </c>
      <c r="E1864" s="16" t="str">
        <f>部数情報!F1489</f>
        <v>高洲</v>
      </c>
      <c r="F1864" s="16" t="str">
        <f>部数情報!A1489</f>
        <v>040020</v>
      </c>
      <c r="G1864" s="16" t="str">
        <f>部数情報!G1489</f>
        <v>高洲４Ａ　団</v>
      </c>
      <c r="H1864" s="16" t="str">
        <f>部数情報!H1489</f>
        <v>千葉</v>
      </c>
      <c r="I1864" s="16" t="str">
        <f>部数情報!I1489</f>
        <v>美浜区</v>
      </c>
      <c r="J1864" s="189">
        <f>IFERROR(IF($I$7="併配",VLOOKUP($F1864,部数情報!A:K,11,0),IF($I$7="併配&amp;選挙",VLOOKUP($F1864,部数情報!A:L,12,0),IF($I$7="選挙",VLOOKUP($F1864,部数情報!A:M,13,0),VLOOKUP($F1864,部数情報!A:J,10,0)))),"")</f>
        <v>1060</v>
      </c>
      <c r="K1864" s="187"/>
      <c r="L1864" s="205"/>
      <c r="M1864" s="206"/>
      <c r="S1864">
        <f>エリア一覧!J1864-VLOOKUP(エリア一覧!F1864,部数情報!A:Q,17,0)</f>
        <v>0</v>
      </c>
      <c r="V1864">
        <f t="shared" si="28"/>
        <v>0</v>
      </c>
      <c r="W1864">
        <f>IFERROR(VLOOKUP($F1864,部数情報!A:J,10,0),0)</f>
        <v>1060</v>
      </c>
    </row>
    <row r="1865" spans="2:23" hidden="1">
      <c r="B1865" s="15">
        <f>部数情報!C1490</f>
        <v>1489</v>
      </c>
      <c r="C1865" s="16">
        <f>部数情報!B1490</f>
        <v>23</v>
      </c>
      <c r="D1865" s="16" t="str">
        <f>部数情報!E1490</f>
        <v>美浜</v>
      </c>
      <c r="E1865" s="16" t="str">
        <f>部数情報!F1490</f>
        <v>高洲</v>
      </c>
      <c r="F1865" s="16" t="str">
        <f>部数情報!A1490</f>
        <v>040021</v>
      </c>
      <c r="G1865" s="16" t="str">
        <f>部数情報!G1490</f>
        <v>高洲４Ｂ　団</v>
      </c>
      <c r="H1865" s="16" t="str">
        <f>部数情報!H1490</f>
        <v>千葉</v>
      </c>
      <c r="I1865" s="16" t="str">
        <f>部数情報!I1490</f>
        <v>美浜区</v>
      </c>
      <c r="J1865" s="189">
        <f>IFERROR(IF($I$7="併配",VLOOKUP($F1865,部数情報!A:K,11,0),IF($I$7="併配&amp;選挙",VLOOKUP($F1865,部数情報!A:L,12,0),IF($I$7="選挙",VLOOKUP($F1865,部数情報!A:M,13,0),VLOOKUP($F1865,部数情報!A:J,10,0)))),"")</f>
        <v>680</v>
      </c>
      <c r="K1865" s="187"/>
      <c r="L1865" s="205"/>
      <c r="M1865" s="206"/>
      <c r="S1865">
        <f>エリア一覧!J1865-VLOOKUP(エリア一覧!F1865,部数情報!A:Q,17,0)</f>
        <v>0</v>
      </c>
      <c r="V1865">
        <f t="shared" si="28"/>
        <v>0</v>
      </c>
      <c r="W1865">
        <f>IFERROR(VLOOKUP($F1865,部数情報!A:J,10,0),0)</f>
        <v>680</v>
      </c>
    </row>
    <row r="1866" spans="2:23" hidden="1">
      <c r="B1866" s="15">
        <f>部数情報!C1491</f>
        <v>1490</v>
      </c>
      <c r="C1866" s="16">
        <f>部数情報!B1491</f>
        <v>23</v>
      </c>
      <c r="D1866" s="16" t="str">
        <f>部数情報!E1491</f>
        <v>美浜</v>
      </c>
      <c r="E1866" s="16" t="str">
        <f>部数情報!F1491</f>
        <v>高浜</v>
      </c>
      <c r="F1866" s="16" t="str">
        <f>部数情報!A1491</f>
        <v>040022</v>
      </c>
      <c r="G1866" s="16" t="str">
        <f>部数情報!G1491</f>
        <v>高浜１Ａ　団</v>
      </c>
      <c r="H1866" s="16" t="str">
        <f>部数情報!H1491</f>
        <v>千葉</v>
      </c>
      <c r="I1866" s="16" t="str">
        <f>部数情報!I1491</f>
        <v>美浜区</v>
      </c>
      <c r="J1866" s="189">
        <f>IFERROR(IF($I$7="併配",VLOOKUP($F1866,部数情報!A:K,11,0),IF($I$7="併配&amp;選挙",VLOOKUP($F1866,部数情報!A:L,12,0),IF($I$7="選挙",VLOOKUP($F1866,部数情報!A:M,13,0),VLOOKUP($F1866,部数情報!A:J,10,0)))),"")</f>
        <v>805</v>
      </c>
      <c r="K1866" s="187"/>
      <c r="L1866" s="205"/>
      <c r="M1866" s="206"/>
      <c r="S1866">
        <f>エリア一覧!J1866-VLOOKUP(エリア一覧!F1866,部数情報!A:Q,17,0)</f>
        <v>0</v>
      </c>
      <c r="V1866">
        <f t="shared" si="28"/>
        <v>0</v>
      </c>
      <c r="W1866">
        <f>IFERROR(VLOOKUP($F1866,部数情報!A:J,10,0),0)</f>
        <v>805</v>
      </c>
    </row>
    <row r="1867" spans="2:23" hidden="1">
      <c r="B1867" s="15">
        <f>部数情報!C1492</f>
        <v>1491</v>
      </c>
      <c r="C1867" s="16">
        <f>部数情報!B1492</f>
        <v>23</v>
      </c>
      <c r="D1867" s="16" t="str">
        <f>部数情報!E1492</f>
        <v>美浜</v>
      </c>
      <c r="E1867" s="16" t="str">
        <f>部数情報!F1492</f>
        <v>高浜</v>
      </c>
      <c r="F1867" s="16" t="str">
        <f>部数情報!A1492</f>
        <v>040023</v>
      </c>
      <c r="G1867" s="16" t="str">
        <f>部数情報!G1492</f>
        <v>高浜1Ｂ　団</v>
      </c>
      <c r="H1867" s="16" t="str">
        <f>部数情報!H1492</f>
        <v>千葉</v>
      </c>
      <c r="I1867" s="16" t="str">
        <f>部数情報!I1492</f>
        <v>美浜区</v>
      </c>
      <c r="J1867" s="189">
        <f>IFERROR(IF($I$7="併配",VLOOKUP($F1867,部数情報!A:K,11,0),IF($I$7="併配&amp;選挙",VLOOKUP($F1867,部数情報!A:L,12,0),IF($I$7="選挙",VLOOKUP($F1867,部数情報!A:M,13,0),VLOOKUP($F1867,部数情報!A:J,10,0)))),"")</f>
        <v>1400</v>
      </c>
      <c r="K1867" s="187"/>
      <c r="L1867" s="205"/>
      <c r="M1867" s="206"/>
      <c r="S1867">
        <f>エリア一覧!J1867-VLOOKUP(エリア一覧!F1867,部数情報!A:Q,17,0)</f>
        <v>0</v>
      </c>
      <c r="V1867">
        <f t="shared" si="28"/>
        <v>0</v>
      </c>
      <c r="W1867">
        <f>IFERROR(VLOOKUP($F1867,部数情報!A:J,10,0),0)</f>
        <v>1400</v>
      </c>
    </row>
    <row r="1868" spans="2:23" hidden="1">
      <c r="B1868" s="15">
        <f>部数情報!C1493</f>
        <v>1492</v>
      </c>
      <c r="C1868" s="16">
        <f>部数情報!B1493</f>
        <v>23</v>
      </c>
      <c r="D1868" s="16" t="str">
        <f>部数情報!E1493</f>
        <v>美浜</v>
      </c>
      <c r="E1868" s="16" t="str">
        <f>部数情報!F1493</f>
        <v>高浜</v>
      </c>
      <c r="F1868" s="16" t="str">
        <f>部数情報!A1493</f>
        <v>040024</v>
      </c>
      <c r="G1868" s="16" t="str">
        <f>部数情報!G1493</f>
        <v>高浜３　　　　　</v>
      </c>
      <c r="H1868" s="16" t="str">
        <f>部数情報!H1493</f>
        <v>千葉</v>
      </c>
      <c r="I1868" s="16" t="str">
        <f>部数情報!I1493</f>
        <v>美浜区</v>
      </c>
      <c r="J1868" s="189">
        <f>IFERROR(IF($I$7="併配",VLOOKUP($F1868,部数情報!A:K,11,0),IF($I$7="併配&amp;選挙",VLOOKUP($F1868,部数情報!A:L,12,0),IF($I$7="選挙",VLOOKUP($F1868,部数情報!A:M,13,0),VLOOKUP($F1868,部数情報!A:J,10,0)))),"")</f>
        <v>850</v>
      </c>
      <c r="K1868" s="187"/>
      <c r="L1868" s="205"/>
      <c r="M1868" s="206"/>
      <c r="S1868">
        <f>エリア一覧!J1868-VLOOKUP(エリア一覧!F1868,部数情報!A:Q,17,0)</f>
        <v>0</v>
      </c>
      <c r="V1868">
        <f t="shared" si="28"/>
        <v>0</v>
      </c>
      <c r="W1868">
        <f>IFERROR(VLOOKUP($F1868,部数情報!A:J,10,0),0)</f>
        <v>850</v>
      </c>
    </row>
    <row r="1869" spans="2:23" hidden="1">
      <c r="B1869" s="15">
        <f>部数情報!C1494</f>
        <v>1493</v>
      </c>
      <c r="C1869" s="16">
        <f>部数情報!B1494</f>
        <v>23</v>
      </c>
      <c r="D1869" s="16" t="str">
        <f>部数情報!E1494</f>
        <v>美浜</v>
      </c>
      <c r="E1869" s="16" t="str">
        <f>部数情報!F1494</f>
        <v>高浜</v>
      </c>
      <c r="F1869" s="16" t="str">
        <f>部数情報!A1494</f>
        <v>040025</v>
      </c>
      <c r="G1869" s="16" t="str">
        <f>部数情報!G1494</f>
        <v>高浜４Ａ　団</v>
      </c>
      <c r="H1869" s="16" t="str">
        <f>部数情報!H1494</f>
        <v>千葉</v>
      </c>
      <c r="I1869" s="16" t="str">
        <f>部数情報!I1494</f>
        <v>美浜区</v>
      </c>
      <c r="J1869" s="189">
        <f>IFERROR(IF($I$7="併配",VLOOKUP($F1869,部数情報!A:K,11,0),IF($I$7="併配&amp;選挙",VLOOKUP($F1869,部数情報!A:L,12,0),IF($I$7="選挙",VLOOKUP($F1869,部数情報!A:M,13,0),VLOOKUP($F1869,部数情報!A:J,10,0)))),"")</f>
        <v>670</v>
      </c>
      <c r="K1869" s="187"/>
      <c r="L1869" s="205"/>
      <c r="M1869" s="206"/>
      <c r="S1869">
        <f>エリア一覧!J1869-VLOOKUP(エリア一覧!F1869,部数情報!A:Q,17,0)</f>
        <v>0</v>
      </c>
      <c r="V1869">
        <f t="shared" si="28"/>
        <v>0</v>
      </c>
      <c r="W1869">
        <f>IFERROR(VLOOKUP($F1869,部数情報!A:J,10,0),0)</f>
        <v>670</v>
      </c>
    </row>
    <row r="1870" spans="2:23" hidden="1">
      <c r="B1870" s="15">
        <f>部数情報!C1495</f>
        <v>1494</v>
      </c>
      <c r="C1870" s="16">
        <f>部数情報!B1495</f>
        <v>23</v>
      </c>
      <c r="D1870" s="16" t="str">
        <f>部数情報!E1495</f>
        <v>美浜</v>
      </c>
      <c r="E1870" s="16" t="str">
        <f>部数情報!F1495</f>
        <v>高浜</v>
      </c>
      <c r="F1870" s="16" t="str">
        <f>部数情報!A1495</f>
        <v>040026</v>
      </c>
      <c r="G1870" s="16" t="str">
        <f>部数情報!G1495</f>
        <v>高浜４Ｂ　団</v>
      </c>
      <c r="H1870" s="16" t="str">
        <f>部数情報!H1495</f>
        <v>千葉</v>
      </c>
      <c r="I1870" s="16" t="str">
        <f>部数情報!I1495</f>
        <v>美浜区</v>
      </c>
      <c r="J1870" s="189">
        <f>IFERROR(IF($I$7="併配",VLOOKUP($F1870,部数情報!A:K,11,0),IF($I$7="併配&amp;選挙",VLOOKUP($F1870,部数情報!A:L,12,0),IF($I$7="選挙",VLOOKUP($F1870,部数情報!A:M,13,0),VLOOKUP($F1870,部数情報!A:J,10,0)))),"")</f>
        <v>850</v>
      </c>
      <c r="K1870" s="187"/>
      <c r="L1870" s="205"/>
      <c r="M1870" s="206"/>
      <c r="S1870">
        <f>エリア一覧!J1870-VLOOKUP(エリア一覧!F1870,部数情報!A:Q,17,0)</f>
        <v>0</v>
      </c>
      <c r="V1870">
        <f t="shared" si="28"/>
        <v>0</v>
      </c>
      <c r="W1870">
        <f>IFERROR(VLOOKUP($F1870,部数情報!A:J,10,0),0)</f>
        <v>850</v>
      </c>
    </row>
    <row r="1871" spans="2:23" hidden="1">
      <c r="B1871" s="15">
        <f>部数情報!C1496</f>
        <v>1495</v>
      </c>
      <c r="C1871" s="16">
        <f>部数情報!B1496</f>
        <v>23</v>
      </c>
      <c r="D1871" s="16" t="str">
        <f>部数情報!E1496</f>
        <v>美浜</v>
      </c>
      <c r="E1871" s="16" t="str">
        <f>部数情報!F1496</f>
        <v>高浜</v>
      </c>
      <c r="F1871" s="16" t="str">
        <f>部数情報!A1496</f>
        <v>040027</v>
      </c>
      <c r="G1871" s="16" t="str">
        <f>部数情報!G1496</f>
        <v>高浜５</v>
      </c>
      <c r="H1871" s="16" t="str">
        <f>部数情報!H1496</f>
        <v>千葉</v>
      </c>
      <c r="I1871" s="16" t="str">
        <f>部数情報!I1496</f>
        <v>美浜区</v>
      </c>
      <c r="J1871" s="189">
        <f>IFERROR(IF($I$7="併配",VLOOKUP($F1871,部数情報!A:K,11,0),IF($I$7="併配&amp;選挙",VLOOKUP($F1871,部数情報!A:L,12,0),IF($I$7="選挙",VLOOKUP($F1871,部数情報!A:M,13,0),VLOOKUP($F1871,部数情報!A:J,10,0)))),"")</f>
        <v>385</v>
      </c>
      <c r="K1871" s="187"/>
      <c r="L1871" s="205"/>
      <c r="M1871" s="206"/>
      <c r="S1871">
        <f>エリア一覧!J1871-VLOOKUP(エリア一覧!F1871,部数情報!A:Q,17,0)</f>
        <v>0</v>
      </c>
      <c r="V1871">
        <f t="shared" si="28"/>
        <v>0</v>
      </c>
      <c r="W1871">
        <f>IFERROR(VLOOKUP($F1871,部数情報!A:J,10,0),0)</f>
        <v>385</v>
      </c>
    </row>
    <row r="1872" spans="2:23" hidden="1">
      <c r="B1872" s="15">
        <f>部数情報!C1497</f>
        <v>1496</v>
      </c>
      <c r="C1872" s="16">
        <f>部数情報!B1497</f>
        <v>23</v>
      </c>
      <c r="D1872" s="16" t="str">
        <f>部数情報!E1497</f>
        <v>美浜</v>
      </c>
      <c r="E1872" s="16" t="str">
        <f>部数情報!F1497</f>
        <v>高浜</v>
      </c>
      <c r="F1872" s="16" t="str">
        <f>部数情報!A1497</f>
        <v>040028</v>
      </c>
      <c r="G1872" s="16" t="str">
        <f>部数情報!G1497</f>
        <v>高浜６</v>
      </c>
      <c r="H1872" s="16" t="str">
        <f>部数情報!H1497</f>
        <v>千葉</v>
      </c>
      <c r="I1872" s="16" t="str">
        <f>部数情報!I1497</f>
        <v>美浜区</v>
      </c>
      <c r="J1872" s="189">
        <f>IFERROR(IF($I$7="併配",VLOOKUP($F1872,部数情報!A:K,11,0),IF($I$7="併配&amp;選挙",VLOOKUP($F1872,部数情報!A:L,12,0),IF($I$7="選挙",VLOOKUP($F1872,部数情報!A:M,13,0),VLOOKUP($F1872,部数情報!A:J,10,0)))),"")</f>
        <v>320</v>
      </c>
      <c r="K1872" s="187"/>
      <c r="L1872" s="205"/>
      <c r="M1872" s="206"/>
      <c r="S1872">
        <f>エリア一覧!J1872-VLOOKUP(エリア一覧!F1872,部数情報!A:Q,17,0)</f>
        <v>0</v>
      </c>
      <c r="V1872">
        <f t="shared" ref="V1872:V1935" si="29">IF(K1872="●",J1872,K1872)</f>
        <v>0</v>
      </c>
      <c r="W1872">
        <f>IFERROR(VLOOKUP($F1872,部数情報!A:J,10,0),0)</f>
        <v>320</v>
      </c>
    </row>
    <row r="1873" spans="2:23" hidden="1">
      <c r="B1873" s="15">
        <f>部数情報!C1498</f>
        <v>1497</v>
      </c>
      <c r="C1873" s="16">
        <f>部数情報!B1498</f>
        <v>23</v>
      </c>
      <c r="D1873" s="16" t="str">
        <f>部数情報!E1498</f>
        <v>美浜</v>
      </c>
      <c r="E1873" s="16" t="str">
        <f>部数情報!F1498</f>
        <v>真砂</v>
      </c>
      <c r="F1873" s="16" t="str">
        <f>部数情報!A1498</f>
        <v>040029</v>
      </c>
      <c r="G1873" s="16" t="str">
        <f>部数情報!G1498</f>
        <v>真砂1</v>
      </c>
      <c r="H1873" s="16" t="str">
        <f>部数情報!H1498</f>
        <v>千葉</v>
      </c>
      <c r="I1873" s="16" t="str">
        <f>部数情報!I1498</f>
        <v>美浜区</v>
      </c>
      <c r="J1873" s="189">
        <f>IFERROR(IF($I$7="併配",VLOOKUP($F1873,部数情報!A:K,11,0),IF($I$7="併配&amp;選挙",VLOOKUP($F1873,部数情報!A:L,12,0),IF($I$7="選挙",VLOOKUP($F1873,部数情報!A:M,13,0),VLOOKUP($F1873,部数情報!A:J,10,0)))),"")</f>
        <v>1160</v>
      </c>
      <c r="K1873" s="187"/>
      <c r="L1873" s="205"/>
      <c r="M1873" s="206"/>
      <c r="S1873">
        <f>エリア一覧!J1873-VLOOKUP(エリア一覧!F1873,部数情報!A:Q,17,0)</f>
        <v>0</v>
      </c>
      <c r="V1873">
        <f t="shared" si="29"/>
        <v>0</v>
      </c>
      <c r="W1873">
        <f>IFERROR(VLOOKUP($F1873,部数情報!A:J,10,0),0)</f>
        <v>1160</v>
      </c>
    </row>
    <row r="1874" spans="2:23" hidden="1">
      <c r="B1874" s="15">
        <f>部数情報!C1499</f>
        <v>1498</v>
      </c>
      <c r="C1874" s="16">
        <f>部数情報!B1499</f>
        <v>23</v>
      </c>
      <c r="D1874" s="16" t="str">
        <f>部数情報!E1499</f>
        <v>美浜</v>
      </c>
      <c r="E1874" s="16" t="str">
        <f>部数情報!F1499</f>
        <v>真砂</v>
      </c>
      <c r="F1874" s="16" t="str">
        <f>部数情報!A1499</f>
        <v>040030</v>
      </c>
      <c r="G1874" s="16" t="str">
        <f>部数情報!G1499</f>
        <v>真砂２Ａ</v>
      </c>
      <c r="H1874" s="16" t="str">
        <f>部数情報!H1499</f>
        <v>千葉</v>
      </c>
      <c r="I1874" s="16" t="str">
        <f>部数情報!I1499</f>
        <v>美浜区</v>
      </c>
      <c r="J1874" s="189">
        <f>IFERROR(IF($I$7="併配",VLOOKUP($F1874,部数情報!A:K,11,0),IF($I$7="併配&amp;選挙",VLOOKUP($F1874,部数情報!A:L,12,0),IF($I$7="選挙",VLOOKUP($F1874,部数情報!A:M,13,0),VLOOKUP($F1874,部数情報!A:J,10,0)))),"")</f>
        <v>400</v>
      </c>
      <c r="K1874" s="187"/>
      <c r="L1874" s="205"/>
      <c r="M1874" s="206"/>
      <c r="S1874">
        <f>エリア一覧!J1874-VLOOKUP(エリア一覧!F1874,部数情報!A:Q,17,0)</f>
        <v>-260</v>
      </c>
      <c r="V1874">
        <f t="shared" si="29"/>
        <v>0</v>
      </c>
      <c r="W1874">
        <f>IFERROR(VLOOKUP($F1874,部数情報!A:J,10,0),0)</f>
        <v>660</v>
      </c>
    </row>
    <row r="1875" spans="2:23" hidden="1">
      <c r="B1875" s="15">
        <f>部数情報!C1500</f>
        <v>1499</v>
      </c>
      <c r="C1875" s="16">
        <f>部数情報!B1500</f>
        <v>23</v>
      </c>
      <c r="D1875" s="16" t="str">
        <f>部数情報!E1500</f>
        <v>美浜</v>
      </c>
      <c r="E1875" s="16" t="str">
        <f>部数情報!F1500</f>
        <v>真砂</v>
      </c>
      <c r="F1875" s="16" t="str">
        <f>部数情報!A1500</f>
        <v>040031</v>
      </c>
      <c r="G1875" s="16" t="str">
        <f>部数情報!G1500</f>
        <v>真砂２Ｂ</v>
      </c>
      <c r="H1875" s="16" t="str">
        <f>部数情報!H1500</f>
        <v>千葉</v>
      </c>
      <c r="I1875" s="16" t="str">
        <f>部数情報!I1500</f>
        <v>美浜区</v>
      </c>
      <c r="J1875" s="189">
        <f>IFERROR(IF($I$7="併配",VLOOKUP($F1875,部数情報!A:K,11,0),IF($I$7="併配&amp;選挙",VLOOKUP($F1875,部数情報!A:L,12,0),IF($I$7="選挙",VLOOKUP($F1875,部数情報!A:M,13,0),VLOOKUP($F1875,部数情報!A:J,10,0)))),"")</f>
        <v>670</v>
      </c>
      <c r="K1875" s="187"/>
      <c r="L1875" s="205"/>
      <c r="M1875" s="206"/>
      <c r="S1875">
        <f>エリア一覧!J1875-VLOOKUP(エリア一覧!F1875,部数情報!A:Q,17,0)</f>
        <v>0</v>
      </c>
      <c r="V1875">
        <f t="shared" si="29"/>
        <v>0</v>
      </c>
      <c r="W1875">
        <f>IFERROR(VLOOKUP($F1875,部数情報!A:J,10,0),0)</f>
        <v>670</v>
      </c>
    </row>
    <row r="1876" spans="2:23" hidden="1">
      <c r="B1876" s="15">
        <f>部数情報!C1501</f>
        <v>1500</v>
      </c>
      <c r="C1876" s="16">
        <f>部数情報!B1501</f>
        <v>23</v>
      </c>
      <c r="D1876" s="16" t="str">
        <f>部数情報!E1501</f>
        <v>美浜</v>
      </c>
      <c r="E1876" s="16" t="str">
        <f>部数情報!F1501</f>
        <v>真砂</v>
      </c>
      <c r="F1876" s="16" t="str">
        <f>部数情報!A1501</f>
        <v>040032</v>
      </c>
      <c r="G1876" s="16" t="str">
        <f>部数情報!G1501</f>
        <v>真砂2C</v>
      </c>
      <c r="H1876" s="16" t="str">
        <f>部数情報!H1501</f>
        <v>千葉</v>
      </c>
      <c r="I1876" s="16" t="str">
        <f>部数情報!I1501</f>
        <v>美浜区</v>
      </c>
      <c r="J1876" s="189">
        <f>IFERROR(IF($I$7="併配",VLOOKUP($F1876,部数情報!A:K,11,0),IF($I$7="併配&amp;選挙",VLOOKUP($F1876,部数情報!A:L,12,0),IF($I$7="選挙",VLOOKUP($F1876,部数情報!A:M,13,0),VLOOKUP($F1876,部数情報!A:J,10,0)))),"")</f>
        <v>565</v>
      </c>
      <c r="K1876" s="187"/>
      <c r="L1876" s="205"/>
      <c r="M1876" s="206"/>
      <c r="S1876">
        <f>エリア一覧!J1876-VLOOKUP(エリア一覧!F1876,部数情報!A:Q,17,0)</f>
        <v>0</v>
      </c>
      <c r="V1876">
        <f t="shared" si="29"/>
        <v>0</v>
      </c>
      <c r="W1876">
        <f>IFERROR(VLOOKUP($F1876,部数情報!A:J,10,0),0)</f>
        <v>565</v>
      </c>
    </row>
    <row r="1877" spans="2:23" hidden="1">
      <c r="B1877" s="15">
        <f>部数情報!C1502</f>
        <v>1501</v>
      </c>
      <c r="C1877" s="16">
        <f>部数情報!B1502</f>
        <v>23</v>
      </c>
      <c r="D1877" s="16" t="str">
        <f>部数情報!E1502</f>
        <v>美浜</v>
      </c>
      <c r="E1877" s="16" t="str">
        <f>部数情報!F1502</f>
        <v>真砂</v>
      </c>
      <c r="F1877" s="16" t="str">
        <f>部数情報!A1502</f>
        <v>040033</v>
      </c>
      <c r="G1877" s="16" t="str">
        <f>部数情報!G1502</f>
        <v>真砂3Ａ</v>
      </c>
      <c r="H1877" s="16" t="str">
        <f>部数情報!H1502</f>
        <v>千葉</v>
      </c>
      <c r="I1877" s="16" t="str">
        <f>部数情報!I1502</f>
        <v>美浜区</v>
      </c>
      <c r="J1877" s="189">
        <f>IFERROR(IF($I$7="併配",VLOOKUP($F1877,部数情報!A:K,11,0),IF($I$7="併配&amp;選挙",VLOOKUP($F1877,部数情報!A:L,12,0),IF($I$7="選挙",VLOOKUP($F1877,部数情報!A:M,13,0),VLOOKUP($F1877,部数情報!A:J,10,0)))),"")</f>
        <v>450</v>
      </c>
      <c r="K1877" s="187"/>
      <c r="L1877" s="205"/>
      <c r="M1877" s="206"/>
      <c r="S1877">
        <f>エリア一覧!J1877-VLOOKUP(エリア一覧!F1877,部数情報!A:Q,17,0)</f>
        <v>0</v>
      </c>
      <c r="V1877">
        <f t="shared" si="29"/>
        <v>0</v>
      </c>
      <c r="W1877">
        <f>IFERROR(VLOOKUP($F1877,部数情報!A:J,10,0),0)</f>
        <v>450</v>
      </c>
    </row>
    <row r="1878" spans="2:23" hidden="1">
      <c r="B1878" s="15">
        <f>部数情報!C1503</f>
        <v>1502</v>
      </c>
      <c r="C1878" s="16">
        <f>部数情報!B1503</f>
        <v>23</v>
      </c>
      <c r="D1878" s="16" t="str">
        <f>部数情報!E1503</f>
        <v>美浜</v>
      </c>
      <c r="E1878" s="16" t="str">
        <f>部数情報!F1503</f>
        <v>真砂</v>
      </c>
      <c r="F1878" s="16" t="str">
        <f>部数情報!A1503</f>
        <v>040034</v>
      </c>
      <c r="G1878" s="16" t="str">
        <f>部数情報!G1503</f>
        <v>真砂３Ｂ　団</v>
      </c>
      <c r="H1878" s="16" t="str">
        <f>部数情報!H1503</f>
        <v>千葉</v>
      </c>
      <c r="I1878" s="16" t="str">
        <f>部数情報!I1503</f>
        <v>美浜区</v>
      </c>
      <c r="J1878" s="189">
        <f>IFERROR(IF($I$7="併配",VLOOKUP($F1878,部数情報!A:K,11,0),IF($I$7="併配&amp;選挙",VLOOKUP($F1878,部数情報!A:L,12,0),IF($I$7="選挙",VLOOKUP($F1878,部数情報!A:M,13,0),VLOOKUP($F1878,部数情報!A:J,10,0)))),"")</f>
        <v>1100</v>
      </c>
      <c r="K1878" s="187"/>
      <c r="L1878" s="205"/>
      <c r="M1878" s="206"/>
      <c r="S1878">
        <f>エリア一覧!J1878-VLOOKUP(エリア一覧!F1878,部数情報!A:Q,17,0)</f>
        <v>0</v>
      </c>
      <c r="V1878">
        <f t="shared" si="29"/>
        <v>0</v>
      </c>
      <c r="W1878">
        <f>IFERROR(VLOOKUP($F1878,部数情報!A:J,10,0),0)</f>
        <v>1100</v>
      </c>
    </row>
    <row r="1879" spans="2:23" hidden="1">
      <c r="B1879" s="15">
        <f>部数情報!C1504</f>
        <v>1503</v>
      </c>
      <c r="C1879" s="16">
        <f>部数情報!B1504</f>
        <v>23</v>
      </c>
      <c r="D1879" s="16" t="str">
        <f>部数情報!E1504</f>
        <v>美浜</v>
      </c>
      <c r="E1879" s="16" t="str">
        <f>部数情報!F1504</f>
        <v>真砂</v>
      </c>
      <c r="F1879" s="16" t="str">
        <f>部数情報!A1504</f>
        <v>040035</v>
      </c>
      <c r="G1879" s="16" t="str">
        <f>部数情報!G1504</f>
        <v>真砂３Ｃ　団</v>
      </c>
      <c r="H1879" s="16" t="str">
        <f>部数情報!H1504</f>
        <v>千葉</v>
      </c>
      <c r="I1879" s="16" t="str">
        <f>部数情報!I1504</f>
        <v>美浜区</v>
      </c>
      <c r="J1879" s="189">
        <f>IFERROR(IF($I$7="併配",VLOOKUP($F1879,部数情報!A:K,11,0),IF($I$7="併配&amp;選挙",VLOOKUP($F1879,部数情報!A:L,12,0),IF($I$7="選挙",VLOOKUP($F1879,部数情報!A:M,13,0),VLOOKUP($F1879,部数情報!A:J,10,0)))),"")</f>
        <v>1360</v>
      </c>
      <c r="K1879" s="187"/>
      <c r="L1879" s="205"/>
      <c r="M1879" s="206"/>
      <c r="S1879">
        <f>エリア一覧!J1879-VLOOKUP(エリア一覧!F1879,部数情報!A:Q,17,0)</f>
        <v>0</v>
      </c>
      <c r="V1879">
        <f t="shared" si="29"/>
        <v>0</v>
      </c>
      <c r="W1879">
        <f>IFERROR(VLOOKUP($F1879,部数情報!A:J,10,0),0)</f>
        <v>1360</v>
      </c>
    </row>
    <row r="1880" spans="2:23" hidden="1">
      <c r="B1880" s="15">
        <f>部数情報!C1505</f>
        <v>1504</v>
      </c>
      <c r="C1880" s="16">
        <f>部数情報!B1505</f>
        <v>23</v>
      </c>
      <c r="D1880" s="16" t="str">
        <f>部数情報!E1505</f>
        <v>美浜</v>
      </c>
      <c r="E1880" s="16" t="str">
        <f>部数情報!F1505</f>
        <v>真砂</v>
      </c>
      <c r="F1880" s="16" t="str">
        <f>部数情報!A1505</f>
        <v>040036</v>
      </c>
      <c r="G1880" s="16" t="str">
        <f>部数情報!G1505</f>
        <v>真砂４A</v>
      </c>
      <c r="H1880" s="16" t="str">
        <f>部数情報!H1505</f>
        <v>千葉</v>
      </c>
      <c r="I1880" s="16" t="str">
        <f>部数情報!I1505</f>
        <v>美浜区</v>
      </c>
      <c r="J1880" s="189">
        <f>IFERROR(IF($I$7="併配",VLOOKUP($F1880,部数情報!A:K,11,0),IF($I$7="併配&amp;選挙",VLOOKUP($F1880,部数情報!A:L,12,0),IF($I$7="選挙",VLOOKUP($F1880,部数情報!A:M,13,0),VLOOKUP($F1880,部数情報!A:J,10,0)))),"")</f>
        <v>1200</v>
      </c>
      <c r="K1880" s="187"/>
      <c r="L1880" s="205"/>
      <c r="M1880" s="206"/>
      <c r="S1880">
        <f>エリア一覧!J1880-VLOOKUP(エリア一覧!F1880,部数情報!A:Q,17,0)</f>
        <v>0</v>
      </c>
      <c r="V1880">
        <f t="shared" si="29"/>
        <v>0</v>
      </c>
      <c r="W1880">
        <f>IFERROR(VLOOKUP($F1880,部数情報!A:J,10,0),0)</f>
        <v>1200</v>
      </c>
    </row>
    <row r="1881" spans="2:23" hidden="1">
      <c r="B1881" s="15">
        <f>部数情報!C1506</f>
        <v>1505</v>
      </c>
      <c r="C1881" s="16">
        <f>部数情報!B1506</f>
        <v>23</v>
      </c>
      <c r="D1881" s="16" t="str">
        <f>部数情報!E1506</f>
        <v>美浜</v>
      </c>
      <c r="E1881" s="16" t="str">
        <f>部数情報!F1506</f>
        <v>真砂</v>
      </c>
      <c r="F1881" s="16" t="str">
        <f>部数情報!A1506</f>
        <v>040048</v>
      </c>
      <c r="G1881" s="16" t="str">
        <f>部数情報!G1506</f>
        <v>真砂5A</v>
      </c>
      <c r="H1881" s="16" t="str">
        <f>部数情報!H1506</f>
        <v>千葉</v>
      </c>
      <c r="I1881" s="16" t="str">
        <f>部数情報!I1506</f>
        <v>美浜区</v>
      </c>
      <c r="J1881" s="189">
        <f>IFERROR(IF($I$7="併配",VLOOKUP($F1881,部数情報!A:K,11,0),IF($I$7="併配&amp;選挙",VLOOKUP($F1881,部数情報!A:L,12,0),IF($I$7="選挙",VLOOKUP($F1881,部数情報!A:M,13,0),VLOOKUP($F1881,部数情報!A:J,10,0)))),"")</f>
        <v>930</v>
      </c>
      <c r="K1881" s="187"/>
      <c r="L1881" s="205"/>
      <c r="M1881" s="206"/>
      <c r="S1881">
        <f>エリア一覧!J1881-VLOOKUP(エリア一覧!F1881,部数情報!A:Q,17,0)</f>
        <v>0</v>
      </c>
      <c r="V1881">
        <f t="shared" si="29"/>
        <v>0</v>
      </c>
      <c r="W1881">
        <f>IFERROR(VLOOKUP($F1881,部数情報!A:J,10,0),0)</f>
        <v>930</v>
      </c>
    </row>
    <row r="1882" spans="2:23" hidden="1">
      <c r="B1882" s="15">
        <f>部数情報!C1507</f>
        <v>1506</v>
      </c>
      <c r="C1882" s="16">
        <f>部数情報!B1507</f>
        <v>23</v>
      </c>
      <c r="D1882" s="16" t="str">
        <f>部数情報!E1507</f>
        <v>美浜</v>
      </c>
      <c r="E1882" s="16" t="str">
        <f>部数情報!F1507</f>
        <v>真砂</v>
      </c>
      <c r="F1882" s="16" t="str">
        <f>部数情報!A1507</f>
        <v>040037</v>
      </c>
      <c r="G1882" s="16" t="str">
        <f>部数情報!G1507</f>
        <v>真砂４・５Ｂ</v>
      </c>
      <c r="H1882" s="16" t="str">
        <f>部数情報!H1507</f>
        <v>千葉</v>
      </c>
      <c r="I1882" s="16" t="str">
        <f>部数情報!I1507</f>
        <v>美浜区</v>
      </c>
      <c r="J1882" s="189">
        <f>IFERROR(IF($I$7="併配",VLOOKUP($F1882,部数情報!A:K,11,0),IF($I$7="併配&amp;選挙",VLOOKUP($F1882,部数情報!A:L,12,0),IF($I$7="選挙",VLOOKUP($F1882,部数情報!A:M,13,0),VLOOKUP($F1882,部数情報!A:J,10,0)))),"")</f>
        <v>475</v>
      </c>
      <c r="K1882" s="187"/>
      <c r="L1882" s="205"/>
      <c r="M1882" s="206"/>
      <c r="S1882">
        <f>エリア一覧!J1882-VLOOKUP(エリア一覧!F1882,部数情報!A:Q,17,0)</f>
        <v>0</v>
      </c>
      <c r="V1882">
        <f t="shared" si="29"/>
        <v>0</v>
      </c>
      <c r="W1882">
        <f>IFERROR(VLOOKUP($F1882,部数情報!A:J,10,0),0)</f>
        <v>475</v>
      </c>
    </row>
    <row r="1883" spans="2:23" hidden="1">
      <c r="B1883" s="15">
        <f>部数情報!C1508</f>
        <v>1507</v>
      </c>
      <c r="C1883" s="16">
        <f>部数情報!B1508</f>
        <v>23</v>
      </c>
      <c r="D1883" s="16" t="str">
        <f>部数情報!E1508</f>
        <v>美浜</v>
      </c>
      <c r="E1883" s="16" t="str">
        <f>部数情報!F1508</f>
        <v>真砂</v>
      </c>
      <c r="F1883" s="16" t="str">
        <f>部数情報!A1508</f>
        <v>040038</v>
      </c>
      <c r="G1883" s="16" t="str">
        <f>部数情報!G1508</f>
        <v>真砂５</v>
      </c>
      <c r="H1883" s="16" t="str">
        <f>部数情報!H1508</f>
        <v>千葉</v>
      </c>
      <c r="I1883" s="16" t="str">
        <f>部数情報!I1508</f>
        <v>美浜区</v>
      </c>
      <c r="J1883" s="189">
        <f>IFERROR(IF($I$7="併配",VLOOKUP($F1883,部数情報!A:K,11,0),IF($I$7="併配&amp;選挙",VLOOKUP($F1883,部数情報!A:L,12,0),IF($I$7="選挙",VLOOKUP($F1883,部数情報!A:M,13,0),VLOOKUP($F1883,部数情報!A:J,10,0)))),"")</f>
        <v>1300</v>
      </c>
      <c r="K1883" s="187"/>
      <c r="L1883" s="205"/>
      <c r="M1883" s="206"/>
      <c r="S1883">
        <f>エリア一覧!J1883-VLOOKUP(エリア一覧!F1883,部数情報!A:Q,17,0)</f>
        <v>0</v>
      </c>
      <c r="V1883">
        <f t="shared" si="29"/>
        <v>0</v>
      </c>
      <c r="W1883">
        <f>IFERROR(VLOOKUP($F1883,部数情報!A:J,10,0),0)</f>
        <v>1300</v>
      </c>
    </row>
    <row r="1884" spans="2:23" hidden="1">
      <c r="B1884" s="15">
        <f>部数情報!C1509</f>
        <v>1508</v>
      </c>
      <c r="C1884" s="16">
        <f>部数情報!B1509</f>
        <v>23</v>
      </c>
      <c r="D1884" s="16" t="str">
        <f>部数情報!E1509</f>
        <v>美浜</v>
      </c>
      <c r="E1884" s="16" t="str">
        <f>部数情報!F1509</f>
        <v>磯辺</v>
      </c>
      <c r="F1884" s="16" t="str">
        <f>部数情報!A1509</f>
        <v>040039</v>
      </c>
      <c r="G1884" s="16" t="str">
        <f>部数情報!G1509</f>
        <v>磯辺1</v>
      </c>
      <c r="H1884" s="16" t="str">
        <f>部数情報!H1509</f>
        <v>千葉</v>
      </c>
      <c r="I1884" s="16" t="str">
        <f>部数情報!I1509</f>
        <v>美浜区</v>
      </c>
      <c r="J1884" s="189">
        <f>IFERROR(IF($I$7="併配",VLOOKUP($F1884,部数情報!A:K,11,0),IF($I$7="併配&amp;選挙",VLOOKUP($F1884,部数情報!A:L,12,0),IF($I$7="選挙",VLOOKUP($F1884,部数情報!A:M,13,0),VLOOKUP($F1884,部数情報!A:J,10,0)))),"")</f>
        <v>620</v>
      </c>
      <c r="K1884" s="187"/>
      <c r="L1884" s="205"/>
      <c r="M1884" s="206"/>
      <c r="S1884">
        <f>エリア一覧!J1884-VLOOKUP(エリア一覧!F1884,部数情報!A:Q,17,0)</f>
        <v>0</v>
      </c>
      <c r="V1884">
        <f t="shared" si="29"/>
        <v>0</v>
      </c>
      <c r="W1884">
        <f>IFERROR(VLOOKUP($F1884,部数情報!A:J,10,0),0)</f>
        <v>620</v>
      </c>
    </row>
    <row r="1885" spans="2:23" hidden="1">
      <c r="B1885" s="15">
        <f>部数情報!C1510</f>
        <v>1509</v>
      </c>
      <c r="C1885" s="16">
        <f>部数情報!B1510</f>
        <v>23</v>
      </c>
      <c r="D1885" s="16" t="str">
        <f>部数情報!E1510</f>
        <v>美浜</v>
      </c>
      <c r="E1885" s="16" t="str">
        <f>部数情報!F1510</f>
        <v>磯辺</v>
      </c>
      <c r="F1885" s="16" t="str">
        <f>部数情報!A1510</f>
        <v>040040</v>
      </c>
      <c r="G1885" s="16" t="str">
        <f>部数情報!G1510</f>
        <v>磯辺１．２</v>
      </c>
      <c r="H1885" s="16" t="str">
        <f>部数情報!H1510</f>
        <v>千葉</v>
      </c>
      <c r="I1885" s="16" t="str">
        <f>部数情報!I1510</f>
        <v>美浜区</v>
      </c>
      <c r="J1885" s="189">
        <f>IFERROR(IF($I$7="併配",VLOOKUP($F1885,部数情報!A:K,11,0),IF($I$7="併配&amp;選挙",VLOOKUP($F1885,部数情報!A:L,12,0),IF($I$7="選挙",VLOOKUP($F1885,部数情報!A:M,13,0),VLOOKUP($F1885,部数情報!A:J,10,0)))),"")</f>
        <v>318</v>
      </c>
      <c r="K1885" s="187"/>
      <c r="L1885" s="205"/>
      <c r="M1885" s="206"/>
      <c r="S1885">
        <f>エリア一覧!J1885-VLOOKUP(エリア一覧!F1885,部数情報!A:Q,17,0)</f>
        <v>0</v>
      </c>
      <c r="V1885">
        <f t="shared" si="29"/>
        <v>0</v>
      </c>
      <c r="W1885">
        <f>IFERROR(VLOOKUP($F1885,部数情報!A:J,10,0),0)</f>
        <v>318</v>
      </c>
    </row>
    <row r="1886" spans="2:23" hidden="1">
      <c r="B1886" s="15">
        <f>部数情報!C1511</f>
        <v>1510</v>
      </c>
      <c r="C1886" s="16">
        <f>部数情報!B1511</f>
        <v>23</v>
      </c>
      <c r="D1886" s="16" t="str">
        <f>部数情報!E1511</f>
        <v>美浜</v>
      </c>
      <c r="E1886" s="16" t="str">
        <f>部数情報!F1511</f>
        <v>磯辺</v>
      </c>
      <c r="F1886" s="16" t="str">
        <f>部数情報!A1511</f>
        <v>040041</v>
      </c>
      <c r="G1886" s="16" t="str">
        <f>部数情報!G1511</f>
        <v>磯辺３</v>
      </c>
      <c r="H1886" s="16" t="str">
        <f>部数情報!H1511</f>
        <v>千葉</v>
      </c>
      <c r="I1886" s="16" t="str">
        <f>部数情報!I1511</f>
        <v>美浜区</v>
      </c>
      <c r="J1886" s="189">
        <f>IFERROR(IF($I$7="併配",VLOOKUP($F1886,部数情報!A:K,11,0),IF($I$7="併配&amp;選挙",VLOOKUP($F1886,部数情報!A:L,12,0),IF($I$7="選挙",VLOOKUP($F1886,部数情報!A:M,13,0),VLOOKUP($F1886,部数情報!A:J,10,0)))),"")</f>
        <v>617</v>
      </c>
      <c r="K1886" s="187"/>
      <c r="L1886" s="205"/>
      <c r="M1886" s="206"/>
      <c r="S1886">
        <f>エリア一覧!J1886-VLOOKUP(エリア一覧!F1886,部数情報!A:Q,17,0)</f>
        <v>0</v>
      </c>
      <c r="V1886">
        <f t="shared" si="29"/>
        <v>0</v>
      </c>
      <c r="W1886">
        <f>IFERROR(VLOOKUP($F1886,部数情報!A:J,10,0),0)</f>
        <v>617</v>
      </c>
    </row>
    <row r="1887" spans="2:23" hidden="1">
      <c r="B1887" s="15">
        <f>部数情報!C1512</f>
        <v>1511</v>
      </c>
      <c r="C1887" s="16">
        <f>部数情報!B1512</f>
        <v>23</v>
      </c>
      <c r="D1887" s="16" t="str">
        <f>部数情報!E1512</f>
        <v>美浜</v>
      </c>
      <c r="E1887" s="16" t="str">
        <f>部数情報!F1512</f>
        <v>磯辺</v>
      </c>
      <c r="F1887" s="16" t="str">
        <f>部数情報!A1512</f>
        <v>040042</v>
      </c>
      <c r="G1887" s="16" t="str">
        <f>部数情報!G1512</f>
        <v>磯辺４</v>
      </c>
      <c r="H1887" s="16" t="str">
        <f>部数情報!H1512</f>
        <v>千葉</v>
      </c>
      <c r="I1887" s="16" t="str">
        <f>部数情報!I1512</f>
        <v>美浜区</v>
      </c>
      <c r="J1887" s="189">
        <f>IFERROR(IF($I$7="併配",VLOOKUP($F1887,部数情報!A:K,11,0),IF($I$7="併配&amp;選挙",VLOOKUP($F1887,部数情報!A:L,12,0),IF($I$7="選挙",VLOOKUP($F1887,部数情報!A:M,13,0),VLOOKUP($F1887,部数情報!A:J,10,0)))),"")</f>
        <v>390</v>
      </c>
      <c r="K1887" s="187"/>
      <c r="L1887" s="205"/>
      <c r="M1887" s="206"/>
      <c r="S1887">
        <f>エリア一覧!J1887-VLOOKUP(エリア一覧!F1887,部数情報!A:Q,17,0)</f>
        <v>0</v>
      </c>
      <c r="V1887">
        <f t="shared" si="29"/>
        <v>0</v>
      </c>
      <c r="W1887">
        <f>IFERROR(VLOOKUP($F1887,部数情報!A:J,10,0),0)</f>
        <v>390</v>
      </c>
    </row>
    <row r="1888" spans="2:23" hidden="1">
      <c r="B1888" s="15">
        <f>部数情報!C1513</f>
        <v>1512</v>
      </c>
      <c r="C1888" s="16">
        <f>部数情報!B1513</f>
        <v>23</v>
      </c>
      <c r="D1888" s="16" t="str">
        <f>部数情報!E1513</f>
        <v>美浜</v>
      </c>
      <c r="E1888" s="16" t="str">
        <f>部数情報!F1513</f>
        <v>磯辺</v>
      </c>
      <c r="F1888" s="16" t="str">
        <f>部数情報!A1513</f>
        <v>040043</v>
      </c>
      <c r="G1888" s="16" t="str">
        <f>部数情報!G1513</f>
        <v>磯辺４．５　団</v>
      </c>
      <c r="H1888" s="16" t="str">
        <f>部数情報!H1513</f>
        <v>千葉</v>
      </c>
      <c r="I1888" s="16" t="str">
        <f>部数情報!I1513</f>
        <v>美浜区</v>
      </c>
      <c r="J1888" s="189">
        <f>IFERROR(IF($I$7="併配",VLOOKUP($F1888,部数情報!A:K,11,0),IF($I$7="併配&amp;選挙",VLOOKUP($F1888,部数情報!A:L,12,0),IF($I$7="選挙",VLOOKUP($F1888,部数情報!A:M,13,0),VLOOKUP($F1888,部数情報!A:J,10,0)))),"")</f>
        <v>475</v>
      </c>
      <c r="K1888" s="187"/>
      <c r="L1888" s="205"/>
      <c r="M1888" s="206"/>
      <c r="S1888">
        <f>エリア一覧!J1888-VLOOKUP(エリア一覧!F1888,部数情報!A:Q,17,0)</f>
        <v>0</v>
      </c>
      <c r="V1888">
        <f t="shared" si="29"/>
        <v>0</v>
      </c>
      <c r="W1888">
        <f>IFERROR(VLOOKUP($F1888,部数情報!A:J,10,0),0)</f>
        <v>475</v>
      </c>
    </row>
    <row r="1889" spans="2:23" hidden="1">
      <c r="B1889" s="15">
        <f>部数情報!C1514</f>
        <v>1513</v>
      </c>
      <c r="C1889" s="16">
        <f>部数情報!B1514</f>
        <v>23</v>
      </c>
      <c r="D1889" s="16" t="str">
        <f>部数情報!E1514</f>
        <v>美浜</v>
      </c>
      <c r="E1889" s="16" t="str">
        <f>部数情報!F1514</f>
        <v>磯辺</v>
      </c>
      <c r="F1889" s="16" t="str">
        <f>部数情報!A1514</f>
        <v>040044</v>
      </c>
      <c r="G1889" s="16" t="str">
        <f>部数情報!G1514</f>
        <v>磯辺５　団</v>
      </c>
      <c r="H1889" s="16" t="str">
        <f>部数情報!H1514</f>
        <v>千葉</v>
      </c>
      <c r="I1889" s="16" t="str">
        <f>部数情報!I1514</f>
        <v>美浜区</v>
      </c>
      <c r="J1889" s="189">
        <f>IFERROR(IF($I$7="併配",VLOOKUP($F1889,部数情報!A:K,11,0),IF($I$7="併配&amp;選挙",VLOOKUP($F1889,部数情報!A:L,12,0),IF($I$7="選挙",VLOOKUP($F1889,部数情報!A:M,13,0),VLOOKUP($F1889,部数情報!A:J,10,0)))),"")</f>
        <v>732</v>
      </c>
      <c r="K1889" s="187"/>
      <c r="L1889" s="205"/>
      <c r="M1889" s="206"/>
      <c r="S1889">
        <f>エリア一覧!J1889-VLOOKUP(エリア一覧!F1889,部数情報!A:Q,17,0)</f>
        <v>0</v>
      </c>
      <c r="V1889">
        <f t="shared" si="29"/>
        <v>0</v>
      </c>
      <c r="W1889">
        <f>IFERROR(VLOOKUP($F1889,部数情報!A:J,10,0),0)</f>
        <v>732</v>
      </c>
    </row>
    <row r="1890" spans="2:23" hidden="1">
      <c r="B1890" s="15">
        <f>部数情報!C1515</f>
        <v>1514</v>
      </c>
      <c r="C1890" s="16">
        <f>部数情報!B1515</f>
        <v>23</v>
      </c>
      <c r="D1890" s="16" t="str">
        <f>部数情報!E1515</f>
        <v>美浜</v>
      </c>
      <c r="E1890" s="16" t="str">
        <f>部数情報!F1515</f>
        <v>磯辺</v>
      </c>
      <c r="F1890" s="16" t="str">
        <f>部数情報!A1515</f>
        <v>040049</v>
      </c>
      <c r="G1890" s="16" t="str">
        <f>部数情報!G1515</f>
        <v>磯辺5B</v>
      </c>
      <c r="H1890" s="16" t="str">
        <f>部数情報!H1515</f>
        <v>千葉</v>
      </c>
      <c r="I1890" s="16" t="str">
        <f>部数情報!I1515</f>
        <v>美浜区</v>
      </c>
      <c r="J1890" s="189">
        <f>IFERROR(IF($I$7="併配",VLOOKUP($F1890,部数情報!A:K,11,0),IF($I$7="併配&amp;選挙",VLOOKUP($F1890,部数情報!A:L,12,0),IF($I$7="選挙",VLOOKUP($F1890,部数情報!A:M,13,0),VLOOKUP($F1890,部数情報!A:J,10,0)))),"")</f>
        <v>810</v>
      </c>
      <c r="K1890" s="187"/>
      <c r="L1890" s="205"/>
      <c r="M1890" s="206"/>
      <c r="S1890">
        <f>エリア一覧!J1890-VLOOKUP(エリア一覧!F1890,部数情報!A:Q,17,0)</f>
        <v>0</v>
      </c>
      <c r="V1890">
        <f t="shared" si="29"/>
        <v>0</v>
      </c>
      <c r="W1890">
        <f>IFERROR(VLOOKUP($F1890,部数情報!A:J,10,0),0)</f>
        <v>810</v>
      </c>
    </row>
    <row r="1891" spans="2:23" hidden="1">
      <c r="B1891" s="15">
        <f>部数情報!C1516</f>
        <v>1515</v>
      </c>
      <c r="C1891" s="16">
        <f>部数情報!B1516</f>
        <v>23</v>
      </c>
      <c r="D1891" s="16" t="str">
        <f>部数情報!E1516</f>
        <v>美浜</v>
      </c>
      <c r="E1891" s="16" t="str">
        <f>部数情報!F1516</f>
        <v>磯辺</v>
      </c>
      <c r="F1891" s="16" t="str">
        <f>部数情報!A1516</f>
        <v>040050</v>
      </c>
      <c r="G1891" s="16" t="str">
        <f>部数情報!G1516</f>
        <v>磯辺5C</v>
      </c>
      <c r="H1891" s="16" t="str">
        <f>部数情報!H1516</f>
        <v>千葉</v>
      </c>
      <c r="I1891" s="16" t="str">
        <f>部数情報!I1516</f>
        <v>美浜区</v>
      </c>
      <c r="J1891" s="189">
        <f>IFERROR(IF($I$7="併配",VLOOKUP($F1891,部数情報!A:K,11,0),IF($I$7="併配&amp;選挙",VLOOKUP($F1891,部数情報!A:L,12,0),IF($I$7="選挙",VLOOKUP($F1891,部数情報!A:M,13,0),VLOOKUP($F1891,部数情報!A:J,10,0)))),"")</f>
        <v>545</v>
      </c>
      <c r="K1891" s="187"/>
      <c r="L1891" s="205"/>
      <c r="M1891" s="206"/>
      <c r="S1891">
        <f>エリア一覧!J1891-VLOOKUP(エリア一覧!F1891,部数情報!A:Q,17,0)</f>
        <v>0</v>
      </c>
      <c r="V1891">
        <f t="shared" si="29"/>
        <v>0</v>
      </c>
      <c r="W1891">
        <f>IFERROR(VLOOKUP($F1891,部数情報!A:J,10,0),0)</f>
        <v>545</v>
      </c>
    </row>
    <row r="1892" spans="2:23" hidden="1">
      <c r="B1892" s="15">
        <f>部数情報!C1517</f>
        <v>1516</v>
      </c>
      <c r="C1892" s="16">
        <f>部数情報!B1517</f>
        <v>23</v>
      </c>
      <c r="D1892" s="16" t="str">
        <f>部数情報!E1517</f>
        <v>美浜</v>
      </c>
      <c r="E1892" s="16" t="str">
        <f>部数情報!F1517</f>
        <v>磯辺</v>
      </c>
      <c r="F1892" s="16" t="str">
        <f>部数情報!A1517</f>
        <v>040045</v>
      </c>
      <c r="G1892" s="16" t="str">
        <f>部数情報!G1517</f>
        <v>磯辺６Ａ　団</v>
      </c>
      <c r="H1892" s="16" t="str">
        <f>部数情報!H1517</f>
        <v>千葉</v>
      </c>
      <c r="I1892" s="16" t="str">
        <f>部数情報!I1517</f>
        <v>美浜区</v>
      </c>
      <c r="J1892" s="189">
        <f>IFERROR(IF($I$7="併配",VLOOKUP($F1892,部数情報!A:K,11,0),IF($I$7="併配&amp;選挙",VLOOKUP($F1892,部数情報!A:L,12,0),IF($I$7="選挙",VLOOKUP($F1892,部数情報!A:M,13,0),VLOOKUP($F1892,部数情報!A:J,10,0)))),"")</f>
        <v>695</v>
      </c>
      <c r="K1892" s="187"/>
      <c r="L1892" s="205"/>
      <c r="M1892" s="206"/>
      <c r="S1892">
        <f>エリア一覧!J1892-VLOOKUP(エリア一覧!F1892,部数情報!A:Q,17,0)</f>
        <v>0</v>
      </c>
      <c r="V1892">
        <f t="shared" si="29"/>
        <v>0</v>
      </c>
      <c r="W1892">
        <f>IFERROR(VLOOKUP($F1892,部数情報!A:J,10,0),0)</f>
        <v>695</v>
      </c>
    </row>
    <row r="1893" spans="2:23" hidden="1">
      <c r="B1893" s="15">
        <f>部数情報!C1518</f>
        <v>1517</v>
      </c>
      <c r="C1893" s="16">
        <f>部数情報!B1518</f>
        <v>23</v>
      </c>
      <c r="D1893" s="16" t="str">
        <f>部数情報!E1518</f>
        <v>美浜</v>
      </c>
      <c r="E1893" s="16" t="str">
        <f>部数情報!F1518</f>
        <v>磯辺</v>
      </c>
      <c r="F1893" s="16" t="str">
        <f>部数情報!A1518</f>
        <v>040046</v>
      </c>
      <c r="G1893" s="16" t="str">
        <f>部数情報!G1518</f>
        <v>磯辺６Ｂ</v>
      </c>
      <c r="H1893" s="16" t="str">
        <f>部数情報!H1518</f>
        <v>千葉</v>
      </c>
      <c r="I1893" s="16" t="str">
        <f>部数情報!I1518</f>
        <v>美浜区</v>
      </c>
      <c r="J1893" s="189">
        <f>IFERROR(IF($I$7="併配",VLOOKUP($F1893,部数情報!A:K,11,0),IF($I$7="併配&amp;選挙",VLOOKUP($F1893,部数情報!A:L,12,0),IF($I$7="選挙",VLOOKUP($F1893,部数情報!A:M,13,0),VLOOKUP($F1893,部数情報!A:J,10,0)))),"")</f>
        <v>575</v>
      </c>
      <c r="K1893" s="187"/>
      <c r="L1893" s="205"/>
      <c r="M1893" s="206"/>
      <c r="S1893">
        <f>エリア一覧!J1893-VLOOKUP(エリア一覧!F1893,部数情報!A:Q,17,0)</f>
        <v>0</v>
      </c>
      <c r="V1893">
        <f t="shared" si="29"/>
        <v>0</v>
      </c>
      <c r="W1893">
        <f>IFERROR(VLOOKUP($F1893,部数情報!A:J,10,0),0)</f>
        <v>575</v>
      </c>
    </row>
    <row r="1894" spans="2:23" hidden="1">
      <c r="B1894" s="15">
        <f>部数情報!C1519</f>
        <v>1518</v>
      </c>
      <c r="C1894" s="16">
        <f>部数情報!B1519</f>
        <v>23</v>
      </c>
      <c r="D1894" s="16" t="str">
        <f>部数情報!E1519</f>
        <v>美浜</v>
      </c>
      <c r="E1894" s="16" t="str">
        <f>部数情報!F1519</f>
        <v>磯辺</v>
      </c>
      <c r="F1894" s="16" t="str">
        <f>部数情報!A1519</f>
        <v>040047</v>
      </c>
      <c r="G1894" s="16" t="str">
        <f>部数情報!G1519</f>
        <v>磯辺７．８</v>
      </c>
      <c r="H1894" s="16" t="str">
        <f>部数情報!H1519</f>
        <v>千葉</v>
      </c>
      <c r="I1894" s="16" t="str">
        <f>部数情報!I1519</f>
        <v>美浜区</v>
      </c>
      <c r="J1894" s="189">
        <f>IFERROR(IF($I$7="併配",VLOOKUP($F1894,部数情報!A:K,11,0),IF($I$7="併配&amp;選挙",VLOOKUP($F1894,部数情報!A:L,12,0),IF($I$7="選挙",VLOOKUP($F1894,部数情報!A:M,13,0),VLOOKUP($F1894,部数情報!A:J,10,0)))),"")</f>
        <v>760</v>
      </c>
      <c r="K1894" s="187"/>
      <c r="L1894" s="205"/>
      <c r="M1894" s="206"/>
      <c r="S1894">
        <f>エリア一覧!J1894-VLOOKUP(エリア一覧!F1894,部数情報!A:Q,17,0)</f>
        <v>0</v>
      </c>
      <c r="V1894">
        <f t="shared" si="29"/>
        <v>0</v>
      </c>
      <c r="W1894">
        <f>IFERROR(VLOOKUP($F1894,部数情報!A:J,10,0),0)</f>
        <v>760</v>
      </c>
    </row>
    <row r="1895" spans="2:23" hidden="1">
      <c r="B1895" s="15">
        <f>部数情報!C1520</f>
        <v>1519</v>
      </c>
      <c r="C1895" s="16">
        <f>部数情報!B1520</f>
        <v>24</v>
      </c>
      <c r="D1895" s="16" t="str">
        <f>部数情報!E1520</f>
        <v>千葉北</v>
      </c>
      <c r="E1895" s="16" t="str">
        <f>部数情報!F1520</f>
        <v>宮野木町(稲毛区）</v>
      </c>
      <c r="F1895" s="16" t="str">
        <f>部数情報!A1520</f>
        <v>041001</v>
      </c>
      <c r="G1895" s="16" t="str">
        <f>部数情報!G1520</f>
        <v>長沼町A</v>
      </c>
      <c r="H1895" s="16" t="str">
        <f>部数情報!H1520</f>
        <v>千葉</v>
      </c>
      <c r="I1895" s="16" t="str">
        <f>部数情報!I1520</f>
        <v>稲毛区</v>
      </c>
      <c r="J1895" s="189">
        <f>IFERROR(IF($I$7="併配",VLOOKUP($F1895,部数情報!A:K,11,0),IF($I$7="併配&amp;選挙",VLOOKUP($F1895,部数情報!A:L,12,0),IF($I$7="選挙",VLOOKUP($F1895,部数情報!A:M,13,0),VLOOKUP($F1895,部数情報!A:J,10,0)))),"")</f>
        <v>680</v>
      </c>
      <c r="K1895" s="187"/>
      <c r="L1895" s="205"/>
      <c r="M1895" s="206"/>
      <c r="S1895">
        <f>エリア一覧!J1895-VLOOKUP(エリア一覧!F1895,部数情報!A:Q,17,0)</f>
        <v>0</v>
      </c>
      <c r="V1895">
        <f t="shared" si="29"/>
        <v>0</v>
      </c>
      <c r="W1895">
        <f>IFERROR(VLOOKUP($F1895,部数情報!A:J,10,0),0)</f>
        <v>680</v>
      </c>
    </row>
    <row r="1896" spans="2:23" hidden="1">
      <c r="B1896" s="15">
        <f>部数情報!C1521</f>
        <v>1520</v>
      </c>
      <c r="C1896" s="16">
        <f>部数情報!B1521</f>
        <v>24</v>
      </c>
      <c r="D1896" s="16" t="str">
        <f>部数情報!E1521</f>
        <v>千葉北</v>
      </c>
      <c r="E1896" s="16" t="str">
        <f>部数情報!F1521</f>
        <v>宮野木町(稲毛区）</v>
      </c>
      <c r="F1896" s="16" t="str">
        <f>部数情報!A1521</f>
        <v>041002</v>
      </c>
      <c r="G1896" s="16" t="str">
        <f>部数情報!G1521</f>
        <v>長沼町・宮野木町</v>
      </c>
      <c r="H1896" s="16" t="str">
        <f>部数情報!H1521</f>
        <v>千葉</v>
      </c>
      <c r="I1896" s="16" t="str">
        <f>部数情報!I1521</f>
        <v>稲毛区</v>
      </c>
      <c r="J1896" s="189">
        <f>IFERROR(IF($I$7="併配",VLOOKUP($F1896,部数情報!A:K,11,0),IF($I$7="併配&amp;選挙",VLOOKUP($F1896,部数情報!A:L,12,0),IF($I$7="選挙",VLOOKUP($F1896,部数情報!A:M,13,0),VLOOKUP($F1896,部数情報!A:J,10,0)))),"")</f>
        <v>495</v>
      </c>
      <c r="K1896" s="187"/>
      <c r="L1896" s="205"/>
      <c r="M1896" s="206"/>
      <c r="S1896">
        <f>エリア一覧!J1896-VLOOKUP(エリア一覧!F1896,部数情報!A:Q,17,0)</f>
        <v>0</v>
      </c>
      <c r="V1896">
        <f t="shared" si="29"/>
        <v>0</v>
      </c>
      <c r="W1896">
        <f>IFERROR(VLOOKUP($F1896,部数情報!A:J,10,0),0)</f>
        <v>495</v>
      </c>
    </row>
    <row r="1897" spans="2:23" hidden="1">
      <c r="B1897" s="15">
        <f>部数情報!C1522</f>
        <v>1521</v>
      </c>
      <c r="C1897" s="16">
        <f>部数情報!B1522</f>
        <v>24</v>
      </c>
      <c r="D1897" s="16" t="str">
        <f>部数情報!E1522</f>
        <v>千葉北</v>
      </c>
      <c r="E1897" s="16" t="str">
        <f>部数情報!F1522</f>
        <v>宮野木町(稲毛区）</v>
      </c>
      <c r="F1897" s="16" t="str">
        <f>部数情報!A1522</f>
        <v>041003</v>
      </c>
      <c r="G1897" s="16" t="str">
        <f>部数情報!G1522</f>
        <v>宮野木町A</v>
      </c>
      <c r="H1897" s="16" t="str">
        <f>部数情報!H1522</f>
        <v>千葉</v>
      </c>
      <c r="I1897" s="16" t="str">
        <f>部数情報!I1522</f>
        <v>稲毛区</v>
      </c>
      <c r="J1897" s="189">
        <f>IFERROR(IF($I$7="併配",VLOOKUP($F1897,部数情報!A:K,11,0),IF($I$7="併配&amp;選挙",VLOOKUP($F1897,部数情報!A:L,12,0),IF($I$7="選挙",VLOOKUP($F1897,部数情報!A:M,13,0),VLOOKUP($F1897,部数情報!A:J,10,0)))),"")</f>
        <v>485</v>
      </c>
      <c r="K1897" s="187"/>
      <c r="L1897" s="205"/>
      <c r="M1897" s="206"/>
      <c r="S1897">
        <f>エリア一覧!J1897-VLOOKUP(エリア一覧!F1897,部数情報!A:Q,17,0)</f>
        <v>0</v>
      </c>
      <c r="V1897">
        <f t="shared" si="29"/>
        <v>0</v>
      </c>
      <c r="W1897">
        <f>IFERROR(VLOOKUP($F1897,部数情報!A:J,10,0),0)</f>
        <v>485</v>
      </c>
    </row>
    <row r="1898" spans="2:23" hidden="1">
      <c r="B1898" s="15">
        <f>部数情報!C1523</f>
        <v>1522</v>
      </c>
      <c r="C1898" s="16">
        <f>部数情報!B1523</f>
        <v>24</v>
      </c>
      <c r="D1898" s="16" t="str">
        <f>部数情報!E1523</f>
        <v>千葉北</v>
      </c>
      <c r="E1898" s="16" t="str">
        <f>部数情報!F1523</f>
        <v>宮野木町(稲毛区）</v>
      </c>
      <c r="F1898" s="16" t="str">
        <f>部数情報!A1523</f>
        <v>041004</v>
      </c>
      <c r="G1898" s="16" t="str">
        <f>部数情報!G1523</f>
        <v>宮野木町B</v>
      </c>
      <c r="H1898" s="16" t="str">
        <f>部数情報!H1523</f>
        <v>千葉</v>
      </c>
      <c r="I1898" s="16" t="str">
        <f>部数情報!I1523</f>
        <v>稲毛区</v>
      </c>
      <c r="J1898" s="189">
        <f>IFERROR(IF($I$7="併配",VLOOKUP($F1898,部数情報!A:K,11,0),IF($I$7="併配&amp;選挙",VLOOKUP($F1898,部数情報!A:L,12,0),IF($I$7="選挙",VLOOKUP($F1898,部数情報!A:M,13,0),VLOOKUP($F1898,部数情報!A:J,10,0)))),"")</f>
        <v>510</v>
      </c>
      <c r="K1898" s="187"/>
      <c r="L1898" s="205"/>
      <c r="M1898" s="206"/>
      <c r="S1898">
        <f>エリア一覧!J1898-VLOOKUP(エリア一覧!F1898,部数情報!A:Q,17,0)</f>
        <v>0</v>
      </c>
      <c r="V1898">
        <f t="shared" si="29"/>
        <v>0</v>
      </c>
      <c r="W1898">
        <f>IFERROR(VLOOKUP($F1898,部数情報!A:J,10,0),0)</f>
        <v>510</v>
      </c>
    </row>
    <row r="1899" spans="2:23" hidden="1">
      <c r="B1899" s="15">
        <f>部数情報!C1524</f>
        <v>1523</v>
      </c>
      <c r="C1899" s="16">
        <f>部数情報!B1524</f>
        <v>24</v>
      </c>
      <c r="D1899" s="16" t="str">
        <f>部数情報!E1524</f>
        <v>千葉北</v>
      </c>
      <c r="E1899" s="16" t="str">
        <f>部数情報!F1524</f>
        <v>宮野木町(稲毛区）</v>
      </c>
      <c r="F1899" s="16" t="str">
        <f>部数情報!A1524</f>
        <v>041005</v>
      </c>
      <c r="G1899" s="16" t="str">
        <f>部数情報!G1524</f>
        <v>宮野木町C</v>
      </c>
      <c r="H1899" s="16" t="str">
        <f>部数情報!H1524</f>
        <v>千葉</v>
      </c>
      <c r="I1899" s="16" t="str">
        <f>部数情報!I1524</f>
        <v>稲毛区</v>
      </c>
      <c r="J1899" s="189">
        <f>IFERROR(IF($I$7="併配",VLOOKUP($F1899,部数情報!A:K,11,0),IF($I$7="併配&amp;選挙",VLOOKUP($F1899,部数情報!A:L,12,0),IF($I$7="選挙",VLOOKUP($F1899,部数情報!A:M,13,0),VLOOKUP($F1899,部数情報!A:J,10,0)))),"")</f>
        <v>330</v>
      </c>
      <c r="K1899" s="187"/>
      <c r="L1899" s="205"/>
      <c r="M1899" s="206"/>
      <c r="S1899">
        <f>エリア一覧!J1899-VLOOKUP(エリア一覧!F1899,部数情報!A:Q,17,0)</f>
        <v>0</v>
      </c>
      <c r="V1899">
        <f t="shared" si="29"/>
        <v>0</v>
      </c>
      <c r="W1899">
        <f>IFERROR(VLOOKUP($F1899,部数情報!A:J,10,0),0)</f>
        <v>330</v>
      </c>
    </row>
    <row r="1900" spans="2:23" hidden="1">
      <c r="B1900" s="15">
        <f>部数情報!C1525</f>
        <v>1524</v>
      </c>
      <c r="C1900" s="16">
        <f>部数情報!B1525</f>
        <v>24</v>
      </c>
      <c r="D1900" s="16" t="str">
        <f>部数情報!E1525</f>
        <v>千葉北</v>
      </c>
      <c r="E1900" s="16" t="str">
        <f>部数情報!F1525</f>
        <v>宮野木町(稲毛区）</v>
      </c>
      <c r="F1900" s="16" t="str">
        <f>部数情報!A1525</f>
        <v>041054</v>
      </c>
      <c r="G1900" s="16" t="str">
        <f>部数情報!G1525</f>
        <v>宮野木町G</v>
      </c>
      <c r="H1900" s="16" t="str">
        <f>部数情報!H1525</f>
        <v>千葉</v>
      </c>
      <c r="I1900" s="16" t="str">
        <f>部数情報!I1525</f>
        <v>稲毛区</v>
      </c>
      <c r="J1900" s="189">
        <f>IFERROR(IF($I$7="併配",VLOOKUP($F1900,部数情報!A:K,11,0),IF($I$7="併配&amp;選挙",VLOOKUP($F1900,部数情報!A:L,12,0),IF($I$7="選挙",VLOOKUP($F1900,部数情報!A:M,13,0),VLOOKUP($F1900,部数情報!A:J,10,0)))),"")</f>
        <v>430</v>
      </c>
      <c r="K1900" s="187"/>
      <c r="L1900" s="205"/>
      <c r="M1900" s="206"/>
      <c r="S1900">
        <f>エリア一覧!J1900-VLOOKUP(エリア一覧!F1900,部数情報!A:Q,17,0)</f>
        <v>0</v>
      </c>
      <c r="V1900">
        <f t="shared" si="29"/>
        <v>0</v>
      </c>
      <c r="W1900">
        <f>IFERROR(VLOOKUP($F1900,部数情報!A:J,10,0),0)</f>
        <v>430</v>
      </c>
    </row>
    <row r="1901" spans="2:23" hidden="1">
      <c r="B1901" s="15">
        <f>部数情報!C1526</f>
        <v>1525</v>
      </c>
      <c r="C1901" s="16">
        <f>部数情報!B1526</f>
        <v>24</v>
      </c>
      <c r="D1901" s="16" t="str">
        <f>部数情報!E1526</f>
        <v>千葉北</v>
      </c>
      <c r="E1901" s="16" t="str">
        <f>部数情報!F1526</f>
        <v>宮野木町(稲毛区）</v>
      </c>
      <c r="F1901" s="16" t="str">
        <f>部数情報!A1526</f>
        <v>041006</v>
      </c>
      <c r="G1901" s="16" t="str">
        <f>部数情報!G1526</f>
        <v>宮野木町・園生町A</v>
      </c>
      <c r="H1901" s="16" t="str">
        <f>部数情報!H1526</f>
        <v>千葉</v>
      </c>
      <c r="I1901" s="16" t="str">
        <f>部数情報!I1526</f>
        <v>稲毛区</v>
      </c>
      <c r="J1901" s="189">
        <f>IFERROR(IF($I$7="併配",VLOOKUP($F1901,部数情報!A:K,11,0),IF($I$7="併配&amp;選挙",VLOOKUP($F1901,部数情報!A:L,12,0),IF($I$7="選挙",VLOOKUP($F1901,部数情報!A:M,13,0),VLOOKUP($F1901,部数情報!A:J,10,0)))),"")</f>
        <v>495</v>
      </c>
      <c r="K1901" s="187"/>
      <c r="L1901" s="205"/>
      <c r="M1901" s="206"/>
      <c r="S1901">
        <f>エリア一覧!J1901-VLOOKUP(エリア一覧!F1901,部数情報!A:Q,17,0)</f>
        <v>0</v>
      </c>
      <c r="V1901">
        <f t="shared" si="29"/>
        <v>0</v>
      </c>
      <c r="W1901">
        <f>IFERROR(VLOOKUP($F1901,部数情報!A:J,10,0),0)</f>
        <v>495</v>
      </c>
    </row>
    <row r="1902" spans="2:23" hidden="1">
      <c r="B1902" s="15">
        <f>部数情報!C1527</f>
        <v>1526</v>
      </c>
      <c r="C1902" s="16">
        <f>部数情報!B1527</f>
        <v>24</v>
      </c>
      <c r="D1902" s="16" t="str">
        <f>部数情報!E1527</f>
        <v>千葉北</v>
      </c>
      <c r="E1902" s="16" t="str">
        <f>部数情報!F1527</f>
        <v>宮野木町(稲毛区）</v>
      </c>
      <c r="F1902" s="16" t="str">
        <f>部数情報!A1527</f>
        <v>041007</v>
      </c>
      <c r="G1902" s="16" t="str">
        <f>部数情報!G1527</f>
        <v>宮野木町・園生町B</v>
      </c>
      <c r="H1902" s="16" t="str">
        <f>部数情報!H1527</f>
        <v>千葉</v>
      </c>
      <c r="I1902" s="16" t="str">
        <f>部数情報!I1527</f>
        <v>稲毛区</v>
      </c>
      <c r="J1902" s="189">
        <f>IFERROR(IF($I$7="併配",VLOOKUP($F1902,部数情報!A:K,11,0),IF($I$7="併配&amp;選挙",VLOOKUP($F1902,部数情報!A:L,12,0),IF($I$7="選挙",VLOOKUP($F1902,部数情報!A:M,13,0),VLOOKUP($F1902,部数情報!A:J,10,0)))),"")</f>
        <v>440</v>
      </c>
      <c r="K1902" s="187"/>
      <c r="L1902" s="205"/>
      <c r="M1902" s="206"/>
      <c r="S1902">
        <f>エリア一覧!J1902-VLOOKUP(エリア一覧!F1902,部数情報!A:Q,17,0)</f>
        <v>0</v>
      </c>
      <c r="V1902">
        <f t="shared" si="29"/>
        <v>0</v>
      </c>
      <c r="W1902">
        <f>IFERROR(VLOOKUP($F1902,部数情報!A:J,10,0),0)</f>
        <v>440</v>
      </c>
    </row>
    <row r="1903" spans="2:23" hidden="1">
      <c r="B1903" s="15">
        <f>部数情報!C1528</f>
        <v>1527</v>
      </c>
      <c r="C1903" s="16">
        <f>部数情報!B1528</f>
        <v>24</v>
      </c>
      <c r="D1903" s="16" t="str">
        <f>部数情報!E1528</f>
        <v>千葉北</v>
      </c>
      <c r="E1903" s="16" t="str">
        <f>部数情報!F1528</f>
        <v>宮野木町(稲毛区）</v>
      </c>
      <c r="F1903" s="16" t="str">
        <f>部数情報!A1528</f>
        <v>041008</v>
      </c>
      <c r="G1903" s="16" t="str">
        <f>部数情報!G1528</f>
        <v>宮野木町D</v>
      </c>
      <c r="H1903" s="16" t="str">
        <f>部数情報!H1528</f>
        <v>千葉</v>
      </c>
      <c r="I1903" s="16" t="str">
        <f>部数情報!I1528</f>
        <v>稲毛区</v>
      </c>
      <c r="J1903" s="189">
        <f>IFERROR(IF($I$7="併配",VLOOKUP($F1903,部数情報!A:K,11,0),IF($I$7="併配&amp;選挙",VLOOKUP($F1903,部数情報!A:L,12,0),IF($I$7="選挙",VLOOKUP($F1903,部数情報!A:M,13,0),VLOOKUP($F1903,部数情報!A:J,10,0)))),"")</f>
        <v>410</v>
      </c>
      <c r="K1903" s="187"/>
      <c r="L1903" s="205"/>
      <c r="M1903" s="206"/>
      <c r="S1903">
        <f>エリア一覧!J1903-VLOOKUP(エリア一覧!F1903,部数情報!A:Q,17,0)</f>
        <v>0</v>
      </c>
      <c r="V1903">
        <f t="shared" si="29"/>
        <v>0</v>
      </c>
      <c r="W1903">
        <f>IFERROR(VLOOKUP($F1903,部数情報!A:J,10,0),0)</f>
        <v>410</v>
      </c>
    </row>
    <row r="1904" spans="2:23" hidden="1">
      <c r="B1904" s="15">
        <f>部数情報!C1529</f>
        <v>1528</v>
      </c>
      <c r="C1904" s="16">
        <f>部数情報!B1529</f>
        <v>24</v>
      </c>
      <c r="D1904" s="16" t="str">
        <f>部数情報!E1529</f>
        <v>千葉北</v>
      </c>
      <c r="E1904" s="16" t="str">
        <f>部数情報!F1529</f>
        <v>宮野木町(稲毛区）</v>
      </c>
      <c r="F1904" s="16" t="str">
        <f>部数情報!A1529</f>
        <v>041046</v>
      </c>
      <c r="G1904" s="16" t="str">
        <f>部数情報!G1529</f>
        <v>宮野木町Ｅ</v>
      </c>
      <c r="H1904" s="16" t="str">
        <f>部数情報!H1529</f>
        <v>千葉</v>
      </c>
      <c r="I1904" s="16" t="str">
        <f>部数情報!I1529</f>
        <v>稲毛区・花見川区</v>
      </c>
      <c r="J1904" s="189">
        <f>IFERROR(IF($I$7="併配",VLOOKUP($F1904,部数情報!A:K,11,0),IF($I$7="併配&amp;選挙",VLOOKUP($F1904,部数情報!A:L,12,0),IF($I$7="選挙",VLOOKUP($F1904,部数情報!A:M,13,0),VLOOKUP($F1904,部数情報!A:J,10,0)))),"")</f>
        <v>385</v>
      </c>
      <c r="K1904" s="187"/>
      <c r="L1904" s="205"/>
      <c r="M1904" s="206"/>
      <c r="S1904">
        <f>エリア一覧!J1904-VLOOKUP(エリア一覧!F1904,部数情報!A:Q,17,0)</f>
        <v>0</v>
      </c>
      <c r="V1904">
        <f t="shared" si="29"/>
        <v>0</v>
      </c>
      <c r="W1904">
        <f>IFERROR(VLOOKUP($F1904,部数情報!A:J,10,0),0)</f>
        <v>385</v>
      </c>
    </row>
    <row r="1905" spans="2:23" hidden="1">
      <c r="B1905" s="15">
        <f>部数情報!C1530</f>
        <v>1529</v>
      </c>
      <c r="C1905" s="16">
        <f>部数情報!B1530</f>
        <v>24</v>
      </c>
      <c r="D1905" s="16" t="str">
        <f>部数情報!E1530</f>
        <v>千葉北</v>
      </c>
      <c r="E1905" s="16" t="str">
        <f>部数情報!F1530</f>
        <v>宮野木町(稲毛区）</v>
      </c>
      <c r="F1905" s="16" t="str">
        <f>部数情報!A1530</f>
        <v>041051</v>
      </c>
      <c r="G1905" s="16" t="str">
        <f>部数情報!G1530</f>
        <v>宮野木町Ｆ</v>
      </c>
      <c r="H1905" s="16" t="str">
        <f>部数情報!H1530</f>
        <v>千葉</v>
      </c>
      <c r="I1905" s="16" t="str">
        <f>部数情報!I1530</f>
        <v>稲毛区</v>
      </c>
      <c r="J1905" s="189">
        <f>IFERROR(IF($I$7="併配",VLOOKUP($F1905,部数情報!A:K,11,0),IF($I$7="併配&amp;選挙",VLOOKUP($F1905,部数情報!A:L,12,0),IF($I$7="選挙",VLOOKUP($F1905,部数情報!A:M,13,0),VLOOKUP($F1905,部数情報!A:J,10,0)))),"")</f>
        <v>425</v>
      </c>
      <c r="K1905" s="187"/>
      <c r="L1905" s="205"/>
      <c r="M1905" s="206"/>
      <c r="S1905">
        <f>エリア一覧!J1905-VLOOKUP(エリア一覧!F1905,部数情報!A:Q,17,0)</f>
        <v>0</v>
      </c>
      <c r="V1905">
        <f t="shared" si="29"/>
        <v>0</v>
      </c>
      <c r="W1905">
        <f>IFERROR(VLOOKUP($F1905,部数情報!A:J,10,0),0)</f>
        <v>425</v>
      </c>
    </row>
    <row r="1906" spans="2:23" hidden="1">
      <c r="B1906" s="15">
        <f>部数情報!C1531</f>
        <v>1530</v>
      </c>
      <c r="C1906" s="16">
        <f>部数情報!B1531</f>
        <v>24</v>
      </c>
      <c r="D1906" s="16" t="str">
        <f>部数情報!E1531</f>
        <v>千葉北</v>
      </c>
      <c r="E1906" s="16" t="str">
        <f>部数情報!F1531</f>
        <v>さつきが丘</v>
      </c>
      <c r="F1906" s="16" t="str">
        <f>部数情報!A1531</f>
        <v>041009</v>
      </c>
      <c r="G1906" s="16" t="str">
        <f>部数情報!G1531</f>
        <v>さつきが丘１Ａ　団</v>
      </c>
      <c r="H1906" s="16" t="str">
        <f>部数情報!H1531</f>
        <v>千葉</v>
      </c>
      <c r="I1906" s="16" t="str">
        <f>部数情報!I1531</f>
        <v>花見川区</v>
      </c>
      <c r="J1906" s="189">
        <f>IFERROR(IF($I$7="併配",VLOOKUP($F1906,部数情報!A:K,11,0),IF($I$7="併配&amp;選挙",VLOOKUP($F1906,部数情報!A:L,12,0),IF($I$7="選挙",VLOOKUP($F1906,部数情報!A:M,13,0),VLOOKUP($F1906,部数情報!A:J,10,0)))),"")</f>
        <v>1050</v>
      </c>
      <c r="K1906" s="187"/>
      <c r="L1906" s="205"/>
      <c r="M1906" s="206"/>
      <c r="S1906">
        <f>エリア一覧!J1906-VLOOKUP(エリア一覧!F1906,部数情報!A:Q,17,0)</f>
        <v>0</v>
      </c>
      <c r="V1906">
        <f t="shared" si="29"/>
        <v>0</v>
      </c>
      <c r="W1906">
        <f>IFERROR(VLOOKUP($F1906,部数情報!A:J,10,0),0)</f>
        <v>1050</v>
      </c>
    </row>
    <row r="1907" spans="2:23" hidden="1">
      <c r="B1907" s="15">
        <f>部数情報!C1532</f>
        <v>1531</v>
      </c>
      <c r="C1907" s="16">
        <f>部数情報!B1532</f>
        <v>24</v>
      </c>
      <c r="D1907" s="16" t="str">
        <f>部数情報!E1532</f>
        <v>千葉北</v>
      </c>
      <c r="E1907" s="16" t="str">
        <f>部数情報!F1532</f>
        <v>さつきが丘</v>
      </c>
      <c r="F1907" s="16" t="str">
        <f>部数情報!A1532</f>
        <v>041010</v>
      </c>
      <c r="G1907" s="16" t="str">
        <f>部数情報!G1532</f>
        <v>さつきが丘1Ｂ</v>
      </c>
      <c r="H1907" s="16" t="str">
        <f>部数情報!H1532</f>
        <v>千葉</v>
      </c>
      <c r="I1907" s="16" t="str">
        <f>部数情報!I1532</f>
        <v>花見川区</v>
      </c>
      <c r="J1907" s="189">
        <f>IFERROR(IF($I$7="併配",VLOOKUP($F1907,部数情報!A:K,11,0),IF($I$7="併配&amp;選挙",VLOOKUP($F1907,部数情報!A:L,12,0),IF($I$7="選挙",VLOOKUP($F1907,部数情報!A:M,13,0),VLOOKUP($F1907,部数情報!A:J,10,0)))),"")</f>
        <v>365</v>
      </c>
      <c r="K1907" s="187"/>
      <c r="L1907" s="205"/>
      <c r="M1907" s="206"/>
      <c r="S1907">
        <f>エリア一覧!J1907-VLOOKUP(エリア一覧!F1907,部数情報!A:Q,17,0)</f>
        <v>0</v>
      </c>
      <c r="V1907">
        <f t="shared" si="29"/>
        <v>0</v>
      </c>
      <c r="W1907">
        <f>IFERROR(VLOOKUP($F1907,部数情報!A:J,10,0),0)</f>
        <v>365</v>
      </c>
    </row>
    <row r="1908" spans="2:23" hidden="1">
      <c r="B1908" s="15">
        <f>部数情報!C1533</f>
        <v>1532</v>
      </c>
      <c r="C1908" s="16">
        <f>部数情報!B1533</f>
        <v>24</v>
      </c>
      <c r="D1908" s="16" t="str">
        <f>部数情報!E1533</f>
        <v>千葉北</v>
      </c>
      <c r="E1908" s="16" t="str">
        <f>部数情報!F1533</f>
        <v>さつきが丘</v>
      </c>
      <c r="F1908" s="16" t="str">
        <f>部数情報!A1533</f>
        <v>041012</v>
      </c>
      <c r="G1908" s="16" t="str">
        <f>部数情報!G1533</f>
        <v>さつきが丘2Ａ　団</v>
      </c>
      <c r="H1908" s="16" t="str">
        <f>部数情報!H1533</f>
        <v>千葉</v>
      </c>
      <c r="I1908" s="16" t="str">
        <f>部数情報!I1533</f>
        <v>花見川区</v>
      </c>
      <c r="J1908" s="189">
        <f>IFERROR(IF($I$7="併配",VLOOKUP($F1908,部数情報!A:K,11,0),IF($I$7="併配&amp;選挙",VLOOKUP($F1908,部数情報!A:L,12,0),IF($I$7="選挙",VLOOKUP($F1908,部数情報!A:M,13,0),VLOOKUP($F1908,部数情報!A:J,10,0)))),"")</f>
        <v>1205</v>
      </c>
      <c r="K1908" s="187"/>
      <c r="L1908" s="205"/>
      <c r="M1908" s="206"/>
      <c r="S1908">
        <f>エリア一覧!J1908-VLOOKUP(エリア一覧!F1908,部数情報!A:Q,17,0)</f>
        <v>0</v>
      </c>
      <c r="V1908">
        <f t="shared" si="29"/>
        <v>0</v>
      </c>
      <c r="W1908">
        <f>IFERROR(VLOOKUP($F1908,部数情報!A:J,10,0),0)</f>
        <v>1205</v>
      </c>
    </row>
    <row r="1909" spans="2:23" hidden="1">
      <c r="B1909" s="15">
        <f>部数情報!C1534</f>
        <v>1533</v>
      </c>
      <c r="C1909" s="16">
        <f>部数情報!B1534</f>
        <v>24</v>
      </c>
      <c r="D1909" s="16" t="str">
        <f>部数情報!E1534</f>
        <v>千葉北</v>
      </c>
      <c r="E1909" s="16" t="str">
        <f>部数情報!F1534</f>
        <v>さつきが丘</v>
      </c>
      <c r="F1909" s="16" t="str">
        <f>部数情報!A1534</f>
        <v>041013</v>
      </c>
      <c r="G1909" s="16" t="str">
        <f>部数情報!G1534</f>
        <v>さつきが丘2Ｂ　団</v>
      </c>
      <c r="H1909" s="16" t="str">
        <f>部数情報!H1534</f>
        <v>千葉</v>
      </c>
      <c r="I1909" s="16" t="str">
        <f>部数情報!I1534</f>
        <v>花見川区</v>
      </c>
      <c r="J1909" s="189">
        <f>IFERROR(IF($I$7="併配",VLOOKUP($F1909,部数情報!A:K,11,0),IF($I$7="併配&amp;選挙",VLOOKUP($F1909,部数情報!A:L,12,0),IF($I$7="選挙",VLOOKUP($F1909,部数情報!A:M,13,0),VLOOKUP($F1909,部数情報!A:J,10,0)))),"")</f>
        <v>400</v>
      </c>
      <c r="K1909" s="187"/>
      <c r="L1909" s="205"/>
      <c r="M1909" s="206"/>
      <c r="S1909">
        <f>エリア一覧!J1909-VLOOKUP(エリア一覧!F1909,部数情報!A:Q,17,0)</f>
        <v>0</v>
      </c>
      <c r="V1909">
        <f t="shared" si="29"/>
        <v>0</v>
      </c>
      <c r="W1909">
        <f>IFERROR(VLOOKUP($F1909,部数情報!A:J,10,0),0)</f>
        <v>400</v>
      </c>
    </row>
    <row r="1910" spans="2:23" hidden="1">
      <c r="B1910" s="15">
        <f>部数情報!C1535</f>
        <v>1534</v>
      </c>
      <c r="C1910" s="16">
        <f>部数情報!B1535</f>
        <v>24</v>
      </c>
      <c r="D1910" s="16" t="str">
        <f>部数情報!E1535</f>
        <v>千葉北</v>
      </c>
      <c r="E1910" s="16" t="str">
        <f>部数情報!F1535</f>
        <v>さつきが丘</v>
      </c>
      <c r="F1910" s="16" t="str">
        <f>部数情報!A1535</f>
        <v>041014</v>
      </c>
      <c r="G1910" s="16" t="str">
        <f>部数情報!G1535</f>
        <v>さつきが丘2Ｃ　　　</v>
      </c>
      <c r="H1910" s="16" t="str">
        <f>部数情報!H1535</f>
        <v>千葉</v>
      </c>
      <c r="I1910" s="16" t="str">
        <f>部数情報!I1535</f>
        <v>花見川区</v>
      </c>
      <c r="J1910" s="189">
        <f>IFERROR(IF($I$7="併配",VLOOKUP($F1910,部数情報!A:K,11,0),IF($I$7="併配&amp;選挙",VLOOKUP($F1910,部数情報!A:L,12,0),IF($I$7="選挙",VLOOKUP($F1910,部数情報!A:M,13,0),VLOOKUP($F1910,部数情報!A:J,10,0)))),"")</f>
        <v>395</v>
      </c>
      <c r="K1910" s="187"/>
      <c r="L1910" s="205"/>
      <c r="M1910" s="206"/>
      <c r="S1910">
        <f>エリア一覧!J1910-VLOOKUP(エリア一覧!F1910,部数情報!A:Q,17,0)</f>
        <v>0</v>
      </c>
      <c r="V1910">
        <f t="shared" si="29"/>
        <v>0</v>
      </c>
      <c r="W1910">
        <f>IFERROR(VLOOKUP($F1910,部数情報!A:J,10,0),0)</f>
        <v>395</v>
      </c>
    </row>
    <row r="1911" spans="2:23" hidden="1">
      <c r="B1911" s="15">
        <f>部数情報!C1536</f>
        <v>1535</v>
      </c>
      <c r="C1911" s="16">
        <f>部数情報!B1536</f>
        <v>24</v>
      </c>
      <c r="D1911" s="16" t="str">
        <f>部数情報!E1536</f>
        <v>千葉北</v>
      </c>
      <c r="E1911" s="16" t="str">
        <f>部数情報!F1536</f>
        <v>宮野木台</v>
      </c>
      <c r="F1911" s="16" t="str">
        <f>部数情報!A1536</f>
        <v>041015</v>
      </c>
      <c r="G1911" s="16" t="str">
        <f>部数情報!G1536</f>
        <v>宮野木台１・２</v>
      </c>
      <c r="H1911" s="16" t="str">
        <f>部数情報!H1536</f>
        <v>千葉</v>
      </c>
      <c r="I1911" s="16" t="str">
        <f>部数情報!I1536</f>
        <v>花見川区</v>
      </c>
      <c r="J1911" s="189">
        <f>IFERROR(IF($I$7="併配",VLOOKUP($F1911,部数情報!A:K,11,0),IF($I$7="併配&amp;選挙",VLOOKUP($F1911,部数情報!A:L,12,0),IF($I$7="選挙",VLOOKUP($F1911,部数情報!A:M,13,0),VLOOKUP($F1911,部数情報!A:J,10,0)))),"")</f>
        <v>420</v>
      </c>
      <c r="K1911" s="187"/>
      <c r="L1911" s="205"/>
      <c r="M1911" s="206"/>
      <c r="S1911">
        <f>エリア一覧!J1911-VLOOKUP(エリア一覧!F1911,部数情報!A:Q,17,0)</f>
        <v>0</v>
      </c>
      <c r="V1911">
        <f t="shared" si="29"/>
        <v>0</v>
      </c>
      <c r="W1911">
        <f>IFERROR(VLOOKUP($F1911,部数情報!A:J,10,0),0)</f>
        <v>420</v>
      </c>
    </row>
    <row r="1912" spans="2:23" hidden="1">
      <c r="B1912" s="15">
        <f>部数情報!C1537</f>
        <v>1536</v>
      </c>
      <c r="C1912" s="16">
        <f>部数情報!B1537</f>
        <v>24</v>
      </c>
      <c r="D1912" s="16" t="str">
        <f>部数情報!E1537</f>
        <v>千葉北</v>
      </c>
      <c r="E1912" s="16" t="str">
        <f>部数情報!F1537</f>
        <v>宮野木台</v>
      </c>
      <c r="F1912" s="16" t="str">
        <f>部数情報!A1537</f>
        <v>041047</v>
      </c>
      <c r="G1912" s="16" t="str">
        <f>部数情報!G1537</f>
        <v>宮野木台1</v>
      </c>
      <c r="H1912" s="16" t="str">
        <f>部数情報!H1537</f>
        <v>千葉</v>
      </c>
      <c r="I1912" s="16" t="str">
        <f>部数情報!I1537</f>
        <v>花見川区</v>
      </c>
      <c r="J1912" s="189">
        <f>IFERROR(IF($I$7="併配",VLOOKUP($F1912,部数情報!A:K,11,0),IF($I$7="併配&amp;選挙",VLOOKUP($F1912,部数情報!A:L,12,0),IF($I$7="選挙",VLOOKUP($F1912,部数情報!A:M,13,0),VLOOKUP($F1912,部数情報!A:J,10,0)))),"")</f>
        <v>530</v>
      </c>
      <c r="K1912" s="187"/>
      <c r="L1912" s="205"/>
      <c r="M1912" s="206"/>
      <c r="S1912">
        <f>エリア一覧!J1912-VLOOKUP(エリア一覧!F1912,部数情報!A:Q,17,0)</f>
        <v>0</v>
      </c>
      <c r="V1912">
        <f t="shared" si="29"/>
        <v>0</v>
      </c>
      <c r="W1912">
        <f>IFERROR(VLOOKUP($F1912,部数情報!A:J,10,0),0)</f>
        <v>530</v>
      </c>
    </row>
    <row r="1913" spans="2:23" hidden="1">
      <c r="B1913" s="15">
        <f>部数情報!C1538</f>
        <v>1537</v>
      </c>
      <c r="C1913" s="16">
        <f>部数情報!B1538</f>
        <v>24</v>
      </c>
      <c r="D1913" s="16" t="str">
        <f>部数情報!E1538</f>
        <v>千葉北</v>
      </c>
      <c r="E1913" s="16" t="str">
        <f>部数情報!F1538</f>
        <v>宮野木台</v>
      </c>
      <c r="F1913" s="16" t="str">
        <f>部数情報!A1538</f>
        <v>041016</v>
      </c>
      <c r="G1913" s="16" t="str">
        <f>部数情報!G1538</f>
        <v>宮野木台3</v>
      </c>
      <c r="H1913" s="16" t="str">
        <f>部数情報!H1538</f>
        <v>千葉</v>
      </c>
      <c r="I1913" s="16" t="str">
        <f>部数情報!I1538</f>
        <v>花見川区</v>
      </c>
      <c r="J1913" s="189">
        <f>IFERROR(IF($I$7="併配",VLOOKUP($F1913,部数情報!A:K,11,0),IF($I$7="併配&amp;選挙",VLOOKUP($F1913,部数情報!A:L,12,0),IF($I$7="選挙",VLOOKUP($F1913,部数情報!A:M,13,0),VLOOKUP($F1913,部数情報!A:J,10,0)))),"")</f>
        <v>320</v>
      </c>
      <c r="K1913" s="187"/>
      <c r="L1913" s="205"/>
      <c r="M1913" s="206"/>
      <c r="S1913">
        <f>エリア一覧!J1913-VLOOKUP(エリア一覧!F1913,部数情報!A:Q,17,0)</f>
        <v>0</v>
      </c>
      <c r="V1913">
        <f t="shared" si="29"/>
        <v>0</v>
      </c>
      <c r="W1913">
        <f>IFERROR(VLOOKUP($F1913,部数情報!A:J,10,0),0)</f>
        <v>320</v>
      </c>
    </row>
    <row r="1914" spans="2:23" hidden="1">
      <c r="B1914" s="15">
        <f>部数情報!C1539</f>
        <v>1538</v>
      </c>
      <c r="C1914" s="16">
        <f>部数情報!B1539</f>
        <v>24</v>
      </c>
      <c r="D1914" s="16" t="str">
        <f>部数情報!E1539</f>
        <v>千葉北</v>
      </c>
      <c r="E1914" s="16" t="str">
        <f>部数情報!F1539</f>
        <v>宮野木台</v>
      </c>
      <c r="F1914" s="16" t="str">
        <f>部数情報!A1539</f>
        <v>041056</v>
      </c>
      <c r="G1914" s="16" t="str">
        <f>部数情報!G1539</f>
        <v>宮野木台4</v>
      </c>
      <c r="H1914" s="16" t="str">
        <f>部数情報!H1539</f>
        <v>千葉</v>
      </c>
      <c r="I1914" s="16" t="str">
        <f>部数情報!I1539</f>
        <v>花見川区</v>
      </c>
      <c r="J1914" s="189">
        <f>IFERROR(IF($I$7="併配",VLOOKUP($F1914,部数情報!A:K,11,0),IF($I$7="併配&amp;選挙",VLOOKUP($F1914,部数情報!A:L,12,0),IF($I$7="選挙",VLOOKUP($F1914,部数情報!A:M,13,0),VLOOKUP($F1914,部数情報!A:J,10,0)))),"")</f>
        <v>385</v>
      </c>
      <c r="K1914" s="187"/>
      <c r="L1914" s="205"/>
      <c r="M1914" s="206"/>
      <c r="S1914">
        <f>エリア一覧!J1914-VLOOKUP(エリア一覧!F1914,部数情報!A:Q,17,0)</f>
        <v>0</v>
      </c>
      <c r="V1914">
        <f t="shared" si="29"/>
        <v>0</v>
      </c>
      <c r="W1914">
        <f>IFERROR(VLOOKUP($F1914,部数情報!A:J,10,0),0)</f>
        <v>385</v>
      </c>
    </row>
    <row r="1915" spans="2:23" hidden="1">
      <c r="B1915" s="15">
        <f>部数情報!C1540</f>
        <v>1539</v>
      </c>
      <c r="C1915" s="16">
        <f>部数情報!B1540</f>
        <v>24</v>
      </c>
      <c r="D1915" s="16" t="str">
        <f>部数情報!E1540</f>
        <v>千葉北</v>
      </c>
      <c r="E1915" s="16" t="str">
        <f>部数情報!F1540</f>
        <v>西小中台･小中台町（稲毛区）</v>
      </c>
      <c r="F1915" s="16" t="str">
        <f>部数情報!A1540</f>
        <v>041017</v>
      </c>
      <c r="G1915" s="16" t="str">
        <f>部数情報!G1540</f>
        <v>西小中台　団</v>
      </c>
      <c r="H1915" s="16" t="str">
        <f>部数情報!H1540</f>
        <v>千葉</v>
      </c>
      <c r="I1915" s="16" t="str">
        <f>部数情報!I1540</f>
        <v>花見川区</v>
      </c>
      <c r="J1915" s="189">
        <f>IFERROR(IF($I$7="併配",VLOOKUP($F1915,部数情報!A:K,11,0),IF($I$7="併配&amp;選挙",VLOOKUP($F1915,部数情報!A:L,12,0),IF($I$7="選挙",VLOOKUP($F1915,部数情報!A:M,13,0),VLOOKUP($F1915,部数情報!A:J,10,0)))),"")</f>
        <v>725</v>
      </c>
      <c r="K1915" s="187"/>
      <c r="L1915" s="205"/>
      <c r="M1915" s="206"/>
      <c r="S1915">
        <f>エリア一覧!J1915-VLOOKUP(エリア一覧!F1915,部数情報!A:Q,17,0)</f>
        <v>0</v>
      </c>
      <c r="V1915">
        <f t="shared" si="29"/>
        <v>0</v>
      </c>
      <c r="W1915">
        <f>IFERROR(VLOOKUP($F1915,部数情報!A:J,10,0),0)</f>
        <v>725</v>
      </c>
    </row>
    <row r="1916" spans="2:23" hidden="1">
      <c r="B1916" s="15">
        <f>部数情報!C1541</f>
        <v>1540</v>
      </c>
      <c r="C1916" s="16">
        <f>部数情報!B1541</f>
        <v>24</v>
      </c>
      <c r="D1916" s="16" t="str">
        <f>部数情報!E1541</f>
        <v>千葉北</v>
      </c>
      <c r="E1916" s="16" t="str">
        <f>部数情報!F1541</f>
        <v>西小中台･小中台町（稲毛区）</v>
      </c>
      <c r="F1916" s="16" t="str">
        <f>部数情報!A1541</f>
        <v>041018</v>
      </c>
      <c r="G1916" s="16" t="str">
        <f>部数情報!G1541</f>
        <v>小中台町A・西小中台 団</v>
      </c>
      <c r="H1916" s="16" t="str">
        <f>部数情報!H1541</f>
        <v>千葉</v>
      </c>
      <c r="I1916" s="16" t="str">
        <f>部数情報!I1541</f>
        <v>花見川区・稲毛区</v>
      </c>
      <c r="J1916" s="189">
        <f>IFERROR(IF($I$7="併配",VLOOKUP($F1916,部数情報!A:K,11,0),IF($I$7="併配&amp;選挙",VLOOKUP($F1916,部数情報!A:L,12,0),IF($I$7="選挙",VLOOKUP($F1916,部数情報!A:M,13,0),VLOOKUP($F1916,部数情報!A:J,10,0)))),"")</f>
        <v>300</v>
      </c>
      <c r="K1916" s="187"/>
      <c r="L1916" s="205"/>
      <c r="M1916" s="206"/>
      <c r="S1916">
        <f>エリア一覧!J1916-VLOOKUP(エリア一覧!F1916,部数情報!A:Q,17,0)</f>
        <v>0</v>
      </c>
      <c r="V1916">
        <f t="shared" si="29"/>
        <v>0</v>
      </c>
      <c r="W1916">
        <f>IFERROR(VLOOKUP($F1916,部数情報!A:J,10,0),0)</f>
        <v>300</v>
      </c>
    </row>
    <row r="1917" spans="2:23" hidden="1">
      <c r="B1917" s="15">
        <f>部数情報!C1542</f>
        <v>1541</v>
      </c>
      <c r="C1917" s="16">
        <f>部数情報!B1542</f>
        <v>24</v>
      </c>
      <c r="D1917" s="16" t="str">
        <f>部数情報!E1542</f>
        <v>千葉北</v>
      </c>
      <c r="E1917" s="16" t="str">
        <f>部数情報!F1542</f>
        <v>畑町</v>
      </c>
      <c r="F1917" s="16" t="str">
        <f>部数情報!A1542</f>
        <v>041019</v>
      </c>
      <c r="G1917" s="16" t="str">
        <f>部数情報!G1542</f>
        <v>畑町・朝日ヶ丘5</v>
      </c>
      <c r="H1917" s="16" t="str">
        <f>部数情報!H1542</f>
        <v>千葉</v>
      </c>
      <c r="I1917" s="16" t="str">
        <f>部数情報!I1542</f>
        <v>花見川区</v>
      </c>
      <c r="J1917" s="189">
        <f>IFERROR(IF($I$7="併配",VLOOKUP($F1917,部数情報!A:K,11,0),IF($I$7="併配&amp;選挙",VLOOKUP($F1917,部数情報!A:L,12,0),IF($I$7="選挙",VLOOKUP($F1917,部数情報!A:M,13,0),VLOOKUP($F1917,部数情報!A:J,10,0)))),"")</f>
        <v>540</v>
      </c>
      <c r="K1917" s="187"/>
      <c r="L1917" s="205"/>
      <c r="M1917" s="206"/>
      <c r="S1917">
        <f>エリア一覧!J1917-VLOOKUP(エリア一覧!F1917,部数情報!A:Q,17,0)</f>
        <v>0</v>
      </c>
      <c r="V1917">
        <f t="shared" si="29"/>
        <v>0</v>
      </c>
      <c r="W1917">
        <f>IFERROR(VLOOKUP($F1917,部数情報!A:J,10,0),0)</f>
        <v>540</v>
      </c>
    </row>
    <row r="1918" spans="2:23" hidden="1">
      <c r="B1918" s="15">
        <f>部数情報!C1543</f>
        <v>1542</v>
      </c>
      <c r="C1918" s="16">
        <f>部数情報!B1543</f>
        <v>24</v>
      </c>
      <c r="D1918" s="16" t="str">
        <f>部数情報!E1543</f>
        <v>千葉北</v>
      </c>
      <c r="E1918" s="16" t="str">
        <f>部数情報!F1543</f>
        <v>畑町</v>
      </c>
      <c r="F1918" s="16" t="str">
        <f>部数情報!A1543</f>
        <v>041020</v>
      </c>
      <c r="G1918" s="16" t="str">
        <f>部数情報!G1543</f>
        <v>畑町A</v>
      </c>
      <c r="H1918" s="16" t="str">
        <f>部数情報!H1543</f>
        <v>千葉</v>
      </c>
      <c r="I1918" s="16" t="str">
        <f>部数情報!I1543</f>
        <v>花見川区</v>
      </c>
      <c r="J1918" s="189">
        <f>IFERROR(IF($I$7="併配",VLOOKUP($F1918,部数情報!A:K,11,0),IF($I$7="併配&amp;選挙",VLOOKUP($F1918,部数情報!A:L,12,0),IF($I$7="選挙",VLOOKUP($F1918,部数情報!A:M,13,0),VLOOKUP($F1918,部数情報!A:J,10,0)))),"")</f>
        <v>375</v>
      </c>
      <c r="K1918" s="187"/>
      <c r="L1918" s="205"/>
      <c r="M1918" s="206"/>
      <c r="S1918">
        <f>エリア一覧!J1918-VLOOKUP(エリア一覧!F1918,部数情報!A:Q,17,0)</f>
        <v>0</v>
      </c>
      <c r="V1918">
        <f t="shared" si="29"/>
        <v>0</v>
      </c>
      <c r="W1918">
        <f>IFERROR(VLOOKUP($F1918,部数情報!A:J,10,0),0)</f>
        <v>375</v>
      </c>
    </row>
    <row r="1919" spans="2:23" hidden="1">
      <c r="B1919" s="15">
        <f>部数情報!C1544</f>
        <v>1543</v>
      </c>
      <c r="C1919" s="16">
        <f>部数情報!B1544</f>
        <v>24</v>
      </c>
      <c r="D1919" s="16" t="str">
        <f>部数情報!E1544</f>
        <v>千葉北</v>
      </c>
      <c r="E1919" s="16" t="str">
        <f>部数情報!F1544</f>
        <v>畑町</v>
      </c>
      <c r="F1919" s="16" t="str">
        <f>部数情報!A1544</f>
        <v>041055</v>
      </c>
      <c r="G1919" s="16" t="str">
        <f>部数情報!G1544</f>
        <v>畑町B</v>
      </c>
      <c r="H1919" s="16" t="str">
        <f>部数情報!H1544</f>
        <v>千葉</v>
      </c>
      <c r="I1919" s="16" t="str">
        <f>部数情報!I1544</f>
        <v>花見川区</v>
      </c>
      <c r="J1919" s="189">
        <f>IFERROR(IF($I$7="併配",VLOOKUP($F1919,部数情報!A:K,11,0),IF($I$7="併配&amp;選挙",VLOOKUP($F1919,部数情報!A:L,12,0),IF($I$7="選挙",VLOOKUP($F1919,部数情報!A:M,13,0),VLOOKUP($F1919,部数情報!A:J,10,0)))),"")</f>
        <v>470</v>
      </c>
      <c r="K1919" s="187"/>
      <c r="L1919" s="205"/>
      <c r="M1919" s="206"/>
      <c r="S1919">
        <f>エリア一覧!J1919-VLOOKUP(エリア一覧!F1919,部数情報!A:Q,17,0)</f>
        <v>0</v>
      </c>
      <c r="V1919">
        <f t="shared" si="29"/>
        <v>0</v>
      </c>
      <c r="W1919">
        <f>IFERROR(VLOOKUP($F1919,部数情報!A:J,10,0),0)</f>
        <v>470</v>
      </c>
    </row>
    <row r="1920" spans="2:23" hidden="1">
      <c r="B1920" s="15">
        <f>部数情報!C1545</f>
        <v>1544</v>
      </c>
      <c r="C1920" s="16">
        <f>部数情報!B1545</f>
        <v>24</v>
      </c>
      <c r="D1920" s="16" t="str">
        <f>部数情報!E1545</f>
        <v>千葉北</v>
      </c>
      <c r="E1920" s="16" t="str">
        <f>部数情報!F1545</f>
        <v>朝日ヶ丘町</v>
      </c>
      <c r="F1920" s="16" t="str">
        <f>部数情報!A1545</f>
        <v>041021</v>
      </c>
      <c r="G1920" s="16" t="str">
        <f>部数情報!G1545</f>
        <v>朝日ヶ丘１</v>
      </c>
      <c r="H1920" s="16" t="str">
        <f>部数情報!H1545</f>
        <v>千葉</v>
      </c>
      <c r="I1920" s="16" t="str">
        <f>部数情報!I1545</f>
        <v>花見川区</v>
      </c>
      <c r="J1920" s="189">
        <f>IFERROR(IF($I$7="併配",VLOOKUP($F1920,部数情報!A:K,11,0),IF($I$7="併配&amp;選挙",VLOOKUP($F1920,部数情報!A:L,12,0),IF($I$7="選挙",VLOOKUP($F1920,部数情報!A:M,13,0),VLOOKUP($F1920,部数情報!A:J,10,0)))),"")</f>
        <v>565</v>
      </c>
      <c r="K1920" s="187"/>
      <c r="L1920" s="205"/>
      <c r="M1920" s="206"/>
      <c r="S1920">
        <f>エリア一覧!J1920-VLOOKUP(エリア一覧!F1920,部数情報!A:Q,17,0)</f>
        <v>0</v>
      </c>
      <c r="V1920">
        <f t="shared" si="29"/>
        <v>0</v>
      </c>
      <c r="W1920">
        <f>IFERROR(VLOOKUP($F1920,部数情報!A:J,10,0),0)</f>
        <v>565</v>
      </c>
    </row>
    <row r="1921" spans="2:23" hidden="1">
      <c r="B1921" s="15">
        <f>部数情報!C1546</f>
        <v>1545</v>
      </c>
      <c r="C1921" s="16">
        <f>部数情報!B1546</f>
        <v>24</v>
      </c>
      <c r="D1921" s="16" t="str">
        <f>部数情報!E1546</f>
        <v>千葉北</v>
      </c>
      <c r="E1921" s="16" t="str">
        <f>部数情報!F1546</f>
        <v>朝日ヶ丘町</v>
      </c>
      <c r="F1921" s="16" t="str">
        <f>部数情報!A1546</f>
        <v>041022</v>
      </c>
      <c r="G1921" s="16" t="str">
        <f>部数情報!G1546</f>
        <v>朝日ヶ丘 2A</v>
      </c>
      <c r="H1921" s="16" t="str">
        <f>部数情報!H1546</f>
        <v>千葉</v>
      </c>
      <c r="I1921" s="16" t="str">
        <f>部数情報!I1546</f>
        <v>花見川区</v>
      </c>
      <c r="J1921" s="189">
        <f>IFERROR(IF($I$7="併配",VLOOKUP($F1921,部数情報!A:K,11,0),IF($I$7="併配&amp;選挙",VLOOKUP($F1921,部数情報!A:L,12,0),IF($I$7="選挙",VLOOKUP($F1921,部数情報!A:M,13,0),VLOOKUP($F1921,部数情報!A:J,10,0)))),"")</f>
        <v>1050</v>
      </c>
      <c r="K1921" s="187"/>
      <c r="L1921" s="205"/>
      <c r="M1921" s="206"/>
      <c r="S1921">
        <f>エリア一覧!J1921-VLOOKUP(エリア一覧!F1921,部数情報!A:Q,17,0)</f>
        <v>0</v>
      </c>
      <c r="V1921">
        <f t="shared" si="29"/>
        <v>0</v>
      </c>
      <c r="W1921">
        <f>IFERROR(VLOOKUP($F1921,部数情報!A:J,10,0),0)</f>
        <v>1050</v>
      </c>
    </row>
    <row r="1922" spans="2:23" hidden="1">
      <c r="B1922" s="15">
        <f>部数情報!C1547</f>
        <v>1546</v>
      </c>
      <c r="C1922" s="16">
        <f>部数情報!B1547</f>
        <v>24</v>
      </c>
      <c r="D1922" s="16" t="str">
        <f>部数情報!E1547</f>
        <v>千葉北</v>
      </c>
      <c r="E1922" s="16" t="str">
        <f>部数情報!F1547</f>
        <v>朝日ヶ丘町</v>
      </c>
      <c r="F1922" s="16" t="str">
        <f>部数情報!A1547</f>
        <v>041023</v>
      </c>
      <c r="G1922" s="16" t="str">
        <f>部数情報!G1547</f>
        <v>朝日ヶ丘 2B</v>
      </c>
      <c r="H1922" s="16" t="str">
        <f>部数情報!H1547</f>
        <v>千葉</v>
      </c>
      <c r="I1922" s="16" t="str">
        <f>部数情報!I1547</f>
        <v>花見川区</v>
      </c>
      <c r="J1922" s="189">
        <f>IFERROR(IF($I$7="併配",VLOOKUP($F1922,部数情報!A:K,11,0),IF($I$7="併配&amp;選挙",VLOOKUP($F1922,部数情報!A:L,12,0),IF($I$7="選挙",VLOOKUP($F1922,部数情報!A:M,13,0),VLOOKUP($F1922,部数情報!A:J,10,0)))),"")</f>
        <v>675</v>
      </c>
      <c r="K1922" s="187"/>
      <c r="L1922" s="205"/>
      <c r="M1922" s="206"/>
      <c r="S1922">
        <f>エリア一覧!J1922-VLOOKUP(エリア一覧!F1922,部数情報!A:Q,17,0)</f>
        <v>0</v>
      </c>
      <c r="V1922">
        <f t="shared" si="29"/>
        <v>0</v>
      </c>
      <c r="W1922">
        <f>IFERROR(VLOOKUP($F1922,部数情報!A:J,10,0),0)</f>
        <v>675</v>
      </c>
    </row>
    <row r="1923" spans="2:23" hidden="1">
      <c r="B1923" s="15">
        <f>部数情報!C1548</f>
        <v>1547</v>
      </c>
      <c r="C1923" s="16">
        <f>部数情報!B1548</f>
        <v>24</v>
      </c>
      <c r="D1923" s="16" t="str">
        <f>部数情報!E1548</f>
        <v>千葉北</v>
      </c>
      <c r="E1923" s="16" t="str">
        <f>部数情報!F1548</f>
        <v>朝日ヶ丘町</v>
      </c>
      <c r="F1923" s="16" t="str">
        <f>部数情報!A1548</f>
        <v>041024</v>
      </c>
      <c r="G1923" s="16" t="str">
        <f>部数情報!G1548</f>
        <v>朝日ヶ丘３A</v>
      </c>
      <c r="H1923" s="16" t="str">
        <f>部数情報!H1548</f>
        <v>千葉</v>
      </c>
      <c r="I1923" s="16" t="str">
        <f>部数情報!I1548</f>
        <v>花見川区</v>
      </c>
      <c r="J1923" s="189">
        <f>IFERROR(IF($I$7="併配",VLOOKUP($F1923,部数情報!A:K,11,0),IF($I$7="併配&amp;選挙",VLOOKUP($F1923,部数情報!A:L,12,0),IF($I$7="選挙",VLOOKUP($F1923,部数情報!A:M,13,0),VLOOKUP($F1923,部数情報!A:J,10,0)))),"")</f>
        <v>450</v>
      </c>
      <c r="K1923" s="187"/>
      <c r="L1923" s="205"/>
      <c r="M1923" s="206"/>
      <c r="S1923">
        <f>エリア一覧!J1923-VLOOKUP(エリア一覧!F1923,部数情報!A:Q,17,0)</f>
        <v>0</v>
      </c>
      <c r="V1923">
        <f t="shared" si="29"/>
        <v>0</v>
      </c>
      <c r="W1923">
        <f>IFERROR(VLOOKUP($F1923,部数情報!A:J,10,0),0)</f>
        <v>450</v>
      </c>
    </row>
    <row r="1924" spans="2:23" hidden="1">
      <c r="B1924" s="15">
        <f>部数情報!C1549</f>
        <v>1548</v>
      </c>
      <c r="C1924" s="16">
        <f>部数情報!B1549</f>
        <v>24</v>
      </c>
      <c r="D1924" s="16" t="str">
        <f>部数情報!E1549</f>
        <v>千葉北</v>
      </c>
      <c r="E1924" s="16" t="str">
        <f>部数情報!F1549</f>
        <v>朝日ヶ丘町</v>
      </c>
      <c r="F1924" s="16" t="str">
        <f>部数情報!A1549</f>
        <v>041052</v>
      </c>
      <c r="G1924" s="16" t="str">
        <f>部数情報!G1549</f>
        <v>朝日ヶ丘３B</v>
      </c>
      <c r="H1924" s="16" t="str">
        <f>部数情報!H1549</f>
        <v>千葉</v>
      </c>
      <c r="I1924" s="16" t="str">
        <f>部数情報!I1549</f>
        <v>花見川区</v>
      </c>
      <c r="J1924" s="189">
        <f>IFERROR(IF($I$7="併配",VLOOKUP($F1924,部数情報!A:K,11,0),IF($I$7="併配&amp;選挙",VLOOKUP($F1924,部数情報!A:L,12,0),IF($I$7="選挙",VLOOKUP($F1924,部数情報!A:M,13,0),VLOOKUP($F1924,部数情報!A:J,10,0)))),"")</f>
        <v>400</v>
      </c>
      <c r="K1924" s="187"/>
      <c r="L1924" s="205"/>
      <c r="M1924" s="206"/>
      <c r="S1924">
        <f>エリア一覧!J1924-VLOOKUP(エリア一覧!F1924,部数情報!A:Q,17,0)</f>
        <v>0</v>
      </c>
      <c r="V1924">
        <f t="shared" si="29"/>
        <v>0</v>
      </c>
      <c r="W1924">
        <f>IFERROR(VLOOKUP($F1924,部数情報!A:J,10,0),0)</f>
        <v>400</v>
      </c>
    </row>
    <row r="1925" spans="2:23" hidden="1">
      <c r="B1925" s="15">
        <f>部数情報!C1550</f>
        <v>1549</v>
      </c>
      <c r="C1925" s="16">
        <f>部数情報!B1550</f>
        <v>24</v>
      </c>
      <c r="D1925" s="16" t="str">
        <f>部数情報!E1550</f>
        <v>千葉北</v>
      </c>
      <c r="E1925" s="16" t="str">
        <f>部数情報!F1550</f>
        <v>朝日ヶ丘町</v>
      </c>
      <c r="F1925" s="16" t="str">
        <f>部数情報!A1550</f>
        <v>041025</v>
      </c>
      <c r="G1925" s="16" t="str">
        <f>部数情報!G1550</f>
        <v>朝日ヶ丘4A</v>
      </c>
      <c r="H1925" s="16" t="str">
        <f>部数情報!H1550</f>
        <v>千葉</v>
      </c>
      <c r="I1925" s="16" t="str">
        <f>部数情報!I1550</f>
        <v>花見川区</v>
      </c>
      <c r="J1925" s="189">
        <f>IFERROR(IF($I$7="併配",VLOOKUP($F1925,部数情報!A:K,11,0),IF($I$7="併配&amp;選挙",VLOOKUP($F1925,部数情報!A:L,12,0),IF($I$7="選挙",VLOOKUP($F1925,部数情報!A:M,13,0),VLOOKUP($F1925,部数情報!A:J,10,0)))),"")</f>
        <v>520</v>
      </c>
      <c r="K1925" s="187"/>
      <c r="L1925" s="205"/>
      <c r="M1925" s="206"/>
      <c r="S1925">
        <f>エリア一覧!J1925-VLOOKUP(エリア一覧!F1925,部数情報!A:Q,17,0)</f>
        <v>0</v>
      </c>
      <c r="V1925">
        <f t="shared" si="29"/>
        <v>0</v>
      </c>
      <c r="W1925">
        <f>IFERROR(VLOOKUP($F1925,部数情報!A:J,10,0),0)</f>
        <v>520</v>
      </c>
    </row>
    <row r="1926" spans="2:23" hidden="1">
      <c r="B1926" s="15">
        <f>部数情報!C1551</f>
        <v>1550</v>
      </c>
      <c r="C1926" s="16">
        <f>部数情報!B1551</f>
        <v>24</v>
      </c>
      <c r="D1926" s="16" t="str">
        <f>部数情報!E1551</f>
        <v>千葉北</v>
      </c>
      <c r="E1926" s="16" t="str">
        <f>部数情報!F1551</f>
        <v>朝日ヶ丘町</v>
      </c>
      <c r="F1926" s="16" t="str">
        <f>部数情報!A1551</f>
        <v>041057</v>
      </c>
      <c r="G1926" s="16" t="str">
        <f>部数情報!G1551</f>
        <v>朝日ヶ丘4B</v>
      </c>
      <c r="H1926" s="16" t="str">
        <f>部数情報!H1551</f>
        <v>千葉</v>
      </c>
      <c r="I1926" s="16" t="str">
        <f>部数情報!I1551</f>
        <v>花見川区</v>
      </c>
      <c r="J1926" s="189">
        <f>IFERROR(IF($I$7="併配",VLOOKUP($F1926,部数情報!A:K,11,0),IF($I$7="併配&amp;選挙",VLOOKUP($F1926,部数情報!A:L,12,0),IF($I$7="選挙",VLOOKUP($F1926,部数情報!A:M,13,0),VLOOKUP($F1926,部数情報!A:J,10,0)))),"")</f>
        <v>400</v>
      </c>
      <c r="K1926" s="187"/>
      <c r="L1926" s="205"/>
      <c r="M1926" s="206"/>
      <c r="S1926">
        <f>エリア一覧!J1926-VLOOKUP(エリア一覧!F1926,部数情報!A:Q,17,0)</f>
        <v>0</v>
      </c>
      <c r="V1926">
        <f t="shared" si="29"/>
        <v>0</v>
      </c>
      <c r="W1926">
        <f>IFERROR(VLOOKUP($F1926,部数情報!A:J,10,0),0)</f>
        <v>400</v>
      </c>
    </row>
    <row r="1927" spans="2:23" hidden="1">
      <c r="B1927" s="15">
        <f>部数情報!C1552</f>
        <v>1551</v>
      </c>
      <c r="C1927" s="16">
        <f>部数情報!B1552</f>
        <v>24</v>
      </c>
      <c r="D1927" s="16" t="str">
        <f>部数情報!E1552</f>
        <v>千葉北</v>
      </c>
      <c r="E1927" s="16" t="str">
        <f>部数情報!F1552</f>
        <v>朝日ヶ丘町</v>
      </c>
      <c r="F1927" s="16" t="str">
        <f>部数情報!A1552</f>
        <v>041026</v>
      </c>
      <c r="G1927" s="16" t="str">
        <f>部数情報!G1552</f>
        <v>朝日ヶ丘５</v>
      </c>
      <c r="H1927" s="16" t="str">
        <f>部数情報!H1552</f>
        <v>千葉</v>
      </c>
      <c r="I1927" s="16" t="str">
        <f>部数情報!I1552</f>
        <v>花見川区</v>
      </c>
      <c r="J1927" s="189">
        <f>IFERROR(IF($I$7="併配",VLOOKUP($F1927,部数情報!A:K,11,0),IF($I$7="併配&amp;選挙",VLOOKUP($F1927,部数情報!A:L,12,0),IF($I$7="選挙",VLOOKUP($F1927,部数情報!A:M,13,0),VLOOKUP($F1927,部数情報!A:J,10,0)))),"")</f>
        <v>420</v>
      </c>
      <c r="K1927" s="187"/>
      <c r="L1927" s="205"/>
      <c r="M1927" s="206"/>
      <c r="S1927">
        <f>エリア一覧!J1927-VLOOKUP(エリア一覧!F1927,部数情報!A:Q,17,0)</f>
        <v>0</v>
      </c>
      <c r="V1927">
        <f t="shared" si="29"/>
        <v>0</v>
      </c>
      <c r="W1927">
        <f>IFERROR(VLOOKUP($F1927,部数情報!A:J,10,0),0)</f>
        <v>420</v>
      </c>
    </row>
    <row r="1928" spans="2:23" hidden="1">
      <c r="B1928" s="15">
        <f>部数情報!C1553</f>
        <v>1552</v>
      </c>
      <c r="C1928" s="16">
        <f>部数情報!B1553</f>
        <v>24</v>
      </c>
      <c r="D1928" s="16" t="str">
        <f>部数情報!E1553</f>
        <v>千葉北</v>
      </c>
      <c r="E1928" s="16" t="str">
        <f>部数情報!F1553</f>
        <v>花園</v>
      </c>
      <c r="F1928" s="16" t="str">
        <f>部数情報!A1553</f>
        <v>041027</v>
      </c>
      <c r="G1928" s="16" t="str">
        <f>部数情報!G1553</f>
        <v>花園1</v>
      </c>
      <c r="H1928" s="16" t="str">
        <f>部数情報!H1553</f>
        <v>千葉</v>
      </c>
      <c r="I1928" s="16" t="str">
        <f>部数情報!I1553</f>
        <v>花見川区</v>
      </c>
      <c r="J1928" s="189">
        <f>IFERROR(IF($I$7="併配",VLOOKUP($F1928,部数情報!A:K,11,0),IF($I$7="併配&amp;選挙",VLOOKUP($F1928,部数情報!A:L,12,0),IF($I$7="選挙",VLOOKUP($F1928,部数情報!A:M,13,0),VLOOKUP($F1928,部数情報!A:J,10,0)))),"")</f>
        <v>545</v>
      </c>
      <c r="K1928" s="187"/>
      <c r="L1928" s="205"/>
      <c r="M1928" s="206"/>
      <c r="S1928">
        <f>エリア一覧!J1928-VLOOKUP(エリア一覧!F1928,部数情報!A:Q,17,0)</f>
        <v>0</v>
      </c>
      <c r="V1928">
        <f t="shared" si="29"/>
        <v>0</v>
      </c>
      <c r="W1928">
        <f>IFERROR(VLOOKUP($F1928,部数情報!A:J,10,0),0)</f>
        <v>545</v>
      </c>
    </row>
    <row r="1929" spans="2:23" hidden="1">
      <c r="B1929" s="15">
        <f>部数情報!C1554</f>
        <v>1553</v>
      </c>
      <c r="C1929" s="16">
        <f>部数情報!B1554</f>
        <v>24</v>
      </c>
      <c r="D1929" s="16" t="str">
        <f>部数情報!E1554</f>
        <v>千葉北</v>
      </c>
      <c r="E1929" s="16" t="str">
        <f>部数情報!F1554</f>
        <v>花園</v>
      </c>
      <c r="F1929" s="16" t="str">
        <f>部数情報!A1554</f>
        <v>041028</v>
      </c>
      <c r="G1929" s="16" t="str">
        <f>部数情報!G1554</f>
        <v>花園２</v>
      </c>
      <c r="H1929" s="16" t="str">
        <f>部数情報!H1554</f>
        <v>千葉</v>
      </c>
      <c r="I1929" s="16" t="str">
        <f>部数情報!I1554</f>
        <v>花見川区</v>
      </c>
      <c r="J1929" s="189">
        <f>IFERROR(IF($I$7="併配",VLOOKUP($F1929,部数情報!A:K,11,0),IF($I$7="併配&amp;選挙",VLOOKUP($F1929,部数情報!A:L,12,0),IF($I$7="選挙",VLOOKUP($F1929,部数情報!A:M,13,0),VLOOKUP($F1929,部数情報!A:J,10,0)))),"")</f>
        <v>600</v>
      </c>
      <c r="K1929" s="187"/>
      <c r="L1929" s="205"/>
      <c r="M1929" s="206"/>
      <c r="S1929">
        <f>エリア一覧!J1929-VLOOKUP(エリア一覧!F1929,部数情報!A:Q,17,0)</f>
        <v>0</v>
      </c>
      <c r="V1929">
        <f t="shared" si="29"/>
        <v>0</v>
      </c>
      <c r="W1929">
        <f>IFERROR(VLOOKUP($F1929,部数情報!A:J,10,0),0)</f>
        <v>600</v>
      </c>
    </row>
    <row r="1930" spans="2:23" hidden="1">
      <c r="B1930" s="15">
        <f>部数情報!C1555</f>
        <v>1554</v>
      </c>
      <c r="C1930" s="16">
        <f>部数情報!B1555</f>
        <v>24</v>
      </c>
      <c r="D1930" s="16" t="str">
        <f>部数情報!E1555</f>
        <v>千葉北</v>
      </c>
      <c r="E1930" s="16" t="str">
        <f>部数情報!F1555</f>
        <v>花園</v>
      </c>
      <c r="F1930" s="16" t="str">
        <f>部数情報!A1555</f>
        <v>041029</v>
      </c>
      <c r="G1930" s="16" t="str">
        <f>部数情報!G1555</f>
        <v>花園３　　　　　　　　</v>
      </c>
      <c r="H1930" s="16" t="str">
        <f>部数情報!H1555</f>
        <v>千葉</v>
      </c>
      <c r="I1930" s="16" t="str">
        <f>部数情報!I1555</f>
        <v>花見川区</v>
      </c>
      <c r="J1930" s="189">
        <f>IFERROR(IF($I$7="併配",VLOOKUP($F1930,部数情報!A:K,11,0),IF($I$7="併配&amp;選挙",VLOOKUP($F1930,部数情報!A:L,12,0),IF($I$7="選挙",VLOOKUP($F1930,部数情報!A:M,13,0),VLOOKUP($F1930,部数情報!A:J,10,0)))),"")</f>
        <v>500</v>
      </c>
      <c r="K1930" s="187"/>
      <c r="L1930" s="205"/>
      <c r="M1930" s="206"/>
      <c r="S1930">
        <f>エリア一覧!J1930-VLOOKUP(エリア一覧!F1930,部数情報!A:Q,17,0)</f>
        <v>0</v>
      </c>
      <c r="V1930">
        <f t="shared" si="29"/>
        <v>0</v>
      </c>
      <c r="W1930">
        <f>IFERROR(VLOOKUP($F1930,部数情報!A:J,10,0),0)</f>
        <v>500</v>
      </c>
    </row>
    <row r="1931" spans="2:23" hidden="1">
      <c r="B1931" s="15">
        <f>部数情報!C1556</f>
        <v>1555</v>
      </c>
      <c r="C1931" s="16">
        <f>部数情報!B1556</f>
        <v>24</v>
      </c>
      <c r="D1931" s="16" t="str">
        <f>部数情報!E1556</f>
        <v>千葉北</v>
      </c>
      <c r="E1931" s="16" t="str">
        <f>部数情報!F1556</f>
        <v>花園</v>
      </c>
      <c r="F1931" s="16" t="str">
        <f>部数情報!A1556</f>
        <v>041030</v>
      </c>
      <c r="G1931" s="16" t="str">
        <f>部数情報!G1556</f>
        <v>花園４</v>
      </c>
      <c r="H1931" s="16" t="str">
        <f>部数情報!H1556</f>
        <v>千葉</v>
      </c>
      <c r="I1931" s="16" t="str">
        <f>部数情報!I1556</f>
        <v>花見川区</v>
      </c>
      <c r="J1931" s="189">
        <f>IFERROR(IF($I$7="併配",VLOOKUP($F1931,部数情報!A:K,11,0),IF($I$7="併配&amp;選挙",VLOOKUP($F1931,部数情報!A:L,12,0),IF($I$7="選挙",VLOOKUP($F1931,部数情報!A:M,13,0),VLOOKUP($F1931,部数情報!A:J,10,0)))),"")</f>
        <v>315</v>
      </c>
      <c r="K1931" s="187"/>
      <c r="L1931" s="205"/>
      <c r="M1931" s="206"/>
      <c r="S1931">
        <f>エリア一覧!J1931-VLOOKUP(エリア一覧!F1931,部数情報!A:Q,17,0)</f>
        <v>0</v>
      </c>
      <c r="V1931">
        <f t="shared" si="29"/>
        <v>0</v>
      </c>
      <c r="W1931">
        <f>IFERROR(VLOOKUP($F1931,部数情報!A:J,10,0),0)</f>
        <v>315</v>
      </c>
    </row>
    <row r="1932" spans="2:23" hidden="1">
      <c r="B1932" s="15">
        <f>部数情報!C1557</f>
        <v>1556</v>
      </c>
      <c r="C1932" s="16">
        <f>部数情報!B1557</f>
        <v>24</v>
      </c>
      <c r="D1932" s="16" t="str">
        <f>部数情報!E1557</f>
        <v>千葉北</v>
      </c>
      <c r="E1932" s="16" t="str">
        <f>部数情報!F1557</f>
        <v>花園</v>
      </c>
      <c r="F1932" s="16" t="str">
        <f>部数情報!A1557</f>
        <v>041031</v>
      </c>
      <c r="G1932" s="16" t="str">
        <f>部数情報!G1557</f>
        <v>花園５</v>
      </c>
      <c r="H1932" s="16" t="str">
        <f>部数情報!H1557</f>
        <v>千葉</v>
      </c>
      <c r="I1932" s="16" t="str">
        <f>部数情報!I1557</f>
        <v>花見川区</v>
      </c>
      <c r="J1932" s="189">
        <f>IFERROR(IF($I$7="併配",VLOOKUP($F1932,部数情報!A:K,11,0),IF($I$7="併配&amp;選挙",VLOOKUP($F1932,部数情報!A:L,12,0),IF($I$7="選挙",VLOOKUP($F1932,部数情報!A:M,13,0),VLOOKUP($F1932,部数情報!A:J,10,0)))),"")</f>
        <v>420</v>
      </c>
      <c r="K1932" s="187"/>
      <c r="L1932" s="205"/>
      <c r="M1932" s="206"/>
      <c r="S1932">
        <f>エリア一覧!J1932-VLOOKUP(エリア一覧!F1932,部数情報!A:Q,17,0)</f>
        <v>0</v>
      </c>
      <c r="V1932">
        <f t="shared" si="29"/>
        <v>0</v>
      </c>
      <c r="W1932">
        <f>IFERROR(VLOOKUP($F1932,部数情報!A:J,10,0),0)</f>
        <v>420</v>
      </c>
    </row>
    <row r="1933" spans="2:23" hidden="1">
      <c r="B1933" s="15">
        <f>部数情報!C1558</f>
        <v>1557</v>
      </c>
      <c r="C1933" s="16">
        <f>部数情報!B1558</f>
        <v>24</v>
      </c>
      <c r="D1933" s="16" t="str">
        <f>部数情報!E1558</f>
        <v>千葉北</v>
      </c>
      <c r="E1933" s="16" t="str">
        <f>部数情報!F1558</f>
        <v>花園</v>
      </c>
      <c r="F1933" s="16" t="str">
        <f>部数情報!A1558</f>
        <v>041032</v>
      </c>
      <c r="G1933" s="16" t="str">
        <f>部数情報!G1558</f>
        <v>花園町A</v>
      </c>
      <c r="H1933" s="16" t="str">
        <f>部数情報!H1558</f>
        <v>千葉</v>
      </c>
      <c r="I1933" s="16" t="str">
        <f>部数情報!I1558</f>
        <v>花見川区</v>
      </c>
      <c r="J1933" s="189">
        <f>IFERROR(IF($I$7="併配",VLOOKUP($F1933,部数情報!A:K,11,0),IF($I$7="併配&amp;選挙",VLOOKUP($F1933,部数情報!A:L,12,0),IF($I$7="選挙",VLOOKUP($F1933,部数情報!A:M,13,0),VLOOKUP($F1933,部数情報!A:J,10,0)))),"")</f>
        <v>380</v>
      </c>
      <c r="K1933" s="187"/>
      <c r="L1933" s="205"/>
      <c r="M1933" s="206"/>
      <c r="S1933">
        <f>エリア一覧!J1933-VLOOKUP(エリア一覧!F1933,部数情報!A:Q,17,0)</f>
        <v>0</v>
      </c>
      <c r="V1933">
        <f t="shared" si="29"/>
        <v>0</v>
      </c>
      <c r="W1933">
        <f>IFERROR(VLOOKUP($F1933,部数情報!A:J,10,0),0)</f>
        <v>380</v>
      </c>
    </row>
    <row r="1934" spans="2:23" hidden="1">
      <c r="B1934" s="15">
        <f>部数情報!C1559</f>
        <v>1558</v>
      </c>
      <c r="C1934" s="16">
        <f>部数情報!B1559</f>
        <v>24</v>
      </c>
      <c r="D1934" s="16" t="str">
        <f>部数情報!E1559</f>
        <v>千葉北</v>
      </c>
      <c r="E1934" s="16" t="str">
        <f>部数情報!F1559</f>
        <v>花園</v>
      </c>
      <c r="F1934" s="16" t="str">
        <f>部数情報!A1559</f>
        <v>041049</v>
      </c>
      <c r="G1934" s="16" t="str">
        <f>部数情報!G1559</f>
        <v>花園町B</v>
      </c>
      <c r="H1934" s="16" t="str">
        <f>部数情報!H1559</f>
        <v>千葉</v>
      </c>
      <c r="I1934" s="16" t="str">
        <f>部数情報!I1559</f>
        <v>花見川区</v>
      </c>
      <c r="J1934" s="189">
        <f>IFERROR(IF($I$7="併配",VLOOKUP($F1934,部数情報!A:K,11,0),IF($I$7="併配&amp;選挙",VLOOKUP($F1934,部数情報!A:L,12,0),IF($I$7="選挙",VLOOKUP($F1934,部数情報!A:M,13,0),VLOOKUP($F1934,部数情報!A:J,10,0)))),"")</f>
        <v>520</v>
      </c>
      <c r="K1934" s="187"/>
      <c r="L1934" s="205"/>
      <c r="M1934" s="206"/>
      <c r="S1934">
        <f>エリア一覧!J1934-VLOOKUP(エリア一覧!F1934,部数情報!A:Q,17,0)</f>
        <v>0</v>
      </c>
      <c r="V1934">
        <f t="shared" si="29"/>
        <v>0</v>
      </c>
      <c r="W1934">
        <f>IFERROR(VLOOKUP($F1934,部数情報!A:J,10,0),0)</f>
        <v>520</v>
      </c>
    </row>
    <row r="1935" spans="2:23" hidden="1">
      <c r="B1935" s="15">
        <f>部数情報!C1560</f>
        <v>1559</v>
      </c>
      <c r="C1935" s="16">
        <f>部数情報!B1560</f>
        <v>24</v>
      </c>
      <c r="D1935" s="16" t="str">
        <f>部数情報!E1560</f>
        <v>千葉北</v>
      </c>
      <c r="E1935" s="16" t="str">
        <f>部数情報!F1560</f>
        <v>瑞穂の杜・浪花町</v>
      </c>
      <c r="F1935" s="16" t="str">
        <f>部数情報!A1560</f>
        <v>041033</v>
      </c>
      <c r="G1935" s="16" t="str">
        <f>部数情報!G1560</f>
        <v>瑞穂の杜Ａ</v>
      </c>
      <c r="H1935" s="16" t="str">
        <f>部数情報!H1560</f>
        <v>千葉</v>
      </c>
      <c r="I1935" s="16" t="str">
        <f>部数情報!I1560</f>
        <v>花見川区</v>
      </c>
      <c r="J1935" s="189">
        <f>IFERROR(IF($I$7="併配",VLOOKUP($F1935,部数情報!A:K,11,0),IF($I$7="併配&amp;選挙",VLOOKUP($F1935,部数情報!A:L,12,0),IF($I$7="選挙",VLOOKUP($F1935,部数情報!A:M,13,0),VLOOKUP($F1935,部数情報!A:J,10,0)))),"")</f>
        <v>610</v>
      </c>
      <c r="K1935" s="187"/>
      <c r="L1935" s="205"/>
      <c r="M1935" s="206"/>
      <c r="S1935">
        <f>エリア一覧!J1935-VLOOKUP(エリア一覧!F1935,部数情報!A:Q,17,0)</f>
        <v>0</v>
      </c>
      <c r="V1935">
        <f t="shared" si="29"/>
        <v>0</v>
      </c>
      <c r="W1935">
        <f>IFERROR(VLOOKUP($F1935,部数情報!A:J,10,0),0)</f>
        <v>610</v>
      </c>
    </row>
    <row r="1936" spans="2:23" hidden="1">
      <c r="B1936" s="15">
        <f>部数情報!C1561</f>
        <v>1560</v>
      </c>
      <c r="C1936" s="16">
        <f>部数情報!B1561</f>
        <v>24</v>
      </c>
      <c r="D1936" s="16" t="str">
        <f>部数情報!E1561</f>
        <v>千葉北</v>
      </c>
      <c r="E1936" s="16" t="str">
        <f>部数情報!F1561</f>
        <v>瑞穂の杜・浪花町</v>
      </c>
      <c r="F1936" s="16" t="str">
        <f>部数情報!A1561</f>
        <v>041034</v>
      </c>
      <c r="G1936" s="16" t="str">
        <f>部数情報!G1561</f>
        <v>瑞穂の杜　Ｂ</v>
      </c>
      <c r="H1936" s="16" t="str">
        <f>部数情報!H1561</f>
        <v>千葉</v>
      </c>
      <c r="I1936" s="16" t="str">
        <f>部数情報!I1561</f>
        <v>花見川区</v>
      </c>
      <c r="J1936" s="189">
        <f>IFERROR(IF($I$7="併配",VLOOKUP($F1936,部数情報!A:K,11,0),IF($I$7="併配&amp;選挙",VLOOKUP($F1936,部数情報!A:L,12,0),IF($I$7="選挙",VLOOKUP($F1936,部数情報!A:M,13,0),VLOOKUP($F1936,部数情報!A:J,10,0)))),"")</f>
        <v>1225</v>
      </c>
      <c r="K1936" s="187"/>
      <c r="L1936" s="205"/>
      <c r="M1936" s="206"/>
      <c r="S1936">
        <f>エリア一覧!J1936-VLOOKUP(エリア一覧!F1936,部数情報!A:Q,17,0)</f>
        <v>0</v>
      </c>
      <c r="V1936">
        <f t="shared" ref="V1936:V1999" si="30">IF(K1936="●",J1936,K1936)</f>
        <v>0</v>
      </c>
      <c r="W1936">
        <f>IFERROR(VLOOKUP($F1936,部数情報!A:J,10,0),0)</f>
        <v>1225</v>
      </c>
    </row>
    <row r="1937" spans="2:23" hidden="1">
      <c r="B1937" s="15">
        <f>部数情報!C1562</f>
        <v>1561</v>
      </c>
      <c r="C1937" s="16">
        <f>部数情報!B1562</f>
        <v>24</v>
      </c>
      <c r="D1937" s="16" t="str">
        <f>部数情報!E1562</f>
        <v>千葉北</v>
      </c>
      <c r="E1937" s="16" t="str">
        <f>部数情報!F1562</f>
        <v>瑞穂の杜・浪花町</v>
      </c>
      <c r="F1937" s="16" t="str">
        <f>部数情報!A1562</f>
        <v>041035</v>
      </c>
      <c r="G1937" s="16" t="str">
        <f>部数情報!G1562</f>
        <v>浪花町Ａ</v>
      </c>
      <c r="H1937" s="16" t="str">
        <f>部数情報!H1562</f>
        <v>千葉</v>
      </c>
      <c r="I1937" s="16" t="str">
        <f>部数情報!I1562</f>
        <v>花見川区</v>
      </c>
      <c r="J1937" s="189">
        <f>IFERROR(IF($I$7="併配",VLOOKUP($F1937,部数情報!A:K,11,0),IF($I$7="併配&amp;選挙",VLOOKUP($F1937,部数情報!A:L,12,0),IF($I$7="選挙",VLOOKUP($F1937,部数情報!A:M,13,0),VLOOKUP($F1937,部数情報!A:J,10,0)))),"")</f>
        <v>455</v>
      </c>
      <c r="K1937" s="187"/>
      <c r="L1937" s="205"/>
      <c r="M1937" s="206"/>
      <c r="S1937">
        <f>エリア一覧!J1937-VLOOKUP(エリア一覧!F1937,部数情報!A:Q,17,0)</f>
        <v>0</v>
      </c>
      <c r="V1937">
        <f t="shared" si="30"/>
        <v>0</v>
      </c>
      <c r="W1937">
        <f>IFERROR(VLOOKUP($F1937,部数情報!A:J,10,0),0)</f>
        <v>455</v>
      </c>
    </row>
    <row r="1938" spans="2:23" hidden="1">
      <c r="B1938" s="15">
        <f>部数情報!C1563</f>
        <v>1562</v>
      </c>
      <c r="C1938" s="16">
        <f>部数情報!B1563</f>
        <v>24</v>
      </c>
      <c r="D1938" s="16" t="str">
        <f>部数情報!E1563</f>
        <v>千葉北</v>
      </c>
      <c r="E1938" s="16" t="str">
        <f>部数情報!F1563</f>
        <v>瑞穂の杜・浪花町</v>
      </c>
      <c r="F1938" s="16" t="str">
        <f>部数情報!A1563</f>
        <v>041036</v>
      </c>
      <c r="G1938" s="16" t="str">
        <f>部数情報!G1563</f>
        <v>浪花町Ｂ</v>
      </c>
      <c r="H1938" s="16" t="str">
        <f>部数情報!H1563</f>
        <v>千葉</v>
      </c>
      <c r="I1938" s="16" t="str">
        <f>部数情報!I1563</f>
        <v>花見川区</v>
      </c>
      <c r="J1938" s="189">
        <f>IFERROR(IF($I$7="併配",VLOOKUP($F1938,部数情報!A:K,11,0),IF($I$7="併配&amp;選挙",VLOOKUP($F1938,部数情報!A:L,12,0),IF($I$7="選挙",VLOOKUP($F1938,部数情報!A:M,13,0),VLOOKUP($F1938,部数情報!A:J,10,0)))),"")</f>
        <v>483</v>
      </c>
      <c r="K1938" s="187"/>
      <c r="L1938" s="205"/>
      <c r="M1938" s="206"/>
      <c r="S1938">
        <f>エリア一覧!J1938-VLOOKUP(エリア一覧!F1938,部数情報!A:Q,17,0)</f>
        <v>0</v>
      </c>
      <c r="V1938">
        <f t="shared" si="30"/>
        <v>0</v>
      </c>
      <c r="W1938">
        <f>IFERROR(VLOOKUP($F1938,部数情報!A:J,10,0),0)</f>
        <v>483</v>
      </c>
    </row>
    <row r="1939" spans="2:23" hidden="1">
      <c r="B1939" s="15">
        <f>部数情報!C1564</f>
        <v>1563</v>
      </c>
      <c r="C1939" s="16">
        <f>部数情報!B1564</f>
        <v>24</v>
      </c>
      <c r="D1939" s="16" t="str">
        <f>部数情報!E1564</f>
        <v>千葉北</v>
      </c>
      <c r="E1939" s="16" t="str">
        <f>部数情報!F1564</f>
        <v>南花園　</v>
      </c>
      <c r="F1939" s="16" t="str">
        <f>部数情報!A1564</f>
        <v>041037</v>
      </c>
      <c r="G1939" s="16" t="str">
        <f>部数情報!G1564</f>
        <v>南花園１A</v>
      </c>
      <c r="H1939" s="16" t="str">
        <f>部数情報!H1564</f>
        <v>千葉</v>
      </c>
      <c r="I1939" s="16" t="str">
        <f>部数情報!I1564</f>
        <v>花見川区</v>
      </c>
      <c r="J1939" s="189">
        <f>IFERROR(IF($I$7="併配",VLOOKUP($F1939,部数情報!A:K,11,0),IF($I$7="併配&amp;選挙",VLOOKUP($F1939,部数情報!A:L,12,0),IF($I$7="選挙",VLOOKUP($F1939,部数情報!A:M,13,0),VLOOKUP($F1939,部数情報!A:J,10,0)))),"")</f>
        <v>430</v>
      </c>
      <c r="K1939" s="187"/>
      <c r="L1939" s="205"/>
      <c r="M1939" s="206"/>
      <c r="S1939">
        <f>エリア一覧!J1939-VLOOKUP(エリア一覧!F1939,部数情報!A:Q,17,0)</f>
        <v>0</v>
      </c>
      <c r="V1939">
        <f t="shared" si="30"/>
        <v>0</v>
      </c>
      <c r="W1939">
        <f>IFERROR(VLOOKUP($F1939,部数情報!A:J,10,0),0)</f>
        <v>430</v>
      </c>
    </row>
    <row r="1940" spans="2:23" hidden="1">
      <c r="B1940" s="15">
        <f>部数情報!C1565</f>
        <v>1564</v>
      </c>
      <c r="C1940" s="16">
        <f>部数情報!B1565</f>
        <v>24</v>
      </c>
      <c r="D1940" s="16" t="str">
        <f>部数情報!E1565</f>
        <v>千葉北</v>
      </c>
      <c r="E1940" s="16" t="str">
        <f>部数情報!F1565</f>
        <v>南花園　</v>
      </c>
      <c r="F1940" s="16" t="str">
        <f>部数情報!A1565</f>
        <v>041053</v>
      </c>
      <c r="G1940" s="16" t="str">
        <f>部数情報!G1565</f>
        <v>南花園１B</v>
      </c>
      <c r="H1940" s="16" t="str">
        <f>部数情報!H1565</f>
        <v>千葉</v>
      </c>
      <c r="I1940" s="16" t="str">
        <f>部数情報!I1565</f>
        <v>花見川区</v>
      </c>
      <c r="J1940" s="189">
        <f>IFERROR(IF($I$7="併配",VLOOKUP($F1940,部数情報!A:K,11,0),IF($I$7="併配&amp;選挙",VLOOKUP($F1940,部数情報!A:L,12,0),IF($I$7="選挙",VLOOKUP($F1940,部数情報!A:M,13,0),VLOOKUP($F1940,部数情報!A:J,10,0)))),"")</f>
        <v>390</v>
      </c>
      <c r="K1940" s="187"/>
      <c r="L1940" s="205"/>
      <c r="M1940" s="206"/>
      <c r="S1940">
        <f>エリア一覧!J1940-VLOOKUP(エリア一覧!F1940,部数情報!A:Q,17,0)</f>
        <v>0</v>
      </c>
      <c r="V1940">
        <f t="shared" si="30"/>
        <v>0</v>
      </c>
      <c r="W1940">
        <f>IFERROR(VLOOKUP($F1940,部数情報!A:J,10,0),0)</f>
        <v>390</v>
      </c>
    </row>
    <row r="1941" spans="2:23" hidden="1">
      <c r="B1941" s="15">
        <f>部数情報!C1566</f>
        <v>1565</v>
      </c>
      <c r="C1941" s="16">
        <f>部数情報!B1566</f>
        <v>24</v>
      </c>
      <c r="D1941" s="16" t="str">
        <f>部数情報!E1566</f>
        <v>千葉北</v>
      </c>
      <c r="E1941" s="16" t="str">
        <f>部数情報!F1566</f>
        <v>南花園　</v>
      </c>
      <c r="F1941" s="16" t="str">
        <f>部数情報!A1566</f>
        <v>041038</v>
      </c>
      <c r="G1941" s="16" t="str">
        <f>部数情報!G1566</f>
        <v>南花園２</v>
      </c>
      <c r="H1941" s="16" t="str">
        <f>部数情報!H1566</f>
        <v>千葉</v>
      </c>
      <c r="I1941" s="16" t="str">
        <f>部数情報!I1566</f>
        <v>花見川区</v>
      </c>
      <c r="J1941" s="189">
        <f>IFERROR(IF($I$7="併配",VLOOKUP($F1941,部数情報!A:K,11,0),IF($I$7="併配&amp;選挙",VLOOKUP($F1941,部数情報!A:L,12,0),IF($I$7="選挙",VLOOKUP($F1941,部数情報!A:M,13,0),VLOOKUP($F1941,部数情報!A:J,10,0)))),"")</f>
        <v>765</v>
      </c>
      <c r="K1941" s="187"/>
      <c r="L1941" s="205"/>
      <c r="M1941" s="206"/>
      <c r="S1941">
        <f>エリア一覧!J1941-VLOOKUP(エリア一覧!F1941,部数情報!A:Q,17,0)</f>
        <v>0</v>
      </c>
      <c r="V1941">
        <f t="shared" si="30"/>
        <v>0</v>
      </c>
      <c r="W1941">
        <f>IFERROR(VLOOKUP($F1941,部数情報!A:J,10,0),0)</f>
        <v>765</v>
      </c>
    </row>
    <row r="1942" spans="2:23" hidden="1">
      <c r="B1942" s="15">
        <f>部数情報!C1567</f>
        <v>1566</v>
      </c>
      <c r="C1942" s="16">
        <f>部数情報!B1567</f>
        <v>24</v>
      </c>
      <c r="D1942" s="16" t="str">
        <f>部数情報!E1567</f>
        <v>千葉北</v>
      </c>
      <c r="E1942" s="16" t="str">
        <f>部数情報!F1567</f>
        <v>検見川町</v>
      </c>
      <c r="F1942" s="16" t="str">
        <f>部数情報!A1567</f>
        <v>041039</v>
      </c>
      <c r="G1942" s="16" t="str">
        <f>部数情報!G1567</f>
        <v>検見川町１　（幕張町5）</v>
      </c>
      <c r="H1942" s="16" t="str">
        <f>部数情報!H1567</f>
        <v>千葉</v>
      </c>
      <c r="I1942" s="16" t="str">
        <f>部数情報!I1567</f>
        <v>花見川区</v>
      </c>
      <c r="J1942" s="189">
        <f>IFERROR(IF($I$7="併配",VLOOKUP($F1942,部数情報!A:K,11,0),IF($I$7="併配&amp;選挙",VLOOKUP($F1942,部数情報!A:L,12,0),IF($I$7="選挙",VLOOKUP($F1942,部数情報!A:M,13,0),VLOOKUP($F1942,部数情報!A:J,10,0)))),"")</f>
        <v>440</v>
      </c>
      <c r="K1942" s="187"/>
      <c r="L1942" s="205"/>
      <c r="M1942" s="206"/>
      <c r="S1942">
        <f>エリア一覧!J1942-VLOOKUP(エリア一覧!F1942,部数情報!A:Q,17,0)</f>
        <v>0</v>
      </c>
      <c r="V1942">
        <f t="shared" si="30"/>
        <v>0</v>
      </c>
      <c r="W1942">
        <f>IFERROR(VLOOKUP($F1942,部数情報!A:J,10,0),0)</f>
        <v>440</v>
      </c>
    </row>
    <row r="1943" spans="2:23" hidden="1">
      <c r="B1943" s="15">
        <f>部数情報!C1568</f>
        <v>1567</v>
      </c>
      <c r="C1943" s="16">
        <f>部数情報!B1568</f>
        <v>24</v>
      </c>
      <c r="D1943" s="16" t="str">
        <f>部数情報!E1568</f>
        <v>千葉北</v>
      </c>
      <c r="E1943" s="16" t="str">
        <f>部数情報!F1568</f>
        <v>検見川町</v>
      </c>
      <c r="F1943" s="16" t="str">
        <f>部数情報!A1568</f>
        <v>041040</v>
      </c>
      <c r="G1943" s="16" t="str">
        <f>部数情報!G1568</f>
        <v>検見川町1・２</v>
      </c>
      <c r="H1943" s="16" t="str">
        <f>部数情報!H1568</f>
        <v>千葉</v>
      </c>
      <c r="I1943" s="16" t="str">
        <f>部数情報!I1568</f>
        <v>花見川区</v>
      </c>
      <c r="J1943" s="189">
        <f>IFERROR(IF($I$7="併配",VLOOKUP($F1943,部数情報!A:K,11,0),IF($I$7="併配&amp;選挙",VLOOKUP($F1943,部数情報!A:L,12,0),IF($I$7="選挙",VLOOKUP($F1943,部数情報!A:M,13,0),VLOOKUP($F1943,部数情報!A:J,10,0)))),"")</f>
        <v>415</v>
      </c>
      <c r="K1943" s="187"/>
      <c r="L1943" s="205"/>
      <c r="M1943" s="206"/>
      <c r="S1943">
        <f>エリア一覧!J1943-VLOOKUP(エリア一覧!F1943,部数情報!A:Q,17,0)</f>
        <v>0</v>
      </c>
      <c r="V1943">
        <f t="shared" si="30"/>
        <v>0</v>
      </c>
      <c r="W1943">
        <f>IFERROR(VLOOKUP($F1943,部数情報!A:J,10,0),0)</f>
        <v>415</v>
      </c>
    </row>
    <row r="1944" spans="2:23" hidden="1">
      <c r="B1944" s="15">
        <f>部数情報!C1569</f>
        <v>1568</v>
      </c>
      <c r="C1944" s="16">
        <f>部数情報!B1569</f>
        <v>24</v>
      </c>
      <c r="D1944" s="16" t="str">
        <f>部数情報!E1569</f>
        <v>千葉北</v>
      </c>
      <c r="E1944" s="16" t="str">
        <f>部数情報!F1569</f>
        <v>検見川町</v>
      </c>
      <c r="F1944" s="16" t="str">
        <f>部数情報!A1569</f>
        <v>041041</v>
      </c>
      <c r="G1944" s="16" t="str">
        <f>部数情報!G1569</f>
        <v>検見川町３Ａ</v>
      </c>
      <c r="H1944" s="16" t="str">
        <f>部数情報!H1569</f>
        <v>千葉</v>
      </c>
      <c r="I1944" s="16" t="str">
        <f>部数情報!I1569</f>
        <v>花見川区</v>
      </c>
      <c r="J1944" s="189">
        <f>IFERROR(IF($I$7="併配",VLOOKUP($F1944,部数情報!A:K,11,0),IF($I$7="併配&amp;選挙",VLOOKUP($F1944,部数情報!A:L,12,0),IF($I$7="選挙",VLOOKUP($F1944,部数情報!A:M,13,0),VLOOKUP($F1944,部数情報!A:J,10,0)))),"")</f>
        <v>560</v>
      </c>
      <c r="K1944" s="187"/>
      <c r="L1944" s="205"/>
      <c r="M1944" s="206"/>
      <c r="S1944">
        <f>エリア一覧!J1944-VLOOKUP(エリア一覧!F1944,部数情報!A:Q,17,0)</f>
        <v>0</v>
      </c>
      <c r="V1944">
        <f t="shared" si="30"/>
        <v>0</v>
      </c>
      <c r="W1944">
        <f>IFERROR(VLOOKUP($F1944,部数情報!A:J,10,0),0)</f>
        <v>560</v>
      </c>
    </row>
    <row r="1945" spans="2:23" hidden="1">
      <c r="B1945" s="15">
        <f>部数情報!C1570</f>
        <v>1569</v>
      </c>
      <c r="C1945" s="16">
        <f>部数情報!B1570</f>
        <v>24</v>
      </c>
      <c r="D1945" s="16" t="str">
        <f>部数情報!E1570</f>
        <v>千葉北</v>
      </c>
      <c r="E1945" s="16" t="str">
        <f>部数情報!F1570</f>
        <v>検見川町</v>
      </c>
      <c r="F1945" s="16" t="str">
        <f>部数情報!A1570</f>
        <v>041042</v>
      </c>
      <c r="G1945" s="16" t="str">
        <f>部数情報!G1570</f>
        <v>検見川町３Ｂ</v>
      </c>
      <c r="H1945" s="16" t="str">
        <f>部数情報!H1570</f>
        <v>千葉</v>
      </c>
      <c r="I1945" s="16" t="str">
        <f>部数情報!I1570</f>
        <v>花見川区</v>
      </c>
      <c r="J1945" s="189">
        <f>IFERROR(IF($I$7="併配",VLOOKUP($F1945,部数情報!A:K,11,0),IF($I$7="併配&amp;選挙",VLOOKUP($F1945,部数情報!A:L,12,0),IF($I$7="選挙",VLOOKUP($F1945,部数情報!A:M,13,0),VLOOKUP($F1945,部数情報!A:J,10,0)))),"")</f>
        <v>830</v>
      </c>
      <c r="K1945" s="187"/>
      <c r="L1945" s="205"/>
      <c r="M1945" s="206"/>
      <c r="S1945">
        <f>エリア一覧!J1945-VLOOKUP(エリア一覧!F1945,部数情報!A:Q,17,0)</f>
        <v>0</v>
      </c>
      <c r="V1945">
        <f t="shared" si="30"/>
        <v>0</v>
      </c>
      <c r="W1945">
        <f>IFERROR(VLOOKUP($F1945,部数情報!A:J,10,0),0)</f>
        <v>830</v>
      </c>
    </row>
    <row r="1946" spans="2:23" hidden="1">
      <c r="B1946" s="15">
        <f>部数情報!C1571</f>
        <v>1570</v>
      </c>
      <c r="C1946" s="16">
        <f>部数情報!B1571</f>
        <v>24</v>
      </c>
      <c r="D1946" s="16" t="str">
        <f>部数情報!E1571</f>
        <v>千葉北</v>
      </c>
      <c r="E1946" s="16" t="str">
        <f>部数情報!F1571</f>
        <v>検見川町</v>
      </c>
      <c r="F1946" s="16" t="str">
        <f>部数情報!A1571</f>
        <v>041043</v>
      </c>
      <c r="G1946" s="16" t="str">
        <f>部数情報!G1571</f>
        <v>検見川町３Ｃ</v>
      </c>
      <c r="H1946" s="16" t="str">
        <f>部数情報!H1571</f>
        <v>千葉</v>
      </c>
      <c r="I1946" s="16" t="str">
        <f>部数情報!I1571</f>
        <v>花見川区</v>
      </c>
      <c r="J1946" s="189">
        <f>IFERROR(IF($I$7="併配",VLOOKUP($F1946,部数情報!A:K,11,0),IF($I$7="併配&amp;選挙",VLOOKUP($F1946,部数情報!A:L,12,0),IF($I$7="選挙",VLOOKUP($F1946,部数情報!A:M,13,0),VLOOKUP($F1946,部数情報!A:J,10,0)))),"")</f>
        <v>640</v>
      </c>
      <c r="K1946" s="187"/>
      <c r="L1946" s="205"/>
      <c r="M1946" s="206"/>
      <c r="S1946">
        <f>エリア一覧!J1946-VLOOKUP(エリア一覧!F1946,部数情報!A:Q,17,0)</f>
        <v>0</v>
      </c>
      <c r="V1946">
        <f t="shared" si="30"/>
        <v>0</v>
      </c>
      <c r="W1946">
        <f>IFERROR(VLOOKUP($F1946,部数情報!A:J,10,0),0)</f>
        <v>640</v>
      </c>
    </row>
    <row r="1947" spans="2:23" hidden="1">
      <c r="B1947" s="15">
        <f>部数情報!C1572</f>
        <v>1571</v>
      </c>
      <c r="C1947" s="16">
        <f>部数情報!B1572</f>
        <v>24</v>
      </c>
      <c r="D1947" s="16" t="str">
        <f>部数情報!E1572</f>
        <v>千葉北</v>
      </c>
      <c r="E1947" s="16" t="str">
        <f>部数情報!F1572</f>
        <v>検見川町</v>
      </c>
      <c r="F1947" s="16" t="str">
        <f>部数情報!A1572</f>
        <v>041044</v>
      </c>
      <c r="G1947" s="16" t="str">
        <f>部数情報!G1572</f>
        <v>検見川町５Ａ</v>
      </c>
      <c r="H1947" s="16" t="str">
        <f>部数情報!H1572</f>
        <v>千葉</v>
      </c>
      <c r="I1947" s="16" t="str">
        <f>部数情報!I1572</f>
        <v>花見川区</v>
      </c>
      <c r="J1947" s="189">
        <f>IFERROR(IF($I$7="併配",VLOOKUP($F1947,部数情報!A:K,11,0),IF($I$7="併配&amp;選挙",VLOOKUP($F1947,部数情報!A:L,12,0),IF($I$7="選挙",VLOOKUP($F1947,部数情報!A:M,13,0),VLOOKUP($F1947,部数情報!A:J,10,0)))),"")</f>
        <v>400</v>
      </c>
      <c r="K1947" s="187"/>
      <c r="L1947" s="205"/>
      <c r="M1947" s="206"/>
      <c r="S1947">
        <f>エリア一覧!J1947-VLOOKUP(エリア一覧!F1947,部数情報!A:Q,17,0)</f>
        <v>0</v>
      </c>
      <c r="V1947">
        <f t="shared" si="30"/>
        <v>0</v>
      </c>
      <c r="W1947">
        <f>IFERROR(VLOOKUP($F1947,部数情報!A:J,10,0),0)</f>
        <v>400</v>
      </c>
    </row>
    <row r="1948" spans="2:23" hidden="1">
      <c r="B1948" s="15">
        <f>部数情報!C1573</f>
        <v>1572</v>
      </c>
      <c r="C1948" s="16">
        <f>部数情報!B1573</f>
        <v>24</v>
      </c>
      <c r="D1948" s="16" t="str">
        <f>部数情報!E1573</f>
        <v>千葉北</v>
      </c>
      <c r="E1948" s="16" t="str">
        <f>部数情報!F1573</f>
        <v>検見川町</v>
      </c>
      <c r="F1948" s="16" t="str">
        <f>部数情報!A1573</f>
        <v>041045</v>
      </c>
      <c r="G1948" s="16" t="str">
        <f>部数情報!G1573</f>
        <v>検見川町５Ｂ</v>
      </c>
      <c r="H1948" s="16" t="str">
        <f>部数情報!H1573</f>
        <v>千葉</v>
      </c>
      <c r="I1948" s="16" t="str">
        <f>部数情報!I1573</f>
        <v>花見川区・稲毛区</v>
      </c>
      <c r="J1948" s="189">
        <f>IFERROR(IF($I$7="併配",VLOOKUP($F1948,部数情報!A:K,11,0),IF($I$7="併配&amp;選挙",VLOOKUP($F1948,部数情報!A:L,12,0),IF($I$7="選挙",VLOOKUP($F1948,部数情報!A:M,13,0),VLOOKUP($F1948,部数情報!A:J,10,0)))),"")</f>
        <v>655</v>
      </c>
      <c r="K1948" s="187"/>
      <c r="L1948" s="205"/>
      <c r="M1948" s="206"/>
      <c r="S1948">
        <f>エリア一覧!J1948-VLOOKUP(エリア一覧!F1948,部数情報!A:Q,17,0)</f>
        <v>0</v>
      </c>
      <c r="V1948">
        <f t="shared" si="30"/>
        <v>0</v>
      </c>
      <c r="W1948">
        <f>IFERROR(VLOOKUP($F1948,部数情報!A:J,10,0),0)</f>
        <v>655</v>
      </c>
    </row>
    <row r="1949" spans="2:23" hidden="1">
      <c r="B1949" s="15">
        <f>部数情報!C1574</f>
        <v>1573</v>
      </c>
      <c r="C1949" s="16">
        <f>部数情報!B1574</f>
        <v>24</v>
      </c>
      <c r="D1949" s="16" t="str">
        <f>部数情報!E1574</f>
        <v>千葉北</v>
      </c>
      <c r="E1949" s="16" t="str">
        <f>部数情報!F1574</f>
        <v>検見川町</v>
      </c>
      <c r="F1949" s="16" t="str">
        <f>部数情報!A1574</f>
        <v>041050</v>
      </c>
      <c r="G1949" s="16" t="str">
        <f>部数情報!G1574</f>
        <v>検見川町５Ｃ</v>
      </c>
      <c r="H1949" s="16" t="str">
        <f>部数情報!H1574</f>
        <v>千葉</v>
      </c>
      <c r="I1949" s="16" t="str">
        <f>部数情報!I1574</f>
        <v>花見川区</v>
      </c>
      <c r="J1949" s="189">
        <f>IFERROR(IF($I$7="併配",VLOOKUP($F1949,部数情報!A:K,11,0),IF($I$7="併配&amp;選挙",VLOOKUP($F1949,部数情報!A:L,12,0),IF($I$7="選挙",VLOOKUP($F1949,部数情報!A:M,13,0),VLOOKUP($F1949,部数情報!A:J,10,0)))),"")</f>
        <v>380</v>
      </c>
      <c r="K1949" s="187"/>
      <c r="L1949" s="205"/>
      <c r="M1949" s="206"/>
      <c r="S1949">
        <f>エリア一覧!J1949-VLOOKUP(エリア一覧!F1949,部数情報!A:Q,17,0)</f>
        <v>0</v>
      </c>
      <c r="V1949">
        <f t="shared" si="30"/>
        <v>0</v>
      </c>
      <c r="W1949">
        <f>IFERROR(VLOOKUP($F1949,部数情報!A:J,10,0),0)</f>
        <v>380</v>
      </c>
    </row>
    <row r="1950" spans="2:23" hidden="1">
      <c r="B1950" s="15">
        <f>部数情報!C1575</f>
        <v>1574</v>
      </c>
      <c r="C1950" s="16">
        <f>部数情報!B1575</f>
        <v>24</v>
      </c>
      <c r="D1950" s="16" t="str">
        <f>部数情報!E1575</f>
        <v>千葉北</v>
      </c>
      <c r="E1950" s="16" t="str">
        <f>部数情報!F1575</f>
        <v>検見川町</v>
      </c>
      <c r="F1950" s="16" t="str">
        <f>部数情報!A1575</f>
        <v>041048</v>
      </c>
      <c r="G1950" s="16" t="str">
        <f>部数情報!G1575</f>
        <v>検見川町1・2・3</v>
      </c>
      <c r="H1950" s="16" t="str">
        <f>部数情報!H1575</f>
        <v>千葉</v>
      </c>
      <c r="I1950" s="16" t="str">
        <f>部数情報!I1575</f>
        <v>花見川区</v>
      </c>
      <c r="J1950" s="189">
        <f>IFERROR(IF($I$7="併配",VLOOKUP($F1950,部数情報!A:K,11,0),IF($I$7="併配&amp;選挙",VLOOKUP($F1950,部数情報!A:L,12,0),IF($I$7="選挙",VLOOKUP($F1950,部数情報!A:M,13,0),VLOOKUP($F1950,部数情報!A:J,10,0)))),"")</f>
        <v>520</v>
      </c>
      <c r="K1950" s="187"/>
      <c r="L1950" s="205"/>
      <c r="M1950" s="206"/>
      <c r="S1950">
        <f>エリア一覧!J1950-VLOOKUP(エリア一覧!F1950,部数情報!A:Q,17,0)</f>
        <v>0</v>
      </c>
      <c r="V1950">
        <f t="shared" si="30"/>
        <v>0</v>
      </c>
      <c r="W1950">
        <f>IFERROR(VLOOKUP($F1950,部数情報!A:J,10,0),0)</f>
        <v>520</v>
      </c>
    </row>
    <row r="1951" spans="2:23" hidden="1">
      <c r="B1951" s="15">
        <f>部数情報!C1576</f>
        <v>1575</v>
      </c>
      <c r="C1951" s="16">
        <f>部数情報!B1576</f>
        <v>31</v>
      </c>
      <c r="D1951" s="16" t="str">
        <f>部数情報!E1576</f>
        <v>稲毛</v>
      </c>
      <c r="E1951" s="16" t="str">
        <f>部数情報!F1576</f>
        <v>園生町</v>
      </c>
      <c r="F1951" s="16" t="str">
        <f>部数情報!A1576</f>
        <v>042001</v>
      </c>
      <c r="G1951" s="16" t="str">
        <f>部数情報!G1576</f>
        <v>園生町Ａ</v>
      </c>
      <c r="H1951" s="16" t="str">
        <f>部数情報!H1576</f>
        <v>千葉</v>
      </c>
      <c r="I1951" s="16" t="str">
        <f>部数情報!I1576</f>
        <v>稲毛区</v>
      </c>
      <c r="J1951" s="189">
        <f>IFERROR(IF($I$7="併配",VLOOKUP($F1951,部数情報!A:K,11,0),IF($I$7="併配&amp;選挙",VLOOKUP($F1951,部数情報!A:L,12,0),IF($I$7="選挙",VLOOKUP($F1951,部数情報!A:M,13,0),VLOOKUP($F1951,部数情報!A:J,10,0)))),"")</f>
        <v>480</v>
      </c>
      <c r="K1951" s="187"/>
      <c r="L1951" s="205"/>
      <c r="M1951" s="206"/>
      <c r="S1951">
        <f>エリア一覧!J1951-VLOOKUP(エリア一覧!F1951,部数情報!A:Q,17,0)</f>
        <v>0</v>
      </c>
      <c r="V1951">
        <f t="shared" si="30"/>
        <v>0</v>
      </c>
      <c r="W1951">
        <f>IFERROR(VLOOKUP($F1951,部数情報!A:J,10,0),0)</f>
        <v>480</v>
      </c>
    </row>
    <row r="1952" spans="2:23" hidden="1">
      <c r="B1952" s="15">
        <f>部数情報!C1577</f>
        <v>1576</v>
      </c>
      <c r="C1952" s="16">
        <f>部数情報!B1577</f>
        <v>31</v>
      </c>
      <c r="D1952" s="16" t="str">
        <f>部数情報!E1577</f>
        <v>稲毛</v>
      </c>
      <c r="E1952" s="16" t="str">
        <f>部数情報!F1577</f>
        <v>園生町</v>
      </c>
      <c r="F1952" s="16" t="str">
        <f>部数情報!A1577</f>
        <v>042073</v>
      </c>
      <c r="G1952" s="16" t="str">
        <f>部数情報!G1577</f>
        <v>長沼原町・園生町A</v>
      </c>
      <c r="H1952" s="16" t="str">
        <f>部数情報!H1577</f>
        <v>千葉</v>
      </c>
      <c r="I1952" s="16" t="str">
        <f>部数情報!I1577</f>
        <v>稲毛区</v>
      </c>
      <c r="J1952" s="189">
        <f>IFERROR(IF($I$7="併配",VLOOKUP($F1952,部数情報!A:K,11,0),IF($I$7="併配&amp;選挙",VLOOKUP($F1952,部数情報!A:L,12,0),IF($I$7="選挙",VLOOKUP($F1952,部数情報!A:M,13,0),VLOOKUP($F1952,部数情報!A:J,10,0)))),"")</f>
        <v>360</v>
      </c>
      <c r="K1952" s="187"/>
      <c r="L1952" s="205"/>
      <c r="M1952" s="206"/>
      <c r="S1952">
        <f>エリア一覧!J1952-VLOOKUP(エリア一覧!F1952,部数情報!A:Q,17,0)</f>
        <v>0</v>
      </c>
      <c r="V1952">
        <f t="shared" si="30"/>
        <v>0</v>
      </c>
      <c r="W1952">
        <f>IFERROR(VLOOKUP($F1952,部数情報!A:J,10,0),0)</f>
        <v>360</v>
      </c>
    </row>
    <row r="1953" spans="2:23" hidden="1">
      <c r="B1953" s="15">
        <f>部数情報!C1578</f>
        <v>1577</v>
      </c>
      <c r="C1953" s="16">
        <f>部数情報!B1578</f>
        <v>31</v>
      </c>
      <c r="D1953" s="16" t="str">
        <f>部数情報!E1578</f>
        <v>稲毛</v>
      </c>
      <c r="E1953" s="16" t="str">
        <f>部数情報!F1578</f>
        <v>園生町</v>
      </c>
      <c r="F1953" s="16" t="str">
        <f>部数情報!A1578</f>
        <v>042002</v>
      </c>
      <c r="G1953" s="16" t="str">
        <f>部数情報!G1578</f>
        <v>園生町Ｂ</v>
      </c>
      <c r="H1953" s="16" t="str">
        <f>部数情報!H1578</f>
        <v>千葉</v>
      </c>
      <c r="I1953" s="16" t="str">
        <f>部数情報!I1578</f>
        <v>稲毛区</v>
      </c>
      <c r="J1953" s="189">
        <f>IFERROR(IF($I$7="併配",VLOOKUP($F1953,部数情報!A:K,11,0),IF($I$7="併配&amp;選挙",VLOOKUP($F1953,部数情報!A:L,12,0),IF($I$7="選挙",VLOOKUP($F1953,部数情報!A:M,13,0),VLOOKUP($F1953,部数情報!A:J,10,0)))),"")</f>
        <v>420</v>
      </c>
      <c r="K1953" s="187"/>
      <c r="L1953" s="205"/>
      <c r="M1953" s="206"/>
      <c r="S1953">
        <f>エリア一覧!J1953-VLOOKUP(エリア一覧!F1953,部数情報!A:Q,17,0)</f>
        <v>0</v>
      </c>
      <c r="V1953">
        <f t="shared" si="30"/>
        <v>0</v>
      </c>
      <c r="W1953">
        <f>IFERROR(VLOOKUP($F1953,部数情報!A:J,10,0),0)</f>
        <v>420</v>
      </c>
    </row>
    <row r="1954" spans="2:23" hidden="1">
      <c r="B1954" s="15">
        <f>部数情報!C1579</f>
        <v>1578</v>
      </c>
      <c r="C1954" s="16">
        <f>部数情報!B1579</f>
        <v>31</v>
      </c>
      <c r="D1954" s="16" t="str">
        <f>部数情報!E1579</f>
        <v>稲毛</v>
      </c>
      <c r="E1954" s="16" t="str">
        <f>部数情報!F1579</f>
        <v>草野・あやめ台・柏台</v>
      </c>
      <c r="F1954" s="16" t="str">
        <f>部数情報!A1579</f>
        <v>042003</v>
      </c>
      <c r="G1954" s="16" t="str">
        <f>部数情報!G1579</f>
        <v>長沼原町・園生町</v>
      </c>
      <c r="H1954" s="16" t="str">
        <f>部数情報!H1579</f>
        <v>千葉</v>
      </c>
      <c r="I1954" s="16" t="str">
        <f>部数情報!I1579</f>
        <v>稲毛区</v>
      </c>
      <c r="J1954" s="189">
        <f>IFERROR(IF($I$7="併配",VLOOKUP($F1954,部数情報!A:K,11,0),IF($I$7="併配&amp;選挙",VLOOKUP($F1954,部数情報!A:L,12,0),IF($I$7="選挙",VLOOKUP($F1954,部数情報!A:M,13,0),VLOOKUP($F1954,部数情報!A:J,10,0)))),"")</f>
        <v>1790</v>
      </c>
      <c r="K1954" s="187"/>
      <c r="L1954" s="205"/>
      <c r="M1954" s="206"/>
      <c r="S1954">
        <f>エリア一覧!J1954-VLOOKUP(エリア一覧!F1954,部数情報!A:Q,17,0)</f>
        <v>0</v>
      </c>
      <c r="V1954">
        <f t="shared" si="30"/>
        <v>0</v>
      </c>
      <c r="W1954">
        <f>IFERROR(VLOOKUP($F1954,部数情報!A:J,10,0),0)</f>
        <v>1790</v>
      </c>
    </row>
    <row r="1955" spans="2:23" hidden="1">
      <c r="B1955" s="15">
        <f>部数情報!C1580</f>
        <v>1579</v>
      </c>
      <c r="C1955" s="16">
        <f>部数情報!B1580</f>
        <v>31</v>
      </c>
      <c r="D1955" s="16" t="str">
        <f>部数情報!E1580</f>
        <v>稲毛</v>
      </c>
      <c r="E1955" s="16" t="str">
        <f>部数情報!F1580</f>
        <v>草野・あやめ台・柏台</v>
      </c>
      <c r="F1955" s="16" t="str">
        <f>部数情報!A1580</f>
        <v>042004</v>
      </c>
      <c r="G1955" s="16" t="str">
        <f>部数情報!G1580</f>
        <v>長沼町・園生町A</v>
      </c>
      <c r="H1955" s="16" t="str">
        <f>部数情報!H1580</f>
        <v>千葉</v>
      </c>
      <c r="I1955" s="16" t="str">
        <f>部数情報!I1580</f>
        <v>稲毛区</v>
      </c>
      <c r="J1955" s="189">
        <f>IFERROR(IF($I$7="併配",VLOOKUP($F1955,部数情報!A:K,11,0),IF($I$7="併配&amp;選挙",VLOOKUP($F1955,部数情報!A:L,12,0),IF($I$7="選挙",VLOOKUP($F1955,部数情報!A:M,13,0),VLOOKUP($F1955,部数情報!A:J,10,0)))),"")</f>
        <v>590</v>
      </c>
      <c r="K1955" s="187"/>
      <c r="L1955" s="205"/>
      <c r="M1955" s="206"/>
      <c r="S1955">
        <f>エリア一覧!J1955-VLOOKUP(エリア一覧!F1955,部数情報!A:Q,17,0)</f>
        <v>0</v>
      </c>
      <c r="V1955">
        <f t="shared" si="30"/>
        <v>0</v>
      </c>
      <c r="W1955">
        <f>IFERROR(VLOOKUP($F1955,部数情報!A:J,10,0),0)</f>
        <v>590</v>
      </c>
    </row>
    <row r="1956" spans="2:23" hidden="1">
      <c r="B1956" s="15">
        <f>部数情報!C1581</f>
        <v>1580</v>
      </c>
      <c r="C1956" s="16">
        <f>部数情報!B1581</f>
        <v>31</v>
      </c>
      <c r="D1956" s="16" t="str">
        <f>部数情報!E1581</f>
        <v>稲毛</v>
      </c>
      <c r="E1956" s="16" t="str">
        <f>部数情報!F1581</f>
        <v>草野・あやめ台・柏台</v>
      </c>
      <c r="F1956" s="16" t="str">
        <f>部数情報!A1581</f>
        <v>042005</v>
      </c>
      <c r="G1956" s="16" t="str">
        <f>部数情報!G1581</f>
        <v>長沼町B</v>
      </c>
      <c r="H1956" s="16" t="str">
        <f>部数情報!H1581</f>
        <v>千葉</v>
      </c>
      <c r="I1956" s="16" t="str">
        <f>部数情報!I1581</f>
        <v>稲毛区</v>
      </c>
      <c r="J1956" s="189">
        <f>IFERROR(IF($I$7="併配",VLOOKUP($F1956,部数情報!A:K,11,0),IF($I$7="併配&amp;選挙",VLOOKUP($F1956,部数情報!A:L,12,0),IF($I$7="選挙",VLOOKUP($F1956,部数情報!A:M,13,0),VLOOKUP($F1956,部数情報!A:J,10,0)))),"")</f>
        <v>510</v>
      </c>
      <c r="K1956" s="187"/>
      <c r="L1956" s="205"/>
      <c r="M1956" s="206"/>
      <c r="S1956">
        <f>エリア一覧!J1956-VLOOKUP(エリア一覧!F1956,部数情報!A:Q,17,0)</f>
        <v>0</v>
      </c>
      <c r="V1956">
        <f t="shared" si="30"/>
        <v>0</v>
      </c>
      <c r="W1956">
        <f>IFERROR(VLOOKUP($F1956,部数情報!A:J,10,0),0)</f>
        <v>510</v>
      </c>
    </row>
    <row r="1957" spans="2:23" hidden="1">
      <c r="B1957" s="15">
        <f>部数情報!C1582</f>
        <v>1581</v>
      </c>
      <c r="C1957" s="16">
        <f>部数情報!B1582</f>
        <v>31</v>
      </c>
      <c r="D1957" s="16" t="str">
        <f>部数情報!E1582</f>
        <v>稲毛</v>
      </c>
      <c r="E1957" s="16" t="str">
        <f>部数情報!F1582</f>
        <v>草野・あやめ台・柏台</v>
      </c>
      <c r="F1957" s="16" t="str">
        <f>部数情報!A1582</f>
        <v>042069</v>
      </c>
      <c r="G1957" s="16" t="str">
        <f>部数情報!G1582</f>
        <v>長沼町C</v>
      </c>
      <c r="H1957" s="16" t="str">
        <f>部数情報!H1582</f>
        <v>千葉</v>
      </c>
      <c r="I1957" s="16" t="str">
        <f>部数情報!I1582</f>
        <v>稲毛区</v>
      </c>
      <c r="J1957" s="189">
        <f>IFERROR(IF($I$7="併配",VLOOKUP($F1957,部数情報!A:K,11,0),IF($I$7="併配&amp;選挙",VLOOKUP($F1957,部数情報!A:L,12,0),IF($I$7="選挙",VLOOKUP($F1957,部数情報!A:M,13,0),VLOOKUP($F1957,部数情報!A:J,10,0)))),"")</f>
        <v>490</v>
      </c>
      <c r="K1957" s="187"/>
      <c r="L1957" s="205"/>
      <c r="M1957" s="206"/>
      <c r="S1957">
        <f>エリア一覧!J1957-VLOOKUP(エリア一覧!F1957,部数情報!A:Q,17,0)</f>
        <v>0</v>
      </c>
      <c r="V1957">
        <f t="shared" si="30"/>
        <v>0</v>
      </c>
      <c r="W1957">
        <f>IFERROR(VLOOKUP($F1957,部数情報!A:J,10,0),0)</f>
        <v>490</v>
      </c>
    </row>
    <row r="1958" spans="2:23" hidden="1">
      <c r="B1958" s="15">
        <f>部数情報!C1583</f>
        <v>1582</v>
      </c>
      <c r="C1958" s="16">
        <f>部数情報!B1583</f>
        <v>31</v>
      </c>
      <c r="D1958" s="16" t="str">
        <f>部数情報!E1583</f>
        <v>稲毛</v>
      </c>
      <c r="E1958" s="16" t="str">
        <f>部数情報!F1583</f>
        <v>草野・あやめ台・柏台</v>
      </c>
      <c r="F1958" s="16" t="str">
        <f>部数情報!A1583</f>
        <v>042006</v>
      </c>
      <c r="G1958" s="16" t="str">
        <f>部数情報!G1583</f>
        <v>柏台</v>
      </c>
      <c r="H1958" s="16" t="str">
        <f>部数情報!H1583</f>
        <v>千葉</v>
      </c>
      <c r="I1958" s="16" t="str">
        <f>部数情報!I1583</f>
        <v>稲毛区</v>
      </c>
      <c r="J1958" s="189">
        <f>IFERROR(IF($I$7="併配",VLOOKUP($F1958,部数情報!A:K,11,0),IF($I$7="併配&amp;選挙",VLOOKUP($F1958,部数情報!A:L,12,0),IF($I$7="選挙",VLOOKUP($F1958,部数情報!A:M,13,0),VLOOKUP($F1958,部数情報!A:J,10,0)))),"")</f>
        <v>1445</v>
      </c>
      <c r="K1958" s="187"/>
      <c r="L1958" s="205"/>
      <c r="M1958" s="206"/>
      <c r="S1958">
        <f>エリア一覧!J1958-VLOOKUP(エリア一覧!F1958,部数情報!A:Q,17,0)</f>
        <v>0</v>
      </c>
      <c r="V1958">
        <f t="shared" si="30"/>
        <v>0</v>
      </c>
      <c r="W1958">
        <f>IFERROR(VLOOKUP($F1958,部数情報!A:J,10,0),0)</f>
        <v>1445</v>
      </c>
    </row>
    <row r="1959" spans="2:23" hidden="1">
      <c r="B1959" s="15">
        <f>部数情報!C1584</f>
        <v>1583</v>
      </c>
      <c r="C1959" s="16">
        <f>部数情報!B1584</f>
        <v>31</v>
      </c>
      <c r="D1959" s="16" t="str">
        <f>部数情報!E1584</f>
        <v>稲毛</v>
      </c>
      <c r="E1959" s="16" t="str">
        <f>部数情報!F1584</f>
        <v>草野・あやめ台・柏台</v>
      </c>
      <c r="F1959" s="16" t="str">
        <f>部数情報!A1584</f>
        <v>042007</v>
      </c>
      <c r="G1959" s="16" t="str">
        <f>部数情報!G1584</f>
        <v>あやめ台1・2　団</v>
      </c>
      <c r="H1959" s="16" t="str">
        <f>部数情報!H1584</f>
        <v>千葉</v>
      </c>
      <c r="I1959" s="16" t="str">
        <f>部数情報!I1584</f>
        <v>稲毛区</v>
      </c>
      <c r="J1959" s="189">
        <f>IFERROR(IF($I$7="併配",VLOOKUP($F1959,部数情報!A:K,11,0),IF($I$7="併配&amp;選挙",VLOOKUP($F1959,部数情報!A:L,12,0),IF($I$7="選挙",VLOOKUP($F1959,部数情報!A:M,13,0),VLOOKUP($F1959,部数情報!A:J,10,0)))),"")</f>
        <v>750</v>
      </c>
      <c r="K1959" s="187"/>
      <c r="L1959" s="205"/>
      <c r="M1959" s="206"/>
      <c r="S1959">
        <f>エリア一覧!J1959-VLOOKUP(エリア一覧!F1959,部数情報!A:Q,17,0)</f>
        <v>0</v>
      </c>
      <c r="V1959">
        <f t="shared" si="30"/>
        <v>0</v>
      </c>
      <c r="W1959">
        <f>IFERROR(VLOOKUP($F1959,部数情報!A:J,10,0),0)</f>
        <v>750</v>
      </c>
    </row>
    <row r="1960" spans="2:23" hidden="1">
      <c r="B1960" s="15">
        <f>部数情報!C1585</f>
        <v>1584</v>
      </c>
      <c r="C1960" s="16">
        <f>部数情報!B1585</f>
        <v>31</v>
      </c>
      <c r="D1960" s="16" t="str">
        <f>部数情報!E1585</f>
        <v>稲毛</v>
      </c>
      <c r="E1960" s="16" t="str">
        <f>部数情報!F1585</f>
        <v>草野・あやめ台・柏台</v>
      </c>
      <c r="F1960" s="16" t="str">
        <f>部数情報!A1585</f>
        <v>042008</v>
      </c>
      <c r="G1960" s="16" t="str">
        <f>部数情報!G1585</f>
        <v>あやめ台2団</v>
      </c>
      <c r="H1960" s="16" t="str">
        <f>部数情報!H1585</f>
        <v>千葉</v>
      </c>
      <c r="I1960" s="16" t="str">
        <f>部数情報!I1585</f>
        <v>稲毛区</v>
      </c>
      <c r="J1960" s="189">
        <f>IFERROR(IF($I$7="併配",VLOOKUP($F1960,部数情報!A:K,11,0),IF($I$7="併配&amp;選挙",VLOOKUP($F1960,部数情報!A:L,12,0),IF($I$7="選挙",VLOOKUP($F1960,部数情報!A:M,13,0),VLOOKUP($F1960,部数情報!A:J,10,0)))),"")</f>
        <v>655</v>
      </c>
      <c r="K1960" s="187"/>
      <c r="L1960" s="205"/>
      <c r="M1960" s="206"/>
      <c r="S1960">
        <f>エリア一覧!J1960-VLOOKUP(エリア一覧!F1960,部数情報!A:Q,17,0)</f>
        <v>0</v>
      </c>
      <c r="V1960">
        <f t="shared" si="30"/>
        <v>0</v>
      </c>
      <c r="W1960">
        <f>IFERROR(VLOOKUP($F1960,部数情報!A:J,10,0),0)</f>
        <v>655</v>
      </c>
    </row>
    <row r="1961" spans="2:23" hidden="1">
      <c r="B1961" s="15">
        <f>部数情報!C1586</f>
        <v>1585</v>
      </c>
      <c r="C1961" s="16">
        <f>部数情報!B1586</f>
        <v>31</v>
      </c>
      <c r="D1961" s="16" t="str">
        <f>部数情報!E1586</f>
        <v>稲毛</v>
      </c>
      <c r="E1961" s="16" t="str">
        <f>部数情報!F1586</f>
        <v>草野・あやめ台・柏台</v>
      </c>
      <c r="F1961" s="16" t="str">
        <f>部数情報!A1586</f>
        <v>042072</v>
      </c>
      <c r="G1961" s="16" t="str">
        <f>部数情報!G1586</f>
        <v>あやめ台3団</v>
      </c>
      <c r="H1961" s="16" t="str">
        <f>部数情報!H1586</f>
        <v>千葉</v>
      </c>
      <c r="I1961" s="16" t="str">
        <f>部数情報!I1586</f>
        <v>稲毛区</v>
      </c>
      <c r="J1961" s="189">
        <f>IFERROR(IF($I$7="併配",VLOOKUP($F1961,部数情報!A:K,11,0),IF($I$7="併配&amp;選挙",VLOOKUP($F1961,部数情報!A:L,12,0),IF($I$7="選挙",VLOOKUP($F1961,部数情報!A:M,13,0),VLOOKUP($F1961,部数情報!A:J,10,0)))),"")</f>
        <v>410</v>
      </c>
      <c r="K1961" s="187"/>
      <c r="L1961" s="205"/>
      <c r="M1961" s="206"/>
      <c r="S1961">
        <f>エリア一覧!J1961-VLOOKUP(エリア一覧!F1961,部数情報!A:Q,17,0)</f>
        <v>0</v>
      </c>
      <c r="V1961">
        <f t="shared" si="30"/>
        <v>0</v>
      </c>
      <c r="W1961">
        <f>IFERROR(VLOOKUP($F1961,部数情報!A:J,10,0),0)</f>
        <v>410</v>
      </c>
    </row>
    <row r="1962" spans="2:23" hidden="1">
      <c r="B1962" s="15">
        <f>部数情報!C1587</f>
        <v>1586</v>
      </c>
      <c r="C1962" s="16">
        <f>部数情報!B1587</f>
        <v>31</v>
      </c>
      <c r="D1962" s="16" t="str">
        <f>部数情報!E1587</f>
        <v>稲毛</v>
      </c>
      <c r="E1962" s="16" t="str">
        <f>部数情報!F1587</f>
        <v>園生町</v>
      </c>
      <c r="F1962" s="16" t="str">
        <f>部数情報!A1587</f>
        <v>042009</v>
      </c>
      <c r="G1962" s="16" t="str">
        <f>部数情報!G1587</f>
        <v>園生町Ｃ</v>
      </c>
      <c r="H1962" s="16" t="str">
        <f>部数情報!H1587</f>
        <v>千葉</v>
      </c>
      <c r="I1962" s="16" t="str">
        <f>部数情報!I1587</f>
        <v>稲毛区</v>
      </c>
      <c r="J1962" s="189">
        <f>IFERROR(IF($I$7="併配",VLOOKUP($F1962,部数情報!A:K,11,0),IF($I$7="併配&amp;選挙",VLOOKUP($F1962,部数情報!A:L,12,0),IF($I$7="選挙",VLOOKUP($F1962,部数情報!A:M,13,0),VLOOKUP($F1962,部数情報!A:J,10,0)))),"")</f>
        <v>250</v>
      </c>
      <c r="K1962" s="187"/>
      <c r="L1962" s="205"/>
      <c r="M1962" s="206"/>
      <c r="S1962">
        <f>エリア一覧!J1962-VLOOKUP(エリア一覧!F1962,部数情報!A:Q,17,0)</f>
        <v>0</v>
      </c>
      <c r="V1962">
        <f t="shared" si="30"/>
        <v>0</v>
      </c>
      <c r="W1962">
        <f>IFERROR(VLOOKUP($F1962,部数情報!A:J,10,0),0)</f>
        <v>250</v>
      </c>
    </row>
    <row r="1963" spans="2:23" hidden="1">
      <c r="B1963" s="15">
        <f>部数情報!C1588</f>
        <v>1587</v>
      </c>
      <c r="C1963" s="16">
        <f>部数情報!B1588</f>
        <v>31</v>
      </c>
      <c r="D1963" s="16" t="str">
        <f>部数情報!E1588</f>
        <v>稲毛</v>
      </c>
      <c r="E1963" s="16" t="str">
        <f>部数情報!F1588</f>
        <v>園生町</v>
      </c>
      <c r="F1963" s="16" t="str">
        <f>部数情報!A1588</f>
        <v>042068</v>
      </c>
      <c r="G1963" s="16" t="str">
        <f>部数情報!G1588</f>
        <v>園生町H</v>
      </c>
      <c r="H1963" s="16" t="str">
        <f>部数情報!H1588</f>
        <v>千葉</v>
      </c>
      <c r="I1963" s="16" t="str">
        <f>部数情報!I1588</f>
        <v>稲毛区</v>
      </c>
      <c r="J1963" s="189">
        <f>IFERROR(IF($I$7="併配",VLOOKUP($F1963,部数情報!A:K,11,0),IF($I$7="併配&amp;選挙",VLOOKUP($F1963,部数情報!A:L,12,0),IF($I$7="選挙",VLOOKUP($F1963,部数情報!A:M,13,0),VLOOKUP($F1963,部数情報!A:J,10,0)))),"")</f>
        <v>430</v>
      </c>
      <c r="K1963" s="187"/>
      <c r="L1963" s="205"/>
      <c r="M1963" s="206"/>
      <c r="S1963">
        <f>エリア一覧!J1963-VLOOKUP(エリア一覧!F1963,部数情報!A:Q,17,0)</f>
        <v>0</v>
      </c>
      <c r="V1963">
        <f t="shared" si="30"/>
        <v>0</v>
      </c>
      <c r="W1963">
        <f>IFERROR(VLOOKUP($F1963,部数情報!A:J,10,0),0)</f>
        <v>430</v>
      </c>
    </row>
    <row r="1964" spans="2:23" hidden="1">
      <c r="B1964" s="15">
        <f>部数情報!C1589</f>
        <v>1588</v>
      </c>
      <c r="C1964" s="16">
        <f>部数情報!B1589</f>
        <v>31</v>
      </c>
      <c r="D1964" s="16" t="str">
        <f>部数情報!E1589</f>
        <v>稲毛</v>
      </c>
      <c r="E1964" s="16" t="str">
        <f>部数情報!F1589</f>
        <v>園生町</v>
      </c>
      <c r="F1964" s="16" t="str">
        <f>部数情報!A1589</f>
        <v>042010</v>
      </c>
      <c r="G1964" s="16" t="str">
        <f>部数情報!G1589</f>
        <v>長沼町・園生町B</v>
      </c>
      <c r="H1964" s="16" t="str">
        <f>部数情報!H1589</f>
        <v>千葉</v>
      </c>
      <c r="I1964" s="16" t="str">
        <f>部数情報!I1589</f>
        <v>稲毛区</v>
      </c>
      <c r="J1964" s="189">
        <f>IFERROR(IF($I$7="併配",VLOOKUP($F1964,部数情報!A:K,11,0),IF($I$7="併配&amp;選挙",VLOOKUP($F1964,部数情報!A:L,12,0),IF($I$7="選挙",VLOOKUP($F1964,部数情報!A:M,13,0),VLOOKUP($F1964,部数情報!A:J,10,0)))),"")</f>
        <v>590</v>
      </c>
      <c r="K1964" s="187"/>
      <c r="L1964" s="205"/>
      <c r="M1964" s="206"/>
      <c r="S1964">
        <f>エリア一覧!J1964-VLOOKUP(エリア一覧!F1964,部数情報!A:Q,17,0)</f>
        <v>0</v>
      </c>
      <c r="V1964">
        <f t="shared" si="30"/>
        <v>0</v>
      </c>
      <c r="W1964">
        <f>IFERROR(VLOOKUP($F1964,部数情報!A:J,10,0),0)</f>
        <v>590</v>
      </c>
    </row>
    <row r="1965" spans="2:23" hidden="1">
      <c r="B1965" s="15">
        <f>部数情報!C1590</f>
        <v>1589</v>
      </c>
      <c r="C1965" s="16">
        <f>部数情報!B1590</f>
        <v>31</v>
      </c>
      <c r="D1965" s="16" t="str">
        <f>部数情報!E1590</f>
        <v>稲毛</v>
      </c>
      <c r="E1965" s="16" t="str">
        <f>部数情報!F1590</f>
        <v>園生町</v>
      </c>
      <c r="F1965" s="16" t="str">
        <f>部数情報!A1590</f>
        <v>042011</v>
      </c>
      <c r="G1965" s="16" t="str">
        <f>部数情報!G1590</f>
        <v>園生町D</v>
      </c>
      <c r="H1965" s="16" t="str">
        <f>部数情報!H1590</f>
        <v>千葉</v>
      </c>
      <c r="I1965" s="16" t="str">
        <f>部数情報!I1590</f>
        <v>稲毛区</v>
      </c>
      <c r="J1965" s="189">
        <f>IFERROR(IF($I$7="併配",VLOOKUP($F1965,部数情報!A:K,11,0),IF($I$7="併配&amp;選挙",VLOOKUP($F1965,部数情報!A:L,12,0),IF($I$7="選挙",VLOOKUP($F1965,部数情報!A:M,13,0),VLOOKUP($F1965,部数情報!A:J,10,0)))),"")</f>
        <v>640</v>
      </c>
      <c r="K1965" s="187"/>
      <c r="L1965" s="205"/>
      <c r="M1965" s="206"/>
      <c r="S1965">
        <f>エリア一覧!J1965-VLOOKUP(エリア一覧!F1965,部数情報!A:Q,17,0)</f>
        <v>0</v>
      </c>
      <c r="V1965">
        <f t="shared" si="30"/>
        <v>0</v>
      </c>
      <c r="W1965">
        <f>IFERROR(VLOOKUP($F1965,部数情報!A:J,10,0),0)</f>
        <v>640</v>
      </c>
    </row>
    <row r="1966" spans="2:23" hidden="1">
      <c r="B1966" s="15">
        <f>部数情報!C1591</f>
        <v>1590</v>
      </c>
      <c r="C1966" s="16">
        <f>部数情報!B1591</f>
        <v>31</v>
      </c>
      <c r="D1966" s="16" t="str">
        <f>部数情報!E1591</f>
        <v>稲毛</v>
      </c>
      <c r="E1966" s="16" t="str">
        <f>部数情報!F1591</f>
        <v>園生町</v>
      </c>
      <c r="F1966" s="16" t="str">
        <f>部数情報!A1591</f>
        <v>042012</v>
      </c>
      <c r="G1966" s="16" t="str">
        <f>部数情報!G1591</f>
        <v>園生町E</v>
      </c>
      <c r="H1966" s="16" t="str">
        <f>部数情報!H1591</f>
        <v>千葉</v>
      </c>
      <c r="I1966" s="16" t="str">
        <f>部数情報!I1591</f>
        <v>稲毛区</v>
      </c>
      <c r="J1966" s="189">
        <f>IFERROR(IF($I$7="併配",VLOOKUP($F1966,部数情報!A:K,11,0),IF($I$7="併配&amp;選挙",VLOOKUP($F1966,部数情報!A:L,12,0),IF($I$7="選挙",VLOOKUP($F1966,部数情報!A:M,13,0),VLOOKUP($F1966,部数情報!A:J,10,0)))),"")</f>
        <v>390</v>
      </c>
      <c r="K1966" s="187"/>
      <c r="L1966" s="205"/>
      <c r="M1966" s="206"/>
      <c r="S1966">
        <f>エリア一覧!J1966-VLOOKUP(エリア一覧!F1966,部数情報!A:Q,17,0)</f>
        <v>0</v>
      </c>
      <c r="V1966">
        <f t="shared" si="30"/>
        <v>0</v>
      </c>
      <c r="W1966">
        <f>IFERROR(VLOOKUP($F1966,部数情報!A:J,10,0),0)</f>
        <v>390</v>
      </c>
    </row>
    <row r="1967" spans="2:23" hidden="1">
      <c r="B1967" s="15">
        <f>部数情報!C1592</f>
        <v>1591</v>
      </c>
      <c r="C1967" s="16">
        <f>部数情報!B1592</f>
        <v>31</v>
      </c>
      <c r="D1967" s="16" t="str">
        <f>部数情報!E1592</f>
        <v>稲毛</v>
      </c>
      <c r="E1967" s="16" t="str">
        <f>部数情報!F1592</f>
        <v>園生町</v>
      </c>
      <c r="F1967" s="16" t="str">
        <f>部数情報!A1592</f>
        <v>042066</v>
      </c>
      <c r="G1967" s="16" t="str">
        <f>部数情報!G1592</f>
        <v>園生町G</v>
      </c>
      <c r="H1967" s="16" t="str">
        <f>部数情報!H1592</f>
        <v>千葉</v>
      </c>
      <c r="I1967" s="16" t="str">
        <f>部数情報!I1592</f>
        <v>稲毛区</v>
      </c>
      <c r="J1967" s="189">
        <f>IFERROR(IF($I$7="併配",VLOOKUP($F1967,部数情報!A:K,11,0),IF($I$7="併配&amp;選挙",VLOOKUP($F1967,部数情報!A:L,12,0),IF($I$7="選挙",VLOOKUP($F1967,部数情報!A:M,13,0),VLOOKUP($F1967,部数情報!A:J,10,0)))),"")</f>
        <v>485</v>
      </c>
      <c r="K1967" s="187"/>
      <c r="L1967" s="205"/>
      <c r="M1967" s="206"/>
      <c r="S1967">
        <f>エリア一覧!J1967-VLOOKUP(エリア一覧!F1967,部数情報!A:Q,17,0)</f>
        <v>0</v>
      </c>
      <c r="V1967">
        <f t="shared" si="30"/>
        <v>0</v>
      </c>
      <c r="W1967">
        <f>IFERROR(VLOOKUP($F1967,部数情報!A:J,10,0),0)</f>
        <v>485</v>
      </c>
    </row>
    <row r="1968" spans="2:23" hidden="1">
      <c r="B1968" s="15">
        <f>部数情報!C1593</f>
        <v>1592</v>
      </c>
      <c r="C1968" s="16">
        <f>部数情報!B1593</f>
        <v>31</v>
      </c>
      <c r="D1968" s="16" t="str">
        <f>部数情報!E1593</f>
        <v>稲毛</v>
      </c>
      <c r="E1968" s="16" t="str">
        <f>部数情報!F1593</f>
        <v>園生町</v>
      </c>
      <c r="F1968" s="16" t="str">
        <f>部数情報!A1593</f>
        <v>042013</v>
      </c>
      <c r="G1968" s="16" t="str">
        <f>部数情報!G1593</f>
        <v>園生町・穴川町</v>
      </c>
      <c r="H1968" s="16" t="str">
        <f>部数情報!H1593</f>
        <v>千葉</v>
      </c>
      <c r="I1968" s="16" t="str">
        <f>部数情報!I1593</f>
        <v>稲毛区</v>
      </c>
      <c r="J1968" s="189">
        <f>IFERROR(IF($I$7="併配",VLOOKUP($F1968,部数情報!A:K,11,0),IF($I$7="併配&amp;選挙",VLOOKUP($F1968,部数情報!A:L,12,0),IF($I$7="選挙",VLOOKUP($F1968,部数情報!A:M,13,0),VLOOKUP($F1968,部数情報!A:J,10,0)))),"")</f>
        <v>385</v>
      </c>
      <c r="K1968" s="187"/>
      <c r="L1968" s="205"/>
      <c r="M1968" s="206"/>
      <c r="S1968">
        <f>エリア一覧!J1968-VLOOKUP(エリア一覧!F1968,部数情報!A:Q,17,0)</f>
        <v>0</v>
      </c>
      <c r="V1968">
        <f t="shared" si="30"/>
        <v>0</v>
      </c>
      <c r="W1968">
        <f>IFERROR(VLOOKUP($F1968,部数情報!A:J,10,0),0)</f>
        <v>385</v>
      </c>
    </row>
    <row r="1969" spans="2:23" hidden="1">
      <c r="B1969" s="15">
        <f>部数情報!C1594</f>
        <v>1593</v>
      </c>
      <c r="C1969" s="16">
        <f>部数情報!B1594</f>
        <v>31</v>
      </c>
      <c r="D1969" s="16" t="str">
        <f>部数情報!E1594</f>
        <v>稲毛</v>
      </c>
      <c r="E1969" s="16" t="str">
        <f>部数情報!F1594</f>
        <v>園生町</v>
      </c>
      <c r="F1969" s="16" t="str">
        <f>部数情報!A1594</f>
        <v>042014</v>
      </c>
      <c r="G1969" s="16" t="str">
        <f>部数情報!G1594</f>
        <v>園生町・小中台町</v>
      </c>
      <c r="H1969" s="16" t="str">
        <f>部数情報!H1594</f>
        <v>千葉</v>
      </c>
      <c r="I1969" s="16" t="str">
        <f>部数情報!I1594</f>
        <v>稲毛区</v>
      </c>
      <c r="J1969" s="189">
        <f>IFERROR(IF($I$7="併配",VLOOKUP($F1969,部数情報!A:K,11,0),IF($I$7="併配&amp;選挙",VLOOKUP($F1969,部数情報!A:L,12,0),IF($I$7="選挙",VLOOKUP($F1969,部数情報!A:M,13,0),VLOOKUP($F1969,部数情報!A:J,10,0)))),"")</f>
        <v>390</v>
      </c>
      <c r="K1969" s="187"/>
      <c r="L1969" s="205"/>
      <c r="M1969" s="206"/>
      <c r="S1969">
        <f>エリア一覧!J1969-VLOOKUP(エリア一覧!F1969,部数情報!A:Q,17,0)</f>
        <v>0</v>
      </c>
      <c r="V1969">
        <f t="shared" si="30"/>
        <v>0</v>
      </c>
      <c r="W1969">
        <f>IFERROR(VLOOKUP($F1969,部数情報!A:J,10,0),0)</f>
        <v>390</v>
      </c>
    </row>
    <row r="1970" spans="2:23" hidden="1">
      <c r="B1970" s="15">
        <f>部数情報!C1595</f>
        <v>1594</v>
      </c>
      <c r="C1970" s="16">
        <f>部数情報!B1595</f>
        <v>31</v>
      </c>
      <c r="D1970" s="16" t="str">
        <f>部数情報!E1595</f>
        <v>稲毛</v>
      </c>
      <c r="E1970" s="16" t="str">
        <f>部数情報!F1595</f>
        <v>小中台町</v>
      </c>
      <c r="F1970" s="16" t="str">
        <f>部数情報!A1595</f>
        <v>042015</v>
      </c>
      <c r="G1970" s="16" t="str">
        <f>部数情報!G1595</f>
        <v>小中台町B</v>
      </c>
      <c r="H1970" s="16" t="str">
        <f>部数情報!H1595</f>
        <v>千葉</v>
      </c>
      <c r="I1970" s="16" t="str">
        <f>部数情報!I1595</f>
        <v>稲毛区</v>
      </c>
      <c r="J1970" s="189">
        <f>IFERROR(IF($I$7="併配",VLOOKUP($F1970,部数情報!A:K,11,0),IF($I$7="併配&amp;選挙",VLOOKUP($F1970,部数情報!A:L,12,0),IF($I$7="選挙",VLOOKUP($F1970,部数情報!A:M,13,0),VLOOKUP($F1970,部数情報!A:J,10,0)))),"")</f>
        <v>360</v>
      </c>
      <c r="K1970" s="187"/>
      <c r="L1970" s="205"/>
      <c r="M1970" s="206"/>
      <c r="S1970">
        <f>エリア一覧!J1970-VLOOKUP(エリア一覧!F1970,部数情報!A:Q,17,0)</f>
        <v>0</v>
      </c>
      <c r="V1970">
        <f t="shared" si="30"/>
        <v>0</v>
      </c>
      <c r="W1970">
        <f>IFERROR(VLOOKUP($F1970,部数情報!A:J,10,0),0)</f>
        <v>360</v>
      </c>
    </row>
    <row r="1971" spans="2:23" hidden="1">
      <c r="B1971" s="15">
        <f>部数情報!C1596</f>
        <v>1595</v>
      </c>
      <c r="C1971" s="16">
        <f>部数情報!B1596</f>
        <v>31</v>
      </c>
      <c r="D1971" s="16" t="str">
        <f>部数情報!E1596</f>
        <v>稲毛</v>
      </c>
      <c r="E1971" s="16" t="str">
        <f>部数情報!F1596</f>
        <v>小中台町</v>
      </c>
      <c r="F1971" s="16" t="str">
        <f>部数情報!A1596</f>
        <v>042075</v>
      </c>
      <c r="G1971" s="16" t="str">
        <f>部数情報!G1596</f>
        <v>小中台町E</v>
      </c>
      <c r="H1971" s="16" t="str">
        <f>部数情報!H1596</f>
        <v>千葉</v>
      </c>
      <c r="I1971" s="16" t="str">
        <f>部数情報!I1596</f>
        <v>稲毛区</v>
      </c>
      <c r="J1971" s="189">
        <f>IFERROR(IF($I$7="併配",VLOOKUP($F1971,部数情報!A:K,11,0),IF($I$7="併配&amp;選挙",VLOOKUP($F1971,部数情報!A:L,12,0),IF($I$7="選挙",VLOOKUP($F1971,部数情報!A:M,13,0),VLOOKUP($F1971,部数情報!A:J,10,0)))),"")</f>
        <v>350</v>
      </c>
      <c r="K1971" s="187"/>
      <c r="L1971" s="205"/>
      <c r="M1971" s="206"/>
      <c r="S1971">
        <f>エリア一覧!J1971-VLOOKUP(エリア一覧!F1971,部数情報!A:Q,17,0)</f>
        <v>0</v>
      </c>
      <c r="V1971">
        <f t="shared" si="30"/>
        <v>0</v>
      </c>
      <c r="W1971">
        <f>IFERROR(VLOOKUP($F1971,部数情報!A:J,10,0),0)</f>
        <v>350</v>
      </c>
    </row>
    <row r="1972" spans="2:23" hidden="1">
      <c r="B1972" s="15">
        <f>部数情報!C1597</f>
        <v>1596</v>
      </c>
      <c r="C1972" s="16">
        <f>部数情報!B1597</f>
        <v>31</v>
      </c>
      <c r="D1972" s="16" t="str">
        <f>部数情報!E1597</f>
        <v>稲毛</v>
      </c>
      <c r="E1972" s="16" t="str">
        <f>部数情報!F1597</f>
        <v>小中台町</v>
      </c>
      <c r="F1972" s="16" t="str">
        <f>部数情報!A1597</f>
        <v>042016</v>
      </c>
      <c r="G1972" s="16" t="str">
        <f>部数情報!G1597</f>
        <v>小中台町C</v>
      </c>
      <c r="H1972" s="16" t="str">
        <f>部数情報!H1597</f>
        <v>千葉</v>
      </c>
      <c r="I1972" s="16" t="str">
        <f>部数情報!I1597</f>
        <v>稲毛区</v>
      </c>
      <c r="J1972" s="189">
        <f>IFERROR(IF($I$7="併配",VLOOKUP($F1972,部数情報!A:K,11,0),IF($I$7="併配&amp;選挙",VLOOKUP($F1972,部数情報!A:L,12,0),IF($I$7="選挙",VLOOKUP($F1972,部数情報!A:M,13,0),VLOOKUP($F1972,部数情報!A:J,10,0)))),"")</f>
        <v>1140</v>
      </c>
      <c r="K1972" s="187"/>
      <c r="L1972" s="205"/>
      <c r="M1972" s="206"/>
      <c r="S1972">
        <f>エリア一覧!J1972-VLOOKUP(エリア一覧!F1972,部数情報!A:Q,17,0)</f>
        <v>0</v>
      </c>
      <c r="V1972">
        <f t="shared" si="30"/>
        <v>0</v>
      </c>
      <c r="W1972">
        <f>IFERROR(VLOOKUP($F1972,部数情報!A:J,10,0),0)</f>
        <v>1140</v>
      </c>
    </row>
    <row r="1973" spans="2:23" hidden="1">
      <c r="B1973" s="15">
        <f>部数情報!C1598</f>
        <v>1597</v>
      </c>
      <c r="C1973" s="16">
        <f>部数情報!B1598</f>
        <v>31</v>
      </c>
      <c r="D1973" s="16" t="str">
        <f>部数情報!E1598</f>
        <v>稲毛</v>
      </c>
      <c r="E1973" s="16" t="str">
        <f>部数情報!F1598</f>
        <v>小中台町</v>
      </c>
      <c r="F1973" s="16" t="str">
        <f>部数情報!A1598</f>
        <v>042017</v>
      </c>
      <c r="G1973" s="16" t="str">
        <f>部数情報!G1598</f>
        <v>小中台町D</v>
      </c>
      <c r="H1973" s="16" t="str">
        <f>部数情報!H1598</f>
        <v>千葉</v>
      </c>
      <c r="I1973" s="16" t="str">
        <f>部数情報!I1598</f>
        <v>稲毛区</v>
      </c>
      <c r="J1973" s="189">
        <f>IFERROR(IF($I$7="併配",VLOOKUP($F1973,部数情報!A:K,11,0),IF($I$7="併配&amp;選挙",VLOOKUP($F1973,部数情報!A:L,12,0),IF($I$7="選挙",VLOOKUP($F1973,部数情報!A:M,13,0),VLOOKUP($F1973,部数情報!A:J,10,0)))),"")</f>
        <v>500</v>
      </c>
      <c r="K1973" s="187"/>
      <c r="L1973" s="205"/>
      <c r="M1973" s="206"/>
      <c r="S1973">
        <f>エリア一覧!J1973-VLOOKUP(エリア一覧!F1973,部数情報!A:Q,17,0)</f>
        <v>0</v>
      </c>
      <c r="V1973">
        <f t="shared" si="30"/>
        <v>0</v>
      </c>
      <c r="W1973">
        <f>IFERROR(VLOOKUP($F1973,部数情報!A:J,10,0),0)</f>
        <v>500</v>
      </c>
    </row>
    <row r="1974" spans="2:23" hidden="1">
      <c r="B1974" s="15">
        <f>部数情報!C1599</f>
        <v>1598</v>
      </c>
      <c r="C1974" s="16">
        <f>部数情報!B1599</f>
        <v>31</v>
      </c>
      <c r="D1974" s="16" t="str">
        <f>部数情報!E1599</f>
        <v>稲毛</v>
      </c>
      <c r="E1974" s="16" t="str">
        <f>部数情報!F1599</f>
        <v>小仲台</v>
      </c>
      <c r="F1974" s="16" t="str">
        <f>部数情報!A1599</f>
        <v>042018</v>
      </c>
      <c r="G1974" s="16" t="str">
        <f>部数情報!G1599</f>
        <v>小仲台１</v>
      </c>
      <c r="H1974" s="16" t="str">
        <f>部数情報!H1599</f>
        <v>千葉</v>
      </c>
      <c r="I1974" s="16" t="str">
        <f>部数情報!I1599</f>
        <v>稲毛区</v>
      </c>
      <c r="J1974" s="189">
        <f>IFERROR(IF($I$7="併配",VLOOKUP($F1974,部数情報!A:K,11,0),IF($I$7="併配&amp;選挙",VLOOKUP($F1974,部数情報!A:L,12,0),IF($I$7="選挙",VLOOKUP($F1974,部数情報!A:M,13,0),VLOOKUP($F1974,部数情報!A:J,10,0)))),"")</f>
        <v>221</v>
      </c>
      <c r="K1974" s="187"/>
      <c r="L1974" s="205"/>
      <c r="M1974" s="206"/>
      <c r="S1974">
        <f>エリア一覧!J1974-VLOOKUP(エリア一覧!F1974,部数情報!A:Q,17,0)</f>
        <v>-354</v>
      </c>
      <c r="V1974">
        <f t="shared" si="30"/>
        <v>0</v>
      </c>
      <c r="W1974">
        <f>IFERROR(VLOOKUP($F1974,部数情報!A:J,10,0),0)</f>
        <v>575</v>
      </c>
    </row>
    <row r="1975" spans="2:23" hidden="1">
      <c r="B1975" s="15">
        <f>部数情報!C1600</f>
        <v>1599</v>
      </c>
      <c r="C1975" s="16">
        <f>部数情報!B1600</f>
        <v>31</v>
      </c>
      <c r="D1975" s="16" t="str">
        <f>部数情報!E1600</f>
        <v>稲毛</v>
      </c>
      <c r="E1975" s="16" t="str">
        <f>部数情報!F1600</f>
        <v>小仲台</v>
      </c>
      <c r="F1975" s="16" t="str">
        <f>部数情報!A1600</f>
        <v>042019</v>
      </c>
      <c r="G1975" s="16" t="str">
        <f>部数情報!G1600</f>
        <v>小仲台２</v>
      </c>
      <c r="H1975" s="16" t="str">
        <f>部数情報!H1600</f>
        <v>千葉</v>
      </c>
      <c r="I1975" s="16" t="str">
        <f>部数情報!I1600</f>
        <v>稲毛区</v>
      </c>
      <c r="J1975" s="189">
        <f>IFERROR(IF($I$7="併配",VLOOKUP($F1975,部数情報!A:K,11,0),IF($I$7="併配&amp;選挙",VLOOKUP($F1975,部数情報!A:L,12,0),IF($I$7="選挙",VLOOKUP($F1975,部数情報!A:M,13,0),VLOOKUP($F1975,部数情報!A:J,10,0)))),"")</f>
        <v>625</v>
      </c>
      <c r="K1975" s="187"/>
      <c r="L1975" s="205"/>
      <c r="M1975" s="206"/>
      <c r="S1975">
        <f>エリア一覧!J1975-VLOOKUP(エリア一覧!F1975,部数情報!A:Q,17,0)</f>
        <v>0</v>
      </c>
      <c r="V1975">
        <f t="shared" si="30"/>
        <v>0</v>
      </c>
      <c r="W1975">
        <f>IFERROR(VLOOKUP($F1975,部数情報!A:J,10,0),0)</f>
        <v>625</v>
      </c>
    </row>
    <row r="1976" spans="2:23" hidden="1">
      <c r="B1976" s="15">
        <f>部数情報!C1601</f>
        <v>1600</v>
      </c>
      <c r="C1976" s="16">
        <f>部数情報!B1601</f>
        <v>31</v>
      </c>
      <c r="D1976" s="16" t="str">
        <f>部数情報!E1601</f>
        <v>稲毛</v>
      </c>
      <c r="E1976" s="16" t="str">
        <f>部数情報!F1601</f>
        <v>小仲台</v>
      </c>
      <c r="F1976" s="16" t="str">
        <f>部数情報!A1601</f>
        <v>042020</v>
      </c>
      <c r="G1976" s="16" t="str">
        <f>部数情報!G1601</f>
        <v>小仲台３A</v>
      </c>
      <c r="H1976" s="16" t="str">
        <f>部数情報!H1601</f>
        <v>千葉</v>
      </c>
      <c r="I1976" s="16" t="str">
        <f>部数情報!I1601</f>
        <v>稲毛区</v>
      </c>
      <c r="J1976" s="189">
        <f>IFERROR(IF($I$7="併配",VLOOKUP($F1976,部数情報!A:K,11,0),IF($I$7="併配&amp;選挙",VLOOKUP($F1976,部数情報!A:L,12,0),IF($I$7="選挙",VLOOKUP($F1976,部数情報!A:M,13,0),VLOOKUP($F1976,部数情報!A:J,10,0)))),"")</f>
        <v>420</v>
      </c>
      <c r="K1976" s="187"/>
      <c r="L1976" s="205"/>
      <c r="M1976" s="206"/>
      <c r="S1976">
        <f>エリア一覧!J1976-VLOOKUP(エリア一覧!F1976,部数情報!A:Q,17,0)</f>
        <v>0</v>
      </c>
      <c r="V1976">
        <f t="shared" si="30"/>
        <v>0</v>
      </c>
      <c r="W1976">
        <f>IFERROR(VLOOKUP($F1976,部数情報!A:J,10,0),0)</f>
        <v>420</v>
      </c>
    </row>
    <row r="1977" spans="2:23" hidden="1">
      <c r="B1977" s="15">
        <f>部数情報!C1602</f>
        <v>1601</v>
      </c>
      <c r="C1977" s="16">
        <f>部数情報!B1602</f>
        <v>31</v>
      </c>
      <c r="D1977" s="16" t="str">
        <f>部数情報!E1602</f>
        <v>稲毛</v>
      </c>
      <c r="E1977" s="16" t="str">
        <f>部数情報!F1602</f>
        <v>小仲台</v>
      </c>
      <c r="F1977" s="16" t="str">
        <f>部数情報!A1602</f>
        <v>042074</v>
      </c>
      <c r="G1977" s="16" t="str">
        <f>部数情報!G1602</f>
        <v>小仲台3B</v>
      </c>
      <c r="H1977" s="16" t="str">
        <f>部数情報!H1602</f>
        <v>千葉</v>
      </c>
      <c r="I1977" s="16" t="str">
        <f>部数情報!I1602</f>
        <v>稲毛区</v>
      </c>
      <c r="J1977" s="189">
        <f>IFERROR(IF($I$7="併配",VLOOKUP($F1977,部数情報!A:K,11,0),IF($I$7="併配&amp;選挙",VLOOKUP($F1977,部数情報!A:L,12,0),IF($I$7="選挙",VLOOKUP($F1977,部数情報!A:M,13,0),VLOOKUP($F1977,部数情報!A:J,10,0)))),"")</f>
        <v>480</v>
      </c>
      <c r="K1977" s="187"/>
      <c r="L1977" s="205"/>
      <c r="M1977" s="206"/>
      <c r="S1977">
        <f>エリア一覧!J1977-VLOOKUP(エリア一覧!F1977,部数情報!A:Q,17,0)</f>
        <v>0</v>
      </c>
      <c r="V1977">
        <f t="shared" si="30"/>
        <v>0</v>
      </c>
      <c r="W1977">
        <f>IFERROR(VLOOKUP($F1977,部数情報!A:J,10,0),0)</f>
        <v>480</v>
      </c>
    </row>
    <row r="1978" spans="2:23" hidden="1">
      <c r="B1978" s="15">
        <f>部数情報!C1603</f>
        <v>1602</v>
      </c>
      <c r="C1978" s="16">
        <f>部数情報!B1603</f>
        <v>31</v>
      </c>
      <c r="D1978" s="16" t="str">
        <f>部数情報!E1603</f>
        <v>稲毛</v>
      </c>
      <c r="E1978" s="16" t="str">
        <f>部数情報!F1603</f>
        <v>小仲台</v>
      </c>
      <c r="F1978" s="16" t="str">
        <f>部数情報!A1603</f>
        <v>042021</v>
      </c>
      <c r="G1978" s="16" t="str">
        <f>部数情報!G1603</f>
        <v>小仲台４</v>
      </c>
      <c r="H1978" s="16" t="str">
        <f>部数情報!H1603</f>
        <v>千葉</v>
      </c>
      <c r="I1978" s="16" t="str">
        <f>部数情報!I1603</f>
        <v>稲毛区</v>
      </c>
      <c r="J1978" s="189">
        <f>IFERROR(IF($I$7="併配",VLOOKUP($F1978,部数情報!A:K,11,0),IF($I$7="併配&amp;選挙",VLOOKUP($F1978,部数情報!A:L,12,0),IF($I$7="選挙",VLOOKUP($F1978,部数情報!A:M,13,0),VLOOKUP($F1978,部数情報!A:J,10,0)))),"")</f>
        <v>550</v>
      </c>
      <c r="K1978" s="187"/>
      <c r="L1978" s="205"/>
      <c r="M1978" s="206"/>
      <c r="S1978">
        <f>エリア一覧!J1978-VLOOKUP(エリア一覧!F1978,部数情報!A:Q,17,0)</f>
        <v>0</v>
      </c>
      <c r="V1978">
        <f t="shared" si="30"/>
        <v>0</v>
      </c>
      <c r="W1978">
        <f>IFERROR(VLOOKUP($F1978,部数情報!A:J,10,0),0)</f>
        <v>550</v>
      </c>
    </row>
    <row r="1979" spans="2:23" hidden="1">
      <c r="B1979" s="15">
        <f>部数情報!C1604</f>
        <v>1603</v>
      </c>
      <c r="C1979" s="16">
        <f>部数情報!B1604</f>
        <v>31</v>
      </c>
      <c r="D1979" s="16" t="str">
        <f>部数情報!E1604</f>
        <v>稲毛</v>
      </c>
      <c r="E1979" s="16" t="str">
        <f>部数情報!F1604</f>
        <v>小仲台</v>
      </c>
      <c r="F1979" s="16" t="str">
        <f>部数情報!A1604</f>
        <v>042022</v>
      </c>
      <c r="G1979" s="16" t="str">
        <f>部数情報!G1604</f>
        <v>小仲台５</v>
      </c>
      <c r="H1979" s="16" t="str">
        <f>部数情報!H1604</f>
        <v>千葉</v>
      </c>
      <c r="I1979" s="16" t="str">
        <f>部数情報!I1604</f>
        <v>稲毛区</v>
      </c>
      <c r="J1979" s="189">
        <f>IFERROR(IF($I$7="併配",VLOOKUP($F1979,部数情報!A:K,11,0),IF($I$7="併配&amp;選挙",VLOOKUP($F1979,部数情報!A:L,12,0),IF($I$7="選挙",VLOOKUP($F1979,部数情報!A:M,13,0),VLOOKUP($F1979,部数情報!A:J,10,0)))),"")</f>
        <v>1000</v>
      </c>
      <c r="K1979" s="187"/>
      <c r="L1979" s="205"/>
      <c r="M1979" s="206"/>
      <c r="S1979">
        <f>エリア一覧!J1979-VLOOKUP(エリア一覧!F1979,部数情報!A:Q,17,0)</f>
        <v>0</v>
      </c>
      <c r="V1979">
        <f t="shared" si="30"/>
        <v>0</v>
      </c>
      <c r="W1979">
        <f>IFERROR(VLOOKUP($F1979,部数情報!A:J,10,0),0)</f>
        <v>1000</v>
      </c>
    </row>
    <row r="1980" spans="2:23" hidden="1">
      <c r="B1980" s="15">
        <f>部数情報!C1605</f>
        <v>1604</v>
      </c>
      <c r="C1980" s="16">
        <f>部数情報!B1605</f>
        <v>31</v>
      </c>
      <c r="D1980" s="16" t="str">
        <f>部数情報!E1605</f>
        <v>稲毛</v>
      </c>
      <c r="E1980" s="16" t="str">
        <f>部数情報!F1605</f>
        <v>小仲台</v>
      </c>
      <c r="F1980" s="16" t="str">
        <f>部数情報!A1605</f>
        <v>042023</v>
      </c>
      <c r="G1980" s="16" t="str">
        <f>部数情報!G1605</f>
        <v>小仲台6A</v>
      </c>
      <c r="H1980" s="16" t="str">
        <f>部数情報!H1605</f>
        <v>千葉</v>
      </c>
      <c r="I1980" s="16" t="str">
        <f>部数情報!I1605</f>
        <v>稲毛区</v>
      </c>
      <c r="J1980" s="189">
        <f>IFERROR(IF($I$7="併配",VLOOKUP($F1980,部数情報!A:K,11,0),IF($I$7="併配&amp;選挙",VLOOKUP($F1980,部数情報!A:L,12,0),IF($I$7="選挙",VLOOKUP($F1980,部数情報!A:M,13,0),VLOOKUP($F1980,部数情報!A:J,10,0)))),"")</f>
        <v>555</v>
      </c>
      <c r="K1980" s="187"/>
      <c r="L1980" s="205"/>
      <c r="M1980" s="206"/>
      <c r="S1980">
        <f>エリア一覧!J1980-VLOOKUP(エリア一覧!F1980,部数情報!A:Q,17,0)</f>
        <v>0</v>
      </c>
      <c r="V1980">
        <f t="shared" si="30"/>
        <v>0</v>
      </c>
      <c r="W1980">
        <f>IFERROR(VLOOKUP($F1980,部数情報!A:J,10,0),0)</f>
        <v>555</v>
      </c>
    </row>
    <row r="1981" spans="2:23" hidden="1">
      <c r="B1981" s="15">
        <f>部数情報!C1606</f>
        <v>1605</v>
      </c>
      <c r="C1981" s="16">
        <f>部数情報!B1606</f>
        <v>31</v>
      </c>
      <c r="D1981" s="16" t="str">
        <f>部数情報!E1606</f>
        <v>稲毛</v>
      </c>
      <c r="E1981" s="16" t="str">
        <f>部数情報!F1606</f>
        <v>小仲台</v>
      </c>
      <c r="F1981" s="16" t="str">
        <f>部数情報!A1606</f>
        <v>042071</v>
      </c>
      <c r="G1981" s="16" t="str">
        <f>部数情報!G1606</f>
        <v>小仲台6B</v>
      </c>
      <c r="H1981" s="16" t="str">
        <f>部数情報!H1606</f>
        <v>千葉</v>
      </c>
      <c r="I1981" s="16" t="str">
        <f>部数情報!I1606</f>
        <v>稲毛区</v>
      </c>
      <c r="J1981" s="189">
        <f>IFERROR(IF($I$7="併配",VLOOKUP($F1981,部数情報!A:K,11,0),IF($I$7="併配&amp;選挙",VLOOKUP($F1981,部数情報!A:L,12,0),IF($I$7="選挙",VLOOKUP($F1981,部数情報!A:M,13,0),VLOOKUP($F1981,部数情報!A:J,10,0)))),"")</f>
        <v>440</v>
      </c>
      <c r="K1981" s="187"/>
      <c r="L1981" s="205"/>
      <c r="M1981" s="206"/>
      <c r="S1981">
        <f>エリア一覧!J1981-VLOOKUP(エリア一覧!F1981,部数情報!A:Q,17,0)</f>
        <v>0</v>
      </c>
      <c r="V1981">
        <f t="shared" si="30"/>
        <v>0</v>
      </c>
      <c r="W1981">
        <f>IFERROR(VLOOKUP($F1981,部数情報!A:J,10,0),0)</f>
        <v>440</v>
      </c>
    </row>
    <row r="1982" spans="2:23" hidden="1">
      <c r="B1982" s="15">
        <f>部数情報!C1607</f>
        <v>1606</v>
      </c>
      <c r="C1982" s="16">
        <f>部数情報!B1607</f>
        <v>31</v>
      </c>
      <c r="D1982" s="16" t="str">
        <f>部数情報!E1607</f>
        <v>稲毛</v>
      </c>
      <c r="E1982" s="16" t="str">
        <f>部数情報!F1607</f>
        <v>小仲台</v>
      </c>
      <c r="F1982" s="16" t="str">
        <f>部数情報!A1607</f>
        <v>042024</v>
      </c>
      <c r="G1982" s="16" t="str">
        <f>部数情報!G1607</f>
        <v>小仲台7Ａ</v>
      </c>
      <c r="H1982" s="16" t="str">
        <f>部数情報!H1607</f>
        <v>千葉</v>
      </c>
      <c r="I1982" s="16" t="str">
        <f>部数情報!I1607</f>
        <v>稲毛区</v>
      </c>
      <c r="J1982" s="189">
        <f>IFERROR(IF($I$7="併配",VLOOKUP($F1982,部数情報!A:K,11,0),IF($I$7="併配&amp;選挙",VLOOKUP($F1982,部数情報!A:L,12,0),IF($I$7="選挙",VLOOKUP($F1982,部数情報!A:M,13,0),VLOOKUP($F1982,部数情報!A:J,10,0)))),"")</f>
        <v>570</v>
      </c>
      <c r="K1982" s="187"/>
      <c r="L1982" s="205"/>
      <c r="M1982" s="206"/>
      <c r="S1982">
        <f>エリア一覧!J1982-VLOOKUP(エリア一覧!F1982,部数情報!A:Q,17,0)</f>
        <v>-230</v>
      </c>
      <c r="V1982">
        <f t="shared" si="30"/>
        <v>0</v>
      </c>
      <c r="W1982">
        <f>IFERROR(VLOOKUP($F1982,部数情報!A:J,10,0),0)</f>
        <v>800</v>
      </c>
    </row>
    <row r="1983" spans="2:23" hidden="1">
      <c r="B1983" s="15">
        <f>部数情報!C1608</f>
        <v>1607</v>
      </c>
      <c r="C1983" s="16">
        <f>部数情報!B1608</f>
        <v>31</v>
      </c>
      <c r="D1983" s="16" t="str">
        <f>部数情報!E1608</f>
        <v>稲毛</v>
      </c>
      <c r="E1983" s="16" t="str">
        <f>部数情報!F1608</f>
        <v>小仲台</v>
      </c>
      <c r="F1983" s="16" t="str">
        <f>部数情報!A1608</f>
        <v>042025</v>
      </c>
      <c r="G1983" s="16" t="str">
        <f>部数情報!G1608</f>
        <v>小仲台７Ｂ</v>
      </c>
      <c r="H1983" s="16" t="str">
        <f>部数情報!H1608</f>
        <v>千葉</v>
      </c>
      <c r="I1983" s="16" t="str">
        <f>部数情報!I1608</f>
        <v>稲毛区</v>
      </c>
      <c r="J1983" s="189">
        <f>IFERROR(IF($I$7="併配",VLOOKUP($F1983,部数情報!A:K,11,0),IF($I$7="併配&amp;選挙",VLOOKUP($F1983,部数情報!A:L,12,0),IF($I$7="選挙",VLOOKUP($F1983,部数情報!A:M,13,0),VLOOKUP($F1983,部数情報!A:J,10,0)))),"")</f>
        <v>939</v>
      </c>
      <c r="K1983" s="187"/>
      <c r="L1983" s="205"/>
      <c r="M1983" s="206"/>
      <c r="S1983">
        <f>エリア一覧!J1983-VLOOKUP(エリア一覧!F1983,部数情報!A:Q,17,0)</f>
        <v>-121</v>
      </c>
      <c r="V1983">
        <f t="shared" si="30"/>
        <v>0</v>
      </c>
      <c r="W1983">
        <f>IFERROR(VLOOKUP($F1983,部数情報!A:J,10,0),0)</f>
        <v>1060</v>
      </c>
    </row>
    <row r="1984" spans="2:23" hidden="1">
      <c r="B1984" s="15">
        <f>部数情報!C1609</f>
        <v>1608</v>
      </c>
      <c r="C1984" s="16">
        <f>部数情報!B1609</f>
        <v>31</v>
      </c>
      <c r="D1984" s="16" t="str">
        <f>部数情報!E1609</f>
        <v>稲毛</v>
      </c>
      <c r="E1984" s="16" t="str">
        <f>部数情報!F1609</f>
        <v>小仲台</v>
      </c>
      <c r="F1984" s="16" t="str">
        <f>部数情報!A1609</f>
        <v>042026</v>
      </c>
      <c r="G1984" s="16" t="str">
        <f>部数情報!G1609</f>
        <v>小仲台８Ａ</v>
      </c>
      <c r="H1984" s="16" t="str">
        <f>部数情報!H1609</f>
        <v>千葉</v>
      </c>
      <c r="I1984" s="16" t="str">
        <f>部数情報!I1609</f>
        <v>稲毛区</v>
      </c>
      <c r="J1984" s="189">
        <f>IFERROR(IF($I$7="併配",VLOOKUP($F1984,部数情報!A:K,11,0),IF($I$7="併配&amp;選挙",VLOOKUP($F1984,部数情報!A:L,12,0),IF($I$7="選挙",VLOOKUP($F1984,部数情報!A:M,13,0),VLOOKUP($F1984,部数情報!A:J,10,0)))),"")</f>
        <v>350</v>
      </c>
      <c r="K1984" s="187"/>
      <c r="L1984" s="205"/>
      <c r="M1984" s="206"/>
      <c r="S1984">
        <f>エリア一覧!J1984-VLOOKUP(エリア一覧!F1984,部数情報!A:Q,17,0)</f>
        <v>-50</v>
      </c>
      <c r="V1984">
        <f t="shared" si="30"/>
        <v>0</v>
      </c>
      <c r="W1984">
        <f>IFERROR(VLOOKUP($F1984,部数情報!A:J,10,0),0)</f>
        <v>400</v>
      </c>
    </row>
    <row r="1985" spans="2:23" hidden="1">
      <c r="B1985" s="15">
        <f>部数情報!C1610</f>
        <v>1609</v>
      </c>
      <c r="C1985" s="16">
        <f>部数情報!B1610</f>
        <v>31</v>
      </c>
      <c r="D1985" s="16" t="str">
        <f>部数情報!E1610</f>
        <v>稲毛</v>
      </c>
      <c r="E1985" s="16" t="str">
        <f>部数情報!F1610</f>
        <v>小仲台</v>
      </c>
      <c r="F1985" s="16" t="str">
        <f>部数情報!A1610</f>
        <v>042027</v>
      </c>
      <c r="G1985" s="16" t="str">
        <f>部数情報!G1610</f>
        <v>小仲台８Ｂ</v>
      </c>
      <c r="H1985" s="16" t="str">
        <f>部数情報!H1610</f>
        <v>千葉</v>
      </c>
      <c r="I1985" s="16" t="str">
        <f>部数情報!I1610</f>
        <v>稲毛区</v>
      </c>
      <c r="J1985" s="189">
        <f>IFERROR(IF($I$7="併配",VLOOKUP($F1985,部数情報!A:K,11,0),IF($I$7="併配&amp;選挙",VLOOKUP($F1985,部数情報!A:L,12,0),IF($I$7="選挙",VLOOKUP($F1985,部数情報!A:M,13,0),VLOOKUP($F1985,部数情報!A:J,10,0)))),"")</f>
        <v>695</v>
      </c>
      <c r="K1985" s="187"/>
      <c r="L1985" s="205"/>
      <c r="M1985" s="206"/>
      <c r="S1985">
        <f>エリア一覧!J1985-VLOOKUP(エリア一覧!F1985,部数情報!A:Q,17,0)</f>
        <v>0</v>
      </c>
      <c r="V1985">
        <f t="shared" si="30"/>
        <v>0</v>
      </c>
      <c r="W1985">
        <f>IFERROR(VLOOKUP($F1985,部数情報!A:J,10,0),0)</f>
        <v>695</v>
      </c>
    </row>
    <row r="1986" spans="2:23" hidden="1">
      <c r="B1986" s="15">
        <f>部数情報!C1611</f>
        <v>1610</v>
      </c>
      <c r="C1986" s="16">
        <f>部数情報!B1611</f>
        <v>31</v>
      </c>
      <c r="D1986" s="16" t="str">
        <f>部数情報!E1611</f>
        <v>稲毛</v>
      </c>
      <c r="E1986" s="16" t="str">
        <f>部数情報!F1611</f>
        <v>小仲台</v>
      </c>
      <c r="F1986" s="16" t="str">
        <f>部数情報!A1611</f>
        <v>042028</v>
      </c>
      <c r="G1986" s="16" t="str">
        <f>部数情報!G1611</f>
        <v>小仲台９</v>
      </c>
      <c r="H1986" s="16" t="str">
        <f>部数情報!H1611</f>
        <v>千葉</v>
      </c>
      <c r="I1986" s="16" t="str">
        <f>部数情報!I1611</f>
        <v>稲毛区</v>
      </c>
      <c r="J1986" s="189">
        <f>IFERROR(IF($I$7="併配",VLOOKUP($F1986,部数情報!A:K,11,0),IF($I$7="併配&amp;選挙",VLOOKUP($F1986,部数情報!A:L,12,0),IF($I$7="選挙",VLOOKUP($F1986,部数情報!A:M,13,0),VLOOKUP($F1986,部数情報!A:J,10,0)))),"")</f>
        <v>590</v>
      </c>
      <c r="K1986" s="187"/>
      <c r="L1986" s="205"/>
      <c r="M1986" s="206"/>
      <c r="S1986">
        <f>エリア一覧!J1986-VLOOKUP(エリア一覧!F1986,部数情報!A:Q,17,0)</f>
        <v>0</v>
      </c>
      <c r="V1986">
        <f t="shared" si="30"/>
        <v>0</v>
      </c>
      <c r="W1986">
        <f>IFERROR(VLOOKUP($F1986,部数情報!A:J,10,0),0)</f>
        <v>590</v>
      </c>
    </row>
    <row r="1987" spans="2:23" hidden="1">
      <c r="B1987" s="15">
        <f>部数情報!C1612</f>
        <v>1611</v>
      </c>
      <c r="C1987" s="16">
        <f>部数情報!B1612</f>
        <v>31</v>
      </c>
      <c r="D1987" s="16" t="str">
        <f>部数情報!E1612</f>
        <v>稲毛</v>
      </c>
      <c r="E1987" s="16" t="str">
        <f>部数情報!F1612</f>
        <v>小仲台</v>
      </c>
      <c r="F1987" s="16" t="str">
        <f>部数情報!A1612</f>
        <v>042029</v>
      </c>
      <c r="G1987" s="16" t="str">
        <f>部数情報!G1612</f>
        <v>園生町F</v>
      </c>
      <c r="H1987" s="16" t="str">
        <f>部数情報!H1612</f>
        <v>千葉</v>
      </c>
      <c r="I1987" s="16" t="str">
        <f>部数情報!I1612</f>
        <v>稲毛区</v>
      </c>
      <c r="J1987" s="189">
        <f>IFERROR(IF($I$7="併配",VLOOKUP($F1987,部数情報!A:K,11,0),IF($I$7="併配&amp;選挙",VLOOKUP($F1987,部数情報!A:L,12,0),IF($I$7="選挙",VLOOKUP($F1987,部数情報!A:M,13,0),VLOOKUP($F1987,部数情報!A:J,10,0)))),"")</f>
        <v>690</v>
      </c>
      <c r="K1987" s="187"/>
      <c r="L1987" s="205"/>
      <c r="M1987" s="206"/>
      <c r="S1987">
        <f>エリア一覧!J1987-VLOOKUP(エリア一覧!F1987,部数情報!A:Q,17,0)</f>
        <v>0</v>
      </c>
      <c r="V1987">
        <f t="shared" si="30"/>
        <v>0</v>
      </c>
      <c r="W1987">
        <f>IFERROR(VLOOKUP($F1987,部数情報!A:J,10,0),0)</f>
        <v>690</v>
      </c>
    </row>
    <row r="1988" spans="2:23" hidden="1">
      <c r="B1988" s="15">
        <f>部数情報!C1613</f>
        <v>1612</v>
      </c>
      <c r="C1988" s="16">
        <f>部数情報!B1613</f>
        <v>31</v>
      </c>
      <c r="D1988" s="16" t="str">
        <f>部数情報!E1613</f>
        <v>稲毛</v>
      </c>
      <c r="E1988" s="16" t="str">
        <f>部数情報!F1613</f>
        <v>小仲台</v>
      </c>
      <c r="F1988" s="16" t="str">
        <f>部数情報!A1613</f>
        <v>042030</v>
      </c>
      <c r="G1988" s="16" t="str">
        <f>部数情報!G1613</f>
        <v>園生町・小仲台5</v>
      </c>
      <c r="H1988" s="16" t="str">
        <f>部数情報!H1613</f>
        <v>千葉</v>
      </c>
      <c r="I1988" s="16" t="str">
        <f>部数情報!I1613</f>
        <v>稲毛区</v>
      </c>
      <c r="J1988" s="189">
        <f>IFERROR(IF($I$7="併配",VLOOKUP($F1988,部数情報!A:K,11,0),IF($I$7="併配&amp;選挙",VLOOKUP($F1988,部数情報!A:L,12,0),IF($I$7="選挙",VLOOKUP($F1988,部数情報!A:M,13,0),VLOOKUP($F1988,部数情報!A:J,10,0)))),"")</f>
        <v>400</v>
      </c>
      <c r="K1988" s="187"/>
      <c r="L1988" s="205"/>
      <c r="M1988" s="206"/>
      <c r="S1988">
        <f>エリア一覧!J1988-VLOOKUP(エリア一覧!F1988,部数情報!A:Q,17,0)</f>
        <v>0</v>
      </c>
      <c r="V1988">
        <f t="shared" si="30"/>
        <v>0</v>
      </c>
      <c r="W1988">
        <f>IFERROR(VLOOKUP($F1988,部数情報!A:J,10,0),0)</f>
        <v>400</v>
      </c>
    </row>
    <row r="1989" spans="2:23" hidden="1">
      <c r="B1989" s="15">
        <f>部数情報!C1614</f>
        <v>1613</v>
      </c>
      <c r="C1989" s="16">
        <f>部数情報!B1614</f>
        <v>31</v>
      </c>
      <c r="D1989" s="16" t="str">
        <f>部数情報!E1614</f>
        <v>稲毛</v>
      </c>
      <c r="E1989" s="16" t="str">
        <f>部数情報!F1614</f>
        <v>天台・萩台・千草台</v>
      </c>
      <c r="F1989" s="16" t="str">
        <f>部数情報!A1614</f>
        <v>042031</v>
      </c>
      <c r="G1989" s="16" t="str">
        <f>部数情報!G1614</f>
        <v>天台１</v>
      </c>
      <c r="H1989" s="16" t="str">
        <f>部数情報!H1614</f>
        <v>千葉</v>
      </c>
      <c r="I1989" s="16" t="str">
        <f>部数情報!I1614</f>
        <v>稲毛区</v>
      </c>
      <c r="J1989" s="189">
        <f>IFERROR(IF($I$7="併配",VLOOKUP($F1989,部数情報!A:K,11,0),IF($I$7="併配&amp;選挙",VLOOKUP($F1989,部数情報!A:L,12,0),IF($I$7="選挙",VLOOKUP($F1989,部数情報!A:M,13,0),VLOOKUP($F1989,部数情報!A:J,10,0)))),"")</f>
        <v>595</v>
      </c>
      <c r="K1989" s="187"/>
      <c r="L1989" s="205"/>
      <c r="M1989" s="206"/>
      <c r="S1989">
        <f>エリア一覧!J1989-VLOOKUP(エリア一覧!F1989,部数情報!A:Q,17,0)</f>
        <v>0</v>
      </c>
      <c r="V1989">
        <f t="shared" si="30"/>
        <v>0</v>
      </c>
      <c r="W1989">
        <f>IFERROR(VLOOKUP($F1989,部数情報!A:J,10,0),0)</f>
        <v>595</v>
      </c>
    </row>
    <row r="1990" spans="2:23" hidden="1">
      <c r="B1990" s="15">
        <f>部数情報!C1615</f>
        <v>1614</v>
      </c>
      <c r="C1990" s="16">
        <f>部数情報!B1615</f>
        <v>31</v>
      </c>
      <c r="D1990" s="16" t="str">
        <f>部数情報!E1615</f>
        <v>稲毛</v>
      </c>
      <c r="E1990" s="16" t="str">
        <f>部数情報!F1615</f>
        <v>天台・萩台・千草台</v>
      </c>
      <c r="F1990" s="16" t="str">
        <f>部数情報!A1615</f>
        <v>042032</v>
      </c>
      <c r="G1990" s="16" t="str">
        <f>部数情報!G1615</f>
        <v>天台２</v>
      </c>
      <c r="H1990" s="16" t="str">
        <f>部数情報!H1615</f>
        <v>千葉</v>
      </c>
      <c r="I1990" s="16" t="str">
        <f>部数情報!I1615</f>
        <v>稲毛区</v>
      </c>
      <c r="J1990" s="189">
        <f>IFERROR(IF($I$7="併配",VLOOKUP($F1990,部数情報!A:K,11,0),IF($I$7="併配&amp;選挙",VLOOKUP($F1990,部数情報!A:L,12,0),IF($I$7="選挙",VLOOKUP($F1990,部数情報!A:M,13,0),VLOOKUP($F1990,部数情報!A:J,10,0)))),"")</f>
        <v>450</v>
      </c>
      <c r="K1990" s="187"/>
      <c r="L1990" s="205"/>
      <c r="M1990" s="206"/>
      <c r="S1990">
        <f>エリア一覧!J1990-VLOOKUP(エリア一覧!F1990,部数情報!A:Q,17,0)</f>
        <v>0</v>
      </c>
      <c r="V1990">
        <f t="shared" si="30"/>
        <v>0</v>
      </c>
      <c r="W1990">
        <f>IFERROR(VLOOKUP($F1990,部数情報!A:J,10,0),0)</f>
        <v>450</v>
      </c>
    </row>
    <row r="1991" spans="2:23" hidden="1">
      <c r="B1991" s="15">
        <f>部数情報!C1616</f>
        <v>1615</v>
      </c>
      <c r="C1991" s="16">
        <f>部数情報!B1616</f>
        <v>31</v>
      </c>
      <c r="D1991" s="16" t="str">
        <f>部数情報!E1616</f>
        <v>稲毛</v>
      </c>
      <c r="E1991" s="16" t="str">
        <f>部数情報!F1616</f>
        <v>天台・萩台・千草台</v>
      </c>
      <c r="F1991" s="16" t="str">
        <f>部数情報!A1616</f>
        <v>042033</v>
      </c>
      <c r="G1991" s="16" t="str">
        <f>部数情報!G1616</f>
        <v>天台３</v>
      </c>
      <c r="H1991" s="16" t="str">
        <f>部数情報!H1616</f>
        <v>千葉</v>
      </c>
      <c r="I1991" s="16" t="str">
        <f>部数情報!I1616</f>
        <v>稲毛区</v>
      </c>
      <c r="J1991" s="189">
        <f>IFERROR(IF($I$7="併配",VLOOKUP($F1991,部数情報!A:K,11,0),IF($I$7="併配&amp;選挙",VLOOKUP($F1991,部数情報!A:L,12,0),IF($I$7="選挙",VLOOKUP($F1991,部数情報!A:M,13,0),VLOOKUP($F1991,部数情報!A:J,10,0)))),"")</f>
        <v>465</v>
      </c>
      <c r="K1991" s="187"/>
      <c r="L1991" s="205"/>
      <c r="M1991" s="206"/>
      <c r="S1991">
        <f>エリア一覧!J1991-VLOOKUP(エリア一覧!F1991,部数情報!A:Q,17,0)</f>
        <v>0</v>
      </c>
      <c r="V1991">
        <f t="shared" si="30"/>
        <v>0</v>
      </c>
      <c r="W1991">
        <f>IFERROR(VLOOKUP($F1991,部数情報!A:J,10,0),0)</f>
        <v>465</v>
      </c>
    </row>
    <row r="1992" spans="2:23" hidden="1">
      <c r="B1992" s="15">
        <f>部数情報!C1617</f>
        <v>1616</v>
      </c>
      <c r="C1992" s="16">
        <f>部数情報!B1617</f>
        <v>31</v>
      </c>
      <c r="D1992" s="16" t="str">
        <f>部数情報!E1617</f>
        <v>稲毛</v>
      </c>
      <c r="E1992" s="16" t="str">
        <f>部数情報!F1617</f>
        <v>天台・萩台・千草台</v>
      </c>
      <c r="F1992" s="16" t="str">
        <f>部数情報!A1617</f>
        <v>042034</v>
      </c>
      <c r="G1992" s="16" t="str">
        <f>部数情報!G1617</f>
        <v>天台４</v>
      </c>
      <c r="H1992" s="16" t="str">
        <f>部数情報!H1617</f>
        <v>千葉</v>
      </c>
      <c r="I1992" s="16" t="str">
        <f>部数情報!I1617</f>
        <v>稲毛区</v>
      </c>
      <c r="J1992" s="189">
        <f>IFERROR(IF($I$7="併配",VLOOKUP($F1992,部数情報!A:K,11,0),IF($I$7="併配&amp;選挙",VLOOKUP($F1992,部数情報!A:L,12,0),IF($I$7="選挙",VLOOKUP($F1992,部数情報!A:M,13,0),VLOOKUP($F1992,部数情報!A:J,10,0)))),"")</f>
        <v>420</v>
      </c>
      <c r="K1992" s="187"/>
      <c r="L1992" s="205"/>
      <c r="M1992" s="206"/>
      <c r="S1992">
        <f>エリア一覧!J1992-VLOOKUP(エリア一覧!F1992,部数情報!A:Q,17,0)</f>
        <v>0</v>
      </c>
      <c r="V1992">
        <f t="shared" si="30"/>
        <v>0</v>
      </c>
      <c r="W1992">
        <f>IFERROR(VLOOKUP($F1992,部数情報!A:J,10,0),0)</f>
        <v>420</v>
      </c>
    </row>
    <row r="1993" spans="2:23" hidden="1">
      <c r="B1993" s="15">
        <f>部数情報!C1618</f>
        <v>1617</v>
      </c>
      <c r="C1993" s="16">
        <f>部数情報!B1618</f>
        <v>31</v>
      </c>
      <c r="D1993" s="16" t="str">
        <f>部数情報!E1618</f>
        <v>稲毛</v>
      </c>
      <c r="E1993" s="16" t="str">
        <f>部数情報!F1618</f>
        <v>天台・萩台・千草台</v>
      </c>
      <c r="F1993" s="16" t="str">
        <f>部数情報!A1618</f>
        <v>042035</v>
      </c>
      <c r="G1993" s="16" t="str">
        <f>部数情報!G1618</f>
        <v>天台５</v>
      </c>
      <c r="H1993" s="16" t="str">
        <f>部数情報!H1618</f>
        <v>千葉</v>
      </c>
      <c r="I1993" s="16" t="str">
        <f>部数情報!I1618</f>
        <v>稲毛区</v>
      </c>
      <c r="J1993" s="189">
        <f>IFERROR(IF($I$7="併配",VLOOKUP($F1993,部数情報!A:K,11,0),IF($I$7="併配&amp;選挙",VLOOKUP($F1993,部数情報!A:L,12,0),IF($I$7="選挙",VLOOKUP($F1993,部数情報!A:M,13,0),VLOOKUP($F1993,部数情報!A:J,10,0)))),"")</f>
        <v>770</v>
      </c>
      <c r="K1993" s="187"/>
      <c r="L1993" s="205"/>
      <c r="M1993" s="206"/>
      <c r="S1993">
        <f>エリア一覧!J1993-VLOOKUP(エリア一覧!F1993,部数情報!A:Q,17,0)</f>
        <v>0</v>
      </c>
      <c r="V1993">
        <f t="shared" si="30"/>
        <v>0</v>
      </c>
      <c r="W1993">
        <f>IFERROR(VLOOKUP($F1993,部数情報!A:J,10,0),0)</f>
        <v>770</v>
      </c>
    </row>
    <row r="1994" spans="2:23" hidden="1">
      <c r="B1994" s="15">
        <f>部数情報!C1619</f>
        <v>1618</v>
      </c>
      <c r="C1994" s="16">
        <f>部数情報!B1619</f>
        <v>31</v>
      </c>
      <c r="D1994" s="16" t="str">
        <f>部数情報!E1619</f>
        <v>稲毛</v>
      </c>
      <c r="E1994" s="16" t="str">
        <f>部数情報!F1619</f>
        <v>天台・萩台・千草台</v>
      </c>
      <c r="F1994" s="16" t="str">
        <f>部数情報!A1619</f>
        <v>042036</v>
      </c>
      <c r="G1994" s="16" t="str">
        <f>部数情報!G1619</f>
        <v>天台６・萩台町</v>
      </c>
      <c r="H1994" s="16" t="str">
        <f>部数情報!H1619</f>
        <v>千葉</v>
      </c>
      <c r="I1994" s="16" t="str">
        <f>部数情報!I1619</f>
        <v>稲毛区</v>
      </c>
      <c r="J1994" s="189">
        <f>IFERROR(IF($I$7="併配",VLOOKUP($F1994,部数情報!A:K,11,0),IF($I$7="併配&amp;選挙",VLOOKUP($F1994,部数情報!A:L,12,0),IF($I$7="選挙",VLOOKUP($F1994,部数情報!A:M,13,0),VLOOKUP($F1994,部数情報!A:J,10,0)))),"")</f>
        <v>350</v>
      </c>
      <c r="K1994" s="187"/>
      <c r="L1994" s="205"/>
      <c r="M1994" s="206"/>
      <c r="S1994">
        <f>エリア一覧!J1994-VLOOKUP(エリア一覧!F1994,部数情報!A:Q,17,0)</f>
        <v>0</v>
      </c>
      <c r="V1994">
        <f t="shared" si="30"/>
        <v>0</v>
      </c>
      <c r="W1994">
        <f>IFERROR(VLOOKUP($F1994,部数情報!A:J,10,0),0)</f>
        <v>350</v>
      </c>
    </row>
    <row r="1995" spans="2:23" hidden="1">
      <c r="B1995" s="15">
        <f>部数情報!C1620</f>
        <v>1619</v>
      </c>
      <c r="C1995" s="16">
        <f>部数情報!B1620</f>
        <v>31</v>
      </c>
      <c r="D1995" s="16" t="str">
        <f>部数情報!E1620</f>
        <v>稲毛</v>
      </c>
      <c r="E1995" s="16" t="str">
        <f>部数情報!F1620</f>
        <v>天台・萩台・千草台</v>
      </c>
      <c r="F1995" s="16" t="str">
        <f>部数情報!A1620</f>
        <v>042037</v>
      </c>
      <c r="G1995" s="16" t="str">
        <f>部数情報!G1620</f>
        <v>萩台町</v>
      </c>
      <c r="H1995" s="16" t="str">
        <f>部数情報!H1620</f>
        <v>千葉</v>
      </c>
      <c r="I1995" s="16" t="str">
        <f>部数情報!I1620</f>
        <v>稲毛区</v>
      </c>
      <c r="J1995" s="189">
        <f>IFERROR(IF($I$7="併配",VLOOKUP($F1995,部数情報!A:K,11,0),IF($I$7="併配&amp;選挙",VLOOKUP($F1995,部数情報!A:L,12,0),IF($I$7="選挙",VLOOKUP($F1995,部数情報!A:M,13,0),VLOOKUP($F1995,部数情報!A:J,10,0)))),"")</f>
        <v>363</v>
      </c>
      <c r="K1995" s="187"/>
      <c r="L1995" s="205"/>
      <c r="M1995" s="206"/>
      <c r="S1995">
        <f>エリア一覧!J1995-VLOOKUP(エリア一覧!F1995,部数情報!A:Q,17,0)</f>
        <v>0</v>
      </c>
      <c r="V1995">
        <f t="shared" si="30"/>
        <v>0</v>
      </c>
      <c r="W1995">
        <f>IFERROR(VLOOKUP($F1995,部数情報!A:J,10,0),0)</f>
        <v>363</v>
      </c>
    </row>
    <row r="1996" spans="2:23" hidden="1">
      <c r="B1996" s="15">
        <f>部数情報!C1621</f>
        <v>1620</v>
      </c>
      <c r="C1996" s="16">
        <f>部数情報!B1621</f>
        <v>31</v>
      </c>
      <c r="D1996" s="16" t="str">
        <f>部数情報!E1621</f>
        <v>稲毛</v>
      </c>
      <c r="E1996" s="16" t="str">
        <f>部数情報!F1621</f>
        <v>天台・萩台・千草台</v>
      </c>
      <c r="F1996" s="16" t="str">
        <f>部数情報!A1621</f>
        <v>042038</v>
      </c>
      <c r="G1996" s="16" t="str">
        <f>部数情報!G1621</f>
        <v>千草台１</v>
      </c>
      <c r="H1996" s="16" t="str">
        <f>部数情報!H1621</f>
        <v>千葉</v>
      </c>
      <c r="I1996" s="16" t="str">
        <f>部数情報!I1621</f>
        <v>稲毛区</v>
      </c>
      <c r="J1996" s="189">
        <f>IFERROR(IF($I$7="併配",VLOOKUP($F1996,部数情報!A:K,11,0),IF($I$7="併配&amp;選挙",VLOOKUP($F1996,部数情報!A:L,12,0),IF($I$7="選挙",VLOOKUP($F1996,部数情報!A:M,13,0),VLOOKUP($F1996,部数情報!A:J,10,0)))),"")</f>
        <v>645</v>
      </c>
      <c r="K1996" s="187"/>
      <c r="L1996" s="205"/>
      <c r="M1996" s="206"/>
      <c r="S1996">
        <f>エリア一覧!J1996-VLOOKUP(エリア一覧!F1996,部数情報!A:Q,17,0)</f>
        <v>0</v>
      </c>
      <c r="V1996">
        <f t="shared" si="30"/>
        <v>0</v>
      </c>
      <c r="W1996">
        <f>IFERROR(VLOOKUP($F1996,部数情報!A:J,10,0),0)</f>
        <v>645</v>
      </c>
    </row>
    <row r="1997" spans="2:23" hidden="1">
      <c r="B1997" s="15">
        <f>部数情報!C1622</f>
        <v>1621</v>
      </c>
      <c r="C1997" s="16">
        <f>部数情報!B1622</f>
        <v>31</v>
      </c>
      <c r="D1997" s="16" t="str">
        <f>部数情報!E1622</f>
        <v>稲毛</v>
      </c>
      <c r="E1997" s="16" t="str">
        <f>部数情報!F1622</f>
        <v>天台・萩台・千草台</v>
      </c>
      <c r="F1997" s="16" t="str">
        <f>部数情報!A1622</f>
        <v>042039</v>
      </c>
      <c r="G1997" s="16" t="str">
        <f>部数情報!G1622</f>
        <v>千草台２</v>
      </c>
      <c r="H1997" s="16" t="str">
        <f>部数情報!H1622</f>
        <v>千葉</v>
      </c>
      <c r="I1997" s="16" t="str">
        <f>部数情報!I1622</f>
        <v>稲毛区</v>
      </c>
      <c r="J1997" s="189">
        <f>IFERROR(IF($I$7="併配",VLOOKUP($F1997,部数情報!A:K,11,0),IF($I$7="併配&amp;選挙",VLOOKUP($F1997,部数情報!A:L,12,0),IF($I$7="選挙",VLOOKUP($F1997,部数情報!A:M,13,0),VLOOKUP($F1997,部数情報!A:J,10,0)))),"")</f>
        <v>1165</v>
      </c>
      <c r="K1997" s="187"/>
      <c r="L1997" s="205"/>
      <c r="M1997" s="206"/>
      <c r="S1997">
        <f>エリア一覧!J1997-VLOOKUP(エリア一覧!F1997,部数情報!A:Q,17,0)</f>
        <v>0</v>
      </c>
      <c r="V1997">
        <f t="shared" si="30"/>
        <v>0</v>
      </c>
      <c r="W1997">
        <f>IFERROR(VLOOKUP($F1997,部数情報!A:J,10,0),0)</f>
        <v>1165</v>
      </c>
    </row>
    <row r="1998" spans="2:23" hidden="1">
      <c r="B1998" s="15">
        <f>部数情報!C1623</f>
        <v>1622</v>
      </c>
      <c r="C1998" s="16">
        <f>部数情報!B1623</f>
        <v>31</v>
      </c>
      <c r="D1998" s="16" t="str">
        <f>部数情報!E1623</f>
        <v>稲毛</v>
      </c>
      <c r="E1998" s="16" t="str">
        <f>部数情報!F1623</f>
        <v>穴川・轟町</v>
      </c>
      <c r="F1998" s="16" t="str">
        <f>部数情報!A1623</f>
        <v>042040</v>
      </c>
      <c r="G1998" s="16" t="str">
        <f>部数情報!G1623</f>
        <v>穴川３Ａ</v>
      </c>
      <c r="H1998" s="16" t="str">
        <f>部数情報!H1623</f>
        <v>千葉</v>
      </c>
      <c r="I1998" s="16" t="str">
        <f>部数情報!I1623</f>
        <v>稲毛区</v>
      </c>
      <c r="J1998" s="189">
        <f>IFERROR(IF($I$7="併配",VLOOKUP($F1998,部数情報!A:K,11,0),IF($I$7="併配&amp;選挙",VLOOKUP($F1998,部数情報!A:L,12,0),IF($I$7="選挙",VLOOKUP($F1998,部数情報!A:M,13,0),VLOOKUP($F1998,部数情報!A:J,10,0)))),"")</f>
        <v>400</v>
      </c>
      <c r="K1998" s="187"/>
      <c r="L1998" s="205"/>
      <c r="M1998" s="206"/>
      <c r="S1998">
        <f>エリア一覧!J1998-VLOOKUP(エリア一覧!F1998,部数情報!A:Q,17,0)</f>
        <v>0</v>
      </c>
      <c r="V1998">
        <f t="shared" si="30"/>
        <v>0</v>
      </c>
      <c r="W1998">
        <f>IFERROR(VLOOKUP($F1998,部数情報!A:J,10,0),0)</f>
        <v>400</v>
      </c>
    </row>
    <row r="1999" spans="2:23" hidden="1">
      <c r="B1999" s="15">
        <f>部数情報!C1624</f>
        <v>1623</v>
      </c>
      <c r="C1999" s="16">
        <f>部数情報!B1624</f>
        <v>31</v>
      </c>
      <c r="D1999" s="16" t="str">
        <f>部数情報!E1624</f>
        <v>稲毛</v>
      </c>
      <c r="E1999" s="16" t="str">
        <f>部数情報!F1624</f>
        <v>穴川・轟町</v>
      </c>
      <c r="F1999" s="16" t="str">
        <f>部数情報!A1624</f>
        <v>042041</v>
      </c>
      <c r="G1999" s="16" t="str">
        <f>部数情報!G1624</f>
        <v>穴川３Ｂ</v>
      </c>
      <c r="H1999" s="16" t="str">
        <f>部数情報!H1624</f>
        <v>千葉</v>
      </c>
      <c r="I1999" s="16" t="str">
        <f>部数情報!I1624</f>
        <v>稲毛区</v>
      </c>
      <c r="J1999" s="189">
        <f>IFERROR(IF($I$7="併配",VLOOKUP($F1999,部数情報!A:K,11,0),IF($I$7="併配&amp;選挙",VLOOKUP($F1999,部数情報!A:L,12,0),IF($I$7="選挙",VLOOKUP($F1999,部数情報!A:M,13,0),VLOOKUP($F1999,部数情報!A:J,10,0)))),"")</f>
        <v>330</v>
      </c>
      <c r="K1999" s="187"/>
      <c r="L1999" s="205"/>
      <c r="M1999" s="206"/>
      <c r="S1999">
        <f>エリア一覧!J1999-VLOOKUP(エリア一覧!F1999,部数情報!A:Q,17,0)</f>
        <v>0</v>
      </c>
      <c r="V1999">
        <f t="shared" si="30"/>
        <v>0</v>
      </c>
      <c r="W1999">
        <f>IFERROR(VLOOKUP($F1999,部数情報!A:J,10,0),0)</f>
        <v>330</v>
      </c>
    </row>
    <row r="2000" spans="2:23" hidden="1">
      <c r="B2000" s="15">
        <f>部数情報!C1625</f>
        <v>1624</v>
      </c>
      <c r="C2000" s="16">
        <f>部数情報!B1625</f>
        <v>31</v>
      </c>
      <c r="D2000" s="16" t="str">
        <f>部数情報!E1625</f>
        <v>稲毛</v>
      </c>
      <c r="E2000" s="16" t="str">
        <f>部数情報!F1625</f>
        <v>穴川・轟町</v>
      </c>
      <c r="F2000" s="16" t="str">
        <f>部数情報!A1625</f>
        <v>042042</v>
      </c>
      <c r="G2000" s="16" t="str">
        <f>部数情報!G1625</f>
        <v>穴川１</v>
      </c>
      <c r="H2000" s="16" t="str">
        <f>部数情報!H1625</f>
        <v>千葉</v>
      </c>
      <c r="I2000" s="16" t="str">
        <f>部数情報!I1625</f>
        <v>稲毛区</v>
      </c>
      <c r="J2000" s="189">
        <f>IFERROR(IF($I$7="併配",VLOOKUP($F2000,部数情報!A:K,11,0),IF($I$7="併配&amp;選挙",VLOOKUP($F2000,部数情報!A:L,12,0),IF($I$7="選挙",VLOOKUP($F2000,部数情報!A:M,13,0),VLOOKUP($F2000,部数情報!A:J,10,0)))),"")</f>
        <v>384</v>
      </c>
      <c r="K2000" s="187"/>
      <c r="L2000" s="205"/>
      <c r="M2000" s="206"/>
      <c r="S2000">
        <f>エリア一覧!J2000-VLOOKUP(エリア一覧!F2000,部数情報!A:Q,17,0)</f>
        <v>0</v>
      </c>
      <c r="V2000">
        <f t="shared" ref="V2000:V2063" si="31">IF(K2000="●",J2000,K2000)</f>
        <v>0</v>
      </c>
      <c r="W2000">
        <f>IFERROR(VLOOKUP($F2000,部数情報!A:J,10,0),0)</f>
        <v>384</v>
      </c>
    </row>
    <row r="2001" spans="2:23" hidden="1">
      <c r="B2001" s="15">
        <f>部数情報!C1626</f>
        <v>1625</v>
      </c>
      <c r="C2001" s="16">
        <f>部数情報!B1626</f>
        <v>31</v>
      </c>
      <c r="D2001" s="16" t="str">
        <f>部数情報!E1626</f>
        <v>稲毛</v>
      </c>
      <c r="E2001" s="16" t="str">
        <f>部数情報!F1626</f>
        <v>穴川・轟町</v>
      </c>
      <c r="F2001" s="16" t="str">
        <f>部数情報!A1626</f>
        <v>042043</v>
      </c>
      <c r="G2001" s="16" t="str">
        <f>部数情報!G1626</f>
        <v>穴川２Ａ</v>
      </c>
      <c r="H2001" s="16" t="str">
        <f>部数情報!H1626</f>
        <v>千葉</v>
      </c>
      <c r="I2001" s="16" t="str">
        <f>部数情報!I1626</f>
        <v>稲毛区</v>
      </c>
      <c r="J2001" s="189">
        <f>IFERROR(IF($I$7="併配",VLOOKUP($F2001,部数情報!A:K,11,0),IF($I$7="併配&amp;選挙",VLOOKUP($F2001,部数情報!A:L,12,0),IF($I$7="選挙",VLOOKUP($F2001,部数情報!A:M,13,0),VLOOKUP($F2001,部数情報!A:J,10,0)))),"")</f>
        <v>522</v>
      </c>
      <c r="K2001" s="187"/>
      <c r="L2001" s="205"/>
      <c r="M2001" s="206"/>
      <c r="S2001">
        <f>エリア一覧!J2001-VLOOKUP(エリア一覧!F2001,部数情報!A:Q,17,0)</f>
        <v>0</v>
      </c>
      <c r="V2001">
        <f t="shared" si="31"/>
        <v>0</v>
      </c>
      <c r="W2001">
        <f>IFERROR(VLOOKUP($F2001,部数情報!A:J,10,0),0)</f>
        <v>522</v>
      </c>
    </row>
    <row r="2002" spans="2:23" hidden="1">
      <c r="B2002" s="15">
        <f>部数情報!C1627</f>
        <v>1626</v>
      </c>
      <c r="C2002" s="16">
        <f>部数情報!B1627</f>
        <v>31</v>
      </c>
      <c r="D2002" s="16" t="str">
        <f>部数情報!E1627</f>
        <v>稲毛</v>
      </c>
      <c r="E2002" s="16" t="str">
        <f>部数情報!F1627</f>
        <v>穴川・轟町</v>
      </c>
      <c r="F2002" s="16" t="str">
        <f>部数情報!A1627</f>
        <v>042044</v>
      </c>
      <c r="G2002" s="16" t="str">
        <f>部数情報!G1627</f>
        <v>穴川２Ｂ</v>
      </c>
      <c r="H2002" s="16" t="str">
        <f>部数情報!H1627</f>
        <v>千葉</v>
      </c>
      <c r="I2002" s="16" t="str">
        <f>部数情報!I1627</f>
        <v>稲毛区</v>
      </c>
      <c r="J2002" s="189">
        <f>IFERROR(IF($I$7="併配",VLOOKUP($F2002,部数情報!A:K,11,0),IF($I$7="併配&amp;選挙",VLOOKUP($F2002,部数情報!A:L,12,0),IF($I$7="選挙",VLOOKUP($F2002,部数情報!A:M,13,0),VLOOKUP($F2002,部数情報!A:J,10,0)))),"")</f>
        <v>400</v>
      </c>
      <c r="K2002" s="187"/>
      <c r="L2002" s="205"/>
      <c r="M2002" s="206"/>
      <c r="S2002">
        <f>エリア一覧!J2002-VLOOKUP(エリア一覧!F2002,部数情報!A:Q,17,0)</f>
        <v>0</v>
      </c>
      <c r="V2002">
        <f t="shared" si="31"/>
        <v>0</v>
      </c>
      <c r="W2002">
        <f>IFERROR(VLOOKUP($F2002,部数情報!A:J,10,0),0)</f>
        <v>400</v>
      </c>
    </row>
    <row r="2003" spans="2:23" hidden="1">
      <c r="B2003" s="15">
        <f>部数情報!C1628</f>
        <v>1627</v>
      </c>
      <c r="C2003" s="16">
        <f>部数情報!B1628</f>
        <v>31</v>
      </c>
      <c r="D2003" s="16" t="str">
        <f>部数情報!E1628</f>
        <v>稲毛</v>
      </c>
      <c r="E2003" s="16" t="str">
        <f>部数情報!F1628</f>
        <v>穴川・轟町</v>
      </c>
      <c r="F2003" s="16" t="str">
        <f>部数情報!A1628</f>
        <v>042045</v>
      </c>
      <c r="G2003" s="16" t="str">
        <f>部数情報!G1628</f>
        <v>轟町１Ａ</v>
      </c>
      <c r="H2003" s="16" t="str">
        <f>部数情報!H1628</f>
        <v>千葉</v>
      </c>
      <c r="I2003" s="16" t="str">
        <f>部数情報!I1628</f>
        <v>稲毛区</v>
      </c>
      <c r="J2003" s="189">
        <f>IFERROR(IF($I$7="併配",VLOOKUP($F2003,部数情報!A:K,11,0),IF($I$7="併配&amp;選挙",VLOOKUP($F2003,部数情報!A:L,12,0),IF($I$7="選挙",VLOOKUP($F2003,部数情報!A:M,13,0),VLOOKUP($F2003,部数情報!A:J,10,0)))),"")</f>
        <v>457</v>
      </c>
      <c r="K2003" s="187"/>
      <c r="L2003" s="205"/>
      <c r="M2003" s="206"/>
      <c r="S2003">
        <f>エリア一覧!J2003-VLOOKUP(エリア一覧!F2003,部数情報!A:Q,17,0)</f>
        <v>0</v>
      </c>
      <c r="V2003">
        <f t="shared" si="31"/>
        <v>0</v>
      </c>
      <c r="W2003">
        <f>IFERROR(VLOOKUP($F2003,部数情報!A:J,10,0),0)</f>
        <v>457</v>
      </c>
    </row>
    <row r="2004" spans="2:23" hidden="1">
      <c r="B2004" s="15">
        <f>部数情報!C1629</f>
        <v>1628</v>
      </c>
      <c r="C2004" s="16">
        <f>部数情報!B1629</f>
        <v>31</v>
      </c>
      <c r="D2004" s="16" t="str">
        <f>部数情報!E1629</f>
        <v>稲毛</v>
      </c>
      <c r="E2004" s="16" t="str">
        <f>部数情報!F1629</f>
        <v>穴川・轟町</v>
      </c>
      <c r="F2004" s="16" t="str">
        <f>部数情報!A1629</f>
        <v>042046</v>
      </c>
      <c r="G2004" s="16" t="str">
        <f>部数情報!G1629</f>
        <v>轟町１Ｂ</v>
      </c>
      <c r="H2004" s="16" t="str">
        <f>部数情報!H1629</f>
        <v>千葉</v>
      </c>
      <c r="I2004" s="16" t="str">
        <f>部数情報!I1629</f>
        <v>稲毛区</v>
      </c>
      <c r="J2004" s="189">
        <f>IFERROR(IF($I$7="併配",VLOOKUP($F2004,部数情報!A:K,11,0),IF($I$7="併配&amp;選挙",VLOOKUP($F2004,部数情報!A:L,12,0),IF($I$7="選挙",VLOOKUP($F2004,部数情報!A:M,13,0),VLOOKUP($F2004,部数情報!A:J,10,0)))),"")</f>
        <v>260</v>
      </c>
      <c r="K2004" s="187"/>
      <c r="L2004" s="205"/>
      <c r="M2004" s="206"/>
      <c r="S2004">
        <f>エリア一覧!J2004-VLOOKUP(エリア一覧!F2004,部数情報!A:Q,17,0)</f>
        <v>0</v>
      </c>
      <c r="V2004">
        <f t="shared" si="31"/>
        <v>0</v>
      </c>
      <c r="W2004">
        <f>IFERROR(VLOOKUP($F2004,部数情報!A:J,10,0),0)</f>
        <v>260</v>
      </c>
    </row>
    <row r="2005" spans="2:23" hidden="1">
      <c r="B2005" s="15">
        <f>部数情報!C1630</f>
        <v>1629</v>
      </c>
      <c r="C2005" s="16">
        <f>部数情報!B1630</f>
        <v>31</v>
      </c>
      <c r="D2005" s="16" t="str">
        <f>部数情報!E1630</f>
        <v>稲毛</v>
      </c>
      <c r="E2005" s="16" t="str">
        <f>部数情報!F1630</f>
        <v>穴川・轟町</v>
      </c>
      <c r="F2005" s="16" t="str">
        <f>部数情報!A1630</f>
        <v>042047</v>
      </c>
      <c r="G2005" s="16" t="str">
        <f>部数情報!G1630</f>
        <v>轟町２</v>
      </c>
      <c r="H2005" s="16" t="str">
        <f>部数情報!H1630</f>
        <v>千葉</v>
      </c>
      <c r="I2005" s="16" t="str">
        <f>部数情報!I1630</f>
        <v>稲毛区</v>
      </c>
      <c r="J2005" s="189">
        <f>IFERROR(IF($I$7="併配",VLOOKUP($F2005,部数情報!A:K,11,0),IF($I$7="併配&amp;選挙",VLOOKUP($F2005,部数情報!A:L,12,0),IF($I$7="選挙",VLOOKUP($F2005,部数情報!A:M,13,0),VLOOKUP($F2005,部数情報!A:J,10,0)))),"")</f>
        <v>675</v>
      </c>
      <c r="K2005" s="187"/>
      <c r="L2005" s="205"/>
      <c r="M2005" s="206"/>
      <c r="S2005">
        <f>エリア一覧!J2005-VLOOKUP(エリア一覧!F2005,部数情報!A:Q,17,0)</f>
        <v>0</v>
      </c>
      <c r="V2005">
        <f t="shared" si="31"/>
        <v>0</v>
      </c>
      <c r="W2005">
        <f>IFERROR(VLOOKUP($F2005,部数情報!A:J,10,0),0)</f>
        <v>675</v>
      </c>
    </row>
    <row r="2006" spans="2:23" hidden="1">
      <c r="B2006" s="15">
        <f>部数情報!C1631</f>
        <v>1630</v>
      </c>
      <c r="C2006" s="16">
        <f>部数情報!B1631</f>
        <v>31</v>
      </c>
      <c r="D2006" s="16" t="str">
        <f>部数情報!E1631</f>
        <v>稲毛</v>
      </c>
      <c r="E2006" s="16" t="str">
        <f>部数情報!F1631</f>
        <v>穴川・轟町</v>
      </c>
      <c r="F2006" s="16" t="str">
        <f>部数情報!A1631</f>
        <v>042048</v>
      </c>
      <c r="G2006" s="16" t="str">
        <f>部数情報!G1631</f>
        <v>轟町３</v>
      </c>
      <c r="H2006" s="16" t="str">
        <f>部数情報!H1631</f>
        <v>千葉</v>
      </c>
      <c r="I2006" s="16" t="str">
        <f>部数情報!I1631</f>
        <v>稲毛区</v>
      </c>
      <c r="J2006" s="189">
        <f>IFERROR(IF($I$7="併配",VLOOKUP($F2006,部数情報!A:K,11,0),IF($I$7="併配&amp;選挙",VLOOKUP($F2006,部数情報!A:L,12,0),IF($I$7="選挙",VLOOKUP($F2006,部数情報!A:M,13,0),VLOOKUP($F2006,部数情報!A:J,10,0)))),"")</f>
        <v>425</v>
      </c>
      <c r="K2006" s="187"/>
      <c r="L2006" s="205"/>
      <c r="M2006" s="206"/>
      <c r="S2006">
        <f>エリア一覧!J2006-VLOOKUP(エリア一覧!F2006,部数情報!A:Q,17,0)</f>
        <v>0</v>
      </c>
      <c r="V2006">
        <f t="shared" si="31"/>
        <v>0</v>
      </c>
      <c r="W2006">
        <f>IFERROR(VLOOKUP($F2006,部数情報!A:J,10,0),0)</f>
        <v>425</v>
      </c>
    </row>
    <row r="2007" spans="2:23" hidden="1">
      <c r="B2007" s="15">
        <f>部数情報!C1632</f>
        <v>1631</v>
      </c>
      <c r="C2007" s="16">
        <f>部数情報!B1632</f>
        <v>31</v>
      </c>
      <c r="D2007" s="16" t="str">
        <f>部数情報!E1632</f>
        <v>稲毛</v>
      </c>
      <c r="E2007" s="16" t="str">
        <f>部数情報!F1632</f>
        <v>穴川・轟町</v>
      </c>
      <c r="F2007" s="16" t="str">
        <f>部数情報!A1632</f>
        <v>042049</v>
      </c>
      <c r="G2007" s="16" t="str">
        <f>部数情報!G1632</f>
        <v>轟町４</v>
      </c>
      <c r="H2007" s="16" t="str">
        <f>部数情報!H1632</f>
        <v>千葉</v>
      </c>
      <c r="I2007" s="16" t="str">
        <f>部数情報!I1632</f>
        <v>稲毛区</v>
      </c>
      <c r="J2007" s="189">
        <f>IFERROR(IF($I$7="併配",VLOOKUP($F2007,部数情報!A:K,11,0),IF($I$7="併配&amp;選挙",VLOOKUP($F2007,部数情報!A:L,12,0),IF($I$7="選挙",VLOOKUP($F2007,部数情報!A:M,13,0),VLOOKUP($F2007,部数情報!A:J,10,0)))),"")</f>
        <v>445</v>
      </c>
      <c r="K2007" s="187"/>
      <c r="L2007" s="205"/>
      <c r="M2007" s="206"/>
      <c r="S2007">
        <f>エリア一覧!J2007-VLOOKUP(エリア一覧!F2007,部数情報!A:Q,17,0)</f>
        <v>0</v>
      </c>
      <c r="V2007">
        <f t="shared" si="31"/>
        <v>0</v>
      </c>
      <c r="W2007">
        <f>IFERROR(VLOOKUP($F2007,部数情報!A:J,10,0),0)</f>
        <v>445</v>
      </c>
    </row>
    <row r="2008" spans="2:23" hidden="1">
      <c r="B2008" s="15">
        <f>部数情報!C1633</f>
        <v>1632</v>
      </c>
      <c r="C2008" s="16">
        <f>部数情報!B1633</f>
        <v>31</v>
      </c>
      <c r="D2008" s="16" t="str">
        <f>部数情報!E1633</f>
        <v>稲毛</v>
      </c>
      <c r="E2008" s="16" t="str">
        <f>部数情報!F1633</f>
        <v>穴川・轟町</v>
      </c>
      <c r="F2008" s="16" t="str">
        <f>部数情報!A1633</f>
        <v>042050</v>
      </c>
      <c r="G2008" s="16" t="str">
        <f>部数情報!G1633</f>
        <v>轟町５</v>
      </c>
      <c r="H2008" s="16" t="str">
        <f>部数情報!H1633</f>
        <v>千葉</v>
      </c>
      <c r="I2008" s="16" t="str">
        <f>部数情報!I1633</f>
        <v>稲毛区</v>
      </c>
      <c r="J2008" s="189">
        <f>IFERROR(IF($I$7="併配",VLOOKUP($F2008,部数情報!A:K,11,0),IF($I$7="併配&amp;選挙",VLOOKUP($F2008,部数情報!A:L,12,0),IF($I$7="選挙",VLOOKUP($F2008,部数情報!A:M,13,0),VLOOKUP($F2008,部数情報!A:J,10,0)))),"")</f>
        <v>735</v>
      </c>
      <c r="K2008" s="187"/>
      <c r="L2008" s="205"/>
      <c r="M2008" s="206"/>
      <c r="S2008">
        <f>エリア一覧!J2008-VLOOKUP(エリア一覧!F2008,部数情報!A:Q,17,0)</f>
        <v>0</v>
      </c>
      <c r="V2008">
        <f t="shared" si="31"/>
        <v>0</v>
      </c>
      <c r="W2008">
        <f>IFERROR(VLOOKUP($F2008,部数情報!A:J,10,0),0)</f>
        <v>735</v>
      </c>
    </row>
    <row r="2009" spans="2:23" hidden="1">
      <c r="B2009" s="15">
        <f>部数情報!C1634</f>
        <v>1633</v>
      </c>
      <c r="C2009" s="16">
        <f>部数情報!B1634</f>
        <v>31</v>
      </c>
      <c r="D2009" s="16" t="str">
        <f>部数情報!E1634</f>
        <v>稲毛</v>
      </c>
      <c r="E2009" s="16" t="str">
        <f>部数情報!F1634</f>
        <v>稲毛</v>
      </c>
      <c r="F2009" s="16" t="str">
        <f>部数情報!A1634</f>
        <v>042051</v>
      </c>
      <c r="G2009" s="16" t="str">
        <f>部数情報!G1634</f>
        <v>稲毛１</v>
      </c>
      <c r="H2009" s="16" t="str">
        <f>部数情報!H1634</f>
        <v>千葉</v>
      </c>
      <c r="I2009" s="16" t="str">
        <f>部数情報!I1634</f>
        <v>稲毛区</v>
      </c>
      <c r="J2009" s="189">
        <f>IFERROR(IF($I$7="併配",VLOOKUP($F2009,部数情報!A:K,11,0),IF($I$7="併配&amp;選挙",VLOOKUP($F2009,部数情報!A:L,12,0),IF($I$7="選挙",VLOOKUP($F2009,部数情報!A:M,13,0),VLOOKUP($F2009,部数情報!A:J,10,0)))),"")</f>
        <v>445</v>
      </c>
      <c r="K2009" s="187"/>
      <c r="L2009" s="205"/>
      <c r="M2009" s="206"/>
      <c r="S2009">
        <f>エリア一覧!J2009-VLOOKUP(エリア一覧!F2009,部数情報!A:Q,17,0)</f>
        <v>0</v>
      </c>
      <c r="V2009">
        <f t="shared" si="31"/>
        <v>0</v>
      </c>
      <c r="W2009">
        <f>IFERROR(VLOOKUP($F2009,部数情報!A:J,10,0),0)</f>
        <v>445</v>
      </c>
    </row>
    <row r="2010" spans="2:23" hidden="1">
      <c r="B2010" s="15">
        <f>部数情報!C1635</f>
        <v>1634</v>
      </c>
      <c r="C2010" s="16">
        <f>部数情報!B1635</f>
        <v>31</v>
      </c>
      <c r="D2010" s="16" t="str">
        <f>部数情報!E1635</f>
        <v>稲毛</v>
      </c>
      <c r="E2010" s="16" t="str">
        <f>部数情報!F1635</f>
        <v>稲毛</v>
      </c>
      <c r="F2010" s="16" t="str">
        <f>部数情報!A1635</f>
        <v>042052</v>
      </c>
      <c r="G2010" s="16" t="str">
        <f>部数情報!G1635</f>
        <v>稲毛２</v>
      </c>
      <c r="H2010" s="16" t="str">
        <f>部数情報!H1635</f>
        <v>千葉</v>
      </c>
      <c r="I2010" s="16" t="str">
        <f>部数情報!I1635</f>
        <v>稲毛区</v>
      </c>
      <c r="J2010" s="189">
        <f>IFERROR(IF($I$7="併配",VLOOKUP($F2010,部数情報!A:K,11,0),IF($I$7="併配&amp;選挙",VLOOKUP($F2010,部数情報!A:L,12,0),IF($I$7="選挙",VLOOKUP($F2010,部数情報!A:M,13,0),VLOOKUP($F2010,部数情報!A:J,10,0)))),"")</f>
        <v>400</v>
      </c>
      <c r="K2010" s="187"/>
      <c r="L2010" s="205"/>
      <c r="M2010" s="206"/>
      <c r="S2010">
        <f>エリア一覧!J2010-VLOOKUP(エリア一覧!F2010,部数情報!A:Q,17,0)</f>
        <v>0</v>
      </c>
      <c r="V2010">
        <f t="shared" si="31"/>
        <v>0</v>
      </c>
      <c r="W2010">
        <f>IFERROR(VLOOKUP($F2010,部数情報!A:J,10,0),0)</f>
        <v>400</v>
      </c>
    </row>
    <row r="2011" spans="2:23" hidden="1">
      <c r="B2011" s="15">
        <f>部数情報!C1636</f>
        <v>1635</v>
      </c>
      <c r="C2011" s="16">
        <f>部数情報!B1636</f>
        <v>31</v>
      </c>
      <c r="D2011" s="16" t="str">
        <f>部数情報!E1636</f>
        <v>稲毛</v>
      </c>
      <c r="E2011" s="16" t="str">
        <f>部数情報!F1636</f>
        <v>稲毛</v>
      </c>
      <c r="F2011" s="16" t="str">
        <f>部数情報!A1636</f>
        <v>042053</v>
      </c>
      <c r="G2011" s="16" t="str">
        <f>部数情報!G1636</f>
        <v>稲毛３</v>
      </c>
      <c r="H2011" s="16" t="str">
        <f>部数情報!H1636</f>
        <v>千葉</v>
      </c>
      <c r="I2011" s="16" t="str">
        <f>部数情報!I1636</f>
        <v>稲毛区</v>
      </c>
      <c r="J2011" s="189">
        <f>IFERROR(IF($I$7="併配",VLOOKUP($F2011,部数情報!A:K,11,0),IF($I$7="併配&amp;選挙",VLOOKUP($F2011,部数情報!A:L,12,0),IF($I$7="選挙",VLOOKUP($F2011,部数情報!A:M,13,0),VLOOKUP($F2011,部数情報!A:J,10,0)))),"")</f>
        <v>920</v>
      </c>
      <c r="K2011" s="187"/>
      <c r="L2011" s="205"/>
      <c r="M2011" s="206"/>
      <c r="S2011">
        <f>エリア一覧!J2011-VLOOKUP(エリア一覧!F2011,部数情報!A:Q,17,0)</f>
        <v>0</v>
      </c>
      <c r="V2011">
        <f t="shared" si="31"/>
        <v>0</v>
      </c>
      <c r="W2011">
        <f>IFERROR(VLOOKUP($F2011,部数情報!A:J,10,0),0)</f>
        <v>920</v>
      </c>
    </row>
    <row r="2012" spans="2:23" hidden="1">
      <c r="B2012" s="15">
        <f>部数情報!C1637</f>
        <v>1636</v>
      </c>
      <c r="C2012" s="16">
        <f>部数情報!B1637</f>
        <v>31</v>
      </c>
      <c r="D2012" s="16" t="str">
        <f>部数情報!E1637</f>
        <v>稲毛</v>
      </c>
      <c r="E2012" s="16" t="str">
        <f>部数情報!F1637</f>
        <v>稲毛</v>
      </c>
      <c r="F2012" s="16" t="str">
        <f>部数情報!A1637</f>
        <v>042055</v>
      </c>
      <c r="G2012" s="16" t="str">
        <f>部数情報!G1637</f>
        <v>稲毛町５Ｂ</v>
      </c>
      <c r="H2012" s="16" t="str">
        <f>部数情報!H1637</f>
        <v>千葉</v>
      </c>
      <c r="I2012" s="16" t="str">
        <f>部数情報!I1637</f>
        <v>稲毛区</v>
      </c>
      <c r="J2012" s="189">
        <f>IFERROR(IF($I$7="併配",VLOOKUP($F2012,部数情報!A:K,11,0),IF($I$7="併配&amp;選挙",VLOOKUP($F2012,部数情報!A:L,12,0),IF($I$7="選挙",VLOOKUP($F2012,部数情報!A:M,13,0),VLOOKUP($F2012,部数情報!A:J,10,0)))),"")</f>
        <v>800</v>
      </c>
      <c r="K2012" s="187"/>
      <c r="L2012" s="205"/>
      <c r="M2012" s="206"/>
      <c r="S2012">
        <f>エリア一覧!J2012-VLOOKUP(エリア一覧!F2012,部数情報!A:Q,17,0)</f>
        <v>0</v>
      </c>
      <c r="V2012">
        <f t="shared" si="31"/>
        <v>0</v>
      </c>
      <c r="W2012">
        <f>IFERROR(VLOOKUP($F2012,部数情報!A:J,10,0),0)</f>
        <v>800</v>
      </c>
    </row>
    <row r="2013" spans="2:23" hidden="1">
      <c r="B2013" s="15">
        <f>部数情報!C1638</f>
        <v>1637</v>
      </c>
      <c r="C2013" s="16">
        <f>部数情報!B1638</f>
        <v>31</v>
      </c>
      <c r="D2013" s="16" t="str">
        <f>部数情報!E1638</f>
        <v>稲毛</v>
      </c>
      <c r="E2013" s="16" t="str">
        <f>部数情報!F1638</f>
        <v>稲毛</v>
      </c>
      <c r="F2013" s="16" t="str">
        <f>部数情報!A1638</f>
        <v>042067</v>
      </c>
      <c r="G2013" s="16" t="str">
        <f>部数情報!G1638</f>
        <v>稲毛町５D</v>
      </c>
      <c r="H2013" s="16" t="str">
        <f>部数情報!H1638</f>
        <v>千葉</v>
      </c>
      <c r="I2013" s="16" t="str">
        <f>部数情報!I1638</f>
        <v>稲毛区</v>
      </c>
      <c r="J2013" s="189">
        <f>IFERROR(IF($I$7="併配",VLOOKUP($F2013,部数情報!A:K,11,0),IF($I$7="併配&amp;選挙",VLOOKUP($F2013,部数情報!A:L,12,0),IF($I$7="選挙",VLOOKUP($F2013,部数情報!A:M,13,0),VLOOKUP($F2013,部数情報!A:J,10,0)))),"")</f>
        <v>400</v>
      </c>
      <c r="K2013" s="187"/>
      <c r="L2013" s="205"/>
      <c r="M2013" s="206"/>
      <c r="S2013">
        <f>エリア一覧!J2013-VLOOKUP(エリア一覧!F2013,部数情報!A:Q,17,0)</f>
        <v>0</v>
      </c>
      <c r="V2013">
        <f t="shared" si="31"/>
        <v>0</v>
      </c>
      <c r="W2013">
        <f>IFERROR(VLOOKUP($F2013,部数情報!A:J,10,0),0)</f>
        <v>400</v>
      </c>
    </row>
    <row r="2014" spans="2:23" hidden="1">
      <c r="B2014" s="15">
        <f>部数情報!C1639</f>
        <v>1638</v>
      </c>
      <c r="C2014" s="16">
        <f>部数情報!B1639</f>
        <v>31</v>
      </c>
      <c r="D2014" s="16" t="str">
        <f>部数情報!E1639</f>
        <v>稲毛</v>
      </c>
      <c r="E2014" s="16" t="str">
        <f>部数情報!F1639</f>
        <v>稲毛東</v>
      </c>
      <c r="F2014" s="16" t="str">
        <f>部数情報!A1639</f>
        <v>042056</v>
      </c>
      <c r="G2014" s="16" t="str">
        <f>部数情報!G1639</f>
        <v>稲毛東1</v>
      </c>
      <c r="H2014" s="16" t="str">
        <f>部数情報!H1639</f>
        <v>千葉</v>
      </c>
      <c r="I2014" s="16" t="str">
        <f>部数情報!I1639</f>
        <v>稲毛区</v>
      </c>
      <c r="J2014" s="189">
        <f>IFERROR(IF($I$7="併配",VLOOKUP($F2014,部数情報!A:K,11,0),IF($I$7="併配&amp;選挙",VLOOKUP($F2014,部数情報!A:L,12,0),IF($I$7="選挙",VLOOKUP($F2014,部数情報!A:M,13,0),VLOOKUP($F2014,部数情報!A:J,10,0)))),"")</f>
        <v>470</v>
      </c>
      <c r="K2014" s="187"/>
      <c r="L2014" s="205"/>
      <c r="M2014" s="206"/>
      <c r="S2014">
        <f>エリア一覧!J2014-VLOOKUP(エリア一覧!F2014,部数情報!A:Q,17,0)</f>
        <v>0</v>
      </c>
      <c r="V2014">
        <f t="shared" si="31"/>
        <v>0</v>
      </c>
      <c r="W2014">
        <f>IFERROR(VLOOKUP($F2014,部数情報!A:J,10,0),0)</f>
        <v>470</v>
      </c>
    </row>
    <row r="2015" spans="2:23" hidden="1">
      <c r="B2015" s="15">
        <f>部数情報!C1640</f>
        <v>1639</v>
      </c>
      <c r="C2015" s="16">
        <f>部数情報!B1640</f>
        <v>31</v>
      </c>
      <c r="D2015" s="16" t="str">
        <f>部数情報!E1640</f>
        <v>稲毛</v>
      </c>
      <c r="E2015" s="16" t="str">
        <f>部数情報!F1640</f>
        <v>稲毛東</v>
      </c>
      <c r="F2015" s="16" t="str">
        <f>部数情報!A1640</f>
        <v>042057</v>
      </c>
      <c r="G2015" s="16" t="str">
        <f>部数情報!G1640</f>
        <v>稲毛東２</v>
      </c>
      <c r="H2015" s="16" t="str">
        <f>部数情報!H1640</f>
        <v>千葉</v>
      </c>
      <c r="I2015" s="16" t="str">
        <f>部数情報!I1640</f>
        <v>稲毛区</v>
      </c>
      <c r="J2015" s="189">
        <f>IFERROR(IF($I$7="併配",VLOOKUP($F2015,部数情報!A:K,11,0),IF($I$7="併配&amp;選挙",VLOOKUP($F2015,部数情報!A:L,12,0),IF($I$7="選挙",VLOOKUP($F2015,部数情報!A:M,13,0),VLOOKUP($F2015,部数情報!A:J,10,0)))),"")</f>
        <v>320</v>
      </c>
      <c r="K2015" s="187"/>
      <c r="L2015" s="205"/>
      <c r="M2015" s="206"/>
      <c r="S2015">
        <f>エリア一覧!J2015-VLOOKUP(エリア一覧!F2015,部数情報!A:Q,17,0)</f>
        <v>0</v>
      </c>
      <c r="V2015">
        <f t="shared" si="31"/>
        <v>0</v>
      </c>
      <c r="W2015">
        <f>IFERROR(VLOOKUP($F2015,部数情報!A:J,10,0),0)</f>
        <v>320</v>
      </c>
    </row>
    <row r="2016" spans="2:23" hidden="1">
      <c r="B2016" s="15">
        <f>部数情報!C1641</f>
        <v>1640</v>
      </c>
      <c r="C2016" s="16">
        <f>部数情報!B1641</f>
        <v>31</v>
      </c>
      <c r="D2016" s="16" t="str">
        <f>部数情報!E1641</f>
        <v>稲毛</v>
      </c>
      <c r="E2016" s="16" t="str">
        <f>部数情報!F1641</f>
        <v>稲毛東</v>
      </c>
      <c r="F2016" s="16" t="str">
        <f>部数情報!A1641</f>
        <v>042058</v>
      </c>
      <c r="G2016" s="16" t="str">
        <f>部数情報!G1641</f>
        <v>稲毛東３Ａ</v>
      </c>
      <c r="H2016" s="16" t="str">
        <f>部数情報!H1641</f>
        <v>千葉</v>
      </c>
      <c r="I2016" s="16" t="str">
        <f>部数情報!I1641</f>
        <v>稲毛区</v>
      </c>
      <c r="J2016" s="189">
        <f>IFERROR(IF($I$7="併配",VLOOKUP($F2016,部数情報!A:K,11,0),IF($I$7="併配&amp;選挙",VLOOKUP($F2016,部数情報!A:L,12,0),IF($I$7="選挙",VLOOKUP($F2016,部数情報!A:M,13,0),VLOOKUP($F2016,部数情報!A:J,10,0)))),"")</f>
        <v>545</v>
      </c>
      <c r="K2016" s="187"/>
      <c r="L2016" s="205"/>
      <c r="M2016" s="206"/>
      <c r="S2016">
        <f>エリア一覧!J2016-VLOOKUP(エリア一覧!F2016,部数情報!A:Q,17,0)</f>
        <v>0</v>
      </c>
      <c r="V2016">
        <f t="shared" si="31"/>
        <v>0</v>
      </c>
      <c r="W2016">
        <f>IFERROR(VLOOKUP($F2016,部数情報!A:J,10,0),0)</f>
        <v>545</v>
      </c>
    </row>
    <row r="2017" spans="2:23" hidden="1">
      <c r="B2017" s="15">
        <f>部数情報!C1642</f>
        <v>1641</v>
      </c>
      <c r="C2017" s="16">
        <f>部数情報!B1642</f>
        <v>31</v>
      </c>
      <c r="D2017" s="16" t="str">
        <f>部数情報!E1642</f>
        <v>稲毛</v>
      </c>
      <c r="E2017" s="16" t="str">
        <f>部数情報!F1642</f>
        <v>稲毛東</v>
      </c>
      <c r="F2017" s="16" t="str">
        <f>部数情報!A1642</f>
        <v>042059</v>
      </c>
      <c r="G2017" s="16" t="str">
        <f>部数情報!G1642</f>
        <v>稲毛東3Ｂ</v>
      </c>
      <c r="H2017" s="16" t="str">
        <f>部数情報!H1642</f>
        <v>千葉</v>
      </c>
      <c r="I2017" s="16" t="str">
        <f>部数情報!I1642</f>
        <v>稲毛区</v>
      </c>
      <c r="J2017" s="189">
        <f>IFERROR(IF($I$7="併配",VLOOKUP($F2017,部数情報!A:K,11,0),IF($I$7="併配&amp;選挙",VLOOKUP($F2017,部数情報!A:L,12,0),IF($I$7="選挙",VLOOKUP($F2017,部数情報!A:M,13,0),VLOOKUP($F2017,部数情報!A:J,10,0)))),"")</f>
        <v>550</v>
      </c>
      <c r="K2017" s="187"/>
      <c r="L2017" s="205"/>
      <c r="M2017" s="206"/>
      <c r="S2017">
        <f>エリア一覧!J2017-VLOOKUP(エリア一覧!F2017,部数情報!A:Q,17,0)</f>
        <v>0</v>
      </c>
      <c r="V2017">
        <f t="shared" si="31"/>
        <v>0</v>
      </c>
      <c r="W2017">
        <f>IFERROR(VLOOKUP($F2017,部数情報!A:J,10,0),0)</f>
        <v>550</v>
      </c>
    </row>
    <row r="2018" spans="2:23" hidden="1">
      <c r="B2018" s="15">
        <f>部数情報!C1643</f>
        <v>1642</v>
      </c>
      <c r="C2018" s="16">
        <f>部数情報!B1643</f>
        <v>31</v>
      </c>
      <c r="D2018" s="16" t="str">
        <f>部数情報!E1643</f>
        <v>稲毛</v>
      </c>
      <c r="E2018" s="16" t="str">
        <f>部数情報!F1643</f>
        <v>稲毛東</v>
      </c>
      <c r="F2018" s="16" t="str">
        <f>部数情報!A1643</f>
        <v>042060</v>
      </c>
      <c r="G2018" s="16" t="str">
        <f>部数情報!G1643</f>
        <v>稲毛東４</v>
      </c>
      <c r="H2018" s="16" t="str">
        <f>部数情報!H1643</f>
        <v>千葉</v>
      </c>
      <c r="I2018" s="16" t="str">
        <f>部数情報!I1643</f>
        <v>稲毛区</v>
      </c>
      <c r="J2018" s="189">
        <f>IFERROR(IF($I$7="併配",VLOOKUP($F2018,部数情報!A:K,11,0),IF($I$7="併配&amp;選挙",VLOOKUP($F2018,部数情報!A:L,12,0),IF($I$7="選挙",VLOOKUP($F2018,部数情報!A:M,13,0),VLOOKUP($F2018,部数情報!A:J,10,0)))),"")</f>
        <v>1250</v>
      </c>
      <c r="K2018" s="187"/>
      <c r="L2018" s="205"/>
      <c r="M2018" s="206"/>
      <c r="S2018">
        <f>エリア一覧!J2018-VLOOKUP(エリア一覧!F2018,部数情報!A:Q,17,0)</f>
        <v>0</v>
      </c>
      <c r="V2018">
        <f t="shared" si="31"/>
        <v>0</v>
      </c>
      <c r="W2018">
        <f>IFERROR(VLOOKUP($F2018,部数情報!A:J,10,0),0)</f>
        <v>1250</v>
      </c>
    </row>
    <row r="2019" spans="2:23" hidden="1">
      <c r="B2019" s="15">
        <f>部数情報!C1644</f>
        <v>1643</v>
      </c>
      <c r="C2019" s="16">
        <f>部数情報!B1644</f>
        <v>31</v>
      </c>
      <c r="D2019" s="16" t="str">
        <f>部数情報!E1644</f>
        <v>稲毛</v>
      </c>
      <c r="E2019" s="16" t="str">
        <f>部数情報!F1644</f>
        <v>稲毛東</v>
      </c>
      <c r="F2019" s="16" t="str">
        <f>部数情報!A1644</f>
        <v>042061</v>
      </c>
      <c r="G2019" s="16" t="str">
        <f>部数情報!G1644</f>
        <v>稲毛東５</v>
      </c>
      <c r="H2019" s="16" t="str">
        <f>部数情報!H1644</f>
        <v>千葉</v>
      </c>
      <c r="I2019" s="16" t="str">
        <f>部数情報!I1644</f>
        <v>稲毛区</v>
      </c>
      <c r="J2019" s="189">
        <f>IFERROR(IF($I$7="併配",VLOOKUP($F2019,部数情報!A:K,11,0),IF($I$7="併配&amp;選挙",VLOOKUP($F2019,部数情報!A:L,12,0),IF($I$7="選挙",VLOOKUP($F2019,部数情報!A:M,13,0),VLOOKUP($F2019,部数情報!A:J,10,0)))),"")</f>
        <v>550</v>
      </c>
      <c r="K2019" s="187"/>
      <c r="L2019" s="205"/>
      <c r="M2019" s="206"/>
      <c r="S2019">
        <f>エリア一覧!J2019-VLOOKUP(エリア一覧!F2019,部数情報!A:Q,17,0)</f>
        <v>0</v>
      </c>
      <c r="V2019">
        <f t="shared" si="31"/>
        <v>0</v>
      </c>
      <c r="W2019">
        <f>IFERROR(VLOOKUP($F2019,部数情報!A:J,10,0),0)</f>
        <v>550</v>
      </c>
    </row>
    <row r="2020" spans="2:23" hidden="1">
      <c r="B2020" s="15">
        <f>部数情報!C1645</f>
        <v>1644</v>
      </c>
      <c r="C2020" s="16">
        <f>部数情報!B1645</f>
        <v>31</v>
      </c>
      <c r="D2020" s="16" t="str">
        <f>部数情報!E1645</f>
        <v>稲毛</v>
      </c>
      <c r="E2020" s="16" t="str">
        <f>部数情報!F1645</f>
        <v>稲毛東</v>
      </c>
      <c r="F2020" s="16" t="str">
        <f>部数情報!A1645</f>
        <v>042062</v>
      </c>
      <c r="G2020" s="16" t="str">
        <f>部数情報!G1645</f>
        <v>稲毛東６Ａ</v>
      </c>
      <c r="H2020" s="16" t="str">
        <f>部数情報!H1645</f>
        <v>千葉</v>
      </c>
      <c r="I2020" s="16" t="str">
        <f>部数情報!I1645</f>
        <v>稲毛区</v>
      </c>
      <c r="J2020" s="189">
        <f>IFERROR(IF($I$7="併配",VLOOKUP($F2020,部数情報!A:K,11,0),IF($I$7="併配&amp;選挙",VLOOKUP($F2020,部数情報!A:L,12,0),IF($I$7="選挙",VLOOKUP($F2020,部数情報!A:M,13,0),VLOOKUP($F2020,部数情報!A:J,10,0)))),"")</f>
        <v>690</v>
      </c>
      <c r="K2020" s="187"/>
      <c r="L2020" s="205"/>
      <c r="M2020" s="206"/>
      <c r="S2020">
        <f>エリア一覧!J2020-VLOOKUP(エリア一覧!F2020,部数情報!A:Q,17,0)</f>
        <v>0</v>
      </c>
      <c r="V2020">
        <f t="shared" si="31"/>
        <v>0</v>
      </c>
      <c r="W2020">
        <f>IFERROR(VLOOKUP($F2020,部数情報!A:J,10,0),0)</f>
        <v>690</v>
      </c>
    </row>
    <row r="2021" spans="2:23" hidden="1">
      <c r="B2021" s="15">
        <f>部数情報!C1646</f>
        <v>1645</v>
      </c>
      <c r="C2021" s="16">
        <f>部数情報!B1646</f>
        <v>31</v>
      </c>
      <c r="D2021" s="16" t="str">
        <f>部数情報!E1646</f>
        <v>稲毛</v>
      </c>
      <c r="E2021" s="16" t="str">
        <f>部数情報!F1646</f>
        <v>稲毛東</v>
      </c>
      <c r="F2021" s="16" t="str">
        <f>部数情報!A1646</f>
        <v>042063</v>
      </c>
      <c r="G2021" s="16" t="str">
        <f>部数情報!G1646</f>
        <v>稲毛東６Ｂ</v>
      </c>
      <c r="H2021" s="16" t="str">
        <f>部数情報!H1646</f>
        <v>千葉</v>
      </c>
      <c r="I2021" s="16" t="str">
        <f>部数情報!I1646</f>
        <v>稲毛区</v>
      </c>
      <c r="J2021" s="189">
        <f>IFERROR(IF($I$7="併配",VLOOKUP($F2021,部数情報!A:K,11,0),IF($I$7="併配&amp;選挙",VLOOKUP($F2021,部数情報!A:L,12,0),IF($I$7="選挙",VLOOKUP($F2021,部数情報!A:M,13,0),VLOOKUP($F2021,部数情報!A:J,10,0)))),"")</f>
        <v>400</v>
      </c>
      <c r="K2021" s="187"/>
      <c r="L2021" s="205"/>
      <c r="M2021" s="206"/>
      <c r="S2021">
        <f>エリア一覧!J2021-VLOOKUP(エリア一覧!F2021,部数情報!A:Q,17,0)</f>
        <v>0</v>
      </c>
      <c r="V2021">
        <f t="shared" si="31"/>
        <v>0</v>
      </c>
      <c r="W2021">
        <f>IFERROR(VLOOKUP($F2021,部数情報!A:J,10,0),0)</f>
        <v>400</v>
      </c>
    </row>
    <row r="2022" spans="2:23" hidden="1">
      <c r="B2022" s="15">
        <f>部数情報!C1647</f>
        <v>1646</v>
      </c>
      <c r="C2022" s="16">
        <f>部数情報!B1647</f>
        <v>31</v>
      </c>
      <c r="D2022" s="16" t="str">
        <f>部数情報!E1647</f>
        <v>稲毛</v>
      </c>
      <c r="E2022" s="16" t="str">
        <f>部数情報!F1647</f>
        <v>稲毛東</v>
      </c>
      <c r="F2022" s="16" t="str">
        <f>部数情報!A1647</f>
        <v>042064</v>
      </c>
      <c r="G2022" s="16" t="str">
        <f>部数情報!G1647</f>
        <v>稲毛台町A</v>
      </c>
      <c r="H2022" s="16" t="str">
        <f>部数情報!H1647</f>
        <v>千葉</v>
      </c>
      <c r="I2022" s="16" t="str">
        <f>部数情報!I1647</f>
        <v>稲毛区</v>
      </c>
      <c r="J2022" s="189">
        <f>IFERROR(IF($I$7="併配",VLOOKUP($F2022,部数情報!A:K,11,0),IF($I$7="併配&amp;選挙",VLOOKUP($F2022,部数情報!A:L,12,0),IF($I$7="選挙",VLOOKUP($F2022,部数情報!A:M,13,0),VLOOKUP($F2022,部数情報!A:J,10,0)))),"")</f>
        <v>400</v>
      </c>
      <c r="K2022" s="187"/>
      <c r="L2022" s="205"/>
      <c r="M2022" s="206"/>
      <c r="S2022">
        <f>エリア一覧!J2022-VLOOKUP(エリア一覧!F2022,部数情報!A:Q,17,0)</f>
        <v>0</v>
      </c>
      <c r="V2022">
        <f t="shared" si="31"/>
        <v>0</v>
      </c>
      <c r="W2022">
        <f>IFERROR(VLOOKUP($F2022,部数情報!A:J,10,0),0)</f>
        <v>400</v>
      </c>
    </row>
    <row r="2023" spans="2:23" hidden="1">
      <c r="B2023" s="15">
        <f>部数情報!C1648</f>
        <v>1647</v>
      </c>
      <c r="C2023" s="16">
        <f>部数情報!B1648</f>
        <v>31</v>
      </c>
      <c r="D2023" s="16" t="str">
        <f>部数情報!E1648</f>
        <v>稲毛</v>
      </c>
      <c r="E2023" s="16" t="str">
        <f>部数情報!F1648</f>
        <v>稲毛東</v>
      </c>
      <c r="F2023" s="16" t="str">
        <f>部数情報!A1648</f>
        <v>042070</v>
      </c>
      <c r="G2023" s="16" t="str">
        <f>部数情報!G1648</f>
        <v>稲毛台町B</v>
      </c>
      <c r="H2023" s="16" t="str">
        <f>部数情報!H1648</f>
        <v>千葉</v>
      </c>
      <c r="I2023" s="16" t="str">
        <f>部数情報!I1648</f>
        <v>稲毛区</v>
      </c>
      <c r="J2023" s="189">
        <f>IFERROR(IF($I$7="併配",VLOOKUP($F2023,部数情報!A:K,11,0),IF($I$7="併配&amp;選挙",VLOOKUP($F2023,部数情報!A:L,12,0),IF($I$7="選挙",VLOOKUP($F2023,部数情報!A:M,13,0),VLOOKUP($F2023,部数情報!A:J,10,0)))),"")</f>
        <v>570</v>
      </c>
      <c r="K2023" s="187"/>
      <c r="L2023" s="205"/>
      <c r="M2023" s="206"/>
      <c r="S2023">
        <f>エリア一覧!J2023-VLOOKUP(エリア一覧!F2023,部数情報!A:Q,17,0)</f>
        <v>0</v>
      </c>
      <c r="V2023">
        <f t="shared" si="31"/>
        <v>0</v>
      </c>
      <c r="W2023">
        <f>IFERROR(VLOOKUP($F2023,部数情報!A:J,10,0),0)</f>
        <v>570</v>
      </c>
    </row>
    <row r="2024" spans="2:23" hidden="1">
      <c r="B2024" s="15">
        <f>部数情報!C1649</f>
        <v>1648</v>
      </c>
      <c r="C2024" s="16">
        <f>部数情報!B1649</f>
        <v>31</v>
      </c>
      <c r="D2024" s="16" t="str">
        <f>部数情報!E1649</f>
        <v>稲毛</v>
      </c>
      <c r="E2024" s="16" t="str">
        <f>部数情報!F1649</f>
        <v>稲毛東</v>
      </c>
      <c r="F2024" s="16" t="str">
        <f>部数情報!A1649</f>
        <v>042065</v>
      </c>
      <c r="G2024" s="16" t="str">
        <f>部数情報!G1649</f>
        <v>稲丘町</v>
      </c>
      <c r="H2024" s="16" t="str">
        <f>部数情報!H1649</f>
        <v>千葉</v>
      </c>
      <c r="I2024" s="16" t="str">
        <f>部数情報!I1649</f>
        <v>稲毛区</v>
      </c>
      <c r="J2024" s="189">
        <f>IFERROR(IF($I$7="併配",VLOOKUP($F2024,部数情報!A:K,11,0),IF($I$7="併配&amp;選挙",VLOOKUP($F2024,部数情報!A:L,12,0),IF($I$7="選挙",VLOOKUP($F2024,部数情報!A:M,13,0),VLOOKUP($F2024,部数情報!A:J,10,0)))),"")</f>
        <v>425</v>
      </c>
      <c r="K2024" s="187"/>
      <c r="L2024" s="205"/>
      <c r="M2024" s="206"/>
      <c r="S2024">
        <f>エリア一覧!J2024-VLOOKUP(エリア一覧!F2024,部数情報!A:Q,17,0)</f>
        <v>0</v>
      </c>
      <c r="V2024">
        <f t="shared" si="31"/>
        <v>0</v>
      </c>
      <c r="W2024">
        <f>IFERROR(VLOOKUP($F2024,部数情報!A:J,10,0),0)</f>
        <v>425</v>
      </c>
    </row>
    <row r="2025" spans="2:23" hidden="1">
      <c r="B2025" s="15">
        <f>部数情報!C1650</f>
        <v>1649</v>
      </c>
      <c r="C2025" s="16">
        <f>部数情報!B1650</f>
        <v>25</v>
      </c>
      <c r="D2025" s="16" t="str">
        <f>部数情報!E1650</f>
        <v>若葉</v>
      </c>
      <c r="E2025" s="16" t="str">
        <f>部数情報!F1650</f>
        <v>愛生町・みつわ台</v>
      </c>
      <c r="F2025" s="16" t="str">
        <f>部数情報!A1650</f>
        <v>043002</v>
      </c>
      <c r="G2025" s="16" t="str">
        <f>部数情報!G1650</f>
        <v>みつわ台1</v>
      </c>
      <c r="H2025" s="16" t="str">
        <f>部数情報!H1650</f>
        <v>千葉</v>
      </c>
      <c r="I2025" s="16" t="str">
        <f>部数情報!I1650</f>
        <v>若葉区</v>
      </c>
      <c r="J2025" s="189">
        <f>IFERROR(IF($I$7="併配",VLOOKUP($F2025,部数情報!A:K,11,0),IF($I$7="併配&amp;選挙",VLOOKUP($F2025,部数情報!A:L,12,0),IF($I$7="選挙",VLOOKUP($F2025,部数情報!A:M,13,0),VLOOKUP($F2025,部数情報!A:J,10,0)))),"")</f>
        <v>610</v>
      </c>
      <c r="K2025" s="187"/>
      <c r="L2025" s="205"/>
      <c r="M2025" s="206"/>
      <c r="S2025">
        <f>エリア一覧!J2025-VLOOKUP(エリア一覧!F2025,部数情報!A:Q,17,0)</f>
        <v>0</v>
      </c>
      <c r="V2025">
        <f t="shared" si="31"/>
        <v>0</v>
      </c>
      <c r="W2025">
        <f>IFERROR(VLOOKUP($F2025,部数情報!A:J,10,0),0)</f>
        <v>610</v>
      </c>
    </row>
    <row r="2026" spans="2:23" hidden="1">
      <c r="B2026" s="15">
        <f>部数情報!C1651</f>
        <v>1650</v>
      </c>
      <c r="C2026" s="16">
        <f>部数情報!B1651</f>
        <v>25</v>
      </c>
      <c r="D2026" s="16" t="str">
        <f>部数情報!E1651</f>
        <v>若葉</v>
      </c>
      <c r="E2026" s="16" t="str">
        <f>部数情報!F1651</f>
        <v>愛生町・みつわ台</v>
      </c>
      <c r="F2026" s="16" t="str">
        <f>部数情報!A1651</f>
        <v>043003</v>
      </c>
      <c r="G2026" s="16" t="str">
        <f>部数情報!G1651</f>
        <v>みつわ台2Ａ</v>
      </c>
      <c r="H2026" s="16" t="str">
        <f>部数情報!H1651</f>
        <v>千葉</v>
      </c>
      <c r="I2026" s="16" t="str">
        <f>部数情報!I1651</f>
        <v>若葉区</v>
      </c>
      <c r="J2026" s="189">
        <f>IFERROR(IF($I$7="併配",VLOOKUP($F2026,部数情報!A:K,11,0),IF($I$7="併配&amp;選挙",VLOOKUP($F2026,部数情報!A:L,12,0),IF($I$7="選挙",VLOOKUP($F2026,部数情報!A:M,13,0),VLOOKUP($F2026,部数情報!A:J,10,0)))),"")</f>
        <v>600</v>
      </c>
      <c r="K2026" s="187"/>
      <c r="L2026" s="205"/>
      <c r="M2026" s="206"/>
      <c r="S2026">
        <f>エリア一覧!J2026-VLOOKUP(エリア一覧!F2026,部数情報!A:Q,17,0)</f>
        <v>0</v>
      </c>
      <c r="V2026">
        <f t="shared" si="31"/>
        <v>0</v>
      </c>
      <c r="W2026">
        <f>IFERROR(VLOOKUP($F2026,部数情報!A:J,10,0),0)</f>
        <v>600</v>
      </c>
    </row>
    <row r="2027" spans="2:23" hidden="1">
      <c r="B2027" s="15">
        <f>部数情報!C1652</f>
        <v>1651</v>
      </c>
      <c r="C2027" s="16">
        <f>部数情報!B1652</f>
        <v>25</v>
      </c>
      <c r="D2027" s="16" t="str">
        <f>部数情報!E1652</f>
        <v>若葉</v>
      </c>
      <c r="E2027" s="16" t="str">
        <f>部数情報!F1652</f>
        <v>愛生町・みつわ台</v>
      </c>
      <c r="F2027" s="16" t="str">
        <f>部数情報!A1652</f>
        <v>043004</v>
      </c>
      <c r="G2027" s="16" t="str">
        <f>部数情報!G1652</f>
        <v>みつわ台2Ｂ</v>
      </c>
      <c r="H2027" s="16" t="str">
        <f>部数情報!H1652</f>
        <v>千葉</v>
      </c>
      <c r="I2027" s="16" t="str">
        <f>部数情報!I1652</f>
        <v>若葉区</v>
      </c>
      <c r="J2027" s="189">
        <f>IFERROR(IF($I$7="併配",VLOOKUP($F2027,部数情報!A:K,11,0),IF($I$7="併配&amp;選挙",VLOOKUP($F2027,部数情報!A:L,12,0),IF($I$7="選挙",VLOOKUP($F2027,部数情報!A:M,13,0),VLOOKUP($F2027,部数情報!A:J,10,0)))),"")</f>
        <v>430</v>
      </c>
      <c r="K2027" s="187"/>
      <c r="L2027" s="205"/>
      <c r="M2027" s="206"/>
      <c r="S2027">
        <f>エリア一覧!J2027-VLOOKUP(エリア一覧!F2027,部数情報!A:Q,17,0)</f>
        <v>0</v>
      </c>
      <c r="V2027">
        <f t="shared" si="31"/>
        <v>0</v>
      </c>
      <c r="W2027">
        <f>IFERROR(VLOOKUP($F2027,部数情報!A:J,10,0),0)</f>
        <v>430</v>
      </c>
    </row>
    <row r="2028" spans="2:23" hidden="1">
      <c r="B2028" s="15">
        <f>部数情報!C1653</f>
        <v>1652</v>
      </c>
      <c r="C2028" s="16">
        <f>部数情報!B1653</f>
        <v>25</v>
      </c>
      <c r="D2028" s="16" t="str">
        <f>部数情報!E1653</f>
        <v>若葉</v>
      </c>
      <c r="E2028" s="16" t="str">
        <f>部数情報!F1653</f>
        <v>愛生町・みつわ台</v>
      </c>
      <c r="F2028" s="16" t="str">
        <f>部数情報!A1653</f>
        <v>043096</v>
      </c>
      <c r="G2028" s="16" t="str">
        <f>部数情報!G1653</f>
        <v>みつわ台2C</v>
      </c>
      <c r="H2028" s="16" t="str">
        <f>部数情報!H1653</f>
        <v>千葉</v>
      </c>
      <c r="I2028" s="16" t="str">
        <f>部数情報!I1653</f>
        <v>若葉区</v>
      </c>
      <c r="J2028" s="189">
        <f>IFERROR(IF($I$7="併配",VLOOKUP($F2028,部数情報!A:K,11,0),IF($I$7="併配&amp;選挙",VLOOKUP($F2028,部数情報!A:L,12,0),IF($I$7="選挙",VLOOKUP($F2028,部数情報!A:M,13,0),VLOOKUP($F2028,部数情報!A:J,10,0)))),"")</f>
        <v>340</v>
      </c>
      <c r="K2028" s="187"/>
      <c r="L2028" s="205"/>
      <c r="M2028" s="206"/>
      <c r="S2028">
        <f>エリア一覧!J2028-VLOOKUP(エリア一覧!F2028,部数情報!A:Q,17,0)</f>
        <v>0</v>
      </c>
      <c r="V2028">
        <f t="shared" si="31"/>
        <v>0</v>
      </c>
      <c r="W2028">
        <f>IFERROR(VLOOKUP($F2028,部数情報!A:J,10,0),0)</f>
        <v>340</v>
      </c>
    </row>
    <row r="2029" spans="2:23" hidden="1">
      <c r="B2029" s="15">
        <f>部数情報!C1654</f>
        <v>1653</v>
      </c>
      <c r="C2029" s="16">
        <f>部数情報!B1654</f>
        <v>25</v>
      </c>
      <c r="D2029" s="16" t="str">
        <f>部数情報!E1654</f>
        <v>若葉</v>
      </c>
      <c r="E2029" s="16" t="str">
        <f>部数情報!F1654</f>
        <v>愛生町・みつわ台</v>
      </c>
      <c r="F2029" s="16" t="str">
        <f>部数情報!A1654</f>
        <v>043005</v>
      </c>
      <c r="G2029" s="16" t="str">
        <f>部数情報!G1654</f>
        <v>みつわ台3Ａ</v>
      </c>
      <c r="H2029" s="16" t="str">
        <f>部数情報!H1654</f>
        <v>千葉</v>
      </c>
      <c r="I2029" s="16" t="str">
        <f>部数情報!I1654</f>
        <v>若葉区</v>
      </c>
      <c r="J2029" s="189">
        <f>IFERROR(IF($I$7="併配",VLOOKUP($F2029,部数情報!A:K,11,0),IF($I$7="併配&amp;選挙",VLOOKUP($F2029,部数情報!A:L,12,0),IF($I$7="選挙",VLOOKUP($F2029,部数情報!A:M,13,0),VLOOKUP($F2029,部数情報!A:J,10,0)))),"")</f>
        <v>1000</v>
      </c>
      <c r="K2029" s="187"/>
      <c r="L2029" s="205"/>
      <c r="M2029" s="206"/>
      <c r="S2029">
        <f>エリア一覧!J2029-VLOOKUP(エリア一覧!F2029,部数情報!A:Q,17,0)</f>
        <v>0</v>
      </c>
      <c r="V2029">
        <f t="shared" si="31"/>
        <v>0</v>
      </c>
      <c r="W2029">
        <f>IFERROR(VLOOKUP($F2029,部数情報!A:J,10,0),0)</f>
        <v>1000</v>
      </c>
    </row>
    <row r="2030" spans="2:23" hidden="1">
      <c r="B2030" s="15">
        <f>部数情報!C1655</f>
        <v>1654</v>
      </c>
      <c r="C2030" s="16">
        <f>部数情報!B1655</f>
        <v>25</v>
      </c>
      <c r="D2030" s="16" t="str">
        <f>部数情報!E1655</f>
        <v>若葉</v>
      </c>
      <c r="E2030" s="16" t="str">
        <f>部数情報!F1655</f>
        <v>愛生町・みつわ台</v>
      </c>
      <c r="F2030" s="16" t="str">
        <f>部数情報!A1655</f>
        <v>043006</v>
      </c>
      <c r="G2030" s="16" t="str">
        <f>部数情報!G1655</f>
        <v>みつわ台3Ｂ　　</v>
      </c>
      <c r="H2030" s="16" t="str">
        <f>部数情報!H1655</f>
        <v>千葉</v>
      </c>
      <c r="I2030" s="16" t="str">
        <f>部数情報!I1655</f>
        <v>若葉区</v>
      </c>
      <c r="J2030" s="189">
        <f>IFERROR(IF($I$7="併配",VLOOKUP($F2030,部数情報!A:K,11,0),IF($I$7="併配&amp;選挙",VLOOKUP($F2030,部数情報!A:L,12,0),IF($I$7="選挙",VLOOKUP($F2030,部数情報!A:M,13,0),VLOOKUP($F2030,部数情報!A:J,10,0)))),"")</f>
        <v>435</v>
      </c>
      <c r="K2030" s="187"/>
      <c r="L2030" s="205"/>
      <c r="M2030" s="206"/>
      <c r="S2030">
        <f>エリア一覧!J2030-VLOOKUP(エリア一覧!F2030,部数情報!A:Q,17,0)</f>
        <v>0</v>
      </c>
      <c r="V2030">
        <f t="shared" si="31"/>
        <v>0</v>
      </c>
      <c r="W2030">
        <f>IFERROR(VLOOKUP($F2030,部数情報!A:J,10,0),0)</f>
        <v>435</v>
      </c>
    </row>
    <row r="2031" spans="2:23" hidden="1">
      <c r="B2031" s="15">
        <f>部数情報!C1656</f>
        <v>1655</v>
      </c>
      <c r="C2031" s="16">
        <f>部数情報!B1656</f>
        <v>25</v>
      </c>
      <c r="D2031" s="16" t="str">
        <f>部数情報!E1656</f>
        <v>若葉</v>
      </c>
      <c r="E2031" s="16" t="str">
        <f>部数情報!F1656</f>
        <v>愛生町・みつわ台</v>
      </c>
      <c r="F2031" s="16" t="str">
        <f>部数情報!A1656</f>
        <v>043007</v>
      </c>
      <c r="G2031" s="16" t="str">
        <f>部数情報!G1656</f>
        <v>みつわ台4A</v>
      </c>
      <c r="H2031" s="16" t="str">
        <f>部数情報!H1656</f>
        <v>千葉</v>
      </c>
      <c r="I2031" s="16" t="str">
        <f>部数情報!I1656</f>
        <v>若葉区</v>
      </c>
      <c r="J2031" s="189">
        <f>IFERROR(IF($I$7="併配",VLOOKUP($F2031,部数情報!A:K,11,0),IF($I$7="併配&amp;選挙",VLOOKUP($F2031,部数情報!A:L,12,0),IF($I$7="選挙",VLOOKUP($F2031,部数情報!A:M,13,0),VLOOKUP($F2031,部数情報!A:J,10,0)))),"")</f>
        <v>340</v>
      </c>
      <c r="K2031" s="187"/>
      <c r="L2031" s="205"/>
      <c r="M2031" s="206"/>
      <c r="S2031">
        <f>エリア一覧!J2031-VLOOKUP(エリア一覧!F2031,部数情報!A:Q,17,0)</f>
        <v>0</v>
      </c>
      <c r="V2031">
        <f t="shared" si="31"/>
        <v>0</v>
      </c>
      <c r="W2031">
        <f>IFERROR(VLOOKUP($F2031,部数情報!A:J,10,0),0)</f>
        <v>340</v>
      </c>
    </row>
    <row r="2032" spans="2:23" hidden="1">
      <c r="B2032" s="15">
        <f>部数情報!C1657</f>
        <v>1656</v>
      </c>
      <c r="C2032" s="16">
        <f>部数情報!B1657</f>
        <v>25</v>
      </c>
      <c r="D2032" s="16" t="str">
        <f>部数情報!E1657</f>
        <v>若葉</v>
      </c>
      <c r="E2032" s="16" t="str">
        <f>部数情報!F1657</f>
        <v>愛生町・みつわ台</v>
      </c>
      <c r="F2032" s="16" t="str">
        <f>部数情報!A1657</f>
        <v>043097</v>
      </c>
      <c r="G2032" s="16" t="str">
        <f>部数情報!G1657</f>
        <v>みつわ台4B</v>
      </c>
      <c r="H2032" s="16" t="str">
        <f>部数情報!H1657</f>
        <v>千葉</v>
      </c>
      <c r="I2032" s="16" t="str">
        <f>部数情報!I1657</f>
        <v>若葉区</v>
      </c>
      <c r="J2032" s="189">
        <f>IFERROR(IF($I$7="併配",VLOOKUP($F2032,部数情報!A:K,11,0),IF($I$7="併配&amp;選挙",VLOOKUP($F2032,部数情報!A:L,12,0),IF($I$7="選挙",VLOOKUP($F2032,部数情報!A:M,13,0),VLOOKUP($F2032,部数情報!A:J,10,0)))),"")</f>
        <v>350</v>
      </c>
      <c r="K2032" s="187"/>
      <c r="L2032" s="205"/>
      <c r="M2032" s="206"/>
      <c r="S2032">
        <f>エリア一覧!J2032-VLOOKUP(エリア一覧!F2032,部数情報!A:Q,17,0)</f>
        <v>0</v>
      </c>
      <c r="V2032">
        <f t="shared" si="31"/>
        <v>0</v>
      </c>
      <c r="W2032">
        <f>IFERROR(VLOOKUP($F2032,部数情報!A:J,10,0),0)</f>
        <v>350</v>
      </c>
    </row>
    <row r="2033" spans="2:23" hidden="1">
      <c r="B2033" s="15">
        <f>部数情報!C1658</f>
        <v>1657</v>
      </c>
      <c r="C2033" s="16">
        <f>部数情報!B1658</f>
        <v>25</v>
      </c>
      <c r="D2033" s="16" t="str">
        <f>部数情報!E1658</f>
        <v>若葉</v>
      </c>
      <c r="E2033" s="16" t="str">
        <f>部数情報!F1658</f>
        <v>愛生町・みつわ台</v>
      </c>
      <c r="F2033" s="16" t="str">
        <f>部数情報!A1658</f>
        <v>043008</v>
      </c>
      <c r="G2033" s="16" t="str">
        <f>部数情報!G1658</f>
        <v>みつわ台5Ａ</v>
      </c>
      <c r="H2033" s="16" t="str">
        <f>部数情報!H1658</f>
        <v>千葉</v>
      </c>
      <c r="I2033" s="16" t="str">
        <f>部数情報!I1658</f>
        <v>若葉区</v>
      </c>
      <c r="J2033" s="189">
        <f>IFERROR(IF($I$7="併配",VLOOKUP($F2033,部数情報!A:K,11,0),IF($I$7="併配&amp;選挙",VLOOKUP($F2033,部数情報!A:L,12,0),IF($I$7="選挙",VLOOKUP($F2033,部数情報!A:M,13,0),VLOOKUP($F2033,部数情報!A:J,10,0)))),"")</f>
        <v>510</v>
      </c>
      <c r="K2033" s="187"/>
      <c r="L2033" s="205"/>
      <c r="M2033" s="206"/>
      <c r="S2033">
        <f>エリア一覧!J2033-VLOOKUP(エリア一覧!F2033,部数情報!A:Q,17,0)</f>
        <v>0</v>
      </c>
      <c r="V2033">
        <f t="shared" si="31"/>
        <v>0</v>
      </c>
      <c r="W2033">
        <f>IFERROR(VLOOKUP($F2033,部数情報!A:J,10,0),0)</f>
        <v>510</v>
      </c>
    </row>
    <row r="2034" spans="2:23" hidden="1">
      <c r="B2034" s="15">
        <f>部数情報!C1659</f>
        <v>1658</v>
      </c>
      <c r="C2034" s="16">
        <f>部数情報!B1659</f>
        <v>25</v>
      </c>
      <c r="D2034" s="16" t="str">
        <f>部数情報!E1659</f>
        <v>若葉</v>
      </c>
      <c r="E2034" s="16" t="str">
        <f>部数情報!F1659</f>
        <v>愛生町・みつわ台</v>
      </c>
      <c r="F2034" s="16" t="str">
        <f>部数情報!A1659</f>
        <v>043009</v>
      </c>
      <c r="G2034" s="16" t="str">
        <f>部数情報!G1659</f>
        <v>みつわ台5Ｂ</v>
      </c>
      <c r="H2034" s="16" t="str">
        <f>部数情報!H1659</f>
        <v>千葉</v>
      </c>
      <c r="I2034" s="16" t="str">
        <f>部数情報!I1659</f>
        <v>若葉区</v>
      </c>
      <c r="J2034" s="189">
        <f>IFERROR(IF($I$7="併配",VLOOKUP($F2034,部数情報!A:K,11,0),IF($I$7="併配&amp;選挙",VLOOKUP($F2034,部数情報!A:L,12,0),IF($I$7="選挙",VLOOKUP($F2034,部数情報!A:M,13,0),VLOOKUP($F2034,部数情報!A:J,10,0)))),"")</f>
        <v>205</v>
      </c>
      <c r="K2034" s="187"/>
      <c r="L2034" s="205"/>
      <c r="M2034" s="206"/>
      <c r="S2034">
        <f>エリア一覧!J2034-VLOOKUP(エリア一覧!F2034,部数情報!A:Q,17,0)</f>
        <v>0</v>
      </c>
      <c r="V2034">
        <f t="shared" si="31"/>
        <v>0</v>
      </c>
      <c r="W2034">
        <f>IFERROR(VLOOKUP($F2034,部数情報!A:J,10,0),0)</f>
        <v>205</v>
      </c>
    </row>
    <row r="2035" spans="2:23" hidden="1">
      <c r="B2035" s="15">
        <f>部数情報!C1660</f>
        <v>1659</v>
      </c>
      <c r="C2035" s="16">
        <f>部数情報!B1660</f>
        <v>25</v>
      </c>
      <c r="D2035" s="16" t="str">
        <f>部数情報!E1660</f>
        <v>若葉</v>
      </c>
      <c r="E2035" s="16" t="str">
        <f>部数情報!F1660</f>
        <v>愛生町・みつわ台</v>
      </c>
      <c r="F2035" s="16" t="str">
        <f>部数情報!A1660</f>
        <v>043010</v>
      </c>
      <c r="G2035" s="16" t="str">
        <f>部数情報!G1660</f>
        <v>みつわ台5Ｃ</v>
      </c>
      <c r="H2035" s="16" t="str">
        <f>部数情報!H1660</f>
        <v>千葉</v>
      </c>
      <c r="I2035" s="16" t="str">
        <f>部数情報!I1660</f>
        <v>若葉区</v>
      </c>
      <c r="J2035" s="189">
        <f>IFERROR(IF($I$7="併配",VLOOKUP($F2035,部数情報!A:K,11,0),IF($I$7="併配&amp;選挙",VLOOKUP($F2035,部数情報!A:L,12,0),IF($I$7="選挙",VLOOKUP($F2035,部数情報!A:M,13,0),VLOOKUP($F2035,部数情報!A:J,10,0)))),"")</f>
        <v>880</v>
      </c>
      <c r="K2035" s="187"/>
      <c r="L2035" s="205"/>
      <c r="M2035" s="206"/>
      <c r="S2035">
        <f>エリア一覧!J2035-VLOOKUP(エリア一覧!F2035,部数情報!A:Q,17,0)</f>
        <v>0</v>
      </c>
      <c r="V2035">
        <f t="shared" si="31"/>
        <v>0</v>
      </c>
      <c r="W2035">
        <f>IFERROR(VLOOKUP($F2035,部数情報!A:J,10,0),0)</f>
        <v>880</v>
      </c>
    </row>
    <row r="2036" spans="2:23" hidden="1">
      <c r="B2036" s="15">
        <f>部数情報!C1661</f>
        <v>1660</v>
      </c>
      <c r="C2036" s="16">
        <f>部数情報!B1661</f>
        <v>25</v>
      </c>
      <c r="D2036" s="16" t="str">
        <f>部数情報!E1661</f>
        <v>若葉</v>
      </c>
      <c r="E2036" s="16" t="str">
        <f>部数情報!F1661</f>
        <v>都賀の台</v>
      </c>
      <c r="F2036" s="16" t="str">
        <f>部数情報!A1661</f>
        <v>043011</v>
      </c>
      <c r="G2036" s="16" t="str">
        <f>部数情報!G1661</f>
        <v>都賀の台1</v>
      </c>
      <c r="H2036" s="16" t="str">
        <f>部数情報!H1661</f>
        <v>千葉</v>
      </c>
      <c r="I2036" s="16" t="str">
        <f>部数情報!I1661</f>
        <v>若葉区</v>
      </c>
      <c r="J2036" s="189">
        <f>IFERROR(IF($I$7="併配",VLOOKUP($F2036,部数情報!A:K,11,0),IF($I$7="併配&amp;選挙",VLOOKUP($F2036,部数情報!A:L,12,0),IF($I$7="選挙",VLOOKUP($F2036,部数情報!A:M,13,0),VLOOKUP($F2036,部数情報!A:J,10,0)))),"")</f>
        <v>340</v>
      </c>
      <c r="K2036" s="187"/>
      <c r="L2036" s="205"/>
      <c r="M2036" s="206"/>
      <c r="S2036">
        <f>エリア一覧!J2036-VLOOKUP(エリア一覧!F2036,部数情報!A:Q,17,0)</f>
        <v>0</v>
      </c>
      <c r="V2036">
        <f t="shared" si="31"/>
        <v>0</v>
      </c>
      <c r="W2036">
        <f>IFERROR(VLOOKUP($F2036,部数情報!A:J,10,0),0)</f>
        <v>340</v>
      </c>
    </row>
    <row r="2037" spans="2:23" hidden="1">
      <c r="B2037" s="15">
        <f>部数情報!C1662</f>
        <v>1661</v>
      </c>
      <c r="C2037" s="16">
        <f>部数情報!B1662</f>
        <v>25</v>
      </c>
      <c r="D2037" s="16" t="str">
        <f>部数情報!E1662</f>
        <v>若葉</v>
      </c>
      <c r="E2037" s="16" t="str">
        <f>部数情報!F1662</f>
        <v>都賀の台</v>
      </c>
      <c r="F2037" s="16" t="str">
        <f>部数情報!A1662</f>
        <v>043089</v>
      </c>
      <c r="G2037" s="16" t="str">
        <f>部数情報!G1662</f>
        <v>都賀の台2</v>
      </c>
      <c r="H2037" s="16" t="str">
        <f>部数情報!H1662</f>
        <v>千葉</v>
      </c>
      <c r="I2037" s="16" t="str">
        <f>部数情報!I1662</f>
        <v>若葉区</v>
      </c>
      <c r="J2037" s="189">
        <f>IFERROR(IF($I$7="併配",VLOOKUP($F2037,部数情報!A:K,11,0),IF($I$7="併配&amp;選挙",VLOOKUP($F2037,部数情報!A:L,12,0),IF($I$7="選挙",VLOOKUP($F2037,部数情報!A:M,13,0),VLOOKUP($F2037,部数情報!A:J,10,0)))),"")</f>
        <v>330</v>
      </c>
      <c r="K2037" s="187"/>
      <c r="L2037" s="205"/>
      <c r="M2037" s="206"/>
      <c r="S2037">
        <f>エリア一覧!J2037-VLOOKUP(エリア一覧!F2037,部数情報!A:Q,17,0)</f>
        <v>0</v>
      </c>
      <c r="V2037">
        <f t="shared" si="31"/>
        <v>0</v>
      </c>
      <c r="W2037">
        <f>IFERROR(VLOOKUP($F2037,部数情報!A:J,10,0),0)</f>
        <v>330</v>
      </c>
    </row>
    <row r="2038" spans="2:23" hidden="1">
      <c r="B2038" s="15">
        <f>部数情報!C1663</f>
        <v>1662</v>
      </c>
      <c r="C2038" s="16">
        <f>部数情報!B1663</f>
        <v>25</v>
      </c>
      <c r="D2038" s="16" t="str">
        <f>部数情報!E1663</f>
        <v>若葉</v>
      </c>
      <c r="E2038" s="16" t="str">
        <f>部数情報!F1663</f>
        <v>都賀の台</v>
      </c>
      <c r="F2038" s="16" t="str">
        <f>部数情報!A1663</f>
        <v>043012</v>
      </c>
      <c r="G2038" s="16" t="str">
        <f>部数情報!G1663</f>
        <v>都賀の台3・4</v>
      </c>
      <c r="H2038" s="16" t="str">
        <f>部数情報!H1663</f>
        <v>千葉</v>
      </c>
      <c r="I2038" s="16" t="str">
        <f>部数情報!I1663</f>
        <v>若葉区</v>
      </c>
      <c r="J2038" s="189">
        <f>IFERROR(IF($I$7="併配",VLOOKUP($F2038,部数情報!A:K,11,0),IF($I$7="併配&amp;選挙",VLOOKUP($F2038,部数情報!A:L,12,0),IF($I$7="選挙",VLOOKUP($F2038,部数情報!A:M,13,0),VLOOKUP($F2038,部数情報!A:J,10,0)))),"")</f>
        <v>610</v>
      </c>
      <c r="K2038" s="187"/>
      <c r="L2038" s="205"/>
      <c r="M2038" s="206"/>
      <c r="S2038">
        <f>エリア一覧!J2038-VLOOKUP(エリア一覧!F2038,部数情報!A:Q,17,0)</f>
        <v>0</v>
      </c>
      <c r="V2038">
        <f t="shared" si="31"/>
        <v>0</v>
      </c>
      <c r="W2038">
        <f>IFERROR(VLOOKUP($F2038,部数情報!A:J,10,0),0)</f>
        <v>610</v>
      </c>
    </row>
    <row r="2039" spans="2:23" hidden="1">
      <c r="B2039" s="15">
        <f>部数情報!C1664</f>
        <v>1663</v>
      </c>
      <c r="C2039" s="16">
        <f>部数情報!B1664</f>
        <v>25</v>
      </c>
      <c r="D2039" s="16" t="str">
        <f>部数情報!E1664</f>
        <v>若葉</v>
      </c>
      <c r="E2039" s="16" t="str">
        <f>部数情報!F1664</f>
        <v>西都賀</v>
      </c>
      <c r="F2039" s="16" t="str">
        <f>部数情報!A1664</f>
        <v>043013</v>
      </c>
      <c r="G2039" s="16" t="str">
        <f>部数情報!G1664</f>
        <v>西都賀1</v>
      </c>
      <c r="H2039" s="16" t="str">
        <f>部数情報!H1664</f>
        <v>千葉</v>
      </c>
      <c r="I2039" s="16" t="str">
        <f>部数情報!I1664</f>
        <v>若葉区</v>
      </c>
      <c r="J2039" s="189">
        <f>IFERROR(IF($I$7="併配",VLOOKUP($F2039,部数情報!A:K,11,0),IF($I$7="併配&amp;選挙",VLOOKUP($F2039,部数情報!A:L,12,0),IF($I$7="選挙",VLOOKUP($F2039,部数情報!A:M,13,0),VLOOKUP($F2039,部数情報!A:J,10,0)))),"")</f>
        <v>660</v>
      </c>
      <c r="K2039" s="187"/>
      <c r="L2039" s="205"/>
      <c r="M2039" s="206"/>
      <c r="S2039">
        <f>エリア一覧!J2039-VLOOKUP(エリア一覧!F2039,部数情報!A:Q,17,0)</f>
        <v>0</v>
      </c>
      <c r="V2039">
        <f t="shared" si="31"/>
        <v>0</v>
      </c>
      <c r="W2039">
        <f>IFERROR(VLOOKUP($F2039,部数情報!A:J,10,0),0)</f>
        <v>660</v>
      </c>
    </row>
    <row r="2040" spans="2:23" hidden="1">
      <c r="B2040" s="15">
        <f>部数情報!C1665</f>
        <v>1664</v>
      </c>
      <c r="C2040" s="16">
        <f>部数情報!B1665</f>
        <v>25</v>
      </c>
      <c r="D2040" s="16" t="str">
        <f>部数情報!E1665</f>
        <v>若葉</v>
      </c>
      <c r="E2040" s="16" t="str">
        <f>部数情報!F1665</f>
        <v>西都賀</v>
      </c>
      <c r="F2040" s="16" t="str">
        <f>部数情報!A1665</f>
        <v>043014</v>
      </c>
      <c r="G2040" s="16" t="str">
        <f>部数情報!G1665</f>
        <v>西都賀2</v>
      </c>
      <c r="H2040" s="16" t="str">
        <f>部数情報!H1665</f>
        <v>千葉</v>
      </c>
      <c r="I2040" s="16" t="str">
        <f>部数情報!I1665</f>
        <v>若葉区</v>
      </c>
      <c r="J2040" s="189">
        <f>IFERROR(IF($I$7="併配",VLOOKUP($F2040,部数情報!A:K,11,0),IF($I$7="併配&amp;選挙",VLOOKUP($F2040,部数情報!A:L,12,0),IF($I$7="選挙",VLOOKUP($F2040,部数情報!A:M,13,0),VLOOKUP($F2040,部数情報!A:J,10,0)))),"")</f>
        <v>560</v>
      </c>
      <c r="K2040" s="187"/>
      <c r="L2040" s="205"/>
      <c r="M2040" s="206"/>
      <c r="S2040">
        <f>エリア一覧!J2040-VLOOKUP(エリア一覧!F2040,部数情報!A:Q,17,0)</f>
        <v>0</v>
      </c>
      <c r="V2040">
        <f t="shared" si="31"/>
        <v>0</v>
      </c>
      <c r="W2040">
        <f>IFERROR(VLOOKUP($F2040,部数情報!A:J,10,0),0)</f>
        <v>560</v>
      </c>
    </row>
    <row r="2041" spans="2:23" hidden="1">
      <c r="B2041" s="15">
        <f>部数情報!C1666</f>
        <v>1665</v>
      </c>
      <c r="C2041" s="16">
        <f>部数情報!B1666</f>
        <v>25</v>
      </c>
      <c r="D2041" s="16" t="str">
        <f>部数情報!E1666</f>
        <v>若葉</v>
      </c>
      <c r="E2041" s="16" t="str">
        <f>部数情報!F1666</f>
        <v>西都賀</v>
      </c>
      <c r="F2041" s="16" t="str">
        <f>部数情報!A1666</f>
        <v>043015</v>
      </c>
      <c r="G2041" s="16" t="str">
        <f>部数情報!G1666</f>
        <v>西都賀３Ａ</v>
      </c>
      <c r="H2041" s="16" t="str">
        <f>部数情報!H1666</f>
        <v>千葉</v>
      </c>
      <c r="I2041" s="16" t="str">
        <f>部数情報!I1666</f>
        <v>若葉区</v>
      </c>
      <c r="J2041" s="189">
        <f>IFERROR(IF($I$7="併配",VLOOKUP($F2041,部数情報!A:K,11,0),IF($I$7="併配&amp;選挙",VLOOKUP($F2041,部数情報!A:L,12,0),IF($I$7="選挙",VLOOKUP($F2041,部数情報!A:M,13,0),VLOOKUP($F2041,部数情報!A:J,10,0)))),"")</f>
        <v>395</v>
      </c>
      <c r="K2041" s="187"/>
      <c r="L2041" s="205"/>
      <c r="M2041" s="206"/>
      <c r="S2041">
        <f>エリア一覧!J2041-VLOOKUP(エリア一覧!F2041,部数情報!A:Q,17,0)</f>
        <v>0</v>
      </c>
      <c r="V2041">
        <f t="shared" si="31"/>
        <v>0</v>
      </c>
      <c r="W2041">
        <f>IFERROR(VLOOKUP($F2041,部数情報!A:J,10,0),0)</f>
        <v>395</v>
      </c>
    </row>
    <row r="2042" spans="2:23" hidden="1">
      <c r="B2042" s="15">
        <f>部数情報!C1667</f>
        <v>1666</v>
      </c>
      <c r="C2042" s="16">
        <f>部数情報!B1667</f>
        <v>25</v>
      </c>
      <c r="D2042" s="16" t="str">
        <f>部数情報!E1667</f>
        <v>若葉</v>
      </c>
      <c r="E2042" s="16" t="str">
        <f>部数情報!F1667</f>
        <v>西都賀</v>
      </c>
      <c r="F2042" s="16" t="str">
        <f>部数情報!A1667</f>
        <v>043085</v>
      </c>
      <c r="G2042" s="16" t="str">
        <f>部数情報!G1667</f>
        <v>西都賀３Ｂ</v>
      </c>
      <c r="H2042" s="16" t="str">
        <f>部数情報!H1667</f>
        <v>千葉</v>
      </c>
      <c r="I2042" s="16" t="str">
        <f>部数情報!I1667</f>
        <v>若葉区</v>
      </c>
      <c r="J2042" s="189">
        <f>IFERROR(IF($I$7="併配",VLOOKUP($F2042,部数情報!A:K,11,0),IF($I$7="併配&amp;選挙",VLOOKUP($F2042,部数情報!A:L,12,0),IF($I$7="選挙",VLOOKUP($F2042,部数情報!A:M,13,0),VLOOKUP($F2042,部数情報!A:J,10,0)))),"")</f>
        <v>380</v>
      </c>
      <c r="K2042" s="187"/>
      <c r="L2042" s="205"/>
      <c r="M2042" s="206"/>
      <c r="S2042">
        <f>エリア一覧!J2042-VLOOKUP(エリア一覧!F2042,部数情報!A:Q,17,0)</f>
        <v>0</v>
      </c>
      <c r="V2042">
        <f t="shared" si="31"/>
        <v>0</v>
      </c>
      <c r="W2042">
        <f>IFERROR(VLOOKUP($F2042,部数情報!A:J,10,0),0)</f>
        <v>380</v>
      </c>
    </row>
    <row r="2043" spans="2:23" hidden="1">
      <c r="B2043" s="15">
        <f>部数情報!C1668</f>
        <v>1667</v>
      </c>
      <c r="C2043" s="16">
        <f>部数情報!B1668</f>
        <v>25</v>
      </c>
      <c r="D2043" s="16" t="str">
        <f>部数情報!E1668</f>
        <v>若葉</v>
      </c>
      <c r="E2043" s="16" t="str">
        <f>部数情報!F1668</f>
        <v>西都賀</v>
      </c>
      <c r="F2043" s="16" t="str">
        <f>部数情報!A1668</f>
        <v>043016</v>
      </c>
      <c r="G2043" s="16" t="str">
        <f>部数情報!G1668</f>
        <v>西都賀4</v>
      </c>
      <c r="H2043" s="16" t="str">
        <f>部数情報!H1668</f>
        <v>千葉</v>
      </c>
      <c r="I2043" s="16" t="str">
        <f>部数情報!I1668</f>
        <v>若葉区</v>
      </c>
      <c r="J2043" s="189">
        <f>IFERROR(IF($I$7="併配",VLOOKUP($F2043,部数情報!A:K,11,0),IF($I$7="併配&amp;選挙",VLOOKUP($F2043,部数情報!A:L,12,0),IF($I$7="選挙",VLOOKUP($F2043,部数情報!A:M,13,0),VLOOKUP($F2043,部数情報!A:J,10,0)))),"")</f>
        <v>645</v>
      </c>
      <c r="K2043" s="187"/>
      <c r="L2043" s="205"/>
      <c r="M2043" s="206"/>
      <c r="S2043">
        <f>エリア一覧!J2043-VLOOKUP(エリア一覧!F2043,部数情報!A:Q,17,0)</f>
        <v>0</v>
      </c>
      <c r="V2043">
        <f t="shared" si="31"/>
        <v>0</v>
      </c>
      <c r="W2043">
        <f>IFERROR(VLOOKUP($F2043,部数情報!A:J,10,0),0)</f>
        <v>645</v>
      </c>
    </row>
    <row r="2044" spans="2:23" hidden="1">
      <c r="B2044" s="15">
        <f>部数情報!C1669</f>
        <v>1668</v>
      </c>
      <c r="C2044" s="16">
        <f>部数情報!B1669</f>
        <v>25</v>
      </c>
      <c r="D2044" s="16" t="str">
        <f>部数情報!E1669</f>
        <v>若葉</v>
      </c>
      <c r="E2044" s="16" t="str">
        <f>部数情報!F1669</f>
        <v>西都賀</v>
      </c>
      <c r="F2044" s="16" t="str">
        <f>部数情報!A1669</f>
        <v>043017</v>
      </c>
      <c r="G2044" s="16" t="str">
        <f>部数情報!G1669</f>
        <v>西都賀5</v>
      </c>
      <c r="H2044" s="16" t="str">
        <f>部数情報!H1669</f>
        <v>千葉</v>
      </c>
      <c r="I2044" s="16" t="str">
        <f>部数情報!I1669</f>
        <v>若葉区</v>
      </c>
      <c r="J2044" s="189">
        <f>IFERROR(IF($I$7="併配",VLOOKUP($F2044,部数情報!A:K,11,0),IF($I$7="併配&amp;選挙",VLOOKUP($F2044,部数情報!A:L,12,0),IF($I$7="選挙",VLOOKUP($F2044,部数情報!A:M,13,0),VLOOKUP($F2044,部数情報!A:J,10,0)))),"")</f>
        <v>600</v>
      </c>
      <c r="K2044" s="187"/>
      <c r="L2044" s="205"/>
      <c r="M2044" s="206"/>
      <c r="S2044">
        <f>エリア一覧!J2044-VLOOKUP(エリア一覧!F2044,部数情報!A:Q,17,0)</f>
        <v>0</v>
      </c>
      <c r="V2044">
        <f t="shared" si="31"/>
        <v>0</v>
      </c>
      <c r="W2044">
        <f>IFERROR(VLOOKUP($F2044,部数情報!A:J,10,0),0)</f>
        <v>600</v>
      </c>
    </row>
    <row r="2045" spans="2:23" hidden="1">
      <c r="B2045" s="15">
        <f>部数情報!C1670</f>
        <v>1669</v>
      </c>
      <c r="C2045" s="16">
        <f>部数情報!B1670</f>
        <v>25</v>
      </c>
      <c r="D2045" s="16" t="str">
        <f>部数情報!E1670</f>
        <v>若葉</v>
      </c>
      <c r="E2045" s="16" t="str">
        <f>部数情報!F1670</f>
        <v>原町</v>
      </c>
      <c r="F2045" s="16" t="str">
        <f>部数情報!A1670</f>
        <v>043018</v>
      </c>
      <c r="G2045" s="16" t="str">
        <f>部数情報!G1670</f>
        <v>原町　Ａ</v>
      </c>
      <c r="H2045" s="16" t="str">
        <f>部数情報!H1670</f>
        <v>千葉</v>
      </c>
      <c r="I2045" s="16" t="str">
        <f>部数情報!I1670</f>
        <v>若葉区</v>
      </c>
      <c r="J2045" s="189">
        <f>IFERROR(IF($I$7="併配",VLOOKUP($F2045,部数情報!A:K,11,0),IF($I$7="併配&amp;選挙",VLOOKUP($F2045,部数情報!A:L,12,0),IF($I$7="選挙",VLOOKUP($F2045,部数情報!A:M,13,0),VLOOKUP($F2045,部数情報!A:J,10,0)))),"")</f>
        <v>530</v>
      </c>
      <c r="K2045" s="187"/>
      <c r="L2045" s="205"/>
      <c r="M2045" s="206"/>
      <c r="S2045">
        <f>エリア一覧!J2045-VLOOKUP(エリア一覧!F2045,部数情報!A:Q,17,0)</f>
        <v>0</v>
      </c>
      <c r="V2045">
        <f t="shared" si="31"/>
        <v>0</v>
      </c>
      <c r="W2045">
        <f>IFERROR(VLOOKUP($F2045,部数情報!A:J,10,0),0)</f>
        <v>530</v>
      </c>
    </row>
    <row r="2046" spans="2:23" hidden="1">
      <c r="B2046" s="15">
        <f>部数情報!C1671</f>
        <v>1670</v>
      </c>
      <c r="C2046" s="16">
        <f>部数情報!B1671</f>
        <v>25</v>
      </c>
      <c r="D2046" s="16" t="str">
        <f>部数情報!E1671</f>
        <v>若葉</v>
      </c>
      <c r="E2046" s="16" t="str">
        <f>部数情報!F1671</f>
        <v>原町</v>
      </c>
      <c r="F2046" s="16" t="str">
        <f>部数情報!A1671</f>
        <v>043019</v>
      </c>
      <c r="G2046" s="16" t="str">
        <f>部数情報!G1671</f>
        <v>原町　Ｂ</v>
      </c>
      <c r="H2046" s="16" t="str">
        <f>部数情報!H1671</f>
        <v>千葉</v>
      </c>
      <c r="I2046" s="16" t="str">
        <f>部数情報!I1671</f>
        <v>若葉区</v>
      </c>
      <c r="J2046" s="189">
        <f>IFERROR(IF($I$7="併配",VLOOKUP($F2046,部数情報!A:K,11,0),IF($I$7="併配&amp;選挙",VLOOKUP($F2046,部数情報!A:L,12,0),IF($I$7="選挙",VLOOKUP($F2046,部数情報!A:M,13,0),VLOOKUP($F2046,部数情報!A:J,10,0)))),"")</f>
        <v>740</v>
      </c>
      <c r="K2046" s="187"/>
      <c r="L2046" s="205"/>
      <c r="M2046" s="206"/>
      <c r="S2046">
        <f>エリア一覧!J2046-VLOOKUP(エリア一覧!F2046,部数情報!A:Q,17,0)</f>
        <v>0</v>
      </c>
      <c r="V2046">
        <f t="shared" si="31"/>
        <v>0</v>
      </c>
      <c r="W2046">
        <f>IFERROR(VLOOKUP($F2046,部数情報!A:J,10,0),0)</f>
        <v>740</v>
      </c>
    </row>
    <row r="2047" spans="2:23" hidden="1">
      <c r="B2047" s="15">
        <f>部数情報!C1672</f>
        <v>1671</v>
      </c>
      <c r="C2047" s="16">
        <f>部数情報!B1672</f>
        <v>25</v>
      </c>
      <c r="D2047" s="16" t="str">
        <f>部数情報!E1672</f>
        <v>若葉</v>
      </c>
      <c r="E2047" s="16" t="str">
        <f>部数情報!F1672</f>
        <v>都賀</v>
      </c>
      <c r="F2047" s="16" t="str">
        <f>部数情報!A1672</f>
        <v>043020</v>
      </c>
      <c r="G2047" s="16" t="str">
        <f>部数情報!G1672</f>
        <v>都賀１・高品町</v>
      </c>
      <c r="H2047" s="16" t="str">
        <f>部数情報!H1672</f>
        <v>千葉</v>
      </c>
      <c r="I2047" s="16" t="str">
        <f>部数情報!I1672</f>
        <v>若葉区</v>
      </c>
      <c r="J2047" s="189">
        <f>IFERROR(IF($I$7="併配",VLOOKUP($F2047,部数情報!A:K,11,0),IF($I$7="併配&amp;選挙",VLOOKUP($F2047,部数情報!A:L,12,0),IF($I$7="選挙",VLOOKUP($F2047,部数情報!A:M,13,0),VLOOKUP($F2047,部数情報!A:J,10,0)))),"")</f>
        <v>530</v>
      </c>
      <c r="K2047" s="187"/>
      <c r="L2047" s="205"/>
      <c r="M2047" s="206"/>
      <c r="S2047">
        <f>エリア一覧!J2047-VLOOKUP(エリア一覧!F2047,部数情報!A:Q,17,0)</f>
        <v>0</v>
      </c>
      <c r="V2047">
        <f t="shared" si="31"/>
        <v>0</v>
      </c>
      <c r="W2047">
        <f>IFERROR(VLOOKUP($F2047,部数情報!A:J,10,0),0)</f>
        <v>530</v>
      </c>
    </row>
    <row r="2048" spans="2:23" hidden="1">
      <c r="B2048" s="15">
        <f>部数情報!C1673</f>
        <v>1672</v>
      </c>
      <c r="C2048" s="16">
        <f>部数情報!B1673</f>
        <v>25</v>
      </c>
      <c r="D2048" s="16" t="str">
        <f>部数情報!E1673</f>
        <v>若葉</v>
      </c>
      <c r="E2048" s="16" t="str">
        <f>部数情報!F1673</f>
        <v>都賀</v>
      </c>
      <c r="F2048" s="16" t="str">
        <f>部数情報!A1673</f>
        <v>043021</v>
      </c>
      <c r="G2048" s="16" t="str">
        <f>部数情報!G1673</f>
        <v>都賀2</v>
      </c>
      <c r="H2048" s="16" t="str">
        <f>部数情報!H1673</f>
        <v>千葉</v>
      </c>
      <c r="I2048" s="16" t="str">
        <f>部数情報!I1673</f>
        <v>若葉区</v>
      </c>
      <c r="J2048" s="189">
        <f>IFERROR(IF($I$7="併配",VLOOKUP($F2048,部数情報!A:K,11,0),IF($I$7="併配&amp;選挙",VLOOKUP($F2048,部数情報!A:L,12,0),IF($I$7="選挙",VLOOKUP($F2048,部数情報!A:M,13,0),VLOOKUP($F2048,部数情報!A:J,10,0)))),"")</f>
        <v>630</v>
      </c>
      <c r="K2048" s="187"/>
      <c r="L2048" s="205"/>
      <c r="M2048" s="206"/>
      <c r="S2048">
        <f>エリア一覧!J2048-VLOOKUP(エリア一覧!F2048,部数情報!A:Q,17,0)</f>
        <v>0</v>
      </c>
      <c r="V2048">
        <f t="shared" si="31"/>
        <v>0</v>
      </c>
      <c r="W2048">
        <f>IFERROR(VLOOKUP($F2048,部数情報!A:J,10,0),0)</f>
        <v>630</v>
      </c>
    </row>
    <row r="2049" spans="2:23" hidden="1">
      <c r="B2049" s="15">
        <f>部数情報!C1674</f>
        <v>1673</v>
      </c>
      <c r="C2049" s="16">
        <f>部数情報!B1674</f>
        <v>25</v>
      </c>
      <c r="D2049" s="16" t="str">
        <f>部数情報!E1674</f>
        <v>若葉</v>
      </c>
      <c r="E2049" s="16" t="str">
        <f>部数情報!F1674</f>
        <v>都賀</v>
      </c>
      <c r="F2049" s="16" t="str">
        <f>部数情報!A1674</f>
        <v>043022</v>
      </c>
      <c r="G2049" s="16" t="str">
        <f>部数情報!G1674</f>
        <v>都賀3</v>
      </c>
      <c r="H2049" s="16" t="str">
        <f>部数情報!H1674</f>
        <v>千葉</v>
      </c>
      <c r="I2049" s="16" t="str">
        <f>部数情報!I1674</f>
        <v>若葉区</v>
      </c>
      <c r="J2049" s="189">
        <f>IFERROR(IF($I$7="併配",VLOOKUP($F2049,部数情報!A:K,11,0),IF($I$7="併配&amp;選挙",VLOOKUP($F2049,部数情報!A:L,12,0),IF($I$7="選挙",VLOOKUP($F2049,部数情報!A:M,13,0),VLOOKUP($F2049,部数情報!A:J,10,0)))),"")</f>
        <v>600</v>
      </c>
      <c r="K2049" s="187"/>
      <c r="L2049" s="205"/>
      <c r="M2049" s="206"/>
      <c r="S2049">
        <f>エリア一覧!J2049-VLOOKUP(エリア一覧!F2049,部数情報!A:Q,17,0)</f>
        <v>0</v>
      </c>
      <c r="V2049">
        <f t="shared" si="31"/>
        <v>0</v>
      </c>
      <c r="W2049">
        <f>IFERROR(VLOOKUP($F2049,部数情報!A:J,10,0),0)</f>
        <v>600</v>
      </c>
    </row>
    <row r="2050" spans="2:23" hidden="1">
      <c r="B2050" s="15">
        <f>部数情報!C1675</f>
        <v>1674</v>
      </c>
      <c r="C2050" s="16">
        <f>部数情報!B1675</f>
        <v>25</v>
      </c>
      <c r="D2050" s="16" t="str">
        <f>部数情報!E1675</f>
        <v>若葉</v>
      </c>
      <c r="E2050" s="16" t="str">
        <f>部数情報!F1675</f>
        <v>都賀</v>
      </c>
      <c r="F2050" s="16" t="str">
        <f>部数情報!A1675</f>
        <v>043023</v>
      </c>
      <c r="G2050" s="16" t="str">
        <f>部数情報!G1675</f>
        <v>都賀4</v>
      </c>
      <c r="H2050" s="16" t="str">
        <f>部数情報!H1675</f>
        <v>千葉</v>
      </c>
      <c r="I2050" s="16" t="str">
        <f>部数情報!I1675</f>
        <v>若葉区</v>
      </c>
      <c r="J2050" s="189">
        <f>IFERROR(IF($I$7="併配",VLOOKUP($F2050,部数情報!A:K,11,0),IF($I$7="併配&amp;選挙",VLOOKUP($F2050,部数情報!A:L,12,0),IF($I$7="選挙",VLOOKUP($F2050,部数情報!A:M,13,0),VLOOKUP($F2050,部数情報!A:J,10,0)))),"")</f>
        <v>390</v>
      </c>
      <c r="K2050" s="187"/>
      <c r="L2050" s="205"/>
      <c r="M2050" s="206"/>
      <c r="S2050">
        <f>エリア一覧!J2050-VLOOKUP(エリア一覧!F2050,部数情報!A:Q,17,0)</f>
        <v>0</v>
      </c>
      <c r="V2050">
        <f t="shared" si="31"/>
        <v>0</v>
      </c>
      <c r="W2050">
        <f>IFERROR(VLOOKUP($F2050,部数情報!A:J,10,0),0)</f>
        <v>390</v>
      </c>
    </row>
    <row r="2051" spans="2:23" hidden="1">
      <c r="B2051" s="15">
        <f>部数情報!C1676</f>
        <v>1675</v>
      </c>
      <c r="C2051" s="16">
        <f>部数情報!B1676</f>
        <v>25</v>
      </c>
      <c r="D2051" s="16" t="str">
        <f>部数情報!E1676</f>
        <v>若葉</v>
      </c>
      <c r="E2051" s="16" t="str">
        <f>部数情報!F1676</f>
        <v>都賀</v>
      </c>
      <c r="F2051" s="16" t="str">
        <f>部数情報!A1676</f>
        <v>043026</v>
      </c>
      <c r="G2051" s="16" t="str">
        <f>部数情報!G1676</f>
        <v>都賀5A</v>
      </c>
      <c r="H2051" s="16" t="str">
        <f>部数情報!H1676</f>
        <v>千葉</v>
      </c>
      <c r="I2051" s="16" t="str">
        <f>部数情報!I1676</f>
        <v>若葉区</v>
      </c>
      <c r="J2051" s="189">
        <f>IFERROR(IF($I$7="併配",VLOOKUP($F2051,部数情報!A:K,11,0),IF($I$7="併配&amp;選挙",VLOOKUP($F2051,部数情報!A:L,12,0),IF($I$7="選挙",VLOOKUP($F2051,部数情報!A:M,13,0),VLOOKUP($F2051,部数情報!A:J,10,0)))),"")</f>
        <v>360</v>
      </c>
      <c r="K2051" s="187"/>
      <c r="L2051" s="205"/>
      <c r="M2051" s="206"/>
      <c r="S2051">
        <f>エリア一覧!J2051-VLOOKUP(エリア一覧!F2051,部数情報!A:Q,17,0)</f>
        <v>0</v>
      </c>
      <c r="V2051">
        <f t="shared" si="31"/>
        <v>0</v>
      </c>
      <c r="W2051">
        <f>IFERROR(VLOOKUP($F2051,部数情報!A:J,10,0),0)</f>
        <v>360</v>
      </c>
    </row>
    <row r="2052" spans="2:23" hidden="1">
      <c r="B2052" s="15">
        <f>部数情報!C1677</f>
        <v>1676</v>
      </c>
      <c r="C2052" s="16">
        <f>部数情報!B1677</f>
        <v>25</v>
      </c>
      <c r="D2052" s="16" t="str">
        <f>部数情報!E1677</f>
        <v>若葉</v>
      </c>
      <c r="E2052" s="16" t="str">
        <f>部数情報!F1677</f>
        <v>都賀</v>
      </c>
      <c r="F2052" s="16" t="str">
        <f>部数情報!A1677</f>
        <v>043086</v>
      </c>
      <c r="G2052" s="16" t="str">
        <f>部数情報!G1677</f>
        <v>都賀5B</v>
      </c>
      <c r="H2052" s="16" t="str">
        <f>部数情報!H1677</f>
        <v>千葉</v>
      </c>
      <c r="I2052" s="16" t="str">
        <f>部数情報!I1677</f>
        <v>若葉区</v>
      </c>
      <c r="J2052" s="189">
        <f>IFERROR(IF($I$7="併配",VLOOKUP($F2052,部数情報!A:K,11,0),IF($I$7="併配&amp;選挙",VLOOKUP($F2052,部数情報!A:L,12,0),IF($I$7="選挙",VLOOKUP($F2052,部数情報!A:M,13,0),VLOOKUP($F2052,部数情報!A:J,10,0)))),"")</f>
        <v>440</v>
      </c>
      <c r="K2052" s="187"/>
      <c r="L2052" s="205"/>
      <c r="M2052" s="206"/>
      <c r="S2052">
        <f>エリア一覧!J2052-VLOOKUP(エリア一覧!F2052,部数情報!A:Q,17,0)</f>
        <v>0</v>
      </c>
      <c r="V2052">
        <f t="shared" si="31"/>
        <v>0</v>
      </c>
      <c r="W2052">
        <f>IFERROR(VLOOKUP($F2052,部数情報!A:J,10,0),0)</f>
        <v>440</v>
      </c>
    </row>
    <row r="2053" spans="2:23" hidden="1">
      <c r="B2053" s="15">
        <f>部数情報!C1678</f>
        <v>1677</v>
      </c>
      <c r="C2053" s="16">
        <f>部数情報!B1678</f>
        <v>25</v>
      </c>
      <c r="D2053" s="16" t="str">
        <f>部数情報!E1678</f>
        <v>若葉</v>
      </c>
      <c r="E2053" s="16" t="str">
        <f>部数情報!F1678</f>
        <v>貝塚</v>
      </c>
      <c r="F2053" s="16" t="str">
        <f>部数情報!A1678</f>
        <v>043025</v>
      </c>
      <c r="G2053" s="16" t="str">
        <f>部数情報!G1678</f>
        <v>貝塚1</v>
      </c>
      <c r="H2053" s="16" t="str">
        <f>部数情報!H1678</f>
        <v>千葉</v>
      </c>
      <c r="I2053" s="16" t="str">
        <f>部数情報!I1678</f>
        <v>若葉区</v>
      </c>
      <c r="J2053" s="189">
        <f>IFERROR(IF($I$7="併配",VLOOKUP($F2053,部数情報!A:K,11,0),IF($I$7="併配&amp;選挙",VLOOKUP($F2053,部数情報!A:L,12,0),IF($I$7="選挙",VLOOKUP($F2053,部数情報!A:M,13,0),VLOOKUP($F2053,部数情報!A:J,10,0)))),"")</f>
        <v>340</v>
      </c>
      <c r="K2053" s="187"/>
      <c r="L2053" s="205"/>
      <c r="M2053" s="206"/>
      <c r="S2053">
        <f>エリア一覧!J2053-VLOOKUP(エリア一覧!F2053,部数情報!A:Q,17,0)</f>
        <v>0</v>
      </c>
      <c r="V2053">
        <f t="shared" si="31"/>
        <v>0</v>
      </c>
      <c r="W2053">
        <f>IFERROR(VLOOKUP($F2053,部数情報!A:J,10,0),0)</f>
        <v>340</v>
      </c>
    </row>
    <row r="2054" spans="2:23" hidden="1">
      <c r="B2054" s="15">
        <f>部数情報!C1679</f>
        <v>1678</v>
      </c>
      <c r="C2054" s="16">
        <f>部数情報!B1679</f>
        <v>25</v>
      </c>
      <c r="D2054" s="16" t="str">
        <f>部数情報!E1679</f>
        <v>若葉</v>
      </c>
      <c r="E2054" s="16" t="str">
        <f>部数情報!F1679</f>
        <v>貝塚</v>
      </c>
      <c r="F2054" s="16" t="str">
        <f>部数情報!A1679</f>
        <v>043024</v>
      </c>
      <c r="G2054" s="16" t="str">
        <f>部数情報!G1679</f>
        <v>貝塚2</v>
      </c>
      <c r="H2054" s="16" t="str">
        <f>部数情報!H1679</f>
        <v>千葉</v>
      </c>
      <c r="I2054" s="16" t="str">
        <f>部数情報!I1679</f>
        <v>若葉区</v>
      </c>
      <c r="J2054" s="189">
        <f>IFERROR(IF($I$7="併配",VLOOKUP($F2054,部数情報!A:K,11,0),IF($I$7="併配&amp;選挙",VLOOKUP($F2054,部数情報!A:L,12,0),IF($I$7="選挙",VLOOKUP($F2054,部数情報!A:M,13,0),VLOOKUP($F2054,部数情報!A:J,10,0)))),"")</f>
        <v>820</v>
      </c>
      <c r="K2054" s="187"/>
      <c r="L2054" s="205"/>
      <c r="M2054" s="206"/>
      <c r="S2054">
        <f>エリア一覧!J2054-VLOOKUP(エリア一覧!F2054,部数情報!A:Q,17,0)</f>
        <v>0</v>
      </c>
      <c r="V2054">
        <f t="shared" si="31"/>
        <v>0</v>
      </c>
      <c r="W2054">
        <f>IFERROR(VLOOKUP($F2054,部数情報!A:J,10,0),0)</f>
        <v>820</v>
      </c>
    </row>
    <row r="2055" spans="2:23" hidden="1">
      <c r="B2055" s="15">
        <f>部数情報!C1680</f>
        <v>1679</v>
      </c>
      <c r="C2055" s="16">
        <f>部数情報!B1680</f>
        <v>25</v>
      </c>
      <c r="D2055" s="16" t="str">
        <f>部数情報!E1680</f>
        <v>若葉</v>
      </c>
      <c r="E2055" s="16" t="str">
        <f>部数情報!F1680</f>
        <v>貝塚</v>
      </c>
      <c r="F2055" s="16" t="str">
        <f>部数情報!A1680</f>
        <v>043088</v>
      </c>
      <c r="G2055" s="16" t="str">
        <f>部数情報!G1680</f>
        <v>貝塚町（貝塚第１緑地）</v>
      </c>
      <c r="H2055" s="16" t="str">
        <f>部数情報!H1680</f>
        <v>千葉</v>
      </c>
      <c r="I2055" s="16" t="str">
        <f>部数情報!I1680</f>
        <v>若葉区</v>
      </c>
      <c r="J2055" s="189">
        <f>IFERROR(IF($I$7="併配",VLOOKUP($F2055,部数情報!A:K,11,0),IF($I$7="併配&amp;選挙",VLOOKUP($F2055,部数情報!A:L,12,0),IF($I$7="選挙",VLOOKUP($F2055,部数情報!A:M,13,0),VLOOKUP($F2055,部数情報!A:J,10,0)))),"")</f>
        <v>370</v>
      </c>
      <c r="K2055" s="187"/>
      <c r="L2055" s="205"/>
      <c r="M2055" s="206"/>
      <c r="S2055">
        <f>エリア一覧!J2055-VLOOKUP(エリア一覧!F2055,部数情報!A:Q,17,0)</f>
        <v>0</v>
      </c>
      <c r="V2055">
        <f t="shared" si="31"/>
        <v>0</v>
      </c>
      <c r="W2055">
        <f>IFERROR(VLOOKUP($F2055,部数情報!A:J,10,0),0)</f>
        <v>370</v>
      </c>
    </row>
    <row r="2056" spans="2:23" hidden="1">
      <c r="B2056" s="15">
        <f>部数情報!C1681</f>
        <v>1680</v>
      </c>
      <c r="C2056" s="16">
        <f>部数情報!B1681</f>
        <v>25</v>
      </c>
      <c r="D2056" s="16" t="str">
        <f>部数情報!E1681</f>
        <v>若葉</v>
      </c>
      <c r="E2056" s="16" t="str">
        <f>部数情報!F1681</f>
        <v>若松町</v>
      </c>
      <c r="F2056" s="16" t="str">
        <f>部数情報!A1681</f>
        <v>043027</v>
      </c>
      <c r="G2056" s="16" t="str">
        <f>部数情報!G1681</f>
        <v>若松町A</v>
      </c>
      <c r="H2056" s="16" t="str">
        <f>部数情報!H1681</f>
        <v>千葉</v>
      </c>
      <c r="I2056" s="16" t="str">
        <f>部数情報!I1681</f>
        <v>若葉区</v>
      </c>
      <c r="J2056" s="189">
        <f>IFERROR(IF($I$7="併配",VLOOKUP($F2056,部数情報!A:K,11,0),IF($I$7="併配&amp;選挙",VLOOKUP($F2056,部数情報!A:L,12,0),IF($I$7="選挙",VLOOKUP($F2056,部数情報!A:M,13,0),VLOOKUP($F2056,部数情報!A:J,10,0)))),"")</f>
        <v>500</v>
      </c>
      <c r="K2056" s="187"/>
      <c r="L2056" s="205"/>
      <c r="M2056" s="206"/>
      <c r="S2056">
        <f>エリア一覧!J2056-VLOOKUP(エリア一覧!F2056,部数情報!A:Q,17,0)</f>
        <v>0</v>
      </c>
      <c r="V2056">
        <f t="shared" si="31"/>
        <v>0</v>
      </c>
      <c r="W2056">
        <f>IFERROR(VLOOKUP($F2056,部数情報!A:J,10,0),0)</f>
        <v>500</v>
      </c>
    </row>
    <row r="2057" spans="2:23" hidden="1">
      <c r="B2057" s="15">
        <f>部数情報!C1682</f>
        <v>1681</v>
      </c>
      <c r="C2057" s="16">
        <f>部数情報!B1682</f>
        <v>25</v>
      </c>
      <c r="D2057" s="16" t="str">
        <f>部数情報!E1682</f>
        <v>若葉</v>
      </c>
      <c r="E2057" s="16" t="str">
        <f>部数情報!F1682</f>
        <v>若松町</v>
      </c>
      <c r="F2057" s="16" t="str">
        <f>部数情報!A1682</f>
        <v>043028</v>
      </c>
      <c r="G2057" s="16" t="str">
        <f>部数情報!G1682</f>
        <v>若松町・小倉町</v>
      </c>
      <c r="H2057" s="16" t="str">
        <f>部数情報!H1682</f>
        <v>千葉</v>
      </c>
      <c r="I2057" s="16" t="str">
        <f>部数情報!I1682</f>
        <v>若葉区</v>
      </c>
      <c r="J2057" s="189">
        <f>IFERROR(IF($I$7="併配",VLOOKUP($F2057,部数情報!A:K,11,0),IF($I$7="併配&amp;選挙",VLOOKUP($F2057,部数情報!A:L,12,0),IF($I$7="選挙",VLOOKUP($F2057,部数情報!A:M,13,0),VLOOKUP($F2057,部数情報!A:J,10,0)))),"")</f>
        <v>382</v>
      </c>
      <c r="K2057" s="187"/>
      <c r="L2057" s="205"/>
      <c r="M2057" s="206"/>
      <c r="S2057">
        <f>エリア一覧!J2057-VLOOKUP(エリア一覧!F2057,部数情報!A:Q,17,0)</f>
        <v>0</v>
      </c>
      <c r="V2057">
        <f t="shared" si="31"/>
        <v>0</v>
      </c>
      <c r="W2057">
        <f>IFERROR(VLOOKUP($F2057,部数情報!A:J,10,0),0)</f>
        <v>382</v>
      </c>
    </row>
    <row r="2058" spans="2:23" hidden="1">
      <c r="B2058" s="15">
        <f>部数情報!C1683</f>
        <v>1682</v>
      </c>
      <c r="C2058" s="16">
        <f>部数情報!B1683</f>
        <v>25</v>
      </c>
      <c r="D2058" s="16" t="str">
        <f>部数情報!E1683</f>
        <v>若葉</v>
      </c>
      <c r="E2058" s="16" t="str">
        <f>部数情報!F1683</f>
        <v>若松町</v>
      </c>
      <c r="F2058" s="16" t="str">
        <f>部数情報!A1683</f>
        <v>043029</v>
      </c>
      <c r="G2058" s="16" t="str">
        <f>部数情報!G1683</f>
        <v>若松町B</v>
      </c>
      <c r="H2058" s="16" t="str">
        <f>部数情報!H1683</f>
        <v>千葉</v>
      </c>
      <c r="I2058" s="16" t="str">
        <f>部数情報!I1683</f>
        <v>若葉区</v>
      </c>
      <c r="J2058" s="189">
        <f>IFERROR(IF($I$7="併配",VLOOKUP($F2058,部数情報!A:K,11,0),IF($I$7="併配&amp;選挙",VLOOKUP($F2058,部数情報!A:L,12,0),IF($I$7="選挙",VLOOKUP($F2058,部数情報!A:M,13,0),VLOOKUP($F2058,部数情報!A:J,10,0)))),"")</f>
        <v>490</v>
      </c>
      <c r="K2058" s="187"/>
      <c r="L2058" s="205"/>
      <c r="M2058" s="206"/>
      <c r="S2058">
        <f>エリア一覧!J2058-VLOOKUP(エリア一覧!F2058,部数情報!A:Q,17,0)</f>
        <v>0</v>
      </c>
      <c r="V2058">
        <f t="shared" si="31"/>
        <v>0</v>
      </c>
      <c r="W2058">
        <f>IFERROR(VLOOKUP($F2058,部数情報!A:J,10,0),0)</f>
        <v>490</v>
      </c>
    </row>
    <row r="2059" spans="2:23" hidden="1">
      <c r="B2059" s="15">
        <f>部数情報!C1684</f>
        <v>1683</v>
      </c>
      <c r="C2059" s="16">
        <f>部数情報!B1684</f>
        <v>25</v>
      </c>
      <c r="D2059" s="16" t="str">
        <f>部数情報!E1684</f>
        <v>若葉</v>
      </c>
      <c r="E2059" s="16" t="str">
        <f>部数情報!F1684</f>
        <v>若松町</v>
      </c>
      <c r="F2059" s="16" t="str">
        <f>部数情報!A1684</f>
        <v>043030</v>
      </c>
      <c r="G2059" s="16" t="str">
        <f>部数情報!G1684</f>
        <v>若松町C</v>
      </c>
      <c r="H2059" s="16" t="str">
        <f>部数情報!H1684</f>
        <v>千葉</v>
      </c>
      <c r="I2059" s="16" t="str">
        <f>部数情報!I1684</f>
        <v>若葉区</v>
      </c>
      <c r="J2059" s="189">
        <f>IFERROR(IF($I$7="併配",VLOOKUP($F2059,部数情報!A:K,11,0),IF($I$7="併配&amp;選挙",VLOOKUP($F2059,部数情報!A:L,12,0),IF($I$7="選挙",VLOOKUP($F2059,部数情報!A:M,13,0),VLOOKUP($F2059,部数情報!A:J,10,0)))),"")</f>
        <v>490</v>
      </c>
      <c r="K2059" s="187"/>
      <c r="L2059" s="205"/>
      <c r="M2059" s="206"/>
      <c r="S2059">
        <f>エリア一覧!J2059-VLOOKUP(エリア一覧!F2059,部数情報!A:Q,17,0)</f>
        <v>0</v>
      </c>
      <c r="V2059">
        <f t="shared" si="31"/>
        <v>0</v>
      </c>
      <c r="W2059">
        <f>IFERROR(VLOOKUP($F2059,部数情報!A:J,10,0),0)</f>
        <v>490</v>
      </c>
    </row>
    <row r="2060" spans="2:23" hidden="1">
      <c r="B2060" s="15">
        <f>部数情報!C1685</f>
        <v>1684</v>
      </c>
      <c r="C2060" s="16">
        <f>部数情報!B1685</f>
        <v>25</v>
      </c>
      <c r="D2060" s="16" t="str">
        <f>部数情報!E1685</f>
        <v>若葉</v>
      </c>
      <c r="E2060" s="16" t="str">
        <f>部数情報!F1685</f>
        <v>若松町</v>
      </c>
      <c r="F2060" s="16" t="str">
        <f>部数情報!A1685</f>
        <v>043031</v>
      </c>
      <c r="G2060" s="16" t="str">
        <f>部数情報!G1685</f>
        <v>若松町D</v>
      </c>
      <c r="H2060" s="16" t="str">
        <f>部数情報!H1685</f>
        <v>千葉</v>
      </c>
      <c r="I2060" s="16" t="str">
        <f>部数情報!I1685</f>
        <v>若葉区</v>
      </c>
      <c r="J2060" s="189">
        <f>IFERROR(IF($I$7="併配",VLOOKUP($F2060,部数情報!A:K,11,0),IF($I$7="併配&amp;選挙",VLOOKUP($F2060,部数情報!A:L,12,0),IF($I$7="選挙",VLOOKUP($F2060,部数情報!A:M,13,0),VLOOKUP($F2060,部数情報!A:J,10,0)))),"")</f>
        <v>615</v>
      </c>
      <c r="K2060" s="187"/>
      <c r="L2060" s="205"/>
      <c r="M2060" s="206"/>
      <c r="S2060">
        <f>エリア一覧!J2060-VLOOKUP(エリア一覧!F2060,部数情報!A:Q,17,0)</f>
        <v>0</v>
      </c>
      <c r="V2060">
        <f t="shared" si="31"/>
        <v>0</v>
      </c>
      <c r="W2060">
        <f>IFERROR(VLOOKUP($F2060,部数情報!A:J,10,0),0)</f>
        <v>615</v>
      </c>
    </row>
    <row r="2061" spans="2:23" hidden="1">
      <c r="B2061" s="15">
        <f>部数情報!C1686</f>
        <v>1685</v>
      </c>
      <c r="C2061" s="16">
        <f>部数情報!B1686</f>
        <v>25</v>
      </c>
      <c r="D2061" s="16" t="str">
        <f>部数情報!E1686</f>
        <v>若葉</v>
      </c>
      <c r="E2061" s="16" t="str">
        <f>部数情報!F1686</f>
        <v>若松町</v>
      </c>
      <c r="F2061" s="16" t="str">
        <f>部数情報!A1686</f>
        <v>043032</v>
      </c>
      <c r="G2061" s="16" t="str">
        <f>部数情報!G1686</f>
        <v>若松町E</v>
      </c>
      <c r="H2061" s="16" t="str">
        <f>部数情報!H1686</f>
        <v>千葉</v>
      </c>
      <c r="I2061" s="16" t="str">
        <f>部数情報!I1686</f>
        <v>若葉区</v>
      </c>
      <c r="J2061" s="189">
        <f>IFERROR(IF($I$7="併配",VLOOKUP($F2061,部数情報!A:K,11,0),IF($I$7="併配&amp;選挙",VLOOKUP($F2061,部数情報!A:L,12,0),IF($I$7="選挙",VLOOKUP($F2061,部数情報!A:M,13,0),VLOOKUP($F2061,部数情報!A:J,10,0)))),"")</f>
        <v>530</v>
      </c>
      <c r="K2061" s="187"/>
      <c r="L2061" s="205"/>
      <c r="M2061" s="206"/>
      <c r="S2061">
        <f>エリア一覧!J2061-VLOOKUP(エリア一覧!F2061,部数情報!A:Q,17,0)</f>
        <v>0</v>
      </c>
      <c r="V2061">
        <f t="shared" si="31"/>
        <v>0</v>
      </c>
      <c r="W2061">
        <f>IFERROR(VLOOKUP($F2061,部数情報!A:J,10,0),0)</f>
        <v>530</v>
      </c>
    </row>
    <row r="2062" spans="2:23" hidden="1">
      <c r="B2062" s="15">
        <f>部数情報!C1687</f>
        <v>1686</v>
      </c>
      <c r="C2062" s="16">
        <f>部数情報!B1687</f>
        <v>25</v>
      </c>
      <c r="D2062" s="16" t="str">
        <f>部数情報!E1687</f>
        <v>若葉</v>
      </c>
      <c r="E2062" s="16" t="str">
        <f>部数情報!F1687</f>
        <v>若松町</v>
      </c>
      <c r="F2062" s="16" t="str">
        <f>部数情報!A1687</f>
        <v>043084</v>
      </c>
      <c r="G2062" s="16" t="str">
        <f>部数情報!G1687</f>
        <v>若松町F</v>
      </c>
      <c r="H2062" s="16" t="str">
        <f>部数情報!H1687</f>
        <v>千葉</v>
      </c>
      <c r="I2062" s="16" t="str">
        <f>部数情報!I1687</f>
        <v>若葉区</v>
      </c>
      <c r="J2062" s="189">
        <f>IFERROR(IF($I$7="併配",VLOOKUP($F2062,部数情報!A:K,11,0),IF($I$7="併配&amp;選挙",VLOOKUP($F2062,部数情報!A:L,12,0),IF($I$7="選挙",VLOOKUP($F2062,部数情報!A:M,13,0),VLOOKUP($F2062,部数情報!A:J,10,0)))),"")</f>
        <v>355</v>
      </c>
      <c r="K2062" s="187"/>
      <c r="L2062" s="205"/>
      <c r="M2062" s="206"/>
      <c r="S2062">
        <f>エリア一覧!J2062-VLOOKUP(エリア一覧!F2062,部数情報!A:Q,17,0)</f>
        <v>0</v>
      </c>
      <c r="V2062">
        <f t="shared" si="31"/>
        <v>0</v>
      </c>
      <c r="W2062">
        <f>IFERROR(VLOOKUP($F2062,部数情報!A:J,10,0),0)</f>
        <v>355</v>
      </c>
    </row>
    <row r="2063" spans="2:23" hidden="1">
      <c r="B2063" s="15">
        <f>部数情報!C1688</f>
        <v>1687</v>
      </c>
      <c r="C2063" s="16">
        <f>部数情報!B1688</f>
        <v>25</v>
      </c>
      <c r="D2063" s="16" t="str">
        <f>部数情報!E1688</f>
        <v>若葉</v>
      </c>
      <c r="E2063" s="16" t="str">
        <f>部数情報!F1688</f>
        <v>若松町</v>
      </c>
      <c r="F2063" s="16" t="str">
        <f>部数情報!A1688</f>
        <v>043094</v>
      </c>
      <c r="G2063" s="16" t="str">
        <f>部数情報!G1688</f>
        <v>若松町I</v>
      </c>
      <c r="H2063" s="16" t="str">
        <f>部数情報!H1688</f>
        <v>千葉</v>
      </c>
      <c r="I2063" s="16" t="str">
        <f>部数情報!I1688</f>
        <v>若葉区</v>
      </c>
      <c r="J2063" s="189">
        <f>IFERROR(IF($I$7="併配",VLOOKUP($F2063,部数情報!A:K,11,0),IF($I$7="併配&amp;選挙",VLOOKUP($F2063,部数情報!A:L,12,0),IF($I$7="選挙",VLOOKUP($F2063,部数情報!A:M,13,0),VLOOKUP($F2063,部数情報!A:J,10,0)))),"")</f>
        <v>310</v>
      </c>
      <c r="K2063" s="187"/>
      <c r="L2063" s="205"/>
      <c r="M2063" s="206"/>
      <c r="S2063">
        <f>エリア一覧!J2063-VLOOKUP(エリア一覧!F2063,部数情報!A:Q,17,0)</f>
        <v>0</v>
      </c>
      <c r="V2063">
        <f t="shared" si="31"/>
        <v>0</v>
      </c>
      <c r="W2063">
        <f>IFERROR(VLOOKUP($F2063,部数情報!A:J,10,0),0)</f>
        <v>310</v>
      </c>
    </row>
    <row r="2064" spans="2:23" hidden="1">
      <c r="B2064" s="15">
        <f>部数情報!C1689</f>
        <v>1688</v>
      </c>
      <c r="C2064" s="16">
        <f>部数情報!B1689</f>
        <v>25</v>
      </c>
      <c r="D2064" s="16" t="str">
        <f>部数情報!E1689</f>
        <v>若葉</v>
      </c>
      <c r="E2064" s="16" t="str">
        <f>部数情報!F1689</f>
        <v>桜木北・桜木</v>
      </c>
      <c r="F2064" s="16" t="str">
        <f>部数情報!A1689</f>
        <v>043033</v>
      </c>
      <c r="G2064" s="16" t="str">
        <f>部数情報!G1689</f>
        <v>桜木北1 ・小倉町</v>
      </c>
      <c r="H2064" s="16" t="str">
        <f>部数情報!H1689</f>
        <v>千葉</v>
      </c>
      <c r="I2064" s="16" t="str">
        <f>部数情報!I1689</f>
        <v>若葉区</v>
      </c>
      <c r="J2064" s="189">
        <f>IFERROR(IF($I$7="併配",VLOOKUP($F2064,部数情報!A:K,11,0),IF($I$7="併配&amp;選挙",VLOOKUP($F2064,部数情報!A:L,12,0),IF($I$7="選挙",VLOOKUP($F2064,部数情報!A:M,13,0),VLOOKUP($F2064,部数情報!A:J,10,0)))),"")</f>
        <v>525</v>
      </c>
      <c r="K2064" s="187"/>
      <c r="L2064" s="205"/>
      <c r="M2064" s="206"/>
      <c r="S2064">
        <f>エリア一覧!J2064-VLOOKUP(エリア一覧!F2064,部数情報!A:Q,17,0)</f>
        <v>0</v>
      </c>
      <c r="V2064">
        <f t="shared" ref="V2064:V2127" si="32">IF(K2064="●",J2064,K2064)</f>
        <v>0</v>
      </c>
      <c r="W2064">
        <f>IFERROR(VLOOKUP($F2064,部数情報!A:J,10,0),0)</f>
        <v>525</v>
      </c>
    </row>
    <row r="2065" spans="2:23" hidden="1">
      <c r="B2065" s="15">
        <f>部数情報!C1690</f>
        <v>1689</v>
      </c>
      <c r="C2065" s="16">
        <f>部数情報!B1690</f>
        <v>25</v>
      </c>
      <c r="D2065" s="16" t="str">
        <f>部数情報!E1690</f>
        <v>若葉</v>
      </c>
      <c r="E2065" s="16" t="str">
        <f>部数情報!F1690</f>
        <v>桜木北・桜木</v>
      </c>
      <c r="F2065" s="16" t="str">
        <f>部数情報!A1690</f>
        <v>043034</v>
      </c>
      <c r="G2065" s="16" t="str">
        <f>部数情報!G1690</f>
        <v xml:space="preserve">桜木北2・桜木6 </v>
      </c>
      <c r="H2065" s="16" t="str">
        <f>部数情報!H1690</f>
        <v>千葉</v>
      </c>
      <c r="I2065" s="16" t="str">
        <f>部数情報!I1690</f>
        <v>若葉区</v>
      </c>
      <c r="J2065" s="189">
        <f>IFERROR(IF($I$7="併配",VLOOKUP($F2065,部数情報!A:K,11,0),IF($I$7="併配&amp;選挙",VLOOKUP($F2065,部数情報!A:L,12,0),IF($I$7="選挙",VLOOKUP($F2065,部数情報!A:M,13,0),VLOOKUP($F2065,部数情報!A:J,10,0)))),"")</f>
        <v>510</v>
      </c>
      <c r="K2065" s="187"/>
      <c r="L2065" s="205"/>
      <c r="M2065" s="206"/>
      <c r="S2065">
        <f>エリア一覧!J2065-VLOOKUP(エリア一覧!F2065,部数情報!A:Q,17,0)</f>
        <v>0</v>
      </c>
      <c r="V2065">
        <f t="shared" si="32"/>
        <v>0</v>
      </c>
      <c r="W2065">
        <f>IFERROR(VLOOKUP($F2065,部数情報!A:J,10,0),0)</f>
        <v>510</v>
      </c>
    </row>
    <row r="2066" spans="2:23" hidden="1">
      <c r="B2066" s="15">
        <f>部数情報!C1691</f>
        <v>1690</v>
      </c>
      <c r="C2066" s="16">
        <f>部数情報!B1691</f>
        <v>25</v>
      </c>
      <c r="D2066" s="16" t="str">
        <f>部数情報!E1691</f>
        <v>若葉</v>
      </c>
      <c r="E2066" s="16" t="str">
        <f>部数情報!F1691</f>
        <v>桜木北・桜木</v>
      </c>
      <c r="F2066" s="16" t="str">
        <f>部数情報!A1691</f>
        <v>043035</v>
      </c>
      <c r="G2066" s="16" t="str">
        <f>部数情報!G1691</f>
        <v xml:space="preserve">桜木北2・3 </v>
      </c>
      <c r="H2066" s="16" t="str">
        <f>部数情報!H1691</f>
        <v>千葉</v>
      </c>
      <c r="I2066" s="16" t="str">
        <f>部数情報!I1691</f>
        <v>若葉区</v>
      </c>
      <c r="J2066" s="189">
        <f>IFERROR(IF($I$7="併配",VLOOKUP($F2066,部数情報!A:K,11,0),IF($I$7="併配&amp;選挙",VLOOKUP($F2066,部数情報!A:L,12,0),IF($I$7="選挙",VLOOKUP($F2066,部数情報!A:M,13,0),VLOOKUP($F2066,部数情報!A:J,10,0)))),"")</f>
        <v>560</v>
      </c>
      <c r="K2066" s="187"/>
      <c r="L2066" s="205"/>
      <c r="M2066" s="206"/>
      <c r="S2066">
        <f>エリア一覧!J2066-VLOOKUP(エリア一覧!F2066,部数情報!A:Q,17,0)</f>
        <v>0</v>
      </c>
      <c r="V2066">
        <f t="shared" si="32"/>
        <v>0</v>
      </c>
      <c r="W2066">
        <f>IFERROR(VLOOKUP($F2066,部数情報!A:J,10,0),0)</f>
        <v>560</v>
      </c>
    </row>
    <row r="2067" spans="2:23" hidden="1">
      <c r="B2067" s="15">
        <f>部数情報!C1692</f>
        <v>1691</v>
      </c>
      <c r="C2067" s="16">
        <f>部数情報!B1692</f>
        <v>25</v>
      </c>
      <c r="D2067" s="16" t="str">
        <f>部数情報!E1692</f>
        <v>若葉</v>
      </c>
      <c r="E2067" s="16" t="str">
        <f>部数情報!F1692</f>
        <v>桜木北・桜木</v>
      </c>
      <c r="F2067" s="16" t="str">
        <f>部数情報!A1692</f>
        <v>043036</v>
      </c>
      <c r="G2067" s="16" t="str">
        <f>部数情報!G1692</f>
        <v>桜木北3A</v>
      </c>
      <c r="H2067" s="16" t="str">
        <f>部数情報!H1692</f>
        <v>千葉</v>
      </c>
      <c r="I2067" s="16" t="str">
        <f>部数情報!I1692</f>
        <v>若葉区</v>
      </c>
      <c r="J2067" s="189">
        <f>IFERROR(IF($I$7="併配",VLOOKUP($F2067,部数情報!A:K,11,0),IF($I$7="併配&amp;選挙",VLOOKUP($F2067,部数情報!A:L,12,0),IF($I$7="選挙",VLOOKUP($F2067,部数情報!A:M,13,0),VLOOKUP($F2067,部数情報!A:J,10,0)))),"")</f>
        <v>450</v>
      </c>
      <c r="K2067" s="187"/>
      <c r="L2067" s="205"/>
      <c r="M2067" s="206"/>
      <c r="S2067">
        <f>エリア一覧!J2067-VLOOKUP(エリア一覧!F2067,部数情報!A:Q,17,0)</f>
        <v>0</v>
      </c>
      <c r="V2067">
        <f t="shared" si="32"/>
        <v>0</v>
      </c>
      <c r="W2067">
        <f>IFERROR(VLOOKUP($F2067,部数情報!A:J,10,0),0)</f>
        <v>450</v>
      </c>
    </row>
    <row r="2068" spans="2:23" hidden="1">
      <c r="B2068" s="15">
        <f>部数情報!C1693</f>
        <v>1692</v>
      </c>
      <c r="C2068" s="16">
        <f>部数情報!B1693</f>
        <v>25</v>
      </c>
      <c r="D2068" s="16" t="str">
        <f>部数情報!E1693</f>
        <v>若葉</v>
      </c>
      <c r="E2068" s="16" t="str">
        <f>部数情報!F1693</f>
        <v>桜木北・桜木</v>
      </c>
      <c r="F2068" s="16" t="str">
        <f>部数情報!A1693</f>
        <v>043093</v>
      </c>
      <c r="G2068" s="16" t="str">
        <f>部数情報!G1693</f>
        <v>桜木北3B</v>
      </c>
      <c r="H2068" s="16" t="str">
        <f>部数情報!H1693</f>
        <v>千葉</v>
      </c>
      <c r="I2068" s="16" t="str">
        <f>部数情報!I1693</f>
        <v>若葉区</v>
      </c>
      <c r="J2068" s="189">
        <f>IFERROR(IF($I$7="併配",VLOOKUP($F2068,部数情報!A:K,11,0),IF($I$7="併配&amp;選挙",VLOOKUP($F2068,部数情報!A:L,12,0),IF($I$7="選挙",VLOOKUP($F2068,部数情報!A:M,13,0),VLOOKUP($F2068,部数情報!A:J,10,0)))),"")</f>
        <v>355</v>
      </c>
      <c r="K2068" s="187"/>
      <c r="L2068" s="205"/>
      <c r="M2068" s="206"/>
      <c r="S2068">
        <f>エリア一覧!J2068-VLOOKUP(エリア一覧!F2068,部数情報!A:Q,17,0)</f>
        <v>-70</v>
      </c>
      <c r="V2068">
        <f t="shared" si="32"/>
        <v>0</v>
      </c>
      <c r="W2068">
        <f>IFERROR(VLOOKUP($F2068,部数情報!A:J,10,0),0)</f>
        <v>425</v>
      </c>
    </row>
    <row r="2069" spans="2:23" hidden="1">
      <c r="B2069" s="15">
        <f>部数情報!C1694</f>
        <v>1693</v>
      </c>
      <c r="C2069" s="16">
        <f>部数情報!B1694</f>
        <v>25</v>
      </c>
      <c r="D2069" s="16" t="str">
        <f>部数情報!E1694</f>
        <v>若葉</v>
      </c>
      <c r="E2069" s="16" t="str">
        <f>部数情報!F1694</f>
        <v>桜木北・桜木</v>
      </c>
      <c r="F2069" s="16" t="str">
        <f>部数情報!A1694</f>
        <v>043037</v>
      </c>
      <c r="G2069" s="16" t="str">
        <f>部数情報!G1694</f>
        <v xml:space="preserve">桜木5・6 </v>
      </c>
      <c r="H2069" s="16" t="str">
        <f>部数情報!H1694</f>
        <v>千葉</v>
      </c>
      <c r="I2069" s="16" t="str">
        <f>部数情報!I1694</f>
        <v>若葉区</v>
      </c>
      <c r="J2069" s="189">
        <f>IFERROR(IF($I$7="併配",VLOOKUP($F2069,部数情報!A:K,11,0),IF($I$7="併配&amp;選挙",VLOOKUP($F2069,部数情報!A:L,12,0),IF($I$7="選挙",VLOOKUP($F2069,部数情報!A:M,13,0),VLOOKUP($F2069,部数情報!A:J,10,0)))),"")</f>
        <v>450</v>
      </c>
      <c r="K2069" s="187"/>
      <c r="L2069" s="205"/>
      <c r="M2069" s="206"/>
      <c r="S2069">
        <f>エリア一覧!J2069-VLOOKUP(エリア一覧!F2069,部数情報!A:Q,17,0)</f>
        <v>0</v>
      </c>
      <c r="V2069">
        <f t="shared" si="32"/>
        <v>0</v>
      </c>
      <c r="W2069">
        <f>IFERROR(VLOOKUP($F2069,部数情報!A:J,10,0),0)</f>
        <v>450</v>
      </c>
    </row>
    <row r="2070" spans="2:23" hidden="1">
      <c r="B2070" s="15">
        <f>部数情報!C1695</f>
        <v>1694</v>
      </c>
      <c r="C2070" s="16">
        <f>部数情報!B1695</f>
        <v>25</v>
      </c>
      <c r="D2070" s="16" t="str">
        <f>部数情報!E1695</f>
        <v>若葉</v>
      </c>
      <c r="E2070" s="16" t="str">
        <f>部数情報!F1695</f>
        <v>桜木北・桜木</v>
      </c>
      <c r="F2070" s="16" t="str">
        <f>部数情報!A1695</f>
        <v>043038</v>
      </c>
      <c r="G2070" s="16" t="str">
        <f>部数情報!G1695</f>
        <v xml:space="preserve">桜木7 </v>
      </c>
      <c r="H2070" s="16" t="str">
        <f>部数情報!H1695</f>
        <v>千葉</v>
      </c>
      <c r="I2070" s="16" t="str">
        <f>部数情報!I1695</f>
        <v>若葉区</v>
      </c>
      <c r="J2070" s="189">
        <f>IFERROR(IF($I$7="併配",VLOOKUP($F2070,部数情報!A:K,11,0),IF($I$7="併配&amp;選挙",VLOOKUP($F2070,部数情報!A:L,12,0),IF($I$7="選挙",VLOOKUP($F2070,部数情報!A:M,13,0),VLOOKUP($F2070,部数情報!A:J,10,0)))),"")</f>
        <v>525</v>
      </c>
      <c r="K2070" s="187"/>
      <c r="L2070" s="205"/>
      <c r="M2070" s="206"/>
      <c r="S2070">
        <f>エリア一覧!J2070-VLOOKUP(エリア一覧!F2070,部数情報!A:Q,17,0)</f>
        <v>0</v>
      </c>
      <c r="V2070">
        <f t="shared" si="32"/>
        <v>0</v>
      </c>
      <c r="W2070">
        <f>IFERROR(VLOOKUP($F2070,部数情報!A:J,10,0),0)</f>
        <v>525</v>
      </c>
    </row>
    <row r="2071" spans="2:23" hidden="1">
      <c r="B2071" s="15">
        <f>部数情報!C1696</f>
        <v>1695</v>
      </c>
      <c r="C2071" s="16">
        <f>部数情報!B1696</f>
        <v>25</v>
      </c>
      <c r="D2071" s="16" t="str">
        <f>部数情報!E1696</f>
        <v>若葉</v>
      </c>
      <c r="E2071" s="16" t="str">
        <f>部数情報!F1696</f>
        <v>桜木北・桜木</v>
      </c>
      <c r="F2071" s="16" t="str">
        <f>部数情報!A1696</f>
        <v>043039</v>
      </c>
      <c r="G2071" s="16" t="str">
        <f>部数情報!G1696</f>
        <v xml:space="preserve">桜木8 </v>
      </c>
      <c r="H2071" s="16" t="str">
        <f>部数情報!H1696</f>
        <v>千葉</v>
      </c>
      <c r="I2071" s="16" t="str">
        <f>部数情報!I1696</f>
        <v>若葉区</v>
      </c>
      <c r="J2071" s="189">
        <f>IFERROR(IF($I$7="併配",VLOOKUP($F2071,部数情報!A:K,11,0),IF($I$7="併配&amp;選挙",VLOOKUP($F2071,部数情報!A:L,12,0),IF($I$7="選挙",VLOOKUP($F2071,部数情報!A:M,13,0),VLOOKUP($F2071,部数情報!A:J,10,0)))),"")</f>
        <v>520</v>
      </c>
      <c r="K2071" s="187"/>
      <c r="L2071" s="205"/>
      <c r="M2071" s="206"/>
      <c r="S2071">
        <f>エリア一覧!J2071-VLOOKUP(エリア一覧!F2071,部数情報!A:Q,17,0)</f>
        <v>0</v>
      </c>
      <c r="V2071">
        <f t="shared" si="32"/>
        <v>0</v>
      </c>
      <c r="W2071">
        <f>IFERROR(VLOOKUP($F2071,部数情報!A:J,10,0),0)</f>
        <v>520</v>
      </c>
    </row>
    <row r="2072" spans="2:23" hidden="1">
      <c r="B2072" s="15">
        <f>部数情報!C1697</f>
        <v>1696</v>
      </c>
      <c r="C2072" s="16">
        <f>部数情報!B1697</f>
        <v>25</v>
      </c>
      <c r="D2072" s="16" t="str">
        <f>部数情報!E1697</f>
        <v>若葉</v>
      </c>
      <c r="E2072" s="16" t="str">
        <f>部数情報!F1697</f>
        <v>桜木北・桜木</v>
      </c>
      <c r="F2072" s="16" t="str">
        <f>部数情報!A1697</f>
        <v>043040</v>
      </c>
      <c r="G2072" s="16" t="str">
        <f>部数情報!G1697</f>
        <v>桜木3・4①</v>
      </c>
      <c r="H2072" s="16" t="str">
        <f>部数情報!H1697</f>
        <v>千葉</v>
      </c>
      <c r="I2072" s="16" t="str">
        <f>部数情報!I1697</f>
        <v>若葉区</v>
      </c>
      <c r="J2072" s="189">
        <f>IFERROR(IF($I$7="併配",VLOOKUP($F2072,部数情報!A:K,11,0),IF($I$7="併配&amp;選挙",VLOOKUP($F2072,部数情報!A:L,12,0),IF($I$7="選挙",VLOOKUP($F2072,部数情報!A:M,13,0),VLOOKUP($F2072,部数情報!A:J,10,0)))),"")</f>
        <v>705</v>
      </c>
      <c r="K2072" s="187"/>
      <c r="L2072" s="205"/>
      <c r="M2072" s="206"/>
      <c r="S2072">
        <f>エリア一覧!J2072-VLOOKUP(エリア一覧!F2072,部数情報!A:Q,17,0)</f>
        <v>0</v>
      </c>
      <c r="V2072">
        <f t="shared" si="32"/>
        <v>0</v>
      </c>
      <c r="W2072">
        <f>IFERROR(VLOOKUP($F2072,部数情報!A:J,10,0),0)</f>
        <v>705</v>
      </c>
    </row>
    <row r="2073" spans="2:23" hidden="1">
      <c r="B2073" s="15">
        <f>部数情報!C1698</f>
        <v>1697</v>
      </c>
      <c r="C2073" s="16">
        <f>部数情報!B1698</f>
        <v>25</v>
      </c>
      <c r="D2073" s="16" t="str">
        <f>部数情報!E1698</f>
        <v>若葉</v>
      </c>
      <c r="E2073" s="16" t="str">
        <f>部数情報!F1698</f>
        <v>桜木北・桜木</v>
      </c>
      <c r="F2073" s="16" t="str">
        <f>部数情報!A1698</f>
        <v>043087</v>
      </c>
      <c r="G2073" s="16" t="str">
        <f>部数情報!G1698</f>
        <v>桜木3・4②</v>
      </c>
      <c r="H2073" s="16" t="str">
        <f>部数情報!H1698</f>
        <v>千葉</v>
      </c>
      <c r="I2073" s="16" t="str">
        <f>部数情報!I1698</f>
        <v>若葉区</v>
      </c>
      <c r="J2073" s="189">
        <f>IFERROR(IF($I$7="併配",VLOOKUP($F2073,部数情報!A:K,11,0),IF($I$7="併配&amp;選挙",VLOOKUP($F2073,部数情報!A:L,12,0),IF($I$7="選挙",VLOOKUP($F2073,部数情報!A:M,13,0),VLOOKUP($F2073,部数情報!A:J,10,0)))),"")</f>
        <v>450</v>
      </c>
      <c r="K2073" s="187"/>
      <c r="L2073" s="205"/>
      <c r="M2073" s="206"/>
      <c r="S2073">
        <f>エリア一覧!J2073-VLOOKUP(エリア一覧!F2073,部数情報!A:Q,17,0)</f>
        <v>0</v>
      </c>
      <c r="V2073">
        <f t="shared" si="32"/>
        <v>0</v>
      </c>
      <c r="W2073">
        <f>IFERROR(VLOOKUP($F2073,部数情報!A:J,10,0),0)</f>
        <v>450</v>
      </c>
    </row>
    <row r="2074" spans="2:23" hidden="1">
      <c r="B2074" s="15">
        <f>部数情報!C1699</f>
        <v>1698</v>
      </c>
      <c r="C2074" s="16">
        <f>部数情報!B1699</f>
        <v>25</v>
      </c>
      <c r="D2074" s="16" t="str">
        <f>部数情報!E1699</f>
        <v>若葉</v>
      </c>
      <c r="E2074" s="16" t="str">
        <f>部数情報!F1699</f>
        <v>桜木北・桜木</v>
      </c>
      <c r="F2074" s="16" t="str">
        <f>部数情報!A1699</f>
        <v>043041</v>
      </c>
      <c r="G2074" s="16" t="str">
        <f>部数情報!G1699</f>
        <v xml:space="preserve">桜木2・3 </v>
      </c>
      <c r="H2074" s="16" t="str">
        <f>部数情報!H1699</f>
        <v>千葉</v>
      </c>
      <c r="I2074" s="16" t="str">
        <f>部数情報!I1699</f>
        <v>若葉区</v>
      </c>
      <c r="J2074" s="189">
        <f>IFERROR(IF($I$7="併配",VLOOKUP($F2074,部数情報!A:K,11,0),IF($I$7="併配&amp;選挙",VLOOKUP($F2074,部数情報!A:L,12,0),IF($I$7="選挙",VLOOKUP($F2074,部数情報!A:M,13,0),VLOOKUP($F2074,部数情報!A:J,10,0)))),"")</f>
        <v>500</v>
      </c>
      <c r="K2074" s="187"/>
      <c r="L2074" s="205"/>
      <c r="M2074" s="206"/>
      <c r="S2074">
        <f>エリア一覧!J2074-VLOOKUP(エリア一覧!F2074,部数情報!A:Q,17,0)</f>
        <v>0</v>
      </c>
      <c r="V2074">
        <f t="shared" si="32"/>
        <v>0</v>
      </c>
      <c r="W2074">
        <f>IFERROR(VLOOKUP($F2074,部数情報!A:J,10,0),0)</f>
        <v>500</v>
      </c>
    </row>
    <row r="2075" spans="2:23" hidden="1">
      <c r="B2075" s="15">
        <f>部数情報!C1700</f>
        <v>1699</v>
      </c>
      <c r="C2075" s="16">
        <f>部数情報!B1700</f>
        <v>25</v>
      </c>
      <c r="D2075" s="16" t="str">
        <f>部数情報!E1700</f>
        <v>若葉</v>
      </c>
      <c r="E2075" s="16" t="str">
        <f>部数情報!F1700</f>
        <v>桜木北・桜木</v>
      </c>
      <c r="F2075" s="16" t="str">
        <f>部数情報!A1700</f>
        <v>043042</v>
      </c>
      <c r="G2075" s="16" t="str">
        <f>部数情報!G1700</f>
        <v xml:space="preserve">桜木2 </v>
      </c>
      <c r="H2075" s="16" t="str">
        <f>部数情報!H1700</f>
        <v>千葉</v>
      </c>
      <c r="I2075" s="16" t="str">
        <f>部数情報!I1700</f>
        <v>若葉区</v>
      </c>
      <c r="J2075" s="189">
        <f>IFERROR(IF($I$7="併配",VLOOKUP($F2075,部数情報!A:K,11,0),IF($I$7="併配&amp;選挙",VLOOKUP($F2075,部数情報!A:L,12,0),IF($I$7="選挙",VLOOKUP($F2075,部数情報!A:M,13,0),VLOOKUP($F2075,部数情報!A:J,10,0)))),"")</f>
        <v>580</v>
      </c>
      <c r="K2075" s="187"/>
      <c r="L2075" s="205"/>
      <c r="M2075" s="206"/>
      <c r="S2075">
        <f>エリア一覧!J2075-VLOOKUP(エリア一覧!F2075,部数情報!A:Q,17,0)</f>
        <v>0</v>
      </c>
      <c r="V2075">
        <f t="shared" si="32"/>
        <v>0</v>
      </c>
      <c r="W2075">
        <f>IFERROR(VLOOKUP($F2075,部数情報!A:J,10,0),0)</f>
        <v>580</v>
      </c>
    </row>
    <row r="2076" spans="2:23" hidden="1">
      <c r="B2076" s="15">
        <f>部数情報!C1701</f>
        <v>1700</v>
      </c>
      <c r="C2076" s="16">
        <f>部数情報!B1701</f>
        <v>25</v>
      </c>
      <c r="D2076" s="16" t="str">
        <f>部数情報!E1701</f>
        <v>若葉</v>
      </c>
      <c r="E2076" s="16" t="str">
        <f>部数情報!F1701</f>
        <v>桜木北・桜木</v>
      </c>
      <c r="F2076" s="16" t="str">
        <f>部数情報!A1701</f>
        <v>043043</v>
      </c>
      <c r="G2076" s="16" t="str">
        <f>部数情報!G1701</f>
        <v>桜木1</v>
      </c>
      <c r="H2076" s="16" t="str">
        <f>部数情報!H1701</f>
        <v>千葉</v>
      </c>
      <c r="I2076" s="16" t="str">
        <f>部数情報!I1701</f>
        <v>若葉区</v>
      </c>
      <c r="J2076" s="189">
        <f>IFERROR(IF($I$7="併配",VLOOKUP($F2076,部数情報!A:K,11,0),IF($I$7="併配&amp;選挙",VLOOKUP($F2076,部数情報!A:L,12,0),IF($I$7="選挙",VLOOKUP($F2076,部数情報!A:M,13,0),VLOOKUP($F2076,部数情報!A:J,10,0)))),"")</f>
        <v>310</v>
      </c>
      <c r="K2076" s="187"/>
      <c r="L2076" s="205"/>
      <c r="M2076" s="206"/>
      <c r="S2076">
        <f>エリア一覧!J2076-VLOOKUP(エリア一覧!F2076,部数情報!A:Q,17,0)</f>
        <v>0</v>
      </c>
      <c r="V2076">
        <f t="shared" si="32"/>
        <v>0</v>
      </c>
      <c r="W2076">
        <f>IFERROR(VLOOKUP($F2076,部数情報!A:J,10,0),0)</f>
        <v>310</v>
      </c>
    </row>
    <row r="2077" spans="2:23" hidden="1">
      <c r="B2077" s="15">
        <f>部数情報!C1702</f>
        <v>1701</v>
      </c>
      <c r="C2077" s="16">
        <f>部数情報!B1702</f>
        <v>25</v>
      </c>
      <c r="D2077" s="16" t="str">
        <f>部数情報!E1702</f>
        <v>若葉</v>
      </c>
      <c r="E2077" s="16" t="str">
        <f>部数情報!F1702</f>
        <v>桜木北・桜木</v>
      </c>
      <c r="F2077" s="16" t="str">
        <f>部数情報!A1702</f>
        <v>043095</v>
      </c>
      <c r="G2077" s="16" t="str">
        <f>部数情報!G1702</f>
        <v>桜木5</v>
      </c>
      <c r="H2077" s="16" t="str">
        <f>部数情報!H1702</f>
        <v>千葉</v>
      </c>
      <c r="I2077" s="16" t="str">
        <f>部数情報!I1702</f>
        <v>若葉区</v>
      </c>
      <c r="J2077" s="189">
        <f>IFERROR(IF($I$7="併配",VLOOKUP($F2077,部数情報!A:K,11,0),IF($I$7="併配&amp;選挙",VLOOKUP($F2077,部数情報!A:L,12,0),IF($I$7="選挙",VLOOKUP($F2077,部数情報!A:M,13,0),VLOOKUP($F2077,部数情報!A:J,10,0)))),"")</f>
        <v>410</v>
      </c>
      <c r="K2077" s="187"/>
      <c r="L2077" s="205"/>
      <c r="M2077" s="206"/>
      <c r="S2077">
        <f>エリア一覧!J2077-VLOOKUP(エリア一覧!F2077,部数情報!A:Q,17,0)</f>
        <v>0</v>
      </c>
      <c r="V2077">
        <f t="shared" si="32"/>
        <v>0</v>
      </c>
      <c r="W2077">
        <f>IFERROR(VLOOKUP($F2077,部数情報!A:J,10,0),0)</f>
        <v>410</v>
      </c>
    </row>
    <row r="2078" spans="2:23" hidden="1">
      <c r="B2078" s="15">
        <f>部数情報!C1703</f>
        <v>1702</v>
      </c>
      <c r="C2078" s="16">
        <f>部数情報!B1703</f>
        <v>25</v>
      </c>
      <c r="D2078" s="16" t="str">
        <f>部数情報!E1703</f>
        <v>若葉</v>
      </c>
      <c r="E2078" s="16" t="str">
        <f>部数情報!F1703</f>
        <v>加曽利町</v>
      </c>
      <c r="F2078" s="16" t="str">
        <f>部数情報!A1703</f>
        <v>043044</v>
      </c>
      <c r="G2078" s="16" t="str">
        <f>部数情報!G1703</f>
        <v>加曽利Ａ</v>
      </c>
      <c r="H2078" s="16" t="str">
        <f>部数情報!H1703</f>
        <v>千葉</v>
      </c>
      <c r="I2078" s="16" t="str">
        <f>部数情報!I1703</f>
        <v>若葉区</v>
      </c>
      <c r="J2078" s="189">
        <f>IFERROR(IF($I$7="併配",VLOOKUP($F2078,部数情報!A:K,11,0),IF($I$7="併配&amp;選挙",VLOOKUP($F2078,部数情報!A:L,12,0),IF($I$7="選挙",VLOOKUP($F2078,部数情報!A:M,13,0),VLOOKUP($F2078,部数情報!A:J,10,0)))),"")</f>
        <v>440</v>
      </c>
      <c r="K2078" s="187"/>
      <c r="L2078" s="205"/>
      <c r="M2078" s="206"/>
      <c r="S2078">
        <f>エリア一覧!J2078-VLOOKUP(エリア一覧!F2078,部数情報!A:Q,17,0)</f>
        <v>0</v>
      </c>
      <c r="V2078">
        <f t="shared" si="32"/>
        <v>0</v>
      </c>
      <c r="W2078">
        <f>IFERROR(VLOOKUP($F2078,部数情報!A:J,10,0),0)</f>
        <v>440</v>
      </c>
    </row>
    <row r="2079" spans="2:23" hidden="1">
      <c r="B2079" s="15">
        <f>部数情報!C1704</f>
        <v>1703</v>
      </c>
      <c r="C2079" s="16">
        <f>部数情報!B1704</f>
        <v>25</v>
      </c>
      <c r="D2079" s="16" t="str">
        <f>部数情報!E1704</f>
        <v>若葉</v>
      </c>
      <c r="E2079" s="16" t="str">
        <f>部数情報!F1704</f>
        <v>加曽利町</v>
      </c>
      <c r="F2079" s="16" t="str">
        <f>部数情報!A1704</f>
        <v>043046</v>
      </c>
      <c r="G2079" s="16" t="str">
        <f>部数情報!G1704</f>
        <v>加曽利Ｃ</v>
      </c>
      <c r="H2079" s="16" t="str">
        <f>部数情報!H1704</f>
        <v>千葉</v>
      </c>
      <c r="I2079" s="16" t="str">
        <f>部数情報!I1704</f>
        <v>若葉区</v>
      </c>
      <c r="J2079" s="189">
        <f>IFERROR(IF($I$7="併配",VLOOKUP($F2079,部数情報!A:K,11,0),IF($I$7="併配&amp;選挙",VLOOKUP($F2079,部数情報!A:L,12,0),IF($I$7="選挙",VLOOKUP($F2079,部数情報!A:M,13,0),VLOOKUP($F2079,部数情報!A:J,10,0)))),"")</f>
        <v>475</v>
      </c>
      <c r="K2079" s="187"/>
      <c r="L2079" s="205"/>
      <c r="M2079" s="206"/>
      <c r="S2079">
        <f>エリア一覧!J2079-VLOOKUP(エリア一覧!F2079,部数情報!A:Q,17,0)</f>
        <v>0</v>
      </c>
      <c r="V2079">
        <f t="shared" si="32"/>
        <v>0</v>
      </c>
      <c r="W2079">
        <f>IFERROR(VLOOKUP($F2079,部数情報!A:J,10,0),0)</f>
        <v>475</v>
      </c>
    </row>
    <row r="2080" spans="2:23" hidden="1">
      <c r="B2080" s="15">
        <f>部数情報!C1705</f>
        <v>1704</v>
      </c>
      <c r="C2080" s="16">
        <f>部数情報!B1705</f>
        <v>25</v>
      </c>
      <c r="D2080" s="16" t="str">
        <f>部数情報!E1705</f>
        <v>若葉</v>
      </c>
      <c r="E2080" s="16" t="str">
        <f>部数情報!F1705</f>
        <v>小倉台</v>
      </c>
      <c r="F2080" s="16" t="str">
        <f>部数情報!A1705</f>
        <v>043047</v>
      </c>
      <c r="G2080" s="16" t="str">
        <f>部数情報!G1705</f>
        <v>若松町・小倉町B</v>
      </c>
      <c r="H2080" s="16" t="str">
        <f>部数情報!H1705</f>
        <v>千葉</v>
      </c>
      <c r="I2080" s="16" t="str">
        <f>部数情報!I1705</f>
        <v>若葉区</v>
      </c>
      <c r="J2080" s="189">
        <f>IFERROR(IF($I$7="併配",VLOOKUP($F2080,部数情報!A:K,11,0),IF($I$7="併配&amp;選挙",VLOOKUP($F2080,部数情報!A:L,12,0),IF($I$7="選挙",VLOOKUP($F2080,部数情報!A:M,13,0),VLOOKUP($F2080,部数情報!A:J,10,0)))),"")</f>
        <v>420</v>
      </c>
      <c r="K2080" s="187"/>
      <c r="L2080" s="205"/>
      <c r="M2080" s="206"/>
      <c r="S2080">
        <f>エリア一覧!J2080-VLOOKUP(エリア一覧!F2080,部数情報!A:Q,17,0)</f>
        <v>0</v>
      </c>
      <c r="V2080">
        <f t="shared" si="32"/>
        <v>0</v>
      </c>
      <c r="W2080">
        <f>IFERROR(VLOOKUP($F2080,部数情報!A:J,10,0),0)</f>
        <v>420</v>
      </c>
    </row>
    <row r="2081" spans="2:23" hidden="1">
      <c r="B2081" s="15">
        <f>部数情報!C1706</f>
        <v>1705</v>
      </c>
      <c r="C2081" s="16">
        <f>部数情報!B1706</f>
        <v>25</v>
      </c>
      <c r="D2081" s="16" t="str">
        <f>部数情報!E1706</f>
        <v>若葉</v>
      </c>
      <c r="E2081" s="16" t="str">
        <f>部数情報!F1706</f>
        <v>小倉台</v>
      </c>
      <c r="F2081" s="16" t="str">
        <f>部数情報!A1706</f>
        <v>043092</v>
      </c>
      <c r="G2081" s="16" t="str">
        <f>部数情報!G1706</f>
        <v>若松町・小倉町C</v>
      </c>
      <c r="H2081" s="16" t="str">
        <f>部数情報!H1706</f>
        <v>千葉</v>
      </c>
      <c r="I2081" s="16" t="str">
        <f>部数情報!I1706</f>
        <v>若葉区</v>
      </c>
      <c r="J2081" s="189">
        <f>IFERROR(IF($I$7="併配",VLOOKUP($F2081,部数情報!A:K,11,0),IF($I$7="併配&amp;選挙",VLOOKUP($F2081,部数情報!A:L,12,0),IF($I$7="選挙",VLOOKUP($F2081,部数情報!A:M,13,0),VLOOKUP($F2081,部数情報!A:J,10,0)))),"")</f>
        <v>320</v>
      </c>
      <c r="K2081" s="187"/>
      <c r="L2081" s="205"/>
      <c r="M2081" s="206"/>
      <c r="S2081">
        <f>エリア一覧!J2081-VLOOKUP(エリア一覧!F2081,部数情報!A:Q,17,0)</f>
        <v>0</v>
      </c>
      <c r="V2081">
        <f t="shared" si="32"/>
        <v>0</v>
      </c>
      <c r="W2081">
        <f>IFERROR(VLOOKUP($F2081,部数情報!A:J,10,0),0)</f>
        <v>320</v>
      </c>
    </row>
    <row r="2082" spans="2:23" hidden="1">
      <c r="B2082" s="15">
        <f>部数情報!C1707</f>
        <v>1706</v>
      </c>
      <c r="C2082" s="16">
        <f>部数情報!B1707</f>
        <v>25</v>
      </c>
      <c r="D2082" s="16" t="str">
        <f>部数情報!E1707</f>
        <v>若葉</v>
      </c>
      <c r="E2082" s="16" t="str">
        <f>部数情報!F1707</f>
        <v>小倉台</v>
      </c>
      <c r="F2082" s="16" t="str">
        <f>部数情報!A1707</f>
        <v>043048</v>
      </c>
      <c r="G2082" s="16" t="str">
        <f>部数情報!G1707</f>
        <v>小倉台1．2</v>
      </c>
      <c r="H2082" s="16" t="str">
        <f>部数情報!H1707</f>
        <v>千葉</v>
      </c>
      <c r="I2082" s="16" t="str">
        <f>部数情報!I1707</f>
        <v>若葉区</v>
      </c>
      <c r="J2082" s="189">
        <f>IFERROR(IF($I$7="併配",VLOOKUP($F2082,部数情報!A:K,11,0),IF($I$7="併配&amp;選挙",VLOOKUP($F2082,部数情報!A:L,12,0),IF($I$7="選挙",VLOOKUP($F2082,部数情報!A:M,13,0),VLOOKUP($F2082,部数情報!A:J,10,0)))),"")</f>
        <v>640</v>
      </c>
      <c r="K2082" s="187"/>
      <c r="L2082" s="205"/>
      <c r="M2082" s="206"/>
      <c r="S2082">
        <f>エリア一覧!J2082-VLOOKUP(エリア一覧!F2082,部数情報!A:Q,17,0)</f>
        <v>0</v>
      </c>
      <c r="V2082">
        <f t="shared" si="32"/>
        <v>0</v>
      </c>
      <c r="W2082">
        <f>IFERROR(VLOOKUP($F2082,部数情報!A:J,10,0),0)</f>
        <v>640</v>
      </c>
    </row>
    <row r="2083" spans="2:23" hidden="1">
      <c r="B2083" s="15">
        <f>部数情報!C1708</f>
        <v>1707</v>
      </c>
      <c r="C2083" s="16">
        <f>部数情報!B1708</f>
        <v>25</v>
      </c>
      <c r="D2083" s="16" t="str">
        <f>部数情報!E1708</f>
        <v>若葉</v>
      </c>
      <c r="E2083" s="16" t="str">
        <f>部数情報!F1708</f>
        <v>小倉台</v>
      </c>
      <c r="F2083" s="16" t="str">
        <f>部数情報!A1708</f>
        <v>043049</v>
      </c>
      <c r="G2083" s="16" t="str">
        <f>部数情報!G1708</f>
        <v>小倉台3</v>
      </c>
      <c r="H2083" s="16" t="str">
        <f>部数情報!H1708</f>
        <v>千葉</v>
      </c>
      <c r="I2083" s="16" t="str">
        <f>部数情報!I1708</f>
        <v>若葉区</v>
      </c>
      <c r="J2083" s="189">
        <f>IFERROR(IF($I$7="併配",VLOOKUP($F2083,部数情報!A:K,11,0),IF($I$7="併配&amp;選挙",VLOOKUP($F2083,部数情報!A:L,12,0),IF($I$7="選挙",VLOOKUP($F2083,部数情報!A:M,13,0),VLOOKUP($F2083,部数情報!A:J,10,0)))),"")</f>
        <v>445</v>
      </c>
      <c r="K2083" s="187"/>
      <c r="L2083" s="205"/>
      <c r="M2083" s="206"/>
      <c r="S2083">
        <f>エリア一覧!J2083-VLOOKUP(エリア一覧!F2083,部数情報!A:Q,17,0)</f>
        <v>0</v>
      </c>
      <c r="V2083">
        <f t="shared" si="32"/>
        <v>0</v>
      </c>
      <c r="W2083">
        <f>IFERROR(VLOOKUP($F2083,部数情報!A:J,10,0),0)</f>
        <v>445</v>
      </c>
    </row>
    <row r="2084" spans="2:23" hidden="1">
      <c r="B2084" s="15">
        <f>部数情報!C1709</f>
        <v>1708</v>
      </c>
      <c r="C2084" s="16">
        <f>部数情報!B1709</f>
        <v>25</v>
      </c>
      <c r="D2084" s="16" t="str">
        <f>部数情報!E1709</f>
        <v>若葉</v>
      </c>
      <c r="E2084" s="16" t="str">
        <f>部数情報!F1709</f>
        <v>小倉台</v>
      </c>
      <c r="F2084" s="16" t="str">
        <f>部数情報!A1709</f>
        <v>043050</v>
      </c>
      <c r="G2084" s="16" t="str">
        <f>部数情報!G1709</f>
        <v>小倉台4</v>
      </c>
      <c r="H2084" s="16" t="str">
        <f>部数情報!H1709</f>
        <v>千葉</v>
      </c>
      <c r="I2084" s="16" t="str">
        <f>部数情報!I1709</f>
        <v>若葉区</v>
      </c>
      <c r="J2084" s="189">
        <f>IFERROR(IF($I$7="併配",VLOOKUP($F2084,部数情報!A:K,11,0),IF($I$7="併配&amp;選挙",VLOOKUP($F2084,部数情報!A:L,12,0),IF($I$7="選挙",VLOOKUP($F2084,部数情報!A:M,13,0),VLOOKUP($F2084,部数情報!A:J,10,0)))),"")</f>
        <v>390</v>
      </c>
      <c r="K2084" s="187"/>
      <c r="L2084" s="205"/>
      <c r="M2084" s="206"/>
      <c r="S2084">
        <f>エリア一覧!J2084-VLOOKUP(エリア一覧!F2084,部数情報!A:Q,17,0)</f>
        <v>0</v>
      </c>
      <c r="V2084">
        <f t="shared" si="32"/>
        <v>0</v>
      </c>
      <c r="W2084">
        <f>IFERROR(VLOOKUP($F2084,部数情報!A:J,10,0),0)</f>
        <v>390</v>
      </c>
    </row>
    <row r="2085" spans="2:23" hidden="1">
      <c r="B2085" s="15">
        <f>部数情報!C1710</f>
        <v>1709</v>
      </c>
      <c r="C2085" s="16">
        <f>部数情報!B1710</f>
        <v>25</v>
      </c>
      <c r="D2085" s="16" t="str">
        <f>部数情報!E1710</f>
        <v>若葉</v>
      </c>
      <c r="E2085" s="16" t="str">
        <f>部数情報!F1710</f>
        <v>小倉台</v>
      </c>
      <c r="F2085" s="16" t="str">
        <f>部数情報!A1710</f>
        <v>043051</v>
      </c>
      <c r="G2085" s="16" t="str">
        <f>部数情報!G1710</f>
        <v>小倉台5</v>
      </c>
      <c r="H2085" s="16" t="str">
        <f>部数情報!H1710</f>
        <v>千葉</v>
      </c>
      <c r="I2085" s="16" t="str">
        <f>部数情報!I1710</f>
        <v>若葉区</v>
      </c>
      <c r="J2085" s="189">
        <f>IFERROR(IF($I$7="併配",VLOOKUP($F2085,部数情報!A:K,11,0),IF($I$7="併配&amp;選挙",VLOOKUP($F2085,部数情報!A:L,12,0),IF($I$7="選挙",VLOOKUP($F2085,部数情報!A:M,13,0),VLOOKUP($F2085,部数情報!A:J,10,0)))),"")</f>
        <v>245</v>
      </c>
      <c r="K2085" s="187"/>
      <c r="L2085" s="205"/>
      <c r="M2085" s="206"/>
      <c r="S2085">
        <f>エリア一覧!J2085-VLOOKUP(エリア一覧!F2085,部数情報!A:Q,17,0)</f>
        <v>0</v>
      </c>
      <c r="V2085">
        <f t="shared" si="32"/>
        <v>0</v>
      </c>
      <c r="W2085">
        <f>IFERROR(VLOOKUP($F2085,部数情報!A:J,10,0),0)</f>
        <v>245</v>
      </c>
    </row>
    <row r="2086" spans="2:23" hidden="1">
      <c r="B2086" s="15">
        <f>部数情報!C1711</f>
        <v>1710</v>
      </c>
      <c r="C2086" s="16">
        <f>部数情報!B1711</f>
        <v>25</v>
      </c>
      <c r="D2086" s="16" t="str">
        <f>部数情報!E1711</f>
        <v>若葉</v>
      </c>
      <c r="E2086" s="16" t="str">
        <f>部数情報!F1711</f>
        <v>小倉台</v>
      </c>
      <c r="F2086" s="16" t="str">
        <f>部数情報!A1711</f>
        <v>043052</v>
      </c>
      <c r="G2086" s="16" t="str">
        <f>部数情報!G1711</f>
        <v>小倉台6</v>
      </c>
      <c r="H2086" s="16" t="str">
        <f>部数情報!H1711</f>
        <v>千葉</v>
      </c>
      <c r="I2086" s="16" t="str">
        <f>部数情報!I1711</f>
        <v>若葉区</v>
      </c>
      <c r="J2086" s="189">
        <f>IFERROR(IF($I$7="併配",VLOOKUP($F2086,部数情報!A:K,11,0),IF($I$7="併配&amp;選挙",VLOOKUP($F2086,部数情報!A:L,12,0),IF($I$7="選挙",VLOOKUP($F2086,部数情報!A:M,13,0),VLOOKUP($F2086,部数情報!A:J,10,0)))),"")</f>
        <v>735</v>
      </c>
      <c r="K2086" s="187"/>
      <c r="L2086" s="205"/>
      <c r="M2086" s="206"/>
      <c r="S2086">
        <f>エリア一覧!J2086-VLOOKUP(エリア一覧!F2086,部数情報!A:Q,17,0)</f>
        <v>0</v>
      </c>
      <c r="V2086">
        <f t="shared" si="32"/>
        <v>0</v>
      </c>
      <c r="W2086">
        <f>IFERROR(VLOOKUP($F2086,部数情報!A:J,10,0),0)</f>
        <v>735</v>
      </c>
    </row>
    <row r="2087" spans="2:23" hidden="1">
      <c r="B2087" s="15">
        <f>部数情報!C1712</f>
        <v>1711</v>
      </c>
      <c r="C2087" s="16">
        <f>部数情報!B1712</f>
        <v>25</v>
      </c>
      <c r="D2087" s="16" t="str">
        <f>部数情報!E1712</f>
        <v>若葉</v>
      </c>
      <c r="E2087" s="16" t="str">
        <f>部数情報!F1712</f>
        <v>小倉台</v>
      </c>
      <c r="F2087" s="16" t="str">
        <f>部数情報!A1712</f>
        <v>043053</v>
      </c>
      <c r="G2087" s="16" t="str">
        <f>部数情報!G1712</f>
        <v>小倉台7（千城台西1）</v>
      </c>
      <c r="H2087" s="16" t="str">
        <f>部数情報!H1712</f>
        <v>千葉</v>
      </c>
      <c r="I2087" s="16" t="str">
        <f>部数情報!I1712</f>
        <v>若葉区</v>
      </c>
      <c r="J2087" s="189">
        <f>IFERROR(IF($I$7="併配",VLOOKUP($F2087,部数情報!A:K,11,0),IF($I$7="併配&amp;選挙",VLOOKUP($F2087,部数情報!A:L,12,0),IF($I$7="選挙",VLOOKUP($F2087,部数情報!A:M,13,0),VLOOKUP($F2087,部数情報!A:J,10,0)))),"")</f>
        <v>420</v>
      </c>
      <c r="K2087" s="187"/>
      <c r="L2087" s="205"/>
      <c r="M2087" s="206"/>
      <c r="S2087">
        <f>エリア一覧!J2087-VLOOKUP(エリア一覧!F2087,部数情報!A:Q,17,0)</f>
        <v>0</v>
      </c>
      <c r="V2087">
        <f t="shared" si="32"/>
        <v>0</v>
      </c>
      <c r="W2087">
        <f>IFERROR(VLOOKUP($F2087,部数情報!A:J,10,0),0)</f>
        <v>420</v>
      </c>
    </row>
    <row r="2088" spans="2:23" hidden="1">
      <c r="B2088" s="15">
        <f>部数情報!C1713</f>
        <v>1712</v>
      </c>
      <c r="C2088" s="16">
        <f>部数情報!B1713</f>
        <v>25</v>
      </c>
      <c r="D2088" s="16" t="str">
        <f>部数情報!E1713</f>
        <v>若葉</v>
      </c>
      <c r="E2088" s="16" t="str">
        <f>部数情報!F1713</f>
        <v>千城台</v>
      </c>
      <c r="F2088" s="16" t="str">
        <f>部数情報!A1713</f>
        <v>043054</v>
      </c>
      <c r="G2088" s="16" t="str">
        <f>部数情報!G1713</f>
        <v>千城台北1　　　</v>
      </c>
      <c r="H2088" s="16" t="str">
        <f>部数情報!H1713</f>
        <v>千葉</v>
      </c>
      <c r="I2088" s="16" t="str">
        <f>部数情報!I1713</f>
        <v>若葉区</v>
      </c>
      <c r="J2088" s="189">
        <f>IFERROR(IF($I$7="併配",VLOOKUP($F2088,部数情報!A:K,11,0),IF($I$7="併配&amp;選挙",VLOOKUP($F2088,部数情報!A:L,12,0),IF($I$7="選挙",VLOOKUP($F2088,部数情報!A:M,13,0),VLOOKUP($F2088,部数情報!A:J,10,0)))),"")</f>
        <v>670</v>
      </c>
      <c r="K2088" s="187"/>
      <c r="L2088" s="205"/>
      <c r="M2088" s="206"/>
      <c r="S2088">
        <f>エリア一覧!J2088-VLOOKUP(エリア一覧!F2088,部数情報!A:Q,17,0)</f>
        <v>0</v>
      </c>
      <c r="V2088">
        <f t="shared" si="32"/>
        <v>0</v>
      </c>
      <c r="W2088">
        <f>IFERROR(VLOOKUP($F2088,部数情報!A:J,10,0),0)</f>
        <v>670</v>
      </c>
    </row>
    <row r="2089" spans="2:23" hidden="1">
      <c r="B2089" s="15">
        <f>部数情報!C1714</f>
        <v>1713</v>
      </c>
      <c r="C2089" s="16">
        <f>部数情報!B1714</f>
        <v>25</v>
      </c>
      <c r="D2089" s="16" t="str">
        <f>部数情報!E1714</f>
        <v>若葉</v>
      </c>
      <c r="E2089" s="16" t="str">
        <f>部数情報!F1714</f>
        <v>千城台</v>
      </c>
      <c r="F2089" s="16" t="str">
        <f>部数情報!A1714</f>
        <v>043055</v>
      </c>
      <c r="G2089" s="16" t="str">
        <f>部数情報!G1714</f>
        <v>千城台北2</v>
      </c>
      <c r="H2089" s="16" t="str">
        <f>部数情報!H1714</f>
        <v>千葉</v>
      </c>
      <c r="I2089" s="16" t="str">
        <f>部数情報!I1714</f>
        <v>若葉区</v>
      </c>
      <c r="J2089" s="189">
        <f>IFERROR(IF($I$7="併配",VLOOKUP($F2089,部数情報!A:K,11,0),IF($I$7="併配&amp;選挙",VLOOKUP($F2089,部数情報!A:L,12,0),IF($I$7="選挙",VLOOKUP($F2089,部数情報!A:M,13,0),VLOOKUP($F2089,部数情報!A:J,10,0)))),"")</f>
        <v>460</v>
      </c>
      <c r="K2089" s="187"/>
      <c r="L2089" s="205"/>
      <c r="M2089" s="206"/>
      <c r="S2089">
        <f>エリア一覧!J2089-VLOOKUP(エリア一覧!F2089,部数情報!A:Q,17,0)</f>
        <v>0</v>
      </c>
      <c r="V2089">
        <f t="shared" si="32"/>
        <v>0</v>
      </c>
      <c r="W2089">
        <f>IFERROR(VLOOKUP($F2089,部数情報!A:J,10,0),0)</f>
        <v>460</v>
      </c>
    </row>
    <row r="2090" spans="2:23" hidden="1">
      <c r="B2090" s="15">
        <f>部数情報!C1715</f>
        <v>1714</v>
      </c>
      <c r="C2090" s="16">
        <f>部数情報!B1715</f>
        <v>25</v>
      </c>
      <c r="D2090" s="16" t="str">
        <f>部数情報!E1715</f>
        <v>若葉</v>
      </c>
      <c r="E2090" s="16" t="str">
        <f>部数情報!F1715</f>
        <v>千城台</v>
      </c>
      <c r="F2090" s="16" t="str">
        <f>部数情報!A1715</f>
        <v>043056</v>
      </c>
      <c r="G2090" s="16" t="str">
        <f>部数情報!G1715</f>
        <v>千城台北3．４</v>
      </c>
      <c r="H2090" s="16" t="str">
        <f>部数情報!H1715</f>
        <v>千葉</v>
      </c>
      <c r="I2090" s="16" t="str">
        <f>部数情報!I1715</f>
        <v>若葉区</v>
      </c>
      <c r="J2090" s="189">
        <f>IFERROR(IF($I$7="併配",VLOOKUP($F2090,部数情報!A:K,11,0),IF($I$7="併配&amp;選挙",VLOOKUP($F2090,部数情報!A:L,12,0),IF($I$7="選挙",VLOOKUP($F2090,部数情報!A:M,13,0),VLOOKUP($F2090,部数情報!A:J,10,0)))),"")</f>
        <v>485</v>
      </c>
      <c r="K2090" s="187"/>
      <c r="L2090" s="205"/>
      <c r="M2090" s="206"/>
      <c r="S2090">
        <f>エリア一覧!J2090-VLOOKUP(エリア一覧!F2090,部数情報!A:Q,17,0)</f>
        <v>0</v>
      </c>
      <c r="V2090">
        <f t="shared" si="32"/>
        <v>0</v>
      </c>
      <c r="W2090">
        <f>IFERROR(VLOOKUP($F2090,部数情報!A:J,10,0),0)</f>
        <v>485</v>
      </c>
    </row>
    <row r="2091" spans="2:23" hidden="1">
      <c r="B2091" s="15">
        <f>部数情報!C1716</f>
        <v>1715</v>
      </c>
      <c r="C2091" s="16">
        <f>部数情報!B1716</f>
        <v>25</v>
      </c>
      <c r="D2091" s="16" t="str">
        <f>部数情報!E1716</f>
        <v>若葉</v>
      </c>
      <c r="E2091" s="16" t="str">
        <f>部数情報!F1716</f>
        <v>千城台</v>
      </c>
      <c r="F2091" s="16" t="str">
        <f>部数情報!A1716</f>
        <v>043057</v>
      </c>
      <c r="G2091" s="16" t="str">
        <f>部数情報!G1716</f>
        <v>千城台東１</v>
      </c>
      <c r="H2091" s="16" t="str">
        <f>部数情報!H1716</f>
        <v>千葉</v>
      </c>
      <c r="I2091" s="16" t="str">
        <f>部数情報!I1716</f>
        <v>若葉区</v>
      </c>
      <c r="J2091" s="189">
        <f>IFERROR(IF($I$7="併配",VLOOKUP($F2091,部数情報!A:K,11,0),IF($I$7="併配&amp;選挙",VLOOKUP($F2091,部数情報!A:L,12,0),IF($I$7="選挙",VLOOKUP($F2091,部数情報!A:M,13,0),VLOOKUP($F2091,部数情報!A:J,10,0)))),"")</f>
        <v>555</v>
      </c>
      <c r="K2091" s="187"/>
      <c r="L2091" s="205"/>
      <c r="M2091" s="206"/>
      <c r="S2091">
        <f>エリア一覧!J2091-VLOOKUP(エリア一覧!F2091,部数情報!A:Q,17,0)</f>
        <v>0</v>
      </c>
      <c r="V2091">
        <f t="shared" si="32"/>
        <v>0</v>
      </c>
      <c r="W2091">
        <f>IFERROR(VLOOKUP($F2091,部数情報!A:J,10,0),0)</f>
        <v>555</v>
      </c>
    </row>
    <row r="2092" spans="2:23" hidden="1">
      <c r="B2092" s="15">
        <f>部数情報!C1717</f>
        <v>1716</v>
      </c>
      <c r="C2092" s="16">
        <f>部数情報!B1717</f>
        <v>25</v>
      </c>
      <c r="D2092" s="16" t="str">
        <f>部数情報!E1717</f>
        <v>若葉</v>
      </c>
      <c r="E2092" s="16" t="str">
        <f>部数情報!F1717</f>
        <v>千城台</v>
      </c>
      <c r="F2092" s="16" t="str">
        <f>部数情報!A1717</f>
        <v>043058</v>
      </c>
      <c r="G2092" s="16" t="str">
        <f>部数情報!G1717</f>
        <v>千城台東2Ａ</v>
      </c>
      <c r="H2092" s="16" t="str">
        <f>部数情報!H1717</f>
        <v>千葉</v>
      </c>
      <c r="I2092" s="16" t="str">
        <f>部数情報!I1717</f>
        <v>若葉区</v>
      </c>
      <c r="J2092" s="189">
        <f>IFERROR(IF($I$7="併配",VLOOKUP($F2092,部数情報!A:K,11,0),IF($I$7="併配&amp;選挙",VLOOKUP($F2092,部数情報!A:L,12,0),IF($I$7="選挙",VLOOKUP($F2092,部数情報!A:M,13,0),VLOOKUP($F2092,部数情報!A:J,10,0)))),"")</f>
        <v>600</v>
      </c>
      <c r="K2092" s="187"/>
      <c r="L2092" s="205"/>
      <c r="M2092" s="206"/>
      <c r="S2092">
        <f>エリア一覧!J2092-VLOOKUP(エリア一覧!F2092,部数情報!A:Q,17,0)</f>
        <v>0</v>
      </c>
      <c r="V2092">
        <f t="shared" si="32"/>
        <v>0</v>
      </c>
      <c r="W2092">
        <f>IFERROR(VLOOKUP($F2092,部数情報!A:J,10,0),0)</f>
        <v>600</v>
      </c>
    </row>
    <row r="2093" spans="2:23" hidden="1">
      <c r="B2093" s="15">
        <f>部数情報!C1718</f>
        <v>1717</v>
      </c>
      <c r="C2093" s="16">
        <f>部数情報!B1718</f>
        <v>25</v>
      </c>
      <c r="D2093" s="16" t="str">
        <f>部数情報!E1718</f>
        <v>若葉</v>
      </c>
      <c r="E2093" s="16" t="str">
        <f>部数情報!F1718</f>
        <v>千城台</v>
      </c>
      <c r="F2093" s="16" t="str">
        <f>部数情報!A1718</f>
        <v>043059</v>
      </c>
      <c r="G2093" s="16" t="str">
        <f>部数情報!G1718</f>
        <v>千城台東2Ｂ</v>
      </c>
      <c r="H2093" s="16" t="str">
        <f>部数情報!H1718</f>
        <v>千葉</v>
      </c>
      <c r="I2093" s="16" t="str">
        <f>部数情報!I1718</f>
        <v>若葉区</v>
      </c>
      <c r="J2093" s="189">
        <f>IFERROR(IF($I$7="併配",VLOOKUP($F2093,部数情報!A:K,11,0),IF($I$7="併配&amp;選挙",VLOOKUP($F2093,部数情報!A:L,12,0),IF($I$7="選挙",VLOOKUP($F2093,部数情報!A:M,13,0),VLOOKUP($F2093,部数情報!A:J,10,0)))),"")</f>
        <v>170</v>
      </c>
      <c r="K2093" s="187"/>
      <c r="L2093" s="205"/>
      <c r="M2093" s="206"/>
      <c r="S2093">
        <f>エリア一覧!J2093-VLOOKUP(エリア一覧!F2093,部数情報!A:Q,17,0)</f>
        <v>0</v>
      </c>
      <c r="V2093">
        <f t="shared" si="32"/>
        <v>0</v>
      </c>
      <c r="W2093">
        <f>IFERROR(VLOOKUP($F2093,部数情報!A:J,10,0),0)</f>
        <v>170</v>
      </c>
    </row>
    <row r="2094" spans="2:23" hidden="1">
      <c r="B2094" s="15">
        <f>部数情報!C1719</f>
        <v>1718</v>
      </c>
      <c r="C2094" s="16">
        <f>部数情報!B1719</f>
        <v>25</v>
      </c>
      <c r="D2094" s="16" t="str">
        <f>部数情報!E1719</f>
        <v>若葉</v>
      </c>
      <c r="E2094" s="16" t="str">
        <f>部数情報!F1719</f>
        <v>千城台</v>
      </c>
      <c r="F2094" s="16" t="str">
        <f>部数情報!A1719</f>
        <v>043060</v>
      </c>
      <c r="G2094" s="16" t="str">
        <f>部数情報!G1719</f>
        <v>千城台東3A</v>
      </c>
      <c r="H2094" s="16" t="str">
        <f>部数情報!H1719</f>
        <v>千葉</v>
      </c>
      <c r="I2094" s="16" t="str">
        <f>部数情報!I1719</f>
        <v>若葉区</v>
      </c>
      <c r="J2094" s="189">
        <f>IFERROR(IF($I$7="併配",VLOOKUP($F2094,部数情報!A:K,11,0),IF($I$7="併配&amp;選挙",VLOOKUP($F2094,部数情報!A:L,12,0),IF($I$7="選挙",VLOOKUP($F2094,部数情報!A:M,13,0),VLOOKUP($F2094,部数情報!A:J,10,0)))),"")</f>
        <v>300</v>
      </c>
      <c r="K2094" s="187"/>
      <c r="L2094" s="205"/>
      <c r="M2094" s="206"/>
      <c r="S2094">
        <f>エリア一覧!J2094-VLOOKUP(エリア一覧!F2094,部数情報!A:Q,17,0)</f>
        <v>0</v>
      </c>
      <c r="V2094">
        <f t="shared" si="32"/>
        <v>0</v>
      </c>
      <c r="W2094">
        <f>IFERROR(VLOOKUP($F2094,部数情報!A:J,10,0),0)</f>
        <v>300</v>
      </c>
    </row>
    <row r="2095" spans="2:23" hidden="1">
      <c r="B2095" s="15">
        <f>部数情報!C1720</f>
        <v>1719</v>
      </c>
      <c r="C2095" s="16">
        <f>部数情報!B1720</f>
        <v>25</v>
      </c>
      <c r="D2095" s="16" t="str">
        <f>部数情報!E1720</f>
        <v>若葉</v>
      </c>
      <c r="E2095" s="16" t="str">
        <f>部数情報!F1720</f>
        <v>千城台</v>
      </c>
      <c r="F2095" s="16" t="str">
        <f>部数情報!A1720</f>
        <v>043091</v>
      </c>
      <c r="G2095" s="16" t="str">
        <f>部数情報!G1720</f>
        <v>千城台東3B</v>
      </c>
      <c r="H2095" s="16" t="str">
        <f>部数情報!H1720</f>
        <v>千葉</v>
      </c>
      <c r="I2095" s="16" t="str">
        <f>部数情報!I1720</f>
        <v>若葉区</v>
      </c>
      <c r="J2095" s="189">
        <f>IFERROR(IF($I$7="併配",VLOOKUP($F2095,部数情報!A:K,11,0),IF($I$7="併配&amp;選挙",VLOOKUP($F2095,部数情報!A:L,12,0),IF($I$7="選挙",VLOOKUP($F2095,部数情報!A:M,13,0),VLOOKUP($F2095,部数情報!A:J,10,0)))),"")</f>
        <v>400</v>
      </c>
      <c r="K2095" s="187"/>
      <c r="L2095" s="205"/>
      <c r="M2095" s="206"/>
      <c r="S2095">
        <f>エリア一覧!J2095-VLOOKUP(エリア一覧!F2095,部数情報!A:Q,17,0)</f>
        <v>0</v>
      </c>
      <c r="V2095">
        <f t="shared" si="32"/>
        <v>0</v>
      </c>
      <c r="W2095">
        <f>IFERROR(VLOOKUP($F2095,部数情報!A:J,10,0),0)</f>
        <v>400</v>
      </c>
    </row>
    <row r="2096" spans="2:23" hidden="1">
      <c r="B2096" s="15">
        <f>部数情報!C1721</f>
        <v>1720</v>
      </c>
      <c r="C2096" s="16">
        <f>部数情報!B1721</f>
        <v>25</v>
      </c>
      <c r="D2096" s="16" t="str">
        <f>部数情報!E1721</f>
        <v>若葉</v>
      </c>
      <c r="E2096" s="16" t="str">
        <f>部数情報!F1721</f>
        <v>千城台</v>
      </c>
      <c r="F2096" s="16" t="str">
        <f>部数情報!A1721</f>
        <v>043061</v>
      </c>
      <c r="G2096" s="16" t="str">
        <f>部数情報!G1721</f>
        <v>千城台東4A</v>
      </c>
      <c r="H2096" s="16" t="str">
        <f>部数情報!H1721</f>
        <v>千葉</v>
      </c>
      <c r="I2096" s="16" t="str">
        <f>部数情報!I1721</f>
        <v>若葉区</v>
      </c>
      <c r="J2096" s="189">
        <f>IFERROR(IF($I$7="併配",VLOOKUP($F2096,部数情報!A:K,11,0),IF($I$7="併配&amp;選挙",VLOOKUP($F2096,部数情報!A:L,12,0),IF($I$7="選挙",VLOOKUP($F2096,部数情報!A:M,13,0),VLOOKUP($F2096,部数情報!A:J,10,0)))),"")</f>
        <v>350</v>
      </c>
      <c r="K2096" s="187"/>
      <c r="L2096" s="205"/>
      <c r="M2096" s="206"/>
      <c r="S2096">
        <f>エリア一覧!J2096-VLOOKUP(エリア一覧!F2096,部数情報!A:Q,17,0)</f>
        <v>0</v>
      </c>
      <c r="V2096">
        <f t="shared" si="32"/>
        <v>0</v>
      </c>
      <c r="W2096">
        <f>IFERROR(VLOOKUP($F2096,部数情報!A:J,10,0),0)</f>
        <v>350</v>
      </c>
    </row>
    <row r="2097" spans="2:23" hidden="1">
      <c r="B2097" s="15">
        <f>部数情報!C1722</f>
        <v>1721</v>
      </c>
      <c r="C2097" s="16">
        <f>部数情報!B1722</f>
        <v>25</v>
      </c>
      <c r="D2097" s="16" t="str">
        <f>部数情報!E1722</f>
        <v>若葉</v>
      </c>
      <c r="E2097" s="16" t="str">
        <f>部数情報!F1722</f>
        <v>千城台</v>
      </c>
      <c r="F2097" s="16" t="str">
        <f>部数情報!A1722</f>
        <v>043090</v>
      </c>
      <c r="G2097" s="16" t="str">
        <f>部数情報!G1722</f>
        <v>千城台東4B</v>
      </c>
      <c r="H2097" s="16" t="str">
        <f>部数情報!H1722</f>
        <v>千葉</v>
      </c>
      <c r="I2097" s="16" t="str">
        <f>部数情報!I1722</f>
        <v>若葉区</v>
      </c>
      <c r="J2097" s="189">
        <f>IFERROR(IF($I$7="併配",VLOOKUP($F2097,部数情報!A:K,11,0),IF($I$7="併配&amp;選挙",VLOOKUP($F2097,部数情報!A:L,12,0),IF($I$7="選挙",VLOOKUP($F2097,部数情報!A:M,13,0),VLOOKUP($F2097,部数情報!A:J,10,0)))),"")</f>
        <v>395</v>
      </c>
      <c r="K2097" s="187"/>
      <c r="L2097" s="205"/>
      <c r="M2097" s="206"/>
      <c r="S2097">
        <f>エリア一覧!J2097-VLOOKUP(エリア一覧!F2097,部数情報!A:Q,17,0)</f>
        <v>0</v>
      </c>
      <c r="V2097">
        <f t="shared" si="32"/>
        <v>0</v>
      </c>
      <c r="W2097">
        <f>IFERROR(VLOOKUP($F2097,部数情報!A:J,10,0),0)</f>
        <v>395</v>
      </c>
    </row>
    <row r="2098" spans="2:23" hidden="1">
      <c r="B2098" s="15">
        <f>部数情報!C1723</f>
        <v>1722</v>
      </c>
      <c r="C2098" s="16">
        <f>部数情報!B1723</f>
        <v>25</v>
      </c>
      <c r="D2098" s="16" t="str">
        <f>部数情報!E1723</f>
        <v>若葉</v>
      </c>
      <c r="E2098" s="16" t="str">
        <f>部数情報!F1723</f>
        <v>千城台</v>
      </c>
      <c r="F2098" s="16" t="str">
        <f>部数情報!A1723</f>
        <v>043062</v>
      </c>
      <c r="G2098" s="16" t="str">
        <f>部数情報!G1723</f>
        <v>千城台南１・２</v>
      </c>
      <c r="H2098" s="16" t="str">
        <f>部数情報!H1723</f>
        <v>千葉</v>
      </c>
      <c r="I2098" s="16" t="str">
        <f>部数情報!I1723</f>
        <v>若葉区</v>
      </c>
      <c r="J2098" s="189">
        <f>IFERROR(IF($I$7="併配",VLOOKUP($F2098,部数情報!A:K,11,0),IF($I$7="併配&amp;選挙",VLOOKUP($F2098,部数情報!A:L,12,0),IF($I$7="選挙",VLOOKUP($F2098,部数情報!A:M,13,0),VLOOKUP($F2098,部数情報!A:J,10,0)))),"")</f>
        <v>510</v>
      </c>
      <c r="K2098" s="187"/>
      <c r="L2098" s="205"/>
      <c r="M2098" s="206"/>
      <c r="S2098">
        <f>エリア一覧!J2098-VLOOKUP(エリア一覧!F2098,部数情報!A:Q,17,0)</f>
        <v>0</v>
      </c>
      <c r="V2098">
        <f t="shared" si="32"/>
        <v>0</v>
      </c>
      <c r="W2098">
        <f>IFERROR(VLOOKUP($F2098,部数情報!A:J,10,0),0)</f>
        <v>510</v>
      </c>
    </row>
    <row r="2099" spans="2:23" hidden="1">
      <c r="B2099" s="15">
        <f>部数情報!C1724</f>
        <v>1723</v>
      </c>
      <c r="C2099" s="16">
        <f>部数情報!B1724</f>
        <v>25</v>
      </c>
      <c r="D2099" s="16" t="str">
        <f>部数情報!E1724</f>
        <v>若葉</v>
      </c>
      <c r="E2099" s="16" t="str">
        <f>部数情報!F1724</f>
        <v>千城台</v>
      </c>
      <c r="F2099" s="16" t="str">
        <f>部数情報!A1724</f>
        <v>043063</v>
      </c>
      <c r="G2099" s="16" t="str">
        <f>部数情報!G1724</f>
        <v>千城台南3</v>
      </c>
      <c r="H2099" s="16" t="str">
        <f>部数情報!H1724</f>
        <v>千葉</v>
      </c>
      <c r="I2099" s="16" t="str">
        <f>部数情報!I1724</f>
        <v>若葉区</v>
      </c>
      <c r="J2099" s="189">
        <f>IFERROR(IF($I$7="併配",VLOOKUP($F2099,部数情報!A:K,11,0),IF($I$7="併配&amp;選挙",VLOOKUP($F2099,部数情報!A:L,12,0),IF($I$7="選挙",VLOOKUP($F2099,部数情報!A:M,13,0),VLOOKUP($F2099,部数情報!A:J,10,0)))),"")</f>
        <v>385</v>
      </c>
      <c r="K2099" s="187"/>
      <c r="L2099" s="205"/>
      <c r="M2099" s="206"/>
      <c r="S2099">
        <f>エリア一覧!J2099-VLOOKUP(エリア一覧!F2099,部数情報!A:Q,17,0)</f>
        <v>0</v>
      </c>
      <c r="V2099">
        <f t="shared" si="32"/>
        <v>0</v>
      </c>
      <c r="W2099">
        <f>IFERROR(VLOOKUP($F2099,部数情報!A:J,10,0),0)</f>
        <v>385</v>
      </c>
    </row>
    <row r="2100" spans="2:23" hidden="1">
      <c r="B2100" s="15">
        <f>部数情報!C1725</f>
        <v>1724</v>
      </c>
      <c r="C2100" s="16">
        <f>部数情報!B1725</f>
        <v>25</v>
      </c>
      <c r="D2100" s="16" t="str">
        <f>部数情報!E1725</f>
        <v>若葉</v>
      </c>
      <c r="E2100" s="16" t="str">
        <f>部数情報!F1725</f>
        <v>千城台</v>
      </c>
      <c r="F2100" s="16" t="str">
        <f>部数情報!A1725</f>
        <v>043064</v>
      </c>
      <c r="G2100" s="16" t="str">
        <f>部数情報!G1725</f>
        <v>千城台南4</v>
      </c>
      <c r="H2100" s="16" t="str">
        <f>部数情報!H1725</f>
        <v>千葉</v>
      </c>
      <c r="I2100" s="16" t="str">
        <f>部数情報!I1725</f>
        <v>若葉区</v>
      </c>
      <c r="J2100" s="189">
        <f>IFERROR(IF($I$7="併配",VLOOKUP($F2100,部数情報!A:K,11,0),IF($I$7="併配&amp;選挙",VLOOKUP($F2100,部数情報!A:L,12,0),IF($I$7="選挙",VLOOKUP($F2100,部数情報!A:M,13,0),VLOOKUP($F2100,部数情報!A:J,10,0)))),"")</f>
        <v>245</v>
      </c>
      <c r="K2100" s="187"/>
      <c r="L2100" s="205"/>
      <c r="M2100" s="206"/>
      <c r="S2100">
        <f>エリア一覧!J2100-VLOOKUP(エリア一覧!F2100,部数情報!A:Q,17,0)</f>
        <v>0</v>
      </c>
      <c r="V2100">
        <f t="shared" si="32"/>
        <v>0</v>
      </c>
      <c r="W2100">
        <f>IFERROR(VLOOKUP($F2100,部数情報!A:J,10,0),0)</f>
        <v>245</v>
      </c>
    </row>
    <row r="2101" spans="2:23" hidden="1">
      <c r="B2101" s="15">
        <f>部数情報!C1726</f>
        <v>1725</v>
      </c>
      <c r="C2101" s="16">
        <f>部数情報!B1726</f>
        <v>25</v>
      </c>
      <c r="D2101" s="16" t="str">
        <f>部数情報!E1726</f>
        <v>若葉</v>
      </c>
      <c r="E2101" s="16" t="str">
        <f>部数情報!F1726</f>
        <v>千城台</v>
      </c>
      <c r="F2101" s="16" t="str">
        <f>部数情報!A1726</f>
        <v>043065</v>
      </c>
      <c r="G2101" s="16" t="str">
        <f>部数情報!G1726</f>
        <v>千城台西１A</v>
      </c>
      <c r="H2101" s="16" t="str">
        <f>部数情報!H1726</f>
        <v>千葉</v>
      </c>
      <c r="I2101" s="16" t="str">
        <f>部数情報!I1726</f>
        <v>若葉区</v>
      </c>
      <c r="J2101" s="189">
        <f>IFERROR(IF($I$7="併配",VLOOKUP($F2101,部数情報!A:K,11,0),IF($I$7="併配&amp;選挙",VLOOKUP($F2101,部数情報!A:L,12,0),IF($I$7="選挙",VLOOKUP($F2101,部数情報!A:M,13,0),VLOOKUP($F2101,部数情報!A:J,10,0)))),"")</f>
        <v>315</v>
      </c>
      <c r="K2101" s="187"/>
      <c r="L2101" s="205"/>
      <c r="M2101" s="206"/>
      <c r="S2101">
        <f>エリア一覧!J2101-VLOOKUP(エリア一覧!F2101,部数情報!A:Q,17,0)</f>
        <v>0</v>
      </c>
      <c r="V2101">
        <f t="shared" si="32"/>
        <v>0</v>
      </c>
      <c r="W2101">
        <f>IFERROR(VLOOKUP($F2101,部数情報!A:J,10,0),0)</f>
        <v>315</v>
      </c>
    </row>
    <row r="2102" spans="2:23" hidden="1">
      <c r="B2102" s="15">
        <f>部数情報!C1727</f>
        <v>1726</v>
      </c>
      <c r="C2102" s="16">
        <f>部数情報!B1727</f>
        <v>25</v>
      </c>
      <c r="D2102" s="16" t="str">
        <f>部数情報!E1727</f>
        <v>若葉</v>
      </c>
      <c r="E2102" s="16" t="str">
        <f>部数情報!F1727</f>
        <v>千城台</v>
      </c>
      <c r="F2102" s="16" t="str">
        <f>部数情報!A1727</f>
        <v>043066</v>
      </c>
      <c r="G2102" s="16" t="str">
        <f>部数情報!G1727</f>
        <v>千城台西2．３</v>
      </c>
      <c r="H2102" s="16" t="str">
        <f>部数情報!H1727</f>
        <v>千葉</v>
      </c>
      <c r="I2102" s="16" t="str">
        <f>部数情報!I1727</f>
        <v>若葉区</v>
      </c>
      <c r="J2102" s="189">
        <f>IFERROR(IF($I$7="併配",VLOOKUP($F2102,部数情報!A:K,11,0),IF($I$7="併配&amp;選挙",VLOOKUP($F2102,部数情報!A:L,12,0),IF($I$7="選挙",VLOOKUP($F2102,部数情報!A:M,13,0),VLOOKUP($F2102,部数情報!A:J,10,0)))),"")</f>
        <v>705</v>
      </c>
      <c r="K2102" s="187"/>
      <c r="L2102" s="205"/>
      <c r="M2102" s="206"/>
      <c r="S2102">
        <f>エリア一覧!J2102-VLOOKUP(エリア一覧!F2102,部数情報!A:Q,17,0)</f>
        <v>0</v>
      </c>
      <c r="V2102">
        <f t="shared" si="32"/>
        <v>0</v>
      </c>
      <c r="W2102">
        <f>IFERROR(VLOOKUP($F2102,部数情報!A:J,10,0),0)</f>
        <v>705</v>
      </c>
    </row>
    <row r="2103" spans="2:23" hidden="1">
      <c r="B2103" s="15">
        <f>部数情報!C1728</f>
        <v>1727</v>
      </c>
      <c r="C2103" s="16">
        <f>部数情報!B1728</f>
        <v>25</v>
      </c>
      <c r="D2103" s="16" t="str">
        <f>部数情報!E1728</f>
        <v>若葉</v>
      </c>
      <c r="E2103" s="16" t="str">
        <f>部数情報!F1728</f>
        <v>千城台</v>
      </c>
      <c r="F2103" s="16" t="str">
        <f>部数情報!A1728</f>
        <v>043067</v>
      </c>
      <c r="G2103" s="16" t="str">
        <f>部数情報!G1728</f>
        <v>千城台西１B</v>
      </c>
      <c r="H2103" s="16" t="str">
        <f>部数情報!H1728</f>
        <v>千葉</v>
      </c>
      <c r="I2103" s="16" t="str">
        <f>部数情報!I1728</f>
        <v>若葉区</v>
      </c>
      <c r="J2103" s="189">
        <f>IFERROR(IF($I$7="併配",VLOOKUP($F2103,部数情報!A:K,11,0),IF($I$7="併配&amp;選挙",VLOOKUP($F2103,部数情報!A:L,12,0),IF($I$7="選挙",VLOOKUP($F2103,部数情報!A:M,13,0),VLOOKUP($F2103,部数情報!A:J,10,0)))),"")</f>
        <v>422</v>
      </c>
      <c r="K2103" s="187"/>
      <c r="L2103" s="205"/>
      <c r="M2103" s="206"/>
      <c r="S2103">
        <f>エリア一覧!J2103-VLOOKUP(エリア一覧!F2103,部数情報!A:Q,17,0)</f>
        <v>0</v>
      </c>
      <c r="V2103">
        <f t="shared" si="32"/>
        <v>0</v>
      </c>
      <c r="W2103">
        <f>IFERROR(VLOOKUP($F2103,部数情報!A:J,10,0),0)</f>
        <v>422</v>
      </c>
    </row>
    <row r="2104" spans="2:23" hidden="1">
      <c r="B2104" s="15">
        <f>部数情報!C1729</f>
        <v>1728</v>
      </c>
      <c r="C2104" s="16">
        <f>部数情報!B1729</f>
        <v>25</v>
      </c>
      <c r="D2104" s="16" t="str">
        <f>部数情報!E1729</f>
        <v>若葉</v>
      </c>
      <c r="E2104" s="16" t="str">
        <f>部数情報!F1729</f>
        <v>御成台・鷹の台（四街道）</v>
      </c>
      <c r="F2104" s="16" t="str">
        <f>部数情報!A1729</f>
        <v>043068</v>
      </c>
      <c r="G2104" s="16" t="str">
        <f>部数情報!G1729</f>
        <v>御成台1・2</v>
      </c>
      <c r="H2104" s="16" t="str">
        <f>部数情報!H1729</f>
        <v>千葉</v>
      </c>
      <c r="I2104" s="16" t="str">
        <f>部数情報!I1729</f>
        <v>若葉区</v>
      </c>
      <c r="J2104" s="189">
        <f>IFERROR(IF($I$7="併配",VLOOKUP($F2104,部数情報!A:K,11,0),IF($I$7="併配&amp;選挙",VLOOKUP($F2104,部数情報!A:L,12,0),IF($I$7="選挙",VLOOKUP($F2104,部数情報!A:M,13,0),VLOOKUP($F2104,部数情報!A:J,10,0)))),"")</f>
        <v>510</v>
      </c>
      <c r="K2104" s="187"/>
      <c r="L2104" s="205"/>
      <c r="M2104" s="206"/>
      <c r="S2104">
        <f>エリア一覧!J2104-VLOOKUP(エリア一覧!F2104,部数情報!A:Q,17,0)</f>
        <v>0</v>
      </c>
      <c r="V2104">
        <f t="shared" si="32"/>
        <v>0</v>
      </c>
      <c r="W2104">
        <f>IFERROR(VLOOKUP($F2104,部数情報!A:J,10,0),0)</f>
        <v>510</v>
      </c>
    </row>
    <row r="2105" spans="2:23" hidden="1">
      <c r="B2105" s="15">
        <f>部数情報!C1730</f>
        <v>1729</v>
      </c>
      <c r="C2105" s="16">
        <f>部数情報!B1730</f>
        <v>25</v>
      </c>
      <c r="D2105" s="16" t="str">
        <f>部数情報!E1730</f>
        <v>若葉</v>
      </c>
      <c r="E2105" s="16" t="str">
        <f>部数情報!F1730</f>
        <v>御成台・鷹の台（四街道）</v>
      </c>
      <c r="F2105" s="16" t="str">
        <f>部数情報!A1730</f>
        <v>043069</v>
      </c>
      <c r="G2105" s="16" t="str">
        <f>部数情報!G1730</f>
        <v>御成台3　　　</v>
      </c>
      <c r="H2105" s="16" t="str">
        <f>部数情報!H1730</f>
        <v>千葉</v>
      </c>
      <c r="I2105" s="16" t="str">
        <f>部数情報!I1730</f>
        <v>若葉区</v>
      </c>
      <c r="J2105" s="189">
        <f>IFERROR(IF($I$7="併配",VLOOKUP($F2105,部数情報!A:K,11,0),IF($I$7="併配&amp;選挙",VLOOKUP($F2105,部数情報!A:L,12,0),IF($I$7="選挙",VLOOKUP($F2105,部数情報!A:M,13,0),VLOOKUP($F2105,部数情報!A:J,10,0)))),"")</f>
        <v>350</v>
      </c>
      <c r="K2105" s="187"/>
      <c r="L2105" s="205"/>
      <c r="M2105" s="206"/>
      <c r="S2105">
        <f>エリア一覧!J2105-VLOOKUP(エリア一覧!F2105,部数情報!A:Q,17,0)</f>
        <v>0</v>
      </c>
      <c r="V2105">
        <f t="shared" si="32"/>
        <v>0</v>
      </c>
      <c r="W2105">
        <f>IFERROR(VLOOKUP($F2105,部数情報!A:J,10,0),0)</f>
        <v>350</v>
      </c>
    </row>
    <row r="2106" spans="2:23" hidden="1">
      <c r="B2106" s="15">
        <f>部数情報!C1731</f>
        <v>1730</v>
      </c>
      <c r="C2106" s="16">
        <f>部数情報!B1731</f>
        <v>25</v>
      </c>
      <c r="D2106" s="16" t="str">
        <f>部数情報!E1731</f>
        <v>若葉</v>
      </c>
      <c r="E2106" s="16" t="str">
        <f>部数情報!F1731</f>
        <v>御成台・鷹の台（四街道）</v>
      </c>
      <c r="F2106" s="16" t="str">
        <f>部数情報!A1731</f>
        <v>043070</v>
      </c>
      <c r="G2106" s="16" t="str">
        <f>部数情報!G1731</f>
        <v>鷹の台1・2</v>
      </c>
      <c r="H2106" s="16" t="str">
        <f>部数情報!H1731</f>
        <v>千葉</v>
      </c>
      <c r="I2106" s="16" t="str">
        <f>部数情報!I1731</f>
        <v>四街道市</v>
      </c>
      <c r="J2106" s="189">
        <f>IFERROR(IF($I$7="併配",VLOOKUP($F2106,部数情報!A:K,11,0),IF($I$7="併配&amp;選挙",VLOOKUP($F2106,部数情報!A:L,12,0),IF($I$7="選挙",VLOOKUP($F2106,部数情報!A:M,13,0),VLOOKUP($F2106,部数情報!A:J,10,0)))),"")</f>
        <v>600</v>
      </c>
      <c r="K2106" s="187"/>
      <c r="L2106" s="205"/>
      <c r="M2106" s="206"/>
      <c r="S2106">
        <f>エリア一覧!J2106-VLOOKUP(エリア一覧!F2106,部数情報!A:Q,17,0)</f>
        <v>0</v>
      </c>
      <c r="V2106">
        <f t="shared" si="32"/>
        <v>0</v>
      </c>
      <c r="W2106">
        <f>IFERROR(VLOOKUP($F2106,部数情報!A:J,10,0),0)</f>
        <v>600</v>
      </c>
    </row>
    <row r="2107" spans="2:23" hidden="1">
      <c r="B2107" s="15">
        <f>部数情報!C1732</f>
        <v>1731</v>
      </c>
      <c r="C2107" s="16">
        <f>部数情報!B1732</f>
        <v>25</v>
      </c>
      <c r="D2107" s="16" t="str">
        <f>部数情報!E1732</f>
        <v>若葉</v>
      </c>
      <c r="E2107" s="16" t="str">
        <f>部数情報!F1732</f>
        <v>御成台・鷹の台（四街道）</v>
      </c>
      <c r="F2107" s="16" t="str">
        <f>部数情報!A1732</f>
        <v>043083</v>
      </c>
      <c r="G2107" s="16" t="str">
        <f>部数情報!G1732</f>
        <v>鷹の台3</v>
      </c>
      <c r="H2107" s="16" t="str">
        <f>部数情報!H1732</f>
        <v>千葉</v>
      </c>
      <c r="I2107" s="16" t="str">
        <f>部数情報!I1732</f>
        <v>四街道市</v>
      </c>
      <c r="J2107" s="189">
        <f>IFERROR(IF($I$7="併配",VLOOKUP($F2107,部数情報!A:K,11,0),IF($I$7="併配&amp;選挙",VLOOKUP($F2107,部数情報!A:L,12,0),IF($I$7="選挙",VLOOKUP($F2107,部数情報!A:M,13,0),VLOOKUP($F2107,部数情報!A:J,10,0)))),"")</f>
        <v>270</v>
      </c>
      <c r="K2107" s="187"/>
      <c r="L2107" s="205"/>
      <c r="M2107" s="206"/>
      <c r="S2107">
        <f>エリア一覧!J2107-VLOOKUP(エリア一覧!F2107,部数情報!A:Q,17,0)</f>
        <v>0</v>
      </c>
      <c r="V2107">
        <f t="shared" si="32"/>
        <v>0</v>
      </c>
      <c r="W2107">
        <f>IFERROR(VLOOKUP($F2107,部数情報!A:J,10,0),0)</f>
        <v>270</v>
      </c>
    </row>
    <row r="2108" spans="2:23" hidden="1">
      <c r="B2108" s="15">
        <f>部数情報!C1733</f>
        <v>1732</v>
      </c>
      <c r="C2108" s="16">
        <f>部数情報!B1733</f>
        <v>25</v>
      </c>
      <c r="D2108" s="16" t="str">
        <f>部数情報!E1733</f>
        <v>若葉</v>
      </c>
      <c r="E2108" s="16" t="str">
        <f>部数情報!F1733</f>
        <v>御成台・鷹の台（四街道）</v>
      </c>
      <c r="F2108" s="16" t="str">
        <f>部数情報!A1733</f>
        <v>043071</v>
      </c>
      <c r="G2108" s="16" t="str">
        <f>部数情報!G1733</f>
        <v>鷹の台4</v>
      </c>
      <c r="H2108" s="16" t="str">
        <f>部数情報!H1733</f>
        <v>千葉</v>
      </c>
      <c r="I2108" s="16" t="str">
        <f>部数情報!I1733</f>
        <v>四街道市</v>
      </c>
      <c r="J2108" s="189">
        <f>IFERROR(IF($I$7="併配",VLOOKUP($F2108,部数情報!A:K,11,0),IF($I$7="併配&amp;選挙",VLOOKUP($F2108,部数情報!A:L,12,0),IF($I$7="選挙",VLOOKUP($F2108,部数情報!A:M,13,0),VLOOKUP($F2108,部数情報!A:J,10,0)))),"")</f>
        <v>510</v>
      </c>
      <c r="K2108" s="187"/>
      <c r="L2108" s="205"/>
      <c r="M2108" s="206"/>
      <c r="S2108">
        <f>エリア一覧!J2108-VLOOKUP(エリア一覧!F2108,部数情報!A:Q,17,0)</f>
        <v>0</v>
      </c>
      <c r="V2108">
        <f t="shared" si="32"/>
        <v>0</v>
      </c>
      <c r="W2108">
        <f>IFERROR(VLOOKUP($F2108,部数情報!A:J,10,0),0)</f>
        <v>510</v>
      </c>
    </row>
    <row r="2109" spans="2:23" hidden="1">
      <c r="B2109" s="15">
        <f>部数情報!C1734</f>
        <v>1733</v>
      </c>
      <c r="C2109" s="16">
        <f>部数情報!B1734</f>
        <v>25</v>
      </c>
      <c r="D2109" s="16" t="str">
        <f>部数情報!E1734</f>
        <v>若葉</v>
      </c>
      <c r="E2109" s="16" t="str">
        <f>部数情報!F1734</f>
        <v>大宮台</v>
      </c>
      <c r="F2109" s="16" t="str">
        <f>部数情報!A1734</f>
        <v>043072</v>
      </c>
      <c r="G2109" s="16" t="str">
        <f>部数情報!G1734</f>
        <v>大宮台1.2</v>
      </c>
      <c r="H2109" s="16" t="str">
        <f>部数情報!H1734</f>
        <v>千葉</v>
      </c>
      <c r="I2109" s="16" t="str">
        <f>部数情報!I1734</f>
        <v>若葉区</v>
      </c>
      <c r="J2109" s="189">
        <f>IFERROR(IF($I$7="併配",VLOOKUP($F2109,部数情報!A:K,11,0),IF($I$7="併配&amp;選挙",VLOOKUP($F2109,部数情報!A:L,12,0),IF($I$7="選挙",VLOOKUP($F2109,部数情報!A:M,13,0),VLOOKUP($F2109,部数情報!A:J,10,0)))),"")</f>
        <v>465</v>
      </c>
      <c r="K2109" s="187"/>
      <c r="L2109" s="205"/>
      <c r="M2109" s="206"/>
      <c r="S2109">
        <f>エリア一覧!J2109-VLOOKUP(エリア一覧!F2109,部数情報!A:Q,17,0)</f>
        <v>0</v>
      </c>
      <c r="V2109">
        <f t="shared" si="32"/>
        <v>0</v>
      </c>
      <c r="W2109">
        <f>IFERROR(VLOOKUP($F2109,部数情報!A:J,10,0),0)</f>
        <v>465</v>
      </c>
    </row>
    <row r="2110" spans="2:23" hidden="1">
      <c r="B2110" s="15">
        <f>部数情報!C1735</f>
        <v>1734</v>
      </c>
      <c r="C2110" s="16">
        <f>部数情報!B1735</f>
        <v>25</v>
      </c>
      <c r="D2110" s="16" t="str">
        <f>部数情報!E1735</f>
        <v>若葉</v>
      </c>
      <c r="E2110" s="16" t="str">
        <f>部数情報!F1735</f>
        <v>大宮台</v>
      </c>
      <c r="F2110" s="16" t="str">
        <f>部数情報!A1735</f>
        <v>043073</v>
      </c>
      <c r="G2110" s="16" t="str">
        <f>部数情報!G1735</f>
        <v>大宮台3</v>
      </c>
      <c r="H2110" s="16" t="str">
        <f>部数情報!H1735</f>
        <v>千葉</v>
      </c>
      <c r="I2110" s="16" t="str">
        <f>部数情報!I1735</f>
        <v>若葉区</v>
      </c>
      <c r="J2110" s="189">
        <f>IFERROR(IF($I$7="併配",VLOOKUP($F2110,部数情報!A:K,11,0),IF($I$7="併配&amp;選挙",VLOOKUP($F2110,部数情報!A:L,12,0),IF($I$7="選挙",VLOOKUP($F2110,部数情報!A:M,13,0),VLOOKUP($F2110,部数情報!A:J,10,0)))),"")</f>
        <v>290</v>
      </c>
      <c r="K2110" s="187"/>
      <c r="L2110" s="205"/>
      <c r="M2110" s="206"/>
      <c r="S2110">
        <f>エリア一覧!J2110-VLOOKUP(エリア一覧!F2110,部数情報!A:Q,17,0)</f>
        <v>0</v>
      </c>
      <c r="V2110">
        <f t="shared" si="32"/>
        <v>0</v>
      </c>
      <c r="W2110">
        <f>IFERROR(VLOOKUP($F2110,部数情報!A:J,10,0),0)</f>
        <v>290</v>
      </c>
    </row>
    <row r="2111" spans="2:23" hidden="1">
      <c r="B2111" s="15">
        <f>部数情報!C1736</f>
        <v>1735</v>
      </c>
      <c r="C2111" s="16">
        <f>部数情報!B1736</f>
        <v>25</v>
      </c>
      <c r="D2111" s="16" t="str">
        <f>部数情報!E1736</f>
        <v>若葉</v>
      </c>
      <c r="E2111" s="16" t="str">
        <f>部数情報!F1736</f>
        <v>大宮台</v>
      </c>
      <c r="F2111" s="16" t="str">
        <f>部数情報!A1736</f>
        <v>043074</v>
      </c>
      <c r="G2111" s="16" t="str">
        <f>部数情報!G1736</f>
        <v>大宮台4</v>
      </c>
      <c r="H2111" s="16" t="str">
        <f>部数情報!H1736</f>
        <v>千葉</v>
      </c>
      <c r="I2111" s="16" t="str">
        <f>部数情報!I1736</f>
        <v>若葉区</v>
      </c>
      <c r="J2111" s="189">
        <f>IFERROR(IF($I$7="併配",VLOOKUP($F2111,部数情報!A:K,11,0),IF($I$7="併配&amp;選挙",VLOOKUP($F2111,部数情報!A:L,12,0),IF($I$7="選挙",VLOOKUP($F2111,部数情報!A:M,13,0),VLOOKUP($F2111,部数情報!A:J,10,0)))),"")</f>
        <v>305</v>
      </c>
      <c r="K2111" s="187"/>
      <c r="L2111" s="205"/>
      <c r="M2111" s="206"/>
      <c r="S2111">
        <f>エリア一覧!J2111-VLOOKUP(エリア一覧!F2111,部数情報!A:Q,17,0)</f>
        <v>0</v>
      </c>
      <c r="V2111">
        <f t="shared" si="32"/>
        <v>0</v>
      </c>
      <c r="W2111">
        <f>IFERROR(VLOOKUP($F2111,部数情報!A:J,10,0),0)</f>
        <v>305</v>
      </c>
    </row>
    <row r="2112" spans="2:23" hidden="1">
      <c r="B2112" s="15">
        <f>部数情報!C1737</f>
        <v>1736</v>
      </c>
      <c r="C2112" s="16">
        <f>部数情報!B1737</f>
        <v>25</v>
      </c>
      <c r="D2112" s="16" t="str">
        <f>部数情報!E1737</f>
        <v>若葉</v>
      </c>
      <c r="E2112" s="16" t="str">
        <f>部数情報!F1737</f>
        <v>大宮台</v>
      </c>
      <c r="F2112" s="16" t="str">
        <f>部数情報!A1737</f>
        <v>043075</v>
      </c>
      <c r="G2112" s="16" t="str">
        <f>部数情報!G1737</f>
        <v>大宮台５･６</v>
      </c>
      <c r="H2112" s="16" t="str">
        <f>部数情報!H1737</f>
        <v>千葉</v>
      </c>
      <c r="I2112" s="16" t="str">
        <f>部数情報!I1737</f>
        <v>若葉区</v>
      </c>
      <c r="J2112" s="189">
        <f>IFERROR(IF($I$7="併配",VLOOKUP($F2112,部数情報!A:K,11,0),IF($I$7="併配&amp;選挙",VLOOKUP($F2112,部数情報!A:L,12,0),IF($I$7="選挙",VLOOKUP($F2112,部数情報!A:M,13,0),VLOOKUP($F2112,部数情報!A:J,10,0)))),"")</f>
        <v>510</v>
      </c>
      <c r="K2112" s="187"/>
      <c r="L2112" s="205"/>
      <c r="M2112" s="206"/>
      <c r="S2112">
        <f>エリア一覧!J2112-VLOOKUP(エリア一覧!F2112,部数情報!A:Q,17,0)</f>
        <v>0</v>
      </c>
      <c r="V2112">
        <f t="shared" si="32"/>
        <v>0</v>
      </c>
      <c r="W2112">
        <f>IFERROR(VLOOKUP($F2112,部数情報!A:J,10,0),0)</f>
        <v>510</v>
      </c>
    </row>
    <row r="2113" spans="2:23" hidden="1">
      <c r="B2113" s="15">
        <f>部数情報!C1738</f>
        <v>1737</v>
      </c>
      <c r="C2113" s="16">
        <f>部数情報!B1738</f>
        <v>25</v>
      </c>
      <c r="D2113" s="16" t="str">
        <f>部数情報!E1738</f>
        <v>若葉</v>
      </c>
      <c r="E2113" s="16" t="str">
        <f>部数情報!F1738</f>
        <v>大宮台</v>
      </c>
      <c r="F2113" s="16" t="str">
        <f>部数情報!A1738</f>
        <v>043076</v>
      </c>
      <c r="G2113" s="16" t="str">
        <f>部数情報!G1738</f>
        <v>大宮台7</v>
      </c>
      <c r="H2113" s="16" t="str">
        <f>部数情報!H1738</f>
        <v>千葉</v>
      </c>
      <c r="I2113" s="16" t="str">
        <f>部数情報!I1738</f>
        <v>若葉区</v>
      </c>
      <c r="J2113" s="189">
        <f>IFERROR(IF($I$7="併配",VLOOKUP($F2113,部数情報!A:K,11,0),IF($I$7="併配&amp;選挙",VLOOKUP($F2113,部数情報!A:L,12,0),IF($I$7="選挙",VLOOKUP($F2113,部数情報!A:M,13,0),VLOOKUP($F2113,部数情報!A:J,10,0)))),"")</f>
        <v>410</v>
      </c>
      <c r="K2113" s="187"/>
      <c r="L2113" s="205"/>
      <c r="M2113" s="206"/>
      <c r="S2113">
        <f>エリア一覧!J2113-VLOOKUP(エリア一覧!F2113,部数情報!A:Q,17,0)</f>
        <v>0</v>
      </c>
      <c r="V2113">
        <f t="shared" si="32"/>
        <v>0</v>
      </c>
      <c r="W2113">
        <f>IFERROR(VLOOKUP($F2113,部数情報!A:J,10,0),0)</f>
        <v>410</v>
      </c>
    </row>
    <row r="2114" spans="2:23" hidden="1">
      <c r="B2114" s="15">
        <f>部数情報!C1739</f>
        <v>1738</v>
      </c>
      <c r="C2114" s="16">
        <f>部数情報!B1739</f>
        <v>25</v>
      </c>
      <c r="D2114" s="16" t="str">
        <f>部数情報!E1739</f>
        <v>若葉</v>
      </c>
      <c r="E2114" s="16" t="str">
        <f>部数情報!F1739</f>
        <v>大宮台</v>
      </c>
      <c r="F2114" s="16" t="str">
        <f>部数情報!A1739</f>
        <v>043077</v>
      </c>
      <c r="G2114" s="16" t="str">
        <f>部数情報!G1739</f>
        <v>北大宮台</v>
      </c>
      <c r="H2114" s="16" t="str">
        <f>部数情報!H1739</f>
        <v>千葉</v>
      </c>
      <c r="I2114" s="16" t="str">
        <f>部数情報!I1739</f>
        <v>若葉区</v>
      </c>
      <c r="J2114" s="189">
        <f>IFERROR(IF($I$7="併配",VLOOKUP($F2114,部数情報!A:K,11,0),IF($I$7="併配&amp;選挙",VLOOKUP($F2114,部数情報!A:L,12,0),IF($I$7="選挙",VLOOKUP($F2114,部数情報!A:M,13,0),VLOOKUP($F2114,部数情報!A:J,10,0)))),"")</f>
        <v>520</v>
      </c>
      <c r="K2114" s="187"/>
      <c r="L2114" s="205"/>
      <c r="M2114" s="206"/>
      <c r="S2114">
        <f>エリア一覧!J2114-VLOOKUP(エリア一覧!F2114,部数情報!A:Q,17,0)</f>
        <v>0</v>
      </c>
      <c r="V2114">
        <f t="shared" si="32"/>
        <v>0</v>
      </c>
      <c r="W2114">
        <f>IFERROR(VLOOKUP($F2114,部数情報!A:J,10,0),0)</f>
        <v>520</v>
      </c>
    </row>
    <row r="2115" spans="2:23" hidden="1">
      <c r="B2115" s="15">
        <f>部数情報!C1740</f>
        <v>1739</v>
      </c>
      <c r="C2115" s="16">
        <f>部数情報!B1740</f>
        <v>25</v>
      </c>
      <c r="D2115" s="16" t="str">
        <f>部数情報!E1740</f>
        <v>若葉</v>
      </c>
      <c r="E2115" s="16" t="str">
        <f>部数情報!F1740</f>
        <v>多部田町</v>
      </c>
      <c r="F2115" s="16" t="str">
        <f>部数情報!A1740</f>
        <v>043078</v>
      </c>
      <c r="G2115" s="16" t="str">
        <f>部数情報!G1740</f>
        <v>多部田町A</v>
      </c>
      <c r="H2115" s="16" t="str">
        <f>部数情報!H1740</f>
        <v>千葉</v>
      </c>
      <c r="I2115" s="16" t="str">
        <f>部数情報!I1740</f>
        <v>若葉区</v>
      </c>
      <c r="J2115" s="189">
        <f>IFERROR(IF($I$7="併配",VLOOKUP($F2115,部数情報!A:K,11,0),IF($I$7="併配&amp;選挙",VLOOKUP($F2115,部数情報!A:L,12,0),IF($I$7="選挙",VLOOKUP($F2115,部数情報!A:M,13,0),VLOOKUP($F2115,部数情報!A:J,10,0)))),"")</f>
        <v>246</v>
      </c>
      <c r="K2115" s="187"/>
      <c r="L2115" s="205"/>
      <c r="M2115" s="206"/>
      <c r="S2115">
        <f>エリア一覧!J2115-VLOOKUP(エリア一覧!F2115,部数情報!A:Q,17,0)</f>
        <v>0</v>
      </c>
      <c r="V2115">
        <f t="shared" si="32"/>
        <v>0</v>
      </c>
      <c r="W2115">
        <f>IFERROR(VLOOKUP($F2115,部数情報!A:J,10,0),0)</f>
        <v>246</v>
      </c>
    </row>
    <row r="2116" spans="2:23" hidden="1">
      <c r="B2116" s="15">
        <f>部数情報!C1741</f>
        <v>1740</v>
      </c>
      <c r="C2116" s="16">
        <f>部数情報!B1741</f>
        <v>25</v>
      </c>
      <c r="D2116" s="16" t="str">
        <f>部数情報!E1741</f>
        <v>若葉</v>
      </c>
      <c r="E2116" s="16" t="str">
        <f>部数情報!F1741</f>
        <v>多部田町</v>
      </c>
      <c r="F2116" s="16" t="str">
        <f>部数情報!A1741</f>
        <v>043079</v>
      </c>
      <c r="G2116" s="16" t="str">
        <f>部数情報!G1741</f>
        <v>多部田町B</v>
      </c>
      <c r="H2116" s="16" t="str">
        <f>部数情報!H1741</f>
        <v>千葉</v>
      </c>
      <c r="I2116" s="16" t="str">
        <f>部数情報!I1741</f>
        <v>若葉区</v>
      </c>
      <c r="J2116" s="189">
        <f>IFERROR(IF($I$7="併配",VLOOKUP($F2116,部数情報!A:K,11,0),IF($I$7="併配&amp;選挙",VLOOKUP($F2116,部数情報!A:L,12,0),IF($I$7="選挙",VLOOKUP($F2116,部数情報!A:M,13,0),VLOOKUP($F2116,部数情報!A:J,10,0)))),"")</f>
        <v>190</v>
      </c>
      <c r="K2116" s="187"/>
      <c r="L2116" s="205"/>
      <c r="M2116" s="206"/>
      <c r="S2116">
        <f>エリア一覧!J2116-VLOOKUP(エリア一覧!F2116,部数情報!A:Q,17,0)</f>
        <v>0</v>
      </c>
      <c r="V2116">
        <f t="shared" si="32"/>
        <v>0</v>
      </c>
      <c r="W2116">
        <f>IFERROR(VLOOKUP($F2116,部数情報!A:J,10,0),0)</f>
        <v>190</v>
      </c>
    </row>
    <row r="2117" spans="2:23" hidden="1">
      <c r="B2117" s="15">
        <f>部数情報!C1742</f>
        <v>1741</v>
      </c>
      <c r="C2117" s="16">
        <f>部数情報!B1742</f>
        <v>25</v>
      </c>
      <c r="D2117" s="16" t="str">
        <f>部数情報!E1742</f>
        <v>若葉</v>
      </c>
      <c r="E2117" s="16" t="str">
        <f>部数情報!F1742</f>
        <v>中田町･高根町</v>
      </c>
      <c r="F2117" s="16" t="str">
        <f>部数情報!A1742</f>
        <v>043080</v>
      </c>
      <c r="G2117" s="16" t="str">
        <f>部数情報!G1742</f>
        <v>中田町　Ａ</v>
      </c>
      <c r="H2117" s="16" t="str">
        <f>部数情報!H1742</f>
        <v>千葉</v>
      </c>
      <c r="I2117" s="16" t="str">
        <f>部数情報!I1742</f>
        <v>若葉区</v>
      </c>
      <c r="J2117" s="189">
        <f>IFERROR(IF($I$7="併配",VLOOKUP($F2117,部数情報!A:K,11,0),IF($I$7="併配&amp;選挙",VLOOKUP($F2117,部数情報!A:L,12,0),IF($I$7="選挙",VLOOKUP($F2117,部数情報!A:M,13,0),VLOOKUP($F2117,部数情報!A:J,10,0)))),"")</f>
        <v>235</v>
      </c>
      <c r="K2117" s="187"/>
      <c r="L2117" s="205"/>
      <c r="M2117" s="206"/>
      <c r="S2117">
        <f>エリア一覧!J2117-VLOOKUP(エリア一覧!F2117,部数情報!A:Q,17,0)</f>
        <v>0</v>
      </c>
      <c r="V2117">
        <f t="shared" si="32"/>
        <v>0</v>
      </c>
      <c r="W2117">
        <f>IFERROR(VLOOKUP($F2117,部数情報!A:J,10,0),0)</f>
        <v>235</v>
      </c>
    </row>
    <row r="2118" spans="2:23" hidden="1">
      <c r="B2118" s="15">
        <f>部数情報!C1743</f>
        <v>1742</v>
      </c>
      <c r="C2118" s="16">
        <f>部数情報!B1743</f>
        <v>25</v>
      </c>
      <c r="D2118" s="16" t="str">
        <f>部数情報!E1743</f>
        <v>若葉</v>
      </c>
      <c r="E2118" s="16" t="str">
        <f>部数情報!F1743</f>
        <v>中田町･高根町</v>
      </c>
      <c r="F2118" s="16" t="str">
        <f>部数情報!A1743</f>
        <v>043081</v>
      </c>
      <c r="G2118" s="16" t="str">
        <f>部数情報!G1743</f>
        <v>中田町　Ｂ</v>
      </c>
      <c r="H2118" s="16" t="str">
        <f>部数情報!H1743</f>
        <v>千葉</v>
      </c>
      <c r="I2118" s="16" t="str">
        <f>部数情報!I1743</f>
        <v>若葉区</v>
      </c>
      <c r="J2118" s="189">
        <f>IFERROR(IF($I$7="併配",VLOOKUP($F2118,部数情報!A:K,11,0),IF($I$7="併配&amp;選挙",VLOOKUP($F2118,部数情報!A:L,12,0),IF($I$7="選挙",VLOOKUP($F2118,部数情報!A:M,13,0),VLOOKUP($F2118,部数情報!A:J,10,0)))),"")</f>
        <v>220</v>
      </c>
      <c r="K2118" s="187"/>
      <c r="L2118" s="205"/>
      <c r="M2118" s="206"/>
      <c r="S2118">
        <f>エリア一覧!J2118-VLOOKUP(エリア一覧!F2118,部数情報!A:Q,17,0)</f>
        <v>0</v>
      </c>
      <c r="V2118">
        <f t="shared" si="32"/>
        <v>0</v>
      </c>
      <c r="W2118">
        <f>IFERROR(VLOOKUP($F2118,部数情報!A:J,10,0),0)</f>
        <v>220</v>
      </c>
    </row>
    <row r="2119" spans="2:23" hidden="1">
      <c r="B2119" s="15">
        <f>部数情報!C1744</f>
        <v>1743</v>
      </c>
      <c r="C2119" s="16">
        <f>部数情報!B1744</f>
        <v>25</v>
      </c>
      <c r="D2119" s="16" t="str">
        <f>部数情報!E1744</f>
        <v>若葉</v>
      </c>
      <c r="E2119" s="16" t="str">
        <f>部数情報!F1744</f>
        <v>中田町･高根町</v>
      </c>
      <c r="F2119" s="16" t="str">
        <f>部数情報!A1744</f>
        <v>043082</v>
      </c>
      <c r="G2119" s="16" t="str">
        <f>部数情報!G1744</f>
        <v>高根町</v>
      </c>
      <c r="H2119" s="16" t="str">
        <f>部数情報!H1744</f>
        <v>千葉</v>
      </c>
      <c r="I2119" s="16" t="str">
        <f>部数情報!I1744</f>
        <v>若葉区</v>
      </c>
      <c r="J2119" s="189">
        <f>IFERROR(IF($I$7="併配",VLOOKUP($F2119,部数情報!A:K,11,0),IF($I$7="併配&amp;選挙",VLOOKUP($F2119,部数情報!A:L,12,0),IF($I$7="選挙",VLOOKUP($F2119,部数情報!A:M,13,0),VLOOKUP($F2119,部数情報!A:J,10,0)))),"")</f>
        <v>320</v>
      </c>
      <c r="K2119" s="187"/>
      <c r="L2119" s="205"/>
      <c r="M2119" s="206"/>
      <c r="S2119">
        <f>エリア一覧!J2119-VLOOKUP(エリア一覧!F2119,部数情報!A:Q,17,0)</f>
        <v>0</v>
      </c>
      <c r="V2119">
        <f t="shared" si="32"/>
        <v>0</v>
      </c>
      <c r="W2119">
        <f>IFERROR(VLOOKUP($F2119,部数情報!A:J,10,0),0)</f>
        <v>320</v>
      </c>
    </row>
    <row r="2120" spans="2:23" hidden="1">
      <c r="B2120" s="15">
        <f>部数情報!C1745</f>
        <v>1744</v>
      </c>
      <c r="C2120" s="16">
        <f>部数情報!B1745</f>
        <v>26</v>
      </c>
      <c r="D2120" s="16" t="str">
        <f>部数情報!E1745</f>
        <v>四街道</v>
      </c>
      <c r="E2120" s="16" t="str">
        <f>部数情報!F1745</f>
        <v>みそら</v>
      </c>
      <c r="F2120" s="16" t="str">
        <f>部数情報!A1745</f>
        <v>044001</v>
      </c>
      <c r="G2120" s="16" t="str">
        <f>部数情報!G1745</f>
        <v>みそら　１丁目</v>
      </c>
      <c r="H2120" s="16" t="str">
        <f>部数情報!H1745</f>
        <v>千葉</v>
      </c>
      <c r="I2120" s="16" t="str">
        <f>部数情報!I1745</f>
        <v>四街道市</v>
      </c>
      <c r="J2120" s="189">
        <f>IFERROR(IF($I$7="併配",VLOOKUP($F2120,部数情報!A:K,11,0),IF($I$7="併配&amp;選挙",VLOOKUP($F2120,部数情報!A:L,12,0),IF($I$7="選挙",VLOOKUP($F2120,部数情報!A:M,13,0),VLOOKUP($F2120,部数情報!A:J,10,0)))),"")</f>
        <v>520</v>
      </c>
      <c r="K2120" s="187"/>
      <c r="L2120" s="205"/>
      <c r="M2120" s="206"/>
      <c r="S2120">
        <f>エリア一覧!J2120-VLOOKUP(エリア一覧!F2120,部数情報!A:Q,17,0)</f>
        <v>0</v>
      </c>
      <c r="V2120">
        <f t="shared" si="32"/>
        <v>0</v>
      </c>
      <c r="W2120">
        <f>IFERROR(VLOOKUP($F2120,部数情報!A:J,10,0),0)</f>
        <v>520</v>
      </c>
    </row>
    <row r="2121" spans="2:23" hidden="1">
      <c r="B2121" s="15">
        <f>部数情報!C1746</f>
        <v>1745</v>
      </c>
      <c r="C2121" s="16">
        <f>部数情報!B1746</f>
        <v>26</v>
      </c>
      <c r="D2121" s="16" t="str">
        <f>部数情報!E1746</f>
        <v>四街道</v>
      </c>
      <c r="E2121" s="16" t="str">
        <f>部数情報!F1746</f>
        <v>みそら</v>
      </c>
      <c r="F2121" s="16" t="str">
        <f>部数情報!A1746</f>
        <v>044002</v>
      </c>
      <c r="G2121" s="16" t="str">
        <f>部数情報!G1746</f>
        <v>みそら　2丁目</v>
      </c>
      <c r="H2121" s="16" t="str">
        <f>部数情報!H1746</f>
        <v>千葉</v>
      </c>
      <c r="I2121" s="16" t="str">
        <f>部数情報!I1746</f>
        <v>四街道市</v>
      </c>
      <c r="J2121" s="189">
        <f>IFERROR(IF($I$7="併配",VLOOKUP($F2121,部数情報!A:K,11,0),IF($I$7="併配&amp;選挙",VLOOKUP($F2121,部数情報!A:L,12,0),IF($I$7="選挙",VLOOKUP($F2121,部数情報!A:M,13,0),VLOOKUP($F2121,部数情報!A:J,10,0)))),"")</f>
        <v>335</v>
      </c>
      <c r="K2121" s="187"/>
      <c r="L2121" s="205"/>
      <c r="M2121" s="206"/>
      <c r="S2121">
        <f>エリア一覧!J2121-VLOOKUP(エリア一覧!F2121,部数情報!A:Q,17,0)</f>
        <v>0</v>
      </c>
      <c r="V2121">
        <f t="shared" si="32"/>
        <v>0</v>
      </c>
      <c r="W2121">
        <f>IFERROR(VLOOKUP($F2121,部数情報!A:J,10,0),0)</f>
        <v>335</v>
      </c>
    </row>
    <row r="2122" spans="2:23" hidden="1">
      <c r="B2122" s="15">
        <f>部数情報!C1747</f>
        <v>1746</v>
      </c>
      <c r="C2122" s="16">
        <f>部数情報!B1747</f>
        <v>26</v>
      </c>
      <c r="D2122" s="16" t="str">
        <f>部数情報!E1747</f>
        <v>四街道</v>
      </c>
      <c r="E2122" s="16" t="str">
        <f>部数情報!F1747</f>
        <v>みそら</v>
      </c>
      <c r="F2122" s="16" t="str">
        <f>部数情報!A1747</f>
        <v>044003</v>
      </c>
      <c r="G2122" s="16" t="str">
        <f>部数情報!G1747</f>
        <v>みそら　３丁目</v>
      </c>
      <c r="H2122" s="16" t="str">
        <f>部数情報!H1747</f>
        <v>千葉</v>
      </c>
      <c r="I2122" s="16" t="str">
        <f>部数情報!I1747</f>
        <v>四街道市</v>
      </c>
      <c r="J2122" s="189">
        <f>IFERROR(IF($I$7="併配",VLOOKUP($F2122,部数情報!A:K,11,0),IF($I$7="併配&amp;選挙",VLOOKUP($F2122,部数情報!A:L,12,0),IF($I$7="選挙",VLOOKUP($F2122,部数情報!A:M,13,0),VLOOKUP($F2122,部数情報!A:J,10,0)))),"")</f>
        <v>390</v>
      </c>
      <c r="K2122" s="187"/>
      <c r="L2122" s="205"/>
      <c r="M2122" s="206"/>
      <c r="S2122">
        <f>エリア一覧!J2122-VLOOKUP(エリア一覧!F2122,部数情報!A:Q,17,0)</f>
        <v>0</v>
      </c>
      <c r="V2122">
        <f t="shared" si="32"/>
        <v>0</v>
      </c>
      <c r="W2122">
        <f>IFERROR(VLOOKUP($F2122,部数情報!A:J,10,0),0)</f>
        <v>390</v>
      </c>
    </row>
    <row r="2123" spans="2:23" hidden="1">
      <c r="B2123" s="15">
        <f>部数情報!C1748</f>
        <v>1747</v>
      </c>
      <c r="C2123" s="16">
        <f>部数情報!B1748</f>
        <v>26</v>
      </c>
      <c r="D2123" s="16" t="str">
        <f>部数情報!E1748</f>
        <v>四街道</v>
      </c>
      <c r="E2123" s="16" t="str">
        <f>部数情報!F1748</f>
        <v>みそら</v>
      </c>
      <c r="F2123" s="16" t="str">
        <f>部数情報!A1748</f>
        <v>044004</v>
      </c>
      <c r="G2123" s="16" t="str">
        <f>部数情報!G1748</f>
        <v>みそら　４丁目</v>
      </c>
      <c r="H2123" s="16" t="str">
        <f>部数情報!H1748</f>
        <v>千葉</v>
      </c>
      <c r="I2123" s="16" t="str">
        <f>部数情報!I1748</f>
        <v>四街道市</v>
      </c>
      <c r="J2123" s="189">
        <f>IFERROR(IF($I$7="併配",VLOOKUP($F2123,部数情報!A:K,11,0),IF($I$7="併配&amp;選挙",VLOOKUP($F2123,部数情報!A:L,12,0),IF($I$7="選挙",VLOOKUP($F2123,部数情報!A:M,13,0),VLOOKUP($F2123,部数情報!A:J,10,0)))),"")</f>
        <v>410</v>
      </c>
      <c r="K2123" s="187"/>
      <c r="L2123" s="205"/>
      <c r="M2123" s="206"/>
      <c r="S2123">
        <f>エリア一覧!J2123-VLOOKUP(エリア一覧!F2123,部数情報!A:Q,17,0)</f>
        <v>0</v>
      </c>
      <c r="V2123">
        <f t="shared" si="32"/>
        <v>0</v>
      </c>
      <c r="W2123">
        <f>IFERROR(VLOOKUP($F2123,部数情報!A:J,10,0),0)</f>
        <v>410</v>
      </c>
    </row>
    <row r="2124" spans="2:23" hidden="1">
      <c r="B2124" s="15">
        <f>部数情報!C1749</f>
        <v>1748</v>
      </c>
      <c r="C2124" s="16">
        <f>部数情報!B1749</f>
        <v>26</v>
      </c>
      <c r="D2124" s="16" t="str">
        <f>部数情報!E1749</f>
        <v>四街道</v>
      </c>
      <c r="E2124" s="16" t="str">
        <f>部数情報!F1749</f>
        <v>旭ヶ丘</v>
      </c>
      <c r="F2124" s="16" t="str">
        <f>部数情報!A1749</f>
        <v>044005</v>
      </c>
      <c r="G2124" s="16" t="str">
        <f>部数情報!G1749</f>
        <v>旭ヶ丘　１．３丁目</v>
      </c>
      <c r="H2124" s="16" t="str">
        <f>部数情報!H1749</f>
        <v>千葉</v>
      </c>
      <c r="I2124" s="16" t="str">
        <f>部数情報!I1749</f>
        <v>四街道市</v>
      </c>
      <c r="J2124" s="189">
        <f>IFERROR(IF($I$7="併配",VLOOKUP($F2124,部数情報!A:K,11,0),IF($I$7="併配&amp;選挙",VLOOKUP($F2124,部数情報!A:L,12,0),IF($I$7="選挙",VLOOKUP($F2124,部数情報!A:M,13,0),VLOOKUP($F2124,部数情報!A:J,10,0)))),"")</f>
        <v>505</v>
      </c>
      <c r="K2124" s="187"/>
      <c r="L2124" s="205"/>
      <c r="M2124" s="206"/>
      <c r="S2124">
        <f>エリア一覧!J2124-VLOOKUP(エリア一覧!F2124,部数情報!A:Q,17,0)</f>
        <v>0</v>
      </c>
      <c r="V2124">
        <f t="shared" si="32"/>
        <v>0</v>
      </c>
      <c r="W2124">
        <f>IFERROR(VLOOKUP($F2124,部数情報!A:J,10,0),0)</f>
        <v>505</v>
      </c>
    </row>
    <row r="2125" spans="2:23" hidden="1">
      <c r="B2125" s="15">
        <f>部数情報!C1750</f>
        <v>1749</v>
      </c>
      <c r="C2125" s="16">
        <f>部数情報!B1750</f>
        <v>26</v>
      </c>
      <c r="D2125" s="16" t="str">
        <f>部数情報!E1750</f>
        <v>四街道</v>
      </c>
      <c r="E2125" s="16" t="str">
        <f>部数情報!F1750</f>
        <v>旭ヶ丘</v>
      </c>
      <c r="F2125" s="16" t="str">
        <f>部数情報!A1750</f>
        <v>044006</v>
      </c>
      <c r="G2125" s="16" t="str">
        <f>部数情報!G1750</f>
        <v>旭ヶ丘　2</v>
      </c>
      <c r="H2125" s="16" t="str">
        <f>部数情報!H1750</f>
        <v>千葉</v>
      </c>
      <c r="I2125" s="16" t="str">
        <f>部数情報!I1750</f>
        <v>四街道市</v>
      </c>
      <c r="J2125" s="189">
        <f>IFERROR(IF($I$7="併配",VLOOKUP($F2125,部数情報!A:K,11,0),IF($I$7="併配&amp;選挙",VLOOKUP($F2125,部数情報!A:L,12,0),IF($I$7="選挙",VLOOKUP($F2125,部数情報!A:M,13,0),VLOOKUP($F2125,部数情報!A:J,10,0)))),"")</f>
        <v>410</v>
      </c>
      <c r="K2125" s="187"/>
      <c r="L2125" s="205"/>
      <c r="M2125" s="206"/>
      <c r="S2125">
        <f>エリア一覧!J2125-VLOOKUP(エリア一覧!F2125,部数情報!A:Q,17,0)</f>
        <v>0</v>
      </c>
      <c r="V2125">
        <f t="shared" si="32"/>
        <v>0</v>
      </c>
      <c r="W2125">
        <f>IFERROR(VLOOKUP($F2125,部数情報!A:J,10,0),0)</f>
        <v>410</v>
      </c>
    </row>
    <row r="2126" spans="2:23" hidden="1">
      <c r="B2126" s="15">
        <f>部数情報!C1751</f>
        <v>1750</v>
      </c>
      <c r="C2126" s="16">
        <f>部数情報!B1751</f>
        <v>26</v>
      </c>
      <c r="D2126" s="16" t="str">
        <f>部数情報!E1751</f>
        <v>四街道</v>
      </c>
      <c r="E2126" s="16" t="str">
        <f>部数情報!F1751</f>
        <v>旭ヶ丘</v>
      </c>
      <c r="F2126" s="16" t="str">
        <f>部数情報!A1751</f>
        <v>044007</v>
      </c>
      <c r="G2126" s="16" t="str">
        <f>部数情報!G1751</f>
        <v>旭ヶ丘　４．５丁目</v>
      </c>
      <c r="H2126" s="16" t="str">
        <f>部数情報!H1751</f>
        <v>千葉</v>
      </c>
      <c r="I2126" s="16" t="str">
        <f>部数情報!I1751</f>
        <v>四街道市</v>
      </c>
      <c r="J2126" s="189">
        <f>IFERROR(IF($I$7="併配",VLOOKUP($F2126,部数情報!A:K,11,0),IF($I$7="併配&amp;選挙",VLOOKUP($F2126,部数情報!A:L,12,0),IF($I$7="選挙",VLOOKUP($F2126,部数情報!A:M,13,0),VLOOKUP($F2126,部数情報!A:J,10,0)))),"")</f>
        <v>580</v>
      </c>
      <c r="K2126" s="187"/>
      <c r="L2126" s="205"/>
      <c r="M2126" s="206"/>
      <c r="S2126">
        <f>エリア一覧!J2126-VLOOKUP(エリア一覧!F2126,部数情報!A:Q,17,0)</f>
        <v>0</v>
      </c>
      <c r="V2126">
        <f t="shared" si="32"/>
        <v>0</v>
      </c>
      <c r="W2126">
        <f>IFERROR(VLOOKUP($F2126,部数情報!A:J,10,0),0)</f>
        <v>580</v>
      </c>
    </row>
    <row r="2127" spans="2:23" hidden="1">
      <c r="B2127" s="15">
        <f>部数情報!C1752</f>
        <v>1751</v>
      </c>
      <c r="C2127" s="16">
        <f>部数情報!B1752</f>
        <v>26</v>
      </c>
      <c r="D2127" s="16" t="str">
        <f>部数情報!E1752</f>
        <v>四街道</v>
      </c>
      <c r="E2127" s="16" t="str">
        <f>部数情報!F1752</f>
        <v>つくし座</v>
      </c>
      <c r="F2127" s="16" t="str">
        <f>部数情報!A1752</f>
        <v>044008</v>
      </c>
      <c r="G2127" s="16" t="str">
        <f>部数情報!G1752</f>
        <v>つくし座　1丁目</v>
      </c>
      <c r="H2127" s="16" t="str">
        <f>部数情報!H1752</f>
        <v>千葉</v>
      </c>
      <c r="I2127" s="16" t="str">
        <f>部数情報!I1752</f>
        <v>四街道市</v>
      </c>
      <c r="J2127" s="189">
        <f>IFERROR(IF($I$7="併配",VLOOKUP($F2127,部数情報!A:K,11,0),IF($I$7="併配&amp;選挙",VLOOKUP($F2127,部数情報!A:L,12,0),IF($I$7="選挙",VLOOKUP($F2127,部数情報!A:M,13,0),VLOOKUP($F2127,部数情報!A:J,10,0)))),"")</f>
        <v>321</v>
      </c>
      <c r="K2127" s="187"/>
      <c r="L2127" s="205"/>
      <c r="M2127" s="206"/>
      <c r="S2127">
        <f>エリア一覧!J2127-VLOOKUP(エリア一覧!F2127,部数情報!A:Q,17,0)</f>
        <v>0</v>
      </c>
      <c r="V2127">
        <f t="shared" si="32"/>
        <v>0</v>
      </c>
      <c r="W2127">
        <f>IFERROR(VLOOKUP($F2127,部数情報!A:J,10,0),0)</f>
        <v>321</v>
      </c>
    </row>
    <row r="2128" spans="2:23" hidden="1">
      <c r="B2128" s="15">
        <f>部数情報!C1753</f>
        <v>1752</v>
      </c>
      <c r="C2128" s="16">
        <f>部数情報!B1753</f>
        <v>26</v>
      </c>
      <c r="D2128" s="16" t="str">
        <f>部数情報!E1753</f>
        <v>四街道</v>
      </c>
      <c r="E2128" s="16" t="str">
        <f>部数情報!F1753</f>
        <v>つくし座</v>
      </c>
      <c r="F2128" s="16" t="str">
        <f>部数情報!A1753</f>
        <v>044009</v>
      </c>
      <c r="G2128" s="16" t="str">
        <f>部数情報!G1753</f>
        <v>つくし座　２．３丁目</v>
      </c>
      <c r="H2128" s="16" t="str">
        <f>部数情報!H1753</f>
        <v>千葉</v>
      </c>
      <c r="I2128" s="16" t="str">
        <f>部数情報!I1753</f>
        <v>四街道市</v>
      </c>
      <c r="J2128" s="189">
        <f>IFERROR(IF($I$7="併配",VLOOKUP($F2128,部数情報!A:K,11,0),IF($I$7="併配&amp;選挙",VLOOKUP($F2128,部数情報!A:L,12,0),IF($I$7="選挙",VLOOKUP($F2128,部数情報!A:M,13,0),VLOOKUP($F2128,部数情報!A:J,10,0)))),"")</f>
        <v>400</v>
      </c>
      <c r="K2128" s="187"/>
      <c r="L2128" s="205"/>
      <c r="M2128" s="206"/>
      <c r="S2128">
        <f>エリア一覧!J2128-VLOOKUP(エリア一覧!F2128,部数情報!A:Q,17,0)</f>
        <v>0</v>
      </c>
      <c r="V2128">
        <f t="shared" ref="V2128:V2191" si="33">IF(K2128="●",J2128,K2128)</f>
        <v>0</v>
      </c>
      <c r="W2128">
        <f>IFERROR(VLOOKUP($F2128,部数情報!A:J,10,0),0)</f>
        <v>400</v>
      </c>
    </row>
    <row r="2129" spans="2:23" hidden="1">
      <c r="B2129" s="15">
        <f>部数情報!C1754</f>
        <v>1753</v>
      </c>
      <c r="C2129" s="16">
        <f>部数情報!B1754</f>
        <v>26</v>
      </c>
      <c r="D2129" s="16" t="str">
        <f>部数情報!E1754</f>
        <v>四街道</v>
      </c>
      <c r="E2129" s="16" t="str">
        <f>部数情報!F1754</f>
        <v>さちが丘</v>
      </c>
      <c r="F2129" s="16" t="str">
        <f>部数情報!A1754</f>
        <v>044010</v>
      </c>
      <c r="G2129" s="16" t="str">
        <f>部数情報!G1754</f>
        <v>さちが丘　１丁目</v>
      </c>
      <c r="H2129" s="16" t="str">
        <f>部数情報!H1754</f>
        <v>千葉</v>
      </c>
      <c r="I2129" s="16" t="str">
        <f>部数情報!I1754</f>
        <v>四街道市</v>
      </c>
      <c r="J2129" s="189">
        <f>IFERROR(IF($I$7="併配",VLOOKUP($F2129,部数情報!A:K,11,0),IF($I$7="併配&amp;選挙",VLOOKUP($F2129,部数情報!A:L,12,0),IF($I$7="選挙",VLOOKUP($F2129,部数情報!A:M,13,0),VLOOKUP($F2129,部数情報!A:J,10,0)))),"")</f>
        <v>300</v>
      </c>
      <c r="K2129" s="187"/>
      <c r="L2129" s="205"/>
      <c r="M2129" s="206"/>
      <c r="S2129">
        <f>エリア一覧!J2129-VLOOKUP(エリア一覧!F2129,部数情報!A:Q,17,0)</f>
        <v>0</v>
      </c>
      <c r="V2129">
        <f t="shared" si="33"/>
        <v>0</v>
      </c>
      <c r="W2129">
        <f>IFERROR(VLOOKUP($F2129,部数情報!A:J,10,0),0)</f>
        <v>300</v>
      </c>
    </row>
    <row r="2130" spans="2:23" hidden="1">
      <c r="B2130" s="15">
        <f>部数情報!C1755</f>
        <v>1754</v>
      </c>
      <c r="C2130" s="16">
        <f>部数情報!B1755</f>
        <v>26</v>
      </c>
      <c r="D2130" s="16" t="str">
        <f>部数情報!E1755</f>
        <v>四街道</v>
      </c>
      <c r="E2130" s="16" t="str">
        <f>部数情報!F1755</f>
        <v>さちが丘</v>
      </c>
      <c r="F2130" s="16" t="str">
        <f>部数情報!A1755</f>
        <v>044011</v>
      </c>
      <c r="G2130" s="16" t="str">
        <f>部数情報!G1755</f>
        <v>さちが丘２</v>
      </c>
      <c r="H2130" s="16" t="str">
        <f>部数情報!H1755</f>
        <v>千葉</v>
      </c>
      <c r="I2130" s="16" t="str">
        <f>部数情報!I1755</f>
        <v>四街道市</v>
      </c>
      <c r="J2130" s="189">
        <f>IFERROR(IF($I$7="併配",VLOOKUP($F2130,部数情報!A:K,11,0),IF($I$7="併配&amp;選挙",VLOOKUP($F2130,部数情報!A:L,12,0),IF($I$7="選挙",VLOOKUP($F2130,部数情報!A:M,13,0),VLOOKUP($F2130,部数情報!A:J,10,0)))),"")</f>
        <v>375</v>
      </c>
      <c r="K2130" s="187"/>
      <c r="L2130" s="205"/>
      <c r="M2130" s="206"/>
      <c r="S2130">
        <f>エリア一覧!J2130-VLOOKUP(エリア一覧!F2130,部数情報!A:Q,17,0)</f>
        <v>0</v>
      </c>
      <c r="V2130">
        <f t="shared" si="33"/>
        <v>0</v>
      </c>
      <c r="W2130">
        <f>IFERROR(VLOOKUP($F2130,部数情報!A:J,10,0),0)</f>
        <v>375</v>
      </c>
    </row>
    <row r="2131" spans="2:23" hidden="1">
      <c r="B2131" s="15">
        <f>部数情報!C1756</f>
        <v>1755</v>
      </c>
      <c r="C2131" s="16">
        <f>部数情報!B1756</f>
        <v>26</v>
      </c>
      <c r="D2131" s="16" t="str">
        <f>部数情報!E1756</f>
        <v>四街道</v>
      </c>
      <c r="E2131" s="16" t="str">
        <f>部数情報!F1756</f>
        <v>鹿渡</v>
      </c>
      <c r="F2131" s="16" t="str">
        <f>部数情報!A1756</f>
        <v>044012</v>
      </c>
      <c r="G2131" s="16" t="str">
        <f>部数情報!G1756</f>
        <v>みのり町・鹿渡</v>
      </c>
      <c r="H2131" s="16" t="str">
        <f>部数情報!H1756</f>
        <v>千葉</v>
      </c>
      <c r="I2131" s="16" t="str">
        <f>部数情報!I1756</f>
        <v>四街道市</v>
      </c>
      <c r="J2131" s="189">
        <f>IFERROR(IF($I$7="併配",VLOOKUP($F2131,部数情報!A:K,11,0),IF($I$7="併配&amp;選挙",VLOOKUP($F2131,部数情報!A:L,12,0),IF($I$7="選挙",VLOOKUP($F2131,部数情報!A:M,13,0),VLOOKUP($F2131,部数情報!A:J,10,0)))),"")</f>
        <v>630</v>
      </c>
      <c r="K2131" s="187"/>
      <c r="L2131" s="205"/>
      <c r="M2131" s="206"/>
      <c r="S2131">
        <f>エリア一覧!J2131-VLOOKUP(エリア一覧!F2131,部数情報!A:Q,17,0)</f>
        <v>0</v>
      </c>
      <c r="V2131">
        <f t="shared" si="33"/>
        <v>0</v>
      </c>
      <c r="W2131">
        <f>IFERROR(VLOOKUP($F2131,部数情報!A:J,10,0),0)</f>
        <v>630</v>
      </c>
    </row>
    <row r="2132" spans="2:23" hidden="1">
      <c r="B2132" s="15">
        <f>部数情報!C1757</f>
        <v>1756</v>
      </c>
      <c r="C2132" s="16">
        <f>部数情報!B1757</f>
        <v>26</v>
      </c>
      <c r="D2132" s="16" t="str">
        <f>部数情報!E1757</f>
        <v>四街道</v>
      </c>
      <c r="E2132" s="16" t="str">
        <f>部数情報!F1757</f>
        <v>鹿渡</v>
      </c>
      <c r="F2132" s="16" t="str">
        <f>部数情報!A1757</f>
        <v>044013</v>
      </c>
      <c r="G2132" s="16" t="str">
        <f>部数情報!G1757</f>
        <v>鹿渡A</v>
      </c>
      <c r="H2132" s="16" t="str">
        <f>部数情報!H1757</f>
        <v>千葉</v>
      </c>
      <c r="I2132" s="16" t="str">
        <f>部数情報!I1757</f>
        <v>四街道市</v>
      </c>
      <c r="J2132" s="189">
        <f>IFERROR(IF($I$7="併配",VLOOKUP($F2132,部数情報!A:K,11,0),IF($I$7="併配&amp;選挙",VLOOKUP($F2132,部数情報!A:L,12,0),IF($I$7="選挙",VLOOKUP($F2132,部数情報!A:M,13,0),VLOOKUP($F2132,部数情報!A:J,10,0)))),"")</f>
        <v>400</v>
      </c>
      <c r="K2132" s="187"/>
      <c r="L2132" s="205"/>
      <c r="M2132" s="206"/>
      <c r="S2132">
        <f>エリア一覧!J2132-VLOOKUP(エリア一覧!F2132,部数情報!A:Q,17,0)</f>
        <v>0</v>
      </c>
      <c r="V2132">
        <f t="shared" si="33"/>
        <v>0</v>
      </c>
      <c r="W2132">
        <f>IFERROR(VLOOKUP($F2132,部数情報!A:J,10,0),0)</f>
        <v>400</v>
      </c>
    </row>
    <row r="2133" spans="2:23" hidden="1">
      <c r="B2133" s="15">
        <f>部数情報!C1758</f>
        <v>1757</v>
      </c>
      <c r="C2133" s="16">
        <f>部数情報!B1758</f>
        <v>26</v>
      </c>
      <c r="D2133" s="16" t="str">
        <f>部数情報!E1758</f>
        <v>四街道</v>
      </c>
      <c r="E2133" s="16" t="str">
        <f>部数情報!F1758</f>
        <v>鹿渡</v>
      </c>
      <c r="F2133" s="16" t="str">
        <f>部数情報!A1758</f>
        <v>044014</v>
      </c>
      <c r="G2133" s="16" t="str">
        <f>部数情報!G1758</f>
        <v>鹿渡B</v>
      </c>
      <c r="H2133" s="16" t="str">
        <f>部数情報!H1758</f>
        <v>千葉</v>
      </c>
      <c r="I2133" s="16" t="str">
        <f>部数情報!I1758</f>
        <v>四街道市</v>
      </c>
      <c r="J2133" s="189">
        <f>IFERROR(IF($I$7="併配",VLOOKUP($F2133,部数情報!A:K,11,0),IF($I$7="併配&amp;選挙",VLOOKUP($F2133,部数情報!A:L,12,0),IF($I$7="選挙",VLOOKUP($F2133,部数情報!A:M,13,0),VLOOKUP($F2133,部数情報!A:J,10,0)))),"")</f>
        <v>300</v>
      </c>
      <c r="K2133" s="187"/>
      <c r="L2133" s="205"/>
      <c r="M2133" s="206"/>
      <c r="S2133">
        <f>エリア一覧!J2133-VLOOKUP(エリア一覧!F2133,部数情報!A:Q,17,0)</f>
        <v>0</v>
      </c>
      <c r="V2133">
        <f t="shared" si="33"/>
        <v>0</v>
      </c>
      <c r="W2133">
        <f>IFERROR(VLOOKUP($F2133,部数情報!A:J,10,0),0)</f>
        <v>300</v>
      </c>
    </row>
    <row r="2134" spans="2:23" hidden="1">
      <c r="B2134" s="15">
        <f>部数情報!C1759</f>
        <v>1758</v>
      </c>
      <c r="C2134" s="16">
        <f>部数情報!B1759</f>
        <v>26</v>
      </c>
      <c r="D2134" s="16" t="str">
        <f>部数情報!E1759</f>
        <v>四街道</v>
      </c>
      <c r="E2134" s="16" t="str">
        <f>部数情報!F1759</f>
        <v>鹿渡</v>
      </c>
      <c r="F2134" s="16" t="str">
        <f>部数情報!A1759</f>
        <v>044015</v>
      </c>
      <c r="G2134" s="16" t="str">
        <f>部数情報!G1759</f>
        <v>鹿渡C</v>
      </c>
      <c r="H2134" s="16" t="str">
        <f>部数情報!H1759</f>
        <v>千葉</v>
      </c>
      <c r="I2134" s="16" t="str">
        <f>部数情報!I1759</f>
        <v>四街道市</v>
      </c>
      <c r="J2134" s="189">
        <f>IFERROR(IF($I$7="併配",VLOOKUP($F2134,部数情報!A:K,11,0),IF($I$7="併配&amp;選挙",VLOOKUP($F2134,部数情報!A:L,12,0),IF($I$7="選挙",VLOOKUP($F2134,部数情報!A:M,13,0),VLOOKUP($F2134,部数情報!A:J,10,0)))),"")</f>
        <v>420</v>
      </c>
      <c r="K2134" s="187"/>
      <c r="L2134" s="205"/>
      <c r="M2134" s="206"/>
      <c r="S2134">
        <f>エリア一覧!J2134-VLOOKUP(エリア一覧!F2134,部数情報!A:Q,17,0)</f>
        <v>0</v>
      </c>
      <c r="V2134">
        <f t="shared" si="33"/>
        <v>0</v>
      </c>
      <c r="W2134">
        <f>IFERROR(VLOOKUP($F2134,部数情報!A:J,10,0),0)</f>
        <v>420</v>
      </c>
    </row>
    <row r="2135" spans="2:23" hidden="1">
      <c r="B2135" s="15">
        <f>部数情報!C1760</f>
        <v>1759</v>
      </c>
      <c r="C2135" s="16">
        <f>部数情報!B1760</f>
        <v>26</v>
      </c>
      <c r="D2135" s="16" t="str">
        <f>部数情報!E1760</f>
        <v>四街道</v>
      </c>
      <c r="E2135" s="16" t="str">
        <f>部数情報!F1760</f>
        <v>鹿渡</v>
      </c>
      <c r="F2135" s="16" t="str">
        <f>部数情報!A1760</f>
        <v>044016</v>
      </c>
      <c r="G2135" s="16" t="str">
        <f>部数情報!G1760</f>
        <v>鹿渡D</v>
      </c>
      <c r="H2135" s="16" t="str">
        <f>部数情報!H1760</f>
        <v>千葉</v>
      </c>
      <c r="I2135" s="16" t="str">
        <f>部数情報!I1760</f>
        <v>四街道市</v>
      </c>
      <c r="J2135" s="189">
        <f>IFERROR(IF($I$7="併配",VLOOKUP($F2135,部数情報!A:K,11,0),IF($I$7="併配&amp;選挙",VLOOKUP($F2135,部数情報!A:L,12,0),IF($I$7="選挙",VLOOKUP($F2135,部数情報!A:M,13,0),VLOOKUP($F2135,部数情報!A:J,10,0)))),"")</f>
        <v>450</v>
      </c>
      <c r="K2135" s="187"/>
      <c r="L2135" s="205"/>
      <c r="M2135" s="206"/>
      <c r="S2135">
        <f>エリア一覧!J2135-VLOOKUP(エリア一覧!F2135,部数情報!A:Q,17,0)</f>
        <v>0</v>
      </c>
      <c r="V2135">
        <f t="shared" si="33"/>
        <v>0</v>
      </c>
      <c r="W2135">
        <f>IFERROR(VLOOKUP($F2135,部数情報!A:J,10,0),0)</f>
        <v>450</v>
      </c>
    </row>
    <row r="2136" spans="2:23" hidden="1">
      <c r="B2136" s="15">
        <f>部数情報!C1761</f>
        <v>1760</v>
      </c>
      <c r="C2136" s="16">
        <f>部数情報!B1761</f>
        <v>26</v>
      </c>
      <c r="D2136" s="16" t="str">
        <f>部数情報!E1761</f>
        <v>四街道</v>
      </c>
      <c r="E2136" s="16" t="str">
        <f>部数情報!F1761</f>
        <v>和良比</v>
      </c>
      <c r="F2136" s="16" t="str">
        <f>部数情報!A1761</f>
        <v>044017</v>
      </c>
      <c r="G2136" s="16" t="str">
        <f>部数情報!G1761</f>
        <v>和良比A</v>
      </c>
      <c r="H2136" s="16" t="str">
        <f>部数情報!H1761</f>
        <v>千葉</v>
      </c>
      <c r="I2136" s="16" t="str">
        <f>部数情報!I1761</f>
        <v>四街道市</v>
      </c>
      <c r="J2136" s="189">
        <f>IFERROR(IF($I$7="併配",VLOOKUP($F2136,部数情報!A:K,11,0),IF($I$7="併配&amp;選挙",VLOOKUP($F2136,部数情報!A:L,12,0),IF($I$7="選挙",VLOOKUP($F2136,部数情報!A:M,13,0),VLOOKUP($F2136,部数情報!A:J,10,0)))),"")</f>
        <v>470</v>
      </c>
      <c r="K2136" s="187"/>
      <c r="L2136" s="205"/>
      <c r="M2136" s="206"/>
      <c r="S2136">
        <f>エリア一覧!J2136-VLOOKUP(エリア一覧!F2136,部数情報!A:Q,17,0)</f>
        <v>0</v>
      </c>
      <c r="V2136">
        <f t="shared" si="33"/>
        <v>0</v>
      </c>
      <c r="W2136">
        <f>IFERROR(VLOOKUP($F2136,部数情報!A:J,10,0),0)</f>
        <v>470</v>
      </c>
    </row>
    <row r="2137" spans="2:23" hidden="1">
      <c r="B2137" s="15">
        <f>部数情報!C1762</f>
        <v>1761</v>
      </c>
      <c r="C2137" s="16">
        <f>部数情報!B1762</f>
        <v>26</v>
      </c>
      <c r="D2137" s="16" t="str">
        <f>部数情報!E1762</f>
        <v>四街道</v>
      </c>
      <c r="E2137" s="16" t="str">
        <f>部数情報!F1762</f>
        <v>和良比</v>
      </c>
      <c r="F2137" s="16" t="str">
        <f>部数情報!A1762</f>
        <v>044018</v>
      </c>
      <c r="G2137" s="16" t="str">
        <f>部数情報!G1762</f>
        <v>和良比B</v>
      </c>
      <c r="H2137" s="16" t="str">
        <f>部数情報!H1762</f>
        <v>千葉</v>
      </c>
      <c r="I2137" s="16" t="str">
        <f>部数情報!I1762</f>
        <v>四街道市</v>
      </c>
      <c r="J2137" s="189">
        <f>IFERROR(IF($I$7="併配",VLOOKUP($F2137,部数情報!A:K,11,0),IF($I$7="併配&amp;選挙",VLOOKUP($F2137,部数情報!A:L,12,0),IF($I$7="選挙",VLOOKUP($F2137,部数情報!A:M,13,0),VLOOKUP($F2137,部数情報!A:J,10,0)))),"")</f>
        <v>450</v>
      </c>
      <c r="K2137" s="187"/>
      <c r="L2137" s="205"/>
      <c r="M2137" s="206"/>
      <c r="S2137">
        <f>エリア一覧!J2137-VLOOKUP(エリア一覧!F2137,部数情報!A:Q,17,0)</f>
        <v>0</v>
      </c>
      <c r="V2137">
        <f t="shared" si="33"/>
        <v>0</v>
      </c>
      <c r="W2137">
        <f>IFERROR(VLOOKUP($F2137,部数情報!A:J,10,0),0)</f>
        <v>450</v>
      </c>
    </row>
    <row r="2138" spans="2:23" hidden="1">
      <c r="B2138" s="15">
        <f>部数情報!C1763</f>
        <v>1762</v>
      </c>
      <c r="C2138" s="16">
        <f>部数情報!B1763</f>
        <v>26</v>
      </c>
      <c r="D2138" s="16" t="str">
        <f>部数情報!E1763</f>
        <v>四街道</v>
      </c>
      <c r="E2138" s="16" t="str">
        <f>部数情報!F1763</f>
        <v>和良比</v>
      </c>
      <c r="F2138" s="16" t="str">
        <f>部数情報!A1763</f>
        <v>044019</v>
      </c>
      <c r="G2138" s="16" t="str">
        <f>部数情報!G1763</f>
        <v>和良比C</v>
      </c>
      <c r="H2138" s="16" t="str">
        <f>部数情報!H1763</f>
        <v>千葉</v>
      </c>
      <c r="I2138" s="16" t="str">
        <f>部数情報!I1763</f>
        <v>四街道市</v>
      </c>
      <c r="J2138" s="189">
        <f>IFERROR(IF($I$7="併配",VLOOKUP($F2138,部数情報!A:K,11,0),IF($I$7="併配&amp;選挙",VLOOKUP($F2138,部数情報!A:L,12,0),IF($I$7="選挙",VLOOKUP($F2138,部数情報!A:M,13,0),VLOOKUP($F2138,部数情報!A:J,10,0)))),"")</f>
        <v>300</v>
      </c>
      <c r="K2138" s="187"/>
      <c r="L2138" s="205"/>
      <c r="M2138" s="206"/>
      <c r="S2138">
        <f>エリア一覧!J2138-VLOOKUP(エリア一覧!F2138,部数情報!A:Q,17,0)</f>
        <v>0</v>
      </c>
      <c r="V2138">
        <f t="shared" si="33"/>
        <v>0</v>
      </c>
      <c r="W2138">
        <f>IFERROR(VLOOKUP($F2138,部数情報!A:J,10,0),0)</f>
        <v>300</v>
      </c>
    </row>
    <row r="2139" spans="2:23" hidden="1">
      <c r="B2139" s="15">
        <f>部数情報!C1764</f>
        <v>1763</v>
      </c>
      <c r="C2139" s="16">
        <f>部数情報!B1764</f>
        <v>26</v>
      </c>
      <c r="D2139" s="16" t="str">
        <f>部数情報!E1764</f>
        <v>四街道</v>
      </c>
      <c r="E2139" s="16" t="str">
        <f>部数情報!F1764</f>
        <v>和良比</v>
      </c>
      <c r="F2139" s="16" t="str">
        <f>部数情報!A1764</f>
        <v>044020</v>
      </c>
      <c r="G2139" s="16" t="str">
        <f>部数情報!G1764</f>
        <v>和良比D</v>
      </c>
      <c r="H2139" s="16" t="str">
        <f>部数情報!H1764</f>
        <v>千葉</v>
      </c>
      <c r="I2139" s="16" t="str">
        <f>部数情報!I1764</f>
        <v>四街道市</v>
      </c>
      <c r="J2139" s="189">
        <f>IFERROR(IF($I$7="併配",VLOOKUP($F2139,部数情報!A:K,11,0),IF($I$7="併配&amp;選挙",VLOOKUP($F2139,部数情報!A:L,12,0),IF($I$7="選挙",VLOOKUP($F2139,部数情報!A:M,13,0),VLOOKUP($F2139,部数情報!A:J,10,0)))),"")</f>
        <v>260</v>
      </c>
      <c r="K2139" s="187"/>
      <c r="L2139" s="205"/>
      <c r="M2139" s="206"/>
      <c r="S2139">
        <f>エリア一覧!J2139-VLOOKUP(エリア一覧!F2139,部数情報!A:Q,17,0)</f>
        <v>0</v>
      </c>
      <c r="V2139">
        <f t="shared" si="33"/>
        <v>0</v>
      </c>
      <c r="W2139">
        <f>IFERROR(VLOOKUP($F2139,部数情報!A:J,10,0),0)</f>
        <v>260</v>
      </c>
    </row>
    <row r="2140" spans="2:23" hidden="1">
      <c r="B2140" s="15">
        <f>部数情報!C1765</f>
        <v>1764</v>
      </c>
      <c r="C2140" s="16">
        <f>部数情報!B1765</f>
        <v>26</v>
      </c>
      <c r="D2140" s="16" t="str">
        <f>部数情報!E1765</f>
        <v>四街道</v>
      </c>
      <c r="E2140" s="16" t="str">
        <f>部数情報!F1765</f>
        <v>和良比</v>
      </c>
      <c r="F2140" s="16" t="str">
        <f>部数情報!A1765</f>
        <v>044021</v>
      </c>
      <c r="G2140" s="16" t="str">
        <f>部数情報!G1765</f>
        <v>和良比E</v>
      </c>
      <c r="H2140" s="16" t="str">
        <f>部数情報!H1765</f>
        <v>千葉</v>
      </c>
      <c r="I2140" s="16" t="str">
        <f>部数情報!I1765</f>
        <v>四街道市</v>
      </c>
      <c r="J2140" s="189">
        <f>IFERROR(IF($I$7="併配",VLOOKUP($F2140,部数情報!A:K,11,0),IF($I$7="併配&amp;選挙",VLOOKUP($F2140,部数情報!A:L,12,0),IF($I$7="選挙",VLOOKUP($F2140,部数情報!A:M,13,0),VLOOKUP($F2140,部数情報!A:J,10,0)))),"")</f>
        <v>310</v>
      </c>
      <c r="K2140" s="187"/>
      <c r="L2140" s="205"/>
      <c r="M2140" s="206"/>
      <c r="S2140">
        <f>エリア一覧!J2140-VLOOKUP(エリア一覧!F2140,部数情報!A:Q,17,0)</f>
        <v>0</v>
      </c>
      <c r="V2140">
        <f t="shared" si="33"/>
        <v>0</v>
      </c>
      <c r="W2140">
        <f>IFERROR(VLOOKUP($F2140,部数情報!A:J,10,0),0)</f>
        <v>310</v>
      </c>
    </row>
    <row r="2141" spans="2:23" hidden="1">
      <c r="B2141" s="15">
        <f>部数情報!C1766</f>
        <v>1765</v>
      </c>
      <c r="C2141" s="16">
        <f>部数情報!B1766</f>
        <v>26</v>
      </c>
      <c r="D2141" s="16" t="str">
        <f>部数情報!E1766</f>
        <v>四街道</v>
      </c>
      <c r="E2141" s="16" t="str">
        <f>部数情報!F1766</f>
        <v>和良比</v>
      </c>
      <c r="F2141" s="16" t="str">
        <f>部数情報!A1766</f>
        <v>044076</v>
      </c>
      <c r="G2141" s="16" t="str">
        <f>部数情報!G1766</f>
        <v>和良比F</v>
      </c>
      <c r="H2141" s="16" t="str">
        <f>部数情報!H1766</f>
        <v>千葉</v>
      </c>
      <c r="I2141" s="16" t="str">
        <f>部数情報!I1766</f>
        <v>四街道市</v>
      </c>
      <c r="J2141" s="189">
        <f>IFERROR(IF($I$7="併配",VLOOKUP($F2141,部数情報!A:K,11,0),IF($I$7="併配&amp;選挙",VLOOKUP($F2141,部数情報!A:L,12,0),IF($I$7="選挙",VLOOKUP($F2141,部数情報!A:M,13,0),VLOOKUP($F2141,部数情報!A:J,10,0)))),"")</f>
        <v>380</v>
      </c>
      <c r="K2141" s="187"/>
      <c r="L2141" s="205"/>
      <c r="M2141" s="206"/>
      <c r="S2141">
        <f>エリア一覧!J2141-VLOOKUP(エリア一覧!F2141,部数情報!A:Q,17,0)</f>
        <v>0</v>
      </c>
      <c r="V2141">
        <f t="shared" si="33"/>
        <v>0</v>
      </c>
      <c r="W2141">
        <f>IFERROR(VLOOKUP($F2141,部数情報!A:J,10,0),0)</f>
        <v>380</v>
      </c>
    </row>
    <row r="2142" spans="2:23" hidden="1">
      <c r="B2142" s="15">
        <f>部数情報!C1767</f>
        <v>1766</v>
      </c>
      <c r="C2142" s="16">
        <f>部数情報!B1767</f>
        <v>26</v>
      </c>
      <c r="D2142" s="16" t="str">
        <f>部数情報!E1767</f>
        <v>四街道</v>
      </c>
      <c r="E2142" s="16" t="str">
        <f>部数情報!F1767</f>
        <v>美しが丘</v>
      </c>
      <c r="F2142" s="16" t="str">
        <f>部数情報!A1767</f>
        <v>044022</v>
      </c>
      <c r="G2142" s="16" t="str">
        <f>部数情報!G1767</f>
        <v>美しが丘　１丁目</v>
      </c>
      <c r="H2142" s="16" t="str">
        <f>部数情報!H1767</f>
        <v>千葉</v>
      </c>
      <c r="I2142" s="16" t="str">
        <f>部数情報!I1767</f>
        <v>四街道市</v>
      </c>
      <c r="J2142" s="189">
        <f>IFERROR(IF($I$7="併配",VLOOKUP($F2142,部数情報!A:K,11,0),IF($I$7="併配&amp;選挙",VLOOKUP($F2142,部数情報!A:L,12,0),IF($I$7="選挙",VLOOKUP($F2142,部数情報!A:M,13,0),VLOOKUP($F2142,部数情報!A:J,10,0)))),"")</f>
        <v>500</v>
      </c>
      <c r="K2142" s="187"/>
      <c r="L2142" s="205"/>
      <c r="M2142" s="206"/>
      <c r="S2142">
        <f>エリア一覧!J2142-VLOOKUP(エリア一覧!F2142,部数情報!A:Q,17,0)</f>
        <v>0</v>
      </c>
      <c r="V2142">
        <f t="shared" si="33"/>
        <v>0</v>
      </c>
      <c r="W2142">
        <f>IFERROR(VLOOKUP($F2142,部数情報!A:J,10,0),0)</f>
        <v>500</v>
      </c>
    </row>
    <row r="2143" spans="2:23" hidden="1">
      <c r="B2143" s="15">
        <f>部数情報!C1768</f>
        <v>1767</v>
      </c>
      <c r="C2143" s="16">
        <f>部数情報!B1768</f>
        <v>26</v>
      </c>
      <c r="D2143" s="16" t="str">
        <f>部数情報!E1768</f>
        <v>四街道</v>
      </c>
      <c r="E2143" s="16" t="str">
        <f>部数情報!F1768</f>
        <v>美しが丘</v>
      </c>
      <c r="F2143" s="16" t="str">
        <f>部数情報!A1768</f>
        <v>044023</v>
      </c>
      <c r="G2143" s="16" t="str">
        <f>部数情報!G1768</f>
        <v>美しが丘　2丁目</v>
      </c>
      <c r="H2143" s="16" t="str">
        <f>部数情報!H1768</f>
        <v>千葉</v>
      </c>
      <c r="I2143" s="16" t="str">
        <f>部数情報!I1768</f>
        <v>四街道市</v>
      </c>
      <c r="J2143" s="189">
        <f>IFERROR(IF($I$7="併配",VLOOKUP($F2143,部数情報!A:K,11,0),IF($I$7="併配&amp;選挙",VLOOKUP($F2143,部数情報!A:L,12,0),IF($I$7="選挙",VLOOKUP($F2143,部数情報!A:M,13,0),VLOOKUP($F2143,部数情報!A:J,10,0)))),"")</f>
        <v>350</v>
      </c>
      <c r="K2143" s="187"/>
      <c r="L2143" s="205"/>
      <c r="M2143" s="206"/>
      <c r="S2143">
        <f>エリア一覧!J2143-VLOOKUP(エリア一覧!F2143,部数情報!A:Q,17,0)</f>
        <v>0</v>
      </c>
      <c r="V2143">
        <f t="shared" si="33"/>
        <v>0</v>
      </c>
      <c r="W2143">
        <f>IFERROR(VLOOKUP($F2143,部数情報!A:J,10,0),0)</f>
        <v>350</v>
      </c>
    </row>
    <row r="2144" spans="2:23" hidden="1">
      <c r="B2144" s="15">
        <f>部数情報!C1769</f>
        <v>1768</v>
      </c>
      <c r="C2144" s="16">
        <f>部数情報!B1769</f>
        <v>26</v>
      </c>
      <c r="D2144" s="16" t="str">
        <f>部数情報!E1769</f>
        <v>四街道</v>
      </c>
      <c r="E2144" s="16" t="str">
        <f>部数情報!F1769</f>
        <v>美しが丘</v>
      </c>
      <c r="F2144" s="16" t="str">
        <f>部数情報!A1769</f>
        <v>044024</v>
      </c>
      <c r="G2144" s="16" t="str">
        <f>部数情報!G1769</f>
        <v>美しが丘　３丁目</v>
      </c>
      <c r="H2144" s="16" t="str">
        <f>部数情報!H1769</f>
        <v>千葉</v>
      </c>
      <c r="I2144" s="16" t="str">
        <f>部数情報!I1769</f>
        <v>四街道市</v>
      </c>
      <c r="J2144" s="189">
        <f>IFERROR(IF($I$7="併配",VLOOKUP($F2144,部数情報!A:K,11,0),IF($I$7="併配&amp;選挙",VLOOKUP($F2144,部数情報!A:L,12,0),IF($I$7="選挙",VLOOKUP($F2144,部数情報!A:M,13,0),VLOOKUP($F2144,部数情報!A:J,10,0)))),"")</f>
        <v>580</v>
      </c>
      <c r="K2144" s="187"/>
      <c r="L2144" s="205"/>
      <c r="M2144" s="206"/>
      <c r="S2144">
        <f>エリア一覧!J2144-VLOOKUP(エリア一覧!F2144,部数情報!A:Q,17,0)</f>
        <v>0</v>
      </c>
      <c r="V2144">
        <f t="shared" si="33"/>
        <v>0</v>
      </c>
      <c r="W2144">
        <f>IFERROR(VLOOKUP($F2144,部数情報!A:J,10,0),0)</f>
        <v>580</v>
      </c>
    </row>
    <row r="2145" spans="2:23" hidden="1">
      <c r="B2145" s="15">
        <f>部数情報!C1770</f>
        <v>1769</v>
      </c>
      <c r="C2145" s="16">
        <f>部数情報!B1770</f>
        <v>26</v>
      </c>
      <c r="D2145" s="16" t="str">
        <f>部数情報!E1770</f>
        <v>四街道</v>
      </c>
      <c r="E2145" s="16" t="str">
        <f>部数情報!F1770</f>
        <v>めいわ</v>
      </c>
      <c r="F2145" s="16" t="str">
        <f>部数情報!A1770</f>
        <v>044025</v>
      </c>
      <c r="G2145" s="16" t="str">
        <f>部数情報!G1770</f>
        <v>めいわ１丁目</v>
      </c>
      <c r="H2145" s="16" t="str">
        <f>部数情報!H1770</f>
        <v>千葉</v>
      </c>
      <c r="I2145" s="16" t="str">
        <f>部数情報!I1770</f>
        <v>四街道市</v>
      </c>
      <c r="J2145" s="189">
        <f>IFERROR(IF($I$7="併配",VLOOKUP($F2145,部数情報!A:K,11,0),IF($I$7="併配&amp;選挙",VLOOKUP($F2145,部数情報!A:L,12,0),IF($I$7="選挙",VLOOKUP($F2145,部数情報!A:M,13,0),VLOOKUP($F2145,部数情報!A:J,10,0)))),"")</f>
        <v>490</v>
      </c>
      <c r="K2145" s="187"/>
      <c r="L2145" s="205"/>
      <c r="M2145" s="206"/>
      <c r="S2145">
        <f>エリア一覧!J2145-VLOOKUP(エリア一覧!F2145,部数情報!A:Q,17,0)</f>
        <v>0</v>
      </c>
      <c r="V2145">
        <f t="shared" si="33"/>
        <v>0</v>
      </c>
      <c r="W2145">
        <f>IFERROR(VLOOKUP($F2145,部数情報!A:J,10,0),0)</f>
        <v>490</v>
      </c>
    </row>
    <row r="2146" spans="2:23" hidden="1">
      <c r="B2146" s="15">
        <f>部数情報!C1771</f>
        <v>1770</v>
      </c>
      <c r="C2146" s="16">
        <f>部数情報!B1771</f>
        <v>26</v>
      </c>
      <c r="D2146" s="16" t="str">
        <f>部数情報!E1771</f>
        <v>四街道</v>
      </c>
      <c r="E2146" s="16" t="str">
        <f>部数情報!F1771</f>
        <v>めいわ</v>
      </c>
      <c r="F2146" s="16" t="str">
        <f>部数情報!A1771</f>
        <v>044073</v>
      </c>
      <c r="G2146" s="16" t="str">
        <f>部数情報!G1771</f>
        <v>めいわ2丁目</v>
      </c>
      <c r="H2146" s="16" t="str">
        <f>部数情報!H1771</f>
        <v>千葉</v>
      </c>
      <c r="I2146" s="16" t="str">
        <f>部数情報!I1771</f>
        <v>四街道市</v>
      </c>
      <c r="J2146" s="189">
        <f>IFERROR(IF($I$7="併配",VLOOKUP($F2146,部数情報!A:K,11,0),IF($I$7="併配&amp;選挙",VLOOKUP($F2146,部数情報!A:L,12,0),IF($I$7="選挙",VLOOKUP($F2146,部数情報!A:M,13,0),VLOOKUP($F2146,部数情報!A:J,10,0)))),"")</f>
        <v>430</v>
      </c>
      <c r="K2146" s="187"/>
      <c r="L2146" s="205"/>
      <c r="M2146" s="206"/>
      <c r="S2146">
        <f>エリア一覧!J2146-VLOOKUP(エリア一覧!F2146,部数情報!A:Q,17,0)</f>
        <v>0</v>
      </c>
      <c r="V2146">
        <f t="shared" si="33"/>
        <v>0</v>
      </c>
      <c r="W2146">
        <f>IFERROR(VLOOKUP($F2146,部数情報!A:J,10,0),0)</f>
        <v>430</v>
      </c>
    </row>
    <row r="2147" spans="2:23" hidden="1">
      <c r="B2147" s="15">
        <f>部数情報!C1772</f>
        <v>1771</v>
      </c>
      <c r="C2147" s="16">
        <f>部数情報!B1772</f>
        <v>26</v>
      </c>
      <c r="D2147" s="16" t="str">
        <f>部数情報!E1772</f>
        <v>四街道</v>
      </c>
      <c r="E2147" s="16" t="str">
        <f>部数情報!F1772</f>
        <v>めいわ</v>
      </c>
      <c r="F2147" s="16" t="str">
        <f>部数情報!A1772</f>
        <v>044026</v>
      </c>
      <c r="G2147" s="16" t="str">
        <f>部数情報!G1772</f>
        <v>めいわ３A</v>
      </c>
      <c r="H2147" s="16" t="str">
        <f>部数情報!H1772</f>
        <v>千葉</v>
      </c>
      <c r="I2147" s="16" t="str">
        <f>部数情報!I1772</f>
        <v>四街道市</v>
      </c>
      <c r="J2147" s="189">
        <f>IFERROR(IF($I$7="併配",VLOOKUP($F2147,部数情報!A:K,11,0),IF($I$7="併配&amp;選挙",VLOOKUP($F2147,部数情報!A:L,12,0),IF($I$7="選挙",VLOOKUP($F2147,部数情報!A:M,13,0),VLOOKUP($F2147,部数情報!A:J,10,0)))),"")</f>
        <v>300</v>
      </c>
      <c r="K2147" s="187"/>
      <c r="L2147" s="205"/>
      <c r="M2147" s="206"/>
      <c r="S2147">
        <f>エリア一覧!J2147-VLOOKUP(エリア一覧!F2147,部数情報!A:Q,17,0)</f>
        <v>0</v>
      </c>
      <c r="V2147">
        <f t="shared" si="33"/>
        <v>0</v>
      </c>
      <c r="W2147">
        <f>IFERROR(VLOOKUP($F2147,部数情報!A:J,10,0),0)</f>
        <v>300</v>
      </c>
    </row>
    <row r="2148" spans="2:23" hidden="1">
      <c r="B2148" s="15">
        <f>部数情報!C1773</f>
        <v>1772</v>
      </c>
      <c r="C2148" s="16">
        <f>部数情報!B1773</f>
        <v>26</v>
      </c>
      <c r="D2148" s="16" t="str">
        <f>部数情報!E1773</f>
        <v>四街道</v>
      </c>
      <c r="E2148" s="16" t="str">
        <f>部数情報!F1773</f>
        <v>めいわ</v>
      </c>
      <c r="F2148" s="16" t="str">
        <f>部数情報!A1773</f>
        <v>044080</v>
      </c>
      <c r="G2148" s="16" t="str">
        <f>部数情報!G1773</f>
        <v>めいわ3Ｂ</v>
      </c>
      <c r="H2148" s="16" t="str">
        <f>部数情報!H1773</f>
        <v>千葉</v>
      </c>
      <c r="I2148" s="16" t="str">
        <f>部数情報!I1773</f>
        <v>四街道市</v>
      </c>
      <c r="J2148" s="189">
        <f>IFERROR(IF($I$7="併配",VLOOKUP($F2148,部数情報!A:K,11,0),IF($I$7="併配&amp;選挙",VLOOKUP($F2148,部数情報!A:L,12,0),IF($I$7="選挙",VLOOKUP($F2148,部数情報!A:M,13,0),VLOOKUP($F2148,部数情報!A:J,10,0)))),"")</f>
        <v>320</v>
      </c>
      <c r="K2148" s="187"/>
      <c r="L2148" s="205"/>
      <c r="M2148" s="206"/>
      <c r="S2148">
        <f>エリア一覧!J2148-VLOOKUP(エリア一覧!F2148,部数情報!A:Q,17,0)</f>
        <v>0</v>
      </c>
      <c r="V2148">
        <f t="shared" si="33"/>
        <v>0</v>
      </c>
      <c r="W2148">
        <f>IFERROR(VLOOKUP($F2148,部数情報!A:J,10,0),0)</f>
        <v>320</v>
      </c>
    </row>
    <row r="2149" spans="2:23" hidden="1">
      <c r="B2149" s="15">
        <f>部数情報!C1774</f>
        <v>1773</v>
      </c>
      <c r="C2149" s="16">
        <f>部数情報!B1774</f>
        <v>26</v>
      </c>
      <c r="D2149" s="16" t="str">
        <f>部数情報!E1774</f>
        <v>四街道</v>
      </c>
      <c r="E2149" s="16" t="str">
        <f>部数情報!F1774</f>
        <v>めいわ</v>
      </c>
      <c r="F2149" s="16" t="str">
        <f>部数情報!A1774</f>
        <v>044074</v>
      </c>
      <c r="G2149" s="16" t="str">
        <f>部数情報!G1774</f>
        <v>めいわ4丁目</v>
      </c>
      <c r="H2149" s="16" t="str">
        <f>部数情報!H1774</f>
        <v>千葉</v>
      </c>
      <c r="I2149" s="16" t="str">
        <f>部数情報!I1774</f>
        <v>四街道市</v>
      </c>
      <c r="J2149" s="189">
        <f>IFERROR(IF($I$7="併配",VLOOKUP($F2149,部数情報!A:K,11,0),IF($I$7="併配&amp;選挙",VLOOKUP($F2149,部数情報!A:L,12,0),IF($I$7="選挙",VLOOKUP($F2149,部数情報!A:M,13,0),VLOOKUP($F2149,部数情報!A:J,10,0)))),"")</f>
        <v>500</v>
      </c>
      <c r="K2149" s="187"/>
      <c r="L2149" s="205"/>
      <c r="M2149" s="206"/>
      <c r="S2149">
        <f>エリア一覧!J2149-VLOOKUP(エリア一覧!F2149,部数情報!A:Q,17,0)</f>
        <v>0</v>
      </c>
      <c r="V2149">
        <f t="shared" si="33"/>
        <v>0</v>
      </c>
      <c r="W2149">
        <f>IFERROR(VLOOKUP($F2149,部数情報!A:J,10,0),0)</f>
        <v>500</v>
      </c>
    </row>
    <row r="2150" spans="2:23" hidden="1">
      <c r="B2150" s="15">
        <f>部数情報!C1775</f>
        <v>1774</v>
      </c>
      <c r="C2150" s="16">
        <f>部数情報!B1775</f>
        <v>26</v>
      </c>
      <c r="D2150" s="16" t="str">
        <f>部数情報!E1775</f>
        <v>四街道</v>
      </c>
      <c r="E2150" s="16" t="str">
        <f>部数情報!F1775</f>
        <v>めいわ</v>
      </c>
      <c r="F2150" s="16" t="str">
        <f>部数情報!A1775</f>
        <v>044027</v>
      </c>
      <c r="G2150" s="16" t="str">
        <f>部数情報!G1775</f>
        <v>めいわ５丁目</v>
      </c>
      <c r="H2150" s="16" t="str">
        <f>部数情報!H1775</f>
        <v>千葉</v>
      </c>
      <c r="I2150" s="16" t="str">
        <f>部数情報!I1775</f>
        <v>四街道市</v>
      </c>
      <c r="J2150" s="189">
        <f>IFERROR(IF($I$7="併配",VLOOKUP($F2150,部数情報!A:K,11,0),IF($I$7="併配&amp;選挙",VLOOKUP($F2150,部数情報!A:L,12,0),IF($I$7="選挙",VLOOKUP($F2150,部数情報!A:M,13,0),VLOOKUP($F2150,部数情報!A:J,10,0)))),"")</f>
        <v>185</v>
      </c>
      <c r="K2150" s="187"/>
      <c r="L2150" s="205"/>
      <c r="M2150" s="206"/>
      <c r="S2150">
        <f>エリア一覧!J2150-VLOOKUP(エリア一覧!F2150,部数情報!A:Q,17,0)</f>
        <v>0</v>
      </c>
      <c r="V2150">
        <f t="shared" si="33"/>
        <v>0</v>
      </c>
      <c r="W2150">
        <f>IFERROR(VLOOKUP($F2150,部数情報!A:J,10,0),0)</f>
        <v>185</v>
      </c>
    </row>
    <row r="2151" spans="2:23" hidden="1">
      <c r="B2151" s="15">
        <f>部数情報!C1776</f>
        <v>1775</v>
      </c>
      <c r="C2151" s="16">
        <f>部数情報!B1776</f>
        <v>26</v>
      </c>
      <c r="D2151" s="16" t="str">
        <f>部数情報!E1776</f>
        <v>四街道</v>
      </c>
      <c r="E2151" s="16" t="str">
        <f>部数情報!F1776</f>
        <v>若松台（若葉区）</v>
      </c>
      <c r="F2151" s="16" t="str">
        <f>部数情報!A1776</f>
        <v>044028</v>
      </c>
      <c r="G2151" s="16" t="str">
        <f>部数情報!G1776</f>
        <v>若松台３A</v>
      </c>
      <c r="H2151" s="16" t="str">
        <f>部数情報!H1776</f>
        <v>千葉</v>
      </c>
      <c r="I2151" s="16" t="str">
        <f>部数情報!I1776</f>
        <v>若葉区</v>
      </c>
      <c r="J2151" s="189">
        <f>IFERROR(IF($I$7="併配",VLOOKUP($F2151,部数情報!A:K,11,0),IF($I$7="併配&amp;選挙",VLOOKUP($F2151,部数情報!A:L,12,0),IF($I$7="選挙",VLOOKUP($F2151,部数情報!A:M,13,0),VLOOKUP($F2151,部数情報!A:J,10,0)))),"")</f>
        <v>320</v>
      </c>
      <c r="K2151" s="187"/>
      <c r="L2151" s="205"/>
      <c r="M2151" s="206"/>
      <c r="S2151">
        <f>エリア一覧!J2151-VLOOKUP(エリア一覧!F2151,部数情報!A:Q,17,0)</f>
        <v>0</v>
      </c>
      <c r="V2151">
        <f t="shared" si="33"/>
        <v>0</v>
      </c>
      <c r="W2151">
        <f>IFERROR(VLOOKUP($F2151,部数情報!A:J,10,0),0)</f>
        <v>320</v>
      </c>
    </row>
    <row r="2152" spans="2:23" hidden="1">
      <c r="B2152" s="15">
        <f>部数情報!C1777</f>
        <v>1776</v>
      </c>
      <c r="C2152" s="16">
        <f>部数情報!B1777</f>
        <v>26</v>
      </c>
      <c r="D2152" s="16" t="str">
        <f>部数情報!E1777</f>
        <v>四街道</v>
      </c>
      <c r="E2152" s="16" t="str">
        <f>部数情報!F1777</f>
        <v>若松台（若葉区）</v>
      </c>
      <c r="F2152" s="16" t="str">
        <f>部数情報!A1777</f>
        <v>044029</v>
      </c>
      <c r="G2152" s="16" t="str">
        <f>部数情報!G1777</f>
        <v>若松台３B</v>
      </c>
      <c r="H2152" s="16" t="str">
        <f>部数情報!H1777</f>
        <v>千葉</v>
      </c>
      <c r="I2152" s="16" t="str">
        <f>部数情報!I1777</f>
        <v>若葉区</v>
      </c>
      <c r="J2152" s="189">
        <f>IFERROR(IF($I$7="併配",VLOOKUP($F2152,部数情報!A:K,11,0),IF($I$7="併配&amp;選挙",VLOOKUP($F2152,部数情報!A:L,12,0),IF($I$7="選挙",VLOOKUP($F2152,部数情報!A:M,13,0),VLOOKUP($F2152,部数情報!A:J,10,0)))),"")</f>
        <v>353</v>
      </c>
      <c r="K2152" s="187"/>
      <c r="L2152" s="205"/>
      <c r="M2152" s="206"/>
      <c r="S2152">
        <f>エリア一覧!J2152-VLOOKUP(エリア一覧!F2152,部数情報!A:Q,17,0)</f>
        <v>0</v>
      </c>
      <c r="V2152">
        <f t="shared" si="33"/>
        <v>0</v>
      </c>
      <c r="W2152">
        <f>IFERROR(VLOOKUP($F2152,部数情報!A:J,10,0),0)</f>
        <v>353</v>
      </c>
    </row>
    <row r="2153" spans="2:23" hidden="1">
      <c r="B2153" s="15">
        <f>部数情報!C1778</f>
        <v>1777</v>
      </c>
      <c r="C2153" s="16">
        <f>部数情報!B1778</f>
        <v>26</v>
      </c>
      <c r="D2153" s="16" t="str">
        <f>部数情報!E1778</f>
        <v>四街道</v>
      </c>
      <c r="E2153" s="16" t="str">
        <f>部数情報!F1778</f>
        <v>若松台（若葉区）</v>
      </c>
      <c r="F2153" s="16" t="str">
        <f>部数情報!A1778</f>
        <v>044030</v>
      </c>
      <c r="G2153" s="16" t="str">
        <f>部数情報!G1778</f>
        <v>若松台１・２</v>
      </c>
      <c r="H2153" s="16" t="str">
        <f>部数情報!H1778</f>
        <v>千葉</v>
      </c>
      <c r="I2153" s="16" t="str">
        <f>部数情報!I1778</f>
        <v>若葉区</v>
      </c>
      <c r="J2153" s="189">
        <f>IFERROR(IF($I$7="併配",VLOOKUP($F2153,部数情報!A:K,11,0),IF($I$7="併配&amp;選挙",VLOOKUP($F2153,部数情報!A:L,12,0),IF($I$7="選挙",VLOOKUP($F2153,部数情報!A:M,13,0),VLOOKUP($F2153,部数情報!A:J,10,0)))),"")</f>
        <v>485</v>
      </c>
      <c r="K2153" s="187"/>
      <c r="L2153" s="205"/>
      <c r="M2153" s="206"/>
      <c r="S2153">
        <f>エリア一覧!J2153-VLOOKUP(エリア一覧!F2153,部数情報!A:Q,17,0)</f>
        <v>0</v>
      </c>
      <c r="V2153">
        <f t="shared" si="33"/>
        <v>0</v>
      </c>
      <c r="W2153">
        <f>IFERROR(VLOOKUP($F2153,部数情報!A:J,10,0),0)</f>
        <v>485</v>
      </c>
    </row>
    <row r="2154" spans="2:23" hidden="1">
      <c r="B2154" s="15">
        <f>部数情報!C1779</f>
        <v>1778</v>
      </c>
      <c r="C2154" s="16">
        <f>部数情報!B1779</f>
        <v>26</v>
      </c>
      <c r="D2154" s="16" t="str">
        <f>部数情報!E1779</f>
        <v>四街道</v>
      </c>
      <c r="E2154" s="16" t="str">
        <f>部数情報!F1779</f>
        <v>若松台（若葉区）</v>
      </c>
      <c r="F2154" s="16" t="str">
        <f>部数情報!A1779</f>
        <v>044031</v>
      </c>
      <c r="G2154" s="16" t="str">
        <f>部数情報!G1779</f>
        <v>若松町　G</v>
      </c>
      <c r="H2154" s="16" t="str">
        <f>部数情報!H1779</f>
        <v>千葉</v>
      </c>
      <c r="I2154" s="16" t="str">
        <f>部数情報!I1779</f>
        <v>若葉区</v>
      </c>
      <c r="J2154" s="189">
        <f>IFERROR(IF($I$7="併配",VLOOKUP($F2154,部数情報!A:K,11,0),IF($I$7="併配&amp;選挙",VLOOKUP($F2154,部数情報!A:L,12,0),IF($I$7="選挙",VLOOKUP($F2154,部数情報!A:M,13,0),VLOOKUP($F2154,部数情報!A:J,10,0)))),"")</f>
        <v>145</v>
      </c>
      <c r="K2154" s="187"/>
      <c r="L2154" s="205"/>
      <c r="M2154" s="206"/>
      <c r="S2154">
        <f>エリア一覧!J2154-VLOOKUP(エリア一覧!F2154,部数情報!A:Q,17,0)</f>
        <v>-370</v>
      </c>
      <c r="V2154">
        <f t="shared" si="33"/>
        <v>0</v>
      </c>
      <c r="W2154">
        <f>IFERROR(VLOOKUP($F2154,部数情報!A:J,10,0),0)</f>
        <v>515</v>
      </c>
    </row>
    <row r="2155" spans="2:23" hidden="1">
      <c r="B2155" s="15">
        <f>部数情報!C1780</f>
        <v>1779</v>
      </c>
      <c r="C2155" s="16">
        <f>部数情報!B1780</f>
        <v>26</v>
      </c>
      <c r="D2155" s="16" t="str">
        <f>部数情報!E1780</f>
        <v>四街道</v>
      </c>
      <c r="E2155" s="16" t="str">
        <f>部数情報!F1780</f>
        <v>若松台（若葉区）</v>
      </c>
      <c r="F2155" s="16" t="str">
        <f>部数情報!A1780</f>
        <v>044077</v>
      </c>
      <c r="G2155" s="16" t="str">
        <f>部数情報!G1780</f>
        <v>若松町　H</v>
      </c>
      <c r="H2155" s="16" t="str">
        <f>部数情報!H1780</f>
        <v>千葉</v>
      </c>
      <c r="I2155" s="16" t="str">
        <f>部数情報!I1780</f>
        <v>若葉区</v>
      </c>
      <c r="J2155" s="189">
        <f>IFERROR(IF($I$7="併配",VLOOKUP($F2155,部数情報!A:K,11,0),IF($I$7="併配&amp;選挙",VLOOKUP($F2155,部数情報!A:L,12,0),IF($I$7="選挙",VLOOKUP($F2155,部数情報!A:M,13,0),VLOOKUP($F2155,部数情報!A:J,10,0)))),"")</f>
        <v>405</v>
      </c>
      <c r="K2155" s="187"/>
      <c r="L2155" s="205"/>
      <c r="M2155" s="206"/>
      <c r="S2155">
        <f>エリア一覧!J2155-VLOOKUP(エリア一覧!F2155,部数情報!A:Q,17,0)</f>
        <v>0</v>
      </c>
      <c r="V2155">
        <f t="shared" si="33"/>
        <v>0</v>
      </c>
      <c r="W2155">
        <f>IFERROR(VLOOKUP($F2155,部数情報!A:J,10,0),0)</f>
        <v>405</v>
      </c>
    </row>
    <row r="2156" spans="2:23" hidden="1">
      <c r="B2156" s="15">
        <f>部数情報!C1781</f>
        <v>1780</v>
      </c>
      <c r="C2156" s="16">
        <f>部数情報!B1781</f>
        <v>26</v>
      </c>
      <c r="D2156" s="16" t="str">
        <f>部数情報!E1781</f>
        <v>四街道</v>
      </c>
      <c r="E2156" s="16" t="str">
        <f>部数情報!F1781</f>
        <v>千代田・池花</v>
      </c>
      <c r="F2156" s="16" t="str">
        <f>部数情報!A1781</f>
        <v>044032</v>
      </c>
      <c r="G2156" s="16" t="str">
        <f>部数情報!G1781</f>
        <v>千代田　１丁目</v>
      </c>
      <c r="H2156" s="16" t="str">
        <f>部数情報!H1781</f>
        <v>千葉</v>
      </c>
      <c r="I2156" s="16" t="str">
        <f>部数情報!I1781</f>
        <v>四街道市</v>
      </c>
      <c r="J2156" s="189">
        <f>IFERROR(IF($I$7="併配",VLOOKUP($F2156,部数情報!A:K,11,0),IF($I$7="併配&amp;選挙",VLOOKUP($F2156,部数情報!A:L,12,0),IF($I$7="選挙",VLOOKUP($F2156,部数情報!A:M,13,0),VLOOKUP($F2156,部数情報!A:J,10,0)))),"")</f>
        <v>430</v>
      </c>
      <c r="K2156" s="187"/>
      <c r="L2156" s="205"/>
      <c r="M2156" s="206"/>
      <c r="S2156">
        <f>エリア一覧!J2156-VLOOKUP(エリア一覧!F2156,部数情報!A:Q,17,0)</f>
        <v>0</v>
      </c>
      <c r="V2156">
        <f t="shared" si="33"/>
        <v>0</v>
      </c>
      <c r="W2156">
        <f>IFERROR(VLOOKUP($F2156,部数情報!A:J,10,0),0)</f>
        <v>430</v>
      </c>
    </row>
    <row r="2157" spans="2:23" hidden="1">
      <c r="B2157" s="15">
        <f>部数情報!C1782</f>
        <v>1781</v>
      </c>
      <c r="C2157" s="16">
        <f>部数情報!B1782</f>
        <v>26</v>
      </c>
      <c r="D2157" s="16" t="str">
        <f>部数情報!E1782</f>
        <v>四街道</v>
      </c>
      <c r="E2157" s="16" t="str">
        <f>部数情報!F1782</f>
        <v>千代田・池花</v>
      </c>
      <c r="F2157" s="16" t="str">
        <f>部数情報!A1782</f>
        <v>044033</v>
      </c>
      <c r="G2157" s="16" t="str">
        <f>部数情報!G1782</f>
        <v>千代田　1・2丁目</v>
      </c>
      <c r="H2157" s="16" t="str">
        <f>部数情報!H1782</f>
        <v>千葉</v>
      </c>
      <c r="I2157" s="16" t="str">
        <f>部数情報!I1782</f>
        <v>四街道市</v>
      </c>
      <c r="J2157" s="189">
        <f>IFERROR(IF($I$7="併配",VLOOKUP($F2157,部数情報!A:K,11,0),IF($I$7="併配&amp;選挙",VLOOKUP($F2157,部数情報!A:L,12,0),IF($I$7="選挙",VLOOKUP($F2157,部数情報!A:M,13,0),VLOOKUP($F2157,部数情報!A:J,10,0)))),"")</f>
        <v>400</v>
      </c>
      <c r="K2157" s="187"/>
      <c r="L2157" s="205"/>
      <c r="M2157" s="206"/>
      <c r="S2157">
        <f>エリア一覧!J2157-VLOOKUP(エリア一覧!F2157,部数情報!A:Q,17,0)</f>
        <v>0</v>
      </c>
      <c r="V2157">
        <f t="shared" si="33"/>
        <v>0</v>
      </c>
      <c r="W2157">
        <f>IFERROR(VLOOKUP($F2157,部数情報!A:J,10,0),0)</f>
        <v>400</v>
      </c>
    </row>
    <row r="2158" spans="2:23" hidden="1">
      <c r="B2158" s="15">
        <f>部数情報!C1783</f>
        <v>1782</v>
      </c>
      <c r="C2158" s="16">
        <f>部数情報!B1783</f>
        <v>26</v>
      </c>
      <c r="D2158" s="16" t="str">
        <f>部数情報!E1783</f>
        <v>四街道</v>
      </c>
      <c r="E2158" s="16" t="str">
        <f>部数情報!F1783</f>
        <v>千代田・池花</v>
      </c>
      <c r="F2158" s="16" t="str">
        <f>部数情報!A1783</f>
        <v>044034</v>
      </c>
      <c r="G2158" s="16" t="str">
        <f>部数情報!G1783</f>
        <v>千代田　３丁目</v>
      </c>
      <c r="H2158" s="16" t="str">
        <f>部数情報!H1783</f>
        <v>千葉</v>
      </c>
      <c r="I2158" s="16" t="str">
        <f>部数情報!I1783</f>
        <v>四街道市</v>
      </c>
      <c r="J2158" s="189">
        <f>IFERROR(IF($I$7="併配",VLOOKUP($F2158,部数情報!A:K,11,0),IF($I$7="併配&amp;選挙",VLOOKUP($F2158,部数情報!A:L,12,0),IF($I$7="選挙",VLOOKUP($F2158,部数情報!A:M,13,0),VLOOKUP($F2158,部数情報!A:J,10,0)))),"")</f>
        <v>430</v>
      </c>
      <c r="K2158" s="187"/>
      <c r="L2158" s="205"/>
      <c r="M2158" s="206"/>
      <c r="S2158">
        <f>エリア一覧!J2158-VLOOKUP(エリア一覧!F2158,部数情報!A:Q,17,0)</f>
        <v>0</v>
      </c>
      <c r="V2158">
        <f t="shared" si="33"/>
        <v>0</v>
      </c>
      <c r="W2158">
        <f>IFERROR(VLOOKUP($F2158,部数情報!A:J,10,0),0)</f>
        <v>430</v>
      </c>
    </row>
    <row r="2159" spans="2:23" hidden="1">
      <c r="B2159" s="15">
        <f>部数情報!C1784</f>
        <v>1783</v>
      </c>
      <c r="C2159" s="16">
        <f>部数情報!B1784</f>
        <v>26</v>
      </c>
      <c r="D2159" s="16" t="str">
        <f>部数情報!E1784</f>
        <v>四街道</v>
      </c>
      <c r="E2159" s="16" t="str">
        <f>部数情報!F1784</f>
        <v>千代田・池花</v>
      </c>
      <c r="F2159" s="16" t="str">
        <f>部数情報!A1784</f>
        <v>044035</v>
      </c>
      <c r="G2159" s="16" t="str">
        <f>部数情報!G1784</f>
        <v>千代田4A</v>
      </c>
      <c r="H2159" s="16" t="str">
        <f>部数情報!H1784</f>
        <v>千葉</v>
      </c>
      <c r="I2159" s="16" t="str">
        <f>部数情報!I1784</f>
        <v>四街道市</v>
      </c>
      <c r="J2159" s="189">
        <f>IFERROR(IF($I$7="併配",VLOOKUP($F2159,部数情報!A:K,11,0),IF($I$7="併配&amp;選挙",VLOOKUP($F2159,部数情報!A:L,12,0),IF($I$7="選挙",VLOOKUP($F2159,部数情報!A:M,13,0),VLOOKUP($F2159,部数情報!A:J,10,0)))),"")</f>
        <v>310</v>
      </c>
      <c r="K2159" s="187"/>
      <c r="L2159" s="205"/>
      <c r="M2159" s="206"/>
      <c r="S2159">
        <f>エリア一覧!J2159-VLOOKUP(エリア一覧!F2159,部数情報!A:Q,17,0)</f>
        <v>0</v>
      </c>
      <c r="V2159">
        <f t="shared" si="33"/>
        <v>0</v>
      </c>
      <c r="W2159">
        <f>IFERROR(VLOOKUP($F2159,部数情報!A:J,10,0),0)</f>
        <v>310</v>
      </c>
    </row>
    <row r="2160" spans="2:23" hidden="1">
      <c r="B2160" s="15">
        <f>部数情報!C1785</f>
        <v>1784</v>
      </c>
      <c r="C2160" s="16">
        <f>部数情報!B1785</f>
        <v>26</v>
      </c>
      <c r="D2160" s="16" t="str">
        <f>部数情報!E1785</f>
        <v>四街道</v>
      </c>
      <c r="E2160" s="16" t="str">
        <f>部数情報!F1785</f>
        <v>千代田・池花</v>
      </c>
      <c r="F2160" s="16" t="str">
        <f>部数情報!A1785</f>
        <v>044081</v>
      </c>
      <c r="G2160" s="16" t="str">
        <f>部数情報!G1785</f>
        <v>千代田4B</v>
      </c>
      <c r="H2160" s="16" t="str">
        <f>部数情報!H1785</f>
        <v>千葉</v>
      </c>
      <c r="I2160" s="16" t="str">
        <f>部数情報!I1785</f>
        <v>四街道市</v>
      </c>
      <c r="J2160" s="189">
        <f>IFERROR(IF($I$7="併配",VLOOKUP($F2160,部数情報!A:K,11,0),IF($I$7="併配&amp;選挙",VLOOKUP($F2160,部数情報!A:L,12,0),IF($I$7="選挙",VLOOKUP($F2160,部数情報!A:M,13,0),VLOOKUP($F2160,部数情報!A:J,10,0)))),"")</f>
        <v>350</v>
      </c>
      <c r="K2160" s="187"/>
      <c r="L2160" s="205"/>
      <c r="M2160" s="206"/>
      <c r="S2160">
        <f>エリア一覧!J2160-VLOOKUP(エリア一覧!F2160,部数情報!A:Q,17,0)</f>
        <v>0</v>
      </c>
      <c r="V2160">
        <f t="shared" si="33"/>
        <v>0</v>
      </c>
      <c r="W2160">
        <f>IFERROR(VLOOKUP($F2160,部数情報!A:J,10,0),0)</f>
        <v>350</v>
      </c>
    </row>
    <row r="2161" spans="2:23" hidden="1">
      <c r="B2161" s="15">
        <f>部数情報!C1786</f>
        <v>1785</v>
      </c>
      <c r="C2161" s="16">
        <f>部数情報!B1786</f>
        <v>26</v>
      </c>
      <c r="D2161" s="16" t="str">
        <f>部数情報!E1786</f>
        <v>四街道</v>
      </c>
      <c r="E2161" s="16" t="str">
        <f>部数情報!F1786</f>
        <v>千代田・池花</v>
      </c>
      <c r="F2161" s="16" t="str">
        <f>部数情報!A1786</f>
        <v>044036</v>
      </c>
      <c r="G2161" s="16" t="str">
        <f>部数情報!G1786</f>
        <v>千代田　5A</v>
      </c>
      <c r="H2161" s="16" t="str">
        <f>部数情報!H1786</f>
        <v>千葉</v>
      </c>
      <c r="I2161" s="16" t="str">
        <f>部数情報!I1786</f>
        <v>四街道市</v>
      </c>
      <c r="J2161" s="189">
        <f>IFERROR(IF($I$7="併配",VLOOKUP($F2161,部数情報!A:K,11,0),IF($I$7="併配&amp;選挙",VLOOKUP($F2161,部数情報!A:L,12,0),IF($I$7="選挙",VLOOKUP($F2161,部数情報!A:M,13,0),VLOOKUP($F2161,部数情報!A:J,10,0)))),"")</f>
        <v>300</v>
      </c>
      <c r="K2161" s="187"/>
      <c r="L2161" s="205"/>
      <c r="M2161" s="206"/>
      <c r="S2161">
        <f>エリア一覧!J2161-VLOOKUP(エリア一覧!F2161,部数情報!A:Q,17,0)</f>
        <v>0</v>
      </c>
      <c r="V2161">
        <f t="shared" si="33"/>
        <v>0</v>
      </c>
      <c r="W2161">
        <f>IFERROR(VLOOKUP($F2161,部数情報!A:J,10,0),0)</f>
        <v>300</v>
      </c>
    </row>
    <row r="2162" spans="2:23" hidden="1">
      <c r="B2162" s="15">
        <f>部数情報!C1787</f>
        <v>1786</v>
      </c>
      <c r="C2162" s="16">
        <f>部数情報!B1787</f>
        <v>26</v>
      </c>
      <c r="D2162" s="16" t="str">
        <f>部数情報!E1787</f>
        <v>四街道</v>
      </c>
      <c r="E2162" s="16" t="str">
        <f>部数情報!F1787</f>
        <v>千代田・池花</v>
      </c>
      <c r="F2162" s="16" t="str">
        <f>部数情報!A1787</f>
        <v>044075</v>
      </c>
      <c r="G2162" s="16" t="str">
        <f>部数情報!G1787</f>
        <v>千代田　5B</v>
      </c>
      <c r="H2162" s="16" t="str">
        <f>部数情報!H1787</f>
        <v>千葉</v>
      </c>
      <c r="I2162" s="16" t="str">
        <f>部数情報!I1787</f>
        <v>四街道市</v>
      </c>
      <c r="J2162" s="189">
        <f>IFERROR(IF($I$7="併配",VLOOKUP($F2162,部数情報!A:K,11,0),IF($I$7="併配&amp;選挙",VLOOKUP($F2162,部数情報!A:L,12,0),IF($I$7="選挙",VLOOKUP($F2162,部数情報!A:M,13,0),VLOOKUP($F2162,部数情報!A:J,10,0)))),"")</f>
        <v>345</v>
      </c>
      <c r="K2162" s="187"/>
      <c r="L2162" s="205"/>
      <c r="M2162" s="206"/>
      <c r="S2162">
        <f>エリア一覧!J2162-VLOOKUP(エリア一覧!F2162,部数情報!A:Q,17,0)</f>
        <v>0</v>
      </c>
      <c r="V2162">
        <f t="shared" si="33"/>
        <v>0</v>
      </c>
      <c r="W2162">
        <f>IFERROR(VLOOKUP($F2162,部数情報!A:J,10,0),0)</f>
        <v>345</v>
      </c>
    </row>
    <row r="2163" spans="2:23" hidden="1">
      <c r="B2163" s="15">
        <f>部数情報!C1788</f>
        <v>1787</v>
      </c>
      <c r="C2163" s="16">
        <f>部数情報!B1788</f>
        <v>26</v>
      </c>
      <c r="D2163" s="16" t="str">
        <f>部数情報!E1788</f>
        <v>四街道</v>
      </c>
      <c r="E2163" s="16" t="str">
        <f>部数情報!F1788</f>
        <v>千代田・池花</v>
      </c>
      <c r="F2163" s="16" t="str">
        <f>部数情報!A1788</f>
        <v>044037</v>
      </c>
      <c r="G2163" s="16" t="str">
        <f>部数情報!G1788</f>
        <v>池花　１．２丁目</v>
      </c>
      <c r="H2163" s="16" t="str">
        <f>部数情報!H1788</f>
        <v>千葉</v>
      </c>
      <c r="I2163" s="16" t="str">
        <f>部数情報!I1788</f>
        <v>四街道市</v>
      </c>
      <c r="J2163" s="189">
        <f>IFERROR(IF($I$7="併配",VLOOKUP($F2163,部数情報!A:K,11,0),IF($I$7="併配&amp;選挙",VLOOKUP($F2163,部数情報!A:L,12,0),IF($I$7="選挙",VLOOKUP($F2163,部数情報!A:M,13,0),VLOOKUP($F2163,部数情報!A:J,10,0)))),"")</f>
        <v>595</v>
      </c>
      <c r="K2163" s="187"/>
      <c r="L2163" s="205"/>
      <c r="M2163" s="206"/>
      <c r="S2163">
        <f>エリア一覧!J2163-VLOOKUP(エリア一覧!F2163,部数情報!A:Q,17,0)</f>
        <v>0</v>
      </c>
      <c r="V2163">
        <f t="shared" si="33"/>
        <v>0</v>
      </c>
      <c r="W2163">
        <f>IFERROR(VLOOKUP($F2163,部数情報!A:J,10,0),0)</f>
        <v>595</v>
      </c>
    </row>
    <row r="2164" spans="2:23" hidden="1">
      <c r="B2164" s="15">
        <f>部数情報!C1789</f>
        <v>1788</v>
      </c>
      <c r="C2164" s="16">
        <f>部数情報!B1789</f>
        <v>26</v>
      </c>
      <c r="D2164" s="16" t="str">
        <f>部数情報!E1789</f>
        <v>四街道</v>
      </c>
      <c r="E2164" s="16" t="str">
        <f>部数情報!F1789</f>
        <v>栗山</v>
      </c>
      <c r="F2164" s="16" t="str">
        <f>部数情報!A1789</f>
        <v>044038</v>
      </c>
      <c r="G2164" s="16" t="str">
        <f>部数情報!G1789</f>
        <v>栗山A</v>
      </c>
      <c r="H2164" s="16" t="str">
        <f>部数情報!H1789</f>
        <v>千葉</v>
      </c>
      <c r="I2164" s="16" t="str">
        <f>部数情報!I1789</f>
        <v>四街道市</v>
      </c>
      <c r="J2164" s="189">
        <f>IFERROR(IF($I$7="併配",VLOOKUP($F2164,部数情報!A:K,11,0),IF($I$7="併配&amp;選挙",VLOOKUP($F2164,部数情報!A:L,12,0),IF($I$7="選挙",VLOOKUP($F2164,部数情報!A:M,13,0),VLOOKUP($F2164,部数情報!A:J,10,0)))),"")</f>
        <v>575</v>
      </c>
      <c r="K2164" s="187"/>
      <c r="L2164" s="205"/>
      <c r="M2164" s="206"/>
      <c r="S2164">
        <f>エリア一覧!J2164-VLOOKUP(エリア一覧!F2164,部数情報!A:Q,17,0)</f>
        <v>0</v>
      </c>
      <c r="V2164">
        <f t="shared" si="33"/>
        <v>0</v>
      </c>
      <c r="W2164">
        <f>IFERROR(VLOOKUP($F2164,部数情報!A:J,10,0),0)</f>
        <v>575</v>
      </c>
    </row>
    <row r="2165" spans="2:23" hidden="1">
      <c r="B2165" s="15">
        <f>部数情報!C1790</f>
        <v>1789</v>
      </c>
      <c r="C2165" s="16">
        <f>部数情報!B1790</f>
        <v>26</v>
      </c>
      <c r="D2165" s="16" t="str">
        <f>部数情報!E1790</f>
        <v>四街道</v>
      </c>
      <c r="E2165" s="16" t="str">
        <f>部数情報!F1790</f>
        <v>栗山</v>
      </c>
      <c r="F2165" s="16" t="str">
        <f>部数情報!A1790</f>
        <v>044039</v>
      </c>
      <c r="G2165" s="16" t="str">
        <f>部数情報!G1790</f>
        <v>栗山B</v>
      </c>
      <c r="H2165" s="16" t="str">
        <f>部数情報!H1790</f>
        <v>千葉</v>
      </c>
      <c r="I2165" s="16" t="str">
        <f>部数情報!I1790</f>
        <v>四街道市</v>
      </c>
      <c r="J2165" s="189">
        <f>IFERROR(IF($I$7="併配",VLOOKUP($F2165,部数情報!A:K,11,0),IF($I$7="併配&amp;選挙",VLOOKUP($F2165,部数情報!A:L,12,0),IF($I$7="選挙",VLOOKUP($F2165,部数情報!A:M,13,0),VLOOKUP($F2165,部数情報!A:J,10,0)))),"")</f>
        <v>830</v>
      </c>
      <c r="K2165" s="187"/>
      <c r="L2165" s="205"/>
      <c r="M2165" s="206"/>
      <c r="S2165">
        <f>エリア一覧!J2165-VLOOKUP(エリア一覧!F2165,部数情報!A:Q,17,0)</f>
        <v>0</v>
      </c>
      <c r="V2165">
        <f t="shared" si="33"/>
        <v>0</v>
      </c>
      <c r="W2165">
        <f>IFERROR(VLOOKUP($F2165,部数情報!A:J,10,0),0)</f>
        <v>830</v>
      </c>
    </row>
    <row r="2166" spans="2:23" hidden="1">
      <c r="B2166" s="15">
        <f>部数情報!C1791</f>
        <v>1790</v>
      </c>
      <c r="C2166" s="16">
        <f>部数情報!B1791</f>
        <v>26</v>
      </c>
      <c r="D2166" s="16" t="str">
        <f>部数情報!E1791</f>
        <v>四街道</v>
      </c>
      <c r="E2166" s="16" t="str">
        <f>部数情報!F1791</f>
        <v>大日・緑ヶ丘</v>
      </c>
      <c r="F2166" s="16" t="str">
        <f>部数情報!A1791</f>
        <v>044041</v>
      </c>
      <c r="G2166" s="16" t="str">
        <f>部数情報!G1791</f>
        <v>大日緑ヶ丘A</v>
      </c>
      <c r="H2166" s="16" t="str">
        <f>部数情報!H1791</f>
        <v>千葉</v>
      </c>
      <c r="I2166" s="16" t="str">
        <f>部数情報!I1791</f>
        <v>四街道市</v>
      </c>
      <c r="J2166" s="189">
        <f>IFERROR(IF($I$7="併配",VLOOKUP($F2166,部数情報!A:K,11,0),IF($I$7="併配&amp;選挙",VLOOKUP($F2166,部数情報!A:L,12,0),IF($I$7="選挙",VLOOKUP($F2166,部数情報!A:M,13,0),VLOOKUP($F2166,部数情報!A:J,10,0)))),"")</f>
        <v>700</v>
      </c>
      <c r="K2166" s="187"/>
      <c r="L2166" s="205"/>
      <c r="M2166" s="206"/>
      <c r="S2166">
        <f>エリア一覧!J2166-VLOOKUP(エリア一覧!F2166,部数情報!A:Q,17,0)</f>
        <v>0</v>
      </c>
      <c r="V2166">
        <f t="shared" si="33"/>
        <v>0</v>
      </c>
      <c r="W2166">
        <f>IFERROR(VLOOKUP($F2166,部数情報!A:J,10,0),0)</f>
        <v>700</v>
      </c>
    </row>
    <row r="2167" spans="2:23" hidden="1">
      <c r="B2167" s="15">
        <f>部数情報!C1792</f>
        <v>1791</v>
      </c>
      <c r="C2167" s="16">
        <f>部数情報!B1792</f>
        <v>26</v>
      </c>
      <c r="D2167" s="16" t="str">
        <f>部数情報!E1792</f>
        <v>四街道</v>
      </c>
      <c r="E2167" s="16" t="str">
        <f>部数情報!F1792</f>
        <v>大日・緑ヶ丘</v>
      </c>
      <c r="F2167" s="16" t="str">
        <f>部数情報!A1792</f>
        <v>044042</v>
      </c>
      <c r="G2167" s="16" t="str">
        <f>部数情報!G1792</f>
        <v>大日緑ヶ丘B</v>
      </c>
      <c r="H2167" s="16" t="str">
        <f>部数情報!H1792</f>
        <v>千葉</v>
      </c>
      <c r="I2167" s="16" t="str">
        <f>部数情報!I1792</f>
        <v>四街道市</v>
      </c>
      <c r="J2167" s="189">
        <f>IFERROR(IF($I$7="併配",VLOOKUP($F2167,部数情報!A:K,11,0),IF($I$7="併配&amp;選挙",VLOOKUP($F2167,部数情報!A:L,12,0),IF($I$7="選挙",VLOOKUP($F2167,部数情報!A:M,13,0),VLOOKUP($F2167,部数情報!A:J,10,0)))),"")</f>
        <v>420</v>
      </c>
      <c r="K2167" s="187"/>
      <c r="L2167" s="205"/>
      <c r="M2167" s="206"/>
      <c r="S2167">
        <f>エリア一覧!J2167-VLOOKUP(エリア一覧!F2167,部数情報!A:Q,17,0)</f>
        <v>0</v>
      </c>
      <c r="V2167">
        <f t="shared" si="33"/>
        <v>0</v>
      </c>
      <c r="W2167">
        <f>IFERROR(VLOOKUP($F2167,部数情報!A:J,10,0),0)</f>
        <v>420</v>
      </c>
    </row>
    <row r="2168" spans="2:23" hidden="1">
      <c r="B2168" s="15">
        <f>部数情報!C1793</f>
        <v>1792</v>
      </c>
      <c r="C2168" s="16">
        <f>部数情報!B1793</f>
        <v>26</v>
      </c>
      <c r="D2168" s="16" t="str">
        <f>部数情報!E1793</f>
        <v>四街道</v>
      </c>
      <c r="E2168" s="16" t="str">
        <f>部数情報!F1793</f>
        <v>大日・緑ヶ丘</v>
      </c>
      <c r="F2168" s="16" t="str">
        <f>部数情報!A1793</f>
        <v>044043</v>
      </c>
      <c r="G2168" s="16" t="str">
        <f>部数情報!G1793</f>
        <v>大日緑ヶ丘C</v>
      </c>
      <c r="H2168" s="16" t="str">
        <f>部数情報!H1793</f>
        <v>千葉</v>
      </c>
      <c r="I2168" s="16" t="str">
        <f>部数情報!I1793</f>
        <v>四街道市</v>
      </c>
      <c r="J2168" s="189">
        <f>IFERROR(IF($I$7="併配",VLOOKUP($F2168,部数情報!A:K,11,0),IF($I$7="併配&amp;選挙",VLOOKUP($F2168,部数情報!A:L,12,0),IF($I$7="選挙",VLOOKUP($F2168,部数情報!A:M,13,0),VLOOKUP($F2168,部数情報!A:J,10,0)))),"")</f>
        <v>580</v>
      </c>
      <c r="K2168" s="187"/>
      <c r="L2168" s="205"/>
      <c r="M2168" s="206"/>
      <c r="S2168">
        <f>エリア一覧!J2168-VLOOKUP(エリア一覧!F2168,部数情報!A:Q,17,0)</f>
        <v>0</v>
      </c>
      <c r="V2168">
        <f t="shared" si="33"/>
        <v>0</v>
      </c>
      <c r="W2168">
        <f>IFERROR(VLOOKUP($F2168,部数情報!A:J,10,0),0)</f>
        <v>580</v>
      </c>
    </row>
    <row r="2169" spans="2:23" hidden="1">
      <c r="B2169" s="15">
        <f>部数情報!C1794</f>
        <v>1793</v>
      </c>
      <c r="C2169" s="16">
        <f>部数情報!B1794</f>
        <v>26</v>
      </c>
      <c r="D2169" s="16" t="str">
        <f>部数情報!E1794</f>
        <v>四街道</v>
      </c>
      <c r="E2169" s="16" t="str">
        <f>部数情報!F1794</f>
        <v>大日・緑ヶ丘</v>
      </c>
      <c r="F2169" s="16" t="str">
        <f>部数情報!A1794</f>
        <v>044044</v>
      </c>
      <c r="G2169" s="16" t="str">
        <f>部数情報!G1794</f>
        <v>大日緑ヶ丘Ｄ</v>
      </c>
      <c r="H2169" s="16" t="str">
        <f>部数情報!H1794</f>
        <v>千葉</v>
      </c>
      <c r="I2169" s="16" t="str">
        <f>部数情報!I1794</f>
        <v>四街道市</v>
      </c>
      <c r="J2169" s="189">
        <f>IFERROR(IF($I$7="併配",VLOOKUP($F2169,部数情報!A:K,11,0),IF($I$7="併配&amp;選挙",VLOOKUP($F2169,部数情報!A:L,12,0),IF($I$7="選挙",VLOOKUP($F2169,部数情報!A:M,13,0),VLOOKUP($F2169,部数情報!A:J,10,0)))),"")</f>
        <v>550</v>
      </c>
      <c r="K2169" s="187"/>
      <c r="L2169" s="205"/>
      <c r="M2169" s="206"/>
      <c r="S2169">
        <f>エリア一覧!J2169-VLOOKUP(エリア一覧!F2169,部数情報!A:Q,17,0)</f>
        <v>0</v>
      </c>
      <c r="V2169">
        <f t="shared" si="33"/>
        <v>0</v>
      </c>
      <c r="W2169">
        <f>IFERROR(VLOOKUP($F2169,部数情報!A:J,10,0),0)</f>
        <v>550</v>
      </c>
    </row>
    <row r="2170" spans="2:23" hidden="1">
      <c r="B2170" s="15">
        <f>部数情報!C1795</f>
        <v>1794</v>
      </c>
      <c r="C2170" s="16">
        <f>部数情報!B1795</f>
        <v>26</v>
      </c>
      <c r="D2170" s="16" t="str">
        <f>部数情報!E1795</f>
        <v>四街道</v>
      </c>
      <c r="E2170" s="16" t="str">
        <f>部数情報!F1795</f>
        <v>大日・緑ヶ丘</v>
      </c>
      <c r="F2170" s="16" t="str">
        <f>部数情報!A1795</f>
        <v>044045</v>
      </c>
      <c r="G2170" s="16" t="str">
        <f>部数情報!G1795</f>
        <v>大日緑ヶ丘E</v>
      </c>
      <c r="H2170" s="16" t="str">
        <f>部数情報!H1795</f>
        <v>千葉</v>
      </c>
      <c r="I2170" s="16" t="str">
        <f>部数情報!I1795</f>
        <v>四街道市</v>
      </c>
      <c r="J2170" s="189">
        <f>IFERROR(IF($I$7="併配",VLOOKUP($F2170,部数情報!A:K,11,0),IF($I$7="併配&amp;選挙",VLOOKUP($F2170,部数情報!A:L,12,0),IF($I$7="選挙",VLOOKUP($F2170,部数情報!A:M,13,0),VLOOKUP($F2170,部数情報!A:J,10,0)))),"")</f>
        <v>625</v>
      </c>
      <c r="K2170" s="187"/>
      <c r="L2170" s="205"/>
      <c r="M2170" s="206"/>
      <c r="S2170">
        <f>エリア一覧!J2170-VLOOKUP(エリア一覧!F2170,部数情報!A:Q,17,0)</f>
        <v>0</v>
      </c>
      <c r="V2170">
        <f t="shared" si="33"/>
        <v>0</v>
      </c>
      <c r="W2170">
        <f>IFERROR(VLOOKUP($F2170,部数情報!A:J,10,0),0)</f>
        <v>625</v>
      </c>
    </row>
    <row r="2171" spans="2:23" hidden="1">
      <c r="B2171" s="15">
        <f>部数情報!C1796</f>
        <v>1795</v>
      </c>
      <c r="C2171" s="16">
        <f>部数情報!B1796</f>
        <v>26</v>
      </c>
      <c r="D2171" s="16" t="str">
        <f>部数情報!E1796</f>
        <v>四街道</v>
      </c>
      <c r="E2171" s="16" t="str">
        <f>部数情報!F1796</f>
        <v>大日・緑ヶ丘</v>
      </c>
      <c r="F2171" s="16" t="str">
        <f>部数情報!A1796</f>
        <v>044046</v>
      </c>
      <c r="G2171" s="16" t="str">
        <f>部数情報!G1796</f>
        <v>大日緑ヶ丘F</v>
      </c>
      <c r="H2171" s="16" t="str">
        <f>部数情報!H1796</f>
        <v>千葉</v>
      </c>
      <c r="I2171" s="16" t="str">
        <f>部数情報!I1796</f>
        <v>四街道市</v>
      </c>
      <c r="J2171" s="189">
        <f>IFERROR(IF($I$7="併配",VLOOKUP($F2171,部数情報!A:K,11,0),IF($I$7="併配&amp;選挙",VLOOKUP($F2171,部数情報!A:L,12,0),IF($I$7="選挙",VLOOKUP($F2171,部数情報!A:M,13,0),VLOOKUP($F2171,部数情報!A:J,10,0)))),"")</f>
        <v>350</v>
      </c>
      <c r="K2171" s="187"/>
      <c r="L2171" s="205"/>
      <c r="M2171" s="206"/>
      <c r="S2171">
        <f>エリア一覧!J2171-VLOOKUP(エリア一覧!F2171,部数情報!A:Q,17,0)</f>
        <v>0</v>
      </c>
      <c r="V2171">
        <f t="shared" si="33"/>
        <v>0</v>
      </c>
      <c r="W2171">
        <f>IFERROR(VLOOKUP($F2171,部数情報!A:J,10,0),0)</f>
        <v>350</v>
      </c>
    </row>
    <row r="2172" spans="2:23" hidden="1">
      <c r="B2172" s="15">
        <f>部数情報!C1797</f>
        <v>1796</v>
      </c>
      <c r="C2172" s="16">
        <f>部数情報!B1797</f>
        <v>26</v>
      </c>
      <c r="D2172" s="16" t="str">
        <f>部数情報!E1797</f>
        <v>四街道</v>
      </c>
      <c r="E2172" s="16" t="str">
        <f>部数情報!F1797</f>
        <v>大日・緑ヶ丘</v>
      </c>
      <c r="F2172" s="16" t="str">
        <f>部数情報!A1797</f>
        <v>044082</v>
      </c>
      <c r="G2172" s="16" t="str">
        <f>部数情報!G1797</f>
        <v>大日緑ヶ丘I</v>
      </c>
      <c r="H2172" s="16" t="str">
        <f>部数情報!H1797</f>
        <v>千葉</v>
      </c>
      <c r="I2172" s="16" t="str">
        <f>部数情報!I1797</f>
        <v>四街道市</v>
      </c>
      <c r="J2172" s="189">
        <f>IFERROR(IF($I$7="併配",VLOOKUP($F2172,部数情報!A:K,11,0),IF($I$7="併配&amp;選挙",VLOOKUP($F2172,部数情報!A:L,12,0),IF($I$7="選挙",VLOOKUP($F2172,部数情報!A:M,13,0),VLOOKUP($F2172,部数情報!A:J,10,0)))),"")</f>
        <v>350</v>
      </c>
      <c r="K2172" s="187"/>
      <c r="L2172" s="205"/>
      <c r="M2172" s="206"/>
      <c r="S2172">
        <f>エリア一覧!J2172-VLOOKUP(エリア一覧!F2172,部数情報!A:Q,17,0)</f>
        <v>0</v>
      </c>
      <c r="V2172">
        <f t="shared" si="33"/>
        <v>0</v>
      </c>
      <c r="W2172">
        <f>IFERROR(VLOOKUP($F2172,部数情報!A:J,10,0),0)</f>
        <v>350</v>
      </c>
    </row>
    <row r="2173" spans="2:23" hidden="1">
      <c r="B2173" s="15">
        <f>部数情報!C1798</f>
        <v>1797</v>
      </c>
      <c r="C2173" s="16">
        <f>部数情報!B1798</f>
        <v>26</v>
      </c>
      <c r="D2173" s="16" t="str">
        <f>部数情報!E1798</f>
        <v>四街道</v>
      </c>
      <c r="E2173" s="16" t="str">
        <f>部数情報!F1798</f>
        <v>大日・緑ヶ丘</v>
      </c>
      <c r="F2173" s="16" t="str">
        <f>部数情報!A1798</f>
        <v>044047</v>
      </c>
      <c r="G2173" s="16" t="str">
        <f>部数情報!G1798</f>
        <v>大日緑ヶ丘G</v>
      </c>
      <c r="H2173" s="16" t="str">
        <f>部数情報!H1798</f>
        <v>千葉</v>
      </c>
      <c r="I2173" s="16" t="str">
        <f>部数情報!I1798</f>
        <v>四街道市</v>
      </c>
      <c r="J2173" s="189">
        <f>IFERROR(IF($I$7="併配",VLOOKUP($F2173,部数情報!A:K,11,0),IF($I$7="併配&amp;選挙",VLOOKUP($F2173,部数情報!A:L,12,0),IF($I$7="選挙",VLOOKUP($F2173,部数情報!A:M,13,0),VLOOKUP($F2173,部数情報!A:J,10,0)))),"")</f>
        <v>440</v>
      </c>
      <c r="K2173" s="187"/>
      <c r="L2173" s="205"/>
      <c r="M2173" s="206"/>
      <c r="S2173">
        <f>エリア一覧!J2173-VLOOKUP(エリア一覧!F2173,部数情報!A:Q,17,0)</f>
        <v>0</v>
      </c>
      <c r="V2173">
        <f t="shared" si="33"/>
        <v>0</v>
      </c>
      <c r="W2173">
        <f>IFERROR(VLOOKUP($F2173,部数情報!A:J,10,0),0)</f>
        <v>440</v>
      </c>
    </row>
    <row r="2174" spans="2:23" hidden="1">
      <c r="B2174" s="15">
        <f>部数情報!C1799</f>
        <v>1798</v>
      </c>
      <c r="C2174" s="16">
        <f>部数情報!B1799</f>
        <v>26</v>
      </c>
      <c r="D2174" s="16" t="str">
        <f>部数情報!E1799</f>
        <v>四街道</v>
      </c>
      <c r="E2174" s="16" t="str">
        <f>部数情報!F1799</f>
        <v>大日・緑ヶ丘</v>
      </c>
      <c r="F2174" s="16" t="str">
        <f>部数情報!A1799</f>
        <v>044048</v>
      </c>
      <c r="G2174" s="16" t="str">
        <f>部数情報!G1799</f>
        <v>大日緑ヶ丘H</v>
      </c>
      <c r="H2174" s="16" t="str">
        <f>部数情報!H1799</f>
        <v>千葉</v>
      </c>
      <c r="I2174" s="16" t="str">
        <f>部数情報!I1799</f>
        <v>四街道市</v>
      </c>
      <c r="J2174" s="189">
        <f>IFERROR(IF($I$7="併配",VLOOKUP($F2174,部数情報!A:K,11,0),IF($I$7="併配&amp;選挙",VLOOKUP($F2174,部数情報!A:L,12,0),IF($I$7="選挙",VLOOKUP($F2174,部数情報!A:M,13,0),VLOOKUP($F2174,部数情報!A:J,10,0)))),"")</f>
        <v>315</v>
      </c>
      <c r="K2174" s="187"/>
      <c r="L2174" s="205"/>
      <c r="M2174" s="206"/>
      <c r="S2174">
        <f>エリア一覧!J2174-VLOOKUP(エリア一覧!F2174,部数情報!A:Q,17,0)</f>
        <v>0</v>
      </c>
      <c r="V2174">
        <f t="shared" si="33"/>
        <v>0</v>
      </c>
      <c r="W2174">
        <f>IFERROR(VLOOKUP($F2174,部数情報!A:J,10,0),0)</f>
        <v>315</v>
      </c>
    </row>
    <row r="2175" spans="2:23" hidden="1">
      <c r="B2175" s="15">
        <f>部数情報!C1800</f>
        <v>1799</v>
      </c>
      <c r="C2175" s="16">
        <f>部数情報!B1800</f>
        <v>26</v>
      </c>
      <c r="D2175" s="16" t="str">
        <f>部数情報!E1800</f>
        <v>四街道</v>
      </c>
      <c r="E2175" s="16" t="str">
        <f>部数情報!F1800</f>
        <v>大日・緑ヶ丘</v>
      </c>
      <c r="F2175" s="16" t="str">
        <f>部数情報!A1800</f>
        <v>044049</v>
      </c>
      <c r="G2175" s="16" t="str">
        <f>部数情報!G1800</f>
        <v>大日　萱橋台</v>
      </c>
      <c r="H2175" s="16" t="str">
        <f>部数情報!H1800</f>
        <v>千葉</v>
      </c>
      <c r="I2175" s="16" t="str">
        <f>部数情報!I1800</f>
        <v>四街道市</v>
      </c>
      <c r="J2175" s="189">
        <f>IFERROR(IF($I$7="併配",VLOOKUP($F2175,部数情報!A:K,11,0),IF($I$7="併配&amp;選挙",VLOOKUP($F2175,部数情報!A:L,12,0),IF($I$7="選挙",VLOOKUP($F2175,部数情報!A:M,13,0),VLOOKUP($F2175,部数情報!A:J,10,0)))),"")</f>
        <v>590</v>
      </c>
      <c r="K2175" s="187"/>
      <c r="L2175" s="205"/>
      <c r="M2175" s="206"/>
      <c r="S2175">
        <f>エリア一覧!J2175-VLOOKUP(エリア一覧!F2175,部数情報!A:Q,17,0)</f>
        <v>0</v>
      </c>
      <c r="V2175">
        <f t="shared" si="33"/>
        <v>0</v>
      </c>
      <c r="W2175">
        <f>IFERROR(VLOOKUP($F2175,部数情報!A:J,10,0),0)</f>
        <v>590</v>
      </c>
    </row>
    <row r="2176" spans="2:23" hidden="1">
      <c r="B2176" s="15">
        <f>部数情報!C1801</f>
        <v>1800</v>
      </c>
      <c r="C2176" s="16">
        <f>部数情報!B1801</f>
        <v>26</v>
      </c>
      <c r="D2176" s="16" t="str">
        <f>部数情報!E1801</f>
        <v>四街道</v>
      </c>
      <c r="E2176" s="16" t="str">
        <f>部数情報!F1801</f>
        <v>大日・桜ヶ丘</v>
      </c>
      <c r="F2176" s="16" t="str">
        <f>部数情報!A1801</f>
        <v>044050</v>
      </c>
      <c r="G2176" s="16" t="str">
        <f>部数情報!G1801</f>
        <v>大日桜ヶ丘A</v>
      </c>
      <c r="H2176" s="16" t="str">
        <f>部数情報!H1801</f>
        <v>千葉</v>
      </c>
      <c r="I2176" s="16" t="str">
        <f>部数情報!I1801</f>
        <v>四街道市</v>
      </c>
      <c r="J2176" s="189">
        <f>IFERROR(IF($I$7="併配",VLOOKUP($F2176,部数情報!A:K,11,0),IF($I$7="併配&amp;選挙",VLOOKUP($F2176,部数情報!A:L,12,0),IF($I$7="選挙",VLOOKUP($F2176,部数情報!A:M,13,0),VLOOKUP($F2176,部数情報!A:J,10,0)))),"")</f>
        <v>560</v>
      </c>
      <c r="K2176" s="187"/>
      <c r="L2176" s="205"/>
      <c r="M2176" s="206"/>
      <c r="S2176">
        <f>エリア一覧!J2176-VLOOKUP(エリア一覧!F2176,部数情報!A:Q,17,0)</f>
        <v>0</v>
      </c>
      <c r="V2176">
        <f t="shared" si="33"/>
        <v>0</v>
      </c>
      <c r="W2176">
        <f>IFERROR(VLOOKUP($F2176,部数情報!A:J,10,0),0)</f>
        <v>560</v>
      </c>
    </row>
    <row r="2177" spans="2:23" hidden="1">
      <c r="B2177" s="15">
        <f>部数情報!C1802</f>
        <v>1801</v>
      </c>
      <c r="C2177" s="16">
        <f>部数情報!B1802</f>
        <v>26</v>
      </c>
      <c r="D2177" s="16" t="str">
        <f>部数情報!E1802</f>
        <v>四街道</v>
      </c>
      <c r="E2177" s="16" t="str">
        <f>部数情報!F1802</f>
        <v>大日・桜ヶ丘</v>
      </c>
      <c r="F2177" s="16" t="str">
        <f>部数情報!A1802</f>
        <v>044051</v>
      </c>
      <c r="G2177" s="16" t="str">
        <f>部数情報!G1802</f>
        <v>大日桜ヶ丘B</v>
      </c>
      <c r="H2177" s="16" t="str">
        <f>部数情報!H1802</f>
        <v>千葉</v>
      </c>
      <c r="I2177" s="16" t="str">
        <f>部数情報!I1802</f>
        <v>四街道市</v>
      </c>
      <c r="J2177" s="189">
        <f>IFERROR(IF($I$7="併配",VLOOKUP($F2177,部数情報!A:K,11,0),IF($I$7="併配&amp;選挙",VLOOKUP($F2177,部数情報!A:L,12,0),IF($I$7="選挙",VLOOKUP($F2177,部数情報!A:M,13,0),VLOOKUP($F2177,部数情報!A:J,10,0)))),"")</f>
        <v>500</v>
      </c>
      <c r="K2177" s="187"/>
      <c r="L2177" s="205"/>
      <c r="M2177" s="206"/>
      <c r="S2177">
        <f>エリア一覧!J2177-VLOOKUP(エリア一覧!F2177,部数情報!A:Q,17,0)</f>
        <v>0</v>
      </c>
      <c r="V2177">
        <f t="shared" si="33"/>
        <v>0</v>
      </c>
      <c r="W2177">
        <f>IFERROR(VLOOKUP($F2177,部数情報!A:J,10,0),0)</f>
        <v>500</v>
      </c>
    </row>
    <row r="2178" spans="2:23" hidden="1">
      <c r="B2178" s="15">
        <f>部数情報!C1803</f>
        <v>1802</v>
      </c>
      <c r="C2178" s="16">
        <f>部数情報!B1803</f>
        <v>26</v>
      </c>
      <c r="D2178" s="16" t="str">
        <f>部数情報!E1803</f>
        <v>四街道</v>
      </c>
      <c r="E2178" s="16" t="str">
        <f>部数情報!F1803</f>
        <v>大日・桜ヶ丘</v>
      </c>
      <c r="F2178" s="16" t="str">
        <f>部数情報!A1803</f>
        <v>044052</v>
      </c>
      <c r="G2178" s="16" t="str">
        <f>部数情報!G1803</f>
        <v>大日桜ヶ丘C</v>
      </c>
      <c r="H2178" s="16" t="str">
        <f>部数情報!H1803</f>
        <v>千葉</v>
      </c>
      <c r="I2178" s="16" t="str">
        <f>部数情報!I1803</f>
        <v>四街道市</v>
      </c>
      <c r="J2178" s="189">
        <f>IFERROR(IF($I$7="併配",VLOOKUP($F2178,部数情報!A:K,11,0),IF($I$7="併配&amp;選挙",VLOOKUP($F2178,部数情報!A:L,12,0),IF($I$7="選挙",VLOOKUP($F2178,部数情報!A:M,13,0),VLOOKUP($F2178,部数情報!A:J,10,0)))),"")</f>
        <v>600</v>
      </c>
      <c r="K2178" s="187"/>
      <c r="L2178" s="205"/>
      <c r="M2178" s="206"/>
      <c r="S2178">
        <f>エリア一覧!J2178-VLOOKUP(エリア一覧!F2178,部数情報!A:Q,17,0)</f>
        <v>0</v>
      </c>
      <c r="V2178">
        <f t="shared" si="33"/>
        <v>0</v>
      </c>
      <c r="W2178">
        <f>IFERROR(VLOOKUP($F2178,部数情報!A:J,10,0),0)</f>
        <v>600</v>
      </c>
    </row>
    <row r="2179" spans="2:23" hidden="1">
      <c r="B2179" s="15">
        <f>部数情報!C1804</f>
        <v>1803</v>
      </c>
      <c r="C2179" s="16">
        <f>部数情報!B1804</f>
        <v>26</v>
      </c>
      <c r="D2179" s="16" t="str">
        <f>部数情報!E1804</f>
        <v>四街道</v>
      </c>
      <c r="E2179" s="16" t="str">
        <f>部数情報!F1804</f>
        <v>下志津新田・四街道</v>
      </c>
      <c r="F2179" s="16" t="str">
        <f>部数情報!A1804</f>
        <v>044053</v>
      </c>
      <c r="G2179" s="16" t="str">
        <f>部数情報!G1804</f>
        <v>さつきヶ丘・下志津新田</v>
      </c>
      <c r="H2179" s="16" t="str">
        <f>部数情報!H1804</f>
        <v>千葉</v>
      </c>
      <c r="I2179" s="16" t="str">
        <f>部数情報!I1804</f>
        <v>四街道市</v>
      </c>
      <c r="J2179" s="189">
        <f>IFERROR(IF($I$7="併配",VLOOKUP($F2179,部数情報!A:K,11,0),IF($I$7="併配&amp;選挙",VLOOKUP($F2179,部数情報!A:L,12,0),IF($I$7="選挙",VLOOKUP($F2179,部数情報!A:M,13,0),VLOOKUP($F2179,部数情報!A:J,10,0)))),"")</f>
        <v>540</v>
      </c>
      <c r="K2179" s="187"/>
      <c r="L2179" s="205"/>
      <c r="M2179" s="206"/>
      <c r="S2179">
        <f>エリア一覧!J2179-VLOOKUP(エリア一覧!F2179,部数情報!A:Q,17,0)</f>
        <v>0</v>
      </c>
      <c r="V2179">
        <f t="shared" si="33"/>
        <v>0</v>
      </c>
      <c r="W2179">
        <f>IFERROR(VLOOKUP($F2179,部数情報!A:J,10,0),0)</f>
        <v>540</v>
      </c>
    </row>
    <row r="2180" spans="2:23" hidden="1">
      <c r="B2180" s="15">
        <f>部数情報!C1805</f>
        <v>1804</v>
      </c>
      <c r="C2180" s="16">
        <f>部数情報!B1805</f>
        <v>26</v>
      </c>
      <c r="D2180" s="16" t="str">
        <f>部数情報!E1805</f>
        <v>四街道</v>
      </c>
      <c r="E2180" s="16" t="str">
        <f>部数情報!F1805</f>
        <v>下志津新田・四街道</v>
      </c>
      <c r="F2180" s="16" t="str">
        <f>部数情報!A1805</f>
        <v>044054</v>
      </c>
      <c r="G2180" s="16" t="str">
        <f>部数情報!G1805</f>
        <v>下志津新田A</v>
      </c>
      <c r="H2180" s="16" t="str">
        <f>部数情報!H1805</f>
        <v>千葉</v>
      </c>
      <c r="I2180" s="16" t="str">
        <f>部数情報!I1805</f>
        <v>四街道市</v>
      </c>
      <c r="J2180" s="189">
        <f>IFERROR(IF($I$7="併配",VLOOKUP($F2180,部数情報!A:K,11,0),IF($I$7="併配&amp;選挙",VLOOKUP($F2180,部数情報!A:L,12,0),IF($I$7="選挙",VLOOKUP($F2180,部数情報!A:M,13,0),VLOOKUP($F2180,部数情報!A:J,10,0)))),"")</f>
        <v>760</v>
      </c>
      <c r="K2180" s="187"/>
      <c r="L2180" s="205"/>
      <c r="M2180" s="206"/>
      <c r="S2180">
        <f>エリア一覧!J2180-VLOOKUP(エリア一覧!F2180,部数情報!A:Q,17,0)</f>
        <v>0</v>
      </c>
      <c r="V2180">
        <f t="shared" si="33"/>
        <v>0</v>
      </c>
      <c r="W2180">
        <f>IFERROR(VLOOKUP($F2180,部数情報!A:J,10,0),0)</f>
        <v>760</v>
      </c>
    </row>
    <row r="2181" spans="2:23" hidden="1">
      <c r="B2181" s="15">
        <f>部数情報!C1806</f>
        <v>1805</v>
      </c>
      <c r="C2181" s="16">
        <f>部数情報!B1806</f>
        <v>26</v>
      </c>
      <c r="D2181" s="16" t="str">
        <f>部数情報!E1806</f>
        <v>四街道</v>
      </c>
      <c r="E2181" s="16" t="str">
        <f>部数情報!F1806</f>
        <v>下志津新田・四街道</v>
      </c>
      <c r="F2181" s="16" t="str">
        <f>部数情報!A1806</f>
        <v>044055</v>
      </c>
      <c r="G2181" s="16" t="str">
        <f>部数情報!G1806</f>
        <v>下志津新田B</v>
      </c>
      <c r="H2181" s="16" t="str">
        <f>部数情報!H1806</f>
        <v>千葉</v>
      </c>
      <c r="I2181" s="16" t="str">
        <f>部数情報!I1806</f>
        <v>四街道市</v>
      </c>
      <c r="J2181" s="189">
        <f>IFERROR(IF($I$7="併配",VLOOKUP($F2181,部数情報!A:K,11,0),IF($I$7="併配&amp;選挙",VLOOKUP($F2181,部数情報!A:L,12,0),IF($I$7="選挙",VLOOKUP($F2181,部数情報!A:M,13,0),VLOOKUP($F2181,部数情報!A:J,10,0)))),"")</f>
        <v>500</v>
      </c>
      <c r="K2181" s="187"/>
      <c r="L2181" s="205"/>
      <c r="M2181" s="206"/>
      <c r="S2181">
        <f>エリア一覧!J2181-VLOOKUP(エリア一覧!F2181,部数情報!A:Q,17,0)</f>
        <v>0</v>
      </c>
      <c r="V2181">
        <f t="shared" si="33"/>
        <v>0</v>
      </c>
      <c r="W2181">
        <f>IFERROR(VLOOKUP($F2181,部数情報!A:J,10,0),0)</f>
        <v>500</v>
      </c>
    </row>
    <row r="2182" spans="2:23" hidden="1">
      <c r="B2182" s="15">
        <f>部数情報!C1807</f>
        <v>1806</v>
      </c>
      <c r="C2182" s="16">
        <f>部数情報!B1807</f>
        <v>26</v>
      </c>
      <c r="D2182" s="16" t="str">
        <f>部数情報!E1807</f>
        <v>四街道</v>
      </c>
      <c r="E2182" s="16" t="str">
        <f>部数情報!F1807</f>
        <v>下志津新田・四街道</v>
      </c>
      <c r="F2182" s="16" t="str">
        <f>部数情報!A1807</f>
        <v>044056</v>
      </c>
      <c r="G2182" s="16" t="str">
        <f>部数情報!G1807</f>
        <v>四街道 A</v>
      </c>
      <c r="H2182" s="16" t="str">
        <f>部数情報!H1807</f>
        <v>千葉</v>
      </c>
      <c r="I2182" s="16" t="str">
        <f>部数情報!I1807</f>
        <v>四街道市</v>
      </c>
      <c r="J2182" s="189">
        <f>IFERROR(IF($I$7="併配",VLOOKUP($F2182,部数情報!A:K,11,0),IF($I$7="併配&amp;選挙",VLOOKUP($F2182,部数情報!A:L,12,0),IF($I$7="選挙",VLOOKUP($F2182,部数情報!A:M,13,0),VLOOKUP($F2182,部数情報!A:J,10,0)))),"")</f>
        <v>350</v>
      </c>
      <c r="K2182" s="187"/>
      <c r="L2182" s="205"/>
      <c r="M2182" s="206"/>
      <c r="S2182">
        <f>エリア一覧!J2182-VLOOKUP(エリア一覧!F2182,部数情報!A:Q,17,0)</f>
        <v>0</v>
      </c>
      <c r="V2182">
        <f t="shared" si="33"/>
        <v>0</v>
      </c>
      <c r="W2182">
        <f>IFERROR(VLOOKUP($F2182,部数情報!A:J,10,0),0)</f>
        <v>350</v>
      </c>
    </row>
    <row r="2183" spans="2:23" hidden="1">
      <c r="B2183" s="15">
        <f>部数情報!C1808</f>
        <v>1807</v>
      </c>
      <c r="C2183" s="16">
        <f>部数情報!B1808</f>
        <v>26</v>
      </c>
      <c r="D2183" s="16" t="str">
        <f>部数情報!E1808</f>
        <v>四街道</v>
      </c>
      <c r="E2183" s="16" t="str">
        <f>部数情報!F1808</f>
        <v>下志津新田・四街道</v>
      </c>
      <c r="F2183" s="16" t="str">
        <f>部数情報!A1808</f>
        <v>044057</v>
      </c>
      <c r="G2183" s="16" t="str">
        <f>部数情報!G1808</f>
        <v>四街道　B</v>
      </c>
      <c r="H2183" s="16" t="str">
        <f>部数情報!H1808</f>
        <v>千葉</v>
      </c>
      <c r="I2183" s="16" t="str">
        <f>部数情報!I1808</f>
        <v>四街道市</v>
      </c>
      <c r="J2183" s="189">
        <f>IFERROR(IF($I$7="併配",VLOOKUP($F2183,部数情報!A:K,11,0),IF($I$7="併配&amp;選挙",VLOOKUP($F2183,部数情報!A:L,12,0),IF($I$7="選挙",VLOOKUP($F2183,部数情報!A:M,13,0),VLOOKUP($F2183,部数情報!A:J,10,0)))),"")</f>
        <v>240</v>
      </c>
      <c r="K2183" s="187"/>
      <c r="L2183" s="205"/>
      <c r="M2183" s="206"/>
      <c r="S2183">
        <f>エリア一覧!J2183-VLOOKUP(エリア一覧!F2183,部数情報!A:Q,17,0)</f>
        <v>0</v>
      </c>
      <c r="V2183">
        <f t="shared" si="33"/>
        <v>0</v>
      </c>
      <c r="W2183">
        <f>IFERROR(VLOOKUP($F2183,部数情報!A:J,10,0),0)</f>
        <v>240</v>
      </c>
    </row>
    <row r="2184" spans="2:23" hidden="1">
      <c r="B2184" s="15">
        <f>部数情報!C1809</f>
        <v>1808</v>
      </c>
      <c r="C2184" s="16">
        <f>部数情報!B1809</f>
        <v>26</v>
      </c>
      <c r="D2184" s="16" t="str">
        <f>部数情報!E1809</f>
        <v>四街道</v>
      </c>
      <c r="E2184" s="16" t="str">
        <f>部数情報!F1809</f>
        <v>四街道</v>
      </c>
      <c r="F2184" s="16" t="str">
        <f>部数情報!A1809</f>
        <v>044058</v>
      </c>
      <c r="G2184" s="16" t="str">
        <f>部数情報!G1809</f>
        <v>四街道　１丁目</v>
      </c>
      <c r="H2184" s="16" t="str">
        <f>部数情報!H1809</f>
        <v>千葉</v>
      </c>
      <c r="I2184" s="16" t="str">
        <f>部数情報!I1809</f>
        <v>四街道市</v>
      </c>
      <c r="J2184" s="189">
        <f>IFERROR(IF($I$7="併配",VLOOKUP($F2184,部数情報!A:K,11,0),IF($I$7="併配&amp;選挙",VLOOKUP($F2184,部数情報!A:L,12,0),IF($I$7="選挙",VLOOKUP($F2184,部数情報!A:M,13,0),VLOOKUP($F2184,部数情報!A:J,10,0)))),"")</f>
        <v>610</v>
      </c>
      <c r="K2184" s="187"/>
      <c r="L2184" s="205"/>
      <c r="M2184" s="206"/>
      <c r="S2184">
        <f>エリア一覧!J2184-VLOOKUP(エリア一覧!F2184,部数情報!A:Q,17,0)</f>
        <v>0</v>
      </c>
      <c r="V2184">
        <f t="shared" si="33"/>
        <v>0</v>
      </c>
      <c r="W2184">
        <f>IFERROR(VLOOKUP($F2184,部数情報!A:J,10,0),0)</f>
        <v>610</v>
      </c>
    </row>
    <row r="2185" spans="2:23" hidden="1">
      <c r="B2185" s="15">
        <f>部数情報!C1810</f>
        <v>1809</v>
      </c>
      <c r="C2185" s="16">
        <f>部数情報!B1810</f>
        <v>26</v>
      </c>
      <c r="D2185" s="16" t="str">
        <f>部数情報!E1810</f>
        <v>四街道</v>
      </c>
      <c r="E2185" s="16" t="str">
        <f>部数情報!F1810</f>
        <v>四街道</v>
      </c>
      <c r="F2185" s="16" t="str">
        <f>部数情報!A1810</f>
        <v>044059</v>
      </c>
      <c r="G2185" s="16" t="str">
        <f>部数情報!G1810</f>
        <v>四街道　２丁目</v>
      </c>
      <c r="H2185" s="16" t="str">
        <f>部数情報!H1810</f>
        <v>千葉</v>
      </c>
      <c r="I2185" s="16" t="str">
        <f>部数情報!I1810</f>
        <v>四街道市</v>
      </c>
      <c r="J2185" s="189">
        <f>IFERROR(IF($I$7="併配",VLOOKUP($F2185,部数情報!A:K,11,0),IF($I$7="併配&amp;選挙",VLOOKUP($F2185,部数情報!A:L,12,0),IF($I$7="選挙",VLOOKUP($F2185,部数情報!A:M,13,0),VLOOKUP($F2185,部数情報!A:J,10,0)))),"")</f>
        <v>635</v>
      </c>
      <c r="K2185" s="187"/>
      <c r="L2185" s="205"/>
      <c r="M2185" s="206"/>
      <c r="S2185">
        <f>エリア一覧!J2185-VLOOKUP(エリア一覧!F2185,部数情報!A:Q,17,0)</f>
        <v>0</v>
      </c>
      <c r="V2185">
        <f t="shared" si="33"/>
        <v>0</v>
      </c>
      <c r="W2185">
        <f>IFERROR(VLOOKUP($F2185,部数情報!A:J,10,0),0)</f>
        <v>635</v>
      </c>
    </row>
    <row r="2186" spans="2:23" hidden="1">
      <c r="B2186" s="15">
        <f>部数情報!C1811</f>
        <v>1810</v>
      </c>
      <c r="C2186" s="16">
        <f>部数情報!B1811</f>
        <v>26</v>
      </c>
      <c r="D2186" s="16" t="str">
        <f>部数情報!E1811</f>
        <v>四街道</v>
      </c>
      <c r="E2186" s="16" t="str">
        <f>部数情報!F1811</f>
        <v>四街道</v>
      </c>
      <c r="F2186" s="16" t="str">
        <f>部数情報!A1811</f>
        <v>044060</v>
      </c>
      <c r="G2186" s="16" t="str">
        <f>部数情報!G1811</f>
        <v>四街道　３丁目</v>
      </c>
      <c r="H2186" s="16" t="str">
        <f>部数情報!H1811</f>
        <v>千葉</v>
      </c>
      <c r="I2186" s="16" t="str">
        <f>部数情報!I1811</f>
        <v>四街道市</v>
      </c>
      <c r="J2186" s="189">
        <f>IFERROR(IF($I$7="併配",VLOOKUP($F2186,部数情報!A:K,11,0),IF($I$7="併配&amp;選挙",VLOOKUP($F2186,部数情報!A:L,12,0),IF($I$7="選挙",VLOOKUP($F2186,部数情報!A:M,13,0),VLOOKUP($F2186,部数情報!A:J,10,0)))),"")</f>
        <v>540</v>
      </c>
      <c r="K2186" s="187"/>
      <c r="L2186" s="205"/>
      <c r="M2186" s="206"/>
      <c r="S2186">
        <f>エリア一覧!J2186-VLOOKUP(エリア一覧!F2186,部数情報!A:Q,17,0)</f>
        <v>0</v>
      </c>
      <c r="V2186">
        <f t="shared" si="33"/>
        <v>0</v>
      </c>
      <c r="W2186">
        <f>IFERROR(VLOOKUP($F2186,部数情報!A:J,10,0),0)</f>
        <v>540</v>
      </c>
    </row>
    <row r="2187" spans="2:23" hidden="1">
      <c r="B2187" s="15">
        <f>部数情報!C1812</f>
        <v>1811</v>
      </c>
      <c r="C2187" s="16">
        <f>部数情報!B1812</f>
        <v>26</v>
      </c>
      <c r="D2187" s="16" t="str">
        <f>部数情報!E1812</f>
        <v>四街道</v>
      </c>
      <c r="E2187" s="16" t="str">
        <f>部数情報!F1812</f>
        <v>六方町・小深町（稲毛区）</v>
      </c>
      <c r="F2187" s="16" t="str">
        <f>部数情報!A1812</f>
        <v>044061</v>
      </c>
      <c r="G2187" s="16" t="str">
        <f>部数情報!G1812</f>
        <v>六方町</v>
      </c>
      <c r="H2187" s="16" t="str">
        <f>部数情報!H1812</f>
        <v>千葉</v>
      </c>
      <c r="I2187" s="16" t="str">
        <f>部数情報!I1812</f>
        <v>稲毛区</v>
      </c>
      <c r="J2187" s="189">
        <f>IFERROR(IF($I$7="併配",VLOOKUP($F2187,部数情報!A:K,11,0),IF($I$7="併配&amp;選挙",VLOOKUP($F2187,部数情報!A:L,12,0),IF($I$7="選挙",VLOOKUP($F2187,部数情報!A:M,13,0),VLOOKUP($F2187,部数情報!A:J,10,0)))),"")</f>
        <v>515</v>
      </c>
      <c r="K2187" s="187"/>
      <c r="L2187" s="205"/>
      <c r="M2187" s="206"/>
      <c r="S2187">
        <f>エリア一覧!J2187-VLOOKUP(エリア一覧!F2187,部数情報!A:Q,17,0)</f>
        <v>0</v>
      </c>
      <c r="V2187">
        <f t="shared" si="33"/>
        <v>0</v>
      </c>
      <c r="W2187">
        <f>IFERROR(VLOOKUP($F2187,部数情報!A:J,10,0),0)</f>
        <v>515</v>
      </c>
    </row>
    <row r="2188" spans="2:23" hidden="1">
      <c r="B2188" s="15">
        <f>部数情報!C1813</f>
        <v>1812</v>
      </c>
      <c r="C2188" s="16">
        <f>部数情報!B1813</f>
        <v>26</v>
      </c>
      <c r="D2188" s="16" t="str">
        <f>部数情報!E1813</f>
        <v>四街道</v>
      </c>
      <c r="E2188" s="16" t="str">
        <f>部数情報!F1813</f>
        <v>六方町・小深町（稲毛区）</v>
      </c>
      <c r="F2188" s="16" t="str">
        <f>部数情報!A1813</f>
        <v>044062</v>
      </c>
      <c r="G2188" s="16" t="str">
        <f>部数情報!G1813</f>
        <v>小深町 A</v>
      </c>
      <c r="H2188" s="16" t="str">
        <f>部数情報!H1813</f>
        <v>千葉</v>
      </c>
      <c r="I2188" s="16" t="str">
        <f>部数情報!I1813</f>
        <v>稲毛区</v>
      </c>
      <c r="J2188" s="189">
        <f>IFERROR(IF($I$7="併配",VLOOKUP($F2188,部数情報!A:K,11,0),IF($I$7="併配&amp;選挙",VLOOKUP($F2188,部数情報!A:L,12,0),IF($I$7="選挙",VLOOKUP($F2188,部数情報!A:M,13,0),VLOOKUP($F2188,部数情報!A:J,10,0)))),"")</f>
        <v>710</v>
      </c>
      <c r="K2188" s="187"/>
      <c r="L2188" s="205"/>
      <c r="M2188" s="206"/>
      <c r="S2188">
        <f>エリア一覧!J2188-VLOOKUP(エリア一覧!F2188,部数情報!A:Q,17,0)</f>
        <v>0</v>
      </c>
      <c r="V2188">
        <f t="shared" si="33"/>
        <v>0</v>
      </c>
      <c r="W2188">
        <f>IFERROR(VLOOKUP($F2188,部数情報!A:J,10,0),0)</f>
        <v>710</v>
      </c>
    </row>
    <row r="2189" spans="2:23" hidden="1">
      <c r="B2189" s="15">
        <f>部数情報!C1814</f>
        <v>1813</v>
      </c>
      <c r="C2189" s="16">
        <f>部数情報!B1814</f>
        <v>26</v>
      </c>
      <c r="D2189" s="16" t="str">
        <f>部数情報!E1814</f>
        <v>四街道</v>
      </c>
      <c r="E2189" s="16" t="str">
        <f>部数情報!F1814</f>
        <v>六方町・小深町（稲毛区）</v>
      </c>
      <c r="F2189" s="16" t="str">
        <f>部数情報!A1814</f>
        <v>044063</v>
      </c>
      <c r="G2189" s="16" t="str">
        <f>部数情報!G1814</f>
        <v>小深町 B</v>
      </c>
      <c r="H2189" s="16" t="str">
        <f>部数情報!H1814</f>
        <v>千葉</v>
      </c>
      <c r="I2189" s="16" t="str">
        <f>部数情報!I1814</f>
        <v>稲毛区</v>
      </c>
      <c r="J2189" s="189">
        <f>IFERROR(IF($I$7="併配",VLOOKUP($F2189,部数情報!A:K,11,0),IF($I$7="併配&amp;選挙",VLOOKUP($F2189,部数情報!A:L,12,0),IF($I$7="選挙",VLOOKUP($F2189,部数情報!A:M,13,0),VLOOKUP($F2189,部数情報!A:J,10,0)))),"")</f>
        <v>716</v>
      </c>
      <c r="K2189" s="187"/>
      <c r="L2189" s="205"/>
      <c r="M2189" s="206"/>
      <c r="S2189">
        <f>エリア一覧!J2189-VLOOKUP(エリア一覧!F2189,部数情報!A:Q,17,0)</f>
        <v>0</v>
      </c>
      <c r="V2189">
        <f t="shared" si="33"/>
        <v>0</v>
      </c>
      <c r="W2189">
        <f>IFERROR(VLOOKUP($F2189,部数情報!A:J,10,0),0)</f>
        <v>716</v>
      </c>
    </row>
    <row r="2190" spans="2:23" hidden="1">
      <c r="B2190" s="15">
        <f>部数情報!C1815</f>
        <v>1814</v>
      </c>
      <c r="C2190" s="16">
        <f>部数情報!B1815</f>
        <v>26</v>
      </c>
      <c r="D2190" s="16" t="str">
        <f>部数情報!E1815</f>
        <v>四街道</v>
      </c>
      <c r="E2190" s="16" t="str">
        <f>部数情報!F1815</f>
        <v>長沼原町・山王町（稲毛区）</v>
      </c>
      <c r="F2190" s="16" t="str">
        <f>部数情報!A1815</f>
        <v>044065</v>
      </c>
      <c r="G2190" s="16" t="str">
        <f>部数情報!G1815</f>
        <v>山王A</v>
      </c>
      <c r="H2190" s="16" t="str">
        <f>部数情報!H1815</f>
        <v>千葉</v>
      </c>
      <c r="I2190" s="16" t="str">
        <f>部数情報!I1815</f>
        <v>稲毛区</v>
      </c>
      <c r="J2190" s="189">
        <f>IFERROR(IF($I$7="併配",VLOOKUP($F2190,部数情報!A:K,11,0),IF($I$7="併配&amp;選挙",VLOOKUP($F2190,部数情報!A:L,12,0),IF($I$7="選挙",VLOOKUP($F2190,部数情報!A:M,13,0),VLOOKUP($F2190,部数情報!A:J,10,0)))),"")</f>
        <v>420</v>
      </c>
      <c r="K2190" s="187"/>
      <c r="L2190" s="205"/>
      <c r="M2190" s="206"/>
      <c r="S2190">
        <f>エリア一覧!J2190-VLOOKUP(エリア一覧!F2190,部数情報!A:Q,17,0)</f>
        <v>0</v>
      </c>
      <c r="V2190">
        <f t="shared" si="33"/>
        <v>0</v>
      </c>
      <c r="W2190">
        <f>IFERROR(VLOOKUP($F2190,部数情報!A:J,10,0),0)</f>
        <v>420</v>
      </c>
    </row>
    <row r="2191" spans="2:23" hidden="1">
      <c r="B2191" s="15">
        <f>部数情報!C1816</f>
        <v>1815</v>
      </c>
      <c r="C2191" s="16">
        <f>部数情報!B1816</f>
        <v>26</v>
      </c>
      <c r="D2191" s="16" t="str">
        <f>部数情報!E1816</f>
        <v>四街道</v>
      </c>
      <c r="E2191" s="16" t="str">
        <f>部数情報!F1816</f>
        <v>長沼原町・山王町（稲毛区）</v>
      </c>
      <c r="F2191" s="16" t="str">
        <f>部数情報!A1816</f>
        <v>044066</v>
      </c>
      <c r="G2191" s="16" t="str">
        <f>部数情報!G1816</f>
        <v>山王B</v>
      </c>
      <c r="H2191" s="16" t="str">
        <f>部数情報!H1816</f>
        <v>千葉</v>
      </c>
      <c r="I2191" s="16" t="str">
        <f>部数情報!I1816</f>
        <v>稲毛区</v>
      </c>
      <c r="J2191" s="189">
        <f>IFERROR(IF($I$7="併配",VLOOKUP($F2191,部数情報!A:K,11,0),IF($I$7="併配&amp;選挙",VLOOKUP($F2191,部数情報!A:L,12,0),IF($I$7="選挙",VLOOKUP($F2191,部数情報!A:M,13,0),VLOOKUP($F2191,部数情報!A:J,10,0)))),"")</f>
        <v>350</v>
      </c>
      <c r="K2191" s="187"/>
      <c r="L2191" s="205"/>
      <c r="M2191" s="206"/>
      <c r="S2191">
        <f>エリア一覧!J2191-VLOOKUP(エリア一覧!F2191,部数情報!A:Q,17,0)</f>
        <v>0</v>
      </c>
      <c r="V2191">
        <f t="shared" si="33"/>
        <v>0</v>
      </c>
      <c r="W2191">
        <f>IFERROR(VLOOKUP($F2191,部数情報!A:J,10,0),0)</f>
        <v>350</v>
      </c>
    </row>
    <row r="2192" spans="2:23" hidden="1">
      <c r="B2192" s="15">
        <f>部数情報!C1817</f>
        <v>1816</v>
      </c>
      <c r="C2192" s="16">
        <f>部数情報!B1817</f>
        <v>26</v>
      </c>
      <c r="D2192" s="16" t="str">
        <f>部数情報!E1817</f>
        <v>四街道</v>
      </c>
      <c r="E2192" s="16" t="str">
        <f>部数情報!F1817</f>
        <v>長沼原町・山王町（稲毛区）</v>
      </c>
      <c r="F2192" s="16" t="str">
        <f>部数情報!A1817</f>
        <v>044067</v>
      </c>
      <c r="G2192" s="16" t="str">
        <f>部数情報!G1817</f>
        <v>山王C</v>
      </c>
      <c r="H2192" s="16" t="str">
        <f>部数情報!H1817</f>
        <v>千葉</v>
      </c>
      <c r="I2192" s="16" t="str">
        <f>部数情報!I1817</f>
        <v>稲毛区</v>
      </c>
      <c r="J2192" s="189">
        <f>IFERROR(IF($I$7="併配",VLOOKUP($F2192,部数情報!A:K,11,0),IF($I$7="併配&amp;選挙",VLOOKUP($F2192,部数情報!A:L,12,0),IF($I$7="選挙",VLOOKUP($F2192,部数情報!A:M,13,0),VLOOKUP($F2192,部数情報!A:J,10,0)))),"")</f>
        <v>360</v>
      </c>
      <c r="K2192" s="187"/>
      <c r="L2192" s="205"/>
      <c r="M2192" s="206"/>
      <c r="S2192">
        <f>エリア一覧!J2192-VLOOKUP(エリア一覧!F2192,部数情報!A:Q,17,0)</f>
        <v>0</v>
      </c>
      <c r="V2192">
        <f t="shared" ref="V2192:V2255" si="34">IF(K2192="●",J2192,K2192)</f>
        <v>0</v>
      </c>
      <c r="W2192">
        <f>IFERROR(VLOOKUP($F2192,部数情報!A:J,10,0),0)</f>
        <v>360</v>
      </c>
    </row>
    <row r="2193" spans="2:23" hidden="1">
      <c r="B2193" s="15">
        <f>部数情報!C1818</f>
        <v>1817</v>
      </c>
      <c r="C2193" s="16">
        <f>部数情報!B1818</f>
        <v>26</v>
      </c>
      <c r="D2193" s="16" t="str">
        <f>部数情報!E1818</f>
        <v>四街道</v>
      </c>
      <c r="E2193" s="16" t="str">
        <f>部数情報!F1818</f>
        <v>長沼原町・山王町（稲毛区）</v>
      </c>
      <c r="F2193" s="16" t="str">
        <f>部数情報!A1818</f>
        <v>044068</v>
      </c>
      <c r="G2193" s="16" t="str">
        <f>部数情報!G1818</f>
        <v>山王D</v>
      </c>
      <c r="H2193" s="16" t="str">
        <f>部数情報!H1818</f>
        <v>千葉</v>
      </c>
      <c r="I2193" s="16" t="str">
        <f>部数情報!I1818</f>
        <v>稲毛区</v>
      </c>
      <c r="J2193" s="189">
        <f>IFERROR(IF($I$7="併配",VLOOKUP($F2193,部数情報!A:K,11,0),IF($I$7="併配&amp;選挙",VLOOKUP($F2193,部数情報!A:L,12,0),IF($I$7="選挙",VLOOKUP($F2193,部数情報!A:M,13,0),VLOOKUP($F2193,部数情報!A:J,10,0)))),"")</f>
        <v>580</v>
      </c>
      <c r="K2193" s="187"/>
      <c r="L2193" s="205"/>
      <c r="M2193" s="206"/>
      <c r="S2193">
        <f>エリア一覧!J2193-VLOOKUP(エリア一覧!F2193,部数情報!A:Q,17,0)</f>
        <v>0</v>
      </c>
      <c r="V2193">
        <f t="shared" si="34"/>
        <v>0</v>
      </c>
      <c r="W2193">
        <f>IFERROR(VLOOKUP($F2193,部数情報!A:J,10,0),0)</f>
        <v>580</v>
      </c>
    </row>
    <row r="2194" spans="2:23" hidden="1">
      <c r="B2194" s="15">
        <f>部数情報!C1819</f>
        <v>1818</v>
      </c>
      <c r="C2194" s="16">
        <f>部数情報!B1819</f>
        <v>26</v>
      </c>
      <c r="D2194" s="16" t="str">
        <f>部数情報!E1819</f>
        <v>四街道</v>
      </c>
      <c r="E2194" s="16" t="str">
        <f>部数情報!F1819</f>
        <v>長沼原町・山王町（稲毛区）</v>
      </c>
      <c r="F2194" s="16" t="str">
        <f>部数情報!A1819</f>
        <v>044069</v>
      </c>
      <c r="G2194" s="16" t="str">
        <f>部数情報!G1819</f>
        <v>山王E</v>
      </c>
      <c r="H2194" s="16" t="str">
        <f>部数情報!H1819</f>
        <v>千葉</v>
      </c>
      <c r="I2194" s="16" t="str">
        <f>部数情報!I1819</f>
        <v>稲毛区</v>
      </c>
      <c r="J2194" s="189">
        <f>IFERROR(IF($I$7="併配",VLOOKUP($F2194,部数情報!A:K,11,0),IF($I$7="併配&amp;選挙",VLOOKUP($F2194,部数情報!A:L,12,0),IF($I$7="選挙",VLOOKUP($F2194,部数情報!A:M,13,0),VLOOKUP($F2194,部数情報!A:J,10,0)))),"")</f>
        <v>595</v>
      </c>
      <c r="K2194" s="187"/>
      <c r="L2194" s="205"/>
      <c r="M2194" s="206"/>
      <c r="S2194">
        <f>エリア一覧!J2194-VLOOKUP(エリア一覧!F2194,部数情報!A:Q,17,0)</f>
        <v>0</v>
      </c>
      <c r="V2194">
        <f t="shared" si="34"/>
        <v>0</v>
      </c>
      <c r="W2194">
        <f>IFERROR(VLOOKUP($F2194,部数情報!A:J,10,0),0)</f>
        <v>595</v>
      </c>
    </row>
    <row r="2195" spans="2:23" hidden="1">
      <c r="B2195" s="15">
        <f>部数情報!C1820</f>
        <v>1819</v>
      </c>
      <c r="C2195" s="16">
        <f>部数情報!B1820</f>
        <v>26</v>
      </c>
      <c r="D2195" s="16" t="str">
        <f>部数情報!E1820</f>
        <v>四街道</v>
      </c>
      <c r="E2195" s="16" t="str">
        <f>部数情報!F1820</f>
        <v>長沼原町・山王町（稲毛区）</v>
      </c>
      <c r="F2195" s="16" t="str">
        <f>部数情報!A1820</f>
        <v>044079</v>
      </c>
      <c r="G2195" s="16" t="str">
        <f>部数情報!G1820</f>
        <v>山王F</v>
      </c>
      <c r="H2195" s="16" t="str">
        <f>部数情報!H1820</f>
        <v>千葉</v>
      </c>
      <c r="I2195" s="16" t="str">
        <f>部数情報!I1820</f>
        <v>稲毛区</v>
      </c>
      <c r="J2195" s="189">
        <f>IFERROR(IF($I$7="併配",VLOOKUP($F2195,部数情報!A:K,11,0),IF($I$7="併配&amp;選挙",VLOOKUP($F2195,部数情報!A:L,12,0),IF($I$7="選挙",VLOOKUP($F2195,部数情報!A:M,13,0),VLOOKUP($F2195,部数情報!A:J,10,0)))),"")</f>
        <v>350</v>
      </c>
      <c r="K2195" s="187"/>
      <c r="L2195" s="205"/>
      <c r="M2195" s="206"/>
      <c r="S2195">
        <f>エリア一覧!J2195-VLOOKUP(エリア一覧!F2195,部数情報!A:Q,17,0)</f>
        <v>0</v>
      </c>
      <c r="V2195">
        <f t="shared" si="34"/>
        <v>0</v>
      </c>
      <c r="W2195">
        <f>IFERROR(VLOOKUP($F2195,部数情報!A:J,10,0),0)</f>
        <v>350</v>
      </c>
    </row>
    <row r="2196" spans="2:23" hidden="1">
      <c r="B2196" s="15">
        <f>部数情報!C1821</f>
        <v>1820</v>
      </c>
      <c r="C2196" s="16">
        <f>部数情報!B1821</f>
        <v>26</v>
      </c>
      <c r="D2196" s="16" t="str">
        <f>部数情報!E1821</f>
        <v>四街道</v>
      </c>
      <c r="E2196" s="16" t="str">
        <f>部数情報!F1821</f>
        <v>長沼原町・山王町（稲毛区）</v>
      </c>
      <c r="F2196" s="16" t="str">
        <f>部数情報!A1821</f>
        <v>044070</v>
      </c>
      <c r="G2196" s="16" t="str">
        <f>部数情報!G1821</f>
        <v>長沼原町</v>
      </c>
      <c r="H2196" s="16" t="str">
        <f>部数情報!H1821</f>
        <v>千葉</v>
      </c>
      <c r="I2196" s="16" t="str">
        <f>部数情報!I1821</f>
        <v>稲毛区</v>
      </c>
      <c r="J2196" s="189">
        <f>IFERROR(IF($I$7="併配",VLOOKUP($F2196,部数情報!A:K,11,0),IF($I$7="併配&amp;選挙",VLOOKUP($F2196,部数情報!A:L,12,0),IF($I$7="選挙",VLOOKUP($F2196,部数情報!A:M,13,0),VLOOKUP($F2196,部数情報!A:J,10,0)))),"")</f>
        <v>350</v>
      </c>
      <c r="K2196" s="187"/>
      <c r="L2196" s="205"/>
      <c r="M2196" s="206"/>
      <c r="S2196">
        <f>エリア一覧!J2196-VLOOKUP(エリア一覧!F2196,部数情報!A:Q,17,0)</f>
        <v>0</v>
      </c>
      <c r="V2196">
        <f t="shared" si="34"/>
        <v>0</v>
      </c>
      <c r="W2196">
        <f>IFERROR(VLOOKUP($F2196,部数情報!A:J,10,0),0)</f>
        <v>350</v>
      </c>
    </row>
    <row r="2197" spans="2:23" hidden="1">
      <c r="B2197" s="15">
        <f>部数情報!C1822</f>
        <v>1821</v>
      </c>
      <c r="C2197" s="16">
        <f>部数情報!B1822</f>
        <v>26</v>
      </c>
      <c r="D2197" s="16" t="str">
        <f>部数情報!E1822</f>
        <v>四街道</v>
      </c>
      <c r="E2197" s="16" t="str">
        <f>部数情報!F1822</f>
        <v>物井</v>
      </c>
      <c r="F2197" s="16" t="str">
        <f>部数情報!A1822</f>
        <v>044071</v>
      </c>
      <c r="G2197" s="16" t="str">
        <f>部数情報!G1822</f>
        <v>物井・もねの里3</v>
      </c>
      <c r="H2197" s="16" t="str">
        <f>部数情報!H1822</f>
        <v>千葉</v>
      </c>
      <c r="I2197" s="16" t="str">
        <f>部数情報!I1822</f>
        <v>四街道市</v>
      </c>
      <c r="J2197" s="189">
        <f>IFERROR(IF($I$7="併配",VLOOKUP($F2197,部数情報!A:K,11,0),IF($I$7="併配&amp;選挙",VLOOKUP($F2197,部数情報!A:L,12,0),IF($I$7="選挙",VLOOKUP($F2197,部数情報!A:M,13,0),VLOOKUP($F2197,部数情報!A:J,10,0)))),"")</f>
        <v>325</v>
      </c>
      <c r="K2197" s="187"/>
      <c r="L2197" s="205"/>
      <c r="M2197" s="206"/>
      <c r="S2197">
        <f>エリア一覧!J2197-VLOOKUP(エリア一覧!F2197,部数情報!A:Q,17,0)</f>
        <v>0</v>
      </c>
      <c r="V2197">
        <f t="shared" si="34"/>
        <v>0</v>
      </c>
      <c r="W2197">
        <f>IFERROR(VLOOKUP($F2197,部数情報!A:J,10,0),0)</f>
        <v>325</v>
      </c>
    </row>
    <row r="2198" spans="2:23" hidden="1">
      <c r="B2198" s="15">
        <f>部数情報!C1823</f>
        <v>1822</v>
      </c>
      <c r="C2198" s="16">
        <f>部数情報!B1823</f>
        <v>26</v>
      </c>
      <c r="D2198" s="16" t="str">
        <f>部数情報!E1823</f>
        <v>四街道</v>
      </c>
      <c r="E2198" s="16" t="str">
        <f>部数情報!F1823</f>
        <v>物井</v>
      </c>
      <c r="F2198" s="16" t="str">
        <f>部数情報!A1823</f>
        <v>044083</v>
      </c>
      <c r="G2198" s="16" t="str">
        <f>部数情報!G1823</f>
        <v>もねの里3</v>
      </c>
      <c r="H2198" s="16" t="str">
        <f>部数情報!H1823</f>
        <v>千葉</v>
      </c>
      <c r="I2198" s="16" t="str">
        <f>部数情報!I1823</f>
        <v>四街道市</v>
      </c>
      <c r="J2198" s="189">
        <f>IFERROR(IF($I$7="併配",VLOOKUP($F2198,部数情報!A:K,11,0),IF($I$7="併配&amp;選挙",VLOOKUP($F2198,部数情報!A:L,12,0),IF($I$7="選挙",VLOOKUP($F2198,部数情報!A:M,13,0),VLOOKUP($F2198,部数情報!A:J,10,0)))),"")</f>
        <v>325</v>
      </c>
      <c r="K2198" s="187"/>
      <c r="L2198" s="205"/>
      <c r="M2198" s="206"/>
      <c r="S2198">
        <f>エリア一覧!J2198-VLOOKUP(エリア一覧!F2198,部数情報!A:Q,17,0)</f>
        <v>0</v>
      </c>
      <c r="V2198">
        <f t="shared" si="34"/>
        <v>0</v>
      </c>
      <c r="W2198">
        <f>IFERROR(VLOOKUP($F2198,部数情報!A:J,10,0),0)</f>
        <v>325</v>
      </c>
    </row>
    <row r="2199" spans="2:23" hidden="1">
      <c r="B2199" s="15">
        <f>部数情報!C1824</f>
        <v>1823</v>
      </c>
      <c r="C2199" s="16">
        <f>部数情報!B1824</f>
        <v>26</v>
      </c>
      <c r="D2199" s="16" t="str">
        <f>部数情報!E1824</f>
        <v>四街道</v>
      </c>
      <c r="E2199" s="16" t="str">
        <f>部数情報!F1824</f>
        <v>物井</v>
      </c>
      <c r="F2199" s="16" t="str">
        <f>部数情報!A1824</f>
        <v>044072</v>
      </c>
      <c r="G2199" s="16" t="str">
        <f>部数情報!G1824</f>
        <v>もねの里2丁目</v>
      </c>
      <c r="H2199" s="16" t="str">
        <f>部数情報!H1824</f>
        <v>千葉</v>
      </c>
      <c r="I2199" s="16" t="str">
        <f>部数情報!I1824</f>
        <v>四街道市</v>
      </c>
      <c r="J2199" s="189">
        <f>IFERROR(IF($I$7="併配",VLOOKUP($F2199,部数情報!A:K,11,0),IF($I$7="併配&amp;選挙",VLOOKUP($F2199,部数情報!A:L,12,0),IF($I$7="選挙",VLOOKUP($F2199,部数情報!A:M,13,0),VLOOKUP($F2199,部数情報!A:J,10,0)))),"")</f>
        <v>390</v>
      </c>
      <c r="K2199" s="187"/>
      <c r="L2199" s="205"/>
      <c r="M2199" s="206"/>
      <c r="S2199">
        <f>エリア一覧!J2199-VLOOKUP(エリア一覧!F2199,部数情報!A:Q,17,0)</f>
        <v>0</v>
      </c>
      <c r="V2199">
        <f t="shared" si="34"/>
        <v>0</v>
      </c>
      <c r="W2199">
        <f>IFERROR(VLOOKUP($F2199,部数情報!A:J,10,0),0)</f>
        <v>390</v>
      </c>
    </row>
    <row r="2200" spans="2:23" hidden="1">
      <c r="B2200" s="15">
        <f>部数情報!C1825</f>
        <v>1824</v>
      </c>
      <c r="C2200" s="16">
        <f>部数情報!B1825</f>
        <v>26</v>
      </c>
      <c r="D2200" s="16" t="str">
        <f>部数情報!E1825</f>
        <v>四街道</v>
      </c>
      <c r="E2200" s="16" t="str">
        <f>部数情報!F1825</f>
        <v>物井</v>
      </c>
      <c r="F2200" s="16" t="str">
        <f>部数情報!A1825</f>
        <v>044078</v>
      </c>
      <c r="G2200" s="16" t="str">
        <f>部数情報!G1825</f>
        <v>もねの里4・物井</v>
      </c>
      <c r="H2200" s="16" t="str">
        <f>部数情報!H1825</f>
        <v>千葉</v>
      </c>
      <c r="I2200" s="16" t="str">
        <f>部数情報!I1825</f>
        <v>四街道市</v>
      </c>
      <c r="J2200" s="189">
        <f>IFERROR(IF($I$7="併配",VLOOKUP($F2200,部数情報!A:K,11,0),IF($I$7="併配&amp;選挙",VLOOKUP($F2200,部数情報!A:L,12,0),IF($I$7="選挙",VLOOKUP($F2200,部数情報!A:M,13,0),VLOOKUP($F2200,部数情報!A:J,10,0)))),"")</f>
        <v>360</v>
      </c>
      <c r="K2200" s="187"/>
      <c r="L2200" s="205"/>
      <c r="M2200" s="206"/>
      <c r="S2200">
        <f>エリア一覧!J2200-VLOOKUP(エリア一覧!F2200,部数情報!A:Q,17,0)</f>
        <v>0</v>
      </c>
      <c r="V2200">
        <f t="shared" si="34"/>
        <v>0</v>
      </c>
      <c r="W2200">
        <f>IFERROR(VLOOKUP($F2200,部数情報!A:J,10,0),0)</f>
        <v>360</v>
      </c>
    </row>
    <row r="2201" spans="2:23" hidden="1">
      <c r="B2201" s="15">
        <f>部数情報!C1826</f>
        <v>1825</v>
      </c>
      <c r="C2201" s="16">
        <f>部数情報!B1826</f>
        <v>28</v>
      </c>
      <c r="D2201" s="16" t="str">
        <f>部数情報!E1826</f>
        <v>千葉中央</v>
      </c>
      <c r="E2201" s="16" t="str">
        <f>部数情報!F1826</f>
        <v>黒砂・黒砂台(稲毛区）</v>
      </c>
      <c r="F2201" s="16" t="str">
        <f>部数情報!A1826</f>
        <v>045001</v>
      </c>
      <c r="G2201" s="16" t="str">
        <f>部数情報!G1826</f>
        <v>黒砂　１</v>
      </c>
      <c r="H2201" s="16" t="str">
        <f>部数情報!H1826</f>
        <v>千葉</v>
      </c>
      <c r="I2201" s="16" t="str">
        <f>部数情報!I1826</f>
        <v>稲毛区</v>
      </c>
      <c r="J2201" s="189">
        <f>IFERROR(IF($I$7="併配",VLOOKUP($F2201,部数情報!A:K,11,0),IF($I$7="併配&amp;選挙",VLOOKUP($F2201,部数情報!A:L,12,0),IF($I$7="選挙",VLOOKUP($F2201,部数情報!A:M,13,0),VLOOKUP($F2201,部数情報!A:J,10,0)))),"")</f>
        <v>640</v>
      </c>
      <c r="K2201" s="187"/>
      <c r="L2201" s="205"/>
      <c r="M2201" s="206"/>
      <c r="S2201">
        <f>エリア一覧!J2201-VLOOKUP(エリア一覧!F2201,部数情報!A:Q,17,0)</f>
        <v>0</v>
      </c>
      <c r="V2201">
        <f t="shared" si="34"/>
        <v>0</v>
      </c>
      <c r="W2201">
        <f>IFERROR(VLOOKUP($F2201,部数情報!A:J,10,0),0)</f>
        <v>640</v>
      </c>
    </row>
    <row r="2202" spans="2:23" hidden="1">
      <c r="B2202" s="15">
        <f>部数情報!C1827</f>
        <v>1826</v>
      </c>
      <c r="C2202" s="16">
        <f>部数情報!B1827</f>
        <v>28</v>
      </c>
      <c r="D2202" s="16" t="str">
        <f>部数情報!E1827</f>
        <v>千葉中央</v>
      </c>
      <c r="E2202" s="16" t="str">
        <f>部数情報!F1827</f>
        <v>黒砂・黒砂台(稲毛区）</v>
      </c>
      <c r="F2202" s="16" t="str">
        <f>部数情報!A1827</f>
        <v>045002</v>
      </c>
      <c r="G2202" s="16" t="str">
        <f>部数情報!G1827</f>
        <v>黒砂　２・３</v>
      </c>
      <c r="H2202" s="16" t="str">
        <f>部数情報!H1827</f>
        <v>千葉</v>
      </c>
      <c r="I2202" s="16" t="str">
        <f>部数情報!I1827</f>
        <v>稲毛区</v>
      </c>
      <c r="J2202" s="189">
        <f>IFERROR(IF($I$7="併配",VLOOKUP($F2202,部数情報!A:K,11,0),IF($I$7="併配&amp;選挙",VLOOKUP($F2202,部数情報!A:L,12,0),IF($I$7="選挙",VLOOKUP($F2202,部数情報!A:M,13,0),VLOOKUP($F2202,部数情報!A:J,10,0)))),"")</f>
        <v>600</v>
      </c>
      <c r="K2202" s="187"/>
      <c r="L2202" s="205"/>
      <c r="M2202" s="206"/>
      <c r="S2202">
        <f>エリア一覧!J2202-VLOOKUP(エリア一覧!F2202,部数情報!A:Q,17,0)</f>
        <v>0</v>
      </c>
      <c r="V2202">
        <f t="shared" si="34"/>
        <v>0</v>
      </c>
      <c r="W2202">
        <f>IFERROR(VLOOKUP($F2202,部数情報!A:J,10,0),0)</f>
        <v>600</v>
      </c>
    </row>
    <row r="2203" spans="2:23" hidden="1">
      <c r="B2203" s="15">
        <f>部数情報!C1828</f>
        <v>1827</v>
      </c>
      <c r="C2203" s="16">
        <f>部数情報!B1828</f>
        <v>28</v>
      </c>
      <c r="D2203" s="16" t="str">
        <f>部数情報!E1828</f>
        <v>千葉中央</v>
      </c>
      <c r="E2203" s="16" t="str">
        <f>部数情報!F1828</f>
        <v>黒砂・黒砂台(稲毛区）</v>
      </c>
      <c r="F2203" s="16" t="str">
        <f>部数情報!A1828</f>
        <v>045003</v>
      </c>
      <c r="G2203" s="16" t="str">
        <f>部数情報!G1828</f>
        <v>黒砂　３・４</v>
      </c>
      <c r="H2203" s="16" t="str">
        <f>部数情報!H1828</f>
        <v>千葉</v>
      </c>
      <c r="I2203" s="16" t="str">
        <f>部数情報!I1828</f>
        <v>稲毛区</v>
      </c>
      <c r="J2203" s="189">
        <f>IFERROR(IF($I$7="併配",VLOOKUP($F2203,部数情報!A:K,11,0),IF($I$7="併配&amp;選挙",VLOOKUP($F2203,部数情報!A:L,12,0),IF($I$7="選挙",VLOOKUP($F2203,部数情報!A:M,13,0),VLOOKUP($F2203,部数情報!A:J,10,0)))),"")</f>
        <v>400</v>
      </c>
      <c r="K2203" s="187"/>
      <c r="L2203" s="205"/>
      <c r="M2203" s="206"/>
      <c r="S2203">
        <f>エリア一覧!J2203-VLOOKUP(エリア一覧!F2203,部数情報!A:Q,17,0)</f>
        <v>0</v>
      </c>
      <c r="V2203">
        <f t="shared" si="34"/>
        <v>0</v>
      </c>
      <c r="W2203">
        <f>IFERROR(VLOOKUP($F2203,部数情報!A:J,10,0),0)</f>
        <v>400</v>
      </c>
    </row>
    <row r="2204" spans="2:23" hidden="1">
      <c r="B2204" s="15">
        <f>部数情報!C1829</f>
        <v>1828</v>
      </c>
      <c r="C2204" s="16">
        <f>部数情報!B1829</f>
        <v>28</v>
      </c>
      <c r="D2204" s="16" t="str">
        <f>部数情報!E1829</f>
        <v>千葉中央</v>
      </c>
      <c r="E2204" s="16" t="str">
        <f>部数情報!F1829</f>
        <v>黒砂・黒砂台(稲毛区）</v>
      </c>
      <c r="F2204" s="16" t="str">
        <f>部数情報!A1829</f>
        <v>045004</v>
      </c>
      <c r="G2204" s="16" t="str">
        <f>部数情報!G1829</f>
        <v>黒砂台　１</v>
      </c>
      <c r="H2204" s="16" t="str">
        <f>部数情報!H1829</f>
        <v>千葉</v>
      </c>
      <c r="I2204" s="16" t="str">
        <f>部数情報!I1829</f>
        <v>稲毛区</v>
      </c>
      <c r="J2204" s="189">
        <f>IFERROR(IF($I$7="併配",VLOOKUP($F2204,部数情報!A:K,11,0),IF($I$7="併配&amp;選挙",VLOOKUP($F2204,部数情報!A:L,12,0),IF($I$7="選挙",VLOOKUP($F2204,部数情報!A:M,13,0),VLOOKUP($F2204,部数情報!A:J,10,0)))),"")</f>
        <v>510</v>
      </c>
      <c r="K2204" s="187"/>
      <c r="L2204" s="205"/>
      <c r="M2204" s="206"/>
      <c r="S2204">
        <f>エリア一覧!J2204-VLOOKUP(エリア一覧!F2204,部数情報!A:Q,17,0)</f>
        <v>0</v>
      </c>
      <c r="V2204">
        <f t="shared" si="34"/>
        <v>0</v>
      </c>
      <c r="W2204">
        <f>IFERROR(VLOOKUP($F2204,部数情報!A:J,10,0),0)</f>
        <v>510</v>
      </c>
    </row>
    <row r="2205" spans="2:23" hidden="1">
      <c r="B2205" s="15">
        <f>部数情報!C1830</f>
        <v>1829</v>
      </c>
      <c r="C2205" s="16">
        <f>部数情報!B1830</f>
        <v>28</v>
      </c>
      <c r="D2205" s="16" t="str">
        <f>部数情報!E1830</f>
        <v>千葉中央</v>
      </c>
      <c r="E2205" s="16" t="str">
        <f>部数情報!F1830</f>
        <v>黒砂・黒砂台(稲毛区）</v>
      </c>
      <c r="F2205" s="16" t="str">
        <f>部数情報!A1830</f>
        <v>045005</v>
      </c>
      <c r="G2205" s="16" t="str">
        <f>部数情報!G1830</f>
        <v>黒砂台　２</v>
      </c>
      <c r="H2205" s="16" t="str">
        <f>部数情報!H1830</f>
        <v>千葉</v>
      </c>
      <c r="I2205" s="16" t="str">
        <f>部数情報!I1830</f>
        <v>稲毛区</v>
      </c>
      <c r="J2205" s="189">
        <f>IFERROR(IF($I$7="併配",VLOOKUP($F2205,部数情報!A:K,11,0),IF($I$7="併配&amp;選挙",VLOOKUP($F2205,部数情報!A:L,12,0),IF($I$7="選挙",VLOOKUP($F2205,部数情報!A:M,13,0),VLOOKUP($F2205,部数情報!A:J,10,0)))),"")</f>
        <v>280</v>
      </c>
      <c r="K2205" s="187"/>
      <c r="L2205" s="205"/>
      <c r="M2205" s="206"/>
      <c r="S2205">
        <f>エリア一覧!J2205-VLOOKUP(エリア一覧!F2205,部数情報!A:Q,17,0)</f>
        <v>0</v>
      </c>
      <c r="V2205">
        <f t="shared" si="34"/>
        <v>0</v>
      </c>
      <c r="W2205">
        <f>IFERROR(VLOOKUP($F2205,部数情報!A:J,10,0),0)</f>
        <v>280</v>
      </c>
    </row>
    <row r="2206" spans="2:23" hidden="1">
      <c r="B2206" s="15">
        <f>部数情報!C1831</f>
        <v>1830</v>
      </c>
      <c r="C2206" s="16">
        <f>部数情報!B1831</f>
        <v>28</v>
      </c>
      <c r="D2206" s="16" t="str">
        <f>部数情報!E1831</f>
        <v>千葉中央</v>
      </c>
      <c r="E2206" s="16" t="str">
        <f>部数情報!F1831</f>
        <v>黒砂・黒砂台(稲毛区）</v>
      </c>
      <c r="F2206" s="16" t="str">
        <f>部数情報!A1831</f>
        <v>045006</v>
      </c>
      <c r="G2206" s="16" t="str">
        <f>部数情報!G1831</f>
        <v>黒砂台　３（弥生町）</v>
      </c>
      <c r="H2206" s="16" t="str">
        <f>部数情報!H1831</f>
        <v>千葉</v>
      </c>
      <c r="I2206" s="16" t="str">
        <f>部数情報!I1831</f>
        <v>稲毛区</v>
      </c>
      <c r="J2206" s="189">
        <f>IFERROR(IF($I$7="併配",VLOOKUP($F2206,部数情報!A:K,11,0),IF($I$7="併配&amp;選挙",VLOOKUP($F2206,部数情報!A:L,12,0),IF($I$7="選挙",VLOOKUP($F2206,部数情報!A:M,13,0),VLOOKUP($F2206,部数情報!A:J,10,0)))),"")</f>
        <v>785</v>
      </c>
      <c r="K2206" s="187"/>
      <c r="L2206" s="205"/>
      <c r="M2206" s="206"/>
      <c r="S2206">
        <f>エリア一覧!J2206-VLOOKUP(エリア一覧!F2206,部数情報!A:Q,17,0)</f>
        <v>0</v>
      </c>
      <c r="V2206">
        <f t="shared" si="34"/>
        <v>0</v>
      </c>
      <c r="W2206">
        <f>IFERROR(VLOOKUP($F2206,部数情報!A:J,10,0),0)</f>
        <v>785</v>
      </c>
    </row>
    <row r="2207" spans="2:23" hidden="1">
      <c r="B2207" s="15">
        <f>部数情報!C1832</f>
        <v>1831</v>
      </c>
      <c r="C2207" s="16">
        <f>部数情報!B1832</f>
        <v>28</v>
      </c>
      <c r="D2207" s="16" t="str">
        <f>部数情報!E1832</f>
        <v>千葉中央</v>
      </c>
      <c r="E2207" s="16" t="str">
        <f>部数情報!F1832</f>
        <v>緑町（稲毛区）</v>
      </c>
      <c r="F2207" s="16" t="str">
        <f>部数情報!A1832</f>
        <v>045007</v>
      </c>
      <c r="G2207" s="16" t="str">
        <f>部数情報!G1832</f>
        <v>緑町　１</v>
      </c>
      <c r="H2207" s="16" t="str">
        <f>部数情報!H1832</f>
        <v>千葉</v>
      </c>
      <c r="I2207" s="16" t="str">
        <f>部数情報!I1832</f>
        <v>稲毛区</v>
      </c>
      <c r="J2207" s="189">
        <f>IFERROR(IF($I$7="併配",VLOOKUP($F2207,部数情報!A:K,11,0),IF($I$7="併配&amp;選挙",VLOOKUP($F2207,部数情報!A:L,12,0),IF($I$7="選挙",VLOOKUP($F2207,部数情報!A:M,13,0),VLOOKUP($F2207,部数情報!A:J,10,0)))),"")</f>
        <v>940</v>
      </c>
      <c r="K2207" s="187"/>
      <c r="L2207" s="205"/>
      <c r="M2207" s="206"/>
      <c r="S2207">
        <f>エリア一覧!J2207-VLOOKUP(エリア一覧!F2207,部数情報!A:Q,17,0)</f>
        <v>0</v>
      </c>
      <c r="V2207">
        <f t="shared" si="34"/>
        <v>0</v>
      </c>
      <c r="W2207">
        <f>IFERROR(VLOOKUP($F2207,部数情報!A:J,10,0),0)</f>
        <v>940</v>
      </c>
    </row>
    <row r="2208" spans="2:23" hidden="1">
      <c r="B2208" s="15">
        <f>部数情報!C1833</f>
        <v>1832</v>
      </c>
      <c r="C2208" s="16">
        <f>部数情報!B1833</f>
        <v>28</v>
      </c>
      <c r="D2208" s="16" t="str">
        <f>部数情報!E1833</f>
        <v>千葉中央</v>
      </c>
      <c r="E2208" s="16" t="str">
        <f>部数情報!F1833</f>
        <v>緑町（稲毛区）</v>
      </c>
      <c r="F2208" s="16" t="str">
        <f>部数情報!A1833</f>
        <v>045008</v>
      </c>
      <c r="G2208" s="16" t="str">
        <f>部数情報!G1833</f>
        <v>緑町　２</v>
      </c>
      <c r="H2208" s="16" t="str">
        <f>部数情報!H1833</f>
        <v>千葉</v>
      </c>
      <c r="I2208" s="16" t="str">
        <f>部数情報!I1833</f>
        <v>稲毛区</v>
      </c>
      <c r="J2208" s="189">
        <f>IFERROR(IF($I$7="併配",VLOOKUP($F2208,部数情報!A:K,11,0),IF($I$7="併配&amp;選挙",VLOOKUP($F2208,部数情報!A:L,12,0),IF($I$7="選挙",VLOOKUP($F2208,部数情報!A:M,13,0),VLOOKUP($F2208,部数情報!A:J,10,0)))),"")</f>
        <v>270</v>
      </c>
      <c r="K2208" s="187"/>
      <c r="L2208" s="205"/>
      <c r="M2208" s="206"/>
      <c r="S2208">
        <f>エリア一覧!J2208-VLOOKUP(エリア一覧!F2208,部数情報!A:Q,17,0)</f>
        <v>0</v>
      </c>
      <c r="V2208">
        <f t="shared" si="34"/>
        <v>0</v>
      </c>
      <c r="W2208">
        <f>IFERROR(VLOOKUP($F2208,部数情報!A:J,10,0),0)</f>
        <v>270</v>
      </c>
    </row>
    <row r="2209" spans="2:23" hidden="1">
      <c r="B2209" s="15">
        <f>部数情報!C1834</f>
        <v>1833</v>
      </c>
      <c r="C2209" s="16">
        <f>部数情報!B1834</f>
        <v>28</v>
      </c>
      <c r="D2209" s="16" t="str">
        <f>部数情報!E1834</f>
        <v>千葉中央</v>
      </c>
      <c r="E2209" s="16" t="str">
        <f>部数情報!F1834</f>
        <v>春日・登戸・新千葉</v>
      </c>
      <c r="F2209" s="16" t="str">
        <f>部数情報!A1834</f>
        <v>045009</v>
      </c>
      <c r="G2209" s="16" t="str">
        <f>部数情報!G1834</f>
        <v>春日　１</v>
      </c>
      <c r="H2209" s="16" t="str">
        <f>部数情報!H1834</f>
        <v>千葉</v>
      </c>
      <c r="I2209" s="16" t="str">
        <f>部数情報!I1834</f>
        <v>中央区</v>
      </c>
      <c r="J2209" s="189">
        <f>IFERROR(IF($I$7="併配",VLOOKUP($F2209,部数情報!A:K,11,0),IF($I$7="併配&amp;選挙",VLOOKUP($F2209,部数情報!A:L,12,0),IF($I$7="選挙",VLOOKUP($F2209,部数情報!A:M,13,0),VLOOKUP($F2209,部数情報!A:J,10,0)))),"")</f>
        <v>744</v>
      </c>
      <c r="K2209" s="187"/>
      <c r="L2209" s="205"/>
      <c r="M2209" s="206"/>
      <c r="S2209">
        <f>エリア一覧!J2209-VLOOKUP(エリア一覧!F2209,部数情報!A:Q,17,0)</f>
        <v>0</v>
      </c>
      <c r="V2209">
        <f t="shared" si="34"/>
        <v>0</v>
      </c>
      <c r="W2209">
        <f>IFERROR(VLOOKUP($F2209,部数情報!A:J,10,0),0)</f>
        <v>744</v>
      </c>
    </row>
    <row r="2210" spans="2:23" hidden="1">
      <c r="B2210" s="15">
        <f>部数情報!C1835</f>
        <v>1834</v>
      </c>
      <c r="C2210" s="16">
        <f>部数情報!B1835</f>
        <v>28</v>
      </c>
      <c r="D2210" s="16" t="str">
        <f>部数情報!E1835</f>
        <v>千葉中央</v>
      </c>
      <c r="E2210" s="16" t="str">
        <f>部数情報!F1835</f>
        <v>春日・登戸・新千葉</v>
      </c>
      <c r="F2210" s="16" t="str">
        <f>部数情報!A1835</f>
        <v>045010</v>
      </c>
      <c r="G2210" s="16" t="str">
        <f>部数情報!G1835</f>
        <v>春日　２</v>
      </c>
      <c r="H2210" s="16" t="str">
        <f>部数情報!H1835</f>
        <v>千葉</v>
      </c>
      <c r="I2210" s="16" t="str">
        <f>部数情報!I1835</f>
        <v>中央区</v>
      </c>
      <c r="J2210" s="189">
        <f>IFERROR(IF($I$7="併配",VLOOKUP($F2210,部数情報!A:K,11,0),IF($I$7="併配&amp;選挙",VLOOKUP($F2210,部数情報!A:L,12,0),IF($I$7="選挙",VLOOKUP($F2210,部数情報!A:M,13,0),VLOOKUP($F2210,部数情報!A:J,10,0)))),"")</f>
        <v>720</v>
      </c>
      <c r="K2210" s="187"/>
      <c r="L2210" s="205"/>
      <c r="M2210" s="206"/>
      <c r="S2210">
        <f>エリア一覧!J2210-VLOOKUP(エリア一覧!F2210,部数情報!A:Q,17,0)</f>
        <v>0</v>
      </c>
      <c r="V2210">
        <f t="shared" si="34"/>
        <v>0</v>
      </c>
      <c r="W2210">
        <f>IFERROR(VLOOKUP($F2210,部数情報!A:J,10,0),0)</f>
        <v>720</v>
      </c>
    </row>
    <row r="2211" spans="2:23" hidden="1">
      <c r="B2211" s="15">
        <f>部数情報!C1836</f>
        <v>1835</v>
      </c>
      <c r="C2211" s="16">
        <f>部数情報!B1836</f>
        <v>28</v>
      </c>
      <c r="D2211" s="16" t="str">
        <f>部数情報!E1836</f>
        <v>千葉中央</v>
      </c>
      <c r="E2211" s="16" t="str">
        <f>部数情報!F1836</f>
        <v>春日・登戸・新千葉</v>
      </c>
      <c r="F2211" s="16" t="str">
        <f>部数情報!A1836</f>
        <v>045011</v>
      </c>
      <c r="G2211" s="16" t="str">
        <f>部数情報!G1836</f>
        <v>汐見丘町</v>
      </c>
      <c r="H2211" s="16" t="str">
        <f>部数情報!H1836</f>
        <v>千葉</v>
      </c>
      <c r="I2211" s="16" t="str">
        <f>部数情報!I1836</f>
        <v>中央区</v>
      </c>
      <c r="J2211" s="189">
        <f>IFERROR(IF($I$7="併配",VLOOKUP($F2211,部数情報!A:K,11,0),IF($I$7="併配&amp;選挙",VLOOKUP($F2211,部数情報!A:L,12,0),IF($I$7="選挙",VLOOKUP($F2211,部数情報!A:M,13,0),VLOOKUP($F2211,部数情報!A:J,10,0)))),"")</f>
        <v>760</v>
      </c>
      <c r="K2211" s="187"/>
      <c r="L2211" s="205"/>
      <c r="M2211" s="206"/>
      <c r="S2211">
        <f>エリア一覧!J2211-VLOOKUP(エリア一覧!F2211,部数情報!A:Q,17,0)</f>
        <v>0</v>
      </c>
      <c r="V2211">
        <f t="shared" si="34"/>
        <v>0</v>
      </c>
      <c r="W2211">
        <f>IFERROR(VLOOKUP($F2211,部数情報!A:J,10,0),0)</f>
        <v>760</v>
      </c>
    </row>
    <row r="2212" spans="2:23" hidden="1">
      <c r="B2212" s="15">
        <f>部数情報!C1837</f>
        <v>1836</v>
      </c>
      <c r="C2212" s="16">
        <f>部数情報!B1837</f>
        <v>28</v>
      </c>
      <c r="D2212" s="16" t="str">
        <f>部数情報!E1837</f>
        <v>千葉中央</v>
      </c>
      <c r="E2212" s="16" t="str">
        <f>部数情報!F1837</f>
        <v>春日・登戸・新千葉</v>
      </c>
      <c r="F2212" s="16" t="str">
        <f>部数情報!A1837</f>
        <v>045012</v>
      </c>
      <c r="G2212" s="16" t="str">
        <f>部数情報!G1837</f>
        <v>登戸　１</v>
      </c>
      <c r="H2212" s="16" t="str">
        <f>部数情報!H1837</f>
        <v>千葉</v>
      </c>
      <c r="I2212" s="16" t="str">
        <f>部数情報!I1837</f>
        <v>中央区</v>
      </c>
      <c r="J2212" s="189">
        <f>IFERROR(IF($I$7="併配",VLOOKUP($F2212,部数情報!A:K,11,0),IF($I$7="併配&amp;選挙",VLOOKUP($F2212,部数情報!A:L,12,0),IF($I$7="選挙",VLOOKUP($F2212,部数情報!A:M,13,0),VLOOKUP($F2212,部数情報!A:J,10,0)))),"")</f>
        <v>570</v>
      </c>
      <c r="K2212" s="187"/>
      <c r="L2212" s="205"/>
      <c r="M2212" s="206"/>
      <c r="S2212">
        <f>エリア一覧!J2212-VLOOKUP(エリア一覧!F2212,部数情報!A:Q,17,0)</f>
        <v>0</v>
      </c>
      <c r="V2212">
        <f t="shared" si="34"/>
        <v>0</v>
      </c>
      <c r="W2212">
        <f>IFERROR(VLOOKUP($F2212,部数情報!A:J,10,0),0)</f>
        <v>570</v>
      </c>
    </row>
    <row r="2213" spans="2:23" hidden="1">
      <c r="B2213" s="15">
        <f>部数情報!C1838</f>
        <v>1837</v>
      </c>
      <c r="C2213" s="16">
        <f>部数情報!B1838</f>
        <v>28</v>
      </c>
      <c r="D2213" s="16" t="str">
        <f>部数情報!E1838</f>
        <v>千葉中央</v>
      </c>
      <c r="E2213" s="16" t="str">
        <f>部数情報!F1838</f>
        <v>春日・登戸・新千葉</v>
      </c>
      <c r="F2213" s="16" t="str">
        <f>部数情報!A1838</f>
        <v>045013</v>
      </c>
      <c r="G2213" s="16" t="str">
        <f>部数情報!G1838</f>
        <v>登戸　２</v>
      </c>
      <c r="H2213" s="16" t="str">
        <f>部数情報!H1838</f>
        <v>千葉</v>
      </c>
      <c r="I2213" s="16" t="str">
        <f>部数情報!I1838</f>
        <v>中央区</v>
      </c>
      <c r="J2213" s="189">
        <f>IFERROR(IF($I$7="併配",VLOOKUP($F2213,部数情報!A:K,11,0),IF($I$7="併配&amp;選挙",VLOOKUP($F2213,部数情報!A:L,12,0),IF($I$7="選挙",VLOOKUP($F2213,部数情報!A:M,13,0),VLOOKUP($F2213,部数情報!A:J,10,0)))),"")</f>
        <v>465</v>
      </c>
      <c r="K2213" s="187"/>
      <c r="L2213" s="205"/>
      <c r="M2213" s="206"/>
      <c r="S2213">
        <f>エリア一覧!J2213-VLOOKUP(エリア一覧!F2213,部数情報!A:Q,17,0)</f>
        <v>0</v>
      </c>
      <c r="V2213">
        <f t="shared" si="34"/>
        <v>0</v>
      </c>
      <c r="W2213">
        <f>IFERROR(VLOOKUP($F2213,部数情報!A:J,10,0),0)</f>
        <v>465</v>
      </c>
    </row>
    <row r="2214" spans="2:23" hidden="1">
      <c r="B2214" s="15">
        <f>部数情報!C1839</f>
        <v>1838</v>
      </c>
      <c r="C2214" s="16">
        <f>部数情報!B1839</f>
        <v>28</v>
      </c>
      <c r="D2214" s="16" t="str">
        <f>部数情報!E1839</f>
        <v>千葉中央</v>
      </c>
      <c r="E2214" s="16" t="str">
        <f>部数情報!F1839</f>
        <v>春日・登戸・新千葉</v>
      </c>
      <c r="F2214" s="16" t="str">
        <f>部数情報!A1839</f>
        <v>045014</v>
      </c>
      <c r="G2214" s="16" t="str">
        <f>部数情報!G1839</f>
        <v>登戸3A</v>
      </c>
      <c r="H2214" s="16" t="str">
        <f>部数情報!H1839</f>
        <v>千葉</v>
      </c>
      <c r="I2214" s="16" t="str">
        <f>部数情報!I1839</f>
        <v>中央区</v>
      </c>
      <c r="J2214" s="189">
        <f>IFERROR(IF($I$7="併配",VLOOKUP($F2214,部数情報!A:K,11,0),IF($I$7="併配&amp;選挙",VLOOKUP($F2214,部数情報!A:L,12,0),IF($I$7="選挙",VLOOKUP($F2214,部数情報!A:M,13,0),VLOOKUP($F2214,部数情報!A:J,10,0)))),"")</f>
        <v>320</v>
      </c>
      <c r="K2214" s="187"/>
      <c r="L2214" s="205"/>
      <c r="M2214" s="206"/>
      <c r="S2214">
        <f>エリア一覧!J2214-VLOOKUP(エリア一覧!F2214,部数情報!A:Q,17,0)</f>
        <v>0</v>
      </c>
      <c r="V2214">
        <f t="shared" si="34"/>
        <v>0</v>
      </c>
      <c r="W2214">
        <f>IFERROR(VLOOKUP($F2214,部数情報!A:J,10,0),0)</f>
        <v>320</v>
      </c>
    </row>
    <row r="2215" spans="2:23" hidden="1">
      <c r="B2215" s="15">
        <f>部数情報!C1840</f>
        <v>1839</v>
      </c>
      <c r="C2215" s="16">
        <f>部数情報!B1840</f>
        <v>28</v>
      </c>
      <c r="D2215" s="16" t="str">
        <f>部数情報!E1840</f>
        <v>千葉中央</v>
      </c>
      <c r="E2215" s="16" t="str">
        <f>部数情報!F1840</f>
        <v>春日・登戸・新千葉</v>
      </c>
      <c r="F2215" s="16" t="str">
        <f>部数情報!A1840</f>
        <v>045090</v>
      </c>
      <c r="G2215" s="16" t="str">
        <f>部数情報!G1840</f>
        <v>登戸3B</v>
      </c>
      <c r="H2215" s="16" t="str">
        <f>部数情報!H1840</f>
        <v>千葉</v>
      </c>
      <c r="I2215" s="16" t="str">
        <f>部数情報!I1840</f>
        <v>中央区</v>
      </c>
      <c r="J2215" s="189">
        <f>IFERROR(IF($I$7="併配",VLOOKUP($F2215,部数情報!A:K,11,0),IF($I$7="併配&amp;選挙",VLOOKUP($F2215,部数情報!A:L,12,0),IF($I$7="選挙",VLOOKUP($F2215,部数情報!A:M,13,0),VLOOKUP($F2215,部数情報!A:J,10,0)))),"")</f>
        <v>350</v>
      </c>
      <c r="K2215" s="187"/>
      <c r="L2215" s="205"/>
      <c r="M2215" s="206"/>
      <c r="S2215">
        <f>エリア一覧!J2215-VLOOKUP(エリア一覧!F2215,部数情報!A:Q,17,0)</f>
        <v>0</v>
      </c>
      <c r="V2215">
        <f t="shared" si="34"/>
        <v>0</v>
      </c>
      <c r="W2215">
        <f>IFERROR(VLOOKUP($F2215,部数情報!A:J,10,0),0)</f>
        <v>350</v>
      </c>
    </row>
    <row r="2216" spans="2:23" hidden="1">
      <c r="B2216" s="15">
        <f>部数情報!C1841</f>
        <v>1840</v>
      </c>
      <c r="C2216" s="16">
        <f>部数情報!B1841</f>
        <v>28</v>
      </c>
      <c r="D2216" s="16" t="str">
        <f>部数情報!E1841</f>
        <v>千葉中央</v>
      </c>
      <c r="E2216" s="16" t="str">
        <f>部数情報!F1841</f>
        <v>春日・登戸・新千葉</v>
      </c>
      <c r="F2216" s="16" t="str">
        <f>部数情報!A1841</f>
        <v>045015</v>
      </c>
      <c r="G2216" s="16" t="str">
        <f>部数情報!G1841</f>
        <v>登戸　４</v>
      </c>
      <c r="H2216" s="16" t="str">
        <f>部数情報!H1841</f>
        <v>千葉</v>
      </c>
      <c r="I2216" s="16" t="str">
        <f>部数情報!I1841</f>
        <v>中央区</v>
      </c>
      <c r="J2216" s="189">
        <f>IFERROR(IF($I$7="併配",VLOOKUP($F2216,部数情報!A:K,11,0),IF($I$7="併配&amp;選挙",VLOOKUP($F2216,部数情報!A:L,12,0),IF($I$7="選挙",VLOOKUP($F2216,部数情報!A:M,13,0),VLOOKUP($F2216,部数情報!A:J,10,0)))),"")</f>
        <v>423</v>
      </c>
      <c r="K2216" s="187"/>
      <c r="L2216" s="205"/>
      <c r="M2216" s="206"/>
      <c r="S2216">
        <f>エリア一覧!J2216-VLOOKUP(エリア一覧!F2216,部数情報!A:Q,17,0)</f>
        <v>0</v>
      </c>
      <c r="V2216">
        <f t="shared" si="34"/>
        <v>0</v>
      </c>
      <c r="W2216">
        <f>IFERROR(VLOOKUP($F2216,部数情報!A:J,10,0),0)</f>
        <v>423</v>
      </c>
    </row>
    <row r="2217" spans="2:23" hidden="1">
      <c r="B2217" s="15">
        <f>部数情報!C1842</f>
        <v>1841</v>
      </c>
      <c r="C2217" s="16">
        <f>部数情報!B1842</f>
        <v>28</v>
      </c>
      <c r="D2217" s="16" t="str">
        <f>部数情報!E1842</f>
        <v>千葉中央</v>
      </c>
      <c r="E2217" s="16" t="str">
        <f>部数情報!F1842</f>
        <v>春日・登戸・新千葉</v>
      </c>
      <c r="F2217" s="16" t="str">
        <f>部数情報!A1842</f>
        <v>045016</v>
      </c>
      <c r="G2217" s="16" t="str">
        <f>部数情報!G1842</f>
        <v>登戸　５</v>
      </c>
      <c r="H2217" s="16" t="str">
        <f>部数情報!H1842</f>
        <v>千葉</v>
      </c>
      <c r="I2217" s="16" t="str">
        <f>部数情報!I1842</f>
        <v>中央区</v>
      </c>
      <c r="J2217" s="189">
        <f>IFERROR(IF($I$7="併配",VLOOKUP($F2217,部数情報!A:K,11,0),IF($I$7="併配&amp;選挙",VLOOKUP($F2217,部数情報!A:L,12,0),IF($I$7="選挙",VLOOKUP($F2217,部数情報!A:M,13,0),VLOOKUP($F2217,部数情報!A:J,10,0)))),"")</f>
        <v>665</v>
      </c>
      <c r="K2217" s="187"/>
      <c r="L2217" s="205"/>
      <c r="M2217" s="206"/>
      <c r="S2217">
        <f>エリア一覧!J2217-VLOOKUP(エリア一覧!F2217,部数情報!A:Q,17,0)</f>
        <v>0</v>
      </c>
      <c r="V2217">
        <f t="shared" si="34"/>
        <v>0</v>
      </c>
      <c r="W2217">
        <f>IFERROR(VLOOKUP($F2217,部数情報!A:J,10,0),0)</f>
        <v>665</v>
      </c>
    </row>
    <row r="2218" spans="2:23" hidden="1">
      <c r="B2218" s="15">
        <f>部数情報!C1843</f>
        <v>1842</v>
      </c>
      <c r="C2218" s="16">
        <f>部数情報!B1843</f>
        <v>28</v>
      </c>
      <c r="D2218" s="16" t="str">
        <f>部数情報!E1843</f>
        <v>千葉中央</v>
      </c>
      <c r="E2218" s="16" t="str">
        <f>部数情報!F1843</f>
        <v>春日・登戸・新千葉</v>
      </c>
      <c r="F2218" s="16" t="str">
        <f>部数情報!A1843</f>
        <v>045017</v>
      </c>
      <c r="G2218" s="16" t="str">
        <f>部数情報!G1843</f>
        <v>新千葉　２</v>
      </c>
      <c r="H2218" s="16" t="str">
        <f>部数情報!H1843</f>
        <v>千葉</v>
      </c>
      <c r="I2218" s="16" t="str">
        <f>部数情報!I1843</f>
        <v>中央区</v>
      </c>
      <c r="J2218" s="189">
        <f>IFERROR(IF($I$7="併配",VLOOKUP($F2218,部数情報!A:K,11,0),IF($I$7="併配&amp;選挙",VLOOKUP($F2218,部数情報!A:L,12,0),IF($I$7="選挙",VLOOKUP($F2218,部数情報!A:M,13,0),VLOOKUP($F2218,部数情報!A:J,10,0)))),"")</f>
        <v>720</v>
      </c>
      <c r="K2218" s="187"/>
      <c r="L2218" s="205"/>
      <c r="M2218" s="206"/>
      <c r="S2218">
        <f>エリア一覧!J2218-VLOOKUP(エリア一覧!F2218,部数情報!A:Q,17,0)</f>
        <v>0</v>
      </c>
      <c r="V2218">
        <f t="shared" si="34"/>
        <v>0</v>
      </c>
      <c r="W2218">
        <f>IFERROR(VLOOKUP($F2218,部数情報!A:J,10,0),0)</f>
        <v>720</v>
      </c>
    </row>
    <row r="2219" spans="2:23" hidden="1">
      <c r="B2219" s="15">
        <f>部数情報!C1844</f>
        <v>1843</v>
      </c>
      <c r="C2219" s="16">
        <f>部数情報!B1844</f>
        <v>28</v>
      </c>
      <c r="D2219" s="16" t="str">
        <f>部数情報!E1844</f>
        <v>千葉中央</v>
      </c>
      <c r="E2219" s="16" t="str">
        <f>部数情報!F1844</f>
        <v>春日・登戸・新千葉</v>
      </c>
      <c r="F2219" s="16" t="str">
        <f>部数情報!A1844</f>
        <v>045018</v>
      </c>
      <c r="G2219" s="16" t="str">
        <f>部数情報!G1844</f>
        <v>新千葉　３</v>
      </c>
      <c r="H2219" s="16" t="str">
        <f>部数情報!H1844</f>
        <v>千葉</v>
      </c>
      <c r="I2219" s="16" t="str">
        <f>部数情報!I1844</f>
        <v>中央区</v>
      </c>
      <c r="J2219" s="189">
        <f>IFERROR(IF($I$7="併配",VLOOKUP($F2219,部数情報!A:K,11,0),IF($I$7="併配&amp;選挙",VLOOKUP($F2219,部数情報!A:L,12,0),IF($I$7="選挙",VLOOKUP($F2219,部数情報!A:M,13,0),VLOOKUP($F2219,部数情報!A:J,10,0)))),"")</f>
        <v>720</v>
      </c>
      <c r="K2219" s="187"/>
      <c r="L2219" s="205"/>
      <c r="M2219" s="206"/>
      <c r="S2219">
        <f>エリア一覧!J2219-VLOOKUP(エリア一覧!F2219,部数情報!A:Q,17,0)</f>
        <v>0</v>
      </c>
      <c r="V2219">
        <f t="shared" si="34"/>
        <v>0</v>
      </c>
      <c r="W2219">
        <f>IFERROR(VLOOKUP($F2219,部数情報!A:J,10,0),0)</f>
        <v>720</v>
      </c>
    </row>
    <row r="2220" spans="2:23" hidden="1">
      <c r="B2220" s="15">
        <f>部数情報!C1845</f>
        <v>1844</v>
      </c>
      <c r="C2220" s="16">
        <f>部数情報!B1845</f>
        <v>28</v>
      </c>
      <c r="D2220" s="16" t="str">
        <f>部数情報!E1845</f>
        <v>千葉中央</v>
      </c>
      <c r="E2220" s="16" t="str">
        <f>部数情報!F1845</f>
        <v>新田町・新宿・神明町</v>
      </c>
      <c r="F2220" s="16" t="str">
        <f>部数情報!A1845</f>
        <v>045019</v>
      </c>
      <c r="G2220" s="16" t="str">
        <f>部数情報!G1845</f>
        <v>新田町　Ａ</v>
      </c>
      <c r="H2220" s="16" t="str">
        <f>部数情報!H1845</f>
        <v>千葉</v>
      </c>
      <c r="I2220" s="16" t="str">
        <f>部数情報!I1845</f>
        <v>中央区</v>
      </c>
      <c r="J2220" s="189">
        <f>IFERROR(IF($I$7="併配",VLOOKUP($F2220,部数情報!A:K,11,0),IF($I$7="併配&amp;選挙",VLOOKUP($F2220,部数情報!A:L,12,0),IF($I$7="選挙",VLOOKUP($F2220,部数情報!A:M,13,0),VLOOKUP($F2220,部数情報!A:J,10,0)))),"")</f>
        <v>590</v>
      </c>
      <c r="K2220" s="187"/>
      <c r="L2220" s="205"/>
      <c r="M2220" s="206"/>
      <c r="S2220">
        <f>エリア一覧!J2220-VLOOKUP(エリア一覧!F2220,部数情報!A:Q,17,0)</f>
        <v>0</v>
      </c>
      <c r="V2220">
        <f t="shared" si="34"/>
        <v>0</v>
      </c>
      <c r="W2220">
        <f>IFERROR(VLOOKUP($F2220,部数情報!A:J,10,0),0)</f>
        <v>590</v>
      </c>
    </row>
    <row r="2221" spans="2:23" hidden="1">
      <c r="B2221" s="15">
        <f>部数情報!C1846</f>
        <v>1845</v>
      </c>
      <c r="C2221" s="16">
        <f>部数情報!B1846</f>
        <v>28</v>
      </c>
      <c r="D2221" s="16" t="str">
        <f>部数情報!E1846</f>
        <v>千葉中央</v>
      </c>
      <c r="E2221" s="16" t="str">
        <f>部数情報!F1846</f>
        <v>新田町・新宿・神明町</v>
      </c>
      <c r="F2221" s="16" t="str">
        <f>部数情報!A1846</f>
        <v>045020</v>
      </c>
      <c r="G2221" s="16" t="str">
        <f>部数情報!G1846</f>
        <v>新田町　B</v>
      </c>
      <c r="H2221" s="16" t="str">
        <f>部数情報!H1846</f>
        <v>千葉</v>
      </c>
      <c r="I2221" s="16" t="str">
        <f>部数情報!I1846</f>
        <v>中央区</v>
      </c>
      <c r="J2221" s="189">
        <f>IFERROR(IF($I$7="併配",VLOOKUP($F2221,部数情報!A:K,11,0),IF($I$7="併配&amp;選挙",VLOOKUP($F2221,部数情報!A:L,12,0),IF($I$7="選挙",VLOOKUP($F2221,部数情報!A:M,13,0),VLOOKUP($F2221,部数情報!A:J,10,0)))),"")</f>
        <v>545</v>
      </c>
      <c r="K2221" s="187"/>
      <c r="L2221" s="205"/>
      <c r="M2221" s="206"/>
      <c r="S2221">
        <f>エリア一覧!J2221-VLOOKUP(エリア一覧!F2221,部数情報!A:Q,17,0)</f>
        <v>0</v>
      </c>
      <c r="V2221">
        <f t="shared" si="34"/>
        <v>0</v>
      </c>
      <c r="W2221">
        <f>IFERROR(VLOOKUP($F2221,部数情報!A:J,10,0),0)</f>
        <v>545</v>
      </c>
    </row>
    <row r="2222" spans="2:23" hidden="1">
      <c r="B2222" s="15">
        <f>部数情報!C1847</f>
        <v>1846</v>
      </c>
      <c r="C2222" s="16">
        <f>部数情報!B1847</f>
        <v>28</v>
      </c>
      <c r="D2222" s="16" t="str">
        <f>部数情報!E1847</f>
        <v>千葉中央</v>
      </c>
      <c r="E2222" s="16" t="str">
        <f>部数情報!F1847</f>
        <v>新田町・新宿・神明町</v>
      </c>
      <c r="F2222" s="16" t="str">
        <f>部数情報!A1847</f>
        <v>045021</v>
      </c>
      <c r="G2222" s="16" t="str">
        <f>部数情報!G1847</f>
        <v>新宿1A</v>
      </c>
      <c r="H2222" s="16" t="str">
        <f>部数情報!H1847</f>
        <v>千葉</v>
      </c>
      <c r="I2222" s="16" t="str">
        <f>部数情報!I1847</f>
        <v>中央区</v>
      </c>
      <c r="J2222" s="189">
        <f>IFERROR(IF($I$7="併配",VLOOKUP($F2222,部数情報!A:K,11,0),IF($I$7="併配&amp;選挙",VLOOKUP($F2222,部数情報!A:L,12,0),IF($I$7="選挙",VLOOKUP($F2222,部数情報!A:M,13,0),VLOOKUP($F2222,部数情報!A:J,10,0)))),"")</f>
        <v>550</v>
      </c>
      <c r="K2222" s="187"/>
      <c r="L2222" s="205"/>
      <c r="M2222" s="206"/>
      <c r="S2222">
        <f>エリア一覧!J2222-VLOOKUP(エリア一覧!F2222,部数情報!A:Q,17,0)</f>
        <v>0</v>
      </c>
      <c r="V2222">
        <f t="shared" si="34"/>
        <v>0</v>
      </c>
      <c r="W2222">
        <f>IFERROR(VLOOKUP($F2222,部数情報!A:J,10,0),0)</f>
        <v>550</v>
      </c>
    </row>
    <row r="2223" spans="2:23" hidden="1">
      <c r="B2223" s="15">
        <f>部数情報!C1848</f>
        <v>1847</v>
      </c>
      <c r="C2223" s="16">
        <f>部数情報!B1848</f>
        <v>28</v>
      </c>
      <c r="D2223" s="16" t="str">
        <f>部数情報!E1848</f>
        <v>千葉中央</v>
      </c>
      <c r="E2223" s="16" t="str">
        <f>部数情報!F1848</f>
        <v>新田町・新宿・神明町</v>
      </c>
      <c r="F2223" s="16" t="str">
        <f>部数情報!A1848</f>
        <v>045087</v>
      </c>
      <c r="G2223" s="16" t="str">
        <f>部数情報!G1848</f>
        <v>新宿1B</v>
      </c>
      <c r="H2223" s="16" t="str">
        <f>部数情報!H1848</f>
        <v>千葉</v>
      </c>
      <c r="I2223" s="16" t="str">
        <f>部数情報!I1848</f>
        <v>中央区</v>
      </c>
      <c r="J2223" s="189">
        <f>IFERROR(IF($I$7="併配",VLOOKUP($F2223,部数情報!A:K,11,0),IF($I$7="併配&amp;選挙",VLOOKUP($F2223,部数情報!A:L,12,0),IF($I$7="選挙",VLOOKUP($F2223,部数情報!A:M,13,0),VLOOKUP($F2223,部数情報!A:J,10,0)))),"")</f>
        <v>550</v>
      </c>
      <c r="K2223" s="187"/>
      <c r="L2223" s="205"/>
      <c r="M2223" s="206"/>
      <c r="S2223">
        <f>エリア一覧!J2223-VLOOKUP(エリア一覧!F2223,部数情報!A:Q,17,0)</f>
        <v>0</v>
      </c>
      <c r="V2223">
        <f t="shared" si="34"/>
        <v>0</v>
      </c>
      <c r="W2223">
        <f>IFERROR(VLOOKUP($F2223,部数情報!A:J,10,0),0)</f>
        <v>550</v>
      </c>
    </row>
    <row r="2224" spans="2:23" hidden="1">
      <c r="B2224" s="15">
        <f>部数情報!C1849</f>
        <v>1848</v>
      </c>
      <c r="C2224" s="16">
        <f>部数情報!B1849</f>
        <v>28</v>
      </c>
      <c r="D2224" s="16" t="str">
        <f>部数情報!E1849</f>
        <v>千葉中央</v>
      </c>
      <c r="E2224" s="16" t="str">
        <f>部数情報!F1849</f>
        <v>新田町・新宿・神明町</v>
      </c>
      <c r="F2224" s="16" t="str">
        <f>部数情報!A1849</f>
        <v>045088</v>
      </c>
      <c r="G2224" s="16" t="str">
        <f>部数情報!G1849</f>
        <v>新宿1C</v>
      </c>
      <c r="H2224" s="16" t="str">
        <f>部数情報!H1849</f>
        <v>千葉</v>
      </c>
      <c r="I2224" s="16" t="str">
        <f>部数情報!I1849</f>
        <v>中央区</v>
      </c>
      <c r="J2224" s="189">
        <f>IFERROR(IF($I$7="併配",VLOOKUP($F2224,部数情報!A:K,11,0),IF($I$7="併配&amp;選挙",VLOOKUP($F2224,部数情報!A:L,12,0),IF($I$7="選挙",VLOOKUP($F2224,部数情報!A:M,13,0),VLOOKUP($F2224,部数情報!A:J,10,0)))),"")</f>
        <v>420</v>
      </c>
      <c r="K2224" s="187"/>
      <c r="L2224" s="205"/>
      <c r="M2224" s="206"/>
      <c r="S2224">
        <f>エリア一覧!J2224-VLOOKUP(エリア一覧!F2224,部数情報!A:Q,17,0)</f>
        <v>0</v>
      </c>
      <c r="V2224">
        <f t="shared" si="34"/>
        <v>0</v>
      </c>
      <c r="W2224">
        <f>IFERROR(VLOOKUP($F2224,部数情報!A:J,10,0),0)</f>
        <v>420</v>
      </c>
    </row>
    <row r="2225" spans="2:23" hidden="1">
      <c r="B2225" s="15">
        <f>部数情報!C1850</f>
        <v>1849</v>
      </c>
      <c r="C2225" s="16">
        <f>部数情報!B1850</f>
        <v>28</v>
      </c>
      <c r="D2225" s="16" t="str">
        <f>部数情報!E1850</f>
        <v>千葉中央</v>
      </c>
      <c r="E2225" s="16" t="str">
        <f>部数情報!F1850</f>
        <v>新田町・新宿・神明町</v>
      </c>
      <c r="F2225" s="16" t="str">
        <f>部数情報!A1850</f>
        <v>045022</v>
      </c>
      <c r="G2225" s="16" t="str">
        <f>部数情報!G1850</f>
        <v>新宿2A</v>
      </c>
      <c r="H2225" s="16" t="str">
        <f>部数情報!H1850</f>
        <v>千葉</v>
      </c>
      <c r="I2225" s="16" t="str">
        <f>部数情報!I1850</f>
        <v>中央区</v>
      </c>
      <c r="J2225" s="189">
        <f>IFERROR(IF($I$7="併配",VLOOKUP($F2225,部数情報!A:K,11,0),IF($I$7="併配&amp;選挙",VLOOKUP($F2225,部数情報!A:L,12,0),IF($I$7="選挙",VLOOKUP($F2225,部数情報!A:M,13,0),VLOOKUP($F2225,部数情報!A:J,10,0)))),"")</f>
        <v>740</v>
      </c>
      <c r="K2225" s="187"/>
      <c r="L2225" s="205"/>
      <c r="M2225" s="206"/>
      <c r="S2225">
        <f>エリア一覧!J2225-VLOOKUP(エリア一覧!F2225,部数情報!A:Q,17,0)</f>
        <v>0</v>
      </c>
      <c r="V2225">
        <f t="shared" si="34"/>
        <v>0</v>
      </c>
      <c r="W2225">
        <f>IFERROR(VLOOKUP($F2225,部数情報!A:J,10,0),0)</f>
        <v>740</v>
      </c>
    </row>
    <row r="2226" spans="2:23" hidden="1">
      <c r="B2226" s="15">
        <f>部数情報!C1851</f>
        <v>1850</v>
      </c>
      <c r="C2226" s="16">
        <f>部数情報!B1851</f>
        <v>28</v>
      </c>
      <c r="D2226" s="16" t="str">
        <f>部数情報!E1851</f>
        <v>千葉中央</v>
      </c>
      <c r="E2226" s="16" t="str">
        <f>部数情報!F1851</f>
        <v>新田町・新宿・神明町</v>
      </c>
      <c r="F2226" s="16" t="str">
        <f>部数情報!A1851</f>
        <v>045095</v>
      </c>
      <c r="G2226" s="16" t="str">
        <f>部数情報!G1851</f>
        <v>新宿2B</v>
      </c>
      <c r="H2226" s="16" t="str">
        <f>部数情報!H1851</f>
        <v>千葉</v>
      </c>
      <c r="I2226" s="16" t="str">
        <f>部数情報!I1851</f>
        <v>中央区</v>
      </c>
      <c r="J2226" s="189">
        <f>IFERROR(IF($I$7="併配",VLOOKUP($F2226,部数情報!A:K,11,0),IF($I$7="併配&amp;選挙",VLOOKUP($F2226,部数情報!A:L,12,0),IF($I$7="選挙",VLOOKUP($F2226,部数情報!A:M,13,0),VLOOKUP($F2226,部数情報!A:J,10,0)))),"")</f>
        <v>450</v>
      </c>
      <c r="K2226" s="187"/>
      <c r="L2226" s="205"/>
      <c r="M2226" s="206"/>
      <c r="S2226">
        <f>エリア一覧!J2226-VLOOKUP(エリア一覧!F2226,部数情報!A:Q,17,0)</f>
        <v>0</v>
      </c>
      <c r="V2226">
        <f t="shared" si="34"/>
        <v>0</v>
      </c>
      <c r="W2226">
        <f>IFERROR(VLOOKUP($F2226,部数情報!A:J,10,0),0)</f>
        <v>450</v>
      </c>
    </row>
    <row r="2227" spans="2:23" hidden="1">
      <c r="B2227" s="15">
        <f>部数情報!C1852</f>
        <v>1851</v>
      </c>
      <c r="C2227" s="16">
        <f>部数情報!B1852</f>
        <v>28</v>
      </c>
      <c r="D2227" s="16" t="str">
        <f>部数情報!E1852</f>
        <v>千葉中央</v>
      </c>
      <c r="E2227" s="16" t="str">
        <f>部数情報!F1852</f>
        <v>新田町・新宿・神明町</v>
      </c>
      <c r="F2227" s="16" t="str">
        <f>部数情報!A1852</f>
        <v>045096</v>
      </c>
      <c r="G2227" s="16" t="str">
        <f>部数情報!G1852</f>
        <v>新宿2C</v>
      </c>
      <c r="H2227" s="16" t="str">
        <f>部数情報!H1852</f>
        <v>千葉</v>
      </c>
      <c r="I2227" s="16" t="str">
        <f>部数情報!I1852</f>
        <v>中央区</v>
      </c>
      <c r="J2227" s="189">
        <f>IFERROR(IF($I$7="併配",VLOOKUP($F2227,部数情報!A:K,11,0),IF($I$7="併配&amp;選挙",VLOOKUP($F2227,部数情報!A:L,12,0),IF($I$7="選挙",VLOOKUP($F2227,部数情報!A:M,13,0),VLOOKUP($F2227,部数情報!A:J,10,0)))),"")</f>
        <v>400</v>
      </c>
      <c r="K2227" s="187"/>
      <c r="L2227" s="205"/>
      <c r="M2227" s="206"/>
      <c r="S2227">
        <f>エリア一覧!J2227-VLOOKUP(エリア一覧!F2227,部数情報!A:Q,17,0)</f>
        <v>0</v>
      </c>
      <c r="V2227">
        <f t="shared" si="34"/>
        <v>0</v>
      </c>
      <c r="W2227">
        <f>IFERROR(VLOOKUP($F2227,部数情報!A:J,10,0),0)</f>
        <v>400</v>
      </c>
    </row>
    <row r="2228" spans="2:23" hidden="1">
      <c r="B2228" s="15">
        <f>部数情報!C1853</f>
        <v>1852</v>
      </c>
      <c r="C2228" s="16">
        <f>部数情報!B1853</f>
        <v>28</v>
      </c>
      <c r="D2228" s="16" t="str">
        <f>部数情報!E1853</f>
        <v>千葉中央</v>
      </c>
      <c r="E2228" s="16" t="str">
        <f>部数情報!F1853</f>
        <v>新田町・新宿・神明町</v>
      </c>
      <c r="F2228" s="16" t="str">
        <f>部数情報!A1853</f>
        <v>045023</v>
      </c>
      <c r="G2228" s="16" t="str">
        <f>部数情報!G1853</f>
        <v>神明町　A</v>
      </c>
      <c r="H2228" s="16" t="str">
        <f>部数情報!H1853</f>
        <v>千葉</v>
      </c>
      <c r="I2228" s="16" t="str">
        <f>部数情報!I1853</f>
        <v>中央区</v>
      </c>
      <c r="J2228" s="189">
        <f>IFERROR(IF($I$7="併配",VLOOKUP($F2228,部数情報!A:K,11,0),IF($I$7="併配&amp;選挙",VLOOKUP($F2228,部数情報!A:L,12,0),IF($I$7="選挙",VLOOKUP($F2228,部数情報!A:M,13,0),VLOOKUP($F2228,部数情報!A:J,10,0)))),"")</f>
        <v>718</v>
      </c>
      <c r="K2228" s="187"/>
      <c r="L2228" s="205"/>
      <c r="M2228" s="206"/>
      <c r="S2228">
        <f>エリア一覧!J2228-VLOOKUP(エリア一覧!F2228,部数情報!A:Q,17,0)</f>
        <v>0</v>
      </c>
      <c r="V2228">
        <f t="shared" si="34"/>
        <v>0</v>
      </c>
      <c r="W2228">
        <f>IFERROR(VLOOKUP($F2228,部数情報!A:J,10,0),0)</f>
        <v>718</v>
      </c>
    </row>
    <row r="2229" spans="2:23" hidden="1">
      <c r="B2229" s="15">
        <f>部数情報!C1854</f>
        <v>1853</v>
      </c>
      <c r="C2229" s="16">
        <f>部数情報!B1854</f>
        <v>28</v>
      </c>
      <c r="D2229" s="16" t="str">
        <f>部数情報!E1854</f>
        <v>千葉中央</v>
      </c>
      <c r="E2229" s="16" t="str">
        <f>部数情報!F1854</f>
        <v>新田町・新宿・神明町</v>
      </c>
      <c r="F2229" s="16" t="str">
        <f>部数情報!A1854</f>
        <v>045024</v>
      </c>
      <c r="G2229" s="16" t="str">
        <f>部数情報!G1854</f>
        <v>神明町　B</v>
      </c>
      <c r="H2229" s="16" t="str">
        <f>部数情報!H1854</f>
        <v>千葉</v>
      </c>
      <c r="I2229" s="16" t="str">
        <f>部数情報!I1854</f>
        <v>中央区</v>
      </c>
      <c r="J2229" s="189">
        <f>IFERROR(IF($I$7="併配",VLOOKUP($F2229,部数情報!A:K,11,0),IF($I$7="併配&amp;選挙",VLOOKUP($F2229,部数情報!A:L,12,0),IF($I$7="選挙",VLOOKUP($F2229,部数情報!A:M,13,0),VLOOKUP($F2229,部数情報!A:J,10,0)))),"")</f>
        <v>844</v>
      </c>
      <c r="K2229" s="187"/>
      <c r="L2229" s="205"/>
      <c r="M2229" s="206"/>
      <c r="S2229">
        <f>エリア一覧!J2229-VLOOKUP(エリア一覧!F2229,部数情報!A:Q,17,0)</f>
        <v>0</v>
      </c>
      <c r="V2229">
        <f t="shared" si="34"/>
        <v>0</v>
      </c>
      <c r="W2229">
        <f>IFERROR(VLOOKUP($F2229,部数情報!A:J,10,0),0)</f>
        <v>844</v>
      </c>
    </row>
    <row r="2230" spans="2:23" hidden="1">
      <c r="B2230" s="15">
        <f>部数情報!C1855</f>
        <v>1854</v>
      </c>
      <c r="C2230" s="16">
        <f>部数情報!B1855</f>
        <v>28</v>
      </c>
      <c r="D2230" s="16" t="str">
        <f>部数情報!E1855</f>
        <v>千葉中央</v>
      </c>
      <c r="E2230" s="16" t="str">
        <f>部数情報!F1855</f>
        <v>松波・弁天</v>
      </c>
      <c r="F2230" s="16" t="str">
        <f>部数情報!A1855</f>
        <v>045025</v>
      </c>
      <c r="G2230" s="16" t="str">
        <f>部数情報!G1855</f>
        <v>松波　１</v>
      </c>
      <c r="H2230" s="16" t="str">
        <f>部数情報!H1855</f>
        <v>千葉</v>
      </c>
      <c r="I2230" s="16" t="str">
        <f>部数情報!I1855</f>
        <v>中央区</v>
      </c>
      <c r="J2230" s="189">
        <f>IFERROR(IF($I$7="併配",VLOOKUP($F2230,部数情報!A:K,11,0),IF($I$7="併配&amp;選挙",VLOOKUP($F2230,部数情報!A:L,12,0),IF($I$7="選挙",VLOOKUP($F2230,部数情報!A:M,13,0),VLOOKUP($F2230,部数情報!A:J,10,0)))),"")</f>
        <v>550</v>
      </c>
      <c r="K2230" s="187"/>
      <c r="L2230" s="205"/>
      <c r="M2230" s="206"/>
      <c r="S2230">
        <f>エリア一覧!J2230-VLOOKUP(エリア一覧!F2230,部数情報!A:Q,17,0)</f>
        <v>0</v>
      </c>
      <c r="V2230">
        <f t="shared" si="34"/>
        <v>0</v>
      </c>
      <c r="W2230">
        <f>IFERROR(VLOOKUP($F2230,部数情報!A:J,10,0),0)</f>
        <v>550</v>
      </c>
    </row>
    <row r="2231" spans="2:23" hidden="1">
      <c r="B2231" s="15">
        <f>部数情報!C1856</f>
        <v>1855</v>
      </c>
      <c r="C2231" s="16">
        <f>部数情報!B1856</f>
        <v>28</v>
      </c>
      <c r="D2231" s="16" t="str">
        <f>部数情報!E1856</f>
        <v>千葉中央</v>
      </c>
      <c r="E2231" s="16" t="str">
        <f>部数情報!F1856</f>
        <v>松波・弁天</v>
      </c>
      <c r="F2231" s="16" t="str">
        <f>部数情報!A1856</f>
        <v>045026</v>
      </c>
      <c r="G2231" s="16" t="str">
        <f>部数情報!G1856</f>
        <v>松波　2</v>
      </c>
      <c r="H2231" s="16" t="str">
        <f>部数情報!H1856</f>
        <v>千葉</v>
      </c>
      <c r="I2231" s="16" t="str">
        <f>部数情報!I1856</f>
        <v>中央区・稲毛区</v>
      </c>
      <c r="J2231" s="189">
        <f>IFERROR(IF($I$7="併配",VLOOKUP($F2231,部数情報!A:K,11,0),IF($I$7="併配&amp;選挙",VLOOKUP($F2231,部数情報!A:L,12,0),IF($I$7="選挙",VLOOKUP($F2231,部数情報!A:M,13,0),VLOOKUP($F2231,部数情報!A:J,10,0)))),"")</f>
        <v>855</v>
      </c>
      <c r="K2231" s="187"/>
      <c r="L2231" s="205"/>
      <c r="M2231" s="206"/>
      <c r="S2231">
        <f>エリア一覧!J2231-VLOOKUP(エリア一覧!F2231,部数情報!A:Q,17,0)</f>
        <v>0</v>
      </c>
      <c r="V2231">
        <f t="shared" si="34"/>
        <v>0</v>
      </c>
      <c r="W2231">
        <f>IFERROR(VLOOKUP($F2231,部数情報!A:J,10,0),0)</f>
        <v>855</v>
      </c>
    </row>
    <row r="2232" spans="2:23" hidden="1">
      <c r="B2232" s="15">
        <f>部数情報!C1857</f>
        <v>1856</v>
      </c>
      <c r="C2232" s="16">
        <f>部数情報!B1857</f>
        <v>28</v>
      </c>
      <c r="D2232" s="16" t="str">
        <f>部数情報!E1857</f>
        <v>千葉中央</v>
      </c>
      <c r="E2232" s="16" t="str">
        <f>部数情報!F1857</f>
        <v>松波・弁天</v>
      </c>
      <c r="F2232" s="16" t="str">
        <f>部数情報!A1857</f>
        <v>045027</v>
      </c>
      <c r="G2232" s="16" t="str">
        <f>部数情報!G1857</f>
        <v>松波　３</v>
      </c>
      <c r="H2232" s="16" t="str">
        <f>部数情報!H1857</f>
        <v>千葉</v>
      </c>
      <c r="I2232" s="16" t="str">
        <f>部数情報!I1857</f>
        <v>中央区</v>
      </c>
      <c r="J2232" s="189">
        <f>IFERROR(IF($I$7="併配",VLOOKUP($F2232,部数情報!A:K,11,0),IF($I$7="併配&amp;選挙",VLOOKUP($F2232,部数情報!A:L,12,0),IF($I$7="選挙",VLOOKUP($F2232,部数情報!A:M,13,0),VLOOKUP($F2232,部数情報!A:J,10,0)))),"")</f>
        <v>660</v>
      </c>
      <c r="K2232" s="187"/>
      <c r="L2232" s="205"/>
      <c r="M2232" s="206"/>
      <c r="S2232">
        <f>エリア一覧!J2232-VLOOKUP(エリア一覧!F2232,部数情報!A:Q,17,0)</f>
        <v>0</v>
      </c>
      <c r="V2232">
        <f t="shared" si="34"/>
        <v>0</v>
      </c>
      <c r="W2232">
        <f>IFERROR(VLOOKUP($F2232,部数情報!A:J,10,0),0)</f>
        <v>660</v>
      </c>
    </row>
    <row r="2233" spans="2:23" hidden="1">
      <c r="B2233" s="15">
        <f>部数情報!C1858</f>
        <v>1857</v>
      </c>
      <c r="C2233" s="16">
        <f>部数情報!B1858</f>
        <v>28</v>
      </c>
      <c r="D2233" s="16" t="str">
        <f>部数情報!E1858</f>
        <v>千葉中央</v>
      </c>
      <c r="E2233" s="16" t="str">
        <f>部数情報!F1858</f>
        <v>松波・弁天</v>
      </c>
      <c r="F2233" s="16" t="str">
        <f>部数情報!A1858</f>
        <v>045028</v>
      </c>
      <c r="G2233" s="16" t="str">
        <f>部数情報!G1858</f>
        <v>松波　４</v>
      </c>
      <c r="H2233" s="16" t="str">
        <f>部数情報!H1858</f>
        <v>千葉</v>
      </c>
      <c r="I2233" s="16" t="str">
        <f>部数情報!I1858</f>
        <v>中央区</v>
      </c>
      <c r="J2233" s="189">
        <f>IFERROR(IF($I$7="併配",VLOOKUP($F2233,部数情報!A:K,11,0),IF($I$7="併配&amp;選挙",VLOOKUP($F2233,部数情報!A:L,12,0),IF($I$7="選挙",VLOOKUP($F2233,部数情報!A:M,13,0),VLOOKUP($F2233,部数情報!A:J,10,0)))),"")</f>
        <v>575</v>
      </c>
      <c r="K2233" s="187"/>
      <c r="L2233" s="205"/>
      <c r="M2233" s="206"/>
      <c r="S2233">
        <f>エリア一覧!J2233-VLOOKUP(エリア一覧!F2233,部数情報!A:Q,17,0)</f>
        <v>0</v>
      </c>
      <c r="V2233">
        <f t="shared" si="34"/>
        <v>0</v>
      </c>
      <c r="W2233">
        <f>IFERROR(VLOOKUP($F2233,部数情報!A:J,10,0),0)</f>
        <v>575</v>
      </c>
    </row>
    <row r="2234" spans="2:23" hidden="1">
      <c r="B2234" s="15">
        <f>部数情報!C1859</f>
        <v>1858</v>
      </c>
      <c r="C2234" s="16">
        <f>部数情報!B1859</f>
        <v>28</v>
      </c>
      <c r="D2234" s="16" t="str">
        <f>部数情報!E1859</f>
        <v>千葉中央</v>
      </c>
      <c r="E2234" s="16" t="str">
        <f>部数情報!F1859</f>
        <v>松波・弁天</v>
      </c>
      <c r="F2234" s="16" t="str">
        <f>部数情報!A1859</f>
        <v>045029</v>
      </c>
      <c r="G2234" s="16" t="str">
        <f>部数情報!G1859</f>
        <v>弁天　1・2　Ａ</v>
      </c>
      <c r="H2234" s="16" t="str">
        <f>部数情報!H1859</f>
        <v>千葉</v>
      </c>
      <c r="I2234" s="16" t="str">
        <f>部数情報!I1859</f>
        <v>中央区</v>
      </c>
      <c r="J2234" s="189">
        <f>IFERROR(IF($I$7="併配",VLOOKUP($F2234,部数情報!A:K,11,0),IF($I$7="併配&amp;選挙",VLOOKUP($F2234,部数情報!A:L,12,0),IF($I$7="選挙",VLOOKUP($F2234,部数情報!A:M,13,0),VLOOKUP($F2234,部数情報!A:J,10,0)))),"")</f>
        <v>630</v>
      </c>
      <c r="K2234" s="187"/>
      <c r="L2234" s="205"/>
      <c r="M2234" s="206"/>
      <c r="S2234">
        <f>エリア一覧!J2234-VLOOKUP(エリア一覧!F2234,部数情報!A:Q,17,0)</f>
        <v>0</v>
      </c>
      <c r="V2234">
        <f t="shared" si="34"/>
        <v>0</v>
      </c>
      <c r="W2234">
        <f>IFERROR(VLOOKUP($F2234,部数情報!A:J,10,0),0)</f>
        <v>630</v>
      </c>
    </row>
    <row r="2235" spans="2:23" hidden="1">
      <c r="B2235" s="15">
        <f>部数情報!C1860</f>
        <v>1859</v>
      </c>
      <c r="C2235" s="16">
        <f>部数情報!B1860</f>
        <v>28</v>
      </c>
      <c r="D2235" s="16" t="str">
        <f>部数情報!E1860</f>
        <v>千葉中央</v>
      </c>
      <c r="E2235" s="16" t="str">
        <f>部数情報!F1860</f>
        <v>松波・弁天</v>
      </c>
      <c r="F2235" s="16" t="str">
        <f>部数情報!A1860</f>
        <v>045030</v>
      </c>
      <c r="G2235" s="16" t="str">
        <f>部数情報!G1860</f>
        <v>弁天　1・2　Ｂ</v>
      </c>
      <c r="H2235" s="16" t="str">
        <f>部数情報!H1860</f>
        <v>千葉</v>
      </c>
      <c r="I2235" s="16" t="str">
        <f>部数情報!I1860</f>
        <v>中央区</v>
      </c>
      <c r="J2235" s="189">
        <f>IFERROR(IF($I$7="併配",VLOOKUP($F2235,部数情報!A:K,11,0),IF($I$7="併配&amp;選挙",VLOOKUP($F2235,部数情報!A:L,12,0),IF($I$7="選挙",VLOOKUP($F2235,部数情報!A:M,13,0),VLOOKUP($F2235,部数情報!A:J,10,0)))),"")</f>
        <v>763</v>
      </c>
      <c r="K2235" s="187"/>
      <c r="L2235" s="205"/>
      <c r="M2235" s="206"/>
      <c r="S2235">
        <f>エリア一覧!J2235-VLOOKUP(エリア一覧!F2235,部数情報!A:Q,17,0)</f>
        <v>0</v>
      </c>
      <c r="V2235">
        <f t="shared" si="34"/>
        <v>0</v>
      </c>
      <c r="W2235">
        <f>IFERROR(VLOOKUP($F2235,部数情報!A:J,10,0),0)</f>
        <v>763</v>
      </c>
    </row>
    <row r="2236" spans="2:23" hidden="1">
      <c r="B2236" s="15">
        <f>部数情報!C1861</f>
        <v>1860</v>
      </c>
      <c r="C2236" s="16">
        <f>部数情報!B1861</f>
        <v>28</v>
      </c>
      <c r="D2236" s="16" t="str">
        <f>部数情報!E1861</f>
        <v>千葉中央</v>
      </c>
      <c r="E2236" s="16" t="str">
        <f>部数情報!F1861</f>
        <v>松波・弁天</v>
      </c>
      <c r="F2236" s="16" t="str">
        <f>部数情報!A1861</f>
        <v>045031</v>
      </c>
      <c r="G2236" s="16" t="str">
        <f>部数情報!G1861</f>
        <v>弁天　3</v>
      </c>
      <c r="H2236" s="16" t="str">
        <f>部数情報!H1861</f>
        <v>千葉</v>
      </c>
      <c r="I2236" s="16" t="str">
        <f>部数情報!I1861</f>
        <v>中央区</v>
      </c>
      <c r="J2236" s="189">
        <f>IFERROR(IF($I$7="併配",VLOOKUP($F2236,部数情報!A:K,11,0),IF($I$7="併配&amp;選挙",VLOOKUP($F2236,部数情報!A:L,12,0),IF($I$7="選挙",VLOOKUP($F2236,部数情報!A:M,13,0),VLOOKUP($F2236,部数情報!A:J,10,0)))),"")</f>
        <v>398</v>
      </c>
      <c r="K2236" s="187"/>
      <c r="L2236" s="205"/>
      <c r="M2236" s="206"/>
      <c r="S2236">
        <f>エリア一覧!J2236-VLOOKUP(エリア一覧!F2236,部数情報!A:Q,17,0)</f>
        <v>0</v>
      </c>
      <c r="V2236">
        <f t="shared" si="34"/>
        <v>0</v>
      </c>
      <c r="W2236">
        <f>IFERROR(VLOOKUP($F2236,部数情報!A:J,10,0),0)</f>
        <v>398</v>
      </c>
    </row>
    <row r="2237" spans="2:23" hidden="1">
      <c r="B2237" s="15">
        <f>部数情報!C1862</f>
        <v>1861</v>
      </c>
      <c r="C2237" s="16">
        <f>部数情報!B1862</f>
        <v>28</v>
      </c>
      <c r="D2237" s="16" t="str">
        <f>部数情報!E1862</f>
        <v>千葉中央</v>
      </c>
      <c r="E2237" s="16" t="str">
        <f>部数情報!F1862</f>
        <v>松波・弁天</v>
      </c>
      <c r="F2237" s="16" t="str">
        <f>部数情報!A1862</f>
        <v>045032</v>
      </c>
      <c r="G2237" s="16" t="str">
        <f>部数情報!G1862</f>
        <v>弁天　４</v>
      </c>
      <c r="H2237" s="16" t="str">
        <f>部数情報!H1862</f>
        <v>千葉</v>
      </c>
      <c r="I2237" s="16" t="str">
        <f>部数情報!I1862</f>
        <v>中央区</v>
      </c>
      <c r="J2237" s="189">
        <f>IFERROR(IF($I$7="併配",VLOOKUP($F2237,部数情報!A:K,11,0),IF($I$7="併配&amp;選挙",VLOOKUP($F2237,部数情報!A:L,12,0),IF($I$7="選挙",VLOOKUP($F2237,部数情報!A:M,13,0),VLOOKUP($F2237,部数情報!A:J,10,0)))),"")</f>
        <v>495</v>
      </c>
      <c r="K2237" s="187"/>
      <c r="L2237" s="205"/>
      <c r="M2237" s="206"/>
      <c r="S2237">
        <f>エリア一覧!J2237-VLOOKUP(エリア一覧!F2237,部数情報!A:Q,17,0)</f>
        <v>0</v>
      </c>
      <c r="V2237">
        <f t="shared" si="34"/>
        <v>0</v>
      </c>
      <c r="W2237">
        <f>IFERROR(VLOOKUP($F2237,部数情報!A:J,10,0),0)</f>
        <v>495</v>
      </c>
    </row>
    <row r="2238" spans="2:23" hidden="1">
      <c r="B2238" s="15">
        <f>部数情報!C1863</f>
        <v>1862</v>
      </c>
      <c r="C2238" s="16">
        <f>部数情報!B1863</f>
        <v>28</v>
      </c>
      <c r="D2238" s="16" t="str">
        <f>部数情報!E1863</f>
        <v>千葉中央</v>
      </c>
      <c r="E2238" s="16" t="str">
        <f>部数情報!F1863</f>
        <v>作草部（稲毛区）</v>
      </c>
      <c r="F2238" s="16" t="str">
        <f>部数情報!A1863</f>
        <v>045033</v>
      </c>
      <c r="G2238" s="16" t="str">
        <f>部数情報!G1863</f>
        <v>作草部　１Ａ</v>
      </c>
      <c r="H2238" s="16" t="str">
        <f>部数情報!H1863</f>
        <v>千葉</v>
      </c>
      <c r="I2238" s="16" t="str">
        <f>部数情報!I1863</f>
        <v>稲毛区</v>
      </c>
      <c r="J2238" s="189">
        <f>IFERROR(IF($I$7="併配",VLOOKUP($F2238,部数情報!A:K,11,0),IF($I$7="併配&amp;選挙",VLOOKUP($F2238,部数情報!A:L,12,0),IF($I$7="選挙",VLOOKUP($F2238,部数情報!A:M,13,0),VLOOKUP($F2238,部数情報!A:J,10,0)))),"")</f>
        <v>410</v>
      </c>
      <c r="K2238" s="187"/>
      <c r="L2238" s="205"/>
      <c r="M2238" s="206"/>
      <c r="S2238">
        <f>エリア一覧!J2238-VLOOKUP(エリア一覧!F2238,部数情報!A:Q,17,0)</f>
        <v>0</v>
      </c>
      <c r="V2238">
        <f t="shared" si="34"/>
        <v>0</v>
      </c>
      <c r="W2238">
        <f>IFERROR(VLOOKUP($F2238,部数情報!A:J,10,0),0)</f>
        <v>410</v>
      </c>
    </row>
    <row r="2239" spans="2:23" hidden="1">
      <c r="B2239" s="15">
        <f>部数情報!C1864</f>
        <v>1863</v>
      </c>
      <c r="C2239" s="16">
        <f>部数情報!B1864</f>
        <v>28</v>
      </c>
      <c r="D2239" s="16" t="str">
        <f>部数情報!E1864</f>
        <v>千葉中央</v>
      </c>
      <c r="E2239" s="16" t="str">
        <f>部数情報!F1864</f>
        <v>作草部（稲毛区）</v>
      </c>
      <c r="F2239" s="16" t="str">
        <f>部数情報!A1864</f>
        <v>045086</v>
      </c>
      <c r="G2239" s="16" t="str">
        <f>部数情報!G1864</f>
        <v>作草部　１Ｂ</v>
      </c>
      <c r="H2239" s="16" t="str">
        <f>部数情報!H1864</f>
        <v>千葉</v>
      </c>
      <c r="I2239" s="16" t="str">
        <f>部数情報!I1864</f>
        <v>稲毛区</v>
      </c>
      <c r="J2239" s="189">
        <f>IFERROR(IF($I$7="併配",VLOOKUP($F2239,部数情報!A:K,11,0),IF($I$7="併配&amp;選挙",VLOOKUP($F2239,部数情報!A:L,12,0),IF($I$7="選挙",VLOOKUP($F2239,部数情報!A:M,13,0),VLOOKUP($F2239,部数情報!A:J,10,0)))),"")</f>
        <v>470</v>
      </c>
      <c r="K2239" s="187"/>
      <c r="L2239" s="205"/>
      <c r="M2239" s="206"/>
      <c r="S2239">
        <f>エリア一覧!J2239-VLOOKUP(エリア一覧!F2239,部数情報!A:Q,17,0)</f>
        <v>0</v>
      </c>
      <c r="V2239">
        <f t="shared" si="34"/>
        <v>0</v>
      </c>
      <c r="W2239">
        <f>IFERROR(VLOOKUP($F2239,部数情報!A:J,10,0),0)</f>
        <v>470</v>
      </c>
    </row>
    <row r="2240" spans="2:23" hidden="1">
      <c r="B2240" s="15">
        <f>部数情報!C1865</f>
        <v>1864</v>
      </c>
      <c r="C2240" s="16">
        <f>部数情報!B1865</f>
        <v>28</v>
      </c>
      <c r="D2240" s="16" t="str">
        <f>部数情報!E1865</f>
        <v>千葉中央</v>
      </c>
      <c r="E2240" s="16" t="str">
        <f>部数情報!F1865</f>
        <v>作草部（稲毛区）</v>
      </c>
      <c r="F2240" s="16" t="str">
        <f>部数情報!A1865</f>
        <v>045034</v>
      </c>
      <c r="G2240" s="16" t="str">
        <f>部数情報!G1865</f>
        <v>作草部２・椿森3</v>
      </c>
      <c r="H2240" s="16" t="str">
        <f>部数情報!H1865</f>
        <v>千葉</v>
      </c>
      <c r="I2240" s="16" t="str">
        <f>部数情報!I1865</f>
        <v>稲毛区</v>
      </c>
      <c r="J2240" s="189">
        <f>IFERROR(IF($I$7="併配",VLOOKUP($F2240,部数情報!A:K,11,0),IF($I$7="併配&amp;選挙",VLOOKUP($F2240,部数情報!A:L,12,0),IF($I$7="選挙",VLOOKUP($F2240,部数情報!A:M,13,0),VLOOKUP($F2240,部数情報!A:J,10,0)))),"")</f>
        <v>540</v>
      </c>
      <c r="K2240" s="187"/>
      <c r="L2240" s="205"/>
      <c r="M2240" s="206"/>
      <c r="S2240">
        <f>エリア一覧!J2240-VLOOKUP(エリア一覧!F2240,部数情報!A:Q,17,0)</f>
        <v>0</v>
      </c>
      <c r="V2240">
        <f t="shared" si="34"/>
        <v>0</v>
      </c>
      <c r="W2240">
        <f>IFERROR(VLOOKUP($F2240,部数情報!A:J,10,0),0)</f>
        <v>540</v>
      </c>
    </row>
    <row r="2241" spans="2:23" hidden="1">
      <c r="B2241" s="15">
        <f>部数情報!C1866</f>
        <v>1865</v>
      </c>
      <c r="C2241" s="16">
        <f>部数情報!B1866</f>
        <v>28</v>
      </c>
      <c r="D2241" s="16" t="str">
        <f>部数情報!E1866</f>
        <v>千葉中央</v>
      </c>
      <c r="E2241" s="16" t="str">
        <f>部数情報!F1866</f>
        <v>作草部（稲毛区）</v>
      </c>
      <c r="F2241" s="16" t="str">
        <f>部数情報!A1866</f>
        <v>045035</v>
      </c>
      <c r="G2241" s="16" t="str">
        <f>部数情報!G1866</f>
        <v>作草部町　Ａ</v>
      </c>
      <c r="H2241" s="16" t="str">
        <f>部数情報!H1866</f>
        <v>千葉</v>
      </c>
      <c r="I2241" s="16" t="str">
        <f>部数情報!I1866</f>
        <v>稲毛区</v>
      </c>
      <c r="J2241" s="189">
        <f>IFERROR(IF($I$7="併配",VLOOKUP($F2241,部数情報!A:K,11,0),IF($I$7="併配&amp;選挙",VLOOKUP($F2241,部数情報!A:L,12,0),IF($I$7="選挙",VLOOKUP($F2241,部数情報!A:M,13,0),VLOOKUP($F2241,部数情報!A:J,10,0)))),"")</f>
        <v>475</v>
      </c>
      <c r="K2241" s="187"/>
      <c r="L2241" s="205"/>
      <c r="M2241" s="206"/>
      <c r="S2241">
        <f>エリア一覧!J2241-VLOOKUP(エリア一覧!F2241,部数情報!A:Q,17,0)</f>
        <v>0</v>
      </c>
      <c r="V2241">
        <f t="shared" si="34"/>
        <v>0</v>
      </c>
      <c r="W2241">
        <f>IFERROR(VLOOKUP($F2241,部数情報!A:J,10,0),0)</f>
        <v>475</v>
      </c>
    </row>
    <row r="2242" spans="2:23" hidden="1">
      <c r="B2242" s="15">
        <f>部数情報!C1867</f>
        <v>1866</v>
      </c>
      <c r="C2242" s="16">
        <f>部数情報!B1867</f>
        <v>28</v>
      </c>
      <c r="D2242" s="16" t="str">
        <f>部数情報!E1867</f>
        <v>千葉中央</v>
      </c>
      <c r="E2242" s="16" t="str">
        <f>部数情報!F1867</f>
        <v>作草部（稲毛区）</v>
      </c>
      <c r="F2242" s="16" t="str">
        <f>部数情報!A1867</f>
        <v>045036</v>
      </c>
      <c r="G2242" s="16" t="str">
        <f>部数情報!G1867</f>
        <v>作草部町　Ｂ</v>
      </c>
      <c r="H2242" s="16" t="str">
        <f>部数情報!H1867</f>
        <v>千葉</v>
      </c>
      <c r="I2242" s="16" t="str">
        <f>部数情報!I1867</f>
        <v>稲毛区</v>
      </c>
      <c r="J2242" s="189">
        <f>IFERROR(IF($I$7="併配",VLOOKUP($F2242,部数情報!A:K,11,0),IF($I$7="併配&amp;選挙",VLOOKUP($F2242,部数情報!A:L,12,0),IF($I$7="選挙",VLOOKUP($F2242,部数情報!A:M,13,0),VLOOKUP($F2242,部数情報!A:J,10,0)))),"")</f>
        <v>520</v>
      </c>
      <c r="K2242" s="187"/>
      <c r="L2242" s="205"/>
      <c r="M2242" s="206"/>
      <c r="S2242">
        <f>エリア一覧!J2242-VLOOKUP(エリア一覧!F2242,部数情報!A:Q,17,0)</f>
        <v>0</v>
      </c>
      <c r="V2242">
        <f t="shared" si="34"/>
        <v>0</v>
      </c>
      <c r="W2242">
        <f>IFERROR(VLOOKUP($F2242,部数情報!A:J,10,0),0)</f>
        <v>520</v>
      </c>
    </row>
    <row r="2243" spans="2:23" hidden="1">
      <c r="B2243" s="15">
        <f>部数情報!C1868</f>
        <v>1867</v>
      </c>
      <c r="C2243" s="16">
        <f>部数情報!B1868</f>
        <v>28</v>
      </c>
      <c r="D2243" s="16" t="str">
        <f>部数情報!E1868</f>
        <v>千葉中央</v>
      </c>
      <c r="E2243" s="16" t="str">
        <f>部数情報!F1868</f>
        <v>作草部（稲毛区）</v>
      </c>
      <c r="F2243" s="16" t="str">
        <f>部数情報!A1868</f>
        <v>045084</v>
      </c>
      <c r="G2243" s="16" t="str">
        <f>部数情報!G1868</f>
        <v>作草部町　C</v>
      </c>
      <c r="H2243" s="16" t="str">
        <f>部数情報!H1868</f>
        <v>千葉</v>
      </c>
      <c r="I2243" s="16" t="str">
        <f>部数情報!I1868</f>
        <v>稲毛区</v>
      </c>
      <c r="J2243" s="189">
        <f>IFERROR(IF($I$7="併配",VLOOKUP($F2243,部数情報!A:K,11,0),IF($I$7="併配&amp;選挙",VLOOKUP($F2243,部数情報!A:L,12,0),IF($I$7="選挙",VLOOKUP($F2243,部数情報!A:M,13,0),VLOOKUP($F2243,部数情報!A:J,10,0)))),"")</f>
        <v>370</v>
      </c>
      <c r="K2243" s="187"/>
      <c r="L2243" s="205"/>
      <c r="M2243" s="206"/>
      <c r="S2243">
        <f>エリア一覧!J2243-VLOOKUP(エリア一覧!F2243,部数情報!A:Q,17,0)</f>
        <v>0</v>
      </c>
      <c r="V2243">
        <f t="shared" si="34"/>
        <v>0</v>
      </c>
      <c r="W2243">
        <f>IFERROR(VLOOKUP($F2243,部数情報!A:J,10,0),0)</f>
        <v>370</v>
      </c>
    </row>
    <row r="2244" spans="2:23" hidden="1">
      <c r="B2244" s="15">
        <f>部数情報!C1869</f>
        <v>1868</v>
      </c>
      <c r="C2244" s="16">
        <f>部数情報!B1869</f>
        <v>28</v>
      </c>
      <c r="D2244" s="16" t="str">
        <f>部数情報!E1869</f>
        <v>千葉中央</v>
      </c>
      <c r="E2244" s="16" t="str">
        <f>部数情報!F1869</f>
        <v>東千葉・椿森</v>
      </c>
      <c r="F2244" s="16" t="str">
        <f>部数情報!A1869</f>
        <v>045037</v>
      </c>
      <c r="G2244" s="16" t="str">
        <f>部数情報!G1869</f>
        <v>東千葉　１</v>
      </c>
      <c r="H2244" s="16" t="str">
        <f>部数情報!H1869</f>
        <v>千葉</v>
      </c>
      <c r="I2244" s="16" t="str">
        <f>部数情報!I1869</f>
        <v>中央区</v>
      </c>
      <c r="J2244" s="189">
        <f>IFERROR(IF($I$7="併配",VLOOKUP($F2244,部数情報!A:K,11,0),IF($I$7="併配&amp;選挙",VLOOKUP($F2244,部数情報!A:L,12,0),IF($I$7="選挙",VLOOKUP($F2244,部数情報!A:M,13,0),VLOOKUP($F2244,部数情報!A:J,10,0)))),"")</f>
        <v>620</v>
      </c>
      <c r="K2244" s="187"/>
      <c r="L2244" s="205"/>
      <c r="M2244" s="206"/>
      <c r="S2244">
        <f>エリア一覧!J2244-VLOOKUP(エリア一覧!F2244,部数情報!A:Q,17,0)</f>
        <v>0</v>
      </c>
      <c r="V2244">
        <f t="shared" si="34"/>
        <v>0</v>
      </c>
      <c r="W2244">
        <f>IFERROR(VLOOKUP($F2244,部数情報!A:J,10,0),0)</f>
        <v>620</v>
      </c>
    </row>
    <row r="2245" spans="2:23" hidden="1">
      <c r="B2245" s="15">
        <f>部数情報!C1870</f>
        <v>1869</v>
      </c>
      <c r="C2245" s="16">
        <f>部数情報!B1870</f>
        <v>28</v>
      </c>
      <c r="D2245" s="16" t="str">
        <f>部数情報!E1870</f>
        <v>千葉中央</v>
      </c>
      <c r="E2245" s="16" t="str">
        <f>部数情報!F1870</f>
        <v>東千葉・椿森</v>
      </c>
      <c r="F2245" s="16" t="str">
        <f>部数情報!A1870</f>
        <v>045038</v>
      </c>
      <c r="G2245" s="16" t="str">
        <f>部数情報!G1870</f>
        <v>東千葉　２-A</v>
      </c>
      <c r="H2245" s="16" t="str">
        <f>部数情報!H1870</f>
        <v>千葉</v>
      </c>
      <c r="I2245" s="16" t="str">
        <f>部数情報!I1870</f>
        <v>中央区</v>
      </c>
      <c r="J2245" s="189">
        <f>IFERROR(IF($I$7="併配",VLOOKUP($F2245,部数情報!A:K,11,0),IF($I$7="併配&amp;選挙",VLOOKUP($F2245,部数情報!A:L,12,0),IF($I$7="選挙",VLOOKUP($F2245,部数情報!A:M,13,0),VLOOKUP($F2245,部数情報!A:J,10,0)))),"")</f>
        <v>955</v>
      </c>
      <c r="K2245" s="187"/>
      <c r="L2245" s="205"/>
      <c r="M2245" s="206"/>
      <c r="S2245">
        <f>エリア一覧!J2245-VLOOKUP(エリア一覧!F2245,部数情報!A:Q,17,0)</f>
        <v>0</v>
      </c>
      <c r="V2245">
        <f t="shared" si="34"/>
        <v>0</v>
      </c>
      <c r="W2245">
        <f>IFERROR(VLOOKUP($F2245,部数情報!A:J,10,0),0)</f>
        <v>955</v>
      </c>
    </row>
    <row r="2246" spans="2:23" hidden="1">
      <c r="B2246" s="15">
        <f>部数情報!C1871</f>
        <v>1870</v>
      </c>
      <c r="C2246" s="16">
        <f>部数情報!B1871</f>
        <v>28</v>
      </c>
      <c r="D2246" s="16" t="str">
        <f>部数情報!E1871</f>
        <v>千葉中央</v>
      </c>
      <c r="E2246" s="16" t="str">
        <f>部数情報!F1871</f>
        <v>東千葉・椿森</v>
      </c>
      <c r="F2246" s="16" t="str">
        <f>部数情報!A1871</f>
        <v>045039</v>
      </c>
      <c r="G2246" s="16" t="str">
        <f>部数情報!G1871</f>
        <v>東千葉　３・東寺山町</v>
      </c>
      <c r="H2246" s="16" t="str">
        <f>部数情報!H1871</f>
        <v>千葉</v>
      </c>
      <c r="I2246" s="16" t="str">
        <f>部数情報!I1871</f>
        <v>中央区・若葉区</v>
      </c>
      <c r="J2246" s="189">
        <f>IFERROR(IF($I$7="併配",VLOOKUP($F2246,部数情報!A:K,11,0),IF($I$7="併配&amp;選挙",VLOOKUP($F2246,部数情報!A:L,12,0),IF($I$7="選挙",VLOOKUP($F2246,部数情報!A:M,13,0),VLOOKUP($F2246,部数情報!A:J,10,0)))),"")</f>
        <v>335</v>
      </c>
      <c r="K2246" s="187"/>
      <c r="L2246" s="205"/>
      <c r="M2246" s="206"/>
      <c r="S2246">
        <f>エリア一覧!J2246-VLOOKUP(エリア一覧!F2246,部数情報!A:Q,17,0)</f>
        <v>0</v>
      </c>
      <c r="V2246">
        <f t="shared" si="34"/>
        <v>0</v>
      </c>
      <c r="W2246">
        <f>IFERROR(VLOOKUP($F2246,部数情報!A:J,10,0),0)</f>
        <v>335</v>
      </c>
    </row>
    <row r="2247" spans="2:23" hidden="1">
      <c r="B2247" s="15">
        <f>部数情報!C1872</f>
        <v>1871</v>
      </c>
      <c r="C2247" s="16">
        <f>部数情報!B1872</f>
        <v>28</v>
      </c>
      <c r="D2247" s="16" t="str">
        <f>部数情報!E1872</f>
        <v>千葉中央</v>
      </c>
      <c r="E2247" s="16" t="str">
        <f>部数情報!F1872</f>
        <v>東千葉・椿森</v>
      </c>
      <c r="F2247" s="16" t="str">
        <f>部数情報!A1872</f>
        <v>045040</v>
      </c>
      <c r="G2247" s="16" t="str">
        <f>部数情報!G1872</f>
        <v>椿森　1</v>
      </c>
      <c r="H2247" s="16" t="str">
        <f>部数情報!H1872</f>
        <v>千葉</v>
      </c>
      <c r="I2247" s="16" t="str">
        <f>部数情報!I1872</f>
        <v>中央区</v>
      </c>
      <c r="J2247" s="189">
        <f>IFERROR(IF($I$7="併配",VLOOKUP($F2247,部数情報!A:K,11,0),IF($I$7="併配&amp;選挙",VLOOKUP($F2247,部数情報!A:L,12,0),IF($I$7="選挙",VLOOKUP($F2247,部数情報!A:M,13,0),VLOOKUP($F2247,部数情報!A:J,10,0)))),"")</f>
        <v>740</v>
      </c>
      <c r="K2247" s="187"/>
      <c r="L2247" s="205"/>
      <c r="M2247" s="206"/>
      <c r="S2247">
        <f>エリア一覧!J2247-VLOOKUP(エリア一覧!F2247,部数情報!A:Q,17,0)</f>
        <v>0</v>
      </c>
      <c r="V2247">
        <f t="shared" si="34"/>
        <v>0</v>
      </c>
      <c r="W2247">
        <f>IFERROR(VLOOKUP($F2247,部数情報!A:J,10,0),0)</f>
        <v>740</v>
      </c>
    </row>
    <row r="2248" spans="2:23" hidden="1">
      <c r="B2248" s="15">
        <f>部数情報!C1873</f>
        <v>1872</v>
      </c>
      <c r="C2248" s="16">
        <f>部数情報!B1873</f>
        <v>28</v>
      </c>
      <c r="D2248" s="16" t="str">
        <f>部数情報!E1873</f>
        <v>千葉中央</v>
      </c>
      <c r="E2248" s="16" t="str">
        <f>部数情報!F1873</f>
        <v>東千葉・椿森</v>
      </c>
      <c r="F2248" s="16" t="str">
        <f>部数情報!A1873</f>
        <v>045041</v>
      </c>
      <c r="G2248" s="16" t="str">
        <f>部数情報!G1873</f>
        <v>椿森　２</v>
      </c>
      <c r="H2248" s="16" t="str">
        <f>部数情報!H1873</f>
        <v>千葉</v>
      </c>
      <c r="I2248" s="16" t="str">
        <f>部数情報!I1873</f>
        <v>中央区</v>
      </c>
      <c r="J2248" s="189">
        <f>IFERROR(IF($I$7="併配",VLOOKUP($F2248,部数情報!A:K,11,0),IF($I$7="併配&amp;選挙",VLOOKUP($F2248,部数情報!A:L,12,0),IF($I$7="選挙",VLOOKUP($F2248,部数情報!A:M,13,0),VLOOKUP($F2248,部数情報!A:J,10,0)))),"")</f>
        <v>445</v>
      </c>
      <c r="K2248" s="187"/>
      <c r="L2248" s="205"/>
      <c r="M2248" s="206"/>
      <c r="S2248">
        <f>エリア一覧!J2248-VLOOKUP(エリア一覧!F2248,部数情報!A:Q,17,0)</f>
        <v>0</v>
      </c>
      <c r="V2248">
        <f t="shared" si="34"/>
        <v>0</v>
      </c>
      <c r="W2248">
        <f>IFERROR(VLOOKUP($F2248,部数情報!A:J,10,0),0)</f>
        <v>445</v>
      </c>
    </row>
    <row r="2249" spans="2:23" hidden="1">
      <c r="B2249" s="15">
        <f>部数情報!C1874</f>
        <v>1873</v>
      </c>
      <c r="C2249" s="16">
        <f>部数情報!B1874</f>
        <v>28</v>
      </c>
      <c r="D2249" s="16" t="str">
        <f>部数情報!E1874</f>
        <v>千葉中央</v>
      </c>
      <c r="E2249" s="16" t="str">
        <f>部数情報!F1874</f>
        <v>東千葉・椿森</v>
      </c>
      <c r="F2249" s="16" t="str">
        <f>部数情報!A1874</f>
        <v>045042</v>
      </c>
      <c r="G2249" s="16" t="str">
        <f>部数情報!G1874</f>
        <v>椿森　３</v>
      </c>
      <c r="H2249" s="16" t="str">
        <f>部数情報!H1874</f>
        <v>千葉</v>
      </c>
      <c r="I2249" s="16" t="str">
        <f>部数情報!I1874</f>
        <v>中央区</v>
      </c>
      <c r="J2249" s="189">
        <f>IFERROR(IF($I$7="併配",VLOOKUP($F2249,部数情報!A:K,11,0),IF($I$7="併配&amp;選挙",VLOOKUP($F2249,部数情報!A:L,12,0),IF($I$7="選挙",VLOOKUP($F2249,部数情報!A:M,13,0),VLOOKUP($F2249,部数情報!A:J,10,0)))),"")</f>
        <v>400</v>
      </c>
      <c r="K2249" s="187"/>
      <c r="L2249" s="205"/>
      <c r="M2249" s="206"/>
      <c r="S2249">
        <f>エリア一覧!J2249-VLOOKUP(エリア一覧!F2249,部数情報!A:Q,17,0)</f>
        <v>0</v>
      </c>
      <c r="V2249">
        <f t="shared" si="34"/>
        <v>0</v>
      </c>
      <c r="W2249">
        <f>IFERROR(VLOOKUP($F2249,部数情報!A:J,10,0),0)</f>
        <v>400</v>
      </c>
    </row>
    <row r="2250" spans="2:23" hidden="1">
      <c r="B2250" s="15">
        <f>部数情報!C1875</f>
        <v>1874</v>
      </c>
      <c r="C2250" s="16">
        <f>部数情報!B1875</f>
        <v>28</v>
      </c>
      <c r="D2250" s="16" t="str">
        <f>部数情報!E1875</f>
        <v>千葉中央</v>
      </c>
      <c r="E2250" s="16" t="str">
        <f>部数情報!F1875</f>
        <v>東千葉・椿森</v>
      </c>
      <c r="F2250" s="16" t="str">
        <f>部数情報!A1875</f>
        <v>045043</v>
      </c>
      <c r="G2250" s="16" t="str">
        <f>部数情報!G1875</f>
        <v>椿森　５</v>
      </c>
      <c r="H2250" s="16" t="str">
        <f>部数情報!H1875</f>
        <v>千葉</v>
      </c>
      <c r="I2250" s="16" t="str">
        <f>部数情報!I1875</f>
        <v>中央区</v>
      </c>
      <c r="J2250" s="189">
        <f>IFERROR(IF($I$7="併配",VLOOKUP($F2250,部数情報!A:K,11,0),IF($I$7="併配&amp;選挙",VLOOKUP($F2250,部数情報!A:L,12,0),IF($I$7="選挙",VLOOKUP($F2250,部数情報!A:M,13,0),VLOOKUP($F2250,部数情報!A:J,10,0)))),"")</f>
        <v>380</v>
      </c>
      <c r="K2250" s="187"/>
      <c r="L2250" s="205"/>
      <c r="M2250" s="206"/>
      <c r="S2250">
        <f>エリア一覧!J2250-VLOOKUP(エリア一覧!F2250,部数情報!A:Q,17,0)</f>
        <v>0</v>
      </c>
      <c r="V2250">
        <f t="shared" si="34"/>
        <v>0</v>
      </c>
      <c r="W2250">
        <f>IFERROR(VLOOKUP($F2250,部数情報!A:J,10,0),0)</f>
        <v>380</v>
      </c>
    </row>
    <row r="2251" spans="2:23" hidden="1">
      <c r="B2251" s="15">
        <f>部数情報!C1876</f>
        <v>1875</v>
      </c>
      <c r="C2251" s="16">
        <f>部数情報!B1876</f>
        <v>28</v>
      </c>
      <c r="D2251" s="16" t="str">
        <f>部数情報!E1876</f>
        <v>千葉中央</v>
      </c>
      <c r="E2251" s="16" t="str">
        <f>部数情報!F1876</f>
        <v>東千葉・椿森</v>
      </c>
      <c r="F2251" s="16" t="str">
        <f>部数情報!A1876</f>
        <v>045044</v>
      </c>
      <c r="G2251" s="16" t="str">
        <f>部数情報!G1876</f>
        <v>椿森　６</v>
      </c>
      <c r="H2251" s="16" t="str">
        <f>部数情報!H1876</f>
        <v>千葉</v>
      </c>
      <c r="I2251" s="16" t="str">
        <f>部数情報!I1876</f>
        <v>中央区</v>
      </c>
      <c r="J2251" s="189">
        <f>IFERROR(IF($I$7="併配",VLOOKUP($F2251,部数情報!A:K,11,0),IF($I$7="併配&amp;選挙",VLOOKUP($F2251,部数情報!A:L,12,0),IF($I$7="選挙",VLOOKUP($F2251,部数情報!A:M,13,0),VLOOKUP($F2251,部数情報!A:J,10,0)))),"")</f>
        <v>380</v>
      </c>
      <c r="K2251" s="187"/>
      <c r="L2251" s="205"/>
      <c r="M2251" s="206"/>
      <c r="S2251">
        <f>エリア一覧!J2251-VLOOKUP(エリア一覧!F2251,部数情報!A:Q,17,0)</f>
        <v>0</v>
      </c>
      <c r="V2251">
        <f t="shared" si="34"/>
        <v>0</v>
      </c>
      <c r="W2251">
        <f>IFERROR(VLOOKUP($F2251,部数情報!A:J,10,0),0)</f>
        <v>380</v>
      </c>
    </row>
    <row r="2252" spans="2:23" hidden="1">
      <c r="B2252" s="15">
        <f>部数情報!C1877</f>
        <v>1876</v>
      </c>
      <c r="C2252" s="16">
        <f>部数情報!B1877</f>
        <v>28</v>
      </c>
      <c r="D2252" s="16" t="str">
        <f>部数情報!E1877</f>
        <v>千葉中央</v>
      </c>
      <c r="E2252" s="16" t="str">
        <f>部数情報!F1877</f>
        <v>要町・院内</v>
      </c>
      <c r="F2252" s="16" t="str">
        <f>部数情報!A1877</f>
        <v>045045</v>
      </c>
      <c r="G2252" s="16" t="str">
        <f>部数情報!G1877</f>
        <v>要町・院内　１　</v>
      </c>
      <c r="H2252" s="16" t="str">
        <f>部数情報!H1877</f>
        <v>千葉</v>
      </c>
      <c r="I2252" s="16" t="str">
        <f>部数情報!I1877</f>
        <v>中央区</v>
      </c>
      <c r="J2252" s="189">
        <f>IFERROR(IF($I$7="併配",VLOOKUP($F2252,部数情報!A:K,11,0),IF($I$7="併配&amp;選挙",VLOOKUP($F2252,部数情報!A:L,12,0),IF($I$7="選挙",VLOOKUP($F2252,部数情報!A:M,13,0),VLOOKUP($F2252,部数情報!A:J,10,0)))),"")</f>
        <v>850</v>
      </c>
      <c r="K2252" s="187"/>
      <c r="L2252" s="205"/>
      <c r="M2252" s="206"/>
      <c r="S2252">
        <f>エリア一覧!J2252-VLOOKUP(エリア一覧!F2252,部数情報!A:Q,17,0)</f>
        <v>0</v>
      </c>
      <c r="V2252">
        <f t="shared" si="34"/>
        <v>0</v>
      </c>
      <c r="W2252">
        <f>IFERROR(VLOOKUP($F2252,部数情報!A:J,10,0),0)</f>
        <v>850</v>
      </c>
    </row>
    <row r="2253" spans="2:23" hidden="1">
      <c r="B2253" s="15">
        <f>部数情報!C1878</f>
        <v>1877</v>
      </c>
      <c r="C2253" s="16">
        <f>部数情報!B1878</f>
        <v>28</v>
      </c>
      <c r="D2253" s="16" t="str">
        <f>部数情報!E1878</f>
        <v>千葉中央</v>
      </c>
      <c r="E2253" s="16" t="str">
        <f>部数情報!F1878</f>
        <v>要町・院内</v>
      </c>
      <c r="F2253" s="16" t="str">
        <f>部数情報!A1878</f>
        <v>045046</v>
      </c>
      <c r="G2253" s="16" t="str">
        <f>部数情報!G1878</f>
        <v>院内　２</v>
      </c>
      <c r="H2253" s="16" t="str">
        <f>部数情報!H1878</f>
        <v>千葉</v>
      </c>
      <c r="I2253" s="16" t="str">
        <f>部数情報!I1878</f>
        <v>中央区</v>
      </c>
      <c r="J2253" s="189">
        <f>IFERROR(IF($I$7="併配",VLOOKUP($F2253,部数情報!A:K,11,0),IF($I$7="併配&amp;選挙",VLOOKUP($F2253,部数情報!A:L,12,0),IF($I$7="選挙",VLOOKUP($F2253,部数情報!A:M,13,0),VLOOKUP($F2253,部数情報!A:J,10,0)))),"")</f>
        <v>420</v>
      </c>
      <c r="K2253" s="187"/>
      <c r="L2253" s="205"/>
      <c r="M2253" s="206"/>
      <c r="S2253">
        <f>エリア一覧!J2253-VLOOKUP(エリア一覧!F2253,部数情報!A:Q,17,0)</f>
        <v>0</v>
      </c>
      <c r="V2253">
        <f t="shared" si="34"/>
        <v>0</v>
      </c>
      <c r="W2253">
        <f>IFERROR(VLOOKUP($F2253,部数情報!A:J,10,0),0)</f>
        <v>420</v>
      </c>
    </row>
    <row r="2254" spans="2:23" hidden="1">
      <c r="B2254" s="15">
        <f>部数情報!C1879</f>
        <v>1878</v>
      </c>
      <c r="C2254" s="16">
        <f>部数情報!B1879</f>
        <v>28</v>
      </c>
      <c r="D2254" s="16" t="str">
        <f>部数情報!E1879</f>
        <v>千葉中央</v>
      </c>
      <c r="E2254" s="16" t="str">
        <f>部数情報!F1879</f>
        <v>祐光・道場</v>
      </c>
      <c r="F2254" s="16" t="str">
        <f>部数情報!A1879</f>
        <v>045047</v>
      </c>
      <c r="G2254" s="16" t="str">
        <f>部数情報!G1879</f>
        <v>祐光　1</v>
      </c>
      <c r="H2254" s="16" t="str">
        <f>部数情報!H1879</f>
        <v>千葉</v>
      </c>
      <c r="I2254" s="16" t="str">
        <f>部数情報!I1879</f>
        <v>中央区</v>
      </c>
      <c r="J2254" s="189">
        <f>IFERROR(IF($I$7="併配",VLOOKUP($F2254,部数情報!A:K,11,0),IF($I$7="併配&amp;選挙",VLOOKUP($F2254,部数情報!A:L,12,0),IF($I$7="選挙",VLOOKUP($F2254,部数情報!A:M,13,0),VLOOKUP($F2254,部数情報!A:J,10,0)))),"")</f>
        <v>685</v>
      </c>
      <c r="K2254" s="187"/>
      <c r="L2254" s="205"/>
      <c r="M2254" s="206"/>
      <c r="S2254">
        <f>エリア一覧!J2254-VLOOKUP(エリア一覧!F2254,部数情報!A:Q,17,0)</f>
        <v>-80</v>
      </c>
      <c r="V2254">
        <f t="shared" si="34"/>
        <v>0</v>
      </c>
      <c r="W2254">
        <f>IFERROR(VLOOKUP($F2254,部数情報!A:J,10,0),0)</f>
        <v>765</v>
      </c>
    </row>
    <row r="2255" spans="2:23" hidden="1">
      <c r="B2255" s="15">
        <f>部数情報!C1880</f>
        <v>1879</v>
      </c>
      <c r="C2255" s="16">
        <f>部数情報!B1880</f>
        <v>28</v>
      </c>
      <c r="D2255" s="16" t="str">
        <f>部数情報!E1880</f>
        <v>千葉中央</v>
      </c>
      <c r="E2255" s="16" t="str">
        <f>部数情報!F1880</f>
        <v>祐光・道場</v>
      </c>
      <c r="F2255" s="16" t="str">
        <f>部数情報!A1880</f>
        <v>045048</v>
      </c>
      <c r="G2255" s="16" t="str">
        <f>部数情報!G1880</f>
        <v>祐光　２</v>
      </c>
      <c r="H2255" s="16" t="str">
        <f>部数情報!H1880</f>
        <v>千葉</v>
      </c>
      <c r="I2255" s="16" t="str">
        <f>部数情報!I1880</f>
        <v>中央区</v>
      </c>
      <c r="J2255" s="189">
        <f>IFERROR(IF($I$7="併配",VLOOKUP($F2255,部数情報!A:K,11,0),IF($I$7="併配&amp;選挙",VLOOKUP($F2255,部数情報!A:L,12,0),IF($I$7="選挙",VLOOKUP($F2255,部数情報!A:M,13,0),VLOOKUP($F2255,部数情報!A:J,10,0)))),"")</f>
        <v>780</v>
      </c>
      <c r="K2255" s="187"/>
      <c r="L2255" s="205"/>
      <c r="M2255" s="206"/>
      <c r="S2255">
        <f>エリア一覧!J2255-VLOOKUP(エリア一覧!F2255,部数情報!A:Q,17,0)</f>
        <v>0</v>
      </c>
      <c r="V2255">
        <f t="shared" si="34"/>
        <v>0</v>
      </c>
      <c r="W2255">
        <f>IFERROR(VLOOKUP($F2255,部数情報!A:J,10,0),0)</f>
        <v>780</v>
      </c>
    </row>
    <row r="2256" spans="2:23" hidden="1">
      <c r="B2256" s="15">
        <f>部数情報!C1881</f>
        <v>1880</v>
      </c>
      <c r="C2256" s="16">
        <f>部数情報!B1881</f>
        <v>28</v>
      </c>
      <c r="D2256" s="16" t="str">
        <f>部数情報!E1881</f>
        <v>千葉中央</v>
      </c>
      <c r="E2256" s="16" t="str">
        <f>部数情報!F1881</f>
        <v>祐光・道場</v>
      </c>
      <c r="F2256" s="16" t="str">
        <f>部数情報!A1881</f>
        <v>045049</v>
      </c>
      <c r="G2256" s="16" t="str">
        <f>部数情報!G1881</f>
        <v>祐光　３･４</v>
      </c>
      <c r="H2256" s="16" t="str">
        <f>部数情報!H1881</f>
        <v>千葉</v>
      </c>
      <c r="I2256" s="16" t="str">
        <f>部数情報!I1881</f>
        <v>中央区</v>
      </c>
      <c r="J2256" s="189">
        <f>IFERROR(IF($I$7="併配",VLOOKUP($F2256,部数情報!A:K,11,0),IF($I$7="併配&amp;選挙",VLOOKUP($F2256,部数情報!A:L,12,0),IF($I$7="選挙",VLOOKUP($F2256,部数情報!A:M,13,0),VLOOKUP($F2256,部数情報!A:J,10,0)))),"")</f>
        <v>585</v>
      </c>
      <c r="K2256" s="187"/>
      <c r="L2256" s="205"/>
      <c r="M2256" s="206"/>
      <c r="S2256">
        <f>エリア一覧!J2256-VLOOKUP(エリア一覧!F2256,部数情報!A:Q,17,0)</f>
        <v>0</v>
      </c>
      <c r="V2256">
        <f t="shared" ref="V2256:V2319" si="35">IF(K2256="●",J2256,K2256)</f>
        <v>0</v>
      </c>
      <c r="W2256">
        <f>IFERROR(VLOOKUP($F2256,部数情報!A:J,10,0),0)</f>
        <v>585</v>
      </c>
    </row>
    <row r="2257" spans="2:23" hidden="1">
      <c r="B2257" s="15">
        <f>部数情報!C1882</f>
        <v>1881</v>
      </c>
      <c r="C2257" s="16">
        <f>部数情報!B1882</f>
        <v>28</v>
      </c>
      <c r="D2257" s="16" t="str">
        <f>部数情報!E1882</f>
        <v>千葉中央</v>
      </c>
      <c r="E2257" s="16" t="str">
        <f>部数情報!F1882</f>
        <v>祐光・道場</v>
      </c>
      <c r="F2257" s="16" t="str">
        <f>部数情報!A1882</f>
        <v>045050</v>
      </c>
      <c r="G2257" s="16" t="str">
        <f>部数情報!G1882</f>
        <v>道場北　１</v>
      </c>
      <c r="H2257" s="16" t="str">
        <f>部数情報!H1882</f>
        <v>千葉</v>
      </c>
      <c r="I2257" s="16" t="str">
        <f>部数情報!I1882</f>
        <v>中央区</v>
      </c>
      <c r="J2257" s="189">
        <f>IFERROR(IF($I$7="併配",VLOOKUP($F2257,部数情報!A:K,11,0),IF($I$7="併配&amp;選挙",VLOOKUP($F2257,部数情報!A:L,12,0),IF($I$7="選挙",VLOOKUP($F2257,部数情報!A:M,13,0),VLOOKUP($F2257,部数情報!A:J,10,0)))),"")</f>
        <v>610</v>
      </c>
      <c r="K2257" s="187"/>
      <c r="L2257" s="205"/>
      <c r="M2257" s="206"/>
      <c r="S2257">
        <f>エリア一覧!J2257-VLOOKUP(エリア一覧!F2257,部数情報!A:Q,17,0)</f>
        <v>0</v>
      </c>
      <c r="V2257">
        <f t="shared" si="35"/>
        <v>0</v>
      </c>
      <c r="W2257">
        <f>IFERROR(VLOOKUP($F2257,部数情報!A:J,10,0),0)</f>
        <v>610</v>
      </c>
    </row>
    <row r="2258" spans="2:23" hidden="1">
      <c r="B2258" s="15">
        <f>部数情報!C1883</f>
        <v>1882</v>
      </c>
      <c r="C2258" s="16">
        <f>部数情報!B1883</f>
        <v>28</v>
      </c>
      <c r="D2258" s="16" t="str">
        <f>部数情報!E1883</f>
        <v>千葉中央</v>
      </c>
      <c r="E2258" s="16" t="str">
        <f>部数情報!F1883</f>
        <v>祐光・道場</v>
      </c>
      <c r="F2258" s="16" t="str">
        <f>部数情報!A1883</f>
        <v>045051</v>
      </c>
      <c r="G2258" s="16" t="str">
        <f>部数情報!G1883</f>
        <v>道場北　２</v>
      </c>
      <c r="H2258" s="16" t="str">
        <f>部数情報!H1883</f>
        <v>千葉</v>
      </c>
      <c r="I2258" s="16" t="str">
        <f>部数情報!I1883</f>
        <v>中央区</v>
      </c>
      <c r="J2258" s="189">
        <f>IFERROR(IF($I$7="併配",VLOOKUP($F2258,部数情報!A:K,11,0),IF($I$7="併配&amp;選挙",VLOOKUP($F2258,部数情報!A:L,12,0),IF($I$7="選挙",VLOOKUP($F2258,部数情報!A:M,13,0),VLOOKUP($F2258,部数情報!A:J,10,0)))),"")</f>
        <v>440</v>
      </c>
      <c r="K2258" s="187"/>
      <c r="L2258" s="205"/>
      <c r="M2258" s="206"/>
      <c r="S2258">
        <f>エリア一覧!J2258-VLOOKUP(エリア一覧!F2258,部数情報!A:Q,17,0)</f>
        <v>0</v>
      </c>
      <c r="V2258">
        <f t="shared" si="35"/>
        <v>0</v>
      </c>
      <c r="W2258">
        <f>IFERROR(VLOOKUP($F2258,部数情報!A:J,10,0),0)</f>
        <v>440</v>
      </c>
    </row>
    <row r="2259" spans="2:23" hidden="1">
      <c r="B2259" s="15">
        <f>部数情報!C1884</f>
        <v>1883</v>
      </c>
      <c r="C2259" s="16">
        <f>部数情報!B1884</f>
        <v>28</v>
      </c>
      <c r="D2259" s="16" t="str">
        <f>部数情報!E1884</f>
        <v>千葉中央</v>
      </c>
      <c r="E2259" s="16" t="str">
        <f>部数情報!F1884</f>
        <v>祐光・道場</v>
      </c>
      <c r="F2259" s="16" t="str">
        <f>部数情報!A1884</f>
        <v>045052</v>
      </c>
      <c r="G2259" s="16" t="str">
        <f>部数情報!G1884</f>
        <v>道場南　１</v>
      </c>
      <c r="H2259" s="16" t="str">
        <f>部数情報!H1884</f>
        <v>千葉</v>
      </c>
      <c r="I2259" s="16" t="str">
        <f>部数情報!I1884</f>
        <v>中央区</v>
      </c>
      <c r="J2259" s="189">
        <f>IFERROR(IF($I$7="併配",VLOOKUP($F2259,部数情報!A:K,11,0),IF($I$7="併配&amp;選挙",VLOOKUP($F2259,部数情報!A:L,12,0),IF($I$7="選挙",VLOOKUP($F2259,部数情報!A:M,13,0),VLOOKUP($F2259,部数情報!A:J,10,0)))),"")</f>
        <v>525</v>
      </c>
      <c r="K2259" s="187"/>
      <c r="L2259" s="205"/>
      <c r="M2259" s="206"/>
      <c r="S2259">
        <f>エリア一覧!J2259-VLOOKUP(エリア一覧!F2259,部数情報!A:Q,17,0)</f>
        <v>0</v>
      </c>
      <c r="V2259">
        <f t="shared" si="35"/>
        <v>0</v>
      </c>
      <c r="W2259">
        <f>IFERROR(VLOOKUP($F2259,部数情報!A:J,10,0),0)</f>
        <v>525</v>
      </c>
    </row>
    <row r="2260" spans="2:23" hidden="1">
      <c r="B2260" s="15">
        <f>部数情報!C1885</f>
        <v>1884</v>
      </c>
      <c r="C2260" s="16">
        <f>部数情報!B1885</f>
        <v>28</v>
      </c>
      <c r="D2260" s="16" t="str">
        <f>部数情報!E1885</f>
        <v>千葉中央</v>
      </c>
      <c r="E2260" s="16" t="str">
        <f>部数情報!F1885</f>
        <v>祐光・道場</v>
      </c>
      <c r="F2260" s="16" t="str">
        <f>部数情報!A1885</f>
        <v>045053</v>
      </c>
      <c r="G2260" s="16" t="str">
        <f>部数情報!G1885</f>
        <v>道場南　２</v>
      </c>
      <c r="H2260" s="16" t="str">
        <f>部数情報!H1885</f>
        <v>千葉</v>
      </c>
      <c r="I2260" s="16" t="str">
        <f>部数情報!I1885</f>
        <v>中央区</v>
      </c>
      <c r="J2260" s="189">
        <f>IFERROR(IF($I$7="併配",VLOOKUP($F2260,部数情報!A:K,11,0),IF($I$7="併配&amp;選挙",VLOOKUP($F2260,部数情報!A:L,12,0),IF($I$7="選挙",VLOOKUP($F2260,部数情報!A:M,13,0),VLOOKUP($F2260,部数情報!A:J,10,0)))),"")</f>
        <v>400</v>
      </c>
      <c r="K2260" s="187"/>
      <c r="L2260" s="205"/>
      <c r="M2260" s="206"/>
      <c r="S2260">
        <f>エリア一覧!J2260-VLOOKUP(エリア一覧!F2260,部数情報!A:Q,17,0)</f>
        <v>0</v>
      </c>
      <c r="V2260">
        <f t="shared" si="35"/>
        <v>0</v>
      </c>
      <c r="W2260">
        <f>IFERROR(VLOOKUP($F2260,部数情報!A:J,10,0),0)</f>
        <v>400</v>
      </c>
    </row>
    <row r="2261" spans="2:23" hidden="1">
      <c r="B2261" s="15">
        <f>部数情報!C1886</f>
        <v>1885</v>
      </c>
      <c r="C2261" s="16">
        <f>部数情報!B1886</f>
        <v>28</v>
      </c>
      <c r="D2261" s="16" t="str">
        <f>部数情報!E1886</f>
        <v>千葉中央</v>
      </c>
      <c r="E2261" s="16" t="str">
        <f>部数情報!F1886</f>
        <v>本町・鶴沢町</v>
      </c>
      <c r="F2261" s="16" t="str">
        <f>部数情報!A1886</f>
        <v>045054</v>
      </c>
      <c r="G2261" s="16" t="str">
        <f>部数情報!G1886</f>
        <v>東本町</v>
      </c>
      <c r="H2261" s="16" t="str">
        <f>部数情報!H1886</f>
        <v>千葉</v>
      </c>
      <c r="I2261" s="16" t="str">
        <f>部数情報!I1886</f>
        <v>中央区</v>
      </c>
      <c r="J2261" s="189">
        <f>IFERROR(IF($I$7="併配",VLOOKUP($F2261,部数情報!A:K,11,0),IF($I$7="併配&amp;選挙",VLOOKUP($F2261,部数情報!A:L,12,0),IF($I$7="選挙",VLOOKUP($F2261,部数情報!A:M,13,0),VLOOKUP($F2261,部数情報!A:J,10,0)))),"")</f>
        <v>300</v>
      </c>
      <c r="K2261" s="187"/>
      <c r="L2261" s="205"/>
      <c r="M2261" s="206"/>
      <c r="S2261">
        <f>エリア一覧!J2261-VLOOKUP(エリア一覧!F2261,部数情報!A:Q,17,0)</f>
        <v>0</v>
      </c>
      <c r="V2261">
        <f t="shared" si="35"/>
        <v>0</v>
      </c>
      <c r="W2261">
        <f>IFERROR(VLOOKUP($F2261,部数情報!A:J,10,0),0)</f>
        <v>300</v>
      </c>
    </row>
    <row r="2262" spans="2:23" hidden="1">
      <c r="B2262" s="15">
        <f>部数情報!C1887</f>
        <v>1886</v>
      </c>
      <c r="C2262" s="16">
        <f>部数情報!B1887</f>
        <v>28</v>
      </c>
      <c r="D2262" s="16" t="str">
        <f>部数情報!E1887</f>
        <v>千葉中央</v>
      </c>
      <c r="E2262" s="16" t="str">
        <f>部数情報!F1887</f>
        <v>本町・鶴沢町</v>
      </c>
      <c r="F2262" s="16" t="str">
        <f>部数情報!A1887</f>
        <v>045055</v>
      </c>
      <c r="G2262" s="16" t="str">
        <f>部数情報!G1887</f>
        <v>本町　１･２</v>
      </c>
      <c r="H2262" s="16" t="str">
        <f>部数情報!H1887</f>
        <v>千葉</v>
      </c>
      <c r="I2262" s="16" t="str">
        <f>部数情報!I1887</f>
        <v>中央区</v>
      </c>
      <c r="J2262" s="189">
        <f>IFERROR(IF($I$7="併配",VLOOKUP($F2262,部数情報!A:K,11,0),IF($I$7="併配&amp;選挙",VLOOKUP($F2262,部数情報!A:L,12,0),IF($I$7="選挙",VLOOKUP($F2262,部数情報!A:M,13,0),VLOOKUP($F2262,部数情報!A:J,10,0)))),"")</f>
        <v>810</v>
      </c>
      <c r="K2262" s="187"/>
      <c r="L2262" s="205"/>
      <c r="M2262" s="206"/>
      <c r="S2262">
        <f>エリア一覧!J2262-VLOOKUP(エリア一覧!F2262,部数情報!A:Q,17,0)</f>
        <v>0</v>
      </c>
      <c r="V2262">
        <f t="shared" si="35"/>
        <v>0</v>
      </c>
      <c r="W2262">
        <f>IFERROR(VLOOKUP($F2262,部数情報!A:J,10,0),0)</f>
        <v>810</v>
      </c>
    </row>
    <row r="2263" spans="2:23" hidden="1">
      <c r="B2263" s="15">
        <f>部数情報!C1888</f>
        <v>1887</v>
      </c>
      <c r="C2263" s="16">
        <f>部数情報!B1888</f>
        <v>28</v>
      </c>
      <c r="D2263" s="16" t="str">
        <f>部数情報!E1888</f>
        <v>千葉中央</v>
      </c>
      <c r="E2263" s="16" t="str">
        <f>部数情報!F1888</f>
        <v>本町・鶴沢町</v>
      </c>
      <c r="F2263" s="16" t="str">
        <f>部数情報!A1888</f>
        <v>045056</v>
      </c>
      <c r="G2263" s="16" t="str">
        <f>部数情報!G1888</f>
        <v>本町　３・亀井町</v>
      </c>
      <c r="H2263" s="16" t="str">
        <f>部数情報!H1888</f>
        <v>千葉</v>
      </c>
      <c r="I2263" s="16" t="str">
        <f>部数情報!I1888</f>
        <v>中央区</v>
      </c>
      <c r="J2263" s="189">
        <f>IFERROR(IF($I$7="併配",VLOOKUP($F2263,部数情報!A:K,11,0),IF($I$7="併配&amp;選挙",VLOOKUP($F2263,部数情報!A:L,12,0),IF($I$7="選挙",VLOOKUP($F2263,部数情報!A:M,13,0),VLOOKUP($F2263,部数情報!A:J,10,0)))),"")</f>
        <v>555</v>
      </c>
      <c r="K2263" s="187"/>
      <c r="L2263" s="205"/>
      <c r="M2263" s="206"/>
      <c r="S2263">
        <f>エリア一覧!J2263-VLOOKUP(エリア一覧!F2263,部数情報!A:Q,17,0)</f>
        <v>0</v>
      </c>
      <c r="V2263">
        <f t="shared" si="35"/>
        <v>0</v>
      </c>
      <c r="W2263">
        <f>IFERROR(VLOOKUP($F2263,部数情報!A:J,10,0),0)</f>
        <v>555</v>
      </c>
    </row>
    <row r="2264" spans="2:23" hidden="1">
      <c r="B2264" s="15">
        <f>部数情報!C1889</f>
        <v>1888</v>
      </c>
      <c r="C2264" s="16">
        <f>部数情報!B1889</f>
        <v>28</v>
      </c>
      <c r="D2264" s="16" t="str">
        <f>部数情報!E1889</f>
        <v>千葉中央</v>
      </c>
      <c r="E2264" s="16" t="str">
        <f>部数情報!F1889</f>
        <v>本町・鶴沢町</v>
      </c>
      <c r="F2264" s="16" t="str">
        <f>部数情報!A1889</f>
        <v>045057</v>
      </c>
      <c r="G2264" s="16" t="str">
        <f>部数情報!G1889</f>
        <v>鶴沢町</v>
      </c>
      <c r="H2264" s="16" t="str">
        <f>部数情報!H1889</f>
        <v>千葉</v>
      </c>
      <c r="I2264" s="16" t="str">
        <f>部数情報!I1889</f>
        <v>中央区</v>
      </c>
      <c r="J2264" s="189">
        <f>IFERROR(IF($I$7="併配",VLOOKUP($F2264,部数情報!A:K,11,0),IF($I$7="併配&amp;選挙",VLOOKUP($F2264,部数情報!A:L,12,0),IF($I$7="選挙",VLOOKUP($F2264,部数情報!A:M,13,0),VLOOKUP($F2264,部数情報!A:J,10,0)))),"")</f>
        <v>385</v>
      </c>
      <c r="K2264" s="187"/>
      <c r="L2264" s="205"/>
      <c r="M2264" s="206"/>
      <c r="S2264">
        <f>エリア一覧!J2264-VLOOKUP(エリア一覧!F2264,部数情報!A:Q,17,0)</f>
        <v>0</v>
      </c>
      <c r="V2264">
        <f t="shared" si="35"/>
        <v>0</v>
      </c>
      <c r="W2264">
        <f>IFERROR(VLOOKUP($F2264,部数情報!A:J,10,0),0)</f>
        <v>385</v>
      </c>
    </row>
    <row r="2265" spans="2:23" hidden="1">
      <c r="B2265" s="15">
        <f>部数情報!C1890</f>
        <v>1889</v>
      </c>
      <c r="C2265" s="16">
        <f>部数情報!B1890</f>
        <v>28</v>
      </c>
      <c r="D2265" s="16" t="str">
        <f>部数情報!E1890</f>
        <v>千葉中央</v>
      </c>
      <c r="E2265" s="16" t="str">
        <f>部数情報!F1890</f>
        <v>本町・鶴沢町</v>
      </c>
      <c r="F2265" s="16" t="str">
        <f>部数情報!A1890</f>
        <v>045058</v>
      </c>
      <c r="G2265" s="16" t="str">
        <f>部数情報!G1890</f>
        <v>旭町</v>
      </c>
      <c r="H2265" s="16" t="str">
        <f>部数情報!H1890</f>
        <v>千葉</v>
      </c>
      <c r="I2265" s="16" t="str">
        <f>部数情報!I1890</f>
        <v>中央区</v>
      </c>
      <c r="J2265" s="189">
        <f>IFERROR(IF($I$7="併配",VLOOKUP($F2265,部数情報!A:K,11,0),IF($I$7="併配&amp;選挙",VLOOKUP($F2265,部数情報!A:L,12,0),IF($I$7="選挙",VLOOKUP($F2265,部数情報!A:M,13,0),VLOOKUP($F2265,部数情報!A:J,10,0)))),"")</f>
        <v>480</v>
      </c>
      <c r="K2265" s="187"/>
      <c r="L2265" s="205"/>
      <c r="M2265" s="206"/>
      <c r="S2265">
        <f>エリア一覧!J2265-VLOOKUP(エリア一覧!F2265,部数情報!A:Q,17,0)</f>
        <v>0</v>
      </c>
      <c r="V2265">
        <f t="shared" si="35"/>
        <v>0</v>
      </c>
      <c r="W2265">
        <f>IFERROR(VLOOKUP($F2265,部数情報!A:J,10,0),0)</f>
        <v>480</v>
      </c>
    </row>
    <row r="2266" spans="2:23" hidden="1">
      <c r="B2266" s="15">
        <f>部数情報!C1891</f>
        <v>1890</v>
      </c>
      <c r="C2266" s="16">
        <f>部数情報!B1891</f>
        <v>28</v>
      </c>
      <c r="D2266" s="16" t="str">
        <f>部数情報!E1891</f>
        <v>千葉中央</v>
      </c>
      <c r="E2266" s="16" t="str">
        <f>部数情報!F1891</f>
        <v>本町・鶴沢町</v>
      </c>
      <c r="F2266" s="16" t="str">
        <f>部数情報!A1891</f>
        <v>045059</v>
      </c>
      <c r="G2266" s="16" t="str">
        <f>部数情報!G1891</f>
        <v>亀岡町</v>
      </c>
      <c r="H2266" s="16" t="str">
        <f>部数情報!H1891</f>
        <v>千葉</v>
      </c>
      <c r="I2266" s="16" t="str">
        <f>部数情報!I1891</f>
        <v>中央区</v>
      </c>
      <c r="J2266" s="189">
        <f>IFERROR(IF($I$7="併配",VLOOKUP($F2266,部数情報!A:K,11,0),IF($I$7="併配&amp;選挙",VLOOKUP($F2266,部数情報!A:L,12,0),IF($I$7="選挙",VLOOKUP($F2266,部数情報!A:M,13,0),VLOOKUP($F2266,部数情報!A:J,10,0)))),"")</f>
        <v>280</v>
      </c>
      <c r="K2266" s="187"/>
      <c r="L2266" s="205"/>
      <c r="M2266" s="206"/>
      <c r="S2266">
        <f>エリア一覧!J2266-VLOOKUP(エリア一覧!F2266,部数情報!A:Q,17,0)</f>
        <v>0</v>
      </c>
      <c r="V2266">
        <f t="shared" si="35"/>
        <v>0</v>
      </c>
      <c r="W2266">
        <f>IFERROR(VLOOKUP($F2266,部数情報!A:J,10,0),0)</f>
        <v>280</v>
      </c>
    </row>
    <row r="2267" spans="2:23" hidden="1">
      <c r="B2267" s="15">
        <f>部数情報!C1892</f>
        <v>1891</v>
      </c>
      <c r="C2267" s="16">
        <f>部数情報!B1892</f>
        <v>28</v>
      </c>
      <c r="D2267" s="16" t="str">
        <f>部数情報!E1892</f>
        <v>千葉中央</v>
      </c>
      <c r="E2267" s="16" t="str">
        <f>部数情報!F1892</f>
        <v>高品・貝塚町（若葉区）</v>
      </c>
      <c r="F2267" s="16" t="str">
        <f>部数情報!A1892</f>
        <v>045061</v>
      </c>
      <c r="G2267" s="16" t="str">
        <f>部数情報!G1892</f>
        <v>殿台・東寺山町</v>
      </c>
      <c r="H2267" s="16" t="str">
        <f>部数情報!H1892</f>
        <v>千葉</v>
      </c>
      <c r="I2267" s="16" t="str">
        <f>部数情報!I1892</f>
        <v>若葉区</v>
      </c>
      <c r="J2267" s="189">
        <f>IFERROR(IF($I$7="併配",VLOOKUP($F2267,部数情報!A:K,11,0),IF($I$7="併配&amp;選挙",VLOOKUP($F2267,部数情報!A:L,12,0),IF($I$7="選挙",VLOOKUP($F2267,部数情報!A:M,13,0),VLOOKUP($F2267,部数情報!A:J,10,0)))),"")</f>
        <v>410</v>
      </c>
      <c r="K2267" s="187"/>
      <c r="L2267" s="205"/>
      <c r="M2267" s="206"/>
      <c r="S2267">
        <f>エリア一覧!J2267-VLOOKUP(エリア一覧!F2267,部数情報!A:Q,17,0)</f>
        <v>0</v>
      </c>
      <c r="V2267">
        <f t="shared" si="35"/>
        <v>0</v>
      </c>
      <c r="W2267">
        <f>IFERROR(VLOOKUP($F2267,部数情報!A:J,10,0),0)</f>
        <v>410</v>
      </c>
    </row>
    <row r="2268" spans="2:23" hidden="1">
      <c r="B2268" s="15">
        <f>部数情報!C1893</f>
        <v>1892</v>
      </c>
      <c r="C2268" s="16">
        <f>部数情報!B1893</f>
        <v>28</v>
      </c>
      <c r="D2268" s="16" t="str">
        <f>部数情報!E1893</f>
        <v>千葉中央</v>
      </c>
      <c r="E2268" s="16" t="str">
        <f>部数情報!F1893</f>
        <v>高品・貝塚町（若葉区）</v>
      </c>
      <c r="F2268" s="16" t="str">
        <f>部数情報!A1893</f>
        <v>045062</v>
      </c>
      <c r="G2268" s="16" t="str">
        <f>部数情報!G1893</f>
        <v>高品町　Ａ　（高品ハイツ）</v>
      </c>
      <c r="H2268" s="16" t="str">
        <f>部数情報!H1893</f>
        <v>千葉</v>
      </c>
      <c r="I2268" s="16" t="str">
        <f>部数情報!I1893</f>
        <v>若葉区</v>
      </c>
      <c r="J2268" s="189">
        <f>IFERROR(IF($I$7="併配",VLOOKUP($F2268,部数情報!A:K,11,0),IF($I$7="併配&amp;選挙",VLOOKUP($F2268,部数情報!A:L,12,0),IF($I$7="選挙",VLOOKUP($F2268,部数情報!A:M,13,0),VLOOKUP($F2268,部数情報!A:J,10,0)))),"")</f>
        <v>373</v>
      </c>
      <c r="K2268" s="187"/>
      <c r="L2268" s="205"/>
      <c r="M2268" s="206"/>
      <c r="S2268">
        <f>エリア一覧!J2268-VLOOKUP(エリア一覧!F2268,部数情報!A:Q,17,0)</f>
        <v>0</v>
      </c>
      <c r="V2268">
        <f t="shared" si="35"/>
        <v>0</v>
      </c>
      <c r="W2268">
        <f>IFERROR(VLOOKUP($F2268,部数情報!A:J,10,0),0)</f>
        <v>373</v>
      </c>
    </row>
    <row r="2269" spans="2:23" hidden="1">
      <c r="B2269" s="15">
        <f>部数情報!C1894</f>
        <v>1893</v>
      </c>
      <c r="C2269" s="16">
        <f>部数情報!B1894</f>
        <v>28</v>
      </c>
      <c r="D2269" s="16" t="str">
        <f>部数情報!E1894</f>
        <v>千葉中央</v>
      </c>
      <c r="E2269" s="16" t="str">
        <f>部数情報!F1894</f>
        <v>高品・貝塚町（若葉区）</v>
      </c>
      <c r="F2269" s="16" t="str">
        <f>部数情報!A1894</f>
        <v>045063</v>
      </c>
      <c r="G2269" s="16" t="str">
        <f>部数情報!G1894</f>
        <v>高品町　Ｂ</v>
      </c>
      <c r="H2269" s="16" t="str">
        <f>部数情報!H1894</f>
        <v>千葉</v>
      </c>
      <c r="I2269" s="16" t="str">
        <f>部数情報!I1894</f>
        <v>若葉区</v>
      </c>
      <c r="J2269" s="189">
        <f>IFERROR(IF($I$7="併配",VLOOKUP($F2269,部数情報!A:K,11,0),IF($I$7="併配&amp;選挙",VLOOKUP($F2269,部数情報!A:L,12,0),IF($I$7="選挙",VLOOKUP($F2269,部数情報!A:M,13,0),VLOOKUP($F2269,部数情報!A:J,10,0)))),"")</f>
        <v>220</v>
      </c>
      <c r="K2269" s="187"/>
      <c r="L2269" s="205"/>
      <c r="M2269" s="206"/>
      <c r="S2269">
        <f>エリア一覧!J2269-VLOOKUP(エリア一覧!F2269,部数情報!A:Q,17,0)</f>
        <v>0</v>
      </c>
      <c r="V2269">
        <f t="shared" si="35"/>
        <v>0</v>
      </c>
      <c r="W2269">
        <f>IFERROR(VLOOKUP($F2269,部数情報!A:J,10,0),0)</f>
        <v>220</v>
      </c>
    </row>
    <row r="2270" spans="2:23" hidden="1">
      <c r="B2270" s="15">
        <f>部数情報!C1895</f>
        <v>1894</v>
      </c>
      <c r="C2270" s="16">
        <f>部数情報!B1895</f>
        <v>28</v>
      </c>
      <c r="D2270" s="16" t="str">
        <f>部数情報!E1895</f>
        <v>千葉中央</v>
      </c>
      <c r="E2270" s="16" t="str">
        <f>部数情報!F1895</f>
        <v>高品・貝塚町（若葉区）</v>
      </c>
      <c r="F2270" s="16" t="str">
        <f>部数情報!A1895</f>
        <v>045064</v>
      </c>
      <c r="G2270" s="16" t="str">
        <f>部数情報!G1895</f>
        <v>高品町　Ｃ　（ウッドパーク）</v>
      </c>
      <c r="H2270" s="16" t="str">
        <f>部数情報!H1895</f>
        <v>千葉</v>
      </c>
      <c r="I2270" s="16" t="str">
        <f>部数情報!I1895</f>
        <v>若葉区</v>
      </c>
      <c r="J2270" s="189">
        <f>IFERROR(IF($I$7="併配",VLOOKUP($F2270,部数情報!A:K,11,0),IF($I$7="併配&amp;選挙",VLOOKUP($F2270,部数情報!A:L,12,0),IF($I$7="選挙",VLOOKUP($F2270,部数情報!A:M,13,0),VLOOKUP($F2270,部数情報!A:J,10,0)))),"")</f>
        <v>380</v>
      </c>
      <c r="K2270" s="187"/>
      <c r="L2270" s="205"/>
      <c r="M2270" s="206"/>
      <c r="S2270">
        <f>エリア一覧!J2270-VLOOKUP(エリア一覧!F2270,部数情報!A:Q,17,0)</f>
        <v>0</v>
      </c>
      <c r="V2270">
        <f t="shared" si="35"/>
        <v>0</v>
      </c>
      <c r="W2270">
        <f>IFERROR(VLOOKUP($F2270,部数情報!A:J,10,0),0)</f>
        <v>380</v>
      </c>
    </row>
    <row r="2271" spans="2:23" hidden="1">
      <c r="B2271" s="15">
        <f>部数情報!C1896</f>
        <v>1895</v>
      </c>
      <c r="C2271" s="16">
        <f>部数情報!B1896</f>
        <v>28</v>
      </c>
      <c r="D2271" s="16" t="str">
        <f>部数情報!E1896</f>
        <v>千葉中央</v>
      </c>
      <c r="E2271" s="16" t="str">
        <f>部数情報!F1896</f>
        <v>高品・貝塚町（若葉区）</v>
      </c>
      <c r="F2271" s="16" t="str">
        <f>部数情報!A1896</f>
        <v>045065</v>
      </c>
      <c r="G2271" s="16" t="str">
        <f>部数情報!G1896</f>
        <v>高品町　Ｄ　（高品公園）</v>
      </c>
      <c r="H2271" s="16" t="str">
        <f>部数情報!H1896</f>
        <v>千葉</v>
      </c>
      <c r="I2271" s="16" t="str">
        <f>部数情報!I1896</f>
        <v>若葉区</v>
      </c>
      <c r="J2271" s="189">
        <f>IFERROR(IF($I$7="併配",VLOOKUP($F2271,部数情報!A:K,11,0),IF($I$7="併配&amp;選挙",VLOOKUP($F2271,部数情報!A:L,12,0),IF($I$7="選挙",VLOOKUP($F2271,部数情報!A:M,13,0),VLOOKUP($F2271,部数情報!A:J,10,0)))),"")</f>
        <v>455</v>
      </c>
      <c r="K2271" s="187"/>
      <c r="L2271" s="205"/>
      <c r="M2271" s="206"/>
      <c r="S2271">
        <f>エリア一覧!J2271-VLOOKUP(エリア一覧!F2271,部数情報!A:Q,17,0)</f>
        <v>0</v>
      </c>
      <c r="V2271">
        <f t="shared" si="35"/>
        <v>0</v>
      </c>
      <c r="W2271">
        <f>IFERROR(VLOOKUP($F2271,部数情報!A:J,10,0),0)</f>
        <v>455</v>
      </c>
    </row>
    <row r="2272" spans="2:23" hidden="1">
      <c r="B2272" s="15">
        <f>部数情報!C1897</f>
        <v>1896</v>
      </c>
      <c r="C2272" s="16">
        <f>部数情報!B1897</f>
        <v>28</v>
      </c>
      <c r="D2272" s="16" t="str">
        <f>部数情報!E1897</f>
        <v>千葉中央</v>
      </c>
      <c r="E2272" s="16" t="str">
        <f>部数情報!F1897</f>
        <v>高品・貝塚町（若葉区）</v>
      </c>
      <c r="F2272" s="16" t="str">
        <f>部数情報!A1897</f>
        <v>045066</v>
      </c>
      <c r="G2272" s="16" t="str">
        <f>部数情報!G1897</f>
        <v>貝塚町　Ⅰ　（アサヒファーム）</v>
      </c>
      <c r="H2272" s="16" t="str">
        <f>部数情報!H1897</f>
        <v>千葉</v>
      </c>
      <c r="I2272" s="16" t="str">
        <f>部数情報!I1897</f>
        <v>若葉区</v>
      </c>
      <c r="J2272" s="189">
        <f>IFERROR(IF($I$7="併配",VLOOKUP($F2272,部数情報!A:K,11,0),IF($I$7="併配&amp;選挙",VLOOKUP($F2272,部数情報!A:L,12,0),IF($I$7="選挙",VLOOKUP($F2272,部数情報!A:M,13,0),VLOOKUP($F2272,部数情報!A:J,10,0)))),"")</f>
        <v>280</v>
      </c>
      <c r="K2272" s="187"/>
      <c r="L2272" s="205"/>
      <c r="M2272" s="206"/>
      <c r="S2272">
        <f>エリア一覧!J2272-VLOOKUP(エリア一覧!F2272,部数情報!A:Q,17,0)</f>
        <v>0</v>
      </c>
      <c r="V2272">
        <f t="shared" si="35"/>
        <v>0</v>
      </c>
      <c r="W2272">
        <f>IFERROR(VLOOKUP($F2272,部数情報!A:J,10,0),0)</f>
        <v>280</v>
      </c>
    </row>
    <row r="2273" spans="2:23" hidden="1">
      <c r="B2273" s="15">
        <f>部数情報!C1898</f>
        <v>1897</v>
      </c>
      <c r="C2273" s="16">
        <f>部数情報!B1898</f>
        <v>28</v>
      </c>
      <c r="D2273" s="16" t="str">
        <f>部数情報!E1898</f>
        <v>千葉中央</v>
      </c>
      <c r="E2273" s="16" t="str">
        <f>部数情報!F1898</f>
        <v>高品・貝塚町（若葉区）</v>
      </c>
      <c r="F2273" s="16" t="str">
        <f>部数情報!A1898</f>
        <v>045067</v>
      </c>
      <c r="G2273" s="16" t="str">
        <f>部数情報!G1898</f>
        <v>貝塚町　Ⅱ　（センチュリーハイム）</v>
      </c>
      <c r="H2273" s="16" t="str">
        <f>部数情報!H1898</f>
        <v>千葉</v>
      </c>
      <c r="I2273" s="16" t="str">
        <f>部数情報!I1898</f>
        <v>若葉区</v>
      </c>
      <c r="J2273" s="189">
        <f>IFERROR(IF($I$7="併配",VLOOKUP($F2273,部数情報!A:K,11,0),IF($I$7="併配&amp;選挙",VLOOKUP($F2273,部数情報!A:L,12,0),IF($I$7="選挙",VLOOKUP($F2273,部数情報!A:M,13,0),VLOOKUP($F2273,部数情報!A:J,10,0)))),"")</f>
        <v>580</v>
      </c>
      <c r="K2273" s="187"/>
      <c r="L2273" s="205"/>
      <c r="M2273" s="206"/>
      <c r="S2273">
        <f>エリア一覧!J2273-VLOOKUP(エリア一覧!F2273,部数情報!A:Q,17,0)</f>
        <v>0</v>
      </c>
      <c r="V2273">
        <f t="shared" si="35"/>
        <v>0</v>
      </c>
      <c r="W2273">
        <f>IFERROR(VLOOKUP($F2273,部数情報!A:J,10,0),0)</f>
        <v>580</v>
      </c>
    </row>
    <row r="2274" spans="2:23" hidden="1">
      <c r="B2274" s="15">
        <f>部数情報!C1899</f>
        <v>1898</v>
      </c>
      <c r="C2274" s="16">
        <f>部数情報!B1899</f>
        <v>28</v>
      </c>
      <c r="D2274" s="16" t="str">
        <f>部数情報!E1899</f>
        <v>千葉中央</v>
      </c>
      <c r="E2274" s="16" t="str">
        <f>部数情報!F1899</f>
        <v>高品・貝塚町（若葉区）</v>
      </c>
      <c r="F2274" s="16" t="str">
        <f>部数情報!A1899</f>
        <v>045068</v>
      </c>
      <c r="G2274" s="16" t="str">
        <f>部数情報!G1899</f>
        <v>貝塚町　Ⅲ　（貝塚公園）</v>
      </c>
      <c r="H2274" s="16" t="str">
        <f>部数情報!H1899</f>
        <v>千葉</v>
      </c>
      <c r="I2274" s="16" t="str">
        <f>部数情報!I1899</f>
        <v>若葉区</v>
      </c>
      <c r="J2274" s="189">
        <f>IFERROR(IF($I$7="併配",VLOOKUP($F2274,部数情報!A:K,11,0),IF($I$7="併配&amp;選挙",VLOOKUP($F2274,部数情報!A:L,12,0),IF($I$7="選挙",VLOOKUP($F2274,部数情報!A:M,13,0),VLOOKUP($F2274,部数情報!A:J,10,0)))),"")</f>
        <v>230</v>
      </c>
      <c r="K2274" s="187"/>
      <c r="L2274" s="205"/>
      <c r="M2274" s="206"/>
      <c r="S2274">
        <f>エリア一覧!J2274-VLOOKUP(エリア一覧!F2274,部数情報!A:Q,17,0)</f>
        <v>0</v>
      </c>
      <c r="V2274">
        <f t="shared" si="35"/>
        <v>0</v>
      </c>
      <c r="W2274">
        <f>IFERROR(VLOOKUP($F2274,部数情報!A:J,10,0),0)</f>
        <v>230</v>
      </c>
    </row>
    <row r="2275" spans="2:23" hidden="1">
      <c r="B2275" s="15">
        <f>部数情報!C1900</f>
        <v>1899</v>
      </c>
      <c r="C2275" s="16">
        <f>部数情報!B1900</f>
        <v>28</v>
      </c>
      <c r="D2275" s="16" t="str">
        <f>部数情報!E1900</f>
        <v>千葉中央</v>
      </c>
      <c r="E2275" s="16" t="str">
        <f>部数情報!F1900</f>
        <v>都町</v>
      </c>
      <c r="F2275" s="16" t="str">
        <f>部数情報!A1900</f>
        <v>045069</v>
      </c>
      <c r="G2275" s="16" t="str">
        <f>部数情報!G1900</f>
        <v>都町7</v>
      </c>
      <c r="H2275" s="16" t="str">
        <f>部数情報!H1900</f>
        <v>千葉</v>
      </c>
      <c r="I2275" s="16" t="str">
        <f>部数情報!I1900</f>
        <v>中央区</v>
      </c>
      <c r="J2275" s="189">
        <f>IFERROR(IF($I$7="併配",VLOOKUP($F2275,部数情報!A:K,11,0),IF($I$7="併配&amp;選挙",VLOOKUP($F2275,部数情報!A:L,12,0),IF($I$7="選挙",VLOOKUP($F2275,部数情報!A:M,13,0),VLOOKUP($F2275,部数情報!A:J,10,0)))),"")</f>
        <v>380</v>
      </c>
      <c r="K2275" s="187"/>
      <c r="L2275" s="205"/>
      <c r="M2275" s="206"/>
      <c r="S2275">
        <f>エリア一覧!J2275-VLOOKUP(エリア一覧!F2275,部数情報!A:Q,17,0)</f>
        <v>0</v>
      </c>
      <c r="V2275">
        <f t="shared" si="35"/>
        <v>0</v>
      </c>
      <c r="W2275">
        <f>IFERROR(VLOOKUP($F2275,部数情報!A:J,10,0),0)</f>
        <v>380</v>
      </c>
    </row>
    <row r="2276" spans="2:23" hidden="1">
      <c r="B2276" s="15">
        <f>部数情報!C1901</f>
        <v>1900</v>
      </c>
      <c r="C2276" s="16">
        <f>部数情報!B1901</f>
        <v>28</v>
      </c>
      <c r="D2276" s="16" t="str">
        <f>部数情報!E1901</f>
        <v>千葉中央</v>
      </c>
      <c r="E2276" s="16" t="str">
        <f>部数情報!F1901</f>
        <v>都町</v>
      </c>
      <c r="F2276" s="16" t="str">
        <f>部数情報!A1901</f>
        <v>045070</v>
      </c>
      <c r="G2276" s="16" t="str">
        <f>部数情報!G1901</f>
        <v>都町5・6</v>
      </c>
      <c r="H2276" s="16" t="str">
        <f>部数情報!H1901</f>
        <v>千葉</v>
      </c>
      <c r="I2276" s="16" t="str">
        <f>部数情報!I1901</f>
        <v>中央区</v>
      </c>
      <c r="J2276" s="189">
        <f>IFERROR(IF($I$7="併配",VLOOKUP($F2276,部数情報!A:K,11,0),IF($I$7="併配&amp;選挙",VLOOKUP($F2276,部数情報!A:L,12,0),IF($I$7="選挙",VLOOKUP($F2276,部数情報!A:M,13,0),VLOOKUP($F2276,部数情報!A:J,10,0)))),"")</f>
        <v>420</v>
      </c>
      <c r="K2276" s="187"/>
      <c r="L2276" s="205"/>
      <c r="M2276" s="206"/>
      <c r="S2276">
        <f>エリア一覧!J2276-VLOOKUP(エリア一覧!F2276,部数情報!A:Q,17,0)</f>
        <v>0</v>
      </c>
      <c r="V2276">
        <f t="shared" si="35"/>
        <v>0</v>
      </c>
      <c r="W2276">
        <f>IFERROR(VLOOKUP($F2276,部数情報!A:J,10,0),0)</f>
        <v>420</v>
      </c>
    </row>
    <row r="2277" spans="2:23" hidden="1">
      <c r="B2277" s="15">
        <f>部数情報!C1902</f>
        <v>1901</v>
      </c>
      <c r="C2277" s="16">
        <f>部数情報!B1902</f>
        <v>28</v>
      </c>
      <c r="D2277" s="16" t="str">
        <f>部数情報!E1902</f>
        <v>千葉中央</v>
      </c>
      <c r="E2277" s="16" t="str">
        <f>部数情報!F1902</f>
        <v>都町</v>
      </c>
      <c r="F2277" s="16" t="str">
        <f>部数情報!A1902</f>
        <v>045071</v>
      </c>
      <c r="G2277" s="16" t="str">
        <f>部数情報!G1902</f>
        <v>都町6・7</v>
      </c>
      <c r="H2277" s="16" t="str">
        <f>部数情報!H1902</f>
        <v>千葉</v>
      </c>
      <c r="I2277" s="16" t="str">
        <f>部数情報!I1902</f>
        <v>中央区</v>
      </c>
      <c r="J2277" s="189">
        <f>IFERROR(IF($I$7="併配",VLOOKUP($F2277,部数情報!A:K,11,0),IF($I$7="併配&amp;選挙",VLOOKUP($F2277,部数情報!A:L,12,0),IF($I$7="選挙",VLOOKUP($F2277,部数情報!A:M,13,0),VLOOKUP($F2277,部数情報!A:J,10,0)))),"")</f>
        <v>320</v>
      </c>
      <c r="K2277" s="187"/>
      <c r="L2277" s="205"/>
      <c r="M2277" s="206"/>
      <c r="S2277">
        <f>エリア一覧!J2277-VLOOKUP(エリア一覧!F2277,部数情報!A:Q,17,0)</f>
        <v>0</v>
      </c>
      <c r="V2277">
        <f t="shared" si="35"/>
        <v>0</v>
      </c>
      <c r="W2277">
        <f>IFERROR(VLOOKUP($F2277,部数情報!A:J,10,0),0)</f>
        <v>320</v>
      </c>
    </row>
    <row r="2278" spans="2:23" hidden="1">
      <c r="B2278" s="15">
        <f>部数情報!C1903</f>
        <v>1902</v>
      </c>
      <c r="C2278" s="16">
        <f>部数情報!B1903</f>
        <v>28</v>
      </c>
      <c r="D2278" s="16" t="str">
        <f>部数情報!E1903</f>
        <v>千葉中央</v>
      </c>
      <c r="E2278" s="16" t="str">
        <f>部数情報!F1903</f>
        <v>都町</v>
      </c>
      <c r="F2278" s="16" t="str">
        <f>部数情報!A1903</f>
        <v>045072</v>
      </c>
      <c r="G2278" s="16" t="str">
        <f>部数情報!G1903</f>
        <v>都町3・4</v>
      </c>
      <c r="H2278" s="16" t="str">
        <f>部数情報!H1903</f>
        <v>千葉</v>
      </c>
      <c r="I2278" s="16" t="str">
        <f>部数情報!I1903</f>
        <v>中央区</v>
      </c>
      <c r="J2278" s="189">
        <f>IFERROR(IF($I$7="併配",VLOOKUP($F2278,部数情報!A:K,11,0),IF($I$7="併配&amp;選挙",VLOOKUP($F2278,部数情報!A:L,12,0),IF($I$7="選挙",VLOOKUP($F2278,部数情報!A:M,13,0),VLOOKUP($F2278,部数情報!A:J,10,0)))),"")</f>
        <v>345</v>
      </c>
      <c r="K2278" s="187"/>
      <c r="L2278" s="205"/>
      <c r="M2278" s="206"/>
      <c r="S2278">
        <f>エリア一覧!J2278-VLOOKUP(エリア一覧!F2278,部数情報!A:Q,17,0)</f>
        <v>0</v>
      </c>
      <c r="V2278">
        <f t="shared" si="35"/>
        <v>0</v>
      </c>
      <c r="W2278">
        <f>IFERROR(VLOOKUP($F2278,部数情報!A:J,10,0),0)</f>
        <v>345</v>
      </c>
    </row>
    <row r="2279" spans="2:23" hidden="1">
      <c r="B2279" s="15">
        <f>部数情報!C1904</f>
        <v>1903</v>
      </c>
      <c r="C2279" s="16">
        <f>部数情報!B1904</f>
        <v>28</v>
      </c>
      <c r="D2279" s="16" t="str">
        <f>部数情報!E1904</f>
        <v>千葉中央</v>
      </c>
      <c r="E2279" s="16" t="str">
        <f>部数情報!F1904</f>
        <v>都町</v>
      </c>
      <c r="F2279" s="16" t="str">
        <f>部数情報!A1904</f>
        <v>045073</v>
      </c>
      <c r="G2279" s="16" t="str">
        <f>部数情報!G1904</f>
        <v>都町　１-A</v>
      </c>
      <c r="H2279" s="16" t="str">
        <f>部数情報!H1904</f>
        <v>千葉</v>
      </c>
      <c r="I2279" s="16" t="str">
        <f>部数情報!I1904</f>
        <v>中央区</v>
      </c>
      <c r="J2279" s="189">
        <f>IFERROR(IF($I$7="併配",VLOOKUP($F2279,部数情報!A:K,11,0),IF($I$7="併配&amp;選挙",VLOOKUP($F2279,部数情報!A:L,12,0),IF($I$7="選挙",VLOOKUP($F2279,部数情報!A:M,13,0),VLOOKUP($F2279,部数情報!A:J,10,0)))),"")</f>
        <v>450</v>
      </c>
      <c r="K2279" s="187"/>
      <c r="L2279" s="205"/>
      <c r="M2279" s="206"/>
      <c r="S2279">
        <f>エリア一覧!J2279-VLOOKUP(エリア一覧!F2279,部数情報!A:Q,17,0)</f>
        <v>0</v>
      </c>
      <c r="V2279">
        <f t="shared" si="35"/>
        <v>0</v>
      </c>
      <c r="W2279">
        <f>IFERROR(VLOOKUP($F2279,部数情報!A:J,10,0),0)</f>
        <v>450</v>
      </c>
    </row>
    <row r="2280" spans="2:23" hidden="1">
      <c r="B2280" s="15">
        <f>部数情報!C1905</f>
        <v>1904</v>
      </c>
      <c r="C2280" s="16">
        <f>部数情報!B1905</f>
        <v>28</v>
      </c>
      <c r="D2280" s="16" t="str">
        <f>部数情報!E1905</f>
        <v>千葉中央</v>
      </c>
      <c r="E2280" s="16" t="str">
        <f>部数情報!F1905</f>
        <v>都町</v>
      </c>
      <c r="F2280" s="16" t="str">
        <f>部数情報!A1905</f>
        <v>045074</v>
      </c>
      <c r="G2280" s="16" t="str">
        <f>部数情報!G1905</f>
        <v>都町　1-B</v>
      </c>
      <c r="H2280" s="16" t="str">
        <f>部数情報!H1905</f>
        <v>千葉</v>
      </c>
      <c r="I2280" s="16" t="str">
        <f>部数情報!I1905</f>
        <v>中央区</v>
      </c>
      <c r="J2280" s="189">
        <f>IFERROR(IF($I$7="併配",VLOOKUP($F2280,部数情報!A:K,11,0),IF($I$7="併配&amp;選挙",VLOOKUP($F2280,部数情報!A:L,12,0),IF($I$7="選挙",VLOOKUP($F2280,部数情報!A:M,13,0),VLOOKUP($F2280,部数情報!A:J,10,0)))),"")</f>
        <v>332</v>
      </c>
      <c r="K2280" s="187"/>
      <c r="L2280" s="205"/>
      <c r="M2280" s="206"/>
      <c r="S2280">
        <f>エリア一覧!J2280-VLOOKUP(エリア一覧!F2280,部数情報!A:Q,17,0)</f>
        <v>0</v>
      </c>
      <c r="V2280">
        <f t="shared" si="35"/>
        <v>0</v>
      </c>
      <c r="W2280">
        <f>IFERROR(VLOOKUP($F2280,部数情報!A:J,10,0),0)</f>
        <v>332</v>
      </c>
    </row>
    <row r="2281" spans="2:23" hidden="1">
      <c r="B2281" s="15">
        <f>部数情報!C1906</f>
        <v>1905</v>
      </c>
      <c r="C2281" s="16">
        <f>部数情報!B1906</f>
        <v>28</v>
      </c>
      <c r="D2281" s="16" t="str">
        <f>部数情報!E1906</f>
        <v>千葉中央</v>
      </c>
      <c r="E2281" s="16" t="str">
        <f>部数情報!F1906</f>
        <v>都町</v>
      </c>
      <c r="F2281" s="16" t="str">
        <f>部数情報!A1906</f>
        <v>045075</v>
      </c>
      <c r="G2281" s="16" t="str">
        <f>部数情報!G1906</f>
        <v>都町　１-C</v>
      </c>
      <c r="H2281" s="16" t="str">
        <f>部数情報!H1906</f>
        <v>千葉</v>
      </c>
      <c r="I2281" s="16" t="str">
        <f>部数情報!I1906</f>
        <v>中央区</v>
      </c>
      <c r="J2281" s="189">
        <f>IFERROR(IF($I$7="併配",VLOOKUP($F2281,部数情報!A:K,11,0),IF($I$7="併配&amp;選挙",VLOOKUP($F2281,部数情報!A:L,12,0),IF($I$7="選挙",VLOOKUP($F2281,部数情報!A:M,13,0),VLOOKUP($F2281,部数情報!A:J,10,0)))),"")</f>
        <v>340</v>
      </c>
      <c r="K2281" s="187"/>
      <c r="L2281" s="205"/>
      <c r="M2281" s="206"/>
      <c r="S2281">
        <f>エリア一覧!J2281-VLOOKUP(エリア一覧!F2281,部数情報!A:Q,17,0)</f>
        <v>0</v>
      </c>
      <c r="V2281">
        <f t="shared" si="35"/>
        <v>0</v>
      </c>
      <c r="W2281">
        <f>IFERROR(VLOOKUP($F2281,部数情報!A:J,10,0),0)</f>
        <v>340</v>
      </c>
    </row>
    <row r="2282" spans="2:23" hidden="1">
      <c r="B2282" s="15">
        <f>部数情報!C1907</f>
        <v>1906</v>
      </c>
      <c r="C2282" s="16">
        <f>部数情報!B1907</f>
        <v>28</v>
      </c>
      <c r="D2282" s="16" t="str">
        <f>部数情報!E1907</f>
        <v>千葉中央</v>
      </c>
      <c r="E2282" s="16" t="str">
        <f>部数情報!F1907</f>
        <v>都町</v>
      </c>
      <c r="F2282" s="16" t="str">
        <f>部数情報!A1907</f>
        <v>045076</v>
      </c>
      <c r="G2282" s="16" t="str">
        <f>部数情報!G1907</f>
        <v>都町　２</v>
      </c>
      <c r="H2282" s="16" t="str">
        <f>部数情報!H1907</f>
        <v>千葉</v>
      </c>
      <c r="I2282" s="16" t="str">
        <f>部数情報!I1907</f>
        <v>中央区</v>
      </c>
      <c r="J2282" s="189">
        <f>IFERROR(IF($I$7="併配",VLOOKUP($F2282,部数情報!A:K,11,0),IF($I$7="併配&amp;選挙",VLOOKUP($F2282,部数情報!A:L,12,0),IF($I$7="選挙",VLOOKUP($F2282,部数情報!A:M,13,0),VLOOKUP($F2282,部数情報!A:J,10,0)))),"")</f>
        <v>432</v>
      </c>
      <c r="K2282" s="187"/>
      <c r="L2282" s="205"/>
      <c r="M2282" s="206"/>
      <c r="S2282">
        <f>エリア一覧!J2282-VLOOKUP(エリア一覧!F2282,部数情報!A:Q,17,0)</f>
        <v>0</v>
      </c>
      <c r="V2282">
        <f t="shared" si="35"/>
        <v>0</v>
      </c>
      <c r="W2282">
        <f>IFERROR(VLOOKUP($F2282,部数情報!A:J,10,0),0)</f>
        <v>432</v>
      </c>
    </row>
    <row r="2283" spans="2:23" hidden="1">
      <c r="B2283" s="15">
        <f>部数情報!C1908</f>
        <v>1907</v>
      </c>
      <c r="C2283" s="16">
        <f>部数情報!B1908</f>
        <v>28</v>
      </c>
      <c r="D2283" s="16" t="str">
        <f>部数情報!E1908</f>
        <v>千葉中央</v>
      </c>
      <c r="E2283" s="16" t="str">
        <f>部数情報!F1908</f>
        <v>都町</v>
      </c>
      <c r="F2283" s="16" t="str">
        <f>部数情報!A1908</f>
        <v>045077</v>
      </c>
      <c r="G2283" s="16" t="str">
        <f>部数情報!G1908</f>
        <v>都町　３</v>
      </c>
      <c r="H2283" s="16" t="str">
        <f>部数情報!H1908</f>
        <v>千葉</v>
      </c>
      <c r="I2283" s="16" t="str">
        <f>部数情報!I1908</f>
        <v>中央区</v>
      </c>
      <c r="J2283" s="189">
        <f>IFERROR(IF($I$7="併配",VLOOKUP($F2283,部数情報!A:K,11,0),IF($I$7="併配&amp;選挙",VLOOKUP($F2283,部数情報!A:L,12,0),IF($I$7="選挙",VLOOKUP($F2283,部数情報!A:M,13,0),VLOOKUP($F2283,部数情報!A:J,10,0)))),"")</f>
        <v>300</v>
      </c>
      <c r="K2283" s="187"/>
      <c r="L2283" s="205"/>
      <c r="M2283" s="206"/>
      <c r="S2283">
        <f>エリア一覧!J2283-VLOOKUP(エリア一覧!F2283,部数情報!A:Q,17,0)</f>
        <v>0</v>
      </c>
      <c r="V2283">
        <f t="shared" si="35"/>
        <v>0</v>
      </c>
      <c r="W2283">
        <f>IFERROR(VLOOKUP($F2283,部数情報!A:J,10,0),0)</f>
        <v>300</v>
      </c>
    </row>
    <row r="2284" spans="2:23" hidden="1">
      <c r="B2284" s="15">
        <f>部数情報!C1909</f>
        <v>1908</v>
      </c>
      <c r="C2284" s="16">
        <f>部数情報!B1909</f>
        <v>28</v>
      </c>
      <c r="D2284" s="16" t="str">
        <f>部数情報!E1909</f>
        <v>蘇我</v>
      </c>
      <c r="E2284" s="16" t="str">
        <f>部数情報!F1909</f>
        <v>港・長州・亥鼻</v>
      </c>
      <c r="F2284" s="16" t="str">
        <f>部数情報!A1909</f>
        <v>046079</v>
      </c>
      <c r="G2284" s="16" t="str">
        <f>部数情報!G1909</f>
        <v>港町・長洲1</v>
      </c>
      <c r="H2284" s="16" t="str">
        <f>部数情報!H1909</f>
        <v>千葉</v>
      </c>
      <c r="I2284" s="16" t="str">
        <f>部数情報!I1909</f>
        <v>中央区</v>
      </c>
      <c r="J2284" s="189">
        <f>IFERROR(IF($I$7="併配",VLOOKUP($F2284,部数情報!A:K,11,0),IF($I$7="併配&amp;選挙",VLOOKUP($F2284,部数情報!A:L,12,0),IF($I$7="選挙",VLOOKUP($F2284,部数情報!A:M,13,0),VLOOKUP($F2284,部数情報!A:J,10,0)))),"")</f>
        <v>400</v>
      </c>
      <c r="K2284" s="187"/>
      <c r="L2284" s="205"/>
      <c r="M2284" s="206"/>
      <c r="S2284">
        <f>エリア一覧!J2284-VLOOKUP(エリア一覧!F2284,部数情報!A:Q,17,0)</f>
        <v>0</v>
      </c>
      <c r="V2284">
        <f t="shared" si="35"/>
        <v>0</v>
      </c>
      <c r="W2284">
        <f>IFERROR(VLOOKUP($F2284,部数情報!A:J,10,0),0)</f>
        <v>400</v>
      </c>
    </row>
    <row r="2285" spans="2:23" hidden="1">
      <c r="B2285" s="15">
        <f>部数情報!C1910</f>
        <v>1909</v>
      </c>
      <c r="C2285" s="16">
        <f>部数情報!B1910</f>
        <v>28</v>
      </c>
      <c r="D2285" s="16" t="str">
        <f>部数情報!E1910</f>
        <v>蘇我</v>
      </c>
      <c r="E2285" s="16" t="str">
        <f>部数情報!F1910</f>
        <v>港・長州・亥鼻</v>
      </c>
      <c r="F2285" s="16" t="str">
        <f>部数情報!A1910</f>
        <v>046091</v>
      </c>
      <c r="G2285" s="16" t="str">
        <f>部数情報!G1910</f>
        <v>港町</v>
      </c>
      <c r="H2285" s="16" t="str">
        <f>部数情報!H1910</f>
        <v>千葉</v>
      </c>
      <c r="I2285" s="16" t="str">
        <f>部数情報!I1910</f>
        <v>中央区</v>
      </c>
      <c r="J2285" s="189">
        <f>IFERROR(IF($I$7="併配",VLOOKUP($F2285,部数情報!A:K,11,0),IF($I$7="併配&amp;選挙",VLOOKUP($F2285,部数情報!A:L,12,0),IF($I$7="選挙",VLOOKUP($F2285,部数情報!A:M,13,0),VLOOKUP($F2285,部数情報!A:J,10,0)))),"")</f>
        <v>370</v>
      </c>
      <c r="K2285" s="187"/>
      <c r="L2285" s="205"/>
      <c r="M2285" s="206"/>
      <c r="S2285">
        <f>エリア一覧!J2285-VLOOKUP(エリア一覧!F2285,部数情報!A:Q,17,0)</f>
        <v>0</v>
      </c>
      <c r="V2285">
        <f t="shared" si="35"/>
        <v>0</v>
      </c>
      <c r="W2285">
        <f>IFERROR(VLOOKUP($F2285,部数情報!A:J,10,0),0)</f>
        <v>370</v>
      </c>
    </row>
    <row r="2286" spans="2:23" hidden="1">
      <c r="B2286" s="15">
        <f>部数情報!C1911</f>
        <v>1910</v>
      </c>
      <c r="C2286" s="16">
        <f>部数情報!B1911</f>
        <v>28</v>
      </c>
      <c r="D2286" s="16" t="str">
        <f>部数情報!E1911</f>
        <v>蘇我</v>
      </c>
      <c r="E2286" s="16" t="str">
        <f>部数情報!F1911</f>
        <v>港・長州・亥鼻</v>
      </c>
      <c r="F2286" s="16" t="str">
        <f>部数情報!A1911</f>
        <v>046080</v>
      </c>
      <c r="G2286" s="16" t="str">
        <f>部数情報!G1911</f>
        <v>長洲　１</v>
      </c>
      <c r="H2286" s="16" t="str">
        <f>部数情報!H1911</f>
        <v>千葉</v>
      </c>
      <c r="I2286" s="16" t="str">
        <f>部数情報!I1911</f>
        <v>中央区</v>
      </c>
      <c r="J2286" s="189">
        <f>IFERROR(IF($I$7="併配",VLOOKUP($F2286,部数情報!A:K,11,0),IF($I$7="併配&amp;選挙",VLOOKUP($F2286,部数情報!A:L,12,0),IF($I$7="選挙",VLOOKUP($F2286,部数情報!A:M,13,0),VLOOKUP($F2286,部数情報!A:J,10,0)))),"")</f>
        <v>560</v>
      </c>
      <c r="K2286" s="187"/>
      <c r="L2286" s="205"/>
      <c r="M2286" s="206"/>
      <c r="S2286">
        <f>エリア一覧!J2286-VLOOKUP(エリア一覧!F2286,部数情報!A:Q,17,0)</f>
        <v>0</v>
      </c>
      <c r="V2286">
        <f t="shared" si="35"/>
        <v>0</v>
      </c>
      <c r="W2286">
        <f>IFERROR(VLOOKUP($F2286,部数情報!A:J,10,0),0)</f>
        <v>560</v>
      </c>
    </row>
    <row r="2287" spans="2:23" hidden="1">
      <c r="B2287" s="15">
        <f>部数情報!C1912</f>
        <v>1911</v>
      </c>
      <c r="C2287" s="16">
        <f>部数情報!B1912</f>
        <v>28</v>
      </c>
      <c r="D2287" s="16" t="str">
        <f>部数情報!E1912</f>
        <v>蘇我</v>
      </c>
      <c r="E2287" s="16" t="str">
        <f>部数情報!F1912</f>
        <v>港・長州・亥鼻</v>
      </c>
      <c r="F2287" s="16" t="str">
        <f>部数情報!A1912</f>
        <v>046081</v>
      </c>
      <c r="G2287" s="16" t="str">
        <f>部数情報!G1912</f>
        <v>長洲　２</v>
      </c>
      <c r="H2287" s="16" t="str">
        <f>部数情報!H1912</f>
        <v>千葉</v>
      </c>
      <c r="I2287" s="16" t="str">
        <f>部数情報!I1912</f>
        <v>中央区</v>
      </c>
      <c r="J2287" s="189">
        <f>IFERROR(IF($I$7="併配",VLOOKUP($F2287,部数情報!A:K,11,0),IF($I$7="併配&amp;選挙",VLOOKUP($F2287,部数情報!A:L,12,0),IF($I$7="選挙",VLOOKUP($F2287,部数情報!A:M,13,0),VLOOKUP($F2287,部数情報!A:J,10,0)))),"")</f>
        <v>550</v>
      </c>
      <c r="K2287" s="187"/>
      <c r="L2287" s="205"/>
      <c r="M2287" s="206"/>
      <c r="S2287">
        <f>エリア一覧!J2287-VLOOKUP(エリア一覧!F2287,部数情報!A:Q,17,0)</f>
        <v>0</v>
      </c>
      <c r="V2287">
        <f t="shared" si="35"/>
        <v>0</v>
      </c>
      <c r="W2287">
        <f>IFERROR(VLOOKUP($F2287,部数情報!A:J,10,0),0)</f>
        <v>550</v>
      </c>
    </row>
    <row r="2288" spans="2:23" hidden="1">
      <c r="B2288" s="15">
        <f>部数情報!C1913</f>
        <v>1912</v>
      </c>
      <c r="C2288" s="16">
        <f>部数情報!B1913</f>
        <v>28</v>
      </c>
      <c r="D2288" s="16" t="str">
        <f>部数情報!E1913</f>
        <v>蘇我</v>
      </c>
      <c r="E2288" s="16" t="str">
        <f>部数情報!F1913</f>
        <v>港・長州・亥鼻</v>
      </c>
      <c r="F2288" s="16" t="str">
        <f>部数情報!A1913</f>
        <v>046089</v>
      </c>
      <c r="G2288" s="16" t="str">
        <f>部数情報!G1913</f>
        <v>長洲1・2</v>
      </c>
      <c r="H2288" s="16" t="str">
        <f>部数情報!H1913</f>
        <v>千葉</v>
      </c>
      <c r="I2288" s="16" t="str">
        <f>部数情報!I1913</f>
        <v>中央区</v>
      </c>
      <c r="J2288" s="189">
        <f>IFERROR(IF($I$7="併配",VLOOKUP($F2288,部数情報!A:K,11,0),IF($I$7="併配&amp;選挙",VLOOKUP($F2288,部数情報!A:L,12,0),IF($I$7="選挙",VLOOKUP($F2288,部数情報!A:M,13,0),VLOOKUP($F2288,部数情報!A:J,10,0)))),"")</f>
        <v>470</v>
      </c>
      <c r="K2288" s="187"/>
      <c r="L2288" s="205"/>
      <c r="M2288" s="206"/>
      <c r="S2288">
        <f>エリア一覧!J2288-VLOOKUP(エリア一覧!F2288,部数情報!A:Q,17,0)</f>
        <v>0</v>
      </c>
      <c r="V2288">
        <f t="shared" si="35"/>
        <v>0</v>
      </c>
      <c r="W2288">
        <f>IFERROR(VLOOKUP($F2288,部数情報!A:J,10,0),0)</f>
        <v>470</v>
      </c>
    </row>
    <row r="2289" spans="2:23" hidden="1">
      <c r="B2289" s="15">
        <f>部数情報!C1914</f>
        <v>1913</v>
      </c>
      <c r="C2289" s="16">
        <f>部数情報!B1914</f>
        <v>28</v>
      </c>
      <c r="D2289" s="16" t="str">
        <f>部数情報!E1914</f>
        <v>蘇我</v>
      </c>
      <c r="E2289" s="16" t="str">
        <f>部数情報!F1914</f>
        <v>港・長州・亥鼻</v>
      </c>
      <c r="F2289" s="16" t="str">
        <f>部数情報!A1914</f>
        <v>046082</v>
      </c>
      <c r="G2289" s="16" t="str">
        <f>部数情報!G1914</f>
        <v>亥鼻　１・市場町</v>
      </c>
      <c r="H2289" s="16" t="str">
        <f>部数情報!H1914</f>
        <v>千葉</v>
      </c>
      <c r="I2289" s="16" t="str">
        <f>部数情報!I1914</f>
        <v>中央区</v>
      </c>
      <c r="J2289" s="189">
        <f>IFERROR(IF($I$7="併配",VLOOKUP($F2289,部数情報!A:K,11,0),IF($I$7="併配&amp;選挙",VLOOKUP($F2289,部数情報!A:L,12,0),IF($I$7="選挙",VLOOKUP($F2289,部数情報!A:M,13,0),VLOOKUP($F2289,部数情報!A:J,10,0)))),"")</f>
        <v>375</v>
      </c>
      <c r="K2289" s="187"/>
      <c r="L2289" s="205"/>
      <c r="M2289" s="206"/>
      <c r="S2289">
        <f>エリア一覧!J2289-VLOOKUP(エリア一覧!F2289,部数情報!A:Q,17,0)</f>
        <v>0</v>
      </c>
      <c r="V2289">
        <f t="shared" si="35"/>
        <v>0</v>
      </c>
      <c r="W2289">
        <f>IFERROR(VLOOKUP($F2289,部数情報!A:J,10,0),0)</f>
        <v>375</v>
      </c>
    </row>
    <row r="2290" spans="2:23" hidden="1">
      <c r="B2290" s="15">
        <f>部数情報!C1915</f>
        <v>1914</v>
      </c>
      <c r="C2290" s="16">
        <f>部数情報!B1915</f>
        <v>28</v>
      </c>
      <c r="D2290" s="16" t="str">
        <f>部数情報!E1915</f>
        <v>蘇我</v>
      </c>
      <c r="E2290" s="16" t="str">
        <f>部数情報!F1915</f>
        <v>港・長州・亥鼻</v>
      </c>
      <c r="F2290" s="16" t="str">
        <f>部数情報!A1915</f>
        <v>046083</v>
      </c>
      <c r="G2290" s="16" t="str">
        <f>部数情報!G1915</f>
        <v>亥鼻　２･３</v>
      </c>
      <c r="H2290" s="16" t="str">
        <f>部数情報!H1915</f>
        <v>千葉</v>
      </c>
      <c r="I2290" s="16" t="str">
        <f>部数情報!I1915</f>
        <v>中央区</v>
      </c>
      <c r="J2290" s="189">
        <f>IFERROR(IF($I$7="併配",VLOOKUP($F2290,部数情報!A:K,11,0),IF($I$7="併配&amp;選挙",VLOOKUP($F2290,部数情報!A:L,12,0),IF($I$7="選挙",VLOOKUP($F2290,部数情報!A:M,13,0),VLOOKUP($F2290,部数情報!A:J,10,0)))),"")</f>
        <v>550</v>
      </c>
      <c r="K2290" s="187"/>
      <c r="L2290" s="205"/>
      <c r="M2290" s="206"/>
      <c r="S2290">
        <f>エリア一覧!J2290-VLOOKUP(エリア一覧!F2290,部数情報!A:Q,17,0)</f>
        <v>0</v>
      </c>
      <c r="V2290">
        <f t="shared" si="35"/>
        <v>0</v>
      </c>
      <c r="W2290">
        <f>IFERROR(VLOOKUP($F2290,部数情報!A:J,10,0),0)</f>
        <v>550</v>
      </c>
    </row>
    <row r="2291" spans="2:23" hidden="1">
      <c r="B2291" s="15">
        <f>部数情報!C1916</f>
        <v>1915</v>
      </c>
      <c r="C2291" s="16">
        <f>部数情報!B1916</f>
        <v>28</v>
      </c>
      <c r="D2291" s="16" t="str">
        <f>部数情報!E1916</f>
        <v>千葉中央</v>
      </c>
      <c r="E2291" s="16" t="str">
        <f>部数情報!F1916</f>
        <v>港・長州・亥鼻</v>
      </c>
      <c r="F2291" s="16" t="str">
        <f>部数情報!A1916</f>
        <v>045094</v>
      </c>
      <c r="G2291" s="16" t="str">
        <f>部数情報!G1916</f>
        <v>本千葉</v>
      </c>
      <c r="H2291" s="16" t="str">
        <f>部数情報!H1916</f>
        <v>千葉</v>
      </c>
      <c r="I2291" s="16" t="str">
        <f>部数情報!I1916</f>
        <v>中央区</v>
      </c>
      <c r="J2291" s="189">
        <f>IFERROR(IF($I$7="併配",VLOOKUP($F2291,部数情報!A:K,11,0),IF($I$7="併配&amp;選挙",VLOOKUP($F2291,部数情報!A:L,12,0),IF($I$7="選挙",VLOOKUP($F2291,部数情報!A:M,13,0),VLOOKUP($F2291,部数情報!A:J,10,0)))),"")</f>
        <v>520</v>
      </c>
      <c r="K2291" s="187"/>
      <c r="L2291" s="205"/>
      <c r="M2291" s="206"/>
      <c r="S2291">
        <f>エリア一覧!J2291-VLOOKUP(エリア一覧!F2291,部数情報!A:Q,17,0)</f>
        <v>0</v>
      </c>
      <c r="V2291">
        <f t="shared" si="35"/>
        <v>0</v>
      </c>
      <c r="W2291">
        <f>IFERROR(VLOOKUP($F2291,部数情報!A:J,10,0),0)</f>
        <v>520</v>
      </c>
    </row>
    <row r="2292" spans="2:23" hidden="1">
      <c r="B2292" s="15">
        <f>部数情報!C1917</f>
        <v>1916</v>
      </c>
      <c r="C2292" s="16">
        <f>部数情報!B1917</f>
        <v>28</v>
      </c>
      <c r="D2292" s="16" t="str">
        <f>部数情報!E1917</f>
        <v>千葉中央</v>
      </c>
      <c r="E2292" s="16" t="str">
        <f>部数情報!F1917</f>
        <v>港・長州・亥鼻</v>
      </c>
      <c r="F2292" s="16" t="str">
        <f>部数情報!A1917</f>
        <v>045092</v>
      </c>
      <c r="G2292" s="16" t="str">
        <f>部数情報!G1917</f>
        <v>問屋町A</v>
      </c>
      <c r="H2292" s="16" t="str">
        <f>部数情報!H1917</f>
        <v>千葉</v>
      </c>
      <c r="I2292" s="16" t="str">
        <f>部数情報!I1917</f>
        <v>中央区</v>
      </c>
      <c r="J2292" s="189">
        <f>IFERROR(IF($I$7="併配",VLOOKUP($F2292,部数情報!A:K,11,0),IF($I$7="併配&amp;選挙",VLOOKUP($F2292,部数情報!A:L,12,0),IF($I$7="選挙",VLOOKUP($F2292,部数情報!A:M,13,0),VLOOKUP($F2292,部数情報!A:J,10,0)))),"")</f>
        <v>450</v>
      </c>
      <c r="K2292" s="187"/>
      <c r="L2292" s="205"/>
      <c r="M2292" s="206"/>
      <c r="S2292">
        <f>エリア一覧!J2292-VLOOKUP(エリア一覧!F2292,部数情報!A:Q,17,0)</f>
        <v>0</v>
      </c>
      <c r="V2292">
        <f t="shared" si="35"/>
        <v>0</v>
      </c>
      <c r="W2292">
        <f>IFERROR(VLOOKUP($F2292,部数情報!A:J,10,0),0)</f>
        <v>450</v>
      </c>
    </row>
    <row r="2293" spans="2:23" hidden="1">
      <c r="B2293" s="15">
        <f>部数情報!C1918</f>
        <v>1917</v>
      </c>
      <c r="C2293" s="16">
        <f>部数情報!B1918</f>
        <v>28</v>
      </c>
      <c r="D2293" s="16" t="str">
        <f>部数情報!E1918</f>
        <v>千葉中央</v>
      </c>
      <c r="E2293" s="16" t="str">
        <f>部数情報!F1918</f>
        <v>港・長州・亥鼻</v>
      </c>
      <c r="F2293" s="16" t="str">
        <f>部数情報!A1918</f>
        <v>045093</v>
      </c>
      <c r="G2293" s="16" t="str">
        <f>部数情報!G1918</f>
        <v>問屋町B</v>
      </c>
      <c r="H2293" s="16" t="str">
        <f>部数情報!H1918</f>
        <v>千葉</v>
      </c>
      <c r="I2293" s="16" t="str">
        <f>部数情報!I1918</f>
        <v>中央区</v>
      </c>
      <c r="J2293" s="189">
        <f>IFERROR(IF($I$7="併配",VLOOKUP($F2293,部数情報!A:K,11,0),IF($I$7="併配&amp;選挙",VLOOKUP($F2293,部数情報!A:L,12,0),IF($I$7="選挙",VLOOKUP($F2293,部数情報!A:M,13,0),VLOOKUP($F2293,部数情報!A:J,10,0)))),"")</f>
        <v>500</v>
      </c>
      <c r="K2293" s="187"/>
      <c r="L2293" s="205"/>
      <c r="M2293" s="206"/>
      <c r="S2293">
        <f>エリア一覧!J2293-VLOOKUP(エリア一覧!F2293,部数情報!A:Q,17,0)</f>
        <v>0</v>
      </c>
      <c r="V2293">
        <f t="shared" si="35"/>
        <v>0</v>
      </c>
      <c r="W2293">
        <f>IFERROR(VLOOKUP($F2293,部数情報!A:J,10,0),0)</f>
        <v>500</v>
      </c>
    </row>
    <row r="2294" spans="2:23" hidden="1">
      <c r="B2294" s="15">
        <f>部数情報!C1919</f>
        <v>1918</v>
      </c>
      <c r="C2294" s="16">
        <f>部数情報!B1919</f>
        <v>28</v>
      </c>
      <c r="D2294" s="16" t="str">
        <f>部数情報!E1919</f>
        <v>千葉中央</v>
      </c>
      <c r="E2294" s="16" t="str">
        <f>部数情報!F1919</f>
        <v>中央港</v>
      </c>
      <c r="F2294" s="16" t="str">
        <f>部数情報!A1919</f>
        <v>045085</v>
      </c>
      <c r="G2294" s="16" t="str">
        <f>部数情報!G1919</f>
        <v>中央港</v>
      </c>
      <c r="H2294" s="16" t="str">
        <f>部数情報!H1919</f>
        <v>千葉</v>
      </c>
      <c r="I2294" s="16" t="str">
        <f>部数情報!I1919</f>
        <v>中央区</v>
      </c>
      <c r="J2294" s="189">
        <f>IFERROR(IF($I$7="併配",VLOOKUP($F2294,部数情報!A:K,11,0),IF($I$7="併配&amp;選挙",VLOOKUP($F2294,部数情報!A:L,12,0),IF($I$7="選挙",VLOOKUP($F2294,部数情報!A:M,13,0),VLOOKUP($F2294,部数情報!A:J,10,0)))),"")</f>
        <v>400</v>
      </c>
      <c r="K2294" s="187"/>
      <c r="L2294" s="205"/>
      <c r="M2294" s="206"/>
      <c r="S2294">
        <f>エリア一覧!J2294-VLOOKUP(エリア一覧!F2294,部数情報!A:Q,17,0)</f>
        <v>0</v>
      </c>
      <c r="V2294">
        <f t="shared" si="35"/>
        <v>0</v>
      </c>
      <c r="W2294">
        <f>IFERROR(VLOOKUP($F2294,部数情報!A:J,10,0),0)</f>
        <v>400</v>
      </c>
    </row>
    <row r="2295" spans="2:23" hidden="1">
      <c r="B2295" s="15">
        <f>部数情報!C1920</f>
        <v>1919</v>
      </c>
      <c r="C2295" s="16">
        <f>部数情報!B1920</f>
        <v>28</v>
      </c>
      <c r="D2295" s="16" t="str">
        <f>部数情報!E1920</f>
        <v>千葉中央</v>
      </c>
      <c r="E2295" s="16" t="str">
        <f>部数情報!F1920</f>
        <v>中央港</v>
      </c>
      <c r="F2295" s="16" t="str">
        <f>部数情報!A1920</f>
        <v>045097</v>
      </c>
      <c r="G2295" s="16" t="str">
        <f>部数情報!G1920</f>
        <v>千葉港</v>
      </c>
      <c r="H2295" s="16" t="str">
        <f>部数情報!H1920</f>
        <v>千葉</v>
      </c>
      <c r="I2295" s="16" t="str">
        <f>部数情報!I1920</f>
        <v>中央区</v>
      </c>
      <c r="J2295" s="189">
        <f>IFERROR(IF($I$7="併配",VLOOKUP($F2295,部数情報!A:K,11,0),IF($I$7="併配&amp;選挙",VLOOKUP($F2295,部数情報!A:L,12,0),IF($I$7="選挙",VLOOKUP($F2295,部数情報!A:M,13,0),VLOOKUP($F2295,部数情報!A:J,10,0)))),"")</f>
        <v>850</v>
      </c>
      <c r="K2295" s="187"/>
      <c r="L2295" s="205"/>
      <c r="M2295" s="206"/>
      <c r="S2295">
        <f>エリア一覧!J2295-VLOOKUP(エリア一覧!F2295,部数情報!A:Q,17,0)</f>
        <v>0</v>
      </c>
      <c r="V2295">
        <f t="shared" si="35"/>
        <v>0</v>
      </c>
      <c r="W2295">
        <f>IFERROR(VLOOKUP($F2295,部数情報!A:J,10,0),0)</f>
        <v>850</v>
      </c>
    </row>
    <row r="2296" spans="2:23" hidden="1">
      <c r="B2296" s="15">
        <f>部数情報!C1921</f>
        <v>1920</v>
      </c>
      <c r="C2296" s="16">
        <f>部数情報!B1921</f>
        <v>32</v>
      </c>
      <c r="D2296" s="16" t="str">
        <f>部数情報!E1921</f>
        <v>蘇我</v>
      </c>
      <c r="E2296" s="16" t="str">
        <f>部数情報!F1921</f>
        <v>葛城・青葉町</v>
      </c>
      <c r="F2296" s="16" t="str">
        <f>部数情報!A1921</f>
        <v>046001</v>
      </c>
      <c r="G2296" s="16" t="str">
        <f>部数情報!G1921</f>
        <v>葛城　１</v>
      </c>
      <c r="H2296" s="16" t="str">
        <f>部数情報!H1921</f>
        <v>千葉</v>
      </c>
      <c r="I2296" s="16" t="str">
        <f>部数情報!I1921</f>
        <v>中央区</v>
      </c>
      <c r="J2296" s="189">
        <f>IFERROR(IF($I$7="併配",VLOOKUP($F2296,部数情報!A:K,11,0),IF($I$7="併配&amp;選挙",VLOOKUP($F2296,部数情報!A:L,12,0),IF($I$7="選挙",VLOOKUP($F2296,部数情報!A:M,13,0),VLOOKUP($F2296,部数情報!A:J,10,0)))),"")</f>
        <v>440</v>
      </c>
      <c r="K2296" s="187"/>
      <c r="L2296" s="205"/>
      <c r="M2296" s="206"/>
      <c r="S2296">
        <f>エリア一覧!J2296-VLOOKUP(エリア一覧!F2296,部数情報!A:Q,17,0)</f>
        <v>0</v>
      </c>
      <c r="V2296">
        <f t="shared" si="35"/>
        <v>0</v>
      </c>
      <c r="W2296">
        <f>IFERROR(VLOOKUP($F2296,部数情報!A:J,10,0),0)</f>
        <v>440</v>
      </c>
    </row>
    <row r="2297" spans="2:23" hidden="1">
      <c r="B2297" s="15">
        <f>部数情報!C1922</f>
        <v>1921</v>
      </c>
      <c r="C2297" s="16">
        <f>部数情報!B1922</f>
        <v>32</v>
      </c>
      <c r="D2297" s="16" t="str">
        <f>部数情報!E1922</f>
        <v>蘇我</v>
      </c>
      <c r="E2297" s="16" t="str">
        <f>部数情報!F1922</f>
        <v>葛城・青葉町</v>
      </c>
      <c r="F2297" s="16" t="str">
        <f>部数情報!A1922</f>
        <v>046002</v>
      </c>
      <c r="G2297" s="16" t="str">
        <f>部数情報!G1922</f>
        <v>葛城　２</v>
      </c>
      <c r="H2297" s="16" t="str">
        <f>部数情報!H1922</f>
        <v>千葉</v>
      </c>
      <c r="I2297" s="16" t="str">
        <f>部数情報!I1922</f>
        <v>中央区</v>
      </c>
      <c r="J2297" s="189">
        <f>IFERROR(IF($I$7="併配",VLOOKUP($F2297,部数情報!A:K,11,0),IF($I$7="併配&amp;選挙",VLOOKUP($F2297,部数情報!A:L,12,0),IF($I$7="選挙",VLOOKUP($F2297,部数情報!A:M,13,0),VLOOKUP($F2297,部数情報!A:J,10,0)))),"")</f>
        <v>470</v>
      </c>
      <c r="K2297" s="187"/>
      <c r="L2297" s="205"/>
      <c r="M2297" s="206"/>
      <c r="S2297">
        <f>エリア一覧!J2297-VLOOKUP(エリア一覧!F2297,部数情報!A:Q,17,0)</f>
        <v>0</v>
      </c>
      <c r="V2297">
        <f t="shared" si="35"/>
        <v>0</v>
      </c>
      <c r="W2297">
        <f>IFERROR(VLOOKUP($F2297,部数情報!A:J,10,0),0)</f>
        <v>470</v>
      </c>
    </row>
    <row r="2298" spans="2:23" hidden="1">
      <c r="B2298" s="15">
        <f>部数情報!C1923</f>
        <v>1922</v>
      </c>
      <c r="C2298" s="16">
        <f>部数情報!B1923</f>
        <v>32</v>
      </c>
      <c r="D2298" s="16" t="str">
        <f>部数情報!E1923</f>
        <v>蘇我</v>
      </c>
      <c r="E2298" s="16" t="str">
        <f>部数情報!F1923</f>
        <v>葛城・青葉町</v>
      </c>
      <c r="F2298" s="16" t="str">
        <f>部数情報!A1923</f>
        <v>046003</v>
      </c>
      <c r="G2298" s="16" t="str">
        <f>部数情報!G1923</f>
        <v>葛城　３</v>
      </c>
      <c r="H2298" s="16" t="str">
        <f>部数情報!H1923</f>
        <v>千葉</v>
      </c>
      <c r="I2298" s="16" t="str">
        <f>部数情報!I1923</f>
        <v>中央区</v>
      </c>
      <c r="J2298" s="189">
        <f>IFERROR(IF($I$7="併配",VLOOKUP($F2298,部数情報!A:K,11,0),IF($I$7="併配&amp;選挙",VLOOKUP($F2298,部数情報!A:L,12,0),IF($I$7="選挙",VLOOKUP($F2298,部数情報!A:M,13,0),VLOOKUP($F2298,部数情報!A:J,10,0)))),"")</f>
        <v>410</v>
      </c>
      <c r="K2298" s="187"/>
      <c r="L2298" s="205"/>
      <c r="M2298" s="206"/>
      <c r="S2298">
        <f>エリア一覧!J2298-VLOOKUP(エリア一覧!F2298,部数情報!A:Q,17,0)</f>
        <v>0</v>
      </c>
      <c r="V2298">
        <f t="shared" si="35"/>
        <v>0</v>
      </c>
      <c r="W2298">
        <f>IFERROR(VLOOKUP($F2298,部数情報!A:J,10,0),0)</f>
        <v>410</v>
      </c>
    </row>
    <row r="2299" spans="2:23" hidden="1">
      <c r="B2299" s="15">
        <f>部数情報!C1924</f>
        <v>1923</v>
      </c>
      <c r="C2299" s="16">
        <f>部数情報!B1924</f>
        <v>32</v>
      </c>
      <c r="D2299" s="16" t="str">
        <f>部数情報!E1924</f>
        <v>蘇我</v>
      </c>
      <c r="E2299" s="16" t="str">
        <f>部数情報!F1924</f>
        <v>葛城・青葉町</v>
      </c>
      <c r="F2299" s="16" t="str">
        <f>部数情報!A1924</f>
        <v>046004</v>
      </c>
      <c r="G2299" s="16" t="str">
        <f>部数情報!G1924</f>
        <v>葛城　３・青葉町</v>
      </c>
      <c r="H2299" s="16" t="str">
        <f>部数情報!H1924</f>
        <v>千葉</v>
      </c>
      <c r="I2299" s="16" t="str">
        <f>部数情報!I1924</f>
        <v>中央区</v>
      </c>
      <c r="J2299" s="189">
        <f>IFERROR(IF($I$7="併配",VLOOKUP($F2299,部数情報!A:K,11,0),IF($I$7="併配&amp;選挙",VLOOKUP($F2299,部数情報!A:L,12,0),IF($I$7="選挙",VLOOKUP($F2299,部数情報!A:M,13,0),VLOOKUP($F2299,部数情報!A:J,10,0)))),"")</f>
        <v>455</v>
      </c>
      <c r="K2299" s="187"/>
      <c r="L2299" s="205"/>
      <c r="M2299" s="206"/>
      <c r="S2299">
        <f>エリア一覧!J2299-VLOOKUP(エリア一覧!F2299,部数情報!A:Q,17,0)</f>
        <v>0</v>
      </c>
      <c r="V2299">
        <f t="shared" si="35"/>
        <v>0</v>
      </c>
      <c r="W2299">
        <f>IFERROR(VLOOKUP($F2299,部数情報!A:J,10,0),0)</f>
        <v>455</v>
      </c>
    </row>
    <row r="2300" spans="2:23" hidden="1">
      <c r="B2300" s="15">
        <f>部数情報!C1925</f>
        <v>1924</v>
      </c>
      <c r="C2300" s="16">
        <f>部数情報!B1925</f>
        <v>32</v>
      </c>
      <c r="D2300" s="16" t="str">
        <f>部数情報!E1925</f>
        <v>蘇我</v>
      </c>
      <c r="E2300" s="16" t="str">
        <f>部数情報!F1925</f>
        <v>矢作・星久喜町</v>
      </c>
      <c r="F2300" s="16" t="str">
        <f>部数情報!A1925</f>
        <v>046005</v>
      </c>
      <c r="G2300" s="16" t="str">
        <f>部数情報!G1925</f>
        <v>矢作町　Ａ　（コカコーラ工場）</v>
      </c>
      <c r="H2300" s="16" t="str">
        <f>部数情報!H1925</f>
        <v>千葉</v>
      </c>
      <c r="I2300" s="16" t="str">
        <f>部数情報!I1925</f>
        <v>中央区</v>
      </c>
      <c r="J2300" s="189">
        <f>IFERROR(IF($I$7="併配",VLOOKUP($F2300,部数情報!A:K,11,0),IF($I$7="併配&amp;選挙",VLOOKUP($F2300,部数情報!A:L,12,0),IF($I$7="選挙",VLOOKUP($F2300,部数情報!A:M,13,0),VLOOKUP($F2300,部数情報!A:J,10,0)))),"")</f>
        <v>465</v>
      </c>
      <c r="K2300" s="187"/>
      <c r="L2300" s="205"/>
      <c r="M2300" s="206"/>
      <c r="S2300">
        <f>エリア一覧!J2300-VLOOKUP(エリア一覧!F2300,部数情報!A:Q,17,0)</f>
        <v>0</v>
      </c>
      <c r="V2300">
        <f t="shared" si="35"/>
        <v>0</v>
      </c>
      <c r="W2300">
        <f>IFERROR(VLOOKUP($F2300,部数情報!A:J,10,0),0)</f>
        <v>465</v>
      </c>
    </row>
    <row r="2301" spans="2:23" hidden="1">
      <c r="B2301" s="15">
        <f>部数情報!C1926</f>
        <v>1925</v>
      </c>
      <c r="C2301" s="16">
        <f>部数情報!B1926</f>
        <v>32</v>
      </c>
      <c r="D2301" s="16" t="str">
        <f>部数情報!E1926</f>
        <v>蘇我</v>
      </c>
      <c r="E2301" s="16" t="str">
        <f>部数情報!F1926</f>
        <v>矢作・星久喜町</v>
      </c>
      <c r="F2301" s="16" t="str">
        <f>部数情報!A1926</f>
        <v>046007</v>
      </c>
      <c r="G2301" s="16" t="str">
        <f>部数情報!G1926</f>
        <v>矢作町　Ｃ　（市民病院）</v>
      </c>
      <c r="H2301" s="16" t="str">
        <f>部数情報!H1926</f>
        <v>千葉</v>
      </c>
      <c r="I2301" s="16" t="str">
        <f>部数情報!I1926</f>
        <v>中央区</v>
      </c>
      <c r="J2301" s="189">
        <f>IFERROR(IF($I$7="併配",VLOOKUP($F2301,部数情報!A:K,11,0),IF($I$7="併配&amp;選挙",VLOOKUP($F2301,部数情報!A:L,12,0),IF($I$7="選挙",VLOOKUP($F2301,部数情報!A:M,13,0),VLOOKUP($F2301,部数情報!A:J,10,0)))),"")</f>
        <v>367</v>
      </c>
      <c r="K2301" s="187"/>
      <c r="L2301" s="205"/>
      <c r="M2301" s="206"/>
      <c r="S2301">
        <f>エリア一覧!J2301-VLOOKUP(エリア一覧!F2301,部数情報!A:Q,17,0)</f>
        <v>0</v>
      </c>
      <c r="V2301">
        <f t="shared" si="35"/>
        <v>0</v>
      </c>
      <c r="W2301">
        <f>IFERROR(VLOOKUP($F2301,部数情報!A:J,10,0),0)</f>
        <v>367</v>
      </c>
    </row>
    <row r="2302" spans="2:23" hidden="1">
      <c r="B2302" s="15">
        <f>部数情報!C1927</f>
        <v>1926</v>
      </c>
      <c r="C2302" s="16">
        <f>部数情報!B1927</f>
        <v>32</v>
      </c>
      <c r="D2302" s="16" t="str">
        <f>部数情報!E1927</f>
        <v>蘇我</v>
      </c>
      <c r="E2302" s="16" t="str">
        <f>部数情報!F1927</f>
        <v>矢作・星久喜町</v>
      </c>
      <c r="F2302" s="16" t="str">
        <f>部数情報!A1927</f>
        <v>046008</v>
      </c>
      <c r="G2302" s="16" t="str">
        <f>部数情報!G1927</f>
        <v>矢作町　Ｄ　（内谷津公園）</v>
      </c>
      <c r="H2302" s="16" t="str">
        <f>部数情報!H1927</f>
        <v>千葉</v>
      </c>
      <c r="I2302" s="16" t="str">
        <f>部数情報!I1927</f>
        <v>中央区</v>
      </c>
      <c r="J2302" s="189">
        <f>IFERROR(IF($I$7="併配",VLOOKUP($F2302,部数情報!A:K,11,0),IF($I$7="併配&amp;選挙",VLOOKUP($F2302,部数情報!A:L,12,0),IF($I$7="選挙",VLOOKUP($F2302,部数情報!A:M,13,0),VLOOKUP($F2302,部数情報!A:J,10,0)))),"")</f>
        <v>353</v>
      </c>
      <c r="K2302" s="187"/>
      <c r="L2302" s="205"/>
      <c r="M2302" s="206"/>
      <c r="S2302">
        <f>エリア一覧!J2302-VLOOKUP(エリア一覧!F2302,部数情報!A:Q,17,0)</f>
        <v>0</v>
      </c>
      <c r="V2302">
        <f t="shared" si="35"/>
        <v>0</v>
      </c>
      <c r="W2302">
        <f>IFERROR(VLOOKUP($F2302,部数情報!A:J,10,0),0)</f>
        <v>353</v>
      </c>
    </row>
    <row r="2303" spans="2:23" hidden="1">
      <c r="B2303" s="15">
        <f>部数情報!C1928</f>
        <v>1927</v>
      </c>
      <c r="C2303" s="16">
        <f>部数情報!B1928</f>
        <v>32</v>
      </c>
      <c r="D2303" s="16" t="str">
        <f>部数情報!E1928</f>
        <v>蘇我</v>
      </c>
      <c r="E2303" s="16" t="str">
        <f>部数情報!F1928</f>
        <v>矢作・星久喜町</v>
      </c>
      <c r="F2303" s="16" t="str">
        <f>部数情報!A1928</f>
        <v>046009</v>
      </c>
      <c r="G2303" s="16" t="str">
        <f>部数情報!G1928</f>
        <v>矢作町　Ｅ　（職員住宅）</v>
      </c>
      <c r="H2303" s="16" t="str">
        <f>部数情報!H1928</f>
        <v>千葉</v>
      </c>
      <c r="I2303" s="16" t="str">
        <f>部数情報!I1928</f>
        <v>中央区</v>
      </c>
      <c r="J2303" s="189">
        <f>IFERROR(IF($I$7="併配",VLOOKUP($F2303,部数情報!A:K,11,0),IF($I$7="併配&amp;選挙",VLOOKUP($F2303,部数情報!A:L,12,0),IF($I$7="選挙",VLOOKUP($F2303,部数情報!A:M,13,0),VLOOKUP($F2303,部数情報!A:J,10,0)))),"")</f>
        <v>465</v>
      </c>
      <c r="K2303" s="187"/>
      <c r="L2303" s="205"/>
      <c r="M2303" s="206"/>
      <c r="S2303">
        <f>エリア一覧!J2303-VLOOKUP(エリア一覧!F2303,部数情報!A:Q,17,0)</f>
        <v>0</v>
      </c>
      <c r="V2303">
        <f t="shared" si="35"/>
        <v>0</v>
      </c>
      <c r="W2303">
        <f>IFERROR(VLOOKUP($F2303,部数情報!A:J,10,0),0)</f>
        <v>465</v>
      </c>
    </row>
    <row r="2304" spans="2:23" hidden="1">
      <c r="B2304" s="15">
        <f>部数情報!C1929</f>
        <v>1928</v>
      </c>
      <c r="C2304" s="16">
        <f>部数情報!B1929</f>
        <v>32</v>
      </c>
      <c r="D2304" s="16" t="str">
        <f>部数情報!E1929</f>
        <v>蘇我</v>
      </c>
      <c r="E2304" s="16" t="str">
        <f>部数情報!F1929</f>
        <v>矢作・星久喜町</v>
      </c>
      <c r="F2304" s="16" t="str">
        <f>部数情報!A1929</f>
        <v>046010</v>
      </c>
      <c r="G2304" s="16" t="str">
        <f>部数情報!G1929</f>
        <v>星久喜町　Ａ　（オリンピック）</v>
      </c>
      <c r="H2304" s="16" t="str">
        <f>部数情報!H1929</f>
        <v>千葉</v>
      </c>
      <c r="I2304" s="16" t="str">
        <f>部数情報!I1929</f>
        <v>中央区</v>
      </c>
      <c r="J2304" s="189">
        <f>IFERROR(IF($I$7="併配",VLOOKUP($F2304,部数情報!A:K,11,0),IF($I$7="併配&amp;選挙",VLOOKUP($F2304,部数情報!A:L,12,0),IF($I$7="選挙",VLOOKUP($F2304,部数情報!A:M,13,0),VLOOKUP($F2304,部数情報!A:J,10,0)))),"")</f>
        <v>390</v>
      </c>
      <c r="K2304" s="187"/>
      <c r="L2304" s="205"/>
      <c r="M2304" s="206"/>
      <c r="S2304">
        <f>エリア一覧!J2304-VLOOKUP(エリア一覧!F2304,部数情報!A:Q,17,0)</f>
        <v>0</v>
      </c>
      <c r="V2304">
        <f t="shared" si="35"/>
        <v>0</v>
      </c>
      <c r="W2304">
        <f>IFERROR(VLOOKUP($F2304,部数情報!A:J,10,0),0)</f>
        <v>390</v>
      </c>
    </row>
    <row r="2305" spans="2:23" hidden="1">
      <c r="B2305" s="15">
        <f>部数情報!C1930</f>
        <v>1929</v>
      </c>
      <c r="C2305" s="16">
        <f>部数情報!B1930</f>
        <v>32</v>
      </c>
      <c r="D2305" s="16" t="str">
        <f>部数情報!E1930</f>
        <v>蘇我</v>
      </c>
      <c r="E2305" s="16" t="str">
        <f>部数情報!F1930</f>
        <v>矢作・星久喜町</v>
      </c>
      <c r="F2305" s="16" t="str">
        <f>部数情報!A1930</f>
        <v>046011</v>
      </c>
      <c r="G2305" s="16" t="str">
        <f>部数情報!G1930</f>
        <v>星久喜町　Ｂ　（バッティングセンター）</v>
      </c>
      <c r="H2305" s="16" t="str">
        <f>部数情報!H1930</f>
        <v>千葉</v>
      </c>
      <c r="I2305" s="16" t="str">
        <f>部数情報!I1930</f>
        <v>中央区</v>
      </c>
      <c r="J2305" s="189">
        <f>IFERROR(IF($I$7="併配",VLOOKUP($F2305,部数情報!A:K,11,0),IF($I$7="併配&amp;選挙",VLOOKUP($F2305,部数情報!A:L,12,0),IF($I$7="選挙",VLOOKUP($F2305,部数情報!A:M,13,0),VLOOKUP($F2305,部数情報!A:J,10,0)))),"")</f>
        <v>365</v>
      </c>
      <c r="K2305" s="187"/>
      <c r="L2305" s="205"/>
      <c r="M2305" s="206"/>
      <c r="S2305">
        <f>エリア一覧!J2305-VLOOKUP(エリア一覧!F2305,部数情報!A:Q,17,0)</f>
        <v>0</v>
      </c>
      <c r="V2305">
        <f t="shared" si="35"/>
        <v>0</v>
      </c>
      <c r="W2305">
        <f>IFERROR(VLOOKUP($F2305,部数情報!A:J,10,0),0)</f>
        <v>365</v>
      </c>
    </row>
    <row r="2306" spans="2:23" hidden="1">
      <c r="B2306" s="15">
        <f>部数情報!C1931</f>
        <v>1930</v>
      </c>
      <c r="C2306" s="16">
        <f>部数情報!B1931</f>
        <v>32</v>
      </c>
      <c r="D2306" s="16" t="str">
        <f>部数情報!E1931</f>
        <v>蘇我</v>
      </c>
      <c r="E2306" s="16" t="str">
        <f>部数情報!F1931</f>
        <v>矢作・星久喜町</v>
      </c>
      <c r="F2306" s="16" t="str">
        <f>部数情報!A1931</f>
        <v>046012</v>
      </c>
      <c r="G2306" s="16" t="str">
        <f>部数情報!G1931</f>
        <v>星久喜町　Ｃ　（星久喜小学校）</v>
      </c>
      <c r="H2306" s="16" t="str">
        <f>部数情報!H1931</f>
        <v>千葉</v>
      </c>
      <c r="I2306" s="16" t="str">
        <f>部数情報!I1931</f>
        <v>中央区</v>
      </c>
      <c r="J2306" s="189">
        <f>IFERROR(IF($I$7="併配",VLOOKUP($F2306,部数情報!A:K,11,0),IF($I$7="併配&amp;選挙",VLOOKUP($F2306,部数情報!A:L,12,0),IF($I$7="選挙",VLOOKUP($F2306,部数情報!A:M,13,0),VLOOKUP($F2306,部数情報!A:J,10,0)))),"")</f>
        <v>440</v>
      </c>
      <c r="K2306" s="187"/>
      <c r="L2306" s="205"/>
      <c r="M2306" s="206"/>
      <c r="S2306">
        <f>エリア一覧!J2306-VLOOKUP(エリア一覧!F2306,部数情報!A:Q,17,0)</f>
        <v>0</v>
      </c>
      <c r="V2306">
        <f t="shared" si="35"/>
        <v>0</v>
      </c>
      <c r="W2306">
        <f>IFERROR(VLOOKUP($F2306,部数情報!A:J,10,0),0)</f>
        <v>440</v>
      </c>
    </row>
    <row r="2307" spans="2:23" hidden="1">
      <c r="B2307" s="15">
        <f>部数情報!C1932</f>
        <v>1931</v>
      </c>
      <c r="C2307" s="16">
        <f>部数情報!B1932</f>
        <v>32</v>
      </c>
      <c r="D2307" s="16" t="str">
        <f>部数情報!E1932</f>
        <v>蘇我</v>
      </c>
      <c r="E2307" s="16" t="str">
        <f>部数情報!F1932</f>
        <v>寒川・稲荷町</v>
      </c>
      <c r="F2307" s="16" t="str">
        <f>部数情報!A1932</f>
        <v>046013</v>
      </c>
      <c r="G2307" s="16" t="str">
        <f>部数情報!G1932</f>
        <v>寒川　１</v>
      </c>
      <c r="H2307" s="16" t="str">
        <f>部数情報!H1932</f>
        <v>千葉</v>
      </c>
      <c r="I2307" s="16" t="str">
        <f>部数情報!I1932</f>
        <v>中央区</v>
      </c>
      <c r="J2307" s="189">
        <f>IFERROR(IF($I$7="併配",VLOOKUP($F2307,部数情報!A:K,11,0),IF($I$7="併配&amp;選挙",VLOOKUP($F2307,部数情報!A:L,12,0),IF($I$7="選挙",VLOOKUP($F2307,部数情報!A:M,13,0),VLOOKUP($F2307,部数情報!A:J,10,0)))),"")</f>
        <v>300</v>
      </c>
      <c r="K2307" s="187"/>
      <c r="L2307" s="205"/>
      <c r="M2307" s="206"/>
      <c r="S2307">
        <f>エリア一覧!J2307-VLOOKUP(エリア一覧!F2307,部数情報!A:Q,17,0)</f>
        <v>0</v>
      </c>
      <c r="V2307">
        <f t="shared" si="35"/>
        <v>0</v>
      </c>
      <c r="W2307">
        <f>IFERROR(VLOOKUP($F2307,部数情報!A:J,10,0),0)</f>
        <v>300</v>
      </c>
    </row>
    <row r="2308" spans="2:23" hidden="1">
      <c r="B2308" s="15">
        <f>部数情報!C1933</f>
        <v>1932</v>
      </c>
      <c r="C2308" s="16">
        <f>部数情報!B1933</f>
        <v>32</v>
      </c>
      <c r="D2308" s="16" t="str">
        <f>部数情報!E1933</f>
        <v>蘇我</v>
      </c>
      <c r="E2308" s="16" t="str">
        <f>部数情報!F1933</f>
        <v>寒川・稲荷町</v>
      </c>
      <c r="F2308" s="16" t="str">
        <f>部数情報!A1933</f>
        <v>046073</v>
      </c>
      <c r="G2308" s="16" t="str">
        <f>部数情報!G1933</f>
        <v>寒川　２</v>
      </c>
      <c r="H2308" s="16" t="str">
        <f>部数情報!H1933</f>
        <v>千葉</v>
      </c>
      <c r="I2308" s="16" t="str">
        <f>部数情報!I1933</f>
        <v>中央区</v>
      </c>
      <c r="J2308" s="189">
        <f>IFERROR(IF($I$7="併配",VLOOKUP($F2308,部数情報!A:K,11,0),IF($I$7="併配&amp;選挙",VLOOKUP($F2308,部数情報!A:L,12,0),IF($I$7="選挙",VLOOKUP($F2308,部数情報!A:M,13,0),VLOOKUP($F2308,部数情報!A:J,10,0)))),"")</f>
        <v>240</v>
      </c>
      <c r="K2308" s="187"/>
      <c r="L2308" s="205"/>
      <c r="M2308" s="206"/>
      <c r="S2308">
        <f>エリア一覧!J2308-VLOOKUP(エリア一覧!F2308,部数情報!A:Q,17,0)</f>
        <v>0</v>
      </c>
      <c r="V2308">
        <f t="shared" si="35"/>
        <v>0</v>
      </c>
      <c r="W2308">
        <f>IFERROR(VLOOKUP($F2308,部数情報!A:J,10,0),0)</f>
        <v>240</v>
      </c>
    </row>
    <row r="2309" spans="2:23" hidden="1">
      <c r="B2309" s="15">
        <f>部数情報!C1934</f>
        <v>1933</v>
      </c>
      <c r="C2309" s="16">
        <f>部数情報!B1934</f>
        <v>32</v>
      </c>
      <c r="D2309" s="16" t="str">
        <f>部数情報!E1934</f>
        <v>蘇我</v>
      </c>
      <c r="E2309" s="16" t="str">
        <f>部数情報!F1934</f>
        <v>寒川・稲荷町</v>
      </c>
      <c r="F2309" s="16" t="str">
        <f>部数情報!A1934</f>
        <v>046014</v>
      </c>
      <c r="G2309" s="16" t="str">
        <f>部数情報!G1934</f>
        <v>寒川　３</v>
      </c>
      <c r="H2309" s="16" t="str">
        <f>部数情報!H1934</f>
        <v>千葉</v>
      </c>
      <c r="I2309" s="16" t="str">
        <f>部数情報!I1934</f>
        <v>中央区</v>
      </c>
      <c r="J2309" s="189">
        <f>IFERROR(IF($I$7="併配",VLOOKUP($F2309,部数情報!A:K,11,0),IF($I$7="併配&amp;選挙",VLOOKUP($F2309,部数情報!A:L,12,0),IF($I$7="選挙",VLOOKUP($F2309,部数情報!A:M,13,0),VLOOKUP($F2309,部数情報!A:J,10,0)))),"")</f>
        <v>330</v>
      </c>
      <c r="K2309" s="187"/>
      <c r="L2309" s="205"/>
      <c r="M2309" s="206"/>
      <c r="S2309">
        <f>エリア一覧!J2309-VLOOKUP(エリア一覧!F2309,部数情報!A:Q,17,0)</f>
        <v>0</v>
      </c>
      <c r="V2309">
        <f t="shared" si="35"/>
        <v>0</v>
      </c>
      <c r="W2309">
        <f>IFERROR(VLOOKUP($F2309,部数情報!A:J,10,0),0)</f>
        <v>330</v>
      </c>
    </row>
    <row r="2310" spans="2:23" hidden="1">
      <c r="B2310" s="15">
        <f>部数情報!C1935</f>
        <v>1934</v>
      </c>
      <c r="C2310" s="16">
        <f>部数情報!B1935</f>
        <v>32</v>
      </c>
      <c r="D2310" s="16" t="str">
        <f>部数情報!E1935</f>
        <v>蘇我</v>
      </c>
      <c r="E2310" s="16" t="str">
        <f>部数情報!F1935</f>
        <v>末広.南町</v>
      </c>
      <c r="F2310" s="16" t="str">
        <f>部数情報!A1935</f>
        <v>046017</v>
      </c>
      <c r="G2310" s="16" t="str">
        <f>部数情報!G1935</f>
        <v>末広　１</v>
      </c>
      <c r="H2310" s="16" t="str">
        <f>部数情報!H1935</f>
        <v>千葉</v>
      </c>
      <c r="I2310" s="16" t="str">
        <f>部数情報!I1935</f>
        <v>中央区</v>
      </c>
      <c r="J2310" s="189">
        <f>IFERROR(IF($I$7="併配",VLOOKUP($F2310,部数情報!A:K,11,0),IF($I$7="併配&amp;選挙",VLOOKUP($F2310,部数情報!A:L,12,0),IF($I$7="選挙",VLOOKUP($F2310,部数情報!A:M,13,0),VLOOKUP($F2310,部数情報!A:J,10,0)))),"")</f>
        <v>455</v>
      </c>
      <c r="K2310" s="187"/>
      <c r="L2310" s="205"/>
      <c r="M2310" s="206"/>
      <c r="S2310">
        <f>エリア一覧!J2310-VLOOKUP(エリア一覧!F2310,部数情報!A:Q,17,0)</f>
        <v>0</v>
      </c>
      <c r="V2310">
        <f t="shared" si="35"/>
        <v>0</v>
      </c>
      <c r="W2310">
        <f>IFERROR(VLOOKUP($F2310,部数情報!A:J,10,0),0)</f>
        <v>455</v>
      </c>
    </row>
    <row r="2311" spans="2:23" hidden="1">
      <c r="B2311" s="15">
        <f>部数情報!C1936</f>
        <v>1935</v>
      </c>
      <c r="C2311" s="16">
        <f>部数情報!B1936</f>
        <v>32</v>
      </c>
      <c r="D2311" s="16" t="str">
        <f>部数情報!E1936</f>
        <v>蘇我</v>
      </c>
      <c r="E2311" s="16" t="str">
        <f>部数情報!F1936</f>
        <v>末広.南町</v>
      </c>
      <c r="F2311" s="16" t="str">
        <f>部数情報!A1936</f>
        <v>046018</v>
      </c>
      <c r="G2311" s="16" t="str">
        <f>部数情報!G1936</f>
        <v>末広　２</v>
      </c>
      <c r="H2311" s="16" t="str">
        <f>部数情報!H1936</f>
        <v>千葉</v>
      </c>
      <c r="I2311" s="16" t="str">
        <f>部数情報!I1936</f>
        <v>中央区</v>
      </c>
      <c r="J2311" s="189">
        <f>IFERROR(IF($I$7="併配",VLOOKUP($F2311,部数情報!A:K,11,0),IF($I$7="併配&amp;選挙",VLOOKUP($F2311,部数情報!A:L,12,0),IF($I$7="選挙",VLOOKUP($F2311,部数情報!A:M,13,0),VLOOKUP($F2311,部数情報!A:J,10,0)))),"")</f>
        <v>410</v>
      </c>
      <c r="K2311" s="187"/>
      <c r="L2311" s="205"/>
      <c r="M2311" s="206"/>
      <c r="S2311">
        <f>エリア一覧!J2311-VLOOKUP(エリア一覧!F2311,部数情報!A:Q,17,0)</f>
        <v>0</v>
      </c>
      <c r="V2311">
        <f t="shared" si="35"/>
        <v>0</v>
      </c>
      <c r="W2311">
        <f>IFERROR(VLOOKUP($F2311,部数情報!A:J,10,0),0)</f>
        <v>410</v>
      </c>
    </row>
    <row r="2312" spans="2:23" hidden="1">
      <c r="B2312" s="15">
        <f>部数情報!C1937</f>
        <v>1936</v>
      </c>
      <c r="C2312" s="16">
        <f>部数情報!B1937</f>
        <v>32</v>
      </c>
      <c r="D2312" s="16" t="str">
        <f>部数情報!E1937</f>
        <v>蘇我</v>
      </c>
      <c r="E2312" s="16" t="str">
        <f>部数情報!F1937</f>
        <v>末広.南町</v>
      </c>
      <c r="F2312" s="16" t="str">
        <f>部数情報!A1937</f>
        <v>046019</v>
      </c>
      <c r="G2312" s="16" t="str">
        <f>部数情報!G1937</f>
        <v>末広　３</v>
      </c>
      <c r="H2312" s="16" t="str">
        <f>部数情報!H1937</f>
        <v>千葉</v>
      </c>
      <c r="I2312" s="16" t="str">
        <f>部数情報!I1937</f>
        <v>中央区</v>
      </c>
      <c r="J2312" s="189">
        <f>IFERROR(IF($I$7="併配",VLOOKUP($F2312,部数情報!A:K,11,0),IF($I$7="併配&amp;選挙",VLOOKUP($F2312,部数情報!A:L,12,0),IF($I$7="選挙",VLOOKUP($F2312,部数情報!A:M,13,0),VLOOKUP($F2312,部数情報!A:J,10,0)))),"")</f>
        <v>560</v>
      </c>
      <c r="K2312" s="187"/>
      <c r="L2312" s="205"/>
      <c r="M2312" s="206"/>
      <c r="S2312">
        <f>エリア一覧!J2312-VLOOKUP(エリア一覧!F2312,部数情報!A:Q,17,0)</f>
        <v>0</v>
      </c>
      <c r="V2312">
        <f t="shared" si="35"/>
        <v>0</v>
      </c>
      <c r="W2312">
        <f>IFERROR(VLOOKUP($F2312,部数情報!A:J,10,0),0)</f>
        <v>560</v>
      </c>
    </row>
    <row r="2313" spans="2:23" hidden="1">
      <c r="B2313" s="15">
        <f>部数情報!C1938</f>
        <v>1937</v>
      </c>
      <c r="C2313" s="16">
        <f>部数情報!B1938</f>
        <v>32</v>
      </c>
      <c r="D2313" s="16" t="str">
        <f>部数情報!E1938</f>
        <v>蘇我</v>
      </c>
      <c r="E2313" s="16" t="str">
        <f>部数情報!F1938</f>
        <v>末広.南町</v>
      </c>
      <c r="F2313" s="16" t="str">
        <f>部数情報!A1938</f>
        <v>046020</v>
      </c>
      <c r="G2313" s="16" t="str">
        <f>部数情報!G1938</f>
        <v>末広　４</v>
      </c>
      <c r="H2313" s="16" t="str">
        <f>部数情報!H1938</f>
        <v>千葉</v>
      </c>
      <c r="I2313" s="16" t="str">
        <f>部数情報!I1938</f>
        <v>中央区</v>
      </c>
      <c r="J2313" s="189">
        <f>IFERROR(IF($I$7="併配",VLOOKUP($F2313,部数情報!A:K,11,0),IF($I$7="併配&amp;選挙",VLOOKUP($F2313,部数情報!A:L,12,0),IF($I$7="選挙",VLOOKUP($F2313,部数情報!A:M,13,0),VLOOKUP($F2313,部数情報!A:J,10,0)))),"")</f>
        <v>420</v>
      </c>
      <c r="K2313" s="187"/>
      <c r="L2313" s="205"/>
      <c r="M2313" s="206"/>
      <c r="S2313">
        <f>エリア一覧!J2313-VLOOKUP(エリア一覧!F2313,部数情報!A:Q,17,0)</f>
        <v>0</v>
      </c>
      <c r="V2313">
        <f t="shared" si="35"/>
        <v>0</v>
      </c>
      <c r="W2313">
        <f>IFERROR(VLOOKUP($F2313,部数情報!A:J,10,0),0)</f>
        <v>420</v>
      </c>
    </row>
    <row r="2314" spans="2:23" hidden="1">
      <c r="B2314" s="15">
        <f>部数情報!C1939</f>
        <v>1938</v>
      </c>
      <c r="C2314" s="16">
        <f>部数情報!B1939</f>
        <v>32</v>
      </c>
      <c r="D2314" s="16" t="str">
        <f>部数情報!E1939</f>
        <v>蘇我</v>
      </c>
      <c r="E2314" s="16" t="str">
        <f>部数情報!F1939</f>
        <v>末広.南町</v>
      </c>
      <c r="F2314" s="16" t="str">
        <f>部数情報!A1939</f>
        <v>046021</v>
      </c>
      <c r="G2314" s="16" t="str">
        <f>部数情報!G1939</f>
        <v>末広　５・南町　１</v>
      </c>
      <c r="H2314" s="16" t="str">
        <f>部数情報!H1939</f>
        <v>千葉</v>
      </c>
      <c r="I2314" s="16" t="str">
        <f>部数情報!I1939</f>
        <v>中央区</v>
      </c>
      <c r="J2314" s="189">
        <f>IFERROR(IF($I$7="併配",VLOOKUP($F2314,部数情報!A:K,11,0),IF($I$7="併配&amp;選挙",VLOOKUP($F2314,部数情報!A:L,12,0),IF($I$7="選挙",VLOOKUP($F2314,部数情報!A:M,13,0),VLOOKUP($F2314,部数情報!A:J,10,0)))),"")</f>
        <v>480</v>
      </c>
      <c r="K2314" s="187"/>
      <c r="L2314" s="205"/>
      <c r="M2314" s="206"/>
      <c r="S2314">
        <f>エリア一覧!J2314-VLOOKUP(エリア一覧!F2314,部数情報!A:Q,17,0)</f>
        <v>0</v>
      </c>
      <c r="V2314">
        <f t="shared" si="35"/>
        <v>0</v>
      </c>
      <c r="W2314">
        <f>IFERROR(VLOOKUP($F2314,部数情報!A:J,10,0),0)</f>
        <v>480</v>
      </c>
    </row>
    <row r="2315" spans="2:23" hidden="1">
      <c r="B2315" s="15">
        <f>部数情報!C1940</f>
        <v>1939</v>
      </c>
      <c r="C2315" s="16">
        <f>部数情報!B1940</f>
        <v>32</v>
      </c>
      <c r="D2315" s="16" t="str">
        <f>部数情報!E1940</f>
        <v>蘇我</v>
      </c>
      <c r="E2315" s="16" t="str">
        <f>部数情報!F1940</f>
        <v>末広.南町</v>
      </c>
      <c r="F2315" s="16" t="str">
        <f>部数情報!A1940</f>
        <v>046022</v>
      </c>
      <c r="G2315" s="16" t="str">
        <f>部数情報!G1940</f>
        <v>南町　２－Ａ</v>
      </c>
      <c r="H2315" s="16" t="str">
        <f>部数情報!H1940</f>
        <v>千葉</v>
      </c>
      <c r="I2315" s="16" t="str">
        <f>部数情報!I1940</f>
        <v>中央区</v>
      </c>
      <c r="J2315" s="189">
        <f>IFERROR(IF($I$7="併配",VLOOKUP($F2315,部数情報!A:K,11,0),IF($I$7="併配&amp;選挙",VLOOKUP($F2315,部数情報!A:L,12,0),IF($I$7="選挙",VLOOKUP($F2315,部数情報!A:M,13,0),VLOOKUP($F2315,部数情報!A:J,10,0)))),"")</f>
        <v>340</v>
      </c>
      <c r="K2315" s="187"/>
      <c r="L2315" s="205"/>
      <c r="M2315" s="206"/>
      <c r="S2315">
        <f>エリア一覧!J2315-VLOOKUP(エリア一覧!F2315,部数情報!A:Q,17,0)</f>
        <v>0</v>
      </c>
      <c r="V2315">
        <f t="shared" si="35"/>
        <v>0</v>
      </c>
      <c r="W2315">
        <f>IFERROR(VLOOKUP($F2315,部数情報!A:J,10,0),0)</f>
        <v>340</v>
      </c>
    </row>
    <row r="2316" spans="2:23" hidden="1">
      <c r="B2316" s="15">
        <f>部数情報!C1941</f>
        <v>1940</v>
      </c>
      <c r="C2316" s="16">
        <f>部数情報!B1941</f>
        <v>32</v>
      </c>
      <c r="D2316" s="16" t="str">
        <f>部数情報!E1941</f>
        <v>蘇我</v>
      </c>
      <c r="E2316" s="16" t="str">
        <f>部数情報!F1941</f>
        <v>末広.南町</v>
      </c>
      <c r="F2316" s="16" t="str">
        <f>部数情報!A1941</f>
        <v>046023</v>
      </c>
      <c r="G2316" s="16" t="str">
        <f>部数情報!G1941</f>
        <v>南町　２－Ｂ</v>
      </c>
      <c r="H2316" s="16" t="str">
        <f>部数情報!H1941</f>
        <v>千葉</v>
      </c>
      <c r="I2316" s="16" t="str">
        <f>部数情報!I1941</f>
        <v>中央区</v>
      </c>
      <c r="J2316" s="189">
        <f>IFERROR(IF($I$7="併配",VLOOKUP($F2316,部数情報!A:K,11,0),IF($I$7="併配&amp;選挙",VLOOKUP($F2316,部数情報!A:L,12,0),IF($I$7="選挙",VLOOKUP($F2316,部数情報!A:M,13,0),VLOOKUP($F2316,部数情報!A:J,10,0)))),"")</f>
        <v>660</v>
      </c>
      <c r="K2316" s="187"/>
      <c r="L2316" s="205"/>
      <c r="M2316" s="206"/>
      <c r="S2316">
        <f>エリア一覧!J2316-VLOOKUP(エリア一覧!F2316,部数情報!A:Q,17,0)</f>
        <v>0</v>
      </c>
      <c r="V2316">
        <f t="shared" si="35"/>
        <v>0</v>
      </c>
      <c r="W2316">
        <f>IFERROR(VLOOKUP($F2316,部数情報!A:J,10,0),0)</f>
        <v>660</v>
      </c>
    </row>
    <row r="2317" spans="2:23" hidden="1">
      <c r="B2317" s="15">
        <f>部数情報!C1942</f>
        <v>1941</v>
      </c>
      <c r="C2317" s="16">
        <f>部数情報!B1942</f>
        <v>32</v>
      </c>
      <c r="D2317" s="16" t="str">
        <f>部数情報!E1942</f>
        <v>蘇我</v>
      </c>
      <c r="E2317" s="16" t="str">
        <f>部数情報!F1942</f>
        <v>末広.南町</v>
      </c>
      <c r="F2317" s="16" t="str">
        <f>部数情報!A1942</f>
        <v>046024</v>
      </c>
      <c r="G2317" s="16" t="str">
        <f>部数情報!G1942</f>
        <v>南町　３－Ａ</v>
      </c>
      <c r="H2317" s="16" t="str">
        <f>部数情報!H1942</f>
        <v>千葉</v>
      </c>
      <c r="I2317" s="16" t="str">
        <f>部数情報!I1942</f>
        <v>中央区</v>
      </c>
      <c r="J2317" s="189">
        <f>IFERROR(IF($I$7="併配",VLOOKUP($F2317,部数情報!A:K,11,0),IF($I$7="併配&amp;選挙",VLOOKUP($F2317,部数情報!A:L,12,0),IF($I$7="選挙",VLOOKUP($F2317,部数情報!A:M,13,0),VLOOKUP($F2317,部数情報!A:J,10,0)))),"")</f>
        <v>386</v>
      </c>
      <c r="K2317" s="187"/>
      <c r="L2317" s="205"/>
      <c r="M2317" s="206"/>
      <c r="S2317">
        <f>エリア一覧!J2317-VLOOKUP(エリア一覧!F2317,部数情報!A:Q,17,0)</f>
        <v>0</v>
      </c>
      <c r="V2317">
        <f t="shared" si="35"/>
        <v>0</v>
      </c>
      <c r="W2317">
        <f>IFERROR(VLOOKUP($F2317,部数情報!A:J,10,0),0)</f>
        <v>386</v>
      </c>
    </row>
    <row r="2318" spans="2:23" hidden="1">
      <c r="B2318" s="15">
        <f>部数情報!C1943</f>
        <v>1942</v>
      </c>
      <c r="C2318" s="16">
        <f>部数情報!B1943</f>
        <v>32</v>
      </c>
      <c r="D2318" s="16" t="str">
        <f>部数情報!E1943</f>
        <v>蘇我</v>
      </c>
      <c r="E2318" s="16" t="str">
        <f>部数情報!F1943</f>
        <v>末広.南町</v>
      </c>
      <c r="F2318" s="16" t="str">
        <f>部数情報!A1943</f>
        <v>046025</v>
      </c>
      <c r="G2318" s="16" t="str">
        <f>部数情報!G1943</f>
        <v>南町　３－Ｂ</v>
      </c>
      <c r="H2318" s="16" t="str">
        <f>部数情報!H1943</f>
        <v>千葉</v>
      </c>
      <c r="I2318" s="16" t="str">
        <f>部数情報!I1943</f>
        <v>中央区</v>
      </c>
      <c r="J2318" s="189">
        <f>IFERROR(IF($I$7="併配",VLOOKUP($F2318,部数情報!A:K,11,0),IF($I$7="併配&amp;選挙",VLOOKUP($F2318,部数情報!A:L,12,0),IF($I$7="選挙",VLOOKUP($F2318,部数情報!A:M,13,0),VLOOKUP($F2318,部数情報!A:J,10,0)))),"")</f>
        <v>350</v>
      </c>
      <c r="K2318" s="187"/>
      <c r="L2318" s="205"/>
      <c r="M2318" s="206"/>
      <c r="S2318">
        <f>エリア一覧!J2318-VLOOKUP(エリア一覧!F2318,部数情報!A:Q,17,0)</f>
        <v>0</v>
      </c>
      <c r="V2318">
        <f t="shared" si="35"/>
        <v>0</v>
      </c>
      <c r="W2318">
        <f>IFERROR(VLOOKUP($F2318,部数情報!A:J,10,0),0)</f>
        <v>350</v>
      </c>
    </row>
    <row r="2319" spans="2:23" hidden="1">
      <c r="B2319" s="15">
        <f>部数情報!C1944</f>
        <v>1943</v>
      </c>
      <c r="C2319" s="16">
        <f>部数情報!B1944</f>
        <v>32</v>
      </c>
      <c r="D2319" s="16" t="str">
        <f>部数情報!E1944</f>
        <v>蘇我</v>
      </c>
      <c r="E2319" s="16" t="str">
        <f>部数情報!F1944</f>
        <v>千葉寺町</v>
      </c>
      <c r="F2319" s="16" t="str">
        <f>部数情報!A1944</f>
        <v>046026</v>
      </c>
      <c r="G2319" s="16" t="str">
        <f>部数情報!G1944</f>
        <v>千葉寺町G</v>
      </c>
      <c r="H2319" s="16" t="str">
        <f>部数情報!H1944</f>
        <v>千葉</v>
      </c>
      <c r="I2319" s="16" t="str">
        <f>部数情報!I1944</f>
        <v>中央区</v>
      </c>
      <c r="J2319" s="189">
        <f>IFERROR(IF($I$7="併配",VLOOKUP($F2319,部数情報!A:K,11,0),IF($I$7="併配&amp;選挙",VLOOKUP($F2319,部数情報!A:L,12,0),IF($I$7="選挙",VLOOKUP($F2319,部数情報!A:M,13,0),VLOOKUP($F2319,部数情報!A:J,10,0)))),"")</f>
        <v>415</v>
      </c>
      <c r="K2319" s="187"/>
      <c r="L2319" s="205"/>
      <c r="M2319" s="206"/>
      <c r="S2319">
        <f>エリア一覧!J2319-VLOOKUP(エリア一覧!F2319,部数情報!A:Q,17,0)</f>
        <v>0</v>
      </c>
      <c r="V2319">
        <f t="shared" si="35"/>
        <v>0</v>
      </c>
      <c r="W2319">
        <f>IFERROR(VLOOKUP($F2319,部数情報!A:J,10,0),0)</f>
        <v>415</v>
      </c>
    </row>
    <row r="2320" spans="2:23" hidden="1">
      <c r="B2320" s="15">
        <f>部数情報!C1945</f>
        <v>1944</v>
      </c>
      <c r="C2320" s="16">
        <f>部数情報!B1945</f>
        <v>32</v>
      </c>
      <c r="D2320" s="16" t="str">
        <f>部数情報!E1945</f>
        <v>蘇我</v>
      </c>
      <c r="E2320" s="16" t="str">
        <f>部数情報!F1945</f>
        <v>千葉寺町</v>
      </c>
      <c r="F2320" s="16" t="str">
        <f>部数情報!A1945</f>
        <v>046027</v>
      </c>
      <c r="G2320" s="16" t="str">
        <f>部数情報!G1945</f>
        <v>千葉寺町　Ａ　（ひよどり公園）</v>
      </c>
      <c r="H2320" s="16" t="str">
        <f>部数情報!H1945</f>
        <v>千葉</v>
      </c>
      <c r="I2320" s="16" t="str">
        <f>部数情報!I1945</f>
        <v>中央区</v>
      </c>
      <c r="J2320" s="189">
        <f>IFERROR(IF($I$7="併配",VLOOKUP($F2320,部数情報!A:K,11,0),IF($I$7="併配&amp;選挙",VLOOKUP($F2320,部数情報!A:L,12,0),IF($I$7="選挙",VLOOKUP($F2320,部数情報!A:M,13,0),VLOOKUP($F2320,部数情報!A:J,10,0)))),"")</f>
        <v>460</v>
      </c>
      <c r="K2320" s="187"/>
      <c r="L2320" s="205"/>
      <c r="M2320" s="206"/>
      <c r="S2320">
        <f>エリア一覧!J2320-VLOOKUP(エリア一覧!F2320,部数情報!A:Q,17,0)</f>
        <v>0</v>
      </c>
      <c r="V2320">
        <f t="shared" ref="V2320:V2383" si="36">IF(K2320="●",J2320,K2320)</f>
        <v>0</v>
      </c>
      <c r="W2320">
        <f>IFERROR(VLOOKUP($F2320,部数情報!A:J,10,0),0)</f>
        <v>460</v>
      </c>
    </row>
    <row r="2321" spans="2:23" hidden="1">
      <c r="B2321" s="15">
        <f>部数情報!C1946</f>
        <v>1945</v>
      </c>
      <c r="C2321" s="16">
        <f>部数情報!B1946</f>
        <v>32</v>
      </c>
      <c r="D2321" s="16" t="str">
        <f>部数情報!E1946</f>
        <v>蘇我</v>
      </c>
      <c r="E2321" s="16" t="str">
        <f>部数情報!F1946</f>
        <v>千葉寺町</v>
      </c>
      <c r="F2321" s="16" t="str">
        <f>部数情報!A1946</f>
        <v>046028</v>
      </c>
      <c r="G2321" s="16" t="str">
        <f>部数情報!G1946</f>
        <v>千葉寺町　Ｂ　（千葉寺町公園）</v>
      </c>
      <c r="H2321" s="16" t="str">
        <f>部数情報!H1946</f>
        <v>千葉</v>
      </c>
      <c r="I2321" s="16" t="str">
        <f>部数情報!I1946</f>
        <v>中央区</v>
      </c>
      <c r="J2321" s="189">
        <f>IFERROR(IF($I$7="併配",VLOOKUP($F2321,部数情報!A:K,11,0),IF($I$7="併配&amp;選挙",VLOOKUP($F2321,部数情報!A:L,12,0),IF($I$7="選挙",VLOOKUP($F2321,部数情報!A:M,13,0),VLOOKUP($F2321,部数情報!A:J,10,0)))),"")</f>
        <v>590</v>
      </c>
      <c r="K2321" s="187"/>
      <c r="L2321" s="205"/>
      <c r="M2321" s="206"/>
      <c r="S2321">
        <f>エリア一覧!J2321-VLOOKUP(エリア一覧!F2321,部数情報!A:Q,17,0)</f>
        <v>0</v>
      </c>
      <c r="V2321">
        <f t="shared" si="36"/>
        <v>0</v>
      </c>
      <c r="W2321">
        <f>IFERROR(VLOOKUP($F2321,部数情報!A:J,10,0),0)</f>
        <v>590</v>
      </c>
    </row>
    <row r="2322" spans="2:23" hidden="1">
      <c r="B2322" s="15">
        <f>部数情報!C1947</f>
        <v>1946</v>
      </c>
      <c r="C2322" s="16">
        <f>部数情報!B1947</f>
        <v>32</v>
      </c>
      <c r="D2322" s="16" t="str">
        <f>部数情報!E1947</f>
        <v>蘇我</v>
      </c>
      <c r="E2322" s="16" t="str">
        <f>部数情報!F1947</f>
        <v>千葉寺町</v>
      </c>
      <c r="F2322" s="16" t="str">
        <f>部数情報!A1947</f>
        <v>046029</v>
      </c>
      <c r="G2322" s="16" t="str">
        <f>部数情報!G1947</f>
        <v>千葉寺町　Ｃ　（パークホームズ）</v>
      </c>
      <c r="H2322" s="16" t="str">
        <f>部数情報!H1947</f>
        <v>千葉</v>
      </c>
      <c r="I2322" s="16" t="str">
        <f>部数情報!I1947</f>
        <v>中央区</v>
      </c>
      <c r="J2322" s="189">
        <f>IFERROR(IF($I$7="併配",VLOOKUP($F2322,部数情報!A:K,11,0),IF($I$7="併配&amp;選挙",VLOOKUP($F2322,部数情報!A:L,12,0),IF($I$7="選挙",VLOOKUP($F2322,部数情報!A:M,13,0),VLOOKUP($F2322,部数情報!A:J,10,0)))),"")</f>
        <v>380</v>
      </c>
      <c r="K2322" s="187"/>
      <c r="L2322" s="205"/>
      <c r="M2322" s="206"/>
      <c r="S2322">
        <f>エリア一覧!J2322-VLOOKUP(エリア一覧!F2322,部数情報!A:Q,17,0)</f>
        <v>0</v>
      </c>
      <c r="V2322">
        <f t="shared" si="36"/>
        <v>0</v>
      </c>
      <c r="W2322">
        <f>IFERROR(VLOOKUP($F2322,部数情報!A:J,10,0),0)</f>
        <v>380</v>
      </c>
    </row>
    <row r="2323" spans="2:23" hidden="1">
      <c r="B2323" s="15">
        <f>部数情報!C1948</f>
        <v>1947</v>
      </c>
      <c r="C2323" s="16">
        <f>部数情報!B1948</f>
        <v>32</v>
      </c>
      <c r="D2323" s="16" t="str">
        <f>部数情報!E1948</f>
        <v>蘇我</v>
      </c>
      <c r="E2323" s="16" t="str">
        <f>部数情報!F1948</f>
        <v>千葉寺町</v>
      </c>
      <c r="F2323" s="16" t="str">
        <f>部数情報!A1948</f>
        <v>046030</v>
      </c>
      <c r="G2323" s="16" t="str">
        <f>部数情報!G1948</f>
        <v>千葉寺町　Ｄ　（ハーモニープラザ）</v>
      </c>
      <c r="H2323" s="16" t="str">
        <f>部数情報!H1948</f>
        <v>千葉</v>
      </c>
      <c r="I2323" s="16" t="str">
        <f>部数情報!I1948</f>
        <v>中央区</v>
      </c>
      <c r="J2323" s="189">
        <f>IFERROR(IF($I$7="併配",VLOOKUP($F2323,部数情報!A:K,11,0),IF($I$7="併配&amp;選挙",VLOOKUP($F2323,部数情報!A:L,12,0),IF($I$7="選挙",VLOOKUP($F2323,部数情報!A:M,13,0),VLOOKUP($F2323,部数情報!A:J,10,0)))),"")</f>
        <v>335</v>
      </c>
      <c r="K2323" s="187"/>
      <c r="L2323" s="205"/>
      <c r="M2323" s="206"/>
      <c r="S2323">
        <f>エリア一覧!J2323-VLOOKUP(エリア一覧!F2323,部数情報!A:Q,17,0)</f>
        <v>0</v>
      </c>
      <c r="V2323">
        <f t="shared" si="36"/>
        <v>0</v>
      </c>
      <c r="W2323">
        <f>IFERROR(VLOOKUP($F2323,部数情報!A:J,10,0),0)</f>
        <v>335</v>
      </c>
    </row>
    <row r="2324" spans="2:23" hidden="1">
      <c r="B2324" s="15">
        <f>部数情報!C1949</f>
        <v>1948</v>
      </c>
      <c r="C2324" s="16">
        <f>部数情報!B1949</f>
        <v>32</v>
      </c>
      <c r="D2324" s="16" t="str">
        <f>部数情報!E1949</f>
        <v>蘇我</v>
      </c>
      <c r="E2324" s="16" t="str">
        <f>部数情報!F1949</f>
        <v>千葉寺町</v>
      </c>
      <c r="F2324" s="16" t="str">
        <f>部数情報!A1949</f>
        <v>046031</v>
      </c>
      <c r="G2324" s="16" t="str">
        <f>部数情報!G1949</f>
        <v>千葉寺町　Ｅ　（県営住宅）</v>
      </c>
      <c r="H2324" s="16" t="str">
        <f>部数情報!H1949</f>
        <v>千葉</v>
      </c>
      <c r="I2324" s="16" t="str">
        <f>部数情報!I1949</f>
        <v>中央区</v>
      </c>
      <c r="J2324" s="189">
        <f>IFERROR(IF($I$7="併配",VLOOKUP($F2324,部数情報!A:K,11,0),IF($I$7="併配&amp;選挙",VLOOKUP($F2324,部数情報!A:L,12,0),IF($I$7="選挙",VLOOKUP($F2324,部数情報!A:M,13,0),VLOOKUP($F2324,部数情報!A:J,10,0)))),"")</f>
        <v>520</v>
      </c>
      <c r="K2324" s="187"/>
      <c r="L2324" s="205"/>
      <c r="M2324" s="206"/>
      <c r="S2324">
        <f>エリア一覧!J2324-VLOOKUP(エリア一覧!F2324,部数情報!A:Q,17,0)</f>
        <v>0</v>
      </c>
      <c r="V2324">
        <f t="shared" si="36"/>
        <v>0</v>
      </c>
      <c r="W2324">
        <f>IFERROR(VLOOKUP($F2324,部数情報!A:J,10,0),0)</f>
        <v>520</v>
      </c>
    </row>
    <row r="2325" spans="2:23" hidden="1">
      <c r="B2325" s="15">
        <f>部数情報!C1950</f>
        <v>1949</v>
      </c>
      <c r="C2325" s="16">
        <f>部数情報!B1950</f>
        <v>32</v>
      </c>
      <c r="D2325" s="16" t="str">
        <f>部数情報!E1950</f>
        <v>蘇我</v>
      </c>
      <c r="E2325" s="16" t="str">
        <f>部数情報!F1950</f>
        <v>千葉寺町</v>
      </c>
      <c r="F2325" s="16" t="str">
        <f>部数情報!A1950</f>
        <v>046032</v>
      </c>
      <c r="G2325" s="16" t="str">
        <f>部数情報!G1950</f>
        <v>千葉寺町　Ｆ　（市民の森）</v>
      </c>
      <c r="H2325" s="16" t="str">
        <f>部数情報!H1950</f>
        <v>千葉</v>
      </c>
      <c r="I2325" s="16" t="str">
        <f>部数情報!I1950</f>
        <v>中央区</v>
      </c>
      <c r="J2325" s="189">
        <f>IFERROR(IF($I$7="併配",VLOOKUP($F2325,部数情報!A:K,11,0),IF($I$7="併配&amp;選挙",VLOOKUP($F2325,部数情報!A:L,12,0),IF($I$7="選挙",VLOOKUP($F2325,部数情報!A:M,13,0),VLOOKUP($F2325,部数情報!A:J,10,0)))),"")</f>
        <v>560</v>
      </c>
      <c r="K2325" s="187"/>
      <c r="L2325" s="205"/>
      <c r="M2325" s="206"/>
      <c r="S2325">
        <f>エリア一覧!J2325-VLOOKUP(エリア一覧!F2325,部数情報!A:Q,17,0)</f>
        <v>0</v>
      </c>
      <c r="V2325">
        <f t="shared" si="36"/>
        <v>0</v>
      </c>
      <c r="W2325">
        <f>IFERROR(VLOOKUP($F2325,部数情報!A:J,10,0),0)</f>
        <v>560</v>
      </c>
    </row>
    <row r="2326" spans="2:23" hidden="1">
      <c r="B2326" s="15">
        <f>部数情報!C1951</f>
        <v>1950</v>
      </c>
      <c r="C2326" s="16">
        <f>部数情報!B1951</f>
        <v>32</v>
      </c>
      <c r="D2326" s="16" t="str">
        <f>部数情報!E1951</f>
        <v>蘇我</v>
      </c>
      <c r="E2326" s="16" t="str">
        <f>部数情報!F1951</f>
        <v>宮崎町</v>
      </c>
      <c r="F2326" s="16" t="str">
        <f>部数情報!A1951</f>
        <v>046033</v>
      </c>
      <c r="G2326" s="16" t="str">
        <f>部数情報!G1951</f>
        <v>千葉寺町・宮崎町</v>
      </c>
      <c r="H2326" s="16" t="str">
        <f>部数情報!H1951</f>
        <v>千葉</v>
      </c>
      <c r="I2326" s="16" t="str">
        <f>部数情報!I1951</f>
        <v>中央区</v>
      </c>
      <c r="J2326" s="189">
        <f>IFERROR(IF($I$7="併配",VLOOKUP($F2326,部数情報!A:K,11,0),IF($I$7="併配&amp;選挙",VLOOKUP($F2326,部数情報!A:L,12,0),IF($I$7="選挙",VLOOKUP($F2326,部数情報!A:M,13,0),VLOOKUP($F2326,部数情報!A:J,10,0)))),"")</f>
        <v>720</v>
      </c>
      <c r="K2326" s="187"/>
      <c r="L2326" s="205"/>
      <c r="M2326" s="206"/>
      <c r="S2326">
        <f>エリア一覧!J2326-VLOOKUP(エリア一覧!F2326,部数情報!A:Q,17,0)</f>
        <v>0</v>
      </c>
      <c r="V2326">
        <f t="shared" si="36"/>
        <v>0</v>
      </c>
      <c r="W2326">
        <f>IFERROR(VLOOKUP($F2326,部数情報!A:J,10,0),0)</f>
        <v>720</v>
      </c>
    </row>
    <row r="2327" spans="2:23" hidden="1">
      <c r="B2327" s="15">
        <f>部数情報!C1952</f>
        <v>1951</v>
      </c>
      <c r="C2327" s="16">
        <f>部数情報!B1952</f>
        <v>32</v>
      </c>
      <c r="D2327" s="16" t="str">
        <f>部数情報!E1952</f>
        <v>蘇我</v>
      </c>
      <c r="E2327" s="16" t="str">
        <f>部数情報!F1952</f>
        <v>宮崎町</v>
      </c>
      <c r="F2327" s="16" t="str">
        <f>部数情報!A1952</f>
        <v>046034</v>
      </c>
      <c r="G2327" s="16" t="str">
        <f>部数情報!G1952</f>
        <v>宮崎町　Ａ　（宮崎北公園）</v>
      </c>
      <c r="H2327" s="16" t="str">
        <f>部数情報!H1952</f>
        <v>千葉</v>
      </c>
      <c r="I2327" s="16" t="str">
        <f>部数情報!I1952</f>
        <v>中央区</v>
      </c>
      <c r="J2327" s="189">
        <f>IFERROR(IF($I$7="併配",VLOOKUP($F2327,部数情報!A:K,11,0),IF($I$7="併配&amp;選挙",VLOOKUP($F2327,部数情報!A:L,12,0),IF($I$7="選挙",VLOOKUP($F2327,部数情報!A:M,13,0),VLOOKUP($F2327,部数情報!A:J,10,0)))),"")</f>
        <v>400</v>
      </c>
      <c r="K2327" s="187"/>
      <c r="L2327" s="205"/>
      <c r="M2327" s="206"/>
      <c r="S2327">
        <f>エリア一覧!J2327-VLOOKUP(エリア一覧!F2327,部数情報!A:Q,17,0)</f>
        <v>0</v>
      </c>
      <c r="V2327">
        <f t="shared" si="36"/>
        <v>0</v>
      </c>
      <c r="W2327">
        <f>IFERROR(VLOOKUP($F2327,部数情報!A:J,10,0),0)</f>
        <v>400</v>
      </c>
    </row>
    <row r="2328" spans="2:23" hidden="1">
      <c r="B2328" s="15">
        <f>部数情報!C1953</f>
        <v>1952</v>
      </c>
      <c r="C2328" s="16">
        <f>部数情報!B1953</f>
        <v>32</v>
      </c>
      <c r="D2328" s="16" t="str">
        <f>部数情報!E1953</f>
        <v>蘇我</v>
      </c>
      <c r="E2328" s="16" t="str">
        <f>部数情報!F1953</f>
        <v>宮崎町</v>
      </c>
      <c r="F2328" s="16" t="str">
        <f>部数情報!A1953</f>
        <v>046035</v>
      </c>
      <c r="G2328" s="16" t="str">
        <f>部数情報!G1953</f>
        <v>宮崎町　Ｂ　（ゴルフクラブ）</v>
      </c>
      <c r="H2328" s="16" t="str">
        <f>部数情報!H1953</f>
        <v>千葉</v>
      </c>
      <c r="I2328" s="16" t="str">
        <f>部数情報!I1953</f>
        <v>中央区</v>
      </c>
      <c r="J2328" s="189">
        <f>IFERROR(IF($I$7="併配",VLOOKUP($F2328,部数情報!A:K,11,0),IF($I$7="併配&amp;選挙",VLOOKUP($F2328,部数情報!A:L,12,0),IF($I$7="選挙",VLOOKUP($F2328,部数情報!A:M,13,0),VLOOKUP($F2328,部数情報!A:J,10,0)))),"")</f>
        <v>500</v>
      </c>
      <c r="K2328" s="187"/>
      <c r="L2328" s="205"/>
      <c r="M2328" s="206"/>
      <c r="S2328">
        <f>エリア一覧!J2328-VLOOKUP(エリア一覧!F2328,部数情報!A:Q,17,0)</f>
        <v>0</v>
      </c>
      <c r="V2328">
        <f t="shared" si="36"/>
        <v>0</v>
      </c>
      <c r="W2328">
        <f>IFERROR(VLOOKUP($F2328,部数情報!A:J,10,0),0)</f>
        <v>500</v>
      </c>
    </row>
    <row r="2329" spans="2:23" hidden="1">
      <c r="B2329" s="15">
        <f>部数情報!C1954</f>
        <v>1953</v>
      </c>
      <c r="C2329" s="16">
        <f>部数情報!B1954</f>
        <v>32</v>
      </c>
      <c r="D2329" s="16" t="str">
        <f>部数情報!E1954</f>
        <v>蘇我</v>
      </c>
      <c r="E2329" s="16" t="str">
        <f>部数情報!F1954</f>
        <v>宮崎町</v>
      </c>
      <c r="F2329" s="16" t="str">
        <f>部数情報!A1954</f>
        <v>046036</v>
      </c>
      <c r="G2329" s="16" t="str">
        <f>部数情報!G1954</f>
        <v>宮崎町　Ｃ　（白坂公園）</v>
      </c>
      <c r="H2329" s="16" t="str">
        <f>部数情報!H1954</f>
        <v>千葉</v>
      </c>
      <c r="I2329" s="16" t="str">
        <f>部数情報!I1954</f>
        <v>中央区</v>
      </c>
      <c r="J2329" s="189">
        <f>IFERROR(IF($I$7="併配",VLOOKUP($F2329,部数情報!A:K,11,0),IF($I$7="併配&amp;選挙",VLOOKUP($F2329,部数情報!A:L,12,0),IF($I$7="選挙",VLOOKUP($F2329,部数情報!A:M,13,0),VLOOKUP($F2329,部数情報!A:J,10,0)))),"")</f>
        <v>530</v>
      </c>
      <c r="K2329" s="187"/>
      <c r="L2329" s="205"/>
      <c r="M2329" s="206"/>
      <c r="S2329">
        <f>エリア一覧!J2329-VLOOKUP(エリア一覧!F2329,部数情報!A:Q,17,0)</f>
        <v>0</v>
      </c>
      <c r="V2329">
        <f t="shared" si="36"/>
        <v>0</v>
      </c>
      <c r="W2329">
        <f>IFERROR(VLOOKUP($F2329,部数情報!A:J,10,0),0)</f>
        <v>530</v>
      </c>
    </row>
    <row r="2330" spans="2:23" hidden="1">
      <c r="B2330" s="15">
        <f>部数情報!C1955</f>
        <v>1954</v>
      </c>
      <c r="C2330" s="16">
        <f>部数情報!B1955</f>
        <v>32</v>
      </c>
      <c r="D2330" s="16" t="str">
        <f>部数情報!E1955</f>
        <v>蘇我</v>
      </c>
      <c r="E2330" s="16" t="str">
        <f>部数情報!F1955</f>
        <v>宮崎町</v>
      </c>
      <c r="F2330" s="16" t="str">
        <f>部数情報!A1955</f>
        <v>046076</v>
      </c>
      <c r="G2330" s="16" t="str">
        <f>部数情報!G1955</f>
        <v>宮崎町D</v>
      </c>
      <c r="H2330" s="16" t="str">
        <f>部数情報!H1955</f>
        <v>千葉</v>
      </c>
      <c r="I2330" s="16" t="str">
        <f>部数情報!I1955</f>
        <v>中央区</v>
      </c>
      <c r="J2330" s="189">
        <f>IFERROR(IF($I$7="併配",VLOOKUP($F2330,部数情報!A:K,11,0),IF($I$7="併配&amp;選挙",VLOOKUP($F2330,部数情報!A:L,12,0),IF($I$7="選挙",VLOOKUP($F2330,部数情報!A:M,13,0),VLOOKUP($F2330,部数情報!A:J,10,0)))),"")</f>
        <v>460</v>
      </c>
      <c r="K2330" s="187"/>
      <c r="L2330" s="205"/>
      <c r="M2330" s="206"/>
      <c r="S2330">
        <f>エリア一覧!J2330-VLOOKUP(エリア一覧!F2330,部数情報!A:Q,17,0)</f>
        <v>0</v>
      </c>
      <c r="V2330">
        <f t="shared" si="36"/>
        <v>0</v>
      </c>
      <c r="W2330">
        <f>IFERROR(VLOOKUP($F2330,部数情報!A:J,10,0),0)</f>
        <v>460</v>
      </c>
    </row>
    <row r="2331" spans="2:23" hidden="1">
      <c r="B2331" s="15">
        <f>部数情報!C1956</f>
        <v>1955</v>
      </c>
      <c r="C2331" s="16">
        <f>部数情報!B1956</f>
        <v>32</v>
      </c>
      <c r="D2331" s="16" t="str">
        <f>部数情報!E1956</f>
        <v>蘇我</v>
      </c>
      <c r="E2331" s="16" t="str">
        <f>部数情報!F1956</f>
        <v>宮崎町</v>
      </c>
      <c r="F2331" s="16" t="str">
        <f>部数情報!A1956</f>
        <v>046037</v>
      </c>
      <c r="G2331" s="16" t="str">
        <f>部数情報!G1956</f>
        <v>宮崎町・宮崎　１</v>
      </c>
      <c r="H2331" s="16" t="str">
        <f>部数情報!H1956</f>
        <v>千葉</v>
      </c>
      <c r="I2331" s="16" t="str">
        <f>部数情報!I1956</f>
        <v>中央区</v>
      </c>
      <c r="J2331" s="189">
        <f>IFERROR(IF($I$7="併配",VLOOKUP($F2331,部数情報!A:K,11,0),IF($I$7="併配&amp;選挙",VLOOKUP($F2331,部数情報!A:L,12,0),IF($I$7="選挙",VLOOKUP($F2331,部数情報!A:M,13,0),VLOOKUP($F2331,部数情報!A:J,10,0)))),"")</f>
        <v>590</v>
      </c>
      <c r="K2331" s="187"/>
      <c r="L2331" s="205"/>
      <c r="M2331" s="206"/>
      <c r="S2331">
        <f>エリア一覧!J2331-VLOOKUP(エリア一覧!F2331,部数情報!A:Q,17,0)</f>
        <v>0</v>
      </c>
      <c r="V2331">
        <f t="shared" si="36"/>
        <v>0</v>
      </c>
      <c r="W2331">
        <f>IFERROR(VLOOKUP($F2331,部数情報!A:J,10,0),0)</f>
        <v>590</v>
      </c>
    </row>
    <row r="2332" spans="2:23" hidden="1">
      <c r="B2332" s="15">
        <f>部数情報!C1957</f>
        <v>1956</v>
      </c>
      <c r="C2332" s="16">
        <f>部数情報!B1957</f>
        <v>32</v>
      </c>
      <c r="D2332" s="16" t="str">
        <f>部数情報!E1957</f>
        <v>蘇我</v>
      </c>
      <c r="E2332" s="16" t="str">
        <f>部数情報!F1957</f>
        <v>宮崎町</v>
      </c>
      <c r="F2332" s="16" t="str">
        <f>部数情報!A1957</f>
        <v>046038</v>
      </c>
      <c r="G2332" s="16" t="str">
        <f>部数情報!G1957</f>
        <v>宮崎　１</v>
      </c>
      <c r="H2332" s="16" t="str">
        <f>部数情報!H1957</f>
        <v>千葉</v>
      </c>
      <c r="I2332" s="16" t="str">
        <f>部数情報!I1957</f>
        <v>中央区</v>
      </c>
      <c r="J2332" s="189">
        <f>IFERROR(IF($I$7="併配",VLOOKUP($F2332,部数情報!A:K,11,0),IF($I$7="併配&amp;選挙",VLOOKUP($F2332,部数情報!A:L,12,0),IF($I$7="選挙",VLOOKUP($F2332,部数情報!A:M,13,0),VLOOKUP($F2332,部数情報!A:J,10,0)))),"")</f>
        <v>345</v>
      </c>
      <c r="K2332" s="187"/>
      <c r="L2332" s="205"/>
      <c r="M2332" s="206"/>
      <c r="S2332">
        <f>エリア一覧!J2332-VLOOKUP(エリア一覧!F2332,部数情報!A:Q,17,0)</f>
        <v>0</v>
      </c>
      <c r="V2332">
        <f t="shared" si="36"/>
        <v>0</v>
      </c>
      <c r="W2332">
        <f>IFERROR(VLOOKUP($F2332,部数情報!A:J,10,0),0)</f>
        <v>345</v>
      </c>
    </row>
    <row r="2333" spans="2:23" hidden="1">
      <c r="B2333" s="15">
        <f>部数情報!C1958</f>
        <v>1957</v>
      </c>
      <c r="C2333" s="16">
        <f>部数情報!B1958</f>
        <v>32</v>
      </c>
      <c r="D2333" s="16" t="str">
        <f>部数情報!E1958</f>
        <v>蘇我</v>
      </c>
      <c r="E2333" s="16" t="str">
        <f>部数情報!F1958</f>
        <v>宮崎町</v>
      </c>
      <c r="F2333" s="16" t="str">
        <f>部数情報!A1958</f>
        <v>046039</v>
      </c>
      <c r="G2333" s="16" t="str">
        <f>部数情報!G1958</f>
        <v>宮崎　２</v>
      </c>
      <c r="H2333" s="16" t="str">
        <f>部数情報!H1958</f>
        <v>千葉</v>
      </c>
      <c r="I2333" s="16" t="str">
        <f>部数情報!I1958</f>
        <v>中央区</v>
      </c>
      <c r="J2333" s="189">
        <f>IFERROR(IF($I$7="併配",VLOOKUP($F2333,部数情報!A:K,11,0),IF($I$7="併配&amp;選挙",VLOOKUP($F2333,部数情報!A:L,12,0),IF($I$7="選挙",VLOOKUP($F2333,部数情報!A:M,13,0),VLOOKUP($F2333,部数情報!A:J,10,0)))),"")</f>
        <v>475</v>
      </c>
      <c r="K2333" s="187"/>
      <c r="L2333" s="205"/>
      <c r="M2333" s="206"/>
      <c r="S2333">
        <f>エリア一覧!J2333-VLOOKUP(エリア一覧!F2333,部数情報!A:Q,17,0)</f>
        <v>0</v>
      </c>
      <c r="V2333">
        <f t="shared" si="36"/>
        <v>0</v>
      </c>
      <c r="W2333">
        <f>IFERROR(VLOOKUP($F2333,部数情報!A:J,10,0),0)</f>
        <v>475</v>
      </c>
    </row>
    <row r="2334" spans="2:23" hidden="1">
      <c r="B2334" s="15">
        <f>部数情報!C1959</f>
        <v>1958</v>
      </c>
      <c r="C2334" s="16">
        <f>部数情報!B1959</f>
        <v>32</v>
      </c>
      <c r="D2334" s="16" t="str">
        <f>部数情報!E1959</f>
        <v>蘇我</v>
      </c>
      <c r="E2334" s="16" t="str">
        <f>部数情報!F1959</f>
        <v>今井・蘇我</v>
      </c>
      <c r="F2334" s="16" t="str">
        <f>部数情報!A1959</f>
        <v>046040</v>
      </c>
      <c r="G2334" s="16" t="str">
        <f>部数情報!G1959</f>
        <v>今井　１</v>
      </c>
      <c r="H2334" s="16" t="str">
        <f>部数情報!H1959</f>
        <v>千葉</v>
      </c>
      <c r="I2334" s="16" t="str">
        <f>部数情報!I1959</f>
        <v>中央区</v>
      </c>
      <c r="J2334" s="189">
        <f>IFERROR(IF($I$7="併配",VLOOKUP($F2334,部数情報!A:K,11,0),IF($I$7="併配&amp;選挙",VLOOKUP($F2334,部数情報!A:L,12,0),IF($I$7="選挙",VLOOKUP($F2334,部数情報!A:M,13,0),VLOOKUP($F2334,部数情報!A:J,10,0)))),"")</f>
        <v>650</v>
      </c>
      <c r="K2334" s="187"/>
      <c r="L2334" s="205"/>
      <c r="M2334" s="206"/>
      <c r="S2334">
        <f>エリア一覧!J2334-VLOOKUP(エリア一覧!F2334,部数情報!A:Q,17,0)</f>
        <v>0</v>
      </c>
      <c r="V2334">
        <f t="shared" si="36"/>
        <v>0</v>
      </c>
      <c r="W2334">
        <f>IFERROR(VLOOKUP($F2334,部数情報!A:J,10,0),0)</f>
        <v>650</v>
      </c>
    </row>
    <row r="2335" spans="2:23" hidden="1">
      <c r="B2335" s="15">
        <f>部数情報!C1960</f>
        <v>1959</v>
      </c>
      <c r="C2335" s="16">
        <f>部数情報!B1960</f>
        <v>32</v>
      </c>
      <c r="D2335" s="16" t="str">
        <f>部数情報!E1960</f>
        <v>蘇我</v>
      </c>
      <c r="E2335" s="16" t="str">
        <f>部数情報!F1960</f>
        <v>今井・蘇我</v>
      </c>
      <c r="F2335" s="16" t="str">
        <f>部数情報!A1960</f>
        <v>046041</v>
      </c>
      <c r="G2335" s="16" t="str">
        <f>部数情報!G1960</f>
        <v>今井　２</v>
      </c>
      <c r="H2335" s="16" t="str">
        <f>部数情報!H1960</f>
        <v>千葉</v>
      </c>
      <c r="I2335" s="16" t="str">
        <f>部数情報!I1960</f>
        <v>中央区</v>
      </c>
      <c r="J2335" s="189">
        <f>IFERROR(IF($I$7="併配",VLOOKUP($F2335,部数情報!A:K,11,0),IF($I$7="併配&amp;選挙",VLOOKUP($F2335,部数情報!A:L,12,0),IF($I$7="選挙",VLOOKUP($F2335,部数情報!A:M,13,0),VLOOKUP($F2335,部数情報!A:J,10,0)))),"")</f>
        <v>580</v>
      </c>
      <c r="K2335" s="187"/>
      <c r="L2335" s="205"/>
      <c r="M2335" s="206"/>
      <c r="S2335">
        <f>エリア一覧!J2335-VLOOKUP(エリア一覧!F2335,部数情報!A:Q,17,0)</f>
        <v>0</v>
      </c>
      <c r="V2335">
        <f t="shared" si="36"/>
        <v>0</v>
      </c>
      <c r="W2335">
        <f>IFERROR(VLOOKUP($F2335,部数情報!A:J,10,0),0)</f>
        <v>580</v>
      </c>
    </row>
    <row r="2336" spans="2:23" hidden="1">
      <c r="B2336" s="15">
        <f>部数情報!C1961</f>
        <v>1960</v>
      </c>
      <c r="C2336" s="16">
        <f>部数情報!B1961</f>
        <v>32</v>
      </c>
      <c r="D2336" s="16" t="str">
        <f>部数情報!E1961</f>
        <v>蘇我</v>
      </c>
      <c r="E2336" s="16" t="str">
        <f>部数情報!F1961</f>
        <v>今井・蘇我</v>
      </c>
      <c r="F2336" s="16" t="str">
        <f>部数情報!A1961</f>
        <v>046042</v>
      </c>
      <c r="G2336" s="16" t="str">
        <f>部数情報!G1961</f>
        <v>今井　３Ａ</v>
      </c>
      <c r="H2336" s="16" t="str">
        <f>部数情報!H1961</f>
        <v>千葉</v>
      </c>
      <c r="I2336" s="16" t="str">
        <f>部数情報!I1961</f>
        <v>中央区</v>
      </c>
      <c r="J2336" s="189">
        <f>IFERROR(IF($I$7="併配",VLOOKUP($F2336,部数情報!A:K,11,0),IF($I$7="併配&amp;選挙",VLOOKUP($F2336,部数情報!A:L,12,0),IF($I$7="選挙",VLOOKUP($F2336,部数情報!A:M,13,0),VLOOKUP($F2336,部数情報!A:J,10,0)))),"")</f>
        <v>550</v>
      </c>
      <c r="K2336" s="187"/>
      <c r="L2336" s="205"/>
      <c r="M2336" s="206"/>
      <c r="S2336">
        <f>エリア一覧!J2336-VLOOKUP(エリア一覧!F2336,部数情報!A:Q,17,0)</f>
        <v>0</v>
      </c>
      <c r="V2336">
        <f t="shared" si="36"/>
        <v>0</v>
      </c>
      <c r="W2336">
        <f>IFERROR(VLOOKUP($F2336,部数情報!A:J,10,0),0)</f>
        <v>550</v>
      </c>
    </row>
    <row r="2337" spans="2:23" hidden="1">
      <c r="B2337" s="15">
        <f>部数情報!C1962</f>
        <v>1961</v>
      </c>
      <c r="C2337" s="16">
        <f>部数情報!B1962</f>
        <v>32</v>
      </c>
      <c r="D2337" s="16" t="str">
        <f>部数情報!E1962</f>
        <v>蘇我</v>
      </c>
      <c r="E2337" s="16" t="str">
        <f>部数情報!F1962</f>
        <v>今井・蘇我</v>
      </c>
      <c r="F2337" s="16" t="str">
        <f>部数情報!A1962</f>
        <v>046074</v>
      </c>
      <c r="G2337" s="16" t="str">
        <f>部数情報!G1962</f>
        <v>今井　３B</v>
      </c>
      <c r="H2337" s="16" t="str">
        <f>部数情報!H1962</f>
        <v>千葉</v>
      </c>
      <c r="I2337" s="16" t="str">
        <f>部数情報!I1962</f>
        <v>中央区</v>
      </c>
      <c r="J2337" s="189">
        <f>IFERROR(IF($I$7="併配",VLOOKUP($F2337,部数情報!A:K,11,0),IF($I$7="併配&amp;選挙",VLOOKUP($F2337,部数情報!A:L,12,0),IF($I$7="選挙",VLOOKUP($F2337,部数情報!A:M,13,0),VLOOKUP($F2337,部数情報!A:J,10,0)))),"")</f>
        <v>300</v>
      </c>
      <c r="K2337" s="187"/>
      <c r="L2337" s="205"/>
      <c r="M2337" s="206"/>
      <c r="S2337">
        <f>エリア一覧!J2337-VLOOKUP(エリア一覧!F2337,部数情報!A:Q,17,0)</f>
        <v>0</v>
      </c>
      <c r="V2337">
        <f t="shared" si="36"/>
        <v>0</v>
      </c>
      <c r="W2337">
        <f>IFERROR(VLOOKUP($F2337,部数情報!A:J,10,0),0)</f>
        <v>300</v>
      </c>
    </row>
    <row r="2338" spans="2:23" hidden="1">
      <c r="B2338" s="15">
        <f>部数情報!C1963</f>
        <v>1962</v>
      </c>
      <c r="C2338" s="16">
        <f>部数情報!B1963</f>
        <v>32</v>
      </c>
      <c r="D2338" s="16" t="str">
        <f>部数情報!E1963</f>
        <v>蘇我</v>
      </c>
      <c r="E2338" s="16" t="str">
        <f>部数情報!F1963</f>
        <v>今井・蘇我</v>
      </c>
      <c r="F2338" s="16" t="str">
        <f>部数情報!A1963</f>
        <v>046043</v>
      </c>
      <c r="G2338" s="16" t="str">
        <f>部数情報!G1963</f>
        <v>若草　１</v>
      </c>
      <c r="H2338" s="16" t="str">
        <f>部数情報!H1963</f>
        <v>千葉</v>
      </c>
      <c r="I2338" s="16" t="str">
        <f>部数情報!I1963</f>
        <v>中央区</v>
      </c>
      <c r="J2338" s="189">
        <f>IFERROR(IF($I$7="併配",VLOOKUP($F2338,部数情報!A:K,11,0),IF($I$7="併配&amp;選挙",VLOOKUP($F2338,部数情報!A:L,12,0),IF($I$7="選挙",VLOOKUP($F2338,部数情報!A:M,13,0),VLOOKUP($F2338,部数情報!A:J,10,0)))),"")</f>
        <v>340</v>
      </c>
      <c r="K2338" s="187"/>
      <c r="L2338" s="205"/>
      <c r="M2338" s="206"/>
      <c r="S2338">
        <f>エリア一覧!J2338-VLOOKUP(エリア一覧!F2338,部数情報!A:Q,17,0)</f>
        <v>-330</v>
      </c>
      <c r="V2338">
        <f t="shared" si="36"/>
        <v>0</v>
      </c>
      <c r="W2338">
        <f>IFERROR(VLOOKUP($F2338,部数情報!A:J,10,0),0)</f>
        <v>670</v>
      </c>
    </row>
    <row r="2339" spans="2:23" hidden="1">
      <c r="B2339" s="15">
        <f>部数情報!C1964</f>
        <v>1963</v>
      </c>
      <c r="C2339" s="16">
        <f>部数情報!B1964</f>
        <v>32</v>
      </c>
      <c r="D2339" s="16" t="str">
        <f>部数情報!E1964</f>
        <v>蘇我</v>
      </c>
      <c r="E2339" s="16" t="str">
        <f>部数情報!F1964</f>
        <v>今井・蘇我</v>
      </c>
      <c r="F2339" s="16" t="str">
        <f>部数情報!A1964</f>
        <v>046044</v>
      </c>
      <c r="G2339" s="16" t="str">
        <f>部数情報!G1964</f>
        <v>蘇我　１－Ａ</v>
      </c>
      <c r="H2339" s="16" t="str">
        <f>部数情報!H1964</f>
        <v>千葉</v>
      </c>
      <c r="I2339" s="16" t="str">
        <f>部数情報!I1964</f>
        <v>中央区</v>
      </c>
      <c r="J2339" s="189">
        <f>IFERROR(IF($I$7="併配",VLOOKUP($F2339,部数情報!A:K,11,0),IF($I$7="併配&amp;選挙",VLOOKUP($F2339,部数情報!A:L,12,0),IF($I$7="選挙",VLOOKUP($F2339,部数情報!A:M,13,0),VLOOKUP($F2339,部数情報!A:J,10,0)))),"")</f>
        <v>426</v>
      </c>
      <c r="K2339" s="187"/>
      <c r="L2339" s="205"/>
      <c r="M2339" s="206"/>
      <c r="S2339">
        <f>エリア一覧!J2339-VLOOKUP(エリア一覧!F2339,部数情報!A:Q,17,0)</f>
        <v>0</v>
      </c>
      <c r="V2339">
        <f t="shared" si="36"/>
        <v>0</v>
      </c>
      <c r="W2339">
        <f>IFERROR(VLOOKUP($F2339,部数情報!A:J,10,0),0)</f>
        <v>426</v>
      </c>
    </row>
    <row r="2340" spans="2:23" hidden="1">
      <c r="B2340" s="15">
        <f>部数情報!C1965</f>
        <v>1964</v>
      </c>
      <c r="C2340" s="16">
        <f>部数情報!B1965</f>
        <v>32</v>
      </c>
      <c r="D2340" s="16" t="str">
        <f>部数情報!E1965</f>
        <v>蘇我</v>
      </c>
      <c r="E2340" s="16" t="str">
        <f>部数情報!F1965</f>
        <v>今井・蘇我</v>
      </c>
      <c r="F2340" s="16" t="str">
        <f>部数情報!A1965</f>
        <v>046045</v>
      </c>
      <c r="G2340" s="16" t="str">
        <f>部数情報!G1965</f>
        <v>蘇我　１－Ｂ</v>
      </c>
      <c r="H2340" s="16" t="str">
        <f>部数情報!H1965</f>
        <v>千葉</v>
      </c>
      <c r="I2340" s="16" t="str">
        <f>部数情報!I1965</f>
        <v>中央区</v>
      </c>
      <c r="J2340" s="189">
        <f>IFERROR(IF($I$7="併配",VLOOKUP($F2340,部数情報!A:K,11,0),IF($I$7="併配&amp;選挙",VLOOKUP($F2340,部数情報!A:L,12,0),IF($I$7="選挙",VLOOKUP($F2340,部数情報!A:M,13,0),VLOOKUP($F2340,部数情報!A:J,10,0)))),"")</f>
        <v>460</v>
      </c>
      <c r="K2340" s="187"/>
      <c r="L2340" s="205"/>
      <c r="M2340" s="206"/>
      <c r="S2340">
        <f>エリア一覧!J2340-VLOOKUP(エリア一覧!F2340,部数情報!A:Q,17,0)</f>
        <v>0</v>
      </c>
      <c r="V2340">
        <f t="shared" si="36"/>
        <v>0</v>
      </c>
      <c r="W2340">
        <f>IFERROR(VLOOKUP($F2340,部数情報!A:J,10,0),0)</f>
        <v>460</v>
      </c>
    </row>
    <row r="2341" spans="2:23" hidden="1">
      <c r="B2341" s="15">
        <f>部数情報!C1966</f>
        <v>1965</v>
      </c>
      <c r="C2341" s="16">
        <f>部数情報!B1966</f>
        <v>32</v>
      </c>
      <c r="D2341" s="16" t="str">
        <f>部数情報!E1966</f>
        <v>蘇我</v>
      </c>
      <c r="E2341" s="16" t="str">
        <f>部数情報!F1966</f>
        <v>今井・蘇我</v>
      </c>
      <c r="F2341" s="16" t="str">
        <f>部数情報!A1966</f>
        <v>046075</v>
      </c>
      <c r="G2341" s="16" t="str">
        <f>部数情報!G1966</f>
        <v>蘇我3A</v>
      </c>
      <c r="H2341" s="16" t="str">
        <f>部数情報!H1966</f>
        <v>千葉</v>
      </c>
      <c r="I2341" s="16" t="str">
        <f>部数情報!I1966</f>
        <v>中央区</v>
      </c>
      <c r="J2341" s="189">
        <f>IFERROR(IF($I$7="併配",VLOOKUP($F2341,部数情報!A:K,11,0),IF($I$7="併配&amp;選挙",VLOOKUP($F2341,部数情報!A:L,12,0),IF($I$7="選挙",VLOOKUP($F2341,部数情報!A:M,13,0),VLOOKUP($F2341,部数情報!A:J,10,0)))),"")</f>
        <v>520</v>
      </c>
      <c r="K2341" s="187"/>
      <c r="L2341" s="205"/>
      <c r="M2341" s="206"/>
      <c r="S2341">
        <f>エリア一覧!J2341-VLOOKUP(エリア一覧!F2341,部数情報!A:Q,17,0)</f>
        <v>0</v>
      </c>
      <c r="V2341">
        <f t="shared" si="36"/>
        <v>0</v>
      </c>
      <c r="W2341">
        <f>IFERROR(VLOOKUP($F2341,部数情報!A:J,10,0),0)</f>
        <v>520</v>
      </c>
    </row>
    <row r="2342" spans="2:23" hidden="1">
      <c r="B2342" s="15">
        <f>部数情報!C1967</f>
        <v>1966</v>
      </c>
      <c r="C2342" s="16">
        <f>部数情報!B1967</f>
        <v>32</v>
      </c>
      <c r="D2342" s="16" t="str">
        <f>部数情報!E1967</f>
        <v>蘇我</v>
      </c>
      <c r="E2342" s="16" t="str">
        <f>部数情報!F1967</f>
        <v>今井・蘇我</v>
      </c>
      <c r="F2342" s="16" t="str">
        <f>部数情報!A1967</f>
        <v>046071</v>
      </c>
      <c r="G2342" s="16" t="str">
        <f>部数情報!G1967</f>
        <v>蘇我3B</v>
      </c>
      <c r="H2342" s="16" t="str">
        <f>部数情報!H1967</f>
        <v>千葉</v>
      </c>
      <c r="I2342" s="16" t="str">
        <f>部数情報!I1967</f>
        <v>中央区</v>
      </c>
      <c r="J2342" s="189">
        <f>IFERROR(IF($I$7="併配",VLOOKUP($F2342,部数情報!A:K,11,0),IF($I$7="併配&amp;選挙",VLOOKUP($F2342,部数情報!A:L,12,0),IF($I$7="選挙",VLOOKUP($F2342,部数情報!A:M,13,0),VLOOKUP($F2342,部数情報!A:J,10,0)))),"")</f>
        <v>370</v>
      </c>
      <c r="K2342" s="187"/>
      <c r="L2342" s="205"/>
      <c r="M2342" s="206"/>
      <c r="S2342">
        <f>エリア一覧!J2342-VLOOKUP(エリア一覧!F2342,部数情報!A:Q,17,0)</f>
        <v>0</v>
      </c>
      <c r="V2342">
        <f t="shared" si="36"/>
        <v>0</v>
      </c>
      <c r="W2342">
        <f>IFERROR(VLOOKUP($F2342,部数情報!A:J,10,0),0)</f>
        <v>370</v>
      </c>
    </row>
    <row r="2343" spans="2:23" hidden="1">
      <c r="B2343" s="15">
        <f>部数情報!C1968</f>
        <v>1967</v>
      </c>
      <c r="C2343" s="16">
        <f>部数情報!B1968</f>
        <v>32</v>
      </c>
      <c r="D2343" s="16" t="str">
        <f>部数情報!E1968</f>
        <v>蘇我</v>
      </c>
      <c r="E2343" s="16" t="str">
        <f>部数情報!F1968</f>
        <v>今井・蘇我</v>
      </c>
      <c r="F2343" s="16" t="str">
        <f>部数情報!A1968</f>
        <v>046072</v>
      </c>
      <c r="G2343" s="16" t="str">
        <f>部数情報!G1968</f>
        <v>蘇我4</v>
      </c>
      <c r="H2343" s="16" t="str">
        <f>部数情報!H1968</f>
        <v>千葉</v>
      </c>
      <c r="I2343" s="16" t="str">
        <f>部数情報!I1968</f>
        <v>中央区</v>
      </c>
      <c r="J2343" s="189">
        <f>IFERROR(IF($I$7="併配",VLOOKUP($F2343,部数情報!A:K,11,0),IF($I$7="併配&amp;選挙",VLOOKUP($F2343,部数情報!A:L,12,0),IF($I$7="選挙",VLOOKUP($F2343,部数情報!A:M,13,0),VLOOKUP($F2343,部数情報!A:J,10,0)))),"")</f>
        <v>500</v>
      </c>
      <c r="K2343" s="187"/>
      <c r="L2343" s="205"/>
      <c r="M2343" s="206"/>
      <c r="S2343">
        <f>エリア一覧!J2343-VLOOKUP(エリア一覧!F2343,部数情報!A:Q,17,0)</f>
        <v>0</v>
      </c>
      <c r="V2343">
        <f t="shared" si="36"/>
        <v>0</v>
      </c>
      <c r="W2343">
        <f>IFERROR(VLOOKUP($F2343,部数情報!A:J,10,0),0)</f>
        <v>500</v>
      </c>
    </row>
    <row r="2344" spans="2:23" hidden="1">
      <c r="B2344" s="15">
        <f>部数情報!C1969</f>
        <v>1968</v>
      </c>
      <c r="C2344" s="16">
        <f>部数情報!B1969</f>
        <v>32</v>
      </c>
      <c r="D2344" s="16" t="str">
        <f>部数情報!E1969</f>
        <v>蘇我</v>
      </c>
      <c r="E2344" s="16" t="str">
        <f>部数情報!F1969</f>
        <v>今井・蘇我</v>
      </c>
      <c r="F2344" s="16" t="str">
        <f>部数情報!A1969</f>
        <v>046046</v>
      </c>
      <c r="G2344" s="16" t="str">
        <f>部数情報!G1969</f>
        <v>蘇我5A</v>
      </c>
      <c r="H2344" s="16" t="str">
        <f>部数情報!H1969</f>
        <v>千葉</v>
      </c>
      <c r="I2344" s="16" t="str">
        <f>部数情報!I1969</f>
        <v>中央区</v>
      </c>
      <c r="J2344" s="189">
        <f>IFERROR(IF($I$7="併配",VLOOKUP($F2344,部数情報!A:K,11,0),IF($I$7="併配&amp;選挙",VLOOKUP($F2344,部数情報!A:L,12,0),IF($I$7="選挙",VLOOKUP($F2344,部数情報!A:M,13,0),VLOOKUP($F2344,部数情報!A:J,10,0)))),"")</f>
        <v>420</v>
      </c>
      <c r="K2344" s="187"/>
      <c r="L2344" s="205"/>
      <c r="M2344" s="206"/>
      <c r="S2344">
        <f>エリア一覧!J2344-VLOOKUP(エリア一覧!F2344,部数情報!A:Q,17,0)</f>
        <v>0</v>
      </c>
      <c r="V2344">
        <f t="shared" si="36"/>
        <v>0</v>
      </c>
      <c r="W2344">
        <f>IFERROR(VLOOKUP($F2344,部数情報!A:J,10,0),0)</f>
        <v>420</v>
      </c>
    </row>
    <row r="2345" spans="2:23" hidden="1">
      <c r="B2345" s="15">
        <f>部数情報!C1970</f>
        <v>1969</v>
      </c>
      <c r="C2345" s="16">
        <f>部数情報!B1970</f>
        <v>32</v>
      </c>
      <c r="D2345" s="16" t="str">
        <f>部数情報!E1970</f>
        <v>蘇我</v>
      </c>
      <c r="E2345" s="16" t="str">
        <f>部数情報!F1970</f>
        <v>今井・蘇我</v>
      </c>
      <c r="F2345" s="16" t="str">
        <f>部数情報!A1970</f>
        <v>046070</v>
      </c>
      <c r="G2345" s="16" t="str">
        <f>部数情報!G1970</f>
        <v>蘇我5B</v>
      </c>
      <c r="H2345" s="16" t="str">
        <f>部数情報!H1970</f>
        <v>千葉</v>
      </c>
      <c r="I2345" s="16" t="str">
        <f>部数情報!I1970</f>
        <v>中央区</v>
      </c>
      <c r="J2345" s="189">
        <f>IFERROR(IF($I$7="併配",VLOOKUP($F2345,部数情報!A:K,11,0),IF($I$7="併配&amp;選挙",VLOOKUP($F2345,部数情報!A:L,12,0),IF($I$7="選挙",VLOOKUP($F2345,部数情報!A:M,13,0),VLOOKUP($F2345,部数情報!A:J,10,0)))),"")</f>
        <v>435</v>
      </c>
      <c r="K2345" s="187"/>
      <c r="L2345" s="205"/>
      <c r="M2345" s="206"/>
      <c r="S2345">
        <f>エリア一覧!J2345-VLOOKUP(エリア一覧!F2345,部数情報!A:Q,17,0)</f>
        <v>0</v>
      </c>
      <c r="V2345">
        <f t="shared" si="36"/>
        <v>0</v>
      </c>
      <c r="W2345">
        <f>IFERROR(VLOOKUP($F2345,部数情報!A:J,10,0),0)</f>
        <v>435</v>
      </c>
    </row>
    <row r="2346" spans="2:23" hidden="1">
      <c r="B2346" s="15">
        <f>部数情報!C1971</f>
        <v>1970</v>
      </c>
      <c r="C2346" s="16">
        <f>部数情報!B1971</f>
        <v>32</v>
      </c>
      <c r="D2346" s="16" t="str">
        <f>部数情報!E1971</f>
        <v>蘇我</v>
      </c>
      <c r="E2346" s="16" t="str">
        <f>部数情報!F1971</f>
        <v>今井・蘇我</v>
      </c>
      <c r="F2346" s="16" t="str">
        <f>部数情報!A1971</f>
        <v>046047</v>
      </c>
      <c r="G2346" s="16" t="str">
        <f>部数情報!G1971</f>
        <v>蘇我町　２</v>
      </c>
      <c r="H2346" s="16" t="str">
        <f>部数情報!H1971</f>
        <v>千葉</v>
      </c>
      <c r="I2346" s="16" t="str">
        <f>部数情報!I1971</f>
        <v>中央区</v>
      </c>
      <c r="J2346" s="189">
        <f>IFERROR(IF($I$7="併配",VLOOKUP($F2346,部数情報!A:K,11,0),IF($I$7="併配&amp;選挙",VLOOKUP($F2346,部数情報!A:L,12,0),IF($I$7="選挙",VLOOKUP($F2346,部数情報!A:M,13,0),VLOOKUP($F2346,部数情報!A:J,10,0)))),"")</f>
        <v>400</v>
      </c>
      <c r="K2346" s="187"/>
      <c r="L2346" s="205"/>
      <c r="M2346" s="206"/>
      <c r="S2346">
        <f>エリア一覧!J2346-VLOOKUP(エリア一覧!F2346,部数情報!A:Q,17,0)</f>
        <v>0</v>
      </c>
      <c r="V2346">
        <f t="shared" si="36"/>
        <v>0</v>
      </c>
      <c r="W2346">
        <f>IFERROR(VLOOKUP($F2346,部数情報!A:J,10,0),0)</f>
        <v>400</v>
      </c>
    </row>
    <row r="2347" spans="2:23" hidden="1">
      <c r="B2347" s="15">
        <f>部数情報!C1972</f>
        <v>1971</v>
      </c>
      <c r="C2347" s="16">
        <f>部数情報!B1972</f>
        <v>32</v>
      </c>
      <c r="D2347" s="16" t="str">
        <f>部数情報!E1972</f>
        <v>蘇我</v>
      </c>
      <c r="E2347" s="16" t="str">
        <f>部数情報!F1972</f>
        <v>白旗</v>
      </c>
      <c r="F2347" s="16" t="str">
        <f>部数情報!A1972</f>
        <v>046048</v>
      </c>
      <c r="G2347" s="16" t="str">
        <f>部数情報!G1972</f>
        <v>鵜の森町</v>
      </c>
      <c r="H2347" s="16" t="str">
        <f>部数情報!H1972</f>
        <v>千葉</v>
      </c>
      <c r="I2347" s="16" t="str">
        <f>部数情報!I1972</f>
        <v>中央区</v>
      </c>
      <c r="J2347" s="189">
        <f>IFERROR(IF($I$7="併配",VLOOKUP($F2347,部数情報!A:K,11,0),IF($I$7="併配&amp;選挙",VLOOKUP($F2347,部数情報!A:L,12,0),IF($I$7="選挙",VLOOKUP($F2347,部数情報!A:M,13,0),VLOOKUP($F2347,部数情報!A:J,10,0)))),"")</f>
        <v>430</v>
      </c>
      <c r="K2347" s="187"/>
      <c r="L2347" s="205"/>
      <c r="M2347" s="206"/>
      <c r="S2347">
        <f>エリア一覧!J2347-VLOOKUP(エリア一覧!F2347,部数情報!A:Q,17,0)</f>
        <v>0</v>
      </c>
      <c r="V2347">
        <f t="shared" si="36"/>
        <v>0</v>
      </c>
      <c r="W2347">
        <f>IFERROR(VLOOKUP($F2347,部数情報!A:J,10,0),0)</f>
        <v>430</v>
      </c>
    </row>
    <row r="2348" spans="2:23" hidden="1">
      <c r="B2348" s="15">
        <f>部数情報!C1973</f>
        <v>1972</v>
      </c>
      <c r="C2348" s="16">
        <f>部数情報!B1973</f>
        <v>32</v>
      </c>
      <c r="D2348" s="16" t="str">
        <f>部数情報!E1973</f>
        <v>蘇我</v>
      </c>
      <c r="E2348" s="16" t="str">
        <f>部数情報!F1973</f>
        <v>白旗</v>
      </c>
      <c r="F2348" s="16" t="str">
        <f>部数情報!A1973</f>
        <v>046049</v>
      </c>
      <c r="G2348" s="16" t="str">
        <f>部数情報!G1973</f>
        <v>白旗　１</v>
      </c>
      <c r="H2348" s="16" t="str">
        <f>部数情報!H1973</f>
        <v>千葉</v>
      </c>
      <c r="I2348" s="16" t="str">
        <f>部数情報!I1973</f>
        <v>中央区</v>
      </c>
      <c r="J2348" s="189">
        <f>IFERROR(IF($I$7="併配",VLOOKUP($F2348,部数情報!A:K,11,0),IF($I$7="併配&amp;選挙",VLOOKUP($F2348,部数情報!A:L,12,0),IF($I$7="選挙",VLOOKUP($F2348,部数情報!A:M,13,0),VLOOKUP($F2348,部数情報!A:J,10,0)))),"")</f>
        <v>280</v>
      </c>
      <c r="K2348" s="187"/>
      <c r="L2348" s="205"/>
      <c r="M2348" s="206"/>
      <c r="S2348">
        <f>エリア一覧!J2348-VLOOKUP(エリア一覧!F2348,部数情報!A:Q,17,0)</f>
        <v>0</v>
      </c>
      <c r="V2348">
        <f t="shared" si="36"/>
        <v>0</v>
      </c>
      <c r="W2348">
        <f>IFERROR(VLOOKUP($F2348,部数情報!A:J,10,0),0)</f>
        <v>280</v>
      </c>
    </row>
    <row r="2349" spans="2:23" hidden="1">
      <c r="B2349" s="15">
        <f>部数情報!C1974</f>
        <v>1973</v>
      </c>
      <c r="C2349" s="16">
        <f>部数情報!B1974</f>
        <v>32</v>
      </c>
      <c r="D2349" s="16" t="str">
        <f>部数情報!E1974</f>
        <v>蘇我</v>
      </c>
      <c r="E2349" s="16" t="str">
        <f>部数情報!F1974</f>
        <v>白旗</v>
      </c>
      <c r="F2349" s="16" t="str">
        <f>部数情報!A1974</f>
        <v>046050</v>
      </c>
      <c r="G2349" s="16" t="str">
        <f>部数情報!G1974</f>
        <v>白旗　２</v>
      </c>
      <c r="H2349" s="16" t="str">
        <f>部数情報!H1974</f>
        <v>千葉</v>
      </c>
      <c r="I2349" s="16" t="str">
        <f>部数情報!I1974</f>
        <v>中央区</v>
      </c>
      <c r="J2349" s="189">
        <f>IFERROR(IF($I$7="併配",VLOOKUP($F2349,部数情報!A:K,11,0),IF($I$7="併配&amp;選挙",VLOOKUP($F2349,部数情報!A:L,12,0),IF($I$7="選挙",VLOOKUP($F2349,部数情報!A:M,13,0),VLOOKUP($F2349,部数情報!A:J,10,0)))),"")</f>
        <v>530</v>
      </c>
      <c r="K2349" s="187"/>
      <c r="L2349" s="205"/>
      <c r="M2349" s="206"/>
      <c r="S2349">
        <f>エリア一覧!J2349-VLOOKUP(エリア一覧!F2349,部数情報!A:Q,17,0)</f>
        <v>0</v>
      </c>
      <c r="V2349">
        <f t="shared" si="36"/>
        <v>0</v>
      </c>
      <c r="W2349">
        <f>IFERROR(VLOOKUP($F2349,部数情報!A:J,10,0),0)</f>
        <v>530</v>
      </c>
    </row>
    <row r="2350" spans="2:23" hidden="1">
      <c r="B2350" s="15">
        <f>部数情報!C1975</f>
        <v>1974</v>
      </c>
      <c r="C2350" s="16">
        <f>部数情報!B1975</f>
        <v>32</v>
      </c>
      <c r="D2350" s="16" t="str">
        <f>部数情報!E1975</f>
        <v>蘇我</v>
      </c>
      <c r="E2350" s="16" t="str">
        <f>部数情報!F1975</f>
        <v>白旗</v>
      </c>
      <c r="F2350" s="16" t="str">
        <f>部数情報!A1975</f>
        <v>046051</v>
      </c>
      <c r="G2350" s="16" t="str">
        <f>部数情報!G1975</f>
        <v>白旗　３</v>
      </c>
      <c r="H2350" s="16" t="str">
        <f>部数情報!H1975</f>
        <v>千葉</v>
      </c>
      <c r="I2350" s="16" t="str">
        <f>部数情報!I1975</f>
        <v>中央区</v>
      </c>
      <c r="J2350" s="189">
        <f>IFERROR(IF($I$7="併配",VLOOKUP($F2350,部数情報!A:K,11,0),IF($I$7="併配&amp;選挙",VLOOKUP($F2350,部数情報!A:L,12,0),IF($I$7="選挙",VLOOKUP($F2350,部数情報!A:M,13,0),VLOOKUP($F2350,部数情報!A:J,10,0)))),"")</f>
        <v>541</v>
      </c>
      <c r="K2350" s="187"/>
      <c r="L2350" s="205"/>
      <c r="M2350" s="206"/>
      <c r="S2350">
        <f>エリア一覧!J2350-VLOOKUP(エリア一覧!F2350,部数情報!A:Q,17,0)</f>
        <v>0</v>
      </c>
      <c r="V2350">
        <f t="shared" si="36"/>
        <v>0</v>
      </c>
      <c r="W2350">
        <f>IFERROR(VLOOKUP($F2350,部数情報!A:J,10,0),0)</f>
        <v>541</v>
      </c>
    </row>
    <row r="2351" spans="2:23" hidden="1">
      <c r="B2351" s="15">
        <f>部数情報!C1976</f>
        <v>1975</v>
      </c>
      <c r="C2351" s="16">
        <f>部数情報!B1976</f>
        <v>32</v>
      </c>
      <c r="D2351" s="16" t="str">
        <f>部数情報!E1976</f>
        <v>蘇我</v>
      </c>
      <c r="E2351" s="16" t="str">
        <f>部数情報!F1976</f>
        <v>白旗</v>
      </c>
      <c r="F2351" s="16" t="str">
        <f>部数情報!A1976</f>
        <v>046052</v>
      </c>
      <c r="G2351" s="16" t="str">
        <f>部数情報!G1976</f>
        <v>大巌寺町Ａ・今井町</v>
      </c>
      <c r="H2351" s="16" t="str">
        <f>部数情報!H1976</f>
        <v>千葉</v>
      </c>
      <c r="I2351" s="16" t="str">
        <f>部数情報!I1976</f>
        <v>中央区</v>
      </c>
      <c r="J2351" s="189">
        <f>IFERROR(IF($I$7="併配",VLOOKUP($F2351,部数情報!A:K,11,0),IF($I$7="併配&amp;選挙",VLOOKUP($F2351,部数情報!A:L,12,0),IF($I$7="選挙",VLOOKUP($F2351,部数情報!A:M,13,0),VLOOKUP($F2351,部数情報!A:J,10,0)))),"")</f>
        <v>350</v>
      </c>
      <c r="K2351" s="187"/>
      <c r="L2351" s="205"/>
      <c r="M2351" s="206"/>
      <c r="S2351">
        <f>エリア一覧!J2351-VLOOKUP(エリア一覧!F2351,部数情報!A:Q,17,0)</f>
        <v>0</v>
      </c>
      <c r="V2351">
        <f t="shared" si="36"/>
        <v>0</v>
      </c>
      <c r="W2351">
        <f>IFERROR(VLOOKUP($F2351,部数情報!A:J,10,0),0)</f>
        <v>350</v>
      </c>
    </row>
    <row r="2352" spans="2:23" hidden="1">
      <c r="B2352" s="15">
        <f>部数情報!C1977</f>
        <v>1976</v>
      </c>
      <c r="C2352" s="16">
        <f>部数情報!B1977</f>
        <v>32</v>
      </c>
      <c r="D2352" s="16" t="str">
        <f>部数情報!E1977</f>
        <v>蘇我</v>
      </c>
      <c r="E2352" s="16" t="str">
        <f>部数情報!F1977</f>
        <v>白旗</v>
      </c>
      <c r="F2352" s="16" t="str">
        <f>部数情報!A1977</f>
        <v>046053</v>
      </c>
      <c r="G2352" s="16" t="str">
        <f>部数情報!G1977</f>
        <v>大森町　Ａ　（大森小学校）</v>
      </c>
      <c r="H2352" s="16" t="str">
        <f>部数情報!H1977</f>
        <v>千葉</v>
      </c>
      <c r="I2352" s="16" t="str">
        <f>部数情報!I1977</f>
        <v>中央区</v>
      </c>
      <c r="J2352" s="189">
        <f>IFERROR(IF($I$7="併配",VLOOKUP($F2352,部数情報!A:K,11,0),IF($I$7="併配&amp;選挙",VLOOKUP($F2352,部数情報!A:L,12,0),IF($I$7="選挙",VLOOKUP($F2352,部数情報!A:M,13,0),VLOOKUP($F2352,部数情報!A:J,10,0)))),"")</f>
        <v>580</v>
      </c>
      <c r="K2352" s="187"/>
      <c r="L2352" s="205"/>
      <c r="M2352" s="206"/>
      <c r="S2352">
        <f>エリア一覧!J2352-VLOOKUP(エリア一覧!F2352,部数情報!A:Q,17,0)</f>
        <v>0</v>
      </c>
      <c r="V2352">
        <f t="shared" si="36"/>
        <v>0</v>
      </c>
      <c r="W2352">
        <f>IFERROR(VLOOKUP($F2352,部数情報!A:J,10,0),0)</f>
        <v>580</v>
      </c>
    </row>
    <row r="2353" spans="2:23" hidden="1">
      <c r="B2353" s="15">
        <f>部数情報!C1978</f>
        <v>1977</v>
      </c>
      <c r="C2353" s="16">
        <f>部数情報!B1978</f>
        <v>32</v>
      </c>
      <c r="D2353" s="16" t="str">
        <f>部数情報!E1978</f>
        <v>蘇我</v>
      </c>
      <c r="E2353" s="16" t="str">
        <f>部数情報!F1978</f>
        <v>星久喜町・仁戸名町</v>
      </c>
      <c r="F2353" s="16" t="str">
        <f>部数情報!A1978</f>
        <v>046057</v>
      </c>
      <c r="G2353" s="16" t="str">
        <f>部数情報!G1978</f>
        <v>仁戸名町　Ａ　（月の木緑地）</v>
      </c>
      <c r="H2353" s="16" t="str">
        <f>部数情報!H1978</f>
        <v>千葉</v>
      </c>
      <c r="I2353" s="16" t="str">
        <f>部数情報!I1978</f>
        <v>中央区</v>
      </c>
      <c r="J2353" s="189">
        <f>IFERROR(IF($I$7="併配",VLOOKUP($F2353,部数情報!A:K,11,0),IF($I$7="併配&amp;選挙",VLOOKUP($F2353,部数情報!A:L,12,0),IF($I$7="選挙",VLOOKUP($F2353,部数情報!A:M,13,0),VLOOKUP($F2353,部数情報!A:J,10,0)))),"")</f>
        <v>450</v>
      </c>
      <c r="K2353" s="187"/>
      <c r="L2353" s="205"/>
      <c r="M2353" s="206"/>
      <c r="S2353">
        <f>エリア一覧!J2353-VLOOKUP(エリア一覧!F2353,部数情報!A:Q,17,0)</f>
        <v>0</v>
      </c>
      <c r="V2353">
        <f t="shared" si="36"/>
        <v>0</v>
      </c>
      <c r="W2353">
        <f>IFERROR(VLOOKUP($F2353,部数情報!A:J,10,0),0)</f>
        <v>450</v>
      </c>
    </row>
    <row r="2354" spans="2:23" hidden="1">
      <c r="B2354" s="15">
        <f>部数情報!C1979</f>
        <v>1978</v>
      </c>
      <c r="C2354" s="16">
        <f>部数情報!B1979</f>
        <v>32</v>
      </c>
      <c r="D2354" s="16" t="str">
        <f>部数情報!E1979</f>
        <v>蘇我</v>
      </c>
      <c r="E2354" s="16" t="str">
        <f>部数情報!F1979</f>
        <v>星久喜町・仁戸名町</v>
      </c>
      <c r="F2354" s="16" t="str">
        <f>部数情報!A1979</f>
        <v>046058</v>
      </c>
      <c r="G2354" s="16" t="str">
        <f>部数情報!G1979</f>
        <v>仁戸名町　Ｂ　（仁戸名小学校）</v>
      </c>
      <c r="H2354" s="16" t="str">
        <f>部数情報!H1979</f>
        <v>千葉</v>
      </c>
      <c r="I2354" s="16" t="str">
        <f>部数情報!I1979</f>
        <v>中央区</v>
      </c>
      <c r="J2354" s="189">
        <f>IFERROR(IF($I$7="併配",VLOOKUP($F2354,部数情報!A:K,11,0),IF($I$7="併配&amp;選挙",VLOOKUP($F2354,部数情報!A:L,12,0),IF($I$7="選挙",VLOOKUP($F2354,部数情報!A:M,13,0),VLOOKUP($F2354,部数情報!A:J,10,0)))),"")</f>
        <v>400</v>
      </c>
      <c r="K2354" s="187"/>
      <c r="L2354" s="205"/>
      <c r="M2354" s="206"/>
      <c r="S2354">
        <f>エリア一覧!J2354-VLOOKUP(エリア一覧!F2354,部数情報!A:Q,17,0)</f>
        <v>0</v>
      </c>
      <c r="V2354">
        <f t="shared" si="36"/>
        <v>0</v>
      </c>
      <c r="W2354">
        <f>IFERROR(VLOOKUP($F2354,部数情報!A:J,10,0),0)</f>
        <v>400</v>
      </c>
    </row>
    <row r="2355" spans="2:23" hidden="1">
      <c r="B2355" s="15">
        <f>部数情報!C1980</f>
        <v>1979</v>
      </c>
      <c r="C2355" s="16">
        <f>部数情報!B1980</f>
        <v>32</v>
      </c>
      <c r="D2355" s="16" t="str">
        <f>部数情報!E1980</f>
        <v>蘇我</v>
      </c>
      <c r="E2355" s="16" t="str">
        <f>部数情報!F1980</f>
        <v>星久喜町・仁戸名町</v>
      </c>
      <c r="F2355" s="16" t="str">
        <f>部数情報!A1980</f>
        <v>046060</v>
      </c>
      <c r="G2355" s="16" t="str">
        <f>部数情報!G1980</f>
        <v>仁戸名町　Ｄ　（仁戸名郵便局）</v>
      </c>
      <c r="H2355" s="16" t="str">
        <f>部数情報!H1980</f>
        <v>千葉</v>
      </c>
      <c r="I2355" s="16" t="str">
        <f>部数情報!I1980</f>
        <v>中央区</v>
      </c>
      <c r="J2355" s="189">
        <f>IFERROR(IF($I$7="併配",VLOOKUP($F2355,部数情報!A:K,11,0),IF($I$7="併配&amp;選挙",VLOOKUP($F2355,部数情報!A:L,12,0),IF($I$7="選挙",VLOOKUP($F2355,部数情報!A:M,13,0),VLOOKUP($F2355,部数情報!A:J,10,0)))),"")</f>
        <v>500</v>
      </c>
      <c r="K2355" s="187"/>
      <c r="L2355" s="205"/>
      <c r="M2355" s="206"/>
      <c r="S2355">
        <f>エリア一覧!J2355-VLOOKUP(エリア一覧!F2355,部数情報!A:Q,17,0)</f>
        <v>0</v>
      </c>
      <c r="V2355">
        <f t="shared" si="36"/>
        <v>0</v>
      </c>
      <c r="W2355">
        <f>IFERROR(VLOOKUP($F2355,部数情報!A:J,10,0),0)</f>
        <v>500</v>
      </c>
    </row>
    <row r="2356" spans="2:23" hidden="1">
      <c r="B2356" s="15">
        <f>部数情報!C1981</f>
        <v>1980</v>
      </c>
      <c r="C2356" s="16">
        <f>部数情報!B1981</f>
        <v>32</v>
      </c>
      <c r="D2356" s="16" t="str">
        <f>部数情報!E1981</f>
        <v>蘇我</v>
      </c>
      <c r="E2356" s="16" t="str">
        <f>部数情報!F1981</f>
        <v>星久喜町・仁戸名町</v>
      </c>
      <c r="F2356" s="16" t="str">
        <f>部数情報!A1981</f>
        <v>046061</v>
      </c>
      <c r="G2356" s="16" t="str">
        <f>部数情報!G1981</f>
        <v>仁戸名町　Ｅ　（仁戸名市民の森）</v>
      </c>
      <c r="H2356" s="16" t="str">
        <f>部数情報!H1981</f>
        <v>千葉</v>
      </c>
      <c r="I2356" s="16" t="str">
        <f>部数情報!I1981</f>
        <v>中央区</v>
      </c>
      <c r="J2356" s="189">
        <f>IFERROR(IF($I$7="併配",VLOOKUP($F2356,部数情報!A:K,11,0),IF($I$7="併配&amp;選挙",VLOOKUP($F2356,部数情報!A:L,12,0),IF($I$7="選挙",VLOOKUP($F2356,部数情報!A:M,13,0),VLOOKUP($F2356,部数情報!A:J,10,0)))),"")</f>
        <v>646</v>
      </c>
      <c r="K2356" s="187"/>
      <c r="L2356" s="205"/>
      <c r="M2356" s="206"/>
      <c r="S2356">
        <f>エリア一覧!J2356-VLOOKUP(エリア一覧!F2356,部数情報!A:Q,17,0)</f>
        <v>0</v>
      </c>
      <c r="V2356">
        <f t="shared" si="36"/>
        <v>0</v>
      </c>
      <c r="W2356">
        <f>IFERROR(VLOOKUP($F2356,部数情報!A:J,10,0),0)</f>
        <v>646</v>
      </c>
    </row>
    <row r="2357" spans="2:23" hidden="1">
      <c r="B2357" s="15">
        <f>部数情報!C1982</f>
        <v>1981</v>
      </c>
      <c r="C2357" s="16">
        <f>部数情報!B1982</f>
        <v>32</v>
      </c>
      <c r="D2357" s="16" t="str">
        <f>部数情報!E1982</f>
        <v>蘇我</v>
      </c>
      <c r="E2357" s="16" t="str">
        <f>部数情報!F1982</f>
        <v>松ヶ丘･大森台</v>
      </c>
      <c r="F2357" s="16" t="str">
        <f>部数情報!A1982</f>
        <v>046063</v>
      </c>
      <c r="G2357" s="16" t="str">
        <f>部数情報!G1982</f>
        <v>松ヶ丘町　Ａ　（松ヶ丘中学校）</v>
      </c>
      <c r="H2357" s="16" t="str">
        <f>部数情報!H1982</f>
        <v>千葉</v>
      </c>
      <c r="I2357" s="16" t="str">
        <f>部数情報!I1982</f>
        <v>中央区</v>
      </c>
      <c r="J2357" s="189">
        <f>IFERROR(IF($I$7="併配",VLOOKUP($F2357,部数情報!A:K,11,0),IF($I$7="併配&amp;選挙",VLOOKUP($F2357,部数情報!A:L,12,0),IF($I$7="選挙",VLOOKUP($F2357,部数情報!A:M,13,0),VLOOKUP($F2357,部数情報!A:J,10,0)))),"")</f>
        <v>480</v>
      </c>
      <c r="K2357" s="187"/>
      <c r="L2357" s="205"/>
      <c r="M2357" s="206"/>
      <c r="S2357">
        <f>エリア一覧!J2357-VLOOKUP(エリア一覧!F2357,部数情報!A:Q,17,0)</f>
        <v>0</v>
      </c>
      <c r="V2357">
        <f t="shared" si="36"/>
        <v>0</v>
      </c>
      <c r="W2357">
        <f>IFERROR(VLOOKUP($F2357,部数情報!A:J,10,0),0)</f>
        <v>480</v>
      </c>
    </row>
    <row r="2358" spans="2:23" hidden="1">
      <c r="B2358" s="15">
        <f>部数情報!C1983</f>
        <v>1982</v>
      </c>
      <c r="C2358" s="16">
        <f>部数情報!B1983</f>
        <v>32</v>
      </c>
      <c r="D2358" s="16" t="str">
        <f>部数情報!E1983</f>
        <v>蘇我</v>
      </c>
      <c r="E2358" s="16" t="str">
        <f>部数情報!F1983</f>
        <v>松ヶ丘･大森台</v>
      </c>
      <c r="F2358" s="16" t="str">
        <f>部数情報!A1983</f>
        <v>046065</v>
      </c>
      <c r="G2358" s="16" t="str">
        <f>部数情報!G1983</f>
        <v>松ヶ丘町　Ｃ　（松ヶ丘公園）</v>
      </c>
      <c r="H2358" s="16" t="str">
        <f>部数情報!H1983</f>
        <v>千葉</v>
      </c>
      <c r="I2358" s="16" t="str">
        <f>部数情報!I1983</f>
        <v>中央区</v>
      </c>
      <c r="J2358" s="189">
        <f>IFERROR(IF($I$7="併配",VLOOKUP($F2358,部数情報!A:K,11,0),IF($I$7="併配&amp;選挙",VLOOKUP($F2358,部数情報!A:L,12,0),IF($I$7="選挙",VLOOKUP($F2358,部数情報!A:M,13,0),VLOOKUP($F2358,部数情報!A:J,10,0)))),"")</f>
        <v>275</v>
      </c>
      <c r="K2358" s="187"/>
      <c r="L2358" s="205"/>
      <c r="M2358" s="206"/>
      <c r="S2358">
        <f>エリア一覧!J2358-VLOOKUP(エリア一覧!F2358,部数情報!A:Q,17,0)</f>
        <v>0</v>
      </c>
      <c r="V2358">
        <f t="shared" si="36"/>
        <v>0</v>
      </c>
      <c r="W2358">
        <f>IFERROR(VLOOKUP($F2358,部数情報!A:J,10,0),0)</f>
        <v>275</v>
      </c>
    </row>
    <row r="2359" spans="2:23" hidden="1">
      <c r="B2359" s="15">
        <f>部数情報!C1984</f>
        <v>1983</v>
      </c>
      <c r="C2359" s="16">
        <f>部数情報!B1984</f>
        <v>32</v>
      </c>
      <c r="D2359" s="16" t="str">
        <f>部数情報!E1984</f>
        <v>蘇我</v>
      </c>
      <c r="E2359" s="16" t="str">
        <f>部数情報!F1984</f>
        <v>松ヶ丘･大森台</v>
      </c>
      <c r="F2359" s="16" t="str">
        <f>部数情報!A1984</f>
        <v>046066</v>
      </c>
      <c r="G2359" s="16" t="str">
        <f>部数情報!G1984</f>
        <v>大森町　Ｂ　（大森台駅）</v>
      </c>
      <c r="H2359" s="16" t="str">
        <f>部数情報!H1984</f>
        <v>千葉</v>
      </c>
      <c r="I2359" s="16" t="str">
        <f>部数情報!I1984</f>
        <v>中央区</v>
      </c>
      <c r="J2359" s="189">
        <f>IFERROR(IF($I$7="併配",VLOOKUP($F2359,部数情報!A:K,11,0),IF($I$7="併配&amp;選挙",VLOOKUP($F2359,部数情報!A:L,12,0),IF($I$7="選挙",VLOOKUP($F2359,部数情報!A:M,13,0),VLOOKUP($F2359,部数情報!A:J,10,0)))),"")</f>
        <v>501</v>
      </c>
      <c r="K2359" s="187"/>
      <c r="L2359" s="205"/>
      <c r="M2359" s="206"/>
      <c r="S2359">
        <f>エリア一覧!J2359-VLOOKUP(エリア一覧!F2359,部数情報!A:Q,17,0)</f>
        <v>0</v>
      </c>
      <c r="V2359">
        <f t="shared" si="36"/>
        <v>0</v>
      </c>
      <c r="W2359">
        <f>IFERROR(VLOOKUP($F2359,部数情報!A:J,10,0),0)</f>
        <v>501</v>
      </c>
    </row>
    <row r="2360" spans="2:23" hidden="1">
      <c r="B2360" s="15">
        <f>部数情報!C1985</f>
        <v>1984</v>
      </c>
      <c r="C2360" s="16">
        <f>部数情報!B1985</f>
        <v>32</v>
      </c>
      <c r="D2360" s="16" t="str">
        <f>部数情報!E1985</f>
        <v>蘇我</v>
      </c>
      <c r="E2360" s="16" t="str">
        <f>部数情報!F1985</f>
        <v>大巌寺町</v>
      </c>
      <c r="F2360" s="16" t="str">
        <f>部数情報!A1985</f>
        <v>046068</v>
      </c>
      <c r="G2360" s="16" t="str">
        <f>部数情報!G1985</f>
        <v>大森町・大巌寺町Ｂ　（大巌寺小）</v>
      </c>
      <c r="H2360" s="16" t="str">
        <f>部数情報!H1985</f>
        <v>千葉</v>
      </c>
      <c r="I2360" s="16" t="str">
        <f>部数情報!I1985</f>
        <v>中央区</v>
      </c>
      <c r="J2360" s="189">
        <f>IFERROR(IF($I$7="併配",VLOOKUP($F2360,部数情報!A:K,11,0),IF($I$7="併配&amp;選挙",VLOOKUP($F2360,部数情報!A:L,12,0),IF($I$7="選挙",VLOOKUP($F2360,部数情報!A:M,13,0),VLOOKUP($F2360,部数情報!A:J,10,0)))),"")</f>
        <v>380</v>
      </c>
      <c r="K2360" s="187"/>
      <c r="L2360" s="205"/>
      <c r="M2360" s="206"/>
      <c r="S2360">
        <f>エリア一覧!J2360-VLOOKUP(エリア一覧!F2360,部数情報!A:Q,17,0)</f>
        <v>0</v>
      </c>
      <c r="V2360">
        <f t="shared" si="36"/>
        <v>0</v>
      </c>
      <c r="W2360">
        <f>IFERROR(VLOOKUP($F2360,部数情報!A:J,10,0),0)</f>
        <v>380</v>
      </c>
    </row>
    <row r="2361" spans="2:23" hidden="1">
      <c r="B2361" s="15">
        <f>部数情報!C1986</f>
        <v>1985</v>
      </c>
      <c r="C2361" s="16">
        <f>部数情報!B1986</f>
        <v>27</v>
      </c>
      <c r="D2361" s="16" t="str">
        <f>部数情報!E1986</f>
        <v>千葉南</v>
      </c>
      <c r="E2361" s="16" t="str">
        <f>部数情報!F1986</f>
        <v>川戸町・赤井町・鎌取町</v>
      </c>
      <c r="F2361" s="16" t="str">
        <f>部数情報!A1986</f>
        <v>051001</v>
      </c>
      <c r="G2361" s="16" t="str">
        <f>部数情報!G1986</f>
        <v>川戸町 A　（川戸市民の森）</v>
      </c>
      <c r="H2361" s="16" t="str">
        <f>部数情報!H1986</f>
        <v>市原</v>
      </c>
      <c r="I2361" s="16" t="str">
        <f>部数情報!I1986</f>
        <v>中央区</v>
      </c>
      <c r="J2361" s="189">
        <f>IFERROR(IF($I$7="併配",VLOOKUP($F2361,部数情報!A:K,11,0),IF($I$7="併配&amp;選挙",VLOOKUP($F2361,部数情報!A:L,12,0),IF($I$7="選挙",VLOOKUP($F2361,部数情報!A:M,13,0),VLOOKUP($F2361,部数情報!A:J,10,0)))),"")</f>
        <v>480</v>
      </c>
      <c r="K2361" s="187"/>
      <c r="L2361" s="205"/>
      <c r="M2361" s="206"/>
      <c r="S2361">
        <f>エリア一覧!J2361-VLOOKUP(エリア一覧!F2361,部数情報!A:Q,17,0)</f>
        <v>0</v>
      </c>
      <c r="V2361">
        <f t="shared" si="36"/>
        <v>0</v>
      </c>
      <c r="W2361">
        <f>IFERROR(VLOOKUP($F2361,部数情報!A:J,10,0),0)</f>
        <v>480</v>
      </c>
    </row>
    <row r="2362" spans="2:23" hidden="1">
      <c r="B2362" s="15">
        <f>部数情報!C1987</f>
        <v>1986</v>
      </c>
      <c r="C2362" s="16">
        <f>部数情報!B1987</f>
        <v>27</v>
      </c>
      <c r="D2362" s="16" t="str">
        <f>部数情報!E1987</f>
        <v>千葉南</v>
      </c>
      <c r="E2362" s="16" t="str">
        <f>部数情報!F1987</f>
        <v>川戸町・赤井町・鎌取町</v>
      </c>
      <c r="F2362" s="16" t="str">
        <f>部数情報!A1987</f>
        <v>051002</v>
      </c>
      <c r="G2362" s="16" t="str">
        <f>部数情報!G1987</f>
        <v>川戸町 B　（川戸中学校）</v>
      </c>
      <c r="H2362" s="16" t="str">
        <f>部数情報!H1987</f>
        <v>市原</v>
      </c>
      <c r="I2362" s="16" t="str">
        <f>部数情報!I1987</f>
        <v>中央区</v>
      </c>
      <c r="J2362" s="189">
        <f>IFERROR(IF($I$7="併配",VLOOKUP($F2362,部数情報!A:K,11,0),IF($I$7="併配&amp;選挙",VLOOKUP($F2362,部数情報!A:L,12,0),IF($I$7="選挙",VLOOKUP($F2362,部数情報!A:M,13,0),VLOOKUP($F2362,部数情報!A:J,10,0)))),"")</f>
        <v>440</v>
      </c>
      <c r="K2362" s="187"/>
      <c r="L2362" s="205"/>
      <c r="M2362" s="206"/>
      <c r="S2362">
        <f>エリア一覧!J2362-VLOOKUP(エリア一覧!F2362,部数情報!A:Q,17,0)</f>
        <v>0</v>
      </c>
      <c r="V2362">
        <f t="shared" si="36"/>
        <v>0</v>
      </c>
      <c r="W2362">
        <f>IFERROR(VLOOKUP($F2362,部数情報!A:J,10,0),0)</f>
        <v>440</v>
      </c>
    </row>
    <row r="2363" spans="2:23" hidden="1">
      <c r="B2363" s="15">
        <f>部数情報!C1988</f>
        <v>1987</v>
      </c>
      <c r="C2363" s="16">
        <f>部数情報!B1988</f>
        <v>27</v>
      </c>
      <c r="D2363" s="16" t="str">
        <f>部数情報!E1988</f>
        <v>千葉南</v>
      </c>
      <c r="E2363" s="16" t="str">
        <f>部数情報!F1988</f>
        <v>川戸町・赤井町・鎌取町</v>
      </c>
      <c r="F2363" s="16" t="str">
        <f>部数情報!A1988</f>
        <v>051003</v>
      </c>
      <c r="G2363" s="16" t="str">
        <f>部数情報!G1988</f>
        <v>川戸町 C　（川戸子供広場）</v>
      </c>
      <c r="H2363" s="16" t="str">
        <f>部数情報!H1988</f>
        <v>市原</v>
      </c>
      <c r="I2363" s="16" t="str">
        <f>部数情報!I1988</f>
        <v>中央区</v>
      </c>
      <c r="J2363" s="189">
        <f>IFERROR(IF($I$7="併配",VLOOKUP($F2363,部数情報!A:K,11,0),IF($I$7="併配&amp;選挙",VLOOKUP($F2363,部数情報!A:L,12,0),IF($I$7="選挙",VLOOKUP($F2363,部数情報!A:M,13,0),VLOOKUP($F2363,部数情報!A:J,10,0)))),"")</f>
        <v>355</v>
      </c>
      <c r="K2363" s="187"/>
      <c r="L2363" s="205"/>
      <c r="M2363" s="206"/>
      <c r="S2363">
        <f>エリア一覧!J2363-VLOOKUP(エリア一覧!F2363,部数情報!A:Q,17,0)</f>
        <v>0</v>
      </c>
      <c r="V2363">
        <f t="shared" si="36"/>
        <v>0</v>
      </c>
      <c r="W2363">
        <f>IFERROR(VLOOKUP($F2363,部数情報!A:J,10,0),0)</f>
        <v>355</v>
      </c>
    </row>
    <row r="2364" spans="2:23" hidden="1">
      <c r="B2364" s="15">
        <f>部数情報!C1989</f>
        <v>1988</v>
      </c>
      <c r="C2364" s="16">
        <f>部数情報!B1989</f>
        <v>27</v>
      </c>
      <c r="D2364" s="16" t="str">
        <f>部数情報!E1989</f>
        <v>千葉南</v>
      </c>
      <c r="E2364" s="16" t="str">
        <f>部数情報!F1989</f>
        <v>川戸町・赤井町・鎌取町</v>
      </c>
      <c r="F2364" s="16" t="str">
        <f>部数情報!A1989</f>
        <v>051004</v>
      </c>
      <c r="G2364" s="16" t="str">
        <f>部数情報!G1989</f>
        <v>赤井町 A ・ 平山町　 (川鉄赤井社宅)</v>
      </c>
      <c r="H2364" s="16" t="str">
        <f>部数情報!H1989</f>
        <v>市原</v>
      </c>
      <c r="I2364" s="16" t="str">
        <f>部数情報!I1989</f>
        <v>緑区・中央区</v>
      </c>
      <c r="J2364" s="189">
        <f>IFERROR(IF($I$7="併配",VLOOKUP($F2364,部数情報!A:K,11,0),IF($I$7="併配&amp;選挙",VLOOKUP($F2364,部数情報!A:L,12,0),IF($I$7="選挙",VLOOKUP($F2364,部数情報!A:M,13,0),VLOOKUP($F2364,部数情報!A:J,10,0)))),"")</f>
        <v>440</v>
      </c>
      <c r="K2364" s="187"/>
      <c r="L2364" s="205"/>
      <c r="M2364" s="206"/>
      <c r="S2364">
        <f>エリア一覧!J2364-VLOOKUP(エリア一覧!F2364,部数情報!A:Q,17,0)</f>
        <v>0</v>
      </c>
      <c r="V2364">
        <f t="shared" si="36"/>
        <v>0</v>
      </c>
      <c r="W2364">
        <f>IFERROR(VLOOKUP($F2364,部数情報!A:J,10,0),0)</f>
        <v>440</v>
      </c>
    </row>
    <row r="2365" spans="2:23" hidden="1">
      <c r="B2365" s="15">
        <f>部数情報!C1990</f>
        <v>1989</v>
      </c>
      <c r="C2365" s="16">
        <f>部数情報!B1990</f>
        <v>27</v>
      </c>
      <c r="D2365" s="16" t="str">
        <f>部数情報!E1990</f>
        <v>千葉南</v>
      </c>
      <c r="E2365" s="16" t="str">
        <f>部数情報!F1990</f>
        <v>川戸町・赤井町・鎌取町</v>
      </c>
      <c r="F2365" s="16" t="str">
        <f>部数情報!A1990</f>
        <v>051005</v>
      </c>
      <c r="G2365" s="16" t="str">
        <f>部数情報!G1990</f>
        <v>花輪町 ・ 仁戸名町　 (千葉南高校)</v>
      </c>
      <c r="H2365" s="16" t="str">
        <f>部数情報!H1990</f>
        <v>市原</v>
      </c>
      <c r="I2365" s="16" t="str">
        <f>部数情報!I1990</f>
        <v>中央区</v>
      </c>
      <c r="J2365" s="189">
        <f>IFERROR(IF($I$7="併配",VLOOKUP($F2365,部数情報!A:K,11,0),IF($I$7="併配&amp;選挙",VLOOKUP($F2365,部数情報!A:L,12,0),IF($I$7="選挙",VLOOKUP($F2365,部数情報!A:M,13,0),VLOOKUP($F2365,部数情報!A:J,10,0)))),"")</f>
        <v>425</v>
      </c>
      <c r="K2365" s="187"/>
      <c r="L2365" s="205"/>
      <c r="M2365" s="206"/>
      <c r="S2365">
        <f>エリア一覧!J2365-VLOOKUP(エリア一覧!F2365,部数情報!A:Q,17,0)</f>
        <v>0</v>
      </c>
      <c r="V2365">
        <f t="shared" si="36"/>
        <v>0</v>
      </c>
      <c r="W2365">
        <f>IFERROR(VLOOKUP($F2365,部数情報!A:J,10,0),0)</f>
        <v>425</v>
      </c>
    </row>
    <row r="2366" spans="2:23" hidden="1">
      <c r="B2366" s="15">
        <f>部数情報!C1991</f>
        <v>1990</v>
      </c>
      <c r="C2366" s="16">
        <f>部数情報!B1991</f>
        <v>27</v>
      </c>
      <c r="D2366" s="16" t="str">
        <f>部数情報!E1991</f>
        <v>千葉南</v>
      </c>
      <c r="E2366" s="16" t="str">
        <f>部数情報!F1991</f>
        <v>川戸町・赤井町・鎌取町</v>
      </c>
      <c r="F2366" s="16" t="str">
        <f>部数情報!A1991</f>
        <v>051026</v>
      </c>
      <c r="G2366" s="16" t="str">
        <f>部数情報!G1991</f>
        <v>鎌取町 A・辺田町　（平山小学校）</v>
      </c>
      <c r="H2366" s="16" t="str">
        <f>部数情報!H1991</f>
        <v>市原</v>
      </c>
      <c r="I2366" s="16" t="str">
        <f>部数情報!I1991</f>
        <v>緑区</v>
      </c>
      <c r="J2366" s="189">
        <f>IFERROR(IF($I$7="併配",VLOOKUP($F2366,部数情報!A:K,11,0),IF($I$7="併配&amp;選挙",VLOOKUP($F2366,部数情報!A:L,12,0),IF($I$7="選挙",VLOOKUP($F2366,部数情報!A:M,13,0),VLOOKUP($F2366,部数情報!A:J,10,0)))),"")</f>
        <v>650</v>
      </c>
      <c r="K2366" s="187"/>
      <c r="L2366" s="205"/>
      <c r="M2366" s="206"/>
      <c r="S2366">
        <f>エリア一覧!J2366-VLOOKUP(エリア一覧!F2366,部数情報!A:Q,17,0)</f>
        <v>0</v>
      </c>
      <c r="V2366">
        <f t="shared" si="36"/>
        <v>0</v>
      </c>
      <c r="W2366">
        <f>IFERROR(VLOOKUP($F2366,部数情報!A:J,10,0),0)</f>
        <v>650</v>
      </c>
    </row>
    <row r="2367" spans="2:23" hidden="1">
      <c r="B2367" s="15">
        <f>部数情報!C1992</f>
        <v>1991</v>
      </c>
      <c r="C2367" s="16">
        <f>部数情報!B1992</f>
        <v>27</v>
      </c>
      <c r="D2367" s="16" t="str">
        <f>部数情報!E1992</f>
        <v>千葉南</v>
      </c>
      <c r="E2367" s="16" t="str">
        <f>部数情報!F1992</f>
        <v>川戸町・赤井町・鎌取町</v>
      </c>
      <c r="F2367" s="16" t="str">
        <f>部数情報!A1992</f>
        <v>051027</v>
      </c>
      <c r="G2367" s="16" t="str">
        <f>部数情報!G1992</f>
        <v>鎌取町 B ・ 赤井町 B　</v>
      </c>
      <c r="H2367" s="16" t="str">
        <f>部数情報!H1992</f>
        <v>市原</v>
      </c>
      <c r="I2367" s="16" t="str">
        <f>部数情報!I1992</f>
        <v>緑区・中央区</v>
      </c>
      <c r="J2367" s="189">
        <f>IFERROR(IF($I$7="併配",VLOOKUP($F2367,部数情報!A:K,11,0),IF($I$7="併配&amp;選挙",VLOOKUP($F2367,部数情報!A:L,12,0),IF($I$7="選挙",VLOOKUP($F2367,部数情報!A:M,13,0),VLOOKUP($F2367,部数情報!A:J,10,0)))),"")</f>
        <v>330</v>
      </c>
      <c r="K2367" s="187"/>
      <c r="L2367" s="205"/>
      <c r="M2367" s="206"/>
      <c r="S2367">
        <f>エリア一覧!J2367-VLOOKUP(エリア一覧!F2367,部数情報!A:Q,17,0)</f>
        <v>0</v>
      </c>
      <c r="V2367">
        <f t="shared" si="36"/>
        <v>0</v>
      </c>
      <c r="W2367">
        <f>IFERROR(VLOOKUP($F2367,部数情報!A:J,10,0),0)</f>
        <v>330</v>
      </c>
    </row>
    <row r="2368" spans="2:23" hidden="1">
      <c r="B2368" s="15">
        <f>部数情報!C1993</f>
        <v>1992</v>
      </c>
      <c r="C2368" s="16">
        <f>部数情報!B1993</f>
        <v>27</v>
      </c>
      <c r="D2368" s="16" t="str">
        <f>部数情報!E1993</f>
        <v>千葉南</v>
      </c>
      <c r="E2368" s="16" t="str">
        <f>部数情報!F1993</f>
        <v>川戸町・赤井町・鎌取町</v>
      </c>
      <c r="F2368" s="16" t="str">
        <f>部数情報!A1993</f>
        <v>051122</v>
      </c>
      <c r="G2368" s="16" t="str">
        <f>部数情報!G1993</f>
        <v>鎌取町 Ｃ（南鎌取公園）</v>
      </c>
      <c r="H2368" s="16" t="str">
        <f>部数情報!H1993</f>
        <v>市原</v>
      </c>
      <c r="I2368" s="16" t="str">
        <f>部数情報!I1993</f>
        <v>緑区</v>
      </c>
      <c r="J2368" s="189">
        <f>IFERROR(IF($I$7="併配",VLOOKUP($F2368,部数情報!A:K,11,0),IF($I$7="併配&amp;選挙",VLOOKUP($F2368,部数情報!A:L,12,0),IF($I$7="選挙",VLOOKUP($F2368,部数情報!A:M,13,0),VLOOKUP($F2368,部数情報!A:J,10,0)))),"")</f>
        <v>465</v>
      </c>
      <c r="K2368" s="187"/>
      <c r="L2368" s="205"/>
      <c r="M2368" s="206"/>
      <c r="S2368">
        <f>エリア一覧!J2368-VLOOKUP(エリア一覧!F2368,部数情報!A:Q,17,0)</f>
        <v>0</v>
      </c>
      <c r="V2368">
        <f t="shared" si="36"/>
        <v>0</v>
      </c>
      <c r="W2368">
        <f>IFERROR(VLOOKUP($F2368,部数情報!A:J,10,0),0)</f>
        <v>465</v>
      </c>
    </row>
    <row r="2369" spans="2:23" hidden="1">
      <c r="B2369" s="15">
        <f>部数情報!C1994</f>
        <v>1993</v>
      </c>
      <c r="C2369" s="16">
        <f>部数情報!B1994</f>
        <v>27</v>
      </c>
      <c r="D2369" s="16" t="str">
        <f>部数情報!E1994</f>
        <v>千葉南</v>
      </c>
      <c r="E2369" s="16" t="str">
        <f>部数情報!F1994</f>
        <v>塩田・浜野・村田町</v>
      </c>
      <c r="F2369" s="16" t="str">
        <f>部数情報!A1994</f>
        <v>051006</v>
      </c>
      <c r="G2369" s="16" t="str">
        <f>部数情報!G1994</f>
        <v>浜野町・ 塩田町 A　（生浜高校）</v>
      </c>
      <c r="H2369" s="16" t="str">
        <f>部数情報!H1994</f>
        <v>市原</v>
      </c>
      <c r="I2369" s="16" t="str">
        <f>部数情報!I1994</f>
        <v>中央区</v>
      </c>
      <c r="J2369" s="189">
        <f>IFERROR(IF($I$7="併配",VLOOKUP($F2369,部数情報!A:K,11,0),IF($I$7="併配&amp;選挙",VLOOKUP($F2369,部数情報!A:L,12,0),IF($I$7="選挙",VLOOKUP($F2369,部数情報!A:M,13,0),VLOOKUP($F2369,部数情報!A:J,10,0)))),"")</f>
        <v>345</v>
      </c>
      <c r="K2369" s="187"/>
      <c r="L2369" s="205"/>
      <c r="M2369" s="206"/>
      <c r="S2369">
        <f>エリア一覧!J2369-VLOOKUP(エリア一覧!F2369,部数情報!A:Q,17,0)</f>
        <v>0</v>
      </c>
      <c r="V2369">
        <f t="shared" si="36"/>
        <v>0</v>
      </c>
      <c r="W2369">
        <f>IFERROR(VLOOKUP($F2369,部数情報!A:J,10,0),0)</f>
        <v>345</v>
      </c>
    </row>
    <row r="2370" spans="2:23" hidden="1">
      <c r="B2370" s="15">
        <f>部数情報!C1995</f>
        <v>1994</v>
      </c>
      <c r="C2370" s="16">
        <f>部数情報!B1995</f>
        <v>27</v>
      </c>
      <c r="D2370" s="16" t="str">
        <f>部数情報!E1995</f>
        <v>千葉南</v>
      </c>
      <c r="E2370" s="16" t="str">
        <f>部数情報!F1995</f>
        <v>塩田・浜野・村田町</v>
      </c>
      <c r="F2370" s="16" t="str">
        <f>部数情報!A1995</f>
        <v>051008</v>
      </c>
      <c r="G2370" s="16" t="str">
        <f>部数情報!G1995</f>
        <v>浜野町 A　（浜野病院）</v>
      </c>
      <c r="H2370" s="16" t="str">
        <f>部数情報!H1995</f>
        <v>市原</v>
      </c>
      <c r="I2370" s="16" t="str">
        <f>部数情報!I1995</f>
        <v>中央区</v>
      </c>
      <c r="J2370" s="189">
        <f>IFERROR(IF($I$7="併配",VLOOKUP($F2370,部数情報!A:K,11,0),IF($I$7="併配&amp;選挙",VLOOKUP($F2370,部数情報!A:L,12,0),IF($I$7="選挙",VLOOKUP($F2370,部数情報!A:M,13,0),VLOOKUP($F2370,部数情報!A:J,10,0)))),"")</f>
        <v>440</v>
      </c>
      <c r="K2370" s="187"/>
      <c r="L2370" s="205"/>
      <c r="M2370" s="206"/>
      <c r="S2370">
        <f>エリア一覧!J2370-VLOOKUP(エリア一覧!F2370,部数情報!A:Q,17,0)</f>
        <v>0</v>
      </c>
      <c r="V2370">
        <f t="shared" si="36"/>
        <v>0</v>
      </c>
      <c r="W2370">
        <f>IFERROR(VLOOKUP($F2370,部数情報!A:J,10,0),0)</f>
        <v>440</v>
      </c>
    </row>
    <row r="2371" spans="2:23" hidden="1">
      <c r="B2371" s="15">
        <f>部数情報!C1996</f>
        <v>1995</v>
      </c>
      <c r="C2371" s="16">
        <f>部数情報!B1996</f>
        <v>27</v>
      </c>
      <c r="D2371" s="16" t="str">
        <f>部数情報!E1996</f>
        <v>千葉南</v>
      </c>
      <c r="E2371" s="16" t="str">
        <f>部数情報!F1996</f>
        <v>塩田・浜野・村田町</v>
      </c>
      <c r="F2371" s="16" t="str">
        <f>部数情報!A1996</f>
        <v>051009</v>
      </c>
      <c r="G2371" s="16" t="str">
        <f>部数情報!G1996</f>
        <v>浜野町 B　（千葉食料事務所）</v>
      </c>
      <c r="H2371" s="16" t="str">
        <f>部数情報!H1996</f>
        <v>市原</v>
      </c>
      <c r="I2371" s="16" t="str">
        <f>部数情報!I1996</f>
        <v>中央区</v>
      </c>
      <c r="J2371" s="189">
        <f>IFERROR(IF($I$7="併配",VLOOKUP($F2371,部数情報!A:K,11,0),IF($I$7="併配&amp;選挙",VLOOKUP($F2371,部数情報!A:L,12,0),IF($I$7="選挙",VLOOKUP($F2371,部数情報!A:M,13,0),VLOOKUP($F2371,部数情報!A:J,10,0)))),"")</f>
        <v>550</v>
      </c>
      <c r="K2371" s="187"/>
      <c r="L2371" s="205"/>
      <c r="M2371" s="206"/>
      <c r="S2371">
        <f>エリア一覧!J2371-VLOOKUP(エリア一覧!F2371,部数情報!A:Q,17,0)</f>
        <v>0</v>
      </c>
      <c r="V2371">
        <f t="shared" si="36"/>
        <v>0</v>
      </c>
      <c r="W2371">
        <f>IFERROR(VLOOKUP($F2371,部数情報!A:J,10,0),0)</f>
        <v>550</v>
      </c>
    </row>
    <row r="2372" spans="2:23" hidden="1">
      <c r="B2372" s="15">
        <f>部数情報!C1997</f>
        <v>1996</v>
      </c>
      <c r="C2372" s="16">
        <f>部数情報!B1997</f>
        <v>27</v>
      </c>
      <c r="D2372" s="16" t="str">
        <f>部数情報!E1997</f>
        <v>千葉南</v>
      </c>
      <c r="E2372" s="16" t="str">
        <f>部数情報!F1997</f>
        <v>塩田・浜野・村田町</v>
      </c>
      <c r="F2372" s="16" t="str">
        <f>部数情報!A1997</f>
        <v>051014</v>
      </c>
      <c r="G2372" s="16" t="str">
        <f>部数情報!G1997</f>
        <v>浜野町 E ・ 南生実町 B　（生浜小学校）</v>
      </c>
      <c r="H2372" s="16" t="str">
        <f>部数情報!H1997</f>
        <v>市原</v>
      </c>
      <c r="I2372" s="16" t="str">
        <f>部数情報!I1997</f>
        <v>中央区</v>
      </c>
      <c r="J2372" s="189">
        <f>IFERROR(IF($I$7="併配",VLOOKUP($F2372,部数情報!A:K,11,0),IF($I$7="併配&amp;選挙",VLOOKUP($F2372,部数情報!A:L,12,0),IF($I$7="選挙",VLOOKUP($F2372,部数情報!A:M,13,0),VLOOKUP($F2372,部数情報!A:J,10,0)))),"")</f>
        <v>400</v>
      </c>
      <c r="K2372" s="187"/>
      <c r="L2372" s="205"/>
      <c r="M2372" s="206"/>
      <c r="S2372">
        <f>エリア一覧!J2372-VLOOKUP(エリア一覧!F2372,部数情報!A:Q,17,0)</f>
        <v>0</v>
      </c>
      <c r="V2372">
        <f t="shared" si="36"/>
        <v>0</v>
      </c>
      <c r="W2372">
        <f>IFERROR(VLOOKUP($F2372,部数情報!A:J,10,0),0)</f>
        <v>400</v>
      </c>
    </row>
    <row r="2373" spans="2:23" hidden="1">
      <c r="B2373" s="15">
        <f>部数情報!C1998</f>
        <v>1997</v>
      </c>
      <c r="C2373" s="16">
        <f>部数情報!B1998</f>
        <v>27</v>
      </c>
      <c r="D2373" s="16" t="str">
        <f>部数情報!E1998</f>
        <v>千葉南</v>
      </c>
      <c r="E2373" s="16" t="str">
        <f>部数情報!F1998</f>
        <v>塩田・浜野・村田町</v>
      </c>
      <c r="F2373" s="16" t="str">
        <f>部数情報!A1998</f>
        <v>051010</v>
      </c>
      <c r="G2373" s="16" t="str">
        <f>部数情報!G1998</f>
        <v>村田町 A　</v>
      </c>
      <c r="H2373" s="16" t="str">
        <f>部数情報!H1998</f>
        <v>市原</v>
      </c>
      <c r="I2373" s="16" t="str">
        <f>部数情報!I1998</f>
        <v>中央区</v>
      </c>
      <c r="J2373" s="189">
        <f>IFERROR(IF($I$7="併配",VLOOKUP($F2373,部数情報!A:K,11,0),IF($I$7="併配&amp;選挙",VLOOKUP($F2373,部数情報!A:L,12,0),IF($I$7="選挙",VLOOKUP($F2373,部数情報!A:M,13,0),VLOOKUP($F2373,部数情報!A:J,10,0)))),"")</f>
        <v>400</v>
      </c>
      <c r="K2373" s="187"/>
      <c r="L2373" s="205"/>
      <c r="M2373" s="206"/>
      <c r="S2373">
        <f>エリア一覧!J2373-VLOOKUP(エリア一覧!F2373,部数情報!A:Q,17,0)</f>
        <v>0</v>
      </c>
      <c r="V2373">
        <f t="shared" si="36"/>
        <v>0</v>
      </c>
      <c r="W2373">
        <f>IFERROR(VLOOKUP($F2373,部数情報!A:J,10,0),0)</f>
        <v>400</v>
      </c>
    </row>
    <row r="2374" spans="2:23" hidden="1">
      <c r="B2374" s="15">
        <f>部数情報!C1999</f>
        <v>1998</v>
      </c>
      <c r="C2374" s="16">
        <f>部数情報!B1999</f>
        <v>27</v>
      </c>
      <c r="D2374" s="16" t="str">
        <f>部数情報!E1999</f>
        <v>千葉南</v>
      </c>
      <c r="E2374" s="16" t="str">
        <f>部数情報!F1999</f>
        <v>塩田・浜野・村田町</v>
      </c>
      <c r="F2374" s="16" t="str">
        <f>部数情報!A1999</f>
        <v>051015</v>
      </c>
      <c r="G2374" s="16" t="str">
        <f>部数情報!G1999</f>
        <v>村田町 B</v>
      </c>
      <c r="H2374" s="16" t="str">
        <f>部数情報!H1999</f>
        <v>市原</v>
      </c>
      <c r="I2374" s="16" t="str">
        <f>部数情報!I1999</f>
        <v>中央区</v>
      </c>
      <c r="J2374" s="189">
        <f>IFERROR(IF($I$7="併配",VLOOKUP($F2374,部数情報!A:K,11,0),IF($I$7="併配&amp;選挙",VLOOKUP($F2374,部数情報!A:L,12,0),IF($I$7="選挙",VLOOKUP($F2374,部数情報!A:M,13,0),VLOOKUP($F2374,部数情報!A:J,10,0)))),"")</f>
        <v>315</v>
      </c>
      <c r="K2374" s="187"/>
      <c r="L2374" s="205"/>
      <c r="M2374" s="206"/>
      <c r="S2374">
        <f>エリア一覧!J2374-VLOOKUP(エリア一覧!F2374,部数情報!A:Q,17,0)</f>
        <v>0</v>
      </c>
      <c r="V2374">
        <f t="shared" si="36"/>
        <v>0</v>
      </c>
      <c r="W2374">
        <f>IFERROR(VLOOKUP($F2374,部数情報!A:J,10,0),0)</f>
        <v>315</v>
      </c>
    </row>
    <row r="2375" spans="2:23" hidden="1">
      <c r="B2375" s="15">
        <f>部数情報!C2000</f>
        <v>1999</v>
      </c>
      <c r="C2375" s="16">
        <f>部数情報!B2000</f>
        <v>27</v>
      </c>
      <c r="D2375" s="16" t="str">
        <f>部数情報!E2000</f>
        <v>千葉南</v>
      </c>
      <c r="E2375" s="16" t="str">
        <f>部数情報!F2000</f>
        <v>塩田・浜野・村田町</v>
      </c>
      <c r="F2375" s="16" t="str">
        <f>部数情報!A2000</f>
        <v>051138</v>
      </c>
      <c r="G2375" s="16" t="str">
        <f>部数情報!G2000</f>
        <v>村田町 Ｄ</v>
      </c>
      <c r="H2375" s="16" t="str">
        <f>部数情報!H2000</f>
        <v>市原</v>
      </c>
      <c r="I2375" s="16" t="str">
        <f>部数情報!I2000</f>
        <v>中央区</v>
      </c>
      <c r="J2375" s="189">
        <f>IFERROR(IF($I$7="併配",VLOOKUP($F2375,部数情報!A:K,11,0),IF($I$7="併配&amp;選挙",VLOOKUP($F2375,部数情報!A:L,12,0),IF($I$7="選挙",VLOOKUP($F2375,部数情報!A:M,13,0),VLOOKUP($F2375,部数情報!A:J,10,0)))),"")</f>
        <v>685</v>
      </c>
      <c r="K2375" s="187"/>
      <c r="L2375" s="205"/>
      <c r="M2375" s="206"/>
      <c r="S2375">
        <f>エリア一覧!J2375-VLOOKUP(エリア一覧!F2375,部数情報!A:Q,17,0)</f>
        <v>0</v>
      </c>
      <c r="V2375">
        <f t="shared" si="36"/>
        <v>0</v>
      </c>
      <c r="W2375">
        <f>IFERROR(VLOOKUP($F2375,部数情報!A:J,10,0),0)</f>
        <v>685</v>
      </c>
    </row>
    <row r="2376" spans="2:23" hidden="1">
      <c r="B2376" s="15">
        <f>部数情報!C2001</f>
        <v>2000</v>
      </c>
      <c r="C2376" s="16">
        <f>部数情報!B2001</f>
        <v>27</v>
      </c>
      <c r="D2376" s="16" t="str">
        <f>部数情報!E2001</f>
        <v>千葉南</v>
      </c>
      <c r="E2376" s="16" t="str">
        <f>部数情報!F2001</f>
        <v>塩田・浜野・村田町</v>
      </c>
      <c r="F2376" s="16" t="str">
        <f>部数情報!A2001</f>
        <v>051016</v>
      </c>
      <c r="G2376" s="16" t="str">
        <f>部数情報!G2001</f>
        <v>市原市古市場 A　（サントク周辺）</v>
      </c>
      <c r="H2376" s="16" t="str">
        <f>部数情報!H2001</f>
        <v>市原</v>
      </c>
      <c r="I2376" s="16" t="str">
        <f>部数情報!I2001</f>
        <v>市原市</v>
      </c>
      <c r="J2376" s="189">
        <f>IFERROR(IF($I$7="併配",VLOOKUP($F2376,部数情報!A:K,11,0),IF($I$7="併配&amp;選挙",VLOOKUP($F2376,部数情報!A:L,12,0),IF($I$7="選挙",VLOOKUP($F2376,部数情報!A:M,13,0),VLOOKUP($F2376,部数情報!A:J,10,0)))),"")</f>
        <v>365</v>
      </c>
      <c r="K2376" s="187"/>
      <c r="L2376" s="205"/>
      <c r="M2376" s="206"/>
      <c r="S2376">
        <f>エリア一覧!J2376-VLOOKUP(エリア一覧!F2376,部数情報!A:Q,17,0)</f>
        <v>0</v>
      </c>
      <c r="V2376">
        <f t="shared" si="36"/>
        <v>0</v>
      </c>
      <c r="W2376">
        <f>IFERROR(VLOOKUP($F2376,部数情報!A:J,10,0),0)</f>
        <v>365</v>
      </c>
    </row>
    <row r="2377" spans="2:23" hidden="1">
      <c r="B2377" s="15">
        <f>部数情報!C2002</f>
        <v>2001</v>
      </c>
      <c r="C2377" s="16">
        <f>部数情報!B2002</f>
        <v>27</v>
      </c>
      <c r="D2377" s="16" t="str">
        <f>部数情報!E2002</f>
        <v>千葉南</v>
      </c>
      <c r="E2377" s="16" t="str">
        <f>部数情報!F2002</f>
        <v>塩田・浜野・村田町</v>
      </c>
      <c r="F2377" s="16" t="str">
        <f>部数情報!A2002</f>
        <v>051017</v>
      </c>
      <c r="G2377" s="16" t="str">
        <f>部数情報!G2002</f>
        <v>市原市古市場 B　（古市場会館）</v>
      </c>
      <c r="H2377" s="16" t="str">
        <f>部数情報!H2002</f>
        <v>市原</v>
      </c>
      <c r="I2377" s="16" t="str">
        <f>部数情報!I2002</f>
        <v>市原市</v>
      </c>
      <c r="J2377" s="189">
        <f>IFERROR(IF($I$7="併配",VLOOKUP($F2377,部数情報!A:K,11,0),IF($I$7="併配&amp;選挙",VLOOKUP($F2377,部数情報!A:L,12,0),IF($I$7="選挙",VLOOKUP($F2377,部数情報!A:M,13,0),VLOOKUP($F2377,部数情報!A:J,10,0)))),"")</f>
        <v>400</v>
      </c>
      <c r="K2377" s="187"/>
      <c r="L2377" s="205"/>
      <c r="M2377" s="206"/>
      <c r="S2377">
        <f>エリア一覧!J2377-VLOOKUP(エリア一覧!F2377,部数情報!A:Q,17,0)</f>
        <v>0</v>
      </c>
      <c r="V2377">
        <f t="shared" si="36"/>
        <v>0</v>
      </c>
      <c r="W2377">
        <f>IFERROR(VLOOKUP($F2377,部数情報!A:J,10,0),0)</f>
        <v>400</v>
      </c>
    </row>
    <row r="2378" spans="2:23" hidden="1">
      <c r="B2378" s="15">
        <f>部数情報!C2003</f>
        <v>2002</v>
      </c>
      <c r="C2378" s="16">
        <f>部数情報!B2003</f>
        <v>27</v>
      </c>
      <c r="D2378" s="16" t="str">
        <f>部数情報!E2003</f>
        <v>千葉南</v>
      </c>
      <c r="E2378" s="16" t="str">
        <f>部数情報!F2003</f>
        <v>塩田・浜野・村田町</v>
      </c>
      <c r="F2378" s="16" t="str">
        <f>部数情報!A2003</f>
        <v>051121</v>
      </c>
      <c r="G2378" s="16" t="str">
        <f>部数情報!G2003</f>
        <v>村田町 C</v>
      </c>
      <c r="H2378" s="16" t="str">
        <f>部数情報!H2003</f>
        <v>市原</v>
      </c>
      <c r="I2378" s="16" t="str">
        <f>部数情報!I2003</f>
        <v>中央区</v>
      </c>
      <c r="J2378" s="189">
        <f>IFERROR(IF($I$7="併配",VLOOKUP($F2378,部数情報!A:K,11,0),IF($I$7="併配&amp;選挙",VLOOKUP($F2378,部数情報!A:L,12,0),IF($I$7="選挙",VLOOKUP($F2378,部数情報!A:M,13,0),VLOOKUP($F2378,部数情報!A:J,10,0)))),"")</f>
        <v>540</v>
      </c>
      <c r="K2378" s="187"/>
      <c r="L2378" s="205"/>
      <c r="M2378" s="206"/>
      <c r="S2378">
        <f>エリア一覧!J2378-VLOOKUP(エリア一覧!F2378,部数情報!A:Q,17,0)</f>
        <v>0</v>
      </c>
      <c r="V2378">
        <f t="shared" si="36"/>
        <v>0</v>
      </c>
      <c r="W2378">
        <f>IFERROR(VLOOKUP($F2378,部数情報!A:J,10,0),0)</f>
        <v>540</v>
      </c>
    </row>
    <row r="2379" spans="2:23" hidden="1">
      <c r="B2379" s="15">
        <f>部数情報!C2004</f>
        <v>2003</v>
      </c>
      <c r="C2379" s="16">
        <f>部数情報!B2004</f>
        <v>27</v>
      </c>
      <c r="D2379" s="16" t="str">
        <f>部数情報!E2004</f>
        <v>千葉南</v>
      </c>
      <c r="E2379" s="16" t="str">
        <f>部数情報!F2004</f>
        <v>塩田・浜野・村田町</v>
      </c>
      <c r="F2379" s="16" t="str">
        <f>部数情報!A2004</f>
        <v>051018</v>
      </c>
      <c r="G2379" s="16" t="str">
        <f>部数情報!G2004</f>
        <v>浜野町F ・ 緑区古市場町 A 　(体育館)</v>
      </c>
      <c r="H2379" s="16" t="str">
        <f>部数情報!H2004</f>
        <v>市原</v>
      </c>
      <c r="I2379" s="16" t="str">
        <f>部数情報!I2004</f>
        <v>緑区・中央区</v>
      </c>
      <c r="J2379" s="189">
        <f>IFERROR(IF($I$7="併配",VLOOKUP($F2379,部数情報!A:K,11,0),IF($I$7="併配&amp;選挙",VLOOKUP($F2379,部数情報!A:L,12,0),IF($I$7="選挙",VLOOKUP($F2379,部数情報!A:M,13,0),VLOOKUP($F2379,部数情報!A:J,10,0)))),"")</f>
        <v>445</v>
      </c>
      <c r="K2379" s="187"/>
      <c r="L2379" s="205"/>
      <c r="M2379" s="206"/>
      <c r="S2379">
        <f>エリア一覧!J2379-VLOOKUP(エリア一覧!F2379,部数情報!A:Q,17,0)</f>
        <v>0</v>
      </c>
      <c r="V2379">
        <f t="shared" si="36"/>
        <v>0</v>
      </c>
      <c r="W2379">
        <f>IFERROR(VLOOKUP($F2379,部数情報!A:J,10,0),0)</f>
        <v>445</v>
      </c>
    </row>
    <row r="2380" spans="2:23" hidden="1">
      <c r="B2380" s="15">
        <f>部数情報!C2005</f>
        <v>2004</v>
      </c>
      <c r="C2380" s="16">
        <f>部数情報!B2005</f>
        <v>27</v>
      </c>
      <c r="D2380" s="16" t="str">
        <f>部数情報!E2005</f>
        <v>千葉南</v>
      </c>
      <c r="E2380" s="16" t="str">
        <f>部数情報!F2005</f>
        <v>塩田・浜野・村田町</v>
      </c>
      <c r="F2380" s="16" t="str">
        <f>部数情報!A2005</f>
        <v>051019</v>
      </c>
      <c r="G2380" s="16" t="str">
        <f>部数情報!G2005</f>
        <v>緑区古市場町 B　（古市場相撲場）</v>
      </c>
      <c r="H2380" s="16" t="str">
        <f>部数情報!H2005</f>
        <v>市原</v>
      </c>
      <c r="I2380" s="16" t="str">
        <f>部数情報!I2005</f>
        <v>緑区</v>
      </c>
      <c r="J2380" s="189">
        <f>IFERROR(IF($I$7="併配",VLOOKUP($F2380,部数情報!A:K,11,0),IF($I$7="併配&amp;選挙",VLOOKUP($F2380,部数情報!A:L,12,0),IF($I$7="選挙",VLOOKUP($F2380,部数情報!A:M,13,0),VLOOKUP($F2380,部数情報!A:J,10,0)))),"")</f>
        <v>380</v>
      </c>
      <c r="K2380" s="187"/>
      <c r="L2380" s="205"/>
      <c r="M2380" s="206"/>
      <c r="S2380">
        <f>エリア一覧!J2380-VLOOKUP(エリア一覧!F2380,部数情報!A:Q,17,0)</f>
        <v>0</v>
      </c>
      <c r="V2380">
        <f t="shared" si="36"/>
        <v>0</v>
      </c>
      <c r="W2380">
        <f>IFERROR(VLOOKUP($F2380,部数情報!A:J,10,0),0)</f>
        <v>380</v>
      </c>
    </row>
    <row r="2381" spans="2:23" hidden="1">
      <c r="B2381" s="15">
        <f>部数情報!C2006</f>
        <v>2005</v>
      </c>
      <c r="C2381" s="16">
        <f>部数情報!B2006</f>
        <v>27</v>
      </c>
      <c r="D2381" s="16" t="str">
        <f>部数情報!E2006</f>
        <v>千葉南</v>
      </c>
      <c r="E2381" s="16" t="str">
        <f>部数情報!F2006</f>
        <v>生実町</v>
      </c>
      <c r="F2381" s="16" t="str">
        <f>部数情報!A2006</f>
        <v>051024</v>
      </c>
      <c r="G2381" s="16" t="str">
        <f>部数情報!G2006</f>
        <v>生実町 E ・ 南生実町 C　（生浜東小学校）</v>
      </c>
      <c r="H2381" s="16" t="str">
        <f>部数情報!H2006</f>
        <v>市原</v>
      </c>
      <c r="I2381" s="16" t="str">
        <f>部数情報!I2006</f>
        <v>中央区</v>
      </c>
      <c r="J2381" s="189">
        <f>IFERROR(IF($I$7="併配",VLOOKUP($F2381,部数情報!A:K,11,0),IF($I$7="併配&amp;選挙",VLOOKUP($F2381,部数情報!A:L,12,0),IF($I$7="選挙",VLOOKUP($F2381,部数情報!A:M,13,0),VLOOKUP($F2381,部数情報!A:J,10,0)))),"")</f>
        <v>405</v>
      </c>
      <c r="K2381" s="187"/>
      <c r="L2381" s="205"/>
      <c r="M2381" s="206"/>
      <c r="S2381">
        <f>エリア一覧!J2381-VLOOKUP(エリア一覧!F2381,部数情報!A:Q,17,0)</f>
        <v>0</v>
      </c>
      <c r="V2381">
        <f t="shared" si="36"/>
        <v>0</v>
      </c>
      <c r="W2381">
        <f>IFERROR(VLOOKUP($F2381,部数情報!A:J,10,0),0)</f>
        <v>405</v>
      </c>
    </row>
    <row r="2382" spans="2:23" hidden="1">
      <c r="B2382" s="15">
        <f>部数情報!C2007</f>
        <v>2006</v>
      </c>
      <c r="C2382" s="16">
        <f>部数情報!B2007</f>
        <v>27</v>
      </c>
      <c r="D2382" s="16" t="str">
        <f>部数情報!E2007</f>
        <v>千葉南</v>
      </c>
      <c r="E2382" s="16" t="str">
        <f>部数情報!F2007</f>
        <v>生実町</v>
      </c>
      <c r="F2382" s="16" t="str">
        <f>部数情報!A2007</f>
        <v>051025</v>
      </c>
      <c r="G2382" s="16" t="str">
        <f>部数情報!G2007</f>
        <v>南生実町 D ・おゆみ野中央１　（明徳附属幼）</v>
      </c>
      <c r="H2382" s="16" t="str">
        <f>部数情報!H2007</f>
        <v>市原</v>
      </c>
      <c r="I2382" s="16" t="str">
        <f>部数情報!I2007</f>
        <v>中央区・緑区</v>
      </c>
      <c r="J2382" s="189">
        <f>IFERROR(IF($I$7="併配",VLOOKUP($F2382,部数情報!A:K,11,0),IF($I$7="併配&amp;選挙",VLOOKUP($F2382,部数情報!A:L,12,0),IF($I$7="選挙",VLOOKUP($F2382,部数情報!A:M,13,0),VLOOKUP($F2382,部数情報!A:J,10,0)))),"")</f>
        <v>270</v>
      </c>
      <c r="K2382" s="187"/>
      <c r="L2382" s="205"/>
      <c r="M2382" s="206"/>
      <c r="S2382">
        <f>エリア一覧!J2382-VLOOKUP(エリア一覧!F2382,部数情報!A:Q,17,0)</f>
        <v>0</v>
      </c>
      <c r="V2382">
        <f t="shared" si="36"/>
        <v>0</v>
      </c>
      <c r="W2382">
        <f>IFERROR(VLOOKUP($F2382,部数情報!A:J,10,0),0)</f>
        <v>270</v>
      </c>
    </row>
    <row r="2383" spans="2:23" hidden="1">
      <c r="B2383" s="15">
        <f>部数情報!C2008</f>
        <v>2007</v>
      </c>
      <c r="C2383" s="16">
        <f>部数情報!B2008</f>
        <v>27</v>
      </c>
      <c r="D2383" s="16" t="str">
        <f>部数情報!E2008</f>
        <v>千葉南</v>
      </c>
      <c r="E2383" s="16" t="str">
        <f>部数情報!F2008</f>
        <v>おゆみ野</v>
      </c>
      <c r="F2383" s="16" t="str">
        <f>部数情報!A2008</f>
        <v>051038</v>
      </c>
      <c r="G2383" s="16" t="str">
        <f>部数情報!G2008</f>
        <v>おゆみ野 １A ・ 中央 １A（学園前駅）</v>
      </c>
      <c r="H2383" s="16" t="str">
        <f>部数情報!H2008</f>
        <v>市原</v>
      </c>
      <c r="I2383" s="16" t="str">
        <f>部数情報!I2008</f>
        <v>中央区・緑区</v>
      </c>
      <c r="J2383" s="189">
        <f>IFERROR(IF($I$7="併配",VLOOKUP($F2383,部数情報!A:K,11,0),IF($I$7="併配&amp;選挙",VLOOKUP($F2383,部数情報!A:L,12,0),IF($I$7="選挙",VLOOKUP($F2383,部数情報!A:M,13,0),VLOOKUP($F2383,部数情報!A:J,10,0)))),"")</f>
        <v>315</v>
      </c>
      <c r="K2383" s="187"/>
      <c r="L2383" s="205"/>
      <c r="M2383" s="206"/>
      <c r="S2383">
        <f>エリア一覧!J2383-VLOOKUP(エリア一覧!F2383,部数情報!A:Q,17,0)</f>
        <v>0</v>
      </c>
      <c r="V2383">
        <f t="shared" si="36"/>
        <v>0</v>
      </c>
      <c r="W2383">
        <f>IFERROR(VLOOKUP($F2383,部数情報!A:J,10,0),0)</f>
        <v>315</v>
      </c>
    </row>
    <row r="2384" spans="2:23" hidden="1">
      <c r="B2384" s="15">
        <f>部数情報!C2009</f>
        <v>2008</v>
      </c>
      <c r="C2384" s="16">
        <f>部数情報!B2009</f>
        <v>27</v>
      </c>
      <c r="D2384" s="16" t="str">
        <f>部数情報!E2009</f>
        <v>千葉南</v>
      </c>
      <c r="E2384" s="16" t="str">
        <f>部数情報!F2009</f>
        <v>おゆみ野</v>
      </c>
      <c r="F2384" s="16" t="str">
        <f>部数情報!A2009</f>
        <v>051039</v>
      </c>
      <c r="G2384" s="16" t="str">
        <f>部数情報!G2009</f>
        <v>おゆみ野 １B　（有吉小学校）</v>
      </c>
      <c r="H2384" s="16" t="str">
        <f>部数情報!H2009</f>
        <v>市原</v>
      </c>
      <c r="I2384" s="16" t="str">
        <f>部数情報!I2009</f>
        <v>緑区</v>
      </c>
      <c r="J2384" s="189">
        <f>IFERROR(IF($I$7="併配",VLOOKUP($F2384,部数情報!A:K,11,0),IF($I$7="併配&amp;選挙",VLOOKUP($F2384,部数情報!A:L,12,0),IF($I$7="選挙",VLOOKUP($F2384,部数情報!A:M,13,0),VLOOKUP($F2384,部数情報!A:J,10,0)))),"")</f>
        <v>390</v>
      </c>
      <c r="K2384" s="187"/>
      <c r="L2384" s="205"/>
      <c r="M2384" s="206"/>
      <c r="S2384">
        <f>エリア一覧!J2384-VLOOKUP(エリア一覧!F2384,部数情報!A:Q,17,0)</f>
        <v>0</v>
      </c>
      <c r="V2384">
        <f t="shared" ref="V2384:V2447" si="37">IF(K2384="●",J2384,K2384)</f>
        <v>0</v>
      </c>
      <c r="W2384">
        <f>IFERROR(VLOOKUP($F2384,部数情報!A:J,10,0),0)</f>
        <v>390</v>
      </c>
    </row>
    <row r="2385" spans="2:23" hidden="1">
      <c r="B2385" s="15">
        <f>部数情報!C2010</f>
        <v>2009</v>
      </c>
      <c r="C2385" s="16">
        <f>部数情報!B2010</f>
        <v>27</v>
      </c>
      <c r="D2385" s="16" t="str">
        <f>部数情報!E2010</f>
        <v>千葉南</v>
      </c>
      <c r="E2385" s="16" t="str">
        <f>部数情報!F2010</f>
        <v>おゆみ野</v>
      </c>
      <c r="F2385" s="16" t="str">
        <f>部数情報!A2010</f>
        <v>051045</v>
      </c>
      <c r="G2385" s="16" t="str">
        <f>部数情報!G2010</f>
        <v>おゆみ野 １C　（生実県営住宅）</v>
      </c>
      <c r="H2385" s="16" t="str">
        <f>部数情報!H2010</f>
        <v>市原</v>
      </c>
      <c r="I2385" s="16" t="str">
        <f>部数情報!I2010</f>
        <v>緑区</v>
      </c>
      <c r="J2385" s="189">
        <f>IFERROR(IF($I$7="併配",VLOOKUP($F2385,部数情報!A:K,11,0),IF($I$7="併配&amp;選挙",VLOOKUP($F2385,部数情報!A:L,12,0),IF($I$7="選挙",VLOOKUP($F2385,部数情報!A:M,13,0),VLOOKUP($F2385,部数情報!A:J,10,0)))),"")</f>
        <v>660</v>
      </c>
      <c r="K2385" s="187"/>
      <c r="L2385" s="205"/>
      <c r="M2385" s="206"/>
      <c r="S2385">
        <f>エリア一覧!J2385-VLOOKUP(エリア一覧!F2385,部数情報!A:Q,17,0)</f>
        <v>0</v>
      </c>
      <c r="V2385">
        <f t="shared" si="37"/>
        <v>0</v>
      </c>
      <c r="W2385">
        <f>IFERROR(VLOOKUP($F2385,部数情報!A:J,10,0),0)</f>
        <v>660</v>
      </c>
    </row>
    <row r="2386" spans="2:23" hidden="1">
      <c r="B2386" s="15">
        <f>部数情報!C2011</f>
        <v>2010</v>
      </c>
      <c r="C2386" s="16">
        <f>部数情報!B2011</f>
        <v>27</v>
      </c>
      <c r="D2386" s="16" t="str">
        <f>部数情報!E2011</f>
        <v>千葉南</v>
      </c>
      <c r="E2386" s="16" t="str">
        <f>部数情報!F2011</f>
        <v>おゆみ野</v>
      </c>
      <c r="F2386" s="16" t="str">
        <f>部数情報!A2011</f>
        <v>051041</v>
      </c>
      <c r="G2386" s="16" t="str">
        <f>部数情報!G2011</f>
        <v>おゆみ野 ２A　（有吉中学校）</v>
      </c>
      <c r="H2386" s="16" t="str">
        <f>部数情報!H2011</f>
        <v>市原</v>
      </c>
      <c r="I2386" s="16" t="str">
        <f>部数情報!I2011</f>
        <v>緑区</v>
      </c>
      <c r="J2386" s="189">
        <f>IFERROR(IF($I$7="併配",VLOOKUP($F2386,部数情報!A:K,11,0),IF($I$7="併配&amp;選挙",VLOOKUP($F2386,部数情報!A:L,12,0),IF($I$7="選挙",VLOOKUP($F2386,部数情報!A:M,13,0),VLOOKUP($F2386,部数情報!A:J,10,0)))),"")</f>
        <v>400</v>
      </c>
      <c r="K2386" s="187"/>
      <c r="L2386" s="205"/>
      <c r="M2386" s="206"/>
      <c r="S2386">
        <f>エリア一覧!J2386-VLOOKUP(エリア一覧!F2386,部数情報!A:Q,17,0)</f>
        <v>0</v>
      </c>
      <c r="V2386">
        <f t="shared" si="37"/>
        <v>0</v>
      </c>
      <c r="W2386">
        <f>IFERROR(VLOOKUP($F2386,部数情報!A:J,10,0),0)</f>
        <v>400</v>
      </c>
    </row>
    <row r="2387" spans="2:23" hidden="1">
      <c r="B2387" s="15">
        <f>部数情報!C2012</f>
        <v>2011</v>
      </c>
      <c r="C2387" s="16">
        <f>部数情報!B2012</f>
        <v>27</v>
      </c>
      <c r="D2387" s="16" t="str">
        <f>部数情報!E2012</f>
        <v>千葉南</v>
      </c>
      <c r="E2387" s="16" t="str">
        <f>部数情報!F2012</f>
        <v>おゆみ野</v>
      </c>
      <c r="F2387" s="16" t="str">
        <f>部数情報!A2012</f>
        <v>051042</v>
      </c>
      <c r="G2387" s="16" t="str">
        <f>部数情報!G2012</f>
        <v>おゆみ野 ２B　（おゆみ野保育園）</v>
      </c>
      <c r="H2387" s="16" t="str">
        <f>部数情報!H2012</f>
        <v>市原</v>
      </c>
      <c r="I2387" s="16" t="str">
        <f>部数情報!I2012</f>
        <v>緑区</v>
      </c>
      <c r="J2387" s="189">
        <f>IFERROR(IF($I$7="併配",VLOOKUP($F2387,部数情報!A:K,11,0),IF($I$7="併配&amp;選挙",VLOOKUP($F2387,部数情報!A:L,12,0),IF($I$7="選挙",VLOOKUP($F2387,部数情報!A:M,13,0),VLOOKUP($F2387,部数情報!A:J,10,0)))),"")</f>
        <v>470</v>
      </c>
      <c r="K2387" s="187"/>
      <c r="L2387" s="205"/>
      <c r="M2387" s="206"/>
      <c r="S2387">
        <f>エリア一覧!J2387-VLOOKUP(エリア一覧!F2387,部数情報!A:Q,17,0)</f>
        <v>0</v>
      </c>
      <c r="V2387">
        <f t="shared" si="37"/>
        <v>0</v>
      </c>
      <c r="W2387">
        <f>IFERROR(VLOOKUP($F2387,部数情報!A:J,10,0),0)</f>
        <v>470</v>
      </c>
    </row>
    <row r="2388" spans="2:23" hidden="1">
      <c r="B2388" s="15">
        <f>部数情報!C2013</f>
        <v>2012</v>
      </c>
      <c r="C2388" s="16">
        <f>部数情報!B2013</f>
        <v>27</v>
      </c>
      <c r="D2388" s="16" t="str">
        <f>部数情報!E2013</f>
        <v>千葉南</v>
      </c>
      <c r="E2388" s="16" t="str">
        <f>部数情報!F2013</f>
        <v>おゆみ野</v>
      </c>
      <c r="F2388" s="16" t="str">
        <f>部数情報!A2013</f>
        <v>051110</v>
      </c>
      <c r="G2388" s="16" t="str">
        <f>部数情報!G2013</f>
        <v>おゆみ野 ２C　（有吉中学校）</v>
      </c>
      <c r="H2388" s="16" t="str">
        <f>部数情報!H2013</f>
        <v>市原</v>
      </c>
      <c r="I2388" s="16" t="str">
        <f>部数情報!I2013</f>
        <v>緑区</v>
      </c>
      <c r="J2388" s="189">
        <f>IFERROR(IF($I$7="併配",VLOOKUP($F2388,部数情報!A:K,11,0),IF($I$7="併配&amp;選挙",VLOOKUP($F2388,部数情報!A:L,12,0),IF($I$7="選挙",VLOOKUP($F2388,部数情報!A:M,13,0),VLOOKUP($F2388,部数情報!A:J,10,0)))),"")</f>
        <v>455</v>
      </c>
      <c r="K2388" s="187"/>
      <c r="L2388" s="205"/>
      <c r="M2388" s="206"/>
      <c r="S2388">
        <f>エリア一覧!J2388-VLOOKUP(エリア一覧!F2388,部数情報!A:Q,17,0)</f>
        <v>0</v>
      </c>
      <c r="V2388">
        <f t="shared" si="37"/>
        <v>0</v>
      </c>
      <c r="W2388">
        <f>IFERROR(VLOOKUP($F2388,部数情報!A:J,10,0),0)</f>
        <v>455</v>
      </c>
    </row>
    <row r="2389" spans="2:23" hidden="1">
      <c r="B2389" s="15">
        <f>部数情報!C2014</f>
        <v>2013</v>
      </c>
      <c r="C2389" s="16">
        <f>部数情報!B2014</f>
        <v>27</v>
      </c>
      <c r="D2389" s="16" t="str">
        <f>部数情報!E2014</f>
        <v>千葉南</v>
      </c>
      <c r="E2389" s="16" t="str">
        <f>部数情報!F2014</f>
        <v>おゆみ野</v>
      </c>
      <c r="F2389" s="16" t="str">
        <f>部数情報!A2014</f>
        <v>051028</v>
      </c>
      <c r="G2389" s="16" t="str">
        <f>部数情報!G2014</f>
        <v>おゆみ野 ３A　（JR鎌取駅）</v>
      </c>
      <c r="H2389" s="16" t="str">
        <f>部数情報!H2014</f>
        <v>市原</v>
      </c>
      <c r="I2389" s="16" t="str">
        <f>部数情報!I2014</f>
        <v>緑区</v>
      </c>
      <c r="J2389" s="189">
        <f>IFERROR(IF($I$7="併配",VLOOKUP($F2389,部数情報!A:K,11,0),IF($I$7="併配&amp;選挙",VLOOKUP($F2389,部数情報!A:L,12,0),IF($I$7="選挙",VLOOKUP($F2389,部数情報!A:M,13,0),VLOOKUP($F2389,部数情報!A:J,10,0)))),"")</f>
        <v>440</v>
      </c>
      <c r="K2389" s="187"/>
      <c r="L2389" s="205"/>
      <c r="M2389" s="206"/>
      <c r="S2389">
        <f>エリア一覧!J2389-VLOOKUP(エリア一覧!F2389,部数情報!A:Q,17,0)</f>
        <v>0</v>
      </c>
      <c r="V2389">
        <f t="shared" si="37"/>
        <v>0</v>
      </c>
      <c r="W2389">
        <f>IFERROR(VLOOKUP($F2389,部数情報!A:J,10,0),0)</f>
        <v>440</v>
      </c>
    </row>
    <row r="2390" spans="2:23" hidden="1">
      <c r="B2390" s="15">
        <f>部数情報!C2015</f>
        <v>2014</v>
      </c>
      <c r="C2390" s="16">
        <f>部数情報!B2015</f>
        <v>27</v>
      </c>
      <c r="D2390" s="16" t="str">
        <f>部数情報!E2015</f>
        <v>千葉南</v>
      </c>
      <c r="E2390" s="16" t="str">
        <f>部数情報!F2015</f>
        <v>おゆみ野</v>
      </c>
      <c r="F2390" s="16" t="str">
        <f>部数情報!A2015</f>
        <v>051029</v>
      </c>
      <c r="G2390" s="16" t="str">
        <f>部数情報!G2015</f>
        <v>おゆみ野 ３B　(緑区役所）</v>
      </c>
      <c r="H2390" s="16" t="str">
        <f>部数情報!H2015</f>
        <v>市原</v>
      </c>
      <c r="I2390" s="16" t="str">
        <f>部数情報!I2015</f>
        <v>緑区</v>
      </c>
      <c r="J2390" s="189">
        <f>IFERROR(IF($I$7="併配",VLOOKUP($F2390,部数情報!A:K,11,0),IF($I$7="併配&amp;選挙",VLOOKUP($F2390,部数情報!A:L,12,0),IF($I$7="選挙",VLOOKUP($F2390,部数情報!A:M,13,0),VLOOKUP($F2390,部数情報!A:J,10,0)))),"")</f>
        <v>1061</v>
      </c>
      <c r="K2390" s="187"/>
      <c r="L2390" s="205"/>
      <c r="M2390" s="206"/>
      <c r="S2390">
        <f>エリア一覧!J2390-VLOOKUP(エリア一覧!F2390,部数情報!A:Q,17,0)</f>
        <v>0</v>
      </c>
      <c r="V2390">
        <f t="shared" si="37"/>
        <v>0</v>
      </c>
      <c r="W2390">
        <f>IFERROR(VLOOKUP($F2390,部数情報!A:J,10,0),0)</f>
        <v>1061</v>
      </c>
    </row>
    <row r="2391" spans="2:23" hidden="1">
      <c r="B2391" s="15">
        <f>部数情報!C2016</f>
        <v>2015</v>
      </c>
      <c r="C2391" s="16">
        <f>部数情報!B2016</f>
        <v>27</v>
      </c>
      <c r="D2391" s="16" t="str">
        <f>部数情報!E2016</f>
        <v>千葉南</v>
      </c>
      <c r="E2391" s="16" t="str">
        <f>部数情報!F2016</f>
        <v>おゆみ野</v>
      </c>
      <c r="F2391" s="16" t="str">
        <f>部数情報!A2016</f>
        <v>051030</v>
      </c>
      <c r="G2391" s="16" t="str">
        <f>部数情報!G2016</f>
        <v>おゆみ野 4Ａ　（小谷小学校）</v>
      </c>
      <c r="H2391" s="16" t="str">
        <f>部数情報!H2016</f>
        <v>市原</v>
      </c>
      <c r="I2391" s="16" t="str">
        <f>部数情報!I2016</f>
        <v>緑区</v>
      </c>
      <c r="J2391" s="189">
        <f>IFERROR(IF($I$7="併配",VLOOKUP($F2391,部数情報!A:K,11,0),IF($I$7="併配&amp;選挙",VLOOKUP($F2391,部数情報!A:L,12,0),IF($I$7="選挙",VLOOKUP($F2391,部数情報!A:M,13,0),VLOOKUP($F2391,部数情報!A:J,10,0)))),"")</f>
        <v>300</v>
      </c>
      <c r="K2391" s="187"/>
      <c r="L2391" s="205"/>
      <c r="M2391" s="206"/>
      <c r="S2391">
        <f>エリア一覧!J2391-VLOOKUP(エリア一覧!F2391,部数情報!A:Q,17,0)</f>
        <v>0</v>
      </c>
      <c r="V2391">
        <f t="shared" si="37"/>
        <v>0</v>
      </c>
      <c r="W2391">
        <f>IFERROR(VLOOKUP($F2391,部数情報!A:J,10,0),0)</f>
        <v>300</v>
      </c>
    </row>
    <row r="2392" spans="2:23" hidden="1">
      <c r="B2392" s="15">
        <f>部数情報!C2017</f>
        <v>2016</v>
      </c>
      <c r="C2392" s="16">
        <f>部数情報!B2017</f>
        <v>27</v>
      </c>
      <c r="D2392" s="16" t="str">
        <f>部数情報!E2017</f>
        <v>千葉南</v>
      </c>
      <c r="E2392" s="16" t="str">
        <f>部数情報!F2017</f>
        <v>おゆみ野</v>
      </c>
      <c r="F2392" s="16" t="str">
        <f>部数情報!A2017</f>
        <v>051111</v>
      </c>
      <c r="G2392" s="16" t="str">
        <f>部数情報!G2017</f>
        <v>おゆみ野 ４Ｂ</v>
      </c>
      <c r="H2392" s="16" t="str">
        <f>部数情報!H2017</f>
        <v>市原</v>
      </c>
      <c r="I2392" s="16" t="str">
        <f>部数情報!I2017</f>
        <v>緑区</v>
      </c>
      <c r="J2392" s="189">
        <f>IFERROR(IF($I$7="併配",VLOOKUP($F2392,部数情報!A:K,11,0),IF($I$7="併配&amp;選挙",VLOOKUP($F2392,部数情報!A:L,12,0),IF($I$7="選挙",VLOOKUP($F2392,部数情報!A:M,13,0),VLOOKUP($F2392,部数情報!A:J,10,0)))),"")</f>
        <v>375</v>
      </c>
      <c r="K2392" s="187"/>
      <c r="L2392" s="205"/>
      <c r="M2392" s="206"/>
      <c r="S2392">
        <f>エリア一覧!J2392-VLOOKUP(エリア一覧!F2392,部数情報!A:Q,17,0)</f>
        <v>0</v>
      </c>
      <c r="V2392">
        <f t="shared" si="37"/>
        <v>0</v>
      </c>
      <c r="W2392">
        <f>IFERROR(VLOOKUP($F2392,部数情報!A:J,10,0),0)</f>
        <v>375</v>
      </c>
    </row>
    <row r="2393" spans="2:23" hidden="1">
      <c r="B2393" s="15">
        <f>部数情報!C2018</f>
        <v>2017</v>
      </c>
      <c r="C2393" s="16">
        <f>部数情報!B2018</f>
        <v>27</v>
      </c>
      <c r="D2393" s="16" t="str">
        <f>部数情報!E2018</f>
        <v>千葉南</v>
      </c>
      <c r="E2393" s="16" t="str">
        <f>部数情報!F2018</f>
        <v>おゆみ野</v>
      </c>
      <c r="F2393" s="16" t="str">
        <f>部数情報!A2018</f>
        <v>051037</v>
      </c>
      <c r="G2393" s="16" t="str">
        <f>部数情報!G2018</f>
        <v>おゆみ野 ４ ・ ５　（こやつ郵便局）</v>
      </c>
      <c r="H2393" s="16" t="str">
        <f>部数情報!H2018</f>
        <v>市原</v>
      </c>
      <c r="I2393" s="16" t="str">
        <f>部数情報!I2018</f>
        <v>緑区</v>
      </c>
      <c r="J2393" s="189">
        <f>IFERROR(IF($I$7="併配",VLOOKUP($F2393,部数情報!A:K,11,0),IF($I$7="併配&amp;選挙",VLOOKUP($F2393,部数情報!A:L,12,0),IF($I$7="選挙",VLOOKUP($F2393,部数情報!A:M,13,0),VLOOKUP($F2393,部数情報!A:J,10,0)))),"")</f>
        <v>500</v>
      </c>
      <c r="K2393" s="187"/>
      <c r="L2393" s="205"/>
      <c r="M2393" s="206"/>
      <c r="S2393">
        <f>エリア一覧!J2393-VLOOKUP(エリア一覧!F2393,部数情報!A:Q,17,0)</f>
        <v>0</v>
      </c>
      <c r="V2393">
        <f t="shared" si="37"/>
        <v>0</v>
      </c>
      <c r="W2393">
        <f>IFERROR(VLOOKUP($F2393,部数情報!A:J,10,0),0)</f>
        <v>500</v>
      </c>
    </row>
    <row r="2394" spans="2:23" hidden="1">
      <c r="B2394" s="15">
        <f>部数情報!C2019</f>
        <v>2018</v>
      </c>
      <c r="C2394" s="16">
        <f>部数情報!B2019</f>
        <v>27</v>
      </c>
      <c r="D2394" s="16" t="str">
        <f>部数情報!E2019</f>
        <v>千葉南</v>
      </c>
      <c r="E2394" s="16" t="str">
        <f>部数情報!F2019</f>
        <v>おゆみ野</v>
      </c>
      <c r="F2394" s="16" t="str">
        <f>部数情報!A2019</f>
        <v>051050</v>
      </c>
      <c r="G2394" s="16" t="str">
        <f>部数情報!G2019</f>
        <v>おゆみ野 ５A ・ 誉田 １　　</v>
      </c>
      <c r="H2394" s="16" t="str">
        <f>部数情報!H2019</f>
        <v>市原</v>
      </c>
      <c r="I2394" s="16" t="str">
        <f>部数情報!I2019</f>
        <v>緑区</v>
      </c>
      <c r="J2394" s="189">
        <f>IFERROR(IF($I$7="併配",VLOOKUP($F2394,部数情報!A:K,11,0),IF($I$7="併配&amp;選挙",VLOOKUP($F2394,部数情報!A:L,12,0),IF($I$7="選挙",VLOOKUP($F2394,部数情報!A:M,13,0),VLOOKUP($F2394,部数情報!A:J,10,0)))),"")</f>
        <v>320</v>
      </c>
      <c r="K2394" s="187"/>
      <c r="L2394" s="205"/>
      <c r="M2394" s="206"/>
      <c r="S2394">
        <f>エリア一覧!J2394-VLOOKUP(エリア一覧!F2394,部数情報!A:Q,17,0)</f>
        <v>0</v>
      </c>
      <c r="V2394">
        <f t="shared" si="37"/>
        <v>0</v>
      </c>
      <c r="W2394">
        <f>IFERROR(VLOOKUP($F2394,部数情報!A:J,10,0),0)</f>
        <v>320</v>
      </c>
    </row>
    <row r="2395" spans="2:23" hidden="1">
      <c r="B2395" s="15">
        <f>部数情報!C2020</f>
        <v>2019</v>
      </c>
      <c r="C2395" s="16">
        <f>部数情報!B2020</f>
        <v>27</v>
      </c>
      <c r="D2395" s="16" t="str">
        <f>部数情報!E2020</f>
        <v>千葉南</v>
      </c>
      <c r="E2395" s="16" t="str">
        <f>部数情報!F2020</f>
        <v>おゆみ野</v>
      </c>
      <c r="F2395" s="16" t="str">
        <f>部数情報!A2020</f>
        <v>051120</v>
      </c>
      <c r="G2395" s="16" t="str">
        <f>部数情報!G2020</f>
        <v>おゆみ野 ５Ｂ</v>
      </c>
      <c r="H2395" s="16" t="str">
        <f>部数情報!H2020</f>
        <v>市原</v>
      </c>
      <c r="I2395" s="16" t="str">
        <f>部数情報!I2020</f>
        <v>緑区</v>
      </c>
      <c r="J2395" s="189">
        <f>IFERROR(IF($I$7="併配",VLOOKUP($F2395,部数情報!A:K,11,0),IF($I$7="併配&amp;選挙",VLOOKUP($F2395,部数情報!A:L,12,0),IF($I$7="選挙",VLOOKUP($F2395,部数情報!A:M,13,0),VLOOKUP($F2395,部数情報!A:J,10,0)))),"")</f>
        <v>415</v>
      </c>
      <c r="K2395" s="187"/>
      <c r="L2395" s="205"/>
      <c r="M2395" s="206"/>
      <c r="S2395">
        <f>エリア一覧!J2395-VLOOKUP(エリア一覧!F2395,部数情報!A:Q,17,0)</f>
        <v>0</v>
      </c>
      <c r="V2395">
        <f t="shared" si="37"/>
        <v>0</v>
      </c>
      <c r="W2395">
        <f>IFERROR(VLOOKUP($F2395,部数情報!A:J,10,0),0)</f>
        <v>415</v>
      </c>
    </row>
    <row r="2396" spans="2:23" hidden="1">
      <c r="B2396" s="15">
        <f>部数情報!C2021</f>
        <v>2020</v>
      </c>
      <c r="C2396" s="16">
        <f>部数情報!B2021</f>
        <v>27</v>
      </c>
      <c r="D2396" s="16" t="str">
        <f>部数情報!E2021</f>
        <v>千葉南</v>
      </c>
      <c r="E2396" s="16" t="str">
        <f>部数情報!F2021</f>
        <v>おゆみ野</v>
      </c>
      <c r="F2396" s="16" t="str">
        <f>部数情報!A2021</f>
        <v>051051</v>
      </c>
      <c r="G2396" s="16" t="str">
        <f>部数情報!G2021</f>
        <v>おゆみ野 ５C ・ ６A　（千葉南警察署）</v>
      </c>
      <c r="H2396" s="16" t="str">
        <f>部数情報!H2021</f>
        <v>市原</v>
      </c>
      <c r="I2396" s="16" t="str">
        <f>部数情報!I2021</f>
        <v>緑区</v>
      </c>
      <c r="J2396" s="189">
        <f>IFERROR(IF($I$7="併配",VLOOKUP($F2396,部数情報!A:K,11,0),IF($I$7="併配&amp;選挙",VLOOKUP($F2396,部数情報!A:L,12,0),IF($I$7="選挙",VLOOKUP($F2396,部数情報!A:M,13,0),VLOOKUP($F2396,部数情報!A:J,10,0)))),"")</f>
        <v>445</v>
      </c>
      <c r="K2396" s="187"/>
      <c r="L2396" s="205"/>
      <c r="M2396" s="206"/>
      <c r="S2396">
        <f>エリア一覧!J2396-VLOOKUP(エリア一覧!F2396,部数情報!A:Q,17,0)</f>
        <v>0</v>
      </c>
      <c r="V2396">
        <f t="shared" si="37"/>
        <v>0</v>
      </c>
      <c r="W2396">
        <f>IFERROR(VLOOKUP($F2396,部数情報!A:J,10,0),0)</f>
        <v>445</v>
      </c>
    </row>
    <row r="2397" spans="2:23" hidden="1">
      <c r="B2397" s="15">
        <f>部数情報!C2022</f>
        <v>2021</v>
      </c>
      <c r="C2397" s="16">
        <f>部数情報!B2022</f>
        <v>27</v>
      </c>
      <c r="D2397" s="16" t="str">
        <f>部数情報!E2022</f>
        <v>千葉南</v>
      </c>
      <c r="E2397" s="16" t="str">
        <f>部数情報!F2022</f>
        <v>おゆみ野</v>
      </c>
      <c r="F2397" s="16" t="str">
        <f>部数情報!A2022</f>
        <v>051052</v>
      </c>
      <c r="G2397" s="16" t="str">
        <f>部数情報!G2022</f>
        <v>おゆみ野 ６B ・ 誉田 １－①　（ライブスクエア）</v>
      </c>
      <c r="H2397" s="16" t="str">
        <f>部数情報!H2022</f>
        <v>市原</v>
      </c>
      <c r="I2397" s="16" t="str">
        <f>部数情報!I2022</f>
        <v>緑区</v>
      </c>
      <c r="J2397" s="189">
        <f>IFERROR(IF($I$7="併配",VLOOKUP($F2397,部数情報!A:K,11,0),IF($I$7="併配&amp;選挙",VLOOKUP($F2397,部数情報!A:L,12,0),IF($I$7="選挙",VLOOKUP($F2397,部数情報!A:M,13,0),VLOOKUP($F2397,部数情報!A:J,10,0)))),"")</f>
        <v>450</v>
      </c>
      <c r="K2397" s="187"/>
      <c r="L2397" s="205"/>
      <c r="M2397" s="206"/>
      <c r="S2397">
        <f>エリア一覧!J2397-VLOOKUP(エリア一覧!F2397,部数情報!A:Q,17,0)</f>
        <v>0</v>
      </c>
      <c r="V2397">
        <f t="shared" si="37"/>
        <v>0</v>
      </c>
      <c r="W2397">
        <f>IFERROR(VLOOKUP($F2397,部数情報!A:J,10,0),0)</f>
        <v>450</v>
      </c>
    </row>
    <row r="2398" spans="2:23" hidden="1">
      <c r="B2398" s="15">
        <f>部数情報!C2023</f>
        <v>2022</v>
      </c>
      <c r="C2398" s="16">
        <f>部数情報!B2023</f>
        <v>27</v>
      </c>
      <c r="D2398" s="16" t="str">
        <f>部数情報!E2023</f>
        <v>千葉南</v>
      </c>
      <c r="E2398" s="16" t="str">
        <f>部数情報!F2023</f>
        <v>おゆみ野</v>
      </c>
      <c r="F2398" s="16" t="str">
        <f>部数情報!A2023</f>
        <v>051114</v>
      </c>
      <c r="G2398" s="16" t="str">
        <f>部数情報!G2023</f>
        <v>おゆみ野 ６C ・ 誉田 １－②　（誉田給水場）</v>
      </c>
      <c r="H2398" s="16" t="str">
        <f>部数情報!H2023</f>
        <v>市原</v>
      </c>
      <c r="I2398" s="16" t="str">
        <f>部数情報!I2023</f>
        <v>緑区</v>
      </c>
      <c r="J2398" s="189">
        <f>IFERROR(IF($I$7="併配",VLOOKUP($F2398,部数情報!A:K,11,0),IF($I$7="併配&amp;選挙",VLOOKUP($F2398,部数情報!A:L,12,0),IF($I$7="選挙",VLOOKUP($F2398,部数情報!A:M,13,0),VLOOKUP($F2398,部数情報!A:J,10,0)))),"")</f>
        <v>310</v>
      </c>
      <c r="K2398" s="187"/>
      <c r="L2398" s="205"/>
      <c r="M2398" s="206"/>
      <c r="S2398">
        <f>エリア一覧!J2398-VLOOKUP(エリア一覧!F2398,部数情報!A:Q,17,0)</f>
        <v>0</v>
      </c>
      <c r="V2398">
        <f t="shared" si="37"/>
        <v>0</v>
      </c>
      <c r="W2398">
        <f>IFERROR(VLOOKUP($F2398,部数情報!A:J,10,0),0)</f>
        <v>310</v>
      </c>
    </row>
    <row r="2399" spans="2:23" hidden="1">
      <c r="B2399" s="15">
        <f>部数情報!C2024</f>
        <v>2023</v>
      </c>
      <c r="C2399" s="16">
        <f>部数情報!B2024</f>
        <v>27</v>
      </c>
      <c r="D2399" s="16" t="str">
        <f>部数情報!E2024</f>
        <v>千葉南</v>
      </c>
      <c r="E2399" s="16" t="str">
        <f>部数情報!F2024</f>
        <v>おゆみ野中央・有吉</v>
      </c>
      <c r="F2399" s="16" t="str">
        <f>部数情報!A2024</f>
        <v>051040</v>
      </c>
      <c r="G2399" s="16" t="str">
        <f>部数情報!G2024</f>
        <v>おゆみ野中央 １B　（プラザ学園前）</v>
      </c>
      <c r="H2399" s="16" t="str">
        <f>部数情報!H2024</f>
        <v>市原</v>
      </c>
      <c r="I2399" s="16" t="str">
        <f>部数情報!I2024</f>
        <v>緑区</v>
      </c>
      <c r="J2399" s="189">
        <f>IFERROR(IF($I$7="併配",VLOOKUP($F2399,部数情報!A:K,11,0),IF($I$7="併配&amp;選挙",VLOOKUP($F2399,部数情報!A:L,12,0),IF($I$7="選挙",VLOOKUP($F2399,部数情報!A:M,13,0),VLOOKUP($F2399,部数情報!A:J,10,0)))),"")</f>
        <v>625</v>
      </c>
      <c r="K2399" s="187"/>
      <c r="L2399" s="205"/>
      <c r="M2399" s="206"/>
      <c r="S2399">
        <f>エリア一覧!J2399-VLOOKUP(エリア一覧!F2399,部数情報!A:Q,17,0)</f>
        <v>0</v>
      </c>
      <c r="V2399">
        <f t="shared" si="37"/>
        <v>0</v>
      </c>
      <c r="W2399">
        <f>IFERROR(VLOOKUP($F2399,部数情報!A:J,10,0),0)</f>
        <v>625</v>
      </c>
    </row>
    <row r="2400" spans="2:23" hidden="1">
      <c r="B2400" s="15">
        <f>部数情報!C2025</f>
        <v>2024</v>
      </c>
      <c r="C2400" s="16">
        <f>部数情報!B2025</f>
        <v>27</v>
      </c>
      <c r="D2400" s="16" t="str">
        <f>部数情報!E2025</f>
        <v>千葉南</v>
      </c>
      <c r="E2400" s="16" t="str">
        <f>部数情報!F2025</f>
        <v>おゆみ野中央・有吉</v>
      </c>
      <c r="F2400" s="16" t="str">
        <f>部数情報!A2025</f>
        <v>051108</v>
      </c>
      <c r="G2400" s="16" t="str">
        <f>部数情報!G2025</f>
        <v>おゆみ野中央 １C</v>
      </c>
      <c r="H2400" s="16" t="str">
        <f>部数情報!H2025</f>
        <v>市原</v>
      </c>
      <c r="I2400" s="16" t="str">
        <f>部数情報!I2025</f>
        <v>緑区</v>
      </c>
      <c r="J2400" s="189">
        <f>IFERROR(IF($I$7="併配",VLOOKUP($F2400,部数情報!A:K,11,0),IF($I$7="併配&amp;選挙",VLOOKUP($F2400,部数情報!A:L,12,0),IF($I$7="選挙",VLOOKUP($F2400,部数情報!A:M,13,0),VLOOKUP($F2400,部数情報!A:J,10,0)))),"")</f>
        <v>310</v>
      </c>
      <c r="K2400" s="187"/>
      <c r="L2400" s="205"/>
      <c r="M2400" s="206"/>
      <c r="S2400">
        <f>エリア一覧!J2400-VLOOKUP(エリア一覧!F2400,部数情報!A:Q,17,0)</f>
        <v>0</v>
      </c>
      <c r="V2400">
        <f t="shared" si="37"/>
        <v>0</v>
      </c>
      <c r="W2400">
        <f>IFERROR(VLOOKUP($F2400,部数情報!A:J,10,0),0)</f>
        <v>310</v>
      </c>
    </row>
    <row r="2401" spans="2:23" hidden="1">
      <c r="B2401" s="15">
        <f>部数情報!C2026</f>
        <v>2025</v>
      </c>
      <c r="C2401" s="16">
        <f>部数情報!B2026</f>
        <v>27</v>
      </c>
      <c r="D2401" s="16" t="str">
        <f>部数情報!E2026</f>
        <v>千葉南</v>
      </c>
      <c r="E2401" s="16" t="str">
        <f>部数情報!F2026</f>
        <v>おゆみ野中央・有吉</v>
      </c>
      <c r="F2401" s="16" t="str">
        <f>部数情報!A2026</f>
        <v>051098</v>
      </c>
      <c r="G2401" s="16" t="str">
        <f>部数情報!G2026</f>
        <v>おゆみ野有吉　（扇田小学校）</v>
      </c>
      <c r="H2401" s="16" t="str">
        <f>部数情報!H2026</f>
        <v>市原</v>
      </c>
      <c r="I2401" s="16" t="str">
        <f>部数情報!I2026</f>
        <v>緑区</v>
      </c>
      <c r="J2401" s="189">
        <f>IFERROR(IF($I$7="併配",VLOOKUP($F2401,部数情報!A:K,11,0),IF($I$7="併配&amp;選挙",VLOOKUP($F2401,部数情報!A:L,12,0),IF($I$7="選挙",VLOOKUP($F2401,部数情報!A:M,13,0),VLOOKUP($F2401,部数情報!A:J,10,0)))),"")</f>
        <v>455</v>
      </c>
      <c r="K2401" s="187"/>
      <c r="L2401" s="205"/>
      <c r="M2401" s="206"/>
      <c r="S2401">
        <f>エリア一覧!J2401-VLOOKUP(エリア一覧!F2401,部数情報!A:Q,17,0)</f>
        <v>0</v>
      </c>
      <c r="V2401">
        <f t="shared" si="37"/>
        <v>0</v>
      </c>
      <c r="W2401">
        <f>IFERROR(VLOOKUP($F2401,部数情報!A:J,10,0),0)</f>
        <v>455</v>
      </c>
    </row>
    <row r="2402" spans="2:23" hidden="1">
      <c r="B2402" s="15">
        <f>部数情報!C2027</f>
        <v>2026</v>
      </c>
      <c r="C2402" s="16">
        <f>部数情報!B2027</f>
        <v>27</v>
      </c>
      <c r="D2402" s="16" t="str">
        <f>部数情報!E2027</f>
        <v>千葉南</v>
      </c>
      <c r="E2402" s="16" t="str">
        <f>部数情報!F2027</f>
        <v>おゆみ野中央・有吉</v>
      </c>
      <c r="F2402" s="16" t="str">
        <f>部数情報!A2027</f>
        <v>051043</v>
      </c>
      <c r="G2402" s="16" t="str">
        <f>部数情報!G2027</f>
        <v>おゆみ野中央 ３　（有吉公園）</v>
      </c>
      <c r="H2402" s="16" t="str">
        <f>部数情報!H2027</f>
        <v>市原</v>
      </c>
      <c r="I2402" s="16" t="str">
        <f>部数情報!I2027</f>
        <v>緑区</v>
      </c>
      <c r="J2402" s="189">
        <f>IFERROR(IF($I$7="併配",VLOOKUP($F2402,部数情報!A:K,11,0),IF($I$7="併配&amp;選挙",VLOOKUP($F2402,部数情報!A:L,12,0),IF($I$7="選挙",VLOOKUP($F2402,部数情報!A:M,13,0),VLOOKUP($F2402,部数情報!A:J,10,0)))),"")</f>
        <v>520</v>
      </c>
      <c r="K2402" s="187"/>
      <c r="L2402" s="205"/>
      <c r="M2402" s="206"/>
      <c r="S2402">
        <f>エリア一覧!J2402-VLOOKUP(エリア一覧!F2402,部数情報!A:Q,17,0)</f>
        <v>0</v>
      </c>
      <c r="V2402">
        <f t="shared" si="37"/>
        <v>0</v>
      </c>
      <c r="W2402">
        <f>IFERROR(VLOOKUP($F2402,部数情報!A:J,10,0),0)</f>
        <v>520</v>
      </c>
    </row>
    <row r="2403" spans="2:23" hidden="1">
      <c r="B2403" s="15">
        <f>部数情報!C2028</f>
        <v>2027</v>
      </c>
      <c r="C2403" s="16">
        <f>部数情報!B2028</f>
        <v>27</v>
      </c>
      <c r="D2403" s="16" t="str">
        <f>部数情報!E2028</f>
        <v>千葉南</v>
      </c>
      <c r="E2403" s="16" t="str">
        <f>部数情報!F2028</f>
        <v>おゆみ野中央・有吉</v>
      </c>
      <c r="F2403" s="16" t="str">
        <f>部数情報!A2028</f>
        <v>051032</v>
      </c>
      <c r="G2403" s="16" t="str">
        <f>部数情報!G2028</f>
        <v>おゆみ野中央 ４　（泉谷中学校）</v>
      </c>
      <c r="H2403" s="16" t="str">
        <f>部数情報!H2028</f>
        <v>市原</v>
      </c>
      <c r="I2403" s="16" t="str">
        <f>部数情報!I2028</f>
        <v>緑区</v>
      </c>
      <c r="J2403" s="189">
        <f>IFERROR(IF($I$7="併配",VLOOKUP($F2403,部数情報!A:K,11,0),IF($I$7="併配&amp;選挙",VLOOKUP($F2403,部数情報!A:L,12,0),IF($I$7="選挙",VLOOKUP($F2403,部数情報!A:M,13,0),VLOOKUP($F2403,部数情報!A:J,10,0)))),"")</f>
        <v>530</v>
      </c>
      <c r="K2403" s="187"/>
      <c r="L2403" s="205"/>
      <c r="M2403" s="206"/>
      <c r="S2403">
        <f>エリア一覧!J2403-VLOOKUP(エリア一覧!F2403,部数情報!A:Q,17,0)</f>
        <v>0</v>
      </c>
      <c r="V2403">
        <f t="shared" si="37"/>
        <v>0</v>
      </c>
      <c r="W2403">
        <f>IFERROR(VLOOKUP($F2403,部数情報!A:J,10,0),0)</f>
        <v>530</v>
      </c>
    </row>
    <row r="2404" spans="2:23" hidden="1">
      <c r="B2404" s="15">
        <f>部数情報!C2029</f>
        <v>2028</v>
      </c>
      <c r="C2404" s="16">
        <f>部数情報!B2029</f>
        <v>27</v>
      </c>
      <c r="D2404" s="16" t="str">
        <f>部数情報!E2029</f>
        <v>千葉南</v>
      </c>
      <c r="E2404" s="16" t="str">
        <f>部数情報!F2029</f>
        <v>おゆみ野中央・有吉</v>
      </c>
      <c r="F2404" s="16" t="str">
        <f>部数情報!A2029</f>
        <v>051137</v>
      </c>
      <c r="G2404" s="16" t="str">
        <f>部数情報!G2029</f>
        <v>おゆみ野中央 ５</v>
      </c>
      <c r="H2404" s="16" t="str">
        <f>部数情報!H2029</f>
        <v>市原</v>
      </c>
      <c r="I2404" s="16" t="str">
        <f>部数情報!I2029</f>
        <v>緑区</v>
      </c>
      <c r="J2404" s="189">
        <f>IFERROR(IF($I$7="併配",VLOOKUP($F2404,部数情報!A:K,11,0),IF($I$7="併配&amp;選挙",VLOOKUP($F2404,部数情報!A:L,12,0),IF($I$7="選挙",VLOOKUP($F2404,部数情報!A:M,13,0),VLOOKUP($F2404,部数情報!A:J,10,0)))),"")</f>
        <v>350</v>
      </c>
      <c r="K2404" s="187"/>
      <c r="L2404" s="205"/>
      <c r="M2404" s="206"/>
      <c r="S2404">
        <f>エリア一覧!J2404-VLOOKUP(エリア一覧!F2404,部数情報!A:Q,17,0)</f>
        <v>0</v>
      </c>
      <c r="V2404">
        <f t="shared" si="37"/>
        <v>0</v>
      </c>
      <c r="W2404">
        <f>IFERROR(VLOOKUP($F2404,部数情報!A:J,10,0),0)</f>
        <v>350</v>
      </c>
    </row>
    <row r="2405" spans="2:23" hidden="1">
      <c r="B2405" s="15">
        <f>部数情報!C2030</f>
        <v>2029</v>
      </c>
      <c r="C2405" s="16">
        <f>部数情報!B2030</f>
        <v>27</v>
      </c>
      <c r="D2405" s="16" t="str">
        <f>部数情報!E2030</f>
        <v>千葉南</v>
      </c>
      <c r="E2405" s="16" t="str">
        <f>部数情報!F2030</f>
        <v>おゆみ野中央・有吉</v>
      </c>
      <c r="F2405" s="16" t="str">
        <f>部数情報!A2030</f>
        <v>051031</v>
      </c>
      <c r="G2405" s="16" t="str">
        <f>部数情報!G2030</f>
        <v>おゆみ野中央 ５・６</v>
      </c>
      <c r="H2405" s="16" t="str">
        <f>部数情報!H2030</f>
        <v>市原</v>
      </c>
      <c r="I2405" s="16" t="str">
        <f>部数情報!I2030</f>
        <v>緑区</v>
      </c>
      <c r="J2405" s="189">
        <f>IFERROR(IF($I$7="併配",VLOOKUP($F2405,部数情報!A:K,11,0),IF($I$7="併配&amp;選挙",VLOOKUP($F2405,部数情報!A:L,12,0),IF($I$7="選挙",VLOOKUP($F2405,部数情報!A:M,13,0),VLOOKUP($F2405,部数情報!A:J,10,0)))),"")</f>
        <v>400</v>
      </c>
      <c r="K2405" s="187"/>
      <c r="L2405" s="205"/>
      <c r="M2405" s="206"/>
      <c r="S2405">
        <f>エリア一覧!J2405-VLOOKUP(エリア一覧!F2405,部数情報!A:Q,17,0)</f>
        <v>0</v>
      </c>
      <c r="V2405">
        <f t="shared" si="37"/>
        <v>0</v>
      </c>
      <c r="W2405">
        <f>IFERROR(VLOOKUP($F2405,部数情報!A:J,10,0),0)</f>
        <v>400</v>
      </c>
    </row>
    <row r="2406" spans="2:23" hidden="1">
      <c r="B2406" s="15">
        <f>部数情報!C2031</f>
        <v>2030</v>
      </c>
      <c r="C2406" s="16">
        <f>部数情報!B2031</f>
        <v>27</v>
      </c>
      <c r="D2406" s="16" t="str">
        <f>部数情報!E2031</f>
        <v>千葉南</v>
      </c>
      <c r="E2406" s="16" t="str">
        <f>部数情報!F2031</f>
        <v>おゆみ野中央・有吉</v>
      </c>
      <c r="F2406" s="16" t="str">
        <f>部数情報!A2031</f>
        <v>051034</v>
      </c>
      <c r="G2406" s="16" t="str">
        <f>部数情報!G2031</f>
        <v>おゆみ野中央 ６ ・ ７A　（花水木幼稚園）</v>
      </c>
      <c r="H2406" s="16" t="str">
        <f>部数情報!H2031</f>
        <v>市原</v>
      </c>
      <c r="I2406" s="16" t="str">
        <f>部数情報!I2031</f>
        <v>緑区</v>
      </c>
      <c r="J2406" s="189">
        <f>IFERROR(IF($I$7="併配",VLOOKUP($F2406,部数情報!A:K,11,0),IF($I$7="併配&amp;選挙",VLOOKUP($F2406,部数情報!A:L,12,0),IF($I$7="選挙",VLOOKUP($F2406,部数情報!A:M,13,0),VLOOKUP($F2406,部数情報!A:J,10,0)))),"")</f>
        <v>550</v>
      </c>
      <c r="K2406" s="187"/>
      <c r="L2406" s="205"/>
      <c r="M2406" s="206"/>
      <c r="S2406">
        <f>エリア一覧!J2406-VLOOKUP(エリア一覧!F2406,部数情報!A:Q,17,0)</f>
        <v>0</v>
      </c>
      <c r="V2406">
        <f t="shared" si="37"/>
        <v>0</v>
      </c>
      <c r="W2406">
        <f>IFERROR(VLOOKUP($F2406,部数情報!A:J,10,0),0)</f>
        <v>550</v>
      </c>
    </row>
    <row r="2407" spans="2:23" hidden="1">
      <c r="B2407" s="15">
        <f>部数情報!C2032</f>
        <v>2031</v>
      </c>
      <c r="C2407" s="16">
        <f>部数情報!B2032</f>
        <v>27</v>
      </c>
      <c r="D2407" s="16" t="str">
        <f>部数情報!E2032</f>
        <v>千葉南</v>
      </c>
      <c r="E2407" s="16" t="str">
        <f>部数情報!F2032</f>
        <v>おゆみ野中央・有吉</v>
      </c>
      <c r="F2407" s="16" t="str">
        <f>部数情報!A2032</f>
        <v>051036</v>
      </c>
      <c r="G2407" s="16" t="str">
        <f>部数情報!G2032</f>
        <v>おゆみ野中央 ６ ・ ７B　（六通集会所）</v>
      </c>
      <c r="H2407" s="16" t="str">
        <f>部数情報!H2032</f>
        <v>市原</v>
      </c>
      <c r="I2407" s="16" t="str">
        <f>部数情報!I2032</f>
        <v>緑区</v>
      </c>
      <c r="J2407" s="189">
        <f>IFERROR(IF($I$7="併配",VLOOKUP($F2407,部数情報!A:K,11,0),IF($I$7="併配&amp;選挙",VLOOKUP($F2407,部数情報!A:L,12,0),IF($I$7="選挙",VLOOKUP($F2407,部数情報!A:M,13,0),VLOOKUP($F2407,部数情報!A:J,10,0)))),"")</f>
        <v>570</v>
      </c>
      <c r="K2407" s="187"/>
      <c r="L2407" s="205"/>
      <c r="M2407" s="206"/>
      <c r="S2407">
        <f>エリア一覧!J2407-VLOOKUP(エリア一覧!F2407,部数情報!A:Q,17,0)</f>
        <v>0</v>
      </c>
      <c r="V2407">
        <f t="shared" si="37"/>
        <v>0</v>
      </c>
      <c r="W2407">
        <f>IFERROR(VLOOKUP($F2407,部数情報!A:J,10,0),0)</f>
        <v>570</v>
      </c>
    </row>
    <row r="2408" spans="2:23" hidden="1">
      <c r="B2408" s="15">
        <f>部数情報!C2033</f>
        <v>2032</v>
      </c>
      <c r="C2408" s="16">
        <f>部数情報!B2033</f>
        <v>27</v>
      </c>
      <c r="D2408" s="16" t="str">
        <f>部数情報!E2033</f>
        <v>千葉南</v>
      </c>
      <c r="E2408" s="16" t="str">
        <f>部数情報!F2033</f>
        <v>おゆみ野中央・有吉</v>
      </c>
      <c r="F2408" s="16" t="str">
        <f>部数情報!A2033</f>
        <v>051109</v>
      </c>
      <c r="G2408" s="16" t="str">
        <f>部数情報!G2033</f>
        <v>おゆみ野中央 ７ ・ ８　（六通集会所）</v>
      </c>
      <c r="H2408" s="16" t="str">
        <f>部数情報!H2033</f>
        <v>市原</v>
      </c>
      <c r="I2408" s="16" t="str">
        <f>部数情報!I2033</f>
        <v>緑区</v>
      </c>
      <c r="J2408" s="189">
        <f>IFERROR(IF($I$7="併配",VLOOKUP($F2408,部数情報!A:K,11,0),IF($I$7="併配&amp;選挙",VLOOKUP($F2408,部数情報!A:L,12,0),IF($I$7="選挙",VLOOKUP($F2408,部数情報!A:M,13,0),VLOOKUP($F2408,部数情報!A:J,10,0)))),"")</f>
        <v>465</v>
      </c>
      <c r="K2408" s="187"/>
      <c r="L2408" s="205"/>
      <c r="M2408" s="206"/>
      <c r="S2408">
        <f>エリア一覧!J2408-VLOOKUP(エリア一覧!F2408,部数情報!A:Q,17,0)</f>
        <v>0</v>
      </c>
      <c r="V2408">
        <f t="shared" si="37"/>
        <v>0</v>
      </c>
      <c r="W2408">
        <f>IFERROR(VLOOKUP($F2408,部数情報!A:J,10,0),0)</f>
        <v>465</v>
      </c>
    </row>
    <row r="2409" spans="2:23" hidden="1">
      <c r="B2409" s="15">
        <f>部数情報!C2034</f>
        <v>2033</v>
      </c>
      <c r="C2409" s="16">
        <f>部数情報!B2034</f>
        <v>27</v>
      </c>
      <c r="D2409" s="16" t="str">
        <f>部数情報!E2034</f>
        <v>千葉南</v>
      </c>
      <c r="E2409" s="16" t="str">
        <f>部数情報!F2034</f>
        <v>おゆみ野中央・有吉</v>
      </c>
      <c r="F2409" s="16" t="str">
        <f>部数情報!A2034</f>
        <v>051115</v>
      </c>
      <c r="G2409" s="16" t="str">
        <f>部数情報!G2034</f>
        <v>おゆみ野南 ５B ・ 中央７ ・ ９　（おゆみ野ハイム）</v>
      </c>
      <c r="H2409" s="16" t="str">
        <f>部数情報!H2034</f>
        <v>市原</v>
      </c>
      <c r="I2409" s="16" t="str">
        <f>部数情報!I2034</f>
        <v>緑区</v>
      </c>
      <c r="J2409" s="189">
        <f>IFERROR(IF($I$7="併配",VLOOKUP($F2409,部数情報!A:K,11,0),IF($I$7="併配&amp;選挙",VLOOKUP($F2409,部数情報!A:L,12,0),IF($I$7="選挙",VLOOKUP($F2409,部数情報!A:M,13,0),VLOOKUP($F2409,部数情報!A:J,10,0)))),"")</f>
        <v>500</v>
      </c>
      <c r="K2409" s="187"/>
      <c r="L2409" s="205"/>
      <c r="M2409" s="206"/>
      <c r="S2409">
        <f>エリア一覧!J2409-VLOOKUP(エリア一覧!F2409,部数情報!A:Q,17,0)</f>
        <v>0</v>
      </c>
      <c r="V2409">
        <f t="shared" si="37"/>
        <v>0</v>
      </c>
      <c r="W2409">
        <f>IFERROR(VLOOKUP($F2409,部数情報!A:J,10,0),0)</f>
        <v>500</v>
      </c>
    </row>
    <row r="2410" spans="2:23" hidden="1">
      <c r="B2410" s="15">
        <f>部数情報!C2035</f>
        <v>2034</v>
      </c>
      <c r="C2410" s="16">
        <f>部数情報!B2035</f>
        <v>27</v>
      </c>
      <c r="D2410" s="16" t="str">
        <f>部数情報!E2035</f>
        <v>千葉南</v>
      </c>
      <c r="E2410" s="16" t="str">
        <f>部数情報!F2035</f>
        <v>おゆみ野中央・有吉</v>
      </c>
      <c r="F2410" s="16" t="str">
        <f>部数情報!A2035</f>
        <v>051124</v>
      </c>
      <c r="G2410" s="16" t="str">
        <f>部数情報!G2035</f>
        <v>おゆみ野中央 ８A</v>
      </c>
      <c r="H2410" s="16" t="str">
        <f>部数情報!H2035</f>
        <v>市原</v>
      </c>
      <c r="I2410" s="16" t="str">
        <f>部数情報!I2035</f>
        <v>緑区</v>
      </c>
      <c r="J2410" s="189">
        <f>IFERROR(IF($I$7="併配",VLOOKUP($F2410,部数情報!A:K,11,0),IF($I$7="併配&amp;選挙",VLOOKUP($F2410,部数情報!A:L,12,0),IF($I$7="選挙",VLOOKUP($F2410,部数情報!A:M,13,0),VLOOKUP($F2410,部数情報!A:J,10,0)))),"")</f>
        <v>305</v>
      </c>
      <c r="K2410" s="187"/>
      <c r="L2410" s="205"/>
      <c r="M2410" s="206"/>
      <c r="S2410">
        <f>エリア一覧!J2410-VLOOKUP(エリア一覧!F2410,部数情報!A:Q,17,0)</f>
        <v>0</v>
      </c>
      <c r="V2410">
        <f t="shared" si="37"/>
        <v>0</v>
      </c>
      <c r="W2410">
        <f>IFERROR(VLOOKUP($F2410,部数情報!A:J,10,0),0)</f>
        <v>305</v>
      </c>
    </row>
    <row r="2411" spans="2:23" hidden="1">
      <c r="B2411" s="15">
        <f>部数情報!C2036</f>
        <v>2035</v>
      </c>
      <c r="C2411" s="16">
        <f>部数情報!B2036</f>
        <v>27</v>
      </c>
      <c r="D2411" s="16" t="str">
        <f>部数情報!E2036</f>
        <v>千葉南</v>
      </c>
      <c r="E2411" s="16" t="str">
        <f>部数情報!F2036</f>
        <v>おゆみ野中央・有吉</v>
      </c>
      <c r="F2411" s="16" t="str">
        <f>部数情報!A2036</f>
        <v>051053</v>
      </c>
      <c r="G2411" s="16" t="str">
        <f>部数情報!G2036</f>
        <v>おゆみ野中央 ８ ・ 誉田 １　（誉田給水場）</v>
      </c>
      <c r="H2411" s="16" t="str">
        <f>部数情報!H2036</f>
        <v>市原</v>
      </c>
      <c r="I2411" s="16" t="str">
        <f>部数情報!I2036</f>
        <v>緑区</v>
      </c>
      <c r="J2411" s="189">
        <f>IFERROR(IF($I$7="併配",VLOOKUP($F2411,部数情報!A:K,11,0),IF($I$7="併配&amp;選挙",VLOOKUP($F2411,部数情報!A:L,12,0),IF($I$7="選挙",VLOOKUP($F2411,部数情報!A:M,13,0),VLOOKUP($F2411,部数情報!A:J,10,0)))),"")</f>
        <v>335</v>
      </c>
      <c r="K2411" s="187"/>
      <c r="L2411" s="205"/>
      <c r="M2411" s="206"/>
      <c r="S2411">
        <f>エリア一覧!J2411-VLOOKUP(エリア一覧!F2411,部数情報!A:Q,17,0)</f>
        <v>0</v>
      </c>
      <c r="V2411">
        <f t="shared" si="37"/>
        <v>0</v>
      </c>
      <c r="W2411">
        <f>IFERROR(VLOOKUP($F2411,部数情報!A:J,10,0),0)</f>
        <v>335</v>
      </c>
    </row>
    <row r="2412" spans="2:23" hidden="1">
      <c r="B2412" s="15">
        <f>部数情報!C2037</f>
        <v>2036</v>
      </c>
      <c r="C2412" s="16">
        <f>部数情報!B2037</f>
        <v>27</v>
      </c>
      <c r="D2412" s="16" t="str">
        <f>部数情報!E2037</f>
        <v>千葉南</v>
      </c>
      <c r="E2412" s="16" t="str">
        <f>部数情報!F2037</f>
        <v>おゆみ野南</v>
      </c>
      <c r="F2412" s="16" t="str">
        <f>部数情報!A2037</f>
        <v>051046</v>
      </c>
      <c r="G2412" s="16" t="str">
        <f>部数情報!G2037</f>
        <v>おゆみ野南 １　（ミスターMAX）</v>
      </c>
      <c r="H2412" s="16" t="str">
        <f>部数情報!H2037</f>
        <v>市原</v>
      </c>
      <c r="I2412" s="16" t="str">
        <f>部数情報!I2037</f>
        <v>緑区</v>
      </c>
      <c r="J2412" s="189">
        <f>IFERROR(IF($I$7="併配",VLOOKUP($F2412,部数情報!A:K,11,0),IF($I$7="併配&amp;選挙",VLOOKUP($F2412,部数情報!A:L,12,0),IF($I$7="選挙",VLOOKUP($F2412,部数情報!A:M,13,0),VLOOKUP($F2412,部数情報!A:J,10,0)))),"")</f>
        <v>760</v>
      </c>
      <c r="K2412" s="187"/>
      <c r="L2412" s="205"/>
      <c r="M2412" s="206"/>
      <c r="S2412">
        <f>エリア一覧!J2412-VLOOKUP(エリア一覧!F2412,部数情報!A:Q,17,0)</f>
        <v>0</v>
      </c>
      <c r="V2412">
        <f t="shared" si="37"/>
        <v>0</v>
      </c>
      <c r="W2412">
        <f>IFERROR(VLOOKUP($F2412,部数情報!A:J,10,0),0)</f>
        <v>760</v>
      </c>
    </row>
    <row r="2413" spans="2:23" hidden="1">
      <c r="B2413" s="15">
        <f>部数情報!C2038</f>
        <v>2037</v>
      </c>
      <c r="C2413" s="16">
        <f>部数情報!B2038</f>
        <v>27</v>
      </c>
      <c r="D2413" s="16" t="str">
        <f>部数情報!E2038</f>
        <v>千葉南</v>
      </c>
      <c r="E2413" s="16" t="str">
        <f>部数情報!F2038</f>
        <v>おゆみ野南</v>
      </c>
      <c r="F2413" s="16" t="str">
        <f>部数情報!A2038</f>
        <v>051044</v>
      </c>
      <c r="G2413" s="16" t="str">
        <f>部数情報!G2038</f>
        <v>おゆみ野南 ２　（おゆみ野駅）</v>
      </c>
      <c r="H2413" s="16" t="str">
        <f>部数情報!H2038</f>
        <v>市原</v>
      </c>
      <c r="I2413" s="16" t="str">
        <f>部数情報!I2038</f>
        <v>緑区</v>
      </c>
      <c r="J2413" s="189">
        <f>IFERROR(IF($I$7="併配",VLOOKUP($F2413,部数情報!A:K,11,0),IF($I$7="併配&amp;選挙",VLOOKUP($F2413,部数情報!A:L,12,0),IF($I$7="選挙",VLOOKUP($F2413,部数情報!A:M,13,0),VLOOKUP($F2413,部数情報!A:J,10,0)))),"")</f>
        <v>600</v>
      </c>
      <c r="K2413" s="187"/>
      <c r="L2413" s="205"/>
      <c r="M2413" s="206"/>
      <c r="S2413">
        <f>エリア一覧!J2413-VLOOKUP(エリア一覧!F2413,部数情報!A:Q,17,0)</f>
        <v>0</v>
      </c>
      <c r="V2413">
        <f t="shared" si="37"/>
        <v>0</v>
      </c>
      <c r="W2413">
        <f>IFERROR(VLOOKUP($F2413,部数情報!A:J,10,0),0)</f>
        <v>600</v>
      </c>
    </row>
    <row r="2414" spans="2:23" hidden="1">
      <c r="B2414" s="15">
        <f>部数情報!C2039</f>
        <v>2038</v>
      </c>
      <c r="C2414" s="16">
        <f>部数情報!B2039</f>
        <v>27</v>
      </c>
      <c r="D2414" s="16" t="str">
        <f>部数情報!E2039</f>
        <v>千葉南</v>
      </c>
      <c r="E2414" s="16" t="str">
        <f>部数情報!F2039</f>
        <v>おゆみ野南</v>
      </c>
      <c r="F2414" s="16" t="str">
        <f>部数情報!A2039</f>
        <v>051033</v>
      </c>
      <c r="G2414" s="16" t="str">
        <f>部数情報!G2039</f>
        <v>おゆみ野南 ２ ・ ５　（金沢小学校）</v>
      </c>
      <c r="H2414" s="16" t="str">
        <f>部数情報!H2039</f>
        <v>市原</v>
      </c>
      <c r="I2414" s="16" t="str">
        <f>部数情報!I2039</f>
        <v>緑区</v>
      </c>
      <c r="J2414" s="189">
        <f>IFERROR(IF($I$7="併配",VLOOKUP($F2414,部数情報!A:K,11,0),IF($I$7="併配&amp;選挙",VLOOKUP($F2414,部数情報!A:L,12,0),IF($I$7="選挙",VLOOKUP($F2414,部数情報!A:M,13,0),VLOOKUP($F2414,部数情報!A:J,10,0)))),"")</f>
        <v>310</v>
      </c>
      <c r="K2414" s="187"/>
      <c r="L2414" s="205"/>
      <c r="M2414" s="206"/>
      <c r="S2414">
        <f>エリア一覧!J2414-VLOOKUP(エリア一覧!F2414,部数情報!A:Q,17,0)</f>
        <v>0</v>
      </c>
      <c r="V2414">
        <f t="shared" si="37"/>
        <v>0</v>
      </c>
      <c r="W2414">
        <f>IFERROR(VLOOKUP($F2414,部数情報!A:J,10,0),0)</f>
        <v>310</v>
      </c>
    </row>
    <row r="2415" spans="2:23" hidden="1">
      <c r="B2415" s="15">
        <f>部数情報!C2040</f>
        <v>2039</v>
      </c>
      <c r="C2415" s="16">
        <f>部数情報!B2040</f>
        <v>27</v>
      </c>
      <c r="D2415" s="16" t="str">
        <f>部数情報!E2040</f>
        <v>千葉南</v>
      </c>
      <c r="E2415" s="16" t="str">
        <f>部数情報!F2040</f>
        <v>おゆみ野南</v>
      </c>
      <c r="F2415" s="16" t="str">
        <f>部数情報!A2040</f>
        <v>051048</v>
      </c>
      <c r="G2415" s="16" t="str">
        <f>部数情報!G2040</f>
        <v>おゆみ野南 ３　（おゆみ野駅西口前）</v>
      </c>
      <c r="H2415" s="16" t="str">
        <f>部数情報!H2040</f>
        <v>市原</v>
      </c>
      <c r="I2415" s="16" t="str">
        <f>部数情報!I2040</f>
        <v>緑区</v>
      </c>
      <c r="J2415" s="189">
        <f>IFERROR(IF($I$7="併配",VLOOKUP($F2415,部数情報!A:K,11,0),IF($I$7="併配&amp;選挙",VLOOKUP($F2415,部数情報!A:L,12,0),IF($I$7="選挙",VLOOKUP($F2415,部数情報!A:M,13,0),VLOOKUP($F2415,部数情報!A:J,10,0)))),"")</f>
        <v>640</v>
      </c>
      <c r="K2415" s="187"/>
      <c r="L2415" s="205"/>
      <c r="M2415" s="206"/>
      <c r="S2415">
        <f>エリア一覧!J2415-VLOOKUP(エリア一覧!F2415,部数情報!A:Q,17,0)</f>
        <v>0</v>
      </c>
      <c r="V2415">
        <f t="shared" si="37"/>
        <v>0</v>
      </c>
      <c r="W2415">
        <f>IFERROR(VLOOKUP($F2415,部数情報!A:J,10,0),0)</f>
        <v>640</v>
      </c>
    </row>
    <row r="2416" spans="2:23" hidden="1">
      <c r="B2416" s="15">
        <f>部数情報!C2041</f>
        <v>2040</v>
      </c>
      <c r="C2416" s="16">
        <f>部数情報!B2041</f>
        <v>27</v>
      </c>
      <c r="D2416" s="16" t="str">
        <f>部数情報!E2041</f>
        <v>千葉南</v>
      </c>
      <c r="E2416" s="16" t="str">
        <f>部数情報!F2041</f>
        <v>おゆみ野南</v>
      </c>
      <c r="F2416" s="16" t="str">
        <f>部数情報!A2041</f>
        <v>051047</v>
      </c>
      <c r="G2416" s="16" t="str">
        <f>部数情報!G2041</f>
        <v>おゆみ野南 ４</v>
      </c>
      <c r="H2416" s="16" t="str">
        <f>部数情報!H2041</f>
        <v>市原</v>
      </c>
      <c r="I2416" s="16" t="str">
        <f>部数情報!I2041</f>
        <v>緑区</v>
      </c>
      <c r="J2416" s="189">
        <f>IFERROR(IF($I$7="併配",VLOOKUP($F2416,部数情報!A:K,11,0),IF($I$7="併配&amp;選挙",VLOOKUP($F2416,部数情報!A:L,12,0),IF($I$7="選挙",VLOOKUP($F2416,部数情報!A:M,13,0),VLOOKUP($F2416,部数情報!A:J,10,0)))),"")</f>
        <v>530</v>
      </c>
      <c r="K2416" s="187"/>
      <c r="L2416" s="205"/>
      <c r="M2416" s="206"/>
      <c r="S2416">
        <f>エリア一覧!J2416-VLOOKUP(エリア一覧!F2416,部数情報!A:Q,17,0)</f>
        <v>0</v>
      </c>
      <c r="V2416">
        <f t="shared" si="37"/>
        <v>0</v>
      </c>
      <c r="W2416">
        <f>IFERROR(VLOOKUP($F2416,部数情報!A:J,10,0),0)</f>
        <v>530</v>
      </c>
    </row>
    <row r="2417" spans="2:23" hidden="1">
      <c r="B2417" s="15">
        <f>部数情報!C2042</f>
        <v>2041</v>
      </c>
      <c r="C2417" s="16">
        <f>部数情報!B2042</f>
        <v>27</v>
      </c>
      <c r="D2417" s="16" t="str">
        <f>部数情報!E2042</f>
        <v>千葉南</v>
      </c>
      <c r="E2417" s="16" t="str">
        <f>部数情報!F2042</f>
        <v>おゆみ野南</v>
      </c>
      <c r="F2417" s="16" t="str">
        <f>部数情報!A2042</f>
        <v>051112</v>
      </c>
      <c r="G2417" s="16" t="str">
        <f>部数情報!G2042</f>
        <v>おゆみ野南 ５</v>
      </c>
      <c r="H2417" s="16" t="str">
        <f>部数情報!H2042</f>
        <v>市原</v>
      </c>
      <c r="I2417" s="16" t="str">
        <f>部数情報!I2042</f>
        <v>緑区</v>
      </c>
      <c r="J2417" s="189">
        <f>IFERROR(IF($I$7="併配",VLOOKUP($F2417,部数情報!A:K,11,0),IF($I$7="併配&amp;選挙",VLOOKUP($F2417,部数情報!A:L,12,0),IF($I$7="選挙",VLOOKUP($F2417,部数情報!A:M,13,0),VLOOKUP($F2417,部数情報!A:J,10,0)))),"")</f>
        <v>375</v>
      </c>
      <c r="K2417" s="187"/>
      <c r="L2417" s="205"/>
      <c r="M2417" s="206"/>
      <c r="S2417">
        <f>エリア一覧!J2417-VLOOKUP(エリア一覧!F2417,部数情報!A:Q,17,0)</f>
        <v>0</v>
      </c>
      <c r="V2417">
        <f t="shared" si="37"/>
        <v>0</v>
      </c>
      <c r="W2417">
        <f>IFERROR(VLOOKUP($F2417,部数情報!A:J,10,0),0)</f>
        <v>375</v>
      </c>
    </row>
    <row r="2418" spans="2:23" hidden="1">
      <c r="B2418" s="15">
        <f>部数情報!C2043</f>
        <v>2042</v>
      </c>
      <c r="C2418" s="16">
        <f>部数情報!B2043</f>
        <v>27</v>
      </c>
      <c r="D2418" s="16" t="str">
        <f>部数情報!E2043</f>
        <v>千葉南</v>
      </c>
      <c r="E2418" s="16" t="str">
        <f>部数情報!F2043</f>
        <v>おゆみ野南</v>
      </c>
      <c r="F2418" s="16" t="str">
        <f>部数情報!A2043</f>
        <v>051035</v>
      </c>
      <c r="G2418" s="16" t="str">
        <f>部数情報!G2043</f>
        <v>おゆみ野南 ５Ａ ・ 南６　（パークハウス）</v>
      </c>
      <c r="H2418" s="16" t="str">
        <f>部数情報!H2043</f>
        <v>市原</v>
      </c>
      <c r="I2418" s="16" t="str">
        <f>部数情報!I2043</f>
        <v>緑区</v>
      </c>
      <c r="J2418" s="189">
        <f>IFERROR(IF($I$7="併配",VLOOKUP($F2418,部数情報!A:K,11,0),IF($I$7="併配&amp;選挙",VLOOKUP($F2418,部数情報!A:L,12,0),IF($I$7="選挙",VLOOKUP($F2418,部数情報!A:M,13,0),VLOOKUP($F2418,部数情報!A:J,10,0)))),"")</f>
        <v>390</v>
      </c>
      <c r="K2418" s="187"/>
      <c r="L2418" s="205"/>
      <c r="M2418" s="206"/>
      <c r="S2418">
        <f>エリア一覧!J2418-VLOOKUP(エリア一覧!F2418,部数情報!A:Q,17,0)</f>
        <v>0</v>
      </c>
      <c r="V2418">
        <f t="shared" si="37"/>
        <v>0</v>
      </c>
      <c r="W2418">
        <f>IFERROR(VLOOKUP($F2418,部数情報!A:J,10,0),0)</f>
        <v>390</v>
      </c>
    </row>
    <row r="2419" spans="2:23" hidden="1">
      <c r="B2419" s="15">
        <f>部数情報!C2044</f>
        <v>2043</v>
      </c>
      <c r="C2419" s="16">
        <f>部数情報!B2044</f>
        <v>27</v>
      </c>
      <c r="D2419" s="16" t="str">
        <f>部数情報!E2044</f>
        <v>千葉南</v>
      </c>
      <c r="E2419" s="16" t="str">
        <f>部数情報!F2044</f>
        <v>おゆみ野南</v>
      </c>
      <c r="F2419" s="16" t="str">
        <f>部数情報!A2044</f>
        <v>051049</v>
      </c>
      <c r="G2419" s="16" t="str">
        <f>部数情報!G2044</f>
        <v>おゆみ野南 ６A　（ケーズ電気）</v>
      </c>
      <c r="H2419" s="16" t="str">
        <f>部数情報!H2044</f>
        <v>市原</v>
      </c>
      <c r="I2419" s="16" t="str">
        <f>部数情報!I2044</f>
        <v>緑区</v>
      </c>
      <c r="J2419" s="189">
        <f>IFERROR(IF($I$7="併配",VLOOKUP($F2419,部数情報!A:K,11,0),IF($I$7="併配&amp;選挙",VLOOKUP($F2419,部数情報!A:L,12,0),IF($I$7="選挙",VLOOKUP($F2419,部数情報!A:M,13,0),VLOOKUP($F2419,部数情報!A:J,10,0)))),"")</f>
        <v>430</v>
      </c>
      <c r="K2419" s="187"/>
      <c r="L2419" s="205"/>
      <c r="M2419" s="206"/>
      <c r="S2419">
        <f>エリア一覧!J2419-VLOOKUP(エリア一覧!F2419,部数情報!A:Q,17,0)</f>
        <v>0</v>
      </c>
      <c r="V2419">
        <f t="shared" si="37"/>
        <v>0</v>
      </c>
      <c r="W2419">
        <f>IFERROR(VLOOKUP($F2419,部数情報!A:J,10,0),0)</f>
        <v>430</v>
      </c>
    </row>
    <row r="2420" spans="2:23" hidden="1">
      <c r="B2420" s="15">
        <f>部数情報!C2045</f>
        <v>2044</v>
      </c>
      <c r="C2420" s="16">
        <f>部数情報!B2045</f>
        <v>27</v>
      </c>
      <c r="D2420" s="16" t="str">
        <f>部数情報!E2045</f>
        <v>千葉南</v>
      </c>
      <c r="E2420" s="16" t="str">
        <f>部数情報!F2045</f>
        <v>おゆみ野南</v>
      </c>
      <c r="F2420" s="16" t="str">
        <f>部数情報!A2045</f>
        <v>051106</v>
      </c>
      <c r="G2420" s="16" t="str">
        <f>部数情報!G2045</f>
        <v>おゆみ野南 ６B ・ おゆみ野中央 ９</v>
      </c>
      <c r="H2420" s="16" t="str">
        <f>部数情報!H2045</f>
        <v>市原</v>
      </c>
      <c r="I2420" s="16" t="str">
        <f>部数情報!I2045</f>
        <v>緑区</v>
      </c>
      <c r="J2420" s="189">
        <f>IFERROR(IF($I$7="併配",VLOOKUP($F2420,部数情報!A:K,11,0),IF($I$7="併配&amp;選挙",VLOOKUP($F2420,部数情報!A:L,12,0),IF($I$7="選挙",VLOOKUP($F2420,部数情報!A:M,13,0),VLOOKUP($F2420,部数情報!A:J,10,0)))),"")</f>
        <v>465</v>
      </c>
      <c r="K2420" s="187"/>
      <c r="L2420" s="205"/>
      <c r="M2420" s="206"/>
      <c r="S2420">
        <f>エリア一覧!J2420-VLOOKUP(エリア一覧!F2420,部数情報!A:Q,17,0)</f>
        <v>0</v>
      </c>
      <c r="V2420">
        <f t="shared" si="37"/>
        <v>0</v>
      </c>
      <c r="W2420">
        <f>IFERROR(VLOOKUP($F2420,部数情報!A:J,10,0),0)</f>
        <v>465</v>
      </c>
    </row>
    <row r="2421" spans="2:23" hidden="1">
      <c r="B2421" s="15">
        <f>部数情報!C2046</f>
        <v>2045</v>
      </c>
      <c r="C2421" s="16">
        <f>部数情報!B2046</f>
        <v>27</v>
      </c>
      <c r="D2421" s="16" t="str">
        <f>部数情報!E2046</f>
        <v>千葉南</v>
      </c>
      <c r="E2421" s="16" t="str">
        <f>部数情報!F2046</f>
        <v>誉田・瀬又・高田町</v>
      </c>
      <c r="F2421" s="16" t="str">
        <f>部数情報!A2046</f>
        <v>051054</v>
      </c>
      <c r="G2421" s="16" t="str">
        <f>部数情報!G2046</f>
        <v>誉田1A</v>
      </c>
      <c r="H2421" s="16" t="str">
        <f>部数情報!H2046</f>
        <v>市原</v>
      </c>
      <c r="I2421" s="16" t="str">
        <f>部数情報!I2046</f>
        <v>緑区</v>
      </c>
      <c r="J2421" s="189">
        <f>IFERROR(IF($I$7="併配",VLOOKUP($F2421,部数情報!A:K,11,0),IF($I$7="併配&amp;選挙",VLOOKUP($F2421,部数情報!A:L,12,0),IF($I$7="選挙",VLOOKUP($F2421,部数情報!A:M,13,0),VLOOKUP($F2421,部数情報!A:J,10,0)))),"")</f>
        <v>325</v>
      </c>
      <c r="K2421" s="187"/>
      <c r="L2421" s="205"/>
      <c r="M2421" s="206"/>
      <c r="S2421">
        <f>エリア一覧!J2421-VLOOKUP(エリア一覧!F2421,部数情報!A:Q,17,0)</f>
        <v>0</v>
      </c>
      <c r="V2421">
        <f t="shared" si="37"/>
        <v>0</v>
      </c>
      <c r="W2421">
        <f>IFERROR(VLOOKUP($F2421,部数情報!A:J,10,0),0)</f>
        <v>325</v>
      </c>
    </row>
    <row r="2422" spans="2:23" hidden="1">
      <c r="B2422" s="15">
        <f>部数情報!C2047</f>
        <v>2046</v>
      </c>
      <c r="C2422" s="16">
        <f>部数情報!B2047</f>
        <v>27</v>
      </c>
      <c r="D2422" s="16" t="str">
        <f>部数情報!E2047</f>
        <v>千葉南</v>
      </c>
      <c r="E2422" s="16" t="str">
        <f>部数情報!F2047</f>
        <v>誉田・瀬又・高田町</v>
      </c>
      <c r="F2422" s="16" t="str">
        <f>部数情報!A2047</f>
        <v>051099</v>
      </c>
      <c r="G2422" s="16" t="str">
        <f>部数情報!G2047</f>
        <v>誉田1B</v>
      </c>
      <c r="H2422" s="16" t="str">
        <f>部数情報!H2047</f>
        <v>市原</v>
      </c>
      <c r="I2422" s="16" t="str">
        <f>部数情報!I2047</f>
        <v>緑区</v>
      </c>
      <c r="J2422" s="189">
        <f>IFERROR(IF($I$7="併配",VLOOKUP($F2422,部数情報!A:K,11,0),IF($I$7="併配&amp;選挙",VLOOKUP($F2422,部数情報!A:L,12,0),IF($I$7="選挙",VLOOKUP($F2422,部数情報!A:M,13,0),VLOOKUP($F2422,部数情報!A:J,10,0)))),"")</f>
        <v>340</v>
      </c>
      <c r="K2422" s="187"/>
      <c r="L2422" s="205"/>
      <c r="M2422" s="206"/>
      <c r="S2422">
        <f>エリア一覧!J2422-VLOOKUP(エリア一覧!F2422,部数情報!A:Q,17,0)</f>
        <v>0</v>
      </c>
      <c r="V2422">
        <f t="shared" si="37"/>
        <v>0</v>
      </c>
      <c r="W2422">
        <f>IFERROR(VLOOKUP($F2422,部数情報!A:J,10,0),0)</f>
        <v>340</v>
      </c>
    </row>
    <row r="2423" spans="2:23" hidden="1">
      <c r="B2423" s="15">
        <f>部数情報!C2048</f>
        <v>2047</v>
      </c>
      <c r="C2423" s="16">
        <f>部数情報!B2048</f>
        <v>27</v>
      </c>
      <c r="D2423" s="16" t="str">
        <f>部数情報!E2048</f>
        <v>千葉南</v>
      </c>
      <c r="E2423" s="16" t="str">
        <f>部数情報!F2048</f>
        <v>誉田・瀬又・高田町</v>
      </c>
      <c r="F2423" s="16" t="str">
        <f>部数情報!A2048</f>
        <v>051055</v>
      </c>
      <c r="G2423" s="16" t="str">
        <f>部数情報!G2048</f>
        <v>誉田 １ ・ ２A　（誉田清水台公園）</v>
      </c>
      <c r="H2423" s="16" t="str">
        <f>部数情報!H2048</f>
        <v>市原</v>
      </c>
      <c r="I2423" s="16" t="str">
        <f>部数情報!I2048</f>
        <v>緑区</v>
      </c>
      <c r="J2423" s="189">
        <f>IFERROR(IF($I$7="併配",VLOOKUP($F2423,部数情報!A:K,11,0),IF($I$7="併配&amp;選挙",VLOOKUP($F2423,部数情報!A:L,12,0),IF($I$7="選挙",VLOOKUP($F2423,部数情報!A:M,13,0),VLOOKUP($F2423,部数情報!A:J,10,0)))),"")</f>
        <v>565</v>
      </c>
      <c r="K2423" s="187"/>
      <c r="L2423" s="205"/>
      <c r="M2423" s="206"/>
      <c r="S2423">
        <f>エリア一覧!J2423-VLOOKUP(エリア一覧!F2423,部数情報!A:Q,17,0)</f>
        <v>0</v>
      </c>
      <c r="V2423">
        <f t="shared" si="37"/>
        <v>0</v>
      </c>
      <c r="W2423">
        <f>IFERROR(VLOOKUP($F2423,部数情報!A:J,10,0),0)</f>
        <v>565</v>
      </c>
    </row>
    <row r="2424" spans="2:23" hidden="1">
      <c r="B2424" s="15">
        <f>部数情報!C2049</f>
        <v>2048</v>
      </c>
      <c r="C2424" s="16">
        <f>部数情報!B2049</f>
        <v>27</v>
      </c>
      <c r="D2424" s="16" t="str">
        <f>部数情報!E2049</f>
        <v>千葉南</v>
      </c>
      <c r="E2424" s="16" t="str">
        <f>部数情報!F2049</f>
        <v>誉田・瀬又・高田町</v>
      </c>
      <c r="F2424" s="16" t="str">
        <f>部数情報!A2049</f>
        <v>051057</v>
      </c>
      <c r="G2424" s="16" t="str">
        <f>部数情報!G2049</f>
        <v>誉田 ２A　（誉田保育所）</v>
      </c>
      <c r="H2424" s="16" t="str">
        <f>部数情報!H2049</f>
        <v>市原</v>
      </c>
      <c r="I2424" s="16" t="str">
        <f>部数情報!I2049</f>
        <v>緑区</v>
      </c>
      <c r="J2424" s="189">
        <f>IFERROR(IF($I$7="併配",VLOOKUP($F2424,部数情報!A:K,11,0),IF($I$7="併配&amp;選挙",VLOOKUP($F2424,部数情報!A:L,12,0),IF($I$7="選挙",VLOOKUP($F2424,部数情報!A:M,13,0),VLOOKUP($F2424,部数情報!A:J,10,0)))),"")</f>
        <v>537</v>
      </c>
      <c r="K2424" s="187"/>
      <c r="L2424" s="205"/>
      <c r="M2424" s="206"/>
      <c r="S2424">
        <f>エリア一覧!J2424-VLOOKUP(エリア一覧!F2424,部数情報!A:Q,17,0)</f>
        <v>0</v>
      </c>
      <c r="V2424">
        <f t="shared" si="37"/>
        <v>0</v>
      </c>
      <c r="W2424">
        <f>IFERROR(VLOOKUP($F2424,部数情報!A:J,10,0),0)</f>
        <v>537</v>
      </c>
    </row>
    <row r="2425" spans="2:23" hidden="1">
      <c r="B2425" s="15">
        <f>部数情報!C2050</f>
        <v>2049</v>
      </c>
      <c r="C2425" s="16">
        <f>部数情報!B2050</f>
        <v>27</v>
      </c>
      <c r="D2425" s="16" t="str">
        <f>部数情報!E2050</f>
        <v>千葉南</v>
      </c>
      <c r="E2425" s="16" t="str">
        <f>部数情報!F2050</f>
        <v>誉田・瀬又・高田町</v>
      </c>
      <c r="F2425" s="16" t="str">
        <f>部数情報!A2050</f>
        <v>051058</v>
      </c>
      <c r="G2425" s="16" t="str">
        <f>部数情報!G2050</f>
        <v>誉田 １ ・ ２B　（誉田小学校）</v>
      </c>
      <c r="H2425" s="16" t="str">
        <f>部数情報!H2050</f>
        <v>市原</v>
      </c>
      <c r="I2425" s="16" t="str">
        <f>部数情報!I2050</f>
        <v>緑区</v>
      </c>
      <c r="J2425" s="189">
        <f>IFERROR(IF($I$7="併配",VLOOKUP($F2425,部数情報!A:K,11,0),IF($I$7="併配&amp;選挙",VLOOKUP($F2425,部数情報!A:L,12,0),IF($I$7="選挙",VLOOKUP($F2425,部数情報!A:M,13,0),VLOOKUP($F2425,部数情報!A:J,10,0)))),"")</f>
        <v>560</v>
      </c>
      <c r="K2425" s="187"/>
      <c r="L2425" s="205"/>
      <c r="M2425" s="206"/>
      <c r="S2425">
        <f>エリア一覧!J2425-VLOOKUP(エリア一覧!F2425,部数情報!A:Q,17,0)</f>
        <v>0</v>
      </c>
      <c r="V2425">
        <f t="shared" si="37"/>
        <v>0</v>
      </c>
      <c r="W2425">
        <f>IFERROR(VLOOKUP($F2425,部数情報!A:J,10,0),0)</f>
        <v>560</v>
      </c>
    </row>
    <row r="2426" spans="2:23" hidden="1">
      <c r="B2426" s="15">
        <f>部数情報!C2051</f>
        <v>2050</v>
      </c>
      <c r="C2426" s="16">
        <f>部数情報!B2051</f>
        <v>27</v>
      </c>
      <c r="D2426" s="16" t="str">
        <f>部数情報!E2051</f>
        <v>千葉南</v>
      </c>
      <c r="E2426" s="16" t="str">
        <f>部数情報!F2051</f>
        <v>誉田・瀬又・高田町</v>
      </c>
      <c r="F2426" s="16" t="str">
        <f>部数情報!A2051</f>
        <v>051060</v>
      </c>
      <c r="G2426" s="16" t="str">
        <f>部数情報!G2051</f>
        <v>誉田 ２B　（誉田東小学校）</v>
      </c>
      <c r="H2426" s="16" t="str">
        <f>部数情報!H2051</f>
        <v>市原</v>
      </c>
      <c r="I2426" s="16" t="str">
        <f>部数情報!I2051</f>
        <v>緑区</v>
      </c>
      <c r="J2426" s="189">
        <f>IFERROR(IF($I$7="併配",VLOOKUP($F2426,部数情報!A:K,11,0),IF($I$7="併配&amp;選挙",VLOOKUP($F2426,部数情報!A:L,12,0),IF($I$7="選挙",VLOOKUP($F2426,部数情報!A:M,13,0),VLOOKUP($F2426,部数情報!A:J,10,0)))),"")</f>
        <v>650</v>
      </c>
      <c r="K2426" s="187"/>
      <c r="L2426" s="205"/>
      <c r="M2426" s="206"/>
      <c r="S2426">
        <f>エリア一覧!J2426-VLOOKUP(エリア一覧!F2426,部数情報!A:Q,17,0)</f>
        <v>0</v>
      </c>
      <c r="V2426">
        <f t="shared" si="37"/>
        <v>0</v>
      </c>
      <c r="W2426">
        <f>IFERROR(VLOOKUP($F2426,部数情報!A:J,10,0),0)</f>
        <v>650</v>
      </c>
    </row>
    <row r="2427" spans="2:23" hidden="1">
      <c r="B2427" s="15">
        <f>部数情報!C2052</f>
        <v>2051</v>
      </c>
      <c r="C2427" s="16">
        <f>部数情報!B2052</f>
        <v>27</v>
      </c>
      <c r="D2427" s="16" t="str">
        <f>部数情報!E2052</f>
        <v>千葉南</v>
      </c>
      <c r="E2427" s="16" t="str">
        <f>部数情報!F2052</f>
        <v>誉田・瀬又・高田町</v>
      </c>
      <c r="F2427" s="16" t="str">
        <f>部数情報!A2052</f>
        <v>051061</v>
      </c>
      <c r="G2427" s="16" t="str">
        <f>部数情報!G2052</f>
        <v>誉田 ２C　（ＪＲ 誉田駅）</v>
      </c>
      <c r="H2427" s="16" t="str">
        <f>部数情報!H2052</f>
        <v>市原</v>
      </c>
      <c r="I2427" s="16" t="str">
        <f>部数情報!I2052</f>
        <v>緑区</v>
      </c>
      <c r="J2427" s="189">
        <f>IFERROR(IF($I$7="併配",VLOOKUP($F2427,部数情報!A:K,11,0),IF($I$7="併配&amp;選挙",VLOOKUP($F2427,部数情報!A:L,12,0),IF($I$7="選挙",VLOOKUP($F2427,部数情報!A:M,13,0),VLOOKUP($F2427,部数情報!A:J,10,0)))),"")</f>
        <v>405</v>
      </c>
      <c r="K2427" s="187"/>
      <c r="L2427" s="205"/>
      <c r="M2427" s="206"/>
      <c r="S2427">
        <f>エリア一覧!J2427-VLOOKUP(エリア一覧!F2427,部数情報!A:Q,17,0)</f>
        <v>0</v>
      </c>
      <c r="V2427">
        <f t="shared" si="37"/>
        <v>0</v>
      </c>
      <c r="W2427">
        <f>IFERROR(VLOOKUP($F2427,部数情報!A:J,10,0),0)</f>
        <v>405</v>
      </c>
    </row>
    <row r="2428" spans="2:23" hidden="1">
      <c r="B2428" s="15">
        <f>部数情報!C2053</f>
        <v>2052</v>
      </c>
      <c r="C2428" s="16">
        <f>部数情報!B2053</f>
        <v>27</v>
      </c>
      <c r="D2428" s="16" t="str">
        <f>部数情報!E2053</f>
        <v>千葉南</v>
      </c>
      <c r="E2428" s="16" t="str">
        <f>部数情報!F2053</f>
        <v>誉田・瀬又・高田町</v>
      </c>
      <c r="F2428" s="16" t="str">
        <f>部数情報!A2053</f>
        <v>051062</v>
      </c>
      <c r="G2428" s="16" t="str">
        <f>部数情報!G2053</f>
        <v>誉田 ３ ・ 瀬又 ― Ａ</v>
      </c>
      <c r="H2428" s="16" t="str">
        <f>部数情報!H2053</f>
        <v>市原</v>
      </c>
      <c r="I2428" s="16" t="str">
        <f>部数情報!I2053</f>
        <v>緑区・市原市</v>
      </c>
      <c r="J2428" s="189">
        <f>IFERROR(IF($I$7="併配",VLOOKUP($F2428,部数情報!A:K,11,0),IF($I$7="併配&amp;選挙",VLOOKUP($F2428,部数情報!A:L,12,0),IF($I$7="選挙",VLOOKUP($F2428,部数情報!A:M,13,0),VLOOKUP($F2428,部数情報!A:J,10,0)))),"")</f>
        <v>500</v>
      </c>
      <c r="K2428" s="187"/>
      <c r="L2428" s="205"/>
      <c r="M2428" s="206"/>
      <c r="S2428">
        <f>エリア一覧!J2428-VLOOKUP(エリア一覧!F2428,部数情報!A:Q,17,0)</f>
        <v>0</v>
      </c>
      <c r="V2428">
        <f t="shared" si="37"/>
        <v>0</v>
      </c>
      <c r="W2428">
        <f>IFERROR(VLOOKUP($F2428,部数情報!A:J,10,0),0)</f>
        <v>500</v>
      </c>
    </row>
    <row r="2429" spans="2:23" hidden="1">
      <c r="B2429" s="15">
        <f>部数情報!C2054</f>
        <v>2053</v>
      </c>
      <c r="C2429" s="16">
        <f>部数情報!B2054</f>
        <v>27</v>
      </c>
      <c r="D2429" s="16" t="str">
        <f>部数情報!E2054</f>
        <v>千葉南</v>
      </c>
      <c r="E2429" s="16" t="str">
        <f>部数情報!F2054</f>
        <v>誉田・瀬又・高田町</v>
      </c>
      <c r="F2429" s="16" t="str">
        <f>部数情報!A2054</f>
        <v>051063</v>
      </c>
      <c r="G2429" s="16" t="str">
        <f>部数情報!G2054</f>
        <v>誉田 ３ ・ 瀬又 ― Ｂ</v>
      </c>
      <c r="H2429" s="16" t="str">
        <f>部数情報!H2054</f>
        <v>市原</v>
      </c>
      <c r="I2429" s="16" t="str">
        <f>部数情報!I2054</f>
        <v>市原市・緑区</v>
      </c>
      <c r="J2429" s="189">
        <f>IFERROR(IF($I$7="併配",VLOOKUP($F2429,部数情報!A:K,11,0),IF($I$7="併配&amp;選挙",VLOOKUP($F2429,部数情報!A:L,12,0),IF($I$7="選挙",VLOOKUP($F2429,部数情報!A:M,13,0),VLOOKUP($F2429,部数情報!A:J,10,0)))),"")</f>
        <v>415</v>
      </c>
      <c r="K2429" s="187"/>
      <c r="L2429" s="205"/>
      <c r="M2429" s="206"/>
      <c r="S2429">
        <f>エリア一覧!J2429-VLOOKUP(エリア一覧!F2429,部数情報!A:Q,17,0)</f>
        <v>0</v>
      </c>
      <c r="V2429">
        <f t="shared" si="37"/>
        <v>0</v>
      </c>
      <c r="W2429">
        <f>IFERROR(VLOOKUP($F2429,部数情報!A:J,10,0),0)</f>
        <v>415</v>
      </c>
    </row>
    <row r="2430" spans="2:23" hidden="1">
      <c r="B2430" s="15">
        <f>部数情報!C2055</f>
        <v>2054</v>
      </c>
      <c r="C2430" s="16">
        <f>部数情報!B2055</f>
        <v>27</v>
      </c>
      <c r="D2430" s="16" t="str">
        <f>部数情報!E2055</f>
        <v>千葉南</v>
      </c>
      <c r="E2430" s="16" t="str">
        <f>部数情報!F2055</f>
        <v>誉田・瀬又・高田町</v>
      </c>
      <c r="F2430" s="16" t="str">
        <f>部数情報!A2055</f>
        <v>051064</v>
      </c>
      <c r="G2430" s="16" t="str">
        <f>部数情報!G2055</f>
        <v>瀬又</v>
      </c>
      <c r="H2430" s="16" t="str">
        <f>部数情報!H2055</f>
        <v>市原</v>
      </c>
      <c r="I2430" s="16" t="str">
        <f>部数情報!I2055</f>
        <v>市原市</v>
      </c>
      <c r="J2430" s="189">
        <f>IFERROR(IF($I$7="併配",VLOOKUP($F2430,部数情報!A:K,11,0),IF($I$7="併配&amp;選挙",VLOOKUP($F2430,部数情報!A:L,12,0),IF($I$7="選挙",VLOOKUP($F2430,部数情報!A:M,13,0),VLOOKUP($F2430,部数情報!A:J,10,0)))),"")</f>
        <v>601</v>
      </c>
      <c r="K2430" s="187"/>
      <c r="L2430" s="205"/>
      <c r="M2430" s="206"/>
      <c r="S2430">
        <f>エリア一覧!J2430-VLOOKUP(エリア一覧!F2430,部数情報!A:Q,17,0)</f>
        <v>0</v>
      </c>
      <c r="V2430">
        <f t="shared" si="37"/>
        <v>0</v>
      </c>
      <c r="W2430">
        <f>IFERROR(VLOOKUP($F2430,部数情報!A:J,10,0),0)</f>
        <v>601</v>
      </c>
    </row>
    <row r="2431" spans="2:23" hidden="1">
      <c r="B2431" s="15">
        <f>部数情報!C2056</f>
        <v>2055</v>
      </c>
      <c r="C2431" s="16">
        <f>部数情報!B2056</f>
        <v>27</v>
      </c>
      <c r="D2431" s="16" t="str">
        <f>部数情報!E2056</f>
        <v>千葉南</v>
      </c>
      <c r="E2431" s="16" t="str">
        <f>部数情報!F2056</f>
        <v>誉田・瀬又・高田町</v>
      </c>
      <c r="F2431" s="16" t="str">
        <f>部数情報!A2056</f>
        <v>051131</v>
      </c>
      <c r="G2431" s="16" t="str">
        <f>部数情報!G2056</f>
        <v>たかだの森 Ａ</v>
      </c>
      <c r="H2431" s="16" t="str">
        <f>部数情報!H2056</f>
        <v>市原</v>
      </c>
      <c r="I2431" s="16" t="str">
        <f>部数情報!I2056</f>
        <v>緑区</v>
      </c>
      <c r="J2431" s="189">
        <f>IFERROR(IF($I$7="併配",VLOOKUP($F2431,部数情報!A:K,11,0),IF($I$7="併配&amp;選挙",VLOOKUP($F2431,部数情報!A:L,12,0),IF($I$7="選挙",VLOOKUP($F2431,部数情報!A:M,13,0),VLOOKUP($F2431,部数情報!A:J,10,0)))),"")</f>
        <v>330</v>
      </c>
      <c r="K2431" s="187"/>
      <c r="L2431" s="205"/>
      <c r="M2431" s="206"/>
      <c r="S2431">
        <f>エリア一覧!J2431-VLOOKUP(エリア一覧!F2431,部数情報!A:Q,17,0)</f>
        <v>0</v>
      </c>
      <c r="V2431">
        <f t="shared" si="37"/>
        <v>0</v>
      </c>
      <c r="W2431">
        <f>IFERROR(VLOOKUP($F2431,部数情報!A:J,10,0),0)</f>
        <v>330</v>
      </c>
    </row>
    <row r="2432" spans="2:23" hidden="1">
      <c r="B2432" s="15">
        <f>部数情報!C2057</f>
        <v>2056</v>
      </c>
      <c r="C2432" s="16">
        <f>部数情報!B2057</f>
        <v>27</v>
      </c>
      <c r="D2432" s="16" t="str">
        <f>部数情報!E2057</f>
        <v>千葉南</v>
      </c>
      <c r="E2432" s="16" t="str">
        <f>部数情報!F2057</f>
        <v>誉田・瀬又・高田町</v>
      </c>
      <c r="F2432" s="16" t="str">
        <f>部数情報!A2057</f>
        <v>051132</v>
      </c>
      <c r="G2432" s="16" t="str">
        <f>部数情報!G2057</f>
        <v>たかだの森 Ｂ</v>
      </c>
      <c r="H2432" s="16" t="str">
        <f>部数情報!H2057</f>
        <v>市原</v>
      </c>
      <c r="I2432" s="16" t="str">
        <f>部数情報!I2057</f>
        <v>緑区</v>
      </c>
      <c r="J2432" s="189">
        <f>IFERROR(IF($I$7="併配",VLOOKUP($F2432,部数情報!A:K,11,0),IF($I$7="併配&amp;選挙",VLOOKUP($F2432,部数情報!A:L,12,0),IF($I$7="選挙",VLOOKUP($F2432,部数情報!A:M,13,0),VLOOKUP($F2432,部数情報!A:J,10,0)))),"")</f>
        <v>360</v>
      </c>
      <c r="K2432" s="187"/>
      <c r="L2432" s="205"/>
      <c r="M2432" s="206"/>
      <c r="S2432">
        <f>エリア一覧!J2432-VLOOKUP(エリア一覧!F2432,部数情報!A:Q,17,0)</f>
        <v>0</v>
      </c>
      <c r="V2432">
        <f t="shared" si="37"/>
        <v>0</v>
      </c>
      <c r="W2432">
        <f>IFERROR(VLOOKUP($F2432,部数情報!A:J,10,0),0)</f>
        <v>360</v>
      </c>
    </row>
    <row r="2433" spans="2:23" hidden="1">
      <c r="B2433" s="15">
        <f>部数情報!C2058</f>
        <v>2057</v>
      </c>
      <c r="C2433" s="16">
        <f>部数情報!B2058</f>
        <v>27</v>
      </c>
      <c r="D2433" s="16" t="str">
        <f>部数情報!E2058</f>
        <v>千葉南</v>
      </c>
      <c r="E2433" s="16" t="str">
        <f>部数情報!F2058</f>
        <v>誉田・瀬又・高田町</v>
      </c>
      <c r="F2433" s="16" t="str">
        <f>部数情報!A2058</f>
        <v>051134</v>
      </c>
      <c r="G2433" s="16" t="str">
        <f>部数情報!G2058</f>
        <v>高田町</v>
      </c>
      <c r="H2433" s="16" t="str">
        <f>部数情報!H2058</f>
        <v>市原</v>
      </c>
      <c r="I2433" s="16" t="str">
        <f>部数情報!I2058</f>
        <v>緑区</v>
      </c>
      <c r="J2433" s="189">
        <f>IFERROR(IF($I$7="併配",VLOOKUP($F2433,部数情報!A:K,11,0),IF($I$7="併配&amp;選挙",VLOOKUP($F2433,部数情報!A:L,12,0),IF($I$7="選挙",VLOOKUP($F2433,部数情報!A:M,13,0),VLOOKUP($F2433,部数情報!A:J,10,0)))),"")</f>
        <v>355</v>
      </c>
      <c r="K2433" s="187"/>
      <c r="L2433" s="205"/>
      <c r="M2433" s="206"/>
      <c r="S2433">
        <f>エリア一覧!J2433-VLOOKUP(エリア一覧!F2433,部数情報!A:Q,17,0)</f>
        <v>0</v>
      </c>
      <c r="V2433">
        <f t="shared" si="37"/>
        <v>0</v>
      </c>
      <c r="W2433">
        <f>IFERROR(VLOOKUP($F2433,部数情報!A:J,10,0),0)</f>
        <v>355</v>
      </c>
    </row>
    <row r="2434" spans="2:23" hidden="1">
      <c r="B2434" s="15">
        <f>部数情報!C2059</f>
        <v>2058</v>
      </c>
      <c r="C2434" s="16">
        <f>部数情報!B2059</f>
        <v>27</v>
      </c>
      <c r="D2434" s="16" t="str">
        <f>部数情報!E2059</f>
        <v>千葉南</v>
      </c>
      <c r="E2434" s="16" t="str">
        <f>部数情報!F2059</f>
        <v>ちはら台</v>
      </c>
      <c r="F2434" s="16" t="str">
        <f>部数情報!A2059</f>
        <v>051101</v>
      </c>
      <c r="G2434" s="16" t="str">
        <f>部数情報!G2059</f>
        <v>ちはら台西 １</v>
      </c>
      <c r="H2434" s="16" t="str">
        <f>部数情報!H2059</f>
        <v>市原</v>
      </c>
      <c r="I2434" s="16" t="str">
        <f>部数情報!I2059</f>
        <v>市原市・緑区</v>
      </c>
      <c r="J2434" s="189">
        <f>IFERROR(IF($I$7="併配",VLOOKUP($F2434,部数情報!A:K,11,0),IF($I$7="併配&amp;選挙",VLOOKUP($F2434,部数情報!A:L,12,0),IF($I$7="選挙",VLOOKUP($F2434,部数情報!A:M,13,0),VLOOKUP($F2434,部数情報!A:J,10,0)))),"")</f>
        <v>760</v>
      </c>
      <c r="K2434" s="187"/>
      <c r="L2434" s="205"/>
      <c r="M2434" s="206"/>
      <c r="S2434">
        <f>エリア一覧!J2434-VLOOKUP(エリア一覧!F2434,部数情報!A:Q,17,0)</f>
        <v>0</v>
      </c>
      <c r="V2434">
        <f t="shared" si="37"/>
        <v>0</v>
      </c>
      <c r="W2434">
        <f>IFERROR(VLOOKUP($F2434,部数情報!A:J,10,0),0)</f>
        <v>760</v>
      </c>
    </row>
    <row r="2435" spans="2:23" hidden="1">
      <c r="B2435" s="15">
        <f>部数情報!C2060</f>
        <v>2059</v>
      </c>
      <c r="C2435" s="16">
        <f>部数情報!B2060</f>
        <v>27</v>
      </c>
      <c r="D2435" s="16" t="str">
        <f>部数情報!E2060</f>
        <v>千葉南</v>
      </c>
      <c r="E2435" s="16" t="str">
        <f>部数情報!F2060</f>
        <v>ちはら台</v>
      </c>
      <c r="F2435" s="16" t="str">
        <f>部数情報!A2060</f>
        <v>051065</v>
      </c>
      <c r="G2435" s="16" t="str">
        <f>部数情報!G2060</f>
        <v>ちはら台西2</v>
      </c>
      <c r="H2435" s="16" t="str">
        <f>部数情報!H2060</f>
        <v>市原</v>
      </c>
      <c r="I2435" s="16" t="str">
        <f>部数情報!I2060</f>
        <v>市原市</v>
      </c>
      <c r="J2435" s="189">
        <f>IFERROR(IF($I$7="併配",VLOOKUP($F2435,部数情報!A:K,11,0),IF($I$7="併配&amp;選挙",VLOOKUP($F2435,部数情報!A:L,12,0),IF($I$7="選挙",VLOOKUP($F2435,部数情報!A:M,13,0),VLOOKUP($F2435,部数情報!A:J,10,0)))),"")</f>
        <v>350</v>
      </c>
      <c r="K2435" s="187"/>
      <c r="L2435" s="205"/>
      <c r="M2435" s="206"/>
      <c r="S2435">
        <f>エリア一覧!J2435-VLOOKUP(エリア一覧!F2435,部数情報!A:Q,17,0)</f>
        <v>0</v>
      </c>
      <c r="V2435">
        <f t="shared" si="37"/>
        <v>0</v>
      </c>
      <c r="W2435">
        <f>IFERROR(VLOOKUP($F2435,部数情報!A:J,10,0),0)</f>
        <v>350</v>
      </c>
    </row>
    <row r="2436" spans="2:23" hidden="1">
      <c r="B2436" s="15">
        <f>部数情報!C2061</f>
        <v>2060</v>
      </c>
      <c r="C2436" s="16">
        <f>部数情報!B2061</f>
        <v>27</v>
      </c>
      <c r="D2436" s="16" t="str">
        <f>部数情報!E2061</f>
        <v>千葉南</v>
      </c>
      <c r="E2436" s="16" t="str">
        <f>部数情報!F2061</f>
        <v>ちはら台</v>
      </c>
      <c r="F2436" s="16" t="str">
        <f>部数情報!A2061</f>
        <v>051136</v>
      </c>
      <c r="G2436" s="16" t="str">
        <f>部数情報!G2061</f>
        <v>ちはら台西4</v>
      </c>
      <c r="H2436" s="16" t="str">
        <f>部数情報!H2061</f>
        <v>市原</v>
      </c>
      <c r="I2436" s="16" t="str">
        <f>部数情報!I2061</f>
        <v>市原市</v>
      </c>
      <c r="J2436" s="189">
        <f>IFERROR(IF($I$7="併配",VLOOKUP($F2436,部数情報!A:K,11,0),IF($I$7="併配&amp;選挙",VLOOKUP($F2436,部数情報!A:L,12,0),IF($I$7="選挙",VLOOKUP($F2436,部数情報!A:M,13,0),VLOOKUP($F2436,部数情報!A:J,10,0)))),"")</f>
        <v>385</v>
      </c>
      <c r="K2436" s="187"/>
      <c r="L2436" s="205"/>
      <c r="M2436" s="206"/>
      <c r="S2436">
        <f>エリア一覧!J2436-VLOOKUP(エリア一覧!F2436,部数情報!A:Q,17,0)</f>
        <v>0</v>
      </c>
      <c r="V2436">
        <f t="shared" si="37"/>
        <v>0</v>
      </c>
      <c r="W2436">
        <f>IFERROR(VLOOKUP($F2436,部数情報!A:J,10,0),0)</f>
        <v>385</v>
      </c>
    </row>
    <row r="2437" spans="2:23" hidden="1">
      <c r="B2437" s="15">
        <f>部数情報!C2062</f>
        <v>2061</v>
      </c>
      <c r="C2437" s="16">
        <f>部数情報!B2062</f>
        <v>27</v>
      </c>
      <c r="D2437" s="16" t="str">
        <f>部数情報!E2062</f>
        <v>千葉南</v>
      </c>
      <c r="E2437" s="16" t="str">
        <f>部数情報!F2062</f>
        <v>ちはら台</v>
      </c>
      <c r="F2437" s="16" t="str">
        <f>部数情報!A2062</f>
        <v>051119</v>
      </c>
      <c r="G2437" s="16" t="str">
        <f>部数情報!G2062</f>
        <v>ちはら台西 ５ ・ ６B　（ちはら台西中学校）</v>
      </c>
      <c r="H2437" s="16" t="str">
        <f>部数情報!H2062</f>
        <v>市原</v>
      </c>
      <c r="I2437" s="16" t="str">
        <f>部数情報!I2062</f>
        <v>市原市</v>
      </c>
      <c r="J2437" s="189">
        <f>IFERROR(IF($I$7="併配",VLOOKUP($F2437,部数情報!A:K,11,0),IF($I$7="併配&amp;選挙",VLOOKUP($F2437,部数情報!A:L,12,0),IF($I$7="選挙",VLOOKUP($F2437,部数情報!A:M,13,0),VLOOKUP($F2437,部数情報!A:J,10,0)))),"")</f>
        <v>315</v>
      </c>
      <c r="K2437" s="187"/>
      <c r="L2437" s="205"/>
      <c r="M2437" s="206"/>
      <c r="S2437">
        <f>エリア一覧!J2437-VLOOKUP(エリア一覧!F2437,部数情報!A:Q,17,0)</f>
        <v>0</v>
      </c>
      <c r="V2437">
        <f t="shared" si="37"/>
        <v>0</v>
      </c>
      <c r="W2437">
        <f>IFERROR(VLOOKUP($F2437,部数情報!A:J,10,0),0)</f>
        <v>315</v>
      </c>
    </row>
    <row r="2438" spans="2:23" hidden="1">
      <c r="B2438" s="15">
        <f>部数情報!C2063</f>
        <v>2062</v>
      </c>
      <c r="C2438" s="16">
        <f>部数情報!B2063</f>
        <v>27</v>
      </c>
      <c r="D2438" s="16" t="str">
        <f>部数情報!E2063</f>
        <v>千葉南</v>
      </c>
      <c r="E2438" s="16" t="str">
        <f>部数情報!F2063</f>
        <v>ちはら台</v>
      </c>
      <c r="F2438" s="16" t="str">
        <f>部数情報!A2063</f>
        <v>051127</v>
      </c>
      <c r="G2438" s="16" t="str">
        <f>部数情報!G2063</f>
        <v>ちはら台西 ６C　（ちはら台キッズアベニュー）</v>
      </c>
      <c r="H2438" s="16" t="str">
        <f>部数情報!H2063</f>
        <v>市原</v>
      </c>
      <c r="I2438" s="16" t="str">
        <f>部数情報!I2063</f>
        <v>市原市</v>
      </c>
      <c r="J2438" s="189">
        <f>IFERROR(IF($I$7="併配",VLOOKUP($F2438,部数情報!A:K,11,0),IF($I$7="併配&amp;選挙",VLOOKUP($F2438,部数情報!A:L,12,0),IF($I$7="選挙",VLOOKUP($F2438,部数情報!A:M,13,0),VLOOKUP($F2438,部数情報!A:J,10,0)))),"")</f>
        <v>410</v>
      </c>
      <c r="K2438" s="187"/>
      <c r="L2438" s="205"/>
      <c r="M2438" s="206"/>
      <c r="S2438">
        <f>エリア一覧!J2438-VLOOKUP(エリア一覧!F2438,部数情報!A:Q,17,0)</f>
        <v>0</v>
      </c>
      <c r="V2438">
        <f t="shared" si="37"/>
        <v>0</v>
      </c>
      <c r="W2438">
        <f>IFERROR(VLOOKUP($F2438,部数情報!A:J,10,0),0)</f>
        <v>410</v>
      </c>
    </row>
    <row r="2439" spans="2:23" hidden="1">
      <c r="B2439" s="15">
        <f>部数情報!C2064</f>
        <v>2063</v>
      </c>
      <c r="C2439" s="16">
        <f>部数情報!B2064</f>
        <v>27</v>
      </c>
      <c r="D2439" s="16" t="str">
        <f>部数情報!E2064</f>
        <v>千葉南</v>
      </c>
      <c r="E2439" s="16" t="str">
        <f>部数情報!F2064</f>
        <v>ちはら台</v>
      </c>
      <c r="F2439" s="16" t="str">
        <f>部数情報!A2064</f>
        <v>051104</v>
      </c>
      <c r="G2439" s="16" t="str">
        <f>部数情報!G2064</f>
        <v>ちはら台西 ６A ・ 南６C　（ちはら台幼稚園）</v>
      </c>
      <c r="H2439" s="16" t="str">
        <f>部数情報!H2064</f>
        <v>市原</v>
      </c>
      <c r="I2439" s="16" t="str">
        <f>部数情報!I2064</f>
        <v>市原市</v>
      </c>
      <c r="J2439" s="189">
        <f>IFERROR(IF($I$7="併配",VLOOKUP($F2439,部数情報!A:K,11,0),IF($I$7="併配&amp;選挙",VLOOKUP($F2439,部数情報!A:L,12,0),IF($I$7="選挙",VLOOKUP($F2439,部数情報!A:M,13,0),VLOOKUP($F2439,部数情報!A:J,10,0)))),"")</f>
        <v>340</v>
      </c>
      <c r="K2439" s="187"/>
      <c r="L2439" s="205"/>
      <c r="M2439" s="206"/>
      <c r="S2439">
        <f>エリア一覧!J2439-VLOOKUP(エリア一覧!F2439,部数情報!A:Q,17,0)</f>
        <v>0</v>
      </c>
      <c r="V2439">
        <f t="shared" si="37"/>
        <v>0</v>
      </c>
      <c r="W2439">
        <f>IFERROR(VLOOKUP($F2439,部数情報!A:J,10,0),0)</f>
        <v>340</v>
      </c>
    </row>
    <row r="2440" spans="2:23" hidden="1">
      <c r="B2440" s="15">
        <f>部数情報!C2065</f>
        <v>2064</v>
      </c>
      <c r="C2440" s="16">
        <f>部数情報!B2065</f>
        <v>27</v>
      </c>
      <c r="D2440" s="16" t="str">
        <f>部数情報!E2065</f>
        <v>千葉南</v>
      </c>
      <c r="E2440" s="16" t="str">
        <f>部数情報!F2065</f>
        <v>ちはら台</v>
      </c>
      <c r="F2440" s="16" t="str">
        <f>部数情報!A2065</f>
        <v>051066</v>
      </c>
      <c r="G2440" s="16" t="str">
        <f>部数情報!G2065</f>
        <v>ちはら台南 １ ・ ２ ・ 西５　（牧園小学校）</v>
      </c>
      <c r="H2440" s="16" t="str">
        <f>部数情報!H2065</f>
        <v>市原</v>
      </c>
      <c r="I2440" s="16" t="str">
        <f>部数情報!I2065</f>
        <v>市原市</v>
      </c>
      <c r="J2440" s="189">
        <f>IFERROR(IF($I$7="併配",VLOOKUP($F2440,部数情報!A:K,11,0),IF($I$7="併配&amp;選挙",VLOOKUP($F2440,部数情報!A:L,12,0),IF($I$7="選挙",VLOOKUP($F2440,部数情報!A:M,13,0),VLOOKUP($F2440,部数情報!A:J,10,0)))),"")</f>
        <v>710</v>
      </c>
      <c r="K2440" s="187"/>
      <c r="L2440" s="205"/>
      <c r="M2440" s="206"/>
      <c r="S2440">
        <f>エリア一覧!J2440-VLOOKUP(エリア一覧!F2440,部数情報!A:Q,17,0)</f>
        <v>0</v>
      </c>
      <c r="V2440">
        <f t="shared" si="37"/>
        <v>0</v>
      </c>
      <c r="W2440">
        <f>IFERROR(VLOOKUP($F2440,部数情報!A:J,10,0),0)</f>
        <v>710</v>
      </c>
    </row>
    <row r="2441" spans="2:23" hidden="1">
      <c r="B2441" s="15">
        <f>部数情報!C2066</f>
        <v>2065</v>
      </c>
      <c r="C2441" s="16">
        <f>部数情報!B2066</f>
        <v>27</v>
      </c>
      <c r="D2441" s="16" t="str">
        <f>部数情報!E2066</f>
        <v>千葉南</v>
      </c>
      <c r="E2441" s="16" t="str">
        <f>部数情報!F2066</f>
        <v>ちはら台</v>
      </c>
      <c r="F2441" s="16" t="str">
        <f>部数情報!A2066</f>
        <v>051067</v>
      </c>
      <c r="G2441" s="16" t="str">
        <f>部数情報!G2066</f>
        <v>ちはら台南 ３ ・ ５　（清水谷小学校）</v>
      </c>
      <c r="H2441" s="16" t="str">
        <f>部数情報!H2066</f>
        <v>市原</v>
      </c>
      <c r="I2441" s="16" t="str">
        <f>部数情報!I2066</f>
        <v>市原市</v>
      </c>
      <c r="J2441" s="189">
        <f>IFERROR(IF($I$7="併配",VLOOKUP($F2441,部数情報!A:K,11,0),IF($I$7="併配&amp;選挙",VLOOKUP($F2441,部数情報!A:L,12,0),IF($I$7="選挙",VLOOKUP($F2441,部数情報!A:M,13,0),VLOOKUP($F2441,部数情報!A:J,10,0)))),"")</f>
        <v>385</v>
      </c>
      <c r="K2441" s="187"/>
      <c r="L2441" s="205"/>
      <c r="M2441" s="206"/>
      <c r="S2441">
        <f>エリア一覧!J2441-VLOOKUP(エリア一覧!F2441,部数情報!A:Q,17,0)</f>
        <v>0</v>
      </c>
      <c r="V2441">
        <f t="shared" si="37"/>
        <v>0</v>
      </c>
      <c r="W2441">
        <f>IFERROR(VLOOKUP($F2441,部数情報!A:J,10,0),0)</f>
        <v>385</v>
      </c>
    </row>
    <row r="2442" spans="2:23" hidden="1">
      <c r="B2442" s="15">
        <f>部数情報!C2067</f>
        <v>2066</v>
      </c>
      <c r="C2442" s="16">
        <f>部数情報!B2067</f>
        <v>27</v>
      </c>
      <c r="D2442" s="16" t="str">
        <f>部数情報!E2067</f>
        <v>千葉南</v>
      </c>
      <c r="E2442" s="16" t="str">
        <f>部数情報!F2067</f>
        <v>ちはら台</v>
      </c>
      <c r="F2442" s="16" t="str">
        <f>部数情報!A2067</f>
        <v>051128</v>
      </c>
      <c r="G2442" s="16" t="str">
        <f>部数情報!G2067</f>
        <v>ちはら台南 ４</v>
      </c>
      <c r="H2442" s="16" t="str">
        <f>部数情報!H2067</f>
        <v>市原</v>
      </c>
      <c r="I2442" s="16" t="str">
        <f>部数情報!I2067</f>
        <v>市原市</v>
      </c>
      <c r="J2442" s="189">
        <f>IFERROR(IF($I$7="併配",VLOOKUP($F2442,部数情報!A:K,11,0),IF($I$7="併配&amp;選挙",VLOOKUP($F2442,部数情報!A:L,12,0),IF($I$7="選挙",VLOOKUP($F2442,部数情報!A:M,13,0),VLOOKUP($F2442,部数情報!A:J,10,0)))),"")</f>
        <v>235</v>
      </c>
      <c r="K2442" s="187"/>
      <c r="L2442" s="205"/>
      <c r="M2442" s="206"/>
      <c r="S2442">
        <f>エリア一覧!J2442-VLOOKUP(エリア一覧!F2442,部数情報!A:Q,17,0)</f>
        <v>0</v>
      </c>
      <c r="V2442">
        <f t="shared" si="37"/>
        <v>0</v>
      </c>
      <c r="W2442">
        <f>IFERROR(VLOOKUP($F2442,部数情報!A:J,10,0),0)</f>
        <v>235</v>
      </c>
    </row>
    <row r="2443" spans="2:23" hidden="1">
      <c r="B2443" s="15">
        <f>部数情報!C2068</f>
        <v>2067</v>
      </c>
      <c r="C2443" s="16">
        <f>部数情報!B2068</f>
        <v>27</v>
      </c>
      <c r="D2443" s="16" t="str">
        <f>部数情報!E2068</f>
        <v>千葉南</v>
      </c>
      <c r="E2443" s="16" t="str">
        <f>部数情報!F2068</f>
        <v>ちはら台</v>
      </c>
      <c r="F2443" s="16" t="str">
        <f>部数情報!A2068</f>
        <v>051069</v>
      </c>
      <c r="G2443" s="16" t="str">
        <f>部数情報!G2068</f>
        <v>ちはら台南 ５　（ちはら台南中学校）</v>
      </c>
      <c r="H2443" s="16" t="str">
        <f>部数情報!H2068</f>
        <v>市原</v>
      </c>
      <c r="I2443" s="16" t="str">
        <f>部数情報!I2068</f>
        <v>市原市</v>
      </c>
      <c r="J2443" s="189">
        <f>IFERROR(IF($I$7="併配",VLOOKUP($F2443,部数情報!A:K,11,0),IF($I$7="併配&amp;選挙",VLOOKUP($F2443,部数情報!A:L,12,0),IF($I$7="選挙",VLOOKUP($F2443,部数情報!A:M,13,0),VLOOKUP($F2443,部数情報!A:J,10,0)))),"")</f>
        <v>355</v>
      </c>
      <c r="K2443" s="187"/>
      <c r="L2443" s="205"/>
      <c r="M2443" s="206"/>
      <c r="S2443">
        <f>エリア一覧!J2443-VLOOKUP(エリア一覧!F2443,部数情報!A:Q,17,0)</f>
        <v>0</v>
      </c>
      <c r="V2443">
        <f t="shared" si="37"/>
        <v>0</v>
      </c>
      <c r="W2443">
        <f>IFERROR(VLOOKUP($F2443,部数情報!A:J,10,0),0)</f>
        <v>355</v>
      </c>
    </row>
    <row r="2444" spans="2:23" hidden="1">
      <c r="B2444" s="15">
        <f>部数情報!C2069</f>
        <v>2068</v>
      </c>
      <c r="C2444" s="16">
        <f>部数情報!B2069</f>
        <v>27</v>
      </c>
      <c r="D2444" s="16" t="str">
        <f>部数情報!E2069</f>
        <v>千葉南</v>
      </c>
      <c r="E2444" s="16" t="str">
        <f>部数情報!F2069</f>
        <v>ちはら台</v>
      </c>
      <c r="F2444" s="16" t="str">
        <f>部数情報!A2069</f>
        <v>051068</v>
      </c>
      <c r="G2444" s="16" t="str">
        <f>部数情報!G2069</f>
        <v>ちはら台南 ６A　（ちはら台郵便局）</v>
      </c>
      <c r="H2444" s="16" t="str">
        <f>部数情報!H2069</f>
        <v>市原</v>
      </c>
      <c r="I2444" s="16" t="str">
        <f>部数情報!I2069</f>
        <v>市原市</v>
      </c>
      <c r="J2444" s="189">
        <f>IFERROR(IF($I$7="併配",VLOOKUP($F2444,部数情報!A:K,11,0),IF($I$7="併配&amp;選挙",VLOOKUP($F2444,部数情報!A:L,12,0),IF($I$7="選挙",VLOOKUP($F2444,部数情報!A:M,13,0),VLOOKUP($F2444,部数情報!A:J,10,0)))),"")</f>
        <v>315</v>
      </c>
      <c r="K2444" s="187"/>
      <c r="L2444" s="205"/>
      <c r="M2444" s="206"/>
      <c r="S2444">
        <f>エリア一覧!J2444-VLOOKUP(エリア一覧!F2444,部数情報!A:Q,17,0)</f>
        <v>0</v>
      </c>
      <c r="V2444">
        <f t="shared" si="37"/>
        <v>0</v>
      </c>
      <c r="W2444">
        <f>IFERROR(VLOOKUP($F2444,部数情報!A:J,10,0),0)</f>
        <v>315</v>
      </c>
    </row>
    <row r="2445" spans="2:23" hidden="1">
      <c r="B2445" s="15">
        <f>部数情報!C2070</f>
        <v>2069</v>
      </c>
      <c r="C2445" s="16">
        <f>部数情報!B2070</f>
        <v>27</v>
      </c>
      <c r="D2445" s="16" t="str">
        <f>部数情報!E2070</f>
        <v>千葉南</v>
      </c>
      <c r="E2445" s="16" t="str">
        <f>部数情報!F2070</f>
        <v>ちはら台</v>
      </c>
      <c r="F2445" s="16" t="str">
        <f>部数情報!A2070</f>
        <v>051113</v>
      </c>
      <c r="G2445" s="16" t="str">
        <f>部数情報!G2070</f>
        <v>ちはら台南 ６B　（サウスヒルズ中央 )</v>
      </c>
      <c r="H2445" s="16" t="str">
        <f>部数情報!H2070</f>
        <v>市原</v>
      </c>
      <c r="I2445" s="16" t="str">
        <f>部数情報!I2070</f>
        <v>市原市</v>
      </c>
      <c r="J2445" s="189">
        <f>IFERROR(IF($I$7="併配",VLOOKUP($F2445,部数情報!A:K,11,0),IF($I$7="併配&amp;選挙",VLOOKUP($F2445,部数情報!A:L,12,0),IF($I$7="選挙",VLOOKUP($F2445,部数情報!A:M,13,0),VLOOKUP($F2445,部数情報!A:J,10,0)))),"")</f>
        <v>345</v>
      </c>
      <c r="K2445" s="187"/>
      <c r="L2445" s="205"/>
      <c r="M2445" s="206"/>
      <c r="S2445">
        <f>エリア一覧!J2445-VLOOKUP(エリア一覧!F2445,部数情報!A:Q,17,0)</f>
        <v>0</v>
      </c>
      <c r="V2445">
        <f t="shared" si="37"/>
        <v>0</v>
      </c>
      <c r="W2445">
        <f>IFERROR(VLOOKUP($F2445,部数情報!A:J,10,0),0)</f>
        <v>345</v>
      </c>
    </row>
    <row r="2446" spans="2:23" hidden="1">
      <c r="B2446" s="15">
        <f>部数情報!C2071</f>
        <v>2070</v>
      </c>
      <c r="C2446" s="16">
        <f>部数情報!B2071</f>
        <v>27</v>
      </c>
      <c r="D2446" s="16" t="str">
        <f>部数情報!E2071</f>
        <v>千葉南</v>
      </c>
      <c r="E2446" s="16" t="str">
        <f>部数情報!F2071</f>
        <v>ちはら台</v>
      </c>
      <c r="F2446" s="16" t="str">
        <f>部数情報!A2071</f>
        <v>051123</v>
      </c>
      <c r="G2446" s="16" t="str">
        <f>部数情報!G2071</f>
        <v>ちはら台東 １A</v>
      </c>
      <c r="H2446" s="16" t="str">
        <f>部数情報!H2071</f>
        <v>市原</v>
      </c>
      <c r="I2446" s="16" t="str">
        <f>部数情報!I2071</f>
        <v>市原市</v>
      </c>
      <c r="J2446" s="189">
        <f>IFERROR(IF($I$7="併配",VLOOKUP($F2446,部数情報!A:K,11,0),IF($I$7="併配&amp;選挙",VLOOKUP($F2446,部数情報!A:L,12,0),IF($I$7="選挙",VLOOKUP($F2446,部数情報!A:M,13,0),VLOOKUP($F2446,部数情報!A:J,10,0)))),"")</f>
        <v>340</v>
      </c>
      <c r="K2446" s="187"/>
      <c r="L2446" s="205"/>
      <c r="M2446" s="206"/>
      <c r="S2446">
        <f>エリア一覧!J2446-VLOOKUP(エリア一覧!F2446,部数情報!A:Q,17,0)</f>
        <v>0</v>
      </c>
      <c r="V2446">
        <f t="shared" si="37"/>
        <v>0</v>
      </c>
      <c r="W2446">
        <f>IFERROR(VLOOKUP($F2446,部数情報!A:J,10,0),0)</f>
        <v>340</v>
      </c>
    </row>
    <row r="2447" spans="2:23" hidden="1">
      <c r="B2447" s="15">
        <f>部数情報!C2072</f>
        <v>2071</v>
      </c>
      <c r="C2447" s="16">
        <f>部数情報!B2072</f>
        <v>27</v>
      </c>
      <c r="D2447" s="16" t="str">
        <f>部数情報!E2072</f>
        <v>千葉南</v>
      </c>
      <c r="E2447" s="16" t="str">
        <f>部数情報!F2072</f>
        <v>ちはら台</v>
      </c>
      <c r="F2447" s="16" t="str">
        <f>部数情報!A2072</f>
        <v>051125</v>
      </c>
      <c r="G2447" s="16" t="str">
        <f>部数情報!G2072</f>
        <v>ちはら台東  １B</v>
      </c>
      <c r="H2447" s="16" t="str">
        <f>部数情報!H2072</f>
        <v>市原</v>
      </c>
      <c r="I2447" s="16" t="str">
        <f>部数情報!I2072</f>
        <v>市原市</v>
      </c>
      <c r="J2447" s="189">
        <f>IFERROR(IF($I$7="併配",VLOOKUP($F2447,部数情報!A:K,11,0),IF($I$7="併配&amp;選挙",VLOOKUP($F2447,部数情報!A:L,12,0),IF($I$7="選挙",VLOOKUP($F2447,部数情報!A:M,13,0),VLOOKUP($F2447,部数情報!A:J,10,0)))),"")</f>
        <v>300</v>
      </c>
      <c r="K2447" s="187"/>
      <c r="L2447" s="205"/>
      <c r="M2447" s="206"/>
      <c r="S2447">
        <f>エリア一覧!J2447-VLOOKUP(エリア一覧!F2447,部数情報!A:Q,17,0)</f>
        <v>0</v>
      </c>
      <c r="V2447">
        <f t="shared" si="37"/>
        <v>0</v>
      </c>
      <c r="W2447">
        <f>IFERROR(VLOOKUP($F2447,部数情報!A:J,10,0),0)</f>
        <v>300</v>
      </c>
    </row>
    <row r="2448" spans="2:23" hidden="1">
      <c r="B2448" s="15">
        <f>部数情報!C2073</f>
        <v>2072</v>
      </c>
      <c r="C2448" s="16">
        <f>部数情報!B2073</f>
        <v>27</v>
      </c>
      <c r="D2448" s="16" t="str">
        <f>部数情報!E2073</f>
        <v>千葉南</v>
      </c>
      <c r="E2448" s="16" t="str">
        <f>部数情報!F2073</f>
        <v>ちはら台</v>
      </c>
      <c r="F2448" s="16" t="str">
        <f>部数情報!A2073</f>
        <v>051126</v>
      </c>
      <c r="G2448" s="16" t="str">
        <f>部数情報!G2073</f>
        <v>ちはら台東 １C ・ 東６ ・ 東７B</v>
      </c>
      <c r="H2448" s="16" t="str">
        <f>部数情報!H2073</f>
        <v>市原</v>
      </c>
      <c r="I2448" s="16" t="str">
        <f>部数情報!I2073</f>
        <v>市原市</v>
      </c>
      <c r="J2448" s="189">
        <f>IFERROR(IF($I$7="併配",VLOOKUP($F2448,部数情報!A:K,11,0),IF($I$7="併配&amp;選挙",VLOOKUP($F2448,部数情報!A:L,12,0),IF($I$7="選挙",VLOOKUP($F2448,部数情報!A:M,13,0),VLOOKUP($F2448,部数情報!A:J,10,0)))),"")</f>
        <v>420</v>
      </c>
      <c r="K2448" s="187"/>
      <c r="L2448" s="205"/>
      <c r="M2448" s="206"/>
      <c r="S2448">
        <f>エリア一覧!J2448-VLOOKUP(エリア一覧!F2448,部数情報!A:Q,17,0)</f>
        <v>0</v>
      </c>
      <c r="V2448">
        <f t="shared" ref="V2448:V2511" si="38">IF(K2448="●",J2448,K2448)</f>
        <v>0</v>
      </c>
      <c r="W2448">
        <f>IFERROR(VLOOKUP($F2448,部数情報!A:J,10,0),0)</f>
        <v>420</v>
      </c>
    </row>
    <row r="2449" spans="2:23" hidden="1">
      <c r="B2449" s="15">
        <f>部数情報!C2074</f>
        <v>2073</v>
      </c>
      <c r="C2449" s="16">
        <f>部数情報!B2074</f>
        <v>27</v>
      </c>
      <c r="D2449" s="16" t="str">
        <f>部数情報!E2074</f>
        <v>千葉南</v>
      </c>
      <c r="E2449" s="16" t="str">
        <f>部数情報!F2074</f>
        <v>ちはら台</v>
      </c>
      <c r="F2449" s="16" t="str">
        <f>部数情報!A2074</f>
        <v>051070</v>
      </c>
      <c r="G2449" s="16" t="str">
        <f>部数情報!G2074</f>
        <v>ちはら台東 ２ ・ ３　（水の江小学校）</v>
      </c>
      <c r="H2449" s="16" t="str">
        <f>部数情報!H2074</f>
        <v>市原</v>
      </c>
      <c r="I2449" s="16" t="str">
        <f>部数情報!I2074</f>
        <v>市原市</v>
      </c>
      <c r="J2449" s="189">
        <f>IFERROR(IF($I$7="併配",VLOOKUP($F2449,部数情報!A:K,11,0),IF($I$7="併配&amp;選挙",VLOOKUP($F2449,部数情報!A:L,12,0),IF($I$7="選挙",VLOOKUP($F2449,部数情報!A:M,13,0),VLOOKUP($F2449,部数情報!A:J,10,0)))),"")</f>
        <v>445</v>
      </c>
      <c r="K2449" s="187"/>
      <c r="L2449" s="205"/>
      <c r="M2449" s="206"/>
      <c r="S2449">
        <f>エリア一覧!J2449-VLOOKUP(エリア一覧!F2449,部数情報!A:Q,17,0)</f>
        <v>0</v>
      </c>
      <c r="V2449">
        <f t="shared" si="38"/>
        <v>0</v>
      </c>
      <c r="W2449">
        <f>IFERROR(VLOOKUP($F2449,部数情報!A:J,10,0),0)</f>
        <v>445</v>
      </c>
    </row>
    <row r="2450" spans="2:23" hidden="1">
      <c r="B2450" s="15">
        <f>部数情報!C2075</f>
        <v>2074</v>
      </c>
      <c r="C2450" s="16">
        <f>部数情報!B2075</f>
        <v>27</v>
      </c>
      <c r="D2450" s="16" t="str">
        <f>部数情報!E2075</f>
        <v>千葉南</v>
      </c>
      <c r="E2450" s="16" t="str">
        <f>部数情報!F2075</f>
        <v>ちはら台</v>
      </c>
      <c r="F2450" s="16" t="str">
        <f>部数情報!A2075</f>
        <v>051071</v>
      </c>
      <c r="G2450" s="16" t="str">
        <f>部数情報!G2075</f>
        <v>ちはら台東 ２ ・ ５　（ファミールハイツ)</v>
      </c>
      <c r="H2450" s="16" t="str">
        <f>部数情報!H2075</f>
        <v>市原</v>
      </c>
      <c r="I2450" s="16" t="str">
        <f>部数情報!I2075</f>
        <v>市原市</v>
      </c>
      <c r="J2450" s="189">
        <f>IFERROR(IF($I$7="併配",VLOOKUP($F2450,部数情報!A:K,11,0),IF($I$7="併配&amp;選挙",VLOOKUP($F2450,部数情報!A:L,12,0),IF($I$7="選挙",VLOOKUP($F2450,部数情報!A:M,13,0),VLOOKUP($F2450,部数情報!A:J,10,0)))),"")</f>
        <v>760</v>
      </c>
      <c r="K2450" s="187"/>
      <c r="L2450" s="205"/>
      <c r="M2450" s="206"/>
      <c r="S2450">
        <f>エリア一覧!J2450-VLOOKUP(エリア一覧!F2450,部数情報!A:Q,17,0)</f>
        <v>0</v>
      </c>
      <c r="V2450">
        <f t="shared" si="38"/>
        <v>0</v>
      </c>
      <c r="W2450">
        <f>IFERROR(VLOOKUP($F2450,部数情報!A:J,10,0),0)</f>
        <v>760</v>
      </c>
    </row>
    <row r="2451" spans="2:23" hidden="1">
      <c r="B2451" s="15">
        <f>部数情報!C2076</f>
        <v>2075</v>
      </c>
      <c r="C2451" s="16">
        <f>部数情報!B2076</f>
        <v>27</v>
      </c>
      <c r="D2451" s="16" t="str">
        <f>部数情報!E2076</f>
        <v>千葉南</v>
      </c>
      <c r="E2451" s="16" t="str">
        <f>部数情報!F2076</f>
        <v>ちはら台</v>
      </c>
      <c r="F2451" s="16" t="str">
        <f>部数情報!A2076</f>
        <v>051072</v>
      </c>
      <c r="G2451" s="16" t="str">
        <f>部数情報!G2076</f>
        <v>ちはら台東 ４ ・ ９ ・ ８A</v>
      </c>
      <c r="H2451" s="16" t="str">
        <f>部数情報!H2076</f>
        <v>市原</v>
      </c>
      <c r="I2451" s="16" t="str">
        <f>部数情報!I2076</f>
        <v>市原市</v>
      </c>
      <c r="J2451" s="189">
        <f>IFERROR(IF($I$7="併配",VLOOKUP($F2451,部数情報!A:K,11,0),IF($I$7="併配&amp;選挙",VLOOKUP($F2451,部数情報!A:L,12,0),IF($I$7="選挙",VLOOKUP($F2451,部数情報!A:M,13,0),VLOOKUP($F2451,部数情報!A:J,10,0)))),"")</f>
        <v>415</v>
      </c>
      <c r="K2451" s="187"/>
      <c r="L2451" s="205"/>
      <c r="M2451" s="206"/>
      <c r="S2451">
        <f>エリア一覧!J2451-VLOOKUP(エリア一覧!F2451,部数情報!A:Q,17,0)</f>
        <v>0</v>
      </c>
      <c r="V2451">
        <f t="shared" si="38"/>
        <v>0</v>
      </c>
      <c r="W2451">
        <f>IFERROR(VLOOKUP($F2451,部数情報!A:J,10,0),0)</f>
        <v>415</v>
      </c>
    </row>
    <row r="2452" spans="2:23" hidden="1">
      <c r="B2452" s="15">
        <f>部数情報!C2077</f>
        <v>2076</v>
      </c>
      <c r="C2452" s="16">
        <f>部数情報!B2077</f>
        <v>27</v>
      </c>
      <c r="D2452" s="16" t="str">
        <f>部数情報!E2077</f>
        <v>千葉南</v>
      </c>
      <c r="E2452" s="16" t="str">
        <f>部数情報!F2077</f>
        <v>ちはら台</v>
      </c>
      <c r="F2452" s="16" t="str">
        <f>部数情報!A2077</f>
        <v>051105</v>
      </c>
      <c r="G2452" s="16" t="str">
        <f>部数情報!G2077</f>
        <v>ちはら台東 ４ ・ ９ ・ ８B</v>
      </c>
      <c r="H2452" s="16" t="str">
        <f>部数情報!H2077</f>
        <v>市原</v>
      </c>
      <c r="I2452" s="16" t="str">
        <f>部数情報!I2077</f>
        <v>市原市</v>
      </c>
      <c r="J2452" s="189">
        <f>IFERROR(IF($I$7="併配",VLOOKUP($F2452,部数情報!A:K,11,0),IF($I$7="併配&amp;選挙",VLOOKUP($F2452,部数情報!A:L,12,0),IF($I$7="選挙",VLOOKUP($F2452,部数情報!A:M,13,0),VLOOKUP($F2452,部数情報!A:J,10,0)))),"")</f>
        <v>450</v>
      </c>
      <c r="K2452" s="187"/>
      <c r="L2452" s="205"/>
      <c r="M2452" s="206"/>
      <c r="S2452">
        <f>エリア一覧!J2452-VLOOKUP(エリア一覧!F2452,部数情報!A:Q,17,0)</f>
        <v>0</v>
      </c>
      <c r="V2452">
        <f t="shared" si="38"/>
        <v>0</v>
      </c>
      <c r="W2452">
        <f>IFERROR(VLOOKUP($F2452,部数情報!A:J,10,0),0)</f>
        <v>450</v>
      </c>
    </row>
    <row r="2453" spans="2:23" hidden="1">
      <c r="B2453" s="15">
        <f>部数情報!C2078</f>
        <v>2077</v>
      </c>
      <c r="C2453" s="16">
        <f>部数情報!B2078</f>
        <v>27</v>
      </c>
      <c r="D2453" s="16" t="str">
        <f>部数情報!E2078</f>
        <v>千葉南</v>
      </c>
      <c r="E2453" s="16" t="str">
        <f>部数情報!F2078</f>
        <v>ちはら台</v>
      </c>
      <c r="F2453" s="16" t="str">
        <f>部数情報!A2078</f>
        <v>051102</v>
      </c>
      <c r="G2453" s="16" t="str">
        <f>部数情報!G2078</f>
        <v>ちはら台東 ６ ・ ８</v>
      </c>
      <c r="H2453" s="16" t="str">
        <f>部数情報!H2078</f>
        <v>市原</v>
      </c>
      <c r="I2453" s="16" t="str">
        <f>部数情報!I2078</f>
        <v>市原市</v>
      </c>
      <c r="J2453" s="189">
        <f>IFERROR(IF($I$7="併配",VLOOKUP($F2453,部数情報!A:K,11,0),IF($I$7="併配&amp;選挙",VLOOKUP($F2453,部数情報!A:L,12,0),IF($I$7="選挙",VLOOKUP($F2453,部数情報!A:M,13,0),VLOOKUP($F2453,部数情報!A:J,10,0)))),"")</f>
        <v>520</v>
      </c>
      <c r="K2453" s="187"/>
      <c r="L2453" s="205"/>
      <c r="M2453" s="206"/>
      <c r="S2453">
        <f>エリア一覧!J2453-VLOOKUP(エリア一覧!F2453,部数情報!A:Q,17,0)</f>
        <v>0</v>
      </c>
      <c r="V2453">
        <f t="shared" si="38"/>
        <v>0</v>
      </c>
      <c r="W2453">
        <f>IFERROR(VLOOKUP($F2453,部数情報!A:J,10,0),0)</f>
        <v>520</v>
      </c>
    </row>
    <row r="2454" spans="2:23" hidden="1">
      <c r="B2454" s="15">
        <f>部数情報!C2079</f>
        <v>2078</v>
      </c>
      <c r="C2454" s="16">
        <f>部数情報!B2079</f>
        <v>27</v>
      </c>
      <c r="D2454" s="16" t="str">
        <f>部数情報!E2079</f>
        <v>千葉南</v>
      </c>
      <c r="E2454" s="16" t="str">
        <f>部数情報!F2079</f>
        <v>ちはら台</v>
      </c>
      <c r="F2454" s="16" t="str">
        <f>部数情報!A2079</f>
        <v>051107</v>
      </c>
      <c r="G2454" s="16" t="str">
        <f>部数情報!G2079</f>
        <v>ちはら台東 ７A</v>
      </c>
      <c r="H2454" s="16" t="str">
        <f>部数情報!H2079</f>
        <v>市原</v>
      </c>
      <c r="I2454" s="16" t="str">
        <f>部数情報!I2079</f>
        <v>市原市</v>
      </c>
      <c r="J2454" s="189">
        <f>IFERROR(IF($I$7="併配",VLOOKUP($F2454,部数情報!A:K,11,0),IF($I$7="併配&amp;選挙",VLOOKUP($F2454,部数情報!A:L,12,0),IF($I$7="選挙",VLOOKUP($F2454,部数情報!A:M,13,0),VLOOKUP($F2454,部数情報!A:J,10,0)))),"")</f>
        <v>365</v>
      </c>
      <c r="K2454" s="187"/>
      <c r="L2454" s="205"/>
      <c r="M2454" s="206"/>
      <c r="S2454">
        <f>エリア一覧!J2454-VLOOKUP(エリア一覧!F2454,部数情報!A:Q,17,0)</f>
        <v>0</v>
      </c>
      <c r="V2454">
        <f t="shared" si="38"/>
        <v>0</v>
      </c>
      <c r="W2454">
        <f>IFERROR(VLOOKUP($F2454,部数情報!A:J,10,0),0)</f>
        <v>365</v>
      </c>
    </row>
    <row r="2455" spans="2:23" hidden="1">
      <c r="B2455" s="15">
        <f>部数情報!C2080</f>
        <v>2079</v>
      </c>
      <c r="C2455" s="16">
        <f>部数情報!B2080</f>
        <v>27</v>
      </c>
      <c r="D2455" s="16" t="str">
        <f>部数情報!E2080</f>
        <v>千葉南</v>
      </c>
      <c r="E2455" s="16" t="str">
        <f>部数情報!F2080</f>
        <v>越智町</v>
      </c>
      <c r="F2455" s="16" t="str">
        <f>部数情報!A2080</f>
        <v>051087</v>
      </c>
      <c r="G2455" s="16" t="str">
        <f>部数情報!G2080</f>
        <v>越智町 A　（越智小学校）</v>
      </c>
      <c r="H2455" s="16" t="str">
        <f>部数情報!H2080</f>
        <v>市原</v>
      </c>
      <c r="I2455" s="16" t="str">
        <f>部数情報!I2080</f>
        <v>緑区</v>
      </c>
      <c r="J2455" s="189">
        <f>IFERROR(IF($I$7="併配",VLOOKUP($F2455,部数情報!A:K,11,0),IF($I$7="併配&amp;選挙",VLOOKUP($F2455,部数情報!A:L,12,0),IF($I$7="選挙",VLOOKUP($F2455,部数情報!A:M,13,0),VLOOKUP($F2455,部数情報!A:J,10,0)))),"")</f>
        <v>515</v>
      </c>
      <c r="K2455" s="187"/>
      <c r="L2455" s="205"/>
      <c r="M2455" s="206"/>
      <c r="S2455">
        <f>エリア一覧!J2455-VLOOKUP(エリア一覧!F2455,部数情報!A:Q,17,0)</f>
        <v>0</v>
      </c>
      <c r="V2455">
        <f t="shared" si="38"/>
        <v>0</v>
      </c>
      <c r="W2455">
        <f>IFERROR(VLOOKUP($F2455,部数情報!A:J,10,0),0)</f>
        <v>515</v>
      </c>
    </row>
    <row r="2456" spans="2:23" hidden="1">
      <c r="B2456" s="15">
        <f>部数情報!C2081</f>
        <v>2080</v>
      </c>
      <c r="C2456" s="16">
        <f>部数情報!B2081</f>
        <v>27</v>
      </c>
      <c r="D2456" s="16" t="str">
        <f>部数情報!E2081</f>
        <v>千葉南</v>
      </c>
      <c r="E2456" s="16" t="str">
        <f>部数情報!F2081</f>
        <v>越智町</v>
      </c>
      <c r="F2456" s="16" t="str">
        <f>部数情報!A2081</f>
        <v>051088</v>
      </c>
      <c r="G2456" s="16" t="str">
        <f>部数情報!G2081</f>
        <v>越智町 B　（越智公民館）</v>
      </c>
      <c r="H2456" s="16" t="str">
        <f>部数情報!H2081</f>
        <v>市原</v>
      </c>
      <c r="I2456" s="16" t="str">
        <f>部数情報!I2081</f>
        <v>緑区</v>
      </c>
      <c r="J2456" s="189">
        <f>IFERROR(IF($I$7="併配",VLOOKUP($F2456,部数情報!A:K,11,0),IF($I$7="併配&amp;選挙",VLOOKUP($F2456,部数情報!A:L,12,0),IF($I$7="選挙",VLOOKUP($F2456,部数情報!A:M,13,0),VLOOKUP($F2456,部数情報!A:J,10,0)))),"")</f>
        <v>750</v>
      </c>
      <c r="K2456" s="187"/>
      <c r="L2456" s="205"/>
      <c r="M2456" s="206"/>
      <c r="S2456">
        <f>エリア一覧!J2456-VLOOKUP(エリア一覧!F2456,部数情報!A:Q,17,0)</f>
        <v>0</v>
      </c>
      <c r="V2456">
        <f t="shared" si="38"/>
        <v>0</v>
      </c>
      <c r="W2456">
        <f>IFERROR(VLOOKUP($F2456,部数情報!A:J,10,0),0)</f>
        <v>750</v>
      </c>
    </row>
    <row r="2457" spans="2:23" hidden="1">
      <c r="B2457" s="15">
        <f>部数情報!C2082</f>
        <v>2081</v>
      </c>
      <c r="C2457" s="16">
        <f>部数情報!B2082</f>
        <v>27</v>
      </c>
      <c r="D2457" s="16" t="str">
        <f>部数情報!E2082</f>
        <v>千葉南</v>
      </c>
      <c r="E2457" s="16" t="str">
        <f>部数情報!F2082</f>
        <v>大椎・土気町</v>
      </c>
      <c r="F2457" s="16" t="str">
        <f>部数情報!A2082</f>
        <v>051094</v>
      </c>
      <c r="G2457" s="16" t="str">
        <f>部数情報!G2082</f>
        <v>大椎町 Ａ</v>
      </c>
      <c r="H2457" s="16" t="str">
        <f>部数情報!H2082</f>
        <v>市原</v>
      </c>
      <c r="I2457" s="16" t="str">
        <f>部数情報!I2082</f>
        <v>緑区</v>
      </c>
      <c r="J2457" s="189">
        <f>IFERROR(IF($I$7="併配",VLOOKUP($F2457,部数情報!A:K,11,0),IF($I$7="併配&amp;選挙",VLOOKUP($F2457,部数情報!A:L,12,0),IF($I$7="選挙",VLOOKUP($F2457,部数情報!A:M,13,0),VLOOKUP($F2457,部数情報!A:J,10,0)))),"")</f>
        <v>540</v>
      </c>
      <c r="K2457" s="187"/>
      <c r="L2457" s="205"/>
      <c r="M2457" s="206"/>
      <c r="S2457">
        <f>エリア一覧!J2457-VLOOKUP(エリア一覧!F2457,部数情報!A:Q,17,0)</f>
        <v>0</v>
      </c>
      <c r="V2457">
        <f t="shared" si="38"/>
        <v>0</v>
      </c>
      <c r="W2457">
        <f>IFERROR(VLOOKUP($F2457,部数情報!A:J,10,0),0)</f>
        <v>540</v>
      </c>
    </row>
    <row r="2458" spans="2:23" hidden="1">
      <c r="B2458" s="15">
        <f>部数情報!C2083</f>
        <v>2082</v>
      </c>
      <c r="C2458" s="16">
        <f>部数情報!B2083</f>
        <v>27</v>
      </c>
      <c r="D2458" s="16" t="str">
        <f>部数情報!E2083</f>
        <v>千葉南</v>
      </c>
      <c r="E2458" s="16" t="str">
        <f>部数情報!F2083</f>
        <v>大椎・土気町</v>
      </c>
      <c r="F2458" s="16" t="str">
        <f>部数情報!A2083</f>
        <v>051095</v>
      </c>
      <c r="G2458" s="16" t="str">
        <f>部数情報!G2083</f>
        <v>大椎町 Ｂ</v>
      </c>
      <c r="H2458" s="16" t="str">
        <f>部数情報!H2083</f>
        <v>市原</v>
      </c>
      <c r="I2458" s="16" t="str">
        <f>部数情報!I2083</f>
        <v>緑区</v>
      </c>
      <c r="J2458" s="189">
        <f>IFERROR(IF($I$7="併配",VLOOKUP($F2458,部数情報!A:K,11,0),IF($I$7="併配&amp;選挙",VLOOKUP($F2458,部数情報!A:L,12,0),IF($I$7="選挙",VLOOKUP($F2458,部数情報!A:M,13,0),VLOOKUP($F2458,部数情報!A:J,10,0)))),"")</f>
        <v>495</v>
      </c>
      <c r="K2458" s="187"/>
      <c r="L2458" s="205"/>
      <c r="M2458" s="206"/>
      <c r="S2458">
        <f>エリア一覧!J2458-VLOOKUP(エリア一覧!F2458,部数情報!A:Q,17,0)</f>
        <v>0</v>
      </c>
      <c r="V2458">
        <f t="shared" si="38"/>
        <v>0</v>
      </c>
      <c r="W2458">
        <f>IFERROR(VLOOKUP($F2458,部数情報!A:J,10,0),0)</f>
        <v>495</v>
      </c>
    </row>
    <row r="2459" spans="2:23" hidden="1">
      <c r="B2459" s="15">
        <f>部数情報!C2084</f>
        <v>2083</v>
      </c>
      <c r="C2459" s="16">
        <f>部数情報!B2084</f>
        <v>27</v>
      </c>
      <c r="D2459" s="16" t="str">
        <f>部数情報!E2084</f>
        <v>千葉南</v>
      </c>
      <c r="E2459" s="16" t="str">
        <f>部数情報!F2084</f>
        <v>大椎・土気町</v>
      </c>
      <c r="F2459" s="16" t="str">
        <f>部数情報!A2084</f>
        <v>051096</v>
      </c>
      <c r="G2459" s="16" t="str">
        <f>部数情報!G2084</f>
        <v>大木戸町</v>
      </c>
      <c r="H2459" s="16" t="str">
        <f>部数情報!H2084</f>
        <v>市原</v>
      </c>
      <c r="I2459" s="16" t="str">
        <f>部数情報!I2084</f>
        <v>緑区</v>
      </c>
      <c r="J2459" s="189">
        <f>IFERROR(IF($I$7="併配",VLOOKUP($F2459,部数情報!A:K,11,0),IF($I$7="併配&amp;選挙",VLOOKUP($F2459,部数情報!A:L,12,0),IF($I$7="選挙",VLOOKUP($F2459,部数情報!A:M,13,0),VLOOKUP($F2459,部数情報!A:J,10,0)))),"")</f>
        <v>405</v>
      </c>
      <c r="K2459" s="187"/>
      <c r="L2459" s="205"/>
      <c r="M2459" s="206"/>
      <c r="S2459">
        <f>エリア一覧!J2459-VLOOKUP(エリア一覧!F2459,部数情報!A:Q,17,0)</f>
        <v>0</v>
      </c>
      <c r="V2459">
        <f t="shared" si="38"/>
        <v>0</v>
      </c>
      <c r="W2459">
        <f>IFERROR(VLOOKUP($F2459,部数情報!A:J,10,0),0)</f>
        <v>405</v>
      </c>
    </row>
    <row r="2460" spans="2:23" hidden="1">
      <c r="B2460" s="15">
        <f>部数情報!C2085</f>
        <v>2084</v>
      </c>
      <c r="C2460" s="16">
        <f>部数情報!B2085</f>
        <v>27</v>
      </c>
      <c r="D2460" s="16" t="str">
        <f>部数情報!E2085</f>
        <v>千葉南</v>
      </c>
      <c r="E2460" s="16" t="str">
        <f>部数情報!F2085</f>
        <v>大椎・土気町</v>
      </c>
      <c r="F2460" s="16" t="str">
        <f>部数情報!A2085</f>
        <v>051089</v>
      </c>
      <c r="G2460" s="16" t="str">
        <f>部数情報!G2085</f>
        <v>高津戸町</v>
      </c>
      <c r="H2460" s="16" t="str">
        <f>部数情報!H2085</f>
        <v>市原</v>
      </c>
      <c r="I2460" s="16" t="str">
        <f>部数情報!I2085</f>
        <v>緑区</v>
      </c>
      <c r="J2460" s="189">
        <f>IFERROR(IF($I$7="併配",VLOOKUP($F2460,部数情報!A:K,11,0),IF($I$7="併配&amp;選挙",VLOOKUP($F2460,部数情報!A:L,12,0),IF($I$7="選挙",VLOOKUP($F2460,部数情報!A:M,13,0),VLOOKUP($F2460,部数情報!A:J,10,0)))),"")</f>
        <v>300</v>
      </c>
      <c r="K2460" s="187"/>
      <c r="L2460" s="205"/>
      <c r="M2460" s="206"/>
      <c r="S2460">
        <f>エリア一覧!J2460-VLOOKUP(エリア一覧!F2460,部数情報!A:Q,17,0)</f>
        <v>0</v>
      </c>
      <c r="V2460">
        <f t="shared" si="38"/>
        <v>0</v>
      </c>
      <c r="W2460">
        <f>IFERROR(VLOOKUP($F2460,部数情報!A:J,10,0),0)</f>
        <v>300</v>
      </c>
    </row>
    <row r="2461" spans="2:23" hidden="1">
      <c r="B2461" s="15">
        <f>部数情報!C2086</f>
        <v>2085</v>
      </c>
      <c r="C2461" s="16">
        <f>部数情報!B2086</f>
        <v>27</v>
      </c>
      <c r="D2461" s="16" t="str">
        <f>部数情報!E2086</f>
        <v>千葉南</v>
      </c>
      <c r="E2461" s="16" t="str">
        <f>部数情報!F2086</f>
        <v>大椎・土気町</v>
      </c>
      <c r="F2461" s="16" t="str">
        <f>部数情報!A2086</f>
        <v>051092</v>
      </c>
      <c r="G2461" s="16" t="str">
        <f>部数情報!G2086</f>
        <v>土気町 C　（土気小学校）</v>
      </c>
      <c r="H2461" s="16" t="str">
        <f>部数情報!H2086</f>
        <v>市原</v>
      </c>
      <c r="I2461" s="16" t="str">
        <f>部数情報!I2086</f>
        <v>緑区</v>
      </c>
      <c r="J2461" s="189">
        <f>IFERROR(IF($I$7="併配",VLOOKUP($F2461,部数情報!A:K,11,0),IF($I$7="併配&amp;選挙",VLOOKUP($F2461,部数情報!A:L,12,0),IF($I$7="選挙",VLOOKUP($F2461,部数情報!A:M,13,0),VLOOKUP($F2461,部数情報!A:J,10,0)))),"")</f>
        <v>390</v>
      </c>
      <c r="K2461" s="187"/>
      <c r="L2461" s="205"/>
      <c r="M2461" s="206"/>
      <c r="S2461">
        <f>エリア一覧!J2461-VLOOKUP(エリア一覧!F2461,部数情報!A:Q,17,0)</f>
        <v>0</v>
      </c>
      <c r="V2461">
        <f t="shared" si="38"/>
        <v>0</v>
      </c>
      <c r="W2461">
        <f>IFERROR(VLOOKUP($F2461,部数情報!A:J,10,0),0)</f>
        <v>390</v>
      </c>
    </row>
    <row r="2462" spans="2:23" hidden="1">
      <c r="B2462" s="15">
        <f>部数情報!C2087</f>
        <v>2086</v>
      </c>
      <c r="C2462" s="16">
        <f>部数情報!B2087</f>
        <v>27</v>
      </c>
      <c r="D2462" s="16" t="str">
        <f>部数情報!E2087</f>
        <v>千葉南</v>
      </c>
      <c r="E2462" s="16" t="str">
        <f>部数情報!F2087</f>
        <v>大椎・土気町</v>
      </c>
      <c r="F2462" s="16" t="str">
        <f>部数情報!A2087</f>
        <v>051093</v>
      </c>
      <c r="G2462" s="16" t="str">
        <f>部数情報!G2087</f>
        <v>土気町 D　（ＪＲ 土気駅）</v>
      </c>
      <c r="H2462" s="16" t="str">
        <f>部数情報!H2087</f>
        <v>市原</v>
      </c>
      <c r="I2462" s="16" t="str">
        <f>部数情報!I2087</f>
        <v>緑区</v>
      </c>
      <c r="J2462" s="189">
        <f>IFERROR(IF($I$7="併配",VLOOKUP($F2462,部数情報!A:K,11,0),IF($I$7="併配&amp;選挙",VLOOKUP($F2462,部数情報!A:L,12,0),IF($I$7="選挙",VLOOKUP($F2462,部数情報!A:M,13,0),VLOOKUP($F2462,部数情報!A:J,10,0)))),"")</f>
        <v>280</v>
      </c>
      <c r="K2462" s="187"/>
      <c r="L2462" s="205"/>
      <c r="M2462" s="206"/>
      <c r="S2462">
        <f>エリア一覧!J2462-VLOOKUP(エリア一覧!F2462,部数情報!A:Q,17,0)</f>
        <v>0</v>
      </c>
      <c r="V2462">
        <f t="shared" si="38"/>
        <v>0</v>
      </c>
      <c r="W2462">
        <f>IFERROR(VLOOKUP($F2462,部数情報!A:J,10,0),0)</f>
        <v>280</v>
      </c>
    </row>
    <row r="2463" spans="2:23" hidden="1">
      <c r="B2463" s="15">
        <f>部数情報!C2088</f>
        <v>2087</v>
      </c>
      <c r="C2463" s="16">
        <f>部数情報!B2088</f>
        <v>27</v>
      </c>
      <c r="D2463" s="16" t="str">
        <f>部数情報!E2088</f>
        <v>千葉南</v>
      </c>
      <c r="E2463" s="16" t="str">
        <f>部数情報!F2088</f>
        <v>大椎・土気町</v>
      </c>
      <c r="F2463" s="16" t="str">
        <f>部数情報!A2088</f>
        <v>051097</v>
      </c>
      <c r="G2463" s="16" t="str">
        <f>部数情報!G2088</f>
        <v xml:space="preserve">土気町 E　（中峠公園）       </v>
      </c>
      <c r="H2463" s="16" t="str">
        <f>部数情報!H2088</f>
        <v>市原</v>
      </c>
      <c r="I2463" s="16" t="str">
        <f>部数情報!I2088</f>
        <v>緑区</v>
      </c>
      <c r="J2463" s="189">
        <f>IFERROR(IF($I$7="併配",VLOOKUP($F2463,部数情報!A:K,11,0),IF($I$7="併配&amp;選挙",VLOOKUP($F2463,部数情報!A:L,12,0),IF($I$7="選挙",VLOOKUP($F2463,部数情報!A:M,13,0),VLOOKUP($F2463,部数情報!A:J,10,0)))),"")</f>
        <v>330</v>
      </c>
      <c r="K2463" s="187"/>
      <c r="L2463" s="205"/>
      <c r="M2463" s="206"/>
      <c r="S2463">
        <f>エリア一覧!J2463-VLOOKUP(エリア一覧!F2463,部数情報!A:Q,17,0)</f>
        <v>0</v>
      </c>
      <c r="V2463">
        <f t="shared" si="38"/>
        <v>0</v>
      </c>
      <c r="W2463">
        <f>IFERROR(VLOOKUP($F2463,部数情報!A:J,10,0),0)</f>
        <v>330</v>
      </c>
    </row>
    <row r="2464" spans="2:23" hidden="1">
      <c r="B2464" s="15">
        <f>部数情報!C2089</f>
        <v>2088</v>
      </c>
      <c r="C2464" s="16">
        <f>部数情報!B2089</f>
        <v>27</v>
      </c>
      <c r="D2464" s="16" t="str">
        <f>部数情報!E2089</f>
        <v>千葉南</v>
      </c>
      <c r="E2464" s="16" t="str">
        <f>部数情報!F2089</f>
        <v>あすみが丘　</v>
      </c>
      <c r="F2464" s="16" t="str">
        <f>部数情報!A2089</f>
        <v>051073</v>
      </c>
      <c r="G2464" s="16" t="str">
        <f>部数情報!G2089</f>
        <v>あすみが丘 １</v>
      </c>
      <c r="H2464" s="16" t="str">
        <f>部数情報!H2089</f>
        <v>市原</v>
      </c>
      <c r="I2464" s="16" t="str">
        <f>部数情報!I2089</f>
        <v>緑区</v>
      </c>
      <c r="J2464" s="189">
        <f>IFERROR(IF($I$7="併配",VLOOKUP($F2464,部数情報!A:K,11,0),IF($I$7="併配&amp;選挙",VLOOKUP($F2464,部数情報!A:L,12,0),IF($I$7="選挙",VLOOKUP($F2464,部数情報!A:M,13,0),VLOOKUP($F2464,部数情報!A:J,10,0)))),"")</f>
        <v>385</v>
      </c>
      <c r="K2464" s="187"/>
      <c r="L2464" s="205"/>
      <c r="M2464" s="206"/>
      <c r="S2464">
        <f>エリア一覧!J2464-VLOOKUP(エリア一覧!F2464,部数情報!A:Q,17,0)</f>
        <v>0</v>
      </c>
      <c r="V2464">
        <f t="shared" si="38"/>
        <v>0</v>
      </c>
      <c r="W2464">
        <f>IFERROR(VLOOKUP($F2464,部数情報!A:J,10,0),0)</f>
        <v>385</v>
      </c>
    </row>
    <row r="2465" spans="2:23" hidden="1">
      <c r="B2465" s="15">
        <f>部数情報!C2090</f>
        <v>2089</v>
      </c>
      <c r="C2465" s="16">
        <f>部数情報!B2090</f>
        <v>27</v>
      </c>
      <c r="D2465" s="16" t="str">
        <f>部数情報!E2090</f>
        <v>千葉南</v>
      </c>
      <c r="E2465" s="16" t="str">
        <f>部数情報!F2090</f>
        <v>あすみが丘　</v>
      </c>
      <c r="F2465" s="16" t="str">
        <f>部数情報!A2090</f>
        <v>051074</v>
      </c>
      <c r="G2465" s="16" t="str">
        <f>部数情報!G2090</f>
        <v>あすみが丘 １ ・ ３</v>
      </c>
      <c r="H2465" s="16" t="str">
        <f>部数情報!H2090</f>
        <v>市原</v>
      </c>
      <c r="I2465" s="16" t="str">
        <f>部数情報!I2090</f>
        <v>緑区</v>
      </c>
      <c r="J2465" s="189">
        <f>IFERROR(IF($I$7="併配",VLOOKUP($F2465,部数情報!A:K,11,0),IF($I$7="併配&amp;選挙",VLOOKUP($F2465,部数情報!A:L,12,0),IF($I$7="選挙",VLOOKUP($F2465,部数情報!A:M,13,0),VLOOKUP($F2465,部数情報!A:J,10,0)))),"")</f>
        <v>400</v>
      </c>
      <c r="K2465" s="187"/>
      <c r="L2465" s="205"/>
      <c r="M2465" s="206"/>
      <c r="S2465">
        <f>エリア一覧!J2465-VLOOKUP(エリア一覧!F2465,部数情報!A:Q,17,0)</f>
        <v>0</v>
      </c>
      <c r="V2465">
        <f t="shared" si="38"/>
        <v>0</v>
      </c>
      <c r="W2465">
        <f>IFERROR(VLOOKUP($F2465,部数情報!A:J,10,0),0)</f>
        <v>400</v>
      </c>
    </row>
    <row r="2466" spans="2:23" hidden="1">
      <c r="B2466" s="15">
        <f>部数情報!C2091</f>
        <v>2090</v>
      </c>
      <c r="C2466" s="16">
        <f>部数情報!B2091</f>
        <v>27</v>
      </c>
      <c r="D2466" s="16" t="str">
        <f>部数情報!E2091</f>
        <v>千葉南</v>
      </c>
      <c r="E2466" s="16" t="str">
        <f>部数情報!F2091</f>
        <v>あすみが丘　</v>
      </c>
      <c r="F2466" s="16" t="str">
        <f>部数情報!A2091</f>
        <v>051075</v>
      </c>
      <c r="G2466" s="16" t="str">
        <f>部数情報!G2091</f>
        <v>あすみが丘 ２Ａ</v>
      </c>
      <c r="H2466" s="16" t="str">
        <f>部数情報!H2091</f>
        <v>市原</v>
      </c>
      <c r="I2466" s="16" t="str">
        <f>部数情報!I2091</f>
        <v>緑区</v>
      </c>
      <c r="J2466" s="189">
        <f>IFERROR(IF($I$7="併配",VLOOKUP($F2466,部数情報!A:K,11,0),IF($I$7="併配&amp;選挙",VLOOKUP($F2466,部数情報!A:L,12,0),IF($I$7="選挙",VLOOKUP($F2466,部数情報!A:M,13,0),VLOOKUP($F2466,部数情報!A:J,10,0)))),"")</f>
        <v>400</v>
      </c>
      <c r="K2466" s="187"/>
      <c r="L2466" s="205"/>
      <c r="M2466" s="206"/>
      <c r="S2466">
        <f>エリア一覧!J2466-VLOOKUP(エリア一覧!F2466,部数情報!A:Q,17,0)</f>
        <v>0</v>
      </c>
      <c r="V2466">
        <f t="shared" si="38"/>
        <v>0</v>
      </c>
      <c r="W2466">
        <f>IFERROR(VLOOKUP($F2466,部数情報!A:J,10,0),0)</f>
        <v>400</v>
      </c>
    </row>
    <row r="2467" spans="2:23" hidden="1">
      <c r="B2467" s="15">
        <f>部数情報!C2092</f>
        <v>2091</v>
      </c>
      <c r="C2467" s="16">
        <f>部数情報!B2092</f>
        <v>27</v>
      </c>
      <c r="D2467" s="16" t="str">
        <f>部数情報!E2092</f>
        <v>千葉南</v>
      </c>
      <c r="E2467" s="16" t="str">
        <f>部数情報!F2092</f>
        <v>あすみが丘　</v>
      </c>
      <c r="F2467" s="16" t="str">
        <f>部数情報!A2092</f>
        <v>051117</v>
      </c>
      <c r="G2467" s="16" t="str">
        <f>部数情報!G2092</f>
        <v>あすみが丘 ２B</v>
      </c>
      <c r="H2467" s="16" t="str">
        <f>部数情報!H2092</f>
        <v>市原</v>
      </c>
      <c r="I2467" s="16" t="str">
        <f>部数情報!I2092</f>
        <v>緑区</v>
      </c>
      <c r="J2467" s="189">
        <f>IFERROR(IF($I$7="併配",VLOOKUP($F2467,部数情報!A:K,11,0),IF($I$7="併配&amp;選挙",VLOOKUP($F2467,部数情報!A:L,12,0),IF($I$7="選挙",VLOOKUP($F2467,部数情報!A:M,13,0),VLOOKUP($F2467,部数情報!A:J,10,0)))),"")</f>
        <v>445</v>
      </c>
      <c r="K2467" s="187"/>
      <c r="L2467" s="205"/>
      <c r="M2467" s="206"/>
      <c r="S2467">
        <f>エリア一覧!J2467-VLOOKUP(エリア一覧!F2467,部数情報!A:Q,17,0)</f>
        <v>0</v>
      </c>
      <c r="V2467">
        <f t="shared" si="38"/>
        <v>0</v>
      </c>
      <c r="W2467">
        <f>IFERROR(VLOOKUP($F2467,部数情報!A:J,10,0),0)</f>
        <v>445</v>
      </c>
    </row>
    <row r="2468" spans="2:23" hidden="1">
      <c r="B2468" s="15">
        <f>部数情報!C2093</f>
        <v>2092</v>
      </c>
      <c r="C2468" s="16">
        <f>部数情報!B2093</f>
        <v>27</v>
      </c>
      <c r="D2468" s="16" t="str">
        <f>部数情報!E2093</f>
        <v>千葉南</v>
      </c>
      <c r="E2468" s="16" t="str">
        <f>部数情報!F2093</f>
        <v>あすみが丘　</v>
      </c>
      <c r="F2468" s="16" t="str">
        <f>部数情報!A2093</f>
        <v>051076</v>
      </c>
      <c r="G2468" s="16" t="str">
        <f>部数情報!G2093</f>
        <v>あすみが丘 ３</v>
      </c>
      <c r="H2468" s="16" t="str">
        <f>部数情報!H2093</f>
        <v>市原</v>
      </c>
      <c r="I2468" s="16" t="str">
        <f>部数情報!I2093</f>
        <v>緑区</v>
      </c>
      <c r="J2468" s="189">
        <f>IFERROR(IF($I$7="併配",VLOOKUP($F2468,部数情報!A:K,11,0),IF($I$7="併配&amp;選挙",VLOOKUP($F2468,部数情報!A:L,12,0),IF($I$7="選挙",VLOOKUP($F2468,部数情報!A:M,13,0),VLOOKUP($F2468,部数情報!A:J,10,0)))),"")</f>
        <v>630</v>
      </c>
      <c r="K2468" s="187"/>
      <c r="L2468" s="205"/>
      <c r="M2468" s="206"/>
      <c r="S2468">
        <f>エリア一覧!J2468-VLOOKUP(エリア一覧!F2468,部数情報!A:Q,17,0)</f>
        <v>0</v>
      </c>
      <c r="V2468">
        <f t="shared" si="38"/>
        <v>0</v>
      </c>
      <c r="W2468">
        <f>IFERROR(VLOOKUP($F2468,部数情報!A:J,10,0),0)</f>
        <v>630</v>
      </c>
    </row>
    <row r="2469" spans="2:23" hidden="1">
      <c r="B2469" s="15">
        <f>部数情報!C2094</f>
        <v>2093</v>
      </c>
      <c r="C2469" s="16">
        <f>部数情報!B2094</f>
        <v>27</v>
      </c>
      <c r="D2469" s="16" t="str">
        <f>部数情報!E2094</f>
        <v>千葉南</v>
      </c>
      <c r="E2469" s="16" t="str">
        <f>部数情報!F2094</f>
        <v>あすみが丘　</v>
      </c>
      <c r="F2469" s="16" t="str">
        <f>部数情報!A2094</f>
        <v>051077</v>
      </c>
      <c r="G2469" s="16" t="str">
        <f>部数情報!G2094</f>
        <v>あすみが丘 ３ ・ ４</v>
      </c>
      <c r="H2469" s="16" t="str">
        <f>部数情報!H2094</f>
        <v>市原</v>
      </c>
      <c r="I2469" s="16" t="str">
        <f>部数情報!I2094</f>
        <v>緑区</v>
      </c>
      <c r="J2469" s="189">
        <f>IFERROR(IF($I$7="併配",VLOOKUP($F2469,部数情報!A:K,11,0),IF($I$7="併配&amp;選挙",VLOOKUP($F2469,部数情報!A:L,12,0),IF($I$7="選挙",VLOOKUP($F2469,部数情報!A:M,13,0),VLOOKUP($F2469,部数情報!A:J,10,0)))),"")</f>
        <v>525</v>
      </c>
      <c r="K2469" s="187"/>
      <c r="L2469" s="205"/>
      <c r="M2469" s="206"/>
      <c r="S2469">
        <f>エリア一覧!J2469-VLOOKUP(エリア一覧!F2469,部数情報!A:Q,17,0)</f>
        <v>0</v>
      </c>
      <c r="V2469">
        <f t="shared" si="38"/>
        <v>0</v>
      </c>
      <c r="W2469">
        <f>IFERROR(VLOOKUP($F2469,部数情報!A:J,10,0),0)</f>
        <v>525</v>
      </c>
    </row>
    <row r="2470" spans="2:23" hidden="1">
      <c r="B2470" s="15">
        <f>部数情報!C2095</f>
        <v>2094</v>
      </c>
      <c r="C2470" s="16">
        <f>部数情報!B2095</f>
        <v>27</v>
      </c>
      <c r="D2470" s="16" t="str">
        <f>部数情報!E2095</f>
        <v>千葉南</v>
      </c>
      <c r="E2470" s="16" t="str">
        <f>部数情報!F2095</f>
        <v>あすみが丘　</v>
      </c>
      <c r="F2470" s="16" t="str">
        <f>部数情報!A2095</f>
        <v>051078</v>
      </c>
      <c r="G2470" s="16" t="str">
        <f>部数情報!G2095</f>
        <v>あすみが丘 ４ ― Ａ</v>
      </c>
      <c r="H2470" s="16" t="str">
        <f>部数情報!H2095</f>
        <v>市原</v>
      </c>
      <c r="I2470" s="16" t="str">
        <f>部数情報!I2095</f>
        <v>緑区</v>
      </c>
      <c r="J2470" s="189">
        <f>IFERROR(IF($I$7="併配",VLOOKUP($F2470,部数情報!A:K,11,0),IF($I$7="併配&amp;選挙",VLOOKUP($F2470,部数情報!A:L,12,0),IF($I$7="選挙",VLOOKUP($F2470,部数情報!A:M,13,0),VLOOKUP($F2470,部数情報!A:J,10,0)))),"")</f>
        <v>400</v>
      </c>
      <c r="K2470" s="187"/>
      <c r="L2470" s="205"/>
      <c r="M2470" s="206"/>
      <c r="S2470">
        <f>エリア一覧!J2470-VLOOKUP(エリア一覧!F2470,部数情報!A:Q,17,0)</f>
        <v>0</v>
      </c>
      <c r="V2470">
        <f t="shared" si="38"/>
        <v>0</v>
      </c>
      <c r="W2470">
        <f>IFERROR(VLOOKUP($F2470,部数情報!A:J,10,0),0)</f>
        <v>400</v>
      </c>
    </row>
    <row r="2471" spans="2:23" hidden="1">
      <c r="B2471" s="15">
        <f>部数情報!C2096</f>
        <v>2095</v>
      </c>
      <c r="C2471" s="16">
        <f>部数情報!B2096</f>
        <v>27</v>
      </c>
      <c r="D2471" s="16" t="str">
        <f>部数情報!E2096</f>
        <v>千葉南</v>
      </c>
      <c r="E2471" s="16" t="str">
        <f>部数情報!F2096</f>
        <v>あすみが丘　</v>
      </c>
      <c r="F2471" s="16" t="str">
        <f>部数情報!A2096</f>
        <v>051079</v>
      </c>
      <c r="G2471" s="16" t="str">
        <f>部数情報!G2096</f>
        <v>あすみが丘 ４ ― Ｂ</v>
      </c>
      <c r="H2471" s="16" t="str">
        <f>部数情報!H2096</f>
        <v>市原</v>
      </c>
      <c r="I2471" s="16" t="str">
        <f>部数情報!I2096</f>
        <v>緑区</v>
      </c>
      <c r="J2471" s="189">
        <f>IFERROR(IF($I$7="併配",VLOOKUP($F2471,部数情報!A:K,11,0),IF($I$7="併配&amp;選挙",VLOOKUP($F2471,部数情報!A:L,12,0),IF($I$7="選挙",VLOOKUP($F2471,部数情報!A:M,13,0),VLOOKUP($F2471,部数情報!A:J,10,0)))),"")</f>
        <v>740</v>
      </c>
      <c r="K2471" s="187"/>
      <c r="L2471" s="205"/>
      <c r="M2471" s="206"/>
      <c r="S2471">
        <f>エリア一覧!J2471-VLOOKUP(エリア一覧!F2471,部数情報!A:Q,17,0)</f>
        <v>0</v>
      </c>
      <c r="V2471">
        <f t="shared" si="38"/>
        <v>0</v>
      </c>
      <c r="W2471">
        <f>IFERROR(VLOOKUP($F2471,部数情報!A:J,10,0),0)</f>
        <v>740</v>
      </c>
    </row>
    <row r="2472" spans="2:23" hidden="1">
      <c r="B2472" s="15">
        <f>部数情報!C2097</f>
        <v>2096</v>
      </c>
      <c r="C2472" s="16">
        <f>部数情報!B2097</f>
        <v>27</v>
      </c>
      <c r="D2472" s="16" t="str">
        <f>部数情報!E2097</f>
        <v>千葉南</v>
      </c>
      <c r="E2472" s="16" t="str">
        <f>部数情報!F2097</f>
        <v>あすみが丘　</v>
      </c>
      <c r="F2472" s="16" t="str">
        <f>部数情報!A2097</f>
        <v>051080</v>
      </c>
      <c r="G2472" s="16" t="str">
        <f>部数情報!G2097</f>
        <v>あすみが丘 ５ ― Ａ</v>
      </c>
      <c r="H2472" s="16" t="str">
        <f>部数情報!H2097</f>
        <v>市原</v>
      </c>
      <c r="I2472" s="16" t="str">
        <f>部数情報!I2097</f>
        <v>緑区</v>
      </c>
      <c r="J2472" s="189">
        <f>IFERROR(IF($I$7="併配",VLOOKUP($F2472,部数情報!A:K,11,0),IF($I$7="併配&amp;選挙",VLOOKUP($F2472,部数情報!A:L,12,0),IF($I$7="選挙",VLOOKUP($F2472,部数情報!A:M,13,0),VLOOKUP($F2472,部数情報!A:J,10,0)))),"")</f>
        <v>480</v>
      </c>
      <c r="K2472" s="187"/>
      <c r="L2472" s="205"/>
      <c r="M2472" s="206"/>
      <c r="S2472">
        <f>エリア一覧!J2472-VLOOKUP(エリア一覧!F2472,部数情報!A:Q,17,0)</f>
        <v>0</v>
      </c>
      <c r="V2472">
        <f t="shared" si="38"/>
        <v>0</v>
      </c>
      <c r="W2472">
        <f>IFERROR(VLOOKUP($F2472,部数情報!A:J,10,0),0)</f>
        <v>480</v>
      </c>
    </row>
    <row r="2473" spans="2:23" hidden="1">
      <c r="B2473" s="15">
        <f>部数情報!C2098</f>
        <v>2097</v>
      </c>
      <c r="C2473" s="16">
        <f>部数情報!B2098</f>
        <v>27</v>
      </c>
      <c r="D2473" s="16" t="str">
        <f>部数情報!E2098</f>
        <v>千葉南</v>
      </c>
      <c r="E2473" s="16" t="str">
        <f>部数情報!F2098</f>
        <v>あすみが丘　</v>
      </c>
      <c r="F2473" s="16" t="str">
        <f>部数情報!A2098</f>
        <v>051081</v>
      </c>
      <c r="G2473" s="16" t="str">
        <f>部数情報!G2098</f>
        <v>あすみが丘 ５ ― Ｂ</v>
      </c>
      <c r="H2473" s="16" t="str">
        <f>部数情報!H2098</f>
        <v>市原</v>
      </c>
      <c r="I2473" s="16" t="str">
        <f>部数情報!I2098</f>
        <v>緑区</v>
      </c>
      <c r="J2473" s="189">
        <f>IFERROR(IF($I$7="併配",VLOOKUP($F2473,部数情報!A:K,11,0),IF($I$7="併配&amp;選挙",VLOOKUP($F2473,部数情報!A:L,12,0),IF($I$7="選挙",VLOOKUP($F2473,部数情報!A:M,13,0),VLOOKUP($F2473,部数情報!A:J,10,0)))),"")</f>
        <v>355</v>
      </c>
      <c r="K2473" s="187"/>
      <c r="L2473" s="205"/>
      <c r="M2473" s="206"/>
      <c r="S2473">
        <f>エリア一覧!J2473-VLOOKUP(エリア一覧!F2473,部数情報!A:Q,17,0)</f>
        <v>0</v>
      </c>
      <c r="V2473">
        <f t="shared" si="38"/>
        <v>0</v>
      </c>
      <c r="W2473">
        <f>IFERROR(VLOOKUP($F2473,部数情報!A:J,10,0),0)</f>
        <v>355</v>
      </c>
    </row>
    <row r="2474" spans="2:23" hidden="1">
      <c r="B2474" s="15">
        <f>部数情報!C2099</f>
        <v>2098</v>
      </c>
      <c r="C2474" s="16">
        <f>部数情報!B2099</f>
        <v>27</v>
      </c>
      <c r="D2474" s="16" t="str">
        <f>部数情報!E2099</f>
        <v>千葉南</v>
      </c>
      <c r="E2474" s="16" t="str">
        <f>部数情報!F2099</f>
        <v>あすみが丘　</v>
      </c>
      <c r="F2474" s="16" t="str">
        <f>部数情報!A2099</f>
        <v>051082</v>
      </c>
      <c r="G2474" s="16" t="str">
        <f>部数情報!G2099</f>
        <v>あすみが丘 ６</v>
      </c>
      <c r="H2474" s="16" t="str">
        <f>部数情報!H2099</f>
        <v>市原</v>
      </c>
      <c r="I2474" s="16" t="str">
        <f>部数情報!I2099</f>
        <v>緑区</v>
      </c>
      <c r="J2474" s="189">
        <f>IFERROR(IF($I$7="併配",VLOOKUP($F2474,部数情報!A:K,11,0),IF($I$7="併配&amp;選挙",VLOOKUP($F2474,部数情報!A:L,12,0),IF($I$7="選挙",VLOOKUP($F2474,部数情報!A:M,13,0),VLOOKUP($F2474,部数情報!A:J,10,0)))),"")</f>
        <v>470</v>
      </c>
      <c r="K2474" s="187"/>
      <c r="L2474" s="205"/>
      <c r="M2474" s="206"/>
      <c r="S2474">
        <f>エリア一覧!J2474-VLOOKUP(エリア一覧!F2474,部数情報!A:Q,17,0)</f>
        <v>0</v>
      </c>
      <c r="V2474">
        <f t="shared" si="38"/>
        <v>0</v>
      </c>
      <c r="W2474">
        <f>IFERROR(VLOOKUP($F2474,部数情報!A:J,10,0),0)</f>
        <v>470</v>
      </c>
    </row>
    <row r="2475" spans="2:23" hidden="1">
      <c r="B2475" s="15">
        <f>部数情報!C2100</f>
        <v>2099</v>
      </c>
      <c r="C2475" s="16">
        <f>部数情報!B2100</f>
        <v>27</v>
      </c>
      <c r="D2475" s="16" t="str">
        <f>部数情報!E2100</f>
        <v>千葉南</v>
      </c>
      <c r="E2475" s="16" t="str">
        <f>部数情報!F2100</f>
        <v>あすみが丘　</v>
      </c>
      <c r="F2475" s="16" t="str">
        <f>部数情報!A2100</f>
        <v>051083</v>
      </c>
      <c r="G2475" s="16" t="str">
        <f>部数情報!G2100</f>
        <v>あすみが丘 ６ ・ ７</v>
      </c>
      <c r="H2475" s="16" t="str">
        <f>部数情報!H2100</f>
        <v>市原</v>
      </c>
      <c r="I2475" s="16" t="str">
        <f>部数情報!I2100</f>
        <v>緑区</v>
      </c>
      <c r="J2475" s="189">
        <f>IFERROR(IF($I$7="併配",VLOOKUP($F2475,部数情報!A:K,11,0),IF($I$7="併配&amp;選挙",VLOOKUP($F2475,部数情報!A:L,12,0),IF($I$7="選挙",VLOOKUP($F2475,部数情報!A:M,13,0),VLOOKUP($F2475,部数情報!A:J,10,0)))),"")</f>
        <v>535</v>
      </c>
      <c r="K2475" s="187"/>
      <c r="L2475" s="205"/>
      <c r="M2475" s="206"/>
      <c r="S2475">
        <f>エリア一覧!J2475-VLOOKUP(エリア一覧!F2475,部数情報!A:Q,17,0)</f>
        <v>0</v>
      </c>
      <c r="V2475">
        <f t="shared" si="38"/>
        <v>0</v>
      </c>
      <c r="W2475">
        <f>IFERROR(VLOOKUP($F2475,部数情報!A:J,10,0),0)</f>
        <v>535</v>
      </c>
    </row>
    <row r="2476" spans="2:23" hidden="1">
      <c r="B2476" s="15">
        <f>部数情報!C2101</f>
        <v>2100</v>
      </c>
      <c r="C2476" s="16">
        <f>部数情報!B2101</f>
        <v>27</v>
      </c>
      <c r="D2476" s="16" t="str">
        <f>部数情報!E2101</f>
        <v>千葉南</v>
      </c>
      <c r="E2476" s="16" t="str">
        <f>部数情報!F2101</f>
        <v>あすみが丘　</v>
      </c>
      <c r="F2476" s="16" t="str">
        <f>部数情報!A2101</f>
        <v>051084</v>
      </c>
      <c r="G2476" s="16" t="str">
        <f>部数情報!G2101</f>
        <v>あすみが丘 ７ ・ ８ ― Ａ</v>
      </c>
      <c r="H2476" s="16" t="str">
        <f>部数情報!H2101</f>
        <v>市原</v>
      </c>
      <c r="I2476" s="16" t="str">
        <f>部数情報!I2101</f>
        <v>緑区</v>
      </c>
      <c r="J2476" s="189">
        <f>IFERROR(IF($I$7="併配",VLOOKUP($F2476,部数情報!A:K,11,0),IF($I$7="併配&amp;選挙",VLOOKUP($F2476,部数情報!A:L,12,0),IF($I$7="選挙",VLOOKUP($F2476,部数情報!A:M,13,0),VLOOKUP($F2476,部数情報!A:J,10,0)))),"")</f>
        <v>545</v>
      </c>
      <c r="K2476" s="187"/>
      <c r="L2476" s="205"/>
      <c r="M2476" s="206"/>
      <c r="S2476">
        <f>エリア一覧!J2476-VLOOKUP(エリア一覧!F2476,部数情報!A:Q,17,0)</f>
        <v>0</v>
      </c>
      <c r="V2476">
        <f t="shared" si="38"/>
        <v>0</v>
      </c>
      <c r="W2476">
        <f>IFERROR(VLOOKUP($F2476,部数情報!A:J,10,0),0)</f>
        <v>545</v>
      </c>
    </row>
    <row r="2477" spans="2:23" hidden="1">
      <c r="B2477" s="15">
        <f>部数情報!C2102</f>
        <v>2101</v>
      </c>
      <c r="C2477" s="16">
        <f>部数情報!B2102</f>
        <v>27</v>
      </c>
      <c r="D2477" s="16" t="str">
        <f>部数情報!E2102</f>
        <v>千葉南</v>
      </c>
      <c r="E2477" s="16" t="str">
        <f>部数情報!F2102</f>
        <v>あすみが丘　</v>
      </c>
      <c r="F2477" s="16" t="str">
        <f>部数情報!A2102</f>
        <v>051085</v>
      </c>
      <c r="G2477" s="16" t="str">
        <f>部数情報!G2102</f>
        <v>あすみが丘 ７ ・ ８ ― Ｂ</v>
      </c>
      <c r="H2477" s="16" t="str">
        <f>部数情報!H2102</f>
        <v>市原</v>
      </c>
      <c r="I2477" s="16" t="str">
        <f>部数情報!I2102</f>
        <v>緑区</v>
      </c>
      <c r="J2477" s="189">
        <f>IFERROR(IF($I$7="併配",VLOOKUP($F2477,部数情報!A:K,11,0),IF($I$7="併配&amp;選挙",VLOOKUP($F2477,部数情報!A:L,12,0),IF($I$7="選挙",VLOOKUP($F2477,部数情報!A:M,13,0),VLOOKUP($F2477,部数情報!A:J,10,0)))),"")</f>
        <v>730</v>
      </c>
      <c r="K2477" s="187"/>
      <c r="L2477" s="205"/>
      <c r="M2477" s="206"/>
      <c r="S2477">
        <f>エリア一覧!J2477-VLOOKUP(エリア一覧!F2477,部数情報!A:Q,17,0)</f>
        <v>0</v>
      </c>
      <c r="V2477">
        <f t="shared" si="38"/>
        <v>0</v>
      </c>
      <c r="W2477">
        <f>IFERROR(VLOOKUP($F2477,部数情報!A:J,10,0),0)</f>
        <v>730</v>
      </c>
    </row>
    <row r="2478" spans="2:23" hidden="1">
      <c r="B2478" s="15">
        <f>部数情報!C2103</f>
        <v>2102</v>
      </c>
      <c r="C2478" s="16">
        <f>部数情報!B2103</f>
        <v>27</v>
      </c>
      <c r="D2478" s="16" t="str">
        <f>部数情報!E2103</f>
        <v>千葉南</v>
      </c>
      <c r="E2478" s="16" t="str">
        <f>部数情報!F2103</f>
        <v>あすみが丘　</v>
      </c>
      <c r="F2478" s="16" t="str">
        <f>部数情報!A2103</f>
        <v>051086</v>
      </c>
      <c r="G2478" s="16" t="str">
        <f>部数情報!G2103</f>
        <v>あすみが丘 ９A</v>
      </c>
      <c r="H2478" s="16" t="str">
        <f>部数情報!H2103</f>
        <v>市原</v>
      </c>
      <c r="I2478" s="16" t="str">
        <f>部数情報!I2103</f>
        <v>緑区</v>
      </c>
      <c r="J2478" s="189">
        <f>IFERROR(IF($I$7="併配",VLOOKUP($F2478,部数情報!A:K,11,0),IF($I$7="併配&amp;選挙",VLOOKUP($F2478,部数情報!A:L,12,0),IF($I$7="選挙",VLOOKUP($F2478,部数情報!A:M,13,0),VLOOKUP($F2478,部数情報!A:J,10,0)))),"")</f>
        <v>375</v>
      </c>
      <c r="K2478" s="187"/>
      <c r="L2478" s="205"/>
      <c r="M2478" s="206"/>
      <c r="S2478">
        <f>エリア一覧!J2478-VLOOKUP(エリア一覧!F2478,部数情報!A:Q,17,0)</f>
        <v>0</v>
      </c>
      <c r="V2478">
        <f t="shared" si="38"/>
        <v>0</v>
      </c>
      <c r="W2478">
        <f>IFERROR(VLOOKUP($F2478,部数情報!A:J,10,0),0)</f>
        <v>375</v>
      </c>
    </row>
    <row r="2479" spans="2:23" hidden="1">
      <c r="B2479" s="15">
        <f>部数情報!C2104</f>
        <v>2103</v>
      </c>
      <c r="C2479" s="16">
        <f>部数情報!B2104</f>
        <v>27</v>
      </c>
      <c r="D2479" s="16" t="str">
        <f>部数情報!E2104</f>
        <v>千葉南</v>
      </c>
      <c r="E2479" s="16" t="str">
        <f>部数情報!F2104</f>
        <v>あすみが丘　</v>
      </c>
      <c r="F2479" s="16" t="str">
        <f>部数情報!A2104</f>
        <v>051116</v>
      </c>
      <c r="G2479" s="16" t="str">
        <f>部数情報!G2104</f>
        <v>あすみが丘 ９B</v>
      </c>
      <c r="H2479" s="16" t="str">
        <f>部数情報!H2104</f>
        <v>市原</v>
      </c>
      <c r="I2479" s="16" t="str">
        <f>部数情報!I2104</f>
        <v>緑区</v>
      </c>
      <c r="J2479" s="189">
        <f>IFERROR(IF($I$7="併配",VLOOKUP($F2479,部数情報!A:K,11,0),IF($I$7="併配&amp;選挙",VLOOKUP($F2479,部数情報!A:L,12,0),IF($I$7="選挙",VLOOKUP($F2479,部数情報!A:M,13,0),VLOOKUP($F2479,部数情報!A:J,10,0)))),"")</f>
        <v>405</v>
      </c>
      <c r="K2479" s="187"/>
      <c r="L2479" s="205"/>
      <c r="M2479" s="206"/>
      <c r="S2479">
        <f>エリア一覧!J2479-VLOOKUP(エリア一覧!F2479,部数情報!A:Q,17,0)</f>
        <v>0</v>
      </c>
      <c r="V2479">
        <f t="shared" si="38"/>
        <v>0</v>
      </c>
      <c r="W2479">
        <f>IFERROR(VLOOKUP($F2479,部数情報!A:J,10,0),0)</f>
        <v>405</v>
      </c>
    </row>
    <row r="2480" spans="2:23" hidden="1">
      <c r="B2480" s="15">
        <f>部数情報!C2105</f>
        <v>2104</v>
      </c>
      <c r="C2480" s="16">
        <f>部数情報!B2105</f>
        <v>27</v>
      </c>
      <c r="D2480" s="16" t="str">
        <f>部数情報!E2105</f>
        <v>千葉南</v>
      </c>
      <c r="E2480" s="16" t="str">
        <f>部数情報!F2105</f>
        <v>あすみが丘　</v>
      </c>
      <c r="F2480" s="16" t="str">
        <f>部数情報!A2105</f>
        <v>051090</v>
      </c>
      <c r="G2480" s="16" t="str">
        <f>部数情報!G2105</f>
        <v>土気町 A ・ あすみが丘東 １　（土気高校）</v>
      </c>
      <c r="H2480" s="16" t="str">
        <f>部数情報!H2105</f>
        <v>市原</v>
      </c>
      <c r="I2480" s="16" t="str">
        <f>部数情報!I2105</f>
        <v>緑区</v>
      </c>
      <c r="J2480" s="189">
        <f>IFERROR(IF($I$7="併配",VLOOKUP($F2480,部数情報!A:K,11,0),IF($I$7="併配&amp;選挙",VLOOKUP($F2480,部数情報!A:L,12,0),IF($I$7="選挙",VLOOKUP($F2480,部数情報!A:M,13,0),VLOOKUP($F2480,部数情報!A:J,10,0)))),"")</f>
        <v>305</v>
      </c>
      <c r="K2480" s="187"/>
      <c r="L2480" s="205"/>
      <c r="M2480" s="206"/>
      <c r="S2480">
        <f>エリア一覧!J2480-VLOOKUP(エリア一覧!F2480,部数情報!A:Q,17,0)</f>
        <v>0</v>
      </c>
      <c r="V2480">
        <f t="shared" si="38"/>
        <v>0</v>
      </c>
      <c r="W2480">
        <f>IFERROR(VLOOKUP($F2480,部数情報!A:J,10,0),0)</f>
        <v>305</v>
      </c>
    </row>
    <row r="2481" spans="2:23" hidden="1">
      <c r="B2481" s="15">
        <f>部数情報!C2106</f>
        <v>2105</v>
      </c>
      <c r="C2481" s="16">
        <f>部数情報!B2106</f>
        <v>27</v>
      </c>
      <c r="D2481" s="16" t="str">
        <f>部数情報!E2106</f>
        <v>千葉南</v>
      </c>
      <c r="E2481" s="16" t="str">
        <f>部数情報!F2106</f>
        <v>あすみが丘　</v>
      </c>
      <c r="F2481" s="16" t="str">
        <f>部数情報!A2106</f>
        <v>051103</v>
      </c>
      <c r="G2481" s="16" t="str">
        <f>部数情報!G2106</f>
        <v>あすみが丘東 １ ・ ２A</v>
      </c>
      <c r="H2481" s="16" t="str">
        <f>部数情報!H2106</f>
        <v>市原</v>
      </c>
      <c r="I2481" s="16" t="str">
        <f>部数情報!I2106</f>
        <v>緑区</v>
      </c>
      <c r="J2481" s="189">
        <f>IFERROR(IF($I$7="併配",VLOOKUP($F2481,部数情報!A:K,11,0),IF($I$7="併配&amp;選挙",VLOOKUP($F2481,部数情報!A:L,12,0),IF($I$7="選挙",VLOOKUP($F2481,部数情報!A:M,13,0),VLOOKUP($F2481,部数情報!A:J,10,0)))),"")</f>
        <v>375</v>
      </c>
      <c r="K2481" s="187"/>
      <c r="L2481" s="205"/>
      <c r="M2481" s="206"/>
      <c r="S2481">
        <f>エリア一覧!J2481-VLOOKUP(エリア一覧!F2481,部数情報!A:Q,17,0)</f>
        <v>0</v>
      </c>
      <c r="V2481">
        <f t="shared" si="38"/>
        <v>0</v>
      </c>
      <c r="W2481">
        <f>IFERROR(VLOOKUP($F2481,部数情報!A:J,10,0),0)</f>
        <v>375</v>
      </c>
    </row>
    <row r="2482" spans="2:23" hidden="1">
      <c r="B2482" s="15">
        <f>部数情報!C2107</f>
        <v>2106</v>
      </c>
      <c r="C2482" s="16">
        <f>部数情報!B2107</f>
        <v>27</v>
      </c>
      <c r="D2482" s="16" t="str">
        <f>部数情報!E2107</f>
        <v>千葉南</v>
      </c>
      <c r="E2482" s="16" t="str">
        <f>部数情報!F2107</f>
        <v>あすみが丘　</v>
      </c>
      <c r="F2482" s="16" t="str">
        <f>部数情報!A2107</f>
        <v>051133</v>
      </c>
      <c r="G2482" s="16" t="str">
        <f>部数情報!G2107</f>
        <v>あすみが丘 東２B</v>
      </c>
      <c r="H2482" s="16" t="str">
        <f>部数情報!H2107</f>
        <v>市原</v>
      </c>
      <c r="I2482" s="16" t="str">
        <f>部数情報!I2107</f>
        <v>緑区</v>
      </c>
      <c r="J2482" s="189">
        <f>IFERROR(IF($I$7="併配",VLOOKUP($F2482,部数情報!A:K,11,0),IF($I$7="併配&amp;選挙",VLOOKUP($F2482,部数情報!A:L,12,0),IF($I$7="選挙",VLOOKUP($F2482,部数情報!A:M,13,0),VLOOKUP($F2482,部数情報!A:J,10,0)))),"")</f>
        <v>485</v>
      </c>
      <c r="K2482" s="187"/>
      <c r="L2482" s="205"/>
      <c r="M2482" s="206"/>
      <c r="S2482">
        <f>エリア一覧!J2482-VLOOKUP(エリア一覧!F2482,部数情報!A:Q,17,0)</f>
        <v>0</v>
      </c>
      <c r="V2482">
        <f t="shared" si="38"/>
        <v>0</v>
      </c>
      <c r="W2482">
        <f>IFERROR(VLOOKUP($F2482,部数情報!A:J,10,0),0)</f>
        <v>485</v>
      </c>
    </row>
    <row r="2483" spans="2:23" hidden="1">
      <c r="B2483" s="15">
        <f>部数情報!C2108</f>
        <v>2107</v>
      </c>
      <c r="C2483" s="16">
        <f>部数情報!B2108</f>
        <v>27</v>
      </c>
      <c r="D2483" s="16" t="str">
        <f>部数情報!E2108</f>
        <v>千葉南</v>
      </c>
      <c r="E2483" s="16" t="str">
        <f>部数情報!F2108</f>
        <v>あすみが丘　</v>
      </c>
      <c r="F2483" s="16" t="str">
        <f>部数情報!A2108</f>
        <v>051135</v>
      </c>
      <c r="G2483" s="16" t="str">
        <f>部数情報!G2108</f>
        <v>あすみが丘 東３</v>
      </c>
      <c r="H2483" s="16" t="str">
        <f>部数情報!H2108</f>
        <v>市原</v>
      </c>
      <c r="I2483" s="16" t="str">
        <f>部数情報!I2108</f>
        <v>緑区</v>
      </c>
      <c r="J2483" s="189">
        <f>IFERROR(IF($I$7="併配",VLOOKUP($F2483,部数情報!A:K,11,0),IF($I$7="併配&amp;選挙",VLOOKUP($F2483,部数情報!A:L,12,0),IF($I$7="選挙",VLOOKUP($F2483,部数情報!A:M,13,0),VLOOKUP($F2483,部数情報!A:J,10,0)))),"")</f>
        <v>470</v>
      </c>
      <c r="K2483" s="187"/>
      <c r="L2483" s="205"/>
      <c r="M2483" s="206"/>
      <c r="S2483">
        <f>エリア一覧!J2483-VLOOKUP(エリア一覧!F2483,部数情報!A:Q,17,0)</f>
        <v>0</v>
      </c>
      <c r="V2483">
        <f t="shared" si="38"/>
        <v>0</v>
      </c>
      <c r="W2483">
        <f>IFERROR(VLOOKUP($F2483,部数情報!A:J,10,0),0)</f>
        <v>470</v>
      </c>
    </row>
    <row r="2484" spans="2:23" hidden="1">
      <c r="B2484" s="15">
        <f>部数情報!C2109</f>
        <v>2108</v>
      </c>
      <c r="C2484" s="16">
        <f>部数情報!B2109</f>
        <v>27</v>
      </c>
      <c r="D2484" s="16" t="str">
        <f>部数情報!E2109</f>
        <v>千葉南</v>
      </c>
      <c r="E2484" s="16" t="str">
        <f>部数情報!F2109</f>
        <v>あすみが丘　</v>
      </c>
      <c r="F2484" s="16" t="str">
        <f>部数情報!A2109</f>
        <v>051129</v>
      </c>
      <c r="G2484" s="16" t="str">
        <f>部数情報!G2109</f>
        <v>あすみが丘 東４</v>
      </c>
      <c r="H2484" s="16" t="str">
        <f>部数情報!H2109</f>
        <v>市原</v>
      </c>
      <c r="I2484" s="16" t="str">
        <f>部数情報!I2109</f>
        <v>緑区</v>
      </c>
      <c r="J2484" s="189">
        <f>IFERROR(IF($I$7="併配",VLOOKUP($F2484,部数情報!A:K,11,0),IF($I$7="併配&amp;選挙",VLOOKUP($F2484,部数情報!A:L,12,0),IF($I$7="選挙",VLOOKUP($F2484,部数情報!A:M,13,0),VLOOKUP($F2484,部数情報!A:J,10,0)))),"")</f>
        <v>375</v>
      </c>
      <c r="K2484" s="187"/>
      <c r="L2484" s="205"/>
      <c r="M2484" s="206"/>
      <c r="S2484">
        <f>エリア一覧!J2484-VLOOKUP(エリア一覧!F2484,部数情報!A:Q,17,0)</f>
        <v>0</v>
      </c>
      <c r="V2484">
        <f t="shared" si="38"/>
        <v>0</v>
      </c>
      <c r="W2484">
        <f>IFERROR(VLOOKUP($F2484,部数情報!A:J,10,0),0)</f>
        <v>375</v>
      </c>
    </row>
    <row r="2485" spans="2:23" hidden="1">
      <c r="B2485" s="15">
        <f>部数情報!C2110</f>
        <v>2109</v>
      </c>
      <c r="C2485" s="16">
        <f>部数情報!B2110</f>
        <v>27</v>
      </c>
      <c r="D2485" s="16" t="str">
        <f>部数情報!E2110</f>
        <v>千葉南</v>
      </c>
      <c r="E2485" s="16" t="str">
        <f>部数情報!F2110</f>
        <v>あすみが丘　</v>
      </c>
      <c r="F2485" s="16" t="str">
        <f>部数情報!A2110</f>
        <v>051130</v>
      </c>
      <c r="G2485" s="16" t="str">
        <f>部数情報!G2110</f>
        <v>あすみが丘 東５</v>
      </c>
      <c r="H2485" s="16" t="str">
        <f>部数情報!H2110</f>
        <v>市原</v>
      </c>
      <c r="I2485" s="16" t="str">
        <f>部数情報!I2110</f>
        <v>緑区</v>
      </c>
      <c r="J2485" s="189">
        <f>IFERROR(IF($I$7="併配",VLOOKUP($F2485,部数情報!A:K,11,0),IF($I$7="併配&amp;選挙",VLOOKUP($F2485,部数情報!A:L,12,0),IF($I$7="選挙",VLOOKUP($F2485,部数情報!A:M,13,0),VLOOKUP($F2485,部数情報!A:J,10,0)))),"")</f>
        <v>545</v>
      </c>
      <c r="K2485" s="187"/>
      <c r="L2485" s="205"/>
      <c r="M2485" s="206"/>
      <c r="S2485">
        <f>エリア一覧!J2485-VLOOKUP(エリア一覧!F2485,部数情報!A:Q,17,0)</f>
        <v>0</v>
      </c>
      <c r="V2485">
        <f t="shared" si="38"/>
        <v>0</v>
      </c>
      <c r="W2485">
        <f>IFERROR(VLOOKUP($F2485,部数情報!A:J,10,0),0)</f>
        <v>545</v>
      </c>
    </row>
    <row r="2486" spans="2:23" hidden="1">
      <c r="B2486" s="15">
        <f>部数情報!C2111</f>
        <v>2110</v>
      </c>
      <c r="C2486" s="16">
        <f>部数情報!B2111</f>
        <v>29</v>
      </c>
      <c r="D2486" s="16" t="str">
        <f>部数情報!E2111</f>
        <v>市原</v>
      </c>
      <c r="E2486" s="16" t="str">
        <f>部数情報!F2111</f>
        <v>八幡</v>
      </c>
      <c r="F2486" s="16" t="str">
        <f>部数情報!A2111</f>
        <v>052179</v>
      </c>
      <c r="G2486" s="16" t="str">
        <f>部数情報!G2111</f>
        <v>八幡J・村田町</v>
      </c>
      <c r="H2486" s="16" t="str">
        <f>部数情報!H2111</f>
        <v>市原</v>
      </c>
      <c r="I2486" s="16" t="str">
        <f>部数情報!I2111</f>
        <v>市原市・中央区</v>
      </c>
      <c r="J2486" s="189">
        <f>IFERROR(IF($I$7="併配",VLOOKUP($F2486,部数情報!A:K,11,0),IF($I$7="併配&amp;選挙",VLOOKUP($F2486,部数情報!A:L,12,0),IF($I$7="選挙",VLOOKUP($F2486,部数情報!A:M,13,0),VLOOKUP($F2486,部数情報!A:J,10,0)))),"")</f>
        <v>490</v>
      </c>
      <c r="K2486" s="187"/>
      <c r="L2486" s="205"/>
      <c r="M2486" s="206"/>
      <c r="S2486">
        <f>エリア一覧!J2486-VLOOKUP(エリア一覧!F2486,部数情報!A:Q,17,0)</f>
        <v>0</v>
      </c>
      <c r="V2486">
        <f t="shared" si="38"/>
        <v>0</v>
      </c>
      <c r="W2486">
        <f>IFERROR(VLOOKUP($F2486,部数情報!A:J,10,0),0)</f>
        <v>490</v>
      </c>
    </row>
    <row r="2487" spans="2:23" hidden="1">
      <c r="B2487" s="15">
        <f>部数情報!C2112</f>
        <v>2111</v>
      </c>
      <c r="C2487" s="16">
        <f>部数情報!B2112</f>
        <v>29</v>
      </c>
      <c r="D2487" s="16" t="str">
        <f>部数情報!E2112</f>
        <v>市原</v>
      </c>
      <c r="E2487" s="16" t="str">
        <f>部数情報!F2112</f>
        <v>八幡</v>
      </c>
      <c r="F2487" s="16" t="str">
        <f>部数情報!A2112</f>
        <v>052001</v>
      </c>
      <c r="G2487" s="16" t="str">
        <f>部数情報!G2112</f>
        <v>八幡北 ２ ・ ３</v>
      </c>
      <c r="H2487" s="16" t="str">
        <f>部数情報!H2112</f>
        <v>市原</v>
      </c>
      <c r="I2487" s="16" t="str">
        <f>部数情報!I2112</f>
        <v>市原市</v>
      </c>
      <c r="J2487" s="189">
        <f>IFERROR(IF($I$7="併配",VLOOKUP($F2487,部数情報!A:K,11,0),IF($I$7="併配&amp;選挙",VLOOKUP($F2487,部数情報!A:L,12,0),IF($I$7="選挙",VLOOKUP($F2487,部数情報!A:M,13,0),VLOOKUP($F2487,部数情報!A:J,10,0)))),"")</f>
        <v>285</v>
      </c>
      <c r="K2487" s="187"/>
      <c r="L2487" s="205"/>
      <c r="M2487" s="206"/>
      <c r="S2487">
        <f>エリア一覧!J2487-VLOOKUP(エリア一覧!F2487,部数情報!A:Q,17,0)</f>
        <v>0</v>
      </c>
      <c r="V2487">
        <f t="shared" si="38"/>
        <v>0</v>
      </c>
      <c r="W2487">
        <f>IFERROR(VLOOKUP($F2487,部数情報!A:J,10,0),0)</f>
        <v>285</v>
      </c>
    </row>
    <row r="2488" spans="2:23" hidden="1">
      <c r="B2488" s="15">
        <f>部数情報!C2113</f>
        <v>2112</v>
      </c>
      <c r="C2488" s="16">
        <f>部数情報!B2113</f>
        <v>29</v>
      </c>
      <c r="D2488" s="16" t="str">
        <f>部数情報!E2113</f>
        <v>市原</v>
      </c>
      <c r="E2488" s="16" t="str">
        <f>部数情報!F2113</f>
        <v>八幡</v>
      </c>
      <c r="F2488" s="16" t="str">
        <f>部数情報!A2113</f>
        <v>052002</v>
      </c>
      <c r="G2488" s="16" t="str">
        <f>部数情報!G2113</f>
        <v>八幡 A　（つばき公園）</v>
      </c>
      <c r="H2488" s="16" t="str">
        <f>部数情報!H2113</f>
        <v>市原</v>
      </c>
      <c r="I2488" s="16" t="str">
        <f>部数情報!I2113</f>
        <v>市原市</v>
      </c>
      <c r="J2488" s="189">
        <f>IFERROR(IF($I$7="併配",VLOOKUP($F2488,部数情報!A:K,11,0),IF($I$7="併配&amp;選挙",VLOOKUP($F2488,部数情報!A:L,12,0),IF($I$7="選挙",VLOOKUP($F2488,部数情報!A:M,13,0),VLOOKUP($F2488,部数情報!A:J,10,0)))),"")</f>
        <v>310</v>
      </c>
      <c r="K2488" s="187"/>
      <c r="L2488" s="205"/>
      <c r="M2488" s="206"/>
      <c r="S2488">
        <f>エリア一覧!J2488-VLOOKUP(エリア一覧!F2488,部数情報!A:Q,17,0)</f>
        <v>0</v>
      </c>
      <c r="V2488">
        <f t="shared" si="38"/>
        <v>0</v>
      </c>
      <c r="W2488">
        <f>IFERROR(VLOOKUP($F2488,部数情報!A:J,10,0),0)</f>
        <v>310</v>
      </c>
    </row>
    <row r="2489" spans="2:23" hidden="1">
      <c r="B2489" s="15">
        <f>部数情報!C2114</f>
        <v>2113</v>
      </c>
      <c r="C2489" s="16">
        <f>部数情報!B2114</f>
        <v>29</v>
      </c>
      <c r="D2489" s="16" t="str">
        <f>部数情報!E2114</f>
        <v>市原</v>
      </c>
      <c r="E2489" s="16" t="str">
        <f>部数情報!F2114</f>
        <v>八幡</v>
      </c>
      <c r="F2489" s="16" t="str">
        <f>部数情報!A2114</f>
        <v>052172</v>
      </c>
      <c r="G2489" s="16" t="str">
        <f>部数情報!G2114</f>
        <v>八幡  Ｉ</v>
      </c>
      <c r="H2489" s="16" t="str">
        <f>部数情報!H2114</f>
        <v>市原</v>
      </c>
      <c r="I2489" s="16" t="str">
        <f>部数情報!I2114</f>
        <v>市原市</v>
      </c>
      <c r="J2489" s="189">
        <f>IFERROR(IF($I$7="併配",VLOOKUP($F2489,部数情報!A:K,11,0),IF($I$7="併配&amp;選挙",VLOOKUP($F2489,部数情報!A:L,12,0),IF($I$7="選挙",VLOOKUP($F2489,部数情報!A:M,13,0),VLOOKUP($F2489,部数情報!A:J,10,0)))),"")</f>
        <v>410</v>
      </c>
      <c r="K2489" s="187"/>
      <c r="L2489" s="205"/>
      <c r="M2489" s="206"/>
      <c r="S2489">
        <f>エリア一覧!J2489-VLOOKUP(エリア一覧!F2489,部数情報!A:Q,17,0)</f>
        <v>0</v>
      </c>
      <c r="V2489">
        <f t="shared" si="38"/>
        <v>0</v>
      </c>
      <c r="W2489">
        <f>IFERROR(VLOOKUP($F2489,部数情報!A:J,10,0),0)</f>
        <v>410</v>
      </c>
    </row>
    <row r="2490" spans="2:23" hidden="1">
      <c r="B2490" s="15">
        <f>部数情報!C2115</f>
        <v>2114</v>
      </c>
      <c r="C2490" s="16">
        <f>部数情報!B2115</f>
        <v>29</v>
      </c>
      <c r="D2490" s="16" t="str">
        <f>部数情報!E2115</f>
        <v>市原</v>
      </c>
      <c r="E2490" s="16" t="str">
        <f>部数情報!F2115</f>
        <v>八幡</v>
      </c>
      <c r="F2490" s="16" t="str">
        <f>部数情報!A2115</f>
        <v>052003</v>
      </c>
      <c r="G2490" s="16" t="str">
        <f>部数情報!G2115</f>
        <v>八幡石塚 １ ・ ２</v>
      </c>
      <c r="H2490" s="16" t="str">
        <f>部数情報!H2115</f>
        <v>市原</v>
      </c>
      <c r="I2490" s="16" t="str">
        <f>部数情報!I2115</f>
        <v>市原市</v>
      </c>
      <c r="J2490" s="189">
        <f>IFERROR(IF($I$7="併配",VLOOKUP($F2490,部数情報!A:K,11,0),IF($I$7="併配&amp;選挙",VLOOKUP($F2490,部数情報!A:L,12,0),IF($I$7="選挙",VLOOKUP($F2490,部数情報!A:M,13,0),VLOOKUP($F2490,部数情報!A:J,10,0)))),"")</f>
        <v>530</v>
      </c>
      <c r="K2490" s="187"/>
      <c r="L2490" s="205"/>
      <c r="M2490" s="206"/>
      <c r="S2490">
        <f>エリア一覧!J2490-VLOOKUP(エリア一覧!F2490,部数情報!A:Q,17,0)</f>
        <v>0</v>
      </c>
      <c r="V2490">
        <f t="shared" si="38"/>
        <v>0</v>
      </c>
      <c r="W2490">
        <f>IFERROR(VLOOKUP($F2490,部数情報!A:J,10,0),0)</f>
        <v>530</v>
      </c>
    </row>
    <row r="2491" spans="2:23" hidden="1">
      <c r="B2491" s="15">
        <f>部数情報!C2116</f>
        <v>2115</v>
      </c>
      <c r="C2491" s="16">
        <f>部数情報!B2116</f>
        <v>29</v>
      </c>
      <c r="D2491" s="16" t="str">
        <f>部数情報!E2116</f>
        <v>市原</v>
      </c>
      <c r="E2491" s="16" t="str">
        <f>部数情報!F2116</f>
        <v>八幡</v>
      </c>
      <c r="F2491" s="16" t="str">
        <f>部数情報!A2116</f>
        <v>052004</v>
      </c>
      <c r="G2491" s="16" t="str">
        <f>部数情報!G2116</f>
        <v>八幡 B　（八幡郵便局）</v>
      </c>
      <c r="H2491" s="16" t="str">
        <f>部数情報!H2116</f>
        <v>市原</v>
      </c>
      <c r="I2491" s="16" t="str">
        <f>部数情報!I2116</f>
        <v>市原市</v>
      </c>
      <c r="J2491" s="189">
        <f>IFERROR(IF($I$7="併配",VLOOKUP($F2491,部数情報!A:K,11,0),IF($I$7="併配&amp;選挙",VLOOKUP($F2491,部数情報!A:L,12,0),IF($I$7="選挙",VLOOKUP($F2491,部数情報!A:M,13,0),VLOOKUP($F2491,部数情報!A:J,10,0)))),"")</f>
        <v>495</v>
      </c>
      <c r="K2491" s="187"/>
      <c r="L2491" s="205"/>
      <c r="M2491" s="206"/>
      <c r="S2491">
        <f>エリア一覧!J2491-VLOOKUP(エリア一覧!F2491,部数情報!A:Q,17,0)</f>
        <v>0</v>
      </c>
      <c r="V2491">
        <f t="shared" si="38"/>
        <v>0</v>
      </c>
      <c r="W2491">
        <f>IFERROR(VLOOKUP($F2491,部数情報!A:J,10,0),0)</f>
        <v>495</v>
      </c>
    </row>
    <row r="2492" spans="2:23" hidden="1">
      <c r="B2492" s="15">
        <f>部数情報!C2117</f>
        <v>2116</v>
      </c>
      <c r="C2492" s="16">
        <f>部数情報!B2117</f>
        <v>29</v>
      </c>
      <c r="D2492" s="16" t="str">
        <f>部数情報!E2117</f>
        <v>市原</v>
      </c>
      <c r="E2492" s="16" t="str">
        <f>部数情報!F2117</f>
        <v>八幡</v>
      </c>
      <c r="F2492" s="16" t="str">
        <f>部数情報!A2117</f>
        <v>052005</v>
      </c>
      <c r="G2492" s="16" t="str">
        <f>部数情報!G2117</f>
        <v>八幡 C　（児童遊園）</v>
      </c>
      <c r="H2492" s="16" t="str">
        <f>部数情報!H2117</f>
        <v>市原</v>
      </c>
      <c r="I2492" s="16" t="str">
        <f>部数情報!I2117</f>
        <v>市原市</v>
      </c>
      <c r="J2492" s="189">
        <f>IFERROR(IF($I$7="併配",VLOOKUP($F2492,部数情報!A:K,11,0),IF($I$7="併配&amp;選挙",VLOOKUP($F2492,部数情報!A:L,12,0),IF($I$7="選挙",VLOOKUP($F2492,部数情報!A:M,13,0),VLOOKUP($F2492,部数情報!A:J,10,0)))),"")</f>
        <v>680</v>
      </c>
      <c r="K2492" s="187"/>
      <c r="L2492" s="205"/>
      <c r="M2492" s="206"/>
      <c r="S2492">
        <f>エリア一覧!J2492-VLOOKUP(エリア一覧!F2492,部数情報!A:Q,17,0)</f>
        <v>0</v>
      </c>
      <c r="V2492">
        <f t="shared" si="38"/>
        <v>0</v>
      </c>
      <c r="W2492">
        <f>IFERROR(VLOOKUP($F2492,部数情報!A:J,10,0),0)</f>
        <v>680</v>
      </c>
    </row>
    <row r="2493" spans="2:23" hidden="1">
      <c r="B2493" s="15">
        <f>部数情報!C2118</f>
        <v>2117</v>
      </c>
      <c r="C2493" s="16">
        <f>部数情報!B2118</f>
        <v>29</v>
      </c>
      <c r="D2493" s="16" t="str">
        <f>部数情報!E2118</f>
        <v>市原</v>
      </c>
      <c r="E2493" s="16" t="str">
        <f>部数情報!F2118</f>
        <v>八幡</v>
      </c>
      <c r="F2493" s="16" t="str">
        <f>部数情報!A2118</f>
        <v>052006</v>
      </c>
      <c r="G2493" s="16" t="str">
        <f>部数情報!G2118</f>
        <v>八幡 Ｄ ・ 菊間　（八幡東中）</v>
      </c>
      <c r="H2493" s="16" t="str">
        <f>部数情報!H2118</f>
        <v>市原</v>
      </c>
      <c r="I2493" s="16" t="str">
        <f>部数情報!I2118</f>
        <v>市原市</v>
      </c>
      <c r="J2493" s="189">
        <f>IFERROR(IF($I$7="併配",VLOOKUP($F2493,部数情報!A:K,11,0),IF($I$7="併配&amp;選挙",VLOOKUP($F2493,部数情報!A:L,12,0),IF($I$7="選挙",VLOOKUP($F2493,部数情報!A:M,13,0),VLOOKUP($F2493,部数情報!A:J,10,0)))),"")</f>
        <v>395</v>
      </c>
      <c r="K2493" s="187"/>
      <c r="L2493" s="205"/>
      <c r="M2493" s="206"/>
      <c r="S2493">
        <f>エリア一覧!J2493-VLOOKUP(エリア一覧!F2493,部数情報!A:Q,17,0)</f>
        <v>0</v>
      </c>
      <c r="V2493">
        <f t="shared" si="38"/>
        <v>0</v>
      </c>
      <c r="W2493">
        <f>IFERROR(VLOOKUP($F2493,部数情報!A:J,10,0),0)</f>
        <v>395</v>
      </c>
    </row>
    <row r="2494" spans="2:23" hidden="1">
      <c r="B2494" s="15">
        <f>部数情報!C2119</f>
        <v>2118</v>
      </c>
      <c r="C2494" s="16">
        <f>部数情報!B2119</f>
        <v>29</v>
      </c>
      <c r="D2494" s="16" t="str">
        <f>部数情報!E2119</f>
        <v>市原</v>
      </c>
      <c r="E2494" s="16" t="str">
        <f>部数情報!F2119</f>
        <v>八幡</v>
      </c>
      <c r="F2494" s="16" t="str">
        <f>部数情報!A2119</f>
        <v>052007</v>
      </c>
      <c r="G2494" s="16" t="str">
        <f>部数情報!G2119</f>
        <v>八幡 Ｅ</v>
      </c>
      <c r="H2494" s="16" t="str">
        <f>部数情報!H2119</f>
        <v>市原</v>
      </c>
      <c r="I2494" s="16" t="str">
        <f>部数情報!I2119</f>
        <v>市原市</v>
      </c>
      <c r="J2494" s="189">
        <f>IFERROR(IF($I$7="併配",VLOOKUP($F2494,部数情報!A:K,11,0),IF($I$7="併配&amp;選挙",VLOOKUP($F2494,部数情報!A:L,12,0),IF($I$7="選挙",VLOOKUP($F2494,部数情報!A:M,13,0),VLOOKUP($F2494,部数情報!A:J,10,0)))),"")</f>
        <v>350</v>
      </c>
      <c r="K2494" s="187"/>
      <c r="L2494" s="205"/>
      <c r="M2494" s="206"/>
      <c r="S2494">
        <f>エリア一覧!J2494-VLOOKUP(エリア一覧!F2494,部数情報!A:Q,17,0)</f>
        <v>0</v>
      </c>
      <c r="V2494">
        <f t="shared" si="38"/>
        <v>0</v>
      </c>
      <c r="W2494">
        <f>IFERROR(VLOOKUP($F2494,部数情報!A:J,10,0),0)</f>
        <v>350</v>
      </c>
    </row>
    <row r="2495" spans="2:23" hidden="1">
      <c r="B2495" s="15">
        <f>部数情報!C2120</f>
        <v>2119</v>
      </c>
      <c r="C2495" s="16">
        <f>部数情報!B2120</f>
        <v>29</v>
      </c>
      <c r="D2495" s="16" t="str">
        <f>部数情報!E2120</f>
        <v>市原</v>
      </c>
      <c r="E2495" s="16" t="str">
        <f>部数情報!F2120</f>
        <v>八幡</v>
      </c>
      <c r="F2495" s="16" t="str">
        <f>部数情報!A2120</f>
        <v>052100</v>
      </c>
      <c r="G2495" s="16" t="str">
        <f>部数情報!G2120</f>
        <v>八幡 ・ 八幡北町 1　（市原会議所）</v>
      </c>
      <c r="H2495" s="16" t="str">
        <f>部数情報!H2120</f>
        <v>市原</v>
      </c>
      <c r="I2495" s="16" t="str">
        <f>部数情報!I2120</f>
        <v>市原市</v>
      </c>
      <c r="J2495" s="189">
        <f>IFERROR(IF($I$7="併配",VLOOKUP($F2495,部数情報!A:K,11,0),IF($I$7="併配&amp;選挙",VLOOKUP($F2495,部数情報!A:L,12,0),IF($I$7="選挙",VLOOKUP($F2495,部数情報!A:M,13,0),VLOOKUP($F2495,部数情報!A:J,10,0)))),"")</f>
        <v>240</v>
      </c>
      <c r="K2495" s="187"/>
      <c r="L2495" s="205"/>
      <c r="M2495" s="206"/>
      <c r="S2495">
        <f>エリア一覧!J2495-VLOOKUP(エリア一覧!F2495,部数情報!A:Q,17,0)</f>
        <v>0</v>
      </c>
      <c r="V2495">
        <f t="shared" si="38"/>
        <v>0</v>
      </c>
      <c r="W2495">
        <f>IFERROR(VLOOKUP($F2495,部数情報!A:J,10,0),0)</f>
        <v>240</v>
      </c>
    </row>
    <row r="2496" spans="2:23" hidden="1">
      <c r="B2496" s="15">
        <f>部数情報!C2121</f>
        <v>2120</v>
      </c>
      <c r="C2496" s="16">
        <f>部数情報!B2121</f>
        <v>29</v>
      </c>
      <c r="D2496" s="16" t="str">
        <f>部数情報!E2121</f>
        <v>市原</v>
      </c>
      <c r="E2496" s="16" t="str">
        <f>部数情報!F2121</f>
        <v>八幡</v>
      </c>
      <c r="F2496" s="16" t="str">
        <f>部数情報!A2121</f>
        <v>052008</v>
      </c>
      <c r="G2496" s="16" t="str">
        <f>部数情報!G2121</f>
        <v>八幡 Ｆ－①　（教育センター）</v>
      </c>
      <c r="H2496" s="16" t="str">
        <f>部数情報!H2121</f>
        <v>市原</v>
      </c>
      <c r="I2496" s="16" t="str">
        <f>部数情報!I2121</f>
        <v>市原市</v>
      </c>
      <c r="J2496" s="189">
        <f>IFERROR(IF($I$7="併配",VLOOKUP($F2496,部数情報!A:K,11,0),IF($I$7="併配&amp;選挙",VLOOKUP($F2496,部数情報!A:L,12,0),IF($I$7="選挙",VLOOKUP($F2496,部数情報!A:M,13,0),VLOOKUP($F2496,部数情報!A:J,10,0)))),"")</f>
        <v>605</v>
      </c>
      <c r="K2496" s="187"/>
      <c r="L2496" s="205"/>
      <c r="M2496" s="206"/>
      <c r="S2496">
        <f>エリア一覧!J2496-VLOOKUP(エリア一覧!F2496,部数情報!A:Q,17,0)</f>
        <v>0</v>
      </c>
      <c r="V2496">
        <f t="shared" si="38"/>
        <v>0</v>
      </c>
      <c r="W2496">
        <f>IFERROR(VLOOKUP($F2496,部数情報!A:J,10,0),0)</f>
        <v>605</v>
      </c>
    </row>
    <row r="2497" spans="2:23" hidden="1">
      <c r="B2497" s="15">
        <f>部数情報!C2122</f>
        <v>2121</v>
      </c>
      <c r="C2497" s="16">
        <f>部数情報!B2122</f>
        <v>29</v>
      </c>
      <c r="D2497" s="16" t="str">
        <f>部数情報!E2122</f>
        <v>市原</v>
      </c>
      <c r="E2497" s="16" t="str">
        <f>部数情報!F2122</f>
        <v>八幡</v>
      </c>
      <c r="F2497" s="16" t="str">
        <f>部数情報!A2122</f>
        <v>052093</v>
      </c>
      <c r="G2497" s="16" t="str">
        <f>部数情報!G2122</f>
        <v>八幡 F－②</v>
      </c>
      <c r="H2497" s="16" t="str">
        <f>部数情報!H2122</f>
        <v>市原</v>
      </c>
      <c r="I2497" s="16" t="str">
        <f>部数情報!I2122</f>
        <v>市原市</v>
      </c>
      <c r="J2497" s="189">
        <f>IFERROR(IF($I$7="併配",VLOOKUP($F2497,部数情報!A:K,11,0),IF($I$7="併配&amp;選挙",VLOOKUP($F2497,部数情報!A:L,12,0),IF($I$7="選挙",VLOOKUP($F2497,部数情報!A:M,13,0),VLOOKUP($F2497,部数情報!A:J,10,0)))),"")</f>
        <v>310</v>
      </c>
      <c r="K2497" s="187"/>
      <c r="L2497" s="205"/>
      <c r="M2497" s="206"/>
      <c r="S2497">
        <f>エリア一覧!J2497-VLOOKUP(エリア一覧!F2497,部数情報!A:Q,17,0)</f>
        <v>0</v>
      </c>
      <c r="V2497">
        <f t="shared" si="38"/>
        <v>0</v>
      </c>
      <c r="W2497">
        <f>IFERROR(VLOOKUP($F2497,部数情報!A:J,10,0),0)</f>
        <v>310</v>
      </c>
    </row>
    <row r="2498" spans="2:23" hidden="1">
      <c r="B2498" s="15">
        <f>部数情報!C2123</f>
        <v>2122</v>
      </c>
      <c r="C2498" s="16">
        <f>部数情報!B2123</f>
        <v>29</v>
      </c>
      <c r="D2498" s="16" t="str">
        <f>部数情報!E2123</f>
        <v>市原</v>
      </c>
      <c r="E2498" s="16" t="str">
        <f>部数情報!F2123</f>
        <v>八幡</v>
      </c>
      <c r="F2498" s="16" t="str">
        <f>部数情報!A2123</f>
        <v>052009</v>
      </c>
      <c r="G2498" s="16" t="str">
        <f>部数情報!G2123</f>
        <v>八幡 G　　　　　　</v>
      </c>
      <c r="H2498" s="16" t="str">
        <f>部数情報!H2123</f>
        <v>市原</v>
      </c>
      <c r="I2498" s="16" t="str">
        <f>部数情報!I2123</f>
        <v>市原市</v>
      </c>
      <c r="J2498" s="189">
        <f>IFERROR(IF($I$7="併配",VLOOKUP($F2498,部数情報!A:K,11,0),IF($I$7="併配&amp;選挙",VLOOKUP($F2498,部数情報!A:L,12,0),IF($I$7="選挙",VLOOKUP($F2498,部数情報!A:M,13,0),VLOOKUP($F2498,部数情報!A:J,10,0)))),"")</f>
        <v>365</v>
      </c>
      <c r="K2498" s="187"/>
      <c r="L2498" s="205"/>
      <c r="M2498" s="206"/>
      <c r="S2498">
        <f>エリア一覧!J2498-VLOOKUP(エリア一覧!F2498,部数情報!A:Q,17,0)</f>
        <v>0</v>
      </c>
      <c r="V2498">
        <f t="shared" si="38"/>
        <v>0</v>
      </c>
      <c r="W2498">
        <f>IFERROR(VLOOKUP($F2498,部数情報!A:J,10,0),0)</f>
        <v>365</v>
      </c>
    </row>
    <row r="2499" spans="2:23" hidden="1">
      <c r="B2499" s="15">
        <f>部数情報!C2124</f>
        <v>2123</v>
      </c>
      <c r="C2499" s="16">
        <f>部数情報!B2124</f>
        <v>29</v>
      </c>
      <c r="D2499" s="16" t="str">
        <f>部数情報!E2124</f>
        <v>市原</v>
      </c>
      <c r="E2499" s="16" t="str">
        <f>部数情報!F2124</f>
        <v>八幡</v>
      </c>
      <c r="F2499" s="16" t="str">
        <f>部数情報!A2124</f>
        <v>052099</v>
      </c>
      <c r="G2499" s="16" t="str">
        <f>部数情報!G2124</f>
        <v>八幡小学校</v>
      </c>
      <c r="H2499" s="16" t="str">
        <f>部数情報!H2124</f>
        <v>市原</v>
      </c>
      <c r="I2499" s="16" t="str">
        <f>部数情報!I2124</f>
        <v>市原市</v>
      </c>
      <c r="J2499" s="189">
        <f>IFERROR(IF($I$7="併配",VLOOKUP($F2499,部数情報!A:K,11,0),IF($I$7="併配&amp;選挙",VLOOKUP($F2499,部数情報!A:L,12,0),IF($I$7="選挙",VLOOKUP($F2499,部数情報!A:M,13,0),VLOOKUP($F2499,部数情報!A:J,10,0)))),"")</f>
        <v>340</v>
      </c>
      <c r="K2499" s="187"/>
      <c r="L2499" s="205"/>
      <c r="M2499" s="206"/>
      <c r="S2499">
        <f>エリア一覧!J2499-VLOOKUP(エリア一覧!F2499,部数情報!A:Q,17,0)</f>
        <v>0</v>
      </c>
      <c r="V2499">
        <f t="shared" si="38"/>
        <v>0</v>
      </c>
      <c r="W2499">
        <f>IFERROR(VLOOKUP($F2499,部数情報!A:J,10,0),0)</f>
        <v>340</v>
      </c>
    </row>
    <row r="2500" spans="2:23" hidden="1">
      <c r="B2500" s="15">
        <f>部数情報!C2125</f>
        <v>2124</v>
      </c>
      <c r="C2500" s="16">
        <f>部数情報!B2125</f>
        <v>29</v>
      </c>
      <c r="D2500" s="16" t="str">
        <f>部数情報!E2125</f>
        <v>市原</v>
      </c>
      <c r="E2500" s="16" t="str">
        <f>部数情報!F2125</f>
        <v>八幡</v>
      </c>
      <c r="F2500" s="16" t="str">
        <f>部数情報!A2125</f>
        <v>052010</v>
      </c>
      <c r="G2500" s="16" t="str">
        <f>部数情報!G2125</f>
        <v>八幡 Ｈ　（京葉銀行）</v>
      </c>
      <c r="H2500" s="16" t="str">
        <f>部数情報!H2125</f>
        <v>市原</v>
      </c>
      <c r="I2500" s="16" t="str">
        <f>部数情報!I2125</f>
        <v>市原市</v>
      </c>
      <c r="J2500" s="189">
        <f>IFERROR(IF($I$7="併配",VLOOKUP($F2500,部数情報!A:K,11,0),IF($I$7="併配&amp;選挙",VLOOKUP($F2500,部数情報!A:L,12,0),IF($I$7="選挙",VLOOKUP($F2500,部数情報!A:M,13,0),VLOOKUP($F2500,部数情報!A:J,10,0)))),"")</f>
        <v>420</v>
      </c>
      <c r="K2500" s="187"/>
      <c r="L2500" s="205"/>
      <c r="M2500" s="206"/>
      <c r="S2500">
        <f>エリア一覧!J2500-VLOOKUP(エリア一覧!F2500,部数情報!A:Q,17,0)</f>
        <v>0</v>
      </c>
      <c r="V2500">
        <f t="shared" si="38"/>
        <v>0</v>
      </c>
      <c r="W2500">
        <f>IFERROR(VLOOKUP($F2500,部数情報!A:J,10,0),0)</f>
        <v>420</v>
      </c>
    </row>
    <row r="2501" spans="2:23" hidden="1">
      <c r="B2501" s="15">
        <f>部数情報!C2126</f>
        <v>2125</v>
      </c>
      <c r="C2501" s="16">
        <f>部数情報!B2126</f>
        <v>29</v>
      </c>
      <c r="D2501" s="16" t="str">
        <f>部数情報!E2126</f>
        <v>市原</v>
      </c>
      <c r="E2501" s="16" t="str">
        <f>部数情報!F2126</f>
        <v>白金・君塚</v>
      </c>
      <c r="F2501" s="16" t="str">
        <f>部数情報!A2126</f>
        <v>052011</v>
      </c>
      <c r="G2501" s="16" t="str">
        <f>部数情報!G2126</f>
        <v>五所 A　（法務局）</v>
      </c>
      <c r="H2501" s="16" t="str">
        <f>部数情報!H2126</f>
        <v>市原</v>
      </c>
      <c r="I2501" s="16" t="str">
        <f>部数情報!I2126</f>
        <v>市原市</v>
      </c>
      <c r="J2501" s="189">
        <f>IFERROR(IF($I$7="併配",VLOOKUP($F2501,部数情報!A:K,11,0),IF($I$7="併配&amp;選挙",VLOOKUP($F2501,部数情報!A:L,12,0),IF($I$7="選挙",VLOOKUP($F2501,部数情報!A:M,13,0),VLOOKUP($F2501,部数情報!A:J,10,0)))),"")</f>
        <v>360</v>
      </c>
      <c r="K2501" s="187"/>
      <c r="L2501" s="205"/>
      <c r="M2501" s="206"/>
      <c r="S2501">
        <f>エリア一覧!J2501-VLOOKUP(エリア一覧!F2501,部数情報!A:Q,17,0)</f>
        <v>0</v>
      </c>
      <c r="V2501">
        <f t="shared" si="38"/>
        <v>0</v>
      </c>
      <c r="W2501">
        <f>IFERROR(VLOOKUP($F2501,部数情報!A:J,10,0),0)</f>
        <v>360</v>
      </c>
    </row>
    <row r="2502" spans="2:23" hidden="1">
      <c r="B2502" s="15">
        <f>部数情報!C2127</f>
        <v>2126</v>
      </c>
      <c r="C2502" s="16">
        <f>部数情報!B2127</f>
        <v>29</v>
      </c>
      <c r="D2502" s="16" t="str">
        <f>部数情報!E2127</f>
        <v>市原</v>
      </c>
      <c r="E2502" s="16" t="str">
        <f>部数情報!F2127</f>
        <v>白金・君塚</v>
      </c>
      <c r="F2502" s="16" t="str">
        <f>部数情報!A2127</f>
        <v>052012</v>
      </c>
      <c r="G2502" s="16" t="str">
        <f>部数情報!G2127</f>
        <v xml:space="preserve">五所 B　（水道局） </v>
      </c>
      <c r="H2502" s="16" t="str">
        <f>部数情報!H2127</f>
        <v>市原</v>
      </c>
      <c r="I2502" s="16" t="str">
        <f>部数情報!I2127</f>
        <v>市原市</v>
      </c>
      <c r="J2502" s="189">
        <f>IFERROR(IF($I$7="併配",VLOOKUP($F2502,部数情報!A:K,11,0),IF($I$7="併配&amp;選挙",VLOOKUP($F2502,部数情報!A:L,12,0),IF($I$7="選挙",VLOOKUP($F2502,部数情報!A:M,13,0),VLOOKUP($F2502,部数情報!A:J,10,0)))),"")</f>
        <v>300</v>
      </c>
      <c r="K2502" s="187"/>
      <c r="L2502" s="205"/>
      <c r="M2502" s="206"/>
      <c r="S2502">
        <f>エリア一覧!J2502-VLOOKUP(エリア一覧!F2502,部数情報!A:Q,17,0)</f>
        <v>0</v>
      </c>
      <c r="V2502">
        <f t="shared" si="38"/>
        <v>0</v>
      </c>
      <c r="W2502">
        <f>IFERROR(VLOOKUP($F2502,部数情報!A:J,10,0),0)</f>
        <v>300</v>
      </c>
    </row>
    <row r="2503" spans="2:23" hidden="1">
      <c r="B2503" s="15">
        <f>部数情報!C2128</f>
        <v>2127</v>
      </c>
      <c r="C2503" s="16">
        <f>部数情報!B2128</f>
        <v>29</v>
      </c>
      <c r="D2503" s="16" t="str">
        <f>部数情報!E2128</f>
        <v>市原</v>
      </c>
      <c r="E2503" s="16" t="str">
        <f>部数情報!F2128</f>
        <v>白金・君塚</v>
      </c>
      <c r="F2503" s="16" t="str">
        <f>部数情報!A2128</f>
        <v>052013</v>
      </c>
      <c r="G2503" s="16" t="str">
        <f>部数情報!G2128</f>
        <v>旭五所　（東電市原）</v>
      </c>
      <c r="H2503" s="16" t="str">
        <f>部数情報!H2128</f>
        <v>市原</v>
      </c>
      <c r="I2503" s="16" t="str">
        <f>部数情報!I2128</f>
        <v>市原市</v>
      </c>
      <c r="J2503" s="189">
        <f>IFERROR(IF($I$7="併配",VLOOKUP($F2503,部数情報!A:K,11,0),IF($I$7="併配&amp;選挙",VLOOKUP($F2503,部数情報!A:L,12,0),IF($I$7="選挙",VLOOKUP($F2503,部数情報!A:M,13,0),VLOOKUP($F2503,部数情報!A:J,10,0)))),"")</f>
        <v>400</v>
      </c>
      <c r="K2503" s="187"/>
      <c r="L2503" s="205"/>
      <c r="M2503" s="206"/>
      <c r="S2503">
        <f>エリア一覧!J2503-VLOOKUP(エリア一覧!F2503,部数情報!A:Q,17,0)</f>
        <v>0</v>
      </c>
      <c r="V2503">
        <f t="shared" si="38"/>
        <v>0</v>
      </c>
      <c r="W2503">
        <f>IFERROR(VLOOKUP($F2503,部数情報!A:J,10,0),0)</f>
        <v>400</v>
      </c>
    </row>
    <row r="2504" spans="2:23" hidden="1">
      <c r="B2504" s="15">
        <f>部数情報!C2129</f>
        <v>2128</v>
      </c>
      <c r="C2504" s="16">
        <f>部数情報!B2129</f>
        <v>29</v>
      </c>
      <c r="D2504" s="16" t="str">
        <f>部数情報!E2129</f>
        <v>市原</v>
      </c>
      <c r="E2504" s="16" t="str">
        <f>部数情報!F2129</f>
        <v>白金・君塚</v>
      </c>
      <c r="F2504" s="16" t="str">
        <f>部数情報!A2129</f>
        <v>052014</v>
      </c>
      <c r="G2504" s="16" t="str">
        <f>部数情報!G2129</f>
        <v>東五所 Ａ</v>
      </c>
      <c r="H2504" s="16" t="str">
        <f>部数情報!H2129</f>
        <v>市原</v>
      </c>
      <c r="I2504" s="16" t="str">
        <f>部数情報!I2129</f>
        <v>市原市</v>
      </c>
      <c r="J2504" s="189">
        <f>IFERROR(IF($I$7="併配",VLOOKUP($F2504,部数情報!A:K,11,0),IF($I$7="併配&amp;選挙",VLOOKUP($F2504,部数情報!A:L,12,0),IF($I$7="選挙",VLOOKUP($F2504,部数情報!A:M,13,0),VLOOKUP($F2504,部数情報!A:J,10,0)))),"")</f>
        <v>410</v>
      </c>
      <c r="K2504" s="187"/>
      <c r="L2504" s="205"/>
      <c r="M2504" s="206"/>
      <c r="S2504">
        <f>エリア一覧!J2504-VLOOKUP(エリア一覧!F2504,部数情報!A:Q,17,0)</f>
        <v>0</v>
      </c>
      <c r="V2504">
        <f t="shared" si="38"/>
        <v>0</v>
      </c>
      <c r="W2504">
        <f>IFERROR(VLOOKUP($F2504,部数情報!A:J,10,0),0)</f>
        <v>410</v>
      </c>
    </row>
    <row r="2505" spans="2:23" hidden="1">
      <c r="B2505" s="15">
        <f>部数情報!C2130</f>
        <v>2129</v>
      </c>
      <c r="C2505" s="16">
        <f>部数情報!B2130</f>
        <v>29</v>
      </c>
      <c r="D2505" s="16" t="str">
        <f>部数情報!E2130</f>
        <v>市原</v>
      </c>
      <c r="E2505" s="16" t="str">
        <f>部数情報!F2130</f>
        <v>白金・君塚</v>
      </c>
      <c r="F2505" s="16" t="str">
        <f>部数情報!A2130</f>
        <v>052015</v>
      </c>
      <c r="G2505" s="16" t="str">
        <f>部数情報!G2130</f>
        <v>東五所 Ｂ</v>
      </c>
      <c r="H2505" s="16" t="str">
        <f>部数情報!H2130</f>
        <v>市原</v>
      </c>
      <c r="I2505" s="16" t="str">
        <f>部数情報!I2130</f>
        <v>市原市</v>
      </c>
      <c r="J2505" s="189">
        <f>IFERROR(IF($I$7="併配",VLOOKUP($F2505,部数情報!A:K,11,0),IF($I$7="併配&amp;選挙",VLOOKUP($F2505,部数情報!A:L,12,0),IF($I$7="選挙",VLOOKUP($F2505,部数情報!A:M,13,0),VLOOKUP($F2505,部数情報!A:J,10,0)))),"")</f>
        <v>460</v>
      </c>
      <c r="K2505" s="187"/>
      <c r="L2505" s="205"/>
      <c r="M2505" s="206"/>
      <c r="S2505">
        <f>エリア一覧!J2505-VLOOKUP(エリア一覧!F2505,部数情報!A:Q,17,0)</f>
        <v>0</v>
      </c>
      <c r="V2505">
        <f t="shared" si="38"/>
        <v>0</v>
      </c>
      <c r="W2505">
        <f>IFERROR(VLOOKUP($F2505,部数情報!A:J,10,0),0)</f>
        <v>460</v>
      </c>
    </row>
    <row r="2506" spans="2:23" hidden="1">
      <c r="B2506" s="15">
        <f>部数情報!C2131</f>
        <v>2130</v>
      </c>
      <c r="C2506" s="16">
        <f>部数情報!B2131</f>
        <v>29</v>
      </c>
      <c r="D2506" s="16" t="str">
        <f>部数情報!E2131</f>
        <v>市原</v>
      </c>
      <c r="E2506" s="16" t="str">
        <f>部数情報!F2131</f>
        <v>白金・君塚</v>
      </c>
      <c r="F2506" s="16" t="str">
        <f>部数情報!A2131</f>
        <v>052016</v>
      </c>
      <c r="G2506" s="16" t="str">
        <f>部数情報!G2131</f>
        <v>西五所 A</v>
      </c>
      <c r="H2506" s="16" t="str">
        <f>部数情報!H2131</f>
        <v>市原</v>
      </c>
      <c r="I2506" s="16" t="str">
        <f>部数情報!I2131</f>
        <v>市原市</v>
      </c>
      <c r="J2506" s="189">
        <f>IFERROR(IF($I$7="併配",VLOOKUP($F2506,部数情報!A:K,11,0),IF($I$7="併配&amp;選挙",VLOOKUP($F2506,部数情報!A:L,12,0),IF($I$7="選挙",VLOOKUP($F2506,部数情報!A:M,13,0),VLOOKUP($F2506,部数情報!A:J,10,0)))),"")</f>
        <v>405</v>
      </c>
      <c r="K2506" s="187"/>
      <c r="L2506" s="205"/>
      <c r="M2506" s="206"/>
      <c r="S2506">
        <f>エリア一覧!J2506-VLOOKUP(エリア一覧!F2506,部数情報!A:Q,17,0)</f>
        <v>0</v>
      </c>
      <c r="V2506">
        <f t="shared" si="38"/>
        <v>0</v>
      </c>
      <c r="W2506">
        <f>IFERROR(VLOOKUP($F2506,部数情報!A:J,10,0),0)</f>
        <v>405</v>
      </c>
    </row>
    <row r="2507" spans="2:23" hidden="1">
      <c r="B2507" s="15">
        <f>部数情報!C2132</f>
        <v>2131</v>
      </c>
      <c r="C2507" s="16">
        <f>部数情報!B2132</f>
        <v>29</v>
      </c>
      <c r="D2507" s="16" t="str">
        <f>部数情報!E2132</f>
        <v>市原</v>
      </c>
      <c r="E2507" s="16" t="str">
        <f>部数情報!F2132</f>
        <v>白金・君塚</v>
      </c>
      <c r="F2507" s="16" t="str">
        <f>部数情報!A2132</f>
        <v>052092</v>
      </c>
      <c r="G2507" s="16" t="str">
        <f>部数情報!G2132</f>
        <v>西五所 Ｂ</v>
      </c>
      <c r="H2507" s="16" t="str">
        <f>部数情報!H2132</f>
        <v>市原</v>
      </c>
      <c r="I2507" s="16" t="str">
        <f>部数情報!I2132</f>
        <v>市原市</v>
      </c>
      <c r="J2507" s="189">
        <f>IFERROR(IF($I$7="併配",VLOOKUP($F2507,部数情報!A:K,11,0),IF($I$7="併配&amp;選挙",VLOOKUP($F2507,部数情報!A:L,12,0),IF($I$7="選挙",VLOOKUP($F2507,部数情報!A:M,13,0),VLOOKUP($F2507,部数情報!A:J,10,0)))),"")</f>
        <v>350</v>
      </c>
      <c r="K2507" s="187"/>
      <c r="L2507" s="205"/>
      <c r="M2507" s="206"/>
      <c r="S2507">
        <f>エリア一覧!J2507-VLOOKUP(エリア一覧!F2507,部数情報!A:Q,17,0)</f>
        <v>0</v>
      </c>
      <c r="V2507">
        <f t="shared" si="38"/>
        <v>0</v>
      </c>
      <c r="W2507">
        <f>IFERROR(VLOOKUP($F2507,部数情報!A:J,10,0),0)</f>
        <v>350</v>
      </c>
    </row>
    <row r="2508" spans="2:23" hidden="1">
      <c r="B2508" s="15">
        <f>部数情報!C2133</f>
        <v>2132</v>
      </c>
      <c r="C2508" s="16">
        <f>部数情報!B2133</f>
        <v>29</v>
      </c>
      <c r="D2508" s="16" t="str">
        <f>部数情報!E2133</f>
        <v>市原</v>
      </c>
      <c r="E2508" s="16" t="str">
        <f>部数情報!F2133</f>
        <v>白金・君塚</v>
      </c>
      <c r="F2508" s="16" t="str">
        <f>部数情報!A2133</f>
        <v>052017</v>
      </c>
      <c r="G2508" s="16" t="str">
        <f>部数情報!G2133</f>
        <v>君塚 １</v>
      </c>
      <c r="H2508" s="16" t="str">
        <f>部数情報!H2133</f>
        <v>市原</v>
      </c>
      <c r="I2508" s="16" t="str">
        <f>部数情報!I2133</f>
        <v>市原市</v>
      </c>
      <c r="J2508" s="189">
        <f>IFERROR(IF($I$7="併配",VLOOKUP($F2508,部数情報!A:K,11,0),IF($I$7="併配&amp;選挙",VLOOKUP($F2508,部数情報!A:L,12,0),IF($I$7="選挙",VLOOKUP($F2508,部数情報!A:M,13,0),VLOOKUP($F2508,部数情報!A:J,10,0)))),"")</f>
        <v>590</v>
      </c>
      <c r="K2508" s="187"/>
      <c r="L2508" s="205"/>
      <c r="M2508" s="206"/>
      <c r="S2508">
        <f>エリア一覧!J2508-VLOOKUP(エリア一覧!F2508,部数情報!A:Q,17,0)</f>
        <v>0</v>
      </c>
      <c r="V2508">
        <f t="shared" si="38"/>
        <v>0</v>
      </c>
      <c r="W2508">
        <f>IFERROR(VLOOKUP($F2508,部数情報!A:J,10,0),0)</f>
        <v>590</v>
      </c>
    </row>
    <row r="2509" spans="2:23" hidden="1">
      <c r="B2509" s="15">
        <f>部数情報!C2134</f>
        <v>2133</v>
      </c>
      <c r="C2509" s="16">
        <f>部数情報!B2134</f>
        <v>29</v>
      </c>
      <c r="D2509" s="16" t="str">
        <f>部数情報!E2134</f>
        <v>市原</v>
      </c>
      <c r="E2509" s="16" t="str">
        <f>部数情報!F2134</f>
        <v>白金・君塚</v>
      </c>
      <c r="F2509" s="16" t="str">
        <f>部数情報!A2134</f>
        <v>052018</v>
      </c>
      <c r="G2509" s="16" t="str">
        <f>部数情報!G2134</f>
        <v>君塚 ２</v>
      </c>
      <c r="H2509" s="16" t="str">
        <f>部数情報!H2134</f>
        <v>市原</v>
      </c>
      <c r="I2509" s="16" t="str">
        <f>部数情報!I2134</f>
        <v>市原市</v>
      </c>
      <c r="J2509" s="189">
        <f>IFERROR(IF($I$7="併配",VLOOKUP($F2509,部数情報!A:K,11,0),IF($I$7="併配&amp;選挙",VLOOKUP($F2509,部数情報!A:L,12,0),IF($I$7="選挙",VLOOKUP($F2509,部数情報!A:M,13,0),VLOOKUP($F2509,部数情報!A:J,10,0)))),"")</f>
        <v>490</v>
      </c>
      <c r="K2509" s="187"/>
      <c r="L2509" s="205"/>
      <c r="M2509" s="206"/>
      <c r="S2509">
        <f>エリア一覧!J2509-VLOOKUP(エリア一覧!F2509,部数情報!A:Q,17,0)</f>
        <v>0</v>
      </c>
      <c r="V2509">
        <f t="shared" si="38"/>
        <v>0</v>
      </c>
      <c r="W2509">
        <f>IFERROR(VLOOKUP($F2509,部数情報!A:J,10,0),0)</f>
        <v>490</v>
      </c>
    </row>
    <row r="2510" spans="2:23" hidden="1">
      <c r="B2510" s="15">
        <f>部数情報!C2135</f>
        <v>2134</v>
      </c>
      <c r="C2510" s="16">
        <f>部数情報!B2135</f>
        <v>29</v>
      </c>
      <c r="D2510" s="16" t="str">
        <f>部数情報!E2135</f>
        <v>市原</v>
      </c>
      <c r="E2510" s="16" t="str">
        <f>部数情報!F2135</f>
        <v>白金・君塚</v>
      </c>
      <c r="F2510" s="16" t="str">
        <f>部数情報!A2135</f>
        <v>052019</v>
      </c>
      <c r="G2510" s="16" t="str">
        <f>部数情報!G2135</f>
        <v>君塚 ３</v>
      </c>
      <c r="H2510" s="16" t="str">
        <f>部数情報!H2135</f>
        <v>市原</v>
      </c>
      <c r="I2510" s="16" t="str">
        <f>部数情報!I2135</f>
        <v>市原市</v>
      </c>
      <c r="J2510" s="189">
        <f>IFERROR(IF($I$7="併配",VLOOKUP($F2510,部数情報!A:K,11,0),IF($I$7="併配&amp;選挙",VLOOKUP($F2510,部数情報!A:L,12,0),IF($I$7="選挙",VLOOKUP($F2510,部数情報!A:M,13,0),VLOOKUP($F2510,部数情報!A:J,10,0)))),"")</f>
        <v>410</v>
      </c>
      <c r="K2510" s="187"/>
      <c r="L2510" s="205"/>
      <c r="M2510" s="206"/>
      <c r="S2510">
        <f>エリア一覧!J2510-VLOOKUP(エリア一覧!F2510,部数情報!A:Q,17,0)</f>
        <v>0</v>
      </c>
      <c r="V2510">
        <f t="shared" si="38"/>
        <v>0</v>
      </c>
      <c r="W2510">
        <f>IFERROR(VLOOKUP($F2510,部数情報!A:J,10,0),0)</f>
        <v>410</v>
      </c>
    </row>
    <row r="2511" spans="2:23" hidden="1">
      <c r="B2511" s="15">
        <f>部数情報!C2136</f>
        <v>2135</v>
      </c>
      <c r="C2511" s="16">
        <f>部数情報!B2136</f>
        <v>29</v>
      </c>
      <c r="D2511" s="16" t="str">
        <f>部数情報!E2136</f>
        <v>市原</v>
      </c>
      <c r="E2511" s="16" t="str">
        <f>部数情報!F2136</f>
        <v>白金・君塚</v>
      </c>
      <c r="F2511" s="16" t="str">
        <f>部数情報!A2136</f>
        <v>052020</v>
      </c>
      <c r="G2511" s="16" t="str">
        <f>部数情報!G2136</f>
        <v>君塚 4 ・ 五所</v>
      </c>
      <c r="H2511" s="16" t="str">
        <f>部数情報!H2136</f>
        <v>市原</v>
      </c>
      <c r="I2511" s="16" t="str">
        <f>部数情報!I2136</f>
        <v>市原市</v>
      </c>
      <c r="J2511" s="189">
        <f>IFERROR(IF($I$7="併配",VLOOKUP($F2511,部数情報!A:K,11,0),IF($I$7="併配&amp;選挙",VLOOKUP($F2511,部数情報!A:L,12,0),IF($I$7="選挙",VLOOKUP($F2511,部数情報!A:M,13,0),VLOOKUP($F2511,部数情報!A:J,10,0)))),"")</f>
        <v>525</v>
      </c>
      <c r="K2511" s="187"/>
      <c r="L2511" s="205"/>
      <c r="M2511" s="206"/>
      <c r="S2511">
        <f>エリア一覧!J2511-VLOOKUP(エリア一覧!F2511,部数情報!A:Q,17,0)</f>
        <v>0</v>
      </c>
      <c r="V2511">
        <f t="shared" si="38"/>
        <v>0</v>
      </c>
      <c r="W2511">
        <f>IFERROR(VLOOKUP($F2511,部数情報!A:J,10,0),0)</f>
        <v>525</v>
      </c>
    </row>
    <row r="2512" spans="2:23" hidden="1">
      <c r="B2512" s="15">
        <f>部数情報!C2137</f>
        <v>2136</v>
      </c>
      <c r="C2512" s="16">
        <f>部数情報!B2137</f>
        <v>29</v>
      </c>
      <c r="D2512" s="16" t="str">
        <f>部数情報!E2137</f>
        <v>市原</v>
      </c>
      <c r="E2512" s="16" t="str">
        <f>部数情報!F2137</f>
        <v>白金・君塚</v>
      </c>
      <c r="F2512" s="16" t="str">
        <f>部数情報!A2137</f>
        <v>052021</v>
      </c>
      <c r="G2512" s="16" t="str">
        <f>部数情報!G2137</f>
        <v>君塚 ５</v>
      </c>
      <c r="H2512" s="16" t="str">
        <f>部数情報!H2137</f>
        <v>市原</v>
      </c>
      <c r="I2512" s="16" t="str">
        <f>部数情報!I2137</f>
        <v>市原市</v>
      </c>
      <c r="J2512" s="189">
        <f>IFERROR(IF($I$7="併配",VLOOKUP($F2512,部数情報!A:K,11,0),IF($I$7="併配&amp;選挙",VLOOKUP($F2512,部数情報!A:L,12,0),IF($I$7="選挙",VLOOKUP($F2512,部数情報!A:M,13,0),VLOOKUP($F2512,部数情報!A:J,10,0)))),"")</f>
        <v>515</v>
      </c>
      <c r="K2512" s="187"/>
      <c r="L2512" s="205"/>
      <c r="M2512" s="206"/>
      <c r="S2512">
        <f>エリア一覧!J2512-VLOOKUP(エリア一覧!F2512,部数情報!A:Q,17,0)</f>
        <v>0</v>
      </c>
      <c r="V2512">
        <f t="shared" ref="V2512:V2575" si="39">IF(K2512="●",J2512,K2512)</f>
        <v>0</v>
      </c>
      <c r="W2512">
        <f>IFERROR(VLOOKUP($F2512,部数情報!A:J,10,0),0)</f>
        <v>515</v>
      </c>
    </row>
    <row r="2513" spans="2:23" hidden="1">
      <c r="B2513" s="15">
        <f>部数情報!C2138</f>
        <v>2137</v>
      </c>
      <c r="C2513" s="16">
        <f>部数情報!B2138</f>
        <v>29</v>
      </c>
      <c r="D2513" s="16" t="str">
        <f>部数情報!E2138</f>
        <v>市原</v>
      </c>
      <c r="E2513" s="16" t="str">
        <f>部数情報!F2138</f>
        <v>白金・君塚</v>
      </c>
      <c r="F2513" s="16" t="str">
        <f>部数情報!A2138</f>
        <v>052022</v>
      </c>
      <c r="G2513" s="16" t="str">
        <f>部数情報!G2138</f>
        <v>白金 １ ・ ２</v>
      </c>
      <c r="H2513" s="16" t="str">
        <f>部数情報!H2138</f>
        <v>市原</v>
      </c>
      <c r="I2513" s="16" t="str">
        <f>部数情報!I2138</f>
        <v>市原市</v>
      </c>
      <c r="J2513" s="189">
        <f>IFERROR(IF($I$7="併配",VLOOKUP($F2513,部数情報!A:K,11,0),IF($I$7="併配&amp;選挙",VLOOKUP($F2513,部数情報!A:L,12,0),IF($I$7="選挙",VLOOKUP($F2513,部数情報!A:M,13,0),VLOOKUP($F2513,部数情報!A:J,10,0)))),"")</f>
        <v>390</v>
      </c>
      <c r="K2513" s="187"/>
      <c r="L2513" s="205"/>
      <c r="M2513" s="206"/>
      <c r="S2513">
        <f>エリア一覧!J2513-VLOOKUP(エリア一覧!F2513,部数情報!A:Q,17,0)</f>
        <v>0</v>
      </c>
      <c r="V2513">
        <f t="shared" si="39"/>
        <v>0</v>
      </c>
      <c r="W2513">
        <f>IFERROR(VLOOKUP($F2513,部数情報!A:J,10,0),0)</f>
        <v>390</v>
      </c>
    </row>
    <row r="2514" spans="2:23" hidden="1">
      <c r="B2514" s="15">
        <f>部数情報!C2139</f>
        <v>2138</v>
      </c>
      <c r="C2514" s="16">
        <f>部数情報!B2139</f>
        <v>29</v>
      </c>
      <c r="D2514" s="16" t="str">
        <f>部数情報!E2139</f>
        <v>市原</v>
      </c>
      <c r="E2514" s="16" t="str">
        <f>部数情報!F2139</f>
        <v>白金・君塚</v>
      </c>
      <c r="F2514" s="16" t="str">
        <f>部数情報!A2139</f>
        <v>052023</v>
      </c>
      <c r="G2514" s="16" t="str">
        <f>部数情報!G2139</f>
        <v>白金 ３ ・ ４</v>
      </c>
      <c r="H2514" s="16" t="str">
        <f>部数情報!H2139</f>
        <v>市原</v>
      </c>
      <c r="I2514" s="16" t="str">
        <f>部数情報!I2139</f>
        <v>市原市</v>
      </c>
      <c r="J2514" s="189">
        <f>IFERROR(IF($I$7="併配",VLOOKUP($F2514,部数情報!A:K,11,0),IF($I$7="併配&amp;選挙",VLOOKUP($F2514,部数情報!A:L,12,0),IF($I$7="選挙",VLOOKUP($F2514,部数情報!A:M,13,0),VLOOKUP($F2514,部数情報!A:J,10,0)))),"")</f>
        <v>380</v>
      </c>
      <c r="K2514" s="187"/>
      <c r="L2514" s="205"/>
      <c r="M2514" s="206"/>
      <c r="S2514">
        <f>エリア一覧!J2514-VLOOKUP(エリア一覧!F2514,部数情報!A:Q,17,0)</f>
        <v>0</v>
      </c>
      <c r="V2514">
        <f t="shared" si="39"/>
        <v>0</v>
      </c>
      <c r="W2514">
        <f>IFERROR(VLOOKUP($F2514,部数情報!A:J,10,0),0)</f>
        <v>380</v>
      </c>
    </row>
    <row r="2515" spans="2:23" hidden="1">
      <c r="B2515" s="15">
        <f>部数情報!C2140</f>
        <v>2139</v>
      </c>
      <c r="C2515" s="16">
        <f>部数情報!B2140</f>
        <v>29</v>
      </c>
      <c r="D2515" s="16" t="str">
        <f>部数情報!E2140</f>
        <v>市原</v>
      </c>
      <c r="E2515" s="16" t="str">
        <f>部数情報!F2140</f>
        <v>白金・君塚</v>
      </c>
      <c r="F2515" s="16" t="str">
        <f>部数情報!A2140</f>
        <v>052024</v>
      </c>
      <c r="G2515" s="16" t="str">
        <f>部数情報!G2140</f>
        <v>白金 ５ ・ ６ ・ 君塚 ５</v>
      </c>
      <c r="H2515" s="16" t="str">
        <f>部数情報!H2140</f>
        <v>市原</v>
      </c>
      <c r="I2515" s="16" t="str">
        <f>部数情報!I2140</f>
        <v>市原市</v>
      </c>
      <c r="J2515" s="189">
        <f>IFERROR(IF($I$7="併配",VLOOKUP($F2515,部数情報!A:K,11,0),IF($I$7="併配&amp;選挙",VLOOKUP($F2515,部数情報!A:L,12,0),IF($I$7="選挙",VLOOKUP($F2515,部数情報!A:M,13,0),VLOOKUP($F2515,部数情報!A:J,10,0)))),"")</f>
        <v>550</v>
      </c>
      <c r="K2515" s="187"/>
      <c r="L2515" s="205"/>
      <c r="M2515" s="206"/>
      <c r="S2515">
        <f>エリア一覧!J2515-VLOOKUP(エリア一覧!F2515,部数情報!A:Q,17,0)</f>
        <v>0</v>
      </c>
      <c r="V2515">
        <f t="shared" si="39"/>
        <v>0</v>
      </c>
      <c r="W2515">
        <f>IFERROR(VLOOKUP($F2515,部数情報!A:J,10,0),0)</f>
        <v>550</v>
      </c>
    </row>
    <row r="2516" spans="2:23" hidden="1">
      <c r="B2516" s="15">
        <f>部数情報!C2141</f>
        <v>2140</v>
      </c>
      <c r="C2516" s="16">
        <f>部数情報!B2141</f>
        <v>29</v>
      </c>
      <c r="D2516" s="16" t="str">
        <f>部数情報!E2141</f>
        <v>市原</v>
      </c>
      <c r="E2516" s="16" t="str">
        <f>部数情報!F2141</f>
        <v>五井東・五井中央東</v>
      </c>
      <c r="F2516" s="16" t="str">
        <f>部数情報!A2141</f>
        <v>052025</v>
      </c>
      <c r="G2516" s="16" t="str">
        <f>部数情報!G2141</f>
        <v>五井東 １</v>
      </c>
      <c r="H2516" s="16" t="str">
        <f>部数情報!H2141</f>
        <v>市原</v>
      </c>
      <c r="I2516" s="16" t="str">
        <f>部数情報!I2141</f>
        <v>市原市</v>
      </c>
      <c r="J2516" s="189">
        <f>IFERROR(IF($I$7="併配",VLOOKUP($F2516,部数情報!A:K,11,0),IF($I$7="併配&amp;選挙",VLOOKUP($F2516,部数情報!A:L,12,0),IF($I$7="選挙",VLOOKUP($F2516,部数情報!A:M,13,0),VLOOKUP($F2516,部数情報!A:J,10,0)))),"")</f>
        <v>631</v>
      </c>
      <c r="K2516" s="187"/>
      <c r="L2516" s="205"/>
      <c r="M2516" s="206"/>
      <c r="S2516">
        <f>エリア一覧!J2516-VLOOKUP(エリア一覧!F2516,部数情報!A:Q,17,0)</f>
        <v>0</v>
      </c>
      <c r="V2516">
        <f t="shared" si="39"/>
        <v>0</v>
      </c>
      <c r="W2516">
        <f>IFERROR(VLOOKUP($F2516,部数情報!A:J,10,0),0)</f>
        <v>631</v>
      </c>
    </row>
    <row r="2517" spans="2:23" hidden="1">
      <c r="B2517" s="15">
        <f>部数情報!C2142</f>
        <v>2141</v>
      </c>
      <c r="C2517" s="16">
        <f>部数情報!B2142</f>
        <v>29</v>
      </c>
      <c r="D2517" s="16" t="str">
        <f>部数情報!E2142</f>
        <v>市原</v>
      </c>
      <c r="E2517" s="16" t="str">
        <f>部数情報!F2142</f>
        <v>五井東・五井中央東</v>
      </c>
      <c r="F2517" s="16" t="str">
        <f>部数情報!A2142</f>
        <v>052026</v>
      </c>
      <c r="G2517" s="16" t="str">
        <f>部数情報!G2142</f>
        <v>五井東 ２</v>
      </c>
      <c r="H2517" s="16" t="str">
        <f>部数情報!H2142</f>
        <v>市原</v>
      </c>
      <c r="I2517" s="16" t="str">
        <f>部数情報!I2142</f>
        <v>市原市</v>
      </c>
      <c r="J2517" s="189">
        <f>IFERROR(IF($I$7="併配",VLOOKUP($F2517,部数情報!A:K,11,0),IF($I$7="併配&amp;選挙",VLOOKUP($F2517,部数情報!A:L,12,0),IF($I$7="選挙",VLOOKUP($F2517,部数情報!A:M,13,0),VLOOKUP($F2517,部数情報!A:J,10,0)))),"")</f>
        <v>415</v>
      </c>
      <c r="K2517" s="187"/>
      <c r="L2517" s="205"/>
      <c r="M2517" s="206"/>
      <c r="S2517">
        <f>エリア一覧!J2517-VLOOKUP(エリア一覧!F2517,部数情報!A:Q,17,0)</f>
        <v>0</v>
      </c>
      <c r="V2517">
        <f t="shared" si="39"/>
        <v>0</v>
      </c>
      <c r="W2517">
        <f>IFERROR(VLOOKUP($F2517,部数情報!A:J,10,0),0)</f>
        <v>415</v>
      </c>
    </row>
    <row r="2518" spans="2:23" hidden="1">
      <c r="B2518" s="15">
        <f>部数情報!C2143</f>
        <v>2142</v>
      </c>
      <c r="C2518" s="16">
        <f>部数情報!B2143</f>
        <v>29</v>
      </c>
      <c r="D2518" s="16" t="str">
        <f>部数情報!E2143</f>
        <v>市原</v>
      </c>
      <c r="E2518" s="16" t="str">
        <f>部数情報!F2143</f>
        <v>五井東・五井中央東</v>
      </c>
      <c r="F2518" s="16" t="str">
        <f>部数情報!A2143</f>
        <v>052027</v>
      </c>
      <c r="G2518" s="16" t="str">
        <f>部数情報!G2143</f>
        <v>五井東 ３</v>
      </c>
      <c r="H2518" s="16" t="str">
        <f>部数情報!H2143</f>
        <v>市原</v>
      </c>
      <c r="I2518" s="16" t="str">
        <f>部数情報!I2143</f>
        <v>市原市</v>
      </c>
      <c r="J2518" s="189">
        <f>IFERROR(IF($I$7="併配",VLOOKUP($F2518,部数情報!A:K,11,0),IF($I$7="併配&amp;選挙",VLOOKUP($F2518,部数情報!A:L,12,0),IF($I$7="選挙",VLOOKUP($F2518,部数情報!A:M,13,0),VLOOKUP($F2518,部数情報!A:J,10,0)))),"")</f>
        <v>460</v>
      </c>
      <c r="K2518" s="187"/>
      <c r="L2518" s="205"/>
      <c r="M2518" s="206"/>
      <c r="S2518">
        <f>エリア一覧!J2518-VLOOKUP(エリア一覧!F2518,部数情報!A:Q,17,0)</f>
        <v>0</v>
      </c>
      <c r="V2518">
        <f t="shared" si="39"/>
        <v>0</v>
      </c>
      <c r="W2518">
        <f>IFERROR(VLOOKUP($F2518,部数情報!A:J,10,0),0)</f>
        <v>460</v>
      </c>
    </row>
    <row r="2519" spans="2:23" hidden="1">
      <c r="B2519" s="15">
        <f>部数情報!C2144</f>
        <v>2143</v>
      </c>
      <c r="C2519" s="16">
        <f>部数情報!B2144</f>
        <v>29</v>
      </c>
      <c r="D2519" s="16" t="str">
        <f>部数情報!E2144</f>
        <v>市原</v>
      </c>
      <c r="E2519" s="16" t="str">
        <f>部数情報!F2144</f>
        <v>五井東・五井中央東</v>
      </c>
      <c r="F2519" s="16" t="str">
        <f>部数情報!A2144</f>
        <v>052028</v>
      </c>
      <c r="G2519" s="16" t="str">
        <f>部数情報!G2144</f>
        <v>五井中央東 １</v>
      </c>
      <c r="H2519" s="16" t="str">
        <f>部数情報!H2144</f>
        <v>市原</v>
      </c>
      <c r="I2519" s="16" t="str">
        <f>部数情報!I2144</f>
        <v>市原市</v>
      </c>
      <c r="J2519" s="189">
        <f>IFERROR(IF($I$7="併配",VLOOKUP($F2519,部数情報!A:K,11,0),IF($I$7="併配&amp;選挙",VLOOKUP($F2519,部数情報!A:L,12,0),IF($I$7="選挙",VLOOKUP($F2519,部数情報!A:M,13,0),VLOOKUP($F2519,部数情報!A:J,10,0)))),"")</f>
        <v>349</v>
      </c>
      <c r="K2519" s="187"/>
      <c r="L2519" s="205"/>
      <c r="M2519" s="206"/>
      <c r="S2519">
        <f>エリア一覧!J2519-VLOOKUP(エリア一覧!F2519,部数情報!A:Q,17,0)</f>
        <v>0</v>
      </c>
      <c r="V2519">
        <f t="shared" si="39"/>
        <v>0</v>
      </c>
      <c r="W2519">
        <f>IFERROR(VLOOKUP($F2519,部数情報!A:J,10,0),0)</f>
        <v>349</v>
      </c>
    </row>
    <row r="2520" spans="2:23" hidden="1">
      <c r="B2520" s="15">
        <f>部数情報!C2145</f>
        <v>2144</v>
      </c>
      <c r="C2520" s="16">
        <f>部数情報!B2145</f>
        <v>29</v>
      </c>
      <c r="D2520" s="16" t="str">
        <f>部数情報!E2145</f>
        <v>市原</v>
      </c>
      <c r="E2520" s="16" t="str">
        <f>部数情報!F2145</f>
        <v>五井東・五井中央東</v>
      </c>
      <c r="F2520" s="16" t="str">
        <f>部数情報!A2145</f>
        <v>052029</v>
      </c>
      <c r="G2520" s="16" t="str">
        <f>部数情報!G2145</f>
        <v>五井中央東 ２</v>
      </c>
      <c r="H2520" s="16" t="str">
        <f>部数情報!H2145</f>
        <v>市原</v>
      </c>
      <c r="I2520" s="16" t="str">
        <f>部数情報!I2145</f>
        <v>市原市</v>
      </c>
      <c r="J2520" s="189">
        <f>IFERROR(IF($I$7="併配",VLOOKUP($F2520,部数情報!A:K,11,0),IF($I$7="併配&amp;選挙",VLOOKUP($F2520,部数情報!A:L,12,0),IF($I$7="選挙",VLOOKUP($F2520,部数情報!A:M,13,0),VLOOKUP($F2520,部数情報!A:J,10,0)))),"")</f>
        <v>660</v>
      </c>
      <c r="K2520" s="187"/>
      <c r="L2520" s="205"/>
      <c r="M2520" s="206"/>
      <c r="S2520">
        <f>エリア一覧!J2520-VLOOKUP(エリア一覧!F2520,部数情報!A:Q,17,0)</f>
        <v>0</v>
      </c>
      <c r="V2520">
        <f t="shared" si="39"/>
        <v>0</v>
      </c>
      <c r="W2520">
        <f>IFERROR(VLOOKUP($F2520,部数情報!A:J,10,0),0)</f>
        <v>660</v>
      </c>
    </row>
    <row r="2521" spans="2:23" hidden="1">
      <c r="B2521" s="15">
        <f>部数情報!C2146</f>
        <v>2145</v>
      </c>
      <c r="C2521" s="16">
        <f>部数情報!B2146</f>
        <v>29</v>
      </c>
      <c r="D2521" s="16" t="str">
        <f>部数情報!E2146</f>
        <v>市原</v>
      </c>
      <c r="E2521" s="16" t="str">
        <f>部数情報!F2146</f>
        <v>五井中央西・五井</v>
      </c>
      <c r="F2521" s="16" t="str">
        <f>部数情報!A2146</f>
        <v>052030</v>
      </c>
      <c r="G2521" s="16" t="str">
        <f>部数情報!G2146</f>
        <v>五井中央西 １ ・ 五井</v>
      </c>
      <c r="H2521" s="16" t="str">
        <f>部数情報!H2146</f>
        <v>市原</v>
      </c>
      <c r="I2521" s="16" t="str">
        <f>部数情報!I2146</f>
        <v>市原市</v>
      </c>
      <c r="J2521" s="189">
        <f>IFERROR(IF($I$7="併配",VLOOKUP($F2521,部数情報!A:K,11,0),IF($I$7="併配&amp;選挙",VLOOKUP($F2521,部数情報!A:L,12,0),IF($I$7="選挙",VLOOKUP($F2521,部数情報!A:M,13,0),VLOOKUP($F2521,部数情報!A:J,10,0)))),"")</f>
        <v>500</v>
      </c>
      <c r="K2521" s="187"/>
      <c r="L2521" s="205"/>
      <c r="M2521" s="206"/>
      <c r="S2521">
        <f>エリア一覧!J2521-VLOOKUP(エリア一覧!F2521,部数情報!A:Q,17,0)</f>
        <v>0</v>
      </c>
      <c r="V2521">
        <f t="shared" si="39"/>
        <v>0</v>
      </c>
      <c r="W2521">
        <f>IFERROR(VLOOKUP($F2521,部数情報!A:J,10,0),0)</f>
        <v>500</v>
      </c>
    </row>
    <row r="2522" spans="2:23" hidden="1">
      <c r="B2522" s="15">
        <f>部数情報!C2147</f>
        <v>2146</v>
      </c>
      <c r="C2522" s="16">
        <f>部数情報!B2147</f>
        <v>29</v>
      </c>
      <c r="D2522" s="16" t="str">
        <f>部数情報!E2147</f>
        <v>市原</v>
      </c>
      <c r="E2522" s="16" t="str">
        <f>部数情報!F2147</f>
        <v>五井中央西・五井</v>
      </c>
      <c r="F2522" s="16" t="str">
        <f>部数情報!A2147</f>
        <v>052031</v>
      </c>
      <c r="G2522" s="16" t="str">
        <f>部数情報!G2147</f>
        <v>五井中央西 ２</v>
      </c>
      <c r="H2522" s="16" t="str">
        <f>部数情報!H2147</f>
        <v>市原</v>
      </c>
      <c r="I2522" s="16" t="str">
        <f>部数情報!I2147</f>
        <v>市原市</v>
      </c>
      <c r="J2522" s="189">
        <f>IFERROR(IF($I$7="併配",VLOOKUP($F2522,部数情報!A:K,11,0),IF($I$7="併配&amp;選挙",VLOOKUP($F2522,部数情報!A:L,12,0),IF($I$7="選挙",VLOOKUP($F2522,部数情報!A:M,13,0),VLOOKUP($F2522,部数情報!A:J,10,0)))),"")</f>
        <v>450</v>
      </c>
      <c r="K2522" s="187"/>
      <c r="L2522" s="205"/>
      <c r="M2522" s="206"/>
      <c r="S2522">
        <f>エリア一覧!J2522-VLOOKUP(エリア一覧!F2522,部数情報!A:Q,17,0)</f>
        <v>0</v>
      </c>
      <c r="V2522">
        <f t="shared" si="39"/>
        <v>0</v>
      </c>
      <c r="W2522">
        <f>IFERROR(VLOOKUP($F2522,部数情報!A:J,10,0),0)</f>
        <v>450</v>
      </c>
    </row>
    <row r="2523" spans="2:23" hidden="1">
      <c r="B2523" s="15">
        <f>部数情報!C2148</f>
        <v>2147</v>
      </c>
      <c r="C2523" s="16">
        <f>部数情報!B2148</f>
        <v>29</v>
      </c>
      <c r="D2523" s="16" t="str">
        <f>部数情報!E2148</f>
        <v>市原</v>
      </c>
      <c r="E2523" s="16" t="str">
        <f>部数情報!F2148</f>
        <v>五井中央西・五井</v>
      </c>
      <c r="F2523" s="16" t="str">
        <f>部数情報!A2148</f>
        <v>052032</v>
      </c>
      <c r="G2523" s="16" t="str">
        <f>部数情報!G2148</f>
        <v>五井中央西 ３ ・ 五井</v>
      </c>
      <c r="H2523" s="16" t="str">
        <f>部数情報!H2148</f>
        <v>市原</v>
      </c>
      <c r="I2523" s="16" t="str">
        <f>部数情報!I2148</f>
        <v>市原市</v>
      </c>
      <c r="J2523" s="189">
        <f>IFERROR(IF($I$7="併配",VLOOKUP($F2523,部数情報!A:K,11,0),IF($I$7="併配&amp;選挙",VLOOKUP($F2523,部数情報!A:L,12,0),IF($I$7="選挙",VLOOKUP($F2523,部数情報!A:M,13,0),VLOOKUP($F2523,部数情報!A:J,10,0)))),"")</f>
        <v>320</v>
      </c>
      <c r="K2523" s="187"/>
      <c r="L2523" s="205"/>
      <c r="M2523" s="206"/>
      <c r="S2523">
        <f>エリア一覧!J2523-VLOOKUP(エリア一覧!F2523,部数情報!A:Q,17,0)</f>
        <v>0</v>
      </c>
      <c r="V2523">
        <f t="shared" si="39"/>
        <v>0</v>
      </c>
      <c r="W2523">
        <f>IFERROR(VLOOKUP($F2523,部数情報!A:J,10,0),0)</f>
        <v>320</v>
      </c>
    </row>
    <row r="2524" spans="2:23" hidden="1">
      <c r="B2524" s="15">
        <f>部数情報!C2149</f>
        <v>2148</v>
      </c>
      <c r="C2524" s="16">
        <f>部数情報!B2149</f>
        <v>29</v>
      </c>
      <c r="D2524" s="16" t="str">
        <f>部数情報!E2149</f>
        <v>市原</v>
      </c>
      <c r="E2524" s="16" t="str">
        <f>部数情報!F2149</f>
        <v>五井中央西・五井</v>
      </c>
      <c r="F2524" s="16" t="str">
        <f>部数情報!A2149</f>
        <v>052033</v>
      </c>
      <c r="G2524" s="16" t="str">
        <f>部数情報!G2149</f>
        <v>五井 Ａ　（椎ノ実公園）</v>
      </c>
      <c r="H2524" s="16" t="str">
        <f>部数情報!H2149</f>
        <v>市原</v>
      </c>
      <c r="I2524" s="16" t="str">
        <f>部数情報!I2149</f>
        <v>市原市</v>
      </c>
      <c r="J2524" s="189">
        <f>IFERROR(IF($I$7="併配",VLOOKUP($F2524,部数情報!A:K,11,0),IF($I$7="併配&amp;選挙",VLOOKUP($F2524,部数情報!A:L,12,0),IF($I$7="選挙",VLOOKUP($F2524,部数情報!A:M,13,0),VLOOKUP($F2524,部数情報!A:J,10,0)))),"")</f>
        <v>430</v>
      </c>
      <c r="K2524" s="187"/>
      <c r="L2524" s="205"/>
      <c r="M2524" s="206"/>
      <c r="S2524">
        <f>エリア一覧!J2524-VLOOKUP(エリア一覧!F2524,部数情報!A:Q,17,0)</f>
        <v>0</v>
      </c>
      <c r="V2524">
        <f t="shared" si="39"/>
        <v>0</v>
      </c>
      <c r="W2524">
        <f>IFERROR(VLOOKUP($F2524,部数情報!A:J,10,0),0)</f>
        <v>430</v>
      </c>
    </row>
    <row r="2525" spans="2:23" hidden="1">
      <c r="B2525" s="15">
        <f>部数情報!C2150</f>
        <v>2149</v>
      </c>
      <c r="C2525" s="16">
        <f>部数情報!B2150</f>
        <v>29</v>
      </c>
      <c r="D2525" s="16" t="str">
        <f>部数情報!E2150</f>
        <v>市原</v>
      </c>
      <c r="E2525" s="16" t="str">
        <f>部数情報!F2150</f>
        <v>五井中央西・五井</v>
      </c>
      <c r="F2525" s="16" t="str">
        <f>部数情報!A2150</f>
        <v>052034</v>
      </c>
      <c r="G2525" s="16" t="str">
        <f>部数情報!G2150</f>
        <v>五井 Ｂ　（若葉小学校）</v>
      </c>
      <c r="H2525" s="16" t="str">
        <f>部数情報!H2150</f>
        <v>市原</v>
      </c>
      <c r="I2525" s="16" t="str">
        <f>部数情報!I2150</f>
        <v>市原市</v>
      </c>
      <c r="J2525" s="189">
        <f>IFERROR(IF($I$7="併配",VLOOKUP($F2525,部数情報!A:K,11,0),IF($I$7="併配&amp;選挙",VLOOKUP($F2525,部数情報!A:L,12,0),IF($I$7="選挙",VLOOKUP($F2525,部数情報!A:M,13,0),VLOOKUP($F2525,部数情報!A:J,10,0)))),"")</f>
        <v>320</v>
      </c>
      <c r="K2525" s="187"/>
      <c r="L2525" s="205"/>
      <c r="M2525" s="206"/>
      <c r="S2525">
        <f>エリア一覧!J2525-VLOOKUP(エリア一覧!F2525,部数情報!A:Q,17,0)</f>
        <v>0</v>
      </c>
      <c r="V2525">
        <f t="shared" si="39"/>
        <v>0</v>
      </c>
      <c r="W2525">
        <f>IFERROR(VLOOKUP($F2525,部数情報!A:J,10,0),0)</f>
        <v>320</v>
      </c>
    </row>
    <row r="2526" spans="2:23" hidden="1">
      <c r="B2526" s="15">
        <f>部数情報!C2151</f>
        <v>2150</v>
      </c>
      <c r="C2526" s="16">
        <f>部数情報!B2151</f>
        <v>29</v>
      </c>
      <c r="D2526" s="16" t="str">
        <f>部数情報!E2151</f>
        <v>市原</v>
      </c>
      <c r="E2526" s="16" t="str">
        <f>部数情報!F2151</f>
        <v>五井中央西・五井</v>
      </c>
      <c r="F2526" s="16" t="str">
        <f>部数情報!A2151</f>
        <v>052035</v>
      </c>
      <c r="G2526" s="16" t="str">
        <f>部数情報!G2151</f>
        <v>五井 Ｃ　（若葉中学校）</v>
      </c>
      <c r="H2526" s="16" t="str">
        <f>部数情報!H2151</f>
        <v>市原</v>
      </c>
      <c r="I2526" s="16" t="str">
        <f>部数情報!I2151</f>
        <v>市原市</v>
      </c>
      <c r="J2526" s="189">
        <f>IFERROR(IF($I$7="併配",VLOOKUP($F2526,部数情報!A:K,11,0),IF($I$7="併配&amp;選挙",VLOOKUP($F2526,部数情報!A:L,12,0),IF($I$7="選挙",VLOOKUP($F2526,部数情報!A:M,13,0),VLOOKUP($F2526,部数情報!A:J,10,0)))),"")</f>
        <v>350</v>
      </c>
      <c r="K2526" s="187"/>
      <c r="L2526" s="205"/>
      <c r="M2526" s="206"/>
      <c r="S2526">
        <f>エリア一覧!J2526-VLOOKUP(エリア一覧!F2526,部数情報!A:Q,17,0)</f>
        <v>0</v>
      </c>
      <c r="V2526">
        <f t="shared" si="39"/>
        <v>0</v>
      </c>
      <c r="W2526">
        <f>IFERROR(VLOOKUP($F2526,部数情報!A:J,10,0),0)</f>
        <v>350</v>
      </c>
    </row>
    <row r="2527" spans="2:23" hidden="1">
      <c r="B2527" s="15">
        <f>部数情報!C2152</f>
        <v>2151</v>
      </c>
      <c r="C2527" s="16">
        <f>部数情報!B2152</f>
        <v>29</v>
      </c>
      <c r="D2527" s="16" t="str">
        <f>部数情報!E2152</f>
        <v>市原</v>
      </c>
      <c r="E2527" s="16" t="str">
        <f>部数情報!F2152</f>
        <v>五井中央西・五井</v>
      </c>
      <c r="F2527" s="16" t="str">
        <f>部数情報!A2152</f>
        <v>052036</v>
      </c>
      <c r="G2527" s="16" t="str">
        <f>部数情報!G2152</f>
        <v>五井 Ｄ　（新田自治会館）</v>
      </c>
      <c r="H2527" s="16" t="str">
        <f>部数情報!H2152</f>
        <v>市原</v>
      </c>
      <c r="I2527" s="16" t="str">
        <f>部数情報!I2152</f>
        <v>市原市</v>
      </c>
      <c r="J2527" s="189">
        <f>IFERROR(IF($I$7="併配",VLOOKUP($F2527,部数情報!A:K,11,0),IF($I$7="併配&amp;選挙",VLOOKUP($F2527,部数情報!A:L,12,0),IF($I$7="選挙",VLOOKUP($F2527,部数情報!A:M,13,0),VLOOKUP($F2527,部数情報!A:J,10,0)))),"")</f>
        <v>390</v>
      </c>
      <c r="K2527" s="187"/>
      <c r="L2527" s="205"/>
      <c r="M2527" s="206"/>
      <c r="S2527">
        <f>エリア一覧!J2527-VLOOKUP(エリア一覧!F2527,部数情報!A:Q,17,0)</f>
        <v>0</v>
      </c>
      <c r="V2527">
        <f t="shared" si="39"/>
        <v>0</v>
      </c>
      <c r="W2527">
        <f>IFERROR(VLOOKUP($F2527,部数情報!A:J,10,0),0)</f>
        <v>390</v>
      </c>
    </row>
    <row r="2528" spans="2:23" hidden="1">
      <c r="B2528" s="15">
        <f>部数情報!C2153</f>
        <v>2152</v>
      </c>
      <c r="C2528" s="16">
        <f>部数情報!B2153</f>
        <v>29</v>
      </c>
      <c r="D2528" s="16" t="str">
        <f>部数情報!E2153</f>
        <v>市原</v>
      </c>
      <c r="E2528" s="16" t="str">
        <f>部数情報!F2153</f>
        <v>五井中央西・五井</v>
      </c>
      <c r="F2528" s="16" t="str">
        <f>部数情報!A2153</f>
        <v>052037</v>
      </c>
      <c r="G2528" s="16" t="str">
        <f>部数情報!G2153</f>
        <v>五井 Ｅ　（川岸公民館）</v>
      </c>
      <c r="H2528" s="16" t="str">
        <f>部数情報!H2153</f>
        <v>市原</v>
      </c>
      <c r="I2528" s="16" t="str">
        <f>部数情報!I2153</f>
        <v>市原市</v>
      </c>
      <c r="J2528" s="189">
        <f>IFERROR(IF($I$7="併配",VLOOKUP($F2528,部数情報!A:K,11,0),IF($I$7="併配&amp;選挙",VLOOKUP($F2528,部数情報!A:L,12,0),IF($I$7="選挙",VLOOKUP($F2528,部数情報!A:M,13,0),VLOOKUP($F2528,部数情報!A:J,10,0)))),"")</f>
        <v>460</v>
      </c>
      <c r="K2528" s="187"/>
      <c r="L2528" s="205"/>
      <c r="M2528" s="206"/>
      <c r="S2528">
        <f>エリア一覧!J2528-VLOOKUP(エリア一覧!F2528,部数情報!A:Q,17,0)</f>
        <v>0</v>
      </c>
      <c r="V2528">
        <f t="shared" si="39"/>
        <v>0</v>
      </c>
      <c r="W2528">
        <f>IFERROR(VLOOKUP($F2528,部数情報!A:J,10,0),0)</f>
        <v>460</v>
      </c>
    </row>
    <row r="2529" spans="2:23" hidden="1">
      <c r="B2529" s="15">
        <f>部数情報!C2154</f>
        <v>2153</v>
      </c>
      <c r="C2529" s="16">
        <f>部数情報!B2154</f>
        <v>29</v>
      </c>
      <c r="D2529" s="16" t="str">
        <f>部数情報!E2154</f>
        <v>市原</v>
      </c>
      <c r="E2529" s="16" t="str">
        <f>部数情報!F2154</f>
        <v>五井中央西・五井</v>
      </c>
      <c r="F2529" s="16" t="str">
        <f>部数情報!A2154</f>
        <v>052038</v>
      </c>
      <c r="G2529" s="16" t="str">
        <f>部数情報!G2154</f>
        <v>五井 Ｆ　（ひまわり幼稚園）</v>
      </c>
      <c r="H2529" s="16" t="str">
        <f>部数情報!H2154</f>
        <v>市原</v>
      </c>
      <c r="I2529" s="16" t="str">
        <f>部数情報!I2154</f>
        <v>市原市</v>
      </c>
      <c r="J2529" s="189">
        <f>IFERROR(IF($I$7="併配",VLOOKUP($F2529,部数情報!A:K,11,0),IF($I$7="併配&amp;選挙",VLOOKUP($F2529,部数情報!A:L,12,0),IF($I$7="選挙",VLOOKUP($F2529,部数情報!A:M,13,0),VLOOKUP($F2529,部数情報!A:J,10,0)))),"")</f>
        <v>300</v>
      </c>
      <c r="K2529" s="187"/>
      <c r="L2529" s="205"/>
      <c r="M2529" s="206"/>
      <c r="S2529">
        <f>エリア一覧!J2529-VLOOKUP(エリア一覧!F2529,部数情報!A:Q,17,0)</f>
        <v>0</v>
      </c>
      <c r="V2529">
        <f t="shared" si="39"/>
        <v>0</v>
      </c>
      <c r="W2529">
        <f>IFERROR(VLOOKUP($F2529,部数情報!A:J,10,0),0)</f>
        <v>300</v>
      </c>
    </row>
    <row r="2530" spans="2:23" hidden="1">
      <c r="B2530" s="15">
        <f>部数情報!C2155</f>
        <v>2154</v>
      </c>
      <c r="C2530" s="16">
        <f>部数情報!B2155</f>
        <v>29</v>
      </c>
      <c r="D2530" s="16" t="str">
        <f>部数情報!E2155</f>
        <v>市原</v>
      </c>
      <c r="E2530" s="16" t="str">
        <f>部数情報!F2155</f>
        <v>五井中央西・五井</v>
      </c>
      <c r="F2530" s="16" t="str">
        <f>部数情報!A2155</f>
        <v>052039</v>
      </c>
      <c r="G2530" s="16" t="str">
        <f>部数情報!G2155</f>
        <v>五井 G　（鎗田病院）</v>
      </c>
      <c r="H2530" s="16" t="str">
        <f>部数情報!H2155</f>
        <v>市原</v>
      </c>
      <c r="I2530" s="16" t="str">
        <f>部数情報!I2155</f>
        <v>市原市</v>
      </c>
      <c r="J2530" s="189">
        <f>IFERROR(IF($I$7="併配",VLOOKUP($F2530,部数情報!A:K,11,0),IF($I$7="併配&amp;選挙",VLOOKUP($F2530,部数情報!A:L,12,0),IF($I$7="選挙",VLOOKUP($F2530,部数情報!A:M,13,0),VLOOKUP($F2530,部数情報!A:J,10,0)))),"")</f>
        <v>330</v>
      </c>
      <c r="K2530" s="187"/>
      <c r="L2530" s="205"/>
      <c r="M2530" s="206"/>
      <c r="S2530">
        <f>エリア一覧!J2530-VLOOKUP(エリア一覧!F2530,部数情報!A:Q,17,0)</f>
        <v>0</v>
      </c>
      <c r="V2530">
        <f t="shared" si="39"/>
        <v>0</v>
      </c>
      <c r="W2530">
        <f>IFERROR(VLOOKUP($F2530,部数情報!A:J,10,0),0)</f>
        <v>330</v>
      </c>
    </row>
    <row r="2531" spans="2:23" hidden="1">
      <c r="B2531" s="15">
        <f>部数情報!C2156</f>
        <v>2155</v>
      </c>
      <c r="C2531" s="16">
        <f>部数情報!B2156</f>
        <v>29</v>
      </c>
      <c r="D2531" s="16" t="str">
        <f>部数情報!E2156</f>
        <v>市原</v>
      </c>
      <c r="E2531" s="16" t="str">
        <f>部数情報!F2156</f>
        <v>五井中央西・五井</v>
      </c>
      <c r="F2531" s="16" t="str">
        <f>部数情報!A2156</f>
        <v>052040</v>
      </c>
      <c r="G2531" s="16" t="str">
        <f>部数情報!G2156</f>
        <v>五井 Ｈ　（吹上公園）</v>
      </c>
      <c r="H2531" s="16" t="str">
        <f>部数情報!H2156</f>
        <v>市原</v>
      </c>
      <c r="I2531" s="16" t="str">
        <f>部数情報!I2156</f>
        <v>市原市</v>
      </c>
      <c r="J2531" s="189">
        <f>IFERROR(IF($I$7="併配",VLOOKUP($F2531,部数情報!A:K,11,0),IF($I$7="併配&amp;選挙",VLOOKUP($F2531,部数情報!A:L,12,0),IF($I$7="選挙",VLOOKUP($F2531,部数情報!A:M,13,0),VLOOKUP($F2531,部数情報!A:J,10,0)))),"")</f>
        <v>350</v>
      </c>
      <c r="K2531" s="187"/>
      <c r="L2531" s="205"/>
      <c r="M2531" s="206"/>
      <c r="S2531">
        <f>エリア一覧!J2531-VLOOKUP(エリア一覧!F2531,部数情報!A:Q,17,0)</f>
        <v>0</v>
      </c>
      <c r="V2531">
        <f t="shared" si="39"/>
        <v>0</v>
      </c>
      <c r="W2531">
        <f>IFERROR(VLOOKUP($F2531,部数情報!A:J,10,0),0)</f>
        <v>350</v>
      </c>
    </row>
    <row r="2532" spans="2:23" hidden="1">
      <c r="B2532" s="15">
        <f>部数情報!C2157</f>
        <v>2156</v>
      </c>
      <c r="C2532" s="16">
        <f>部数情報!B2157</f>
        <v>29</v>
      </c>
      <c r="D2532" s="16" t="str">
        <f>部数情報!E2157</f>
        <v>市原</v>
      </c>
      <c r="E2532" s="16" t="str">
        <f>部数情報!F2157</f>
        <v>五井中央西・五井</v>
      </c>
      <c r="F2532" s="16" t="str">
        <f>部数情報!A2157</f>
        <v>052041</v>
      </c>
      <c r="G2532" s="16" t="str">
        <f>部数情報!G2157</f>
        <v>五井 Ⅰ　（五井中学校）</v>
      </c>
      <c r="H2532" s="16" t="str">
        <f>部数情報!H2157</f>
        <v>市原</v>
      </c>
      <c r="I2532" s="16" t="str">
        <f>部数情報!I2157</f>
        <v>市原市</v>
      </c>
      <c r="J2532" s="189">
        <f>IFERROR(IF($I$7="併配",VLOOKUP($F2532,部数情報!A:K,11,0),IF($I$7="併配&amp;選挙",VLOOKUP($F2532,部数情報!A:L,12,0),IF($I$7="選挙",VLOOKUP($F2532,部数情報!A:M,13,0),VLOOKUP($F2532,部数情報!A:J,10,0)))),"")</f>
        <v>325</v>
      </c>
      <c r="K2532" s="187"/>
      <c r="L2532" s="205"/>
      <c r="M2532" s="206"/>
      <c r="S2532">
        <f>エリア一覧!J2532-VLOOKUP(エリア一覧!F2532,部数情報!A:Q,17,0)</f>
        <v>0</v>
      </c>
      <c r="V2532">
        <f t="shared" si="39"/>
        <v>0</v>
      </c>
      <c r="W2532">
        <f>IFERROR(VLOOKUP($F2532,部数情報!A:J,10,0),0)</f>
        <v>325</v>
      </c>
    </row>
    <row r="2533" spans="2:23" hidden="1">
      <c r="B2533" s="15">
        <f>部数情報!C2158</f>
        <v>2157</v>
      </c>
      <c r="C2533" s="16">
        <f>部数情報!B2158</f>
        <v>29</v>
      </c>
      <c r="D2533" s="16" t="str">
        <f>部数情報!E2158</f>
        <v>市原</v>
      </c>
      <c r="E2533" s="16" t="str">
        <f>部数情報!F2158</f>
        <v>五井中央西・五井</v>
      </c>
      <c r="F2533" s="16" t="str">
        <f>部数情報!A2158</f>
        <v>052042</v>
      </c>
      <c r="G2533" s="16" t="str">
        <f>部数情報!G2158</f>
        <v>五井 Ｊ　（市原福祉会館）</v>
      </c>
      <c r="H2533" s="16" t="str">
        <f>部数情報!H2158</f>
        <v>市原</v>
      </c>
      <c r="I2533" s="16" t="str">
        <f>部数情報!I2158</f>
        <v>市原市</v>
      </c>
      <c r="J2533" s="189">
        <f>IFERROR(IF($I$7="併配",VLOOKUP($F2533,部数情報!A:K,11,0),IF($I$7="併配&amp;選挙",VLOOKUP($F2533,部数情報!A:L,12,0),IF($I$7="選挙",VLOOKUP($F2533,部数情報!A:M,13,0),VLOOKUP($F2533,部数情報!A:J,10,0)))),"")</f>
        <v>430</v>
      </c>
      <c r="K2533" s="187"/>
      <c r="L2533" s="205"/>
      <c r="M2533" s="206"/>
      <c r="S2533">
        <f>エリア一覧!J2533-VLOOKUP(エリア一覧!F2533,部数情報!A:Q,17,0)</f>
        <v>0</v>
      </c>
      <c r="V2533">
        <f t="shared" si="39"/>
        <v>0</v>
      </c>
      <c r="W2533">
        <f>IFERROR(VLOOKUP($F2533,部数情報!A:J,10,0),0)</f>
        <v>430</v>
      </c>
    </row>
    <row r="2534" spans="2:23" hidden="1">
      <c r="B2534" s="15">
        <f>部数情報!C2159</f>
        <v>2158</v>
      </c>
      <c r="C2534" s="16">
        <f>部数情報!B2159</f>
        <v>29</v>
      </c>
      <c r="D2534" s="16" t="str">
        <f>部数情報!E2159</f>
        <v>市原</v>
      </c>
      <c r="E2534" s="16" t="str">
        <f>部数情報!F2159</f>
        <v>五井中央西・五井</v>
      </c>
      <c r="F2534" s="16" t="str">
        <f>部数情報!A2159</f>
        <v>052043</v>
      </c>
      <c r="G2534" s="16" t="str">
        <f>部数情報!G2159</f>
        <v>五井 Ｋ　（市原保健所）</v>
      </c>
      <c r="H2534" s="16" t="str">
        <f>部数情報!H2159</f>
        <v>市原</v>
      </c>
      <c r="I2534" s="16" t="str">
        <f>部数情報!I2159</f>
        <v>市原市</v>
      </c>
      <c r="J2534" s="189">
        <f>IFERROR(IF($I$7="併配",VLOOKUP($F2534,部数情報!A:K,11,0),IF($I$7="併配&amp;選挙",VLOOKUP($F2534,部数情報!A:L,12,0),IF($I$7="選挙",VLOOKUP($F2534,部数情報!A:M,13,0),VLOOKUP($F2534,部数情報!A:J,10,0)))),"")</f>
        <v>677</v>
      </c>
      <c r="K2534" s="187"/>
      <c r="L2534" s="205"/>
      <c r="M2534" s="206"/>
      <c r="S2534">
        <f>エリア一覧!J2534-VLOOKUP(エリア一覧!F2534,部数情報!A:Q,17,0)</f>
        <v>0</v>
      </c>
      <c r="V2534">
        <f t="shared" si="39"/>
        <v>0</v>
      </c>
      <c r="W2534">
        <f>IFERROR(VLOOKUP($F2534,部数情報!A:J,10,0),0)</f>
        <v>677</v>
      </c>
    </row>
    <row r="2535" spans="2:23" hidden="1">
      <c r="B2535" s="15">
        <f>部数情報!C2160</f>
        <v>2159</v>
      </c>
      <c r="C2535" s="16">
        <f>部数情報!B2160</f>
        <v>29</v>
      </c>
      <c r="D2535" s="16" t="str">
        <f>部数情報!E2160</f>
        <v>市原</v>
      </c>
      <c r="E2535" s="16" t="str">
        <f>部数情報!F2160</f>
        <v>五井中央西・五井</v>
      </c>
      <c r="F2535" s="16" t="str">
        <f>部数情報!A2160</f>
        <v>052176</v>
      </c>
      <c r="G2535" s="16" t="str">
        <f>部数情報!G2160</f>
        <v>五井 Ｌ</v>
      </c>
      <c r="H2535" s="16" t="str">
        <f>部数情報!H2160</f>
        <v>市原</v>
      </c>
      <c r="I2535" s="16" t="str">
        <f>部数情報!I2160</f>
        <v>市原市</v>
      </c>
      <c r="J2535" s="189">
        <f>IFERROR(IF($I$7="併配",VLOOKUP($F2535,部数情報!A:K,11,0),IF($I$7="併配&amp;選挙",VLOOKUP($F2535,部数情報!A:L,12,0),IF($I$7="選挙",VLOOKUP($F2535,部数情報!A:M,13,0),VLOOKUP($F2535,部数情報!A:J,10,0)))),"")</f>
        <v>455</v>
      </c>
      <c r="K2535" s="187"/>
      <c r="L2535" s="205"/>
      <c r="M2535" s="206"/>
      <c r="S2535">
        <f>エリア一覧!J2535-VLOOKUP(エリア一覧!F2535,部数情報!A:Q,17,0)</f>
        <v>0</v>
      </c>
      <c r="V2535">
        <f t="shared" si="39"/>
        <v>0</v>
      </c>
      <c r="W2535">
        <f>IFERROR(VLOOKUP($F2535,部数情報!A:J,10,0),0)</f>
        <v>455</v>
      </c>
    </row>
    <row r="2536" spans="2:23" hidden="1">
      <c r="B2536" s="15">
        <f>部数情報!C2161</f>
        <v>2160</v>
      </c>
      <c r="C2536" s="16">
        <f>部数情報!B2161</f>
        <v>29</v>
      </c>
      <c r="D2536" s="16" t="str">
        <f>部数情報!E2161</f>
        <v>市原</v>
      </c>
      <c r="E2536" s="16" t="str">
        <f>部数情報!F2161</f>
        <v>五井中央西・五井</v>
      </c>
      <c r="F2536" s="16" t="str">
        <f>部数情報!A2161</f>
        <v>052180</v>
      </c>
      <c r="G2536" s="16" t="str">
        <f>部数情報!G2161</f>
        <v>五井 M</v>
      </c>
      <c r="H2536" s="16" t="str">
        <f>部数情報!H2161</f>
        <v>市原</v>
      </c>
      <c r="I2536" s="16" t="str">
        <f>部数情報!I2161</f>
        <v>市原市</v>
      </c>
      <c r="J2536" s="189">
        <f>IFERROR(IF($I$7="併配",VLOOKUP($F2536,部数情報!A:K,11,0),IF($I$7="併配&amp;選挙",VLOOKUP($F2536,部数情報!A:L,12,0),IF($I$7="選挙",VLOOKUP($F2536,部数情報!A:M,13,0),VLOOKUP($F2536,部数情報!A:J,10,0)))),"")</f>
        <v>380</v>
      </c>
      <c r="K2536" s="187"/>
      <c r="L2536" s="205"/>
      <c r="M2536" s="206"/>
      <c r="S2536">
        <f>エリア一覧!J2536-VLOOKUP(エリア一覧!F2536,部数情報!A:Q,17,0)</f>
        <v>0</v>
      </c>
      <c r="V2536">
        <f t="shared" si="39"/>
        <v>0</v>
      </c>
      <c r="W2536">
        <f>IFERROR(VLOOKUP($F2536,部数情報!A:J,10,0),0)</f>
        <v>380</v>
      </c>
    </row>
    <row r="2537" spans="2:23" hidden="1">
      <c r="B2537" s="15">
        <f>部数情報!C2162</f>
        <v>2161</v>
      </c>
      <c r="C2537" s="16">
        <f>部数情報!B2162</f>
        <v>29</v>
      </c>
      <c r="D2537" s="16" t="str">
        <f>部数情報!E2162</f>
        <v>市原</v>
      </c>
      <c r="E2537" s="16" t="str">
        <f>部数情報!F2162</f>
        <v>五井中央西・五井</v>
      </c>
      <c r="F2537" s="16" t="str">
        <f>部数情報!A2162</f>
        <v>052182</v>
      </c>
      <c r="G2537" s="16" t="str">
        <f>部数情報!G2162</f>
        <v>五井 N</v>
      </c>
      <c r="H2537" s="16" t="str">
        <f>部数情報!H2162</f>
        <v>市原</v>
      </c>
      <c r="I2537" s="16" t="str">
        <f>部数情報!I2162</f>
        <v>市原市</v>
      </c>
      <c r="J2537" s="189">
        <f>IFERROR(IF($I$7="併配",VLOOKUP($F2537,部数情報!A:K,11,0),IF($I$7="併配&amp;選挙",VLOOKUP($F2537,部数情報!A:L,12,0),IF($I$7="選挙",VLOOKUP($F2537,部数情報!A:M,13,0),VLOOKUP($F2537,部数情報!A:J,10,0)))),"")</f>
        <v>300</v>
      </c>
      <c r="K2537" s="187"/>
      <c r="L2537" s="205"/>
      <c r="M2537" s="206"/>
      <c r="S2537">
        <f>エリア一覧!J2537-VLOOKUP(エリア一覧!F2537,部数情報!A:Q,17,0)</f>
        <v>0</v>
      </c>
      <c r="V2537">
        <f t="shared" si="39"/>
        <v>0</v>
      </c>
      <c r="W2537">
        <f>IFERROR(VLOOKUP($F2537,部数情報!A:J,10,0),0)</f>
        <v>300</v>
      </c>
    </row>
    <row r="2538" spans="2:23" hidden="1">
      <c r="B2538" s="15">
        <f>部数情報!C2163</f>
        <v>2162</v>
      </c>
      <c r="C2538" s="16">
        <f>部数情報!B2163</f>
        <v>29</v>
      </c>
      <c r="D2538" s="16" t="str">
        <f>部数情報!E2163</f>
        <v>市原</v>
      </c>
      <c r="E2538" s="16" t="str">
        <f>部数情報!F2163</f>
        <v>若宮</v>
      </c>
      <c r="F2538" s="16" t="str">
        <f>部数情報!A2163</f>
        <v>052046</v>
      </c>
      <c r="G2538" s="16" t="str">
        <f>部数情報!G2163</f>
        <v>若宮 １・ 山木</v>
      </c>
      <c r="H2538" s="16" t="str">
        <f>部数情報!H2163</f>
        <v>市原</v>
      </c>
      <c r="I2538" s="16" t="str">
        <f>部数情報!I2163</f>
        <v>市原市</v>
      </c>
      <c r="J2538" s="189">
        <f>IFERROR(IF($I$7="併配",VLOOKUP($F2538,部数情報!A:K,11,0),IF($I$7="併配&amp;選挙",VLOOKUP($F2538,部数情報!A:L,12,0),IF($I$7="選挙",VLOOKUP($F2538,部数情報!A:M,13,0),VLOOKUP($F2538,部数情報!A:J,10,0)))),"")</f>
        <v>390</v>
      </c>
      <c r="K2538" s="187"/>
      <c r="L2538" s="205"/>
      <c r="M2538" s="206"/>
      <c r="S2538">
        <f>エリア一覧!J2538-VLOOKUP(エリア一覧!F2538,部数情報!A:Q,17,0)</f>
        <v>0</v>
      </c>
      <c r="V2538">
        <f t="shared" si="39"/>
        <v>0</v>
      </c>
      <c r="W2538">
        <f>IFERROR(VLOOKUP($F2538,部数情報!A:J,10,0),0)</f>
        <v>390</v>
      </c>
    </row>
    <row r="2539" spans="2:23" hidden="1">
      <c r="B2539" s="15">
        <f>部数情報!C2164</f>
        <v>2163</v>
      </c>
      <c r="C2539" s="16">
        <f>部数情報!B2164</f>
        <v>29</v>
      </c>
      <c r="D2539" s="16" t="str">
        <f>部数情報!E2164</f>
        <v>市原</v>
      </c>
      <c r="E2539" s="16" t="str">
        <f>部数情報!F2164</f>
        <v>若宮</v>
      </c>
      <c r="F2539" s="16" t="str">
        <f>部数情報!A2164</f>
        <v>052047</v>
      </c>
      <c r="G2539" s="16" t="str">
        <f>部数情報!G2164</f>
        <v>若宮 ２ ・ 山木</v>
      </c>
      <c r="H2539" s="16" t="str">
        <f>部数情報!H2164</f>
        <v>市原</v>
      </c>
      <c r="I2539" s="16" t="str">
        <f>部数情報!I2164</f>
        <v>市原市</v>
      </c>
      <c r="J2539" s="189">
        <f>IFERROR(IF($I$7="併配",VLOOKUP($F2539,部数情報!A:K,11,0),IF($I$7="併配&amp;選挙",VLOOKUP($F2539,部数情報!A:L,12,0),IF($I$7="選挙",VLOOKUP($F2539,部数情報!A:M,13,0),VLOOKUP($F2539,部数情報!A:J,10,0)))),"")</f>
        <v>500</v>
      </c>
      <c r="K2539" s="187"/>
      <c r="L2539" s="205"/>
      <c r="M2539" s="206"/>
      <c r="S2539">
        <f>エリア一覧!J2539-VLOOKUP(エリア一覧!F2539,部数情報!A:Q,17,0)</f>
        <v>0</v>
      </c>
      <c r="V2539">
        <f t="shared" si="39"/>
        <v>0</v>
      </c>
      <c r="W2539">
        <f>IFERROR(VLOOKUP($F2539,部数情報!A:J,10,0),0)</f>
        <v>500</v>
      </c>
    </row>
    <row r="2540" spans="2:23" hidden="1">
      <c r="B2540" s="15">
        <f>部数情報!C2165</f>
        <v>2164</v>
      </c>
      <c r="C2540" s="16">
        <f>部数情報!B2165</f>
        <v>29</v>
      </c>
      <c r="D2540" s="16" t="str">
        <f>部数情報!E2165</f>
        <v>市原</v>
      </c>
      <c r="E2540" s="16" t="str">
        <f>部数情報!F2165</f>
        <v>若宮</v>
      </c>
      <c r="F2540" s="16" t="str">
        <f>部数情報!A2165</f>
        <v>052048</v>
      </c>
      <c r="G2540" s="16" t="str">
        <f>部数情報!G2165</f>
        <v>若宮 ３ ・ ４</v>
      </c>
      <c r="H2540" s="16" t="str">
        <f>部数情報!H2165</f>
        <v>市原</v>
      </c>
      <c r="I2540" s="16" t="str">
        <f>部数情報!I2165</f>
        <v>市原市</v>
      </c>
      <c r="J2540" s="189">
        <f>IFERROR(IF($I$7="併配",VLOOKUP($F2540,部数情報!A:K,11,0),IF($I$7="併配&amp;選挙",VLOOKUP($F2540,部数情報!A:L,12,0),IF($I$7="選挙",VLOOKUP($F2540,部数情報!A:M,13,0),VLOOKUP($F2540,部数情報!A:J,10,0)))),"")</f>
        <v>395</v>
      </c>
      <c r="K2540" s="187"/>
      <c r="L2540" s="205"/>
      <c r="M2540" s="206"/>
      <c r="S2540">
        <f>エリア一覧!J2540-VLOOKUP(エリア一覧!F2540,部数情報!A:Q,17,0)</f>
        <v>0</v>
      </c>
      <c r="V2540">
        <f t="shared" si="39"/>
        <v>0</v>
      </c>
      <c r="W2540">
        <f>IFERROR(VLOOKUP($F2540,部数情報!A:J,10,0),0)</f>
        <v>395</v>
      </c>
    </row>
    <row r="2541" spans="2:23" hidden="1">
      <c r="B2541" s="15">
        <f>部数情報!C2166</f>
        <v>2165</v>
      </c>
      <c r="C2541" s="16">
        <f>部数情報!B2166</f>
        <v>29</v>
      </c>
      <c r="D2541" s="16" t="str">
        <f>部数情報!E2166</f>
        <v>市原</v>
      </c>
      <c r="E2541" s="16" t="str">
        <f>部数情報!F2166</f>
        <v>若宮</v>
      </c>
      <c r="F2541" s="16" t="str">
        <f>部数情報!A2166</f>
        <v>052049</v>
      </c>
      <c r="G2541" s="16" t="str">
        <f>部数情報!G2166</f>
        <v>若宮 ４ ・ ５</v>
      </c>
      <c r="H2541" s="16" t="str">
        <f>部数情報!H2166</f>
        <v>市原</v>
      </c>
      <c r="I2541" s="16" t="str">
        <f>部数情報!I2166</f>
        <v>市原市</v>
      </c>
      <c r="J2541" s="189">
        <f>IFERROR(IF($I$7="併配",VLOOKUP($F2541,部数情報!A:K,11,0),IF($I$7="併配&amp;選挙",VLOOKUP($F2541,部数情報!A:L,12,0),IF($I$7="選挙",VLOOKUP($F2541,部数情報!A:M,13,0),VLOOKUP($F2541,部数情報!A:J,10,0)))),"")</f>
        <v>417</v>
      </c>
      <c r="K2541" s="187"/>
      <c r="L2541" s="205"/>
      <c r="M2541" s="206"/>
      <c r="S2541">
        <f>エリア一覧!J2541-VLOOKUP(エリア一覧!F2541,部数情報!A:Q,17,0)</f>
        <v>0</v>
      </c>
      <c r="V2541">
        <f t="shared" si="39"/>
        <v>0</v>
      </c>
      <c r="W2541">
        <f>IFERROR(VLOOKUP($F2541,部数情報!A:J,10,0),0)</f>
        <v>417</v>
      </c>
    </row>
    <row r="2542" spans="2:23" hidden="1">
      <c r="B2542" s="15">
        <f>部数情報!C2167</f>
        <v>2166</v>
      </c>
      <c r="C2542" s="16">
        <f>部数情報!B2167</f>
        <v>29</v>
      </c>
      <c r="D2542" s="16" t="str">
        <f>部数情報!E2167</f>
        <v>市原</v>
      </c>
      <c r="E2542" s="16" t="str">
        <f>部数情報!F2167</f>
        <v>若宮</v>
      </c>
      <c r="F2542" s="16" t="str">
        <f>部数情報!A2167</f>
        <v>052050</v>
      </c>
      <c r="G2542" s="16" t="str">
        <f>部数情報!G2167</f>
        <v>若宮 ６ ・ ７</v>
      </c>
      <c r="H2542" s="16" t="str">
        <f>部数情報!H2167</f>
        <v>市原</v>
      </c>
      <c r="I2542" s="16" t="str">
        <f>部数情報!I2167</f>
        <v>市原市</v>
      </c>
      <c r="J2542" s="189">
        <f>IFERROR(IF($I$7="併配",VLOOKUP($F2542,部数情報!A:K,11,0),IF($I$7="併配&amp;選挙",VLOOKUP($F2542,部数情報!A:L,12,0),IF($I$7="選挙",VLOOKUP($F2542,部数情報!A:M,13,0),VLOOKUP($F2542,部数情報!A:J,10,0)))),"")</f>
        <v>380</v>
      </c>
      <c r="K2542" s="187"/>
      <c r="L2542" s="205"/>
      <c r="M2542" s="206"/>
      <c r="S2542">
        <f>エリア一覧!J2542-VLOOKUP(エリア一覧!F2542,部数情報!A:Q,17,0)</f>
        <v>0</v>
      </c>
      <c r="V2542">
        <f t="shared" si="39"/>
        <v>0</v>
      </c>
      <c r="W2542">
        <f>IFERROR(VLOOKUP($F2542,部数情報!A:J,10,0),0)</f>
        <v>380</v>
      </c>
    </row>
    <row r="2543" spans="2:23" hidden="1">
      <c r="B2543" s="15">
        <f>部数情報!C2168</f>
        <v>2167</v>
      </c>
      <c r="C2543" s="16">
        <f>部数情報!B2168</f>
        <v>29</v>
      </c>
      <c r="D2543" s="16" t="str">
        <f>部数情報!E2168</f>
        <v>市原</v>
      </c>
      <c r="E2543" s="16" t="str">
        <f>部数情報!F2168</f>
        <v>菊間</v>
      </c>
      <c r="F2543" s="16" t="str">
        <f>部数情報!A2168</f>
        <v>052051</v>
      </c>
      <c r="G2543" s="16" t="str">
        <f>部数情報!G2168</f>
        <v>菊間 Ｂ　（県営住宅）</v>
      </c>
      <c r="H2543" s="16" t="str">
        <f>部数情報!H2168</f>
        <v>市原</v>
      </c>
      <c r="I2543" s="16" t="str">
        <f>部数情報!I2168</f>
        <v>市原市</v>
      </c>
      <c r="J2543" s="189">
        <f>IFERROR(IF($I$7="併配",VLOOKUP($F2543,部数情報!A:K,11,0),IF($I$7="併配&amp;選挙",VLOOKUP($F2543,部数情報!A:L,12,0),IF($I$7="選挙",VLOOKUP($F2543,部数情報!A:M,13,0),VLOOKUP($F2543,部数情報!A:J,10,0)))),"")</f>
        <v>406</v>
      </c>
      <c r="K2543" s="187"/>
      <c r="L2543" s="205"/>
      <c r="M2543" s="206"/>
      <c r="S2543">
        <f>エリア一覧!J2543-VLOOKUP(エリア一覧!F2543,部数情報!A:Q,17,0)</f>
        <v>0</v>
      </c>
      <c r="V2543">
        <f t="shared" si="39"/>
        <v>0</v>
      </c>
      <c r="W2543">
        <f>IFERROR(VLOOKUP($F2543,部数情報!A:J,10,0),0)</f>
        <v>406</v>
      </c>
    </row>
    <row r="2544" spans="2:23" hidden="1">
      <c r="B2544" s="15">
        <f>部数情報!C2169</f>
        <v>2168</v>
      </c>
      <c r="C2544" s="16">
        <f>部数情報!B2169</f>
        <v>29</v>
      </c>
      <c r="D2544" s="16" t="str">
        <f>部数情報!E2169</f>
        <v>市原</v>
      </c>
      <c r="E2544" s="16" t="str">
        <f>部数情報!F2169</f>
        <v>菊間</v>
      </c>
      <c r="F2544" s="16" t="str">
        <f>部数情報!A2169</f>
        <v>052053</v>
      </c>
      <c r="G2544" s="16" t="str">
        <f>部数情報!G2169</f>
        <v>菊間 Ｄ　（菊間小学校）</v>
      </c>
      <c r="H2544" s="16" t="str">
        <f>部数情報!H2169</f>
        <v>市原</v>
      </c>
      <c r="I2544" s="16" t="str">
        <f>部数情報!I2169</f>
        <v>市原市</v>
      </c>
      <c r="J2544" s="189">
        <f>IFERROR(IF($I$7="併配",VLOOKUP($F2544,部数情報!A:K,11,0),IF($I$7="併配&amp;選挙",VLOOKUP($F2544,部数情報!A:L,12,0),IF($I$7="選挙",VLOOKUP($F2544,部数情報!A:M,13,0),VLOOKUP($F2544,部数情報!A:J,10,0)))),"")</f>
        <v>325</v>
      </c>
      <c r="K2544" s="187"/>
      <c r="L2544" s="205"/>
      <c r="M2544" s="206"/>
      <c r="S2544">
        <f>エリア一覧!J2544-VLOOKUP(エリア一覧!F2544,部数情報!A:Q,17,0)</f>
        <v>0</v>
      </c>
      <c r="V2544">
        <f t="shared" si="39"/>
        <v>0</v>
      </c>
      <c r="W2544">
        <f>IFERROR(VLOOKUP($F2544,部数情報!A:J,10,0),0)</f>
        <v>325</v>
      </c>
    </row>
    <row r="2545" spans="2:23" hidden="1">
      <c r="B2545" s="15">
        <f>部数情報!C2170</f>
        <v>2169</v>
      </c>
      <c r="C2545" s="16">
        <f>部数情報!B2170</f>
        <v>29</v>
      </c>
      <c r="D2545" s="16" t="str">
        <f>部数情報!E2170</f>
        <v>市原</v>
      </c>
      <c r="E2545" s="16" t="str">
        <f>部数情報!F2170</f>
        <v>大厩・辰巳台</v>
      </c>
      <c r="F2545" s="16" t="str">
        <f>部数情報!A2170</f>
        <v>052055</v>
      </c>
      <c r="G2545" s="16" t="str">
        <f>部数情報!G2170</f>
        <v>大厩 Ｂ</v>
      </c>
      <c r="H2545" s="16" t="str">
        <f>部数情報!H2170</f>
        <v>市原</v>
      </c>
      <c r="I2545" s="16" t="str">
        <f>部数情報!I2170</f>
        <v>市原市</v>
      </c>
      <c r="J2545" s="189">
        <f>IFERROR(IF($I$7="併配",VLOOKUP($F2545,部数情報!A:K,11,0),IF($I$7="併配&amp;選挙",VLOOKUP($F2545,部数情報!A:L,12,0),IF($I$7="選挙",VLOOKUP($F2545,部数情報!A:M,13,0),VLOOKUP($F2545,部数情報!A:J,10,0)))),"")</f>
        <v>360</v>
      </c>
      <c r="K2545" s="187"/>
      <c r="L2545" s="205"/>
      <c r="M2545" s="206"/>
      <c r="S2545">
        <f>エリア一覧!J2545-VLOOKUP(エリア一覧!F2545,部数情報!A:Q,17,0)</f>
        <v>0</v>
      </c>
      <c r="V2545">
        <f t="shared" si="39"/>
        <v>0</v>
      </c>
      <c r="W2545">
        <f>IFERROR(VLOOKUP($F2545,部数情報!A:J,10,0),0)</f>
        <v>360</v>
      </c>
    </row>
    <row r="2546" spans="2:23" hidden="1">
      <c r="B2546" s="15">
        <f>部数情報!C2171</f>
        <v>2170</v>
      </c>
      <c r="C2546" s="16">
        <f>部数情報!B2171</f>
        <v>29</v>
      </c>
      <c r="D2546" s="16" t="str">
        <f>部数情報!E2171</f>
        <v>市原</v>
      </c>
      <c r="E2546" s="16" t="str">
        <f>部数情報!F2171</f>
        <v>大厩・辰巳台</v>
      </c>
      <c r="F2546" s="16" t="str">
        <f>部数情報!A2171</f>
        <v>052057</v>
      </c>
      <c r="G2546" s="16" t="str">
        <f>部数情報!G2171</f>
        <v>大厩 Ｄ</v>
      </c>
      <c r="H2546" s="16" t="str">
        <f>部数情報!H2171</f>
        <v>市原</v>
      </c>
      <c r="I2546" s="16" t="str">
        <f>部数情報!I2171</f>
        <v>市原市</v>
      </c>
      <c r="J2546" s="189">
        <f>IFERROR(IF($I$7="併配",VLOOKUP($F2546,部数情報!A:K,11,0),IF($I$7="併配&amp;選挙",VLOOKUP($F2546,部数情報!A:L,12,0),IF($I$7="選挙",VLOOKUP($F2546,部数情報!A:M,13,0),VLOOKUP($F2546,部数情報!A:J,10,0)))),"")</f>
        <v>260</v>
      </c>
      <c r="K2546" s="187"/>
      <c r="L2546" s="205"/>
      <c r="M2546" s="206"/>
      <c r="S2546">
        <f>エリア一覧!J2546-VLOOKUP(エリア一覧!F2546,部数情報!A:Q,17,0)</f>
        <v>0</v>
      </c>
      <c r="V2546">
        <f t="shared" si="39"/>
        <v>0</v>
      </c>
      <c r="W2546">
        <f>IFERROR(VLOOKUP($F2546,部数情報!A:J,10,0),0)</f>
        <v>260</v>
      </c>
    </row>
    <row r="2547" spans="2:23" hidden="1">
      <c r="B2547" s="15">
        <f>部数情報!C2172</f>
        <v>2171</v>
      </c>
      <c r="C2547" s="16">
        <f>部数情報!B2172</f>
        <v>29</v>
      </c>
      <c r="D2547" s="16" t="str">
        <f>部数情報!E2172</f>
        <v>市原</v>
      </c>
      <c r="E2547" s="16" t="str">
        <f>部数情報!F2172</f>
        <v>大厩・辰巳台</v>
      </c>
      <c r="F2547" s="16" t="str">
        <f>部数情報!A2172</f>
        <v>052058</v>
      </c>
      <c r="G2547" s="16" t="str">
        <f>部数情報!G2172</f>
        <v>辰巳台西 １</v>
      </c>
      <c r="H2547" s="16" t="str">
        <f>部数情報!H2172</f>
        <v>市原</v>
      </c>
      <c r="I2547" s="16" t="str">
        <f>部数情報!I2172</f>
        <v>市原市</v>
      </c>
      <c r="J2547" s="189">
        <f>IFERROR(IF($I$7="併配",VLOOKUP($F2547,部数情報!A:K,11,0),IF($I$7="併配&amp;選挙",VLOOKUP($F2547,部数情報!A:L,12,0),IF($I$7="選挙",VLOOKUP($F2547,部数情報!A:M,13,0),VLOOKUP($F2547,部数情報!A:J,10,0)))),"")</f>
        <v>339</v>
      </c>
      <c r="K2547" s="187"/>
      <c r="L2547" s="205"/>
      <c r="M2547" s="206"/>
      <c r="S2547">
        <f>エリア一覧!J2547-VLOOKUP(エリア一覧!F2547,部数情報!A:Q,17,0)</f>
        <v>0</v>
      </c>
      <c r="V2547">
        <f t="shared" si="39"/>
        <v>0</v>
      </c>
      <c r="W2547">
        <f>IFERROR(VLOOKUP($F2547,部数情報!A:J,10,0),0)</f>
        <v>339</v>
      </c>
    </row>
    <row r="2548" spans="2:23" hidden="1">
      <c r="B2548" s="15">
        <f>部数情報!C2173</f>
        <v>2172</v>
      </c>
      <c r="C2548" s="16">
        <f>部数情報!B2173</f>
        <v>29</v>
      </c>
      <c r="D2548" s="16" t="str">
        <f>部数情報!E2173</f>
        <v>市原</v>
      </c>
      <c r="E2548" s="16" t="str">
        <f>部数情報!F2173</f>
        <v>大厩・辰巳台</v>
      </c>
      <c r="F2548" s="16" t="str">
        <f>部数情報!A2173</f>
        <v>052094</v>
      </c>
      <c r="G2548" s="16" t="str">
        <f>部数情報!G2173</f>
        <v>辰巳台西 ２</v>
      </c>
      <c r="H2548" s="16" t="str">
        <f>部数情報!H2173</f>
        <v>市原</v>
      </c>
      <c r="I2548" s="16" t="str">
        <f>部数情報!I2173</f>
        <v>市原市</v>
      </c>
      <c r="J2548" s="189">
        <f>IFERROR(IF($I$7="併配",VLOOKUP($F2548,部数情報!A:K,11,0),IF($I$7="併配&amp;選挙",VLOOKUP($F2548,部数情報!A:L,12,0),IF($I$7="選挙",VLOOKUP($F2548,部数情報!A:M,13,0),VLOOKUP($F2548,部数情報!A:J,10,0)))),"")</f>
        <v>366</v>
      </c>
      <c r="K2548" s="187"/>
      <c r="L2548" s="205"/>
      <c r="M2548" s="206"/>
      <c r="S2548">
        <f>エリア一覧!J2548-VLOOKUP(エリア一覧!F2548,部数情報!A:Q,17,0)</f>
        <v>0</v>
      </c>
      <c r="V2548">
        <f t="shared" si="39"/>
        <v>0</v>
      </c>
      <c r="W2548">
        <f>IFERROR(VLOOKUP($F2548,部数情報!A:J,10,0),0)</f>
        <v>366</v>
      </c>
    </row>
    <row r="2549" spans="2:23" hidden="1">
      <c r="B2549" s="15">
        <f>部数情報!C2174</f>
        <v>2173</v>
      </c>
      <c r="C2549" s="16">
        <f>部数情報!B2174</f>
        <v>29</v>
      </c>
      <c r="D2549" s="16" t="str">
        <f>部数情報!E2174</f>
        <v>市原</v>
      </c>
      <c r="E2549" s="16" t="str">
        <f>部数情報!F2174</f>
        <v>大厩・辰巳台</v>
      </c>
      <c r="F2549" s="16" t="str">
        <f>部数情報!A2174</f>
        <v>052059</v>
      </c>
      <c r="G2549" s="16" t="str">
        <f>部数情報!G2174</f>
        <v>辰巳台西 ３</v>
      </c>
      <c r="H2549" s="16" t="str">
        <f>部数情報!H2174</f>
        <v>市原</v>
      </c>
      <c r="I2549" s="16" t="str">
        <f>部数情報!I2174</f>
        <v>市原市</v>
      </c>
      <c r="J2549" s="189">
        <f>IFERROR(IF($I$7="併配",VLOOKUP($F2549,部数情報!A:K,11,0),IF($I$7="併配&amp;選挙",VLOOKUP($F2549,部数情報!A:L,12,0),IF($I$7="選挙",VLOOKUP($F2549,部数情報!A:M,13,0),VLOOKUP($F2549,部数情報!A:J,10,0)))),"")</f>
        <v>260</v>
      </c>
      <c r="K2549" s="187"/>
      <c r="L2549" s="205"/>
      <c r="M2549" s="206"/>
      <c r="S2549">
        <f>エリア一覧!J2549-VLOOKUP(エリア一覧!F2549,部数情報!A:Q,17,0)</f>
        <v>0</v>
      </c>
      <c r="V2549">
        <f t="shared" si="39"/>
        <v>0</v>
      </c>
      <c r="W2549">
        <f>IFERROR(VLOOKUP($F2549,部数情報!A:J,10,0),0)</f>
        <v>260</v>
      </c>
    </row>
    <row r="2550" spans="2:23" hidden="1">
      <c r="B2550" s="15">
        <f>部数情報!C2175</f>
        <v>2174</v>
      </c>
      <c r="C2550" s="16">
        <f>部数情報!B2175</f>
        <v>29</v>
      </c>
      <c r="D2550" s="16" t="str">
        <f>部数情報!E2175</f>
        <v>市原</v>
      </c>
      <c r="E2550" s="16" t="str">
        <f>部数情報!F2175</f>
        <v>大厩・辰巳台</v>
      </c>
      <c r="F2550" s="16" t="str">
        <f>部数情報!A2175</f>
        <v>052060</v>
      </c>
      <c r="G2550" s="16" t="str">
        <f>部数情報!G2175</f>
        <v>辰巳台西 ４ ・ ５</v>
      </c>
      <c r="H2550" s="16" t="str">
        <f>部数情報!H2175</f>
        <v>市原</v>
      </c>
      <c r="I2550" s="16" t="str">
        <f>部数情報!I2175</f>
        <v>市原市</v>
      </c>
      <c r="J2550" s="189">
        <f>IFERROR(IF($I$7="併配",VLOOKUP($F2550,部数情報!A:K,11,0),IF($I$7="併配&amp;選挙",VLOOKUP($F2550,部数情報!A:L,12,0),IF($I$7="選挙",VLOOKUP($F2550,部数情報!A:M,13,0),VLOOKUP($F2550,部数情報!A:J,10,0)))),"")</f>
        <v>415</v>
      </c>
      <c r="K2550" s="187"/>
      <c r="L2550" s="205"/>
      <c r="M2550" s="206"/>
      <c r="S2550">
        <f>エリア一覧!J2550-VLOOKUP(エリア一覧!F2550,部数情報!A:Q,17,0)</f>
        <v>0</v>
      </c>
      <c r="V2550">
        <f t="shared" si="39"/>
        <v>0</v>
      </c>
      <c r="W2550">
        <f>IFERROR(VLOOKUP($F2550,部数情報!A:J,10,0),0)</f>
        <v>415</v>
      </c>
    </row>
    <row r="2551" spans="2:23" hidden="1">
      <c r="B2551" s="15">
        <f>部数情報!C2176</f>
        <v>2175</v>
      </c>
      <c r="C2551" s="16">
        <f>部数情報!B2176</f>
        <v>29</v>
      </c>
      <c r="D2551" s="16" t="str">
        <f>部数情報!E2176</f>
        <v>市原</v>
      </c>
      <c r="E2551" s="16" t="str">
        <f>部数情報!F2176</f>
        <v>大厩・辰巳台</v>
      </c>
      <c r="F2551" s="16" t="str">
        <f>部数情報!A2176</f>
        <v>052061</v>
      </c>
      <c r="G2551" s="16" t="str">
        <f>部数情報!G2176</f>
        <v>辰巳台東 １</v>
      </c>
      <c r="H2551" s="16" t="str">
        <f>部数情報!H2176</f>
        <v>市原</v>
      </c>
      <c r="I2551" s="16" t="str">
        <f>部数情報!I2176</f>
        <v>市原市</v>
      </c>
      <c r="J2551" s="189">
        <f>IFERROR(IF($I$7="併配",VLOOKUP($F2551,部数情報!A:K,11,0),IF($I$7="併配&amp;選挙",VLOOKUP($F2551,部数情報!A:L,12,0),IF($I$7="選挙",VLOOKUP($F2551,部数情報!A:M,13,0),VLOOKUP($F2551,部数情報!A:J,10,0)))),"")</f>
        <v>380</v>
      </c>
      <c r="K2551" s="187"/>
      <c r="L2551" s="205"/>
      <c r="M2551" s="206"/>
      <c r="S2551">
        <f>エリア一覧!J2551-VLOOKUP(エリア一覧!F2551,部数情報!A:Q,17,0)</f>
        <v>0</v>
      </c>
      <c r="V2551">
        <f t="shared" si="39"/>
        <v>0</v>
      </c>
      <c r="W2551">
        <f>IFERROR(VLOOKUP($F2551,部数情報!A:J,10,0),0)</f>
        <v>380</v>
      </c>
    </row>
    <row r="2552" spans="2:23" hidden="1">
      <c r="B2552" s="15">
        <f>部数情報!C2177</f>
        <v>2176</v>
      </c>
      <c r="C2552" s="16">
        <f>部数情報!B2177</f>
        <v>29</v>
      </c>
      <c r="D2552" s="16" t="str">
        <f>部数情報!E2177</f>
        <v>市原</v>
      </c>
      <c r="E2552" s="16" t="str">
        <f>部数情報!F2177</f>
        <v>大厩・辰巳台</v>
      </c>
      <c r="F2552" s="16" t="str">
        <f>部数情報!A2177</f>
        <v>052062</v>
      </c>
      <c r="G2552" s="16" t="str">
        <f>部数情報!G2177</f>
        <v>辰巳台東 ２</v>
      </c>
      <c r="H2552" s="16" t="str">
        <f>部数情報!H2177</f>
        <v>市原</v>
      </c>
      <c r="I2552" s="16" t="str">
        <f>部数情報!I2177</f>
        <v>市原市</v>
      </c>
      <c r="J2552" s="189">
        <f>IFERROR(IF($I$7="併配",VLOOKUP($F2552,部数情報!A:K,11,0),IF($I$7="併配&amp;選挙",VLOOKUP($F2552,部数情報!A:L,12,0),IF($I$7="選挙",VLOOKUP($F2552,部数情報!A:M,13,0),VLOOKUP($F2552,部数情報!A:J,10,0)))),"")</f>
        <v>270</v>
      </c>
      <c r="K2552" s="187"/>
      <c r="L2552" s="205"/>
      <c r="M2552" s="206"/>
      <c r="S2552">
        <f>エリア一覧!J2552-VLOOKUP(エリア一覧!F2552,部数情報!A:Q,17,0)</f>
        <v>0</v>
      </c>
      <c r="V2552">
        <f t="shared" si="39"/>
        <v>0</v>
      </c>
      <c r="W2552">
        <f>IFERROR(VLOOKUP($F2552,部数情報!A:J,10,0),0)</f>
        <v>270</v>
      </c>
    </row>
    <row r="2553" spans="2:23" hidden="1">
      <c r="B2553" s="15">
        <f>部数情報!C2178</f>
        <v>2177</v>
      </c>
      <c r="C2553" s="16">
        <f>部数情報!B2178</f>
        <v>29</v>
      </c>
      <c r="D2553" s="16" t="str">
        <f>部数情報!E2178</f>
        <v>市原</v>
      </c>
      <c r="E2553" s="16" t="str">
        <f>部数情報!F2178</f>
        <v>大厩・辰巳台</v>
      </c>
      <c r="F2553" s="16" t="str">
        <f>部数情報!A2178</f>
        <v>052063</v>
      </c>
      <c r="G2553" s="16" t="str">
        <f>部数情報!G2178</f>
        <v>辰巳台東 ３Ａ</v>
      </c>
      <c r="H2553" s="16" t="str">
        <f>部数情報!H2178</f>
        <v>市原</v>
      </c>
      <c r="I2553" s="16" t="str">
        <f>部数情報!I2178</f>
        <v>市原市</v>
      </c>
      <c r="J2553" s="189">
        <f>IFERROR(IF($I$7="併配",VLOOKUP($F2553,部数情報!A:K,11,0),IF($I$7="併配&amp;選挙",VLOOKUP($F2553,部数情報!A:L,12,0),IF($I$7="選挙",VLOOKUP($F2553,部数情報!A:M,13,0),VLOOKUP($F2553,部数情報!A:J,10,0)))),"")</f>
        <v>350</v>
      </c>
      <c r="K2553" s="187"/>
      <c r="L2553" s="205"/>
      <c r="M2553" s="206"/>
      <c r="S2553">
        <f>エリア一覧!J2553-VLOOKUP(エリア一覧!F2553,部数情報!A:Q,17,0)</f>
        <v>0</v>
      </c>
      <c r="V2553">
        <f t="shared" si="39"/>
        <v>0</v>
      </c>
      <c r="W2553">
        <f>IFERROR(VLOOKUP($F2553,部数情報!A:J,10,0),0)</f>
        <v>350</v>
      </c>
    </row>
    <row r="2554" spans="2:23" hidden="1">
      <c r="B2554" s="15">
        <f>部数情報!C2179</f>
        <v>2178</v>
      </c>
      <c r="C2554" s="16">
        <f>部数情報!B2179</f>
        <v>29</v>
      </c>
      <c r="D2554" s="16" t="str">
        <f>部数情報!E2179</f>
        <v>市原</v>
      </c>
      <c r="E2554" s="16" t="str">
        <f>部数情報!F2179</f>
        <v>大厩・辰巳台</v>
      </c>
      <c r="F2554" s="16" t="str">
        <f>部数情報!A2179</f>
        <v>052064</v>
      </c>
      <c r="G2554" s="16" t="str">
        <f>部数情報!G2179</f>
        <v>辰巳台東 ３Ｂ</v>
      </c>
      <c r="H2554" s="16" t="str">
        <f>部数情報!H2179</f>
        <v>市原</v>
      </c>
      <c r="I2554" s="16" t="str">
        <f>部数情報!I2179</f>
        <v>市原市</v>
      </c>
      <c r="J2554" s="189">
        <f>IFERROR(IF($I$7="併配",VLOOKUP($F2554,部数情報!A:K,11,0),IF($I$7="併配&amp;選挙",VLOOKUP($F2554,部数情報!A:L,12,0),IF($I$7="選挙",VLOOKUP($F2554,部数情報!A:M,13,0),VLOOKUP($F2554,部数情報!A:J,10,0)))),"")</f>
        <v>540</v>
      </c>
      <c r="K2554" s="187"/>
      <c r="L2554" s="205"/>
      <c r="M2554" s="206"/>
      <c r="S2554">
        <f>エリア一覧!J2554-VLOOKUP(エリア一覧!F2554,部数情報!A:Q,17,0)</f>
        <v>0</v>
      </c>
      <c r="V2554">
        <f t="shared" si="39"/>
        <v>0</v>
      </c>
      <c r="W2554">
        <f>IFERROR(VLOOKUP($F2554,部数情報!A:J,10,0),0)</f>
        <v>540</v>
      </c>
    </row>
    <row r="2555" spans="2:23" hidden="1">
      <c r="B2555" s="15">
        <f>部数情報!C2180</f>
        <v>2179</v>
      </c>
      <c r="C2555" s="16">
        <f>部数情報!B2180</f>
        <v>29</v>
      </c>
      <c r="D2555" s="16" t="str">
        <f>部数情報!E2180</f>
        <v>市原</v>
      </c>
      <c r="E2555" s="16" t="str">
        <f>部数情報!F2180</f>
        <v>大厩・辰巳台</v>
      </c>
      <c r="F2555" s="16" t="str">
        <f>部数情報!A2180</f>
        <v>052065</v>
      </c>
      <c r="G2555" s="16" t="str">
        <f>部数情報!G2180</f>
        <v>辰巳台東 ４Ａ</v>
      </c>
      <c r="H2555" s="16" t="str">
        <f>部数情報!H2180</f>
        <v>市原</v>
      </c>
      <c r="I2555" s="16" t="str">
        <f>部数情報!I2180</f>
        <v>市原市</v>
      </c>
      <c r="J2555" s="189">
        <f>IFERROR(IF($I$7="併配",VLOOKUP($F2555,部数情報!A:K,11,0),IF($I$7="併配&amp;選挙",VLOOKUP($F2555,部数情報!A:L,12,0),IF($I$7="選挙",VLOOKUP($F2555,部数情報!A:M,13,0),VLOOKUP($F2555,部数情報!A:J,10,0)))),"")</f>
        <v>315</v>
      </c>
      <c r="K2555" s="187"/>
      <c r="L2555" s="205"/>
      <c r="M2555" s="206"/>
      <c r="S2555">
        <f>エリア一覧!J2555-VLOOKUP(エリア一覧!F2555,部数情報!A:Q,17,0)</f>
        <v>0</v>
      </c>
      <c r="V2555">
        <f t="shared" si="39"/>
        <v>0</v>
      </c>
      <c r="W2555">
        <f>IFERROR(VLOOKUP($F2555,部数情報!A:J,10,0),0)</f>
        <v>315</v>
      </c>
    </row>
    <row r="2556" spans="2:23" hidden="1">
      <c r="B2556" s="15">
        <f>部数情報!C2181</f>
        <v>2180</v>
      </c>
      <c r="C2556" s="16">
        <f>部数情報!B2181</f>
        <v>29</v>
      </c>
      <c r="D2556" s="16" t="str">
        <f>部数情報!E2181</f>
        <v>市原</v>
      </c>
      <c r="E2556" s="16" t="str">
        <f>部数情報!F2181</f>
        <v>大厩・辰巳台</v>
      </c>
      <c r="F2556" s="16" t="str">
        <f>部数情報!A2181</f>
        <v>052097</v>
      </c>
      <c r="G2556" s="16" t="str">
        <f>部数情報!G2181</f>
        <v>辰巳台東 ４Ｂ</v>
      </c>
      <c r="H2556" s="16" t="str">
        <f>部数情報!H2181</f>
        <v>市原</v>
      </c>
      <c r="I2556" s="16" t="str">
        <f>部数情報!I2181</f>
        <v>市原市</v>
      </c>
      <c r="J2556" s="189">
        <f>IFERROR(IF($I$7="併配",VLOOKUP($F2556,部数情報!A:K,11,0),IF($I$7="併配&amp;選挙",VLOOKUP($F2556,部数情報!A:L,12,0),IF($I$7="選挙",VLOOKUP($F2556,部数情報!A:M,13,0),VLOOKUP($F2556,部数情報!A:J,10,0)))),"")</f>
        <v>365</v>
      </c>
      <c r="K2556" s="187"/>
      <c r="L2556" s="205"/>
      <c r="M2556" s="206"/>
      <c r="S2556">
        <f>エリア一覧!J2556-VLOOKUP(エリア一覧!F2556,部数情報!A:Q,17,0)</f>
        <v>0</v>
      </c>
      <c r="V2556">
        <f t="shared" si="39"/>
        <v>0</v>
      </c>
      <c r="W2556">
        <f>IFERROR(VLOOKUP($F2556,部数情報!A:J,10,0),0)</f>
        <v>365</v>
      </c>
    </row>
    <row r="2557" spans="2:23" hidden="1">
      <c r="B2557" s="15">
        <f>部数情報!C2182</f>
        <v>2181</v>
      </c>
      <c r="C2557" s="16">
        <f>部数情報!B2182</f>
        <v>29</v>
      </c>
      <c r="D2557" s="16" t="str">
        <f>部数情報!E2182</f>
        <v>市原</v>
      </c>
      <c r="E2557" s="16" t="str">
        <f>部数情報!F2182</f>
        <v>大厩・辰巳台</v>
      </c>
      <c r="F2557" s="16" t="str">
        <f>部数情報!A2182</f>
        <v>052066</v>
      </c>
      <c r="G2557" s="16" t="str">
        <f>部数情報!G2182</f>
        <v>辰巳台東 ５</v>
      </c>
      <c r="H2557" s="16" t="str">
        <f>部数情報!H2182</f>
        <v>市原</v>
      </c>
      <c r="I2557" s="16" t="str">
        <f>部数情報!I2182</f>
        <v>市原市</v>
      </c>
      <c r="J2557" s="189">
        <f>IFERROR(IF($I$7="併配",VLOOKUP($F2557,部数情報!A:K,11,0),IF($I$7="併配&amp;選挙",VLOOKUP($F2557,部数情報!A:L,12,0),IF($I$7="選挙",VLOOKUP($F2557,部数情報!A:M,13,0),VLOOKUP($F2557,部数情報!A:J,10,0)))),"")</f>
        <v>310</v>
      </c>
      <c r="K2557" s="187"/>
      <c r="L2557" s="205"/>
      <c r="M2557" s="206"/>
      <c r="S2557">
        <f>エリア一覧!J2557-VLOOKUP(エリア一覧!F2557,部数情報!A:Q,17,0)</f>
        <v>0</v>
      </c>
      <c r="V2557">
        <f t="shared" si="39"/>
        <v>0</v>
      </c>
      <c r="W2557">
        <f>IFERROR(VLOOKUP($F2557,部数情報!A:J,10,0),0)</f>
        <v>310</v>
      </c>
    </row>
    <row r="2558" spans="2:23" hidden="1">
      <c r="B2558" s="15">
        <f>部数情報!C2183</f>
        <v>2182</v>
      </c>
      <c r="C2558" s="16">
        <f>部数情報!B2183</f>
        <v>29</v>
      </c>
      <c r="D2558" s="16" t="str">
        <f>部数情報!E2183</f>
        <v>市原</v>
      </c>
      <c r="E2558" s="16" t="str">
        <f>部数情報!F2183</f>
        <v>門前・郡本・藤井・山田橋</v>
      </c>
      <c r="F2558" s="16" t="str">
        <f>部数情報!A2183</f>
        <v>052072</v>
      </c>
      <c r="G2558" s="16" t="str">
        <f>部数情報!G2183</f>
        <v>郡本 １ ・ ２  ・ ３</v>
      </c>
      <c r="H2558" s="16" t="str">
        <f>部数情報!H2183</f>
        <v>市原</v>
      </c>
      <c r="I2558" s="16" t="str">
        <f>部数情報!I2183</f>
        <v>市原市</v>
      </c>
      <c r="J2558" s="189">
        <f>IFERROR(IF($I$7="併配",VLOOKUP($F2558,部数情報!A:K,11,0),IF($I$7="併配&amp;選挙",VLOOKUP($F2558,部数情報!A:L,12,0),IF($I$7="選挙",VLOOKUP($F2558,部数情報!A:M,13,0),VLOOKUP($F2558,部数情報!A:J,10,0)))),"")</f>
        <v>530</v>
      </c>
      <c r="K2558" s="187"/>
      <c r="L2558" s="205"/>
      <c r="M2558" s="206"/>
      <c r="S2558">
        <f>エリア一覧!J2558-VLOOKUP(エリア一覧!F2558,部数情報!A:Q,17,0)</f>
        <v>0</v>
      </c>
      <c r="V2558">
        <f t="shared" si="39"/>
        <v>0</v>
      </c>
      <c r="W2558">
        <f>IFERROR(VLOOKUP($F2558,部数情報!A:J,10,0),0)</f>
        <v>530</v>
      </c>
    </row>
    <row r="2559" spans="2:23" hidden="1">
      <c r="B2559" s="15">
        <f>部数情報!C2184</f>
        <v>2183</v>
      </c>
      <c r="C2559" s="16">
        <f>部数情報!B2184</f>
        <v>29</v>
      </c>
      <c r="D2559" s="16" t="str">
        <f>部数情報!E2184</f>
        <v>市原</v>
      </c>
      <c r="E2559" s="16" t="str">
        <f>部数情報!F2184</f>
        <v>門前・郡本・藤井・山田橋</v>
      </c>
      <c r="F2559" s="16" t="str">
        <f>部数情報!A2184</f>
        <v>052073</v>
      </c>
      <c r="G2559" s="16" t="str">
        <f>部数情報!G2184</f>
        <v>山田橋 １ ・ ２</v>
      </c>
      <c r="H2559" s="16" t="str">
        <f>部数情報!H2184</f>
        <v>市原</v>
      </c>
      <c r="I2559" s="16" t="str">
        <f>部数情報!I2184</f>
        <v>市原市</v>
      </c>
      <c r="J2559" s="189">
        <f>IFERROR(IF($I$7="併配",VLOOKUP($F2559,部数情報!A:K,11,0),IF($I$7="併配&amp;選挙",VLOOKUP($F2559,部数情報!A:L,12,0),IF($I$7="選挙",VLOOKUP($F2559,部数情報!A:M,13,0),VLOOKUP($F2559,部数情報!A:J,10,0)))),"")</f>
        <v>480</v>
      </c>
      <c r="K2559" s="187"/>
      <c r="L2559" s="205"/>
      <c r="M2559" s="206"/>
      <c r="S2559">
        <f>エリア一覧!J2559-VLOOKUP(エリア一覧!F2559,部数情報!A:Q,17,0)</f>
        <v>0</v>
      </c>
      <c r="V2559">
        <f t="shared" si="39"/>
        <v>0</v>
      </c>
      <c r="W2559">
        <f>IFERROR(VLOOKUP($F2559,部数情報!A:J,10,0),0)</f>
        <v>480</v>
      </c>
    </row>
    <row r="2560" spans="2:23" hidden="1">
      <c r="B2560" s="15">
        <f>部数情報!C2185</f>
        <v>2184</v>
      </c>
      <c r="C2560" s="16">
        <f>部数情報!B2185</f>
        <v>29</v>
      </c>
      <c r="D2560" s="16" t="str">
        <f>部数情報!E2185</f>
        <v>市原</v>
      </c>
      <c r="E2560" s="16" t="str">
        <f>部数情報!F2185</f>
        <v>門前・郡本・藤井・山田橋</v>
      </c>
      <c r="F2560" s="16" t="str">
        <f>部数情報!A2185</f>
        <v>052074</v>
      </c>
      <c r="G2560" s="16" t="str">
        <f>部数情報!G2185</f>
        <v>山田橋 ３ ・ 藤井 １ ・ ２ ・ ３</v>
      </c>
      <c r="H2560" s="16" t="str">
        <f>部数情報!H2185</f>
        <v>市原</v>
      </c>
      <c r="I2560" s="16" t="str">
        <f>部数情報!I2185</f>
        <v>市原市</v>
      </c>
      <c r="J2560" s="189">
        <f>IFERROR(IF($I$7="併配",VLOOKUP($F2560,部数情報!A:K,11,0),IF($I$7="併配&amp;選挙",VLOOKUP($F2560,部数情報!A:L,12,0),IF($I$7="選挙",VLOOKUP($F2560,部数情報!A:M,13,0),VLOOKUP($F2560,部数情報!A:J,10,0)))),"")</f>
        <v>265</v>
      </c>
      <c r="K2560" s="187"/>
      <c r="L2560" s="205"/>
      <c r="M2560" s="206"/>
      <c r="S2560">
        <f>エリア一覧!J2560-VLOOKUP(エリア一覧!F2560,部数情報!A:Q,17,0)</f>
        <v>0</v>
      </c>
      <c r="V2560">
        <f t="shared" si="39"/>
        <v>0</v>
      </c>
      <c r="W2560">
        <f>IFERROR(VLOOKUP($F2560,部数情報!A:J,10,0),0)</f>
        <v>265</v>
      </c>
    </row>
    <row r="2561" spans="2:23" hidden="1">
      <c r="B2561" s="15">
        <f>部数情報!C2186</f>
        <v>2185</v>
      </c>
      <c r="C2561" s="16">
        <f>部数情報!B2186</f>
        <v>29</v>
      </c>
      <c r="D2561" s="16" t="str">
        <f>部数情報!E2186</f>
        <v>市原</v>
      </c>
      <c r="E2561" s="16" t="str">
        <f>部数情報!F2186</f>
        <v>国分寺台（北・西・中央）</v>
      </c>
      <c r="F2561" s="16" t="str">
        <f>部数情報!A2186</f>
        <v>052075</v>
      </c>
      <c r="G2561" s="16" t="str">
        <f>部数情報!G2186</f>
        <v>北国分寺台 １ ・ ２</v>
      </c>
      <c r="H2561" s="16" t="str">
        <f>部数情報!H2186</f>
        <v>市原</v>
      </c>
      <c r="I2561" s="16" t="str">
        <f>部数情報!I2186</f>
        <v>市原市</v>
      </c>
      <c r="J2561" s="189">
        <f>IFERROR(IF($I$7="併配",VLOOKUP($F2561,部数情報!A:K,11,0),IF($I$7="併配&amp;選挙",VLOOKUP($F2561,部数情報!A:L,12,0),IF($I$7="選挙",VLOOKUP($F2561,部数情報!A:M,13,0),VLOOKUP($F2561,部数情報!A:J,10,0)))),"")</f>
        <v>380</v>
      </c>
      <c r="K2561" s="187"/>
      <c r="L2561" s="205"/>
      <c r="M2561" s="206"/>
      <c r="S2561">
        <f>エリア一覧!J2561-VLOOKUP(エリア一覧!F2561,部数情報!A:Q,17,0)</f>
        <v>0</v>
      </c>
      <c r="V2561">
        <f t="shared" si="39"/>
        <v>0</v>
      </c>
      <c r="W2561">
        <f>IFERROR(VLOOKUP($F2561,部数情報!A:J,10,0),0)</f>
        <v>380</v>
      </c>
    </row>
    <row r="2562" spans="2:23" hidden="1">
      <c r="B2562" s="15">
        <f>部数情報!C2187</f>
        <v>2186</v>
      </c>
      <c r="C2562" s="16">
        <f>部数情報!B2187</f>
        <v>29</v>
      </c>
      <c r="D2562" s="16" t="str">
        <f>部数情報!E2187</f>
        <v>市原</v>
      </c>
      <c r="E2562" s="16" t="str">
        <f>部数情報!F2187</f>
        <v>国分寺台（北・西・中央）</v>
      </c>
      <c r="F2562" s="16" t="str">
        <f>部数情報!A2187</f>
        <v>052098</v>
      </c>
      <c r="G2562" s="16" t="str">
        <f>部数情報!G2187</f>
        <v>北国分寺台 ２ ・ ５</v>
      </c>
      <c r="H2562" s="16" t="str">
        <f>部数情報!H2187</f>
        <v>市原</v>
      </c>
      <c r="I2562" s="16" t="str">
        <f>部数情報!I2187</f>
        <v>市原市</v>
      </c>
      <c r="J2562" s="189">
        <f>IFERROR(IF($I$7="併配",VLOOKUP($F2562,部数情報!A:K,11,0),IF($I$7="併配&amp;選挙",VLOOKUP($F2562,部数情報!A:L,12,0),IF($I$7="選挙",VLOOKUP($F2562,部数情報!A:M,13,0),VLOOKUP($F2562,部数情報!A:J,10,0)))),"")</f>
        <v>380</v>
      </c>
      <c r="K2562" s="187"/>
      <c r="L2562" s="205"/>
      <c r="M2562" s="206"/>
      <c r="S2562">
        <f>エリア一覧!J2562-VLOOKUP(エリア一覧!F2562,部数情報!A:Q,17,0)</f>
        <v>0</v>
      </c>
      <c r="V2562">
        <f t="shared" si="39"/>
        <v>0</v>
      </c>
      <c r="W2562">
        <f>IFERROR(VLOOKUP($F2562,部数情報!A:J,10,0),0)</f>
        <v>380</v>
      </c>
    </row>
    <row r="2563" spans="2:23" hidden="1">
      <c r="B2563" s="15">
        <f>部数情報!C2188</f>
        <v>2187</v>
      </c>
      <c r="C2563" s="16">
        <f>部数情報!B2188</f>
        <v>29</v>
      </c>
      <c r="D2563" s="16" t="str">
        <f>部数情報!E2188</f>
        <v>市原</v>
      </c>
      <c r="E2563" s="16" t="str">
        <f>部数情報!F2188</f>
        <v>国分寺台（北・西・中央）</v>
      </c>
      <c r="F2563" s="16" t="str">
        <f>部数情報!A2188</f>
        <v>052076</v>
      </c>
      <c r="G2563" s="16" t="str">
        <f>部数情報!G2188</f>
        <v>北国分寺台 ３ ・ ４</v>
      </c>
      <c r="H2563" s="16" t="str">
        <f>部数情報!H2188</f>
        <v>市原</v>
      </c>
      <c r="I2563" s="16" t="str">
        <f>部数情報!I2188</f>
        <v>市原市</v>
      </c>
      <c r="J2563" s="189">
        <f>IFERROR(IF($I$7="併配",VLOOKUP($F2563,部数情報!A:K,11,0),IF($I$7="併配&amp;選挙",VLOOKUP($F2563,部数情報!A:L,12,0),IF($I$7="選挙",VLOOKUP($F2563,部数情報!A:M,13,0),VLOOKUP($F2563,部数情報!A:J,10,0)))),"")</f>
        <v>600</v>
      </c>
      <c r="K2563" s="187"/>
      <c r="L2563" s="205"/>
      <c r="M2563" s="206"/>
      <c r="S2563">
        <f>エリア一覧!J2563-VLOOKUP(エリア一覧!F2563,部数情報!A:Q,17,0)</f>
        <v>0</v>
      </c>
      <c r="V2563">
        <f t="shared" si="39"/>
        <v>0</v>
      </c>
      <c r="W2563">
        <f>IFERROR(VLOOKUP($F2563,部数情報!A:J,10,0),0)</f>
        <v>600</v>
      </c>
    </row>
    <row r="2564" spans="2:23" hidden="1">
      <c r="B2564" s="15">
        <f>部数情報!C2189</f>
        <v>2188</v>
      </c>
      <c r="C2564" s="16">
        <f>部数情報!B2189</f>
        <v>29</v>
      </c>
      <c r="D2564" s="16" t="str">
        <f>部数情報!E2189</f>
        <v>市原</v>
      </c>
      <c r="E2564" s="16" t="str">
        <f>部数情報!F2189</f>
        <v>国分寺台（北・西・中央）</v>
      </c>
      <c r="F2564" s="16" t="str">
        <f>部数情報!A2189</f>
        <v>052077</v>
      </c>
      <c r="G2564" s="16" t="str">
        <f>部数情報!G2189</f>
        <v>西国分寺台 １</v>
      </c>
      <c r="H2564" s="16" t="str">
        <f>部数情報!H2189</f>
        <v>市原</v>
      </c>
      <c r="I2564" s="16" t="str">
        <f>部数情報!I2189</f>
        <v>市原市</v>
      </c>
      <c r="J2564" s="189">
        <f>IFERROR(IF($I$7="併配",VLOOKUP($F2564,部数情報!A:K,11,0),IF($I$7="併配&amp;選挙",VLOOKUP($F2564,部数情報!A:L,12,0),IF($I$7="選挙",VLOOKUP($F2564,部数情報!A:M,13,0),VLOOKUP($F2564,部数情報!A:J,10,0)))),"")</f>
        <v>310</v>
      </c>
      <c r="K2564" s="187"/>
      <c r="L2564" s="205"/>
      <c r="M2564" s="206"/>
      <c r="S2564">
        <f>エリア一覧!J2564-VLOOKUP(エリア一覧!F2564,部数情報!A:Q,17,0)</f>
        <v>0</v>
      </c>
      <c r="V2564">
        <f t="shared" si="39"/>
        <v>0</v>
      </c>
      <c r="W2564">
        <f>IFERROR(VLOOKUP($F2564,部数情報!A:J,10,0),0)</f>
        <v>310</v>
      </c>
    </row>
    <row r="2565" spans="2:23" hidden="1">
      <c r="B2565" s="15">
        <f>部数情報!C2190</f>
        <v>2189</v>
      </c>
      <c r="C2565" s="16">
        <f>部数情報!B2190</f>
        <v>29</v>
      </c>
      <c r="D2565" s="16" t="str">
        <f>部数情報!E2190</f>
        <v>市原</v>
      </c>
      <c r="E2565" s="16" t="str">
        <f>部数情報!F2190</f>
        <v>国分寺台（北・西・中央）</v>
      </c>
      <c r="F2565" s="16" t="str">
        <f>部数情報!A2190</f>
        <v>052095</v>
      </c>
      <c r="G2565" s="16" t="str">
        <f>部数情報!G2190</f>
        <v>西国分寺台 ２</v>
      </c>
      <c r="H2565" s="16" t="str">
        <f>部数情報!H2190</f>
        <v>市原</v>
      </c>
      <c r="I2565" s="16" t="str">
        <f>部数情報!I2190</f>
        <v>市原市</v>
      </c>
      <c r="J2565" s="189">
        <f>IFERROR(IF($I$7="併配",VLOOKUP($F2565,部数情報!A:K,11,0),IF($I$7="併配&amp;選挙",VLOOKUP($F2565,部数情報!A:L,12,0),IF($I$7="選挙",VLOOKUP($F2565,部数情報!A:M,13,0),VLOOKUP($F2565,部数情報!A:J,10,0)))),"")</f>
        <v>320</v>
      </c>
      <c r="K2565" s="187"/>
      <c r="L2565" s="205"/>
      <c r="M2565" s="206"/>
      <c r="S2565">
        <f>エリア一覧!J2565-VLOOKUP(エリア一覧!F2565,部数情報!A:Q,17,0)</f>
        <v>0</v>
      </c>
      <c r="V2565">
        <f t="shared" si="39"/>
        <v>0</v>
      </c>
      <c r="W2565">
        <f>IFERROR(VLOOKUP($F2565,部数情報!A:J,10,0),0)</f>
        <v>320</v>
      </c>
    </row>
    <row r="2566" spans="2:23" hidden="1">
      <c r="B2566" s="15">
        <f>部数情報!C2191</f>
        <v>2190</v>
      </c>
      <c r="C2566" s="16">
        <f>部数情報!B2191</f>
        <v>29</v>
      </c>
      <c r="D2566" s="16" t="str">
        <f>部数情報!E2191</f>
        <v>市原</v>
      </c>
      <c r="E2566" s="16" t="str">
        <f>部数情報!F2191</f>
        <v>国分寺台（北・西・中央）</v>
      </c>
      <c r="F2566" s="16" t="str">
        <f>部数情報!A2191</f>
        <v>052078</v>
      </c>
      <c r="G2566" s="16" t="str">
        <f>部数情報!G2191</f>
        <v>国分寺台中央 １ ・ ２ ・ ３</v>
      </c>
      <c r="H2566" s="16" t="str">
        <f>部数情報!H2191</f>
        <v>市原</v>
      </c>
      <c r="I2566" s="16" t="str">
        <f>部数情報!I2191</f>
        <v>市原市</v>
      </c>
      <c r="J2566" s="189">
        <f>IFERROR(IF($I$7="併配",VLOOKUP($F2566,部数情報!A:K,11,0),IF($I$7="併配&amp;選挙",VLOOKUP($F2566,部数情報!A:L,12,0),IF($I$7="選挙",VLOOKUP($F2566,部数情報!A:M,13,0),VLOOKUP($F2566,部数情報!A:J,10,0)))),"")</f>
        <v>665</v>
      </c>
      <c r="K2566" s="187"/>
      <c r="L2566" s="205"/>
      <c r="M2566" s="206"/>
      <c r="S2566">
        <f>エリア一覧!J2566-VLOOKUP(エリア一覧!F2566,部数情報!A:Q,17,0)</f>
        <v>0</v>
      </c>
      <c r="V2566">
        <f t="shared" si="39"/>
        <v>0</v>
      </c>
      <c r="W2566">
        <f>IFERROR(VLOOKUP($F2566,部数情報!A:J,10,0),0)</f>
        <v>665</v>
      </c>
    </row>
    <row r="2567" spans="2:23" hidden="1">
      <c r="B2567" s="15">
        <f>部数情報!C2192</f>
        <v>2191</v>
      </c>
      <c r="C2567" s="16">
        <f>部数情報!B2192</f>
        <v>29</v>
      </c>
      <c r="D2567" s="16" t="str">
        <f>部数情報!E2192</f>
        <v>市原</v>
      </c>
      <c r="E2567" s="16" t="str">
        <f>部数情報!F2192</f>
        <v>国分寺台（北・西・中央）</v>
      </c>
      <c r="F2567" s="16" t="str">
        <f>部数情報!A2192</f>
        <v>052079</v>
      </c>
      <c r="G2567" s="16" t="str">
        <f>部数情報!G2192</f>
        <v>国分寺台中央 ４ ・ ５</v>
      </c>
      <c r="H2567" s="16" t="str">
        <f>部数情報!H2192</f>
        <v>市原</v>
      </c>
      <c r="I2567" s="16" t="str">
        <f>部数情報!I2192</f>
        <v>市原市</v>
      </c>
      <c r="J2567" s="189">
        <f>IFERROR(IF($I$7="併配",VLOOKUP($F2567,部数情報!A:K,11,0),IF($I$7="併配&amp;選挙",VLOOKUP($F2567,部数情報!A:L,12,0),IF($I$7="選挙",VLOOKUP($F2567,部数情報!A:M,13,0),VLOOKUP($F2567,部数情報!A:J,10,0)))),"")</f>
        <v>510</v>
      </c>
      <c r="K2567" s="187"/>
      <c r="L2567" s="205"/>
      <c r="M2567" s="206"/>
      <c r="S2567">
        <f>エリア一覧!J2567-VLOOKUP(エリア一覧!F2567,部数情報!A:Q,17,0)</f>
        <v>0</v>
      </c>
      <c r="V2567">
        <f t="shared" si="39"/>
        <v>0</v>
      </c>
      <c r="W2567">
        <f>IFERROR(VLOOKUP($F2567,部数情報!A:J,10,0),0)</f>
        <v>510</v>
      </c>
    </row>
    <row r="2568" spans="2:23" hidden="1">
      <c r="B2568" s="15">
        <f>部数情報!C2193</f>
        <v>2192</v>
      </c>
      <c r="C2568" s="16">
        <f>部数情報!B2193</f>
        <v>29</v>
      </c>
      <c r="D2568" s="16" t="str">
        <f>部数情報!E2193</f>
        <v>市原</v>
      </c>
      <c r="E2568" s="16" t="str">
        <f>部数情報!F2193</f>
        <v>国分寺台（北・西・中央）</v>
      </c>
      <c r="F2568" s="16" t="str">
        <f>部数情報!A2193</f>
        <v>052080</v>
      </c>
      <c r="G2568" s="16" t="str">
        <f>部数情報!G2193</f>
        <v>国分寺台中央 １ ・ ６ ・ ７</v>
      </c>
      <c r="H2568" s="16" t="str">
        <f>部数情報!H2193</f>
        <v>市原</v>
      </c>
      <c r="I2568" s="16" t="str">
        <f>部数情報!I2193</f>
        <v>市原市</v>
      </c>
      <c r="J2568" s="189">
        <f>IFERROR(IF($I$7="併配",VLOOKUP($F2568,部数情報!A:K,11,0),IF($I$7="併配&amp;選挙",VLOOKUP($F2568,部数情報!A:L,12,0),IF($I$7="選挙",VLOOKUP($F2568,部数情報!A:M,13,0),VLOOKUP($F2568,部数情報!A:J,10,0)))),"")</f>
        <v>590</v>
      </c>
      <c r="K2568" s="187"/>
      <c r="L2568" s="205"/>
      <c r="M2568" s="206"/>
      <c r="S2568">
        <f>エリア一覧!J2568-VLOOKUP(エリア一覧!F2568,部数情報!A:Q,17,0)</f>
        <v>0</v>
      </c>
      <c r="V2568">
        <f t="shared" si="39"/>
        <v>0</v>
      </c>
      <c r="W2568">
        <f>IFERROR(VLOOKUP($F2568,部数情報!A:J,10,0),0)</f>
        <v>590</v>
      </c>
    </row>
    <row r="2569" spans="2:23" hidden="1">
      <c r="B2569" s="15">
        <f>部数情報!C2194</f>
        <v>2193</v>
      </c>
      <c r="C2569" s="16">
        <f>部数情報!B2194</f>
        <v>29</v>
      </c>
      <c r="D2569" s="16" t="str">
        <f>部数情報!E2194</f>
        <v>市原</v>
      </c>
      <c r="E2569" s="16" t="str">
        <f>部数情報!F2194</f>
        <v>国分寺台（東・南）</v>
      </c>
      <c r="F2569" s="16" t="str">
        <f>部数情報!A2194</f>
        <v>052081</v>
      </c>
      <c r="G2569" s="16" t="str">
        <f>部数情報!G2194</f>
        <v>東国分寺台 １ ・ ５</v>
      </c>
      <c r="H2569" s="16" t="str">
        <f>部数情報!H2194</f>
        <v>市原</v>
      </c>
      <c r="I2569" s="16" t="str">
        <f>部数情報!I2194</f>
        <v>市原市</v>
      </c>
      <c r="J2569" s="189">
        <f>IFERROR(IF($I$7="併配",VLOOKUP($F2569,部数情報!A:K,11,0),IF($I$7="併配&amp;選挙",VLOOKUP($F2569,部数情報!A:L,12,0),IF($I$7="選挙",VLOOKUP($F2569,部数情報!A:M,13,0),VLOOKUP($F2569,部数情報!A:J,10,0)))),"")</f>
        <v>410</v>
      </c>
      <c r="K2569" s="187"/>
      <c r="L2569" s="205"/>
      <c r="M2569" s="206"/>
      <c r="S2569">
        <f>エリア一覧!J2569-VLOOKUP(エリア一覧!F2569,部数情報!A:Q,17,0)</f>
        <v>0</v>
      </c>
      <c r="V2569">
        <f t="shared" si="39"/>
        <v>0</v>
      </c>
      <c r="W2569">
        <f>IFERROR(VLOOKUP($F2569,部数情報!A:J,10,0),0)</f>
        <v>410</v>
      </c>
    </row>
    <row r="2570" spans="2:23" hidden="1">
      <c r="B2570" s="15">
        <f>部数情報!C2195</f>
        <v>2194</v>
      </c>
      <c r="C2570" s="16">
        <f>部数情報!B2195</f>
        <v>29</v>
      </c>
      <c r="D2570" s="16" t="str">
        <f>部数情報!E2195</f>
        <v>市原</v>
      </c>
      <c r="E2570" s="16" t="str">
        <f>部数情報!F2195</f>
        <v>国分寺台（東・南）</v>
      </c>
      <c r="F2570" s="16" t="str">
        <f>部数情報!A2195</f>
        <v>052082</v>
      </c>
      <c r="G2570" s="16" t="str">
        <f>部数情報!G2195</f>
        <v>東国分寺台 ２ ・ ３ ・ ４</v>
      </c>
      <c r="H2570" s="16" t="str">
        <f>部数情報!H2195</f>
        <v>市原</v>
      </c>
      <c r="I2570" s="16" t="str">
        <f>部数情報!I2195</f>
        <v>市原市</v>
      </c>
      <c r="J2570" s="189">
        <f>IFERROR(IF($I$7="併配",VLOOKUP($F2570,部数情報!A:K,11,0),IF($I$7="併配&amp;選挙",VLOOKUP($F2570,部数情報!A:L,12,0),IF($I$7="選挙",VLOOKUP($F2570,部数情報!A:M,13,0),VLOOKUP($F2570,部数情報!A:J,10,0)))),"")</f>
        <v>495</v>
      </c>
      <c r="K2570" s="187"/>
      <c r="L2570" s="205"/>
      <c r="M2570" s="206"/>
      <c r="S2570">
        <f>エリア一覧!J2570-VLOOKUP(エリア一覧!F2570,部数情報!A:Q,17,0)</f>
        <v>0</v>
      </c>
      <c r="V2570">
        <f t="shared" si="39"/>
        <v>0</v>
      </c>
      <c r="W2570">
        <f>IFERROR(VLOOKUP($F2570,部数情報!A:J,10,0),0)</f>
        <v>495</v>
      </c>
    </row>
    <row r="2571" spans="2:23" hidden="1">
      <c r="B2571" s="15">
        <f>部数情報!C2196</f>
        <v>2195</v>
      </c>
      <c r="C2571" s="16">
        <f>部数情報!B2196</f>
        <v>29</v>
      </c>
      <c r="D2571" s="16" t="str">
        <f>部数情報!E2196</f>
        <v>市原</v>
      </c>
      <c r="E2571" s="16" t="str">
        <f>部数情報!F2196</f>
        <v>国分寺台（東・南）</v>
      </c>
      <c r="F2571" s="16" t="str">
        <f>部数情報!A2196</f>
        <v>052083</v>
      </c>
      <c r="G2571" s="16" t="str">
        <f>部数情報!G2196</f>
        <v>南国分寺台 １ ・ ２</v>
      </c>
      <c r="H2571" s="16" t="str">
        <f>部数情報!H2196</f>
        <v>市原</v>
      </c>
      <c r="I2571" s="16" t="str">
        <f>部数情報!I2196</f>
        <v>市原市</v>
      </c>
      <c r="J2571" s="189">
        <f>IFERROR(IF($I$7="併配",VLOOKUP($F2571,部数情報!A:K,11,0),IF($I$7="併配&amp;選挙",VLOOKUP($F2571,部数情報!A:L,12,0),IF($I$7="選挙",VLOOKUP($F2571,部数情報!A:M,13,0),VLOOKUP($F2571,部数情報!A:J,10,0)))),"")</f>
        <v>285</v>
      </c>
      <c r="K2571" s="187"/>
      <c r="L2571" s="205"/>
      <c r="M2571" s="206"/>
      <c r="S2571">
        <f>エリア一覧!J2571-VLOOKUP(エリア一覧!F2571,部数情報!A:Q,17,0)</f>
        <v>0</v>
      </c>
      <c r="V2571">
        <f t="shared" si="39"/>
        <v>0</v>
      </c>
      <c r="W2571">
        <f>IFERROR(VLOOKUP($F2571,部数情報!A:J,10,0),0)</f>
        <v>285</v>
      </c>
    </row>
    <row r="2572" spans="2:23" hidden="1">
      <c r="B2572" s="15">
        <f>部数情報!C2197</f>
        <v>2196</v>
      </c>
      <c r="C2572" s="16">
        <f>部数情報!B2197</f>
        <v>29</v>
      </c>
      <c r="D2572" s="16" t="str">
        <f>部数情報!E2197</f>
        <v>市原</v>
      </c>
      <c r="E2572" s="16" t="str">
        <f>部数情報!F2197</f>
        <v>国分寺台（東・南）</v>
      </c>
      <c r="F2572" s="16" t="str">
        <f>部数情報!A2197</f>
        <v>052084</v>
      </c>
      <c r="G2572" s="16" t="str">
        <f>部数情報!G2197</f>
        <v>南国分寺台 ３ ・ ４ ・ ５</v>
      </c>
      <c r="H2572" s="16" t="str">
        <f>部数情報!H2197</f>
        <v>市原</v>
      </c>
      <c r="I2572" s="16" t="str">
        <f>部数情報!I2197</f>
        <v>市原市</v>
      </c>
      <c r="J2572" s="189">
        <f>IFERROR(IF($I$7="併配",VLOOKUP($F2572,部数情報!A:K,11,0),IF($I$7="併配&amp;選挙",VLOOKUP($F2572,部数情報!A:L,12,0),IF($I$7="選挙",VLOOKUP($F2572,部数情報!A:M,13,0),VLOOKUP($F2572,部数情報!A:J,10,0)))),"")</f>
        <v>560</v>
      </c>
      <c r="K2572" s="187"/>
      <c r="L2572" s="205"/>
      <c r="M2572" s="206"/>
      <c r="S2572">
        <f>エリア一覧!J2572-VLOOKUP(エリア一覧!F2572,部数情報!A:Q,17,0)</f>
        <v>0</v>
      </c>
      <c r="V2572">
        <f t="shared" si="39"/>
        <v>0</v>
      </c>
      <c r="W2572">
        <f>IFERROR(VLOOKUP($F2572,部数情報!A:J,10,0),0)</f>
        <v>560</v>
      </c>
    </row>
    <row r="2573" spans="2:23" hidden="1">
      <c r="B2573" s="15">
        <f>部数情報!C2198</f>
        <v>2197</v>
      </c>
      <c r="C2573" s="16">
        <f>部数情報!B2198</f>
        <v>29</v>
      </c>
      <c r="D2573" s="16" t="str">
        <f>部数情報!E2198</f>
        <v>市原</v>
      </c>
      <c r="E2573" s="16" t="str">
        <f>部数情報!F2198</f>
        <v>西広・惣社・根田・加茂・諏訪</v>
      </c>
      <c r="F2573" s="16" t="str">
        <f>部数情報!A2198</f>
        <v>052085</v>
      </c>
      <c r="G2573" s="16" t="str">
        <f>部数情報!G2198</f>
        <v>西広 １ ・ ２</v>
      </c>
      <c r="H2573" s="16" t="str">
        <f>部数情報!H2198</f>
        <v>市原</v>
      </c>
      <c r="I2573" s="16" t="str">
        <f>部数情報!I2198</f>
        <v>市原市</v>
      </c>
      <c r="J2573" s="189">
        <f>IFERROR(IF($I$7="併配",VLOOKUP($F2573,部数情報!A:K,11,0),IF($I$7="併配&amp;選挙",VLOOKUP($F2573,部数情報!A:L,12,0),IF($I$7="選挙",VLOOKUP($F2573,部数情報!A:M,13,0),VLOOKUP($F2573,部数情報!A:J,10,0)))),"")</f>
        <v>480</v>
      </c>
      <c r="K2573" s="187"/>
      <c r="L2573" s="205"/>
      <c r="M2573" s="206"/>
      <c r="S2573">
        <f>エリア一覧!J2573-VLOOKUP(エリア一覧!F2573,部数情報!A:Q,17,0)</f>
        <v>0</v>
      </c>
      <c r="V2573">
        <f t="shared" si="39"/>
        <v>0</v>
      </c>
      <c r="W2573">
        <f>IFERROR(VLOOKUP($F2573,部数情報!A:J,10,0),0)</f>
        <v>480</v>
      </c>
    </row>
    <row r="2574" spans="2:23" hidden="1">
      <c r="B2574" s="15">
        <f>部数情報!C2199</f>
        <v>2198</v>
      </c>
      <c r="C2574" s="16">
        <f>部数情報!B2199</f>
        <v>29</v>
      </c>
      <c r="D2574" s="16" t="str">
        <f>部数情報!E2199</f>
        <v>市原</v>
      </c>
      <c r="E2574" s="16" t="str">
        <f>部数情報!F2199</f>
        <v>西広・惣社・根田・加茂・諏訪</v>
      </c>
      <c r="F2574" s="16" t="str">
        <f>部数情報!A2199</f>
        <v>052086</v>
      </c>
      <c r="G2574" s="16" t="str">
        <f>部数情報!G2199</f>
        <v>西広 ４ ・ ５</v>
      </c>
      <c r="H2574" s="16" t="str">
        <f>部数情報!H2199</f>
        <v>市原</v>
      </c>
      <c r="I2574" s="16" t="str">
        <f>部数情報!I2199</f>
        <v>市原市</v>
      </c>
      <c r="J2574" s="189">
        <f>IFERROR(IF($I$7="併配",VLOOKUP($F2574,部数情報!A:K,11,0),IF($I$7="併配&amp;選挙",VLOOKUP($F2574,部数情報!A:L,12,0),IF($I$7="選挙",VLOOKUP($F2574,部数情報!A:M,13,0),VLOOKUP($F2574,部数情報!A:J,10,0)))),"")</f>
        <v>445</v>
      </c>
      <c r="K2574" s="187"/>
      <c r="L2574" s="205"/>
      <c r="M2574" s="206"/>
      <c r="S2574">
        <f>エリア一覧!J2574-VLOOKUP(エリア一覧!F2574,部数情報!A:Q,17,0)</f>
        <v>0</v>
      </c>
      <c r="V2574">
        <f t="shared" si="39"/>
        <v>0</v>
      </c>
      <c r="W2574">
        <f>IFERROR(VLOOKUP($F2574,部数情報!A:J,10,0),0)</f>
        <v>445</v>
      </c>
    </row>
    <row r="2575" spans="2:23" hidden="1">
      <c r="B2575" s="15">
        <f>部数情報!C2200</f>
        <v>2199</v>
      </c>
      <c r="C2575" s="16">
        <f>部数情報!B2200</f>
        <v>29</v>
      </c>
      <c r="D2575" s="16" t="str">
        <f>部数情報!E2200</f>
        <v>市原</v>
      </c>
      <c r="E2575" s="16" t="str">
        <f>部数情報!F2200</f>
        <v>西広・惣社・根田・加茂・諏訪</v>
      </c>
      <c r="F2575" s="16" t="str">
        <f>部数情報!A2200</f>
        <v>052177</v>
      </c>
      <c r="G2575" s="16" t="str">
        <f>部数情報!G2200</f>
        <v>西広 ６</v>
      </c>
      <c r="H2575" s="16" t="str">
        <f>部数情報!H2200</f>
        <v>市原</v>
      </c>
      <c r="I2575" s="16" t="str">
        <f>部数情報!I2200</f>
        <v>市原市</v>
      </c>
      <c r="J2575" s="189">
        <f>IFERROR(IF($I$7="併配",VLOOKUP($F2575,部数情報!A:K,11,0),IF($I$7="併配&amp;選挙",VLOOKUP($F2575,部数情報!A:L,12,0),IF($I$7="選挙",VLOOKUP($F2575,部数情報!A:M,13,0),VLOOKUP($F2575,部数情報!A:J,10,0)))),"")</f>
        <v>330</v>
      </c>
      <c r="K2575" s="187"/>
      <c r="L2575" s="205"/>
      <c r="M2575" s="206"/>
      <c r="S2575">
        <f>エリア一覧!J2575-VLOOKUP(エリア一覧!F2575,部数情報!A:Q,17,0)</f>
        <v>0</v>
      </c>
      <c r="V2575">
        <f t="shared" si="39"/>
        <v>0</v>
      </c>
      <c r="W2575">
        <f>IFERROR(VLOOKUP($F2575,部数情報!A:J,10,0),0)</f>
        <v>330</v>
      </c>
    </row>
    <row r="2576" spans="2:23" hidden="1">
      <c r="B2576" s="15">
        <f>部数情報!C2201</f>
        <v>2200</v>
      </c>
      <c r="C2576" s="16">
        <f>部数情報!B2201</f>
        <v>29</v>
      </c>
      <c r="D2576" s="16" t="str">
        <f>部数情報!E2201</f>
        <v>市原</v>
      </c>
      <c r="E2576" s="16" t="str">
        <f>部数情報!F2201</f>
        <v>西広・惣社・根田・加茂・諏訪</v>
      </c>
      <c r="F2576" s="16" t="str">
        <f>部数情報!A2201</f>
        <v>052088</v>
      </c>
      <c r="G2576" s="16" t="str">
        <f>部数情報!G2201</f>
        <v>根田 １ ・ ２ ・ ３</v>
      </c>
      <c r="H2576" s="16" t="str">
        <f>部数情報!H2201</f>
        <v>市原</v>
      </c>
      <c r="I2576" s="16" t="str">
        <f>部数情報!I2201</f>
        <v>市原市</v>
      </c>
      <c r="J2576" s="189">
        <f>IFERROR(IF($I$7="併配",VLOOKUP($F2576,部数情報!A:K,11,0),IF($I$7="併配&amp;選挙",VLOOKUP($F2576,部数情報!A:L,12,0),IF($I$7="選挙",VLOOKUP($F2576,部数情報!A:M,13,0),VLOOKUP($F2576,部数情報!A:J,10,0)))),"")</f>
        <v>450</v>
      </c>
      <c r="K2576" s="187"/>
      <c r="L2576" s="205"/>
      <c r="M2576" s="206"/>
      <c r="S2576">
        <f>エリア一覧!J2576-VLOOKUP(エリア一覧!F2576,部数情報!A:Q,17,0)</f>
        <v>0</v>
      </c>
      <c r="V2576">
        <f t="shared" ref="V2576:V2639" si="40">IF(K2576="●",J2576,K2576)</f>
        <v>0</v>
      </c>
      <c r="W2576">
        <f>IFERROR(VLOOKUP($F2576,部数情報!A:J,10,0),0)</f>
        <v>450</v>
      </c>
    </row>
    <row r="2577" spans="2:23" hidden="1">
      <c r="B2577" s="15">
        <f>部数情報!C2202</f>
        <v>2201</v>
      </c>
      <c r="C2577" s="16">
        <f>部数情報!B2202</f>
        <v>29</v>
      </c>
      <c r="D2577" s="16" t="str">
        <f>部数情報!E2202</f>
        <v>市原</v>
      </c>
      <c r="E2577" s="16" t="str">
        <f>部数情報!F2202</f>
        <v>西広・惣社・根田・加茂・諏訪</v>
      </c>
      <c r="F2577" s="16" t="str">
        <f>部数情報!A2202</f>
        <v>052090</v>
      </c>
      <c r="G2577" s="16" t="str">
        <f>部数情報!G2202</f>
        <v>惣社 ２ ・ ３ ・ ４</v>
      </c>
      <c r="H2577" s="16" t="str">
        <f>部数情報!H2202</f>
        <v>市原</v>
      </c>
      <c r="I2577" s="16" t="str">
        <f>部数情報!I2202</f>
        <v>市原市</v>
      </c>
      <c r="J2577" s="189">
        <f>IFERROR(IF($I$7="併配",VLOOKUP($F2577,部数情報!A:K,11,0),IF($I$7="併配&amp;選挙",VLOOKUP($F2577,部数情報!A:L,12,0),IF($I$7="選挙",VLOOKUP($F2577,部数情報!A:M,13,0),VLOOKUP($F2577,部数情報!A:J,10,0)))),"")</f>
        <v>500</v>
      </c>
      <c r="K2577" s="187"/>
      <c r="L2577" s="205"/>
      <c r="M2577" s="206"/>
      <c r="S2577">
        <f>エリア一覧!J2577-VLOOKUP(エリア一覧!F2577,部数情報!A:Q,17,0)</f>
        <v>0</v>
      </c>
      <c r="V2577">
        <f t="shared" si="40"/>
        <v>0</v>
      </c>
      <c r="W2577">
        <f>IFERROR(VLOOKUP($F2577,部数情報!A:J,10,0),0)</f>
        <v>500</v>
      </c>
    </row>
    <row r="2578" spans="2:23" hidden="1">
      <c r="B2578" s="15">
        <f>部数情報!C2203</f>
        <v>2202</v>
      </c>
      <c r="C2578" s="16">
        <f>部数情報!B2203</f>
        <v>29</v>
      </c>
      <c r="D2578" s="16" t="str">
        <f>部数情報!E2203</f>
        <v>市原</v>
      </c>
      <c r="E2578" s="16" t="str">
        <f>部数情報!F2203</f>
        <v>西広・惣社・根田・加茂・諏訪</v>
      </c>
      <c r="F2578" s="16" t="str">
        <f>部数情報!A2203</f>
        <v>052091</v>
      </c>
      <c r="G2578" s="16" t="str">
        <f>部数情報!G2203</f>
        <v>惣社 １ ・ ５</v>
      </c>
      <c r="H2578" s="16" t="str">
        <f>部数情報!H2203</f>
        <v>市原</v>
      </c>
      <c r="I2578" s="16" t="str">
        <f>部数情報!I2203</f>
        <v>市原市</v>
      </c>
      <c r="J2578" s="189">
        <f>IFERROR(IF($I$7="併配",VLOOKUP($F2578,部数情報!A:K,11,0),IF($I$7="併配&amp;選挙",VLOOKUP($F2578,部数情報!A:L,12,0),IF($I$7="選挙",VLOOKUP($F2578,部数情報!A:M,13,0),VLOOKUP($F2578,部数情報!A:J,10,0)))),"")</f>
        <v>360</v>
      </c>
      <c r="K2578" s="187"/>
      <c r="L2578" s="205"/>
      <c r="M2578" s="206"/>
      <c r="S2578">
        <f>エリア一覧!J2578-VLOOKUP(エリア一覧!F2578,部数情報!A:Q,17,0)</f>
        <v>0</v>
      </c>
      <c r="V2578">
        <f t="shared" si="40"/>
        <v>0</v>
      </c>
      <c r="W2578">
        <f>IFERROR(VLOOKUP($F2578,部数情報!A:J,10,0),0)</f>
        <v>360</v>
      </c>
    </row>
    <row r="2579" spans="2:23" hidden="1">
      <c r="B2579" s="15">
        <f>部数情報!C2204</f>
        <v>2203</v>
      </c>
      <c r="C2579" s="16">
        <f>部数情報!B2204</f>
        <v>29</v>
      </c>
      <c r="D2579" s="16" t="str">
        <f>部数情報!E2204</f>
        <v>市原</v>
      </c>
      <c r="E2579" s="16" t="str">
        <f>部数情報!F2204</f>
        <v>西広・惣社・根田・加茂・諏訪</v>
      </c>
      <c r="F2579" s="16" t="str">
        <f>部数情報!A2204</f>
        <v>052175</v>
      </c>
      <c r="G2579" s="16" t="str">
        <f>部数情報!G2204</f>
        <v>加茂 １ ・ ２</v>
      </c>
      <c r="H2579" s="16" t="str">
        <f>部数情報!H2204</f>
        <v>市原</v>
      </c>
      <c r="I2579" s="16" t="str">
        <f>部数情報!I2204</f>
        <v>市原市</v>
      </c>
      <c r="J2579" s="189">
        <f>IFERROR(IF($I$7="併配",VLOOKUP($F2579,部数情報!A:K,11,0),IF($I$7="併配&amp;選挙",VLOOKUP($F2579,部数情報!A:L,12,0),IF($I$7="選挙",VLOOKUP($F2579,部数情報!A:M,13,0),VLOOKUP($F2579,部数情報!A:J,10,0)))),"")</f>
        <v>540</v>
      </c>
      <c r="K2579" s="187"/>
      <c r="L2579" s="205"/>
      <c r="M2579" s="206"/>
      <c r="S2579">
        <f>エリア一覧!J2579-VLOOKUP(エリア一覧!F2579,部数情報!A:Q,17,0)</f>
        <v>0</v>
      </c>
      <c r="V2579">
        <f t="shared" si="40"/>
        <v>0</v>
      </c>
      <c r="W2579">
        <f>IFERROR(VLOOKUP($F2579,部数情報!A:J,10,0),0)</f>
        <v>540</v>
      </c>
    </row>
    <row r="2580" spans="2:23" hidden="1">
      <c r="B2580" s="15">
        <f>部数情報!C2205</f>
        <v>2204</v>
      </c>
      <c r="C2580" s="16">
        <f>部数情報!B2205</f>
        <v>29</v>
      </c>
      <c r="D2580" s="16" t="str">
        <f>部数情報!E2205</f>
        <v>市原</v>
      </c>
      <c r="E2580" s="16" t="str">
        <f>部数情報!F2205</f>
        <v>西広・惣社・根田・加茂・諏訪</v>
      </c>
      <c r="F2580" s="16" t="str">
        <f>部数情報!A2205</f>
        <v>052178</v>
      </c>
      <c r="G2580" s="16" t="str">
        <f>部数情報!G2205</f>
        <v>諏訪 １ ・ ２・惣社５</v>
      </c>
      <c r="H2580" s="16" t="str">
        <f>部数情報!H2205</f>
        <v>市原</v>
      </c>
      <c r="I2580" s="16" t="str">
        <f>部数情報!I2205</f>
        <v>市原市</v>
      </c>
      <c r="J2580" s="189">
        <f>IFERROR(IF($I$7="併配",VLOOKUP($F2580,部数情報!A:K,11,0),IF($I$7="併配&amp;選挙",VLOOKUP($F2580,部数情報!A:L,12,0),IF($I$7="選挙",VLOOKUP($F2580,部数情報!A:M,13,0),VLOOKUP($F2580,部数情報!A:J,10,0)))),"")</f>
        <v>435</v>
      </c>
      <c r="K2580" s="187"/>
      <c r="L2580" s="205"/>
      <c r="M2580" s="206"/>
      <c r="S2580">
        <f>エリア一覧!J2580-VLOOKUP(エリア一覧!F2580,部数情報!A:Q,17,0)</f>
        <v>0</v>
      </c>
      <c r="V2580">
        <f t="shared" si="40"/>
        <v>0</v>
      </c>
      <c r="W2580">
        <f>IFERROR(VLOOKUP($F2580,部数情報!A:J,10,0),0)</f>
        <v>435</v>
      </c>
    </row>
    <row r="2581" spans="2:23" hidden="1">
      <c r="B2581" s="15">
        <f>部数情報!C2206</f>
        <v>2205</v>
      </c>
      <c r="C2581" s="16">
        <f>部数情報!B2206</f>
        <v>29</v>
      </c>
      <c r="D2581" s="16" t="str">
        <f>部数情報!E2206</f>
        <v>市原</v>
      </c>
      <c r="E2581" s="16" t="str">
        <f>部数情報!F2206</f>
        <v>五井西・松ヶ島・青柳</v>
      </c>
      <c r="F2581" s="16" t="str">
        <f>部数情報!A2206</f>
        <v>052181</v>
      </c>
      <c r="G2581" s="16" t="str">
        <f>部数情報!G2206</f>
        <v>岩崎 １・２</v>
      </c>
      <c r="H2581" s="16" t="str">
        <f>部数情報!H2206</f>
        <v>市原</v>
      </c>
      <c r="I2581" s="16" t="str">
        <f>部数情報!I2206</f>
        <v>市原市</v>
      </c>
      <c r="J2581" s="189">
        <f>IFERROR(IF($I$7="併配",VLOOKUP($F2581,部数情報!A:K,11,0),IF($I$7="併配&amp;選挙",VLOOKUP($F2581,部数情報!A:L,12,0),IF($I$7="選挙",VLOOKUP($F2581,部数情報!A:M,13,0),VLOOKUP($F2581,部数情報!A:J,10,0)))),"")</f>
        <v>450</v>
      </c>
      <c r="K2581" s="187"/>
      <c r="L2581" s="205"/>
      <c r="M2581" s="206"/>
      <c r="S2581">
        <f>エリア一覧!J2581-VLOOKUP(エリア一覧!F2581,部数情報!A:Q,17,0)</f>
        <v>0</v>
      </c>
      <c r="V2581">
        <f t="shared" si="40"/>
        <v>0</v>
      </c>
      <c r="W2581">
        <f>IFERROR(VLOOKUP($F2581,部数情報!A:J,10,0),0)</f>
        <v>450</v>
      </c>
    </row>
    <row r="2582" spans="2:23" hidden="1">
      <c r="B2582" s="15">
        <f>部数情報!C2207</f>
        <v>2206</v>
      </c>
      <c r="C2582" s="16">
        <f>部数情報!B2207</f>
        <v>29</v>
      </c>
      <c r="D2582" s="16" t="str">
        <f>部数情報!E2207</f>
        <v>市原</v>
      </c>
      <c r="E2582" s="16" t="str">
        <f>部数情報!F2207</f>
        <v>五井西・松ヶ島・青柳</v>
      </c>
      <c r="F2582" s="16" t="str">
        <f>部数情報!A2207</f>
        <v>052103</v>
      </c>
      <c r="G2582" s="16" t="str">
        <f>部数情報!G2207</f>
        <v>五井西 １ ・ ２</v>
      </c>
      <c r="H2582" s="16" t="str">
        <f>部数情報!H2207</f>
        <v>市原</v>
      </c>
      <c r="I2582" s="16" t="str">
        <f>部数情報!I2207</f>
        <v>市原市</v>
      </c>
      <c r="J2582" s="189">
        <f>IFERROR(IF($I$7="併配",VLOOKUP($F2582,部数情報!A:K,11,0),IF($I$7="併配&amp;選挙",VLOOKUP($F2582,部数情報!A:L,12,0),IF($I$7="選挙",VLOOKUP($F2582,部数情報!A:M,13,0),VLOOKUP($F2582,部数情報!A:J,10,0)))),"")</f>
        <v>325</v>
      </c>
      <c r="K2582" s="187"/>
      <c r="L2582" s="205"/>
      <c r="M2582" s="206"/>
      <c r="S2582">
        <f>エリア一覧!J2582-VLOOKUP(エリア一覧!F2582,部数情報!A:Q,17,0)</f>
        <v>0</v>
      </c>
      <c r="V2582">
        <f t="shared" si="40"/>
        <v>0</v>
      </c>
      <c r="W2582">
        <f>IFERROR(VLOOKUP($F2582,部数情報!A:J,10,0),0)</f>
        <v>325</v>
      </c>
    </row>
    <row r="2583" spans="2:23" hidden="1">
      <c r="B2583" s="15">
        <f>部数情報!C2208</f>
        <v>2207</v>
      </c>
      <c r="C2583" s="16">
        <f>部数情報!B2208</f>
        <v>29</v>
      </c>
      <c r="D2583" s="16" t="str">
        <f>部数情報!E2208</f>
        <v>市原</v>
      </c>
      <c r="E2583" s="16" t="str">
        <f>部数情報!F2208</f>
        <v>五井西・松ヶ島・青柳</v>
      </c>
      <c r="F2583" s="16" t="str">
        <f>部数情報!A2208</f>
        <v>052171</v>
      </c>
      <c r="G2583" s="16" t="str">
        <f>部数情報!G2208</f>
        <v>五井西 ２ ・ 出津</v>
      </c>
      <c r="H2583" s="16" t="str">
        <f>部数情報!H2208</f>
        <v>市原</v>
      </c>
      <c r="I2583" s="16" t="str">
        <f>部数情報!I2208</f>
        <v>市原市</v>
      </c>
      <c r="J2583" s="189">
        <f>IFERROR(IF($I$7="併配",VLOOKUP($F2583,部数情報!A:K,11,0),IF($I$7="併配&amp;選挙",VLOOKUP($F2583,部数情報!A:L,12,0),IF($I$7="選挙",VLOOKUP($F2583,部数情報!A:M,13,0),VLOOKUP($F2583,部数情報!A:J,10,0)))),"")</f>
        <v>450</v>
      </c>
      <c r="K2583" s="187"/>
      <c r="L2583" s="205"/>
      <c r="M2583" s="206"/>
      <c r="S2583">
        <f>エリア一覧!J2583-VLOOKUP(エリア一覧!F2583,部数情報!A:Q,17,0)</f>
        <v>0</v>
      </c>
      <c r="V2583">
        <f t="shared" si="40"/>
        <v>0</v>
      </c>
      <c r="W2583">
        <f>IFERROR(VLOOKUP($F2583,部数情報!A:J,10,0),0)</f>
        <v>450</v>
      </c>
    </row>
    <row r="2584" spans="2:23" hidden="1">
      <c r="B2584" s="15">
        <f>部数情報!C2209</f>
        <v>2208</v>
      </c>
      <c r="C2584" s="16">
        <f>部数情報!B2209</f>
        <v>29</v>
      </c>
      <c r="D2584" s="16" t="str">
        <f>部数情報!E2209</f>
        <v>市原</v>
      </c>
      <c r="E2584" s="16" t="str">
        <f>部数情報!F2209</f>
        <v>五井西・松ヶ島・青柳</v>
      </c>
      <c r="F2584" s="16" t="str">
        <f>部数情報!A2209</f>
        <v>052104</v>
      </c>
      <c r="G2584" s="16" t="str">
        <f>部数情報!G2209</f>
        <v>五井西 ３ ・ 玉前</v>
      </c>
      <c r="H2584" s="16" t="str">
        <f>部数情報!H2209</f>
        <v>市原</v>
      </c>
      <c r="I2584" s="16" t="str">
        <f>部数情報!I2209</f>
        <v>市原市</v>
      </c>
      <c r="J2584" s="189">
        <f>IFERROR(IF($I$7="併配",VLOOKUP($F2584,部数情報!A:K,11,0),IF($I$7="併配&amp;選挙",VLOOKUP($F2584,部数情報!A:L,12,0),IF($I$7="選挙",VLOOKUP($F2584,部数情報!A:M,13,0),VLOOKUP($F2584,部数情報!A:J,10,0)))),"")</f>
        <v>300</v>
      </c>
      <c r="K2584" s="187"/>
      <c r="L2584" s="205"/>
      <c r="M2584" s="206"/>
      <c r="S2584">
        <f>エリア一覧!J2584-VLOOKUP(エリア一覧!F2584,部数情報!A:Q,17,0)</f>
        <v>0</v>
      </c>
      <c r="V2584">
        <f t="shared" si="40"/>
        <v>0</v>
      </c>
      <c r="W2584">
        <f>IFERROR(VLOOKUP($F2584,部数情報!A:J,10,0),0)</f>
        <v>300</v>
      </c>
    </row>
    <row r="2585" spans="2:23" hidden="1">
      <c r="B2585" s="15">
        <f>部数情報!C2210</f>
        <v>2209</v>
      </c>
      <c r="C2585" s="16">
        <f>部数情報!B2210</f>
        <v>29</v>
      </c>
      <c r="D2585" s="16" t="str">
        <f>部数情報!E2210</f>
        <v>市原</v>
      </c>
      <c r="E2585" s="16" t="str">
        <f>部数情報!F2210</f>
        <v>五井西・松ヶ島・青柳</v>
      </c>
      <c r="F2585" s="16" t="str">
        <f>部数情報!A2210</f>
        <v>052105</v>
      </c>
      <c r="G2585" s="16" t="str">
        <f>部数情報!G2210</f>
        <v>五井西 ４</v>
      </c>
      <c r="H2585" s="16" t="str">
        <f>部数情報!H2210</f>
        <v>市原</v>
      </c>
      <c r="I2585" s="16" t="str">
        <f>部数情報!I2210</f>
        <v>市原市</v>
      </c>
      <c r="J2585" s="189">
        <f>IFERROR(IF($I$7="併配",VLOOKUP($F2585,部数情報!A:K,11,0),IF($I$7="併配&amp;選挙",VLOOKUP($F2585,部数情報!A:L,12,0),IF($I$7="選挙",VLOOKUP($F2585,部数情報!A:M,13,0),VLOOKUP($F2585,部数情報!A:J,10,0)))),"")</f>
        <v>596</v>
      </c>
      <c r="K2585" s="187"/>
      <c r="L2585" s="205"/>
      <c r="M2585" s="206"/>
      <c r="S2585">
        <f>エリア一覧!J2585-VLOOKUP(エリア一覧!F2585,部数情報!A:Q,17,0)</f>
        <v>0</v>
      </c>
      <c r="V2585">
        <f t="shared" si="40"/>
        <v>0</v>
      </c>
      <c r="W2585">
        <f>IFERROR(VLOOKUP($F2585,部数情報!A:J,10,0),0)</f>
        <v>596</v>
      </c>
    </row>
    <row r="2586" spans="2:23" hidden="1">
      <c r="B2586" s="15">
        <f>部数情報!C2211</f>
        <v>2210</v>
      </c>
      <c r="C2586" s="16">
        <f>部数情報!B2211</f>
        <v>29</v>
      </c>
      <c r="D2586" s="16" t="str">
        <f>部数情報!E2211</f>
        <v>市原</v>
      </c>
      <c r="E2586" s="16" t="str">
        <f>部数情報!F2211</f>
        <v>五井西・松ヶ島・青柳</v>
      </c>
      <c r="F2586" s="16" t="str">
        <f>部数情報!A2211</f>
        <v>052106</v>
      </c>
      <c r="G2586" s="16" t="str">
        <f>部数情報!G2211</f>
        <v>五井西 ５ ・ ６ ・ 松ヶ島</v>
      </c>
      <c r="H2586" s="16" t="str">
        <f>部数情報!H2211</f>
        <v>市原</v>
      </c>
      <c r="I2586" s="16" t="str">
        <f>部数情報!I2211</f>
        <v>市原市</v>
      </c>
      <c r="J2586" s="189">
        <f>IFERROR(IF($I$7="併配",VLOOKUP($F2586,部数情報!A:K,11,0),IF($I$7="併配&amp;選挙",VLOOKUP($F2586,部数情報!A:L,12,0),IF($I$7="選挙",VLOOKUP($F2586,部数情報!A:M,13,0),VLOOKUP($F2586,部数情報!A:J,10,0)))),"")</f>
        <v>645</v>
      </c>
      <c r="K2586" s="187"/>
      <c r="L2586" s="205"/>
      <c r="M2586" s="206"/>
      <c r="S2586">
        <f>エリア一覧!J2586-VLOOKUP(エリア一覧!F2586,部数情報!A:Q,17,0)</f>
        <v>0</v>
      </c>
      <c r="V2586">
        <f t="shared" si="40"/>
        <v>0</v>
      </c>
      <c r="W2586">
        <f>IFERROR(VLOOKUP($F2586,部数情報!A:J,10,0),0)</f>
        <v>645</v>
      </c>
    </row>
    <row r="2587" spans="2:23" hidden="1">
      <c r="B2587" s="15">
        <f>部数情報!C2212</f>
        <v>2211</v>
      </c>
      <c r="C2587" s="16">
        <f>部数情報!B2212</f>
        <v>29</v>
      </c>
      <c r="D2587" s="16" t="str">
        <f>部数情報!E2212</f>
        <v>市原</v>
      </c>
      <c r="E2587" s="16" t="str">
        <f>部数情報!F2212</f>
        <v>五井西・松ヶ島・青柳</v>
      </c>
      <c r="F2587" s="16" t="str">
        <f>部数情報!A2212</f>
        <v>052107</v>
      </c>
      <c r="G2587" s="16" t="str">
        <f>部数情報!G2212</f>
        <v>五井西 ７ ・ 出津 ・ 五井</v>
      </c>
      <c r="H2587" s="16" t="str">
        <f>部数情報!H2212</f>
        <v>市原</v>
      </c>
      <c r="I2587" s="16" t="str">
        <f>部数情報!I2212</f>
        <v>市原市</v>
      </c>
      <c r="J2587" s="189">
        <f>IFERROR(IF($I$7="併配",VLOOKUP($F2587,部数情報!A:K,11,0),IF($I$7="併配&amp;選挙",VLOOKUP($F2587,部数情報!A:L,12,0),IF($I$7="選挙",VLOOKUP($F2587,部数情報!A:M,13,0),VLOOKUP($F2587,部数情報!A:J,10,0)))),"")</f>
        <v>425</v>
      </c>
      <c r="K2587" s="187"/>
      <c r="L2587" s="205"/>
      <c r="M2587" s="206"/>
      <c r="S2587">
        <f>エリア一覧!J2587-VLOOKUP(エリア一覧!F2587,部数情報!A:Q,17,0)</f>
        <v>0</v>
      </c>
      <c r="V2587">
        <f t="shared" si="40"/>
        <v>0</v>
      </c>
      <c r="W2587">
        <f>IFERROR(VLOOKUP($F2587,部数情報!A:J,10,0),0)</f>
        <v>425</v>
      </c>
    </row>
    <row r="2588" spans="2:23" hidden="1">
      <c r="B2588" s="15">
        <f>部数情報!C2213</f>
        <v>2212</v>
      </c>
      <c r="C2588" s="16">
        <f>部数情報!B2213</f>
        <v>29</v>
      </c>
      <c r="D2588" s="16" t="str">
        <f>部数情報!E2213</f>
        <v>市原</v>
      </c>
      <c r="E2588" s="16" t="str">
        <f>部数情報!F2213</f>
        <v>五井西・松ヶ島・青柳</v>
      </c>
      <c r="F2588" s="16" t="str">
        <f>部数情報!A2213</f>
        <v>052108</v>
      </c>
      <c r="G2588" s="16" t="str">
        <f>部数情報!G2213</f>
        <v>松ヶ島</v>
      </c>
      <c r="H2588" s="16" t="str">
        <f>部数情報!H2213</f>
        <v>市原</v>
      </c>
      <c r="I2588" s="16" t="str">
        <f>部数情報!I2213</f>
        <v>市原市</v>
      </c>
      <c r="J2588" s="189">
        <f>IFERROR(IF($I$7="併配",VLOOKUP($F2588,部数情報!A:K,11,0),IF($I$7="併配&amp;選挙",VLOOKUP($F2588,部数情報!A:L,12,0),IF($I$7="選挙",VLOOKUP($F2588,部数情報!A:M,13,0),VLOOKUP($F2588,部数情報!A:J,10,0)))),"")</f>
        <v>590</v>
      </c>
      <c r="K2588" s="187"/>
      <c r="L2588" s="205"/>
      <c r="M2588" s="206"/>
      <c r="S2588">
        <f>エリア一覧!J2588-VLOOKUP(エリア一覧!F2588,部数情報!A:Q,17,0)</f>
        <v>0</v>
      </c>
      <c r="V2588">
        <f t="shared" si="40"/>
        <v>0</v>
      </c>
      <c r="W2588">
        <f>IFERROR(VLOOKUP($F2588,部数情報!A:J,10,0),0)</f>
        <v>590</v>
      </c>
    </row>
    <row r="2589" spans="2:23" hidden="1">
      <c r="B2589" s="15">
        <f>部数情報!C2214</f>
        <v>2213</v>
      </c>
      <c r="C2589" s="16">
        <f>部数情報!B2214</f>
        <v>29</v>
      </c>
      <c r="D2589" s="16" t="str">
        <f>部数情報!E2214</f>
        <v>市原</v>
      </c>
      <c r="E2589" s="16" t="str">
        <f>部数情報!F2214</f>
        <v>五井西・松ヶ島・青柳</v>
      </c>
      <c r="F2589" s="16" t="str">
        <f>部数情報!A2214</f>
        <v>052109</v>
      </c>
      <c r="G2589" s="16" t="str">
        <f>部数情報!G2214</f>
        <v>松ヶ島 ・ 青柳</v>
      </c>
      <c r="H2589" s="16" t="str">
        <f>部数情報!H2214</f>
        <v>市原</v>
      </c>
      <c r="I2589" s="16" t="str">
        <f>部数情報!I2214</f>
        <v>市原市</v>
      </c>
      <c r="J2589" s="189">
        <f>IFERROR(IF($I$7="併配",VLOOKUP($F2589,部数情報!A:K,11,0),IF($I$7="併配&amp;選挙",VLOOKUP($F2589,部数情報!A:L,12,0),IF($I$7="選挙",VLOOKUP($F2589,部数情報!A:M,13,0),VLOOKUP($F2589,部数情報!A:J,10,0)))),"")</f>
        <v>300</v>
      </c>
      <c r="K2589" s="187"/>
      <c r="L2589" s="205"/>
      <c r="M2589" s="206"/>
      <c r="S2589">
        <f>エリア一覧!J2589-VLOOKUP(エリア一覧!F2589,部数情報!A:Q,17,0)</f>
        <v>0</v>
      </c>
      <c r="V2589">
        <f t="shared" si="40"/>
        <v>0</v>
      </c>
      <c r="W2589">
        <f>IFERROR(VLOOKUP($F2589,部数情報!A:J,10,0),0)</f>
        <v>300</v>
      </c>
    </row>
    <row r="2590" spans="2:23" hidden="1">
      <c r="B2590" s="15">
        <f>部数情報!C2215</f>
        <v>2214</v>
      </c>
      <c r="C2590" s="16">
        <f>部数情報!B2215</f>
        <v>29</v>
      </c>
      <c r="D2590" s="16" t="str">
        <f>部数情報!E2215</f>
        <v>市原</v>
      </c>
      <c r="E2590" s="16" t="str">
        <f>部数情報!F2215</f>
        <v>五井西・松ヶ島・青柳</v>
      </c>
      <c r="F2590" s="16" t="str">
        <f>部数情報!A2215</f>
        <v>052114</v>
      </c>
      <c r="G2590" s="16" t="str">
        <f>部数情報!G2215</f>
        <v>島野 B ・ 飯沼 Ａ</v>
      </c>
      <c r="H2590" s="16" t="str">
        <f>部数情報!H2215</f>
        <v>市原</v>
      </c>
      <c r="I2590" s="16" t="str">
        <f>部数情報!I2215</f>
        <v>市原市</v>
      </c>
      <c r="J2590" s="189">
        <f>IFERROR(IF($I$7="併配",VLOOKUP($F2590,部数情報!A:K,11,0),IF($I$7="併配&amp;選挙",VLOOKUP($F2590,部数情報!A:L,12,0),IF($I$7="選挙",VLOOKUP($F2590,部数情報!A:M,13,0),VLOOKUP($F2590,部数情報!A:J,10,0)))),"")</f>
        <v>397</v>
      </c>
      <c r="K2590" s="187"/>
      <c r="L2590" s="205"/>
      <c r="M2590" s="206"/>
      <c r="S2590">
        <f>エリア一覧!J2590-VLOOKUP(エリア一覧!F2590,部数情報!A:Q,17,0)</f>
        <v>0</v>
      </c>
      <c r="V2590">
        <f t="shared" si="40"/>
        <v>0</v>
      </c>
      <c r="W2590">
        <f>IFERROR(VLOOKUP($F2590,部数情報!A:J,10,0),0)</f>
        <v>397</v>
      </c>
    </row>
    <row r="2591" spans="2:23" hidden="1">
      <c r="B2591" s="15">
        <f>部数情報!C2216</f>
        <v>2215</v>
      </c>
      <c r="C2591" s="16">
        <f>部数情報!B2216</f>
        <v>29</v>
      </c>
      <c r="D2591" s="16" t="str">
        <f>部数情報!E2216</f>
        <v>市原</v>
      </c>
      <c r="E2591" s="16" t="str">
        <f>部数情報!F2216</f>
        <v>今津朝山･千種</v>
      </c>
      <c r="F2591" s="16" t="str">
        <f>部数情報!A2216</f>
        <v>052116</v>
      </c>
      <c r="G2591" s="16" t="str">
        <f>部数情報!G2216</f>
        <v>今津朝山 Ａ</v>
      </c>
      <c r="H2591" s="16" t="str">
        <f>部数情報!H2216</f>
        <v>市原</v>
      </c>
      <c r="I2591" s="16" t="str">
        <f>部数情報!I2216</f>
        <v>市原市</v>
      </c>
      <c r="J2591" s="189">
        <f>IFERROR(IF($I$7="併配",VLOOKUP($F2591,部数情報!A:K,11,0),IF($I$7="併配&amp;選挙",VLOOKUP($F2591,部数情報!A:L,12,0),IF($I$7="選挙",VLOOKUP($F2591,部数情報!A:M,13,0),VLOOKUP($F2591,部数情報!A:J,10,0)))),"")</f>
        <v>340</v>
      </c>
      <c r="K2591" s="187"/>
      <c r="L2591" s="205"/>
      <c r="M2591" s="206"/>
      <c r="S2591">
        <f>エリア一覧!J2591-VLOOKUP(エリア一覧!F2591,部数情報!A:Q,17,0)</f>
        <v>0</v>
      </c>
      <c r="V2591">
        <f t="shared" si="40"/>
        <v>0</v>
      </c>
      <c r="W2591">
        <f>IFERROR(VLOOKUP($F2591,部数情報!A:J,10,0),0)</f>
        <v>340</v>
      </c>
    </row>
    <row r="2592" spans="2:23" hidden="1">
      <c r="B2592" s="15">
        <f>部数情報!C2217</f>
        <v>2216</v>
      </c>
      <c r="C2592" s="16">
        <f>部数情報!B2217</f>
        <v>29</v>
      </c>
      <c r="D2592" s="16" t="str">
        <f>部数情報!E2217</f>
        <v>市原</v>
      </c>
      <c r="E2592" s="16" t="str">
        <f>部数情報!F2217</f>
        <v>今津朝山･千種</v>
      </c>
      <c r="F2592" s="16" t="str">
        <f>部数情報!A2217</f>
        <v>052118</v>
      </c>
      <c r="G2592" s="16" t="str">
        <f>部数情報!G2217</f>
        <v>今津朝山 C ・ 千種 １</v>
      </c>
      <c r="H2592" s="16" t="str">
        <f>部数情報!H2217</f>
        <v>市原</v>
      </c>
      <c r="I2592" s="16" t="str">
        <f>部数情報!I2217</f>
        <v>市原市</v>
      </c>
      <c r="J2592" s="189">
        <f>IFERROR(IF($I$7="併配",VLOOKUP($F2592,部数情報!A:K,11,0),IF($I$7="併配&amp;選挙",VLOOKUP($F2592,部数情報!A:L,12,0),IF($I$7="選挙",VLOOKUP($F2592,部数情報!A:M,13,0),VLOOKUP($F2592,部数情報!A:J,10,0)))),"")</f>
        <v>337</v>
      </c>
      <c r="K2592" s="187"/>
      <c r="L2592" s="205"/>
      <c r="M2592" s="206"/>
      <c r="S2592">
        <f>エリア一覧!J2592-VLOOKUP(エリア一覧!F2592,部数情報!A:Q,17,0)</f>
        <v>0</v>
      </c>
      <c r="V2592">
        <f t="shared" si="40"/>
        <v>0</v>
      </c>
      <c r="W2592">
        <f>IFERROR(VLOOKUP($F2592,部数情報!A:J,10,0),0)</f>
        <v>337</v>
      </c>
    </row>
    <row r="2593" spans="2:23" hidden="1">
      <c r="B2593" s="15">
        <f>部数情報!C2218</f>
        <v>2217</v>
      </c>
      <c r="C2593" s="16">
        <f>部数情報!B2218</f>
        <v>29</v>
      </c>
      <c r="D2593" s="16" t="str">
        <f>部数情報!E2218</f>
        <v>市原</v>
      </c>
      <c r="E2593" s="16" t="str">
        <f>部数情報!F2218</f>
        <v>今津朝山･千種</v>
      </c>
      <c r="F2593" s="16" t="str">
        <f>部数情報!A2218</f>
        <v>052168</v>
      </c>
      <c r="G2593" s="16" t="str">
        <f>部数情報!G2218</f>
        <v>千種 ２ ・ ３</v>
      </c>
      <c r="H2593" s="16" t="str">
        <f>部数情報!H2218</f>
        <v>市原</v>
      </c>
      <c r="I2593" s="16" t="str">
        <f>部数情報!I2218</f>
        <v>市原市</v>
      </c>
      <c r="J2593" s="189">
        <f>IFERROR(IF($I$7="併配",VLOOKUP($F2593,部数情報!A:K,11,0),IF($I$7="併配&amp;選挙",VLOOKUP($F2593,部数情報!A:L,12,0),IF($I$7="選挙",VLOOKUP($F2593,部数情報!A:M,13,0),VLOOKUP($F2593,部数情報!A:J,10,0)))),"")</f>
        <v>430</v>
      </c>
      <c r="K2593" s="187"/>
      <c r="L2593" s="205"/>
      <c r="M2593" s="206"/>
      <c r="S2593">
        <f>エリア一覧!J2593-VLOOKUP(エリア一覧!F2593,部数情報!A:Q,17,0)</f>
        <v>0</v>
      </c>
      <c r="V2593">
        <f t="shared" si="40"/>
        <v>0</v>
      </c>
      <c r="W2593">
        <f>IFERROR(VLOOKUP($F2593,部数情報!A:J,10,0),0)</f>
        <v>430</v>
      </c>
    </row>
    <row r="2594" spans="2:23" hidden="1">
      <c r="B2594" s="15">
        <f>部数情報!C2219</f>
        <v>2218</v>
      </c>
      <c r="C2594" s="16">
        <f>部数情報!B2219</f>
        <v>29</v>
      </c>
      <c r="D2594" s="16" t="str">
        <f>部数情報!E2219</f>
        <v>市原</v>
      </c>
      <c r="E2594" s="16" t="str">
        <f>部数情報!F2219</f>
        <v>今津朝山･千種</v>
      </c>
      <c r="F2594" s="16" t="str">
        <f>部数情報!A2219</f>
        <v>052169</v>
      </c>
      <c r="G2594" s="16" t="str">
        <f>部数情報!G2219</f>
        <v>千種 ４ ・ ５</v>
      </c>
      <c r="H2594" s="16" t="str">
        <f>部数情報!H2219</f>
        <v>市原</v>
      </c>
      <c r="I2594" s="16" t="str">
        <f>部数情報!I2219</f>
        <v>市原市</v>
      </c>
      <c r="J2594" s="189">
        <f>IFERROR(IF($I$7="併配",VLOOKUP($F2594,部数情報!A:K,11,0),IF($I$7="併配&amp;選挙",VLOOKUP($F2594,部数情報!A:L,12,0),IF($I$7="選挙",VLOOKUP($F2594,部数情報!A:M,13,0),VLOOKUP($F2594,部数情報!A:J,10,0)))),"")</f>
        <v>341</v>
      </c>
      <c r="K2594" s="187"/>
      <c r="L2594" s="205"/>
      <c r="M2594" s="206"/>
      <c r="S2594">
        <f>エリア一覧!J2594-VLOOKUP(エリア一覧!F2594,部数情報!A:Q,17,0)</f>
        <v>0</v>
      </c>
      <c r="V2594">
        <f t="shared" si="40"/>
        <v>0</v>
      </c>
      <c r="W2594">
        <f>IFERROR(VLOOKUP($F2594,部数情報!A:J,10,0),0)</f>
        <v>341</v>
      </c>
    </row>
    <row r="2595" spans="2:23" hidden="1">
      <c r="B2595" s="15">
        <f>部数情報!C2220</f>
        <v>2219</v>
      </c>
      <c r="C2595" s="16">
        <f>部数情報!B2220</f>
        <v>29</v>
      </c>
      <c r="D2595" s="16" t="str">
        <f>部数情報!E2220</f>
        <v>市原</v>
      </c>
      <c r="E2595" s="16" t="str">
        <f>部数情報!F2220</f>
        <v>今津朝山･千種</v>
      </c>
      <c r="F2595" s="16" t="str">
        <f>部数情報!A2220</f>
        <v>052170</v>
      </c>
      <c r="G2595" s="16" t="str">
        <f>部数情報!G2220</f>
        <v>千種 ６ ・ ７</v>
      </c>
      <c r="H2595" s="16" t="str">
        <f>部数情報!H2220</f>
        <v>市原</v>
      </c>
      <c r="I2595" s="16" t="str">
        <f>部数情報!I2220</f>
        <v>市原市</v>
      </c>
      <c r="J2595" s="189">
        <f>IFERROR(IF($I$7="併配",VLOOKUP($F2595,部数情報!A:K,11,0),IF($I$7="併配&amp;選挙",VLOOKUP($F2595,部数情報!A:L,12,0),IF($I$7="選挙",VLOOKUP($F2595,部数情報!A:M,13,0),VLOOKUP($F2595,部数情報!A:J,10,0)))),"")</f>
        <v>465</v>
      </c>
      <c r="K2595" s="187"/>
      <c r="L2595" s="205"/>
      <c r="M2595" s="206"/>
      <c r="S2595">
        <f>エリア一覧!J2595-VLOOKUP(エリア一覧!F2595,部数情報!A:Q,17,0)</f>
        <v>0</v>
      </c>
      <c r="V2595">
        <f t="shared" si="40"/>
        <v>0</v>
      </c>
      <c r="W2595">
        <f>IFERROR(VLOOKUP($F2595,部数情報!A:J,10,0),0)</f>
        <v>465</v>
      </c>
    </row>
    <row r="2596" spans="2:23" hidden="1">
      <c r="B2596" s="15">
        <f>部数情報!C2221</f>
        <v>2220</v>
      </c>
      <c r="C2596" s="16">
        <f>部数情報!B2221</f>
        <v>29</v>
      </c>
      <c r="D2596" s="16" t="str">
        <f>部数情報!E2221</f>
        <v>市原</v>
      </c>
      <c r="E2596" s="16" t="str">
        <f>部数情報!F2221</f>
        <v>姉崎</v>
      </c>
      <c r="F2596" s="16" t="str">
        <f>部数情報!A2221</f>
        <v>052119</v>
      </c>
      <c r="G2596" s="16" t="str">
        <f>部数情報!G2221</f>
        <v>姉崎 A　（姉ヶ崎駅前）</v>
      </c>
      <c r="H2596" s="16" t="str">
        <f>部数情報!H2221</f>
        <v>市原</v>
      </c>
      <c r="I2596" s="16" t="str">
        <f>部数情報!I2221</f>
        <v>市原市</v>
      </c>
      <c r="J2596" s="189">
        <f>IFERROR(IF($I$7="併配",VLOOKUP($F2596,部数情報!A:K,11,0),IF($I$7="併配&amp;選挙",VLOOKUP($F2596,部数情報!A:L,12,0),IF($I$7="選挙",VLOOKUP($F2596,部数情報!A:M,13,0),VLOOKUP($F2596,部数情報!A:J,10,0)))),"")</f>
        <v>260</v>
      </c>
      <c r="K2596" s="187"/>
      <c r="L2596" s="205"/>
      <c r="M2596" s="206"/>
      <c r="S2596">
        <f>エリア一覧!J2596-VLOOKUP(エリア一覧!F2596,部数情報!A:Q,17,0)</f>
        <v>0</v>
      </c>
      <c r="V2596">
        <f t="shared" si="40"/>
        <v>0</v>
      </c>
      <c r="W2596">
        <f>IFERROR(VLOOKUP($F2596,部数情報!A:J,10,0),0)</f>
        <v>260</v>
      </c>
    </row>
    <row r="2597" spans="2:23" hidden="1">
      <c r="B2597" s="15">
        <f>部数情報!C2222</f>
        <v>2221</v>
      </c>
      <c r="C2597" s="16">
        <f>部数情報!B2222</f>
        <v>29</v>
      </c>
      <c r="D2597" s="16" t="str">
        <f>部数情報!E2222</f>
        <v>市原</v>
      </c>
      <c r="E2597" s="16" t="str">
        <f>部数情報!F2222</f>
        <v>姉崎</v>
      </c>
      <c r="F2597" s="16" t="str">
        <f>部数情報!A2222</f>
        <v>052122</v>
      </c>
      <c r="G2597" s="16" t="str">
        <f>部数情報!G2222</f>
        <v>姉崎 B　（ＪＦＥ 市原寮）</v>
      </c>
      <c r="H2597" s="16" t="str">
        <f>部数情報!H2222</f>
        <v>市原</v>
      </c>
      <c r="I2597" s="16" t="str">
        <f>部数情報!I2222</f>
        <v>市原市</v>
      </c>
      <c r="J2597" s="189">
        <f>IFERROR(IF($I$7="併配",VLOOKUP($F2597,部数情報!A:K,11,0),IF($I$7="併配&amp;選挙",VLOOKUP($F2597,部数情報!A:L,12,0),IF($I$7="選挙",VLOOKUP($F2597,部数情報!A:M,13,0),VLOOKUP($F2597,部数情報!A:J,10,0)))),"")</f>
        <v>610</v>
      </c>
      <c r="K2597" s="187"/>
      <c r="L2597" s="205"/>
      <c r="M2597" s="206"/>
      <c r="S2597">
        <f>エリア一覧!J2597-VLOOKUP(エリア一覧!F2597,部数情報!A:Q,17,0)</f>
        <v>0</v>
      </c>
      <c r="V2597">
        <f t="shared" si="40"/>
        <v>0</v>
      </c>
      <c r="W2597">
        <f>IFERROR(VLOOKUP($F2597,部数情報!A:J,10,0),0)</f>
        <v>610</v>
      </c>
    </row>
    <row r="2598" spans="2:23" hidden="1">
      <c r="B2598" s="15">
        <f>部数情報!C2223</f>
        <v>2222</v>
      </c>
      <c r="C2598" s="16">
        <f>部数情報!B2223</f>
        <v>29</v>
      </c>
      <c r="D2598" s="16" t="str">
        <f>部数情報!E2223</f>
        <v>市原</v>
      </c>
      <c r="E2598" s="16" t="str">
        <f>部数情報!F2223</f>
        <v>姉崎</v>
      </c>
      <c r="F2598" s="16" t="str">
        <f>部数情報!A2223</f>
        <v>052125</v>
      </c>
      <c r="G2598" s="16" t="str">
        <f>部数情報!G2223</f>
        <v>姉崎 Ｅ　（児童遊園）</v>
      </c>
      <c r="H2598" s="16" t="str">
        <f>部数情報!H2223</f>
        <v>市原</v>
      </c>
      <c r="I2598" s="16" t="str">
        <f>部数情報!I2223</f>
        <v>市原市</v>
      </c>
      <c r="J2598" s="189">
        <f>IFERROR(IF($I$7="併配",VLOOKUP($F2598,部数情報!A:K,11,0),IF($I$7="併配&amp;選挙",VLOOKUP($F2598,部数情報!A:L,12,0),IF($I$7="選挙",VLOOKUP($F2598,部数情報!A:M,13,0),VLOOKUP($F2598,部数情報!A:J,10,0)))),"")</f>
        <v>360</v>
      </c>
      <c r="K2598" s="187"/>
      <c r="L2598" s="205"/>
      <c r="M2598" s="206"/>
      <c r="S2598">
        <f>エリア一覧!J2598-VLOOKUP(エリア一覧!F2598,部数情報!A:Q,17,0)</f>
        <v>0</v>
      </c>
      <c r="V2598">
        <f t="shared" si="40"/>
        <v>0</v>
      </c>
      <c r="W2598">
        <f>IFERROR(VLOOKUP($F2598,部数情報!A:J,10,0),0)</f>
        <v>360</v>
      </c>
    </row>
    <row r="2599" spans="2:23" hidden="1">
      <c r="B2599" s="15">
        <f>部数情報!C2224</f>
        <v>2223</v>
      </c>
      <c r="C2599" s="16">
        <f>部数情報!B2224</f>
        <v>29</v>
      </c>
      <c r="D2599" s="16" t="str">
        <f>部数情報!E2224</f>
        <v>市原</v>
      </c>
      <c r="E2599" s="16" t="str">
        <f>部数情報!F2224</f>
        <v>姉崎</v>
      </c>
      <c r="F2599" s="16" t="str">
        <f>部数情報!A2224</f>
        <v>052126</v>
      </c>
      <c r="G2599" s="16" t="str">
        <f>部数情報!G2224</f>
        <v>姉崎 Ｆ ・ 潮見通り Ａ</v>
      </c>
      <c r="H2599" s="16" t="str">
        <f>部数情報!H2224</f>
        <v>市原</v>
      </c>
      <c r="I2599" s="16" t="str">
        <f>部数情報!I2224</f>
        <v>市原市</v>
      </c>
      <c r="J2599" s="189">
        <f>IFERROR(IF($I$7="併配",VLOOKUP($F2599,部数情報!A:K,11,0),IF($I$7="併配&amp;選挙",VLOOKUP($F2599,部数情報!A:L,12,0),IF($I$7="選挙",VLOOKUP($F2599,部数情報!A:M,13,0),VLOOKUP($F2599,部数情報!A:J,10,0)))),"")</f>
        <v>400</v>
      </c>
      <c r="K2599" s="187"/>
      <c r="L2599" s="205"/>
      <c r="M2599" s="206"/>
      <c r="S2599">
        <f>エリア一覧!J2599-VLOOKUP(エリア一覧!F2599,部数情報!A:Q,17,0)</f>
        <v>0</v>
      </c>
      <c r="V2599">
        <f t="shared" si="40"/>
        <v>0</v>
      </c>
      <c r="W2599">
        <f>IFERROR(VLOOKUP($F2599,部数情報!A:J,10,0),0)</f>
        <v>400</v>
      </c>
    </row>
    <row r="2600" spans="2:23" hidden="1">
      <c r="B2600" s="15">
        <f>部数情報!C2225</f>
        <v>2224</v>
      </c>
      <c r="C2600" s="16">
        <f>部数情報!B2225</f>
        <v>29</v>
      </c>
      <c r="D2600" s="16" t="str">
        <f>部数情報!E2225</f>
        <v>市原</v>
      </c>
      <c r="E2600" s="16" t="str">
        <f>部数情報!F2225</f>
        <v>姉崎</v>
      </c>
      <c r="F2600" s="16" t="str">
        <f>部数情報!A2225</f>
        <v>052127</v>
      </c>
      <c r="G2600" s="16" t="str">
        <f>部数情報!G2225</f>
        <v>姉崎 G ・ 潮見通り Ｂ</v>
      </c>
      <c r="H2600" s="16" t="str">
        <f>部数情報!H2225</f>
        <v>市原</v>
      </c>
      <c r="I2600" s="16" t="str">
        <f>部数情報!I2225</f>
        <v>市原市</v>
      </c>
      <c r="J2600" s="189">
        <f>IFERROR(IF($I$7="併配",VLOOKUP($F2600,部数情報!A:K,11,0),IF($I$7="併配&amp;選挙",VLOOKUP($F2600,部数情報!A:L,12,0),IF($I$7="選挙",VLOOKUP($F2600,部数情報!A:M,13,0),VLOOKUP($F2600,部数情報!A:J,10,0)))),"")</f>
        <v>570</v>
      </c>
      <c r="K2600" s="187"/>
      <c r="L2600" s="205"/>
      <c r="M2600" s="206"/>
      <c r="S2600">
        <f>エリア一覧!J2600-VLOOKUP(エリア一覧!F2600,部数情報!A:Q,17,0)</f>
        <v>0</v>
      </c>
      <c r="V2600">
        <f t="shared" si="40"/>
        <v>0</v>
      </c>
      <c r="W2600">
        <f>IFERROR(VLOOKUP($F2600,部数情報!A:J,10,0),0)</f>
        <v>570</v>
      </c>
    </row>
    <row r="2601" spans="2:23" hidden="1">
      <c r="B2601" s="15">
        <f>部数情報!C2226</f>
        <v>2225</v>
      </c>
      <c r="C2601" s="16">
        <f>部数情報!B2226</f>
        <v>29</v>
      </c>
      <c r="D2601" s="16" t="str">
        <f>部数情報!E2226</f>
        <v>市原</v>
      </c>
      <c r="E2601" s="16" t="str">
        <f>部数情報!F2226</f>
        <v>姉崎</v>
      </c>
      <c r="F2601" s="16" t="str">
        <f>部数情報!A2226</f>
        <v>052128</v>
      </c>
      <c r="G2601" s="16" t="str">
        <f>部数情報!G2226</f>
        <v>姉崎 H　（姉崎郵便局）</v>
      </c>
      <c r="H2601" s="16" t="str">
        <f>部数情報!H2226</f>
        <v>市原</v>
      </c>
      <c r="I2601" s="16" t="str">
        <f>部数情報!I2226</f>
        <v>市原市</v>
      </c>
      <c r="J2601" s="189">
        <f>IFERROR(IF($I$7="併配",VLOOKUP($F2601,部数情報!A:K,11,0),IF($I$7="併配&amp;選挙",VLOOKUP($F2601,部数情報!A:L,12,0),IF($I$7="選挙",VLOOKUP($F2601,部数情報!A:M,13,0),VLOOKUP($F2601,部数情報!A:J,10,0)))),"")</f>
        <v>505</v>
      </c>
      <c r="K2601" s="187"/>
      <c r="L2601" s="205"/>
      <c r="M2601" s="206"/>
      <c r="S2601">
        <f>エリア一覧!J2601-VLOOKUP(エリア一覧!F2601,部数情報!A:Q,17,0)</f>
        <v>0</v>
      </c>
      <c r="V2601">
        <f t="shared" si="40"/>
        <v>0</v>
      </c>
      <c r="W2601">
        <f>IFERROR(VLOOKUP($F2601,部数情報!A:J,10,0),0)</f>
        <v>505</v>
      </c>
    </row>
    <row r="2602" spans="2:23" hidden="1">
      <c r="B2602" s="15">
        <f>部数情報!C2227</f>
        <v>2226</v>
      </c>
      <c r="C2602" s="16">
        <f>部数情報!B2227</f>
        <v>29</v>
      </c>
      <c r="D2602" s="16" t="str">
        <f>部数情報!E2227</f>
        <v>市原</v>
      </c>
      <c r="E2602" s="16" t="str">
        <f>部数情報!F2227</f>
        <v>姉崎</v>
      </c>
      <c r="F2602" s="16" t="str">
        <f>部数情報!A2227</f>
        <v>052129</v>
      </c>
      <c r="G2602" s="16" t="str">
        <f>部数情報!G2227</f>
        <v>姉崎  Ｉ　（姉崎公民館）</v>
      </c>
      <c r="H2602" s="16" t="str">
        <f>部数情報!H2227</f>
        <v>市原</v>
      </c>
      <c r="I2602" s="16" t="str">
        <f>部数情報!I2227</f>
        <v>市原市</v>
      </c>
      <c r="J2602" s="189">
        <f>IFERROR(IF($I$7="併配",VLOOKUP($F2602,部数情報!A:K,11,0),IF($I$7="併配&amp;選挙",VLOOKUP($F2602,部数情報!A:L,12,0),IF($I$7="選挙",VLOOKUP($F2602,部数情報!A:M,13,0),VLOOKUP($F2602,部数情報!A:J,10,0)))),"")</f>
        <v>270</v>
      </c>
      <c r="K2602" s="187"/>
      <c r="L2602" s="205"/>
      <c r="M2602" s="206"/>
      <c r="S2602">
        <f>エリア一覧!J2602-VLOOKUP(エリア一覧!F2602,部数情報!A:Q,17,0)</f>
        <v>0</v>
      </c>
      <c r="V2602">
        <f t="shared" si="40"/>
        <v>0</v>
      </c>
      <c r="W2602">
        <f>IFERROR(VLOOKUP($F2602,部数情報!A:J,10,0),0)</f>
        <v>270</v>
      </c>
    </row>
    <row r="2603" spans="2:23" hidden="1">
      <c r="B2603" s="15">
        <f>部数情報!C2228</f>
        <v>2227</v>
      </c>
      <c r="C2603" s="16">
        <f>部数情報!B2228</f>
        <v>29</v>
      </c>
      <c r="D2603" s="16" t="str">
        <f>部数情報!E2228</f>
        <v>市原</v>
      </c>
      <c r="E2603" s="16" t="str">
        <f>部数情報!F2228</f>
        <v>姉崎</v>
      </c>
      <c r="F2603" s="16" t="str">
        <f>部数情報!A2228</f>
        <v>052130</v>
      </c>
      <c r="G2603" s="16" t="str">
        <f>部数情報!G2228</f>
        <v>姉崎 Ｊ　（ＪＡ 姉崎）</v>
      </c>
      <c r="H2603" s="16" t="str">
        <f>部数情報!H2228</f>
        <v>市原</v>
      </c>
      <c r="I2603" s="16" t="str">
        <f>部数情報!I2228</f>
        <v>市原市</v>
      </c>
      <c r="J2603" s="189">
        <f>IFERROR(IF($I$7="併配",VLOOKUP($F2603,部数情報!A:K,11,0),IF($I$7="併配&amp;選挙",VLOOKUP($F2603,部数情報!A:L,12,0),IF($I$7="選挙",VLOOKUP($F2603,部数情報!A:M,13,0),VLOOKUP($F2603,部数情報!A:J,10,0)))),"")</f>
        <v>275</v>
      </c>
      <c r="K2603" s="187"/>
      <c r="L2603" s="205"/>
      <c r="M2603" s="206"/>
      <c r="S2603">
        <f>エリア一覧!J2603-VLOOKUP(エリア一覧!F2603,部数情報!A:Q,17,0)</f>
        <v>0</v>
      </c>
      <c r="V2603">
        <f t="shared" si="40"/>
        <v>0</v>
      </c>
      <c r="W2603">
        <f>IFERROR(VLOOKUP($F2603,部数情報!A:J,10,0),0)</f>
        <v>275</v>
      </c>
    </row>
    <row r="2604" spans="2:23" hidden="1">
      <c r="B2604" s="15">
        <f>部数情報!C2229</f>
        <v>2228</v>
      </c>
      <c r="C2604" s="16">
        <f>部数情報!B2229</f>
        <v>29</v>
      </c>
      <c r="D2604" s="16" t="str">
        <f>部数情報!E2229</f>
        <v>市原</v>
      </c>
      <c r="E2604" s="16" t="str">
        <f>部数情報!F2229</f>
        <v>姉崎</v>
      </c>
      <c r="F2604" s="16" t="str">
        <f>部数情報!A2229</f>
        <v>052173</v>
      </c>
      <c r="G2604" s="16" t="str">
        <f>部数情報!G2229</f>
        <v>姉崎 Ｌ</v>
      </c>
      <c r="H2604" s="16" t="str">
        <f>部数情報!H2229</f>
        <v>市原</v>
      </c>
      <c r="I2604" s="16" t="str">
        <f>部数情報!I2229</f>
        <v>市原市</v>
      </c>
      <c r="J2604" s="189">
        <f>IFERROR(IF($I$7="併配",VLOOKUP($F2604,部数情報!A:K,11,0),IF($I$7="併配&amp;選挙",VLOOKUP($F2604,部数情報!A:L,12,0),IF($I$7="選挙",VLOOKUP($F2604,部数情報!A:M,13,0),VLOOKUP($F2604,部数情報!A:J,10,0)))),"")</f>
        <v>225</v>
      </c>
      <c r="K2604" s="187"/>
      <c r="L2604" s="205"/>
      <c r="M2604" s="206"/>
      <c r="S2604">
        <f>エリア一覧!J2604-VLOOKUP(エリア一覧!F2604,部数情報!A:Q,17,0)</f>
        <v>0</v>
      </c>
      <c r="V2604">
        <f t="shared" si="40"/>
        <v>0</v>
      </c>
      <c r="W2604">
        <f>IFERROR(VLOOKUP($F2604,部数情報!A:J,10,0),0)</f>
        <v>225</v>
      </c>
    </row>
    <row r="2605" spans="2:23" hidden="1">
      <c r="B2605" s="15">
        <f>部数情報!C2230</f>
        <v>2229</v>
      </c>
      <c r="C2605" s="16">
        <f>部数情報!B2230</f>
        <v>29</v>
      </c>
      <c r="D2605" s="16" t="str">
        <f>部数情報!E2230</f>
        <v>市原</v>
      </c>
      <c r="E2605" s="16" t="str">
        <f>部数情報!F2230</f>
        <v>姉崎</v>
      </c>
      <c r="F2605" s="16" t="str">
        <f>部数情報!A2230</f>
        <v>052174</v>
      </c>
      <c r="G2605" s="16" t="str">
        <f>部数情報!G2230</f>
        <v>姉崎西 ２ ・ ３</v>
      </c>
      <c r="H2605" s="16" t="str">
        <f>部数情報!H2230</f>
        <v>市原</v>
      </c>
      <c r="I2605" s="16" t="str">
        <f>部数情報!I2230</f>
        <v>市原市</v>
      </c>
      <c r="J2605" s="189">
        <f>IFERROR(IF($I$7="併配",VLOOKUP($F2605,部数情報!A:K,11,0),IF($I$7="併配&amp;選挙",VLOOKUP($F2605,部数情報!A:L,12,0),IF($I$7="選挙",VLOOKUP($F2605,部数情報!A:M,13,0),VLOOKUP($F2605,部数情報!A:J,10,0)))),"")</f>
        <v>315</v>
      </c>
      <c r="K2605" s="187"/>
      <c r="L2605" s="205"/>
      <c r="M2605" s="206"/>
      <c r="S2605">
        <f>エリア一覧!J2605-VLOOKUP(エリア一覧!F2605,部数情報!A:Q,17,0)</f>
        <v>0</v>
      </c>
      <c r="V2605">
        <f t="shared" si="40"/>
        <v>0</v>
      </c>
      <c r="W2605">
        <f>IFERROR(VLOOKUP($F2605,部数情報!A:J,10,0),0)</f>
        <v>315</v>
      </c>
    </row>
    <row r="2606" spans="2:23" hidden="1">
      <c r="B2606" s="15">
        <f>部数情報!C2231</f>
        <v>2230</v>
      </c>
      <c r="C2606" s="16">
        <f>部数情報!B2231</f>
        <v>29</v>
      </c>
      <c r="D2606" s="16" t="str">
        <f>部数情報!E2231</f>
        <v>市原</v>
      </c>
      <c r="E2606" s="16" t="str">
        <f>部数情報!F2231</f>
        <v>青葉台</v>
      </c>
      <c r="F2606" s="16" t="str">
        <f>部数情報!A2231</f>
        <v>052135</v>
      </c>
      <c r="G2606" s="16" t="str">
        <f>部数情報!G2231</f>
        <v>青葉台 １</v>
      </c>
      <c r="H2606" s="16" t="str">
        <f>部数情報!H2231</f>
        <v>市原</v>
      </c>
      <c r="I2606" s="16" t="str">
        <f>部数情報!I2231</f>
        <v>市原市</v>
      </c>
      <c r="J2606" s="189">
        <f>IFERROR(IF($I$7="併配",VLOOKUP($F2606,部数情報!A:K,11,0),IF($I$7="併配&amp;選挙",VLOOKUP($F2606,部数情報!A:L,12,0),IF($I$7="選挙",VLOOKUP($F2606,部数情報!A:M,13,0),VLOOKUP($F2606,部数情報!A:J,10,0)))),"")</f>
        <v>260</v>
      </c>
      <c r="K2606" s="187"/>
      <c r="L2606" s="205"/>
      <c r="M2606" s="206"/>
      <c r="S2606">
        <f>エリア一覧!J2606-VLOOKUP(エリア一覧!F2606,部数情報!A:Q,17,0)</f>
        <v>0</v>
      </c>
      <c r="V2606">
        <f t="shared" si="40"/>
        <v>0</v>
      </c>
      <c r="W2606">
        <f>IFERROR(VLOOKUP($F2606,部数情報!A:J,10,0),0)</f>
        <v>260</v>
      </c>
    </row>
    <row r="2607" spans="2:23" hidden="1">
      <c r="B2607" s="15">
        <f>部数情報!C2232</f>
        <v>2231</v>
      </c>
      <c r="C2607" s="16">
        <f>部数情報!B2232</f>
        <v>29</v>
      </c>
      <c r="D2607" s="16" t="str">
        <f>部数情報!E2232</f>
        <v>市原</v>
      </c>
      <c r="E2607" s="16" t="str">
        <f>部数情報!F2232</f>
        <v>青葉台</v>
      </c>
      <c r="F2607" s="16" t="str">
        <f>部数情報!A2232</f>
        <v>052136</v>
      </c>
      <c r="G2607" s="16" t="str">
        <f>部数情報!G2232</f>
        <v>青葉台 ２</v>
      </c>
      <c r="H2607" s="16" t="str">
        <f>部数情報!H2232</f>
        <v>市原</v>
      </c>
      <c r="I2607" s="16" t="str">
        <f>部数情報!I2232</f>
        <v>市原市</v>
      </c>
      <c r="J2607" s="189">
        <f>IFERROR(IF($I$7="併配",VLOOKUP($F2607,部数情報!A:K,11,0),IF($I$7="併配&amp;選挙",VLOOKUP($F2607,部数情報!A:L,12,0),IF($I$7="選挙",VLOOKUP($F2607,部数情報!A:M,13,0),VLOOKUP($F2607,部数情報!A:J,10,0)))),"")</f>
        <v>430</v>
      </c>
      <c r="K2607" s="187"/>
      <c r="L2607" s="205"/>
      <c r="M2607" s="206"/>
      <c r="S2607">
        <f>エリア一覧!J2607-VLOOKUP(エリア一覧!F2607,部数情報!A:Q,17,0)</f>
        <v>0</v>
      </c>
      <c r="V2607">
        <f t="shared" si="40"/>
        <v>0</v>
      </c>
      <c r="W2607">
        <f>IFERROR(VLOOKUP($F2607,部数情報!A:J,10,0),0)</f>
        <v>430</v>
      </c>
    </row>
    <row r="2608" spans="2:23" hidden="1">
      <c r="B2608" s="15">
        <f>部数情報!C2233</f>
        <v>2232</v>
      </c>
      <c r="C2608" s="16">
        <f>部数情報!B2233</f>
        <v>29</v>
      </c>
      <c r="D2608" s="16" t="str">
        <f>部数情報!E2233</f>
        <v>市原</v>
      </c>
      <c r="E2608" s="16" t="str">
        <f>部数情報!F2233</f>
        <v>青葉台</v>
      </c>
      <c r="F2608" s="16" t="str">
        <f>部数情報!A2233</f>
        <v>052137</v>
      </c>
      <c r="G2608" s="16" t="str">
        <f>部数情報!G2233</f>
        <v>青葉台 ３</v>
      </c>
      <c r="H2608" s="16" t="str">
        <f>部数情報!H2233</f>
        <v>市原</v>
      </c>
      <c r="I2608" s="16" t="str">
        <f>部数情報!I2233</f>
        <v>市原市</v>
      </c>
      <c r="J2608" s="189">
        <f>IFERROR(IF($I$7="併配",VLOOKUP($F2608,部数情報!A:K,11,0),IF($I$7="併配&amp;選挙",VLOOKUP($F2608,部数情報!A:L,12,0),IF($I$7="選挙",VLOOKUP($F2608,部数情報!A:M,13,0),VLOOKUP($F2608,部数情報!A:J,10,0)))),"")</f>
        <v>354</v>
      </c>
      <c r="K2608" s="187"/>
      <c r="L2608" s="205"/>
      <c r="M2608" s="206"/>
      <c r="S2608">
        <f>エリア一覧!J2608-VLOOKUP(エリア一覧!F2608,部数情報!A:Q,17,0)</f>
        <v>0</v>
      </c>
      <c r="V2608">
        <f t="shared" si="40"/>
        <v>0</v>
      </c>
      <c r="W2608">
        <f>IFERROR(VLOOKUP($F2608,部数情報!A:J,10,0),0)</f>
        <v>354</v>
      </c>
    </row>
    <row r="2609" spans="2:23" hidden="1">
      <c r="B2609" s="15">
        <f>部数情報!C2234</f>
        <v>2233</v>
      </c>
      <c r="C2609" s="16">
        <f>部数情報!B2234</f>
        <v>29</v>
      </c>
      <c r="D2609" s="16" t="str">
        <f>部数情報!E2234</f>
        <v>市原</v>
      </c>
      <c r="E2609" s="16" t="str">
        <f>部数情報!F2234</f>
        <v>青葉台</v>
      </c>
      <c r="F2609" s="16" t="str">
        <f>部数情報!A2234</f>
        <v>052138</v>
      </c>
      <c r="G2609" s="16" t="str">
        <f>部数情報!G2234</f>
        <v>青葉台 ４</v>
      </c>
      <c r="H2609" s="16" t="str">
        <f>部数情報!H2234</f>
        <v>市原</v>
      </c>
      <c r="I2609" s="16" t="str">
        <f>部数情報!I2234</f>
        <v>市原市</v>
      </c>
      <c r="J2609" s="189">
        <f>IFERROR(IF($I$7="併配",VLOOKUP($F2609,部数情報!A:K,11,0),IF($I$7="併配&amp;選挙",VLOOKUP($F2609,部数情報!A:L,12,0),IF($I$7="選挙",VLOOKUP($F2609,部数情報!A:M,13,0),VLOOKUP($F2609,部数情報!A:J,10,0)))),"")</f>
        <v>420</v>
      </c>
      <c r="K2609" s="187"/>
      <c r="L2609" s="205"/>
      <c r="M2609" s="206"/>
      <c r="S2609">
        <f>エリア一覧!J2609-VLOOKUP(エリア一覧!F2609,部数情報!A:Q,17,0)</f>
        <v>0</v>
      </c>
      <c r="V2609">
        <f t="shared" si="40"/>
        <v>0</v>
      </c>
      <c r="W2609">
        <f>IFERROR(VLOOKUP($F2609,部数情報!A:J,10,0),0)</f>
        <v>420</v>
      </c>
    </row>
    <row r="2610" spans="2:23" hidden="1">
      <c r="B2610" s="15">
        <f>部数情報!C2235</f>
        <v>2234</v>
      </c>
      <c r="C2610" s="16">
        <f>部数情報!B2235</f>
        <v>29</v>
      </c>
      <c r="D2610" s="16" t="str">
        <f>部数情報!E2235</f>
        <v>市原</v>
      </c>
      <c r="E2610" s="16" t="str">
        <f>部数情報!F2235</f>
        <v>青葉台</v>
      </c>
      <c r="F2610" s="16" t="str">
        <f>部数情報!A2235</f>
        <v>052139</v>
      </c>
      <c r="G2610" s="16" t="str">
        <f>部数情報!G2235</f>
        <v>青葉台 ５</v>
      </c>
      <c r="H2610" s="16" t="str">
        <f>部数情報!H2235</f>
        <v>市原</v>
      </c>
      <c r="I2610" s="16" t="str">
        <f>部数情報!I2235</f>
        <v>市原市</v>
      </c>
      <c r="J2610" s="189">
        <f>IFERROR(IF($I$7="併配",VLOOKUP($F2610,部数情報!A:K,11,0),IF($I$7="併配&amp;選挙",VLOOKUP($F2610,部数情報!A:L,12,0),IF($I$7="選挙",VLOOKUP($F2610,部数情報!A:M,13,0),VLOOKUP($F2610,部数情報!A:J,10,0)))),"")</f>
        <v>285</v>
      </c>
      <c r="K2610" s="187"/>
      <c r="L2610" s="205"/>
      <c r="M2610" s="206"/>
      <c r="S2610">
        <f>エリア一覧!J2610-VLOOKUP(エリア一覧!F2610,部数情報!A:Q,17,0)</f>
        <v>0</v>
      </c>
      <c r="V2610">
        <f t="shared" si="40"/>
        <v>0</v>
      </c>
      <c r="W2610">
        <f>IFERROR(VLOOKUP($F2610,部数情報!A:J,10,0),0)</f>
        <v>285</v>
      </c>
    </row>
    <row r="2611" spans="2:23" hidden="1">
      <c r="B2611" s="15">
        <f>部数情報!C2236</f>
        <v>2235</v>
      </c>
      <c r="C2611" s="16">
        <f>部数情報!B2236</f>
        <v>29</v>
      </c>
      <c r="D2611" s="16" t="str">
        <f>部数情報!E2236</f>
        <v>市原</v>
      </c>
      <c r="E2611" s="16" t="str">
        <f>部数情報!F2236</f>
        <v>青葉台</v>
      </c>
      <c r="F2611" s="16" t="str">
        <f>部数情報!A2236</f>
        <v>052140</v>
      </c>
      <c r="G2611" s="16" t="str">
        <f>部数情報!G2236</f>
        <v>青葉台 ６</v>
      </c>
      <c r="H2611" s="16" t="str">
        <f>部数情報!H2236</f>
        <v>市原</v>
      </c>
      <c r="I2611" s="16" t="str">
        <f>部数情報!I2236</f>
        <v>市原市</v>
      </c>
      <c r="J2611" s="189">
        <f>IFERROR(IF($I$7="併配",VLOOKUP($F2611,部数情報!A:K,11,0),IF($I$7="併配&amp;選挙",VLOOKUP($F2611,部数情報!A:L,12,0),IF($I$7="選挙",VLOOKUP($F2611,部数情報!A:M,13,0),VLOOKUP($F2611,部数情報!A:J,10,0)))),"")</f>
        <v>380</v>
      </c>
      <c r="K2611" s="187"/>
      <c r="L2611" s="205"/>
      <c r="M2611" s="206"/>
      <c r="S2611">
        <f>エリア一覧!J2611-VLOOKUP(エリア一覧!F2611,部数情報!A:Q,17,0)</f>
        <v>0</v>
      </c>
      <c r="V2611">
        <f t="shared" si="40"/>
        <v>0</v>
      </c>
      <c r="W2611">
        <f>IFERROR(VLOOKUP($F2611,部数情報!A:J,10,0),0)</f>
        <v>380</v>
      </c>
    </row>
    <row r="2612" spans="2:23" hidden="1">
      <c r="B2612" s="15">
        <f>部数情報!C2237</f>
        <v>2236</v>
      </c>
      <c r="C2612" s="16">
        <f>部数情報!B2237</f>
        <v>29</v>
      </c>
      <c r="D2612" s="16" t="str">
        <f>部数情報!E2237</f>
        <v>市原</v>
      </c>
      <c r="E2612" s="16" t="str">
        <f>部数情報!F2237</f>
        <v>青葉台</v>
      </c>
      <c r="F2612" s="16" t="str">
        <f>部数情報!A2237</f>
        <v>052142</v>
      </c>
      <c r="G2612" s="16" t="str">
        <f>部数情報!G2237</f>
        <v>青葉台 ７</v>
      </c>
      <c r="H2612" s="16" t="str">
        <f>部数情報!H2237</f>
        <v>市原</v>
      </c>
      <c r="I2612" s="16" t="str">
        <f>部数情報!I2237</f>
        <v>市原市</v>
      </c>
      <c r="J2612" s="189">
        <f>IFERROR(IF($I$7="併配",VLOOKUP($F2612,部数情報!A:K,11,0),IF($I$7="併配&amp;選挙",VLOOKUP($F2612,部数情報!A:L,12,0),IF($I$7="選挙",VLOOKUP($F2612,部数情報!A:M,13,0),VLOOKUP($F2612,部数情報!A:J,10,0)))),"")</f>
        <v>510</v>
      </c>
      <c r="K2612" s="187"/>
      <c r="L2612" s="205"/>
      <c r="M2612" s="206"/>
      <c r="S2612">
        <f>エリア一覧!J2612-VLOOKUP(エリア一覧!F2612,部数情報!A:Q,17,0)</f>
        <v>0</v>
      </c>
      <c r="V2612">
        <f t="shared" si="40"/>
        <v>0</v>
      </c>
      <c r="W2612">
        <f>IFERROR(VLOOKUP($F2612,部数情報!A:J,10,0),0)</f>
        <v>510</v>
      </c>
    </row>
    <row r="2613" spans="2:23" hidden="1">
      <c r="B2613" s="15">
        <f>部数情報!C2238</f>
        <v>2237</v>
      </c>
      <c r="C2613" s="16">
        <f>部数情報!B2238</f>
        <v>29</v>
      </c>
      <c r="D2613" s="16" t="str">
        <f>部数情報!E2238</f>
        <v>市原</v>
      </c>
      <c r="E2613" s="16" t="str">
        <f>部数情報!F2238</f>
        <v>青葉台</v>
      </c>
      <c r="F2613" s="16" t="str">
        <f>部数情報!A2238</f>
        <v>052167</v>
      </c>
      <c r="G2613" s="16" t="str">
        <f>部数情報!G2238</f>
        <v>姉崎 Ｋ　（ダイアパレス）</v>
      </c>
      <c r="H2613" s="16" t="str">
        <f>部数情報!H2238</f>
        <v>市原</v>
      </c>
      <c r="I2613" s="16" t="str">
        <f>部数情報!I2238</f>
        <v>市原市</v>
      </c>
      <c r="J2613" s="189">
        <f>IFERROR(IF($I$7="併配",VLOOKUP($F2613,部数情報!A:K,11,0),IF($I$7="併配&amp;選挙",VLOOKUP($F2613,部数情報!A:L,12,0),IF($I$7="選挙",VLOOKUP($F2613,部数情報!A:M,13,0),VLOOKUP($F2613,部数情報!A:J,10,0)))),"")</f>
        <v>295</v>
      </c>
      <c r="K2613" s="187"/>
      <c r="L2613" s="205"/>
      <c r="M2613" s="206"/>
      <c r="S2613">
        <f>エリア一覧!J2613-VLOOKUP(エリア一覧!F2613,部数情報!A:Q,17,0)</f>
        <v>0</v>
      </c>
      <c r="V2613">
        <f t="shared" si="40"/>
        <v>0</v>
      </c>
      <c r="W2613">
        <f>IFERROR(VLOOKUP($F2613,部数情報!A:J,10,0),0)</f>
        <v>295</v>
      </c>
    </row>
    <row r="2614" spans="2:23" hidden="1">
      <c r="B2614" s="15">
        <f>部数情報!C2239</f>
        <v>2238</v>
      </c>
      <c r="C2614" s="16">
        <f>部数情報!B2239</f>
        <v>29</v>
      </c>
      <c r="D2614" s="16" t="str">
        <f>部数情報!E2239</f>
        <v>市原</v>
      </c>
      <c r="E2614" s="16" t="str">
        <f>部数情報!F2239</f>
        <v>泉台</v>
      </c>
      <c r="F2614" s="16" t="str">
        <f>部数情報!A2239</f>
        <v>052144</v>
      </c>
      <c r="G2614" s="16" t="str">
        <f>部数情報!G2239</f>
        <v>泉台 １ ・ ２</v>
      </c>
      <c r="H2614" s="16" t="str">
        <f>部数情報!H2239</f>
        <v>市原</v>
      </c>
      <c r="I2614" s="16" t="str">
        <f>部数情報!I2239</f>
        <v>市原市</v>
      </c>
      <c r="J2614" s="189">
        <f>IFERROR(IF($I$7="併配",VLOOKUP($F2614,部数情報!A:K,11,0),IF($I$7="併配&amp;選挙",VLOOKUP($F2614,部数情報!A:L,12,0),IF($I$7="選挙",VLOOKUP($F2614,部数情報!A:M,13,0),VLOOKUP($F2614,部数情報!A:J,10,0)))),"")</f>
        <v>365</v>
      </c>
      <c r="K2614" s="187"/>
      <c r="L2614" s="205"/>
      <c r="M2614" s="206"/>
      <c r="S2614">
        <f>エリア一覧!J2614-VLOOKUP(エリア一覧!F2614,部数情報!A:Q,17,0)</f>
        <v>0</v>
      </c>
      <c r="V2614">
        <f t="shared" si="40"/>
        <v>0</v>
      </c>
      <c r="W2614">
        <f>IFERROR(VLOOKUP($F2614,部数情報!A:J,10,0),0)</f>
        <v>365</v>
      </c>
    </row>
    <row r="2615" spans="2:23" hidden="1">
      <c r="B2615" s="15">
        <f>部数情報!C2240</f>
        <v>2239</v>
      </c>
      <c r="C2615" s="16">
        <f>部数情報!B2240</f>
        <v>29</v>
      </c>
      <c r="D2615" s="16" t="str">
        <f>部数情報!E2240</f>
        <v>市原</v>
      </c>
      <c r="E2615" s="16" t="str">
        <f>部数情報!F2240</f>
        <v>泉台</v>
      </c>
      <c r="F2615" s="16" t="str">
        <f>部数情報!A2240</f>
        <v>052145</v>
      </c>
      <c r="G2615" s="16" t="str">
        <f>部数情報!G2240</f>
        <v>泉台 ２ ・ ３</v>
      </c>
      <c r="H2615" s="16" t="str">
        <f>部数情報!H2240</f>
        <v>市原</v>
      </c>
      <c r="I2615" s="16" t="str">
        <f>部数情報!I2240</f>
        <v>市原市</v>
      </c>
      <c r="J2615" s="189">
        <f>IFERROR(IF($I$7="併配",VLOOKUP($F2615,部数情報!A:K,11,0),IF($I$7="併配&amp;選挙",VLOOKUP($F2615,部数情報!A:L,12,0),IF($I$7="選挙",VLOOKUP($F2615,部数情報!A:M,13,0),VLOOKUP($F2615,部数情報!A:J,10,0)))),"")</f>
        <v>460</v>
      </c>
      <c r="K2615" s="187"/>
      <c r="L2615" s="205"/>
      <c r="M2615" s="206"/>
      <c r="S2615">
        <f>エリア一覧!J2615-VLOOKUP(エリア一覧!F2615,部数情報!A:Q,17,0)</f>
        <v>0</v>
      </c>
      <c r="V2615">
        <f t="shared" si="40"/>
        <v>0</v>
      </c>
      <c r="W2615">
        <f>IFERROR(VLOOKUP($F2615,部数情報!A:J,10,0),0)</f>
        <v>460</v>
      </c>
    </row>
    <row r="2616" spans="2:23" hidden="1">
      <c r="B2616" s="15">
        <f>部数情報!C2241</f>
        <v>2240</v>
      </c>
      <c r="C2616" s="16">
        <f>部数情報!B2241</f>
        <v>29</v>
      </c>
      <c r="D2616" s="16" t="str">
        <f>部数情報!E2241</f>
        <v>市原</v>
      </c>
      <c r="E2616" s="16" t="str">
        <f>部数情報!F2241</f>
        <v>泉台</v>
      </c>
      <c r="F2616" s="16" t="str">
        <f>部数情報!A2241</f>
        <v>052146</v>
      </c>
      <c r="G2616" s="16" t="str">
        <f>部数情報!G2241</f>
        <v>泉台 ４ ・ ５</v>
      </c>
      <c r="H2616" s="16" t="str">
        <f>部数情報!H2241</f>
        <v>市原</v>
      </c>
      <c r="I2616" s="16" t="str">
        <f>部数情報!I2241</f>
        <v>市原市</v>
      </c>
      <c r="J2616" s="189">
        <f>IFERROR(IF($I$7="併配",VLOOKUP($F2616,部数情報!A:K,11,0),IF($I$7="併配&amp;選挙",VLOOKUP($F2616,部数情報!A:L,12,0),IF($I$7="選挙",VLOOKUP($F2616,部数情報!A:M,13,0),VLOOKUP($F2616,部数情報!A:J,10,0)))),"")</f>
        <v>415</v>
      </c>
      <c r="K2616" s="187"/>
      <c r="L2616" s="205"/>
      <c r="M2616" s="206"/>
      <c r="S2616">
        <f>エリア一覧!J2616-VLOOKUP(エリア一覧!F2616,部数情報!A:Q,17,0)</f>
        <v>0</v>
      </c>
      <c r="V2616">
        <f t="shared" si="40"/>
        <v>0</v>
      </c>
      <c r="W2616">
        <f>IFERROR(VLOOKUP($F2616,部数情報!A:J,10,0),0)</f>
        <v>415</v>
      </c>
    </row>
    <row r="2617" spans="2:23" hidden="1">
      <c r="B2617" s="15">
        <f>部数情報!C2242</f>
        <v>2241</v>
      </c>
      <c r="C2617" s="16">
        <f>部数情報!B2242</f>
        <v>29</v>
      </c>
      <c r="D2617" s="16" t="str">
        <f>部数情報!E2242</f>
        <v>市原</v>
      </c>
      <c r="E2617" s="16" t="str">
        <f>部数情報!F2242</f>
        <v>椎の木台・桜台</v>
      </c>
      <c r="F2617" s="16" t="str">
        <f>部数情報!A2242</f>
        <v>052147</v>
      </c>
      <c r="G2617" s="16" t="str">
        <f>部数情報!G2242</f>
        <v>椎の木台 １ ・ ２</v>
      </c>
      <c r="H2617" s="16" t="str">
        <f>部数情報!H2242</f>
        <v>市原</v>
      </c>
      <c r="I2617" s="16" t="str">
        <f>部数情報!I2242</f>
        <v>市原市</v>
      </c>
      <c r="J2617" s="189">
        <f>IFERROR(IF($I$7="併配",VLOOKUP($F2617,部数情報!A:K,11,0),IF($I$7="併配&amp;選挙",VLOOKUP($F2617,部数情報!A:L,12,0),IF($I$7="選挙",VLOOKUP($F2617,部数情報!A:M,13,0),VLOOKUP($F2617,部数情報!A:J,10,0)))),"")</f>
        <v>515</v>
      </c>
      <c r="K2617" s="187"/>
      <c r="L2617" s="205"/>
      <c r="M2617" s="206"/>
      <c r="S2617">
        <f>エリア一覧!J2617-VLOOKUP(エリア一覧!F2617,部数情報!A:Q,17,0)</f>
        <v>0</v>
      </c>
      <c r="V2617">
        <f t="shared" si="40"/>
        <v>0</v>
      </c>
      <c r="W2617">
        <f>IFERROR(VLOOKUP($F2617,部数情報!A:J,10,0),0)</f>
        <v>515</v>
      </c>
    </row>
    <row r="2618" spans="2:23" hidden="1">
      <c r="B2618" s="15">
        <f>部数情報!C2243</f>
        <v>2242</v>
      </c>
      <c r="C2618" s="16">
        <f>部数情報!B2243</f>
        <v>29</v>
      </c>
      <c r="D2618" s="16" t="str">
        <f>部数情報!E2243</f>
        <v>市原</v>
      </c>
      <c r="E2618" s="16" t="str">
        <f>部数情報!F2243</f>
        <v>椎の木台・桜台</v>
      </c>
      <c r="F2618" s="16" t="str">
        <f>部数情報!A2243</f>
        <v>052148</v>
      </c>
      <c r="G2618" s="16" t="str">
        <f>部数情報!G2243</f>
        <v>桜台 １ ・ ３</v>
      </c>
      <c r="H2618" s="16" t="str">
        <f>部数情報!H2243</f>
        <v>市原</v>
      </c>
      <c r="I2618" s="16" t="str">
        <f>部数情報!I2243</f>
        <v>市原市</v>
      </c>
      <c r="J2618" s="189">
        <f>IFERROR(IF($I$7="併配",VLOOKUP($F2618,部数情報!A:K,11,0),IF($I$7="併配&amp;選挙",VLOOKUP($F2618,部数情報!A:L,12,0),IF($I$7="選挙",VLOOKUP($F2618,部数情報!A:M,13,0),VLOOKUP($F2618,部数情報!A:J,10,0)))),"")</f>
        <v>345</v>
      </c>
      <c r="K2618" s="187"/>
      <c r="L2618" s="205"/>
      <c r="M2618" s="206"/>
      <c r="S2618">
        <f>エリア一覧!J2618-VLOOKUP(エリア一覧!F2618,部数情報!A:Q,17,0)</f>
        <v>0</v>
      </c>
      <c r="V2618">
        <f t="shared" si="40"/>
        <v>0</v>
      </c>
      <c r="W2618">
        <f>IFERROR(VLOOKUP($F2618,部数情報!A:J,10,0),0)</f>
        <v>345</v>
      </c>
    </row>
    <row r="2619" spans="2:23" hidden="1">
      <c r="B2619" s="15">
        <f>部数情報!C2244</f>
        <v>2243</v>
      </c>
      <c r="C2619" s="16">
        <f>部数情報!B2244</f>
        <v>29</v>
      </c>
      <c r="D2619" s="16" t="str">
        <f>部数情報!E2244</f>
        <v>市原</v>
      </c>
      <c r="E2619" s="16" t="str">
        <f>部数情報!F2244</f>
        <v>椎の木台・桜台</v>
      </c>
      <c r="F2619" s="16" t="str">
        <f>部数情報!A2244</f>
        <v>052149</v>
      </c>
      <c r="G2619" s="16" t="str">
        <f>部数情報!G2244</f>
        <v>桜台 ２</v>
      </c>
      <c r="H2619" s="16" t="str">
        <f>部数情報!H2244</f>
        <v>市原</v>
      </c>
      <c r="I2619" s="16" t="str">
        <f>部数情報!I2244</f>
        <v>市原市</v>
      </c>
      <c r="J2619" s="189">
        <f>IFERROR(IF($I$7="併配",VLOOKUP($F2619,部数情報!A:K,11,0),IF($I$7="併配&amp;選挙",VLOOKUP($F2619,部数情報!A:L,12,0),IF($I$7="選挙",VLOOKUP($F2619,部数情報!A:M,13,0),VLOOKUP($F2619,部数情報!A:J,10,0)))),"")</f>
        <v>405</v>
      </c>
      <c r="K2619" s="187"/>
      <c r="L2619" s="205"/>
      <c r="M2619" s="206"/>
      <c r="S2619">
        <f>エリア一覧!J2619-VLOOKUP(エリア一覧!F2619,部数情報!A:Q,17,0)</f>
        <v>0</v>
      </c>
      <c r="V2619">
        <f t="shared" si="40"/>
        <v>0</v>
      </c>
      <c r="W2619">
        <f>IFERROR(VLOOKUP($F2619,部数情報!A:J,10,0),0)</f>
        <v>405</v>
      </c>
    </row>
    <row r="2620" spans="2:23" hidden="1">
      <c r="B2620" s="15">
        <f>部数情報!C2245</f>
        <v>2244</v>
      </c>
      <c r="C2620" s="16">
        <f>部数情報!B2245</f>
        <v>29</v>
      </c>
      <c r="D2620" s="16" t="str">
        <f>部数情報!E2245</f>
        <v>市原</v>
      </c>
      <c r="E2620" s="16" t="str">
        <f>部数情報!F2245</f>
        <v>椎の木台・桜台</v>
      </c>
      <c r="F2620" s="16" t="str">
        <f>部数情報!A2245</f>
        <v>052150</v>
      </c>
      <c r="G2620" s="16" t="str">
        <f>部数情報!G2245</f>
        <v>桜台 ３ ・ ４</v>
      </c>
      <c r="H2620" s="16" t="str">
        <f>部数情報!H2245</f>
        <v>市原</v>
      </c>
      <c r="I2620" s="16" t="str">
        <f>部数情報!I2245</f>
        <v>市原市</v>
      </c>
      <c r="J2620" s="189">
        <f>IFERROR(IF($I$7="併配",VLOOKUP($F2620,部数情報!A:K,11,0),IF($I$7="併配&amp;選挙",VLOOKUP($F2620,部数情報!A:L,12,0),IF($I$7="選挙",VLOOKUP($F2620,部数情報!A:M,13,0),VLOOKUP($F2620,部数情報!A:J,10,0)))),"")</f>
        <v>455</v>
      </c>
      <c r="K2620" s="187"/>
      <c r="L2620" s="205"/>
      <c r="M2620" s="206"/>
      <c r="S2620">
        <f>エリア一覧!J2620-VLOOKUP(エリア一覧!F2620,部数情報!A:Q,17,0)</f>
        <v>0</v>
      </c>
      <c r="V2620">
        <f t="shared" si="40"/>
        <v>0</v>
      </c>
      <c r="W2620">
        <f>IFERROR(VLOOKUP($F2620,部数情報!A:J,10,0),0)</f>
        <v>455</v>
      </c>
    </row>
    <row r="2621" spans="2:23" hidden="1">
      <c r="B2621" s="15">
        <f>部数情報!C2246</f>
        <v>2245</v>
      </c>
      <c r="C2621" s="16">
        <f>部数情報!B2246</f>
        <v>29</v>
      </c>
      <c r="D2621" s="16" t="str">
        <f>部数情報!E2246</f>
        <v>市原</v>
      </c>
      <c r="E2621" s="16" t="str">
        <f>部数情報!F2246</f>
        <v>有秋台</v>
      </c>
      <c r="F2621" s="16" t="str">
        <f>部数情報!A2246</f>
        <v>052151</v>
      </c>
      <c r="G2621" s="16" t="str">
        <f>部数情報!G2246</f>
        <v>有秋台東 １ ・ ２</v>
      </c>
      <c r="H2621" s="16" t="str">
        <f>部数情報!H2246</f>
        <v>市原</v>
      </c>
      <c r="I2621" s="16" t="str">
        <f>部数情報!I2246</f>
        <v>市原市</v>
      </c>
      <c r="J2621" s="189">
        <f>IFERROR(IF($I$7="併配",VLOOKUP($F2621,部数情報!A:K,11,0),IF($I$7="併配&amp;選挙",VLOOKUP($F2621,部数情報!A:L,12,0),IF($I$7="選挙",VLOOKUP($F2621,部数情報!A:M,13,0),VLOOKUP($F2621,部数情報!A:J,10,0)))),"")</f>
        <v>310</v>
      </c>
      <c r="K2621" s="187"/>
      <c r="L2621" s="205"/>
      <c r="M2621" s="206"/>
      <c r="S2621">
        <f>エリア一覧!J2621-VLOOKUP(エリア一覧!F2621,部数情報!A:Q,17,0)</f>
        <v>0</v>
      </c>
      <c r="V2621">
        <f t="shared" si="40"/>
        <v>0</v>
      </c>
      <c r="W2621">
        <f>IFERROR(VLOOKUP($F2621,部数情報!A:J,10,0),0)</f>
        <v>310</v>
      </c>
    </row>
    <row r="2622" spans="2:23" hidden="1">
      <c r="B2622" s="15">
        <f>部数情報!C2247</f>
        <v>2246</v>
      </c>
      <c r="C2622" s="16">
        <f>部数情報!B2247</f>
        <v>29</v>
      </c>
      <c r="D2622" s="16" t="str">
        <f>部数情報!E2247</f>
        <v>市原</v>
      </c>
      <c r="E2622" s="16" t="str">
        <f>部数情報!F2247</f>
        <v>有秋台</v>
      </c>
      <c r="F2622" s="16" t="str">
        <f>部数情報!A2247</f>
        <v>052154</v>
      </c>
      <c r="G2622" s="16" t="str">
        <f>部数情報!G2247</f>
        <v>有秋台西 １ ・ ２ ・ 有秋台東 ３Ａ</v>
      </c>
      <c r="H2622" s="16" t="str">
        <f>部数情報!H2247</f>
        <v>市原</v>
      </c>
      <c r="I2622" s="16" t="str">
        <f>部数情報!I2247</f>
        <v>市原市</v>
      </c>
      <c r="J2622" s="189">
        <f>IFERROR(IF($I$7="併配",VLOOKUP($F2622,部数情報!A:K,11,0),IF($I$7="併配&amp;選挙",VLOOKUP($F2622,部数情報!A:L,12,0),IF($I$7="選挙",VLOOKUP($F2622,部数情報!A:M,13,0),VLOOKUP($F2622,部数情報!A:J,10,0)))),"")</f>
        <v>315</v>
      </c>
      <c r="K2622" s="187"/>
      <c r="L2622" s="205"/>
      <c r="M2622" s="206"/>
      <c r="S2622">
        <f>エリア一覧!J2622-VLOOKUP(エリア一覧!F2622,部数情報!A:Q,17,0)</f>
        <v>0</v>
      </c>
      <c r="V2622">
        <f t="shared" si="40"/>
        <v>0</v>
      </c>
      <c r="W2622">
        <f>IFERROR(VLOOKUP($F2622,部数情報!A:J,10,0),0)</f>
        <v>315</v>
      </c>
    </row>
    <row r="2623" spans="2:23" hidden="1">
      <c r="B2623" s="15">
        <f>部数情報!C2248</f>
        <v>2247</v>
      </c>
      <c r="C2623" s="16">
        <f>部数情報!B2248</f>
        <v>29</v>
      </c>
      <c r="D2623" s="16" t="str">
        <f>部数情報!E2248</f>
        <v>市原</v>
      </c>
      <c r="E2623" s="16" t="str">
        <f>部数情報!F2248</f>
        <v>有秋台</v>
      </c>
      <c r="F2623" s="16" t="str">
        <f>部数情報!A2248</f>
        <v>052155</v>
      </c>
      <c r="G2623" s="16" t="str">
        <f>部数情報!G2248</f>
        <v>有秋台西 ２ ・ 有秋台東 ３Ｂ ・ 不入斗</v>
      </c>
      <c r="H2623" s="16" t="str">
        <f>部数情報!H2248</f>
        <v>市原</v>
      </c>
      <c r="I2623" s="16" t="str">
        <f>部数情報!I2248</f>
        <v>市原市</v>
      </c>
      <c r="J2623" s="189">
        <f>IFERROR(IF($I$7="併配",VLOOKUP($F2623,部数情報!A:K,11,0),IF($I$7="併配&amp;選挙",VLOOKUP($F2623,部数情報!A:L,12,0),IF($I$7="選挙",VLOOKUP($F2623,部数情報!A:M,13,0),VLOOKUP($F2623,部数情報!A:J,10,0)))),"")</f>
        <v>300</v>
      </c>
      <c r="K2623" s="187"/>
      <c r="L2623" s="205"/>
      <c r="M2623" s="206"/>
      <c r="S2623">
        <f>エリア一覧!J2623-VLOOKUP(エリア一覧!F2623,部数情報!A:Q,17,0)</f>
        <v>0</v>
      </c>
      <c r="V2623">
        <f t="shared" si="40"/>
        <v>0</v>
      </c>
      <c r="W2623">
        <f>IFERROR(VLOOKUP($F2623,部数情報!A:J,10,0),0)</f>
        <v>300</v>
      </c>
    </row>
    <row r="2624" spans="2:23" hidden="1">
      <c r="B2624" s="15">
        <f>部数情報!C2249</f>
        <v>2248</v>
      </c>
      <c r="C2624" s="16">
        <f>部数情報!B2249</f>
        <v>29</v>
      </c>
      <c r="D2624" s="16" t="str">
        <f>部数情報!E2249</f>
        <v>市原</v>
      </c>
      <c r="E2624" s="16" t="str">
        <f>部数情報!F2249</f>
        <v>光風台</v>
      </c>
      <c r="F2624" s="16" t="str">
        <f>部数情報!A2249</f>
        <v>052156</v>
      </c>
      <c r="G2624" s="16" t="str">
        <f>部数情報!G2249</f>
        <v>光風台 １　　</v>
      </c>
      <c r="H2624" s="16" t="str">
        <f>部数情報!H2249</f>
        <v>市原</v>
      </c>
      <c r="I2624" s="16" t="str">
        <f>部数情報!I2249</f>
        <v>市原市</v>
      </c>
      <c r="J2624" s="189">
        <f>IFERROR(IF($I$7="併配",VLOOKUP($F2624,部数情報!A:K,11,0),IF($I$7="併配&amp;選挙",VLOOKUP($F2624,部数情報!A:L,12,0),IF($I$7="選挙",VLOOKUP($F2624,部数情報!A:M,13,0),VLOOKUP($F2624,部数情報!A:J,10,0)))),"")</f>
        <v>370</v>
      </c>
      <c r="K2624" s="187"/>
      <c r="L2624" s="205"/>
      <c r="M2624" s="206"/>
      <c r="S2624">
        <f>エリア一覧!J2624-VLOOKUP(エリア一覧!F2624,部数情報!A:Q,17,0)</f>
        <v>0</v>
      </c>
      <c r="V2624">
        <f t="shared" si="40"/>
        <v>0</v>
      </c>
      <c r="W2624">
        <f>IFERROR(VLOOKUP($F2624,部数情報!A:J,10,0),0)</f>
        <v>370</v>
      </c>
    </row>
    <row r="2625" spans="2:23" hidden="1">
      <c r="B2625" s="15">
        <f>部数情報!C2250</f>
        <v>2249</v>
      </c>
      <c r="C2625" s="16">
        <f>部数情報!B2250</f>
        <v>29</v>
      </c>
      <c r="D2625" s="16" t="str">
        <f>部数情報!E2250</f>
        <v>市原</v>
      </c>
      <c r="E2625" s="16" t="str">
        <f>部数情報!F2250</f>
        <v>光風台</v>
      </c>
      <c r="F2625" s="16" t="str">
        <f>部数情報!A2250</f>
        <v>052157</v>
      </c>
      <c r="G2625" s="16" t="str">
        <f>部数情報!G2250</f>
        <v>光風台 ２</v>
      </c>
      <c r="H2625" s="16" t="str">
        <f>部数情報!H2250</f>
        <v>市原</v>
      </c>
      <c r="I2625" s="16" t="str">
        <f>部数情報!I2250</f>
        <v>市原市</v>
      </c>
      <c r="J2625" s="189">
        <f>IFERROR(IF($I$7="併配",VLOOKUP($F2625,部数情報!A:K,11,0),IF($I$7="併配&amp;選挙",VLOOKUP($F2625,部数情報!A:L,12,0),IF($I$7="選挙",VLOOKUP($F2625,部数情報!A:M,13,0),VLOOKUP($F2625,部数情報!A:J,10,0)))),"")</f>
        <v>270</v>
      </c>
      <c r="K2625" s="187"/>
      <c r="L2625" s="205"/>
      <c r="M2625" s="206"/>
      <c r="S2625">
        <f>エリア一覧!J2625-VLOOKUP(エリア一覧!F2625,部数情報!A:Q,17,0)</f>
        <v>0</v>
      </c>
      <c r="V2625">
        <f t="shared" si="40"/>
        <v>0</v>
      </c>
      <c r="W2625">
        <f>IFERROR(VLOOKUP($F2625,部数情報!A:J,10,0),0)</f>
        <v>270</v>
      </c>
    </row>
    <row r="2626" spans="2:23" hidden="1">
      <c r="B2626" s="15">
        <f>部数情報!C2251</f>
        <v>2250</v>
      </c>
      <c r="C2626" s="16">
        <f>部数情報!B2251</f>
        <v>29</v>
      </c>
      <c r="D2626" s="16" t="str">
        <f>部数情報!E2251</f>
        <v>市原</v>
      </c>
      <c r="E2626" s="16" t="str">
        <f>部数情報!F2251</f>
        <v>光風台</v>
      </c>
      <c r="F2626" s="16" t="str">
        <f>部数情報!A2251</f>
        <v>052158</v>
      </c>
      <c r="G2626" s="16" t="str">
        <f>部数情報!G2251</f>
        <v>光風台 ３</v>
      </c>
      <c r="H2626" s="16" t="str">
        <f>部数情報!H2251</f>
        <v>市原</v>
      </c>
      <c r="I2626" s="16" t="str">
        <f>部数情報!I2251</f>
        <v>市原市</v>
      </c>
      <c r="J2626" s="189">
        <f>IFERROR(IF($I$7="併配",VLOOKUP($F2626,部数情報!A:K,11,0),IF($I$7="併配&amp;選挙",VLOOKUP($F2626,部数情報!A:L,12,0),IF($I$7="選挙",VLOOKUP($F2626,部数情報!A:M,13,0),VLOOKUP($F2626,部数情報!A:J,10,0)))),"")</f>
        <v>410</v>
      </c>
      <c r="K2626" s="187"/>
      <c r="L2626" s="205"/>
      <c r="M2626" s="206"/>
      <c r="S2626">
        <f>エリア一覧!J2626-VLOOKUP(エリア一覧!F2626,部数情報!A:Q,17,0)</f>
        <v>0</v>
      </c>
      <c r="V2626">
        <f t="shared" si="40"/>
        <v>0</v>
      </c>
      <c r="W2626">
        <f>IFERROR(VLOOKUP($F2626,部数情報!A:J,10,0),0)</f>
        <v>410</v>
      </c>
    </row>
    <row r="2627" spans="2:23" hidden="1">
      <c r="B2627" s="15">
        <f>部数情報!C2252</f>
        <v>2251</v>
      </c>
      <c r="C2627" s="16">
        <f>部数情報!B2252</f>
        <v>29</v>
      </c>
      <c r="D2627" s="16" t="str">
        <f>部数情報!E2252</f>
        <v>市原</v>
      </c>
      <c r="E2627" s="16" t="str">
        <f>部数情報!F2252</f>
        <v>光風台</v>
      </c>
      <c r="F2627" s="16" t="str">
        <f>部数情報!A2252</f>
        <v>052159</v>
      </c>
      <c r="G2627" s="16" t="str">
        <f>部数情報!G2252</f>
        <v>光風台 ３ ・ 中高根　　</v>
      </c>
      <c r="H2627" s="16" t="str">
        <f>部数情報!H2252</f>
        <v>市原</v>
      </c>
      <c r="I2627" s="16" t="str">
        <f>部数情報!I2252</f>
        <v>市原市</v>
      </c>
      <c r="J2627" s="189">
        <f>IFERROR(IF($I$7="併配",VLOOKUP($F2627,部数情報!A:K,11,0),IF($I$7="併配&amp;選挙",VLOOKUP($F2627,部数情報!A:L,12,0),IF($I$7="選挙",VLOOKUP($F2627,部数情報!A:M,13,0),VLOOKUP($F2627,部数情報!A:J,10,0)))),"")</f>
        <v>295</v>
      </c>
      <c r="K2627" s="187"/>
      <c r="L2627" s="205"/>
      <c r="M2627" s="206"/>
      <c r="S2627">
        <f>エリア一覧!J2627-VLOOKUP(エリア一覧!F2627,部数情報!A:Q,17,0)</f>
        <v>0</v>
      </c>
      <c r="V2627">
        <f t="shared" si="40"/>
        <v>0</v>
      </c>
      <c r="W2627">
        <f>IFERROR(VLOOKUP($F2627,部数情報!A:J,10,0),0)</f>
        <v>295</v>
      </c>
    </row>
    <row r="2628" spans="2:23" hidden="1">
      <c r="B2628" s="15">
        <f>部数情報!C2253</f>
        <v>2252</v>
      </c>
      <c r="C2628" s="16">
        <f>部数情報!B2253</f>
        <v>29</v>
      </c>
      <c r="D2628" s="16" t="str">
        <f>部数情報!E2253</f>
        <v>市原</v>
      </c>
      <c r="E2628" s="16" t="str">
        <f>部数情報!F2253</f>
        <v>光風台</v>
      </c>
      <c r="F2628" s="16" t="str">
        <f>部数情報!A2253</f>
        <v>052160</v>
      </c>
      <c r="G2628" s="16" t="str">
        <f>部数情報!G2253</f>
        <v>光風台 ４　　</v>
      </c>
      <c r="H2628" s="16" t="str">
        <f>部数情報!H2253</f>
        <v>市原</v>
      </c>
      <c r="I2628" s="16" t="str">
        <f>部数情報!I2253</f>
        <v>市原市</v>
      </c>
      <c r="J2628" s="189">
        <f>IFERROR(IF($I$7="併配",VLOOKUP($F2628,部数情報!A:K,11,0),IF($I$7="併配&amp;選挙",VLOOKUP($F2628,部数情報!A:L,12,0),IF($I$7="選挙",VLOOKUP($F2628,部数情報!A:M,13,0),VLOOKUP($F2628,部数情報!A:J,10,0)))),"")</f>
        <v>565</v>
      </c>
      <c r="K2628" s="187"/>
      <c r="L2628" s="205"/>
      <c r="M2628" s="206"/>
      <c r="S2628">
        <f>エリア一覧!J2628-VLOOKUP(エリア一覧!F2628,部数情報!A:Q,17,0)</f>
        <v>0</v>
      </c>
      <c r="V2628">
        <f t="shared" si="40"/>
        <v>0</v>
      </c>
      <c r="W2628">
        <f>IFERROR(VLOOKUP($F2628,部数情報!A:J,10,0),0)</f>
        <v>565</v>
      </c>
    </row>
    <row r="2629" spans="2:23" hidden="1">
      <c r="B2629" s="15">
        <f>部数情報!C2254</f>
        <v>2253</v>
      </c>
      <c r="C2629" s="16">
        <f>部数情報!B2254</f>
        <v>29</v>
      </c>
      <c r="D2629" s="16" t="str">
        <f>部数情報!E2254</f>
        <v>市原</v>
      </c>
      <c r="E2629" s="16" t="str">
        <f>部数情報!F2254</f>
        <v>光風台</v>
      </c>
      <c r="F2629" s="16" t="str">
        <f>部数情報!A2254</f>
        <v>052161</v>
      </c>
      <c r="G2629" s="16" t="str">
        <f>部数情報!G2254</f>
        <v>光風台 ５　</v>
      </c>
      <c r="H2629" s="16" t="str">
        <f>部数情報!H2254</f>
        <v>市原</v>
      </c>
      <c r="I2629" s="16" t="str">
        <f>部数情報!I2254</f>
        <v>市原市</v>
      </c>
      <c r="J2629" s="189">
        <f>IFERROR(IF($I$7="併配",VLOOKUP($F2629,部数情報!A:K,11,0),IF($I$7="併配&amp;選挙",VLOOKUP($F2629,部数情報!A:L,12,0),IF($I$7="選挙",VLOOKUP($F2629,部数情報!A:M,13,0),VLOOKUP($F2629,部数情報!A:J,10,0)))),"")</f>
        <v>480</v>
      </c>
      <c r="K2629" s="187"/>
      <c r="L2629" s="205"/>
      <c r="M2629" s="206"/>
      <c r="S2629">
        <f>エリア一覧!J2629-VLOOKUP(エリア一覧!F2629,部数情報!A:Q,17,0)</f>
        <v>0</v>
      </c>
      <c r="V2629">
        <f t="shared" si="40"/>
        <v>0</v>
      </c>
      <c r="W2629">
        <f>IFERROR(VLOOKUP($F2629,部数情報!A:J,10,0),0)</f>
        <v>480</v>
      </c>
    </row>
    <row r="2630" spans="2:23" hidden="1">
      <c r="B2630" s="15">
        <f>部数情報!C2255</f>
        <v>2254</v>
      </c>
      <c r="C2630" s="16">
        <f>部数情報!B2255</f>
        <v>111</v>
      </c>
      <c r="D2630" s="16" t="str">
        <f>部数情報!E2255</f>
        <v>木更津・袖ヶ浦</v>
      </c>
      <c r="E2630" s="16" t="str">
        <f>部数情報!F2255</f>
        <v>木更津・東中央・大和</v>
      </c>
      <c r="F2630" s="16" t="str">
        <f>部数情報!A2255</f>
        <v>054022</v>
      </c>
      <c r="G2630" s="16" t="str">
        <f>部数情報!G2255</f>
        <v>木更津 １ ・ ２</v>
      </c>
      <c r="H2630" s="16" t="str">
        <f>部数情報!H2255</f>
        <v>市原</v>
      </c>
      <c r="I2630" s="16" t="str">
        <f>部数情報!I2255</f>
        <v>木更津市</v>
      </c>
      <c r="J2630" s="189">
        <f>IFERROR(IF($I$7="併配",VLOOKUP($F2630,部数情報!A:K,11,0),IF($I$7="併配&amp;選挙",VLOOKUP($F2630,部数情報!A:L,12,0),IF($I$7="選挙",VLOOKUP($F2630,部数情報!A:M,13,0),VLOOKUP($F2630,部数情報!A:J,10,0)))),"")</f>
        <v>392</v>
      </c>
      <c r="K2630" s="187"/>
      <c r="L2630" s="205"/>
      <c r="M2630" s="206"/>
      <c r="S2630">
        <f>エリア一覧!J2630-VLOOKUP(エリア一覧!F2630,部数情報!A:Q,17,0)</f>
        <v>0</v>
      </c>
      <c r="V2630">
        <f t="shared" si="40"/>
        <v>0</v>
      </c>
      <c r="W2630">
        <f>IFERROR(VLOOKUP($F2630,部数情報!A:J,10,0),0)</f>
        <v>392</v>
      </c>
    </row>
    <row r="2631" spans="2:23" hidden="1">
      <c r="B2631" s="15">
        <f>部数情報!C2256</f>
        <v>2255</v>
      </c>
      <c r="C2631" s="16">
        <f>部数情報!B2256</f>
        <v>111</v>
      </c>
      <c r="D2631" s="16" t="str">
        <f>部数情報!E2256</f>
        <v>木更津・袖ヶ浦</v>
      </c>
      <c r="E2631" s="16" t="str">
        <f>部数情報!F2256</f>
        <v>木更津・東中央・大和</v>
      </c>
      <c r="F2631" s="16" t="str">
        <f>部数情報!A2256</f>
        <v>054026</v>
      </c>
      <c r="G2631" s="16" t="str">
        <f>部数情報!G2256</f>
        <v>東中央 １ ・ ２</v>
      </c>
      <c r="H2631" s="16" t="str">
        <f>部数情報!H2256</f>
        <v>市原</v>
      </c>
      <c r="I2631" s="16" t="str">
        <f>部数情報!I2256</f>
        <v>木更津市</v>
      </c>
      <c r="J2631" s="189">
        <f>IFERROR(IF($I$7="併配",VLOOKUP($F2631,部数情報!A:K,11,0),IF($I$7="併配&amp;選挙",VLOOKUP($F2631,部数情報!A:L,12,0),IF($I$7="選挙",VLOOKUP($F2631,部数情報!A:M,13,0),VLOOKUP($F2631,部数情報!A:J,10,0)))),"")</f>
        <v>390</v>
      </c>
      <c r="K2631" s="187"/>
      <c r="L2631" s="205"/>
      <c r="M2631" s="206"/>
      <c r="S2631">
        <f>エリア一覧!J2631-VLOOKUP(エリア一覧!F2631,部数情報!A:Q,17,0)</f>
        <v>0</v>
      </c>
      <c r="V2631">
        <f t="shared" si="40"/>
        <v>0</v>
      </c>
      <c r="W2631">
        <f>IFERROR(VLOOKUP($F2631,部数情報!A:J,10,0),0)</f>
        <v>390</v>
      </c>
    </row>
    <row r="2632" spans="2:23" hidden="1">
      <c r="B2632" s="15">
        <f>部数情報!C2257</f>
        <v>2256</v>
      </c>
      <c r="C2632" s="16">
        <f>部数情報!B2257</f>
        <v>111</v>
      </c>
      <c r="D2632" s="16" t="str">
        <f>部数情報!E2257</f>
        <v>木更津・袖ヶ浦</v>
      </c>
      <c r="E2632" s="16" t="str">
        <f>部数情報!F2257</f>
        <v>木更津・東中央・大和</v>
      </c>
      <c r="F2632" s="16" t="str">
        <f>部数情報!A2257</f>
        <v>054027</v>
      </c>
      <c r="G2632" s="16" t="str">
        <f>部数情報!G2257</f>
        <v>東中央 ３</v>
      </c>
      <c r="H2632" s="16" t="str">
        <f>部数情報!H2257</f>
        <v>市原</v>
      </c>
      <c r="I2632" s="16" t="str">
        <f>部数情報!I2257</f>
        <v>木更津市</v>
      </c>
      <c r="J2632" s="189">
        <f>IFERROR(IF($I$7="併配",VLOOKUP($F2632,部数情報!A:K,11,0),IF($I$7="併配&amp;選挙",VLOOKUP($F2632,部数情報!A:L,12,0),IF($I$7="選挙",VLOOKUP($F2632,部数情報!A:M,13,0),VLOOKUP($F2632,部数情報!A:J,10,0)))),"")</f>
        <v>235</v>
      </c>
      <c r="K2632" s="187"/>
      <c r="L2632" s="205"/>
      <c r="M2632" s="206"/>
      <c r="S2632">
        <f>エリア一覧!J2632-VLOOKUP(エリア一覧!F2632,部数情報!A:Q,17,0)</f>
        <v>0</v>
      </c>
      <c r="V2632">
        <f t="shared" si="40"/>
        <v>0</v>
      </c>
      <c r="W2632">
        <f>IFERROR(VLOOKUP($F2632,部数情報!A:J,10,0),0)</f>
        <v>235</v>
      </c>
    </row>
    <row r="2633" spans="2:23" hidden="1">
      <c r="B2633" s="15">
        <f>部数情報!C2258</f>
        <v>2257</v>
      </c>
      <c r="C2633" s="16">
        <f>部数情報!B2258</f>
        <v>111</v>
      </c>
      <c r="D2633" s="16" t="str">
        <f>部数情報!E2258</f>
        <v>木更津・袖ヶ浦</v>
      </c>
      <c r="E2633" s="16" t="str">
        <f>部数情報!F2258</f>
        <v>木更津・東中央・大和</v>
      </c>
      <c r="F2633" s="16" t="str">
        <f>部数情報!A2258</f>
        <v>054030</v>
      </c>
      <c r="G2633" s="16" t="str">
        <f>部数情報!G2258</f>
        <v>大和 １ ・ ２ ・ ３</v>
      </c>
      <c r="H2633" s="16" t="str">
        <f>部数情報!H2258</f>
        <v>市原</v>
      </c>
      <c r="I2633" s="16" t="str">
        <f>部数情報!I2258</f>
        <v>木更津市</v>
      </c>
      <c r="J2633" s="189">
        <f>IFERROR(IF($I$7="併配",VLOOKUP($F2633,部数情報!A:K,11,0),IF($I$7="併配&amp;選挙",VLOOKUP($F2633,部数情報!A:L,12,0),IF($I$7="選挙",VLOOKUP($F2633,部数情報!A:M,13,0),VLOOKUP($F2633,部数情報!A:J,10,0)))),"")</f>
        <v>450</v>
      </c>
      <c r="K2633" s="187"/>
      <c r="L2633" s="205"/>
      <c r="M2633" s="206"/>
      <c r="S2633">
        <f>エリア一覧!J2633-VLOOKUP(エリア一覧!F2633,部数情報!A:Q,17,0)</f>
        <v>0</v>
      </c>
      <c r="V2633">
        <f t="shared" si="40"/>
        <v>0</v>
      </c>
      <c r="W2633">
        <f>IFERROR(VLOOKUP($F2633,部数情報!A:J,10,0),0)</f>
        <v>450</v>
      </c>
    </row>
    <row r="2634" spans="2:23" hidden="1">
      <c r="B2634" s="15">
        <f>部数情報!C2259</f>
        <v>2258</v>
      </c>
      <c r="C2634" s="16">
        <f>部数情報!B2259</f>
        <v>111</v>
      </c>
      <c r="D2634" s="16" t="str">
        <f>部数情報!E2259</f>
        <v>木更津・袖ヶ浦</v>
      </c>
      <c r="E2634" s="16" t="str">
        <f>部数情報!F2259</f>
        <v>港南台・畑沢・畑沢南</v>
      </c>
      <c r="F2634" s="16" t="str">
        <f>部数情報!A2259</f>
        <v>054041</v>
      </c>
      <c r="G2634" s="16" t="str">
        <f>部数情報!G2259</f>
        <v>港南台 １</v>
      </c>
      <c r="H2634" s="16" t="str">
        <f>部数情報!H2259</f>
        <v>市原</v>
      </c>
      <c r="I2634" s="16" t="str">
        <f>部数情報!I2259</f>
        <v>木更津市</v>
      </c>
      <c r="J2634" s="189">
        <f>IFERROR(IF($I$7="併配",VLOOKUP($F2634,部数情報!A:K,11,0),IF($I$7="併配&amp;選挙",VLOOKUP($F2634,部数情報!A:L,12,0),IF($I$7="選挙",VLOOKUP($F2634,部数情報!A:M,13,0),VLOOKUP($F2634,部数情報!A:J,10,0)))),"")</f>
        <v>0</v>
      </c>
      <c r="K2634" s="187"/>
      <c r="L2634" s="205"/>
      <c r="M2634" s="206"/>
      <c r="S2634">
        <f>エリア一覧!J2634-VLOOKUP(エリア一覧!F2634,部数情報!A:Q,17,0)</f>
        <v>0</v>
      </c>
      <c r="V2634">
        <f t="shared" si="40"/>
        <v>0</v>
      </c>
      <c r="W2634">
        <f>IFERROR(VLOOKUP($F2634,部数情報!A:J,10,0),0)</f>
        <v>0</v>
      </c>
    </row>
    <row r="2635" spans="2:23" hidden="1">
      <c r="B2635" s="15">
        <f>部数情報!C2260</f>
        <v>2259</v>
      </c>
      <c r="C2635" s="16">
        <f>部数情報!B2260</f>
        <v>111</v>
      </c>
      <c r="D2635" s="16" t="str">
        <f>部数情報!E2260</f>
        <v>木更津・袖ヶ浦</v>
      </c>
      <c r="E2635" s="16" t="str">
        <f>部数情報!F2260</f>
        <v>港南台・畑沢・畑沢南</v>
      </c>
      <c r="F2635" s="16" t="str">
        <f>部数情報!A2260</f>
        <v>054042</v>
      </c>
      <c r="G2635" s="16" t="str">
        <f>部数情報!G2260</f>
        <v>港南台 ３</v>
      </c>
      <c r="H2635" s="16" t="str">
        <f>部数情報!H2260</f>
        <v>市原</v>
      </c>
      <c r="I2635" s="16" t="str">
        <f>部数情報!I2260</f>
        <v>木更津市</v>
      </c>
      <c r="J2635" s="189">
        <f>IFERROR(IF($I$7="併配",VLOOKUP($F2635,部数情報!A:K,11,0),IF($I$7="併配&amp;選挙",VLOOKUP($F2635,部数情報!A:L,12,0),IF($I$7="選挙",VLOOKUP($F2635,部数情報!A:M,13,0),VLOOKUP($F2635,部数情報!A:J,10,0)))),"")</f>
        <v>0</v>
      </c>
      <c r="K2635" s="187"/>
      <c r="L2635" s="205"/>
      <c r="M2635" s="206"/>
      <c r="S2635">
        <f>エリア一覧!J2635-VLOOKUP(エリア一覧!F2635,部数情報!A:Q,17,0)</f>
        <v>0</v>
      </c>
      <c r="V2635">
        <f t="shared" si="40"/>
        <v>0</v>
      </c>
      <c r="W2635">
        <f>IFERROR(VLOOKUP($F2635,部数情報!A:J,10,0),0)</f>
        <v>0</v>
      </c>
    </row>
    <row r="2636" spans="2:23" hidden="1">
      <c r="B2636" s="15">
        <f>部数情報!C2261</f>
        <v>2260</v>
      </c>
      <c r="C2636" s="16">
        <f>部数情報!B2261</f>
        <v>111</v>
      </c>
      <c r="D2636" s="16" t="str">
        <f>部数情報!E2261</f>
        <v>木更津・袖ヶ浦</v>
      </c>
      <c r="E2636" s="16" t="str">
        <f>部数情報!F2261</f>
        <v>港南台・畑沢・畑沢南</v>
      </c>
      <c r="F2636" s="16" t="str">
        <f>部数情報!A2261</f>
        <v>054043</v>
      </c>
      <c r="G2636" s="16" t="str">
        <f>部数情報!G2261</f>
        <v>港南台 ２ ・ ４ ・ ５</v>
      </c>
      <c r="H2636" s="16" t="str">
        <f>部数情報!H2261</f>
        <v>市原</v>
      </c>
      <c r="I2636" s="16" t="str">
        <f>部数情報!I2261</f>
        <v>木更津市</v>
      </c>
      <c r="J2636" s="189">
        <f>IFERROR(IF($I$7="併配",VLOOKUP($F2636,部数情報!A:K,11,0),IF($I$7="併配&amp;選挙",VLOOKUP($F2636,部数情報!A:L,12,0),IF($I$7="選挙",VLOOKUP($F2636,部数情報!A:M,13,0),VLOOKUP($F2636,部数情報!A:J,10,0)))),"")</f>
        <v>0</v>
      </c>
      <c r="K2636" s="187"/>
      <c r="L2636" s="205"/>
      <c r="M2636" s="206"/>
      <c r="S2636">
        <f>エリア一覧!J2636-VLOOKUP(エリア一覧!F2636,部数情報!A:Q,17,0)</f>
        <v>0</v>
      </c>
      <c r="V2636">
        <f t="shared" si="40"/>
        <v>0</v>
      </c>
      <c r="W2636">
        <f>IFERROR(VLOOKUP($F2636,部数情報!A:J,10,0),0)</f>
        <v>0</v>
      </c>
    </row>
    <row r="2637" spans="2:23" hidden="1">
      <c r="B2637" s="15">
        <f>部数情報!C2262</f>
        <v>2261</v>
      </c>
      <c r="C2637" s="16">
        <f>部数情報!B2262</f>
        <v>111</v>
      </c>
      <c r="D2637" s="16" t="str">
        <f>部数情報!E2262</f>
        <v>木更津・袖ヶ浦</v>
      </c>
      <c r="E2637" s="16" t="str">
        <f>部数情報!F2262</f>
        <v>港南台・畑沢・畑沢南</v>
      </c>
      <c r="F2637" s="16" t="str">
        <f>部数情報!A2262</f>
        <v>054044</v>
      </c>
      <c r="G2637" s="16" t="str">
        <f>部数情報!G2262</f>
        <v>畑沢 ２</v>
      </c>
      <c r="H2637" s="16" t="str">
        <f>部数情報!H2262</f>
        <v>市原</v>
      </c>
      <c r="I2637" s="16" t="str">
        <f>部数情報!I2262</f>
        <v>木更津市</v>
      </c>
      <c r="J2637" s="189">
        <f>IFERROR(IF($I$7="併配",VLOOKUP($F2637,部数情報!A:K,11,0),IF($I$7="併配&amp;選挙",VLOOKUP($F2637,部数情報!A:L,12,0),IF($I$7="選挙",VLOOKUP($F2637,部数情報!A:M,13,0),VLOOKUP($F2637,部数情報!A:J,10,0)))),"")</f>
        <v>0</v>
      </c>
      <c r="K2637" s="187"/>
      <c r="L2637" s="205"/>
      <c r="M2637" s="206"/>
      <c r="S2637">
        <f>エリア一覧!J2637-VLOOKUP(エリア一覧!F2637,部数情報!A:Q,17,0)</f>
        <v>0</v>
      </c>
      <c r="V2637">
        <f t="shared" si="40"/>
        <v>0</v>
      </c>
      <c r="W2637">
        <f>IFERROR(VLOOKUP($F2637,部数情報!A:J,10,0),0)</f>
        <v>0</v>
      </c>
    </row>
    <row r="2638" spans="2:23" hidden="1">
      <c r="B2638" s="15">
        <f>部数情報!C2263</f>
        <v>2262</v>
      </c>
      <c r="C2638" s="16">
        <f>部数情報!B2263</f>
        <v>111</v>
      </c>
      <c r="D2638" s="16" t="str">
        <f>部数情報!E2263</f>
        <v>木更津・袖ヶ浦</v>
      </c>
      <c r="E2638" s="16" t="str">
        <f>部数情報!F2263</f>
        <v>港南台・畑沢・畑沢南</v>
      </c>
      <c r="F2638" s="16" t="str">
        <f>部数情報!A2263</f>
        <v>054045</v>
      </c>
      <c r="G2638" s="16" t="str">
        <f>部数情報!G2263</f>
        <v>畑沢 ３</v>
      </c>
      <c r="H2638" s="16" t="str">
        <f>部数情報!H2263</f>
        <v>市原</v>
      </c>
      <c r="I2638" s="16" t="str">
        <f>部数情報!I2263</f>
        <v>木更津市</v>
      </c>
      <c r="J2638" s="189">
        <f>IFERROR(IF($I$7="併配",VLOOKUP($F2638,部数情報!A:K,11,0),IF($I$7="併配&amp;選挙",VLOOKUP($F2638,部数情報!A:L,12,0),IF($I$7="選挙",VLOOKUP($F2638,部数情報!A:M,13,0),VLOOKUP($F2638,部数情報!A:J,10,0)))),"")</f>
        <v>0</v>
      </c>
      <c r="K2638" s="187"/>
      <c r="L2638" s="205"/>
      <c r="M2638" s="206"/>
      <c r="S2638">
        <f>エリア一覧!J2638-VLOOKUP(エリア一覧!F2638,部数情報!A:Q,17,0)</f>
        <v>0</v>
      </c>
      <c r="V2638">
        <f t="shared" si="40"/>
        <v>0</v>
      </c>
      <c r="W2638">
        <f>IFERROR(VLOOKUP($F2638,部数情報!A:J,10,0),0)</f>
        <v>0</v>
      </c>
    </row>
    <row r="2639" spans="2:23" hidden="1">
      <c r="B2639" s="15">
        <f>部数情報!C2264</f>
        <v>2263</v>
      </c>
      <c r="C2639" s="16">
        <f>部数情報!B2264</f>
        <v>111</v>
      </c>
      <c r="D2639" s="16" t="str">
        <f>部数情報!E2264</f>
        <v>木更津・袖ヶ浦</v>
      </c>
      <c r="E2639" s="16" t="str">
        <f>部数情報!F2264</f>
        <v>港南台・畑沢・畑沢南</v>
      </c>
      <c r="F2639" s="16" t="str">
        <f>部数情報!A2264</f>
        <v>054046</v>
      </c>
      <c r="G2639" s="16" t="str">
        <f>部数情報!G2264</f>
        <v>畑沢 ４</v>
      </c>
      <c r="H2639" s="16" t="str">
        <f>部数情報!H2264</f>
        <v>市原</v>
      </c>
      <c r="I2639" s="16" t="str">
        <f>部数情報!I2264</f>
        <v>木更津市</v>
      </c>
      <c r="J2639" s="189">
        <f>IFERROR(IF($I$7="併配",VLOOKUP($F2639,部数情報!A:K,11,0),IF($I$7="併配&amp;選挙",VLOOKUP($F2639,部数情報!A:L,12,0),IF($I$7="選挙",VLOOKUP($F2639,部数情報!A:M,13,0),VLOOKUP($F2639,部数情報!A:J,10,0)))),"")</f>
        <v>0</v>
      </c>
      <c r="K2639" s="187"/>
      <c r="L2639" s="205"/>
      <c r="M2639" s="206"/>
      <c r="S2639">
        <f>エリア一覧!J2639-VLOOKUP(エリア一覧!F2639,部数情報!A:Q,17,0)</f>
        <v>0</v>
      </c>
      <c r="V2639">
        <f t="shared" si="40"/>
        <v>0</v>
      </c>
      <c r="W2639">
        <f>IFERROR(VLOOKUP($F2639,部数情報!A:J,10,0),0)</f>
        <v>0</v>
      </c>
    </row>
    <row r="2640" spans="2:23" hidden="1">
      <c r="B2640" s="15">
        <f>部数情報!C2265</f>
        <v>2264</v>
      </c>
      <c r="C2640" s="16">
        <f>部数情報!B2265</f>
        <v>111</v>
      </c>
      <c r="D2640" s="16" t="str">
        <f>部数情報!E2265</f>
        <v>木更津・袖ヶ浦</v>
      </c>
      <c r="E2640" s="16" t="str">
        <f>部数情報!F2265</f>
        <v>港南台・畑沢・畑沢南</v>
      </c>
      <c r="F2640" s="16" t="str">
        <f>部数情報!A2265</f>
        <v>054047</v>
      </c>
      <c r="G2640" s="16" t="str">
        <f>部数情報!G2265</f>
        <v>畑沢南 １</v>
      </c>
      <c r="H2640" s="16" t="str">
        <f>部数情報!H2265</f>
        <v>市原</v>
      </c>
      <c r="I2640" s="16" t="str">
        <f>部数情報!I2265</f>
        <v>木更津市</v>
      </c>
      <c r="J2640" s="189">
        <f>IFERROR(IF($I$7="併配",VLOOKUP($F2640,部数情報!A:K,11,0),IF($I$7="併配&amp;選挙",VLOOKUP($F2640,部数情報!A:L,12,0),IF($I$7="選挙",VLOOKUP($F2640,部数情報!A:M,13,0),VLOOKUP($F2640,部数情報!A:J,10,0)))),"")</f>
        <v>0</v>
      </c>
      <c r="K2640" s="187"/>
      <c r="L2640" s="205"/>
      <c r="M2640" s="206"/>
      <c r="S2640">
        <f>エリア一覧!J2640-VLOOKUP(エリア一覧!F2640,部数情報!A:Q,17,0)</f>
        <v>0</v>
      </c>
      <c r="V2640">
        <f t="shared" ref="V2640:V2703" si="41">IF(K2640="●",J2640,K2640)</f>
        <v>0</v>
      </c>
      <c r="W2640">
        <f>IFERROR(VLOOKUP($F2640,部数情報!A:J,10,0),0)</f>
        <v>0</v>
      </c>
    </row>
    <row r="2641" spans="2:23" hidden="1">
      <c r="B2641" s="15">
        <f>部数情報!C2266</f>
        <v>2265</v>
      </c>
      <c r="C2641" s="16">
        <f>部数情報!B2266</f>
        <v>111</v>
      </c>
      <c r="D2641" s="16" t="str">
        <f>部数情報!E2266</f>
        <v>木更津・袖ヶ浦</v>
      </c>
      <c r="E2641" s="16" t="str">
        <f>部数情報!F2266</f>
        <v>港南台・畑沢・畑沢南</v>
      </c>
      <c r="F2641" s="16" t="str">
        <f>部数情報!A2266</f>
        <v>054048</v>
      </c>
      <c r="G2641" s="16" t="str">
        <f>部数情報!G2266</f>
        <v>畑沢南 ２</v>
      </c>
      <c r="H2641" s="16" t="str">
        <f>部数情報!H2266</f>
        <v>市原</v>
      </c>
      <c r="I2641" s="16" t="str">
        <f>部数情報!I2266</f>
        <v>木更津市</v>
      </c>
      <c r="J2641" s="189">
        <f>IFERROR(IF($I$7="併配",VLOOKUP($F2641,部数情報!A:K,11,0),IF($I$7="併配&amp;選挙",VLOOKUP($F2641,部数情報!A:L,12,0),IF($I$7="選挙",VLOOKUP($F2641,部数情報!A:M,13,0),VLOOKUP($F2641,部数情報!A:J,10,0)))),"")</f>
        <v>0</v>
      </c>
      <c r="K2641" s="187"/>
      <c r="L2641" s="205"/>
      <c r="M2641" s="206"/>
      <c r="S2641">
        <f>エリア一覧!J2641-VLOOKUP(エリア一覧!F2641,部数情報!A:Q,17,0)</f>
        <v>0</v>
      </c>
      <c r="V2641">
        <f t="shared" si="41"/>
        <v>0</v>
      </c>
      <c r="W2641">
        <f>IFERROR(VLOOKUP($F2641,部数情報!A:J,10,0),0)</f>
        <v>0</v>
      </c>
    </row>
    <row r="2642" spans="2:23" hidden="1">
      <c r="B2642" s="15">
        <f>部数情報!C2267</f>
        <v>2266</v>
      </c>
      <c r="C2642" s="16">
        <f>部数情報!B2267</f>
        <v>111</v>
      </c>
      <c r="D2642" s="16" t="str">
        <f>部数情報!E2267</f>
        <v>木更津・袖ヶ浦</v>
      </c>
      <c r="E2642" s="16" t="str">
        <f>部数情報!F2267</f>
        <v>港南台・畑沢・畑沢南</v>
      </c>
      <c r="F2642" s="16" t="str">
        <f>部数情報!A2267</f>
        <v>054049</v>
      </c>
      <c r="G2642" s="16" t="str">
        <f>部数情報!G2267</f>
        <v>畑沢南 ３</v>
      </c>
      <c r="H2642" s="16" t="str">
        <f>部数情報!H2267</f>
        <v>市原</v>
      </c>
      <c r="I2642" s="16" t="str">
        <f>部数情報!I2267</f>
        <v>木更津市</v>
      </c>
      <c r="J2642" s="189">
        <f>IFERROR(IF($I$7="併配",VLOOKUP($F2642,部数情報!A:K,11,0),IF($I$7="併配&amp;選挙",VLOOKUP($F2642,部数情報!A:L,12,0),IF($I$7="選挙",VLOOKUP($F2642,部数情報!A:M,13,0),VLOOKUP($F2642,部数情報!A:J,10,0)))),"")</f>
        <v>305</v>
      </c>
      <c r="K2642" s="187"/>
      <c r="L2642" s="205"/>
      <c r="M2642" s="206"/>
      <c r="S2642">
        <f>エリア一覧!J2642-VLOOKUP(エリア一覧!F2642,部数情報!A:Q,17,0)</f>
        <v>0</v>
      </c>
      <c r="V2642">
        <f t="shared" si="41"/>
        <v>0</v>
      </c>
      <c r="W2642">
        <f>IFERROR(VLOOKUP($F2642,部数情報!A:J,10,0),0)</f>
        <v>305</v>
      </c>
    </row>
    <row r="2643" spans="2:23" hidden="1">
      <c r="B2643" s="15">
        <f>部数情報!C2268</f>
        <v>2267</v>
      </c>
      <c r="C2643" s="16">
        <f>部数情報!B2268</f>
        <v>111</v>
      </c>
      <c r="D2643" s="16" t="str">
        <f>部数情報!E2268</f>
        <v>木更津・袖ヶ浦</v>
      </c>
      <c r="E2643" s="16" t="str">
        <f>部数情報!F2268</f>
        <v>港南台・畑沢・畑沢南</v>
      </c>
      <c r="F2643" s="16" t="str">
        <f>部数情報!A2268</f>
        <v>054115</v>
      </c>
      <c r="G2643" s="16" t="str">
        <f>部数情報!G2268</f>
        <v>畑沢南 ４</v>
      </c>
      <c r="H2643" s="16" t="str">
        <f>部数情報!H2268</f>
        <v>市原</v>
      </c>
      <c r="I2643" s="16" t="str">
        <f>部数情報!I2268</f>
        <v>木更津市</v>
      </c>
      <c r="J2643" s="189">
        <f>IFERROR(IF($I$7="併配",VLOOKUP($F2643,部数情報!A:K,11,0),IF($I$7="併配&amp;選挙",VLOOKUP($F2643,部数情報!A:L,12,0),IF($I$7="選挙",VLOOKUP($F2643,部数情報!A:M,13,0),VLOOKUP($F2643,部数情報!A:J,10,0)))),"")</f>
        <v>0</v>
      </c>
      <c r="K2643" s="187"/>
      <c r="L2643" s="205"/>
      <c r="M2643" s="206"/>
      <c r="S2643">
        <f>エリア一覧!J2643-VLOOKUP(エリア一覧!F2643,部数情報!A:Q,17,0)</f>
        <v>0</v>
      </c>
      <c r="V2643">
        <f t="shared" si="41"/>
        <v>0</v>
      </c>
      <c r="W2643">
        <f>IFERROR(VLOOKUP($F2643,部数情報!A:J,10,0),0)</f>
        <v>0</v>
      </c>
    </row>
    <row r="2644" spans="2:23" hidden="1">
      <c r="B2644" s="15">
        <f>部数情報!C2269</f>
        <v>2268</v>
      </c>
      <c r="C2644" s="16">
        <f>部数情報!B2269</f>
        <v>111</v>
      </c>
      <c r="D2644" s="16" t="str">
        <f>部数情報!E2269</f>
        <v>木更津・袖ヶ浦</v>
      </c>
      <c r="E2644" s="16" t="str">
        <f>部数情報!F2269</f>
        <v>港南台・畑沢・畑沢南</v>
      </c>
      <c r="F2644" s="16" t="str">
        <f>部数情報!A2269</f>
        <v>054050</v>
      </c>
      <c r="G2644" s="16" t="str">
        <f>部数情報!G2269</f>
        <v>畑沢南 ５</v>
      </c>
      <c r="H2644" s="16" t="str">
        <f>部数情報!H2269</f>
        <v>市原</v>
      </c>
      <c r="I2644" s="16" t="str">
        <f>部数情報!I2269</f>
        <v>木更津市</v>
      </c>
      <c r="J2644" s="189">
        <f>IFERROR(IF($I$7="併配",VLOOKUP($F2644,部数情報!A:K,11,0),IF($I$7="併配&amp;選挙",VLOOKUP($F2644,部数情報!A:L,12,0),IF($I$7="選挙",VLOOKUP($F2644,部数情報!A:M,13,0),VLOOKUP($F2644,部数情報!A:J,10,0)))),"")</f>
        <v>460</v>
      </c>
      <c r="K2644" s="187"/>
      <c r="L2644" s="205"/>
      <c r="M2644" s="206"/>
      <c r="S2644">
        <f>エリア一覧!J2644-VLOOKUP(エリア一覧!F2644,部数情報!A:Q,17,0)</f>
        <v>0</v>
      </c>
      <c r="V2644">
        <f t="shared" si="41"/>
        <v>0</v>
      </c>
      <c r="W2644">
        <f>IFERROR(VLOOKUP($F2644,部数情報!A:J,10,0),0)</f>
        <v>460</v>
      </c>
    </row>
    <row r="2645" spans="2:23" hidden="1">
      <c r="B2645" s="15">
        <f>部数情報!C2270</f>
        <v>2269</v>
      </c>
      <c r="C2645" s="16">
        <f>部数情報!B2270</f>
        <v>111</v>
      </c>
      <c r="D2645" s="16" t="str">
        <f>部数情報!E2270</f>
        <v>木更津・袖ヶ浦</v>
      </c>
      <c r="E2645" s="16" t="str">
        <f>部数情報!F2270</f>
        <v>港南台・畑沢・畑沢南</v>
      </c>
      <c r="F2645" s="16" t="str">
        <f>部数情報!A2270</f>
        <v>054051</v>
      </c>
      <c r="G2645" s="16" t="str">
        <f>部数情報!G2270</f>
        <v>畑沢南 ６</v>
      </c>
      <c r="H2645" s="16" t="str">
        <f>部数情報!H2270</f>
        <v>市原</v>
      </c>
      <c r="I2645" s="16" t="str">
        <f>部数情報!I2270</f>
        <v>木更津市</v>
      </c>
      <c r="J2645" s="189">
        <f>IFERROR(IF($I$7="併配",VLOOKUP($F2645,部数情報!A:K,11,0),IF($I$7="併配&amp;選挙",VLOOKUP($F2645,部数情報!A:L,12,0),IF($I$7="選挙",VLOOKUP($F2645,部数情報!A:M,13,0),VLOOKUP($F2645,部数情報!A:J,10,0)))),"")</f>
        <v>0</v>
      </c>
      <c r="K2645" s="187"/>
      <c r="L2645" s="205"/>
      <c r="M2645" s="206"/>
      <c r="S2645">
        <f>エリア一覧!J2645-VLOOKUP(エリア一覧!F2645,部数情報!A:Q,17,0)</f>
        <v>0</v>
      </c>
      <c r="V2645">
        <f t="shared" si="41"/>
        <v>0</v>
      </c>
      <c r="W2645">
        <f>IFERROR(VLOOKUP($F2645,部数情報!A:J,10,0),0)</f>
        <v>0</v>
      </c>
    </row>
    <row r="2646" spans="2:23" hidden="1">
      <c r="B2646" s="15">
        <f>部数情報!C2271</f>
        <v>2270</v>
      </c>
      <c r="C2646" s="16">
        <f>部数情報!B2271</f>
        <v>111</v>
      </c>
      <c r="D2646" s="16" t="str">
        <f>部数情報!E2271</f>
        <v>木更津・袖ヶ浦</v>
      </c>
      <c r="E2646" s="16" t="str">
        <f>部数情報!F2271</f>
        <v>祇園・清川</v>
      </c>
      <c r="F2646" s="16" t="str">
        <f>部数情報!A2271</f>
        <v>054053</v>
      </c>
      <c r="G2646" s="16" t="str">
        <f>部数情報!G2271</f>
        <v>祇園 １</v>
      </c>
      <c r="H2646" s="16" t="str">
        <f>部数情報!H2271</f>
        <v>市原</v>
      </c>
      <c r="I2646" s="16" t="str">
        <f>部数情報!I2271</f>
        <v>木更津市</v>
      </c>
      <c r="J2646" s="189">
        <f>IFERROR(IF($I$7="併配",VLOOKUP($F2646,部数情報!A:K,11,0),IF($I$7="併配&amp;選挙",VLOOKUP($F2646,部数情報!A:L,12,0),IF($I$7="選挙",VLOOKUP($F2646,部数情報!A:M,13,0),VLOOKUP($F2646,部数情報!A:J,10,0)))),"")</f>
        <v>375</v>
      </c>
      <c r="K2646" s="187"/>
      <c r="L2646" s="205"/>
      <c r="M2646" s="206"/>
      <c r="S2646">
        <f>エリア一覧!J2646-VLOOKUP(エリア一覧!F2646,部数情報!A:Q,17,0)</f>
        <v>0</v>
      </c>
      <c r="V2646">
        <f t="shared" si="41"/>
        <v>0</v>
      </c>
      <c r="W2646">
        <f>IFERROR(VLOOKUP($F2646,部数情報!A:J,10,0),0)</f>
        <v>375</v>
      </c>
    </row>
    <row r="2647" spans="2:23" hidden="1">
      <c r="B2647" s="15">
        <f>部数情報!C2272</f>
        <v>2271</v>
      </c>
      <c r="C2647" s="16">
        <f>部数情報!B2272</f>
        <v>111</v>
      </c>
      <c r="D2647" s="16" t="str">
        <f>部数情報!E2272</f>
        <v>木更津・袖ヶ浦</v>
      </c>
      <c r="E2647" s="16" t="str">
        <f>部数情報!F2272</f>
        <v>祇園・清川</v>
      </c>
      <c r="F2647" s="16" t="str">
        <f>部数情報!A2272</f>
        <v>054054</v>
      </c>
      <c r="G2647" s="16" t="str">
        <f>部数情報!G2272</f>
        <v>祇園 ２</v>
      </c>
      <c r="H2647" s="16" t="str">
        <f>部数情報!H2272</f>
        <v>市原</v>
      </c>
      <c r="I2647" s="16" t="str">
        <f>部数情報!I2272</f>
        <v>木更津市</v>
      </c>
      <c r="J2647" s="189">
        <f>IFERROR(IF($I$7="併配",VLOOKUP($F2647,部数情報!A:K,11,0),IF($I$7="併配&amp;選挙",VLOOKUP($F2647,部数情報!A:L,12,0),IF($I$7="選挙",VLOOKUP($F2647,部数情報!A:M,13,0),VLOOKUP($F2647,部数情報!A:J,10,0)))),"")</f>
        <v>330</v>
      </c>
      <c r="K2647" s="187"/>
      <c r="L2647" s="205"/>
      <c r="M2647" s="206"/>
      <c r="S2647">
        <f>エリア一覧!J2647-VLOOKUP(エリア一覧!F2647,部数情報!A:Q,17,0)</f>
        <v>0</v>
      </c>
      <c r="V2647">
        <f t="shared" si="41"/>
        <v>0</v>
      </c>
      <c r="W2647">
        <f>IFERROR(VLOOKUP($F2647,部数情報!A:J,10,0),0)</f>
        <v>330</v>
      </c>
    </row>
    <row r="2648" spans="2:23" hidden="1">
      <c r="B2648" s="15">
        <f>部数情報!C2273</f>
        <v>2272</v>
      </c>
      <c r="C2648" s="16">
        <f>部数情報!B2273</f>
        <v>111</v>
      </c>
      <c r="D2648" s="16" t="str">
        <f>部数情報!E2273</f>
        <v>木更津・袖ヶ浦</v>
      </c>
      <c r="E2648" s="16" t="str">
        <f>部数情報!F2273</f>
        <v>祇園・清川</v>
      </c>
      <c r="F2648" s="16" t="str">
        <f>部数情報!A2273</f>
        <v>054055</v>
      </c>
      <c r="G2648" s="16" t="str">
        <f>部数情報!G2273</f>
        <v>祇園 ３</v>
      </c>
      <c r="H2648" s="16" t="str">
        <f>部数情報!H2273</f>
        <v>市原</v>
      </c>
      <c r="I2648" s="16" t="str">
        <f>部数情報!I2273</f>
        <v>木更津市</v>
      </c>
      <c r="J2648" s="189">
        <f>IFERROR(IF($I$7="併配",VLOOKUP($F2648,部数情報!A:K,11,0),IF($I$7="併配&amp;選挙",VLOOKUP($F2648,部数情報!A:L,12,0),IF($I$7="選挙",VLOOKUP($F2648,部数情報!A:M,13,0),VLOOKUP($F2648,部数情報!A:J,10,0)))),"")</f>
        <v>450</v>
      </c>
      <c r="K2648" s="187"/>
      <c r="L2648" s="205"/>
      <c r="M2648" s="206"/>
      <c r="S2648">
        <f>エリア一覧!J2648-VLOOKUP(エリア一覧!F2648,部数情報!A:Q,17,0)</f>
        <v>0</v>
      </c>
      <c r="V2648">
        <f t="shared" si="41"/>
        <v>0</v>
      </c>
      <c r="W2648">
        <f>IFERROR(VLOOKUP($F2648,部数情報!A:J,10,0),0)</f>
        <v>450</v>
      </c>
    </row>
    <row r="2649" spans="2:23" hidden="1">
      <c r="B2649" s="15">
        <f>部数情報!C2274</f>
        <v>2273</v>
      </c>
      <c r="C2649" s="16">
        <f>部数情報!B2274</f>
        <v>111</v>
      </c>
      <c r="D2649" s="16" t="str">
        <f>部数情報!E2274</f>
        <v>木更津・袖ヶ浦</v>
      </c>
      <c r="E2649" s="16" t="str">
        <f>部数情報!F2274</f>
        <v>祇園・清川</v>
      </c>
      <c r="F2649" s="16" t="str">
        <f>部数情報!A2274</f>
        <v>054056</v>
      </c>
      <c r="G2649" s="16" t="str">
        <f>部数情報!G2274</f>
        <v>祇園 ４</v>
      </c>
      <c r="H2649" s="16" t="str">
        <f>部数情報!H2274</f>
        <v>市原</v>
      </c>
      <c r="I2649" s="16" t="str">
        <f>部数情報!I2274</f>
        <v>木更津市</v>
      </c>
      <c r="J2649" s="189">
        <f>IFERROR(IF($I$7="併配",VLOOKUP($F2649,部数情報!A:K,11,0),IF($I$7="併配&amp;選挙",VLOOKUP($F2649,部数情報!A:L,12,0),IF($I$7="選挙",VLOOKUP($F2649,部数情報!A:M,13,0),VLOOKUP($F2649,部数情報!A:J,10,0)))),"")</f>
        <v>353</v>
      </c>
      <c r="K2649" s="187"/>
      <c r="L2649" s="205"/>
      <c r="M2649" s="206"/>
      <c r="S2649">
        <f>エリア一覧!J2649-VLOOKUP(エリア一覧!F2649,部数情報!A:Q,17,0)</f>
        <v>0</v>
      </c>
      <c r="V2649">
        <f t="shared" si="41"/>
        <v>0</v>
      </c>
      <c r="W2649">
        <f>IFERROR(VLOOKUP($F2649,部数情報!A:J,10,0),0)</f>
        <v>353</v>
      </c>
    </row>
    <row r="2650" spans="2:23" hidden="1">
      <c r="B2650" s="15">
        <f>部数情報!C2275</f>
        <v>2274</v>
      </c>
      <c r="C2650" s="16">
        <f>部数情報!B2275</f>
        <v>111</v>
      </c>
      <c r="D2650" s="16" t="str">
        <f>部数情報!E2275</f>
        <v>木更津・袖ヶ浦</v>
      </c>
      <c r="E2650" s="16" t="str">
        <f>部数情報!F2275</f>
        <v>祇園・清川</v>
      </c>
      <c r="F2650" s="16" t="str">
        <f>部数情報!A2275</f>
        <v>054057</v>
      </c>
      <c r="G2650" s="16" t="str">
        <f>部数情報!G2275</f>
        <v>清川 １　</v>
      </c>
      <c r="H2650" s="16" t="str">
        <f>部数情報!H2275</f>
        <v>市原</v>
      </c>
      <c r="I2650" s="16" t="str">
        <f>部数情報!I2275</f>
        <v>木更津市</v>
      </c>
      <c r="J2650" s="189">
        <f>IFERROR(IF($I$7="併配",VLOOKUP($F2650,部数情報!A:K,11,0),IF($I$7="併配&amp;選挙",VLOOKUP($F2650,部数情報!A:L,12,0),IF($I$7="選挙",VLOOKUP($F2650,部数情報!A:M,13,0),VLOOKUP($F2650,部数情報!A:J,10,0)))),"")</f>
        <v>0</v>
      </c>
      <c r="K2650" s="187"/>
      <c r="L2650" s="205"/>
      <c r="M2650" s="206"/>
      <c r="S2650">
        <f>エリア一覧!J2650-VLOOKUP(エリア一覧!F2650,部数情報!A:Q,17,0)</f>
        <v>0</v>
      </c>
      <c r="V2650">
        <f t="shared" si="41"/>
        <v>0</v>
      </c>
      <c r="W2650">
        <f>IFERROR(VLOOKUP($F2650,部数情報!A:J,10,0),0)</f>
        <v>0</v>
      </c>
    </row>
    <row r="2651" spans="2:23" hidden="1">
      <c r="B2651" s="15">
        <f>部数情報!C2276</f>
        <v>2275</v>
      </c>
      <c r="C2651" s="16">
        <f>部数情報!B2276</f>
        <v>111</v>
      </c>
      <c r="D2651" s="16" t="str">
        <f>部数情報!E2276</f>
        <v>木更津・袖ヶ浦</v>
      </c>
      <c r="E2651" s="16" t="str">
        <f>部数情報!F2276</f>
        <v>祇園・清川</v>
      </c>
      <c r="F2651" s="16" t="str">
        <f>部数情報!A2276</f>
        <v>054058</v>
      </c>
      <c r="G2651" s="16" t="str">
        <f>部数情報!G2276</f>
        <v>清川 ２　　　</v>
      </c>
      <c r="H2651" s="16" t="str">
        <f>部数情報!H2276</f>
        <v>市原</v>
      </c>
      <c r="I2651" s="16" t="str">
        <f>部数情報!I2276</f>
        <v>木更津市</v>
      </c>
      <c r="J2651" s="189">
        <f>IFERROR(IF($I$7="併配",VLOOKUP($F2651,部数情報!A:K,11,0),IF($I$7="併配&amp;選挙",VLOOKUP($F2651,部数情報!A:L,12,0),IF($I$7="選挙",VLOOKUP($F2651,部数情報!A:M,13,0),VLOOKUP($F2651,部数情報!A:J,10,0)))),"")</f>
        <v>380</v>
      </c>
      <c r="K2651" s="187"/>
      <c r="L2651" s="205"/>
      <c r="M2651" s="206"/>
      <c r="S2651">
        <f>エリア一覧!J2651-VLOOKUP(エリア一覧!F2651,部数情報!A:Q,17,0)</f>
        <v>0</v>
      </c>
      <c r="V2651">
        <f t="shared" si="41"/>
        <v>0</v>
      </c>
      <c r="W2651">
        <f>IFERROR(VLOOKUP($F2651,部数情報!A:J,10,0),0)</f>
        <v>380</v>
      </c>
    </row>
    <row r="2652" spans="2:23" hidden="1">
      <c r="B2652" s="15">
        <f>部数情報!C2277</f>
        <v>2276</v>
      </c>
      <c r="C2652" s="16">
        <f>部数情報!B2277</f>
        <v>111</v>
      </c>
      <c r="D2652" s="16" t="str">
        <f>部数情報!E2277</f>
        <v>木更津・袖ヶ浦</v>
      </c>
      <c r="E2652" s="16" t="str">
        <f>部数情報!F2277</f>
        <v>清見台</v>
      </c>
      <c r="F2652" s="16" t="str">
        <f>部数情報!A2277</f>
        <v>054059</v>
      </c>
      <c r="G2652" s="16" t="str">
        <f>部数情報!G2277</f>
        <v>清見台 １</v>
      </c>
      <c r="H2652" s="16" t="str">
        <f>部数情報!H2277</f>
        <v>市原</v>
      </c>
      <c r="I2652" s="16" t="str">
        <f>部数情報!I2277</f>
        <v>木更津市</v>
      </c>
      <c r="J2652" s="189">
        <f>IFERROR(IF($I$7="併配",VLOOKUP($F2652,部数情報!A:K,11,0),IF($I$7="併配&amp;選挙",VLOOKUP($F2652,部数情報!A:L,12,0),IF($I$7="選挙",VLOOKUP($F2652,部数情報!A:M,13,0),VLOOKUP($F2652,部数情報!A:J,10,0)))),"")</f>
        <v>0</v>
      </c>
      <c r="K2652" s="187"/>
      <c r="L2652" s="205"/>
      <c r="M2652" s="206"/>
      <c r="S2652">
        <f>エリア一覧!J2652-VLOOKUP(エリア一覧!F2652,部数情報!A:Q,17,0)</f>
        <v>0</v>
      </c>
      <c r="V2652">
        <f t="shared" si="41"/>
        <v>0</v>
      </c>
      <c r="W2652">
        <f>IFERROR(VLOOKUP($F2652,部数情報!A:J,10,0),0)</f>
        <v>0</v>
      </c>
    </row>
    <row r="2653" spans="2:23" hidden="1">
      <c r="B2653" s="15">
        <f>部数情報!C2278</f>
        <v>2277</v>
      </c>
      <c r="C2653" s="16">
        <f>部数情報!B2278</f>
        <v>111</v>
      </c>
      <c r="D2653" s="16" t="str">
        <f>部数情報!E2278</f>
        <v>木更津・袖ヶ浦</v>
      </c>
      <c r="E2653" s="16" t="str">
        <f>部数情報!F2278</f>
        <v>清見台</v>
      </c>
      <c r="F2653" s="16" t="str">
        <f>部数情報!A2278</f>
        <v>054060</v>
      </c>
      <c r="G2653" s="16" t="str">
        <f>部数情報!G2278</f>
        <v>清見台 ２</v>
      </c>
      <c r="H2653" s="16" t="str">
        <f>部数情報!H2278</f>
        <v>市原</v>
      </c>
      <c r="I2653" s="16" t="str">
        <f>部数情報!I2278</f>
        <v>木更津市</v>
      </c>
      <c r="J2653" s="189">
        <f>IFERROR(IF($I$7="併配",VLOOKUP($F2653,部数情報!A:K,11,0),IF($I$7="併配&amp;選挙",VLOOKUP($F2653,部数情報!A:L,12,0),IF($I$7="選挙",VLOOKUP($F2653,部数情報!A:M,13,0),VLOOKUP($F2653,部数情報!A:J,10,0)))),"")</f>
        <v>0</v>
      </c>
      <c r="K2653" s="187"/>
      <c r="L2653" s="205"/>
      <c r="M2653" s="206"/>
      <c r="S2653">
        <f>エリア一覧!J2653-VLOOKUP(エリア一覧!F2653,部数情報!A:Q,17,0)</f>
        <v>0</v>
      </c>
      <c r="V2653">
        <f t="shared" si="41"/>
        <v>0</v>
      </c>
      <c r="W2653">
        <f>IFERROR(VLOOKUP($F2653,部数情報!A:J,10,0),0)</f>
        <v>0</v>
      </c>
    </row>
    <row r="2654" spans="2:23" hidden="1">
      <c r="B2654" s="15">
        <f>部数情報!C2279</f>
        <v>2278</v>
      </c>
      <c r="C2654" s="16">
        <f>部数情報!B2279</f>
        <v>111</v>
      </c>
      <c r="D2654" s="16" t="str">
        <f>部数情報!E2279</f>
        <v>木更津・袖ヶ浦</v>
      </c>
      <c r="E2654" s="16" t="str">
        <f>部数情報!F2279</f>
        <v>清見台</v>
      </c>
      <c r="F2654" s="16" t="str">
        <f>部数情報!A2279</f>
        <v>054061</v>
      </c>
      <c r="G2654" s="16" t="str">
        <f>部数情報!G2279</f>
        <v>清見台 ３</v>
      </c>
      <c r="H2654" s="16" t="str">
        <f>部数情報!H2279</f>
        <v>市原</v>
      </c>
      <c r="I2654" s="16" t="str">
        <f>部数情報!I2279</f>
        <v>木更津市</v>
      </c>
      <c r="J2654" s="189">
        <f>IFERROR(IF($I$7="併配",VLOOKUP($F2654,部数情報!A:K,11,0),IF($I$7="併配&amp;選挙",VLOOKUP($F2654,部数情報!A:L,12,0),IF($I$7="選挙",VLOOKUP($F2654,部数情報!A:M,13,0),VLOOKUP($F2654,部数情報!A:J,10,0)))),"")</f>
        <v>0</v>
      </c>
      <c r="K2654" s="187"/>
      <c r="L2654" s="205"/>
      <c r="M2654" s="206"/>
      <c r="S2654">
        <f>エリア一覧!J2654-VLOOKUP(エリア一覧!F2654,部数情報!A:Q,17,0)</f>
        <v>0</v>
      </c>
      <c r="V2654">
        <f t="shared" si="41"/>
        <v>0</v>
      </c>
      <c r="W2654">
        <f>IFERROR(VLOOKUP($F2654,部数情報!A:J,10,0),0)</f>
        <v>0</v>
      </c>
    </row>
    <row r="2655" spans="2:23" hidden="1">
      <c r="B2655" s="15">
        <f>部数情報!C2280</f>
        <v>2279</v>
      </c>
      <c r="C2655" s="16">
        <f>部数情報!B2280</f>
        <v>111</v>
      </c>
      <c r="D2655" s="16" t="str">
        <f>部数情報!E2280</f>
        <v>木更津・袖ヶ浦</v>
      </c>
      <c r="E2655" s="16" t="str">
        <f>部数情報!F2280</f>
        <v>清見台</v>
      </c>
      <c r="F2655" s="16" t="str">
        <f>部数情報!A2280</f>
        <v>054062</v>
      </c>
      <c r="G2655" s="16" t="str">
        <f>部数情報!G2280</f>
        <v>清見台東 １</v>
      </c>
      <c r="H2655" s="16" t="str">
        <f>部数情報!H2280</f>
        <v>市原</v>
      </c>
      <c r="I2655" s="16" t="str">
        <f>部数情報!I2280</f>
        <v>木更津市</v>
      </c>
      <c r="J2655" s="189">
        <f>IFERROR(IF($I$7="併配",VLOOKUP($F2655,部数情報!A:K,11,0),IF($I$7="併配&amp;選挙",VLOOKUP($F2655,部数情報!A:L,12,0),IF($I$7="選挙",VLOOKUP($F2655,部数情報!A:M,13,0),VLOOKUP($F2655,部数情報!A:J,10,0)))),"")</f>
        <v>345</v>
      </c>
      <c r="K2655" s="187"/>
      <c r="L2655" s="205"/>
      <c r="M2655" s="206"/>
      <c r="S2655">
        <f>エリア一覧!J2655-VLOOKUP(エリア一覧!F2655,部数情報!A:Q,17,0)</f>
        <v>0</v>
      </c>
      <c r="V2655">
        <f t="shared" si="41"/>
        <v>0</v>
      </c>
      <c r="W2655">
        <f>IFERROR(VLOOKUP($F2655,部数情報!A:J,10,0),0)</f>
        <v>345</v>
      </c>
    </row>
    <row r="2656" spans="2:23" hidden="1">
      <c r="B2656" s="15">
        <f>部数情報!C2281</f>
        <v>2280</v>
      </c>
      <c r="C2656" s="16">
        <f>部数情報!B2281</f>
        <v>111</v>
      </c>
      <c r="D2656" s="16" t="str">
        <f>部数情報!E2281</f>
        <v>木更津・袖ヶ浦</v>
      </c>
      <c r="E2656" s="16" t="str">
        <f>部数情報!F2281</f>
        <v>清見台</v>
      </c>
      <c r="F2656" s="16" t="str">
        <f>部数情報!A2281</f>
        <v>054063</v>
      </c>
      <c r="G2656" s="16" t="str">
        <f>部数情報!G2281</f>
        <v>清見台東 ２</v>
      </c>
      <c r="H2656" s="16" t="str">
        <f>部数情報!H2281</f>
        <v>市原</v>
      </c>
      <c r="I2656" s="16" t="str">
        <f>部数情報!I2281</f>
        <v>木更津市</v>
      </c>
      <c r="J2656" s="189">
        <f>IFERROR(IF($I$7="併配",VLOOKUP($F2656,部数情報!A:K,11,0),IF($I$7="併配&amp;選挙",VLOOKUP($F2656,部数情報!A:L,12,0),IF($I$7="選挙",VLOOKUP($F2656,部数情報!A:M,13,0),VLOOKUP($F2656,部数情報!A:J,10,0)))),"")</f>
        <v>596</v>
      </c>
      <c r="K2656" s="187"/>
      <c r="L2656" s="205"/>
      <c r="M2656" s="206"/>
      <c r="S2656">
        <f>エリア一覧!J2656-VLOOKUP(エリア一覧!F2656,部数情報!A:Q,17,0)</f>
        <v>0</v>
      </c>
      <c r="V2656">
        <f t="shared" si="41"/>
        <v>0</v>
      </c>
      <c r="W2656">
        <f>IFERROR(VLOOKUP($F2656,部数情報!A:J,10,0),0)</f>
        <v>596</v>
      </c>
    </row>
    <row r="2657" spans="2:23" hidden="1">
      <c r="B2657" s="15">
        <f>部数情報!C2282</f>
        <v>2281</v>
      </c>
      <c r="C2657" s="16">
        <f>部数情報!B2282</f>
        <v>111</v>
      </c>
      <c r="D2657" s="16" t="str">
        <f>部数情報!E2282</f>
        <v>木更津・袖ヶ浦</v>
      </c>
      <c r="E2657" s="16" t="str">
        <f>部数情報!F2282</f>
        <v>清見台</v>
      </c>
      <c r="F2657" s="16" t="str">
        <f>部数情報!A2282</f>
        <v>054064</v>
      </c>
      <c r="G2657" s="16" t="str">
        <f>部数情報!G2282</f>
        <v>清見台東 ３</v>
      </c>
      <c r="H2657" s="16" t="str">
        <f>部数情報!H2282</f>
        <v>市原</v>
      </c>
      <c r="I2657" s="16" t="str">
        <f>部数情報!I2282</f>
        <v>木更津市</v>
      </c>
      <c r="J2657" s="189">
        <f>IFERROR(IF($I$7="併配",VLOOKUP($F2657,部数情報!A:K,11,0),IF($I$7="併配&amp;選挙",VLOOKUP($F2657,部数情報!A:L,12,0),IF($I$7="選挙",VLOOKUP($F2657,部数情報!A:M,13,0),VLOOKUP($F2657,部数情報!A:J,10,0)))),"")</f>
        <v>0</v>
      </c>
      <c r="K2657" s="187"/>
      <c r="L2657" s="205"/>
      <c r="M2657" s="206"/>
      <c r="S2657">
        <f>エリア一覧!J2657-VLOOKUP(エリア一覧!F2657,部数情報!A:Q,17,0)</f>
        <v>0</v>
      </c>
      <c r="V2657">
        <f t="shared" si="41"/>
        <v>0</v>
      </c>
      <c r="W2657">
        <f>IFERROR(VLOOKUP($F2657,部数情報!A:J,10,0),0)</f>
        <v>0</v>
      </c>
    </row>
    <row r="2658" spans="2:23" hidden="1">
      <c r="B2658" s="15">
        <f>部数情報!C2283</f>
        <v>2282</v>
      </c>
      <c r="C2658" s="16">
        <f>部数情報!B2283</f>
        <v>111</v>
      </c>
      <c r="D2658" s="16" t="str">
        <f>部数情報!E2283</f>
        <v>木更津・袖ヶ浦</v>
      </c>
      <c r="E2658" s="16" t="str">
        <f>部数情報!F2283</f>
        <v>清見台</v>
      </c>
      <c r="F2658" s="16" t="str">
        <f>部数情報!A2283</f>
        <v>054065</v>
      </c>
      <c r="G2658" s="16" t="str">
        <f>部数情報!G2283</f>
        <v>清見台南 １</v>
      </c>
      <c r="H2658" s="16" t="str">
        <f>部数情報!H2283</f>
        <v>市原</v>
      </c>
      <c r="I2658" s="16" t="str">
        <f>部数情報!I2283</f>
        <v>木更津市</v>
      </c>
      <c r="J2658" s="189">
        <f>IFERROR(IF($I$7="併配",VLOOKUP($F2658,部数情報!A:K,11,0),IF($I$7="併配&amp;選挙",VLOOKUP($F2658,部数情報!A:L,12,0),IF($I$7="選挙",VLOOKUP($F2658,部数情報!A:M,13,0),VLOOKUP($F2658,部数情報!A:J,10,0)))),"")</f>
        <v>310</v>
      </c>
      <c r="K2658" s="187"/>
      <c r="L2658" s="205"/>
      <c r="M2658" s="206"/>
      <c r="S2658">
        <f>エリア一覧!J2658-VLOOKUP(エリア一覧!F2658,部数情報!A:Q,17,0)</f>
        <v>0</v>
      </c>
      <c r="V2658">
        <f t="shared" si="41"/>
        <v>0</v>
      </c>
      <c r="W2658">
        <f>IFERROR(VLOOKUP($F2658,部数情報!A:J,10,0),0)</f>
        <v>310</v>
      </c>
    </row>
    <row r="2659" spans="2:23" hidden="1">
      <c r="B2659" s="15">
        <f>部数情報!C2284</f>
        <v>2283</v>
      </c>
      <c r="C2659" s="16">
        <f>部数情報!B2284</f>
        <v>111</v>
      </c>
      <c r="D2659" s="16" t="str">
        <f>部数情報!E2284</f>
        <v>木更津・袖ヶ浦</v>
      </c>
      <c r="E2659" s="16" t="str">
        <f>部数情報!F2284</f>
        <v>清見台</v>
      </c>
      <c r="F2659" s="16" t="str">
        <f>部数情報!A2284</f>
        <v>054066</v>
      </c>
      <c r="G2659" s="16" t="str">
        <f>部数情報!G2284</f>
        <v>清見台南 ２</v>
      </c>
      <c r="H2659" s="16" t="str">
        <f>部数情報!H2284</f>
        <v>市原</v>
      </c>
      <c r="I2659" s="16" t="str">
        <f>部数情報!I2284</f>
        <v>木更津市</v>
      </c>
      <c r="J2659" s="189">
        <f>IFERROR(IF($I$7="併配",VLOOKUP($F2659,部数情報!A:K,11,0),IF($I$7="併配&amp;選挙",VLOOKUP($F2659,部数情報!A:L,12,0),IF($I$7="選挙",VLOOKUP($F2659,部数情報!A:M,13,0),VLOOKUP($F2659,部数情報!A:J,10,0)))),"")</f>
        <v>326</v>
      </c>
      <c r="K2659" s="187"/>
      <c r="L2659" s="205"/>
      <c r="M2659" s="206"/>
      <c r="S2659">
        <f>エリア一覧!J2659-VLOOKUP(エリア一覧!F2659,部数情報!A:Q,17,0)</f>
        <v>0</v>
      </c>
      <c r="V2659">
        <f t="shared" si="41"/>
        <v>0</v>
      </c>
      <c r="W2659">
        <f>IFERROR(VLOOKUP($F2659,部数情報!A:J,10,0),0)</f>
        <v>326</v>
      </c>
    </row>
    <row r="2660" spans="2:23" hidden="1">
      <c r="B2660" s="15">
        <f>部数情報!C2285</f>
        <v>2284</v>
      </c>
      <c r="C2660" s="16">
        <f>部数情報!B2285</f>
        <v>111</v>
      </c>
      <c r="D2660" s="16" t="str">
        <f>部数情報!E2285</f>
        <v>木更津・袖ヶ浦</v>
      </c>
      <c r="E2660" s="16" t="str">
        <f>部数情報!F2285</f>
        <v>清見台</v>
      </c>
      <c r="F2660" s="16" t="str">
        <f>部数情報!A2285</f>
        <v>054067</v>
      </c>
      <c r="G2660" s="16" t="str">
        <f>部数情報!G2285</f>
        <v>清見台南 ３</v>
      </c>
      <c r="H2660" s="16" t="str">
        <f>部数情報!H2285</f>
        <v>市原</v>
      </c>
      <c r="I2660" s="16" t="str">
        <f>部数情報!I2285</f>
        <v>木更津市</v>
      </c>
      <c r="J2660" s="189">
        <f>IFERROR(IF($I$7="併配",VLOOKUP($F2660,部数情報!A:K,11,0),IF($I$7="併配&amp;選挙",VLOOKUP($F2660,部数情報!A:L,12,0),IF($I$7="選挙",VLOOKUP($F2660,部数情報!A:M,13,0),VLOOKUP($F2660,部数情報!A:J,10,0)))),"")</f>
        <v>0</v>
      </c>
      <c r="K2660" s="187"/>
      <c r="L2660" s="205"/>
      <c r="M2660" s="206"/>
      <c r="S2660">
        <f>エリア一覧!J2660-VLOOKUP(エリア一覧!F2660,部数情報!A:Q,17,0)</f>
        <v>0</v>
      </c>
      <c r="V2660">
        <f t="shared" si="41"/>
        <v>0</v>
      </c>
      <c r="W2660">
        <f>IFERROR(VLOOKUP($F2660,部数情報!A:J,10,0),0)</f>
        <v>0</v>
      </c>
    </row>
    <row r="2661" spans="2:23" hidden="1">
      <c r="B2661" s="15">
        <f>部数情報!C2286</f>
        <v>2285</v>
      </c>
      <c r="C2661" s="16">
        <f>部数情報!B2286</f>
        <v>111</v>
      </c>
      <c r="D2661" s="16" t="str">
        <f>部数情報!E2286</f>
        <v>木更津・袖ヶ浦</v>
      </c>
      <c r="E2661" s="16" t="str">
        <f>部数情報!F2286</f>
        <v>清見台</v>
      </c>
      <c r="F2661" s="16" t="str">
        <f>部数情報!A2286</f>
        <v>054068</v>
      </c>
      <c r="G2661" s="16" t="str">
        <f>部数情報!G2286</f>
        <v>清見台南 ４</v>
      </c>
      <c r="H2661" s="16" t="str">
        <f>部数情報!H2286</f>
        <v>市原</v>
      </c>
      <c r="I2661" s="16" t="str">
        <f>部数情報!I2286</f>
        <v>木更津市</v>
      </c>
      <c r="J2661" s="189">
        <f>IFERROR(IF($I$7="併配",VLOOKUP($F2661,部数情報!A:K,11,0),IF($I$7="併配&amp;選挙",VLOOKUP($F2661,部数情報!A:L,12,0),IF($I$7="選挙",VLOOKUP($F2661,部数情報!A:M,13,0),VLOOKUP($F2661,部数情報!A:J,10,0)))),"")</f>
        <v>0</v>
      </c>
      <c r="K2661" s="187"/>
      <c r="L2661" s="205"/>
      <c r="M2661" s="206"/>
      <c r="S2661">
        <f>エリア一覧!J2661-VLOOKUP(エリア一覧!F2661,部数情報!A:Q,17,0)</f>
        <v>0</v>
      </c>
      <c r="V2661">
        <f t="shared" si="41"/>
        <v>0</v>
      </c>
      <c r="W2661">
        <f>IFERROR(VLOOKUP($F2661,部数情報!A:J,10,0),0)</f>
        <v>0</v>
      </c>
    </row>
    <row r="2662" spans="2:23" hidden="1">
      <c r="B2662" s="15">
        <f>部数情報!C2287</f>
        <v>2286</v>
      </c>
      <c r="C2662" s="16">
        <f>部数情報!B2287</f>
        <v>111</v>
      </c>
      <c r="D2662" s="16" t="str">
        <f>部数情報!E2287</f>
        <v>木更津・袖ヶ浦</v>
      </c>
      <c r="E2662" s="16" t="str">
        <f>部数情報!F2287</f>
        <v>清見台</v>
      </c>
      <c r="F2662" s="16" t="str">
        <f>部数情報!A2287</f>
        <v>054069</v>
      </c>
      <c r="G2662" s="16" t="str">
        <f>部数情報!G2287</f>
        <v>清見台南 ５</v>
      </c>
      <c r="H2662" s="16" t="str">
        <f>部数情報!H2287</f>
        <v>市原</v>
      </c>
      <c r="I2662" s="16" t="str">
        <f>部数情報!I2287</f>
        <v>木更津市</v>
      </c>
      <c r="J2662" s="189">
        <f>IFERROR(IF($I$7="併配",VLOOKUP($F2662,部数情報!A:K,11,0),IF($I$7="併配&amp;選挙",VLOOKUP($F2662,部数情報!A:L,12,0),IF($I$7="選挙",VLOOKUP($F2662,部数情報!A:M,13,0),VLOOKUP($F2662,部数情報!A:J,10,0)))),"")</f>
        <v>245</v>
      </c>
      <c r="K2662" s="187"/>
      <c r="L2662" s="205"/>
      <c r="M2662" s="206"/>
      <c r="S2662">
        <f>エリア一覧!J2662-VLOOKUP(エリア一覧!F2662,部数情報!A:Q,17,0)</f>
        <v>0</v>
      </c>
      <c r="V2662">
        <f t="shared" si="41"/>
        <v>0</v>
      </c>
      <c r="W2662">
        <f>IFERROR(VLOOKUP($F2662,部数情報!A:J,10,0),0)</f>
        <v>245</v>
      </c>
    </row>
    <row r="2663" spans="2:23" hidden="1">
      <c r="B2663" s="15">
        <f>部数情報!C2288</f>
        <v>2287</v>
      </c>
      <c r="C2663" s="16">
        <f>部数情報!B2288</f>
        <v>111</v>
      </c>
      <c r="D2663" s="16" t="str">
        <f>部数情報!E2288</f>
        <v>木更津・袖ヶ浦</v>
      </c>
      <c r="E2663" s="16" t="str">
        <f>部数情報!F2288</f>
        <v>太田・東太田</v>
      </c>
      <c r="F2663" s="16" t="str">
        <f>部数情報!A2288</f>
        <v>054070</v>
      </c>
      <c r="G2663" s="16" t="str">
        <f>部数情報!G2288</f>
        <v>太田 １</v>
      </c>
      <c r="H2663" s="16" t="str">
        <f>部数情報!H2288</f>
        <v>市原</v>
      </c>
      <c r="I2663" s="16" t="str">
        <f>部数情報!I2288</f>
        <v>木更津市</v>
      </c>
      <c r="J2663" s="189">
        <f>IFERROR(IF($I$7="併配",VLOOKUP($F2663,部数情報!A:K,11,0),IF($I$7="併配&amp;選挙",VLOOKUP($F2663,部数情報!A:L,12,0),IF($I$7="選挙",VLOOKUP($F2663,部数情報!A:M,13,0),VLOOKUP($F2663,部数情報!A:J,10,0)))),"")</f>
        <v>263</v>
      </c>
      <c r="K2663" s="187"/>
      <c r="L2663" s="205"/>
      <c r="M2663" s="206"/>
      <c r="S2663">
        <f>エリア一覧!J2663-VLOOKUP(エリア一覧!F2663,部数情報!A:Q,17,0)</f>
        <v>0</v>
      </c>
      <c r="V2663">
        <f t="shared" si="41"/>
        <v>0</v>
      </c>
      <c r="W2663">
        <f>IFERROR(VLOOKUP($F2663,部数情報!A:J,10,0),0)</f>
        <v>263</v>
      </c>
    </row>
    <row r="2664" spans="2:23" hidden="1">
      <c r="B2664" s="15">
        <f>部数情報!C2289</f>
        <v>2288</v>
      </c>
      <c r="C2664" s="16">
        <f>部数情報!B2289</f>
        <v>111</v>
      </c>
      <c r="D2664" s="16" t="str">
        <f>部数情報!E2289</f>
        <v>木更津・袖ヶ浦</v>
      </c>
      <c r="E2664" s="16" t="str">
        <f>部数情報!F2289</f>
        <v>太田・東太田</v>
      </c>
      <c r="F2664" s="16" t="str">
        <f>部数情報!A2289</f>
        <v>054071</v>
      </c>
      <c r="G2664" s="16" t="str">
        <f>部数情報!G2289</f>
        <v>太田 ２</v>
      </c>
      <c r="H2664" s="16" t="str">
        <f>部数情報!H2289</f>
        <v>市原</v>
      </c>
      <c r="I2664" s="16" t="str">
        <f>部数情報!I2289</f>
        <v>木更津市</v>
      </c>
      <c r="J2664" s="189">
        <f>IFERROR(IF($I$7="併配",VLOOKUP($F2664,部数情報!A:K,11,0),IF($I$7="併配&amp;選挙",VLOOKUP($F2664,部数情報!A:L,12,0),IF($I$7="選挙",VLOOKUP($F2664,部数情報!A:M,13,0),VLOOKUP($F2664,部数情報!A:J,10,0)))),"")</f>
        <v>0</v>
      </c>
      <c r="K2664" s="187"/>
      <c r="L2664" s="205"/>
      <c r="M2664" s="206"/>
      <c r="S2664">
        <f>エリア一覧!J2664-VLOOKUP(エリア一覧!F2664,部数情報!A:Q,17,0)</f>
        <v>0</v>
      </c>
      <c r="V2664">
        <f t="shared" si="41"/>
        <v>0</v>
      </c>
      <c r="W2664">
        <f>IFERROR(VLOOKUP($F2664,部数情報!A:J,10,0),0)</f>
        <v>0</v>
      </c>
    </row>
    <row r="2665" spans="2:23" hidden="1">
      <c r="B2665" s="15">
        <f>部数情報!C2290</f>
        <v>2289</v>
      </c>
      <c r="C2665" s="16">
        <f>部数情報!B2290</f>
        <v>111</v>
      </c>
      <c r="D2665" s="16" t="str">
        <f>部数情報!E2290</f>
        <v>木更津・袖ヶ浦</v>
      </c>
      <c r="E2665" s="16" t="str">
        <f>部数情報!F2290</f>
        <v>太田・東太田</v>
      </c>
      <c r="F2665" s="16" t="str">
        <f>部数情報!A2290</f>
        <v>054072</v>
      </c>
      <c r="G2665" s="16" t="str">
        <f>部数情報!G2290</f>
        <v>太田 ３</v>
      </c>
      <c r="H2665" s="16" t="str">
        <f>部数情報!H2290</f>
        <v>市原</v>
      </c>
      <c r="I2665" s="16" t="str">
        <f>部数情報!I2290</f>
        <v>木更津市</v>
      </c>
      <c r="J2665" s="189">
        <f>IFERROR(IF($I$7="併配",VLOOKUP($F2665,部数情報!A:K,11,0),IF($I$7="併配&amp;選挙",VLOOKUP($F2665,部数情報!A:L,12,0),IF($I$7="選挙",VLOOKUP($F2665,部数情報!A:M,13,0),VLOOKUP($F2665,部数情報!A:J,10,0)))),"")</f>
        <v>225</v>
      </c>
      <c r="K2665" s="187"/>
      <c r="L2665" s="205"/>
      <c r="M2665" s="206"/>
      <c r="S2665">
        <f>エリア一覧!J2665-VLOOKUP(エリア一覧!F2665,部数情報!A:Q,17,0)</f>
        <v>0</v>
      </c>
      <c r="V2665">
        <f t="shared" si="41"/>
        <v>0</v>
      </c>
      <c r="W2665">
        <f>IFERROR(VLOOKUP($F2665,部数情報!A:J,10,0),0)</f>
        <v>225</v>
      </c>
    </row>
    <row r="2666" spans="2:23" hidden="1">
      <c r="B2666" s="15">
        <f>部数情報!C2291</f>
        <v>2290</v>
      </c>
      <c r="C2666" s="16">
        <f>部数情報!B2291</f>
        <v>111</v>
      </c>
      <c r="D2666" s="16" t="str">
        <f>部数情報!E2291</f>
        <v>木更津・袖ヶ浦</v>
      </c>
      <c r="E2666" s="16" t="str">
        <f>部数情報!F2291</f>
        <v>太田・東太田</v>
      </c>
      <c r="F2666" s="16" t="str">
        <f>部数情報!A2291</f>
        <v>054073</v>
      </c>
      <c r="G2666" s="16" t="str">
        <f>部数情報!G2291</f>
        <v>太田  ４</v>
      </c>
      <c r="H2666" s="16" t="str">
        <f>部数情報!H2291</f>
        <v>市原</v>
      </c>
      <c r="I2666" s="16" t="str">
        <f>部数情報!I2291</f>
        <v>木更津市</v>
      </c>
      <c r="J2666" s="189">
        <f>IFERROR(IF($I$7="併配",VLOOKUP($F2666,部数情報!A:K,11,0),IF($I$7="併配&amp;選挙",VLOOKUP($F2666,部数情報!A:L,12,0),IF($I$7="選挙",VLOOKUP($F2666,部数情報!A:M,13,0),VLOOKUP($F2666,部数情報!A:J,10,0)))),"")</f>
        <v>0</v>
      </c>
      <c r="K2666" s="187"/>
      <c r="L2666" s="205"/>
      <c r="M2666" s="206"/>
      <c r="S2666">
        <f>エリア一覧!J2666-VLOOKUP(エリア一覧!F2666,部数情報!A:Q,17,0)</f>
        <v>0</v>
      </c>
      <c r="V2666">
        <f t="shared" si="41"/>
        <v>0</v>
      </c>
      <c r="W2666">
        <f>IFERROR(VLOOKUP($F2666,部数情報!A:J,10,0),0)</f>
        <v>0</v>
      </c>
    </row>
    <row r="2667" spans="2:23" hidden="1">
      <c r="B2667" s="15">
        <f>部数情報!C2292</f>
        <v>2291</v>
      </c>
      <c r="C2667" s="16">
        <f>部数情報!B2292</f>
        <v>111</v>
      </c>
      <c r="D2667" s="16" t="str">
        <f>部数情報!E2292</f>
        <v>木更津・袖ヶ浦</v>
      </c>
      <c r="E2667" s="16" t="str">
        <f>部数情報!F2292</f>
        <v>太田・東太田</v>
      </c>
      <c r="F2667" s="16" t="str">
        <f>部数情報!A2292</f>
        <v>054074</v>
      </c>
      <c r="G2667" s="16" t="str">
        <f>部数情報!G2292</f>
        <v>東太田 １</v>
      </c>
      <c r="H2667" s="16" t="str">
        <f>部数情報!H2292</f>
        <v>市原</v>
      </c>
      <c r="I2667" s="16" t="str">
        <f>部数情報!I2292</f>
        <v>木更津市</v>
      </c>
      <c r="J2667" s="189">
        <f>IFERROR(IF($I$7="併配",VLOOKUP($F2667,部数情報!A:K,11,0),IF($I$7="併配&amp;選挙",VLOOKUP($F2667,部数情報!A:L,12,0),IF($I$7="選挙",VLOOKUP($F2667,部数情報!A:M,13,0),VLOOKUP($F2667,部数情報!A:J,10,0)))),"")</f>
        <v>350</v>
      </c>
      <c r="K2667" s="187"/>
      <c r="L2667" s="205"/>
      <c r="M2667" s="206"/>
      <c r="S2667">
        <f>エリア一覧!J2667-VLOOKUP(エリア一覧!F2667,部数情報!A:Q,17,0)</f>
        <v>0</v>
      </c>
      <c r="V2667">
        <f t="shared" si="41"/>
        <v>0</v>
      </c>
      <c r="W2667">
        <f>IFERROR(VLOOKUP($F2667,部数情報!A:J,10,0),0)</f>
        <v>350</v>
      </c>
    </row>
    <row r="2668" spans="2:23" hidden="1">
      <c r="B2668" s="15">
        <f>部数情報!C2293</f>
        <v>2292</v>
      </c>
      <c r="C2668" s="16">
        <f>部数情報!B2293</f>
        <v>111</v>
      </c>
      <c r="D2668" s="16" t="str">
        <f>部数情報!E2293</f>
        <v>木更津・袖ヶ浦</v>
      </c>
      <c r="E2668" s="16" t="str">
        <f>部数情報!F2293</f>
        <v>太田・東太田</v>
      </c>
      <c r="F2668" s="16" t="str">
        <f>部数情報!A2293</f>
        <v>054075</v>
      </c>
      <c r="G2668" s="16" t="str">
        <f>部数情報!G2293</f>
        <v>東太田 ２ ・ ３</v>
      </c>
      <c r="H2668" s="16" t="str">
        <f>部数情報!H2293</f>
        <v>市原</v>
      </c>
      <c r="I2668" s="16" t="str">
        <f>部数情報!I2293</f>
        <v>木更津市</v>
      </c>
      <c r="J2668" s="189">
        <f>IFERROR(IF($I$7="併配",VLOOKUP($F2668,部数情報!A:K,11,0),IF($I$7="併配&amp;選挙",VLOOKUP($F2668,部数情報!A:L,12,0),IF($I$7="選挙",VLOOKUP($F2668,部数情報!A:M,13,0),VLOOKUP($F2668,部数情報!A:J,10,0)))),"")</f>
        <v>380</v>
      </c>
      <c r="K2668" s="187"/>
      <c r="L2668" s="205"/>
      <c r="M2668" s="206"/>
      <c r="S2668">
        <f>エリア一覧!J2668-VLOOKUP(エリア一覧!F2668,部数情報!A:Q,17,0)</f>
        <v>0</v>
      </c>
      <c r="V2668">
        <f t="shared" si="41"/>
        <v>0</v>
      </c>
      <c r="W2668">
        <f>IFERROR(VLOOKUP($F2668,部数情報!A:J,10,0),0)</f>
        <v>380</v>
      </c>
    </row>
    <row r="2669" spans="2:23" hidden="1">
      <c r="B2669" s="15">
        <f>部数情報!C2294</f>
        <v>2293</v>
      </c>
      <c r="C2669" s="16">
        <f>部数情報!B2294</f>
        <v>111</v>
      </c>
      <c r="D2669" s="16" t="str">
        <f>部数情報!E2294</f>
        <v>木更津・袖ヶ浦</v>
      </c>
      <c r="E2669" s="16" t="str">
        <f>部数情報!F2294</f>
        <v>太田・東太田</v>
      </c>
      <c r="F2669" s="16" t="str">
        <f>部数情報!A2294</f>
        <v>054076</v>
      </c>
      <c r="G2669" s="16" t="str">
        <f>部数情報!G2294</f>
        <v>東太田 ４</v>
      </c>
      <c r="H2669" s="16" t="str">
        <f>部数情報!H2294</f>
        <v>市原</v>
      </c>
      <c r="I2669" s="16" t="str">
        <f>部数情報!I2294</f>
        <v>木更津市</v>
      </c>
      <c r="J2669" s="189">
        <f>IFERROR(IF($I$7="併配",VLOOKUP($F2669,部数情報!A:K,11,0),IF($I$7="併配&amp;選挙",VLOOKUP($F2669,部数情報!A:L,12,0),IF($I$7="選挙",VLOOKUP($F2669,部数情報!A:M,13,0),VLOOKUP($F2669,部数情報!A:J,10,0)))),"")</f>
        <v>575</v>
      </c>
      <c r="K2669" s="187"/>
      <c r="L2669" s="205"/>
      <c r="M2669" s="206"/>
      <c r="S2669">
        <f>エリア一覧!J2669-VLOOKUP(エリア一覧!F2669,部数情報!A:Q,17,0)</f>
        <v>0</v>
      </c>
      <c r="V2669">
        <f t="shared" si="41"/>
        <v>0</v>
      </c>
      <c r="W2669">
        <f>IFERROR(VLOOKUP($F2669,部数情報!A:J,10,0),0)</f>
        <v>575</v>
      </c>
    </row>
    <row r="2670" spans="2:23" hidden="1">
      <c r="B2670" s="15">
        <f>部数情報!C2295</f>
        <v>2294</v>
      </c>
      <c r="C2670" s="16">
        <f>部数情報!B2295</f>
        <v>111</v>
      </c>
      <c r="D2670" s="16" t="str">
        <f>部数情報!E2295</f>
        <v>木更津・袖ヶ浦</v>
      </c>
      <c r="E2670" s="16" t="str">
        <f>部数情報!F2295</f>
        <v>太田・東太田</v>
      </c>
      <c r="F2670" s="16" t="str">
        <f>部数情報!A2295</f>
        <v>054077</v>
      </c>
      <c r="G2670" s="16" t="str">
        <f>部数情報!G2295</f>
        <v>ほたる野 １</v>
      </c>
      <c r="H2670" s="16" t="str">
        <f>部数情報!H2295</f>
        <v>市原</v>
      </c>
      <c r="I2670" s="16" t="str">
        <f>部数情報!I2295</f>
        <v>木更津市</v>
      </c>
      <c r="J2670" s="189">
        <f>IFERROR(IF($I$7="併配",VLOOKUP($F2670,部数情報!A:K,11,0),IF($I$7="併配&amp;選挙",VLOOKUP($F2670,部数情報!A:L,12,0),IF($I$7="選挙",VLOOKUP($F2670,部数情報!A:M,13,0),VLOOKUP($F2670,部数情報!A:J,10,0)))),"")</f>
        <v>0</v>
      </c>
      <c r="K2670" s="187"/>
      <c r="L2670" s="205"/>
      <c r="M2670" s="206"/>
      <c r="S2670">
        <f>エリア一覧!J2670-VLOOKUP(エリア一覧!F2670,部数情報!A:Q,17,0)</f>
        <v>0</v>
      </c>
      <c r="V2670">
        <f t="shared" si="41"/>
        <v>0</v>
      </c>
      <c r="W2670">
        <f>IFERROR(VLOOKUP($F2670,部数情報!A:J,10,0),0)</f>
        <v>0</v>
      </c>
    </row>
    <row r="2671" spans="2:23" hidden="1">
      <c r="B2671" s="15">
        <f>部数情報!C2296</f>
        <v>2295</v>
      </c>
      <c r="C2671" s="16">
        <f>部数情報!B2296</f>
        <v>111</v>
      </c>
      <c r="D2671" s="16" t="str">
        <f>部数情報!E2296</f>
        <v>木更津・袖ヶ浦</v>
      </c>
      <c r="E2671" s="16" t="str">
        <f>部数情報!F2296</f>
        <v>太田・東太田</v>
      </c>
      <c r="F2671" s="16" t="str">
        <f>部数情報!A2296</f>
        <v>054078</v>
      </c>
      <c r="G2671" s="16" t="str">
        <f>部数情報!G2296</f>
        <v>ほたる野 ２</v>
      </c>
      <c r="H2671" s="16" t="str">
        <f>部数情報!H2296</f>
        <v>市原</v>
      </c>
      <c r="I2671" s="16" t="str">
        <f>部数情報!I2296</f>
        <v>木更津市</v>
      </c>
      <c r="J2671" s="189">
        <f>IFERROR(IF($I$7="併配",VLOOKUP($F2671,部数情報!A:K,11,0),IF($I$7="併配&amp;選挙",VLOOKUP($F2671,部数情報!A:L,12,0),IF($I$7="選挙",VLOOKUP($F2671,部数情報!A:M,13,0),VLOOKUP($F2671,部数情報!A:J,10,0)))),"")</f>
        <v>0</v>
      </c>
      <c r="K2671" s="187"/>
      <c r="L2671" s="205"/>
      <c r="M2671" s="206"/>
      <c r="S2671">
        <f>エリア一覧!J2671-VLOOKUP(エリア一覧!F2671,部数情報!A:Q,17,0)</f>
        <v>0</v>
      </c>
      <c r="V2671">
        <f t="shared" si="41"/>
        <v>0</v>
      </c>
      <c r="W2671">
        <f>IFERROR(VLOOKUP($F2671,部数情報!A:J,10,0),0)</f>
        <v>0</v>
      </c>
    </row>
    <row r="2672" spans="2:23" hidden="1">
      <c r="B2672" s="15">
        <f>部数情報!C2297</f>
        <v>2296</v>
      </c>
      <c r="C2672" s="16">
        <f>部数情報!B2297</f>
        <v>111</v>
      </c>
      <c r="D2672" s="16" t="str">
        <f>部数情報!E2297</f>
        <v>木更津・袖ヶ浦</v>
      </c>
      <c r="E2672" s="16" t="str">
        <f>部数情報!F2297</f>
        <v>太田・東太田</v>
      </c>
      <c r="F2672" s="16" t="str">
        <f>部数情報!A2297</f>
        <v>054079</v>
      </c>
      <c r="G2672" s="16" t="str">
        <f>部数情報!G2297</f>
        <v>ほたる野 ３</v>
      </c>
      <c r="H2672" s="16" t="str">
        <f>部数情報!H2297</f>
        <v>市原</v>
      </c>
      <c r="I2672" s="16" t="str">
        <f>部数情報!I2297</f>
        <v>木更津市</v>
      </c>
      <c r="J2672" s="189">
        <f>IFERROR(IF($I$7="併配",VLOOKUP($F2672,部数情報!A:K,11,0),IF($I$7="併配&amp;選挙",VLOOKUP($F2672,部数情報!A:L,12,0),IF($I$7="選挙",VLOOKUP($F2672,部数情報!A:M,13,0),VLOOKUP($F2672,部数情報!A:J,10,0)))),"")</f>
        <v>0</v>
      </c>
      <c r="K2672" s="187"/>
      <c r="L2672" s="205"/>
      <c r="M2672" s="206"/>
      <c r="S2672">
        <f>エリア一覧!J2672-VLOOKUP(エリア一覧!F2672,部数情報!A:Q,17,0)</f>
        <v>0</v>
      </c>
      <c r="V2672">
        <f t="shared" si="41"/>
        <v>0</v>
      </c>
      <c r="W2672">
        <f>IFERROR(VLOOKUP($F2672,部数情報!A:J,10,0),0)</f>
        <v>0</v>
      </c>
    </row>
    <row r="2673" spans="2:23" hidden="1">
      <c r="B2673" s="15">
        <f>部数情報!C2298</f>
        <v>2297</v>
      </c>
      <c r="C2673" s="16">
        <f>部数情報!B2298</f>
        <v>111</v>
      </c>
      <c r="D2673" s="16" t="str">
        <f>部数情報!E2298</f>
        <v>木更津・袖ヶ浦</v>
      </c>
      <c r="E2673" s="16" t="str">
        <f>部数情報!F2298</f>
        <v>太田・東太田</v>
      </c>
      <c r="F2673" s="16" t="str">
        <f>部数情報!A2298</f>
        <v>054120</v>
      </c>
      <c r="G2673" s="16" t="str">
        <f>部数情報!G2298</f>
        <v>ほたる野 ４</v>
      </c>
      <c r="H2673" s="16" t="str">
        <f>部数情報!H2298</f>
        <v>市原</v>
      </c>
      <c r="I2673" s="16" t="str">
        <f>部数情報!I2298</f>
        <v>木更津市</v>
      </c>
      <c r="J2673" s="189">
        <f>IFERROR(IF($I$7="併配",VLOOKUP($F2673,部数情報!A:K,11,0),IF($I$7="併配&amp;選挙",VLOOKUP($F2673,部数情報!A:L,12,0),IF($I$7="選挙",VLOOKUP($F2673,部数情報!A:M,13,0),VLOOKUP($F2673,部数情報!A:J,10,0)))),"")</f>
        <v>0</v>
      </c>
      <c r="K2673" s="187"/>
      <c r="L2673" s="205"/>
      <c r="M2673" s="206"/>
      <c r="S2673">
        <f>エリア一覧!J2673-VLOOKUP(エリア一覧!F2673,部数情報!A:Q,17,0)</f>
        <v>0</v>
      </c>
      <c r="V2673">
        <f t="shared" si="41"/>
        <v>0</v>
      </c>
      <c r="W2673">
        <f>IFERROR(VLOOKUP($F2673,部数情報!A:J,10,0),0)</f>
        <v>0</v>
      </c>
    </row>
    <row r="2674" spans="2:23" hidden="1">
      <c r="B2674" s="15">
        <f>部数情報!C2299</f>
        <v>2298</v>
      </c>
      <c r="C2674" s="16">
        <f>部数情報!B2299</f>
        <v>111</v>
      </c>
      <c r="D2674" s="16" t="str">
        <f>部数情報!E2299</f>
        <v>木更津・袖ヶ浦</v>
      </c>
      <c r="E2674" s="16" t="str">
        <f>部数情報!F2299</f>
        <v>請西</v>
      </c>
      <c r="F2674" s="16" t="str">
        <f>部数情報!A2299</f>
        <v>054080</v>
      </c>
      <c r="G2674" s="16" t="str">
        <f>部数情報!G2299</f>
        <v>請西 １</v>
      </c>
      <c r="H2674" s="16" t="str">
        <f>部数情報!H2299</f>
        <v>市原</v>
      </c>
      <c r="I2674" s="16" t="str">
        <f>部数情報!I2299</f>
        <v>木更津市</v>
      </c>
      <c r="J2674" s="189">
        <f>IFERROR(IF($I$7="併配",VLOOKUP($F2674,部数情報!A:K,11,0),IF($I$7="併配&amp;選挙",VLOOKUP($F2674,部数情報!A:L,12,0),IF($I$7="選挙",VLOOKUP($F2674,部数情報!A:M,13,0),VLOOKUP($F2674,部数情報!A:J,10,0)))),"")</f>
        <v>290</v>
      </c>
      <c r="K2674" s="187"/>
      <c r="L2674" s="205"/>
      <c r="M2674" s="206"/>
      <c r="S2674">
        <f>エリア一覧!J2674-VLOOKUP(エリア一覧!F2674,部数情報!A:Q,17,0)</f>
        <v>0</v>
      </c>
      <c r="V2674">
        <f t="shared" si="41"/>
        <v>0</v>
      </c>
      <c r="W2674">
        <f>IFERROR(VLOOKUP($F2674,部数情報!A:J,10,0),0)</f>
        <v>290</v>
      </c>
    </row>
    <row r="2675" spans="2:23" hidden="1">
      <c r="B2675" s="15">
        <f>部数情報!C2300</f>
        <v>2299</v>
      </c>
      <c r="C2675" s="16">
        <f>部数情報!B2300</f>
        <v>111</v>
      </c>
      <c r="D2675" s="16" t="str">
        <f>部数情報!E2300</f>
        <v>木更津・袖ヶ浦</v>
      </c>
      <c r="E2675" s="16" t="str">
        <f>部数情報!F2300</f>
        <v>請西</v>
      </c>
      <c r="F2675" s="16" t="str">
        <f>部数情報!A2300</f>
        <v>054081</v>
      </c>
      <c r="G2675" s="16" t="str">
        <f>部数情報!G2300</f>
        <v>請西 ２</v>
      </c>
      <c r="H2675" s="16" t="str">
        <f>部数情報!H2300</f>
        <v>市原</v>
      </c>
      <c r="I2675" s="16" t="str">
        <f>部数情報!I2300</f>
        <v>木更津市</v>
      </c>
      <c r="J2675" s="189">
        <f>IFERROR(IF($I$7="併配",VLOOKUP($F2675,部数情報!A:K,11,0),IF($I$7="併配&amp;選挙",VLOOKUP($F2675,部数情報!A:L,12,0),IF($I$7="選挙",VLOOKUP($F2675,部数情報!A:M,13,0),VLOOKUP($F2675,部数情報!A:J,10,0)))),"")</f>
        <v>380</v>
      </c>
      <c r="K2675" s="187"/>
      <c r="L2675" s="205"/>
      <c r="M2675" s="206"/>
      <c r="S2675">
        <f>エリア一覧!J2675-VLOOKUP(エリア一覧!F2675,部数情報!A:Q,17,0)</f>
        <v>0</v>
      </c>
      <c r="V2675">
        <f t="shared" si="41"/>
        <v>0</v>
      </c>
      <c r="W2675">
        <f>IFERROR(VLOOKUP($F2675,部数情報!A:J,10,0),0)</f>
        <v>380</v>
      </c>
    </row>
    <row r="2676" spans="2:23" hidden="1">
      <c r="B2676" s="15">
        <f>部数情報!C2301</f>
        <v>2300</v>
      </c>
      <c r="C2676" s="16">
        <f>部数情報!B2301</f>
        <v>111</v>
      </c>
      <c r="D2676" s="16" t="str">
        <f>部数情報!E2301</f>
        <v>木更津・袖ヶ浦</v>
      </c>
      <c r="E2676" s="16" t="str">
        <f>部数情報!F2301</f>
        <v>請西</v>
      </c>
      <c r="F2676" s="16" t="str">
        <f>部数情報!A2301</f>
        <v>054082</v>
      </c>
      <c r="G2676" s="16" t="str">
        <f>部数情報!G2301</f>
        <v>請西 ３</v>
      </c>
      <c r="H2676" s="16" t="str">
        <f>部数情報!H2301</f>
        <v>市原</v>
      </c>
      <c r="I2676" s="16" t="str">
        <f>部数情報!I2301</f>
        <v>木更津市</v>
      </c>
      <c r="J2676" s="189">
        <f>IFERROR(IF($I$7="併配",VLOOKUP($F2676,部数情報!A:K,11,0),IF($I$7="併配&amp;選挙",VLOOKUP($F2676,部数情報!A:L,12,0),IF($I$7="選挙",VLOOKUP($F2676,部数情報!A:M,13,0),VLOOKUP($F2676,部数情報!A:J,10,0)))),"")</f>
        <v>350</v>
      </c>
      <c r="K2676" s="187"/>
      <c r="L2676" s="205"/>
      <c r="M2676" s="206"/>
      <c r="S2676">
        <f>エリア一覧!J2676-VLOOKUP(エリア一覧!F2676,部数情報!A:Q,17,0)</f>
        <v>0</v>
      </c>
      <c r="V2676">
        <f t="shared" si="41"/>
        <v>0</v>
      </c>
      <c r="W2676">
        <f>IFERROR(VLOOKUP($F2676,部数情報!A:J,10,0),0)</f>
        <v>350</v>
      </c>
    </row>
    <row r="2677" spans="2:23" hidden="1">
      <c r="B2677" s="15">
        <f>部数情報!C2302</f>
        <v>2301</v>
      </c>
      <c r="C2677" s="16">
        <f>部数情報!B2302</f>
        <v>111</v>
      </c>
      <c r="D2677" s="16" t="str">
        <f>部数情報!E2302</f>
        <v>木更津・袖ヶ浦</v>
      </c>
      <c r="E2677" s="16" t="str">
        <f>部数情報!F2302</f>
        <v>請西</v>
      </c>
      <c r="F2677" s="16" t="str">
        <f>部数情報!A2302</f>
        <v>054083</v>
      </c>
      <c r="G2677" s="16" t="str">
        <f>部数情報!G2302</f>
        <v>請西 ４</v>
      </c>
      <c r="H2677" s="16" t="str">
        <f>部数情報!H2302</f>
        <v>市原</v>
      </c>
      <c r="I2677" s="16" t="str">
        <f>部数情報!I2302</f>
        <v>木更津市</v>
      </c>
      <c r="J2677" s="189">
        <f>IFERROR(IF($I$7="併配",VLOOKUP($F2677,部数情報!A:K,11,0),IF($I$7="併配&amp;選挙",VLOOKUP($F2677,部数情報!A:L,12,0),IF($I$7="選挙",VLOOKUP($F2677,部数情報!A:M,13,0),VLOOKUP($F2677,部数情報!A:J,10,0)))),"")</f>
        <v>0</v>
      </c>
      <c r="K2677" s="187"/>
      <c r="L2677" s="205"/>
      <c r="M2677" s="206"/>
      <c r="S2677">
        <f>エリア一覧!J2677-VLOOKUP(エリア一覧!F2677,部数情報!A:Q,17,0)</f>
        <v>0</v>
      </c>
      <c r="V2677">
        <f t="shared" si="41"/>
        <v>0</v>
      </c>
      <c r="W2677">
        <f>IFERROR(VLOOKUP($F2677,部数情報!A:J,10,0),0)</f>
        <v>0</v>
      </c>
    </row>
    <row r="2678" spans="2:23" hidden="1">
      <c r="B2678" s="15">
        <f>部数情報!C2303</f>
        <v>2302</v>
      </c>
      <c r="C2678" s="16">
        <f>部数情報!B2303</f>
        <v>111</v>
      </c>
      <c r="D2678" s="16" t="str">
        <f>部数情報!E2303</f>
        <v>木更津・袖ヶ浦</v>
      </c>
      <c r="E2678" s="16" t="str">
        <f>部数情報!F2303</f>
        <v>請西</v>
      </c>
      <c r="F2678" s="16" t="str">
        <f>部数情報!A2303</f>
        <v>054084</v>
      </c>
      <c r="G2678" s="16" t="str">
        <f>部数情報!G2303</f>
        <v>請西東 １ ・ ４</v>
      </c>
      <c r="H2678" s="16" t="str">
        <f>部数情報!H2303</f>
        <v>市原</v>
      </c>
      <c r="I2678" s="16" t="str">
        <f>部数情報!I2303</f>
        <v>木更津市</v>
      </c>
      <c r="J2678" s="189">
        <f>IFERROR(IF($I$7="併配",VLOOKUP($F2678,部数情報!A:K,11,0),IF($I$7="併配&amp;選挙",VLOOKUP($F2678,部数情報!A:L,12,0),IF($I$7="選挙",VLOOKUP($F2678,部数情報!A:M,13,0),VLOOKUP($F2678,部数情報!A:J,10,0)))),"")</f>
        <v>0</v>
      </c>
      <c r="K2678" s="187"/>
      <c r="L2678" s="205"/>
      <c r="M2678" s="206"/>
      <c r="S2678">
        <f>エリア一覧!J2678-VLOOKUP(エリア一覧!F2678,部数情報!A:Q,17,0)</f>
        <v>0</v>
      </c>
      <c r="V2678">
        <f t="shared" si="41"/>
        <v>0</v>
      </c>
      <c r="W2678">
        <f>IFERROR(VLOOKUP($F2678,部数情報!A:J,10,0),0)</f>
        <v>0</v>
      </c>
    </row>
    <row r="2679" spans="2:23" hidden="1">
      <c r="B2679" s="15">
        <f>部数情報!C2304</f>
        <v>2303</v>
      </c>
      <c r="C2679" s="16">
        <f>部数情報!B2304</f>
        <v>111</v>
      </c>
      <c r="D2679" s="16" t="str">
        <f>部数情報!E2304</f>
        <v>木更津・袖ヶ浦</v>
      </c>
      <c r="E2679" s="16" t="str">
        <f>部数情報!F2304</f>
        <v>請西</v>
      </c>
      <c r="F2679" s="16" t="str">
        <f>部数情報!A2304</f>
        <v>054085</v>
      </c>
      <c r="G2679" s="16" t="str">
        <f>部数情報!G2304</f>
        <v>請西東 ２ ・ 請西</v>
      </c>
      <c r="H2679" s="16" t="str">
        <f>部数情報!H2304</f>
        <v>市原</v>
      </c>
      <c r="I2679" s="16" t="str">
        <f>部数情報!I2304</f>
        <v>木更津市</v>
      </c>
      <c r="J2679" s="189">
        <f>IFERROR(IF($I$7="併配",VLOOKUP($F2679,部数情報!A:K,11,0),IF($I$7="併配&amp;選挙",VLOOKUP($F2679,部数情報!A:L,12,0),IF($I$7="選挙",VLOOKUP($F2679,部数情報!A:M,13,0),VLOOKUP($F2679,部数情報!A:J,10,0)))),"")</f>
        <v>227</v>
      </c>
      <c r="K2679" s="187"/>
      <c r="L2679" s="205"/>
      <c r="M2679" s="206"/>
      <c r="S2679">
        <f>エリア一覧!J2679-VLOOKUP(エリア一覧!F2679,部数情報!A:Q,17,0)</f>
        <v>0</v>
      </c>
      <c r="V2679">
        <f t="shared" si="41"/>
        <v>0</v>
      </c>
      <c r="W2679">
        <f>IFERROR(VLOOKUP($F2679,部数情報!A:J,10,0),0)</f>
        <v>227</v>
      </c>
    </row>
    <row r="2680" spans="2:23" hidden="1">
      <c r="B2680" s="15">
        <f>部数情報!C2305</f>
        <v>2304</v>
      </c>
      <c r="C2680" s="16">
        <f>部数情報!B2305</f>
        <v>111</v>
      </c>
      <c r="D2680" s="16" t="str">
        <f>部数情報!E2305</f>
        <v>木更津・袖ヶ浦</v>
      </c>
      <c r="E2680" s="16" t="str">
        <f>部数情報!F2305</f>
        <v>請西</v>
      </c>
      <c r="F2680" s="16" t="str">
        <f>部数情報!A2305</f>
        <v>054086</v>
      </c>
      <c r="G2680" s="16" t="str">
        <f>部数情報!G2305</f>
        <v>請西東 ３ ・ 請西</v>
      </c>
      <c r="H2680" s="16" t="str">
        <f>部数情報!H2305</f>
        <v>市原</v>
      </c>
      <c r="I2680" s="16" t="str">
        <f>部数情報!I2305</f>
        <v>木更津市</v>
      </c>
      <c r="J2680" s="189">
        <f>IFERROR(IF($I$7="併配",VLOOKUP($F2680,部数情報!A:K,11,0),IF($I$7="併配&amp;選挙",VLOOKUP($F2680,部数情報!A:L,12,0),IF($I$7="選挙",VLOOKUP($F2680,部数情報!A:M,13,0),VLOOKUP($F2680,部数情報!A:J,10,0)))),"")</f>
        <v>0</v>
      </c>
      <c r="K2680" s="187"/>
      <c r="L2680" s="205"/>
      <c r="M2680" s="206"/>
      <c r="S2680">
        <f>エリア一覧!J2680-VLOOKUP(エリア一覧!F2680,部数情報!A:Q,17,0)</f>
        <v>0</v>
      </c>
      <c r="V2680">
        <f t="shared" si="41"/>
        <v>0</v>
      </c>
      <c r="W2680">
        <f>IFERROR(VLOOKUP($F2680,部数情報!A:J,10,0),0)</f>
        <v>0</v>
      </c>
    </row>
    <row r="2681" spans="2:23" hidden="1">
      <c r="B2681" s="15">
        <f>部数情報!C2306</f>
        <v>2305</v>
      </c>
      <c r="C2681" s="16">
        <f>部数情報!B2306</f>
        <v>111</v>
      </c>
      <c r="D2681" s="16" t="str">
        <f>部数情報!E2306</f>
        <v>木更津・袖ヶ浦</v>
      </c>
      <c r="E2681" s="16" t="str">
        <f>部数情報!F2306</f>
        <v>請西</v>
      </c>
      <c r="F2681" s="16" t="str">
        <f>部数情報!A2306</f>
        <v>054087</v>
      </c>
      <c r="G2681" s="16" t="str">
        <f>部数情報!G2306</f>
        <v>請西東 ５</v>
      </c>
      <c r="H2681" s="16" t="str">
        <f>部数情報!H2306</f>
        <v>市原</v>
      </c>
      <c r="I2681" s="16" t="str">
        <f>部数情報!I2306</f>
        <v>木更津市</v>
      </c>
      <c r="J2681" s="189">
        <f>IFERROR(IF($I$7="併配",VLOOKUP($F2681,部数情報!A:K,11,0),IF($I$7="併配&amp;選挙",VLOOKUP($F2681,部数情報!A:L,12,0),IF($I$7="選挙",VLOOKUP($F2681,部数情報!A:M,13,0),VLOOKUP($F2681,部数情報!A:J,10,0)))),"")</f>
        <v>500</v>
      </c>
      <c r="K2681" s="187"/>
      <c r="L2681" s="205"/>
      <c r="M2681" s="206"/>
      <c r="S2681">
        <f>エリア一覧!J2681-VLOOKUP(エリア一覧!F2681,部数情報!A:Q,17,0)</f>
        <v>0</v>
      </c>
      <c r="V2681">
        <f t="shared" si="41"/>
        <v>0</v>
      </c>
      <c r="W2681">
        <f>IFERROR(VLOOKUP($F2681,部数情報!A:J,10,0),0)</f>
        <v>500</v>
      </c>
    </row>
    <row r="2682" spans="2:23" hidden="1">
      <c r="B2682" s="15">
        <f>部数情報!C2307</f>
        <v>2306</v>
      </c>
      <c r="C2682" s="16">
        <f>部数情報!B2307</f>
        <v>111</v>
      </c>
      <c r="D2682" s="16" t="str">
        <f>部数情報!E2307</f>
        <v>木更津・袖ヶ浦</v>
      </c>
      <c r="E2682" s="16" t="str">
        <f>部数情報!F2307</f>
        <v>請西</v>
      </c>
      <c r="F2682" s="16" t="str">
        <f>部数情報!A2307</f>
        <v>054088</v>
      </c>
      <c r="G2682" s="16" t="str">
        <f>部数情報!G2307</f>
        <v>請西東 ６ ・ ７ ・ ８</v>
      </c>
      <c r="H2682" s="16" t="str">
        <f>部数情報!H2307</f>
        <v>市原</v>
      </c>
      <c r="I2682" s="16" t="str">
        <f>部数情報!I2307</f>
        <v>木更津市</v>
      </c>
      <c r="J2682" s="189">
        <f>IFERROR(IF($I$7="併配",VLOOKUP($F2682,部数情報!A:K,11,0),IF($I$7="併配&amp;選挙",VLOOKUP($F2682,部数情報!A:L,12,0),IF($I$7="選挙",VLOOKUP($F2682,部数情報!A:M,13,0),VLOOKUP($F2682,部数情報!A:J,10,0)))),"")</f>
        <v>0</v>
      </c>
      <c r="K2682" s="187"/>
      <c r="L2682" s="205"/>
      <c r="M2682" s="206"/>
      <c r="S2682">
        <f>エリア一覧!J2682-VLOOKUP(エリア一覧!F2682,部数情報!A:Q,17,0)</f>
        <v>0</v>
      </c>
      <c r="V2682">
        <f t="shared" si="41"/>
        <v>0</v>
      </c>
      <c r="W2682">
        <f>IFERROR(VLOOKUP($F2682,部数情報!A:J,10,0),0)</f>
        <v>0</v>
      </c>
    </row>
    <row r="2683" spans="2:23" hidden="1">
      <c r="B2683" s="15">
        <f>部数情報!C2308</f>
        <v>2307</v>
      </c>
      <c r="C2683" s="16">
        <f>部数情報!B2308</f>
        <v>111</v>
      </c>
      <c r="D2683" s="16" t="str">
        <f>部数情報!E2308</f>
        <v>木更津・袖ヶ浦</v>
      </c>
      <c r="E2683" s="16" t="str">
        <f>部数情報!F2308</f>
        <v>請西</v>
      </c>
      <c r="F2683" s="16" t="str">
        <f>部数情報!A2308</f>
        <v>054089</v>
      </c>
      <c r="G2683" s="16" t="str">
        <f>部数情報!G2308</f>
        <v>請西南 １ ・ ２</v>
      </c>
      <c r="H2683" s="16" t="str">
        <f>部数情報!H2308</f>
        <v>市原</v>
      </c>
      <c r="I2683" s="16" t="str">
        <f>部数情報!I2308</f>
        <v>木更津市</v>
      </c>
      <c r="J2683" s="189">
        <f>IFERROR(IF($I$7="併配",VLOOKUP($F2683,部数情報!A:K,11,0),IF($I$7="併配&amp;選挙",VLOOKUP($F2683,部数情報!A:L,12,0),IF($I$7="選挙",VLOOKUP($F2683,部数情報!A:M,13,0),VLOOKUP($F2683,部数情報!A:J,10,0)))),"")</f>
        <v>590</v>
      </c>
      <c r="K2683" s="187"/>
      <c r="L2683" s="205"/>
      <c r="M2683" s="206"/>
      <c r="S2683">
        <f>エリア一覧!J2683-VLOOKUP(エリア一覧!F2683,部数情報!A:Q,17,0)</f>
        <v>0</v>
      </c>
      <c r="V2683">
        <f t="shared" si="41"/>
        <v>0</v>
      </c>
      <c r="W2683">
        <f>IFERROR(VLOOKUP($F2683,部数情報!A:J,10,0),0)</f>
        <v>590</v>
      </c>
    </row>
    <row r="2684" spans="2:23" hidden="1">
      <c r="B2684" s="15">
        <f>部数情報!C2309</f>
        <v>2308</v>
      </c>
      <c r="C2684" s="16">
        <f>部数情報!B2309</f>
        <v>111</v>
      </c>
      <c r="D2684" s="16" t="str">
        <f>部数情報!E2309</f>
        <v>木更津・袖ヶ浦</v>
      </c>
      <c r="E2684" s="16" t="str">
        <f>部数情報!F2309</f>
        <v>請西</v>
      </c>
      <c r="F2684" s="16" t="str">
        <f>部数情報!A2309</f>
        <v>054090</v>
      </c>
      <c r="G2684" s="16" t="str">
        <f>部数情報!G2309</f>
        <v>請西南 ３ ・ ４</v>
      </c>
      <c r="H2684" s="16" t="str">
        <f>部数情報!H2309</f>
        <v>市原</v>
      </c>
      <c r="I2684" s="16" t="str">
        <f>部数情報!I2309</f>
        <v>木更津市</v>
      </c>
      <c r="J2684" s="189">
        <f>IFERROR(IF($I$7="併配",VLOOKUP($F2684,部数情報!A:K,11,0),IF($I$7="併配&amp;選挙",VLOOKUP($F2684,部数情報!A:L,12,0),IF($I$7="選挙",VLOOKUP($F2684,部数情報!A:M,13,0),VLOOKUP($F2684,部数情報!A:J,10,0)))),"")</f>
        <v>880</v>
      </c>
      <c r="K2684" s="187"/>
      <c r="L2684" s="205"/>
      <c r="M2684" s="206"/>
      <c r="S2684">
        <f>エリア一覧!J2684-VLOOKUP(エリア一覧!F2684,部数情報!A:Q,17,0)</f>
        <v>0</v>
      </c>
      <c r="V2684">
        <f t="shared" si="41"/>
        <v>0</v>
      </c>
      <c r="W2684">
        <f>IFERROR(VLOOKUP($F2684,部数情報!A:J,10,0),0)</f>
        <v>880</v>
      </c>
    </row>
    <row r="2685" spans="2:23" hidden="1">
      <c r="B2685" s="15">
        <f>部数情報!C2310</f>
        <v>2309</v>
      </c>
      <c r="C2685" s="16">
        <f>部数情報!B2310</f>
        <v>111</v>
      </c>
      <c r="D2685" s="16" t="str">
        <f>部数情報!E2310</f>
        <v>木更津・袖ヶ浦</v>
      </c>
      <c r="E2685" s="16" t="str">
        <f>部数情報!F2310</f>
        <v>請西</v>
      </c>
      <c r="F2685" s="16" t="str">
        <f>部数情報!A2310</f>
        <v>054111</v>
      </c>
      <c r="G2685" s="16" t="str">
        <f>部数情報!G2310</f>
        <v>請西南 ５</v>
      </c>
      <c r="H2685" s="16" t="str">
        <f>部数情報!H2310</f>
        <v>市原</v>
      </c>
      <c r="I2685" s="16" t="str">
        <f>部数情報!I2310</f>
        <v>木更津市</v>
      </c>
      <c r="J2685" s="189">
        <f>IFERROR(IF($I$7="併配",VLOOKUP($F2685,部数情報!A:K,11,0),IF($I$7="併配&amp;選挙",VLOOKUP($F2685,部数情報!A:L,12,0),IF($I$7="選挙",VLOOKUP($F2685,部数情報!A:M,13,0),VLOOKUP($F2685,部数情報!A:J,10,0)))),"")</f>
        <v>0</v>
      </c>
      <c r="K2685" s="187"/>
      <c r="L2685" s="205"/>
      <c r="M2685" s="206"/>
      <c r="S2685">
        <f>エリア一覧!J2685-VLOOKUP(エリア一覧!F2685,部数情報!A:Q,17,0)</f>
        <v>0</v>
      </c>
      <c r="V2685">
        <f t="shared" si="41"/>
        <v>0</v>
      </c>
      <c r="W2685">
        <f>IFERROR(VLOOKUP($F2685,部数情報!A:J,10,0),0)</f>
        <v>0</v>
      </c>
    </row>
    <row r="2686" spans="2:23" hidden="1">
      <c r="B2686" s="15">
        <f>部数情報!C2311</f>
        <v>2310</v>
      </c>
      <c r="C2686" s="16">
        <f>部数情報!B2311</f>
        <v>111</v>
      </c>
      <c r="D2686" s="16" t="str">
        <f>部数情報!E2311</f>
        <v>木更津・袖ヶ浦</v>
      </c>
      <c r="E2686" s="16" t="str">
        <f>部数情報!F2311</f>
        <v>真舟</v>
      </c>
      <c r="F2686" s="16" t="str">
        <f>部数情報!A2311</f>
        <v>054091</v>
      </c>
      <c r="G2686" s="16" t="str">
        <f>部数情報!G2311</f>
        <v>真舟 １</v>
      </c>
      <c r="H2686" s="16" t="str">
        <f>部数情報!H2311</f>
        <v>市原</v>
      </c>
      <c r="I2686" s="16" t="str">
        <f>部数情報!I2311</f>
        <v>木更津市</v>
      </c>
      <c r="J2686" s="189">
        <f>IFERROR(IF($I$7="併配",VLOOKUP($F2686,部数情報!A:K,11,0),IF($I$7="併配&amp;選挙",VLOOKUP($F2686,部数情報!A:L,12,0),IF($I$7="選挙",VLOOKUP($F2686,部数情報!A:M,13,0),VLOOKUP($F2686,部数情報!A:J,10,0)))),"")</f>
        <v>200</v>
      </c>
      <c r="K2686" s="187"/>
      <c r="L2686" s="205"/>
      <c r="M2686" s="206"/>
      <c r="S2686">
        <f>エリア一覧!J2686-VLOOKUP(エリア一覧!F2686,部数情報!A:Q,17,0)</f>
        <v>0</v>
      </c>
      <c r="V2686">
        <f t="shared" si="41"/>
        <v>0</v>
      </c>
      <c r="W2686">
        <f>IFERROR(VLOOKUP($F2686,部数情報!A:J,10,0),0)</f>
        <v>200</v>
      </c>
    </row>
    <row r="2687" spans="2:23" hidden="1">
      <c r="B2687" s="15">
        <f>部数情報!C2312</f>
        <v>2311</v>
      </c>
      <c r="C2687" s="16">
        <f>部数情報!B2312</f>
        <v>111</v>
      </c>
      <c r="D2687" s="16" t="str">
        <f>部数情報!E2312</f>
        <v>木更津・袖ヶ浦</v>
      </c>
      <c r="E2687" s="16" t="str">
        <f>部数情報!F2312</f>
        <v>真舟</v>
      </c>
      <c r="F2687" s="16" t="str">
        <f>部数情報!A2312</f>
        <v>054092</v>
      </c>
      <c r="G2687" s="16" t="str">
        <f>部数情報!G2312</f>
        <v>真舟 ２</v>
      </c>
      <c r="H2687" s="16" t="str">
        <f>部数情報!H2312</f>
        <v>市原</v>
      </c>
      <c r="I2687" s="16" t="str">
        <f>部数情報!I2312</f>
        <v>木更津市</v>
      </c>
      <c r="J2687" s="189">
        <f>IFERROR(IF($I$7="併配",VLOOKUP($F2687,部数情報!A:K,11,0),IF($I$7="併配&amp;選挙",VLOOKUP($F2687,部数情報!A:L,12,0),IF($I$7="選挙",VLOOKUP($F2687,部数情報!A:M,13,0),VLOOKUP($F2687,部数情報!A:J,10,0)))),"")</f>
        <v>450</v>
      </c>
      <c r="K2687" s="187"/>
      <c r="L2687" s="205"/>
      <c r="M2687" s="206"/>
      <c r="S2687">
        <f>エリア一覧!J2687-VLOOKUP(エリア一覧!F2687,部数情報!A:Q,17,0)</f>
        <v>0</v>
      </c>
      <c r="V2687">
        <f t="shared" si="41"/>
        <v>0</v>
      </c>
      <c r="W2687">
        <f>IFERROR(VLOOKUP($F2687,部数情報!A:J,10,0),0)</f>
        <v>450</v>
      </c>
    </row>
    <row r="2688" spans="2:23" hidden="1">
      <c r="B2688" s="15">
        <f>部数情報!C2313</f>
        <v>2312</v>
      </c>
      <c r="C2688" s="16">
        <f>部数情報!B2313</f>
        <v>111</v>
      </c>
      <c r="D2688" s="16" t="str">
        <f>部数情報!E2313</f>
        <v>木更津・袖ヶ浦</v>
      </c>
      <c r="E2688" s="16" t="str">
        <f>部数情報!F2313</f>
        <v>真舟</v>
      </c>
      <c r="F2688" s="16" t="str">
        <f>部数情報!A2313</f>
        <v>054093</v>
      </c>
      <c r="G2688" s="16" t="str">
        <f>部数情報!G2313</f>
        <v>真舟 ３</v>
      </c>
      <c r="H2688" s="16" t="str">
        <f>部数情報!H2313</f>
        <v>市原</v>
      </c>
      <c r="I2688" s="16" t="str">
        <f>部数情報!I2313</f>
        <v>木更津市</v>
      </c>
      <c r="J2688" s="189">
        <f>IFERROR(IF($I$7="併配",VLOOKUP($F2688,部数情報!A:K,11,0),IF($I$7="併配&amp;選挙",VLOOKUP($F2688,部数情報!A:L,12,0),IF($I$7="選挙",VLOOKUP($F2688,部数情報!A:M,13,0),VLOOKUP($F2688,部数情報!A:J,10,0)))),"")</f>
        <v>0</v>
      </c>
      <c r="K2688" s="187"/>
      <c r="L2688" s="205"/>
      <c r="M2688" s="206"/>
      <c r="S2688">
        <f>エリア一覧!J2688-VLOOKUP(エリア一覧!F2688,部数情報!A:Q,17,0)</f>
        <v>0</v>
      </c>
      <c r="V2688">
        <f t="shared" si="41"/>
        <v>0</v>
      </c>
      <c r="W2688">
        <f>IFERROR(VLOOKUP($F2688,部数情報!A:J,10,0),0)</f>
        <v>0</v>
      </c>
    </row>
    <row r="2689" spans="2:23" hidden="1">
      <c r="B2689" s="15">
        <f>部数情報!C2314</f>
        <v>2313</v>
      </c>
      <c r="C2689" s="16">
        <f>部数情報!B2314</f>
        <v>111</v>
      </c>
      <c r="D2689" s="16" t="str">
        <f>部数情報!E2314</f>
        <v>木更津・袖ヶ浦</v>
      </c>
      <c r="E2689" s="16" t="str">
        <f>部数情報!F2314</f>
        <v>真舟</v>
      </c>
      <c r="F2689" s="16" t="str">
        <f>部数情報!A2314</f>
        <v>054094</v>
      </c>
      <c r="G2689" s="16" t="str">
        <f>部数情報!G2314</f>
        <v>真舟 ４</v>
      </c>
      <c r="H2689" s="16" t="str">
        <f>部数情報!H2314</f>
        <v>市原</v>
      </c>
      <c r="I2689" s="16" t="str">
        <f>部数情報!I2314</f>
        <v>木更津市</v>
      </c>
      <c r="J2689" s="189">
        <f>IFERROR(IF($I$7="併配",VLOOKUP($F2689,部数情報!A:K,11,0),IF($I$7="併配&amp;選挙",VLOOKUP($F2689,部数情報!A:L,12,0),IF($I$7="選挙",VLOOKUP($F2689,部数情報!A:M,13,0),VLOOKUP($F2689,部数情報!A:J,10,0)))),"")</f>
        <v>355</v>
      </c>
      <c r="K2689" s="187"/>
      <c r="L2689" s="205"/>
      <c r="M2689" s="206"/>
      <c r="S2689">
        <f>エリア一覧!J2689-VLOOKUP(エリア一覧!F2689,部数情報!A:Q,17,0)</f>
        <v>0</v>
      </c>
      <c r="V2689">
        <f t="shared" si="41"/>
        <v>0</v>
      </c>
      <c r="W2689">
        <f>IFERROR(VLOOKUP($F2689,部数情報!A:J,10,0),0)</f>
        <v>355</v>
      </c>
    </row>
    <row r="2690" spans="2:23" hidden="1">
      <c r="B2690" s="15">
        <f>部数情報!C2315</f>
        <v>2314</v>
      </c>
      <c r="C2690" s="16">
        <f>部数情報!B2315</f>
        <v>111</v>
      </c>
      <c r="D2690" s="16" t="str">
        <f>部数情報!E2315</f>
        <v>木更津・袖ヶ浦</v>
      </c>
      <c r="E2690" s="16" t="str">
        <f>部数情報!F2315</f>
        <v>真舟</v>
      </c>
      <c r="F2690" s="16" t="str">
        <f>部数情報!A2315</f>
        <v>054110</v>
      </c>
      <c r="G2690" s="16" t="str">
        <f>部数情報!G2315</f>
        <v>真舟 ５</v>
      </c>
      <c r="H2690" s="16" t="str">
        <f>部数情報!H2315</f>
        <v>市原</v>
      </c>
      <c r="I2690" s="16" t="str">
        <f>部数情報!I2315</f>
        <v>木更津市</v>
      </c>
      <c r="J2690" s="189">
        <f>IFERROR(IF($I$7="併配",VLOOKUP($F2690,部数情報!A:K,11,0),IF($I$7="併配&amp;選挙",VLOOKUP($F2690,部数情報!A:L,12,0),IF($I$7="選挙",VLOOKUP($F2690,部数情報!A:M,13,0),VLOOKUP($F2690,部数情報!A:J,10,0)))),"")</f>
        <v>0</v>
      </c>
      <c r="K2690" s="187"/>
      <c r="L2690" s="205"/>
      <c r="M2690" s="206"/>
      <c r="S2690">
        <f>エリア一覧!J2690-VLOOKUP(エリア一覧!F2690,部数情報!A:Q,17,0)</f>
        <v>0</v>
      </c>
      <c r="V2690">
        <f t="shared" si="41"/>
        <v>0</v>
      </c>
      <c r="W2690">
        <f>IFERROR(VLOOKUP($F2690,部数情報!A:J,10,0),0)</f>
        <v>0</v>
      </c>
    </row>
    <row r="2691" spans="2:23" hidden="1">
      <c r="B2691" s="15">
        <f>部数情報!C2316</f>
        <v>2315</v>
      </c>
      <c r="C2691" s="16">
        <f>部数情報!B2316</f>
        <v>111</v>
      </c>
      <c r="D2691" s="16" t="str">
        <f>部数情報!E2316</f>
        <v>木更津・袖ヶ浦</v>
      </c>
      <c r="E2691" s="16" t="str">
        <f>部数情報!F2316</f>
        <v>羽鳥野・八幡台・大久保</v>
      </c>
      <c r="F2691" s="16" t="str">
        <f>部数情報!A2316</f>
        <v>054097</v>
      </c>
      <c r="G2691" s="16" t="str">
        <f>部数情報!G2316</f>
        <v>羽鳥野 ５</v>
      </c>
      <c r="H2691" s="16" t="str">
        <f>部数情報!H2316</f>
        <v>市原</v>
      </c>
      <c r="I2691" s="16" t="str">
        <f>部数情報!I2316</f>
        <v>木更津市</v>
      </c>
      <c r="J2691" s="189">
        <f>IFERROR(IF($I$7="併配",VLOOKUP($F2691,部数情報!A:K,11,0),IF($I$7="併配&amp;選挙",VLOOKUP($F2691,部数情報!A:L,12,0),IF($I$7="選挙",VLOOKUP($F2691,部数情報!A:M,13,0),VLOOKUP($F2691,部数情報!A:J,10,0)))),"")</f>
        <v>330</v>
      </c>
      <c r="K2691" s="187"/>
      <c r="L2691" s="205"/>
      <c r="M2691" s="206"/>
      <c r="S2691">
        <f>エリア一覧!J2691-VLOOKUP(エリア一覧!F2691,部数情報!A:Q,17,0)</f>
        <v>0</v>
      </c>
      <c r="V2691">
        <f t="shared" si="41"/>
        <v>0</v>
      </c>
      <c r="W2691">
        <f>IFERROR(VLOOKUP($F2691,部数情報!A:J,10,0),0)</f>
        <v>330</v>
      </c>
    </row>
    <row r="2692" spans="2:23" hidden="1">
      <c r="B2692" s="15">
        <f>部数情報!C2317</f>
        <v>2316</v>
      </c>
      <c r="C2692" s="16">
        <f>部数情報!B2317</f>
        <v>111</v>
      </c>
      <c r="D2692" s="16" t="str">
        <f>部数情報!E2317</f>
        <v>木更津・袖ヶ浦</v>
      </c>
      <c r="E2692" s="16" t="str">
        <f>部数情報!F2317</f>
        <v>羽鳥野・八幡台・大久保</v>
      </c>
      <c r="F2692" s="16" t="str">
        <f>部数情報!A2317</f>
        <v>054099</v>
      </c>
      <c r="G2692" s="16" t="str">
        <f>部数情報!G2317</f>
        <v>八幡台 １</v>
      </c>
      <c r="H2692" s="16" t="str">
        <f>部数情報!H2317</f>
        <v>市原</v>
      </c>
      <c r="I2692" s="16" t="str">
        <f>部数情報!I2317</f>
        <v>木更津市</v>
      </c>
      <c r="J2692" s="189">
        <f>IFERROR(IF($I$7="併配",VLOOKUP($F2692,部数情報!A:K,11,0),IF($I$7="併配&amp;選挙",VLOOKUP($F2692,部数情報!A:L,12,0),IF($I$7="選挙",VLOOKUP($F2692,部数情報!A:M,13,0),VLOOKUP($F2692,部数情報!A:J,10,0)))),"")</f>
        <v>251</v>
      </c>
      <c r="K2692" s="187"/>
      <c r="L2692" s="205"/>
      <c r="M2692" s="206"/>
      <c r="S2692">
        <f>エリア一覧!J2692-VLOOKUP(エリア一覧!F2692,部数情報!A:Q,17,0)</f>
        <v>0</v>
      </c>
      <c r="V2692">
        <f t="shared" si="41"/>
        <v>0</v>
      </c>
      <c r="W2692">
        <f>IFERROR(VLOOKUP($F2692,部数情報!A:J,10,0),0)</f>
        <v>251</v>
      </c>
    </row>
    <row r="2693" spans="2:23" hidden="1">
      <c r="B2693" s="15">
        <f>部数情報!C2318</f>
        <v>2317</v>
      </c>
      <c r="C2693" s="16">
        <f>部数情報!B2318</f>
        <v>111</v>
      </c>
      <c r="D2693" s="16" t="str">
        <f>部数情報!E2318</f>
        <v>木更津・袖ヶ浦</v>
      </c>
      <c r="E2693" s="16" t="str">
        <f>部数情報!F2318</f>
        <v>羽鳥野・八幡台・大久保</v>
      </c>
      <c r="F2693" s="16" t="str">
        <f>部数情報!A2318</f>
        <v>054103</v>
      </c>
      <c r="G2693" s="16" t="str">
        <f>部数情報!G2318</f>
        <v>八幡台 ６</v>
      </c>
      <c r="H2693" s="16" t="str">
        <f>部数情報!H2318</f>
        <v>市原</v>
      </c>
      <c r="I2693" s="16" t="str">
        <f>部数情報!I2318</f>
        <v>木更津市</v>
      </c>
      <c r="J2693" s="189">
        <f>IFERROR(IF($I$7="併配",VLOOKUP($F2693,部数情報!A:K,11,0),IF($I$7="併配&amp;選挙",VLOOKUP($F2693,部数情報!A:L,12,0),IF($I$7="選挙",VLOOKUP($F2693,部数情報!A:M,13,0),VLOOKUP($F2693,部数情報!A:J,10,0)))),"")</f>
        <v>370</v>
      </c>
      <c r="K2693" s="187"/>
      <c r="L2693" s="205"/>
      <c r="M2693" s="206"/>
      <c r="S2693">
        <f>エリア一覧!J2693-VLOOKUP(エリア一覧!F2693,部数情報!A:Q,17,0)</f>
        <v>0</v>
      </c>
      <c r="V2693">
        <f t="shared" si="41"/>
        <v>0</v>
      </c>
      <c r="W2693">
        <f>IFERROR(VLOOKUP($F2693,部数情報!A:J,10,0),0)</f>
        <v>370</v>
      </c>
    </row>
    <row r="2694" spans="2:23" hidden="1">
      <c r="B2694" s="15">
        <f>部数情報!C2319</f>
        <v>2318</v>
      </c>
      <c r="C2694" s="16">
        <f>部数情報!B2319</f>
        <v>111</v>
      </c>
      <c r="D2694" s="16" t="str">
        <f>部数情報!E2319</f>
        <v>木更津・袖ヶ浦</v>
      </c>
      <c r="E2694" s="16" t="str">
        <f>部数情報!F2319</f>
        <v>君津市</v>
      </c>
      <c r="F2694" s="16" t="str">
        <f>部数情報!A2319</f>
        <v>054116</v>
      </c>
      <c r="G2694" s="16" t="str">
        <f>部数情報!G2319</f>
        <v>陽光台 １</v>
      </c>
      <c r="H2694" s="16" t="str">
        <f>部数情報!H2319</f>
        <v>市原</v>
      </c>
      <c r="I2694" s="16" t="str">
        <f>部数情報!I2319</f>
        <v>君津市</v>
      </c>
      <c r="J2694" s="189">
        <f>IFERROR(IF($I$7="併配",VLOOKUP($F2694,部数情報!A:K,11,0),IF($I$7="併配&amp;選挙",VLOOKUP($F2694,部数情報!A:L,12,0),IF($I$7="選挙",VLOOKUP($F2694,部数情報!A:M,13,0),VLOOKUP($F2694,部数情報!A:J,10,0)))),"")</f>
        <v>0</v>
      </c>
      <c r="K2694" s="187"/>
      <c r="L2694" s="205"/>
      <c r="M2694" s="206"/>
      <c r="S2694">
        <f>エリア一覧!J2694-VLOOKUP(エリア一覧!F2694,部数情報!A:Q,17,0)</f>
        <v>0</v>
      </c>
      <c r="V2694">
        <f t="shared" si="41"/>
        <v>0</v>
      </c>
      <c r="W2694">
        <f>IFERROR(VLOOKUP($F2694,部数情報!A:J,10,0),0)</f>
        <v>0</v>
      </c>
    </row>
    <row r="2695" spans="2:23" hidden="1">
      <c r="B2695" s="15">
        <f>部数情報!C2320</f>
        <v>2319</v>
      </c>
      <c r="C2695" s="16">
        <f>部数情報!B2320</f>
        <v>111</v>
      </c>
      <c r="D2695" s="16" t="str">
        <f>部数情報!E2320</f>
        <v>木更津・袖ヶ浦</v>
      </c>
      <c r="E2695" s="16" t="str">
        <f>部数情報!F2320</f>
        <v>君津市</v>
      </c>
      <c r="F2695" s="16" t="str">
        <f>部数情報!A2320</f>
        <v>054117</v>
      </c>
      <c r="G2695" s="16" t="str">
        <f>部数情報!G2320</f>
        <v>陽光台 ２ ・ ３</v>
      </c>
      <c r="H2695" s="16" t="str">
        <f>部数情報!H2320</f>
        <v>市原</v>
      </c>
      <c r="I2695" s="16" t="str">
        <f>部数情報!I2320</f>
        <v>君津市</v>
      </c>
      <c r="J2695" s="189">
        <f>IFERROR(IF($I$7="併配",VLOOKUP($F2695,部数情報!A:K,11,0),IF($I$7="併配&amp;選挙",VLOOKUP($F2695,部数情報!A:L,12,0),IF($I$7="選挙",VLOOKUP($F2695,部数情報!A:M,13,0),VLOOKUP($F2695,部数情報!A:J,10,0)))),"")</f>
        <v>0</v>
      </c>
      <c r="K2695" s="187"/>
      <c r="L2695" s="205"/>
      <c r="M2695" s="206"/>
      <c r="S2695">
        <f>エリア一覧!J2695-VLOOKUP(エリア一覧!F2695,部数情報!A:Q,17,0)</f>
        <v>0</v>
      </c>
      <c r="V2695">
        <f t="shared" si="41"/>
        <v>0</v>
      </c>
      <c r="W2695">
        <f>IFERROR(VLOOKUP($F2695,部数情報!A:J,10,0),0)</f>
        <v>0</v>
      </c>
    </row>
    <row r="2696" spans="2:23" hidden="1">
      <c r="B2696" s="15">
        <f>部数情報!C2321</f>
        <v>2320</v>
      </c>
      <c r="C2696" s="16">
        <f>部数情報!B2321</f>
        <v>111</v>
      </c>
      <c r="D2696" s="16" t="str">
        <f>部数情報!E2321</f>
        <v>木更津・袖ヶ浦</v>
      </c>
      <c r="E2696" s="16" t="str">
        <f>部数情報!F2321</f>
        <v>代宿・浜宿団地・長浦駅前</v>
      </c>
      <c r="F2696" s="16" t="str">
        <f>部数情報!A2321</f>
        <v>054200</v>
      </c>
      <c r="G2696" s="16" t="str">
        <f>部数情報!G2321</f>
        <v>代宿</v>
      </c>
      <c r="H2696" s="16" t="str">
        <f>部数情報!H2321</f>
        <v>市原</v>
      </c>
      <c r="I2696" s="16" t="str">
        <f>部数情報!I2321</f>
        <v>袖ヶ浦市</v>
      </c>
      <c r="J2696" s="189">
        <f>IFERROR(IF($I$7="併配",VLOOKUP($F2696,部数情報!A:K,11,0),IF($I$7="併配&amp;選挙",VLOOKUP($F2696,部数情報!A:L,12,0),IF($I$7="選挙",VLOOKUP($F2696,部数情報!A:M,13,0),VLOOKUP($F2696,部数情報!A:J,10,0)))),"")</f>
        <v>300</v>
      </c>
      <c r="K2696" s="187"/>
      <c r="L2696" s="205"/>
      <c r="M2696" s="206"/>
      <c r="S2696">
        <f>エリア一覧!J2696-VLOOKUP(エリア一覧!F2696,部数情報!A:Q,17,0)</f>
        <v>0</v>
      </c>
      <c r="V2696">
        <f t="shared" si="41"/>
        <v>0</v>
      </c>
      <c r="W2696">
        <f>IFERROR(VLOOKUP($F2696,部数情報!A:J,10,0),0)</f>
        <v>300</v>
      </c>
    </row>
    <row r="2697" spans="2:23" hidden="1">
      <c r="B2697" s="15">
        <f>部数情報!C2322</f>
        <v>2321</v>
      </c>
      <c r="C2697" s="16">
        <f>部数情報!B2322</f>
        <v>111</v>
      </c>
      <c r="D2697" s="16" t="str">
        <f>部数情報!E2322</f>
        <v>木更津・袖ヶ浦</v>
      </c>
      <c r="E2697" s="16" t="str">
        <f>部数情報!F2322</f>
        <v>代宿・浜宿団地・長浦駅前</v>
      </c>
      <c r="F2697" s="16" t="str">
        <f>部数情報!A2322</f>
        <v>054201</v>
      </c>
      <c r="G2697" s="16" t="str">
        <f>部数情報!G2322</f>
        <v>浜宿団地</v>
      </c>
      <c r="H2697" s="16" t="str">
        <f>部数情報!H2322</f>
        <v>市原</v>
      </c>
      <c r="I2697" s="16" t="str">
        <f>部数情報!I2322</f>
        <v>袖ヶ浦市</v>
      </c>
      <c r="J2697" s="189">
        <f>IFERROR(IF($I$7="併配",VLOOKUP($F2697,部数情報!A:K,11,0),IF($I$7="併配&amp;選挙",VLOOKUP($F2697,部数情報!A:L,12,0),IF($I$7="選挙",VLOOKUP($F2697,部数情報!A:M,13,0),VLOOKUP($F2697,部数情報!A:J,10,0)))),"")</f>
        <v>307</v>
      </c>
      <c r="K2697" s="187"/>
      <c r="L2697" s="205"/>
      <c r="M2697" s="206"/>
      <c r="S2697">
        <f>エリア一覧!J2697-VLOOKUP(エリア一覧!F2697,部数情報!A:Q,17,0)</f>
        <v>0</v>
      </c>
      <c r="V2697">
        <f t="shared" si="41"/>
        <v>0</v>
      </c>
      <c r="W2697">
        <f>IFERROR(VLOOKUP($F2697,部数情報!A:J,10,0),0)</f>
        <v>307</v>
      </c>
    </row>
    <row r="2698" spans="2:23" hidden="1">
      <c r="B2698" s="15">
        <f>部数情報!C2323</f>
        <v>2322</v>
      </c>
      <c r="C2698" s="16">
        <f>部数情報!B2323</f>
        <v>111</v>
      </c>
      <c r="D2698" s="16" t="str">
        <f>部数情報!E2323</f>
        <v>木更津・袖ヶ浦</v>
      </c>
      <c r="E2698" s="16" t="str">
        <f>部数情報!F2323</f>
        <v>代宿・浜宿団地・長浦駅前</v>
      </c>
      <c r="F2698" s="16" t="str">
        <f>部数情報!A2323</f>
        <v>054203</v>
      </c>
      <c r="G2698" s="16" t="str">
        <f>部数情報!G2323</f>
        <v>長浦駅前 １</v>
      </c>
      <c r="H2698" s="16" t="str">
        <f>部数情報!H2323</f>
        <v>市原</v>
      </c>
      <c r="I2698" s="16" t="str">
        <f>部数情報!I2323</f>
        <v>袖ヶ浦市</v>
      </c>
      <c r="J2698" s="189">
        <f>IFERROR(IF($I$7="併配",VLOOKUP($F2698,部数情報!A:K,11,0),IF($I$7="併配&amp;選挙",VLOOKUP($F2698,部数情報!A:L,12,0),IF($I$7="選挙",VLOOKUP($F2698,部数情報!A:M,13,0),VLOOKUP($F2698,部数情報!A:J,10,0)))),"")</f>
        <v>156</v>
      </c>
      <c r="K2698" s="187"/>
      <c r="L2698" s="205"/>
      <c r="M2698" s="206"/>
      <c r="S2698">
        <f>エリア一覧!J2698-VLOOKUP(エリア一覧!F2698,部数情報!A:Q,17,0)</f>
        <v>0</v>
      </c>
      <c r="V2698">
        <f t="shared" si="41"/>
        <v>0</v>
      </c>
      <c r="W2698">
        <f>IFERROR(VLOOKUP($F2698,部数情報!A:J,10,0),0)</f>
        <v>156</v>
      </c>
    </row>
    <row r="2699" spans="2:23" hidden="1">
      <c r="B2699" s="15">
        <f>部数情報!C2324</f>
        <v>2323</v>
      </c>
      <c r="C2699" s="16">
        <f>部数情報!B2324</f>
        <v>111</v>
      </c>
      <c r="D2699" s="16" t="str">
        <f>部数情報!E2324</f>
        <v>木更津・袖ヶ浦</v>
      </c>
      <c r="E2699" s="16" t="str">
        <f>部数情報!F2324</f>
        <v>代宿・浜宿団地・長浦駅前</v>
      </c>
      <c r="F2699" s="16" t="str">
        <f>部数情報!A2324</f>
        <v>054204</v>
      </c>
      <c r="G2699" s="16" t="str">
        <f>部数情報!G2324</f>
        <v>長浦駅前 ２</v>
      </c>
      <c r="H2699" s="16" t="str">
        <f>部数情報!H2324</f>
        <v>市原</v>
      </c>
      <c r="I2699" s="16" t="str">
        <f>部数情報!I2324</f>
        <v>袖ヶ浦市</v>
      </c>
      <c r="J2699" s="189">
        <f>IFERROR(IF($I$7="併配",VLOOKUP($F2699,部数情報!A:K,11,0),IF($I$7="併配&amp;選挙",VLOOKUP($F2699,部数情報!A:L,12,0),IF($I$7="選挙",VLOOKUP($F2699,部数情報!A:M,13,0),VLOOKUP($F2699,部数情報!A:J,10,0)))),"")</f>
        <v>500</v>
      </c>
      <c r="K2699" s="187"/>
      <c r="L2699" s="205"/>
      <c r="M2699" s="206"/>
      <c r="S2699">
        <f>エリア一覧!J2699-VLOOKUP(エリア一覧!F2699,部数情報!A:Q,17,0)</f>
        <v>0</v>
      </c>
      <c r="V2699">
        <f t="shared" si="41"/>
        <v>0</v>
      </c>
      <c r="W2699">
        <f>IFERROR(VLOOKUP($F2699,部数情報!A:J,10,0),0)</f>
        <v>500</v>
      </c>
    </row>
    <row r="2700" spans="2:23" hidden="1">
      <c r="B2700" s="15">
        <f>部数情報!C2325</f>
        <v>2324</v>
      </c>
      <c r="C2700" s="16">
        <f>部数情報!B2325</f>
        <v>111</v>
      </c>
      <c r="D2700" s="16" t="str">
        <f>部数情報!E2325</f>
        <v>木更津・袖ヶ浦</v>
      </c>
      <c r="E2700" s="16" t="str">
        <f>部数情報!F2325</f>
        <v>代宿・浜宿団地・長浦駅前</v>
      </c>
      <c r="F2700" s="16" t="str">
        <f>部数情報!A2325</f>
        <v>054205</v>
      </c>
      <c r="G2700" s="16" t="str">
        <f>部数情報!G2325</f>
        <v>長浦駅前 ３</v>
      </c>
      <c r="H2700" s="16" t="str">
        <f>部数情報!H2325</f>
        <v>市原</v>
      </c>
      <c r="I2700" s="16" t="str">
        <f>部数情報!I2325</f>
        <v>袖ヶ浦市</v>
      </c>
      <c r="J2700" s="189">
        <f>IFERROR(IF($I$7="併配",VLOOKUP($F2700,部数情報!A:K,11,0),IF($I$7="併配&amp;選挙",VLOOKUP($F2700,部数情報!A:L,12,0),IF($I$7="選挙",VLOOKUP($F2700,部数情報!A:M,13,0),VLOOKUP($F2700,部数情報!A:J,10,0)))),"")</f>
        <v>223</v>
      </c>
      <c r="K2700" s="187"/>
      <c r="L2700" s="205"/>
      <c r="M2700" s="206"/>
      <c r="S2700">
        <f>エリア一覧!J2700-VLOOKUP(エリア一覧!F2700,部数情報!A:Q,17,0)</f>
        <v>0</v>
      </c>
      <c r="V2700">
        <f t="shared" si="41"/>
        <v>0</v>
      </c>
      <c r="W2700">
        <f>IFERROR(VLOOKUP($F2700,部数情報!A:J,10,0),0)</f>
        <v>223</v>
      </c>
    </row>
    <row r="2701" spans="2:23" hidden="1">
      <c r="B2701" s="15">
        <f>部数情報!C2326</f>
        <v>2325</v>
      </c>
      <c r="C2701" s="16">
        <f>部数情報!B2326</f>
        <v>111</v>
      </c>
      <c r="D2701" s="16" t="str">
        <f>部数情報!E2326</f>
        <v>木更津・袖ヶ浦</v>
      </c>
      <c r="E2701" s="16" t="str">
        <f>部数情報!F2326</f>
        <v>代宿・浜宿団地・長浦駅前</v>
      </c>
      <c r="F2701" s="16" t="str">
        <f>部数情報!A2326</f>
        <v>054206</v>
      </c>
      <c r="G2701" s="16" t="str">
        <f>部数情報!G2326</f>
        <v>長浦駅前 ４</v>
      </c>
      <c r="H2701" s="16" t="str">
        <f>部数情報!H2326</f>
        <v>市原</v>
      </c>
      <c r="I2701" s="16" t="str">
        <f>部数情報!I2326</f>
        <v>袖ヶ浦市</v>
      </c>
      <c r="J2701" s="189">
        <f>IFERROR(IF($I$7="併配",VLOOKUP($F2701,部数情報!A:K,11,0),IF($I$7="併配&amp;選挙",VLOOKUP($F2701,部数情報!A:L,12,0),IF($I$7="選挙",VLOOKUP($F2701,部数情報!A:M,13,0),VLOOKUP($F2701,部数情報!A:J,10,0)))),"")</f>
        <v>285</v>
      </c>
      <c r="K2701" s="187"/>
      <c r="L2701" s="205"/>
      <c r="M2701" s="206"/>
      <c r="S2701">
        <f>エリア一覧!J2701-VLOOKUP(エリア一覧!F2701,部数情報!A:Q,17,0)</f>
        <v>0</v>
      </c>
      <c r="V2701">
        <f t="shared" si="41"/>
        <v>0</v>
      </c>
      <c r="W2701">
        <f>IFERROR(VLOOKUP($F2701,部数情報!A:J,10,0),0)</f>
        <v>285</v>
      </c>
    </row>
    <row r="2702" spans="2:23" hidden="1">
      <c r="B2702" s="15">
        <f>部数情報!C2327</f>
        <v>2326</v>
      </c>
      <c r="C2702" s="16">
        <f>部数情報!B2327</f>
        <v>111</v>
      </c>
      <c r="D2702" s="16" t="str">
        <f>部数情報!E2327</f>
        <v>木更津・袖ヶ浦</v>
      </c>
      <c r="E2702" s="16" t="str">
        <f>部数情報!F2327</f>
        <v>代宿・浜宿団地・長浦駅前</v>
      </c>
      <c r="F2702" s="16" t="str">
        <f>部数情報!A2327</f>
        <v>054207</v>
      </c>
      <c r="G2702" s="16" t="str">
        <f>部数情報!G2327</f>
        <v>長浦駅前 ５</v>
      </c>
      <c r="H2702" s="16" t="str">
        <f>部数情報!H2327</f>
        <v>市原</v>
      </c>
      <c r="I2702" s="16" t="str">
        <f>部数情報!I2327</f>
        <v>袖ヶ浦市</v>
      </c>
      <c r="J2702" s="189">
        <f>IFERROR(IF($I$7="併配",VLOOKUP($F2702,部数情報!A:K,11,0),IF($I$7="併配&amp;選挙",VLOOKUP($F2702,部数情報!A:L,12,0),IF($I$7="選挙",VLOOKUP($F2702,部数情報!A:M,13,0),VLOOKUP($F2702,部数情報!A:J,10,0)))),"")</f>
        <v>320</v>
      </c>
      <c r="K2702" s="187"/>
      <c r="L2702" s="205"/>
      <c r="M2702" s="206"/>
      <c r="S2702">
        <f>エリア一覧!J2702-VLOOKUP(エリア一覧!F2702,部数情報!A:Q,17,0)</f>
        <v>0</v>
      </c>
      <c r="V2702">
        <f t="shared" si="41"/>
        <v>0</v>
      </c>
      <c r="W2702">
        <f>IFERROR(VLOOKUP($F2702,部数情報!A:J,10,0),0)</f>
        <v>320</v>
      </c>
    </row>
    <row r="2703" spans="2:23" hidden="1">
      <c r="B2703" s="15">
        <f>部数情報!C2328</f>
        <v>2327</v>
      </c>
      <c r="C2703" s="16">
        <f>部数情報!B2328</f>
        <v>111</v>
      </c>
      <c r="D2703" s="16" t="str">
        <f>部数情報!E2328</f>
        <v>木更津・袖ヶ浦</v>
      </c>
      <c r="E2703" s="16" t="str">
        <f>部数情報!F2328</f>
        <v>代宿・浜宿団地・長浦駅前</v>
      </c>
      <c r="F2703" s="16" t="str">
        <f>部数情報!A2328</f>
        <v>054208</v>
      </c>
      <c r="G2703" s="16" t="str">
        <f>部数情報!G2328</f>
        <v>長浦駅前 ６</v>
      </c>
      <c r="H2703" s="16" t="str">
        <f>部数情報!H2328</f>
        <v>市原</v>
      </c>
      <c r="I2703" s="16" t="str">
        <f>部数情報!I2328</f>
        <v>袖ヶ浦市</v>
      </c>
      <c r="J2703" s="189">
        <f>IFERROR(IF($I$7="併配",VLOOKUP($F2703,部数情報!A:K,11,0),IF($I$7="併配&amp;選挙",VLOOKUP($F2703,部数情報!A:L,12,0),IF($I$7="選挙",VLOOKUP($F2703,部数情報!A:M,13,0),VLOOKUP($F2703,部数情報!A:J,10,0)))),"")</f>
        <v>415</v>
      </c>
      <c r="K2703" s="187"/>
      <c r="L2703" s="205"/>
      <c r="M2703" s="206"/>
      <c r="S2703">
        <f>エリア一覧!J2703-VLOOKUP(エリア一覧!F2703,部数情報!A:Q,17,0)</f>
        <v>0</v>
      </c>
      <c r="V2703">
        <f t="shared" si="41"/>
        <v>0</v>
      </c>
      <c r="W2703">
        <f>IFERROR(VLOOKUP($F2703,部数情報!A:J,10,0),0)</f>
        <v>415</v>
      </c>
    </row>
    <row r="2704" spans="2:23" hidden="1">
      <c r="B2704" s="15">
        <f>部数情報!C2329</f>
        <v>2328</v>
      </c>
      <c r="C2704" s="16">
        <f>部数情報!B2329</f>
        <v>111</v>
      </c>
      <c r="D2704" s="16" t="str">
        <f>部数情報!E2329</f>
        <v>木更津・袖ヶ浦</v>
      </c>
      <c r="E2704" s="16" t="str">
        <f>部数情報!F2329</f>
        <v>代宿・浜宿団地・長浦駅前</v>
      </c>
      <c r="F2704" s="16" t="str">
        <f>部数情報!A2329</f>
        <v>054209</v>
      </c>
      <c r="G2704" s="16" t="str">
        <f>部数情報!G2329</f>
        <v>長浦駅前 ７</v>
      </c>
      <c r="H2704" s="16" t="str">
        <f>部数情報!H2329</f>
        <v>市原</v>
      </c>
      <c r="I2704" s="16" t="str">
        <f>部数情報!I2329</f>
        <v>袖ヶ浦市</v>
      </c>
      <c r="J2704" s="189">
        <f>IFERROR(IF($I$7="併配",VLOOKUP($F2704,部数情報!A:K,11,0),IF($I$7="併配&amp;選挙",VLOOKUP($F2704,部数情報!A:L,12,0),IF($I$7="選挙",VLOOKUP($F2704,部数情報!A:M,13,0),VLOOKUP($F2704,部数情報!A:J,10,0)))),"")</f>
        <v>344</v>
      </c>
      <c r="K2704" s="187"/>
      <c r="L2704" s="205"/>
      <c r="M2704" s="206"/>
      <c r="S2704">
        <f>エリア一覧!J2704-VLOOKUP(エリア一覧!F2704,部数情報!A:Q,17,0)</f>
        <v>0</v>
      </c>
      <c r="V2704">
        <f t="shared" ref="V2704:V2767" si="42">IF(K2704="●",J2704,K2704)</f>
        <v>0</v>
      </c>
      <c r="W2704">
        <f>IFERROR(VLOOKUP($F2704,部数情報!A:J,10,0),0)</f>
        <v>344</v>
      </c>
    </row>
    <row r="2705" spans="2:23" hidden="1">
      <c r="B2705" s="15">
        <f>部数情報!C2330</f>
        <v>2329</v>
      </c>
      <c r="C2705" s="16">
        <f>部数情報!B2330</f>
        <v>111</v>
      </c>
      <c r="D2705" s="16" t="str">
        <f>部数情報!E2330</f>
        <v>木更津・袖ヶ浦</v>
      </c>
      <c r="E2705" s="16" t="str">
        <f>部数情報!F2330</f>
        <v>代宿・浜宿団地・長浦駅前</v>
      </c>
      <c r="F2705" s="16" t="str">
        <f>部数情報!A2330</f>
        <v>054210</v>
      </c>
      <c r="G2705" s="16" t="str">
        <f>部数情報!G2330</f>
        <v>長浦駅前 ８</v>
      </c>
      <c r="H2705" s="16" t="str">
        <f>部数情報!H2330</f>
        <v>市原</v>
      </c>
      <c r="I2705" s="16" t="str">
        <f>部数情報!I2330</f>
        <v>袖ヶ浦市</v>
      </c>
      <c r="J2705" s="189">
        <f>IFERROR(IF($I$7="併配",VLOOKUP($F2705,部数情報!A:K,11,0),IF($I$7="併配&amp;選挙",VLOOKUP($F2705,部数情報!A:L,12,0),IF($I$7="選挙",VLOOKUP($F2705,部数情報!A:M,13,0),VLOOKUP($F2705,部数情報!A:J,10,0)))),"")</f>
        <v>232</v>
      </c>
      <c r="K2705" s="187"/>
      <c r="L2705" s="205"/>
      <c r="M2705" s="206"/>
      <c r="S2705">
        <f>エリア一覧!J2705-VLOOKUP(エリア一覧!F2705,部数情報!A:Q,17,0)</f>
        <v>0</v>
      </c>
      <c r="V2705">
        <f t="shared" si="42"/>
        <v>0</v>
      </c>
      <c r="W2705">
        <f>IFERROR(VLOOKUP($F2705,部数情報!A:J,10,0),0)</f>
        <v>232</v>
      </c>
    </row>
    <row r="2706" spans="2:23" hidden="1">
      <c r="B2706" s="15">
        <f>部数情報!C2331</f>
        <v>2330</v>
      </c>
      <c r="C2706" s="16">
        <f>部数情報!B2331</f>
        <v>111</v>
      </c>
      <c r="D2706" s="16" t="str">
        <f>部数情報!E2331</f>
        <v>木更津・袖ヶ浦</v>
      </c>
      <c r="E2706" s="16" t="str">
        <f>部数情報!F2331</f>
        <v>蔵波台</v>
      </c>
      <c r="F2706" s="16" t="str">
        <f>部数情報!A2331</f>
        <v>054211</v>
      </c>
      <c r="G2706" s="16" t="str">
        <f>部数情報!G2331</f>
        <v>蔵波台 １</v>
      </c>
      <c r="H2706" s="16" t="str">
        <f>部数情報!H2331</f>
        <v>市原</v>
      </c>
      <c r="I2706" s="16" t="str">
        <f>部数情報!I2331</f>
        <v>袖ヶ浦市</v>
      </c>
      <c r="J2706" s="189">
        <f>IFERROR(IF($I$7="併配",VLOOKUP($F2706,部数情報!A:K,11,0),IF($I$7="併配&amp;選挙",VLOOKUP($F2706,部数情報!A:L,12,0),IF($I$7="選挙",VLOOKUP($F2706,部数情報!A:M,13,0),VLOOKUP($F2706,部数情報!A:J,10,0)))),"")</f>
        <v>780</v>
      </c>
      <c r="K2706" s="187"/>
      <c r="L2706" s="205"/>
      <c r="M2706" s="206"/>
      <c r="S2706">
        <f>エリア一覧!J2706-VLOOKUP(エリア一覧!F2706,部数情報!A:Q,17,0)</f>
        <v>0</v>
      </c>
      <c r="V2706">
        <f t="shared" si="42"/>
        <v>0</v>
      </c>
      <c r="W2706">
        <f>IFERROR(VLOOKUP($F2706,部数情報!A:J,10,0),0)</f>
        <v>780</v>
      </c>
    </row>
    <row r="2707" spans="2:23" hidden="1">
      <c r="B2707" s="15">
        <f>部数情報!C2332</f>
        <v>2331</v>
      </c>
      <c r="C2707" s="16">
        <f>部数情報!B2332</f>
        <v>111</v>
      </c>
      <c r="D2707" s="16" t="str">
        <f>部数情報!E2332</f>
        <v>木更津・袖ヶ浦</v>
      </c>
      <c r="E2707" s="16" t="str">
        <f>部数情報!F2332</f>
        <v>蔵波台</v>
      </c>
      <c r="F2707" s="16" t="str">
        <f>部数情報!A2332</f>
        <v>054212</v>
      </c>
      <c r="G2707" s="16" t="str">
        <f>部数情報!G2332</f>
        <v>蔵波台 ２</v>
      </c>
      <c r="H2707" s="16" t="str">
        <f>部数情報!H2332</f>
        <v>市原</v>
      </c>
      <c r="I2707" s="16" t="str">
        <f>部数情報!I2332</f>
        <v>袖ヶ浦市</v>
      </c>
      <c r="J2707" s="189">
        <f>IFERROR(IF($I$7="併配",VLOOKUP($F2707,部数情報!A:K,11,0),IF($I$7="併配&amp;選挙",VLOOKUP($F2707,部数情報!A:L,12,0),IF($I$7="選挙",VLOOKUP($F2707,部数情報!A:M,13,0),VLOOKUP($F2707,部数情報!A:J,10,0)))),"")</f>
        <v>425</v>
      </c>
      <c r="K2707" s="187"/>
      <c r="L2707" s="205"/>
      <c r="M2707" s="206"/>
      <c r="S2707">
        <f>エリア一覧!J2707-VLOOKUP(エリア一覧!F2707,部数情報!A:Q,17,0)</f>
        <v>0</v>
      </c>
      <c r="V2707">
        <f t="shared" si="42"/>
        <v>0</v>
      </c>
      <c r="W2707">
        <f>IFERROR(VLOOKUP($F2707,部数情報!A:J,10,0),0)</f>
        <v>425</v>
      </c>
    </row>
    <row r="2708" spans="2:23" hidden="1">
      <c r="B2708" s="15">
        <f>部数情報!C2333</f>
        <v>2332</v>
      </c>
      <c r="C2708" s="16">
        <f>部数情報!B2333</f>
        <v>111</v>
      </c>
      <c r="D2708" s="16" t="str">
        <f>部数情報!E2333</f>
        <v>木更津・袖ヶ浦</v>
      </c>
      <c r="E2708" s="16" t="str">
        <f>部数情報!F2333</f>
        <v>蔵波台</v>
      </c>
      <c r="F2708" s="16" t="str">
        <f>部数情報!A2333</f>
        <v>054213</v>
      </c>
      <c r="G2708" s="16" t="str">
        <f>部数情報!G2333</f>
        <v>蔵波台 ３</v>
      </c>
      <c r="H2708" s="16" t="str">
        <f>部数情報!H2333</f>
        <v>市原</v>
      </c>
      <c r="I2708" s="16" t="str">
        <f>部数情報!I2333</f>
        <v>袖ヶ浦市</v>
      </c>
      <c r="J2708" s="189">
        <f>IFERROR(IF($I$7="併配",VLOOKUP($F2708,部数情報!A:K,11,0),IF($I$7="併配&amp;選挙",VLOOKUP($F2708,部数情報!A:L,12,0),IF($I$7="選挙",VLOOKUP($F2708,部数情報!A:M,13,0),VLOOKUP($F2708,部数情報!A:J,10,0)))),"")</f>
        <v>270</v>
      </c>
      <c r="K2708" s="187"/>
      <c r="L2708" s="205"/>
      <c r="M2708" s="206"/>
      <c r="S2708">
        <f>エリア一覧!J2708-VLOOKUP(エリア一覧!F2708,部数情報!A:Q,17,0)</f>
        <v>0</v>
      </c>
      <c r="V2708">
        <f t="shared" si="42"/>
        <v>0</v>
      </c>
      <c r="W2708">
        <f>IFERROR(VLOOKUP($F2708,部数情報!A:J,10,0),0)</f>
        <v>270</v>
      </c>
    </row>
    <row r="2709" spans="2:23" hidden="1">
      <c r="B2709" s="15">
        <f>部数情報!C2334</f>
        <v>2333</v>
      </c>
      <c r="C2709" s="16">
        <f>部数情報!B2334</f>
        <v>111</v>
      </c>
      <c r="D2709" s="16" t="str">
        <f>部数情報!E2334</f>
        <v>木更津・袖ヶ浦</v>
      </c>
      <c r="E2709" s="16" t="str">
        <f>部数情報!F2334</f>
        <v>蔵波台</v>
      </c>
      <c r="F2709" s="16" t="str">
        <f>部数情報!A2334</f>
        <v>054214</v>
      </c>
      <c r="G2709" s="16" t="str">
        <f>部数情報!G2334</f>
        <v>蔵波台 ４</v>
      </c>
      <c r="H2709" s="16" t="str">
        <f>部数情報!H2334</f>
        <v>市原</v>
      </c>
      <c r="I2709" s="16" t="str">
        <f>部数情報!I2334</f>
        <v>袖ヶ浦市</v>
      </c>
      <c r="J2709" s="189">
        <f>IFERROR(IF($I$7="併配",VLOOKUP($F2709,部数情報!A:K,11,0),IF($I$7="併配&amp;選挙",VLOOKUP($F2709,部数情報!A:L,12,0),IF($I$7="選挙",VLOOKUP($F2709,部数情報!A:M,13,0),VLOOKUP($F2709,部数情報!A:J,10,0)))),"")</f>
        <v>350</v>
      </c>
      <c r="K2709" s="187"/>
      <c r="L2709" s="205"/>
      <c r="M2709" s="206"/>
      <c r="S2709">
        <f>エリア一覧!J2709-VLOOKUP(エリア一覧!F2709,部数情報!A:Q,17,0)</f>
        <v>0</v>
      </c>
      <c r="V2709">
        <f t="shared" si="42"/>
        <v>0</v>
      </c>
      <c r="W2709">
        <f>IFERROR(VLOOKUP($F2709,部数情報!A:J,10,0),0)</f>
        <v>350</v>
      </c>
    </row>
    <row r="2710" spans="2:23" hidden="1">
      <c r="B2710" s="15">
        <f>部数情報!C2335</f>
        <v>2334</v>
      </c>
      <c r="C2710" s="16">
        <f>部数情報!B2335</f>
        <v>111</v>
      </c>
      <c r="D2710" s="16" t="str">
        <f>部数情報!E2335</f>
        <v>木更津・袖ヶ浦</v>
      </c>
      <c r="E2710" s="16" t="str">
        <f>部数情報!F2335</f>
        <v>蔵波台</v>
      </c>
      <c r="F2710" s="16" t="str">
        <f>部数情報!A2335</f>
        <v>054215</v>
      </c>
      <c r="G2710" s="16" t="str">
        <f>部数情報!G2335</f>
        <v>蔵波台 ５</v>
      </c>
      <c r="H2710" s="16" t="str">
        <f>部数情報!H2335</f>
        <v>市原</v>
      </c>
      <c r="I2710" s="16" t="str">
        <f>部数情報!I2335</f>
        <v>袖ヶ浦市</v>
      </c>
      <c r="J2710" s="189">
        <f>IFERROR(IF($I$7="併配",VLOOKUP($F2710,部数情報!A:K,11,0),IF($I$7="併配&amp;選挙",VLOOKUP($F2710,部数情報!A:L,12,0),IF($I$7="選挙",VLOOKUP($F2710,部数情報!A:M,13,0),VLOOKUP($F2710,部数情報!A:J,10,0)))),"")</f>
        <v>470</v>
      </c>
      <c r="K2710" s="187"/>
      <c r="L2710" s="205"/>
      <c r="M2710" s="206"/>
      <c r="S2710">
        <f>エリア一覧!J2710-VLOOKUP(エリア一覧!F2710,部数情報!A:Q,17,0)</f>
        <v>0</v>
      </c>
      <c r="V2710">
        <f t="shared" si="42"/>
        <v>0</v>
      </c>
      <c r="W2710">
        <f>IFERROR(VLOOKUP($F2710,部数情報!A:J,10,0),0)</f>
        <v>470</v>
      </c>
    </row>
    <row r="2711" spans="2:23" hidden="1">
      <c r="B2711" s="15">
        <f>部数情報!C2336</f>
        <v>2335</v>
      </c>
      <c r="C2711" s="16">
        <f>部数情報!B2336</f>
        <v>111</v>
      </c>
      <c r="D2711" s="16" t="str">
        <f>部数情報!E2336</f>
        <v>木更津・袖ヶ浦</v>
      </c>
      <c r="E2711" s="16" t="str">
        <f>部数情報!F2336</f>
        <v>蔵波台</v>
      </c>
      <c r="F2711" s="16" t="str">
        <f>部数情報!A2336</f>
        <v>054216</v>
      </c>
      <c r="G2711" s="16" t="str">
        <f>部数情報!G2336</f>
        <v>蔵波台 ６Ａ</v>
      </c>
      <c r="H2711" s="16" t="str">
        <f>部数情報!H2336</f>
        <v>市原</v>
      </c>
      <c r="I2711" s="16" t="str">
        <f>部数情報!I2336</f>
        <v>袖ヶ浦市</v>
      </c>
      <c r="J2711" s="189">
        <f>IFERROR(IF($I$7="併配",VLOOKUP($F2711,部数情報!A:K,11,0),IF($I$7="併配&amp;選挙",VLOOKUP($F2711,部数情報!A:L,12,0),IF($I$7="選挙",VLOOKUP($F2711,部数情報!A:M,13,0),VLOOKUP($F2711,部数情報!A:J,10,0)))),"")</f>
        <v>340</v>
      </c>
      <c r="K2711" s="187"/>
      <c r="L2711" s="205"/>
      <c r="M2711" s="206"/>
      <c r="S2711">
        <f>エリア一覧!J2711-VLOOKUP(エリア一覧!F2711,部数情報!A:Q,17,0)</f>
        <v>0</v>
      </c>
      <c r="V2711">
        <f t="shared" si="42"/>
        <v>0</v>
      </c>
      <c r="W2711">
        <f>IFERROR(VLOOKUP($F2711,部数情報!A:J,10,0),0)</f>
        <v>340</v>
      </c>
    </row>
    <row r="2712" spans="2:23" hidden="1">
      <c r="B2712" s="15">
        <f>部数情報!C2337</f>
        <v>2336</v>
      </c>
      <c r="C2712" s="16">
        <f>部数情報!B2337</f>
        <v>111</v>
      </c>
      <c r="D2712" s="16" t="str">
        <f>部数情報!E2337</f>
        <v>木更津・袖ヶ浦</v>
      </c>
      <c r="E2712" s="16" t="str">
        <f>部数情報!F2337</f>
        <v>蔵波台</v>
      </c>
      <c r="F2712" s="16" t="str">
        <f>部数情報!A2337</f>
        <v>054241</v>
      </c>
      <c r="G2712" s="16" t="str">
        <f>部数情報!G2337</f>
        <v>蔵波台 ６Ｂ</v>
      </c>
      <c r="H2712" s="16" t="str">
        <f>部数情報!H2337</f>
        <v>市原</v>
      </c>
      <c r="I2712" s="16" t="str">
        <f>部数情報!I2337</f>
        <v>袖ヶ浦市</v>
      </c>
      <c r="J2712" s="189">
        <f>IFERROR(IF($I$7="併配",VLOOKUP($F2712,部数情報!A:K,11,0),IF($I$7="併配&amp;選挙",VLOOKUP($F2712,部数情報!A:L,12,0),IF($I$7="選挙",VLOOKUP($F2712,部数情報!A:M,13,0),VLOOKUP($F2712,部数情報!A:J,10,0)))),"")</f>
        <v>535</v>
      </c>
      <c r="K2712" s="187"/>
      <c r="L2712" s="205"/>
      <c r="M2712" s="206"/>
      <c r="S2712">
        <f>エリア一覧!J2712-VLOOKUP(エリア一覧!F2712,部数情報!A:Q,17,0)</f>
        <v>0</v>
      </c>
      <c r="V2712">
        <f t="shared" si="42"/>
        <v>0</v>
      </c>
      <c r="W2712">
        <f>IFERROR(VLOOKUP($F2712,部数情報!A:J,10,0),0)</f>
        <v>535</v>
      </c>
    </row>
    <row r="2713" spans="2:23" hidden="1">
      <c r="B2713" s="15">
        <f>部数情報!C2338</f>
        <v>2337</v>
      </c>
      <c r="C2713" s="16">
        <f>部数情報!B2338</f>
        <v>111</v>
      </c>
      <c r="D2713" s="16" t="str">
        <f>部数情報!E2338</f>
        <v>木更津・袖ヶ浦</v>
      </c>
      <c r="E2713" s="16" t="str">
        <f>部数情報!F2338</f>
        <v>蔵波台</v>
      </c>
      <c r="F2713" s="16" t="str">
        <f>部数情報!A2338</f>
        <v>054217</v>
      </c>
      <c r="G2713" s="16" t="str">
        <f>部数情報!G2338</f>
        <v>蔵波台 ７</v>
      </c>
      <c r="H2713" s="16" t="str">
        <f>部数情報!H2338</f>
        <v>市原</v>
      </c>
      <c r="I2713" s="16" t="str">
        <f>部数情報!I2338</f>
        <v>袖ヶ浦市</v>
      </c>
      <c r="J2713" s="189">
        <f>IFERROR(IF($I$7="併配",VLOOKUP($F2713,部数情報!A:K,11,0),IF($I$7="併配&amp;選挙",VLOOKUP($F2713,部数情報!A:L,12,0),IF($I$7="選挙",VLOOKUP($F2713,部数情報!A:M,13,0),VLOOKUP($F2713,部数情報!A:J,10,0)))),"")</f>
        <v>480</v>
      </c>
      <c r="K2713" s="187"/>
      <c r="L2713" s="205"/>
      <c r="M2713" s="206"/>
      <c r="S2713">
        <f>エリア一覧!J2713-VLOOKUP(エリア一覧!F2713,部数情報!A:Q,17,0)</f>
        <v>0</v>
      </c>
      <c r="V2713">
        <f t="shared" si="42"/>
        <v>0</v>
      </c>
      <c r="W2713">
        <f>IFERROR(VLOOKUP($F2713,部数情報!A:J,10,0),0)</f>
        <v>480</v>
      </c>
    </row>
    <row r="2714" spans="2:23" hidden="1">
      <c r="B2714" s="15">
        <f>部数情報!C2339</f>
        <v>2338</v>
      </c>
      <c r="C2714" s="16">
        <f>部数情報!B2339</f>
        <v>111</v>
      </c>
      <c r="D2714" s="16" t="str">
        <f>部数情報!E2339</f>
        <v>木更津・袖ヶ浦</v>
      </c>
      <c r="E2714" s="16" t="str">
        <f>部数情報!F2339</f>
        <v>奈良輪・神納・蔵波・福王台</v>
      </c>
      <c r="F2714" s="16" t="str">
        <f>部数情報!A2339</f>
        <v>054239</v>
      </c>
      <c r="G2714" s="16" t="str">
        <f>部数情報!G2339</f>
        <v>袖ヶ浦駅前 １</v>
      </c>
      <c r="H2714" s="16" t="str">
        <f>部数情報!H2339</f>
        <v>市原</v>
      </c>
      <c r="I2714" s="16" t="str">
        <f>部数情報!I2339</f>
        <v>袖ヶ浦市</v>
      </c>
      <c r="J2714" s="189">
        <f>IFERROR(IF($I$7="併配",VLOOKUP($F2714,部数情報!A:K,11,0),IF($I$7="併配&amp;選挙",VLOOKUP($F2714,部数情報!A:L,12,0),IF($I$7="選挙",VLOOKUP($F2714,部数情報!A:M,13,0),VLOOKUP($F2714,部数情報!A:J,10,0)))),"")</f>
        <v>440</v>
      </c>
      <c r="K2714" s="187"/>
      <c r="L2714" s="205"/>
      <c r="M2714" s="206"/>
      <c r="S2714">
        <f>エリア一覧!J2714-VLOOKUP(エリア一覧!F2714,部数情報!A:Q,17,0)</f>
        <v>0</v>
      </c>
      <c r="V2714">
        <f t="shared" si="42"/>
        <v>0</v>
      </c>
      <c r="W2714">
        <f>IFERROR(VLOOKUP($F2714,部数情報!A:J,10,0),0)</f>
        <v>440</v>
      </c>
    </row>
    <row r="2715" spans="2:23" hidden="1">
      <c r="B2715" s="15">
        <f>部数情報!C2340</f>
        <v>2339</v>
      </c>
      <c r="C2715" s="16">
        <f>部数情報!B2340</f>
        <v>111</v>
      </c>
      <c r="D2715" s="16" t="str">
        <f>部数情報!E2340</f>
        <v>木更津・袖ヶ浦</v>
      </c>
      <c r="E2715" s="16" t="str">
        <f>部数情報!F2340</f>
        <v>奈良輪・神納・蔵波・福王台</v>
      </c>
      <c r="F2715" s="16" t="str">
        <f>部数情報!A2340</f>
        <v>054240</v>
      </c>
      <c r="G2715" s="16" t="str">
        <f>部数情報!G2340</f>
        <v>袖ヶ浦駅前 ２</v>
      </c>
      <c r="H2715" s="16" t="str">
        <f>部数情報!H2340</f>
        <v>市原</v>
      </c>
      <c r="I2715" s="16" t="str">
        <f>部数情報!I2340</f>
        <v>袖ヶ浦市</v>
      </c>
      <c r="J2715" s="189">
        <f>IFERROR(IF($I$7="併配",VLOOKUP($F2715,部数情報!A:K,11,0),IF($I$7="併配&amp;選挙",VLOOKUP($F2715,部数情報!A:L,12,0),IF($I$7="選挙",VLOOKUP($F2715,部数情報!A:M,13,0),VLOOKUP($F2715,部数情報!A:J,10,0)))),"")</f>
        <v>710</v>
      </c>
      <c r="K2715" s="187"/>
      <c r="L2715" s="205"/>
      <c r="M2715" s="206"/>
      <c r="S2715">
        <f>エリア一覧!J2715-VLOOKUP(エリア一覧!F2715,部数情報!A:Q,17,0)</f>
        <v>0</v>
      </c>
      <c r="V2715">
        <f t="shared" si="42"/>
        <v>0</v>
      </c>
      <c r="W2715">
        <f>IFERROR(VLOOKUP($F2715,部数情報!A:J,10,0),0)</f>
        <v>710</v>
      </c>
    </row>
    <row r="2716" spans="2:23" hidden="1">
      <c r="B2716" s="15">
        <f>部数情報!C2341</f>
        <v>2340</v>
      </c>
      <c r="C2716" s="16">
        <f>部数情報!B2341</f>
        <v>111</v>
      </c>
      <c r="D2716" s="16" t="str">
        <f>部数情報!E2341</f>
        <v>木更津・袖ヶ浦</v>
      </c>
      <c r="E2716" s="16" t="str">
        <f>部数情報!F2341</f>
        <v>奈良輪・神納・蔵波・福王台</v>
      </c>
      <c r="F2716" s="16" t="str">
        <f>部数情報!A2341</f>
        <v>054221</v>
      </c>
      <c r="G2716" s="16" t="str">
        <f>部数情報!G2341</f>
        <v>神納・蔵波</v>
      </c>
      <c r="H2716" s="16" t="str">
        <f>部数情報!H2341</f>
        <v>市原</v>
      </c>
      <c r="I2716" s="16" t="str">
        <f>部数情報!I2341</f>
        <v>袖ヶ浦市</v>
      </c>
      <c r="J2716" s="189">
        <f>IFERROR(IF($I$7="併配",VLOOKUP($F2716,部数情報!A:K,11,0),IF($I$7="併配&amp;選挙",VLOOKUP($F2716,部数情報!A:L,12,0),IF($I$7="選挙",VLOOKUP($F2716,部数情報!A:M,13,0),VLOOKUP($F2716,部数情報!A:J,10,0)))),"")</f>
        <v>320</v>
      </c>
      <c r="K2716" s="187"/>
      <c r="L2716" s="205"/>
      <c r="M2716" s="206"/>
      <c r="S2716">
        <f>エリア一覧!J2716-VLOOKUP(エリア一覧!F2716,部数情報!A:Q,17,0)</f>
        <v>0</v>
      </c>
      <c r="V2716">
        <f t="shared" si="42"/>
        <v>0</v>
      </c>
      <c r="W2716">
        <f>IFERROR(VLOOKUP($F2716,部数情報!A:J,10,0),0)</f>
        <v>320</v>
      </c>
    </row>
    <row r="2717" spans="2:23" hidden="1">
      <c r="B2717" s="15">
        <f>部数情報!C2342</f>
        <v>2341</v>
      </c>
      <c r="C2717" s="16">
        <f>部数情報!B2342</f>
        <v>111</v>
      </c>
      <c r="D2717" s="16" t="str">
        <f>部数情報!E2342</f>
        <v>木更津・袖ヶ浦</v>
      </c>
      <c r="E2717" s="16" t="str">
        <f>部数情報!F2342</f>
        <v>奈良輪・神納・蔵波・福王台</v>
      </c>
      <c r="F2717" s="16" t="str">
        <f>部数情報!A2342</f>
        <v>054225</v>
      </c>
      <c r="G2717" s="16" t="str">
        <f>部数情報!G2342</f>
        <v>福王台 １</v>
      </c>
      <c r="H2717" s="16" t="str">
        <f>部数情報!H2342</f>
        <v>市原</v>
      </c>
      <c r="I2717" s="16" t="str">
        <f>部数情報!I2342</f>
        <v>袖ヶ浦市</v>
      </c>
      <c r="J2717" s="189">
        <f>IFERROR(IF($I$7="併配",VLOOKUP($F2717,部数情報!A:K,11,0),IF($I$7="併配&amp;選挙",VLOOKUP($F2717,部数情報!A:L,12,0),IF($I$7="選挙",VLOOKUP($F2717,部数情報!A:M,13,0),VLOOKUP($F2717,部数情報!A:J,10,0)))),"")</f>
        <v>315</v>
      </c>
      <c r="K2717" s="187"/>
      <c r="L2717" s="205"/>
      <c r="M2717" s="206"/>
      <c r="S2717">
        <f>エリア一覧!J2717-VLOOKUP(エリア一覧!F2717,部数情報!A:Q,17,0)</f>
        <v>0</v>
      </c>
      <c r="V2717">
        <f t="shared" si="42"/>
        <v>0</v>
      </c>
      <c r="W2717">
        <f>IFERROR(VLOOKUP($F2717,部数情報!A:J,10,0),0)</f>
        <v>315</v>
      </c>
    </row>
    <row r="2718" spans="2:23" hidden="1">
      <c r="B2718" s="15">
        <f>部数情報!C2343</f>
        <v>2342</v>
      </c>
      <c r="C2718" s="16">
        <f>部数情報!B2343</f>
        <v>111</v>
      </c>
      <c r="D2718" s="16" t="str">
        <f>部数情報!E2343</f>
        <v>木更津・袖ヶ浦</v>
      </c>
      <c r="E2718" s="16" t="str">
        <f>部数情報!F2343</f>
        <v>奈良輪・神納・蔵波・福王台</v>
      </c>
      <c r="F2718" s="16" t="str">
        <f>部数情報!A2343</f>
        <v>054226</v>
      </c>
      <c r="G2718" s="16" t="str">
        <f>部数情報!G2343</f>
        <v>福王台 ２</v>
      </c>
      <c r="H2718" s="16" t="str">
        <f>部数情報!H2343</f>
        <v>市原</v>
      </c>
      <c r="I2718" s="16" t="str">
        <f>部数情報!I2343</f>
        <v>袖ヶ浦市</v>
      </c>
      <c r="J2718" s="189">
        <f>IFERROR(IF($I$7="併配",VLOOKUP($F2718,部数情報!A:K,11,0),IF($I$7="併配&amp;選挙",VLOOKUP($F2718,部数情報!A:L,12,0),IF($I$7="選挙",VLOOKUP($F2718,部数情報!A:M,13,0),VLOOKUP($F2718,部数情報!A:J,10,0)))),"")</f>
        <v>335</v>
      </c>
      <c r="K2718" s="187"/>
      <c r="L2718" s="205"/>
      <c r="M2718" s="206"/>
      <c r="S2718">
        <f>エリア一覧!J2718-VLOOKUP(エリア一覧!F2718,部数情報!A:Q,17,0)</f>
        <v>0</v>
      </c>
      <c r="V2718">
        <f t="shared" si="42"/>
        <v>0</v>
      </c>
      <c r="W2718">
        <f>IFERROR(VLOOKUP($F2718,部数情報!A:J,10,0),0)</f>
        <v>335</v>
      </c>
    </row>
    <row r="2719" spans="2:23" hidden="1">
      <c r="B2719" s="15">
        <f>部数情報!C2344</f>
        <v>2343</v>
      </c>
      <c r="C2719" s="16">
        <f>部数情報!B2344</f>
        <v>111</v>
      </c>
      <c r="D2719" s="16" t="str">
        <f>部数情報!E2344</f>
        <v>木更津・袖ヶ浦</v>
      </c>
      <c r="E2719" s="16" t="str">
        <f>部数情報!F2344</f>
        <v>奈良輪・神納・蔵波・福王台</v>
      </c>
      <c r="F2719" s="16" t="str">
        <f>部数情報!A2344</f>
        <v>054227</v>
      </c>
      <c r="G2719" s="16" t="str">
        <f>部数情報!G2344</f>
        <v>福王台 ３A</v>
      </c>
      <c r="H2719" s="16" t="str">
        <f>部数情報!H2344</f>
        <v>市原</v>
      </c>
      <c r="I2719" s="16" t="str">
        <f>部数情報!I2344</f>
        <v>袖ヶ浦市</v>
      </c>
      <c r="J2719" s="189">
        <f>IFERROR(IF($I$7="併配",VLOOKUP($F2719,部数情報!A:K,11,0),IF($I$7="併配&amp;選挙",VLOOKUP($F2719,部数情報!A:L,12,0),IF($I$7="選挙",VLOOKUP($F2719,部数情報!A:M,13,0),VLOOKUP($F2719,部数情報!A:J,10,0)))),"")</f>
        <v>340</v>
      </c>
      <c r="K2719" s="187"/>
      <c r="L2719" s="205"/>
      <c r="M2719" s="206"/>
      <c r="S2719">
        <f>エリア一覧!J2719-VLOOKUP(エリア一覧!F2719,部数情報!A:Q,17,0)</f>
        <v>0</v>
      </c>
      <c r="V2719">
        <f t="shared" si="42"/>
        <v>0</v>
      </c>
      <c r="W2719">
        <f>IFERROR(VLOOKUP($F2719,部数情報!A:J,10,0),0)</f>
        <v>340</v>
      </c>
    </row>
    <row r="2720" spans="2:23" hidden="1">
      <c r="B2720" s="15">
        <f>部数情報!C2345</f>
        <v>2344</v>
      </c>
      <c r="C2720" s="16">
        <f>部数情報!B2345</f>
        <v>111</v>
      </c>
      <c r="D2720" s="16" t="str">
        <f>部数情報!E2345</f>
        <v>木更津・袖ヶ浦</v>
      </c>
      <c r="E2720" s="16" t="str">
        <f>部数情報!F2345</f>
        <v>奈良輪・神納・蔵波・福王台</v>
      </c>
      <c r="F2720" s="16" t="str">
        <f>部数情報!A2345</f>
        <v>054242</v>
      </c>
      <c r="G2720" s="16" t="str">
        <f>部数情報!G2345</f>
        <v>福王台 ３B</v>
      </c>
      <c r="H2720" s="16" t="str">
        <f>部数情報!H2345</f>
        <v>市原</v>
      </c>
      <c r="I2720" s="16" t="str">
        <f>部数情報!I2345</f>
        <v>袖ヶ浦市</v>
      </c>
      <c r="J2720" s="189">
        <f>IFERROR(IF($I$7="併配",VLOOKUP($F2720,部数情報!A:K,11,0),IF($I$7="併配&amp;選挙",VLOOKUP($F2720,部数情報!A:L,12,0),IF($I$7="選挙",VLOOKUP($F2720,部数情報!A:M,13,0),VLOOKUP($F2720,部数情報!A:J,10,0)))),"")</f>
        <v>320</v>
      </c>
      <c r="K2720" s="187"/>
      <c r="L2720" s="205"/>
      <c r="M2720" s="206"/>
      <c r="S2720">
        <f>エリア一覧!J2720-VLOOKUP(エリア一覧!F2720,部数情報!A:Q,17,0)</f>
        <v>0</v>
      </c>
      <c r="V2720">
        <f t="shared" si="42"/>
        <v>0</v>
      </c>
      <c r="W2720">
        <f>IFERROR(VLOOKUP($F2720,部数情報!A:J,10,0),0)</f>
        <v>320</v>
      </c>
    </row>
    <row r="2721" spans="2:23" hidden="1">
      <c r="B2721" s="15">
        <f>部数情報!C2346</f>
        <v>2345</v>
      </c>
      <c r="C2721" s="16">
        <f>部数情報!B2346</f>
        <v>111</v>
      </c>
      <c r="D2721" s="16" t="str">
        <f>部数情報!E2346</f>
        <v>木更津・袖ヶ浦</v>
      </c>
      <c r="E2721" s="16" t="str">
        <f>部数情報!F2346</f>
        <v>奈良輪・神納・蔵波・福王台</v>
      </c>
      <c r="F2721" s="16" t="str">
        <f>部数情報!A2346</f>
        <v>054228</v>
      </c>
      <c r="G2721" s="16" t="str">
        <f>部数情報!G2346</f>
        <v>福王台 ４</v>
      </c>
      <c r="H2721" s="16" t="str">
        <f>部数情報!H2346</f>
        <v>市原</v>
      </c>
      <c r="I2721" s="16" t="str">
        <f>部数情報!I2346</f>
        <v>袖ヶ浦市</v>
      </c>
      <c r="J2721" s="189">
        <f>IFERROR(IF($I$7="併配",VLOOKUP($F2721,部数情報!A:K,11,0),IF($I$7="併配&amp;選挙",VLOOKUP($F2721,部数情報!A:L,12,0),IF($I$7="選挙",VLOOKUP($F2721,部数情報!A:M,13,0),VLOOKUP($F2721,部数情報!A:J,10,0)))),"")</f>
        <v>505</v>
      </c>
      <c r="K2721" s="187"/>
      <c r="L2721" s="205"/>
      <c r="M2721" s="206"/>
      <c r="S2721">
        <f>エリア一覧!J2721-VLOOKUP(エリア一覧!F2721,部数情報!A:Q,17,0)</f>
        <v>0</v>
      </c>
      <c r="V2721">
        <f t="shared" si="42"/>
        <v>0</v>
      </c>
      <c r="W2721">
        <f>IFERROR(VLOOKUP($F2721,部数情報!A:J,10,0),0)</f>
        <v>505</v>
      </c>
    </row>
    <row r="2722" spans="2:23" hidden="1">
      <c r="B2722" s="15">
        <f>部数情報!C2347</f>
        <v>2346</v>
      </c>
      <c r="C2722" s="16">
        <f>部数情報!B2347</f>
        <v>111</v>
      </c>
      <c r="D2722" s="16" t="str">
        <f>部数情報!E2347</f>
        <v>木更津・袖ヶ浦</v>
      </c>
      <c r="E2722" s="16" t="str">
        <f>部数情報!F2347</f>
        <v>奈良輪・神納・蔵波・福王台</v>
      </c>
      <c r="F2722" s="16" t="str">
        <f>部数情報!A2347</f>
        <v>054229</v>
      </c>
      <c r="G2722" s="16" t="str">
        <f>部数情報!G2347</f>
        <v>神納 １</v>
      </c>
      <c r="H2722" s="16" t="str">
        <f>部数情報!H2347</f>
        <v>市原</v>
      </c>
      <c r="I2722" s="16" t="str">
        <f>部数情報!I2347</f>
        <v>袖ヶ浦市</v>
      </c>
      <c r="J2722" s="189">
        <f>IFERROR(IF($I$7="併配",VLOOKUP($F2722,部数情報!A:K,11,0),IF($I$7="併配&amp;選挙",VLOOKUP($F2722,部数情報!A:L,12,0),IF($I$7="選挙",VLOOKUP($F2722,部数情報!A:M,13,0),VLOOKUP($F2722,部数情報!A:J,10,0)))),"")</f>
        <v>340</v>
      </c>
      <c r="K2722" s="187"/>
      <c r="L2722" s="205"/>
      <c r="M2722" s="206"/>
      <c r="S2722">
        <f>エリア一覧!J2722-VLOOKUP(エリア一覧!F2722,部数情報!A:Q,17,0)</f>
        <v>0</v>
      </c>
      <c r="V2722">
        <f t="shared" si="42"/>
        <v>0</v>
      </c>
      <c r="W2722">
        <f>IFERROR(VLOOKUP($F2722,部数情報!A:J,10,0),0)</f>
        <v>340</v>
      </c>
    </row>
    <row r="2723" spans="2:23" hidden="1">
      <c r="B2723" s="15">
        <f>部数情報!C2348</f>
        <v>2347</v>
      </c>
      <c r="C2723" s="16">
        <f>部数情報!B2348</f>
        <v>111</v>
      </c>
      <c r="D2723" s="16" t="str">
        <f>部数情報!E2348</f>
        <v>木更津・袖ヶ浦</v>
      </c>
      <c r="E2723" s="16" t="str">
        <f>部数情報!F2348</f>
        <v>奈良輪・神納・蔵波・福王台</v>
      </c>
      <c r="F2723" s="16" t="str">
        <f>部数情報!A2348</f>
        <v>054230</v>
      </c>
      <c r="G2723" s="16" t="str">
        <f>部数情報!G2348</f>
        <v>神納 ２</v>
      </c>
      <c r="H2723" s="16" t="str">
        <f>部数情報!H2348</f>
        <v>市原</v>
      </c>
      <c r="I2723" s="16" t="str">
        <f>部数情報!I2348</f>
        <v>袖ヶ浦市</v>
      </c>
      <c r="J2723" s="189">
        <f>IFERROR(IF($I$7="併配",VLOOKUP($F2723,部数情報!A:K,11,0),IF($I$7="併配&amp;選挙",VLOOKUP($F2723,部数情報!A:L,12,0),IF($I$7="選挙",VLOOKUP($F2723,部数情報!A:M,13,0),VLOOKUP($F2723,部数情報!A:J,10,0)))),"")</f>
        <v>500</v>
      </c>
      <c r="K2723" s="187"/>
      <c r="L2723" s="205"/>
      <c r="M2723" s="206"/>
      <c r="S2723">
        <f>エリア一覧!J2723-VLOOKUP(エリア一覧!F2723,部数情報!A:Q,17,0)</f>
        <v>0</v>
      </c>
      <c r="V2723">
        <f t="shared" si="42"/>
        <v>0</v>
      </c>
      <c r="W2723">
        <f>IFERROR(VLOOKUP($F2723,部数情報!A:J,10,0),0)</f>
        <v>500</v>
      </c>
    </row>
    <row r="2724" spans="2:23" hidden="1">
      <c r="B2724" s="15">
        <f>部数情報!C2349</f>
        <v>2348</v>
      </c>
      <c r="C2724" s="16">
        <f>部数情報!B2349</f>
        <v>111</v>
      </c>
      <c r="D2724" s="16" t="str">
        <f>部数情報!E2349</f>
        <v>木更津・袖ヶ浦</v>
      </c>
      <c r="E2724" s="16" t="str">
        <f>部数情報!F2349</f>
        <v>奈良輪・神納・蔵波・福王台</v>
      </c>
      <c r="F2724" s="16" t="str">
        <f>部数情報!A2349</f>
        <v>054231</v>
      </c>
      <c r="G2724" s="16" t="str">
        <f>部数情報!G2349</f>
        <v>神納 Ａ</v>
      </c>
      <c r="H2724" s="16" t="str">
        <f>部数情報!H2349</f>
        <v>市原</v>
      </c>
      <c r="I2724" s="16" t="str">
        <f>部数情報!I2349</f>
        <v>袖ヶ浦市</v>
      </c>
      <c r="J2724" s="189">
        <f>IFERROR(IF($I$7="併配",VLOOKUP($F2724,部数情報!A:K,11,0),IF($I$7="併配&amp;選挙",VLOOKUP($F2724,部数情報!A:L,12,0),IF($I$7="選挙",VLOOKUP($F2724,部数情報!A:M,13,0),VLOOKUP($F2724,部数情報!A:J,10,0)))),"")</f>
        <v>243</v>
      </c>
      <c r="K2724" s="187"/>
      <c r="L2724" s="205"/>
      <c r="M2724" s="206"/>
      <c r="S2724">
        <f>エリア一覧!J2724-VLOOKUP(エリア一覧!F2724,部数情報!A:Q,17,0)</f>
        <v>0</v>
      </c>
      <c r="V2724">
        <f t="shared" si="42"/>
        <v>0</v>
      </c>
      <c r="W2724">
        <f>IFERROR(VLOOKUP($F2724,部数情報!A:J,10,0),0)</f>
        <v>243</v>
      </c>
    </row>
    <row r="2725" spans="2:23" hidden="1">
      <c r="B2725" s="15">
        <f>部数情報!C2350</f>
        <v>2349</v>
      </c>
      <c r="C2725" s="16">
        <f>部数情報!B2350</f>
        <v>111</v>
      </c>
      <c r="D2725" s="16" t="str">
        <f>部数情報!E2350</f>
        <v>木更津・袖ヶ浦</v>
      </c>
      <c r="E2725" s="16" t="str">
        <f>部数情報!F2350</f>
        <v>のぞみ野</v>
      </c>
      <c r="F2725" s="16" t="str">
        <f>部数情報!A2350</f>
        <v>054234</v>
      </c>
      <c r="G2725" s="16" t="str">
        <f>部数情報!G2350</f>
        <v>のぞみ野 Ａ</v>
      </c>
      <c r="H2725" s="16" t="str">
        <f>部数情報!H2350</f>
        <v>市原</v>
      </c>
      <c r="I2725" s="16" t="str">
        <f>部数情報!I2350</f>
        <v>袖ヶ浦市</v>
      </c>
      <c r="J2725" s="189">
        <f>IFERROR(IF($I$7="併配",VLOOKUP($F2725,部数情報!A:K,11,0),IF($I$7="併配&amp;選挙",VLOOKUP($F2725,部数情報!A:L,12,0),IF($I$7="選挙",VLOOKUP($F2725,部数情報!A:M,13,0),VLOOKUP($F2725,部数情報!A:J,10,0)))),"")</f>
        <v>720</v>
      </c>
      <c r="K2725" s="187"/>
      <c r="L2725" s="205"/>
      <c r="M2725" s="206"/>
      <c r="S2725">
        <f>エリア一覧!J2725-VLOOKUP(エリア一覧!F2725,部数情報!A:Q,17,0)</f>
        <v>0</v>
      </c>
      <c r="V2725">
        <f t="shared" si="42"/>
        <v>0</v>
      </c>
      <c r="W2725">
        <f>IFERROR(VLOOKUP($F2725,部数情報!A:J,10,0),0)</f>
        <v>720</v>
      </c>
    </row>
    <row r="2726" spans="2:23" hidden="1">
      <c r="B2726" s="15">
        <f>部数情報!C2351</f>
        <v>2350</v>
      </c>
      <c r="C2726" s="16">
        <f>部数情報!B2351</f>
        <v>111</v>
      </c>
      <c r="D2726" s="16" t="str">
        <f>部数情報!E2351</f>
        <v>木更津・袖ヶ浦</v>
      </c>
      <c r="E2726" s="16" t="str">
        <f>部数情報!F2351</f>
        <v>のぞみ野</v>
      </c>
      <c r="F2726" s="16" t="str">
        <f>部数情報!A2351</f>
        <v>054235</v>
      </c>
      <c r="G2726" s="16" t="str">
        <f>部数情報!G2351</f>
        <v>のぞみ野 Ｂ</v>
      </c>
      <c r="H2726" s="16" t="str">
        <f>部数情報!H2351</f>
        <v>市原</v>
      </c>
      <c r="I2726" s="16" t="str">
        <f>部数情報!I2351</f>
        <v>袖ヶ浦市</v>
      </c>
      <c r="J2726" s="189">
        <f>IFERROR(IF($I$7="併配",VLOOKUP($F2726,部数情報!A:K,11,0),IF($I$7="併配&amp;選挙",VLOOKUP($F2726,部数情報!A:L,12,0),IF($I$7="選挙",VLOOKUP($F2726,部数情報!A:M,13,0),VLOOKUP($F2726,部数情報!A:J,10,0)))),"")</f>
        <v>575</v>
      </c>
      <c r="K2726" s="187"/>
      <c r="L2726" s="205"/>
      <c r="M2726" s="206"/>
      <c r="S2726">
        <f>エリア一覧!J2726-VLOOKUP(エリア一覧!F2726,部数情報!A:Q,17,0)</f>
        <v>0</v>
      </c>
      <c r="V2726">
        <f t="shared" si="42"/>
        <v>0</v>
      </c>
      <c r="W2726">
        <f>IFERROR(VLOOKUP($F2726,部数情報!A:J,10,0),0)</f>
        <v>575</v>
      </c>
    </row>
    <row r="2727" spans="2:23" hidden="1">
      <c r="B2727" s="15">
        <f>部数情報!C2419</f>
        <v>2418</v>
      </c>
      <c r="C2727" s="16">
        <f>部数情報!B2419</f>
        <v>36</v>
      </c>
      <c r="D2727" s="16" t="str">
        <f>部数情報!E2419</f>
        <v>八柱・五香</v>
      </c>
      <c r="E2727" s="16" t="str">
        <f>部数情報!F2419</f>
        <v>六実　</v>
      </c>
      <c r="F2727" s="16" t="str">
        <f>部数情報!A2419</f>
        <v>061085</v>
      </c>
      <c r="G2727" s="16" t="str">
        <f>部数情報!G2419</f>
        <v>六実5</v>
      </c>
      <c r="H2727" s="16" t="str">
        <f>部数情報!H2419</f>
        <v>松戸</v>
      </c>
      <c r="I2727" s="16" t="str">
        <f>部数情報!I2419</f>
        <v>松戸市</v>
      </c>
      <c r="J2727" s="189">
        <f>IFERROR(IF($I$7="併配",VLOOKUP($F2727,部数情報!A:K,11,0),IF($I$7="併配&amp;選挙",VLOOKUP($F2727,部数情報!A:L,12,0),IF($I$7="選挙",VLOOKUP($F2727,部数情報!A:M,13,0),VLOOKUP($F2727,部数情報!A:J,10,0)))),"")</f>
        <v>465</v>
      </c>
      <c r="K2727" s="187"/>
      <c r="L2727" s="205"/>
      <c r="M2727" s="206"/>
      <c r="S2727">
        <f>エリア一覧!J2727-VLOOKUP(エリア一覧!F2727,部数情報!A:Q,17,0)</f>
        <v>0</v>
      </c>
      <c r="V2727">
        <f t="shared" si="42"/>
        <v>0</v>
      </c>
      <c r="W2727">
        <f>IFERROR(VLOOKUP($F2727,部数情報!A:J,10,0),0)</f>
        <v>465</v>
      </c>
    </row>
    <row r="2728" spans="2:23" hidden="1">
      <c r="B2728" s="15">
        <f>部数情報!C2422</f>
        <v>2421</v>
      </c>
      <c r="C2728" s="16">
        <f>部数情報!B2422</f>
        <v>36</v>
      </c>
      <c r="D2728" s="16" t="str">
        <f>部数情報!E2422</f>
        <v>八柱・五香</v>
      </c>
      <c r="E2728" s="16" t="str">
        <f>部数情報!F2422</f>
        <v>六高台　　</v>
      </c>
      <c r="F2728" s="16" t="str">
        <f>部数情報!A2422</f>
        <v>061058</v>
      </c>
      <c r="G2728" s="16" t="str">
        <f>部数情報!G2422</f>
        <v>高南台2A3A　六高台9A</v>
      </c>
      <c r="H2728" s="16" t="str">
        <f>部数情報!H2422</f>
        <v>松戸</v>
      </c>
      <c r="I2728" s="16" t="str">
        <f>部数情報!I2422</f>
        <v>柏市・松戸市</v>
      </c>
      <c r="J2728" s="189">
        <f>IFERROR(IF($I$7="併配",VLOOKUP($F2728,部数情報!A:K,11,0),IF($I$7="併配&amp;選挙",VLOOKUP($F2728,部数情報!A:L,12,0),IF($I$7="選挙",VLOOKUP($F2728,部数情報!A:M,13,0),VLOOKUP($F2728,部数情報!A:J,10,0)))),"")</f>
        <v>690</v>
      </c>
      <c r="K2728" s="187"/>
      <c r="L2728" s="205"/>
      <c r="M2728" s="206"/>
      <c r="S2728">
        <f>エリア一覧!J2728-VLOOKUP(エリア一覧!F2728,部数情報!A:Q,17,0)</f>
        <v>0</v>
      </c>
      <c r="V2728">
        <f t="shared" si="42"/>
        <v>0</v>
      </c>
      <c r="W2728">
        <f>IFERROR(VLOOKUP($F2728,部数情報!A:J,10,0),0)</f>
        <v>690</v>
      </c>
    </row>
    <row r="2729" spans="2:23" hidden="1">
      <c r="B2729" s="15">
        <f>部数情報!C2426</f>
        <v>2425</v>
      </c>
      <c r="C2729" s="16">
        <f>部数情報!B2426</f>
        <v>36</v>
      </c>
      <c r="D2729" s="16" t="str">
        <f>部数情報!E2426</f>
        <v>八柱・五香</v>
      </c>
      <c r="E2729" s="16" t="str">
        <f>部数情報!F2426</f>
        <v>六高台　　</v>
      </c>
      <c r="F2729" s="16" t="str">
        <f>部数情報!A2426</f>
        <v>061062</v>
      </c>
      <c r="G2729" s="16" t="str">
        <f>部数情報!G2426</f>
        <v>六高台5　高南台1A</v>
      </c>
      <c r="H2729" s="16" t="str">
        <f>部数情報!H2426</f>
        <v>松戸</v>
      </c>
      <c r="I2729" s="16" t="str">
        <f>部数情報!I2426</f>
        <v>柏市・松戸市</v>
      </c>
      <c r="J2729" s="189">
        <f>IFERROR(IF($I$7="併配",VLOOKUP($F2729,部数情報!A:K,11,0),IF($I$7="併配&amp;選挙",VLOOKUP($F2729,部数情報!A:L,12,0),IF($I$7="選挙",VLOOKUP($F2729,部数情報!A:M,13,0),VLOOKUP($F2729,部数情報!A:J,10,0)))),"")</f>
        <v>530</v>
      </c>
      <c r="K2729" s="187"/>
      <c r="L2729" s="205"/>
      <c r="M2729" s="206"/>
      <c r="S2729">
        <f>エリア一覧!J2729-VLOOKUP(エリア一覧!F2729,部数情報!A:Q,17,0)</f>
        <v>0</v>
      </c>
      <c r="V2729">
        <f t="shared" si="42"/>
        <v>0</v>
      </c>
      <c r="W2729">
        <f>IFERROR(VLOOKUP($F2729,部数情報!A:J,10,0),0)</f>
        <v>530</v>
      </c>
    </row>
    <row r="2730" spans="2:23" hidden="1">
      <c r="B2730" s="15">
        <f>部数情報!C2431</f>
        <v>2430</v>
      </c>
      <c r="C2730" s="16">
        <f>部数情報!B2431</f>
        <v>36</v>
      </c>
      <c r="D2730" s="16" t="str">
        <f>部数情報!E2431</f>
        <v>八柱・五香</v>
      </c>
      <c r="E2730" s="16" t="str">
        <f>部数情報!F2431</f>
        <v>六高台　　</v>
      </c>
      <c r="F2730" s="16" t="str">
        <f>部数情報!A2431</f>
        <v>061067</v>
      </c>
      <c r="G2730" s="16" t="str">
        <f>部数情報!G2431</f>
        <v>高柳新田</v>
      </c>
      <c r="H2730" s="16" t="str">
        <f>部数情報!H2431</f>
        <v>松戸</v>
      </c>
      <c r="I2730" s="16" t="str">
        <f>部数情報!I2431</f>
        <v>松戸市</v>
      </c>
      <c r="J2730" s="189">
        <f>IFERROR(IF($I$7="併配",VLOOKUP($F2730,部数情報!A:K,11,0),IF($I$7="併配&amp;選挙",VLOOKUP($F2730,部数情報!A:L,12,0),IF($I$7="選挙",VLOOKUP($F2730,部数情報!A:M,13,0),VLOOKUP($F2730,部数情報!A:J,10,0)))),"")</f>
        <v>270</v>
      </c>
      <c r="K2730" s="187"/>
      <c r="L2730" s="205"/>
      <c r="M2730" s="206"/>
      <c r="S2730">
        <f>エリア一覧!J2730-VLOOKUP(エリア一覧!F2730,部数情報!A:Q,17,0)</f>
        <v>0</v>
      </c>
      <c r="V2730">
        <f t="shared" si="42"/>
        <v>0</v>
      </c>
      <c r="W2730">
        <f>IFERROR(VLOOKUP($F2730,部数情報!A:J,10,0),0)</f>
        <v>270</v>
      </c>
    </row>
    <row r="2731" spans="2:23" hidden="1">
      <c r="B2731" s="15">
        <f>部数情報!C2432</f>
        <v>2431</v>
      </c>
      <c r="C2731" s="16">
        <f>部数情報!B2432</f>
        <v>36</v>
      </c>
      <c r="D2731" s="16" t="str">
        <f>部数情報!E2432</f>
        <v>八柱・五香</v>
      </c>
      <c r="E2731" s="16" t="str">
        <f>部数情報!F2432</f>
        <v>市川大町</v>
      </c>
      <c r="F2731" s="16" t="str">
        <f>部数情報!A2432</f>
        <v>061068</v>
      </c>
      <c r="G2731" s="16" t="str">
        <f>部数情報!G2432</f>
        <v>市川大町</v>
      </c>
      <c r="H2731" s="16" t="str">
        <f>部数情報!H2432</f>
        <v>松戸</v>
      </c>
      <c r="I2731" s="16" t="str">
        <f>部数情報!I2432</f>
        <v>市川市</v>
      </c>
      <c r="J2731" s="189">
        <f>IFERROR(IF($I$7="併配",VLOOKUP($F2731,部数情報!A:K,11,0),IF($I$7="併配&amp;選挙",VLOOKUP($F2731,部数情報!A:L,12,0),IF($I$7="選挙",VLOOKUP($F2731,部数情報!A:M,13,0),VLOOKUP($F2731,部数情報!A:J,10,0)))),"")</f>
        <v>830</v>
      </c>
      <c r="K2731" s="187"/>
      <c r="L2731" s="205"/>
      <c r="M2731" s="206"/>
      <c r="S2731">
        <f>エリア一覧!J2731-VLOOKUP(エリア一覧!F2731,部数情報!A:Q,17,0)</f>
        <v>0</v>
      </c>
      <c r="V2731">
        <f t="shared" si="42"/>
        <v>0</v>
      </c>
      <c r="W2731">
        <f>IFERROR(VLOOKUP($F2731,部数情報!A:J,10,0),0)</f>
        <v>830</v>
      </c>
    </row>
    <row r="2732" spans="2:23" hidden="1">
      <c r="B2732" s="15">
        <f>部数情報!C2433</f>
        <v>2432</v>
      </c>
      <c r="C2732" s="16">
        <f>部数情報!B2433</f>
        <v>36</v>
      </c>
      <c r="D2732" s="16" t="str">
        <f>部数情報!E2433</f>
        <v>八柱・五香</v>
      </c>
      <c r="E2732" s="16" t="str">
        <f>部数情報!F2433</f>
        <v>しいの木台　</v>
      </c>
      <c r="F2732" s="16" t="str">
        <f>部数情報!A2433</f>
        <v>061069</v>
      </c>
      <c r="G2732" s="16" t="str">
        <f>部数情報!G2433</f>
        <v>しいの木台1・2</v>
      </c>
      <c r="H2732" s="16" t="str">
        <f>部数情報!H2433</f>
        <v>松戸</v>
      </c>
      <c r="I2732" s="16" t="str">
        <f>部数情報!I2433</f>
        <v>柏市・松戸市</v>
      </c>
      <c r="J2732" s="189">
        <f>IFERROR(IF($I$7="併配",VLOOKUP($F2732,部数情報!A:K,11,0),IF($I$7="併配&amp;選挙",VLOOKUP($F2732,部数情報!A:L,12,0),IF($I$7="選挙",VLOOKUP($F2732,部数情報!A:M,13,0),VLOOKUP($F2732,部数情報!A:J,10,0)))),"")</f>
        <v>335</v>
      </c>
      <c r="K2732" s="187"/>
      <c r="L2732" s="205"/>
      <c r="M2732" s="206"/>
      <c r="S2732">
        <f>エリア一覧!J2732-VLOOKUP(エリア一覧!F2732,部数情報!A:Q,17,0)</f>
        <v>0</v>
      </c>
      <c r="V2732">
        <f t="shared" si="42"/>
        <v>0</v>
      </c>
      <c r="W2732">
        <f>IFERROR(VLOOKUP($F2732,部数情報!A:J,10,0),0)</f>
        <v>335</v>
      </c>
    </row>
    <row r="2733" spans="2:23" hidden="1">
      <c r="B2733" s="15">
        <f>部数情報!C2434</f>
        <v>2433</v>
      </c>
      <c r="C2733" s="16">
        <f>部数情報!B2434</f>
        <v>36</v>
      </c>
      <c r="D2733" s="16" t="str">
        <f>部数情報!E2434</f>
        <v>八柱・五香</v>
      </c>
      <c r="E2733" s="16" t="str">
        <f>部数情報!F2434</f>
        <v>しいの木台　</v>
      </c>
      <c r="F2733" s="16" t="str">
        <f>部数情報!A2434</f>
        <v>061070</v>
      </c>
      <c r="G2733" s="16" t="str">
        <f>部数情報!G2434</f>
        <v>しいの木台3・六高台西</v>
      </c>
      <c r="H2733" s="16" t="str">
        <f>部数情報!H2434</f>
        <v>松戸</v>
      </c>
      <c r="I2733" s="16" t="str">
        <f>部数情報!I2434</f>
        <v>柏市・松戸市</v>
      </c>
      <c r="J2733" s="189">
        <f>IFERROR(IF($I$7="併配",VLOOKUP($F2733,部数情報!A:K,11,0),IF($I$7="併配&amp;選挙",VLOOKUP($F2733,部数情報!A:L,12,0),IF($I$7="選挙",VLOOKUP($F2733,部数情報!A:M,13,0),VLOOKUP($F2733,部数情報!A:J,10,0)))),"")</f>
        <v>390</v>
      </c>
      <c r="K2733" s="187"/>
      <c r="L2733" s="205"/>
      <c r="M2733" s="206"/>
      <c r="S2733">
        <f>エリア一覧!J2733-VLOOKUP(エリア一覧!F2733,部数情報!A:Q,17,0)</f>
        <v>0</v>
      </c>
      <c r="V2733">
        <f t="shared" si="42"/>
        <v>0</v>
      </c>
      <c r="W2733">
        <f>IFERROR(VLOOKUP($F2733,部数情報!A:J,10,0),0)</f>
        <v>390</v>
      </c>
    </row>
    <row r="2734" spans="2:23" hidden="1">
      <c r="B2734" s="15">
        <f>部数情報!C2435</f>
        <v>2434</v>
      </c>
      <c r="C2734" s="16">
        <f>部数情報!B2435</f>
        <v>36</v>
      </c>
      <c r="D2734" s="16" t="str">
        <f>部数情報!E2435</f>
        <v>八柱・五香</v>
      </c>
      <c r="E2734" s="16" t="str">
        <f>部数情報!F2435</f>
        <v>しいの木台　</v>
      </c>
      <c r="F2734" s="16" t="str">
        <f>部数情報!A2435</f>
        <v>061094</v>
      </c>
      <c r="G2734" s="16" t="str">
        <f>部数情報!G2435</f>
        <v>しいの木台3・4</v>
      </c>
      <c r="H2734" s="16" t="str">
        <f>部数情報!H2435</f>
        <v>松戸</v>
      </c>
      <c r="I2734" s="16" t="str">
        <f>部数情報!I2435</f>
        <v>柏市</v>
      </c>
      <c r="J2734" s="189">
        <f>IFERROR(IF($I$7="併配",VLOOKUP($F2734,部数情報!A:K,11,0),IF($I$7="併配&amp;選挙",VLOOKUP($F2734,部数情報!A:L,12,0),IF($I$7="選挙",VLOOKUP($F2734,部数情報!A:M,13,0),VLOOKUP($F2734,部数情報!A:J,10,0)))),"")</f>
        <v>480</v>
      </c>
      <c r="K2734" s="187"/>
      <c r="L2734" s="205"/>
      <c r="M2734" s="206"/>
      <c r="S2734">
        <f>エリア一覧!J2734-VLOOKUP(エリア一覧!F2734,部数情報!A:Q,17,0)</f>
        <v>0</v>
      </c>
      <c r="V2734">
        <f t="shared" si="42"/>
        <v>0</v>
      </c>
      <c r="W2734">
        <f>IFERROR(VLOOKUP($F2734,部数情報!A:J,10,0),0)</f>
        <v>480</v>
      </c>
    </row>
    <row r="2735" spans="2:23" hidden="1">
      <c r="B2735" s="15">
        <f>部数情報!C2436</f>
        <v>2435</v>
      </c>
      <c r="C2735" s="16">
        <f>部数情報!B2436</f>
        <v>36</v>
      </c>
      <c r="D2735" s="16" t="str">
        <f>部数情報!E2436</f>
        <v>八柱・五香</v>
      </c>
      <c r="E2735" s="16" t="str">
        <f>部数情報!F2436</f>
        <v>しいの木台　</v>
      </c>
      <c r="F2735" s="16" t="str">
        <f>部数情報!A2436</f>
        <v>061071</v>
      </c>
      <c r="G2735" s="16" t="str">
        <f>部数情報!G2436</f>
        <v>しいの木台4</v>
      </c>
      <c r="H2735" s="16" t="str">
        <f>部数情報!H2436</f>
        <v>松戸</v>
      </c>
      <c r="I2735" s="16" t="str">
        <f>部数情報!I2436</f>
        <v>柏市</v>
      </c>
      <c r="J2735" s="189">
        <f>IFERROR(IF($I$7="併配",VLOOKUP($F2735,部数情報!A:K,11,0),IF($I$7="併配&amp;選挙",VLOOKUP($F2735,部数情報!A:L,12,0),IF($I$7="選挙",VLOOKUP($F2735,部数情報!A:M,13,0),VLOOKUP($F2735,部数情報!A:J,10,0)))),"")</f>
        <v>405</v>
      </c>
      <c r="K2735" s="187"/>
      <c r="L2735" s="205"/>
      <c r="M2735" s="206"/>
      <c r="S2735">
        <f>エリア一覧!J2735-VLOOKUP(エリア一覧!F2735,部数情報!A:Q,17,0)</f>
        <v>0</v>
      </c>
      <c r="V2735">
        <f t="shared" si="42"/>
        <v>0</v>
      </c>
      <c r="W2735">
        <f>IFERROR(VLOOKUP($F2735,部数情報!A:J,10,0),0)</f>
        <v>405</v>
      </c>
    </row>
    <row r="2736" spans="2:23" hidden="1">
      <c r="B2736" s="15">
        <f>部数情報!C2437</f>
        <v>2436</v>
      </c>
      <c r="C2736" s="16">
        <f>部数情報!B2437</f>
        <v>36</v>
      </c>
      <c r="D2736" s="16" t="str">
        <f>部数情報!E2437</f>
        <v>八柱・五香</v>
      </c>
      <c r="E2736" s="16" t="str">
        <f>部数情報!F2437</f>
        <v>しいの木台　</v>
      </c>
      <c r="F2736" s="16" t="str">
        <f>部数情報!A2437</f>
        <v>061086</v>
      </c>
      <c r="G2736" s="16" t="str">
        <f>部数情報!G2437</f>
        <v>しいの木台5</v>
      </c>
      <c r="H2736" s="16" t="str">
        <f>部数情報!H2437</f>
        <v>松戸</v>
      </c>
      <c r="I2736" s="16" t="str">
        <f>部数情報!I2437</f>
        <v>柏市</v>
      </c>
      <c r="J2736" s="189">
        <f>IFERROR(IF($I$7="併配",VLOOKUP($F2736,部数情報!A:K,11,0),IF($I$7="併配&amp;選挙",VLOOKUP($F2736,部数情報!A:L,12,0),IF($I$7="選挙",VLOOKUP($F2736,部数情報!A:M,13,0),VLOOKUP($F2736,部数情報!A:J,10,0)))),"")</f>
        <v>615</v>
      </c>
      <c r="K2736" s="187"/>
      <c r="L2736" s="205"/>
      <c r="M2736" s="206"/>
      <c r="S2736">
        <f>エリア一覧!J2736-VLOOKUP(エリア一覧!F2736,部数情報!A:Q,17,0)</f>
        <v>0</v>
      </c>
      <c r="V2736">
        <f t="shared" si="42"/>
        <v>0</v>
      </c>
      <c r="W2736">
        <f>IFERROR(VLOOKUP($F2736,部数情報!A:J,10,0),0)</f>
        <v>615</v>
      </c>
    </row>
    <row r="2737" spans="2:23" hidden="1">
      <c r="B2737" s="15">
        <f>部数情報!C2438</f>
        <v>2437</v>
      </c>
      <c r="C2737" s="16">
        <f>部数情報!B2438</f>
        <v>36</v>
      </c>
      <c r="D2737" s="16" t="str">
        <f>部数情報!E2438</f>
        <v>八柱・五香</v>
      </c>
      <c r="E2737" s="16" t="str">
        <f>部数情報!F2438</f>
        <v>高柳</v>
      </c>
      <c r="F2737" s="16" t="str">
        <f>部数情報!A2438</f>
        <v>061072</v>
      </c>
      <c r="G2737" s="16" t="str">
        <f>部数情報!G2438</f>
        <v>高柳新田　中峠公園</v>
      </c>
      <c r="H2737" s="16" t="str">
        <f>部数情報!H2438</f>
        <v>松戸</v>
      </c>
      <c r="I2737" s="16" t="str">
        <f>部数情報!I2438</f>
        <v>柏市</v>
      </c>
      <c r="J2737" s="189">
        <f>IFERROR(IF($I$7="併配",VLOOKUP($F2737,部数情報!A:K,11,0),IF($I$7="併配&amp;選挙",VLOOKUP($F2737,部数情報!A:L,12,0),IF($I$7="選挙",VLOOKUP($F2737,部数情報!A:M,13,0),VLOOKUP($F2737,部数情報!A:J,10,0)))),"")</f>
        <v>360</v>
      </c>
      <c r="K2737" s="187"/>
      <c r="L2737" s="205"/>
      <c r="M2737" s="206"/>
      <c r="S2737">
        <f>エリア一覧!J2737-VLOOKUP(エリア一覧!F2737,部数情報!A:Q,17,0)</f>
        <v>0</v>
      </c>
      <c r="V2737">
        <f t="shared" si="42"/>
        <v>0</v>
      </c>
      <c r="W2737">
        <f>IFERROR(VLOOKUP($F2737,部数情報!A:J,10,0),0)</f>
        <v>360</v>
      </c>
    </row>
    <row r="2738" spans="2:23" hidden="1">
      <c r="B2738" s="15">
        <f>部数情報!C2439</f>
        <v>2438</v>
      </c>
      <c r="C2738" s="16">
        <f>部数情報!B2439</f>
        <v>36</v>
      </c>
      <c r="D2738" s="16" t="str">
        <f>部数情報!E2439</f>
        <v>八柱・五香</v>
      </c>
      <c r="E2738" s="16" t="str">
        <f>部数情報!F2439</f>
        <v>高柳</v>
      </c>
      <c r="F2738" s="16" t="str">
        <f>部数情報!A2439</f>
        <v>061073</v>
      </c>
      <c r="G2738" s="16" t="str">
        <f>部数情報!G2439</f>
        <v>高柳小学校</v>
      </c>
      <c r="H2738" s="16" t="str">
        <f>部数情報!H2439</f>
        <v>松戸</v>
      </c>
      <c r="I2738" s="16" t="str">
        <f>部数情報!I2439</f>
        <v>柏市</v>
      </c>
      <c r="J2738" s="189">
        <f>IFERROR(IF($I$7="併配",VLOOKUP($F2738,部数情報!A:K,11,0),IF($I$7="併配&amp;選挙",VLOOKUP($F2738,部数情報!A:L,12,0),IF($I$7="選挙",VLOOKUP($F2738,部数情報!A:M,13,0),VLOOKUP($F2738,部数情報!A:J,10,0)))),"")</f>
        <v>575</v>
      </c>
      <c r="K2738" s="187"/>
      <c r="L2738" s="205"/>
      <c r="M2738" s="206"/>
      <c r="S2738">
        <f>エリア一覧!J2738-VLOOKUP(エリア一覧!F2738,部数情報!A:Q,17,0)</f>
        <v>0</v>
      </c>
      <c r="V2738">
        <f t="shared" si="42"/>
        <v>0</v>
      </c>
      <c r="W2738">
        <f>IFERROR(VLOOKUP($F2738,部数情報!A:J,10,0),0)</f>
        <v>575</v>
      </c>
    </row>
    <row r="2739" spans="2:23" hidden="1">
      <c r="B2739" s="15">
        <f>部数情報!C2440</f>
        <v>2439</v>
      </c>
      <c r="C2739" s="16">
        <f>部数情報!B2440</f>
        <v>36</v>
      </c>
      <c r="D2739" s="16" t="str">
        <f>部数情報!E2440</f>
        <v>八柱・五香</v>
      </c>
      <c r="E2739" s="16" t="str">
        <f>部数情報!F2440</f>
        <v>高柳</v>
      </c>
      <c r="F2739" s="16" t="str">
        <f>部数情報!A2440</f>
        <v>061074</v>
      </c>
      <c r="G2739" s="16" t="str">
        <f>部数情報!G2440</f>
        <v>高柳　藤心</v>
      </c>
      <c r="H2739" s="16" t="str">
        <f>部数情報!H2440</f>
        <v>松戸</v>
      </c>
      <c r="I2739" s="16" t="str">
        <f>部数情報!I2440</f>
        <v>柏市</v>
      </c>
      <c r="J2739" s="189">
        <f>IFERROR(IF($I$7="併配",VLOOKUP($F2739,部数情報!A:K,11,0),IF($I$7="併配&amp;選挙",VLOOKUP($F2739,部数情報!A:L,12,0),IF($I$7="選挙",VLOOKUP($F2739,部数情報!A:M,13,0),VLOOKUP($F2739,部数情報!A:J,10,0)))),"")</f>
        <v>435</v>
      </c>
      <c r="K2739" s="187"/>
      <c r="L2739" s="205"/>
      <c r="M2739" s="206"/>
      <c r="S2739">
        <f>エリア一覧!J2739-VLOOKUP(エリア一覧!F2739,部数情報!A:Q,17,0)</f>
        <v>0</v>
      </c>
      <c r="V2739">
        <f t="shared" si="42"/>
        <v>0</v>
      </c>
      <c r="W2739">
        <f>IFERROR(VLOOKUP($F2739,部数情報!A:J,10,0),0)</f>
        <v>435</v>
      </c>
    </row>
    <row r="2740" spans="2:23" hidden="1">
      <c r="B2740" s="15">
        <f>部数情報!C2441</f>
        <v>2440</v>
      </c>
      <c r="C2740" s="16">
        <f>部数情報!B2441</f>
        <v>36</v>
      </c>
      <c r="D2740" s="16" t="str">
        <f>部数情報!E2441</f>
        <v>八柱・五香</v>
      </c>
      <c r="E2740" s="16" t="str">
        <f>部数情報!F2441</f>
        <v>高柳</v>
      </c>
      <c r="F2740" s="16" t="str">
        <f>部数情報!A2441</f>
        <v>061075</v>
      </c>
      <c r="G2740" s="16" t="str">
        <f>部数情報!G2441</f>
        <v>高南台1Ｂ・3</v>
      </c>
      <c r="H2740" s="16" t="str">
        <f>部数情報!H2441</f>
        <v>松戸</v>
      </c>
      <c r="I2740" s="16" t="str">
        <f>部数情報!I2441</f>
        <v>柏市</v>
      </c>
      <c r="J2740" s="189">
        <f>IFERROR(IF($I$7="併配",VLOOKUP($F2740,部数情報!A:K,11,0),IF($I$7="併配&amp;選挙",VLOOKUP($F2740,部数情報!A:L,12,0),IF($I$7="選挙",VLOOKUP($F2740,部数情報!A:M,13,0),VLOOKUP($F2740,部数情報!A:J,10,0)))),"")</f>
        <v>490</v>
      </c>
      <c r="K2740" s="187"/>
      <c r="L2740" s="205"/>
      <c r="M2740" s="206"/>
      <c r="S2740">
        <f>エリア一覧!J2740-VLOOKUP(エリア一覧!F2740,部数情報!A:Q,17,0)</f>
        <v>0</v>
      </c>
      <c r="V2740">
        <f t="shared" si="42"/>
        <v>0</v>
      </c>
      <c r="W2740">
        <f>IFERROR(VLOOKUP($F2740,部数情報!A:J,10,0),0)</f>
        <v>490</v>
      </c>
    </row>
    <row r="2741" spans="2:23" hidden="1">
      <c r="B2741" s="15">
        <f>部数情報!C2442</f>
        <v>2441</v>
      </c>
      <c r="C2741" s="16">
        <f>部数情報!B2442</f>
        <v>36</v>
      </c>
      <c r="D2741" s="16" t="str">
        <f>部数情報!E2442</f>
        <v>八柱・五香</v>
      </c>
      <c r="E2741" s="16" t="str">
        <f>部数情報!F2442</f>
        <v>くぬぎ山　</v>
      </c>
      <c r="F2741" s="16" t="str">
        <f>部数情報!A2442</f>
        <v>061076</v>
      </c>
      <c r="G2741" s="16" t="str">
        <f>部数情報!G2442</f>
        <v>くぬぎ山1</v>
      </c>
      <c r="H2741" s="16" t="str">
        <f>部数情報!H2442</f>
        <v>松戸</v>
      </c>
      <c r="I2741" s="16" t="str">
        <f>部数情報!I2442</f>
        <v>鎌ケ谷市</v>
      </c>
      <c r="J2741" s="189">
        <f>IFERROR(IF($I$7="併配",VLOOKUP($F2741,部数情報!A:K,11,0),IF($I$7="併配&amp;選挙",VLOOKUP($F2741,部数情報!A:L,12,0),IF($I$7="選挙",VLOOKUP($F2741,部数情報!A:M,13,0),VLOOKUP($F2741,部数情報!A:J,10,0)))),"")</f>
        <v>420</v>
      </c>
      <c r="K2741" s="187"/>
      <c r="L2741" s="205"/>
      <c r="M2741" s="206"/>
      <c r="S2741">
        <f>エリア一覧!J2741-VLOOKUP(エリア一覧!F2741,部数情報!A:Q,17,0)</f>
        <v>0</v>
      </c>
      <c r="V2741">
        <f t="shared" si="42"/>
        <v>0</v>
      </c>
      <c r="W2741">
        <f>IFERROR(VLOOKUP($F2741,部数情報!A:J,10,0),0)</f>
        <v>420</v>
      </c>
    </row>
    <row r="2742" spans="2:23" hidden="1">
      <c r="B2742" s="15">
        <f>部数情報!C2443</f>
        <v>2442</v>
      </c>
      <c r="C2742" s="16">
        <f>部数情報!B2443</f>
        <v>36</v>
      </c>
      <c r="D2742" s="16" t="str">
        <f>部数情報!E2443</f>
        <v>八柱・五香</v>
      </c>
      <c r="E2742" s="16" t="str">
        <f>部数情報!F2443</f>
        <v>くぬぎ山　</v>
      </c>
      <c r="F2742" s="16" t="str">
        <f>部数情報!A2443</f>
        <v>061077</v>
      </c>
      <c r="G2742" s="16" t="str">
        <f>部数情報!G2443</f>
        <v>くぬぎ山2</v>
      </c>
      <c r="H2742" s="16" t="str">
        <f>部数情報!H2443</f>
        <v>松戸</v>
      </c>
      <c r="I2742" s="16" t="str">
        <f>部数情報!I2443</f>
        <v>鎌ケ谷市</v>
      </c>
      <c r="J2742" s="189">
        <f>IFERROR(IF($I$7="併配",VLOOKUP($F2742,部数情報!A:K,11,0),IF($I$7="併配&amp;選挙",VLOOKUP($F2742,部数情報!A:L,12,0),IF($I$7="選挙",VLOOKUP($F2742,部数情報!A:M,13,0),VLOOKUP($F2742,部数情報!A:J,10,0)))),"")</f>
        <v>488</v>
      </c>
      <c r="K2742" s="187"/>
      <c r="L2742" s="205"/>
      <c r="M2742" s="206"/>
      <c r="S2742">
        <f>エリア一覧!J2742-VLOOKUP(エリア一覧!F2742,部数情報!A:Q,17,0)</f>
        <v>-92</v>
      </c>
      <c r="V2742">
        <f t="shared" si="42"/>
        <v>0</v>
      </c>
      <c r="W2742">
        <f>IFERROR(VLOOKUP($F2742,部数情報!A:J,10,0),0)</f>
        <v>580</v>
      </c>
    </row>
    <row r="2743" spans="2:23" hidden="1">
      <c r="B2743" s="15">
        <f>部数情報!C2444</f>
        <v>2443</v>
      </c>
      <c r="C2743" s="16">
        <f>部数情報!B2444</f>
        <v>36</v>
      </c>
      <c r="D2743" s="16" t="str">
        <f>部数情報!E2444</f>
        <v>八柱・五香</v>
      </c>
      <c r="E2743" s="16" t="str">
        <f>部数情報!F2444</f>
        <v>くぬぎ山　</v>
      </c>
      <c r="F2743" s="16" t="str">
        <f>部数情報!A2444</f>
        <v>061078</v>
      </c>
      <c r="G2743" s="16" t="str">
        <f>部数情報!G2444</f>
        <v>くぬぎ山3</v>
      </c>
      <c r="H2743" s="16" t="str">
        <f>部数情報!H2444</f>
        <v>松戸</v>
      </c>
      <c r="I2743" s="16" t="str">
        <f>部数情報!I2444</f>
        <v>鎌ケ谷市</v>
      </c>
      <c r="J2743" s="189">
        <f>IFERROR(IF($I$7="併配",VLOOKUP($F2743,部数情報!A:K,11,0),IF($I$7="併配&amp;選挙",VLOOKUP($F2743,部数情報!A:L,12,0),IF($I$7="選挙",VLOOKUP($F2743,部数情報!A:M,13,0),VLOOKUP($F2743,部数情報!A:J,10,0)))),"")</f>
        <v>465</v>
      </c>
      <c r="K2743" s="187"/>
      <c r="L2743" s="205"/>
      <c r="M2743" s="206"/>
      <c r="S2743">
        <f>エリア一覧!J2743-VLOOKUP(エリア一覧!F2743,部数情報!A:Q,17,0)</f>
        <v>0</v>
      </c>
      <c r="V2743">
        <f t="shared" si="42"/>
        <v>0</v>
      </c>
      <c r="W2743">
        <f>IFERROR(VLOOKUP($F2743,部数情報!A:J,10,0),0)</f>
        <v>465</v>
      </c>
    </row>
    <row r="2744" spans="2:23" hidden="1">
      <c r="B2744" s="15">
        <f>部数情報!C2445</f>
        <v>2444</v>
      </c>
      <c r="C2744" s="16">
        <f>部数情報!B2445</f>
        <v>36</v>
      </c>
      <c r="D2744" s="16" t="str">
        <f>部数情報!E2445</f>
        <v>八柱・五香</v>
      </c>
      <c r="E2744" s="16" t="str">
        <f>部数情報!F2445</f>
        <v>くぬぎ山　</v>
      </c>
      <c r="F2744" s="16" t="str">
        <f>部数情報!A2445</f>
        <v>061079</v>
      </c>
      <c r="G2744" s="16" t="str">
        <f>部数情報!G2445</f>
        <v>くぬぎ山4</v>
      </c>
      <c r="H2744" s="16" t="str">
        <f>部数情報!H2445</f>
        <v>松戸</v>
      </c>
      <c r="I2744" s="16" t="str">
        <f>部数情報!I2445</f>
        <v>鎌ケ谷市</v>
      </c>
      <c r="J2744" s="189">
        <f>IFERROR(IF($I$7="併配",VLOOKUP($F2744,部数情報!A:K,11,0),IF($I$7="併配&amp;選挙",VLOOKUP($F2744,部数情報!A:L,12,0),IF($I$7="選挙",VLOOKUP($F2744,部数情報!A:M,13,0),VLOOKUP($F2744,部数情報!A:J,10,0)))),"")</f>
        <v>380</v>
      </c>
      <c r="K2744" s="187"/>
      <c r="L2744" s="205"/>
      <c r="M2744" s="206"/>
      <c r="S2744">
        <f>エリア一覧!J2744-VLOOKUP(エリア一覧!F2744,部数情報!A:Q,17,0)</f>
        <v>0</v>
      </c>
      <c r="V2744">
        <f t="shared" si="42"/>
        <v>0</v>
      </c>
      <c r="W2744">
        <f>IFERROR(VLOOKUP($F2744,部数情報!A:J,10,0),0)</f>
        <v>380</v>
      </c>
    </row>
    <row r="2745" spans="2:23" hidden="1">
      <c r="B2745" s="15">
        <f>部数情報!C2446</f>
        <v>2445</v>
      </c>
      <c r="C2745" s="16">
        <f>部数情報!B2446</f>
        <v>36</v>
      </c>
      <c r="D2745" s="16" t="str">
        <f>部数情報!E2446</f>
        <v>八柱・五香</v>
      </c>
      <c r="E2745" s="16" t="str">
        <f>部数情報!F2446</f>
        <v>くぬぎ山　</v>
      </c>
      <c r="F2745" s="16" t="str">
        <f>部数情報!A2446</f>
        <v>061080</v>
      </c>
      <c r="G2745" s="16" t="str">
        <f>部数情報!G2446</f>
        <v>くぬぎ山5</v>
      </c>
      <c r="H2745" s="16" t="str">
        <f>部数情報!H2446</f>
        <v>松戸</v>
      </c>
      <c r="I2745" s="16" t="str">
        <f>部数情報!I2446</f>
        <v>鎌ケ谷市</v>
      </c>
      <c r="J2745" s="189">
        <f>IFERROR(IF($I$7="併配",VLOOKUP($F2745,部数情報!A:K,11,0),IF($I$7="併配&amp;選挙",VLOOKUP($F2745,部数情報!A:L,12,0),IF($I$7="選挙",VLOOKUP($F2745,部数情報!A:M,13,0),VLOOKUP($F2745,部数情報!A:J,10,0)))),"")</f>
        <v>320</v>
      </c>
      <c r="K2745" s="187"/>
      <c r="L2745" s="205"/>
      <c r="M2745" s="206"/>
      <c r="S2745">
        <f>エリア一覧!J2745-VLOOKUP(エリア一覧!F2745,部数情報!A:Q,17,0)</f>
        <v>0</v>
      </c>
      <c r="V2745">
        <f t="shared" si="42"/>
        <v>0</v>
      </c>
      <c r="W2745">
        <f>IFERROR(VLOOKUP($F2745,部数情報!A:J,10,0),0)</f>
        <v>320</v>
      </c>
    </row>
    <row r="2746" spans="2:23" hidden="1">
      <c r="B2746" s="15">
        <f>部数情報!C2447</f>
        <v>2446</v>
      </c>
      <c r="C2746" s="16">
        <f>部数情報!B2447</f>
        <v>36</v>
      </c>
      <c r="D2746" s="16" t="str">
        <f>部数情報!E2447</f>
        <v>八柱・五香</v>
      </c>
      <c r="E2746" s="16" t="str">
        <f>部数情報!F2447</f>
        <v>西佐津間　</v>
      </c>
      <c r="F2746" s="16" t="str">
        <f>部数情報!A2447</f>
        <v>061082</v>
      </c>
      <c r="G2746" s="16" t="str">
        <f>部数情報!G2447</f>
        <v>西佐津間1</v>
      </c>
      <c r="H2746" s="16" t="str">
        <f>部数情報!H2447</f>
        <v>松戸</v>
      </c>
      <c r="I2746" s="16" t="str">
        <f>部数情報!I2447</f>
        <v>鎌ケ谷市</v>
      </c>
      <c r="J2746" s="189">
        <f>IFERROR(IF($I$7="併配",VLOOKUP($F2746,部数情報!A:K,11,0),IF($I$7="併配&amp;選挙",VLOOKUP($F2746,部数情報!A:L,12,0),IF($I$7="選挙",VLOOKUP($F2746,部数情報!A:M,13,0),VLOOKUP($F2746,部数情報!A:J,10,0)))),"")</f>
        <v>590</v>
      </c>
      <c r="K2746" s="187"/>
      <c r="L2746" s="205"/>
      <c r="M2746" s="206"/>
      <c r="S2746">
        <f>エリア一覧!J2746-VLOOKUP(エリア一覧!F2746,部数情報!A:Q,17,0)</f>
        <v>0</v>
      </c>
      <c r="V2746">
        <f t="shared" si="42"/>
        <v>0</v>
      </c>
      <c r="W2746">
        <f>IFERROR(VLOOKUP($F2746,部数情報!A:J,10,0),0)</f>
        <v>590</v>
      </c>
    </row>
    <row r="2747" spans="2:23" hidden="1">
      <c r="B2747" s="15">
        <f>部数情報!C2448</f>
        <v>2447</v>
      </c>
      <c r="C2747" s="16">
        <f>部数情報!B2448</f>
        <v>36</v>
      </c>
      <c r="D2747" s="16" t="str">
        <f>部数情報!E2448</f>
        <v>八柱・五香</v>
      </c>
      <c r="E2747" s="16" t="str">
        <f>部数情報!F2448</f>
        <v>西佐津間　</v>
      </c>
      <c r="F2747" s="16" t="str">
        <f>部数情報!A2448</f>
        <v>061083</v>
      </c>
      <c r="G2747" s="16" t="str">
        <f>部数情報!G2448</f>
        <v>西佐津間2</v>
      </c>
      <c r="H2747" s="16" t="str">
        <f>部数情報!H2448</f>
        <v>松戸</v>
      </c>
      <c r="I2747" s="16" t="str">
        <f>部数情報!I2448</f>
        <v>鎌ケ谷市</v>
      </c>
      <c r="J2747" s="189">
        <f>IFERROR(IF($I$7="併配",VLOOKUP($F2747,部数情報!A:K,11,0),IF($I$7="併配&amp;選挙",VLOOKUP($F2747,部数情報!A:L,12,0),IF($I$7="選挙",VLOOKUP($F2747,部数情報!A:M,13,0),VLOOKUP($F2747,部数情報!A:J,10,0)))),"")</f>
        <v>480</v>
      </c>
      <c r="K2747" s="187"/>
      <c r="L2747" s="205"/>
      <c r="M2747" s="206"/>
      <c r="S2747">
        <f>エリア一覧!J2747-VLOOKUP(エリア一覧!F2747,部数情報!A:Q,17,0)</f>
        <v>0</v>
      </c>
      <c r="V2747">
        <f t="shared" si="42"/>
        <v>0</v>
      </c>
      <c r="W2747">
        <f>IFERROR(VLOOKUP($F2747,部数情報!A:J,10,0),0)</f>
        <v>480</v>
      </c>
    </row>
    <row r="2748" spans="2:23" hidden="1">
      <c r="B2748" s="15">
        <f>部数情報!C2449</f>
        <v>2448</v>
      </c>
      <c r="C2748" s="16">
        <f>部数情報!B2449</f>
        <v>36</v>
      </c>
      <c r="D2748" s="16" t="str">
        <f>部数情報!E2449</f>
        <v>八柱・五香</v>
      </c>
      <c r="E2748" s="16" t="str">
        <f>部数情報!F2449</f>
        <v>西佐津間　</v>
      </c>
      <c r="F2748" s="16" t="str">
        <f>部数情報!A2449</f>
        <v>061084</v>
      </c>
      <c r="G2748" s="16" t="str">
        <f>部数情報!G2449</f>
        <v>南佐津間</v>
      </c>
      <c r="H2748" s="16" t="str">
        <f>部数情報!H2449</f>
        <v>松戸</v>
      </c>
      <c r="I2748" s="16" t="str">
        <f>部数情報!I2449</f>
        <v>鎌ケ谷市</v>
      </c>
      <c r="J2748" s="189">
        <f>IFERROR(IF($I$7="併配",VLOOKUP($F2748,部数情報!A:K,11,0),IF($I$7="併配&amp;選挙",VLOOKUP($F2748,部数情報!A:L,12,0),IF($I$7="選挙",VLOOKUP($F2748,部数情報!A:M,13,0),VLOOKUP($F2748,部数情報!A:J,10,0)))),"")</f>
        <v>445</v>
      </c>
      <c r="K2748" s="187"/>
      <c r="L2748" s="205"/>
      <c r="M2748" s="206"/>
      <c r="S2748">
        <f>エリア一覧!J2748-VLOOKUP(エリア一覧!F2748,部数情報!A:Q,17,0)</f>
        <v>0</v>
      </c>
      <c r="V2748">
        <f t="shared" si="42"/>
        <v>0</v>
      </c>
      <c r="W2748">
        <f>IFERROR(VLOOKUP($F2748,部数情報!A:J,10,0),0)</f>
        <v>445</v>
      </c>
    </row>
    <row r="2749" spans="2:23" hidden="1">
      <c r="B2749" s="15">
        <f>部数情報!C2589</f>
        <v>2588</v>
      </c>
      <c r="C2749" s="16">
        <f>部数情報!B2589</f>
        <v>37</v>
      </c>
      <c r="D2749" s="16" t="str">
        <f>部数情報!E2589</f>
        <v>新松戸・北小金</v>
      </c>
      <c r="E2749" s="16" t="str">
        <f>部数情報!F2589</f>
        <v>北小金</v>
      </c>
      <c r="F2749" s="16" t="str">
        <f>部数情報!A2589</f>
        <v>064154</v>
      </c>
      <c r="G2749" s="16" t="str">
        <f>部数情報!G2589</f>
        <v>東平賀Ａ</v>
      </c>
      <c r="H2749" s="16" t="str">
        <f>部数情報!H2589</f>
        <v>松戸</v>
      </c>
      <c r="I2749" s="16" t="str">
        <f>部数情報!I2589</f>
        <v>松戸市・流山市</v>
      </c>
      <c r="J2749" s="189">
        <f>IFERROR(IF($I$7="併配",VLOOKUP($F2749,部数情報!A:K,11,0),IF($I$7="併配&amp;選挙",VLOOKUP($F2749,部数情報!A:L,12,0),IF($I$7="選挙",VLOOKUP($F2749,部数情報!A:M,13,0),VLOOKUP($F2749,部数情報!A:J,10,0)))),"")</f>
        <v>585</v>
      </c>
      <c r="K2749" s="187"/>
      <c r="L2749" s="205"/>
      <c r="M2749" s="206"/>
      <c r="S2749">
        <f>エリア一覧!J2749-VLOOKUP(エリア一覧!F2749,部数情報!A:Q,17,0)</f>
        <v>0</v>
      </c>
      <c r="V2749">
        <f t="shared" si="42"/>
        <v>0</v>
      </c>
      <c r="W2749">
        <f>IFERROR(VLOOKUP($F2749,部数情報!A:J,10,0),0)</f>
        <v>585</v>
      </c>
    </row>
    <row r="2750" spans="2:23" hidden="1">
      <c r="B2750" s="15">
        <f>部数情報!C2737</f>
        <v>2736</v>
      </c>
      <c r="C2750" s="16">
        <f>部数情報!B2737</f>
        <v>38</v>
      </c>
      <c r="D2750" s="16" t="str">
        <f>部数情報!E2737</f>
        <v>流山</v>
      </c>
      <c r="E2750" s="16" t="str">
        <f>部数情報!F2737</f>
        <v>三輪野山　加　平和台</v>
      </c>
      <c r="F2750" s="16" t="str">
        <f>部数情報!A2737</f>
        <v>066003</v>
      </c>
      <c r="G2750" s="16" t="str">
        <f>部数情報!G2737</f>
        <v>三輪野山Ｃ・加３</v>
      </c>
      <c r="H2750" s="16" t="str">
        <f>部数情報!H2737</f>
        <v>松戸</v>
      </c>
      <c r="I2750" s="16" t="str">
        <f>部数情報!I2737</f>
        <v>流山市</v>
      </c>
      <c r="J2750" s="189">
        <f>IFERROR(IF($I$7="併配",VLOOKUP($F2750,部数情報!A:K,11,0),IF($I$7="併配&amp;選挙",VLOOKUP($F2750,部数情報!A:L,12,0),IF($I$7="選挙",VLOOKUP($F2750,部数情報!A:M,13,0),VLOOKUP($F2750,部数情報!A:J,10,0)))),"")</f>
        <v>395</v>
      </c>
      <c r="K2750" s="187"/>
      <c r="L2750" s="205"/>
      <c r="M2750" s="206"/>
      <c r="S2750">
        <f>エリア一覧!J2750-VLOOKUP(エリア一覧!F2750,部数情報!A:Q,17,0)</f>
        <v>0</v>
      </c>
      <c r="V2750">
        <f t="shared" si="42"/>
        <v>0</v>
      </c>
      <c r="W2750">
        <f>IFERROR(VLOOKUP($F2750,部数情報!A:J,10,0),0)</f>
        <v>395</v>
      </c>
    </row>
    <row r="2751" spans="2:23" hidden="1">
      <c r="B2751" s="15">
        <f>部数情報!C2738</f>
        <v>2737</v>
      </c>
      <c r="C2751" s="16">
        <f>部数情報!B2738</f>
        <v>38</v>
      </c>
      <c r="D2751" s="16" t="str">
        <f>部数情報!E2738</f>
        <v>流山</v>
      </c>
      <c r="E2751" s="16" t="str">
        <f>部数情報!F2738</f>
        <v>三輪野山　加　平和台</v>
      </c>
      <c r="F2751" s="16" t="str">
        <f>部数情報!A2738</f>
        <v>066004</v>
      </c>
      <c r="G2751" s="16" t="str">
        <f>部数情報!G2738</f>
        <v>加1</v>
      </c>
      <c r="H2751" s="16" t="str">
        <f>部数情報!H2738</f>
        <v>松戸</v>
      </c>
      <c r="I2751" s="16" t="str">
        <f>部数情報!I2738</f>
        <v>流山市</v>
      </c>
      <c r="J2751" s="189">
        <f>IFERROR(IF($I$7="併配",VLOOKUP($F2751,部数情報!A:K,11,0),IF($I$7="併配&amp;選挙",VLOOKUP($F2751,部数情報!A:L,12,0),IF($I$7="選挙",VLOOKUP($F2751,部数情報!A:M,13,0),VLOOKUP($F2751,部数情報!A:J,10,0)))),"")</f>
        <v>290</v>
      </c>
      <c r="K2751" s="187"/>
      <c r="L2751" s="205"/>
      <c r="M2751" s="206"/>
      <c r="S2751">
        <f>エリア一覧!J2751-VLOOKUP(エリア一覧!F2751,部数情報!A:Q,17,0)</f>
        <v>0</v>
      </c>
      <c r="V2751">
        <f t="shared" si="42"/>
        <v>0</v>
      </c>
      <c r="W2751">
        <f>IFERROR(VLOOKUP($F2751,部数情報!A:J,10,0),0)</f>
        <v>290</v>
      </c>
    </row>
    <row r="2752" spans="2:23" hidden="1">
      <c r="B2752" s="15">
        <f>部数情報!C2739</f>
        <v>2738</v>
      </c>
      <c r="C2752" s="16">
        <f>部数情報!B2739</f>
        <v>38</v>
      </c>
      <c r="D2752" s="16" t="str">
        <f>部数情報!E2739</f>
        <v>流山</v>
      </c>
      <c r="E2752" s="16" t="str">
        <f>部数情報!F2739</f>
        <v>三輪野山　加　平和台</v>
      </c>
      <c r="F2752" s="16" t="str">
        <f>部数情報!A2739</f>
        <v>066005</v>
      </c>
      <c r="G2752" s="16" t="str">
        <f>部数情報!G2739</f>
        <v>加２</v>
      </c>
      <c r="H2752" s="16" t="str">
        <f>部数情報!H2739</f>
        <v>松戸</v>
      </c>
      <c r="I2752" s="16" t="str">
        <f>部数情報!I2739</f>
        <v>流山市</v>
      </c>
      <c r="J2752" s="189">
        <f>IFERROR(IF($I$7="併配",VLOOKUP($F2752,部数情報!A:K,11,0),IF($I$7="併配&amp;選挙",VLOOKUP($F2752,部数情報!A:L,12,0),IF($I$7="選挙",VLOOKUP($F2752,部数情報!A:M,13,0),VLOOKUP($F2752,部数情報!A:J,10,0)))),"")</f>
        <v>440</v>
      </c>
      <c r="K2752" s="187"/>
      <c r="L2752" s="205"/>
      <c r="M2752" s="206"/>
      <c r="S2752">
        <f>エリア一覧!J2752-VLOOKUP(エリア一覧!F2752,部数情報!A:Q,17,0)</f>
        <v>0</v>
      </c>
      <c r="V2752">
        <f t="shared" si="42"/>
        <v>0</v>
      </c>
      <c r="W2752">
        <f>IFERROR(VLOOKUP($F2752,部数情報!A:J,10,0),0)</f>
        <v>440</v>
      </c>
    </row>
    <row r="2753" spans="2:23" hidden="1">
      <c r="B2753" s="15">
        <f>部数情報!C2740</f>
        <v>2739</v>
      </c>
      <c r="C2753" s="16">
        <f>部数情報!B2740</f>
        <v>38</v>
      </c>
      <c r="D2753" s="16" t="str">
        <f>部数情報!E2740</f>
        <v>流山</v>
      </c>
      <c r="E2753" s="16" t="str">
        <f>部数情報!F2740</f>
        <v>三輪野山　加　平和台</v>
      </c>
      <c r="F2753" s="16" t="str">
        <f>部数情報!A2740</f>
        <v>066006</v>
      </c>
      <c r="G2753" s="16" t="str">
        <f>部数情報!G2740</f>
        <v>加４･５</v>
      </c>
      <c r="H2753" s="16" t="str">
        <f>部数情報!H2740</f>
        <v>松戸</v>
      </c>
      <c r="I2753" s="16" t="str">
        <f>部数情報!I2740</f>
        <v>流山市</v>
      </c>
      <c r="J2753" s="189">
        <f>IFERROR(IF($I$7="併配",VLOOKUP($F2753,部数情報!A:K,11,0),IF($I$7="併配&amp;選挙",VLOOKUP($F2753,部数情報!A:L,12,0),IF($I$7="選挙",VLOOKUP($F2753,部数情報!A:M,13,0),VLOOKUP($F2753,部数情報!A:J,10,0)))),"")</f>
        <v>590</v>
      </c>
      <c r="K2753" s="187"/>
      <c r="L2753" s="205"/>
      <c r="M2753" s="206"/>
      <c r="S2753">
        <f>エリア一覧!J2753-VLOOKUP(エリア一覧!F2753,部数情報!A:Q,17,0)</f>
        <v>0</v>
      </c>
      <c r="V2753">
        <f t="shared" si="42"/>
        <v>0</v>
      </c>
      <c r="W2753">
        <f>IFERROR(VLOOKUP($F2753,部数情報!A:J,10,0),0)</f>
        <v>590</v>
      </c>
    </row>
    <row r="2754" spans="2:23" hidden="1">
      <c r="B2754" s="15">
        <f>部数情報!C2741</f>
        <v>2740</v>
      </c>
      <c r="C2754" s="16">
        <f>部数情報!B2741</f>
        <v>38</v>
      </c>
      <c r="D2754" s="16" t="str">
        <f>部数情報!E2741</f>
        <v>流山</v>
      </c>
      <c r="E2754" s="16" t="str">
        <f>部数情報!F2741</f>
        <v>三輪野山　加　平和台</v>
      </c>
      <c r="F2754" s="16" t="str">
        <f>部数情報!A2741</f>
        <v>066007</v>
      </c>
      <c r="G2754" s="16" t="str">
        <f>部数情報!G2741</f>
        <v>加６</v>
      </c>
      <c r="H2754" s="16" t="str">
        <f>部数情報!H2741</f>
        <v>松戸</v>
      </c>
      <c r="I2754" s="16" t="str">
        <f>部数情報!I2741</f>
        <v>流山市</v>
      </c>
      <c r="J2754" s="189">
        <f>IFERROR(IF($I$7="併配",VLOOKUP($F2754,部数情報!A:K,11,0),IF($I$7="併配&amp;選挙",VLOOKUP($F2754,部数情報!A:L,12,0),IF($I$7="選挙",VLOOKUP($F2754,部数情報!A:M,13,0),VLOOKUP($F2754,部数情報!A:J,10,0)))),"")</f>
        <v>250</v>
      </c>
      <c r="K2754" s="187"/>
      <c r="L2754" s="205"/>
      <c r="M2754" s="206"/>
      <c r="S2754">
        <f>エリア一覧!J2754-VLOOKUP(エリア一覧!F2754,部数情報!A:Q,17,0)</f>
        <v>0</v>
      </c>
      <c r="V2754">
        <f t="shared" si="42"/>
        <v>0</v>
      </c>
      <c r="W2754">
        <f>IFERROR(VLOOKUP($F2754,部数情報!A:J,10,0),0)</f>
        <v>250</v>
      </c>
    </row>
    <row r="2755" spans="2:23" hidden="1">
      <c r="B2755" s="15">
        <f>部数情報!C2742</f>
        <v>2741</v>
      </c>
      <c r="C2755" s="16">
        <f>部数情報!B2742</f>
        <v>38</v>
      </c>
      <c r="D2755" s="16" t="str">
        <f>部数情報!E2742</f>
        <v>流山</v>
      </c>
      <c r="E2755" s="16" t="str">
        <f>部数情報!F2742</f>
        <v>三輪野山　加　平和台</v>
      </c>
      <c r="F2755" s="16" t="str">
        <f>部数情報!A2742</f>
        <v>066008</v>
      </c>
      <c r="G2755" s="16" t="str">
        <f>部数情報!G2742</f>
        <v>加１･平和台1</v>
      </c>
      <c r="H2755" s="16" t="str">
        <f>部数情報!H2742</f>
        <v>松戸</v>
      </c>
      <c r="I2755" s="16" t="str">
        <f>部数情報!I2742</f>
        <v>流山市</v>
      </c>
      <c r="J2755" s="189">
        <f>IFERROR(IF($I$7="併配",VLOOKUP($F2755,部数情報!A:K,11,0),IF($I$7="併配&amp;選挙",VLOOKUP($F2755,部数情報!A:L,12,0),IF($I$7="選挙",VLOOKUP($F2755,部数情報!A:M,13,0),VLOOKUP($F2755,部数情報!A:J,10,0)))),"")</f>
        <v>510</v>
      </c>
      <c r="K2755" s="187"/>
      <c r="L2755" s="205"/>
      <c r="M2755" s="206"/>
      <c r="S2755">
        <f>エリア一覧!J2755-VLOOKUP(エリア一覧!F2755,部数情報!A:Q,17,0)</f>
        <v>0</v>
      </c>
      <c r="V2755">
        <f t="shared" si="42"/>
        <v>0</v>
      </c>
      <c r="W2755">
        <f>IFERROR(VLOOKUP($F2755,部数情報!A:J,10,0),0)</f>
        <v>510</v>
      </c>
    </row>
    <row r="2756" spans="2:23" hidden="1">
      <c r="B2756" s="15">
        <f>部数情報!C2743</f>
        <v>2742</v>
      </c>
      <c r="C2756" s="16">
        <f>部数情報!B2743</f>
        <v>38</v>
      </c>
      <c r="D2756" s="16" t="str">
        <f>部数情報!E2743</f>
        <v>流山</v>
      </c>
      <c r="E2756" s="16" t="str">
        <f>部数情報!F2743</f>
        <v>三輪野山　加　平和台</v>
      </c>
      <c r="F2756" s="16" t="str">
        <f>部数情報!A2743</f>
        <v>066009</v>
      </c>
      <c r="G2756" s="16" t="str">
        <f>部数情報!G2743</f>
        <v>平和台２･３</v>
      </c>
      <c r="H2756" s="16" t="str">
        <f>部数情報!H2743</f>
        <v>松戸</v>
      </c>
      <c r="I2756" s="16" t="str">
        <f>部数情報!I2743</f>
        <v>流山市</v>
      </c>
      <c r="J2756" s="189">
        <f>IFERROR(IF($I$7="併配",VLOOKUP($F2756,部数情報!A:K,11,0),IF($I$7="併配&amp;選挙",VLOOKUP($F2756,部数情報!A:L,12,0),IF($I$7="選挙",VLOOKUP($F2756,部数情報!A:M,13,0),VLOOKUP($F2756,部数情報!A:J,10,0)))),"")</f>
        <v>380</v>
      </c>
      <c r="K2756" s="187"/>
      <c r="L2756" s="205"/>
      <c r="M2756" s="206"/>
      <c r="S2756">
        <f>エリア一覧!J2756-VLOOKUP(エリア一覧!F2756,部数情報!A:Q,17,0)</f>
        <v>0</v>
      </c>
      <c r="V2756">
        <f t="shared" si="42"/>
        <v>0</v>
      </c>
      <c r="W2756">
        <f>IFERROR(VLOOKUP($F2756,部数情報!A:J,10,0),0)</f>
        <v>380</v>
      </c>
    </row>
    <row r="2757" spans="2:23" hidden="1">
      <c r="B2757" s="15">
        <f>部数情報!C2744</f>
        <v>2743</v>
      </c>
      <c r="C2757" s="16">
        <f>部数情報!B2744</f>
        <v>38</v>
      </c>
      <c r="D2757" s="16" t="str">
        <f>部数情報!E2744</f>
        <v>流山</v>
      </c>
      <c r="E2757" s="16" t="str">
        <f>部数情報!F2744</f>
        <v>三輪野山　加　平和台</v>
      </c>
      <c r="F2757" s="16" t="str">
        <f>部数情報!A2744</f>
        <v>066010</v>
      </c>
      <c r="G2757" s="16" t="str">
        <f>部数情報!G2744</f>
        <v>平和台４</v>
      </c>
      <c r="H2757" s="16" t="str">
        <f>部数情報!H2744</f>
        <v>松戸</v>
      </c>
      <c r="I2757" s="16" t="str">
        <f>部数情報!I2744</f>
        <v>流山市</v>
      </c>
      <c r="J2757" s="189">
        <f>IFERROR(IF($I$7="併配",VLOOKUP($F2757,部数情報!A:K,11,0),IF($I$7="併配&amp;選挙",VLOOKUP($F2757,部数情報!A:L,12,0),IF($I$7="選挙",VLOOKUP($F2757,部数情報!A:M,13,0),VLOOKUP($F2757,部数情報!A:J,10,0)))),"")</f>
        <v>430</v>
      </c>
      <c r="K2757" s="187"/>
      <c r="L2757" s="205"/>
      <c r="M2757" s="206"/>
      <c r="S2757">
        <f>エリア一覧!J2757-VLOOKUP(エリア一覧!F2757,部数情報!A:Q,17,0)</f>
        <v>0</v>
      </c>
      <c r="V2757">
        <f t="shared" si="42"/>
        <v>0</v>
      </c>
      <c r="W2757">
        <f>IFERROR(VLOOKUP($F2757,部数情報!A:J,10,0),0)</f>
        <v>430</v>
      </c>
    </row>
    <row r="2758" spans="2:23" hidden="1">
      <c r="B2758" s="15">
        <f>部数情報!C2745</f>
        <v>2744</v>
      </c>
      <c r="C2758" s="16">
        <f>部数情報!B2745</f>
        <v>38</v>
      </c>
      <c r="D2758" s="16" t="str">
        <f>部数情報!E2745</f>
        <v>流山</v>
      </c>
      <c r="E2758" s="16" t="str">
        <f>部数情報!F2745</f>
        <v>三輪野山　加　平和台</v>
      </c>
      <c r="F2758" s="16" t="str">
        <f>部数情報!A2745</f>
        <v>066011</v>
      </c>
      <c r="G2758" s="16" t="str">
        <f>部数情報!G2745</f>
        <v>平和台４･５</v>
      </c>
      <c r="H2758" s="16" t="str">
        <f>部数情報!H2745</f>
        <v>松戸</v>
      </c>
      <c r="I2758" s="16" t="str">
        <f>部数情報!I2745</f>
        <v>流山市</v>
      </c>
      <c r="J2758" s="189">
        <f>IFERROR(IF($I$7="併配",VLOOKUP($F2758,部数情報!A:K,11,0),IF($I$7="併配&amp;選挙",VLOOKUP($F2758,部数情報!A:L,12,0),IF($I$7="選挙",VLOOKUP($F2758,部数情報!A:M,13,0),VLOOKUP($F2758,部数情報!A:J,10,0)))),"")</f>
        <v>320</v>
      </c>
      <c r="K2758" s="187"/>
      <c r="L2758" s="205"/>
      <c r="M2758" s="206"/>
      <c r="S2758">
        <f>エリア一覧!J2758-VLOOKUP(エリア一覧!F2758,部数情報!A:Q,17,0)</f>
        <v>0</v>
      </c>
      <c r="V2758">
        <f t="shared" si="42"/>
        <v>0</v>
      </c>
      <c r="W2758">
        <f>IFERROR(VLOOKUP($F2758,部数情報!A:J,10,0),0)</f>
        <v>320</v>
      </c>
    </row>
    <row r="2759" spans="2:23" hidden="1">
      <c r="B2759" s="15">
        <f>部数情報!C2746</f>
        <v>2745</v>
      </c>
      <c r="C2759" s="16">
        <f>部数情報!B2746</f>
        <v>38</v>
      </c>
      <c r="D2759" s="16" t="str">
        <f>部数情報!E2746</f>
        <v>流山</v>
      </c>
      <c r="E2759" s="16" t="str">
        <f>部数情報!F2746</f>
        <v>三輪野山　加　平和台</v>
      </c>
      <c r="F2759" s="16" t="str">
        <f>部数情報!A2746</f>
        <v>066012</v>
      </c>
      <c r="G2759" s="16" t="str">
        <f>部数情報!G2746</f>
        <v>平和台５</v>
      </c>
      <c r="H2759" s="16" t="str">
        <f>部数情報!H2746</f>
        <v>松戸</v>
      </c>
      <c r="I2759" s="16" t="str">
        <f>部数情報!I2746</f>
        <v>流山市</v>
      </c>
      <c r="J2759" s="189">
        <f>IFERROR(IF($I$7="併配",VLOOKUP($F2759,部数情報!A:K,11,0),IF($I$7="併配&amp;選挙",VLOOKUP($F2759,部数情報!A:L,12,0),IF($I$7="選挙",VLOOKUP($F2759,部数情報!A:M,13,0),VLOOKUP($F2759,部数情報!A:J,10,0)))),"")</f>
        <v>405</v>
      </c>
      <c r="K2759" s="187"/>
      <c r="L2759" s="205"/>
      <c r="M2759" s="206"/>
      <c r="S2759">
        <f>エリア一覧!J2759-VLOOKUP(エリア一覧!F2759,部数情報!A:Q,17,0)</f>
        <v>0</v>
      </c>
      <c r="V2759">
        <f t="shared" si="42"/>
        <v>0</v>
      </c>
      <c r="W2759">
        <f>IFERROR(VLOOKUP($F2759,部数情報!A:J,10,0),0)</f>
        <v>405</v>
      </c>
    </row>
    <row r="2760" spans="2:23" hidden="1">
      <c r="B2760" s="15">
        <f>部数情報!C2747</f>
        <v>2746</v>
      </c>
      <c r="C2760" s="16">
        <f>部数情報!B2747</f>
        <v>38</v>
      </c>
      <c r="D2760" s="16" t="str">
        <f>部数情報!E2747</f>
        <v>流山</v>
      </c>
      <c r="E2760" s="16" t="str">
        <f>部数情報!F2747</f>
        <v>流山</v>
      </c>
      <c r="F2760" s="16" t="str">
        <f>部数情報!A2747</f>
        <v>066013</v>
      </c>
      <c r="G2760" s="16" t="str">
        <f>部数情報!G2747</f>
        <v>流山１･２</v>
      </c>
      <c r="H2760" s="16" t="str">
        <f>部数情報!H2747</f>
        <v>松戸</v>
      </c>
      <c r="I2760" s="16" t="str">
        <f>部数情報!I2747</f>
        <v>流山市</v>
      </c>
      <c r="J2760" s="189">
        <f>IFERROR(IF($I$7="併配",VLOOKUP($F2760,部数情報!A:K,11,0),IF($I$7="併配&amp;選挙",VLOOKUP($F2760,部数情報!A:L,12,0),IF($I$7="選挙",VLOOKUP($F2760,部数情報!A:M,13,0),VLOOKUP($F2760,部数情報!A:J,10,0)))),"")</f>
        <v>340</v>
      </c>
      <c r="K2760" s="187"/>
      <c r="L2760" s="205"/>
      <c r="M2760" s="206"/>
      <c r="S2760">
        <f>エリア一覧!J2760-VLOOKUP(エリア一覧!F2760,部数情報!A:Q,17,0)</f>
        <v>0</v>
      </c>
      <c r="V2760">
        <f t="shared" si="42"/>
        <v>0</v>
      </c>
      <c r="W2760">
        <f>IFERROR(VLOOKUP($F2760,部数情報!A:J,10,0),0)</f>
        <v>340</v>
      </c>
    </row>
    <row r="2761" spans="2:23" hidden="1">
      <c r="B2761" s="15">
        <f>部数情報!C2748</f>
        <v>2747</v>
      </c>
      <c r="C2761" s="16">
        <f>部数情報!B2748</f>
        <v>38</v>
      </c>
      <c r="D2761" s="16" t="str">
        <f>部数情報!E2748</f>
        <v>流山</v>
      </c>
      <c r="E2761" s="16" t="str">
        <f>部数情報!F2748</f>
        <v>流山</v>
      </c>
      <c r="F2761" s="16" t="str">
        <f>部数情報!A2748</f>
        <v>066014</v>
      </c>
      <c r="G2761" s="16" t="str">
        <f>部数情報!G2748</f>
        <v>流山３･４</v>
      </c>
      <c r="H2761" s="16" t="str">
        <f>部数情報!H2748</f>
        <v>松戸</v>
      </c>
      <c r="I2761" s="16" t="str">
        <f>部数情報!I2748</f>
        <v>流山市</v>
      </c>
      <c r="J2761" s="189">
        <f>IFERROR(IF($I$7="併配",VLOOKUP($F2761,部数情報!A:K,11,0),IF($I$7="併配&amp;選挙",VLOOKUP($F2761,部数情報!A:L,12,0),IF($I$7="選挙",VLOOKUP($F2761,部数情報!A:M,13,0),VLOOKUP($F2761,部数情報!A:J,10,0)))),"")</f>
        <v>275</v>
      </c>
      <c r="K2761" s="187"/>
      <c r="L2761" s="205"/>
      <c r="M2761" s="206"/>
      <c r="S2761">
        <f>エリア一覧!J2761-VLOOKUP(エリア一覧!F2761,部数情報!A:Q,17,0)</f>
        <v>0</v>
      </c>
      <c r="V2761">
        <f t="shared" si="42"/>
        <v>0</v>
      </c>
      <c r="W2761">
        <f>IFERROR(VLOOKUP($F2761,部数情報!A:J,10,0),0)</f>
        <v>275</v>
      </c>
    </row>
    <row r="2762" spans="2:23" hidden="1">
      <c r="B2762" s="15">
        <f>部数情報!C2749</f>
        <v>2748</v>
      </c>
      <c r="C2762" s="16">
        <f>部数情報!B2749</f>
        <v>38</v>
      </c>
      <c r="D2762" s="16" t="str">
        <f>部数情報!E2749</f>
        <v>流山</v>
      </c>
      <c r="E2762" s="16" t="str">
        <f>部数情報!F2749</f>
        <v>流山</v>
      </c>
      <c r="F2762" s="16" t="str">
        <f>部数情報!A2749</f>
        <v>066015</v>
      </c>
      <c r="G2762" s="16" t="str">
        <f>部数情報!G2749</f>
        <v>流山５･６</v>
      </c>
      <c r="H2762" s="16" t="str">
        <f>部数情報!H2749</f>
        <v>松戸</v>
      </c>
      <c r="I2762" s="16" t="str">
        <f>部数情報!I2749</f>
        <v>流山市</v>
      </c>
      <c r="J2762" s="189">
        <f>IFERROR(IF($I$7="併配",VLOOKUP($F2762,部数情報!A:K,11,0),IF($I$7="併配&amp;選挙",VLOOKUP($F2762,部数情報!A:L,12,0),IF($I$7="選挙",VLOOKUP($F2762,部数情報!A:M,13,0),VLOOKUP($F2762,部数情報!A:J,10,0)))),"")</f>
        <v>260</v>
      </c>
      <c r="K2762" s="187"/>
      <c r="L2762" s="205"/>
      <c r="M2762" s="206"/>
      <c r="S2762">
        <f>エリア一覧!J2762-VLOOKUP(エリア一覧!F2762,部数情報!A:Q,17,0)</f>
        <v>0</v>
      </c>
      <c r="V2762">
        <f t="shared" si="42"/>
        <v>0</v>
      </c>
      <c r="W2762">
        <f>IFERROR(VLOOKUP($F2762,部数情報!A:J,10,0),0)</f>
        <v>260</v>
      </c>
    </row>
    <row r="2763" spans="2:23" hidden="1">
      <c r="B2763" s="15">
        <f>部数情報!C2750</f>
        <v>2749</v>
      </c>
      <c r="C2763" s="16">
        <f>部数情報!B2750</f>
        <v>38</v>
      </c>
      <c r="D2763" s="16" t="str">
        <f>部数情報!E2750</f>
        <v>流山</v>
      </c>
      <c r="E2763" s="16" t="str">
        <f>部数情報!F2750</f>
        <v>流山</v>
      </c>
      <c r="F2763" s="16" t="str">
        <f>部数情報!A2750</f>
        <v>066016</v>
      </c>
      <c r="G2763" s="16" t="str">
        <f>部数情報!G2750</f>
        <v>流山８Ａ</v>
      </c>
      <c r="H2763" s="16" t="str">
        <f>部数情報!H2750</f>
        <v>松戸</v>
      </c>
      <c r="I2763" s="16" t="str">
        <f>部数情報!I2750</f>
        <v>流山市</v>
      </c>
      <c r="J2763" s="189">
        <f>IFERROR(IF($I$7="併配",VLOOKUP($F2763,部数情報!A:K,11,0),IF($I$7="併配&amp;選挙",VLOOKUP($F2763,部数情報!A:L,12,0),IF($I$7="選挙",VLOOKUP($F2763,部数情報!A:M,13,0),VLOOKUP($F2763,部数情報!A:J,10,0)))),"")</f>
        <v>350</v>
      </c>
      <c r="K2763" s="187"/>
      <c r="L2763" s="205"/>
      <c r="M2763" s="206"/>
      <c r="S2763">
        <f>エリア一覧!J2763-VLOOKUP(エリア一覧!F2763,部数情報!A:Q,17,0)</f>
        <v>0</v>
      </c>
      <c r="V2763">
        <f t="shared" si="42"/>
        <v>0</v>
      </c>
      <c r="W2763">
        <f>IFERROR(VLOOKUP($F2763,部数情報!A:J,10,0),0)</f>
        <v>350</v>
      </c>
    </row>
    <row r="2764" spans="2:23" hidden="1">
      <c r="B2764" s="15">
        <f>部数情報!C2751</f>
        <v>2750</v>
      </c>
      <c r="C2764" s="16">
        <f>部数情報!B2751</f>
        <v>38</v>
      </c>
      <c r="D2764" s="16" t="str">
        <f>部数情報!E2751</f>
        <v>流山</v>
      </c>
      <c r="E2764" s="16" t="str">
        <f>部数情報!F2751</f>
        <v>流山</v>
      </c>
      <c r="F2764" s="16" t="str">
        <f>部数情報!A2751</f>
        <v>066017</v>
      </c>
      <c r="G2764" s="16" t="str">
        <f>部数情報!G2751</f>
        <v>流山７･８Ｂ</v>
      </c>
      <c r="H2764" s="16" t="str">
        <f>部数情報!H2751</f>
        <v>松戸</v>
      </c>
      <c r="I2764" s="16" t="str">
        <f>部数情報!I2751</f>
        <v>流山市</v>
      </c>
      <c r="J2764" s="189">
        <f>IFERROR(IF($I$7="併配",VLOOKUP($F2764,部数情報!A:K,11,0),IF($I$7="併配&amp;選挙",VLOOKUP($F2764,部数情報!A:L,12,0),IF($I$7="選挙",VLOOKUP($F2764,部数情報!A:M,13,0),VLOOKUP($F2764,部数情報!A:J,10,0)))),"")</f>
        <v>350</v>
      </c>
      <c r="K2764" s="187"/>
      <c r="L2764" s="205"/>
      <c r="M2764" s="206"/>
      <c r="S2764">
        <f>エリア一覧!J2764-VLOOKUP(エリア一覧!F2764,部数情報!A:Q,17,0)</f>
        <v>0</v>
      </c>
      <c r="V2764">
        <f t="shared" si="42"/>
        <v>0</v>
      </c>
      <c r="W2764">
        <f>IFERROR(VLOOKUP($F2764,部数情報!A:J,10,0),0)</f>
        <v>350</v>
      </c>
    </row>
    <row r="2765" spans="2:23" hidden="1">
      <c r="B2765" s="15">
        <f>部数情報!C2752</f>
        <v>2751</v>
      </c>
      <c r="C2765" s="16">
        <f>部数情報!B2752</f>
        <v>38</v>
      </c>
      <c r="D2765" s="16" t="str">
        <f>部数情報!E2752</f>
        <v>流山</v>
      </c>
      <c r="E2765" s="16" t="str">
        <f>部数情報!F2752</f>
        <v>宮園　鰭ヶ崎</v>
      </c>
      <c r="F2765" s="16" t="str">
        <f>部数情報!A2752</f>
        <v>066018</v>
      </c>
      <c r="G2765" s="16" t="str">
        <f>部数情報!G2752</f>
        <v>宮園１・鰭ヶ崎</v>
      </c>
      <c r="H2765" s="16" t="str">
        <f>部数情報!H2752</f>
        <v>松戸</v>
      </c>
      <c r="I2765" s="16" t="str">
        <f>部数情報!I2752</f>
        <v>流山市</v>
      </c>
      <c r="J2765" s="189">
        <f>IFERROR(IF($I$7="併配",VLOOKUP($F2765,部数情報!A:K,11,0),IF($I$7="併配&amp;選挙",VLOOKUP($F2765,部数情報!A:L,12,0),IF($I$7="選挙",VLOOKUP($F2765,部数情報!A:M,13,0),VLOOKUP($F2765,部数情報!A:J,10,0)))),"")</f>
        <v>390</v>
      </c>
      <c r="K2765" s="187"/>
      <c r="L2765" s="205"/>
      <c r="M2765" s="206"/>
      <c r="S2765">
        <f>エリア一覧!J2765-VLOOKUP(エリア一覧!F2765,部数情報!A:Q,17,0)</f>
        <v>0</v>
      </c>
      <c r="V2765">
        <f t="shared" si="42"/>
        <v>0</v>
      </c>
      <c r="W2765">
        <f>IFERROR(VLOOKUP($F2765,部数情報!A:J,10,0),0)</f>
        <v>390</v>
      </c>
    </row>
    <row r="2766" spans="2:23" hidden="1">
      <c r="B2766" s="15">
        <f>部数情報!C2753</f>
        <v>2752</v>
      </c>
      <c r="C2766" s="16">
        <f>部数情報!B2753</f>
        <v>38</v>
      </c>
      <c r="D2766" s="16" t="str">
        <f>部数情報!E2753</f>
        <v>流山</v>
      </c>
      <c r="E2766" s="16" t="str">
        <f>部数情報!F2753</f>
        <v>宮園　鰭ヶ崎</v>
      </c>
      <c r="F2766" s="16" t="str">
        <f>部数情報!A2753</f>
        <v>066019</v>
      </c>
      <c r="G2766" s="16" t="str">
        <f>部数情報!G2753</f>
        <v>宮園２</v>
      </c>
      <c r="H2766" s="16" t="str">
        <f>部数情報!H2753</f>
        <v>松戸</v>
      </c>
      <c r="I2766" s="16" t="str">
        <f>部数情報!I2753</f>
        <v>流山市</v>
      </c>
      <c r="J2766" s="189">
        <f>IFERROR(IF($I$7="併配",VLOOKUP($F2766,部数情報!A:K,11,0),IF($I$7="併配&amp;選挙",VLOOKUP($F2766,部数情報!A:L,12,0),IF($I$7="選挙",VLOOKUP($F2766,部数情報!A:M,13,0),VLOOKUP($F2766,部数情報!A:J,10,0)))),"")</f>
        <v>315</v>
      </c>
      <c r="K2766" s="187"/>
      <c r="L2766" s="205"/>
      <c r="M2766" s="206"/>
      <c r="S2766">
        <f>エリア一覧!J2766-VLOOKUP(エリア一覧!F2766,部数情報!A:Q,17,0)</f>
        <v>0</v>
      </c>
      <c r="V2766">
        <f t="shared" si="42"/>
        <v>0</v>
      </c>
      <c r="W2766">
        <f>IFERROR(VLOOKUP($F2766,部数情報!A:J,10,0),0)</f>
        <v>315</v>
      </c>
    </row>
    <row r="2767" spans="2:23" hidden="1">
      <c r="B2767" s="15">
        <f>部数情報!C2754</f>
        <v>2753</v>
      </c>
      <c r="C2767" s="16">
        <f>部数情報!B2754</f>
        <v>38</v>
      </c>
      <c r="D2767" s="16" t="str">
        <f>部数情報!E2754</f>
        <v>流山</v>
      </c>
      <c r="E2767" s="16" t="str">
        <f>部数情報!F2754</f>
        <v>宮園　鰭ヶ崎</v>
      </c>
      <c r="F2767" s="16" t="str">
        <f>部数情報!A2754</f>
        <v>066020</v>
      </c>
      <c r="G2767" s="16" t="str">
        <f>部数情報!G2754</f>
        <v>宮園３</v>
      </c>
      <c r="H2767" s="16" t="str">
        <f>部数情報!H2754</f>
        <v>松戸</v>
      </c>
      <c r="I2767" s="16" t="str">
        <f>部数情報!I2754</f>
        <v>流山市</v>
      </c>
      <c r="J2767" s="189">
        <f>IFERROR(IF($I$7="併配",VLOOKUP($F2767,部数情報!A:K,11,0),IF($I$7="併配&amp;選挙",VLOOKUP($F2767,部数情報!A:L,12,0),IF($I$7="選挙",VLOOKUP($F2767,部数情報!A:M,13,0),VLOOKUP($F2767,部数情報!A:J,10,0)))),"")</f>
        <v>415</v>
      </c>
      <c r="K2767" s="187"/>
      <c r="L2767" s="205"/>
      <c r="M2767" s="206"/>
      <c r="S2767">
        <f>エリア一覧!J2767-VLOOKUP(エリア一覧!F2767,部数情報!A:Q,17,0)</f>
        <v>0</v>
      </c>
      <c r="V2767">
        <f t="shared" si="42"/>
        <v>0</v>
      </c>
      <c r="W2767">
        <f>IFERROR(VLOOKUP($F2767,部数情報!A:J,10,0),0)</f>
        <v>415</v>
      </c>
    </row>
    <row r="2768" spans="2:23" hidden="1">
      <c r="B2768" s="15">
        <f>部数情報!C2755</f>
        <v>2754</v>
      </c>
      <c r="C2768" s="16">
        <f>部数情報!B2755</f>
        <v>38</v>
      </c>
      <c r="D2768" s="16" t="str">
        <f>部数情報!E2755</f>
        <v>流山</v>
      </c>
      <c r="E2768" s="16" t="str">
        <f>部数情報!F2755</f>
        <v>宮園　鰭ヶ崎</v>
      </c>
      <c r="F2768" s="16" t="str">
        <f>部数情報!A2755</f>
        <v>066021</v>
      </c>
      <c r="G2768" s="16" t="str">
        <f>部数情報!G2755</f>
        <v>大字鰭ヶ崎Ａ</v>
      </c>
      <c r="H2768" s="16" t="str">
        <f>部数情報!H2755</f>
        <v>松戸</v>
      </c>
      <c r="I2768" s="16" t="str">
        <f>部数情報!I2755</f>
        <v>流山市</v>
      </c>
      <c r="J2768" s="189">
        <f>IFERROR(IF($I$7="併配",VLOOKUP($F2768,部数情報!A:K,11,0),IF($I$7="併配&amp;選挙",VLOOKUP($F2768,部数情報!A:L,12,0),IF($I$7="選挙",VLOOKUP($F2768,部数情報!A:M,13,0),VLOOKUP($F2768,部数情報!A:J,10,0)))),"")</f>
        <v>540</v>
      </c>
      <c r="K2768" s="187"/>
      <c r="L2768" s="205"/>
      <c r="M2768" s="206"/>
      <c r="S2768">
        <f>エリア一覧!J2768-VLOOKUP(エリア一覧!F2768,部数情報!A:Q,17,0)</f>
        <v>0</v>
      </c>
      <c r="V2768">
        <f t="shared" ref="V2768:V2831" si="43">IF(K2768="●",J2768,K2768)</f>
        <v>0</v>
      </c>
      <c r="W2768">
        <f>IFERROR(VLOOKUP($F2768,部数情報!A:J,10,0),0)</f>
        <v>540</v>
      </c>
    </row>
    <row r="2769" spans="2:23" hidden="1">
      <c r="B2769" s="15">
        <f>部数情報!C2756</f>
        <v>2755</v>
      </c>
      <c r="C2769" s="16">
        <f>部数情報!B2756</f>
        <v>38</v>
      </c>
      <c r="D2769" s="16" t="str">
        <f>部数情報!E2756</f>
        <v>流山</v>
      </c>
      <c r="E2769" s="16" t="str">
        <f>部数情報!F2756</f>
        <v>宮園　鰭ヶ崎</v>
      </c>
      <c r="F2769" s="16" t="str">
        <f>部数情報!A2756</f>
        <v>066022</v>
      </c>
      <c r="G2769" s="16" t="str">
        <f>部数情報!G2756</f>
        <v>大字鰭ヶ崎Ｂ</v>
      </c>
      <c r="H2769" s="16" t="str">
        <f>部数情報!H2756</f>
        <v>松戸</v>
      </c>
      <c r="I2769" s="16" t="str">
        <f>部数情報!I2756</f>
        <v>流山市</v>
      </c>
      <c r="J2769" s="189">
        <f>IFERROR(IF($I$7="併配",VLOOKUP($F2769,部数情報!A:K,11,0),IF($I$7="併配&amp;選挙",VLOOKUP($F2769,部数情報!A:L,12,0),IF($I$7="選挙",VLOOKUP($F2769,部数情報!A:M,13,0),VLOOKUP($F2769,部数情報!A:J,10,0)))),"")</f>
        <v>530</v>
      </c>
      <c r="K2769" s="187"/>
      <c r="L2769" s="205"/>
      <c r="M2769" s="206"/>
      <c r="S2769">
        <f>エリア一覧!J2769-VLOOKUP(エリア一覧!F2769,部数情報!A:Q,17,0)</f>
        <v>0</v>
      </c>
      <c r="V2769">
        <f t="shared" si="43"/>
        <v>0</v>
      </c>
      <c r="W2769">
        <f>IFERROR(VLOOKUP($F2769,部数情報!A:J,10,0),0)</f>
        <v>530</v>
      </c>
    </row>
    <row r="2770" spans="2:23" hidden="1">
      <c r="B2770" s="15">
        <f>部数情報!C2757</f>
        <v>2756</v>
      </c>
      <c r="C2770" s="16">
        <f>部数情報!B2757</f>
        <v>38</v>
      </c>
      <c r="D2770" s="16" t="str">
        <f>部数情報!E2757</f>
        <v>流山</v>
      </c>
      <c r="E2770" s="16" t="str">
        <f>部数情報!F2757</f>
        <v>宮園　鰭ヶ崎</v>
      </c>
      <c r="F2770" s="16" t="str">
        <f>部数情報!A2757</f>
        <v>066023</v>
      </c>
      <c r="G2770" s="16" t="str">
        <f>部数情報!G2757</f>
        <v>大字鰭ヶ崎Ｃ</v>
      </c>
      <c r="H2770" s="16" t="str">
        <f>部数情報!H2757</f>
        <v>松戸</v>
      </c>
      <c r="I2770" s="16" t="str">
        <f>部数情報!I2757</f>
        <v>流山市</v>
      </c>
      <c r="J2770" s="189">
        <f>IFERROR(IF($I$7="併配",VLOOKUP($F2770,部数情報!A:K,11,0),IF($I$7="併配&amp;選挙",VLOOKUP($F2770,部数情報!A:L,12,0),IF($I$7="選挙",VLOOKUP($F2770,部数情報!A:M,13,0),VLOOKUP($F2770,部数情報!A:J,10,0)))),"")</f>
        <v>465</v>
      </c>
      <c r="K2770" s="187"/>
      <c r="L2770" s="205"/>
      <c r="M2770" s="206"/>
      <c r="S2770">
        <f>エリア一覧!J2770-VLOOKUP(エリア一覧!F2770,部数情報!A:Q,17,0)</f>
        <v>0</v>
      </c>
      <c r="V2770">
        <f t="shared" si="43"/>
        <v>0</v>
      </c>
      <c r="W2770">
        <f>IFERROR(VLOOKUP($F2770,部数情報!A:J,10,0),0)</f>
        <v>465</v>
      </c>
    </row>
    <row r="2771" spans="2:23" hidden="1">
      <c r="B2771" s="15">
        <f>部数情報!C2758</f>
        <v>2757</v>
      </c>
      <c r="C2771" s="16">
        <f>部数情報!B2758</f>
        <v>38</v>
      </c>
      <c r="D2771" s="16" t="str">
        <f>部数情報!E2758</f>
        <v>流山</v>
      </c>
      <c r="E2771" s="16" t="str">
        <f>部数情報!F2758</f>
        <v>宮園　鰭ヶ崎</v>
      </c>
      <c r="F2771" s="16" t="str">
        <f>部数情報!A2758</f>
        <v>066024</v>
      </c>
      <c r="G2771" s="16" t="str">
        <f>部数情報!G2758</f>
        <v>大字鰭ヶ崎Ｄ</v>
      </c>
      <c r="H2771" s="16" t="str">
        <f>部数情報!H2758</f>
        <v>松戸</v>
      </c>
      <c r="I2771" s="16" t="str">
        <f>部数情報!I2758</f>
        <v>流山市</v>
      </c>
      <c r="J2771" s="189">
        <f>IFERROR(IF($I$7="併配",VLOOKUP($F2771,部数情報!A:K,11,0),IF($I$7="併配&amp;選挙",VLOOKUP($F2771,部数情報!A:L,12,0),IF($I$7="選挙",VLOOKUP($F2771,部数情報!A:M,13,0),VLOOKUP($F2771,部数情報!A:J,10,0)))),"")</f>
        <v>560</v>
      </c>
      <c r="K2771" s="187"/>
      <c r="L2771" s="205"/>
      <c r="M2771" s="206"/>
      <c r="S2771">
        <f>エリア一覧!J2771-VLOOKUP(エリア一覧!F2771,部数情報!A:Q,17,0)</f>
        <v>0</v>
      </c>
      <c r="V2771">
        <f t="shared" si="43"/>
        <v>0</v>
      </c>
      <c r="W2771">
        <f>IFERROR(VLOOKUP($F2771,部数情報!A:J,10,0),0)</f>
        <v>560</v>
      </c>
    </row>
    <row r="2772" spans="2:23" hidden="1">
      <c r="B2772" s="15">
        <f>部数情報!C2759</f>
        <v>2758</v>
      </c>
      <c r="C2772" s="16">
        <f>部数情報!B2759</f>
        <v>38</v>
      </c>
      <c r="D2772" s="16" t="str">
        <f>部数情報!E2759</f>
        <v>流山</v>
      </c>
      <c r="E2772" s="16" t="str">
        <f>部数情報!F2759</f>
        <v>宮園　鰭ヶ崎</v>
      </c>
      <c r="F2772" s="16" t="str">
        <f>部数情報!A2759</f>
        <v>066025</v>
      </c>
      <c r="G2772" s="16" t="str">
        <f>部数情報!G2759</f>
        <v>大字鰭ヶ崎Ｅ</v>
      </c>
      <c r="H2772" s="16" t="str">
        <f>部数情報!H2759</f>
        <v>松戸</v>
      </c>
      <c r="I2772" s="16" t="str">
        <f>部数情報!I2759</f>
        <v>流山市</v>
      </c>
      <c r="J2772" s="189">
        <f>IFERROR(IF($I$7="併配",VLOOKUP($F2772,部数情報!A:K,11,0),IF($I$7="併配&amp;選挙",VLOOKUP($F2772,部数情報!A:L,12,0),IF($I$7="選挙",VLOOKUP($F2772,部数情報!A:M,13,0),VLOOKUP($F2772,部数情報!A:J,10,0)))),"")</f>
        <v>355</v>
      </c>
      <c r="K2772" s="187"/>
      <c r="L2772" s="205"/>
      <c r="M2772" s="206"/>
      <c r="S2772">
        <f>エリア一覧!J2772-VLOOKUP(エリア一覧!F2772,部数情報!A:Q,17,0)</f>
        <v>0</v>
      </c>
      <c r="V2772">
        <f t="shared" si="43"/>
        <v>0</v>
      </c>
      <c r="W2772">
        <f>IFERROR(VLOOKUP($F2772,部数情報!A:J,10,0),0)</f>
        <v>355</v>
      </c>
    </row>
    <row r="2773" spans="2:23" hidden="1">
      <c r="B2773" s="15">
        <f>部数情報!C2760</f>
        <v>2759</v>
      </c>
      <c r="C2773" s="16">
        <f>部数情報!B2760</f>
        <v>38</v>
      </c>
      <c r="D2773" s="16" t="str">
        <f>部数情報!E2760</f>
        <v>流山</v>
      </c>
      <c r="E2773" s="16" t="str">
        <f>部数情報!F2760</f>
        <v>西平井</v>
      </c>
      <c r="F2773" s="16" t="str">
        <f>部数情報!A2760</f>
        <v>066026</v>
      </c>
      <c r="G2773" s="16" t="str">
        <f>部数情報!G2760</f>
        <v>西平井Ａ</v>
      </c>
      <c r="H2773" s="16" t="str">
        <f>部数情報!H2760</f>
        <v>松戸</v>
      </c>
      <c r="I2773" s="16" t="str">
        <f>部数情報!I2760</f>
        <v>流山市</v>
      </c>
      <c r="J2773" s="189">
        <f>IFERROR(IF($I$7="併配",VLOOKUP($F2773,部数情報!A:K,11,0),IF($I$7="併配&amp;選挙",VLOOKUP($F2773,部数情報!A:L,12,0),IF($I$7="選挙",VLOOKUP($F2773,部数情報!A:M,13,0),VLOOKUP($F2773,部数情報!A:J,10,0)))),"")</f>
        <v>470</v>
      </c>
      <c r="K2773" s="187"/>
      <c r="L2773" s="205"/>
      <c r="M2773" s="206"/>
      <c r="S2773">
        <f>エリア一覧!J2773-VLOOKUP(エリア一覧!F2773,部数情報!A:Q,17,0)</f>
        <v>0</v>
      </c>
      <c r="V2773">
        <f t="shared" si="43"/>
        <v>0</v>
      </c>
      <c r="W2773">
        <f>IFERROR(VLOOKUP($F2773,部数情報!A:J,10,0),0)</f>
        <v>470</v>
      </c>
    </row>
    <row r="2774" spans="2:23" hidden="1">
      <c r="B2774" s="15">
        <f>部数情報!C2761</f>
        <v>2760</v>
      </c>
      <c r="C2774" s="16">
        <f>部数情報!B2761</f>
        <v>38</v>
      </c>
      <c r="D2774" s="16" t="str">
        <f>部数情報!E2761</f>
        <v>流山</v>
      </c>
      <c r="E2774" s="16" t="str">
        <f>部数情報!F2761</f>
        <v>西平井</v>
      </c>
      <c r="F2774" s="16" t="str">
        <f>部数情報!A2761</f>
        <v>066027</v>
      </c>
      <c r="G2774" s="16" t="str">
        <f>部数情報!G2761</f>
        <v>西平井Ｂ</v>
      </c>
      <c r="H2774" s="16" t="str">
        <f>部数情報!H2761</f>
        <v>松戸</v>
      </c>
      <c r="I2774" s="16" t="str">
        <f>部数情報!I2761</f>
        <v>流山市</v>
      </c>
      <c r="J2774" s="189">
        <f>IFERROR(IF($I$7="併配",VLOOKUP($F2774,部数情報!A:K,11,0),IF($I$7="併配&amp;選挙",VLOOKUP($F2774,部数情報!A:L,12,0),IF($I$7="選挙",VLOOKUP($F2774,部数情報!A:M,13,0),VLOOKUP($F2774,部数情報!A:J,10,0)))),"")</f>
        <v>330</v>
      </c>
      <c r="K2774" s="187"/>
      <c r="L2774" s="205"/>
      <c r="M2774" s="206"/>
      <c r="S2774">
        <f>エリア一覧!J2774-VLOOKUP(エリア一覧!F2774,部数情報!A:Q,17,0)</f>
        <v>0</v>
      </c>
      <c r="V2774">
        <f t="shared" si="43"/>
        <v>0</v>
      </c>
      <c r="W2774">
        <f>IFERROR(VLOOKUP($F2774,部数情報!A:J,10,0),0)</f>
        <v>330</v>
      </c>
    </row>
    <row r="2775" spans="2:23" hidden="1">
      <c r="B2775" s="15">
        <f>部数情報!C2762</f>
        <v>2761</v>
      </c>
      <c r="C2775" s="16">
        <f>部数情報!B2762</f>
        <v>38</v>
      </c>
      <c r="D2775" s="16" t="str">
        <f>部数情報!E2762</f>
        <v>流山</v>
      </c>
      <c r="E2775" s="16" t="str">
        <f>部数情報!F2762</f>
        <v>西平井</v>
      </c>
      <c r="F2775" s="16" t="str">
        <f>部数情報!A2762</f>
        <v>066028</v>
      </c>
      <c r="G2775" s="16" t="str">
        <f>部数情報!G2762</f>
        <v>西平井Ｃ</v>
      </c>
      <c r="H2775" s="16" t="str">
        <f>部数情報!H2762</f>
        <v>松戸</v>
      </c>
      <c r="I2775" s="16" t="str">
        <f>部数情報!I2762</f>
        <v>流山市</v>
      </c>
      <c r="J2775" s="189">
        <f>IFERROR(IF($I$7="併配",VLOOKUP($F2775,部数情報!A:K,11,0),IF($I$7="併配&amp;選挙",VLOOKUP($F2775,部数情報!A:L,12,0),IF($I$7="選挙",VLOOKUP($F2775,部数情報!A:M,13,0),VLOOKUP($F2775,部数情報!A:J,10,0)))),"")</f>
        <v>290</v>
      </c>
      <c r="K2775" s="187"/>
      <c r="L2775" s="205"/>
      <c r="M2775" s="206"/>
      <c r="S2775">
        <f>エリア一覧!J2775-VLOOKUP(エリア一覧!F2775,部数情報!A:Q,17,0)</f>
        <v>0</v>
      </c>
      <c r="V2775">
        <f t="shared" si="43"/>
        <v>0</v>
      </c>
      <c r="W2775">
        <f>IFERROR(VLOOKUP($F2775,部数情報!A:J,10,0),0)</f>
        <v>290</v>
      </c>
    </row>
    <row r="2776" spans="2:23" hidden="1">
      <c r="B2776" s="15">
        <f>部数情報!C2763</f>
        <v>2762</v>
      </c>
      <c r="C2776" s="16">
        <f>部数情報!B2763</f>
        <v>38</v>
      </c>
      <c r="D2776" s="16" t="str">
        <f>部数情報!E2763</f>
        <v>流山</v>
      </c>
      <c r="E2776" s="16" t="str">
        <f>部数情報!F2763</f>
        <v>西平井</v>
      </c>
      <c r="F2776" s="16" t="str">
        <f>部数情報!A2763</f>
        <v>066042</v>
      </c>
      <c r="G2776" s="16" t="str">
        <f>部数情報!G2763</f>
        <v>西平井D</v>
      </c>
      <c r="H2776" s="16" t="str">
        <f>部数情報!H2763</f>
        <v>松戸</v>
      </c>
      <c r="I2776" s="16" t="str">
        <f>部数情報!I2763</f>
        <v>流山市</v>
      </c>
      <c r="J2776" s="189">
        <f>IFERROR(IF($I$7="併配",VLOOKUP($F2776,部数情報!A:K,11,0),IF($I$7="併配&amp;選挙",VLOOKUP($F2776,部数情報!A:L,12,0),IF($I$7="選挙",VLOOKUP($F2776,部数情報!A:M,13,0),VLOOKUP($F2776,部数情報!A:J,10,0)))),"")</f>
        <v>320</v>
      </c>
      <c r="K2776" s="187"/>
      <c r="L2776" s="205"/>
      <c r="M2776" s="206"/>
      <c r="S2776">
        <f>エリア一覧!J2776-VLOOKUP(エリア一覧!F2776,部数情報!A:Q,17,0)</f>
        <v>0</v>
      </c>
      <c r="V2776">
        <f t="shared" si="43"/>
        <v>0</v>
      </c>
      <c r="W2776">
        <f>IFERROR(VLOOKUP($F2776,部数情報!A:J,10,0),0)</f>
        <v>320</v>
      </c>
    </row>
    <row r="2777" spans="2:23" hidden="1">
      <c r="B2777" s="15">
        <f>部数情報!C2764</f>
        <v>2763</v>
      </c>
      <c r="C2777" s="16">
        <f>部数情報!B2764</f>
        <v>38</v>
      </c>
      <c r="D2777" s="16" t="str">
        <f>部数情報!E2764</f>
        <v>流山</v>
      </c>
      <c r="E2777" s="16" t="str">
        <f>部数情報!F2764</f>
        <v>西平井</v>
      </c>
      <c r="F2777" s="16" t="str">
        <f>部数情報!A2764</f>
        <v>066166</v>
      </c>
      <c r="G2777" s="16" t="str">
        <f>部数情報!G2764</f>
        <v>西平井E</v>
      </c>
      <c r="H2777" s="16" t="str">
        <f>部数情報!H2764</f>
        <v>松戸</v>
      </c>
      <c r="I2777" s="16" t="str">
        <f>部数情報!I2764</f>
        <v>流山市</v>
      </c>
      <c r="J2777" s="189">
        <f>IFERROR(IF($I$7="併配",VLOOKUP($F2777,部数情報!A:K,11,0),IF($I$7="併配&amp;選挙",VLOOKUP($F2777,部数情報!A:L,12,0),IF($I$7="選挙",VLOOKUP($F2777,部数情報!A:M,13,0),VLOOKUP($F2777,部数情報!A:J,10,0)))),"")</f>
        <v>355</v>
      </c>
      <c r="K2777" s="187"/>
      <c r="L2777" s="205"/>
      <c r="M2777" s="206"/>
      <c r="S2777">
        <f>エリア一覧!J2777-VLOOKUP(エリア一覧!F2777,部数情報!A:Q,17,0)</f>
        <v>0</v>
      </c>
      <c r="V2777">
        <f t="shared" si="43"/>
        <v>0</v>
      </c>
      <c r="W2777">
        <f>IFERROR(VLOOKUP($F2777,部数情報!A:J,10,0),0)</f>
        <v>355</v>
      </c>
    </row>
    <row r="2778" spans="2:23" hidden="1">
      <c r="B2778" s="15">
        <f>部数情報!C2765</f>
        <v>2764</v>
      </c>
      <c r="C2778" s="16">
        <f>部数情報!B2765</f>
        <v>38</v>
      </c>
      <c r="D2778" s="16" t="str">
        <f>部数情報!E2765</f>
        <v>流山</v>
      </c>
      <c r="E2778" s="16" t="str">
        <f>部数情報!F2765</f>
        <v>西平井</v>
      </c>
      <c r="F2778" s="16" t="str">
        <f>部数情報!A2765</f>
        <v>066167</v>
      </c>
      <c r="G2778" s="16" t="str">
        <f>部数情報!G2765</f>
        <v>西平井・鰭ヶ崎</v>
      </c>
      <c r="H2778" s="16" t="str">
        <f>部数情報!H2765</f>
        <v>松戸</v>
      </c>
      <c r="I2778" s="16" t="str">
        <f>部数情報!I2765</f>
        <v>流山市</v>
      </c>
      <c r="J2778" s="189">
        <f>IFERROR(IF($I$7="併配",VLOOKUP($F2778,部数情報!A:K,11,0),IF($I$7="併配&amp;選挙",VLOOKUP($F2778,部数情報!A:L,12,0),IF($I$7="選挙",VLOOKUP($F2778,部数情報!A:M,13,0),VLOOKUP($F2778,部数情報!A:J,10,0)))),"")</f>
        <v>420</v>
      </c>
      <c r="K2778" s="187"/>
      <c r="L2778" s="205"/>
      <c r="M2778" s="206"/>
      <c r="S2778">
        <f>エリア一覧!J2778-VLOOKUP(エリア一覧!F2778,部数情報!A:Q,17,0)</f>
        <v>0</v>
      </c>
      <c r="V2778">
        <f t="shared" si="43"/>
        <v>0</v>
      </c>
      <c r="W2778">
        <f>IFERROR(VLOOKUP($F2778,部数情報!A:J,10,0),0)</f>
        <v>420</v>
      </c>
    </row>
    <row r="2779" spans="2:23" hidden="1">
      <c r="B2779" s="15">
        <f>部数情報!C2766</f>
        <v>2765</v>
      </c>
      <c r="C2779" s="16">
        <f>部数情報!B2766</f>
        <v>38</v>
      </c>
      <c r="D2779" s="16" t="str">
        <f>部数情報!E2766</f>
        <v>流山</v>
      </c>
      <c r="E2779" s="16" t="str">
        <f>部数情報!F2766</f>
        <v>南流山</v>
      </c>
      <c r="F2779" s="16" t="str">
        <f>部数情報!A2766</f>
        <v>066029</v>
      </c>
      <c r="G2779" s="16" t="str">
        <f>部数情報!G2766</f>
        <v>南流山１Ａ</v>
      </c>
      <c r="H2779" s="16" t="str">
        <f>部数情報!H2766</f>
        <v>松戸</v>
      </c>
      <c r="I2779" s="16" t="str">
        <f>部数情報!I2766</f>
        <v>流山市</v>
      </c>
      <c r="J2779" s="189">
        <f>IFERROR(IF($I$7="併配",VLOOKUP($F2779,部数情報!A:K,11,0),IF($I$7="併配&amp;選挙",VLOOKUP($F2779,部数情報!A:L,12,0),IF($I$7="選挙",VLOOKUP($F2779,部数情報!A:M,13,0),VLOOKUP($F2779,部数情報!A:J,10,0)))),"")</f>
        <v>620</v>
      </c>
      <c r="K2779" s="187"/>
      <c r="L2779" s="205"/>
      <c r="M2779" s="206"/>
      <c r="S2779">
        <f>エリア一覧!J2779-VLOOKUP(エリア一覧!F2779,部数情報!A:Q,17,0)</f>
        <v>0</v>
      </c>
      <c r="V2779">
        <f t="shared" si="43"/>
        <v>0</v>
      </c>
      <c r="W2779">
        <f>IFERROR(VLOOKUP($F2779,部数情報!A:J,10,0),0)</f>
        <v>620</v>
      </c>
    </row>
    <row r="2780" spans="2:23" hidden="1">
      <c r="B2780" s="15">
        <f>部数情報!C2767</f>
        <v>2766</v>
      </c>
      <c r="C2780" s="16">
        <f>部数情報!B2767</f>
        <v>38</v>
      </c>
      <c r="D2780" s="16" t="str">
        <f>部数情報!E2767</f>
        <v>流山</v>
      </c>
      <c r="E2780" s="16" t="str">
        <f>部数情報!F2767</f>
        <v>南流山</v>
      </c>
      <c r="F2780" s="16" t="str">
        <f>部数情報!A2767</f>
        <v>066030</v>
      </c>
      <c r="G2780" s="16" t="str">
        <f>部数情報!G2767</f>
        <v>南流山１Ｂ</v>
      </c>
      <c r="H2780" s="16" t="str">
        <f>部数情報!H2767</f>
        <v>松戸</v>
      </c>
      <c r="I2780" s="16" t="str">
        <f>部数情報!I2767</f>
        <v>流山市</v>
      </c>
      <c r="J2780" s="189">
        <f>IFERROR(IF($I$7="併配",VLOOKUP($F2780,部数情報!A:K,11,0),IF($I$7="併配&amp;選挙",VLOOKUP($F2780,部数情報!A:L,12,0),IF($I$7="選挙",VLOOKUP($F2780,部数情報!A:M,13,0),VLOOKUP($F2780,部数情報!A:J,10,0)))),"")</f>
        <v>460</v>
      </c>
      <c r="K2780" s="187"/>
      <c r="L2780" s="205"/>
      <c r="M2780" s="206"/>
      <c r="S2780">
        <f>エリア一覧!J2780-VLOOKUP(エリア一覧!F2780,部数情報!A:Q,17,0)</f>
        <v>0</v>
      </c>
      <c r="V2780">
        <f t="shared" si="43"/>
        <v>0</v>
      </c>
      <c r="W2780">
        <f>IFERROR(VLOOKUP($F2780,部数情報!A:J,10,0),0)</f>
        <v>460</v>
      </c>
    </row>
    <row r="2781" spans="2:23" hidden="1">
      <c r="B2781" s="15">
        <f>部数情報!C2768</f>
        <v>2767</v>
      </c>
      <c r="C2781" s="16">
        <f>部数情報!B2768</f>
        <v>38</v>
      </c>
      <c r="D2781" s="16" t="str">
        <f>部数情報!E2768</f>
        <v>流山</v>
      </c>
      <c r="E2781" s="16" t="str">
        <f>部数情報!F2768</f>
        <v>南流山</v>
      </c>
      <c r="F2781" s="16" t="str">
        <f>部数情報!A2768</f>
        <v>066031</v>
      </c>
      <c r="G2781" s="16" t="str">
        <f>部数情報!G2768</f>
        <v>南流山２Ａ</v>
      </c>
      <c r="H2781" s="16" t="str">
        <f>部数情報!H2768</f>
        <v>松戸</v>
      </c>
      <c r="I2781" s="16" t="str">
        <f>部数情報!I2768</f>
        <v>流山市</v>
      </c>
      <c r="J2781" s="189">
        <f>IFERROR(IF($I$7="併配",VLOOKUP($F2781,部数情報!A:K,11,0),IF($I$7="併配&amp;選挙",VLOOKUP($F2781,部数情報!A:L,12,0),IF($I$7="選挙",VLOOKUP($F2781,部数情報!A:M,13,0),VLOOKUP($F2781,部数情報!A:J,10,0)))),"")</f>
        <v>855</v>
      </c>
      <c r="K2781" s="187"/>
      <c r="L2781" s="205"/>
      <c r="M2781" s="206"/>
      <c r="S2781">
        <f>エリア一覧!J2781-VLOOKUP(エリア一覧!F2781,部数情報!A:Q,17,0)</f>
        <v>0</v>
      </c>
      <c r="V2781">
        <f t="shared" si="43"/>
        <v>0</v>
      </c>
      <c r="W2781">
        <f>IFERROR(VLOOKUP($F2781,部数情報!A:J,10,0),0)</f>
        <v>855</v>
      </c>
    </row>
    <row r="2782" spans="2:23" hidden="1">
      <c r="B2782" s="15">
        <f>部数情報!C2769</f>
        <v>2768</v>
      </c>
      <c r="C2782" s="16">
        <f>部数情報!B2769</f>
        <v>38</v>
      </c>
      <c r="D2782" s="16" t="str">
        <f>部数情報!E2769</f>
        <v>流山</v>
      </c>
      <c r="E2782" s="16" t="str">
        <f>部数情報!F2769</f>
        <v>南流山</v>
      </c>
      <c r="F2782" s="16" t="str">
        <f>部数情報!A2769</f>
        <v>066032</v>
      </c>
      <c r="G2782" s="16" t="str">
        <f>部数情報!G2769</f>
        <v>南流山２Ｂ</v>
      </c>
      <c r="H2782" s="16" t="str">
        <f>部数情報!H2769</f>
        <v>松戸</v>
      </c>
      <c r="I2782" s="16" t="str">
        <f>部数情報!I2769</f>
        <v>流山市</v>
      </c>
      <c r="J2782" s="189">
        <f>IFERROR(IF($I$7="併配",VLOOKUP($F2782,部数情報!A:K,11,0),IF($I$7="併配&amp;選挙",VLOOKUP($F2782,部数情報!A:L,12,0),IF($I$7="選挙",VLOOKUP($F2782,部数情報!A:M,13,0),VLOOKUP($F2782,部数情報!A:J,10,0)))),"")</f>
        <v>920</v>
      </c>
      <c r="K2782" s="187"/>
      <c r="L2782" s="205"/>
      <c r="M2782" s="206"/>
      <c r="S2782">
        <f>エリア一覧!J2782-VLOOKUP(エリア一覧!F2782,部数情報!A:Q,17,0)</f>
        <v>0</v>
      </c>
      <c r="V2782">
        <f t="shared" si="43"/>
        <v>0</v>
      </c>
      <c r="W2782">
        <f>IFERROR(VLOOKUP($F2782,部数情報!A:J,10,0),0)</f>
        <v>920</v>
      </c>
    </row>
    <row r="2783" spans="2:23" hidden="1">
      <c r="B2783" s="15">
        <f>部数情報!C2770</f>
        <v>2769</v>
      </c>
      <c r="C2783" s="16">
        <f>部数情報!B2770</f>
        <v>38</v>
      </c>
      <c r="D2783" s="16" t="str">
        <f>部数情報!E2770</f>
        <v>流山</v>
      </c>
      <c r="E2783" s="16" t="str">
        <f>部数情報!F2770</f>
        <v>南流山</v>
      </c>
      <c r="F2783" s="16" t="str">
        <f>部数情報!A2770</f>
        <v>066033</v>
      </c>
      <c r="G2783" s="16" t="str">
        <f>部数情報!G2770</f>
        <v>南流山３Ａ</v>
      </c>
      <c r="H2783" s="16" t="str">
        <f>部数情報!H2770</f>
        <v>松戸</v>
      </c>
      <c r="I2783" s="16" t="str">
        <f>部数情報!I2770</f>
        <v>流山市</v>
      </c>
      <c r="J2783" s="189">
        <f>IFERROR(IF($I$7="併配",VLOOKUP($F2783,部数情報!A:K,11,0),IF($I$7="併配&amp;選挙",VLOOKUP($F2783,部数情報!A:L,12,0),IF($I$7="選挙",VLOOKUP($F2783,部数情報!A:M,13,0),VLOOKUP($F2783,部数情報!A:J,10,0)))),"")</f>
        <v>325</v>
      </c>
      <c r="K2783" s="187"/>
      <c r="L2783" s="205"/>
      <c r="M2783" s="206"/>
      <c r="S2783">
        <f>エリア一覧!J2783-VLOOKUP(エリア一覧!F2783,部数情報!A:Q,17,0)</f>
        <v>0</v>
      </c>
      <c r="V2783">
        <f t="shared" si="43"/>
        <v>0</v>
      </c>
      <c r="W2783">
        <f>IFERROR(VLOOKUP($F2783,部数情報!A:J,10,0),0)</f>
        <v>325</v>
      </c>
    </row>
    <row r="2784" spans="2:23" hidden="1">
      <c r="B2784" s="15">
        <f>部数情報!C2771</f>
        <v>2770</v>
      </c>
      <c r="C2784" s="16">
        <f>部数情報!B2771</f>
        <v>38</v>
      </c>
      <c r="D2784" s="16" t="str">
        <f>部数情報!E2771</f>
        <v>流山</v>
      </c>
      <c r="E2784" s="16" t="str">
        <f>部数情報!F2771</f>
        <v>南流山</v>
      </c>
      <c r="F2784" s="16" t="str">
        <f>部数情報!A2771</f>
        <v>066034</v>
      </c>
      <c r="G2784" s="16" t="str">
        <f>部数情報!G2771</f>
        <v>南流山３Ｂ</v>
      </c>
      <c r="H2784" s="16" t="str">
        <f>部数情報!H2771</f>
        <v>松戸</v>
      </c>
      <c r="I2784" s="16" t="str">
        <f>部数情報!I2771</f>
        <v>流山市</v>
      </c>
      <c r="J2784" s="189">
        <f>IFERROR(IF($I$7="併配",VLOOKUP($F2784,部数情報!A:K,11,0),IF($I$7="併配&amp;選挙",VLOOKUP($F2784,部数情報!A:L,12,0),IF($I$7="選挙",VLOOKUP($F2784,部数情報!A:M,13,0),VLOOKUP($F2784,部数情報!A:J,10,0)))),"")</f>
        <v>425</v>
      </c>
      <c r="K2784" s="187"/>
      <c r="L2784" s="205"/>
      <c r="M2784" s="206"/>
      <c r="S2784">
        <f>エリア一覧!J2784-VLOOKUP(エリア一覧!F2784,部数情報!A:Q,17,0)</f>
        <v>0</v>
      </c>
      <c r="V2784">
        <f t="shared" si="43"/>
        <v>0</v>
      </c>
      <c r="W2784">
        <f>IFERROR(VLOOKUP($F2784,部数情報!A:J,10,0),0)</f>
        <v>425</v>
      </c>
    </row>
    <row r="2785" spans="2:23" hidden="1">
      <c r="B2785" s="15">
        <f>部数情報!C2772</f>
        <v>2771</v>
      </c>
      <c r="C2785" s="16">
        <f>部数情報!B2772</f>
        <v>38</v>
      </c>
      <c r="D2785" s="16" t="str">
        <f>部数情報!E2772</f>
        <v>流山</v>
      </c>
      <c r="E2785" s="16" t="str">
        <f>部数情報!F2772</f>
        <v>南流山</v>
      </c>
      <c r="F2785" s="16" t="str">
        <f>部数情報!A2772</f>
        <v>066035</v>
      </c>
      <c r="G2785" s="16" t="str">
        <f>部数情報!G2772</f>
        <v>南流山４</v>
      </c>
      <c r="H2785" s="16" t="str">
        <f>部数情報!H2772</f>
        <v>松戸</v>
      </c>
      <c r="I2785" s="16" t="str">
        <f>部数情報!I2772</f>
        <v>流山市</v>
      </c>
      <c r="J2785" s="189">
        <f>IFERROR(IF($I$7="併配",VLOOKUP($F2785,部数情報!A:K,11,0),IF($I$7="併配&amp;選挙",VLOOKUP($F2785,部数情報!A:L,12,0),IF($I$7="選挙",VLOOKUP($F2785,部数情報!A:M,13,0),VLOOKUP($F2785,部数情報!A:J,10,0)))),"")</f>
        <v>920</v>
      </c>
      <c r="K2785" s="187"/>
      <c r="L2785" s="205"/>
      <c r="M2785" s="206"/>
      <c r="S2785">
        <f>エリア一覧!J2785-VLOOKUP(エリア一覧!F2785,部数情報!A:Q,17,0)</f>
        <v>0</v>
      </c>
      <c r="V2785">
        <f t="shared" si="43"/>
        <v>0</v>
      </c>
      <c r="W2785">
        <f>IFERROR(VLOOKUP($F2785,部数情報!A:J,10,0),0)</f>
        <v>920</v>
      </c>
    </row>
    <row r="2786" spans="2:23" hidden="1">
      <c r="B2786" s="15">
        <f>部数情報!C2773</f>
        <v>2772</v>
      </c>
      <c r="C2786" s="16">
        <f>部数情報!B2773</f>
        <v>38</v>
      </c>
      <c r="D2786" s="16" t="str">
        <f>部数情報!E2773</f>
        <v>流山</v>
      </c>
      <c r="E2786" s="16" t="str">
        <f>部数情報!F2773</f>
        <v>南流山</v>
      </c>
      <c r="F2786" s="16" t="str">
        <f>部数情報!A2773</f>
        <v>066036</v>
      </c>
      <c r="G2786" s="16" t="str">
        <f>部数情報!G2773</f>
        <v>南流山５</v>
      </c>
      <c r="H2786" s="16" t="str">
        <f>部数情報!H2773</f>
        <v>松戸</v>
      </c>
      <c r="I2786" s="16" t="str">
        <f>部数情報!I2773</f>
        <v>流山市</v>
      </c>
      <c r="J2786" s="189">
        <f>IFERROR(IF($I$7="併配",VLOOKUP($F2786,部数情報!A:K,11,0),IF($I$7="併配&amp;選挙",VLOOKUP($F2786,部数情報!A:L,12,0),IF($I$7="選挙",VLOOKUP($F2786,部数情報!A:M,13,0),VLOOKUP($F2786,部数情報!A:J,10,0)))),"")</f>
        <v>465</v>
      </c>
      <c r="K2786" s="187"/>
      <c r="L2786" s="205"/>
      <c r="M2786" s="206"/>
      <c r="S2786">
        <f>エリア一覧!J2786-VLOOKUP(エリア一覧!F2786,部数情報!A:Q,17,0)</f>
        <v>0</v>
      </c>
      <c r="V2786">
        <f t="shared" si="43"/>
        <v>0</v>
      </c>
      <c r="W2786">
        <f>IFERROR(VLOOKUP($F2786,部数情報!A:J,10,0),0)</f>
        <v>465</v>
      </c>
    </row>
    <row r="2787" spans="2:23" hidden="1">
      <c r="B2787" s="15">
        <f>部数情報!C2774</f>
        <v>2773</v>
      </c>
      <c r="C2787" s="16">
        <f>部数情報!B2774</f>
        <v>38</v>
      </c>
      <c r="D2787" s="16" t="str">
        <f>部数情報!E2774</f>
        <v>流山</v>
      </c>
      <c r="E2787" s="16" t="str">
        <f>部数情報!F2774</f>
        <v>南流山</v>
      </c>
      <c r="F2787" s="16" t="str">
        <f>部数情報!A2774</f>
        <v>066037</v>
      </c>
      <c r="G2787" s="16" t="str">
        <f>部数情報!G2774</f>
        <v>南流山６Ａ</v>
      </c>
      <c r="H2787" s="16" t="str">
        <f>部数情報!H2774</f>
        <v>松戸</v>
      </c>
      <c r="I2787" s="16" t="str">
        <f>部数情報!I2774</f>
        <v>流山市</v>
      </c>
      <c r="J2787" s="189">
        <f>IFERROR(IF($I$7="併配",VLOOKUP($F2787,部数情報!A:K,11,0),IF($I$7="併配&amp;選挙",VLOOKUP($F2787,部数情報!A:L,12,0),IF($I$7="選挙",VLOOKUP($F2787,部数情報!A:M,13,0),VLOOKUP($F2787,部数情報!A:J,10,0)))),"")</f>
        <v>540</v>
      </c>
      <c r="K2787" s="187"/>
      <c r="L2787" s="205"/>
      <c r="M2787" s="206"/>
      <c r="S2787">
        <f>エリア一覧!J2787-VLOOKUP(エリア一覧!F2787,部数情報!A:Q,17,0)</f>
        <v>0</v>
      </c>
      <c r="V2787">
        <f t="shared" si="43"/>
        <v>0</v>
      </c>
      <c r="W2787">
        <f>IFERROR(VLOOKUP($F2787,部数情報!A:J,10,0),0)</f>
        <v>540</v>
      </c>
    </row>
    <row r="2788" spans="2:23" hidden="1">
      <c r="B2788" s="15">
        <f>部数情報!C2775</f>
        <v>2774</v>
      </c>
      <c r="C2788" s="16">
        <f>部数情報!B2775</f>
        <v>38</v>
      </c>
      <c r="D2788" s="16" t="str">
        <f>部数情報!E2775</f>
        <v>流山</v>
      </c>
      <c r="E2788" s="16" t="str">
        <f>部数情報!F2775</f>
        <v>南流山</v>
      </c>
      <c r="F2788" s="16" t="str">
        <f>部数情報!A2775</f>
        <v>066038</v>
      </c>
      <c r="G2788" s="16" t="str">
        <f>部数情報!G2775</f>
        <v>南流山６Ｂ</v>
      </c>
      <c r="H2788" s="16" t="str">
        <f>部数情報!H2775</f>
        <v>松戸</v>
      </c>
      <c r="I2788" s="16" t="str">
        <f>部数情報!I2775</f>
        <v>流山市</v>
      </c>
      <c r="J2788" s="189">
        <f>IFERROR(IF($I$7="併配",VLOOKUP($F2788,部数情報!A:K,11,0),IF($I$7="併配&amp;選挙",VLOOKUP($F2788,部数情報!A:L,12,0),IF($I$7="選挙",VLOOKUP($F2788,部数情報!A:M,13,0),VLOOKUP($F2788,部数情報!A:J,10,0)))),"")</f>
        <v>600</v>
      </c>
      <c r="K2788" s="187"/>
      <c r="L2788" s="205"/>
      <c r="M2788" s="206"/>
      <c r="S2788">
        <f>エリア一覧!J2788-VLOOKUP(エリア一覧!F2788,部数情報!A:Q,17,0)</f>
        <v>0</v>
      </c>
      <c r="V2788">
        <f t="shared" si="43"/>
        <v>0</v>
      </c>
      <c r="W2788">
        <f>IFERROR(VLOOKUP($F2788,部数情報!A:J,10,0),0)</f>
        <v>600</v>
      </c>
    </row>
    <row r="2789" spans="2:23" hidden="1">
      <c r="B2789" s="15">
        <f>部数情報!C2776</f>
        <v>2775</v>
      </c>
      <c r="C2789" s="16">
        <f>部数情報!B2776</f>
        <v>38</v>
      </c>
      <c r="D2789" s="16" t="str">
        <f>部数情報!E2776</f>
        <v>流山</v>
      </c>
      <c r="E2789" s="16" t="str">
        <f>部数情報!F2776</f>
        <v>南流山</v>
      </c>
      <c r="F2789" s="16" t="str">
        <f>部数情報!A2776</f>
        <v>066039</v>
      </c>
      <c r="G2789" s="16" t="str">
        <f>部数情報!G2776</f>
        <v>南流山６・７・８</v>
      </c>
      <c r="H2789" s="16" t="str">
        <f>部数情報!H2776</f>
        <v>松戸</v>
      </c>
      <c r="I2789" s="16" t="str">
        <f>部数情報!I2776</f>
        <v>流山市</v>
      </c>
      <c r="J2789" s="189">
        <f>IFERROR(IF($I$7="併配",VLOOKUP($F2789,部数情報!A:K,11,0),IF($I$7="併配&amp;選挙",VLOOKUP($F2789,部数情報!A:L,12,0),IF($I$7="選挙",VLOOKUP($F2789,部数情報!A:M,13,0),VLOOKUP($F2789,部数情報!A:J,10,0)))),"")</f>
        <v>645</v>
      </c>
      <c r="K2789" s="187"/>
      <c r="L2789" s="205"/>
      <c r="M2789" s="206"/>
      <c r="S2789">
        <f>エリア一覧!J2789-VLOOKUP(エリア一覧!F2789,部数情報!A:Q,17,0)</f>
        <v>0</v>
      </c>
      <c r="V2789">
        <f t="shared" si="43"/>
        <v>0</v>
      </c>
      <c r="W2789">
        <f>IFERROR(VLOOKUP($F2789,部数情報!A:J,10,0),0)</f>
        <v>645</v>
      </c>
    </row>
    <row r="2790" spans="2:23" hidden="1">
      <c r="B2790" s="15">
        <f>部数情報!C2777</f>
        <v>2776</v>
      </c>
      <c r="C2790" s="16">
        <f>部数情報!B2777</f>
        <v>38</v>
      </c>
      <c r="D2790" s="16" t="str">
        <f>部数情報!E2777</f>
        <v>流山</v>
      </c>
      <c r="E2790" s="16" t="str">
        <f>部数情報!F2777</f>
        <v>南流山</v>
      </c>
      <c r="F2790" s="16" t="str">
        <f>部数情報!A2777</f>
        <v>066040</v>
      </c>
      <c r="G2790" s="16" t="str">
        <f>部数情報!G2777</f>
        <v>南流山７</v>
      </c>
      <c r="H2790" s="16" t="str">
        <f>部数情報!H2777</f>
        <v>松戸</v>
      </c>
      <c r="I2790" s="16" t="str">
        <f>部数情報!I2777</f>
        <v>流山市</v>
      </c>
      <c r="J2790" s="189">
        <f>IFERROR(IF($I$7="併配",VLOOKUP($F2790,部数情報!A:K,11,0),IF($I$7="併配&amp;選挙",VLOOKUP($F2790,部数情報!A:L,12,0),IF($I$7="選挙",VLOOKUP($F2790,部数情報!A:M,13,0),VLOOKUP($F2790,部数情報!A:J,10,0)))),"")</f>
        <v>530</v>
      </c>
      <c r="K2790" s="187"/>
      <c r="L2790" s="205"/>
      <c r="M2790" s="206"/>
      <c r="S2790">
        <f>エリア一覧!J2790-VLOOKUP(エリア一覧!F2790,部数情報!A:Q,17,0)</f>
        <v>0</v>
      </c>
      <c r="V2790">
        <f t="shared" si="43"/>
        <v>0</v>
      </c>
      <c r="W2790">
        <f>IFERROR(VLOOKUP($F2790,部数情報!A:J,10,0),0)</f>
        <v>530</v>
      </c>
    </row>
    <row r="2791" spans="2:23" hidden="1">
      <c r="B2791" s="15">
        <f>部数情報!C2778</f>
        <v>2777</v>
      </c>
      <c r="C2791" s="16">
        <f>部数情報!B2778</f>
        <v>38</v>
      </c>
      <c r="D2791" s="16" t="str">
        <f>部数情報!E2778</f>
        <v>流山</v>
      </c>
      <c r="E2791" s="16" t="str">
        <f>部数情報!F2778</f>
        <v>南流山</v>
      </c>
      <c r="F2791" s="16" t="str">
        <f>部数情報!A2778</f>
        <v>066041</v>
      </c>
      <c r="G2791" s="16" t="str">
        <f>部数情報!G2778</f>
        <v>南流山８A</v>
      </c>
      <c r="H2791" s="16" t="str">
        <f>部数情報!H2778</f>
        <v>松戸</v>
      </c>
      <c r="I2791" s="16" t="str">
        <f>部数情報!I2778</f>
        <v>流山市</v>
      </c>
      <c r="J2791" s="189">
        <f>IFERROR(IF($I$7="併配",VLOOKUP($F2791,部数情報!A:K,11,0),IF($I$7="併配&amp;選挙",VLOOKUP($F2791,部数情報!A:L,12,0),IF($I$7="選挙",VLOOKUP($F2791,部数情報!A:M,13,0),VLOOKUP($F2791,部数情報!A:J,10,0)))),"")</f>
        <v>610</v>
      </c>
      <c r="K2791" s="187"/>
      <c r="L2791" s="205"/>
      <c r="M2791" s="206"/>
      <c r="S2791">
        <f>エリア一覧!J2791-VLOOKUP(エリア一覧!F2791,部数情報!A:Q,17,0)</f>
        <v>0</v>
      </c>
      <c r="V2791">
        <f t="shared" si="43"/>
        <v>0</v>
      </c>
      <c r="W2791">
        <f>IFERROR(VLOOKUP($F2791,部数情報!A:J,10,0),0)</f>
        <v>610</v>
      </c>
    </row>
    <row r="2792" spans="2:23" hidden="1">
      <c r="B2792" s="15">
        <f>部数情報!C2779</f>
        <v>2778</v>
      </c>
      <c r="C2792" s="16">
        <f>部数情報!B2779</f>
        <v>38</v>
      </c>
      <c r="D2792" s="16" t="str">
        <f>部数情報!E2779</f>
        <v>流山</v>
      </c>
      <c r="E2792" s="16" t="str">
        <f>部数情報!F2779</f>
        <v>南流山</v>
      </c>
      <c r="F2792" s="16" t="str">
        <f>部数情報!A2779</f>
        <v>066044</v>
      </c>
      <c r="G2792" s="16" t="str">
        <f>部数情報!G2779</f>
        <v>南流山8B</v>
      </c>
      <c r="H2792" s="16" t="str">
        <f>部数情報!H2779</f>
        <v>松戸</v>
      </c>
      <c r="I2792" s="16" t="str">
        <f>部数情報!I2779</f>
        <v>流山市</v>
      </c>
      <c r="J2792" s="189">
        <f>IFERROR(IF($I$7="併配",VLOOKUP($F2792,部数情報!A:K,11,0),IF($I$7="併配&amp;選挙",VLOOKUP($F2792,部数情報!A:L,12,0),IF($I$7="選挙",VLOOKUP($F2792,部数情報!A:M,13,0),VLOOKUP($F2792,部数情報!A:J,10,0)))),"")</f>
        <v>215</v>
      </c>
      <c r="K2792" s="187"/>
      <c r="L2792" s="205"/>
      <c r="M2792" s="206"/>
      <c r="S2792">
        <f>エリア一覧!J2792-VLOOKUP(エリア一覧!F2792,部数情報!A:Q,17,0)</f>
        <v>-350</v>
      </c>
      <c r="V2792">
        <f t="shared" si="43"/>
        <v>0</v>
      </c>
      <c r="W2792">
        <f>IFERROR(VLOOKUP($F2792,部数情報!A:J,10,0),0)</f>
        <v>565</v>
      </c>
    </row>
    <row r="2793" spans="2:23" hidden="1">
      <c r="B2793" s="15">
        <f>部数情報!C2780</f>
        <v>2779</v>
      </c>
      <c r="C2793" s="16">
        <f>部数情報!B2780</f>
        <v>38</v>
      </c>
      <c r="D2793" s="16" t="str">
        <f>部数情報!E2780</f>
        <v>流山</v>
      </c>
      <c r="E2793" s="16" t="str">
        <f>部数情報!F2780</f>
        <v>南流山</v>
      </c>
      <c r="F2793" s="16" t="str">
        <f>部数情報!A2780</f>
        <v>066043</v>
      </c>
      <c r="G2793" s="16" t="str">
        <f>部数情報!G2780</f>
        <v>南流山中学校</v>
      </c>
      <c r="H2793" s="16" t="str">
        <f>部数情報!H2780</f>
        <v>松戸</v>
      </c>
      <c r="I2793" s="16" t="str">
        <f>部数情報!I2780</f>
        <v>流山市</v>
      </c>
      <c r="J2793" s="189">
        <f>IFERROR(IF($I$7="併配",VLOOKUP($F2793,部数情報!A:K,11,0),IF($I$7="併配&amp;選挙",VLOOKUP($F2793,部数情報!A:L,12,0),IF($I$7="選挙",VLOOKUP($F2793,部数情報!A:M,13,0),VLOOKUP($F2793,部数情報!A:J,10,0)))),"")</f>
        <v>460</v>
      </c>
      <c r="K2793" s="187"/>
      <c r="L2793" s="205"/>
      <c r="M2793" s="206"/>
      <c r="S2793">
        <f>エリア一覧!J2793-VLOOKUP(エリア一覧!F2793,部数情報!A:Q,17,0)</f>
        <v>0</v>
      </c>
      <c r="V2793">
        <f t="shared" si="43"/>
        <v>0</v>
      </c>
      <c r="W2793">
        <f>IFERROR(VLOOKUP($F2793,部数情報!A:J,10,0),0)</f>
        <v>460</v>
      </c>
    </row>
    <row r="2794" spans="2:23" hidden="1">
      <c r="B2794" s="15">
        <f>部数情報!C2781</f>
        <v>2780</v>
      </c>
      <c r="C2794" s="16">
        <f>部数情報!B2781</f>
        <v>38</v>
      </c>
      <c r="D2794" s="16" t="str">
        <f>部数情報!E2781</f>
        <v>流山</v>
      </c>
      <c r="E2794" s="16" t="str">
        <f>部数情報!F2781</f>
        <v>深井（運河駅西）</v>
      </c>
      <c r="F2794" s="16" t="str">
        <f>部数情報!A2781</f>
        <v>066154</v>
      </c>
      <c r="G2794" s="16" t="str">
        <f>部数情報!G2781</f>
        <v>駒形神社</v>
      </c>
      <c r="H2794" s="16" t="str">
        <f>部数情報!H2781</f>
        <v>松戸</v>
      </c>
      <c r="I2794" s="16" t="str">
        <f>部数情報!I2781</f>
        <v>流山市</v>
      </c>
      <c r="J2794" s="189">
        <f>IFERROR(IF($I$7="併配",VLOOKUP($F2794,部数情報!A:K,11,0),IF($I$7="併配&amp;選挙",VLOOKUP($F2794,部数情報!A:L,12,0),IF($I$7="選挙",VLOOKUP($F2794,部数情報!A:M,13,0),VLOOKUP($F2794,部数情報!A:J,10,0)))),"")</f>
        <v>320</v>
      </c>
      <c r="K2794" s="187"/>
      <c r="L2794" s="205"/>
      <c r="M2794" s="206"/>
      <c r="S2794">
        <f>エリア一覧!J2794-VLOOKUP(エリア一覧!F2794,部数情報!A:Q,17,0)</f>
        <v>0</v>
      </c>
      <c r="V2794">
        <f t="shared" si="43"/>
        <v>0</v>
      </c>
      <c r="W2794">
        <f>IFERROR(VLOOKUP($F2794,部数情報!A:J,10,0),0)</f>
        <v>320</v>
      </c>
    </row>
    <row r="2795" spans="2:23" hidden="1">
      <c r="B2795" s="15">
        <f>部数情報!C2782</f>
        <v>2781</v>
      </c>
      <c r="C2795" s="16">
        <f>部数情報!B2782</f>
        <v>38</v>
      </c>
      <c r="D2795" s="16" t="str">
        <f>部数情報!E2782</f>
        <v>流山</v>
      </c>
      <c r="E2795" s="16" t="str">
        <f>部数情報!F2782</f>
        <v>深井（運河駅西）</v>
      </c>
      <c r="F2795" s="16" t="str">
        <f>部数情報!A2782</f>
        <v>066103</v>
      </c>
      <c r="G2795" s="16" t="str">
        <f>部数情報!G2782</f>
        <v>東深井交差点</v>
      </c>
      <c r="H2795" s="16" t="str">
        <f>部数情報!H2782</f>
        <v>松戸</v>
      </c>
      <c r="I2795" s="16" t="str">
        <f>部数情報!I2782</f>
        <v>流山市</v>
      </c>
      <c r="J2795" s="189">
        <f>IFERROR(IF($I$7="併配",VLOOKUP($F2795,部数情報!A:K,11,0),IF($I$7="併配&amp;選挙",VLOOKUP($F2795,部数情報!A:L,12,0),IF($I$7="選挙",VLOOKUP($F2795,部数情報!A:M,13,0),VLOOKUP($F2795,部数情報!A:J,10,0)))),"")</f>
        <v>370</v>
      </c>
      <c r="K2795" s="187"/>
      <c r="L2795" s="205"/>
      <c r="M2795" s="206"/>
      <c r="S2795">
        <f>エリア一覧!J2795-VLOOKUP(エリア一覧!F2795,部数情報!A:Q,17,0)</f>
        <v>0</v>
      </c>
      <c r="V2795">
        <f t="shared" si="43"/>
        <v>0</v>
      </c>
      <c r="W2795">
        <f>IFERROR(VLOOKUP($F2795,部数情報!A:J,10,0),0)</f>
        <v>370</v>
      </c>
    </row>
    <row r="2796" spans="2:23" hidden="1">
      <c r="B2796" s="15">
        <f>部数情報!C2783</f>
        <v>2782</v>
      </c>
      <c r="C2796" s="16">
        <f>部数情報!B2783</f>
        <v>38</v>
      </c>
      <c r="D2796" s="16" t="str">
        <f>部数情報!E2783</f>
        <v>流山</v>
      </c>
      <c r="E2796" s="16" t="str">
        <f>部数情報!F2783</f>
        <v>深井（運河駅西）</v>
      </c>
      <c r="F2796" s="16" t="str">
        <f>部数情報!A2783</f>
        <v>066104</v>
      </c>
      <c r="G2796" s="16" t="str">
        <f>部数情報!G2783</f>
        <v>東深井中</v>
      </c>
      <c r="H2796" s="16" t="str">
        <f>部数情報!H2783</f>
        <v>松戸</v>
      </c>
      <c r="I2796" s="16" t="str">
        <f>部数情報!I2783</f>
        <v>流山市</v>
      </c>
      <c r="J2796" s="189">
        <f>IFERROR(IF($I$7="併配",VLOOKUP($F2796,部数情報!A:K,11,0),IF($I$7="併配&amp;選挙",VLOOKUP($F2796,部数情報!A:L,12,0),IF($I$7="選挙",VLOOKUP($F2796,部数情報!A:M,13,0),VLOOKUP($F2796,部数情報!A:J,10,0)))),"")</f>
        <v>550</v>
      </c>
      <c r="K2796" s="187"/>
      <c r="L2796" s="205"/>
      <c r="M2796" s="206"/>
      <c r="S2796">
        <f>エリア一覧!J2796-VLOOKUP(エリア一覧!F2796,部数情報!A:Q,17,0)</f>
        <v>0</v>
      </c>
      <c r="V2796">
        <f t="shared" si="43"/>
        <v>0</v>
      </c>
      <c r="W2796">
        <f>IFERROR(VLOOKUP($F2796,部数情報!A:J,10,0),0)</f>
        <v>550</v>
      </c>
    </row>
    <row r="2797" spans="2:23" hidden="1">
      <c r="B2797" s="15">
        <f>部数情報!C2784</f>
        <v>2783</v>
      </c>
      <c r="C2797" s="16">
        <f>部数情報!B2784</f>
        <v>38</v>
      </c>
      <c r="D2797" s="16" t="str">
        <f>部数情報!E2784</f>
        <v>流山</v>
      </c>
      <c r="E2797" s="16" t="str">
        <f>部数情報!F2784</f>
        <v>深井（運河駅西）</v>
      </c>
      <c r="F2797" s="16" t="str">
        <f>部数情報!A2784</f>
        <v>066105</v>
      </c>
      <c r="G2797" s="16" t="str">
        <f>部数情報!G2784</f>
        <v>西深井小</v>
      </c>
      <c r="H2797" s="16" t="str">
        <f>部数情報!H2784</f>
        <v>松戸</v>
      </c>
      <c r="I2797" s="16" t="str">
        <f>部数情報!I2784</f>
        <v>流山市</v>
      </c>
      <c r="J2797" s="189">
        <f>IFERROR(IF($I$7="併配",VLOOKUP($F2797,部数情報!A:K,11,0),IF($I$7="併配&amp;選挙",VLOOKUP($F2797,部数情報!A:L,12,0),IF($I$7="選挙",VLOOKUP($F2797,部数情報!A:M,13,0),VLOOKUP($F2797,部数情報!A:J,10,0)))),"")</f>
        <v>245</v>
      </c>
      <c r="K2797" s="187"/>
      <c r="L2797" s="205"/>
      <c r="M2797" s="206"/>
      <c r="S2797">
        <f>エリア一覧!J2797-VLOOKUP(エリア一覧!F2797,部数情報!A:Q,17,0)</f>
        <v>0</v>
      </c>
      <c r="V2797">
        <f t="shared" si="43"/>
        <v>0</v>
      </c>
      <c r="W2797">
        <f>IFERROR(VLOOKUP($F2797,部数情報!A:J,10,0),0)</f>
        <v>245</v>
      </c>
    </row>
    <row r="2798" spans="2:23" hidden="1">
      <c r="B2798" s="15">
        <f>部数情報!C2785</f>
        <v>2784</v>
      </c>
      <c r="C2798" s="16">
        <f>部数情報!B2785</f>
        <v>38</v>
      </c>
      <c r="D2798" s="16" t="str">
        <f>部数情報!E2785</f>
        <v>流山</v>
      </c>
      <c r="E2798" s="16" t="str">
        <f>部数情報!F2785</f>
        <v>深井（運河駅西）</v>
      </c>
      <c r="F2798" s="16" t="str">
        <f>部数情報!A2785</f>
        <v>066157</v>
      </c>
      <c r="G2798" s="16" t="str">
        <f>部数情報!G2785</f>
        <v>東深井</v>
      </c>
      <c r="H2798" s="16" t="str">
        <f>部数情報!H2785</f>
        <v>松戸</v>
      </c>
      <c r="I2798" s="16" t="str">
        <f>部数情報!I2785</f>
        <v>流山市</v>
      </c>
      <c r="J2798" s="189">
        <f>IFERROR(IF($I$7="併配",VLOOKUP($F2798,部数情報!A:K,11,0),IF($I$7="併配&amp;選挙",VLOOKUP($F2798,部数情報!A:L,12,0),IF($I$7="選挙",VLOOKUP($F2798,部数情報!A:M,13,0),VLOOKUP($F2798,部数情報!A:J,10,0)))),"")</f>
        <v>345</v>
      </c>
      <c r="K2798" s="187"/>
      <c r="L2798" s="205"/>
      <c r="M2798" s="206"/>
      <c r="S2798">
        <f>エリア一覧!J2798-VLOOKUP(エリア一覧!F2798,部数情報!A:Q,17,0)</f>
        <v>0</v>
      </c>
      <c r="V2798">
        <f t="shared" si="43"/>
        <v>0</v>
      </c>
      <c r="W2798">
        <f>IFERROR(VLOOKUP($F2798,部数情報!A:J,10,0),0)</f>
        <v>345</v>
      </c>
    </row>
    <row r="2799" spans="2:23" hidden="1">
      <c r="B2799" s="15">
        <f>部数情報!C2786</f>
        <v>2785</v>
      </c>
      <c r="C2799" s="16">
        <f>部数情報!B2786</f>
        <v>38</v>
      </c>
      <c r="D2799" s="16" t="str">
        <f>部数情報!E2786</f>
        <v>流山</v>
      </c>
      <c r="E2799" s="16" t="str">
        <f>部数情報!F2786</f>
        <v>深井（運河駅東）</v>
      </c>
      <c r="F2799" s="16" t="str">
        <f>部数情報!A2786</f>
        <v>066109</v>
      </c>
      <c r="G2799" s="16" t="str">
        <f>部数情報!G2786</f>
        <v>森の図書館</v>
      </c>
      <c r="H2799" s="16" t="str">
        <f>部数情報!H2786</f>
        <v>松戸</v>
      </c>
      <c r="I2799" s="16" t="str">
        <f>部数情報!I2786</f>
        <v>流山市</v>
      </c>
      <c r="J2799" s="189">
        <f>IFERROR(IF($I$7="併配",VLOOKUP($F2799,部数情報!A:K,11,0),IF($I$7="併配&amp;選挙",VLOOKUP($F2799,部数情報!A:L,12,0),IF($I$7="選挙",VLOOKUP($F2799,部数情報!A:M,13,0),VLOOKUP($F2799,部数情報!A:J,10,0)))),"")</f>
        <v>535</v>
      </c>
      <c r="K2799" s="187"/>
      <c r="L2799" s="205"/>
      <c r="M2799" s="206"/>
      <c r="S2799">
        <f>エリア一覧!J2799-VLOOKUP(エリア一覧!F2799,部数情報!A:Q,17,0)</f>
        <v>0</v>
      </c>
      <c r="V2799">
        <f t="shared" si="43"/>
        <v>0</v>
      </c>
      <c r="W2799">
        <f>IFERROR(VLOOKUP($F2799,部数情報!A:J,10,0),0)</f>
        <v>535</v>
      </c>
    </row>
    <row r="2800" spans="2:23" hidden="1">
      <c r="B2800" s="15">
        <f>部数情報!C2787</f>
        <v>2786</v>
      </c>
      <c r="C2800" s="16">
        <f>部数情報!B2787</f>
        <v>38</v>
      </c>
      <c r="D2800" s="16" t="str">
        <f>部数情報!E2787</f>
        <v>流山</v>
      </c>
      <c r="E2800" s="16" t="str">
        <f>部数情報!F2787</f>
        <v>深井（運河駅東）</v>
      </c>
      <c r="F2800" s="16" t="str">
        <f>部数情報!A2787</f>
        <v>066110</v>
      </c>
      <c r="G2800" s="16" t="str">
        <f>部数情報!G2787</f>
        <v>東深井小</v>
      </c>
      <c r="H2800" s="16" t="str">
        <f>部数情報!H2787</f>
        <v>松戸</v>
      </c>
      <c r="I2800" s="16" t="str">
        <f>部数情報!I2787</f>
        <v>流山市</v>
      </c>
      <c r="J2800" s="189">
        <f>IFERROR(IF($I$7="併配",VLOOKUP($F2800,部数情報!A:K,11,0),IF($I$7="併配&amp;選挙",VLOOKUP($F2800,部数情報!A:L,12,0),IF($I$7="選挙",VLOOKUP($F2800,部数情報!A:M,13,0),VLOOKUP($F2800,部数情報!A:J,10,0)))),"")</f>
        <v>315</v>
      </c>
      <c r="K2800" s="187"/>
      <c r="L2800" s="205"/>
      <c r="M2800" s="206"/>
      <c r="S2800">
        <f>エリア一覧!J2800-VLOOKUP(エリア一覧!F2800,部数情報!A:Q,17,0)</f>
        <v>0</v>
      </c>
      <c r="V2800">
        <f t="shared" si="43"/>
        <v>0</v>
      </c>
      <c r="W2800">
        <f>IFERROR(VLOOKUP($F2800,部数情報!A:J,10,0),0)</f>
        <v>315</v>
      </c>
    </row>
    <row r="2801" spans="2:23" hidden="1">
      <c r="B2801" s="15">
        <f>部数情報!C2788</f>
        <v>2787</v>
      </c>
      <c r="C2801" s="16">
        <f>部数情報!B2788</f>
        <v>38</v>
      </c>
      <c r="D2801" s="16" t="str">
        <f>部数情報!E2788</f>
        <v>流山</v>
      </c>
      <c r="E2801" s="16" t="str">
        <f>部数情報!F2788</f>
        <v>深井（運河駅東）</v>
      </c>
      <c r="F2801" s="16" t="str">
        <f>部数情報!A2788</f>
        <v>066111</v>
      </c>
      <c r="G2801" s="16" t="str">
        <f>部数情報!G2788</f>
        <v>東急団地</v>
      </c>
      <c r="H2801" s="16" t="str">
        <f>部数情報!H2788</f>
        <v>松戸</v>
      </c>
      <c r="I2801" s="16" t="str">
        <f>部数情報!I2788</f>
        <v>流山市</v>
      </c>
      <c r="J2801" s="189">
        <f>IFERROR(IF($I$7="併配",VLOOKUP($F2801,部数情報!A:K,11,0),IF($I$7="併配&amp;選挙",VLOOKUP($F2801,部数情報!A:L,12,0),IF($I$7="選挙",VLOOKUP($F2801,部数情報!A:M,13,0),VLOOKUP($F2801,部数情報!A:J,10,0)))),"")</f>
        <v>455</v>
      </c>
      <c r="K2801" s="187"/>
      <c r="L2801" s="205"/>
      <c r="M2801" s="206"/>
      <c r="S2801">
        <f>エリア一覧!J2801-VLOOKUP(エリア一覧!F2801,部数情報!A:Q,17,0)</f>
        <v>0</v>
      </c>
      <c r="V2801">
        <f t="shared" si="43"/>
        <v>0</v>
      </c>
      <c r="W2801">
        <f>IFERROR(VLOOKUP($F2801,部数情報!A:J,10,0),0)</f>
        <v>455</v>
      </c>
    </row>
    <row r="2802" spans="2:23" hidden="1">
      <c r="B2802" s="15">
        <f>部数情報!C2789</f>
        <v>2788</v>
      </c>
      <c r="C2802" s="16">
        <f>部数情報!B2789</f>
        <v>38</v>
      </c>
      <c r="D2802" s="16" t="str">
        <f>部数情報!E2789</f>
        <v>流山</v>
      </c>
      <c r="E2802" s="16" t="str">
        <f>部数情報!F2789</f>
        <v>深井（運河駅東）</v>
      </c>
      <c r="F2802" s="16" t="str">
        <f>部数情報!A2789</f>
        <v>066112</v>
      </c>
      <c r="G2802" s="16" t="str">
        <f>部数情報!G2789</f>
        <v>オークタウン江戸川台</v>
      </c>
      <c r="H2802" s="16" t="str">
        <f>部数情報!H2789</f>
        <v>松戸</v>
      </c>
      <c r="I2802" s="16" t="str">
        <f>部数情報!I2789</f>
        <v>流山市</v>
      </c>
      <c r="J2802" s="189">
        <f>IFERROR(IF($I$7="併配",VLOOKUP($F2802,部数情報!A:K,11,0),IF($I$7="併配&amp;選挙",VLOOKUP($F2802,部数情報!A:L,12,0),IF($I$7="選挙",VLOOKUP($F2802,部数情報!A:M,13,0),VLOOKUP($F2802,部数情報!A:J,10,0)))),"")</f>
        <v>410</v>
      </c>
      <c r="K2802" s="187"/>
      <c r="L2802" s="205"/>
      <c r="M2802" s="206"/>
      <c r="S2802">
        <f>エリア一覧!J2802-VLOOKUP(エリア一覧!F2802,部数情報!A:Q,17,0)</f>
        <v>0</v>
      </c>
      <c r="V2802">
        <f t="shared" si="43"/>
        <v>0</v>
      </c>
      <c r="W2802">
        <f>IFERROR(VLOOKUP($F2802,部数情報!A:J,10,0),0)</f>
        <v>410</v>
      </c>
    </row>
    <row r="2803" spans="2:23" hidden="1">
      <c r="B2803" s="15">
        <f>部数情報!C2790</f>
        <v>2789</v>
      </c>
      <c r="C2803" s="16">
        <f>部数情報!B2790</f>
        <v>38</v>
      </c>
      <c r="D2803" s="16" t="str">
        <f>部数情報!E2790</f>
        <v>流山</v>
      </c>
      <c r="E2803" s="16" t="str">
        <f>部数情報!F2790</f>
        <v>深井（運河駅東）</v>
      </c>
      <c r="F2803" s="16" t="str">
        <f>部数情報!A2790</f>
        <v>066113</v>
      </c>
      <c r="G2803" s="16" t="str">
        <f>部数情報!G2790</f>
        <v>東深井９号公園</v>
      </c>
      <c r="H2803" s="16" t="str">
        <f>部数情報!H2790</f>
        <v>松戸</v>
      </c>
      <c r="I2803" s="16" t="str">
        <f>部数情報!I2790</f>
        <v>流山市</v>
      </c>
      <c r="J2803" s="189">
        <f>IFERROR(IF($I$7="併配",VLOOKUP($F2803,部数情報!A:K,11,0),IF($I$7="併配&amp;選挙",VLOOKUP($F2803,部数情報!A:L,12,0),IF($I$7="選挙",VLOOKUP($F2803,部数情報!A:M,13,0),VLOOKUP($F2803,部数情報!A:J,10,0)))),"")</f>
        <v>505</v>
      </c>
      <c r="K2803" s="187"/>
      <c r="L2803" s="205"/>
      <c r="M2803" s="206"/>
      <c r="S2803">
        <f>エリア一覧!J2803-VLOOKUP(エリア一覧!F2803,部数情報!A:Q,17,0)</f>
        <v>0</v>
      </c>
      <c r="V2803">
        <f t="shared" si="43"/>
        <v>0</v>
      </c>
      <c r="W2803">
        <f>IFERROR(VLOOKUP($F2803,部数情報!A:J,10,0),0)</f>
        <v>505</v>
      </c>
    </row>
    <row r="2804" spans="2:23" hidden="1">
      <c r="B2804" s="15">
        <f>部数情報!C2791</f>
        <v>2790</v>
      </c>
      <c r="C2804" s="16">
        <f>部数情報!B2791</f>
        <v>38</v>
      </c>
      <c r="D2804" s="16" t="str">
        <f>部数情報!E2791</f>
        <v>流山</v>
      </c>
      <c r="E2804" s="16" t="str">
        <f>部数情報!F2791</f>
        <v>こうのす台</v>
      </c>
      <c r="F2804" s="16" t="str">
        <f>部数情報!A2791</f>
        <v>066114</v>
      </c>
      <c r="G2804" s="16" t="str">
        <f>部数情報!G2791</f>
        <v>こうのす台Ａ</v>
      </c>
      <c r="H2804" s="16" t="str">
        <f>部数情報!H2791</f>
        <v>松戸</v>
      </c>
      <c r="I2804" s="16" t="str">
        <f>部数情報!I2791</f>
        <v>流山市</v>
      </c>
      <c r="J2804" s="189">
        <f>IFERROR(IF($I$7="併配",VLOOKUP($F2804,部数情報!A:K,11,0),IF($I$7="併配&amp;選挙",VLOOKUP($F2804,部数情報!A:L,12,0),IF($I$7="選挙",VLOOKUP($F2804,部数情報!A:M,13,0),VLOOKUP($F2804,部数情報!A:J,10,0)))),"")</f>
        <v>390</v>
      </c>
      <c r="K2804" s="187"/>
      <c r="L2804" s="205"/>
      <c r="M2804" s="206"/>
      <c r="S2804">
        <f>エリア一覧!J2804-VLOOKUP(エリア一覧!F2804,部数情報!A:Q,17,0)</f>
        <v>0</v>
      </c>
      <c r="V2804">
        <f t="shared" si="43"/>
        <v>0</v>
      </c>
      <c r="W2804">
        <f>IFERROR(VLOOKUP($F2804,部数情報!A:J,10,0),0)</f>
        <v>390</v>
      </c>
    </row>
    <row r="2805" spans="2:23" hidden="1">
      <c r="B2805" s="15">
        <f>部数情報!C2792</f>
        <v>2791</v>
      </c>
      <c r="C2805" s="16">
        <f>部数情報!B2792</f>
        <v>38</v>
      </c>
      <c r="D2805" s="16" t="str">
        <f>部数情報!E2792</f>
        <v>流山</v>
      </c>
      <c r="E2805" s="16" t="str">
        <f>部数情報!F2792</f>
        <v>こうのす台</v>
      </c>
      <c r="F2805" s="16" t="str">
        <f>部数情報!A2792</f>
        <v>066115</v>
      </c>
      <c r="G2805" s="16" t="str">
        <f>部数情報!G2792</f>
        <v>こうのす台B</v>
      </c>
      <c r="H2805" s="16" t="str">
        <f>部数情報!H2792</f>
        <v>松戸</v>
      </c>
      <c r="I2805" s="16" t="str">
        <f>部数情報!I2792</f>
        <v>流山市</v>
      </c>
      <c r="J2805" s="189">
        <f>IFERROR(IF($I$7="併配",VLOOKUP($F2805,部数情報!A:K,11,0),IF($I$7="併配&amp;選挙",VLOOKUP($F2805,部数情報!A:L,12,0),IF($I$7="選挙",VLOOKUP($F2805,部数情報!A:M,13,0),VLOOKUP($F2805,部数情報!A:J,10,0)))),"")</f>
        <v>410</v>
      </c>
      <c r="K2805" s="187"/>
      <c r="L2805" s="205"/>
      <c r="M2805" s="206"/>
      <c r="S2805">
        <f>エリア一覧!J2805-VLOOKUP(エリア一覧!F2805,部数情報!A:Q,17,0)</f>
        <v>0</v>
      </c>
      <c r="V2805">
        <f t="shared" si="43"/>
        <v>0</v>
      </c>
      <c r="W2805">
        <f>IFERROR(VLOOKUP($F2805,部数情報!A:J,10,0),0)</f>
        <v>410</v>
      </c>
    </row>
    <row r="2806" spans="2:23" hidden="1">
      <c r="B2806" s="15">
        <f>部数情報!C2793</f>
        <v>2792</v>
      </c>
      <c r="C2806" s="16">
        <f>部数情報!B2793</f>
        <v>38</v>
      </c>
      <c r="D2806" s="16" t="str">
        <f>部数情報!E2793</f>
        <v>流山</v>
      </c>
      <c r="E2806" s="16" t="str">
        <f>部数情報!F2793</f>
        <v>美原・平方</v>
      </c>
      <c r="F2806" s="16" t="str">
        <f>部数情報!A2793</f>
        <v>066116</v>
      </c>
      <c r="G2806" s="16" t="str">
        <f>部数情報!G2793</f>
        <v>ひらかた団地</v>
      </c>
      <c r="H2806" s="16" t="str">
        <f>部数情報!H2793</f>
        <v>松戸</v>
      </c>
      <c r="I2806" s="16" t="str">
        <f>部数情報!I2793</f>
        <v>流山市</v>
      </c>
      <c r="J2806" s="189">
        <f>IFERROR(IF($I$7="併配",VLOOKUP($F2806,部数情報!A:K,11,0),IF($I$7="併配&amp;選挙",VLOOKUP($F2806,部数情報!A:L,12,0),IF($I$7="選挙",VLOOKUP($F2806,部数情報!A:M,13,0),VLOOKUP($F2806,部数情報!A:J,10,0)))),"")</f>
        <v>200</v>
      </c>
      <c r="K2806" s="187"/>
      <c r="L2806" s="205"/>
      <c r="M2806" s="206"/>
      <c r="S2806">
        <f>エリア一覧!J2806-VLOOKUP(エリア一覧!F2806,部数情報!A:Q,17,0)</f>
        <v>0</v>
      </c>
      <c r="V2806">
        <f t="shared" si="43"/>
        <v>0</v>
      </c>
      <c r="W2806">
        <f>IFERROR(VLOOKUP($F2806,部数情報!A:J,10,0),0)</f>
        <v>200</v>
      </c>
    </row>
    <row r="2807" spans="2:23" hidden="1">
      <c r="B2807" s="15">
        <f>部数情報!C2794</f>
        <v>2793</v>
      </c>
      <c r="C2807" s="16">
        <f>部数情報!B2794</f>
        <v>38</v>
      </c>
      <c r="D2807" s="16" t="str">
        <f>部数情報!E2794</f>
        <v>流山</v>
      </c>
      <c r="E2807" s="16" t="str">
        <f>部数情報!F2794</f>
        <v>美原・平方</v>
      </c>
      <c r="F2807" s="16" t="str">
        <f>部数情報!A2794</f>
        <v>066117</v>
      </c>
      <c r="G2807" s="16" t="str">
        <f>部数情報!G2794</f>
        <v>美原3・4</v>
      </c>
      <c r="H2807" s="16" t="str">
        <f>部数情報!H2794</f>
        <v>松戸</v>
      </c>
      <c r="I2807" s="16" t="str">
        <f>部数情報!I2794</f>
        <v>流山市</v>
      </c>
      <c r="J2807" s="189">
        <f>IFERROR(IF($I$7="併配",VLOOKUP($F2807,部数情報!A:K,11,0),IF($I$7="併配&amp;選挙",VLOOKUP($F2807,部数情報!A:L,12,0),IF($I$7="選挙",VLOOKUP($F2807,部数情報!A:M,13,0),VLOOKUP($F2807,部数情報!A:J,10,0)))),"")</f>
        <v>390</v>
      </c>
      <c r="K2807" s="187"/>
      <c r="L2807" s="205"/>
      <c r="M2807" s="206"/>
      <c r="S2807">
        <f>エリア一覧!J2807-VLOOKUP(エリア一覧!F2807,部数情報!A:Q,17,0)</f>
        <v>0</v>
      </c>
      <c r="V2807">
        <f t="shared" si="43"/>
        <v>0</v>
      </c>
      <c r="W2807">
        <f>IFERROR(VLOOKUP($F2807,部数情報!A:J,10,0),0)</f>
        <v>390</v>
      </c>
    </row>
    <row r="2808" spans="2:23" hidden="1">
      <c r="B2808" s="15">
        <f>部数情報!C2795</f>
        <v>2794</v>
      </c>
      <c r="C2808" s="16">
        <f>部数情報!B2795</f>
        <v>38</v>
      </c>
      <c r="D2808" s="16" t="str">
        <f>部数情報!E2795</f>
        <v>流山</v>
      </c>
      <c r="E2808" s="16" t="str">
        <f>部数情報!F2795</f>
        <v>美原・平方</v>
      </c>
      <c r="F2808" s="16" t="str">
        <f>部数情報!A2795</f>
        <v>066118</v>
      </c>
      <c r="G2808" s="16" t="str">
        <f>部数情報!G2795</f>
        <v>美原1・2</v>
      </c>
      <c r="H2808" s="16" t="str">
        <f>部数情報!H2795</f>
        <v>松戸</v>
      </c>
      <c r="I2808" s="16" t="str">
        <f>部数情報!I2795</f>
        <v>流山市</v>
      </c>
      <c r="J2808" s="189">
        <f>IFERROR(IF($I$7="併配",VLOOKUP($F2808,部数情報!A:K,11,0),IF($I$7="併配&amp;選挙",VLOOKUP($F2808,部数情報!A:L,12,0),IF($I$7="選挙",VLOOKUP($F2808,部数情報!A:M,13,0),VLOOKUP($F2808,部数情報!A:J,10,0)))),"")</f>
        <v>380</v>
      </c>
      <c r="K2808" s="187"/>
      <c r="L2808" s="205"/>
      <c r="M2808" s="206"/>
      <c r="S2808">
        <f>エリア一覧!J2808-VLOOKUP(エリア一覧!F2808,部数情報!A:Q,17,0)</f>
        <v>0</v>
      </c>
      <c r="V2808">
        <f t="shared" si="43"/>
        <v>0</v>
      </c>
      <c r="W2808">
        <f>IFERROR(VLOOKUP($F2808,部数情報!A:J,10,0),0)</f>
        <v>380</v>
      </c>
    </row>
    <row r="2809" spans="2:23" hidden="1">
      <c r="B2809" s="15">
        <f>部数情報!C2796</f>
        <v>2795</v>
      </c>
      <c r="C2809" s="16">
        <f>部数情報!B2796</f>
        <v>38</v>
      </c>
      <c r="D2809" s="16" t="str">
        <f>部数情報!E2796</f>
        <v>流山</v>
      </c>
      <c r="E2809" s="16" t="str">
        <f>部数情報!F2796</f>
        <v>江戸川台西</v>
      </c>
      <c r="F2809" s="16" t="str">
        <f>部数情報!A2796</f>
        <v>066119</v>
      </c>
      <c r="G2809" s="16" t="str">
        <f>部数情報!G2796</f>
        <v>江戸川台西1</v>
      </c>
      <c r="H2809" s="16" t="str">
        <f>部数情報!H2796</f>
        <v>松戸</v>
      </c>
      <c r="I2809" s="16" t="str">
        <f>部数情報!I2796</f>
        <v>流山市</v>
      </c>
      <c r="J2809" s="189">
        <f>IFERROR(IF($I$7="併配",VLOOKUP($F2809,部数情報!A:K,11,0),IF($I$7="併配&amp;選挙",VLOOKUP($F2809,部数情報!A:L,12,0),IF($I$7="選挙",VLOOKUP($F2809,部数情報!A:M,13,0),VLOOKUP($F2809,部数情報!A:J,10,0)))),"")</f>
        <v>310</v>
      </c>
      <c r="K2809" s="187"/>
      <c r="L2809" s="205"/>
      <c r="M2809" s="206"/>
      <c r="S2809">
        <f>エリア一覧!J2809-VLOOKUP(エリア一覧!F2809,部数情報!A:Q,17,0)</f>
        <v>0</v>
      </c>
      <c r="V2809">
        <f t="shared" si="43"/>
        <v>0</v>
      </c>
      <c r="W2809">
        <f>IFERROR(VLOOKUP($F2809,部数情報!A:J,10,0),0)</f>
        <v>310</v>
      </c>
    </row>
    <row r="2810" spans="2:23" hidden="1">
      <c r="B2810" s="15">
        <f>部数情報!C2797</f>
        <v>2796</v>
      </c>
      <c r="C2810" s="16">
        <f>部数情報!B2797</f>
        <v>38</v>
      </c>
      <c r="D2810" s="16" t="str">
        <f>部数情報!E2797</f>
        <v>流山</v>
      </c>
      <c r="E2810" s="16" t="str">
        <f>部数情報!F2797</f>
        <v>江戸川台西</v>
      </c>
      <c r="F2810" s="16" t="str">
        <f>部数情報!A2797</f>
        <v>066120</v>
      </c>
      <c r="G2810" s="16" t="str">
        <f>部数情報!G2797</f>
        <v>江戸川台西1･2</v>
      </c>
      <c r="H2810" s="16" t="str">
        <f>部数情報!H2797</f>
        <v>松戸</v>
      </c>
      <c r="I2810" s="16" t="str">
        <f>部数情報!I2797</f>
        <v>流山市</v>
      </c>
      <c r="J2810" s="189">
        <f>IFERROR(IF($I$7="併配",VLOOKUP($F2810,部数情報!A:K,11,0),IF($I$7="併配&amp;選挙",VLOOKUP($F2810,部数情報!A:L,12,0),IF($I$7="選挙",VLOOKUP($F2810,部数情報!A:M,13,0),VLOOKUP($F2810,部数情報!A:J,10,0)))),"")</f>
        <v>470</v>
      </c>
      <c r="K2810" s="187"/>
      <c r="L2810" s="205"/>
      <c r="M2810" s="206"/>
      <c r="S2810">
        <f>エリア一覧!J2810-VLOOKUP(エリア一覧!F2810,部数情報!A:Q,17,0)</f>
        <v>0</v>
      </c>
      <c r="V2810">
        <f t="shared" si="43"/>
        <v>0</v>
      </c>
      <c r="W2810">
        <f>IFERROR(VLOOKUP($F2810,部数情報!A:J,10,0),0)</f>
        <v>470</v>
      </c>
    </row>
    <row r="2811" spans="2:23" hidden="1">
      <c r="B2811" s="15">
        <f>部数情報!C2798</f>
        <v>2797</v>
      </c>
      <c r="C2811" s="16">
        <f>部数情報!B2798</f>
        <v>38</v>
      </c>
      <c r="D2811" s="16" t="str">
        <f>部数情報!E2798</f>
        <v>流山</v>
      </c>
      <c r="E2811" s="16" t="str">
        <f>部数情報!F2798</f>
        <v>江戸川台西</v>
      </c>
      <c r="F2811" s="16" t="str">
        <f>部数情報!A2798</f>
        <v>066121</v>
      </c>
      <c r="G2811" s="16" t="str">
        <f>部数情報!G2798</f>
        <v>江戸川台西2･3</v>
      </c>
      <c r="H2811" s="16" t="str">
        <f>部数情報!H2798</f>
        <v>松戸</v>
      </c>
      <c r="I2811" s="16" t="str">
        <f>部数情報!I2798</f>
        <v>流山市</v>
      </c>
      <c r="J2811" s="189">
        <f>IFERROR(IF($I$7="併配",VLOOKUP($F2811,部数情報!A:K,11,0),IF($I$7="併配&amp;選挙",VLOOKUP($F2811,部数情報!A:L,12,0),IF($I$7="選挙",VLOOKUP($F2811,部数情報!A:M,13,0),VLOOKUP($F2811,部数情報!A:J,10,0)))),"")</f>
        <v>425</v>
      </c>
      <c r="K2811" s="187"/>
      <c r="L2811" s="205"/>
      <c r="M2811" s="206"/>
      <c r="S2811">
        <f>エリア一覧!J2811-VLOOKUP(エリア一覧!F2811,部数情報!A:Q,17,0)</f>
        <v>0</v>
      </c>
      <c r="V2811">
        <f t="shared" si="43"/>
        <v>0</v>
      </c>
      <c r="W2811">
        <f>IFERROR(VLOOKUP($F2811,部数情報!A:J,10,0),0)</f>
        <v>425</v>
      </c>
    </row>
    <row r="2812" spans="2:23" hidden="1">
      <c r="B2812" s="15">
        <f>部数情報!C2799</f>
        <v>2798</v>
      </c>
      <c r="C2812" s="16">
        <f>部数情報!B2799</f>
        <v>38</v>
      </c>
      <c r="D2812" s="16" t="str">
        <f>部数情報!E2799</f>
        <v>流山</v>
      </c>
      <c r="E2812" s="16" t="str">
        <f>部数情報!F2799</f>
        <v>江戸川台西</v>
      </c>
      <c r="F2812" s="16" t="str">
        <f>部数情報!A2799</f>
        <v>066122</v>
      </c>
      <c r="G2812" s="16" t="str">
        <f>部数情報!G2799</f>
        <v>江戸川台テニスクラブ</v>
      </c>
      <c r="H2812" s="16" t="str">
        <f>部数情報!H2799</f>
        <v>松戸</v>
      </c>
      <c r="I2812" s="16" t="str">
        <f>部数情報!I2799</f>
        <v>流山市</v>
      </c>
      <c r="J2812" s="189">
        <f>IFERROR(IF($I$7="併配",VLOOKUP($F2812,部数情報!A:K,11,0),IF($I$7="併配&amp;選挙",VLOOKUP($F2812,部数情報!A:L,12,0),IF($I$7="選挙",VLOOKUP($F2812,部数情報!A:M,13,0),VLOOKUP($F2812,部数情報!A:J,10,0)))),"")</f>
        <v>300</v>
      </c>
      <c r="K2812" s="187"/>
      <c r="L2812" s="205"/>
      <c r="M2812" s="206"/>
      <c r="S2812">
        <f>エリア一覧!J2812-VLOOKUP(エリア一覧!F2812,部数情報!A:Q,17,0)</f>
        <v>0</v>
      </c>
      <c r="V2812">
        <f t="shared" si="43"/>
        <v>0</v>
      </c>
      <c r="W2812">
        <f>IFERROR(VLOOKUP($F2812,部数情報!A:J,10,0),0)</f>
        <v>300</v>
      </c>
    </row>
    <row r="2813" spans="2:23" hidden="1">
      <c r="B2813" s="15">
        <f>部数情報!C2800</f>
        <v>2799</v>
      </c>
      <c r="C2813" s="16">
        <f>部数情報!B2800</f>
        <v>38</v>
      </c>
      <c r="D2813" s="16" t="str">
        <f>部数情報!E2800</f>
        <v>流山</v>
      </c>
      <c r="E2813" s="16" t="str">
        <f>部数情報!F2800</f>
        <v>江戸川台西</v>
      </c>
      <c r="F2813" s="16" t="str">
        <f>部数情報!A2800</f>
        <v>066123</v>
      </c>
      <c r="G2813" s="16" t="str">
        <f>部数情報!G2800</f>
        <v>江戸川台西4</v>
      </c>
      <c r="H2813" s="16" t="str">
        <f>部数情報!H2800</f>
        <v>松戸</v>
      </c>
      <c r="I2813" s="16" t="str">
        <f>部数情報!I2800</f>
        <v>流山市</v>
      </c>
      <c r="J2813" s="189">
        <f>IFERROR(IF($I$7="併配",VLOOKUP($F2813,部数情報!A:K,11,0),IF($I$7="併配&amp;選挙",VLOOKUP($F2813,部数情報!A:L,12,0),IF($I$7="選挙",VLOOKUP($F2813,部数情報!A:M,13,0),VLOOKUP($F2813,部数情報!A:J,10,0)))),"")</f>
        <v>485</v>
      </c>
      <c r="K2813" s="187"/>
      <c r="L2813" s="205"/>
      <c r="M2813" s="206"/>
      <c r="S2813">
        <f>エリア一覧!J2813-VLOOKUP(エリア一覧!F2813,部数情報!A:Q,17,0)</f>
        <v>0</v>
      </c>
      <c r="V2813">
        <f t="shared" si="43"/>
        <v>0</v>
      </c>
      <c r="W2813">
        <f>IFERROR(VLOOKUP($F2813,部数情報!A:J,10,0),0)</f>
        <v>485</v>
      </c>
    </row>
    <row r="2814" spans="2:23" hidden="1">
      <c r="B2814" s="15">
        <f>部数情報!C2801</f>
        <v>2800</v>
      </c>
      <c r="C2814" s="16">
        <f>部数情報!B2801</f>
        <v>38</v>
      </c>
      <c r="D2814" s="16" t="str">
        <f>部数情報!E2801</f>
        <v>流山</v>
      </c>
      <c r="E2814" s="16" t="str">
        <f>部数情報!F2801</f>
        <v>江戸川台東</v>
      </c>
      <c r="F2814" s="16" t="str">
        <f>部数情報!A2801</f>
        <v>066124</v>
      </c>
      <c r="G2814" s="16" t="str">
        <f>部数情報!G2801</f>
        <v>江戸川台東4</v>
      </c>
      <c r="H2814" s="16" t="str">
        <f>部数情報!H2801</f>
        <v>松戸</v>
      </c>
      <c r="I2814" s="16" t="str">
        <f>部数情報!I2801</f>
        <v>流山市</v>
      </c>
      <c r="J2814" s="189">
        <f>IFERROR(IF($I$7="併配",VLOOKUP($F2814,部数情報!A:K,11,0),IF($I$7="併配&amp;選挙",VLOOKUP($F2814,部数情報!A:L,12,0),IF($I$7="選挙",VLOOKUP($F2814,部数情報!A:M,13,0),VLOOKUP($F2814,部数情報!A:J,10,0)))),"")</f>
        <v>510</v>
      </c>
      <c r="K2814" s="187"/>
      <c r="L2814" s="205"/>
      <c r="M2814" s="206"/>
      <c r="S2814">
        <f>エリア一覧!J2814-VLOOKUP(エリア一覧!F2814,部数情報!A:Q,17,0)</f>
        <v>0</v>
      </c>
      <c r="V2814">
        <f t="shared" si="43"/>
        <v>0</v>
      </c>
      <c r="W2814">
        <f>IFERROR(VLOOKUP($F2814,部数情報!A:J,10,0),0)</f>
        <v>510</v>
      </c>
    </row>
    <row r="2815" spans="2:23" hidden="1">
      <c r="B2815" s="15">
        <f>部数情報!C2802</f>
        <v>2801</v>
      </c>
      <c r="C2815" s="16">
        <f>部数情報!B2802</f>
        <v>38</v>
      </c>
      <c r="D2815" s="16" t="str">
        <f>部数情報!E2802</f>
        <v>流山</v>
      </c>
      <c r="E2815" s="16" t="str">
        <f>部数情報!F2802</f>
        <v>江戸川台東</v>
      </c>
      <c r="F2815" s="16" t="str">
        <f>部数情報!A2802</f>
        <v>066125</v>
      </c>
      <c r="G2815" s="16" t="str">
        <f>部数情報!G2802</f>
        <v>江戸川台東2</v>
      </c>
      <c r="H2815" s="16" t="str">
        <f>部数情報!H2802</f>
        <v>松戸</v>
      </c>
      <c r="I2815" s="16" t="str">
        <f>部数情報!I2802</f>
        <v>流山市</v>
      </c>
      <c r="J2815" s="189">
        <f>IFERROR(IF($I$7="併配",VLOOKUP($F2815,部数情報!A:K,11,0),IF($I$7="併配&amp;選挙",VLOOKUP($F2815,部数情報!A:L,12,0),IF($I$7="選挙",VLOOKUP($F2815,部数情報!A:M,13,0),VLOOKUP($F2815,部数情報!A:J,10,0)))),"")</f>
        <v>390</v>
      </c>
      <c r="K2815" s="187"/>
      <c r="L2815" s="205"/>
      <c r="M2815" s="206"/>
      <c r="S2815">
        <f>エリア一覧!J2815-VLOOKUP(エリア一覧!F2815,部数情報!A:Q,17,0)</f>
        <v>0</v>
      </c>
      <c r="V2815">
        <f t="shared" si="43"/>
        <v>0</v>
      </c>
      <c r="W2815">
        <f>IFERROR(VLOOKUP($F2815,部数情報!A:J,10,0),0)</f>
        <v>390</v>
      </c>
    </row>
    <row r="2816" spans="2:23" hidden="1">
      <c r="B2816" s="15">
        <f>部数情報!C2803</f>
        <v>2802</v>
      </c>
      <c r="C2816" s="16">
        <f>部数情報!B2803</f>
        <v>38</v>
      </c>
      <c r="D2816" s="16" t="str">
        <f>部数情報!E2803</f>
        <v>流山</v>
      </c>
      <c r="E2816" s="16" t="str">
        <f>部数情報!F2803</f>
        <v>江戸川台東</v>
      </c>
      <c r="F2816" s="16" t="str">
        <f>部数情報!A2803</f>
        <v>066126</v>
      </c>
      <c r="G2816" s="16" t="str">
        <f>部数情報!G2803</f>
        <v>江戸川台東3A</v>
      </c>
      <c r="H2816" s="16" t="str">
        <f>部数情報!H2803</f>
        <v>松戸</v>
      </c>
      <c r="I2816" s="16" t="str">
        <f>部数情報!I2803</f>
        <v>流山市</v>
      </c>
      <c r="J2816" s="189">
        <f>IFERROR(IF($I$7="併配",VLOOKUP($F2816,部数情報!A:K,11,0),IF($I$7="併配&amp;選挙",VLOOKUP($F2816,部数情報!A:L,12,0),IF($I$7="選挙",VLOOKUP($F2816,部数情報!A:M,13,0),VLOOKUP($F2816,部数情報!A:J,10,0)))),"")</f>
        <v>375</v>
      </c>
      <c r="K2816" s="187"/>
      <c r="L2816" s="205"/>
      <c r="M2816" s="206"/>
      <c r="S2816">
        <f>エリア一覧!J2816-VLOOKUP(エリア一覧!F2816,部数情報!A:Q,17,0)</f>
        <v>0</v>
      </c>
      <c r="V2816">
        <f t="shared" si="43"/>
        <v>0</v>
      </c>
      <c r="W2816">
        <f>IFERROR(VLOOKUP($F2816,部数情報!A:J,10,0),0)</f>
        <v>375</v>
      </c>
    </row>
    <row r="2817" spans="2:23" hidden="1">
      <c r="B2817" s="15">
        <f>部数情報!C2804</f>
        <v>2803</v>
      </c>
      <c r="C2817" s="16">
        <f>部数情報!B2804</f>
        <v>38</v>
      </c>
      <c r="D2817" s="16" t="str">
        <f>部数情報!E2804</f>
        <v>流山</v>
      </c>
      <c r="E2817" s="16" t="str">
        <f>部数情報!F2804</f>
        <v>江戸川台東</v>
      </c>
      <c r="F2817" s="16" t="str">
        <f>部数情報!A2804</f>
        <v>066127</v>
      </c>
      <c r="G2817" s="16" t="str">
        <f>部数情報!G2804</f>
        <v>江戸川台東3B</v>
      </c>
      <c r="H2817" s="16" t="str">
        <f>部数情報!H2804</f>
        <v>松戸</v>
      </c>
      <c r="I2817" s="16" t="str">
        <f>部数情報!I2804</f>
        <v>流山市</v>
      </c>
      <c r="J2817" s="189">
        <f>IFERROR(IF($I$7="併配",VLOOKUP($F2817,部数情報!A:K,11,0),IF($I$7="併配&amp;選挙",VLOOKUP($F2817,部数情報!A:L,12,0),IF($I$7="選挙",VLOOKUP($F2817,部数情報!A:M,13,0),VLOOKUP($F2817,部数情報!A:J,10,0)))),"")</f>
        <v>365</v>
      </c>
      <c r="K2817" s="187"/>
      <c r="L2817" s="205"/>
      <c r="M2817" s="206"/>
      <c r="S2817">
        <f>エリア一覧!J2817-VLOOKUP(エリア一覧!F2817,部数情報!A:Q,17,0)</f>
        <v>0</v>
      </c>
      <c r="V2817">
        <f t="shared" si="43"/>
        <v>0</v>
      </c>
      <c r="W2817">
        <f>IFERROR(VLOOKUP($F2817,部数情報!A:J,10,0),0)</f>
        <v>365</v>
      </c>
    </row>
    <row r="2818" spans="2:23" hidden="1">
      <c r="B2818" s="15">
        <f>部数情報!C2805</f>
        <v>2804</v>
      </c>
      <c r="C2818" s="16">
        <f>部数情報!B2805</f>
        <v>38</v>
      </c>
      <c r="D2818" s="16" t="str">
        <f>部数情報!E2805</f>
        <v>流山</v>
      </c>
      <c r="E2818" s="16" t="str">
        <f>部数情報!F2805</f>
        <v>江戸川台東</v>
      </c>
      <c r="F2818" s="16" t="str">
        <f>部数情報!A2805</f>
        <v>066128</v>
      </c>
      <c r="G2818" s="16" t="str">
        <f>部数情報!G2805</f>
        <v>江戸川台東1</v>
      </c>
      <c r="H2818" s="16" t="str">
        <f>部数情報!H2805</f>
        <v>松戸</v>
      </c>
      <c r="I2818" s="16" t="str">
        <f>部数情報!I2805</f>
        <v>流山市</v>
      </c>
      <c r="J2818" s="189">
        <f>IFERROR(IF($I$7="併配",VLOOKUP($F2818,部数情報!A:K,11,0),IF($I$7="併配&amp;選挙",VLOOKUP($F2818,部数情報!A:L,12,0),IF($I$7="選挙",VLOOKUP($F2818,部数情報!A:M,13,0),VLOOKUP($F2818,部数情報!A:J,10,0)))),"")</f>
        <v>400</v>
      </c>
      <c r="K2818" s="187"/>
      <c r="L2818" s="205"/>
      <c r="M2818" s="206"/>
      <c r="S2818">
        <f>エリア一覧!J2818-VLOOKUP(エリア一覧!F2818,部数情報!A:Q,17,0)</f>
        <v>0</v>
      </c>
      <c r="V2818">
        <f t="shared" si="43"/>
        <v>0</v>
      </c>
      <c r="W2818">
        <f>IFERROR(VLOOKUP($F2818,部数情報!A:J,10,0),0)</f>
        <v>400</v>
      </c>
    </row>
    <row r="2819" spans="2:23" hidden="1">
      <c r="B2819" s="15">
        <f>部数情報!C2806</f>
        <v>2805</v>
      </c>
      <c r="C2819" s="16">
        <f>部数情報!B2806</f>
        <v>38</v>
      </c>
      <c r="D2819" s="16" t="str">
        <f>部数情報!E2806</f>
        <v>流山</v>
      </c>
      <c r="E2819" s="16" t="str">
        <f>部数情報!F2806</f>
        <v>富士見台</v>
      </c>
      <c r="F2819" s="16" t="str">
        <f>部数情報!A2806</f>
        <v>066129</v>
      </c>
      <c r="G2819" s="16" t="str">
        <f>部数情報!G2806</f>
        <v>富士見台･北</v>
      </c>
      <c r="H2819" s="16" t="str">
        <f>部数情報!H2806</f>
        <v>松戸</v>
      </c>
      <c r="I2819" s="16" t="str">
        <f>部数情報!I2806</f>
        <v>流山市</v>
      </c>
      <c r="J2819" s="189">
        <f>IFERROR(IF($I$7="併配",VLOOKUP($F2819,部数情報!A:K,11,0),IF($I$7="併配&amp;選挙",VLOOKUP($F2819,部数情報!A:L,12,0),IF($I$7="選挙",VLOOKUP($F2819,部数情報!A:M,13,0),VLOOKUP($F2819,部数情報!A:J,10,0)))),"")</f>
        <v>430</v>
      </c>
      <c r="K2819" s="187"/>
      <c r="L2819" s="205"/>
      <c r="M2819" s="206"/>
      <c r="S2819">
        <f>エリア一覧!J2819-VLOOKUP(エリア一覧!F2819,部数情報!A:Q,17,0)</f>
        <v>0</v>
      </c>
      <c r="V2819">
        <f t="shared" si="43"/>
        <v>0</v>
      </c>
      <c r="W2819">
        <f>IFERROR(VLOOKUP($F2819,部数情報!A:J,10,0),0)</f>
        <v>430</v>
      </c>
    </row>
    <row r="2820" spans="2:23" hidden="1">
      <c r="B2820" s="15">
        <f>部数情報!C2807</f>
        <v>2806</v>
      </c>
      <c r="C2820" s="16">
        <f>部数情報!B2807</f>
        <v>38</v>
      </c>
      <c r="D2820" s="16" t="str">
        <f>部数情報!E2807</f>
        <v>流山</v>
      </c>
      <c r="E2820" s="16" t="str">
        <f>部数情報!F2807</f>
        <v>富士見台</v>
      </c>
      <c r="F2820" s="16" t="str">
        <f>部数情報!A2807</f>
        <v>066130</v>
      </c>
      <c r="G2820" s="16" t="str">
        <f>部数情報!G2807</f>
        <v>中野久木</v>
      </c>
      <c r="H2820" s="16" t="str">
        <f>部数情報!H2807</f>
        <v>松戸</v>
      </c>
      <c r="I2820" s="16" t="str">
        <f>部数情報!I2807</f>
        <v>流山市</v>
      </c>
      <c r="J2820" s="189">
        <f>IFERROR(IF($I$7="併配",VLOOKUP($F2820,部数情報!A:K,11,0),IF($I$7="併配&amp;選挙",VLOOKUP($F2820,部数情報!A:L,12,0),IF($I$7="選挙",VLOOKUP($F2820,部数情報!A:M,13,0),VLOOKUP($F2820,部数情報!A:J,10,0)))),"")</f>
        <v>505</v>
      </c>
      <c r="K2820" s="187"/>
      <c r="L2820" s="205"/>
      <c r="M2820" s="206"/>
      <c r="S2820">
        <f>エリア一覧!J2820-VLOOKUP(エリア一覧!F2820,部数情報!A:Q,17,0)</f>
        <v>0</v>
      </c>
      <c r="V2820">
        <f t="shared" si="43"/>
        <v>0</v>
      </c>
      <c r="W2820">
        <f>IFERROR(VLOOKUP($F2820,部数情報!A:J,10,0),0)</f>
        <v>505</v>
      </c>
    </row>
    <row r="2821" spans="2:23" hidden="1">
      <c r="B2821" s="15">
        <f>部数情報!C2808</f>
        <v>2807</v>
      </c>
      <c r="C2821" s="16">
        <f>部数情報!B2808</f>
        <v>38</v>
      </c>
      <c r="D2821" s="16" t="str">
        <f>部数情報!E2808</f>
        <v>流山</v>
      </c>
      <c r="E2821" s="16" t="str">
        <f>部数情報!F2808</f>
        <v>富士見台</v>
      </c>
      <c r="F2821" s="16" t="str">
        <f>部数情報!A2808</f>
        <v>066131</v>
      </c>
      <c r="G2821" s="16" t="str">
        <f>部数情報!G2808</f>
        <v>富士見台1･2</v>
      </c>
      <c r="H2821" s="16" t="str">
        <f>部数情報!H2808</f>
        <v>松戸</v>
      </c>
      <c r="I2821" s="16" t="str">
        <f>部数情報!I2808</f>
        <v>流山市</v>
      </c>
      <c r="J2821" s="189">
        <f>IFERROR(IF($I$7="併配",VLOOKUP($F2821,部数情報!A:K,11,0),IF($I$7="併配&amp;選挙",VLOOKUP($F2821,部数情報!A:L,12,0),IF($I$7="選挙",VLOOKUP($F2821,部数情報!A:M,13,0),VLOOKUP($F2821,部数情報!A:J,10,0)))),"")</f>
        <v>510</v>
      </c>
      <c r="K2821" s="187"/>
      <c r="L2821" s="205"/>
      <c r="M2821" s="206"/>
      <c r="S2821">
        <f>エリア一覧!J2821-VLOOKUP(エリア一覧!F2821,部数情報!A:Q,17,0)</f>
        <v>0</v>
      </c>
      <c r="V2821">
        <f t="shared" si="43"/>
        <v>0</v>
      </c>
      <c r="W2821">
        <f>IFERROR(VLOOKUP($F2821,部数情報!A:J,10,0),0)</f>
        <v>510</v>
      </c>
    </row>
    <row r="2822" spans="2:23" hidden="1">
      <c r="B2822" s="15">
        <f>部数情報!C2809</f>
        <v>2808</v>
      </c>
      <c r="C2822" s="16">
        <f>部数情報!B2809</f>
        <v>38</v>
      </c>
      <c r="D2822" s="16" t="str">
        <f>部数情報!E2809</f>
        <v>流山</v>
      </c>
      <c r="E2822" s="16" t="str">
        <f>部数情報!F2809</f>
        <v>西初石</v>
      </c>
      <c r="F2822" s="16" t="str">
        <f>部数情報!A2809</f>
        <v>066158</v>
      </c>
      <c r="G2822" s="16" t="str">
        <f>部数情報!G2809</f>
        <v>西初石1</v>
      </c>
      <c r="H2822" s="16" t="str">
        <f>部数情報!H2809</f>
        <v>松戸</v>
      </c>
      <c r="I2822" s="16" t="str">
        <f>部数情報!I2809</f>
        <v>流山市</v>
      </c>
      <c r="J2822" s="189">
        <f>IFERROR(IF($I$7="併配",VLOOKUP($F2822,部数情報!A:K,11,0),IF($I$7="併配&amp;選挙",VLOOKUP($F2822,部数情報!A:L,12,0),IF($I$7="選挙",VLOOKUP($F2822,部数情報!A:M,13,0),VLOOKUP($F2822,部数情報!A:J,10,0)))),"")</f>
        <v>390</v>
      </c>
      <c r="K2822" s="187"/>
      <c r="L2822" s="205"/>
      <c r="M2822" s="206"/>
      <c r="S2822">
        <f>エリア一覧!J2822-VLOOKUP(エリア一覧!F2822,部数情報!A:Q,17,0)</f>
        <v>0</v>
      </c>
      <c r="V2822">
        <f t="shared" si="43"/>
        <v>0</v>
      </c>
      <c r="W2822">
        <f>IFERROR(VLOOKUP($F2822,部数情報!A:J,10,0),0)</f>
        <v>390</v>
      </c>
    </row>
    <row r="2823" spans="2:23" hidden="1">
      <c r="B2823" s="15">
        <f>部数情報!C2810</f>
        <v>2809</v>
      </c>
      <c r="C2823" s="16">
        <f>部数情報!B2810</f>
        <v>38</v>
      </c>
      <c r="D2823" s="16" t="str">
        <f>部数情報!E2810</f>
        <v>流山</v>
      </c>
      <c r="E2823" s="16" t="str">
        <f>部数情報!F2810</f>
        <v>西初石</v>
      </c>
      <c r="F2823" s="16" t="str">
        <f>部数情報!A2810</f>
        <v>066132</v>
      </c>
      <c r="G2823" s="16" t="str">
        <f>部数情報!G2810</f>
        <v>西初石2A</v>
      </c>
      <c r="H2823" s="16" t="str">
        <f>部数情報!H2810</f>
        <v>松戸</v>
      </c>
      <c r="I2823" s="16" t="str">
        <f>部数情報!I2810</f>
        <v>流山市</v>
      </c>
      <c r="J2823" s="189">
        <f>IFERROR(IF($I$7="併配",VLOOKUP($F2823,部数情報!A:K,11,0),IF($I$7="併配&amp;選挙",VLOOKUP($F2823,部数情報!A:L,12,0),IF($I$7="選挙",VLOOKUP($F2823,部数情報!A:M,13,0),VLOOKUP($F2823,部数情報!A:J,10,0)))),"")</f>
        <v>490</v>
      </c>
      <c r="K2823" s="187"/>
      <c r="L2823" s="205"/>
      <c r="M2823" s="206"/>
      <c r="S2823">
        <f>エリア一覧!J2823-VLOOKUP(エリア一覧!F2823,部数情報!A:Q,17,0)</f>
        <v>0</v>
      </c>
      <c r="V2823">
        <f t="shared" si="43"/>
        <v>0</v>
      </c>
      <c r="W2823">
        <f>IFERROR(VLOOKUP($F2823,部数情報!A:J,10,0),0)</f>
        <v>490</v>
      </c>
    </row>
    <row r="2824" spans="2:23" hidden="1">
      <c r="B2824" s="15">
        <f>部数情報!C2811</f>
        <v>2810</v>
      </c>
      <c r="C2824" s="16">
        <f>部数情報!B2811</f>
        <v>38</v>
      </c>
      <c r="D2824" s="16" t="str">
        <f>部数情報!E2811</f>
        <v>流山</v>
      </c>
      <c r="E2824" s="16" t="str">
        <f>部数情報!F2811</f>
        <v>西初石</v>
      </c>
      <c r="F2824" s="16" t="str">
        <f>部数情報!A2811</f>
        <v>066161</v>
      </c>
      <c r="G2824" s="16" t="str">
        <f>部数情報!G2811</f>
        <v>西初石2B</v>
      </c>
      <c r="H2824" s="16" t="str">
        <f>部数情報!H2811</f>
        <v>松戸</v>
      </c>
      <c r="I2824" s="16" t="str">
        <f>部数情報!I2811</f>
        <v>流山市</v>
      </c>
      <c r="J2824" s="189">
        <f>IFERROR(IF($I$7="併配",VLOOKUP($F2824,部数情報!A:K,11,0),IF($I$7="併配&amp;選挙",VLOOKUP($F2824,部数情報!A:L,12,0),IF($I$7="選挙",VLOOKUP($F2824,部数情報!A:M,13,0),VLOOKUP($F2824,部数情報!A:J,10,0)))),"")</f>
        <v>490</v>
      </c>
      <c r="K2824" s="187"/>
      <c r="L2824" s="205"/>
      <c r="M2824" s="206"/>
      <c r="S2824">
        <f>エリア一覧!J2824-VLOOKUP(エリア一覧!F2824,部数情報!A:Q,17,0)</f>
        <v>0</v>
      </c>
      <c r="V2824">
        <f t="shared" si="43"/>
        <v>0</v>
      </c>
      <c r="W2824">
        <f>IFERROR(VLOOKUP($F2824,部数情報!A:J,10,0),0)</f>
        <v>490</v>
      </c>
    </row>
    <row r="2825" spans="2:23" hidden="1">
      <c r="B2825" s="15">
        <f>部数情報!C2812</f>
        <v>2811</v>
      </c>
      <c r="C2825" s="16">
        <f>部数情報!B2812</f>
        <v>38</v>
      </c>
      <c r="D2825" s="16" t="str">
        <f>部数情報!E2812</f>
        <v>流山</v>
      </c>
      <c r="E2825" s="16" t="str">
        <f>部数情報!F2812</f>
        <v>西初石</v>
      </c>
      <c r="F2825" s="16" t="str">
        <f>部数情報!A2812</f>
        <v>066133</v>
      </c>
      <c r="G2825" s="16" t="str">
        <f>部数情報!G2812</f>
        <v>西初石2･3</v>
      </c>
      <c r="H2825" s="16" t="str">
        <f>部数情報!H2812</f>
        <v>松戸</v>
      </c>
      <c r="I2825" s="16" t="str">
        <f>部数情報!I2812</f>
        <v>流山市</v>
      </c>
      <c r="J2825" s="189">
        <f>IFERROR(IF($I$7="併配",VLOOKUP($F2825,部数情報!A:K,11,0),IF($I$7="併配&amp;選挙",VLOOKUP($F2825,部数情報!A:L,12,0),IF($I$7="選挙",VLOOKUP($F2825,部数情報!A:M,13,0),VLOOKUP($F2825,部数情報!A:J,10,0)))),"")</f>
        <v>550</v>
      </c>
      <c r="K2825" s="187"/>
      <c r="L2825" s="205"/>
      <c r="M2825" s="206"/>
      <c r="S2825">
        <f>エリア一覧!J2825-VLOOKUP(エリア一覧!F2825,部数情報!A:Q,17,0)</f>
        <v>0</v>
      </c>
      <c r="V2825">
        <f t="shared" si="43"/>
        <v>0</v>
      </c>
      <c r="W2825">
        <f>IFERROR(VLOOKUP($F2825,部数情報!A:J,10,0),0)</f>
        <v>550</v>
      </c>
    </row>
    <row r="2826" spans="2:23" hidden="1">
      <c r="B2826" s="15">
        <f>部数情報!C2813</f>
        <v>2812</v>
      </c>
      <c r="C2826" s="16">
        <f>部数情報!B2813</f>
        <v>38</v>
      </c>
      <c r="D2826" s="16" t="str">
        <f>部数情報!E2813</f>
        <v>流山</v>
      </c>
      <c r="E2826" s="16" t="str">
        <f>部数情報!F2813</f>
        <v>西初石</v>
      </c>
      <c r="F2826" s="16" t="str">
        <f>部数情報!A2813</f>
        <v>066134</v>
      </c>
      <c r="G2826" s="16" t="str">
        <f>部数情報!G2813</f>
        <v>西初石3</v>
      </c>
      <c r="H2826" s="16" t="str">
        <f>部数情報!H2813</f>
        <v>松戸</v>
      </c>
      <c r="I2826" s="16" t="str">
        <f>部数情報!I2813</f>
        <v>流山市</v>
      </c>
      <c r="J2826" s="189">
        <f>IFERROR(IF($I$7="併配",VLOOKUP($F2826,部数情報!A:K,11,0),IF($I$7="併配&amp;選挙",VLOOKUP($F2826,部数情報!A:L,12,0),IF($I$7="選挙",VLOOKUP($F2826,部数情報!A:M,13,0),VLOOKUP($F2826,部数情報!A:J,10,0)))),"")</f>
        <v>430</v>
      </c>
      <c r="K2826" s="187"/>
      <c r="L2826" s="205"/>
      <c r="M2826" s="206"/>
      <c r="S2826">
        <f>エリア一覧!J2826-VLOOKUP(エリア一覧!F2826,部数情報!A:Q,17,0)</f>
        <v>0</v>
      </c>
      <c r="V2826">
        <f t="shared" si="43"/>
        <v>0</v>
      </c>
      <c r="W2826">
        <f>IFERROR(VLOOKUP($F2826,部数情報!A:J,10,0),0)</f>
        <v>430</v>
      </c>
    </row>
    <row r="2827" spans="2:23" hidden="1">
      <c r="B2827" s="15">
        <f>部数情報!C2814</f>
        <v>2813</v>
      </c>
      <c r="C2827" s="16">
        <f>部数情報!B2814</f>
        <v>38</v>
      </c>
      <c r="D2827" s="16" t="str">
        <f>部数情報!E2814</f>
        <v>流山</v>
      </c>
      <c r="E2827" s="16" t="str">
        <f>部数情報!F2814</f>
        <v>西初石</v>
      </c>
      <c r="F2827" s="16" t="str">
        <f>部数情報!A2814</f>
        <v>066135</v>
      </c>
      <c r="G2827" s="16" t="str">
        <f>部数情報!G2814</f>
        <v>若葉台</v>
      </c>
      <c r="H2827" s="16" t="str">
        <f>部数情報!H2814</f>
        <v>松戸</v>
      </c>
      <c r="I2827" s="16" t="str">
        <f>部数情報!I2814</f>
        <v>流山市</v>
      </c>
      <c r="J2827" s="189">
        <f>IFERROR(IF($I$7="併配",VLOOKUP($F2827,部数情報!A:K,11,0),IF($I$7="併配&amp;選挙",VLOOKUP($F2827,部数情報!A:L,12,0),IF($I$7="選挙",VLOOKUP($F2827,部数情報!A:M,13,0),VLOOKUP($F2827,部数情報!A:J,10,0)))),"")</f>
        <v>470</v>
      </c>
      <c r="K2827" s="187"/>
      <c r="L2827" s="205"/>
      <c r="M2827" s="206"/>
      <c r="S2827">
        <f>エリア一覧!J2827-VLOOKUP(エリア一覧!F2827,部数情報!A:Q,17,0)</f>
        <v>0</v>
      </c>
      <c r="V2827">
        <f t="shared" si="43"/>
        <v>0</v>
      </c>
      <c r="W2827">
        <f>IFERROR(VLOOKUP($F2827,部数情報!A:J,10,0),0)</f>
        <v>470</v>
      </c>
    </row>
    <row r="2828" spans="2:23" hidden="1">
      <c r="B2828" s="15">
        <f>部数情報!C2815</f>
        <v>2814</v>
      </c>
      <c r="C2828" s="16">
        <f>部数情報!B2815</f>
        <v>38</v>
      </c>
      <c r="D2828" s="16" t="str">
        <f>部数情報!E2815</f>
        <v>流山</v>
      </c>
      <c r="E2828" s="16" t="str">
        <f>部数情報!F2815</f>
        <v>西初石</v>
      </c>
      <c r="F2828" s="16" t="str">
        <f>部数情報!A2815</f>
        <v>066136</v>
      </c>
      <c r="G2828" s="16" t="str">
        <f>部数情報!G2815</f>
        <v>西初石4</v>
      </c>
      <c r="H2828" s="16" t="str">
        <f>部数情報!H2815</f>
        <v>松戸</v>
      </c>
      <c r="I2828" s="16" t="str">
        <f>部数情報!I2815</f>
        <v>流山市</v>
      </c>
      <c r="J2828" s="189">
        <f>IFERROR(IF($I$7="併配",VLOOKUP($F2828,部数情報!A:K,11,0),IF($I$7="併配&amp;選挙",VLOOKUP($F2828,部数情報!A:L,12,0),IF($I$7="選挙",VLOOKUP($F2828,部数情報!A:M,13,0),VLOOKUP($F2828,部数情報!A:J,10,0)))),"")</f>
        <v>565</v>
      </c>
      <c r="K2828" s="187"/>
      <c r="L2828" s="205"/>
      <c r="M2828" s="206"/>
      <c r="S2828">
        <f>エリア一覧!J2828-VLOOKUP(エリア一覧!F2828,部数情報!A:Q,17,0)</f>
        <v>0</v>
      </c>
      <c r="V2828">
        <f t="shared" si="43"/>
        <v>0</v>
      </c>
      <c r="W2828">
        <f>IFERROR(VLOOKUP($F2828,部数情報!A:J,10,0),0)</f>
        <v>565</v>
      </c>
    </row>
    <row r="2829" spans="2:23" hidden="1">
      <c r="B2829" s="15">
        <f>部数情報!C2816</f>
        <v>2815</v>
      </c>
      <c r="C2829" s="16">
        <f>部数情報!B2816</f>
        <v>38</v>
      </c>
      <c r="D2829" s="16" t="str">
        <f>部数情報!E2816</f>
        <v>流山</v>
      </c>
      <c r="E2829" s="16" t="str">
        <f>部数情報!F2816</f>
        <v>西初石</v>
      </c>
      <c r="F2829" s="16" t="str">
        <f>部数情報!A2816</f>
        <v>066137</v>
      </c>
      <c r="G2829" s="16" t="str">
        <f>部数情報!G2816</f>
        <v>流山郵便局</v>
      </c>
      <c r="H2829" s="16" t="str">
        <f>部数情報!H2816</f>
        <v>松戸</v>
      </c>
      <c r="I2829" s="16" t="str">
        <f>部数情報!I2816</f>
        <v>流山市</v>
      </c>
      <c r="J2829" s="189">
        <f>IFERROR(IF($I$7="併配",VLOOKUP($F2829,部数情報!A:K,11,0),IF($I$7="併配&amp;選挙",VLOOKUP($F2829,部数情報!A:L,12,0),IF($I$7="選挙",VLOOKUP($F2829,部数情報!A:M,13,0),VLOOKUP($F2829,部数情報!A:J,10,0)))),"")</f>
        <v>460</v>
      </c>
      <c r="K2829" s="187"/>
      <c r="L2829" s="205"/>
      <c r="M2829" s="206"/>
      <c r="S2829">
        <f>エリア一覧!J2829-VLOOKUP(エリア一覧!F2829,部数情報!A:Q,17,0)</f>
        <v>0</v>
      </c>
      <c r="V2829">
        <f t="shared" si="43"/>
        <v>0</v>
      </c>
      <c r="W2829">
        <f>IFERROR(VLOOKUP($F2829,部数情報!A:J,10,0),0)</f>
        <v>460</v>
      </c>
    </row>
    <row r="2830" spans="2:23" hidden="1">
      <c r="B2830" s="15">
        <f>部数情報!C2817</f>
        <v>2816</v>
      </c>
      <c r="C2830" s="16">
        <f>部数情報!B2817</f>
        <v>38</v>
      </c>
      <c r="D2830" s="16" t="str">
        <f>部数情報!E2817</f>
        <v>流山</v>
      </c>
      <c r="E2830" s="16" t="str">
        <f>部数情報!F2817</f>
        <v>西初石</v>
      </c>
      <c r="F2830" s="16" t="str">
        <f>部数情報!A2817</f>
        <v>066162</v>
      </c>
      <c r="G2830" s="16" t="str">
        <f>部数情報!G2817</f>
        <v>西初石4・5</v>
      </c>
      <c r="H2830" s="16" t="str">
        <f>部数情報!H2817</f>
        <v>松戸</v>
      </c>
      <c r="I2830" s="16" t="str">
        <f>部数情報!I2817</f>
        <v>流山市</v>
      </c>
      <c r="J2830" s="189">
        <f>IFERROR(IF($I$7="併配",VLOOKUP($F2830,部数情報!A:K,11,0),IF($I$7="併配&amp;選挙",VLOOKUP($F2830,部数情報!A:L,12,0),IF($I$7="選挙",VLOOKUP($F2830,部数情報!A:M,13,0),VLOOKUP($F2830,部数情報!A:J,10,0)))),"")</f>
        <v>360</v>
      </c>
      <c r="K2830" s="187"/>
      <c r="L2830" s="205"/>
      <c r="M2830" s="206"/>
      <c r="S2830">
        <f>エリア一覧!J2830-VLOOKUP(エリア一覧!F2830,部数情報!A:Q,17,0)</f>
        <v>0</v>
      </c>
      <c r="V2830">
        <f t="shared" si="43"/>
        <v>0</v>
      </c>
      <c r="W2830">
        <f>IFERROR(VLOOKUP($F2830,部数情報!A:J,10,0),0)</f>
        <v>360</v>
      </c>
    </row>
    <row r="2831" spans="2:23" hidden="1">
      <c r="B2831" s="15">
        <f>部数情報!C2818</f>
        <v>2817</v>
      </c>
      <c r="C2831" s="16">
        <f>部数情報!B2818</f>
        <v>38</v>
      </c>
      <c r="D2831" s="16" t="str">
        <f>部数情報!E2818</f>
        <v>流山</v>
      </c>
      <c r="E2831" s="16" t="str">
        <f>部数情報!F2818</f>
        <v>東初石</v>
      </c>
      <c r="F2831" s="16" t="str">
        <f>部数情報!A2818</f>
        <v>066139</v>
      </c>
      <c r="G2831" s="16" t="str">
        <f>部数情報!G2818</f>
        <v>東初石1</v>
      </c>
      <c r="H2831" s="16" t="str">
        <f>部数情報!H2818</f>
        <v>松戸</v>
      </c>
      <c r="I2831" s="16" t="str">
        <f>部数情報!I2818</f>
        <v>流山市</v>
      </c>
      <c r="J2831" s="189">
        <f>IFERROR(IF($I$7="併配",VLOOKUP($F2831,部数情報!A:K,11,0),IF($I$7="併配&amp;選挙",VLOOKUP($F2831,部数情報!A:L,12,0),IF($I$7="選挙",VLOOKUP($F2831,部数情報!A:M,13,0),VLOOKUP($F2831,部数情報!A:J,10,0)))),"")</f>
        <v>605</v>
      </c>
      <c r="K2831" s="187"/>
      <c r="L2831" s="205"/>
      <c r="M2831" s="206"/>
      <c r="S2831">
        <f>エリア一覧!J2831-VLOOKUP(エリア一覧!F2831,部数情報!A:Q,17,0)</f>
        <v>0</v>
      </c>
      <c r="V2831">
        <f t="shared" si="43"/>
        <v>0</v>
      </c>
      <c r="W2831">
        <f>IFERROR(VLOOKUP($F2831,部数情報!A:J,10,0),0)</f>
        <v>605</v>
      </c>
    </row>
    <row r="2832" spans="2:23" hidden="1">
      <c r="B2832" s="15">
        <f>部数情報!C2819</f>
        <v>2818</v>
      </c>
      <c r="C2832" s="16">
        <f>部数情報!B2819</f>
        <v>38</v>
      </c>
      <c r="D2832" s="16" t="str">
        <f>部数情報!E2819</f>
        <v>流山</v>
      </c>
      <c r="E2832" s="16" t="str">
        <f>部数情報!F2819</f>
        <v>東初石</v>
      </c>
      <c r="F2832" s="16" t="str">
        <f>部数情報!A2819</f>
        <v>066140</v>
      </c>
      <c r="G2832" s="16" t="str">
        <f>部数情報!G2819</f>
        <v>東初石2</v>
      </c>
      <c r="H2832" s="16" t="str">
        <f>部数情報!H2819</f>
        <v>松戸</v>
      </c>
      <c r="I2832" s="16" t="str">
        <f>部数情報!I2819</f>
        <v>流山市</v>
      </c>
      <c r="J2832" s="189">
        <f>IFERROR(IF($I$7="併配",VLOOKUP($F2832,部数情報!A:K,11,0),IF($I$7="併配&amp;選挙",VLOOKUP($F2832,部数情報!A:L,12,0),IF($I$7="選挙",VLOOKUP($F2832,部数情報!A:M,13,0),VLOOKUP($F2832,部数情報!A:J,10,0)))),"")</f>
        <v>710</v>
      </c>
      <c r="K2832" s="187"/>
      <c r="L2832" s="205"/>
      <c r="M2832" s="206"/>
      <c r="S2832">
        <f>エリア一覧!J2832-VLOOKUP(エリア一覧!F2832,部数情報!A:Q,17,0)</f>
        <v>0</v>
      </c>
      <c r="V2832">
        <f t="shared" ref="V2832:V2895" si="44">IF(K2832="●",J2832,K2832)</f>
        <v>0</v>
      </c>
      <c r="W2832">
        <f>IFERROR(VLOOKUP($F2832,部数情報!A:J,10,0),0)</f>
        <v>710</v>
      </c>
    </row>
    <row r="2833" spans="2:23" hidden="1">
      <c r="B2833" s="15">
        <f>部数情報!C2820</f>
        <v>2819</v>
      </c>
      <c r="C2833" s="16">
        <f>部数情報!B2820</f>
        <v>38</v>
      </c>
      <c r="D2833" s="16" t="str">
        <f>部数情報!E2820</f>
        <v>流山</v>
      </c>
      <c r="E2833" s="16" t="str">
        <f>部数情報!F2820</f>
        <v>東初石</v>
      </c>
      <c r="F2833" s="16" t="str">
        <f>部数情報!A2820</f>
        <v>066141</v>
      </c>
      <c r="G2833" s="16" t="str">
        <f>部数情報!G2820</f>
        <v>東初石3A</v>
      </c>
      <c r="H2833" s="16" t="str">
        <f>部数情報!H2820</f>
        <v>松戸</v>
      </c>
      <c r="I2833" s="16" t="str">
        <f>部数情報!I2820</f>
        <v>流山市</v>
      </c>
      <c r="J2833" s="189">
        <f>IFERROR(IF($I$7="併配",VLOOKUP($F2833,部数情報!A:K,11,0),IF($I$7="併配&amp;選挙",VLOOKUP($F2833,部数情報!A:L,12,0),IF($I$7="選挙",VLOOKUP($F2833,部数情報!A:M,13,0),VLOOKUP($F2833,部数情報!A:J,10,0)))),"")</f>
        <v>400</v>
      </c>
      <c r="K2833" s="187"/>
      <c r="L2833" s="205"/>
      <c r="M2833" s="206"/>
      <c r="S2833">
        <f>エリア一覧!J2833-VLOOKUP(エリア一覧!F2833,部数情報!A:Q,17,0)</f>
        <v>0</v>
      </c>
      <c r="V2833">
        <f t="shared" si="44"/>
        <v>0</v>
      </c>
      <c r="W2833">
        <f>IFERROR(VLOOKUP($F2833,部数情報!A:J,10,0),0)</f>
        <v>400</v>
      </c>
    </row>
    <row r="2834" spans="2:23" hidden="1">
      <c r="B2834" s="15">
        <f>部数情報!C2821</f>
        <v>2820</v>
      </c>
      <c r="C2834" s="16">
        <f>部数情報!B2821</f>
        <v>38</v>
      </c>
      <c r="D2834" s="16" t="str">
        <f>部数情報!E2821</f>
        <v>流山</v>
      </c>
      <c r="E2834" s="16" t="str">
        <f>部数情報!F2821</f>
        <v>東初石</v>
      </c>
      <c r="F2834" s="16" t="str">
        <f>部数情報!A2821</f>
        <v>066142</v>
      </c>
      <c r="G2834" s="16" t="str">
        <f>部数情報!G2821</f>
        <v>東初石3B</v>
      </c>
      <c r="H2834" s="16" t="str">
        <f>部数情報!H2821</f>
        <v>松戸</v>
      </c>
      <c r="I2834" s="16" t="str">
        <f>部数情報!I2821</f>
        <v>流山市</v>
      </c>
      <c r="J2834" s="189">
        <f>IFERROR(IF($I$7="併配",VLOOKUP($F2834,部数情報!A:K,11,0),IF($I$7="併配&amp;選挙",VLOOKUP($F2834,部数情報!A:L,12,0),IF($I$7="選挙",VLOOKUP($F2834,部数情報!A:M,13,0),VLOOKUP($F2834,部数情報!A:J,10,0)))),"")</f>
        <v>680</v>
      </c>
      <c r="K2834" s="187"/>
      <c r="L2834" s="205"/>
      <c r="M2834" s="206"/>
      <c r="S2834">
        <f>エリア一覧!J2834-VLOOKUP(エリア一覧!F2834,部数情報!A:Q,17,0)</f>
        <v>0</v>
      </c>
      <c r="V2834">
        <f t="shared" si="44"/>
        <v>0</v>
      </c>
      <c r="W2834">
        <f>IFERROR(VLOOKUP($F2834,部数情報!A:J,10,0),0)</f>
        <v>680</v>
      </c>
    </row>
    <row r="2835" spans="2:23" hidden="1">
      <c r="B2835" s="15">
        <f>部数情報!C2822</f>
        <v>2821</v>
      </c>
      <c r="C2835" s="16">
        <f>部数情報!B2822</f>
        <v>38</v>
      </c>
      <c r="D2835" s="16" t="str">
        <f>部数情報!E2822</f>
        <v>流山</v>
      </c>
      <c r="E2835" s="16" t="str">
        <f>部数情報!F2822</f>
        <v>東初石</v>
      </c>
      <c r="F2835" s="16" t="str">
        <f>部数情報!A2822</f>
        <v>066155</v>
      </c>
      <c r="G2835" s="16" t="str">
        <f>部数情報!G2822</f>
        <v>東初石3C</v>
      </c>
      <c r="H2835" s="16" t="str">
        <f>部数情報!H2822</f>
        <v>松戸</v>
      </c>
      <c r="I2835" s="16" t="str">
        <f>部数情報!I2822</f>
        <v>流山市</v>
      </c>
      <c r="J2835" s="189">
        <f>IFERROR(IF($I$7="併配",VLOOKUP($F2835,部数情報!A:K,11,0),IF($I$7="併配&amp;選挙",VLOOKUP($F2835,部数情報!A:L,12,0),IF($I$7="選挙",VLOOKUP($F2835,部数情報!A:M,13,0),VLOOKUP($F2835,部数情報!A:J,10,0)))),"")</f>
        <v>555</v>
      </c>
      <c r="K2835" s="187"/>
      <c r="L2835" s="205"/>
      <c r="M2835" s="206"/>
      <c r="S2835">
        <f>エリア一覧!J2835-VLOOKUP(エリア一覧!F2835,部数情報!A:Q,17,0)</f>
        <v>0</v>
      </c>
      <c r="V2835">
        <f t="shared" si="44"/>
        <v>0</v>
      </c>
      <c r="W2835">
        <f>IFERROR(VLOOKUP($F2835,部数情報!A:J,10,0),0)</f>
        <v>555</v>
      </c>
    </row>
    <row r="2836" spans="2:23" hidden="1">
      <c r="B2836" s="15">
        <f>部数情報!C2823</f>
        <v>2822</v>
      </c>
      <c r="C2836" s="16">
        <f>部数情報!B2823</f>
        <v>38</v>
      </c>
      <c r="D2836" s="16" t="str">
        <f>部数情報!E2823</f>
        <v>流山</v>
      </c>
      <c r="E2836" s="16" t="str">
        <f>部数情報!F2823</f>
        <v>東初石</v>
      </c>
      <c r="F2836" s="16" t="str">
        <f>部数情報!A2823</f>
        <v>066143</v>
      </c>
      <c r="G2836" s="16" t="str">
        <f>部数情報!G2823</f>
        <v>東初石4</v>
      </c>
      <c r="H2836" s="16" t="str">
        <f>部数情報!H2823</f>
        <v>松戸</v>
      </c>
      <c r="I2836" s="16" t="str">
        <f>部数情報!I2823</f>
        <v>流山市</v>
      </c>
      <c r="J2836" s="189">
        <f>IFERROR(IF($I$7="併配",VLOOKUP($F2836,部数情報!A:K,11,0),IF($I$7="併配&amp;選挙",VLOOKUP($F2836,部数情報!A:L,12,0),IF($I$7="選挙",VLOOKUP($F2836,部数情報!A:M,13,0),VLOOKUP($F2836,部数情報!A:J,10,0)))),"")</f>
        <v>605</v>
      </c>
      <c r="K2836" s="187"/>
      <c r="L2836" s="205"/>
      <c r="M2836" s="206"/>
      <c r="S2836">
        <f>エリア一覧!J2836-VLOOKUP(エリア一覧!F2836,部数情報!A:Q,17,0)</f>
        <v>0</v>
      </c>
      <c r="V2836">
        <f t="shared" si="44"/>
        <v>0</v>
      </c>
      <c r="W2836">
        <f>IFERROR(VLOOKUP($F2836,部数情報!A:J,10,0),0)</f>
        <v>605</v>
      </c>
    </row>
    <row r="2837" spans="2:23" hidden="1">
      <c r="B2837" s="15">
        <f>部数情報!C2824</f>
        <v>2823</v>
      </c>
      <c r="C2837" s="16">
        <f>部数情報!B2824</f>
        <v>38</v>
      </c>
      <c r="D2837" s="16" t="str">
        <f>部数情報!E2824</f>
        <v>流山</v>
      </c>
      <c r="E2837" s="16" t="str">
        <f>部数情報!F2824</f>
        <v>美田</v>
      </c>
      <c r="F2837" s="16" t="str">
        <f>部数情報!A2824</f>
        <v>066144</v>
      </c>
      <c r="G2837" s="16" t="str">
        <f>部数情報!G2824</f>
        <v>美田保育所</v>
      </c>
      <c r="H2837" s="16" t="str">
        <f>部数情報!H2824</f>
        <v>松戸</v>
      </c>
      <c r="I2837" s="16" t="str">
        <f>部数情報!I2824</f>
        <v>流山市</v>
      </c>
      <c r="J2837" s="189">
        <f>IFERROR(IF($I$7="併配",VLOOKUP($F2837,部数情報!A:K,11,0),IF($I$7="併配&amp;選挙",VLOOKUP($F2837,部数情報!A:L,12,0),IF($I$7="選挙",VLOOKUP($F2837,部数情報!A:M,13,0),VLOOKUP($F2837,部数情報!A:J,10,0)))),"")</f>
        <v>500</v>
      </c>
      <c r="K2837" s="187"/>
      <c r="L2837" s="205"/>
      <c r="M2837" s="206"/>
      <c r="S2837">
        <f>エリア一覧!J2837-VLOOKUP(エリア一覧!F2837,部数情報!A:Q,17,0)</f>
        <v>0</v>
      </c>
      <c r="V2837">
        <f t="shared" si="44"/>
        <v>0</v>
      </c>
      <c r="W2837">
        <f>IFERROR(VLOOKUP($F2837,部数情報!A:J,10,0),0)</f>
        <v>500</v>
      </c>
    </row>
    <row r="2838" spans="2:23" hidden="1">
      <c r="B2838" s="15">
        <f>部数情報!C2825</f>
        <v>2824</v>
      </c>
      <c r="C2838" s="16">
        <f>部数情報!B2825</f>
        <v>38</v>
      </c>
      <c r="D2838" s="16" t="str">
        <f>部数情報!E2825</f>
        <v>流山</v>
      </c>
      <c r="E2838" s="16" t="str">
        <f>部数情報!F2825</f>
        <v>美田</v>
      </c>
      <c r="F2838" s="16" t="str">
        <f>部数情報!A2825</f>
        <v>066145</v>
      </c>
      <c r="G2838" s="16" t="str">
        <f>部数情報!G2825</f>
        <v>八木北小</v>
      </c>
      <c r="H2838" s="16" t="str">
        <f>部数情報!H2825</f>
        <v>松戸</v>
      </c>
      <c r="I2838" s="16" t="str">
        <f>部数情報!I2825</f>
        <v>流山市</v>
      </c>
      <c r="J2838" s="189">
        <f>IFERROR(IF($I$7="併配",VLOOKUP($F2838,部数情報!A:K,11,0),IF($I$7="併配&amp;選挙",VLOOKUP($F2838,部数情報!A:L,12,0),IF($I$7="選挙",VLOOKUP($F2838,部数情報!A:M,13,0),VLOOKUP($F2838,部数情報!A:J,10,0)))),"")</f>
        <v>300</v>
      </c>
      <c r="K2838" s="187"/>
      <c r="L2838" s="205"/>
      <c r="M2838" s="206"/>
      <c r="S2838">
        <f>エリア一覧!J2838-VLOOKUP(エリア一覧!F2838,部数情報!A:Q,17,0)</f>
        <v>0</v>
      </c>
      <c r="V2838">
        <f t="shared" si="44"/>
        <v>0</v>
      </c>
      <c r="W2838">
        <f>IFERROR(VLOOKUP($F2838,部数情報!A:J,10,0),0)</f>
        <v>300</v>
      </c>
    </row>
    <row r="2839" spans="2:23" hidden="1">
      <c r="B2839" s="15">
        <f>部数情報!C2826</f>
        <v>2825</v>
      </c>
      <c r="C2839" s="16">
        <f>部数情報!B2826</f>
        <v>38</v>
      </c>
      <c r="D2839" s="16" t="str">
        <f>部数情報!E2826</f>
        <v>流山</v>
      </c>
      <c r="E2839" s="16" t="str">
        <f>部数情報!F2826</f>
        <v>おおたかの森</v>
      </c>
      <c r="F2839" s="16" t="str">
        <f>部数情報!A2826</f>
        <v>066164</v>
      </c>
      <c r="G2839" s="16" t="str">
        <f>部数情報!G2826</f>
        <v>おおたかの森北1A</v>
      </c>
      <c r="H2839" s="16" t="str">
        <f>部数情報!H2826</f>
        <v>松戸</v>
      </c>
      <c r="I2839" s="16" t="str">
        <f>部数情報!I2826</f>
        <v>流山市</v>
      </c>
      <c r="J2839" s="189">
        <f>IFERROR(IF($I$7="併配",VLOOKUP($F2839,部数情報!A:K,11,0),IF($I$7="併配&amp;選挙",VLOOKUP($F2839,部数情報!A:L,12,0),IF($I$7="選挙",VLOOKUP($F2839,部数情報!A:M,13,0),VLOOKUP($F2839,部数情報!A:J,10,0)))),"")</f>
        <v>580</v>
      </c>
      <c r="K2839" s="187"/>
      <c r="L2839" s="205"/>
      <c r="M2839" s="206"/>
      <c r="S2839">
        <f>エリア一覧!J2839-VLOOKUP(エリア一覧!F2839,部数情報!A:Q,17,0)</f>
        <v>0</v>
      </c>
      <c r="V2839">
        <f t="shared" si="44"/>
        <v>0</v>
      </c>
      <c r="W2839">
        <f>IFERROR(VLOOKUP($F2839,部数情報!A:J,10,0),0)</f>
        <v>580</v>
      </c>
    </row>
    <row r="2840" spans="2:23" hidden="1">
      <c r="B2840" s="15">
        <f>部数情報!C2827</f>
        <v>2826</v>
      </c>
      <c r="C2840" s="16">
        <f>部数情報!B2827</f>
        <v>38</v>
      </c>
      <c r="D2840" s="16" t="str">
        <f>部数情報!E2827</f>
        <v>流山</v>
      </c>
      <c r="E2840" s="16" t="str">
        <f>部数情報!F2827</f>
        <v>おおたかの森</v>
      </c>
      <c r="F2840" s="16" t="str">
        <f>部数情報!A2827</f>
        <v>066165</v>
      </c>
      <c r="G2840" s="16" t="str">
        <f>部数情報!G2827</f>
        <v>おおたかの森北1B</v>
      </c>
      <c r="H2840" s="16" t="str">
        <f>部数情報!H2827</f>
        <v>松戸</v>
      </c>
      <c r="I2840" s="16" t="str">
        <f>部数情報!I2827</f>
        <v>流山市</v>
      </c>
      <c r="J2840" s="189">
        <f>IFERROR(IF($I$7="併配",VLOOKUP($F2840,部数情報!A:K,11,0),IF($I$7="併配&amp;選挙",VLOOKUP($F2840,部数情報!A:L,12,0),IF($I$7="選挙",VLOOKUP($F2840,部数情報!A:M,13,0),VLOOKUP($F2840,部数情報!A:J,10,0)))),"")</f>
        <v>442</v>
      </c>
      <c r="K2840" s="187"/>
      <c r="L2840" s="205"/>
      <c r="M2840" s="206"/>
      <c r="S2840">
        <f>エリア一覧!J2840-VLOOKUP(エリア一覧!F2840,部数情報!A:Q,17,0)</f>
        <v>-258</v>
      </c>
      <c r="V2840">
        <f t="shared" si="44"/>
        <v>0</v>
      </c>
      <c r="W2840">
        <f>IFERROR(VLOOKUP($F2840,部数情報!A:J,10,0),0)</f>
        <v>700</v>
      </c>
    </row>
    <row r="2841" spans="2:23" hidden="1">
      <c r="B2841" s="15">
        <f>部数情報!C2828</f>
        <v>2827</v>
      </c>
      <c r="C2841" s="16">
        <f>部数情報!B2828</f>
        <v>38</v>
      </c>
      <c r="D2841" s="16" t="str">
        <f>部数情報!E2828</f>
        <v>流山</v>
      </c>
      <c r="E2841" s="16" t="str">
        <f>部数情報!F2828</f>
        <v>おおたかの森</v>
      </c>
      <c r="F2841" s="16" t="str">
        <f>部数情報!A2828</f>
        <v>066168</v>
      </c>
      <c r="G2841" s="16" t="str">
        <f>部数情報!G2828</f>
        <v>おおたかの森北1ソライエグラン</v>
      </c>
      <c r="H2841" s="16" t="str">
        <f>部数情報!H2828</f>
        <v>松戸</v>
      </c>
      <c r="I2841" s="16" t="str">
        <f>部数情報!I2828</f>
        <v>流山市</v>
      </c>
      <c r="J2841" s="189">
        <f>IFERROR(IF($I$7="併配",VLOOKUP($F2841,部数情報!A:K,11,0),IF($I$7="併配&amp;選挙",VLOOKUP($F2841,部数情報!A:L,12,0),IF($I$7="選挙",VLOOKUP($F2841,部数情報!A:M,13,0),VLOOKUP($F2841,部数情報!A:J,10,0)))),"")</f>
        <v>750</v>
      </c>
      <c r="K2841" s="187"/>
      <c r="L2841" s="205"/>
      <c r="M2841" s="206"/>
      <c r="S2841">
        <f>エリア一覧!J2841-VLOOKUP(エリア一覧!F2841,部数情報!A:Q,17,0)</f>
        <v>0</v>
      </c>
      <c r="V2841">
        <f t="shared" si="44"/>
        <v>0</v>
      </c>
      <c r="W2841">
        <f>IFERROR(VLOOKUP($F2841,部数情報!A:J,10,0),0)</f>
        <v>750</v>
      </c>
    </row>
    <row r="2842" spans="2:23" hidden="1">
      <c r="B2842" s="15">
        <f>部数情報!C2829</f>
        <v>2828</v>
      </c>
      <c r="C2842" s="16">
        <f>部数情報!B2829</f>
        <v>38</v>
      </c>
      <c r="D2842" s="16" t="str">
        <f>部数情報!E2829</f>
        <v>流山</v>
      </c>
      <c r="E2842" s="16" t="str">
        <f>部数情報!F2829</f>
        <v>おおたかの森</v>
      </c>
      <c r="F2842" s="16" t="str">
        <f>部数情報!A2829</f>
        <v>066159</v>
      </c>
      <c r="G2842" s="16" t="str">
        <f>部数情報!G2829</f>
        <v>おおたかの森北2A（東初石5A）</v>
      </c>
      <c r="H2842" s="16" t="str">
        <f>部数情報!H2829</f>
        <v>松戸</v>
      </c>
      <c r="I2842" s="16" t="str">
        <f>部数情報!I2829</f>
        <v>流山市</v>
      </c>
      <c r="J2842" s="189">
        <f>IFERROR(IF($I$7="併配",VLOOKUP($F2842,部数情報!A:K,11,0),IF($I$7="併配&amp;選挙",VLOOKUP($F2842,部数情報!A:L,12,0),IF($I$7="選挙",VLOOKUP($F2842,部数情報!A:M,13,0),VLOOKUP($F2842,部数情報!A:J,10,0)))),"")</f>
        <v>500</v>
      </c>
      <c r="K2842" s="187"/>
      <c r="L2842" s="205"/>
      <c r="M2842" s="206"/>
      <c r="S2842">
        <f>エリア一覧!J2842-VLOOKUP(エリア一覧!F2842,部数情報!A:Q,17,0)</f>
        <v>0</v>
      </c>
      <c r="V2842">
        <f t="shared" si="44"/>
        <v>0</v>
      </c>
      <c r="W2842">
        <f>IFERROR(VLOOKUP($F2842,部数情報!A:J,10,0),0)</f>
        <v>500</v>
      </c>
    </row>
    <row r="2843" spans="2:23" hidden="1">
      <c r="B2843" s="15">
        <f>部数情報!C2830</f>
        <v>2829</v>
      </c>
      <c r="C2843" s="16">
        <f>部数情報!B2830</f>
        <v>38</v>
      </c>
      <c r="D2843" s="16" t="str">
        <f>部数情報!E2830</f>
        <v>流山</v>
      </c>
      <c r="E2843" s="16" t="str">
        <f>部数情報!F2830</f>
        <v>おおたかの森</v>
      </c>
      <c r="F2843" s="16" t="str">
        <f>部数情報!A2830</f>
        <v>066160</v>
      </c>
      <c r="G2843" s="16" t="str">
        <f>部数情報!G2830</f>
        <v>おおたかの森北2B（東初石5B）</v>
      </c>
      <c r="H2843" s="16" t="str">
        <f>部数情報!H2830</f>
        <v>松戸</v>
      </c>
      <c r="I2843" s="16" t="str">
        <f>部数情報!I2830</f>
        <v>流山市</v>
      </c>
      <c r="J2843" s="189">
        <f>IFERROR(IF($I$7="併配",VLOOKUP($F2843,部数情報!A:K,11,0),IF($I$7="併配&amp;選挙",VLOOKUP($F2843,部数情報!A:L,12,0),IF($I$7="選挙",VLOOKUP($F2843,部数情報!A:M,13,0),VLOOKUP($F2843,部数情報!A:J,10,0)))),"")</f>
        <v>400</v>
      </c>
      <c r="K2843" s="187"/>
      <c r="L2843" s="205"/>
      <c r="M2843" s="206"/>
      <c r="S2843">
        <f>エリア一覧!J2843-VLOOKUP(エリア一覧!F2843,部数情報!A:Q,17,0)</f>
        <v>0</v>
      </c>
      <c r="V2843">
        <f t="shared" si="44"/>
        <v>0</v>
      </c>
      <c r="W2843">
        <f>IFERROR(VLOOKUP($F2843,部数情報!A:J,10,0),0)</f>
        <v>400</v>
      </c>
    </row>
    <row r="2844" spans="2:23" hidden="1">
      <c r="B2844" s="15">
        <f>部数情報!C2831</f>
        <v>2830</v>
      </c>
      <c r="C2844" s="16">
        <f>部数情報!B2831</f>
        <v>38</v>
      </c>
      <c r="D2844" s="16" t="str">
        <f>部数情報!E2831</f>
        <v>流山</v>
      </c>
      <c r="E2844" s="16" t="str">
        <f>部数情報!F2831</f>
        <v>おおたかの森</v>
      </c>
      <c r="F2844" s="16" t="str">
        <f>部数情報!A2831</f>
        <v>066148</v>
      </c>
      <c r="G2844" s="16" t="str">
        <f>部数情報!G2831</f>
        <v>おおたかの森東1（東初石6A）</v>
      </c>
      <c r="H2844" s="16" t="str">
        <f>部数情報!H2831</f>
        <v>松戸</v>
      </c>
      <c r="I2844" s="16" t="str">
        <f>部数情報!I2831</f>
        <v>流山市</v>
      </c>
      <c r="J2844" s="189">
        <f>IFERROR(IF($I$7="併配",VLOOKUP($F2844,部数情報!A:K,11,0),IF($I$7="併配&amp;選挙",VLOOKUP($F2844,部数情報!A:L,12,0),IF($I$7="選挙",VLOOKUP($F2844,部数情報!A:M,13,0),VLOOKUP($F2844,部数情報!A:J,10,0)))),"")</f>
        <v>440</v>
      </c>
      <c r="K2844" s="187"/>
      <c r="L2844" s="205"/>
      <c r="M2844" s="206"/>
      <c r="S2844">
        <f>エリア一覧!J2844-VLOOKUP(エリア一覧!F2844,部数情報!A:Q,17,0)</f>
        <v>0</v>
      </c>
      <c r="V2844">
        <f t="shared" si="44"/>
        <v>0</v>
      </c>
      <c r="W2844">
        <f>IFERROR(VLOOKUP($F2844,部数情報!A:J,10,0),0)</f>
        <v>440</v>
      </c>
    </row>
    <row r="2845" spans="2:23" hidden="1">
      <c r="B2845" s="15">
        <f>部数情報!C2832</f>
        <v>2831</v>
      </c>
      <c r="C2845" s="16">
        <f>部数情報!B2832</f>
        <v>38</v>
      </c>
      <c r="D2845" s="16" t="str">
        <f>部数情報!E2832</f>
        <v>流山</v>
      </c>
      <c r="E2845" s="16" t="str">
        <f>部数情報!F2832</f>
        <v>おおたかの森</v>
      </c>
      <c r="F2845" s="16" t="str">
        <f>部数情報!A2832</f>
        <v>066149</v>
      </c>
      <c r="G2845" s="16" t="str">
        <f>部数情報!G2832</f>
        <v>おおたかの森東2（十太夫A）</v>
      </c>
      <c r="H2845" s="16" t="str">
        <f>部数情報!H2832</f>
        <v>松戸</v>
      </c>
      <c r="I2845" s="16" t="str">
        <f>部数情報!I2832</f>
        <v>流山市</v>
      </c>
      <c r="J2845" s="189">
        <f>IFERROR(IF($I$7="併配",VLOOKUP($F2845,部数情報!A:K,11,0),IF($I$7="併配&amp;選挙",VLOOKUP($F2845,部数情報!A:L,12,0),IF($I$7="選挙",VLOOKUP($F2845,部数情報!A:M,13,0),VLOOKUP($F2845,部数情報!A:J,10,0)))),"")</f>
        <v>470</v>
      </c>
      <c r="K2845" s="187"/>
      <c r="L2845" s="205"/>
      <c r="M2845" s="206"/>
      <c r="S2845">
        <f>エリア一覧!J2845-VLOOKUP(エリア一覧!F2845,部数情報!A:Q,17,0)</f>
        <v>0</v>
      </c>
      <c r="V2845">
        <f t="shared" si="44"/>
        <v>0</v>
      </c>
      <c r="W2845">
        <f>IFERROR(VLOOKUP($F2845,部数情報!A:J,10,0),0)</f>
        <v>470</v>
      </c>
    </row>
    <row r="2846" spans="2:23" hidden="1">
      <c r="B2846" s="15">
        <f>部数情報!C2833</f>
        <v>2832</v>
      </c>
      <c r="C2846" s="16">
        <f>部数情報!B2833</f>
        <v>38</v>
      </c>
      <c r="D2846" s="16" t="str">
        <f>部数情報!E2833</f>
        <v>流山</v>
      </c>
      <c r="E2846" s="16" t="str">
        <f>部数情報!F2833</f>
        <v>おおたかの森</v>
      </c>
      <c r="F2846" s="16" t="str">
        <f>部数情報!A2833</f>
        <v>066163</v>
      </c>
      <c r="G2846" s="16" t="str">
        <f>部数情報!G2833</f>
        <v>おおたかの森東4（十太夫B）</v>
      </c>
      <c r="H2846" s="16" t="str">
        <f>部数情報!H2833</f>
        <v>松戸</v>
      </c>
      <c r="I2846" s="16" t="str">
        <f>部数情報!I2833</f>
        <v>流山市</v>
      </c>
      <c r="J2846" s="189">
        <f>IFERROR(IF($I$7="併配",VLOOKUP($F2846,部数情報!A:K,11,0),IF($I$7="併配&amp;選挙",VLOOKUP($F2846,部数情報!A:L,12,0),IF($I$7="選挙",VLOOKUP($F2846,部数情報!A:M,13,0),VLOOKUP($F2846,部数情報!A:J,10,0)))),"")</f>
        <v>490</v>
      </c>
      <c r="K2846" s="187"/>
      <c r="L2846" s="205"/>
      <c r="M2846" s="206"/>
      <c r="S2846">
        <f>エリア一覧!J2846-VLOOKUP(エリア一覧!F2846,部数情報!A:Q,17,0)</f>
        <v>0</v>
      </c>
      <c r="V2846">
        <f t="shared" si="44"/>
        <v>0</v>
      </c>
      <c r="W2846">
        <f>IFERROR(VLOOKUP($F2846,部数情報!A:J,10,0),0)</f>
        <v>490</v>
      </c>
    </row>
    <row r="2847" spans="2:23" hidden="1">
      <c r="B2847" s="15">
        <f>部数情報!C2834</f>
        <v>2833</v>
      </c>
      <c r="C2847" s="16">
        <f>部数情報!B2834</f>
        <v>38</v>
      </c>
      <c r="D2847" s="16" t="str">
        <f>部数情報!E2834</f>
        <v>流山</v>
      </c>
      <c r="E2847" s="16" t="str">
        <f>部数情報!F2834</f>
        <v>おおたかの森</v>
      </c>
      <c r="F2847" s="16" t="str">
        <f>部数情報!A2834</f>
        <v>066146</v>
      </c>
      <c r="G2847" s="16" t="str">
        <f>部数情報!G2834</f>
        <v>おおたかの森西1・南1（市野谷）</v>
      </c>
      <c r="H2847" s="16" t="str">
        <f>部数情報!H2834</f>
        <v>松戸</v>
      </c>
      <c r="I2847" s="16" t="str">
        <f>部数情報!I2834</f>
        <v>流山市</v>
      </c>
      <c r="J2847" s="189">
        <f>IFERROR(IF($I$7="併配",VLOOKUP($F2847,部数情報!A:K,11,0),IF($I$7="併配&amp;選挙",VLOOKUP($F2847,部数情報!A:L,12,0),IF($I$7="選挙",VLOOKUP($F2847,部数情報!A:M,13,0),VLOOKUP($F2847,部数情報!A:J,10,0)))),"")</f>
        <v>375</v>
      </c>
      <c r="K2847" s="187"/>
      <c r="L2847" s="205"/>
      <c r="M2847" s="206"/>
      <c r="S2847">
        <f>エリア一覧!J2847-VLOOKUP(エリア一覧!F2847,部数情報!A:Q,17,0)</f>
        <v>-530</v>
      </c>
      <c r="V2847">
        <f t="shared" si="44"/>
        <v>0</v>
      </c>
      <c r="W2847">
        <f>IFERROR(VLOOKUP($F2847,部数情報!A:J,10,0),0)</f>
        <v>905</v>
      </c>
    </row>
    <row r="2848" spans="2:23" hidden="1">
      <c r="B2848" s="15">
        <f>部数情報!C2835</f>
        <v>2834</v>
      </c>
      <c r="C2848" s="16">
        <f>部数情報!B2835</f>
        <v>38</v>
      </c>
      <c r="D2848" s="16" t="str">
        <f>部数情報!E2835</f>
        <v>流山</v>
      </c>
      <c r="E2848" s="16" t="str">
        <f>部数情報!F2835</f>
        <v>おおたかの森</v>
      </c>
      <c r="F2848" s="16" t="str">
        <f>部数情報!A2835</f>
        <v>066138</v>
      </c>
      <c r="G2848" s="16" t="str">
        <f>部数情報!G2835</f>
        <v>おおたかの森西4（西初石5）</v>
      </c>
      <c r="H2848" s="16" t="str">
        <f>部数情報!H2835</f>
        <v>松戸</v>
      </c>
      <c r="I2848" s="16" t="str">
        <f>部数情報!I2835</f>
        <v>流山市</v>
      </c>
      <c r="J2848" s="189">
        <f>IFERROR(IF($I$7="併配",VLOOKUP($F2848,部数情報!A:K,11,0),IF($I$7="併配&amp;選挙",VLOOKUP($F2848,部数情報!A:L,12,0),IF($I$7="選挙",VLOOKUP($F2848,部数情報!A:M,13,0),VLOOKUP($F2848,部数情報!A:J,10,0)))),"")</f>
        <v>510</v>
      </c>
      <c r="K2848" s="187"/>
      <c r="L2848" s="205"/>
      <c r="M2848" s="206"/>
      <c r="S2848">
        <f>エリア一覧!J2848-VLOOKUP(エリア一覧!F2848,部数情報!A:Q,17,0)</f>
        <v>0</v>
      </c>
      <c r="V2848">
        <f t="shared" si="44"/>
        <v>0</v>
      </c>
      <c r="W2848">
        <f>IFERROR(VLOOKUP($F2848,部数情報!A:J,10,0),0)</f>
        <v>510</v>
      </c>
    </row>
    <row r="2849" spans="2:23" hidden="1">
      <c r="B2849" s="15">
        <f>部数情報!C2836</f>
        <v>2835</v>
      </c>
      <c r="C2849" s="16">
        <f>部数情報!B2836</f>
        <v>38</v>
      </c>
      <c r="D2849" s="16" t="str">
        <f>部数情報!E2836</f>
        <v>流山</v>
      </c>
      <c r="E2849" s="16" t="str">
        <f>部数情報!F2836</f>
        <v>おおたかの森</v>
      </c>
      <c r="F2849" s="16" t="str">
        <f>部数情報!A2836</f>
        <v>066147</v>
      </c>
      <c r="G2849" s="16" t="str">
        <f>部数情報!G2836</f>
        <v>おおたかの森南1A（西初石6A）</v>
      </c>
      <c r="H2849" s="16" t="str">
        <f>部数情報!H2836</f>
        <v>松戸</v>
      </c>
      <c r="I2849" s="16" t="str">
        <f>部数情報!I2836</f>
        <v>流山市</v>
      </c>
      <c r="J2849" s="189">
        <f>IFERROR(IF($I$7="併配",VLOOKUP($F2849,部数情報!A:K,11,0),IF($I$7="併配&amp;選挙",VLOOKUP($F2849,部数情報!A:L,12,0),IF($I$7="選挙",VLOOKUP($F2849,部数情報!A:M,13,0),VLOOKUP($F2849,部数情報!A:J,10,0)))),"")</f>
        <v>430</v>
      </c>
      <c r="K2849" s="187"/>
      <c r="L2849" s="205"/>
      <c r="M2849" s="206"/>
      <c r="S2849">
        <f>エリア一覧!J2849-VLOOKUP(エリア一覧!F2849,部数情報!A:Q,17,0)</f>
        <v>0</v>
      </c>
      <c r="V2849">
        <f t="shared" si="44"/>
        <v>0</v>
      </c>
      <c r="W2849">
        <f>IFERROR(VLOOKUP($F2849,部数情報!A:J,10,0),0)</f>
        <v>430</v>
      </c>
    </row>
    <row r="2850" spans="2:23" hidden="1">
      <c r="B2850" s="15">
        <f>部数情報!C2837</f>
        <v>2836</v>
      </c>
      <c r="C2850" s="16">
        <f>部数情報!B2837</f>
        <v>38</v>
      </c>
      <c r="D2850" s="16" t="str">
        <f>部数情報!E2837</f>
        <v>流山</v>
      </c>
      <c r="E2850" s="16" t="str">
        <f>部数情報!F2837</f>
        <v>おおたかの森</v>
      </c>
      <c r="F2850" s="16" t="str">
        <f>部数情報!A2837</f>
        <v>066156</v>
      </c>
      <c r="G2850" s="16" t="str">
        <f>部数情報!G2837</f>
        <v>おおたかの森南1B（西初石6B）</v>
      </c>
      <c r="H2850" s="16" t="str">
        <f>部数情報!H2837</f>
        <v>松戸</v>
      </c>
      <c r="I2850" s="16" t="str">
        <f>部数情報!I2837</f>
        <v>流山市</v>
      </c>
      <c r="J2850" s="189">
        <f>IFERROR(IF($I$7="併配",VLOOKUP($F2850,部数情報!A:K,11,0),IF($I$7="併配&amp;選挙",VLOOKUP($F2850,部数情報!A:L,12,0),IF($I$7="選挙",VLOOKUP($F2850,部数情報!A:M,13,0),VLOOKUP($F2850,部数情報!A:J,10,0)))),"")</f>
        <v>255</v>
      </c>
      <c r="K2850" s="187"/>
      <c r="L2850" s="205"/>
      <c r="M2850" s="206"/>
      <c r="S2850">
        <f>エリア一覧!J2850-VLOOKUP(エリア一覧!F2850,部数情報!A:Q,17,0)</f>
        <v>0</v>
      </c>
      <c r="V2850">
        <f t="shared" si="44"/>
        <v>0</v>
      </c>
      <c r="W2850">
        <f>IFERROR(VLOOKUP($F2850,部数情報!A:J,10,0),0)</f>
        <v>255</v>
      </c>
    </row>
    <row r="2851" spans="2:23" hidden="1">
      <c r="B2851" s="15">
        <f>部数情報!C2838</f>
        <v>2837</v>
      </c>
      <c r="C2851" s="16">
        <f>部数情報!B2838</f>
        <v>38</v>
      </c>
      <c r="D2851" s="16" t="str">
        <f>部数情報!E2838</f>
        <v>流山</v>
      </c>
      <c r="E2851" s="16" t="str">
        <f>部数情報!F2838</f>
        <v>駒木</v>
      </c>
      <c r="F2851" s="16" t="str">
        <f>部数情報!A2838</f>
        <v>066151</v>
      </c>
      <c r="G2851" s="16" t="str">
        <f>部数情報!G2838</f>
        <v>駒木B</v>
      </c>
      <c r="H2851" s="16" t="str">
        <f>部数情報!H2838</f>
        <v>松戸</v>
      </c>
      <c r="I2851" s="16" t="str">
        <f>部数情報!I2838</f>
        <v>流山市</v>
      </c>
      <c r="J2851" s="189">
        <f>IFERROR(IF($I$7="併配",VLOOKUP($F2851,部数情報!A:K,11,0),IF($I$7="併配&amp;選挙",VLOOKUP($F2851,部数情報!A:L,12,0),IF($I$7="選挙",VLOOKUP($F2851,部数情報!A:M,13,0),VLOOKUP($F2851,部数情報!A:J,10,0)))),"")</f>
        <v>450</v>
      </c>
      <c r="K2851" s="187"/>
      <c r="L2851" s="205"/>
      <c r="M2851" s="206"/>
      <c r="S2851">
        <f>エリア一覧!J2851-VLOOKUP(エリア一覧!F2851,部数情報!A:Q,17,0)</f>
        <v>0</v>
      </c>
      <c r="V2851">
        <f t="shared" si="44"/>
        <v>0</v>
      </c>
      <c r="W2851">
        <f>IFERROR(VLOOKUP($F2851,部数情報!A:J,10,0),0)</f>
        <v>450</v>
      </c>
    </row>
    <row r="2852" spans="2:23" hidden="1">
      <c r="B2852" s="15">
        <f>部数情報!C2839</f>
        <v>2838</v>
      </c>
      <c r="C2852" s="16">
        <f>部数情報!B2839</f>
        <v>38</v>
      </c>
      <c r="D2852" s="16" t="str">
        <f>部数情報!E2839</f>
        <v>流山</v>
      </c>
      <c r="E2852" s="16" t="str">
        <f>部数情報!F2839</f>
        <v>駒木</v>
      </c>
      <c r="F2852" s="16" t="str">
        <f>部数情報!A2839</f>
        <v>066153</v>
      </c>
      <c r="G2852" s="16" t="str">
        <f>部数情報!G2839</f>
        <v>駒木D</v>
      </c>
      <c r="H2852" s="16" t="str">
        <f>部数情報!H2839</f>
        <v>松戸</v>
      </c>
      <c r="I2852" s="16" t="str">
        <f>部数情報!I2839</f>
        <v>流山市</v>
      </c>
      <c r="J2852" s="189">
        <f>IFERROR(IF($I$7="併配",VLOOKUP($F2852,部数情報!A:K,11,0),IF($I$7="併配&amp;選挙",VLOOKUP($F2852,部数情報!A:L,12,0),IF($I$7="選挙",VLOOKUP($F2852,部数情報!A:M,13,0),VLOOKUP($F2852,部数情報!A:J,10,0)))),"")</f>
        <v>480</v>
      </c>
      <c r="K2852" s="187"/>
      <c r="L2852" s="205"/>
      <c r="M2852" s="206"/>
      <c r="S2852">
        <f>エリア一覧!J2852-VLOOKUP(エリア一覧!F2852,部数情報!A:Q,17,0)</f>
        <v>0</v>
      </c>
      <c r="V2852">
        <f t="shared" si="44"/>
        <v>0</v>
      </c>
      <c r="W2852">
        <f>IFERROR(VLOOKUP($F2852,部数情報!A:J,10,0),0)</f>
        <v>480</v>
      </c>
    </row>
    <row r="2853" spans="2:23" hidden="1">
      <c r="B2853" s="15">
        <f>部数情報!C2840</f>
        <v>2839</v>
      </c>
      <c r="C2853" s="16">
        <f>部数情報!B2840</f>
        <v>40</v>
      </c>
      <c r="D2853" s="16" t="str">
        <f>部数情報!E2840</f>
        <v>柏中央</v>
      </c>
      <c r="E2853" s="16" t="str">
        <f>部数情報!F2840</f>
        <v>柏（駅東口）</v>
      </c>
      <c r="F2853" s="16" t="str">
        <f>部数情報!A2840</f>
        <v>087002</v>
      </c>
      <c r="G2853" s="16" t="str">
        <f>部数情報!G2840</f>
        <v>柏２</v>
      </c>
      <c r="H2853" s="16" t="str">
        <f>部数情報!H2840</f>
        <v>柏</v>
      </c>
      <c r="I2853" s="16" t="str">
        <f>部数情報!I2840</f>
        <v>柏市</v>
      </c>
      <c r="J2853" s="189">
        <f>IFERROR(IF($I$7="併配",VLOOKUP($F2853,部数情報!A:K,11,0),IF($I$7="併配&amp;選挙",VLOOKUP($F2853,部数情報!A:L,12,0),IF($I$7="選挙",VLOOKUP($F2853,部数情報!A:M,13,0),VLOOKUP($F2853,部数情報!A:J,10,0)))),"")</f>
        <v>455</v>
      </c>
      <c r="K2853" s="187"/>
      <c r="L2853" s="205"/>
      <c r="M2853" s="206"/>
      <c r="S2853">
        <f>エリア一覧!J2853-VLOOKUP(エリア一覧!F2853,部数情報!A:Q,17,0)</f>
        <v>-75</v>
      </c>
      <c r="V2853">
        <f t="shared" si="44"/>
        <v>0</v>
      </c>
      <c r="W2853">
        <f>IFERROR(VLOOKUP($F2853,部数情報!A:J,10,0),0)</f>
        <v>530</v>
      </c>
    </row>
    <row r="2854" spans="2:23" hidden="1">
      <c r="B2854" s="15">
        <f>部数情報!C2841</f>
        <v>2840</v>
      </c>
      <c r="C2854" s="16">
        <f>部数情報!B2841</f>
        <v>40</v>
      </c>
      <c r="D2854" s="16" t="str">
        <f>部数情報!E2841</f>
        <v>柏中央</v>
      </c>
      <c r="E2854" s="16" t="str">
        <f>部数情報!F2841</f>
        <v>柏（駅東口）</v>
      </c>
      <c r="F2854" s="16" t="str">
        <f>部数情報!A2841</f>
        <v>087003</v>
      </c>
      <c r="G2854" s="16" t="str">
        <f>部数情報!G2841</f>
        <v>柏３</v>
      </c>
      <c r="H2854" s="16" t="str">
        <f>部数情報!H2841</f>
        <v>柏</v>
      </c>
      <c r="I2854" s="16" t="str">
        <f>部数情報!I2841</f>
        <v>柏市</v>
      </c>
      <c r="J2854" s="189">
        <f>IFERROR(IF($I$7="併配",VLOOKUP($F2854,部数情報!A:K,11,0),IF($I$7="併配&amp;選挙",VLOOKUP($F2854,部数情報!A:L,12,0),IF($I$7="選挙",VLOOKUP($F2854,部数情報!A:M,13,0),VLOOKUP($F2854,部数情報!A:J,10,0)))),"")</f>
        <v>1300</v>
      </c>
      <c r="K2854" s="187"/>
      <c r="L2854" s="205"/>
      <c r="M2854" s="206"/>
      <c r="S2854">
        <f>エリア一覧!J2854-VLOOKUP(エリア一覧!F2854,部数情報!A:Q,17,0)</f>
        <v>0</v>
      </c>
      <c r="V2854">
        <f t="shared" si="44"/>
        <v>0</v>
      </c>
      <c r="W2854">
        <f>IFERROR(VLOOKUP($F2854,部数情報!A:J,10,0),0)</f>
        <v>1300</v>
      </c>
    </row>
    <row r="2855" spans="2:23" hidden="1">
      <c r="B2855" s="15">
        <f>部数情報!C2842</f>
        <v>2841</v>
      </c>
      <c r="C2855" s="16">
        <f>部数情報!B2842</f>
        <v>40</v>
      </c>
      <c r="D2855" s="16" t="str">
        <f>部数情報!E2842</f>
        <v>柏中央</v>
      </c>
      <c r="E2855" s="16" t="str">
        <f>部数情報!F2842</f>
        <v>柏（駅東口）</v>
      </c>
      <c r="F2855" s="16" t="str">
        <f>部数情報!A2842</f>
        <v>087004</v>
      </c>
      <c r="G2855" s="16" t="str">
        <f>部数情報!G2842</f>
        <v>柏４</v>
      </c>
      <c r="H2855" s="16" t="str">
        <f>部数情報!H2842</f>
        <v>柏</v>
      </c>
      <c r="I2855" s="16" t="str">
        <f>部数情報!I2842</f>
        <v>柏市</v>
      </c>
      <c r="J2855" s="189">
        <f>IFERROR(IF($I$7="併配",VLOOKUP($F2855,部数情報!A:K,11,0),IF($I$7="併配&amp;選挙",VLOOKUP($F2855,部数情報!A:L,12,0),IF($I$7="選挙",VLOOKUP($F2855,部数情報!A:M,13,0),VLOOKUP($F2855,部数情報!A:J,10,0)))),"")</f>
        <v>270</v>
      </c>
      <c r="K2855" s="187"/>
      <c r="L2855" s="205"/>
      <c r="M2855" s="206"/>
      <c r="S2855">
        <f>エリア一覧!J2855-VLOOKUP(エリア一覧!F2855,部数情報!A:Q,17,0)</f>
        <v>0</v>
      </c>
      <c r="V2855">
        <f t="shared" si="44"/>
        <v>0</v>
      </c>
      <c r="W2855">
        <f>IFERROR(VLOOKUP($F2855,部数情報!A:J,10,0),0)</f>
        <v>270</v>
      </c>
    </row>
    <row r="2856" spans="2:23" hidden="1">
      <c r="B2856" s="15">
        <f>部数情報!C2843</f>
        <v>2842</v>
      </c>
      <c r="C2856" s="16">
        <f>部数情報!B2843</f>
        <v>40</v>
      </c>
      <c r="D2856" s="16" t="str">
        <f>部数情報!E2843</f>
        <v>柏中央</v>
      </c>
      <c r="E2856" s="16" t="str">
        <f>部数情報!F2843</f>
        <v>柏（駅東口）</v>
      </c>
      <c r="F2856" s="16" t="str">
        <f>部数情報!A2843</f>
        <v>087005</v>
      </c>
      <c r="G2856" s="16" t="str">
        <f>部数情報!G2843</f>
        <v>柏５　</v>
      </c>
      <c r="H2856" s="16" t="str">
        <f>部数情報!H2843</f>
        <v>柏</v>
      </c>
      <c r="I2856" s="16" t="str">
        <f>部数情報!I2843</f>
        <v>柏市</v>
      </c>
      <c r="J2856" s="189">
        <f>IFERROR(IF($I$7="併配",VLOOKUP($F2856,部数情報!A:K,11,0),IF($I$7="併配&amp;選挙",VLOOKUP($F2856,部数情報!A:L,12,0),IF($I$7="選挙",VLOOKUP($F2856,部数情報!A:M,13,0),VLOOKUP($F2856,部数情報!A:J,10,0)))),"")</f>
        <v>660</v>
      </c>
      <c r="K2856" s="187"/>
      <c r="L2856" s="205"/>
      <c r="M2856" s="206"/>
      <c r="S2856">
        <f>エリア一覧!J2856-VLOOKUP(エリア一覧!F2856,部数情報!A:Q,17,0)</f>
        <v>0</v>
      </c>
      <c r="V2856">
        <f t="shared" si="44"/>
        <v>0</v>
      </c>
      <c r="W2856">
        <f>IFERROR(VLOOKUP($F2856,部数情報!A:J,10,0),0)</f>
        <v>660</v>
      </c>
    </row>
    <row r="2857" spans="2:23" hidden="1">
      <c r="B2857" s="15">
        <f>部数情報!C2844</f>
        <v>2843</v>
      </c>
      <c r="C2857" s="16">
        <f>部数情報!B2844</f>
        <v>40</v>
      </c>
      <c r="D2857" s="16" t="str">
        <f>部数情報!E2844</f>
        <v>柏中央</v>
      </c>
      <c r="E2857" s="16" t="str">
        <f>部数情報!F2844</f>
        <v>柏（駅東口）</v>
      </c>
      <c r="F2857" s="16" t="str">
        <f>部数情報!A2844</f>
        <v>087006</v>
      </c>
      <c r="G2857" s="16" t="str">
        <f>部数情報!G2844</f>
        <v>柏６</v>
      </c>
      <c r="H2857" s="16" t="str">
        <f>部数情報!H2844</f>
        <v>柏</v>
      </c>
      <c r="I2857" s="16" t="str">
        <f>部数情報!I2844</f>
        <v>柏市</v>
      </c>
      <c r="J2857" s="189">
        <f>IFERROR(IF($I$7="併配",VLOOKUP($F2857,部数情報!A:K,11,0),IF($I$7="併配&amp;選挙",VLOOKUP($F2857,部数情報!A:L,12,0),IF($I$7="選挙",VLOOKUP($F2857,部数情報!A:M,13,0),VLOOKUP($F2857,部数情報!A:J,10,0)))),"")</f>
        <v>530</v>
      </c>
      <c r="K2857" s="187"/>
      <c r="L2857" s="205"/>
      <c r="M2857" s="206"/>
      <c r="S2857">
        <f>エリア一覧!J2857-VLOOKUP(エリア一覧!F2857,部数情報!A:Q,17,0)</f>
        <v>0</v>
      </c>
      <c r="V2857">
        <f t="shared" si="44"/>
        <v>0</v>
      </c>
      <c r="W2857">
        <f>IFERROR(VLOOKUP($F2857,部数情報!A:J,10,0),0)</f>
        <v>530</v>
      </c>
    </row>
    <row r="2858" spans="2:23" hidden="1">
      <c r="B2858" s="15">
        <f>部数情報!C2845</f>
        <v>2844</v>
      </c>
      <c r="C2858" s="16">
        <f>部数情報!B2845</f>
        <v>40</v>
      </c>
      <c r="D2858" s="16" t="str">
        <f>部数情報!E2845</f>
        <v>柏中央</v>
      </c>
      <c r="E2858" s="16" t="str">
        <f>部数情報!F2845</f>
        <v>柏（駅東口）</v>
      </c>
      <c r="F2858" s="16" t="str">
        <f>部数情報!A2845</f>
        <v>087007</v>
      </c>
      <c r="G2858" s="16" t="str">
        <f>部数情報!G2845</f>
        <v>柏７</v>
      </c>
      <c r="H2858" s="16" t="str">
        <f>部数情報!H2845</f>
        <v>柏</v>
      </c>
      <c r="I2858" s="16" t="str">
        <f>部数情報!I2845</f>
        <v>柏市</v>
      </c>
      <c r="J2858" s="189">
        <f>IFERROR(IF($I$7="併配",VLOOKUP($F2858,部数情報!A:K,11,0),IF($I$7="併配&amp;選挙",VLOOKUP($F2858,部数情報!A:L,12,0),IF($I$7="選挙",VLOOKUP($F2858,部数情報!A:M,13,0),VLOOKUP($F2858,部数情報!A:J,10,0)))),"")</f>
        <v>484</v>
      </c>
      <c r="K2858" s="187"/>
      <c r="L2858" s="205"/>
      <c r="M2858" s="206"/>
      <c r="S2858">
        <f>エリア一覧!J2858-VLOOKUP(エリア一覧!F2858,部数情報!A:Q,17,0)</f>
        <v>-46</v>
      </c>
      <c r="V2858">
        <f t="shared" si="44"/>
        <v>0</v>
      </c>
      <c r="W2858">
        <f>IFERROR(VLOOKUP($F2858,部数情報!A:J,10,0),0)</f>
        <v>530</v>
      </c>
    </row>
    <row r="2859" spans="2:23" hidden="1">
      <c r="B2859" s="15">
        <f>部数情報!C2846</f>
        <v>2845</v>
      </c>
      <c r="C2859" s="16">
        <f>部数情報!B2846</f>
        <v>40</v>
      </c>
      <c r="D2859" s="16" t="str">
        <f>部数情報!E2846</f>
        <v>柏中央</v>
      </c>
      <c r="E2859" s="16" t="str">
        <f>部数情報!F2846</f>
        <v>中央町</v>
      </c>
      <c r="F2859" s="16" t="str">
        <f>部数情報!A2846</f>
        <v>087008</v>
      </c>
      <c r="G2859" s="16" t="str">
        <f>部数情報!G2846</f>
        <v>中央町</v>
      </c>
      <c r="H2859" s="16" t="str">
        <f>部数情報!H2846</f>
        <v>柏</v>
      </c>
      <c r="I2859" s="16" t="str">
        <f>部数情報!I2846</f>
        <v>柏市</v>
      </c>
      <c r="J2859" s="189">
        <f>IFERROR(IF($I$7="併配",VLOOKUP($F2859,部数情報!A:K,11,0),IF($I$7="併配&amp;選挙",VLOOKUP($F2859,部数情報!A:L,12,0),IF($I$7="選挙",VLOOKUP($F2859,部数情報!A:M,13,0),VLOOKUP($F2859,部数情報!A:J,10,0)))),"")</f>
        <v>250</v>
      </c>
      <c r="K2859" s="187"/>
      <c r="L2859" s="205"/>
      <c r="M2859" s="206"/>
      <c r="S2859">
        <f>エリア一覧!J2859-VLOOKUP(エリア一覧!F2859,部数情報!A:Q,17,0)</f>
        <v>0</v>
      </c>
      <c r="V2859">
        <f t="shared" si="44"/>
        <v>0</v>
      </c>
      <c r="W2859">
        <f>IFERROR(VLOOKUP($F2859,部数情報!A:J,10,0),0)</f>
        <v>250</v>
      </c>
    </row>
    <row r="2860" spans="2:23" hidden="1">
      <c r="B2860" s="15">
        <f>部数情報!C2847</f>
        <v>2846</v>
      </c>
      <c r="C2860" s="16">
        <f>部数情報!B2847</f>
        <v>40</v>
      </c>
      <c r="D2860" s="16" t="str">
        <f>部数情報!E2847</f>
        <v>柏中央</v>
      </c>
      <c r="E2860" s="16" t="str">
        <f>部数情報!F2847</f>
        <v>あけぼの．末広</v>
      </c>
      <c r="F2860" s="16" t="str">
        <f>部数情報!A2847</f>
        <v>087009</v>
      </c>
      <c r="G2860" s="16" t="str">
        <f>部数情報!G2847</f>
        <v>あけぼの１・末広町</v>
      </c>
      <c r="H2860" s="16" t="str">
        <f>部数情報!H2847</f>
        <v>柏</v>
      </c>
      <c r="I2860" s="16" t="str">
        <f>部数情報!I2847</f>
        <v>柏市</v>
      </c>
      <c r="J2860" s="189">
        <f>IFERROR(IF($I$7="併配",VLOOKUP($F2860,部数情報!A:K,11,0),IF($I$7="併配&amp;選挙",VLOOKUP($F2860,部数情報!A:L,12,0),IF($I$7="選挙",VLOOKUP($F2860,部数情報!A:M,13,0),VLOOKUP($F2860,部数情報!A:J,10,0)))),"")</f>
        <v>735</v>
      </c>
      <c r="K2860" s="187"/>
      <c r="L2860" s="205"/>
      <c r="M2860" s="206"/>
      <c r="S2860">
        <f>エリア一覧!J2860-VLOOKUP(エリア一覧!F2860,部数情報!A:Q,17,0)</f>
        <v>0</v>
      </c>
      <c r="V2860">
        <f t="shared" si="44"/>
        <v>0</v>
      </c>
      <c r="W2860">
        <f>IFERROR(VLOOKUP($F2860,部数情報!A:J,10,0),0)</f>
        <v>735</v>
      </c>
    </row>
    <row r="2861" spans="2:23" hidden="1">
      <c r="B2861" s="15">
        <f>部数情報!C2848</f>
        <v>2847</v>
      </c>
      <c r="C2861" s="16">
        <f>部数情報!B2848</f>
        <v>40</v>
      </c>
      <c r="D2861" s="16" t="str">
        <f>部数情報!E2848</f>
        <v>柏中央</v>
      </c>
      <c r="E2861" s="16" t="str">
        <f>部数情報!F2848</f>
        <v>あけぼの．末広</v>
      </c>
      <c r="F2861" s="16" t="str">
        <f>部数情報!A2848</f>
        <v>087010</v>
      </c>
      <c r="G2861" s="16" t="str">
        <f>部数情報!G2848</f>
        <v>あけぼの２</v>
      </c>
      <c r="H2861" s="16" t="str">
        <f>部数情報!H2848</f>
        <v>柏</v>
      </c>
      <c r="I2861" s="16" t="str">
        <f>部数情報!I2848</f>
        <v>柏市</v>
      </c>
      <c r="J2861" s="189">
        <f>IFERROR(IF($I$7="併配",VLOOKUP($F2861,部数情報!A:K,11,0),IF($I$7="併配&amp;選挙",VLOOKUP($F2861,部数情報!A:L,12,0),IF($I$7="選挙",VLOOKUP($F2861,部数情報!A:M,13,0),VLOOKUP($F2861,部数情報!A:J,10,0)))),"")</f>
        <v>430</v>
      </c>
      <c r="K2861" s="187"/>
      <c r="L2861" s="205"/>
      <c r="M2861" s="206"/>
      <c r="S2861">
        <f>エリア一覧!J2861-VLOOKUP(エリア一覧!F2861,部数情報!A:Q,17,0)</f>
        <v>0</v>
      </c>
      <c r="V2861">
        <f t="shared" si="44"/>
        <v>0</v>
      </c>
      <c r="W2861">
        <f>IFERROR(VLOOKUP($F2861,部数情報!A:J,10,0),0)</f>
        <v>430</v>
      </c>
    </row>
    <row r="2862" spans="2:23" hidden="1">
      <c r="B2862" s="15">
        <f>部数情報!C2849</f>
        <v>2848</v>
      </c>
      <c r="C2862" s="16">
        <f>部数情報!B2849</f>
        <v>40</v>
      </c>
      <c r="D2862" s="16" t="str">
        <f>部数情報!E2849</f>
        <v>柏中央</v>
      </c>
      <c r="E2862" s="16" t="str">
        <f>部数情報!F2849</f>
        <v>あけぼの．末広</v>
      </c>
      <c r="F2862" s="16" t="str">
        <f>部数情報!A2849</f>
        <v>087011</v>
      </c>
      <c r="G2862" s="16" t="str">
        <f>部数情報!G2849</f>
        <v>あけぼの３　</v>
      </c>
      <c r="H2862" s="16" t="str">
        <f>部数情報!H2849</f>
        <v>柏</v>
      </c>
      <c r="I2862" s="16" t="str">
        <f>部数情報!I2849</f>
        <v>柏市</v>
      </c>
      <c r="J2862" s="189">
        <f>IFERROR(IF($I$7="併配",VLOOKUP($F2862,部数情報!A:K,11,0),IF($I$7="併配&amp;選挙",VLOOKUP($F2862,部数情報!A:L,12,0),IF($I$7="選挙",VLOOKUP($F2862,部数情報!A:M,13,0),VLOOKUP($F2862,部数情報!A:J,10,0)))),"")</f>
        <v>570</v>
      </c>
      <c r="K2862" s="187"/>
      <c r="L2862" s="205"/>
      <c r="M2862" s="206"/>
      <c r="S2862">
        <f>エリア一覧!J2862-VLOOKUP(エリア一覧!F2862,部数情報!A:Q,17,0)</f>
        <v>0</v>
      </c>
      <c r="V2862">
        <f t="shared" si="44"/>
        <v>0</v>
      </c>
      <c r="W2862">
        <f>IFERROR(VLOOKUP($F2862,部数情報!A:J,10,0),0)</f>
        <v>570</v>
      </c>
    </row>
    <row r="2863" spans="2:23" hidden="1">
      <c r="B2863" s="15">
        <f>部数情報!C2850</f>
        <v>2849</v>
      </c>
      <c r="C2863" s="16">
        <f>部数情報!B2850</f>
        <v>40</v>
      </c>
      <c r="D2863" s="16" t="str">
        <f>部数情報!E2850</f>
        <v>柏中央</v>
      </c>
      <c r="E2863" s="16" t="str">
        <f>部数情報!F2850</f>
        <v>あけぼの．末広</v>
      </c>
      <c r="F2863" s="16" t="str">
        <f>部数情報!A2850</f>
        <v>087012</v>
      </c>
      <c r="G2863" s="16" t="str">
        <f>部数情報!G2850</f>
        <v>あけぼの４</v>
      </c>
      <c r="H2863" s="16" t="str">
        <f>部数情報!H2850</f>
        <v>柏</v>
      </c>
      <c r="I2863" s="16" t="str">
        <f>部数情報!I2850</f>
        <v>柏市</v>
      </c>
      <c r="J2863" s="189">
        <f>IFERROR(IF($I$7="併配",VLOOKUP($F2863,部数情報!A:K,11,0),IF($I$7="併配&amp;選挙",VLOOKUP($F2863,部数情報!A:L,12,0),IF($I$7="選挙",VLOOKUP($F2863,部数情報!A:M,13,0),VLOOKUP($F2863,部数情報!A:J,10,0)))),"")</f>
        <v>690</v>
      </c>
      <c r="K2863" s="187"/>
      <c r="L2863" s="205"/>
      <c r="M2863" s="206"/>
      <c r="S2863">
        <f>エリア一覧!J2863-VLOOKUP(エリア一覧!F2863,部数情報!A:Q,17,0)</f>
        <v>0</v>
      </c>
      <c r="V2863">
        <f t="shared" si="44"/>
        <v>0</v>
      </c>
      <c r="W2863">
        <f>IFERROR(VLOOKUP($F2863,部数情報!A:J,10,0),0)</f>
        <v>690</v>
      </c>
    </row>
    <row r="2864" spans="2:23" hidden="1">
      <c r="B2864" s="15">
        <f>部数情報!C2851</f>
        <v>2850</v>
      </c>
      <c r="C2864" s="16">
        <f>部数情報!B2851</f>
        <v>40</v>
      </c>
      <c r="D2864" s="16" t="str">
        <f>部数情報!E2851</f>
        <v>柏中央</v>
      </c>
      <c r="E2864" s="16" t="str">
        <f>部数情報!F2851</f>
        <v>あけぼの．末広</v>
      </c>
      <c r="F2864" s="16" t="str">
        <f>部数情報!A2851</f>
        <v>087013</v>
      </c>
      <c r="G2864" s="16" t="str">
        <f>部数情報!G2851</f>
        <v>あけぼの５．篠籠田</v>
      </c>
      <c r="H2864" s="16" t="str">
        <f>部数情報!H2851</f>
        <v>柏</v>
      </c>
      <c r="I2864" s="16" t="str">
        <f>部数情報!I2851</f>
        <v>柏市</v>
      </c>
      <c r="J2864" s="189">
        <f>IFERROR(IF($I$7="併配",VLOOKUP($F2864,部数情報!A:K,11,0),IF($I$7="併配&amp;選挙",VLOOKUP($F2864,部数情報!A:L,12,0),IF($I$7="選挙",VLOOKUP($F2864,部数情報!A:M,13,0),VLOOKUP($F2864,部数情報!A:J,10,0)))),"")</f>
        <v>490</v>
      </c>
      <c r="K2864" s="187"/>
      <c r="L2864" s="205"/>
      <c r="M2864" s="206"/>
      <c r="S2864">
        <f>エリア一覧!J2864-VLOOKUP(エリア一覧!F2864,部数情報!A:Q,17,0)</f>
        <v>0</v>
      </c>
      <c r="V2864">
        <f t="shared" si="44"/>
        <v>0</v>
      </c>
      <c r="W2864">
        <f>IFERROR(VLOOKUP($F2864,部数情報!A:J,10,0),0)</f>
        <v>490</v>
      </c>
    </row>
    <row r="2865" spans="2:23" hidden="1">
      <c r="B2865" s="15">
        <f>部数情報!C2852</f>
        <v>2851</v>
      </c>
      <c r="C2865" s="16">
        <f>部数情報!B2852</f>
        <v>40</v>
      </c>
      <c r="D2865" s="16" t="str">
        <f>部数情報!E2852</f>
        <v>柏中央</v>
      </c>
      <c r="E2865" s="16" t="str">
        <f>部数情報!F2852</f>
        <v>旭町</v>
      </c>
      <c r="F2865" s="16" t="str">
        <f>部数情報!A2852</f>
        <v>087014</v>
      </c>
      <c r="G2865" s="16" t="str">
        <f>部数情報!G2852</f>
        <v>旭町１</v>
      </c>
      <c r="H2865" s="16" t="str">
        <f>部数情報!H2852</f>
        <v>柏</v>
      </c>
      <c r="I2865" s="16" t="str">
        <f>部数情報!I2852</f>
        <v>柏市</v>
      </c>
      <c r="J2865" s="189">
        <f>IFERROR(IF($I$7="併配",VLOOKUP($F2865,部数情報!A:K,11,0),IF($I$7="併配&amp;選挙",VLOOKUP($F2865,部数情報!A:L,12,0),IF($I$7="選挙",VLOOKUP($F2865,部数情報!A:M,13,0),VLOOKUP($F2865,部数情報!A:J,10,0)))),"")</f>
        <v>400</v>
      </c>
      <c r="K2865" s="187"/>
      <c r="L2865" s="205"/>
      <c r="M2865" s="206"/>
      <c r="S2865">
        <f>エリア一覧!J2865-VLOOKUP(エリア一覧!F2865,部数情報!A:Q,17,0)</f>
        <v>0</v>
      </c>
      <c r="V2865">
        <f t="shared" si="44"/>
        <v>0</v>
      </c>
      <c r="W2865">
        <f>IFERROR(VLOOKUP($F2865,部数情報!A:J,10,0),0)</f>
        <v>400</v>
      </c>
    </row>
    <row r="2866" spans="2:23" hidden="1">
      <c r="B2866" s="15">
        <f>部数情報!C2853</f>
        <v>2852</v>
      </c>
      <c r="C2866" s="16">
        <f>部数情報!B2853</f>
        <v>40</v>
      </c>
      <c r="D2866" s="16" t="str">
        <f>部数情報!E2853</f>
        <v>柏中央</v>
      </c>
      <c r="E2866" s="16" t="str">
        <f>部数情報!F2853</f>
        <v>旭町</v>
      </c>
      <c r="F2866" s="16" t="str">
        <f>部数情報!A2853</f>
        <v>087015</v>
      </c>
      <c r="G2866" s="16" t="str">
        <f>部数情報!G2853</f>
        <v>旭町１・２A</v>
      </c>
      <c r="H2866" s="16" t="str">
        <f>部数情報!H2853</f>
        <v>柏</v>
      </c>
      <c r="I2866" s="16" t="str">
        <f>部数情報!I2853</f>
        <v>柏市</v>
      </c>
      <c r="J2866" s="189">
        <f>IFERROR(IF($I$7="併配",VLOOKUP($F2866,部数情報!A:K,11,0),IF($I$7="併配&amp;選挙",VLOOKUP($F2866,部数情報!A:L,12,0),IF($I$7="選挙",VLOOKUP($F2866,部数情報!A:M,13,0),VLOOKUP($F2866,部数情報!A:J,10,0)))),"")</f>
        <v>670</v>
      </c>
      <c r="K2866" s="187"/>
      <c r="L2866" s="205"/>
      <c r="M2866" s="206"/>
      <c r="S2866">
        <f>エリア一覧!J2866-VLOOKUP(エリア一覧!F2866,部数情報!A:Q,17,0)</f>
        <v>0</v>
      </c>
      <c r="V2866">
        <f t="shared" si="44"/>
        <v>0</v>
      </c>
      <c r="W2866">
        <f>IFERROR(VLOOKUP($F2866,部数情報!A:J,10,0),0)</f>
        <v>670</v>
      </c>
    </row>
    <row r="2867" spans="2:23" hidden="1">
      <c r="B2867" s="15">
        <f>部数情報!C2854</f>
        <v>2853</v>
      </c>
      <c r="C2867" s="16">
        <f>部数情報!B2854</f>
        <v>40</v>
      </c>
      <c r="D2867" s="16" t="str">
        <f>部数情報!E2854</f>
        <v>柏中央</v>
      </c>
      <c r="E2867" s="16" t="str">
        <f>部数情報!F2854</f>
        <v>旭町</v>
      </c>
      <c r="F2867" s="16" t="str">
        <f>部数情報!A2854</f>
        <v>087016</v>
      </c>
      <c r="G2867" s="16" t="str">
        <f>部数情報!G2854</f>
        <v>旭町２Ｂ</v>
      </c>
      <c r="H2867" s="16" t="str">
        <f>部数情報!H2854</f>
        <v>柏</v>
      </c>
      <c r="I2867" s="16" t="str">
        <f>部数情報!I2854</f>
        <v>柏市</v>
      </c>
      <c r="J2867" s="189">
        <f>IFERROR(IF($I$7="併配",VLOOKUP($F2867,部数情報!A:K,11,0),IF($I$7="併配&amp;選挙",VLOOKUP($F2867,部数情報!A:L,12,0),IF($I$7="選挙",VLOOKUP($F2867,部数情報!A:M,13,0),VLOOKUP($F2867,部数情報!A:J,10,0)))),"")</f>
        <v>450</v>
      </c>
      <c r="K2867" s="187"/>
      <c r="L2867" s="205"/>
      <c r="M2867" s="206"/>
      <c r="S2867">
        <f>エリア一覧!J2867-VLOOKUP(エリア一覧!F2867,部数情報!A:Q,17,0)</f>
        <v>0</v>
      </c>
      <c r="V2867">
        <f t="shared" si="44"/>
        <v>0</v>
      </c>
      <c r="W2867">
        <f>IFERROR(VLOOKUP($F2867,部数情報!A:J,10,0),0)</f>
        <v>450</v>
      </c>
    </row>
    <row r="2868" spans="2:23" hidden="1">
      <c r="B2868" s="15">
        <f>部数情報!C2855</f>
        <v>2854</v>
      </c>
      <c r="C2868" s="16">
        <f>部数情報!B2855</f>
        <v>40</v>
      </c>
      <c r="D2868" s="16" t="str">
        <f>部数情報!E2855</f>
        <v>柏中央</v>
      </c>
      <c r="E2868" s="16" t="str">
        <f>部数情報!F2855</f>
        <v>旭町</v>
      </c>
      <c r="F2868" s="16" t="str">
        <f>部数情報!A2855</f>
        <v>087017</v>
      </c>
      <c r="G2868" s="16" t="str">
        <f>部数情報!G2855</f>
        <v>旭町３.明原1</v>
      </c>
      <c r="H2868" s="16" t="str">
        <f>部数情報!H2855</f>
        <v>柏</v>
      </c>
      <c r="I2868" s="16" t="str">
        <f>部数情報!I2855</f>
        <v>柏市</v>
      </c>
      <c r="J2868" s="189">
        <f>IFERROR(IF($I$7="併配",VLOOKUP($F2868,部数情報!A:K,11,0),IF($I$7="併配&amp;選挙",VLOOKUP($F2868,部数情報!A:L,12,0),IF($I$7="選挙",VLOOKUP($F2868,部数情報!A:M,13,0),VLOOKUP($F2868,部数情報!A:J,10,0)))),"")</f>
        <v>850</v>
      </c>
      <c r="K2868" s="187"/>
      <c r="L2868" s="205"/>
      <c r="M2868" s="206"/>
      <c r="S2868">
        <f>エリア一覧!J2868-VLOOKUP(エリア一覧!F2868,部数情報!A:Q,17,0)</f>
        <v>0</v>
      </c>
      <c r="V2868">
        <f t="shared" si="44"/>
        <v>0</v>
      </c>
      <c r="W2868">
        <f>IFERROR(VLOOKUP($F2868,部数情報!A:J,10,0),0)</f>
        <v>850</v>
      </c>
    </row>
    <row r="2869" spans="2:23" hidden="1">
      <c r="B2869" s="15">
        <f>部数情報!C2856</f>
        <v>2855</v>
      </c>
      <c r="C2869" s="16">
        <f>部数情報!B2856</f>
        <v>40</v>
      </c>
      <c r="D2869" s="16" t="str">
        <f>部数情報!E2856</f>
        <v>柏中央</v>
      </c>
      <c r="E2869" s="16" t="str">
        <f>部数情報!F2856</f>
        <v>旭町</v>
      </c>
      <c r="F2869" s="16" t="str">
        <f>部数情報!A2856</f>
        <v>087018</v>
      </c>
      <c r="G2869" s="16" t="str">
        <f>部数情報!G2856</f>
        <v>旭町４</v>
      </c>
      <c r="H2869" s="16" t="str">
        <f>部数情報!H2856</f>
        <v>柏</v>
      </c>
      <c r="I2869" s="16" t="str">
        <f>部数情報!I2856</f>
        <v>柏市</v>
      </c>
      <c r="J2869" s="189">
        <f>IFERROR(IF($I$7="併配",VLOOKUP($F2869,部数情報!A:K,11,0),IF($I$7="併配&amp;選挙",VLOOKUP($F2869,部数情報!A:L,12,0),IF($I$7="選挙",VLOOKUP($F2869,部数情報!A:M,13,0),VLOOKUP($F2869,部数情報!A:J,10,0)))),"")</f>
        <v>720</v>
      </c>
      <c r="K2869" s="187"/>
      <c r="L2869" s="205"/>
      <c r="M2869" s="206"/>
      <c r="S2869">
        <f>エリア一覧!J2869-VLOOKUP(エリア一覧!F2869,部数情報!A:Q,17,0)</f>
        <v>0</v>
      </c>
      <c r="V2869">
        <f t="shared" si="44"/>
        <v>0</v>
      </c>
      <c r="W2869">
        <f>IFERROR(VLOOKUP($F2869,部数情報!A:J,10,0),0)</f>
        <v>720</v>
      </c>
    </row>
    <row r="2870" spans="2:23" hidden="1">
      <c r="B2870" s="15">
        <f>部数情報!C2857</f>
        <v>2856</v>
      </c>
      <c r="C2870" s="16">
        <f>部数情報!B2857</f>
        <v>40</v>
      </c>
      <c r="D2870" s="16" t="str">
        <f>部数情報!E2857</f>
        <v>柏中央</v>
      </c>
      <c r="E2870" s="16" t="str">
        <f>部数情報!F2857</f>
        <v>旭町</v>
      </c>
      <c r="F2870" s="16" t="str">
        <f>部数情報!A2857</f>
        <v>087019</v>
      </c>
      <c r="G2870" s="16" t="str">
        <f>部数情報!G2857</f>
        <v>旭町５</v>
      </c>
      <c r="H2870" s="16" t="str">
        <f>部数情報!H2857</f>
        <v>柏</v>
      </c>
      <c r="I2870" s="16" t="str">
        <f>部数情報!I2857</f>
        <v>柏市</v>
      </c>
      <c r="J2870" s="189">
        <f>IFERROR(IF($I$7="併配",VLOOKUP($F2870,部数情報!A:K,11,0),IF($I$7="併配&amp;選挙",VLOOKUP($F2870,部数情報!A:L,12,0),IF($I$7="選挙",VLOOKUP($F2870,部数情報!A:M,13,0),VLOOKUP($F2870,部数情報!A:J,10,0)))),"")</f>
        <v>325</v>
      </c>
      <c r="K2870" s="187"/>
      <c r="L2870" s="205"/>
      <c r="M2870" s="206"/>
      <c r="S2870">
        <f>エリア一覧!J2870-VLOOKUP(エリア一覧!F2870,部数情報!A:Q,17,0)</f>
        <v>0</v>
      </c>
      <c r="V2870">
        <f t="shared" si="44"/>
        <v>0</v>
      </c>
      <c r="W2870">
        <f>IFERROR(VLOOKUP($F2870,部数情報!A:J,10,0),0)</f>
        <v>325</v>
      </c>
    </row>
    <row r="2871" spans="2:23" hidden="1">
      <c r="B2871" s="15">
        <f>部数情報!C2858</f>
        <v>2857</v>
      </c>
      <c r="C2871" s="16">
        <f>部数情報!B2858</f>
        <v>40</v>
      </c>
      <c r="D2871" s="16" t="str">
        <f>部数情報!E2858</f>
        <v>柏中央</v>
      </c>
      <c r="E2871" s="16" t="str">
        <f>部数情報!F2858</f>
        <v>旭町</v>
      </c>
      <c r="F2871" s="16" t="str">
        <f>部数情報!A2858</f>
        <v>087020</v>
      </c>
      <c r="G2871" s="16" t="str">
        <f>部数情報!G2858</f>
        <v>旭町６</v>
      </c>
      <c r="H2871" s="16" t="str">
        <f>部数情報!H2858</f>
        <v>柏</v>
      </c>
      <c r="I2871" s="16" t="str">
        <f>部数情報!I2858</f>
        <v>柏市</v>
      </c>
      <c r="J2871" s="189">
        <f>IFERROR(IF($I$7="併配",VLOOKUP($F2871,部数情報!A:K,11,0),IF($I$7="併配&amp;選挙",VLOOKUP($F2871,部数情報!A:L,12,0),IF($I$7="選挙",VLOOKUP($F2871,部数情報!A:M,13,0),VLOOKUP($F2871,部数情報!A:J,10,0)))),"")</f>
        <v>460</v>
      </c>
      <c r="K2871" s="187"/>
      <c r="L2871" s="205"/>
      <c r="M2871" s="206"/>
      <c r="S2871">
        <f>エリア一覧!J2871-VLOOKUP(エリア一覧!F2871,部数情報!A:Q,17,0)</f>
        <v>0</v>
      </c>
      <c r="V2871">
        <f t="shared" si="44"/>
        <v>0</v>
      </c>
      <c r="W2871">
        <f>IFERROR(VLOOKUP($F2871,部数情報!A:J,10,0),0)</f>
        <v>460</v>
      </c>
    </row>
    <row r="2872" spans="2:23" hidden="1">
      <c r="B2872" s="15">
        <f>部数情報!C2859</f>
        <v>2858</v>
      </c>
      <c r="C2872" s="16">
        <f>部数情報!B2859</f>
        <v>40</v>
      </c>
      <c r="D2872" s="16" t="str">
        <f>部数情報!E2859</f>
        <v>柏中央</v>
      </c>
      <c r="E2872" s="16" t="str">
        <f>部数情報!F2859</f>
        <v>旭町</v>
      </c>
      <c r="F2872" s="16" t="str">
        <f>部数情報!A2859</f>
        <v>087021</v>
      </c>
      <c r="G2872" s="16" t="str">
        <f>部数情報!G2859</f>
        <v>旭町７</v>
      </c>
      <c r="H2872" s="16" t="str">
        <f>部数情報!H2859</f>
        <v>柏</v>
      </c>
      <c r="I2872" s="16" t="str">
        <f>部数情報!I2859</f>
        <v>柏市</v>
      </c>
      <c r="J2872" s="189">
        <f>IFERROR(IF($I$7="併配",VLOOKUP($F2872,部数情報!A:K,11,0),IF($I$7="併配&amp;選挙",VLOOKUP($F2872,部数情報!A:L,12,0),IF($I$7="選挙",VLOOKUP($F2872,部数情報!A:M,13,0),VLOOKUP($F2872,部数情報!A:J,10,0)))),"")</f>
        <v>295</v>
      </c>
      <c r="K2872" s="187"/>
      <c r="L2872" s="205"/>
      <c r="M2872" s="206"/>
      <c r="S2872">
        <f>エリア一覧!J2872-VLOOKUP(エリア一覧!F2872,部数情報!A:Q,17,0)</f>
        <v>0</v>
      </c>
      <c r="V2872">
        <f t="shared" si="44"/>
        <v>0</v>
      </c>
      <c r="W2872">
        <f>IFERROR(VLOOKUP($F2872,部数情報!A:J,10,0),0)</f>
        <v>295</v>
      </c>
    </row>
    <row r="2873" spans="2:23" hidden="1">
      <c r="B2873" s="15">
        <f>部数情報!C2860</f>
        <v>2859</v>
      </c>
      <c r="C2873" s="16">
        <f>部数情報!B2860</f>
        <v>40</v>
      </c>
      <c r="D2873" s="16" t="str">
        <f>部数情報!E2860</f>
        <v>柏中央</v>
      </c>
      <c r="E2873" s="16" t="str">
        <f>部数情報!F2860</f>
        <v>旭町</v>
      </c>
      <c r="F2873" s="16" t="str">
        <f>部数情報!A2860</f>
        <v>087022</v>
      </c>
      <c r="G2873" s="16" t="str">
        <f>部数情報!G2860</f>
        <v>旭町８</v>
      </c>
      <c r="H2873" s="16" t="str">
        <f>部数情報!H2860</f>
        <v>柏</v>
      </c>
      <c r="I2873" s="16" t="str">
        <f>部数情報!I2860</f>
        <v>柏市</v>
      </c>
      <c r="J2873" s="189">
        <f>IFERROR(IF($I$7="併配",VLOOKUP($F2873,部数情報!A:K,11,0),IF($I$7="併配&amp;選挙",VLOOKUP($F2873,部数情報!A:L,12,0),IF($I$7="選挙",VLOOKUP($F2873,部数情報!A:M,13,0),VLOOKUP($F2873,部数情報!A:J,10,0)))),"")</f>
        <v>340</v>
      </c>
      <c r="K2873" s="187"/>
      <c r="L2873" s="205"/>
      <c r="M2873" s="206"/>
      <c r="S2873">
        <f>エリア一覧!J2873-VLOOKUP(エリア一覧!F2873,部数情報!A:Q,17,0)</f>
        <v>0</v>
      </c>
      <c r="V2873">
        <f t="shared" si="44"/>
        <v>0</v>
      </c>
      <c r="W2873">
        <f>IFERROR(VLOOKUP($F2873,部数情報!A:J,10,0),0)</f>
        <v>340</v>
      </c>
    </row>
    <row r="2874" spans="2:23" hidden="1">
      <c r="B2874" s="15">
        <f>部数情報!C2861</f>
        <v>2860</v>
      </c>
      <c r="C2874" s="16">
        <f>部数情報!B2861</f>
        <v>40</v>
      </c>
      <c r="D2874" s="16" t="str">
        <f>部数情報!E2861</f>
        <v>柏中央</v>
      </c>
      <c r="E2874" s="16" t="str">
        <f>部数情報!F2861</f>
        <v>明原</v>
      </c>
      <c r="F2874" s="16" t="str">
        <f>部数情報!A2861</f>
        <v>087023</v>
      </c>
      <c r="G2874" s="16" t="str">
        <f>部数情報!G2861</f>
        <v>明原 2</v>
      </c>
      <c r="H2874" s="16" t="str">
        <f>部数情報!H2861</f>
        <v>柏</v>
      </c>
      <c r="I2874" s="16" t="str">
        <f>部数情報!I2861</f>
        <v>柏市</v>
      </c>
      <c r="J2874" s="189">
        <f>IFERROR(IF($I$7="併配",VLOOKUP($F2874,部数情報!A:K,11,0),IF($I$7="併配&amp;選挙",VLOOKUP($F2874,部数情報!A:L,12,0),IF($I$7="選挙",VLOOKUP($F2874,部数情報!A:M,13,0),VLOOKUP($F2874,部数情報!A:J,10,0)))),"")</f>
        <v>370</v>
      </c>
      <c r="K2874" s="187"/>
      <c r="L2874" s="205"/>
      <c r="M2874" s="206"/>
      <c r="S2874">
        <f>エリア一覧!J2874-VLOOKUP(エリア一覧!F2874,部数情報!A:Q,17,0)</f>
        <v>0</v>
      </c>
      <c r="V2874">
        <f t="shared" si="44"/>
        <v>0</v>
      </c>
      <c r="W2874">
        <f>IFERROR(VLOOKUP($F2874,部数情報!A:J,10,0),0)</f>
        <v>370</v>
      </c>
    </row>
    <row r="2875" spans="2:23" hidden="1">
      <c r="B2875" s="15">
        <f>部数情報!C2862</f>
        <v>2861</v>
      </c>
      <c r="C2875" s="16">
        <f>部数情報!B2862</f>
        <v>40</v>
      </c>
      <c r="D2875" s="16" t="str">
        <f>部数情報!E2862</f>
        <v>柏中央</v>
      </c>
      <c r="E2875" s="16" t="str">
        <f>部数情報!F2862</f>
        <v>明原</v>
      </c>
      <c r="F2875" s="16" t="str">
        <f>部数情報!A2862</f>
        <v>087024</v>
      </c>
      <c r="G2875" s="16" t="str">
        <f>部数情報!G2862</f>
        <v>明原 3A</v>
      </c>
      <c r="H2875" s="16" t="str">
        <f>部数情報!H2862</f>
        <v>柏</v>
      </c>
      <c r="I2875" s="16" t="str">
        <f>部数情報!I2862</f>
        <v>柏市</v>
      </c>
      <c r="J2875" s="189">
        <f>IFERROR(IF($I$7="併配",VLOOKUP($F2875,部数情報!A:K,11,0),IF($I$7="併配&amp;選挙",VLOOKUP($F2875,部数情報!A:L,12,0),IF($I$7="選挙",VLOOKUP($F2875,部数情報!A:M,13,0),VLOOKUP($F2875,部数情報!A:J,10,0)))),"")</f>
        <v>410</v>
      </c>
      <c r="K2875" s="187"/>
      <c r="L2875" s="205"/>
      <c r="M2875" s="206"/>
      <c r="S2875">
        <f>エリア一覧!J2875-VLOOKUP(エリア一覧!F2875,部数情報!A:Q,17,0)</f>
        <v>0</v>
      </c>
      <c r="V2875">
        <f t="shared" si="44"/>
        <v>0</v>
      </c>
      <c r="W2875">
        <f>IFERROR(VLOOKUP($F2875,部数情報!A:J,10,0),0)</f>
        <v>410</v>
      </c>
    </row>
    <row r="2876" spans="2:23" hidden="1">
      <c r="B2876" s="15">
        <f>部数情報!C2863</f>
        <v>2862</v>
      </c>
      <c r="C2876" s="16">
        <f>部数情報!B2863</f>
        <v>40</v>
      </c>
      <c r="D2876" s="16" t="str">
        <f>部数情報!E2863</f>
        <v>柏中央</v>
      </c>
      <c r="E2876" s="16" t="str">
        <f>部数情報!F2863</f>
        <v>明原</v>
      </c>
      <c r="F2876" s="16" t="str">
        <f>部数情報!A2863</f>
        <v>087025</v>
      </c>
      <c r="G2876" s="16" t="str">
        <f>部数情報!G2863</f>
        <v>明原 3B</v>
      </c>
      <c r="H2876" s="16" t="str">
        <f>部数情報!H2863</f>
        <v>柏</v>
      </c>
      <c r="I2876" s="16" t="str">
        <f>部数情報!I2863</f>
        <v>柏市</v>
      </c>
      <c r="J2876" s="189">
        <f>IFERROR(IF($I$7="併配",VLOOKUP($F2876,部数情報!A:K,11,0),IF($I$7="併配&amp;選挙",VLOOKUP($F2876,部数情報!A:L,12,0),IF($I$7="選挙",VLOOKUP($F2876,部数情報!A:M,13,0),VLOOKUP($F2876,部数情報!A:J,10,0)))),"")</f>
        <v>485</v>
      </c>
      <c r="K2876" s="187"/>
      <c r="L2876" s="205"/>
      <c r="M2876" s="206"/>
      <c r="S2876">
        <f>エリア一覧!J2876-VLOOKUP(エリア一覧!F2876,部数情報!A:Q,17,0)</f>
        <v>0</v>
      </c>
      <c r="V2876">
        <f t="shared" si="44"/>
        <v>0</v>
      </c>
      <c r="W2876">
        <f>IFERROR(VLOOKUP($F2876,部数情報!A:J,10,0),0)</f>
        <v>485</v>
      </c>
    </row>
    <row r="2877" spans="2:23" hidden="1">
      <c r="B2877" s="15">
        <f>部数情報!C2864</f>
        <v>2863</v>
      </c>
      <c r="C2877" s="16">
        <f>部数情報!B2864</f>
        <v>40</v>
      </c>
      <c r="D2877" s="16" t="str">
        <f>部数情報!E2864</f>
        <v>柏中央</v>
      </c>
      <c r="E2877" s="16" t="str">
        <f>部数情報!F2864</f>
        <v>明原</v>
      </c>
      <c r="F2877" s="16" t="str">
        <f>部数情報!A2864</f>
        <v>087026</v>
      </c>
      <c r="G2877" s="16" t="str">
        <f>部数情報!G2864</f>
        <v>明原 4</v>
      </c>
      <c r="H2877" s="16" t="str">
        <f>部数情報!H2864</f>
        <v>柏</v>
      </c>
      <c r="I2877" s="16" t="str">
        <f>部数情報!I2864</f>
        <v>柏市</v>
      </c>
      <c r="J2877" s="189">
        <f>IFERROR(IF($I$7="併配",VLOOKUP($F2877,部数情報!A:K,11,0),IF($I$7="併配&amp;選挙",VLOOKUP($F2877,部数情報!A:L,12,0),IF($I$7="選挙",VLOOKUP($F2877,部数情報!A:M,13,0),VLOOKUP($F2877,部数情報!A:J,10,0)))),"")</f>
        <v>460</v>
      </c>
      <c r="K2877" s="187"/>
      <c r="L2877" s="205"/>
      <c r="M2877" s="206"/>
      <c r="S2877">
        <f>エリア一覧!J2877-VLOOKUP(エリア一覧!F2877,部数情報!A:Q,17,0)</f>
        <v>0</v>
      </c>
      <c r="V2877">
        <f t="shared" si="44"/>
        <v>0</v>
      </c>
      <c r="W2877">
        <f>IFERROR(VLOOKUP($F2877,部数情報!A:J,10,0),0)</f>
        <v>460</v>
      </c>
    </row>
    <row r="2878" spans="2:23" hidden="1">
      <c r="B2878" s="15">
        <f>部数情報!C2865</f>
        <v>2864</v>
      </c>
      <c r="C2878" s="16">
        <f>部数情報!B2865</f>
        <v>40</v>
      </c>
      <c r="D2878" s="16" t="str">
        <f>部数情報!E2865</f>
        <v>柏中央</v>
      </c>
      <c r="E2878" s="16" t="str">
        <f>部数情報!F2865</f>
        <v>向原．豊四季台</v>
      </c>
      <c r="F2878" s="16" t="str">
        <f>部数情報!A2865</f>
        <v>087027</v>
      </c>
      <c r="G2878" s="16" t="str">
        <f>部数情報!G2865</f>
        <v>向原町</v>
      </c>
      <c r="H2878" s="16" t="str">
        <f>部数情報!H2865</f>
        <v>柏</v>
      </c>
      <c r="I2878" s="16" t="str">
        <f>部数情報!I2865</f>
        <v>柏市</v>
      </c>
      <c r="J2878" s="189">
        <f>IFERROR(IF($I$7="併配",VLOOKUP($F2878,部数情報!A:K,11,0),IF($I$7="併配&amp;選挙",VLOOKUP($F2878,部数情報!A:L,12,0),IF($I$7="選挙",VLOOKUP($F2878,部数情報!A:M,13,0),VLOOKUP($F2878,部数情報!A:J,10,0)))),"")</f>
        <v>260</v>
      </c>
      <c r="K2878" s="187"/>
      <c r="L2878" s="205"/>
      <c r="M2878" s="206"/>
      <c r="S2878">
        <f>エリア一覧!J2878-VLOOKUP(エリア一覧!F2878,部数情報!A:Q,17,0)</f>
        <v>0</v>
      </c>
      <c r="V2878">
        <f t="shared" si="44"/>
        <v>0</v>
      </c>
      <c r="W2878">
        <f>IFERROR(VLOOKUP($F2878,部数情報!A:J,10,0),0)</f>
        <v>260</v>
      </c>
    </row>
    <row r="2879" spans="2:23" hidden="1">
      <c r="B2879" s="15">
        <f>部数情報!C2866</f>
        <v>2865</v>
      </c>
      <c r="C2879" s="16">
        <f>部数情報!B2866</f>
        <v>40</v>
      </c>
      <c r="D2879" s="16" t="str">
        <f>部数情報!E2866</f>
        <v>柏中央</v>
      </c>
      <c r="E2879" s="16" t="str">
        <f>部数情報!F2866</f>
        <v>向原．豊四季台</v>
      </c>
      <c r="F2879" s="16" t="str">
        <f>部数情報!A2866</f>
        <v>087029</v>
      </c>
      <c r="G2879" s="16" t="str">
        <f>部数情報!G2866</f>
        <v>豊四季台　2</v>
      </c>
      <c r="H2879" s="16" t="str">
        <f>部数情報!H2866</f>
        <v>柏</v>
      </c>
      <c r="I2879" s="16" t="str">
        <f>部数情報!I2866</f>
        <v>柏市</v>
      </c>
      <c r="J2879" s="189">
        <f>IFERROR(IF($I$7="併配",VLOOKUP($F2879,部数情報!A:K,11,0),IF($I$7="併配&amp;選挙",VLOOKUP($F2879,部数情報!A:L,12,0),IF($I$7="選挙",VLOOKUP($F2879,部数情報!A:M,13,0),VLOOKUP($F2879,部数情報!A:J,10,0)))),"")</f>
        <v>1165</v>
      </c>
      <c r="K2879" s="187"/>
      <c r="L2879" s="205"/>
      <c r="M2879" s="206"/>
      <c r="S2879">
        <f>エリア一覧!J2879-VLOOKUP(エリア一覧!F2879,部数情報!A:Q,17,0)</f>
        <v>0</v>
      </c>
      <c r="V2879">
        <f t="shared" si="44"/>
        <v>0</v>
      </c>
      <c r="W2879">
        <f>IFERROR(VLOOKUP($F2879,部数情報!A:J,10,0),0)</f>
        <v>1165</v>
      </c>
    </row>
    <row r="2880" spans="2:23" hidden="1">
      <c r="B2880" s="15">
        <f>部数情報!C2867</f>
        <v>2866</v>
      </c>
      <c r="C2880" s="16">
        <f>部数情報!B2867</f>
        <v>40</v>
      </c>
      <c r="D2880" s="16" t="str">
        <f>部数情報!E2867</f>
        <v>柏中央</v>
      </c>
      <c r="E2880" s="16" t="str">
        <f>部数情報!F2867</f>
        <v>向原．豊四季台</v>
      </c>
      <c r="F2880" s="16" t="str">
        <f>部数情報!A2867</f>
        <v>087030</v>
      </c>
      <c r="G2880" s="16" t="str">
        <f>部数情報!G2867</f>
        <v>豊四季台　3</v>
      </c>
      <c r="H2880" s="16" t="str">
        <f>部数情報!H2867</f>
        <v>柏</v>
      </c>
      <c r="I2880" s="16" t="str">
        <f>部数情報!I2867</f>
        <v>柏市</v>
      </c>
      <c r="J2880" s="189">
        <f>IFERROR(IF($I$7="併配",VLOOKUP($F2880,部数情報!A:K,11,0),IF($I$7="併配&amp;選挙",VLOOKUP($F2880,部数情報!A:L,12,0),IF($I$7="選挙",VLOOKUP($F2880,部数情報!A:M,13,0),VLOOKUP($F2880,部数情報!A:J,10,0)))),"")</f>
        <v>1130</v>
      </c>
      <c r="K2880" s="187"/>
      <c r="L2880" s="205"/>
      <c r="M2880" s="206"/>
      <c r="S2880">
        <f>エリア一覧!J2880-VLOOKUP(エリア一覧!F2880,部数情報!A:Q,17,0)</f>
        <v>0</v>
      </c>
      <c r="V2880">
        <f t="shared" si="44"/>
        <v>0</v>
      </c>
      <c r="W2880">
        <f>IFERROR(VLOOKUP($F2880,部数情報!A:J,10,0),0)</f>
        <v>1130</v>
      </c>
    </row>
    <row r="2881" spans="2:23" hidden="1">
      <c r="B2881" s="15">
        <f>部数情報!C2868</f>
        <v>2867</v>
      </c>
      <c r="C2881" s="16">
        <f>部数情報!B2868</f>
        <v>40</v>
      </c>
      <c r="D2881" s="16" t="str">
        <f>部数情報!E2868</f>
        <v>柏中央</v>
      </c>
      <c r="E2881" s="16" t="str">
        <f>部数情報!F2868</f>
        <v>向原．豊四季台</v>
      </c>
      <c r="F2881" s="16" t="str">
        <f>部数情報!A2868</f>
        <v>087031</v>
      </c>
      <c r="G2881" s="16" t="str">
        <f>部数情報!G2868</f>
        <v>豊四季台　4A</v>
      </c>
      <c r="H2881" s="16" t="str">
        <f>部数情報!H2868</f>
        <v>柏</v>
      </c>
      <c r="I2881" s="16" t="str">
        <f>部数情報!I2868</f>
        <v>柏市</v>
      </c>
      <c r="J2881" s="189">
        <f>IFERROR(IF($I$7="併配",VLOOKUP($F2881,部数情報!A:K,11,0),IF($I$7="併配&amp;選挙",VLOOKUP($F2881,部数情報!A:L,12,0),IF($I$7="選挙",VLOOKUP($F2881,部数情報!A:M,13,0),VLOOKUP($F2881,部数情報!A:J,10,0)))),"")</f>
        <v>265</v>
      </c>
      <c r="K2881" s="187"/>
      <c r="L2881" s="205"/>
      <c r="M2881" s="206"/>
      <c r="S2881">
        <f>エリア一覧!J2881-VLOOKUP(エリア一覧!F2881,部数情報!A:Q,17,0)</f>
        <v>0</v>
      </c>
      <c r="V2881">
        <f t="shared" si="44"/>
        <v>0</v>
      </c>
      <c r="W2881">
        <f>IFERROR(VLOOKUP($F2881,部数情報!A:J,10,0),0)</f>
        <v>265</v>
      </c>
    </row>
    <row r="2882" spans="2:23" hidden="1">
      <c r="B2882" s="15">
        <f>部数情報!C2869</f>
        <v>2868</v>
      </c>
      <c r="C2882" s="16">
        <f>部数情報!B2869</f>
        <v>40</v>
      </c>
      <c r="D2882" s="16" t="str">
        <f>部数情報!E2869</f>
        <v>柏中央</v>
      </c>
      <c r="E2882" s="16" t="str">
        <f>部数情報!F2869</f>
        <v>かやの町．西町</v>
      </c>
      <c r="F2882" s="16" t="str">
        <f>部数情報!A2869</f>
        <v>087033</v>
      </c>
      <c r="G2882" s="16" t="str">
        <f>部数情報!G2869</f>
        <v>かやの町</v>
      </c>
      <c r="H2882" s="16" t="str">
        <f>部数情報!H2869</f>
        <v>柏</v>
      </c>
      <c r="I2882" s="16" t="str">
        <f>部数情報!I2869</f>
        <v>柏市</v>
      </c>
      <c r="J2882" s="189">
        <f>IFERROR(IF($I$7="併配",VLOOKUP($F2882,部数情報!A:K,11,0),IF($I$7="併配&amp;選挙",VLOOKUP($F2882,部数情報!A:L,12,0),IF($I$7="選挙",VLOOKUP($F2882,部数情報!A:M,13,0),VLOOKUP($F2882,部数情報!A:J,10,0)))),"")</f>
        <v>365</v>
      </c>
      <c r="K2882" s="187"/>
      <c r="L2882" s="205"/>
      <c r="M2882" s="206"/>
      <c r="S2882">
        <f>エリア一覧!J2882-VLOOKUP(エリア一覧!F2882,部数情報!A:Q,17,0)</f>
        <v>0</v>
      </c>
      <c r="V2882">
        <f t="shared" si="44"/>
        <v>0</v>
      </c>
      <c r="W2882">
        <f>IFERROR(VLOOKUP($F2882,部数情報!A:J,10,0),0)</f>
        <v>365</v>
      </c>
    </row>
    <row r="2883" spans="2:23" hidden="1">
      <c r="B2883" s="15">
        <f>部数情報!C2870</f>
        <v>2869</v>
      </c>
      <c r="C2883" s="16">
        <f>部数情報!B2870</f>
        <v>40</v>
      </c>
      <c r="D2883" s="16" t="str">
        <f>部数情報!E2870</f>
        <v>柏中央</v>
      </c>
      <c r="E2883" s="16" t="str">
        <f>部数情報!F2870</f>
        <v>かやの町．西町</v>
      </c>
      <c r="F2883" s="16" t="str">
        <f>部数情報!A2870</f>
        <v>087034</v>
      </c>
      <c r="G2883" s="16" t="str">
        <f>部数情報!G2870</f>
        <v>西町Ａ豊四季台1</v>
      </c>
      <c r="H2883" s="16" t="str">
        <f>部数情報!H2870</f>
        <v>柏</v>
      </c>
      <c r="I2883" s="16" t="str">
        <f>部数情報!I2870</f>
        <v>柏市</v>
      </c>
      <c r="J2883" s="189">
        <f>IFERROR(IF($I$7="併配",VLOOKUP($F2883,部数情報!A:K,11,0),IF($I$7="併配&amp;選挙",VLOOKUP($F2883,部数情報!A:L,12,0),IF($I$7="選挙",VLOOKUP($F2883,部数情報!A:M,13,0),VLOOKUP($F2883,部数情報!A:J,10,0)))),"")</f>
        <v>280</v>
      </c>
      <c r="K2883" s="187"/>
      <c r="L2883" s="205"/>
      <c r="M2883" s="206"/>
      <c r="S2883">
        <f>エリア一覧!J2883-VLOOKUP(エリア一覧!F2883,部数情報!A:Q,17,0)</f>
        <v>0</v>
      </c>
      <c r="V2883">
        <f t="shared" si="44"/>
        <v>0</v>
      </c>
      <c r="W2883">
        <f>IFERROR(VLOOKUP($F2883,部数情報!A:J,10,0),0)</f>
        <v>280</v>
      </c>
    </row>
    <row r="2884" spans="2:23" hidden="1">
      <c r="B2884" s="15">
        <f>部数情報!C2871</f>
        <v>2870</v>
      </c>
      <c r="C2884" s="16">
        <f>部数情報!B2871</f>
        <v>40</v>
      </c>
      <c r="D2884" s="16" t="str">
        <f>部数情報!E2871</f>
        <v>柏中央</v>
      </c>
      <c r="E2884" s="16" t="str">
        <f>部数情報!F2871</f>
        <v>かやの町．西町</v>
      </c>
      <c r="F2884" s="16" t="str">
        <f>部数情報!A2871</f>
        <v>087035</v>
      </c>
      <c r="G2884" s="16" t="str">
        <f>部数情報!G2871</f>
        <v>西町Ｂ豊四季台1</v>
      </c>
      <c r="H2884" s="16" t="str">
        <f>部数情報!H2871</f>
        <v>柏</v>
      </c>
      <c r="I2884" s="16" t="str">
        <f>部数情報!I2871</f>
        <v>柏市</v>
      </c>
      <c r="J2884" s="189">
        <f>IFERROR(IF($I$7="併配",VLOOKUP($F2884,部数情報!A:K,11,0),IF($I$7="併配&amp;選挙",VLOOKUP($F2884,部数情報!A:L,12,0),IF($I$7="選挙",VLOOKUP($F2884,部数情報!A:M,13,0),VLOOKUP($F2884,部数情報!A:J,10,0)))),"")</f>
        <v>470</v>
      </c>
      <c r="K2884" s="187"/>
      <c r="L2884" s="205"/>
      <c r="M2884" s="206"/>
      <c r="S2884">
        <f>エリア一覧!J2884-VLOOKUP(エリア一覧!F2884,部数情報!A:Q,17,0)</f>
        <v>0</v>
      </c>
      <c r="V2884">
        <f t="shared" si="44"/>
        <v>0</v>
      </c>
      <c r="W2884">
        <f>IFERROR(VLOOKUP($F2884,部数情報!A:J,10,0),0)</f>
        <v>470</v>
      </c>
    </row>
    <row r="2885" spans="2:23" hidden="1">
      <c r="B2885" s="15">
        <f>部数情報!C2872</f>
        <v>2871</v>
      </c>
      <c r="C2885" s="16">
        <f>部数情報!B2872</f>
        <v>40</v>
      </c>
      <c r="D2885" s="16" t="str">
        <f>部数情報!E2872</f>
        <v>柏中央</v>
      </c>
      <c r="E2885" s="16" t="str">
        <f>部数情報!F2872</f>
        <v>篠籠田</v>
      </c>
      <c r="F2885" s="16" t="str">
        <f>部数情報!A2872</f>
        <v>087036</v>
      </c>
      <c r="G2885" s="16" t="str">
        <f>部数情報!G2872</f>
        <v>篠籠田　B</v>
      </c>
      <c r="H2885" s="16" t="str">
        <f>部数情報!H2872</f>
        <v>柏</v>
      </c>
      <c r="I2885" s="16" t="str">
        <f>部数情報!I2872</f>
        <v>柏市</v>
      </c>
      <c r="J2885" s="189">
        <f>IFERROR(IF($I$7="併配",VLOOKUP($F2885,部数情報!A:K,11,0),IF($I$7="併配&amp;選挙",VLOOKUP($F2885,部数情報!A:L,12,0),IF($I$7="選挙",VLOOKUP($F2885,部数情報!A:M,13,0),VLOOKUP($F2885,部数情報!A:J,10,0)))),"")</f>
        <v>800</v>
      </c>
      <c r="K2885" s="187"/>
      <c r="L2885" s="205"/>
      <c r="M2885" s="206"/>
      <c r="S2885">
        <f>エリア一覧!J2885-VLOOKUP(エリア一覧!F2885,部数情報!A:Q,17,0)</f>
        <v>0</v>
      </c>
      <c r="V2885">
        <f t="shared" si="44"/>
        <v>0</v>
      </c>
      <c r="W2885">
        <f>IFERROR(VLOOKUP($F2885,部数情報!A:J,10,0),0)</f>
        <v>800</v>
      </c>
    </row>
    <row r="2886" spans="2:23" hidden="1">
      <c r="B2886" s="15">
        <f>部数情報!C2873</f>
        <v>2872</v>
      </c>
      <c r="C2886" s="16">
        <f>部数情報!B2873</f>
        <v>40</v>
      </c>
      <c r="D2886" s="16" t="str">
        <f>部数情報!E2873</f>
        <v>柏中央</v>
      </c>
      <c r="E2886" s="16" t="str">
        <f>部数情報!F2873</f>
        <v>篠籠田</v>
      </c>
      <c r="F2886" s="16" t="str">
        <f>部数情報!A2873</f>
        <v>087037</v>
      </c>
      <c r="G2886" s="16" t="str">
        <f>部数情報!G2873</f>
        <v>篠籠田　C</v>
      </c>
      <c r="H2886" s="16" t="str">
        <f>部数情報!H2873</f>
        <v>柏</v>
      </c>
      <c r="I2886" s="16" t="str">
        <f>部数情報!I2873</f>
        <v>柏市</v>
      </c>
      <c r="J2886" s="189">
        <f>IFERROR(IF($I$7="併配",VLOOKUP($F2886,部数情報!A:K,11,0),IF($I$7="併配&amp;選挙",VLOOKUP($F2886,部数情報!A:L,12,0),IF($I$7="選挙",VLOOKUP($F2886,部数情報!A:M,13,0),VLOOKUP($F2886,部数情報!A:J,10,0)))),"")</f>
        <v>430</v>
      </c>
      <c r="K2886" s="187"/>
      <c r="L2886" s="205"/>
      <c r="M2886" s="206"/>
      <c r="S2886">
        <f>エリア一覧!J2886-VLOOKUP(エリア一覧!F2886,部数情報!A:Q,17,0)</f>
        <v>0</v>
      </c>
      <c r="V2886">
        <f t="shared" si="44"/>
        <v>0</v>
      </c>
      <c r="W2886">
        <f>IFERROR(VLOOKUP($F2886,部数情報!A:J,10,0),0)</f>
        <v>430</v>
      </c>
    </row>
    <row r="2887" spans="2:23" hidden="1">
      <c r="B2887" s="15">
        <f>部数情報!C2874</f>
        <v>2873</v>
      </c>
      <c r="C2887" s="16">
        <f>部数情報!B2874</f>
        <v>40</v>
      </c>
      <c r="D2887" s="16" t="str">
        <f>部数情報!E2874</f>
        <v>柏中央</v>
      </c>
      <c r="E2887" s="16" t="str">
        <f>部数情報!F2874</f>
        <v>篠籠田</v>
      </c>
      <c r="F2887" s="16" t="str">
        <f>部数情報!A2874</f>
        <v>087038</v>
      </c>
      <c r="G2887" s="16" t="str">
        <f>部数情報!G2874</f>
        <v>篠籠田　D</v>
      </c>
      <c r="H2887" s="16" t="str">
        <f>部数情報!H2874</f>
        <v>柏</v>
      </c>
      <c r="I2887" s="16" t="str">
        <f>部数情報!I2874</f>
        <v>柏市</v>
      </c>
      <c r="J2887" s="189">
        <f>IFERROR(IF($I$7="併配",VLOOKUP($F2887,部数情報!A:K,11,0),IF($I$7="併配&amp;選挙",VLOOKUP($F2887,部数情報!A:L,12,0),IF($I$7="選挙",VLOOKUP($F2887,部数情報!A:M,13,0),VLOOKUP($F2887,部数情報!A:J,10,0)))),"")</f>
        <v>320</v>
      </c>
      <c r="K2887" s="187"/>
      <c r="L2887" s="205"/>
      <c r="M2887" s="206"/>
      <c r="S2887">
        <f>エリア一覧!J2887-VLOOKUP(エリア一覧!F2887,部数情報!A:Q,17,0)</f>
        <v>0</v>
      </c>
      <c r="V2887">
        <f t="shared" si="44"/>
        <v>0</v>
      </c>
      <c r="W2887">
        <f>IFERROR(VLOOKUP($F2887,部数情報!A:J,10,0),0)</f>
        <v>320</v>
      </c>
    </row>
    <row r="2888" spans="2:23" hidden="1">
      <c r="B2888" s="15">
        <f>部数情報!C2875</f>
        <v>2874</v>
      </c>
      <c r="C2888" s="16">
        <f>部数情報!B2875</f>
        <v>40</v>
      </c>
      <c r="D2888" s="16" t="str">
        <f>部数情報!E2875</f>
        <v>柏中央</v>
      </c>
      <c r="E2888" s="16" t="str">
        <f>部数情報!F2875</f>
        <v>篠籠田</v>
      </c>
      <c r="F2888" s="16" t="str">
        <f>部数情報!A2875</f>
        <v>087039</v>
      </c>
      <c r="G2888" s="16" t="str">
        <f>部数情報!G2875</f>
        <v>篠籠田　E</v>
      </c>
      <c r="H2888" s="16" t="str">
        <f>部数情報!H2875</f>
        <v>柏</v>
      </c>
      <c r="I2888" s="16" t="str">
        <f>部数情報!I2875</f>
        <v>柏市</v>
      </c>
      <c r="J2888" s="189">
        <f>IFERROR(IF($I$7="併配",VLOOKUP($F2888,部数情報!A:K,11,0),IF($I$7="併配&amp;選挙",VLOOKUP($F2888,部数情報!A:L,12,0),IF($I$7="選挙",VLOOKUP($F2888,部数情報!A:M,13,0),VLOOKUP($F2888,部数情報!A:J,10,0)))),"")</f>
        <v>720</v>
      </c>
      <c r="K2888" s="187"/>
      <c r="L2888" s="205"/>
      <c r="M2888" s="206"/>
      <c r="S2888">
        <f>エリア一覧!J2888-VLOOKUP(エリア一覧!F2888,部数情報!A:Q,17,0)</f>
        <v>0</v>
      </c>
      <c r="V2888">
        <f t="shared" si="44"/>
        <v>0</v>
      </c>
      <c r="W2888">
        <f>IFERROR(VLOOKUP($F2888,部数情報!A:J,10,0),0)</f>
        <v>720</v>
      </c>
    </row>
    <row r="2889" spans="2:23" hidden="1">
      <c r="B2889" s="15">
        <f>部数情報!C2876</f>
        <v>2875</v>
      </c>
      <c r="C2889" s="16">
        <f>部数情報!B2876</f>
        <v>40</v>
      </c>
      <c r="D2889" s="16" t="str">
        <f>部数情報!E2876</f>
        <v>柏中央</v>
      </c>
      <c r="E2889" s="16" t="str">
        <f>部数情報!F2876</f>
        <v>篠籠田</v>
      </c>
      <c r="F2889" s="16" t="str">
        <f>部数情報!A2876</f>
        <v>087040</v>
      </c>
      <c r="G2889" s="16" t="str">
        <f>部数情報!G2876</f>
        <v>篠籠田 F　</v>
      </c>
      <c r="H2889" s="16" t="str">
        <f>部数情報!H2876</f>
        <v>柏</v>
      </c>
      <c r="I2889" s="16" t="str">
        <f>部数情報!I2876</f>
        <v>柏市</v>
      </c>
      <c r="J2889" s="189">
        <f>IFERROR(IF($I$7="併配",VLOOKUP($F2889,部数情報!A:K,11,0),IF($I$7="併配&amp;選挙",VLOOKUP($F2889,部数情報!A:L,12,0),IF($I$7="選挙",VLOOKUP($F2889,部数情報!A:M,13,0),VLOOKUP($F2889,部数情報!A:J,10,0)))),"")</f>
        <v>615</v>
      </c>
      <c r="K2889" s="187"/>
      <c r="L2889" s="205"/>
      <c r="M2889" s="206"/>
      <c r="S2889">
        <f>エリア一覧!J2889-VLOOKUP(エリア一覧!F2889,部数情報!A:Q,17,0)</f>
        <v>0</v>
      </c>
      <c r="V2889">
        <f t="shared" si="44"/>
        <v>0</v>
      </c>
      <c r="W2889">
        <f>IFERROR(VLOOKUP($F2889,部数情報!A:J,10,0),0)</f>
        <v>615</v>
      </c>
    </row>
    <row r="2890" spans="2:23" hidden="1">
      <c r="B2890" s="15">
        <f>部数情報!C2877</f>
        <v>2876</v>
      </c>
      <c r="C2890" s="16">
        <f>部数情報!B2877</f>
        <v>40</v>
      </c>
      <c r="D2890" s="16" t="str">
        <f>部数情報!E2877</f>
        <v>柏中央</v>
      </c>
      <c r="E2890" s="16" t="str">
        <f>部数情報!F2877</f>
        <v>篠籠田</v>
      </c>
      <c r="F2890" s="16" t="str">
        <f>部数情報!A2877</f>
        <v>087041</v>
      </c>
      <c r="G2890" s="16" t="str">
        <f>部数情報!G2877</f>
        <v>篠籠田 G　</v>
      </c>
      <c r="H2890" s="16" t="str">
        <f>部数情報!H2877</f>
        <v>柏</v>
      </c>
      <c r="I2890" s="16" t="str">
        <f>部数情報!I2877</f>
        <v>柏市</v>
      </c>
      <c r="J2890" s="189">
        <f>IFERROR(IF($I$7="併配",VLOOKUP($F2890,部数情報!A:K,11,0),IF($I$7="併配&amp;選挙",VLOOKUP($F2890,部数情報!A:L,12,0),IF($I$7="選挙",VLOOKUP($F2890,部数情報!A:M,13,0),VLOOKUP($F2890,部数情報!A:J,10,0)))),"")</f>
        <v>650</v>
      </c>
      <c r="K2890" s="187"/>
      <c r="L2890" s="205"/>
      <c r="M2890" s="206"/>
      <c r="S2890">
        <f>エリア一覧!J2890-VLOOKUP(エリア一覧!F2890,部数情報!A:Q,17,0)</f>
        <v>0</v>
      </c>
      <c r="V2890">
        <f t="shared" si="44"/>
        <v>0</v>
      </c>
      <c r="W2890">
        <f>IFERROR(VLOOKUP($F2890,部数情報!A:J,10,0),0)</f>
        <v>650</v>
      </c>
    </row>
    <row r="2891" spans="2:23" hidden="1">
      <c r="B2891" s="15">
        <f>部数情報!C2878</f>
        <v>2877</v>
      </c>
      <c r="C2891" s="16">
        <f>部数情報!B2878</f>
        <v>40</v>
      </c>
      <c r="D2891" s="16" t="str">
        <f>部数情報!E2878</f>
        <v>柏中央</v>
      </c>
      <c r="E2891" s="16" t="str">
        <f>部数情報!F2878</f>
        <v>柏（ルミネ柏．玉姫殿）</v>
      </c>
      <c r="F2891" s="16" t="str">
        <f>部数情報!A2878</f>
        <v>087042</v>
      </c>
      <c r="G2891" s="16" t="str">
        <f>部数情報!G2878</f>
        <v>柏A</v>
      </c>
      <c r="H2891" s="16" t="str">
        <f>部数情報!H2878</f>
        <v>柏</v>
      </c>
      <c r="I2891" s="16" t="str">
        <f>部数情報!I2878</f>
        <v>柏市</v>
      </c>
      <c r="J2891" s="189">
        <f>IFERROR(IF($I$7="併配",VLOOKUP($F2891,部数情報!A:K,11,0),IF($I$7="併配&amp;選挙",VLOOKUP($F2891,部数情報!A:L,12,0),IF($I$7="選挙",VLOOKUP($F2891,部数情報!A:M,13,0),VLOOKUP($F2891,部数情報!A:J,10,0)))),"")</f>
        <v>455</v>
      </c>
      <c r="K2891" s="187"/>
      <c r="L2891" s="205"/>
      <c r="M2891" s="206"/>
      <c r="S2891">
        <f>エリア一覧!J2891-VLOOKUP(エリア一覧!F2891,部数情報!A:Q,17,0)</f>
        <v>0</v>
      </c>
      <c r="V2891">
        <f t="shared" si="44"/>
        <v>0</v>
      </c>
      <c r="W2891">
        <f>IFERROR(VLOOKUP($F2891,部数情報!A:J,10,0),0)</f>
        <v>455</v>
      </c>
    </row>
    <row r="2892" spans="2:23" hidden="1">
      <c r="B2892" s="15">
        <f>部数情報!C2879</f>
        <v>2878</v>
      </c>
      <c r="C2892" s="16">
        <f>部数情報!B2879</f>
        <v>40</v>
      </c>
      <c r="D2892" s="16" t="str">
        <f>部数情報!E2879</f>
        <v>柏中央</v>
      </c>
      <c r="E2892" s="16" t="str">
        <f>部数情報!F2879</f>
        <v>柏（ルミネ柏．玉姫殿）</v>
      </c>
      <c r="F2892" s="16" t="str">
        <f>部数情報!A2879</f>
        <v>087043</v>
      </c>
      <c r="G2892" s="16" t="str">
        <f>部数情報!G2879</f>
        <v>柏B</v>
      </c>
      <c r="H2892" s="16" t="str">
        <f>部数情報!H2879</f>
        <v>柏</v>
      </c>
      <c r="I2892" s="16" t="str">
        <f>部数情報!I2879</f>
        <v>柏市</v>
      </c>
      <c r="J2892" s="189">
        <f>IFERROR(IF($I$7="併配",VLOOKUP($F2892,部数情報!A:K,11,0),IF($I$7="併配&amp;選挙",VLOOKUP($F2892,部数情報!A:L,12,0),IF($I$7="選挙",VLOOKUP($F2892,部数情報!A:M,13,0),VLOOKUP($F2892,部数情報!A:J,10,0)))),"")</f>
        <v>490</v>
      </c>
      <c r="K2892" s="187"/>
      <c r="L2892" s="205"/>
      <c r="M2892" s="206"/>
      <c r="S2892">
        <f>エリア一覧!J2892-VLOOKUP(エリア一覧!F2892,部数情報!A:Q,17,0)</f>
        <v>0</v>
      </c>
      <c r="V2892">
        <f t="shared" si="44"/>
        <v>0</v>
      </c>
      <c r="W2892">
        <f>IFERROR(VLOOKUP($F2892,部数情報!A:J,10,0),0)</f>
        <v>490</v>
      </c>
    </row>
    <row r="2893" spans="2:23" hidden="1">
      <c r="B2893" s="15">
        <f>部数情報!C2880</f>
        <v>2879</v>
      </c>
      <c r="C2893" s="16">
        <f>部数情報!B2880</f>
        <v>40</v>
      </c>
      <c r="D2893" s="16" t="str">
        <f>部数情報!E2880</f>
        <v>柏中央</v>
      </c>
      <c r="E2893" s="16" t="str">
        <f>部数情報!F2880</f>
        <v>泉町．中央</v>
      </c>
      <c r="F2893" s="16" t="str">
        <f>部数情報!A2880</f>
        <v>087044</v>
      </c>
      <c r="G2893" s="16" t="str">
        <f>部数情報!G2880</f>
        <v>泉町</v>
      </c>
      <c r="H2893" s="16" t="str">
        <f>部数情報!H2880</f>
        <v>柏</v>
      </c>
      <c r="I2893" s="16" t="str">
        <f>部数情報!I2880</f>
        <v>柏市</v>
      </c>
      <c r="J2893" s="189">
        <f>IFERROR(IF($I$7="併配",VLOOKUP($F2893,部数情報!A:K,11,0),IF($I$7="併配&amp;選挙",VLOOKUP($F2893,部数情報!A:L,12,0),IF($I$7="選挙",VLOOKUP($F2893,部数情報!A:M,13,0),VLOOKUP($F2893,部数情報!A:J,10,0)))),"")</f>
        <v>550</v>
      </c>
      <c r="K2893" s="187"/>
      <c r="L2893" s="205"/>
      <c r="M2893" s="206"/>
      <c r="S2893">
        <f>エリア一覧!J2893-VLOOKUP(エリア一覧!F2893,部数情報!A:Q,17,0)</f>
        <v>0</v>
      </c>
      <c r="V2893">
        <f t="shared" si="44"/>
        <v>0</v>
      </c>
      <c r="W2893">
        <f>IFERROR(VLOOKUP($F2893,部数情報!A:J,10,0),0)</f>
        <v>550</v>
      </c>
    </row>
    <row r="2894" spans="2:23" hidden="1">
      <c r="B2894" s="15">
        <f>部数情報!C2881</f>
        <v>2880</v>
      </c>
      <c r="C2894" s="16">
        <f>部数情報!B2881</f>
        <v>40</v>
      </c>
      <c r="D2894" s="16" t="str">
        <f>部数情報!E2881</f>
        <v>柏中央</v>
      </c>
      <c r="E2894" s="16" t="str">
        <f>部数情報!F2881</f>
        <v>泉町．中央</v>
      </c>
      <c r="F2894" s="16" t="str">
        <f>部数情報!A2881</f>
        <v>087045</v>
      </c>
      <c r="G2894" s="16" t="str">
        <f>部数情報!G2881</f>
        <v>中央１</v>
      </c>
      <c r="H2894" s="16" t="str">
        <f>部数情報!H2881</f>
        <v>柏</v>
      </c>
      <c r="I2894" s="16" t="str">
        <f>部数情報!I2881</f>
        <v>柏市</v>
      </c>
      <c r="J2894" s="189">
        <f>IFERROR(IF($I$7="併配",VLOOKUP($F2894,部数情報!A:K,11,0),IF($I$7="併配&amp;選挙",VLOOKUP($F2894,部数情報!A:L,12,0),IF($I$7="選挙",VLOOKUP($F2894,部数情報!A:M,13,0),VLOOKUP($F2894,部数情報!A:J,10,0)))),"")</f>
        <v>350</v>
      </c>
      <c r="K2894" s="187"/>
      <c r="L2894" s="205"/>
      <c r="M2894" s="206"/>
      <c r="S2894">
        <f>エリア一覧!J2894-VLOOKUP(エリア一覧!F2894,部数情報!A:Q,17,0)</f>
        <v>0</v>
      </c>
      <c r="V2894">
        <f t="shared" si="44"/>
        <v>0</v>
      </c>
      <c r="W2894">
        <f>IFERROR(VLOOKUP($F2894,部数情報!A:J,10,0),0)</f>
        <v>350</v>
      </c>
    </row>
    <row r="2895" spans="2:23" hidden="1">
      <c r="B2895" s="15">
        <f>部数情報!C2882</f>
        <v>2881</v>
      </c>
      <c r="C2895" s="16">
        <f>部数情報!B2882</f>
        <v>40</v>
      </c>
      <c r="D2895" s="16" t="str">
        <f>部数情報!E2882</f>
        <v>柏中央</v>
      </c>
      <c r="E2895" s="16" t="str">
        <f>部数情報!F2882</f>
        <v>泉町．中央</v>
      </c>
      <c r="F2895" s="16" t="str">
        <f>部数情報!A2882</f>
        <v>087046</v>
      </c>
      <c r="G2895" s="16" t="str">
        <f>部数情報!G2882</f>
        <v>中央２A</v>
      </c>
      <c r="H2895" s="16" t="str">
        <f>部数情報!H2882</f>
        <v>柏</v>
      </c>
      <c r="I2895" s="16" t="str">
        <f>部数情報!I2882</f>
        <v>柏市</v>
      </c>
      <c r="J2895" s="189">
        <f>IFERROR(IF($I$7="併配",VLOOKUP($F2895,部数情報!A:K,11,0),IF($I$7="併配&amp;選挙",VLOOKUP($F2895,部数情報!A:L,12,0),IF($I$7="選挙",VLOOKUP($F2895,部数情報!A:M,13,0),VLOOKUP($F2895,部数情報!A:J,10,0)))),"")</f>
        <v>400</v>
      </c>
      <c r="K2895" s="187"/>
      <c r="L2895" s="205"/>
      <c r="M2895" s="206"/>
      <c r="S2895">
        <f>エリア一覧!J2895-VLOOKUP(エリア一覧!F2895,部数情報!A:Q,17,0)</f>
        <v>0</v>
      </c>
      <c r="V2895">
        <f t="shared" si="44"/>
        <v>0</v>
      </c>
      <c r="W2895">
        <f>IFERROR(VLOOKUP($F2895,部数情報!A:J,10,0),0)</f>
        <v>400</v>
      </c>
    </row>
    <row r="2896" spans="2:23" hidden="1">
      <c r="B2896" s="15">
        <f>部数情報!C2883</f>
        <v>2882</v>
      </c>
      <c r="C2896" s="16">
        <f>部数情報!B2883</f>
        <v>40</v>
      </c>
      <c r="D2896" s="16" t="str">
        <f>部数情報!E2883</f>
        <v>柏中央</v>
      </c>
      <c r="E2896" s="16" t="str">
        <f>部数情報!F2883</f>
        <v>泉町．中央</v>
      </c>
      <c r="F2896" s="16" t="str">
        <f>部数情報!A2883</f>
        <v>087082</v>
      </c>
      <c r="G2896" s="16" t="str">
        <f>部数情報!G2883</f>
        <v>中央2B</v>
      </c>
      <c r="H2896" s="16" t="str">
        <f>部数情報!H2883</f>
        <v>柏</v>
      </c>
      <c r="I2896" s="16" t="str">
        <f>部数情報!I2883</f>
        <v>柏市</v>
      </c>
      <c r="J2896" s="189">
        <f>IFERROR(IF($I$7="併配",VLOOKUP($F2896,部数情報!A:K,11,0),IF($I$7="併配&amp;選挙",VLOOKUP($F2896,部数情報!A:L,12,0),IF($I$7="選挙",VLOOKUP($F2896,部数情報!A:M,13,0),VLOOKUP($F2896,部数情報!A:J,10,0)))),"")</f>
        <v>410</v>
      </c>
      <c r="K2896" s="187"/>
      <c r="L2896" s="205"/>
      <c r="M2896" s="206"/>
      <c r="S2896">
        <f>エリア一覧!J2896-VLOOKUP(エリア一覧!F2896,部数情報!A:Q,17,0)</f>
        <v>0</v>
      </c>
      <c r="V2896">
        <f t="shared" ref="V2896:V2959" si="45">IF(K2896="●",J2896,K2896)</f>
        <v>0</v>
      </c>
      <c r="W2896">
        <f>IFERROR(VLOOKUP($F2896,部数情報!A:J,10,0),0)</f>
        <v>410</v>
      </c>
    </row>
    <row r="2897" spans="2:23" hidden="1">
      <c r="B2897" s="15">
        <f>部数情報!C2884</f>
        <v>2883</v>
      </c>
      <c r="C2897" s="16">
        <f>部数情報!B2884</f>
        <v>40</v>
      </c>
      <c r="D2897" s="16" t="str">
        <f>部数情報!E2884</f>
        <v>柏中央</v>
      </c>
      <c r="E2897" s="16" t="str">
        <f>部数情報!F2884</f>
        <v>千代田</v>
      </c>
      <c r="F2897" s="16" t="str">
        <f>部数情報!A2884</f>
        <v>087047</v>
      </c>
      <c r="G2897" s="16" t="str">
        <f>部数情報!G2884</f>
        <v>千代田１</v>
      </c>
      <c r="H2897" s="16" t="str">
        <f>部数情報!H2884</f>
        <v>柏</v>
      </c>
      <c r="I2897" s="16" t="str">
        <f>部数情報!I2884</f>
        <v>柏市</v>
      </c>
      <c r="J2897" s="189">
        <f>IFERROR(IF($I$7="併配",VLOOKUP($F2897,部数情報!A:K,11,0),IF($I$7="併配&amp;選挙",VLOOKUP($F2897,部数情報!A:L,12,0),IF($I$7="選挙",VLOOKUP($F2897,部数情報!A:M,13,0),VLOOKUP($F2897,部数情報!A:J,10,0)))),"")</f>
        <v>720</v>
      </c>
      <c r="K2897" s="187"/>
      <c r="L2897" s="205"/>
      <c r="M2897" s="206"/>
      <c r="S2897">
        <f>エリア一覧!J2897-VLOOKUP(エリア一覧!F2897,部数情報!A:Q,17,0)</f>
        <v>0</v>
      </c>
      <c r="V2897">
        <f t="shared" si="45"/>
        <v>0</v>
      </c>
      <c r="W2897">
        <f>IFERROR(VLOOKUP($F2897,部数情報!A:J,10,0),0)</f>
        <v>720</v>
      </c>
    </row>
    <row r="2898" spans="2:23" hidden="1">
      <c r="B2898" s="15">
        <f>部数情報!C2885</f>
        <v>2884</v>
      </c>
      <c r="C2898" s="16">
        <f>部数情報!B2885</f>
        <v>40</v>
      </c>
      <c r="D2898" s="16" t="str">
        <f>部数情報!E2885</f>
        <v>柏中央</v>
      </c>
      <c r="E2898" s="16" t="str">
        <f>部数情報!F2885</f>
        <v>千代田</v>
      </c>
      <c r="F2898" s="16" t="str">
        <f>部数情報!A2885</f>
        <v>087048</v>
      </c>
      <c r="G2898" s="16" t="str">
        <f>部数情報!G2885</f>
        <v>千代田２</v>
      </c>
      <c r="H2898" s="16" t="str">
        <f>部数情報!H2885</f>
        <v>柏</v>
      </c>
      <c r="I2898" s="16" t="str">
        <f>部数情報!I2885</f>
        <v>柏市</v>
      </c>
      <c r="J2898" s="189">
        <f>IFERROR(IF($I$7="併配",VLOOKUP($F2898,部数情報!A:K,11,0),IF($I$7="併配&amp;選挙",VLOOKUP($F2898,部数情報!A:L,12,0),IF($I$7="選挙",VLOOKUP($F2898,部数情報!A:M,13,0),VLOOKUP($F2898,部数情報!A:J,10,0)))),"")</f>
        <v>560</v>
      </c>
      <c r="K2898" s="187"/>
      <c r="L2898" s="205"/>
      <c r="M2898" s="206"/>
      <c r="S2898">
        <f>エリア一覧!J2898-VLOOKUP(エリア一覧!F2898,部数情報!A:Q,17,0)</f>
        <v>0</v>
      </c>
      <c r="V2898">
        <f t="shared" si="45"/>
        <v>0</v>
      </c>
      <c r="W2898">
        <f>IFERROR(VLOOKUP($F2898,部数情報!A:J,10,0),0)</f>
        <v>560</v>
      </c>
    </row>
    <row r="2899" spans="2:23" hidden="1">
      <c r="B2899" s="15">
        <f>部数情報!C2886</f>
        <v>2885</v>
      </c>
      <c r="C2899" s="16">
        <f>部数情報!B2886</f>
        <v>40</v>
      </c>
      <c r="D2899" s="16" t="str">
        <f>部数情報!E2886</f>
        <v>柏中央</v>
      </c>
      <c r="E2899" s="16" t="str">
        <f>部数情報!F2886</f>
        <v>千代田</v>
      </c>
      <c r="F2899" s="16" t="str">
        <f>部数情報!A2886</f>
        <v>087049</v>
      </c>
      <c r="G2899" s="16" t="str">
        <f>部数情報!G2886</f>
        <v>千代田３</v>
      </c>
      <c r="H2899" s="16" t="str">
        <f>部数情報!H2886</f>
        <v>柏</v>
      </c>
      <c r="I2899" s="16" t="str">
        <f>部数情報!I2886</f>
        <v>柏市</v>
      </c>
      <c r="J2899" s="189">
        <f>IFERROR(IF($I$7="併配",VLOOKUP($F2899,部数情報!A:K,11,0),IF($I$7="併配&amp;選挙",VLOOKUP($F2899,部数情報!A:L,12,0),IF($I$7="選挙",VLOOKUP($F2899,部数情報!A:M,13,0),VLOOKUP($F2899,部数情報!A:J,10,0)))),"")</f>
        <v>360</v>
      </c>
      <c r="K2899" s="187"/>
      <c r="L2899" s="205"/>
      <c r="M2899" s="206"/>
      <c r="S2899">
        <f>エリア一覧!J2899-VLOOKUP(エリア一覧!F2899,部数情報!A:Q,17,0)</f>
        <v>0</v>
      </c>
      <c r="V2899">
        <f t="shared" si="45"/>
        <v>0</v>
      </c>
      <c r="W2899">
        <f>IFERROR(VLOOKUP($F2899,部数情報!A:J,10,0),0)</f>
        <v>360</v>
      </c>
    </row>
    <row r="2900" spans="2:23" hidden="1">
      <c r="B2900" s="15">
        <f>部数情報!C2887</f>
        <v>2886</v>
      </c>
      <c r="C2900" s="16">
        <f>部数情報!B2887</f>
        <v>40</v>
      </c>
      <c r="D2900" s="16" t="str">
        <f>部数情報!E2887</f>
        <v>柏中央</v>
      </c>
      <c r="E2900" s="16" t="str">
        <f>部数情報!F2887</f>
        <v>富里</v>
      </c>
      <c r="F2900" s="16" t="str">
        <f>部数情報!A2887</f>
        <v>087050</v>
      </c>
      <c r="G2900" s="16" t="str">
        <f>部数情報!G2887</f>
        <v>富里１</v>
      </c>
      <c r="H2900" s="16" t="str">
        <f>部数情報!H2887</f>
        <v>柏</v>
      </c>
      <c r="I2900" s="16" t="str">
        <f>部数情報!I2887</f>
        <v>柏市</v>
      </c>
      <c r="J2900" s="189">
        <f>IFERROR(IF($I$7="併配",VLOOKUP($F2900,部数情報!A:K,11,0),IF($I$7="併配&amp;選挙",VLOOKUP($F2900,部数情報!A:L,12,0),IF($I$7="選挙",VLOOKUP($F2900,部数情報!A:M,13,0),VLOOKUP($F2900,部数情報!A:J,10,0)))),"")</f>
        <v>435</v>
      </c>
      <c r="K2900" s="187"/>
      <c r="L2900" s="205"/>
      <c r="M2900" s="206"/>
      <c r="S2900">
        <f>エリア一覧!J2900-VLOOKUP(エリア一覧!F2900,部数情報!A:Q,17,0)</f>
        <v>0</v>
      </c>
      <c r="V2900">
        <f t="shared" si="45"/>
        <v>0</v>
      </c>
      <c r="W2900">
        <f>IFERROR(VLOOKUP($F2900,部数情報!A:J,10,0),0)</f>
        <v>435</v>
      </c>
    </row>
    <row r="2901" spans="2:23" hidden="1">
      <c r="B2901" s="15">
        <f>部数情報!C2888</f>
        <v>2887</v>
      </c>
      <c r="C2901" s="16">
        <f>部数情報!B2888</f>
        <v>40</v>
      </c>
      <c r="D2901" s="16" t="str">
        <f>部数情報!E2888</f>
        <v>柏中央</v>
      </c>
      <c r="E2901" s="16" t="str">
        <f>部数情報!F2888</f>
        <v>富里</v>
      </c>
      <c r="F2901" s="16" t="str">
        <f>部数情報!A2888</f>
        <v>087051</v>
      </c>
      <c r="G2901" s="16" t="str">
        <f>部数情報!G2888</f>
        <v>富里２</v>
      </c>
      <c r="H2901" s="16" t="str">
        <f>部数情報!H2888</f>
        <v>柏</v>
      </c>
      <c r="I2901" s="16" t="str">
        <f>部数情報!I2888</f>
        <v>柏市</v>
      </c>
      <c r="J2901" s="189">
        <f>IFERROR(IF($I$7="併配",VLOOKUP($F2901,部数情報!A:K,11,0),IF($I$7="併配&amp;選挙",VLOOKUP($F2901,部数情報!A:L,12,0),IF($I$7="選挙",VLOOKUP($F2901,部数情報!A:M,13,0),VLOOKUP($F2901,部数情報!A:J,10,0)))),"")</f>
        <v>470</v>
      </c>
      <c r="K2901" s="187"/>
      <c r="L2901" s="205"/>
      <c r="M2901" s="206"/>
      <c r="S2901">
        <f>エリア一覧!J2901-VLOOKUP(エリア一覧!F2901,部数情報!A:Q,17,0)</f>
        <v>0</v>
      </c>
      <c r="V2901">
        <f t="shared" si="45"/>
        <v>0</v>
      </c>
      <c r="W2901">
        <f>IFERROR(VLOOKUP($F2901,部数情報!A:J,10,0),0)</f>
        <v>470</v>
      </c>
    </row>
    <row r="2902" spans="2:23" hidden="1">
      <c r="B2902" s="15">
        <f>部数情報!C2889</f>
        <v>2888</v>
      </c>
      <c r="C2902" s="16">
        <f>部数情報!B2889</f>
        <v>40</v>
      </c>
      <c r="D2902" s="16" t="str">
        <f>部数情報!E2889</f>
        <v>柏中央</v>
      </c>
      <c r="E2902" s="16" t="str">
        <f>部数情報!F2889</f>
        <v>若葉．緑ヶ丘</v>
      </c>
      <c r="F2902" s="16" t="str">
        <f>部数情報!A2889</f>
        <v>087052</v>
      </c>
      <c r="G2902" s="16" t="str">
        <f>部数情報!G2889</f>
        <v>若葉町</v>
      </c>
      <c r="H2902" s="16" t="str">
        <f>部数情報!H2889</f>
        <v>柏</v>
      </c>
      <c r="I2902" s="16" t="str">
        <f>部数情報!I2889</f>
        <v>柏市</v>
      </c>
      <c r="J2902" s="189">
        <f>IFERROR(IF($I$7="併配",VLOOKUP($F2902,部数情報!A:K,11,0),IF($I$7="併配&amp;選挙",VLOOKUP($F2902,部数情報!A:L,12,0),IF($I$7="選挙",VLOOKUP($F2902,部数情報!A:M,13,0),VLOOKUP($F2902,部数情報!A:J,10,0)))),"")</f>
        <v>400</v>
      </c>
      <c r="K2902" s="187"/>
      <c r="L2902" s="205"/>
      <c r="M2902" s="206"/>
      <c r="S2902">
        <f>エリア一覧!J2902-VLOOKUP(エリア一覧!F2902,部数情報!A:Q,17,0)</f>
        <v>0</v>
      </c>
      <c r="V2902">
        <f t="shared" si="45"/>
        <v>0</v>
      </c>
      <c r="W2902">
        <f>IFERROR(VLOOKUP($F2902,部数情報!A:J,10,0),0)</f>
        <v>400</v>
      </c>
    </row>
    <row r="2903" spans="2:23" hidden="1">
      <c r="B2903" s="15">
        <f>部数情報!C2890</f>
        <v>2889</v>
      </c>
      <c r="C2903" s="16">
        <f>部数情報!B2890</f>
        <v>40</v>
      </c>
      <c r="D2903" s="16" t="str">
        <f>部数情報!E2890</f>
        <v>柏中央</v>
      </c>
      <c r="E2903" s="16" t="str">
        <f>部数情報!F2890</f>
        <v>若葉．緑ヶ丘</v>
      </c>
      <c r="F2903" s="16" t="str">
        <f>部数情報!A2890</f>
        <v>087053</v>
      </c>
      <c r="G2903" s="16" t="str">
        <f>部数情報!G2890</f>
        <v>緑ヶ丘</v>
      </c>
      <c r="H2903" s="16" t="str">
        <f>部数情報!H2890</f>
        <v>柏</v>
      </c>
      <c r="I2903" s="16" t="str">
        <f>部数情報!I2890</f>
        <v>柏市</v>
      </c>
      <c r="J2903" s="189">
        <f>IFERROR(IF($I$7="併配",VLOOKUP($F2903,部数情報!A:K,11,0),IF($I$7="併配&amp;選挙",VLOOKUP($F2903,部数情報!A:L,12,0),IF($I$7="選挙",VLOOKUP($F2903,部数情報!A:M,13,0),VLOOKUP($F2903,部数情報!A:J,10,0)))),"")</f>
        <v>510</v>
      </c>
      <c r="K2903" s="187"/>
      <c r="L2903" s="205"/>
      <c r="M2903" s="206"/>
      <c r="S2903">
        <f>エリア一覧!J2903-VLOOKUP(エリア一覧!F2903,部数情報!A:Q,17,0)</f>
        <v>0</v>
      </c>
      <c r="V2903">
        <f t="shared" si="45"/>
        <v>0</v>
      </c>
      <c r="W2903">
        <f>IFERROR(VLOOKUP($F2903,部数情報!A:J,10,0),0)</f>
        <v>510</v>
      </c>
    </row>
    <row r="2904" spans="2:23" hidden="1">
      <c r="B2904" s="15">
        <f>部数情報!C2891</f>
        <v>2890</v>
      </c>
      <c r="C2904" s="16">
        <f>部数情報!B2891</f>
        <v>40</v>
      </c>
      <c r="D2904" s="16" t="str">
        <f>部数情報!E2891</f>
        <v>柏中央</v>
      </c>
      <c r="E2904" s="16" t="str">
        <f>部数情報!F2891</f>
        <v>東上町．桜台</v>
      </c>
      <c r="F2904" s="16" t="str">
        <f>部数情報!A2891</f>
        <v>087054</v>
      </c>
      <c r="G2904" s="16" t="str">
        <f>部数情報!G2891</f>
        <v>東上町</v>
      </c>
      <c r="H2904" s="16" t="str">
        <f>部数情報!H2891</f>
        <v>柏</v>
      </c>
      <c r="I2904" s="16" t="str">
        <f>部数情報!I2891</f>
        <v>柏市</v>
      </c>
      <c r="J2904" s="189">
        <f>IFERROR(IF($I$7="併配",VLOOKUP($F2904,部数情報!A:K,11,0),IF($I$7="併配&amp;選挙",VLOOKUP($F2904,部数情報!A:L,12,0),IF($I$7="選挙",VLOOKUP($F2904,部数情報!A:M,13,0),VLOOKUP($F2904,部数情報!A:J,10,0)))),"")</f>
        <v>645</v>
      </c>
      <c r="K2904" s="187"/>
      <c r="L2904" s="205"/>
      <c r="M2904" s="206"/>
      <c r="S2904">
        <f>エリア一覧!J2904-VLOOKUP(エリア一覧!F2904,部数情報!A:Q,17,0)</f>
        <v>0</v>
      </c>
      <c r="V2904">
        <f t="shared" si="45"/>
        <v>0</v>
      </c>
      <c r="W2904">
        <f>IFERROR(VLOOKUP($F2904,部数情報!A:J,10,0),0)</f>
        <v>645</v>
      </c>
    </row>
    <row r="2905" spans="2:23" hidden="1">
      <c r="B2905" s="15">
        <f>部数情報!C2892</f>
        <v>2891</v>
      </c>
      <c r="C2905" s="16">
        <f>部数情報!B2892</f>
        <v>40</v>
      </c>
      <c r="D2905" s="16" t="str">
        <f>部数情報!E2892</f>
        <v>柏中央</v>
      </c>
      <c r="E2905" s="16" t="str">
        <f>部数情報!F2892</f>
        <v>東上町．桜台</v>
      </c>
      <c r="F2905" s="16" t="str">
        <f>部数情報!A2892</f>
        <v>087055</v>
      </c>
      <c r="G2905" s="16" t="str">
        <f>部数情報!G2892</f>
        <v>桜台</v>
      </c>
      <c r="H2905" s="16" t="str">
        <f>部数情報!H2892</f>
        <v>柏</v>
      </c>
      <c r="I2905" s="16" t="str">
        <f>部数情報!I2892</f>
        <v>柏市</v>
      </c>
      <c r="J2905" s="189">
        <f>IFERROR(IF($I$7="併配",VLOOKUP($F2905,部数情報!A:K,11,0),IF($I$7="併配&amp;選挙",VLOOKUP($F2905,部数情報!A:L,12,0),IF($I$7="選挙",VLOOKUP($F2905,部数情報!A:M,13,0),VLOOKUP($F2905,部数情報!A:J,10,0)))),"")</f>
        <v>710</v>
      </c>
      <c r="K2905" s="187"/>
      <c r="L2905" s="205"/>
      <c r="M2905" s="206"/>
      <c r="S2905">
        <f>エリア一覧!J2905-VLOOKUP(エリア一覧!F2905,部数情報!A:Q,17,0)</f>
        <v>0</v>
      </c>
      <c r="V2905">
        <f t="shared" si="45"/>
        <v>0</v>
      </c>
      <c r="W2905">
        <f>IFERROR(VLOOKUP($F2905,部数情報!A:J,10,0),0)</f>
        <v>710</v>
      </c>
    </row>
    <row r="2906" spans="2:23" hidden="1">
      <c r="B2906" s="15">
        <f>部数情報!C2893</f>
        <v>2892</v>
      </c>
      <c r="C2906" s="16">
        <f>部数情報!B2893</f>
        <v>40</v>
      </c>
      <c r="D2906" s="16" t="str">
        <f>部数情報!E2893</f>
        <v>柏中央</v>
      </c>
      <c r="E2906" s="16" t="str">
        <f>部数情報!F2893</f>
        <v>東</v>
      </c>
      <c r="F2906" s="16" t="str">
        <f>部数情報!A2893</f>
        <v>087056</v>
      </c>
      <c r="G2906" s="16" t="str">
        <f>部数情報!G2893</f>
        <v>東１</v>
      </c>
      <c r="H2906" s="16" t="str">
        <f>部数情報!H2893</f>
        <v>柏</v>
      </c>
      <c r="I2906" s="16" t="str">
        <f>部数情報!I2893</f>
        <v>柏市</v>
      </c>
      <c r="J2906" s="189">
        <f>IFERROR(IF($I$7="併配",VLOOKUP($F2906,部数情報!A:K,11,0),IF($I$7="併配&amp;選挙",VLOOKUP($F2906,部数情報!A:L,12,0),IF($I$7="選挙",VLOOKUP($F2906,部数情報!A:M,13,0),VLOOKUP($F2906,部数情報!A:J,10,0)))),"")</f>
        <v>610</v>
      </c>
      <c r="K2906" s="187"/>
      <c r="L2906" s="205"/>
      <c r="M2906" s="206"/>
      <c r="S2906">
        <f>エリア一覧!J2906-VLOOKUP(エリア一覧!F2906,部数情報!A:Q,17,0)</f>
        <v>0</v>
      </c>
      <c r="V2906">
        <f t="shared" si="45"/>
        <v>0</v>
      </c>
      <c r="W2906">
        <f>IFERROR(VLOOKUP($F2906,部数情報!A:J,10,0),0)</f>
        <v>610</v>
      </c>
    </row>
    <row r="2907" spans="2:23" hidden="1">
      <c r="B2907" s="15">
        <f>部数情報!C2894</f>
        <v>2893</v>
      </c>
      <c r="C2907" s="16">
        <f>部数情報!B2894</f>
        <v>40</v>
      </c>
      <c r="D2907" s="16" t="str">
        <f>部数情報!E2894</f>
        <v>柏中央</v>
      </c>
      <c r="E2907" s="16" t="str">
        <f>部数情報!F2894</f>
        <v>東</v>
      </c>
      <c r="F2907" s="16" t="str">
        <f>部数情報!A2894</f>
        <v>087057</v>
      </c>
      <c r="G2907" s="16" t="str">
        <f>部数情報!G2894</f>
        <v>東２</v>
      </c>
      <c r="H2907" s="16" t="str">
        <f>部数情報!H2894</f>
        <v>柏</v>
      </c>
      <c r="I2907" s="16" t="str">
        <f>部数情報!I2894</f>
        <v>柏市</v>
      </c>
      <c r="J2907" s="189">
        <f>IFERROR(IF($I$7="併配",VLOOKUP($F2907,部数情報!A:K,11,0),IF($I$7="併配&amp;選挙",VLOOKUP($F2907,部数情報!A:L,12,0),IF($I$7="選挙",VLOOKUP($F2907,部数情報!A:M,13,0),VLOOKUP($F2907,部数情報!A:J,10,0)))),"")</f>
        <v>410</v>
      </c>
      <c r="K2907" s="187"/>
      <c r="L2907" s="205"/>
      <c r="M2907" s="206"/>
      <c r="S2907">
        <f>エリア一覧!J2907-VLOOKUP(エリア一覧!F2907,部数情報!A:Q,17,0)</f>
        <v>0</v>
      </c>
      <c r="V2907">
        <f t="shared" si="45"/>
        <v>0</v>
      </c>
      <c r="W2907">
        <f>IFERROR(VLOOKUP($F2907,部数情報!A:J,10,0),0)</f>
        <v>410</v>
      </c>
    </row>
    <row r="2908" spans="2:23" hidden="1">
      <c r="B2908" s="15">
        <f>部数情報!C2895</f>
        <v>2894</v>
      </c>
      <c r="C2908" s="16">
        <f>部数情報!B2895</f>
        <v>40</v>
      </c>
      <c r="D2908" s="16" t="str">
        <f>部数情報!E2895</f>
        <v>柏中央</v>
      </c>
      <c r="E2908" s="16" t="str">
        <f>部数情報!F2895</f>
        <v>東</v>
      </c>
      <c r="F2908" s="16" t="str">
        <f>部数情報!A2895</f>
        <v>087058</v>
      </c>
      <c r="G2908" s="16" t="str">
        <f>部数情報!G2895</f>
        <v>東３</v>
      </c>
      <c r="H2908" s="16" t="str">
        <f>部数情報!H2895</f>
        <v>柏</v>
      </c>
      <c r="I2908" s="16" t="str">
        <f>部数情報!I2895</f>
        <v>柏市</v>
      </c>
      <c r="J2908" s="189">
        <f>IFERROR(IF($I$7="併配",VLOOKUP($F2908,部数情報!A:K,11,0),IF($I$7="併配&amp;選挙",VLOOKUP($F2908,部数情報!A:L,12,0),IF($I$7="選挙",VLOOKUP($F2908,部数情報!A:M,13,0),VLOOKUP($F2908,部数情報!A:J,10,0)))),"")</f>
        <v>415</v>
      </c>
      <c r="K2908" s="187"/>
      <c r="L2908" s="205"/>
      <c r="M2908" s="206"/>
      <c r="S2908">
        <f>エリア一覧!J2908-VLOOKUP(エリア一覧!F2908,部数情報!A:Q,17,0)</f>
        <v>0</v>
      </c>
      <c r="V2908">
        <f t="shared" si="45"/>
        <v>0</v>
      </c>
      <c r="W2908">
        <f>IFERROR(VLOOKUP($F2908,部数情報!A:J,10,0),0)</f>
        <v>415</v>
      </c>
    </row>
    <row r="2909" spans="2:23" hidden="1">
      <c r="B2909" s="15">
        <f>部数情報!C2896</f>
        <v>2895</v>
      </c>
      <c r="C2909" s="16">
        <f>部数情報!B2896</f>
        <v>40</v>
      </c>
      <c r="D2909" s="16" t="str">
        <f>部数情報!E2896</f>
        <v>柏中央</v>
      </c>
      <c r="E2909" s="16" t="str">
        <f>部数情報!F2896</f>
        <v>大塚．東台町</v>
      </c>
      <c r="F2909" s="16" t="str">
        <f>部数情報!A2896</f>
        <v>087059</v>
      </c>
      <c r="G2909" s="16" t="str">
        <f>部数情報!G2896</f>
        <v>大塚町</v>
      </c>
      <c r="H2909" s="16" t="str">
        <f>部数情報!H2896</f>
        <v>柏</v>
      </c>
      <c r="I2909" s="16" t="str">
        <f>部数情報!I2896</f>
        <v>柏市</v>
      </c>
      <c r="J2909" s="189">
        <f>IFERROR(IF($I$7="併配",VLOOKUP($F2909,部数情報!A:K,11,0),IF($I$7="併配&amp;選挙",VLOOKUP($F2909,部数情報!A:L,12,0),IF($I$7="選挙",VLOOKUP($F2909,部数情報!A:M,13,0),VLOOKUP($F2909,部数情報!A:J,10,0)))),"")</f>
        <v>400</v>
      </c>
      <c r="K2909" s="187"/>
      <c r="L2909" s="205"/>
      <c r="M2909" s="206"/>
      <c r="S2909">
        <f>エリア一覧!J2909-VLOOKUP(エリア一覧!F2909,部数情報!A:Q,17,0)</f>
        <v>0</v>
      </c>
      <c r="V2909">
        <f t="shared" si="45"/>
        <v>0</v>
      </c>
      <c r="W2909">
        <f>IFERROR(VLOOKUP($F2909,部数情報!A:J,10,0),0)</f>
        <v>400</v>
      </c>
    </row>
    <row r="2910" spans="2:23" hidden="1">
      <c r="B2910" s="15">
        <f>部数情報!C2897</f>
        <v>2896</v>
      </c>
      <c r="C2910" s="16">
        <f>部数情報!B2897</f>
        <v>40</v>
      </c>
      <c r="D2910" s="16" t="str">
        <f>部数情報!E2897</f>
        <v>柏中央</v>
      </c>
      <c r="E2910" s="16" t="str">
        <f>部数情報!F2897</f>
        <v>大塚．東台町</v>
      </c>
      <c r="F2910" s="16" t="str">
        <f>部数情報!A2897</f>
        <v>087060</v>
      </c>
      <c r="G2910" s="16" t="str">
        <f>部数情報!G2897</f>
        <v>東台本町</v>
      </c>
      <c r="H2910" s="16" t="str">
        <f>部数情報!H2897</f>
        <v>柏</v>
      </c>
      <c r="I2910" s="16" t="str">
        <f>部数情報!I2897</f>
        <v>柏市</v>
      </c>
      <c r="J2910" s="189">
        <f>IFERROR(IF($I$7="併配",VLOOKUP($F2910,部数情報!A:K,11,0),IF($I$7="併配&amp;選挙",VLOOKUP($F2910,部数情報!A:L,12,0),IF($I$7="選挙",VLOOKUP($F2910,部数情報!A:M,13,0),VLOOKUP($F2910,部数情報!A:J,10,0)))),"")</f>
        <v>480</v>
      </c>
      <c r="K2910" s="187"/>
      <c r="L2910" s="205"/>
      <c r="M2910" s="206"/>
      <c r="S2910">
        <f>エリア一覧!J2910-VLOOKUP(エリア一覧!F2910,部数情報!A:Q,17,0)</f>
        <v>0</v>
      </c>
      <c r="V2910">
        <f t="shared" si="45"/>
        <v>0</v>
      </c>
      <c r="W2910">
        <f>IFERROR(VLOOKUP($F2910,部数情報!A:J,10,0),0)</f>
        <v>480</v>
      </c>
    </row>
    <row r="2911" spans="2:23" hidden="1">
      <c r="B2911" s="15">
        <f>部数情報!C2898</f>
        <v>2897</v>
      </c>
      <c r="C2911" s="16">
        <f>部数情報!B2898</f>
        <v>40</v>
      </c>
      <c r="D2911" s="16" t="str">
        <f>部数情報!E2898</f>
        <v>柏中央</v>
      </c>
      <c r="E2911" s="16" t="str">
        <f>部数情報!F2898</f>
        <v>東柏．関場町</v>
      </c>
      <c r="F2911" s="16" t="str">
        <f>部数情報!A2898</f>
        <v>087063</v>
      </c>
      <c r="G2911" s="16" t="str">
        <f>部数情報!G2898</f>
        <v>東柏１</v>
      </c>
      <c r="H2911" s="16" t="str">
        <f>部数情報!H2898</f>
        <v>柏</v>
      </c>
      <c r="I2911" s="16" t="str">
        <f>部数情報!I2898</f>
        <v>柏市</v>
      </c>
      <c r="J2911" s="189">
        <f>IFERROR(IF($I$7="併配",VLOOKUP($F2911,部数情報!A:K,11,0),IF($I$7="併配&amp;選挙",VLOOKUP($F2911,部数情報!A:L,12,0),IF($I$7="選挙",VLOOKUP($F2911,部数情報!A:M,13,0),VLOOKUP($F2911,部数情報!A:J,10,0)))),"")</f>
        <v>535</v>
      </c>
      <c r="K2911" s="187"/>
      <c r="L2911" s="205"/>
      <c r="M2911" s="206"/>
      <c r="S2911">
        <f>エリア一覧!J2911-VLOOKUP(エリア一覧!F2911,部数情報!A:Q,17,0)</f>
        <v>0</v>
      </c>
      <c r="V2911">
        <f t="shared" si="45"/>
        <v>0</v>
      </c>
      <c r="W2911">
        <f>IFERROR(VLOOKUP($F2911,部数情報!A:J,10,0),0)</f>
        <v>535</v>
      </c>
    </row>
    <row r="2912" spans="2:23" hidden="1">
      <c r="B2912" s="15">
        <f>部数情報!C2899</f>
        <v>2898</v>
      </c>
      <c r="C2912" s="16">
        <f>部数情報!B2899</f>
        <v>40</v>
      </c>
      <c r="D2912" s="16" t="str">
        <f>部数情報!E2899</f>
        <v>柏中央</v>
      </c>
      <c r="E2912" s="16" t="str">
        <f>部数情報!F2899</f>
        <v>東柏．関場町</v>
      </c>
      <c r="F2912" s="16" t="str">
        <f>部数情報!A2899</f>
        <v>087064</v>
      </c>
      <c r="G2912" s="16" t="str">
        <f>部数情報!G2899</f>
        <v>東柏2</v>
      </c>
      <c r="H2912" s="16" t="str">
        <f>部数情報!H2899</f>
        <v>柏</v>
      </c>
      <c r="I2912" s="16" t="str">
        <f>部数情報!I2899</f>
        <v>柏市</v>
      </c>
      <c r="J2912" s="189">
        <f>IFERROR(IF($I$7="併配",VLOOKUP($F2912,部数情報!A:K,11,0),IF($I$7="併配&amp;選挙",VLOOKUP($F2912,部数情報!A:L,12,0),IF($I$7="選挙",VLOOKUP($F2912,部数情報!A:M,13,0),VLOOKUP($F2912,部数情報!A:J,10,0)))),"")</f>
        <v>280</v>
      </c>
      <c r="K2912" s="187"/>
      <c r="L2912" s="205"/>
      <c r="M2912" s="206"/>
      <c r="S2912">
        <f>エリア一覧!J2912-VLOOKUP(エリア一覧!F2912,部数情報!A:Q,17,0)</f>
        <v>0</v>
      </c>
      <c r="V2912">
        <f t="shared" si="45"/>
        <v>0</v>
      </c>
      <c r="W2912">
        <f>IFERROR(VLOOKUP($F2912,部数情報!A:J,10,0),0)</f>
        <v>280</v>
      </c>
    </row>
    <row r="2913" spans="2:23" hidden="1">
      <c r="B2913" s="15">
        <f>部数情報!C2900</f>
        <v>2899</v>
      </c>
      <c r="C2913" s="16">
        <f>部数情報!B2900</f>
        <v>40</v>
      </c>
      <c r="D2913" s="16" t="str">
        <f>部数情報!E2900</f>
        <v>柏中央</v>
      </c>
      <c r="E2913" s="16" t="str">
        <f>部数情報!F2900</f>
        <v>東柏．関場町</v>
      </c>
      <c r="F2913" s="16" t="str">
        <f>部数情報!A2900</f>
        <v>087065</v>
      </c>
      <c r="G2913" s="16" t="str">
        <f>部数情報!G2900</f>
        <v>関場町</v>
      </c>
      <c r="H2913" s="16" t="str">
        <f>部数情報!H2900</f>
        <v>柏</v>
      </c>
      <c r="I2913" s="16" t="str">
        <f>部数情報!I2900</f>
        <v>柏市</v>
      </c>
      <c r="J2913" s="189">
        <f>IFERROR(IF($I$7="併配",VLOOKUP($F2913,部数情報!A:K,11,0),IF($I$7="併配&amp;選挙",VLOOKUP($F2913,部数情報!A:L,12,0),IF($I$7="選挙",VLOOKUP($F2913,部数情報!A:M,13,0),VLOOKUP($F2913,部数情報!A:J,10,0)))),"")</f>
        <v>430</v>
      </c>
      <c r="K2913" s="187"/>
      <c r="L2913" s="205"/>
      <c r="M2913" s="206"/>
      <c r="S2913">
        <f>エリア一覧!J2913-VLOOKUP(エリア一覧!F2913,部数情報!A:Q,17,0)</f>
        <v>0</v>
      </c>
      <c r="V2913">
        <f t="shared" si="45"/>
        <v>0</v>
      </c>
      <c r="W2913">
        <f>IFERROR(VLOOKUP($F2913,部数情報!A:J,10,0),0)</f>
        <v>430</v>
      </c>
    </row>
    <row r="2914" spans="2:23" hidden="1">
      <c r="B2914" s="15">
        <f>部数情報!C2901</f>
        <v>2900</v>
      </c>
      <c r="C2914" s="16">
        <f>部数情報!B2901</f>
        <v>40</v>
      </c>
      <c r="D2914" s="16" t="str">
        <f>部数情報!E2901</f>
        <v>柏中央</v>
      </c>
      <c r="E2914" s="16" t="str">
        <f>部数情報!F2901</f>
        <v>あかね町</v>
      </c>
      <c r="F2914" s="16" t="str">
        <f>部数情報!A2901</f>
        <v>087066</v>
      </c>
      <c r="G2914" s="16" t="str">
        <f>部数情報!G2901</f>
        <v>あかね町Ａ</v>
      </c>
      <c r="H2914" s="16" t="str">
        <f>部数情報!H2901</f>
        <v>柏</v>
      </c>
      <c r="I2914" s="16" t="str">
        <f>部数情報!I2901</f>
        <v>柏市</v>
      </c>
      <c r="J2914" s="189">
        <f>IFERROR(IF($I$7="併配",VLOOKUP($F2914,部数情報!A:K,11,0),IF($I$7="併配&amp;選挙",VLOOKUP($F2914,部数情報!A:L,12,0),IF($I$7="選挙",VLOOKUP($F2914,部数情報!A:M,13,0),VLOOKUP($F2914,部数情報!A:J,10,0)))),"")</f>
        <v>560</v>
      </c>
      <c r="K2914" s="187"/>
      <c r="L2914" s="205"/>
      <c r="M2914" s="206"/>
      <c r="S2914">
        <f>エリア一覧!J2914-VLOOKUP(エリア一覧!F2914,部数情報!A:Q,17,0)</f>
        <v>0</v>
      </c>
      <c r="V2914">
        <f t="shared" si="45"/>
        <v>0</v>
      </c>
      <c r="W2914">
        <f>IFERROR(VLOOKUP($F2914,部数情報!A:J,10,0),0)</f>
        <v>560</v>
      </c>
    </row>
    <row r="2915" spans="2:23" hidden="1">
      <c r="B2915" s="15">
        <f>部数情報!C2902</f>
        <v>2901</v>
      </c>
      <c r="C2915" s="16">
        <f>部数情報!B2902</f>
        <v>40</v>
      </c>
      <c r="D2915" s="16" t="str">
        <f>部数情報!E2902</f>
        <v>柏中央</v>
      </c>
      <c r="E2915" s="16" t="str">
        <f>部数情報!F2902</f>
        <v>あかね町</v>
      </c>
      <c r="F2915" s="16" t="str">
        <f>部数情報!A2902</f>
        <v>087067</v>
      </c>
      <c r="G2915" s="16" t="str">
        <f>部数情報!G2902</f>
        <v>あかね町Ｂ</v>
      </c>
      <c r="H2915" s="16" t="str">
        <f>部数情報!H2902</f>
        <v>柏</v>
      </c>
      <c r="I2915" s="16" t="str">
        <f>部数情報!I2902</f>
        <v>柏市</v>
      </c>
      <c r="J2915" s="189">
        <f>IFERROR(IF($I$7="併配",VLOOKUP($F2915,部数情報!A:K,11,0),IF($I$7="併配&amp;選挙",VLOOKUP($F2915,部数情報!A:L,12,0),IF($I$7="選挙",VLOOKUP($F2915,部数情報!A:M,13,0),VLOOKUP($F2915,部数情報!A:J,10,0)))),"")</f>
        <v>450</v>
      </c>
      <c r="K2915" s="187"/>
      <c r="L2915" s="205"/>
      <c r="M2915" s="206"/>
      <c r="S2915">
        <f>エリア一覧!J2915-VLOOKUP(エリア一覧!F2915,部数情報!A:Q,17,0)</f>
        <v>0</v>
      </c>
      <c r="V2915">
        <f t="shared" si="45"/>
        <v>0</v>
      </c>
      <c r="W2915">
        <f>IFERROR(VLOOKUP($F2915,部数情報!A:J,10,0),0)</f>
        <v>450</v>
      </c>
    </row>
    <row r="2916" spans="2:23" hidden="1">
      <c r="B2916" s="15">
        <f>部数情報!C2903</f>
        <v>2902</v>
      </c>
      <c r="C2916" s="16">
        <f>部数情報!B2903</f>
        <v>40</v>
      </c>
      <c r="D2916" s="16" t="str">
        <f>部数情報!E2903</f>
        <v>柏中央</v>
      </c>
      <c r="E2916" s="16" t="str">
        <f>部数情報!F2903</f>
        <v>亀甲台．ひばりが丘</v>
      </c>
      <c r="F2916" s="16" t="str">
        <f>部数情報!A2903</f>
        <v>087068</v>
      </c>
      <c r="G2916" s="16" t="str">
        <f>部数情報!G2903</f>
        <v>亀甲台町１</v>
      </c>
      <c r="H2916" s="16" t="str">
        <f>部数情報!H2903</f>
        <v>柏</v>
      </c>
      <c r="I2916" s="16" t="str">
        <f>部数情報!I2903</f>
        <v>柏市</v>
      </c>
      <c r="J2916" s="189">
        <f>IFERROR(IF($I$7="併配",VLOOKUP($F2916,部数情報!A:K,11,0),IF($I$7="併配&amp;選挙",VLOOKUP($F2916,部数情報!A:L,12,0),IF($I$7="選挙",VLOOKUP($F2916,部数情報!A:M,13,0),VLOOKUP($F2916,部数情報!A:J,10,0)))),"")</f>
        <v>355</v>
      </c>
      <c r="K2916" s="187"/>
      <c r="L2916" s="205"/>
      <c r="M2916" s="206"/>
      <c r="S2916">
        <f>エリア一覧!J2916-VLOOKUP(エリア一覧!F2916,部数情報!A:Q,17,0)</f>
        <v>0</v>
      </c>
      <c r="V2916">
        <f t="shared" si="45"/>
        <v>0</v>
      </c>
      <c r="W2916">
        <f>IFERROR(VLOOKUP($F2916,部数情報!A:J,10,0),0)</f>
        <v>355</v>
      </c>
    </row>
    <row r="2917" spans="2:23" hidden="1">
      <c r="B2917" s="15">
        <f>部数情報!C2904</f>
        <v>2903</v>
      </c>
      <c r="C2917" s="16">
        <f>部数情報!B2904</f>
        <v>40</v>
      </c>
      <c r="D2917" s="16" t="str">
        <f>部数情報!E2904</f>
        <v>柏中央</v>
      </c>
      <c r="E2917" s="16" t="str">
        <f>部数情報!F2904</f>
        <v>亀甲台．ひばりが丘</v>
      </c>
      <c r="F2917" s="16" t="str">
        <f>部数情報!A2904</f>
        <v>087081</v>
      </c>
      <c r="G2917" s="16" t="str">
        <f>部数情報!G2904</f>
        <v>亀甲台町１・２</v>
      </c>
      <c r="H2917" s="16" t="str">
        <f>部数情報!H2904</f>
        <v>柏</v>
      </c>
      <c r="I2917" s="16" t="str">
        <f>部数情報!I2904</f>
        <v>柏市</v>
      </c>
      <c r="J2917" s="189">
        <f>IFERROR(IF($I$7="併配",VLOOKUP($F2917,部数情報!A:K,11,0),IF($I$7="併配&amp;選挙",VLOOKUP($F2917,部数情報!A:L,12,0),IF($I$7="選挙",VLOOKUP($F2917,部数情報!A:M,13,0),VLOOKUP($F2917,部数情報!A:J,10,0)))),"")</f>
        <v>295</v>
      </c>
      <c r="K2917" s="187"/>
      <c r="L2917" s="205"/>
      <c r="M2917" s="206"/>
      <c r="S2917">
        <f>エリア一覧!J2917-VLOOKUP(エリア一覧!F2917,部数情報!A:Q,17,0)</f>
        <v>0</v>
      </c>
      <c r="V2917">
        <f t="shared" si="45"/>
        <v>0</v>
      </c>
      <c r="W2917">
        <f>IFERROR(VLOOKUP($F2917,部数情報!A:J,10,0),0)</f>
        <v>295</v>
      </c>
    </row>
    <row r="2918" spans="2:23" hidden="1">
      <c r="B2918" s="15">
        <f>部数情報!C2905</f>
        <v>2904</v>
      </c>
      <c r="C2918" s="16">
        <f>部数情報!B2905</f>
        <v>40</v>
      </c>
      <c r="D2918" s="16" t="str">
        <f>部数情報!E2905</f>
        <v>柏中央</v>
      </c>
      <c r="E2918" s="16" t="str">
        <f>部数情報!F2905</f>
        <v>亀甲台．ひばりが丘</v>
      </c>
      <c r="F2918" s="16" t="str">
        <f>部数情報!A2905</f>
        <v>087069</v>
      </c>
      <c r="G2918" s="16" t="str">
        <f>部数情報!G2905</f>
        <v>ひばりが丘</v>
      </c>
      <c r="H2918" s="16" t="str">
        <f>部数情報!H2905</f>
        <v>柏</v>
      </c>
      <c r="I2918" s="16" t="str">
        <f>部数情報!I2905</f>
        <v>柏市</v>
      </c>
      <c r="J2918" s="189">
        <f>IFERROR(IF($I$7="併配",VLOOKUP($F2918,部数情報!A:K,11,0),IF($I$7="併配&amp;選挙",VLOOKUP($F2918,部数情報!A:L,12,0),IF($I$7="選挙",VLOOKUP($F2918,部数情報!A:M,13,0),VLOOKUP($F2918,部数情報!A:J,10,0)))),"")</f>
        <v>430</v>
      </c>
      <c r="K2918" s="187"/>
      <c r="L2918" s="205"/>
      <c r="M2918" s="206"/>
      <c r="S2918">
        <f>エリア一覧!J2918-VLOOKUP(エリア一覧!F2918,部数情報!A:Q,17,0)</f>
        <v>0</v>
      </c>
      <c r="V2918">
        <f t="shared" si="45"/>
        <v>0</v>
      </c>
      <c r="W2918">
        <f>IFERROR(VLOOKUP($F2918,部数情報!A:J,10,0),0)</f>
        <v>430</v>
      </c>
    </row>
    <row r="2919" spans="2:23" hidden="1">
      <c r="B2919" s="15">
        <f>部数情報!C2906</f>
        <v>2905</v>
      </c>
      <c r="C2919" s="16">
        <f>部数情報!B2906</f>
        <v>40</v>
      </c>
      <c r="D2919" s="16" t="str">
        <f>部数情報!E2906</f>
        <v>柏中央</v>
      </c>
      <c r="E2919" s="16" t="str">
        <f>部数情報!F2906</f>
        <v>柏（市民会館．柏公園）</v>
      </c>
      <c r="F2919" s="16" t="str">
        <f>部数情報!A2906</f>
        <v>087070</v>
      </c>
      <c r="G2919" s="16" t="str">
        <f>部数情報!G2906</f>
        <v>柏Ｃ</v>
      </c>
      <c r="H2919" s="16" t="str">
        <f>部数情報!H2906</f>
        <v>柏</v>
      </c>
      <c r="I2919" s="16" t="str">
        <f>部数情報!I2906</f>
        <v>柏市</v>
      </c>
      <c r="J2919" s="189">
        <f>IFERROR(IF($I$7="併配",VLOOKUP($F2919,部数情報!A:K,11,0),IF($I$7="併配&amp;選挙",VLOOKUP($F2919,部数情報!A:L,12,0),IF($I$7="選挙",VLOOKUP($F2919,部数情報!A:M,13,0),VLOOKUP($F2919,部数情報!A:J,10,0)))),"")</f>
        <v>460</v>
      </c>
      <c r="K2919" s="187"/>
      <c r="L2919" s="205"/>
      <c r="M2919" s="206"/>
      <c r="S2919">
        <f>エリア一覧!J2919-VLOOKUP(エリア一覧!F2919,部数情報!A:Q,17,0)</f>
        <v>0</v>
      </c>
      <c r="V2919">
        <f t="shared" si="45"/>
        <v>0</v>
      </c>
      <c r="W2919">
        <f>IFERROR(VLOOKUP($F2919,部数情報!A:J,10,0),0)</f>
        <v>460</v>
      </c>
    </row>
    <row r="2920" spans="2:23" hidden="1">
      <c r="B2920" s="15">
        <f>部数情報!C2907</f>
        <v>2906</v>
      </c>
      <c r="C2920" s="16">
        <f>部数情報!B2907</f>
        <v>40</v>
      </c>
      <c r="D2920" s="16" t="str">
        <f>部数情報!E2907</f>
        <v>柏中央</v>
      </c>
      <c r="E2920" s="16" t="str">
        <f>部数情報!F2907</f>
        <v>柏（市民会館．柏公園）</v>
      </c>
      <c r="F2920" s="16" t="str">
        <f>部数情報!A2907</f>
        <v>087080</v>
      </c>
      <c r="G2920" s="16" t="str">
        <f>部数情報!G2907</f>
        <v>柏 DE</v>
      </c>
      <c r="H2920" s="16" t="str">
        <f>部数情報!H2907</f>
        <v>柏</v>
      </c>
      <c r="I2920" s="16" t="str">
        <f>部数情報!I2907</f>
        <v>柏市</v>
      </c>
      <c r="J2920" s="189">
        <f>IFERROR(IF($I$7="併配",VLOOKUP($F2920,部数情報!A:K,11,0),IF($I$7="併配&amp;選挙",VLOOKUP($F2920,部数情報!A:L,12,0),IF($I$7="選挙",VLOOKUP($F2920,部数情報!A:M,13,0),VLOOKUP($F2920,部数情報!A:J,10,0)))),"")</f>
        <v>520</v>
      </c>
      <c r="K2920" s="187"/>
      <c r="L2920" s="205"/>
      <c r="M2920" s="206"/>
      <c r="S2920">
        <f>エリア一覧!J2920-VLOOKUP(エリア一覧!F2920,部数情報!A:Q,17,0)</f>
        <v>0</v>
      </c>
      <c r="V2920">
        <f t="shared" si="45"/>
        <v>0</v>
      </c>
      <c r="W2920">
        <f>IFERROR(VLOOKUP($F2920,部数情報!A:J,10,0),0)</f>
        <v>520</v>
      </c>
    </row>
    <row r="2921" spans="2:23" hidden="1">
      <c r="B2921" s="15">
        <f>部数情報!C2908</f>
        <v>2907</v>
      </c>
      <c r="C2921" s="16">
        <f>部数情報!B2908</f>
        <v>40</v>
      </c>
      <c r="D2921" s="16" t="str">
        <f>部数情報!E2908</f>
        <v>柏中央</v>
      </c>
      <c r="E2921" s="16" t="str">
        <f>部数情報!F2908</f>
        <v>北柏</v>
      </c>
      <c r="F2921" s="16" t="str">
        <f>部数情報!A2908</f>
        <v>087074</v>
      </c>
      <c r="G2921" s="16" t="str">
        <f>部数情報!G2908</f>
        <v>北柏１.4</v>
      </c>
      <c r="H2921" s="16" t="str">
        <f>部数情報!H2908</f>
        <v>柏</v>
      </c>
      <c r="I2921" s="16" t="str">
        <f>部数情報!I2908</f>
        <v>柏市</v>
      </c>
      <c r="J2921" s="189">
        <f>IFERROR(IF($I$7="併配",VLOOKUP($F2921,部数情報!A:K,11,0),IF($I$7="併配&amp;選挙",VLOOKUP($F2921,部数情報!A:L,12,0),IF($I$7="選挙",VLOOKUP($F2921,部数情報!A:M,13,0),VLOOKUP($F2921,部数情報!A:J,10,0)))),"")</f>
        <v>480</v>
      </c>
      <c r="K2921" s="187"/>
      <c r="L2921" s="205"/>
      <c r="M2921" s="206"/>
      <c r="S2921">
        <f>エリア一覧!J2921-VLOOKUP(エリア一覧!F2921,部数情報!A:Q,17,0)</f>
        <v>0</v>
      </c>
      <c r="V2921">
        <f t="shared" si="45"/>
        <v>0</v>
      </c>
      <c r="W2921">
        <f>IFERROR(VLOOKUP($F2921,部数情報!A:J,10,0),0)</f>
        <v>480</v>
      </c>
    </row>
    <row r="2922" spans="2:23" hidden="1">
      <c r="B2922" s="15">
        <f>部数情報!C2909</f>
        <v>2908</v>
      </c>
      <c r="C2922" s="16">
        <f>部数情報!B2909</f>
        <v>40</v>
      </c>
      <c r="D2922" s="16" t="str">
        <f>部数情報!E2909</f>
        <v>柏中央</v>
      </c>
      <c r="E2922" s="16" t="str">
        <f>部数情報!F2909</f>
        <v>北柏</v>
      </c>
      <c r="F2922" s="16" t="str">
        <f>部数情報!A2909</f>
        <v>087075</v>
      </c>
      <c r="G2922" s="16" t="str">
        <f>部数情報!G2909</f>
        <v>北柏２・.5</v>
      </c>
      <c r="H2922" s="16" t="str">
        <f>部数情報!H2909</f>
        <v>柏</v>
      </c>
      <c r="I2922" s="16" t="str">
        <f>部数情報!I2909</f>
        <v>柏市</v>
      </c>
      <c r="J2922" s="189">
        <f>IFERROR(IF($I$7="併配",VLOOKUP($F2922,部数情報!A:K,11,0),IF($I$7="併配&amp;選挙",VLOOKUP($F2922,部数情報!A:L,12,0),IF($I$7="選挙",VLOOKUP($F2922,部数情報!A:M,13,0),VLOOKUP($F2922,部数情報!A:J,10,0)))),"")</f>
        <v>900</v>
      </c>
      <c r="K2922" s="187"/>
      <c r="L2922" s="205"/>
      <c r="M2922" s="206"/>
      <c r="S2922">
        <f>エリア一覧!J2922-VLOOKUP(エリア一覧!F2922,部数情報!A:Q,17,0)</f>
        <v>0</v>
      </c>
      <c r="V2922">
        <f t="shared" si="45"/>
        <v>0</v>
      </c>
      <c r="W2922">
        <f>IFERROR(VLOOKUP($F2922,部数情報!A:J,10,0),0)</f>
        <v>900</v>
      </c>
    </row>
    <row r="2923" spans="2:23" hidden="1">
      <c r="B2923" s="15">
        <f>部数情報!C2910</f>
        <v>2909</v>
      </c>
      <c r="C2923" s="16">
        <f>部数情報!B2910</f>
        <v>40</v>
      </c>
      <c r="D2923" s="16" t="str">
        <f>部数情報!E2910</f>
        <v>柏中央</v>
      </c>
      <c r="E2923" s="16" t="str">
        <f>部数情報!F2910</f>
        <v>北柏</v>
      </c>
      <c r="F2923" s="16" t="str">
        <f>部数情報!A2910</f>
        <v>087076</v>
      </c>
      <c r="G2923" s="16" t="str">
        <f>部数情報!G2910</f>
        <v>北柏３・５</v>
      </c>
      <c r="H2923" s="16" t="str">
        <f>部数情報!H2910</f>
        <v>柏</v>
      </c>
      <c r="I2923" s="16" t="str">
        <f>部数情報!I2910</f>
        <v>柏市</v>
      </c>
      <c r="J2923" s="189">
        <f>IFERROR(IF($I$7="併配",VLOOKUP($F2923,部数情報!A:K,11,0),IF($I$7="併配&amp;選挙",VLOOKUP($F2923,部数情報!A:L,12,0),IF($I$7="選挙",VLOOKUP($F2923,部数情報!A:M,13,0),VLOOKUP($F2923,部数情報!A:J,10,0)))),"")</f>
        <v>740</v>
      </c>
      <c r="K2923" s="187"/>
      <c r="L2923" s="205"/>
      <c r="M2923" s="206"/>
      <c r="S2923">
        <f>エリア一覧!J2923-VLOOKUP(エリア一覧!F2923,部数情報!A:Q,17,0)</f>
        <v>0</v>
      </c>
      <c r="V2923">
        <f t="shared" si="45"/>
        <v>0</v>
      </c>
      <c r="W2923">
        <f>IFERROR(VLOOKUP($F2923,部数情報!A:J,10,0),0)</f>
        <v>740</v>
      </c>
    </row>
    <row r="2924" spans="2:23" hidden="1">
      <c r="B2924" s="15">
        <f>部数情報!C2911</f>
        <v>2910</v>
      </c>
      <c r="C2924" s="16">
        <f>部数情報!B2911</f>
        <v>40</v>
      </c>
      <c r="D2924" s="16" t="str">
        <f>部数情報!E2911</f>
        <v>柏中央</v>
      </c>
      <c r="E2924" s="16" t="str">
        <f>部数情報!F2911</f>
        <v>柏．戸張</v>
      </c>
      <c r="F2924" s="16" t="str">
        <f>部数情報!A2911</f>
        <v>087077</v>
      </c>
      <c r="G2924" s="16" t="str">
        <f>部数情報!G2911</f>
        <v>柏日本橋学館大学</v>
      </c>
      <c r="H2924" s="16" t="str">
        <f>部数情報!H2911</f>
        <v>柏</v>
      </c>
      <c r="I2924" s="16" t="str">
        <f>部数情報!I2911</f>
        <v>柏市</v>
      </c>
      <c r="J2924" s="189">
        <f>IFERROR(IF($I$7="併配",VLOOKUP($F2924,部数情報!A:K,11,0),IF($I$7="併配&amp;選挙",VLOOKUP($F2924,部数情報!A:L,12,0),IF($I$7="選挙",VLOOKUP($F2924,部数情報!A:M,13,0),VLOOKUP($F2924,部数情報!A:J,10,0)))),"")</f>
        <v>520</v>
      </c>
      <c r="K2924" s="187"/>
      <c r="L2924" s="205"/>
      <c r="M2924" s="206"/>
      <c r="S2924">
        <f>エリア一覧!J2924-VLOOKUP(エリア一覧!F2924,部数情報!A:Q,17,0)</f>
        <v>0</v>
      </c>
      <c r="V2924">
        <f t="shared" si="45"/>
        <v>0</v>
      </c>
      <c r="W2924">
        <f>IFERROR(VLOOKUP($F2924,部数情報!A:J,10,0),0)</f>
        <v>520</v>
      </c>
    </row>
    <row r="2925" spans="2:23" hidden="1">
      <c r="B2925" s="15">
        <f>部数情報!C2912</f>
        <v>2911</v>
      </c>
      <c r="C2925" s="16">
        <f>部数情報!B2912</f>
        <v>40</v>
      </c>
      <c r="D2925" s="16" t="str">
        <f>部数情報!E2912</f>
        <v>柏中央</v>
      </c>
      <c r="E2925" s="16" t="str">
        <f>部数情報!F2912</f>
        <v>柏．戸張</v>
      </c>
      <c r="F2925" s="16" t="str">
        <f>部数情報!A2912</f>
        <v>087079</v>
      </c>
      <c r="G2925" s="16" t="str">
        <f>部数情報!G2912</f>
        <v>戸張</v>
      </c>
      <c r="H2925" s="16" t="str">
        <f>部数情報!H2912</f>
        <v>柏</v>
      </c>
      <c r="I2925" s="16" t="str">
        <f>部数情報!I2912</f>
        <v>柏市</v>
      </c>
      <c r="J2925" s="189">
        <f>IFERROR(IF($I$7="併配",VLOOKUP($F2925,部数情報!A:K,11,0),IF($I$7="併配&amp;選挙",VLOOKUP($F2925,部数情報!A:L,12,0),IF($I$7="選挙",VLOOKUP($F2925,部数情報!A:M,13,0),VLOOKUP($F2925,部数情報!A:J,10,0)))),"")</f>
        <v>715</v>
      </c>
      <c r="K2925" s="187"/>
      <c r="L2925" s="205"/>
      <c r="M2925" s="206"/>
      <c r="S2925">
        <f>エリア一覧!J2925-VLOOKUP(エリア一覧!F2925,部数情報!A:Q,17,0)</f>
        <v>0</v>
      </c>
      <c r="V2925">
        <f t="shared" si="45"/>
        <v>0</v>
      </c>
      <c r="W2925">
        <f>IFERROR(VLOOKUP($F2925,部数情報!A:J,10,0),0)</f>
        <v>715</v>
      </c>
    </row>
    <row r="2926" spans="2:23" hidden="1">
      <c r="B2926" s="15">
        <f>部数情報!C2913</f>
        <v>2912</v>
      </c>
      <c r="C2926" s="16">
        <f>部数情報!B2913</f>
        <v>43</v>
      </c>
      <c r="D2926" s="16" t="str">
        <f>部数情報!E2913</f>
        <v>柏西</v>
      </c>
      <c r="E2926" s="16" t="str">
        <f>部数情報!F2913</f>
        <v>南柏．豊町．富里</v>
      </c>
      <c r="F2926" s="16" t="str">
        <f>部数情報!A2913</f>
        <v>088001</v>
      </c>
      <c r="G2926" s="16" t="str">
        <f>部数情報!G2913</f>
        <v>南柏１・２</v>
      </c>
      <c r="H2926" s="16" t="str">
        <f>部数情報!H2913</f>
        <v>柏</v>
      </c>
      <c r="I2926" s="16" t="str">
        <f>部数情報!I2913</f>
        <v>柏市</v>
      </c>
      <c r="J2926" s="189">
        <f>IFERROR(IF($I$7="併配",VLOOKUP($F2926,部数情報!A:K,11,0),IF($I$7="併配&amp;選挙",VLOOKUP($F2926,部数情報!A:L,12,0),IF($I$7="選挙",VLOOKUP($F2926,部数情報!A:M,13,0),VLOOKUP($F2926,部数情報!A:J,10,0)))),"")</f>
        <v>1275</v>
      </c>
      <c r="K2926" s="187"/>
      <c r="L2926" s="205"/>
      <c r="M2926" s="206"/>
      <c r="S2926">
        <f>エリア一覧!J2926-VLOOKUP(エリア一覧!F2926,部数情報!A:Q,17,0)</f>
        <v>0</v>
      </c>
      <c r="V2926">
        <f t="shared" si="45"/>
        <v>0</v>
      </c>
      <c r="W2926">
        <f>IFERROR(VLOOKUP($F2926,部数情報!A:J,10,0),0)</f>
        <v>1275</v>
      </c>
    </row>
    <row r="2927" spans="2:23" hidden="1">
      <c r="B2927" s="15">
        <f>部数情報!C2914</f>
        <v>2913</v>
      </c>
      <c r="C2927" s="16">
        <f>部数情報!B2914</f>
        <v>43</v>
      </c>
      <c r="D2927" s="16" t="str">
        <f>部数情報!E2914</f>
        <v>柏西</v>
      </c>
      <c r="E2927" s="16" t="str">
        <f>部数情報!F2914</f>
        <v>南柏．豊町．富里</v>
      </c>
      <c r="F2927" s="16" t="str">
        <f>部数情報!A2914</f>
        <v>088002</v>
      </c>
      <c r="G2927" s="16" t="str">
        <f>部数情報!G2914</f>
        <v>豊町　1・２</v>
      </c>
      <c r="H2927" s="16" t="str">
        <f>部数情報!H2914</f>
        <v>柏</v>
      </c>
      <c r="I2927" s="16" t="str">
        <f>部数情報!I2914</f>
        <v>柏市</v>
      </c>
      <c r="J2927" s="189">
        <f>IFERROR(IF($I$7="併配",VLOOKUP($F2927,部数情報!A:K,11,0),IF($I$7="併配&amp;選挙",VLOOKUP($F2927,部数情報!A:L,12,0),IF($I$7="選挙",VLOOKUP($F2927,部数情報!A:M,13,0),VLOOKUP($F2927,部数情報!A:J,10,0)))),"")</f>
        <v>1030</v>
      </c>
      <c r="K2927" s="187"/>
      <c r="L2927" s="205"/>
      <c r="M2927" s="206"/>
      <c r="S2927">
        <f>エリア一覧!J2927-VLOOKUP(エリア一覧!F2927,部数情報!A:Q,17,0)</f>
        <v>0</v>
      </c>
      <c r="V2927">
        <f t="shared" si="45"/>
        <v>0</v>
      </c>
      <c r="W2927">
        <f>IFERROR(VLOOKUP($F2927,部数情報!A:J,10,0),0)</f>
        <v>1030</v>
      </c>
    </row>
    <row r="2928" spans="2:23" hidden="1">
      <c r="B2928" s="15">
        <f>部数情報!C2915</f>
        <v>2914</v>
      </c>
      <c r="C2928" s="16">
        <f>部数情報!B2915</f>
        <v>43</v>
      </c>
      <c r="D2928" s="16" t="str">
        <f>部数情報!E2915</f>
        <v>柏西</v>
      </c>
      <c r="E2928" s="16" t="str">
        <f>部数情報!F2915</f>
        <v>南柏．豊町．富里</v>
      </c>
      <c r="F2928" s="16" t="str">
        <f>部数情報!A2915</f>
        <v>088003</v>
      </c>
      <c r="G2928" s="16" t="str">
        <f>部数情報!G2915</f>
        <v>富里　3</v>
      </c>
      <c r="H2928" s="16" t="str">
        <f>部数情報!H2915</f>
        <v>柏</v>
      </c>
      <c r="I2928" s="16" t="str">
        <f>部数情報!I2915</f>
        <v>柏市</v>
      </c>
      <c r="J2928" s="189">
        <f>IFERROR(IF($I$7="併配",VLOOKUP($F2928,部数情報!A:K,11,0),IF($I$7="併配&amp;選挙",VLOOKUP($F2928,部数情報!A:L,12,0),IF($I$7="選挙",VLOOKUP($F2928,部数情報!A:M,13,0),VLOOKUP($F2928,部数情報!A:J,10,0)))),"")</f>
        <v>315</v>
      </c>
      <c r="K2928" s="187"/>
      <c r="L2928" s="205"/>
      <c r="M2928" s="206"/>
      <c r="S2928">
        <f>エリア一覧!J2928-VLOOKUP(エリア一覧!F2928,部数情報!A:Q,17,0)</f>
        <v>0</v>
      </c>
      <c r="V2928">
        <f t="shared" si="45"/>
        <v>0</v>
      </c>
      <c r="W2928">
        <f>IFERROR(VLOOKUP($F2928,部数情報!A:J,10,0),0)</f>
        <v>315</v>
      </c>
    </row>
    <row r="2929" spans="2:23" hidden="1">
      <c r="B2929" s="15">
        <f>部数情報!C2916</f>
        <v>2915</v>
      </c>
      <c r="C2929" s="16">
        <f>部数情報!B2916</f>
        <v>43</v>
      </c>
      <c r="D2929" s="16" t="str">
        <f>部数情報!E2916</f>
        <v>柏西</v>
      </c>
      <c r="E2929" s="16" t="str">
        <f>部数情報!F2916</f>
        <v>新富町．豊上</v>
      </c>
      <c r="F2929" s="16" t="str">
        <f>部数情報!A2916</f>
        <v>088004</v>
      </c>
      <c r="G2929" s="16" t="str">
        <f>部数情報!G2916</f>
        <v>新富町１．吉野沢</v>
      </c>
      <c r="H2929" s="16" t="str">
        <f>部数情報!H2916</f>
        <v>柏</v>
      </c>
      <c r="I2929" s="16" t="str">
        <f>部数情報!I2916</f>
        <v>柏市</v>
      </c>
      <c r="J2929" s="189">
        <f>IFERROR(IF($I$7="併配",VLOOKUP($F2929,部数情報!A:K,11,0),IF($I$7="併配&amp;選挙",VLOOKUP($F2929,部数情報!A:L,12,0),IF($I$7="選挙",VLOOKUP($F2929,部数情報!A:M,13,0),VLOOKUP($F2929,部数情報!A:J,10,0)))),"")</f>
        <v>500</v>
      </c>
      <c r="K2929" s="187"/>
      <c r="L2929" s="205"/>
      <c r="M2929" s="206"/>
      <c r="S2929">
        <f>エリア一覧!J2929-VLOOKUP(エリア一覧!F2929,部数情報!A:Q,17,0)</f>
        <v>0</v>
      </c>
      <c r="V2929">
        <f t="shared" si="45"/>
        <v>0</v>
      </c>
      <c r="W2929">
        <f>IFERROR(VLOOKUP($F2929,部数情報!A:J,10,0),0)</f>
        <v>500</v>
      </c>
    </row>
    <row r="2930" spans="2:23" hidden="1">
      <c r="B2930" s="15">
        <f>部数情報!C2917</f>
        <v>2916</v>
      </c>
      <c r="C2930" s="16">
        <f>部数情報!B2917</f>
        <v>43</v>
      </c>
      <c r="D2930" s="16" t="str">
        <f>部数情報!E2917</f>
        <v>柏西</v>
      </c>
      <c r="E2930" s="16" t="str">
        <f>部数情報!F2917</f>
        <v>新富町．豊上</v>
      </c>
      <c r="F2930" s="16" t="str">
        <f>部数情報!A2917</f>
        <v>088005</v>
      </c>
      <c r="G2930" s="16" t="str">
        <f>部数情報!G2917</f>
        <v>新富町１．豊四季</v>
      </c>
      <c r="H2930" s="16" t="str">
        <f>部数情報!H2917</f>
        <v>柏</v>
      </c>
      <c r="I2930" s="16" t="str">
        <f>部数情報!I2917</f>
        <v>柏市</v>
      </c>
      <c r="J2930" s="189">
        <f>IFERROR(IF($I$7="併配",VLOOKUP($F2930,部数情報!A:K,11,0),IF($I$7="併配&amp;選挙",VLOOKUP($F2930,部数情報!A:L,12,0),IF($I$7="選挙",VLOOKUP($F2930,部数情報!A:M,13,0),VLOOKUP($F2930,部数情報!A:J,10,0)))),"")</f>
        <v>480</v>
      </c>
      <c r="K2930" s="187"/>
      <c r="L2930" s="205"/>
      <c r="M2930" s="206"/>
      <c r="S2930">
        <f>エリア一覧!J2930-VLOOKUP(エリア一覧!F2930,部数情報!A:Q,17,0)</f>
        <v>0</v>
      </c>
      <c r="V2930">
        <f t="shared" si="45"/>
        <v>0</v>
      </c>
      <c r="W2930">
        <f>IFERROR(VLOOKUP($F2930,部数情報!A:J,10,0),0)</f>
        <v>480</v>
      </c>
    </row>
    <row r="2931" spans="2:23" hidden="1">
      <c r="B2931" s="15">
        <f>部数情報!C2918</f>
        <v>2917</v>
      </c>
      <c r="C2931" s="16">
        <f>部数情報!B2918</f>
        <v>43</v>
      </c>
      <c r="D2931" s="16" t="str">
        <f>部数情報!E2918</f>
        <v>柏西</v>
      </c>
      <c r="E2931" s="16" t="str">
        <f>部数情報!F2918</f>
        <v>新富町．豊上</v>
      </c>
      <c r="F2931" s="16" t="str">
        <f>部数情報!A2918</f>
        <v>088006</v>
      </c>
      <c r="G2931" s="16" t="str">
        <f>部数情報!G2918</f>
        <v>豊上第二公園</v>
      </c>
      <c r="H2931" s="16" t="str">
        <f>部数情報!H2918</f>
        <v>柏</v>
      </c>
      <c r="I2931" s="16" t="str">
        <f>部数情報!I2918</f>
        <v>柏市</v>
      </c>
      <c r="J2931" s="189">
        <f>IFERROR(IF($I$7="併配",VLOOKUP($F2931,部数情報!A:K,11,0),IF($I$7="併配&amp;選挙",VLOOKUP($F2931,部数情報!A:L,12,0),IF($I$7="選挙",VLOOKUP($F2931,部数情報!A:M,13,0),VLOOKUP($F2931,部数情報!A:J,10,0)))),"")</f>
        <v>420</v>
      </c>
      <c r="K2931" s="187"/>
      <c r="L2931" s="205"/>
      <c r="M2931" s="206"/>
      <c r="S2931">
        <f>エリア一覧!J2931-VLOOKUP(エリア一覧!F2931,部数情報!A:Q,17,0)</f>
        <v>0</v>
      </c>
      <c r="V2931">
        <f t="shared" si="45"/>
        <v>0</v>
      </c>
      <c r="W2931">
        <f>IFERROR(VLOOKUP($F2931,部数情報!A:J,10,0),0)</f>
        <v>420</v>
      </c>
    </row>
    <row r="2932" spans="2:23" hidden="1">
      <c r="B2932" s="15">
        <f>部数情報!C2919</f>
        <v>2918</v>
      </c>
      <c r="C2932" s="16">
        <f>部数情報!B2919</f>
        <v>43</v>
      </c>
      <c r="D2932" s="16" t="str">
        <f>部数情報!E2919</f>
        <v>柏西</v>
      </c>
      <c r="E2932" s="16" t="str">
        <f>部数情報!F2919</f>
        <v>新富町．豊上</v>
      </c>
      <c r="F2932" s="16" t="str">
        <f>部数情報!A2919</f>
        <v>088007</v>
      </c>
      <c r="G2932" s="16" t="str">
        <f>部数情報!G2919</f>
        <v>新富町2A</v>
      </c>
      <c r="H2932" s="16" t="str">
        <f>部数情報!H2919</f>
        <v>柏</v>
      </c>
      <c r="I2932" s="16" t="str">
        <f>部数情報!I2919</f>
        <v>柏市</v>
      </c>
      <c r="J2932" s="189">
        <f>IFERROR(IF($I$7="併配",VLOOKUP($F2932,部数情報!A:K,11,0),IF($I$7="併配&amp;選挙",VLOOKUP($F2932,部数情報!A:L,12,0),IF($I$7="選挙",VLOOKUP($F2932,部数情報!A:M,13,0),VLOOKUP($F2932,部数情報!A:J,10,0)))),"")</f>
        <v>470</v>
      </c>
      <c r="K2932" s="187"/>
      <c r="L2932" s="205"/>
      <c r="M2932" s="206"/>
      <c r="S2932">
        <f>エリア一覧!J2932-VLOOKUP(エリア一覧!F2932,部数情報!A:Q,17,0)</f>
        <v>0</v>
      </c>
      <c r="V2932">
        <f t="shared" si="45"/>
        <v>0</v>
      </c>
      <c r="W2932">
        <f>IFERROR(VLOOKUP($F2932,部数情報!A:J,10,0),0)</f>
        <v>470</v>
      </c>
    </row>
    <row r="2933" spans="2:23" hidden="1">
      <c r="B2933" s="15">
        <f>部数情報!C2920</f>
        <v>2919</v>
      </c>
      <c r="C2933" s="16">
        <f>部数情報!B2920</f>
        <v>43</v>
      </c>
      <c r="D2933" s="16" t="str">
        <f>部数情報!E2920</f>
        <v>柏西</v>
      </c>
      <c r="E2933" s="16" t="str">
        <f>部数情報!F2920</f>
        <v>新富町．豊上</v>
      </c>
      <c r="F2933" s="16" t="str">
        <f>部数情報!A2920</f>
        <v>088008</v>
      </c>
      <c r="G2933" s="16" t="str">
        <f>部数情報!G2920</f>
        <v>新富町2B.豊四季</v>
      </c>
      <c r="H2933" s="16" t="str">
        <f>部数情報!H2920</f>
        <v>柏</v>
      </c>
      <c r="I2933" s="16" t="str">
        <f>部数情報!I2920</f>
        <v>柏市</v>
      </c>
      <c r="J2933" s="189">
        <f>IFERROR(IF($I$7="併配",VLOOKUP($F2933,部数情報!A:K,11,0),IF($I$7="併配&amp;選挙",VLOOKUP($F2933,部数情報!A:L,12,0),IF($I$7="選挙",VLOOKUP($F2933,部数情報!A:M,13,0),VLOOKUP($F2933,部数情報!A:J,10,0)))),"")</f>
        <v>635</v>
      </c>
      <c r="K2933" s="187"/>
      <c r="L2933" s="205"/>
      <c r="M2933" s="206"/>
      <c r="S2933">
        <f>エリア一覧!J2933-VLOOKUP(エリア一覧!F2933,部数情報!A:Q,17,0)</f>
        <v>0</v>
      </c>
      <c r="V2933">
        <f t="shared" si="45"/>
        <v>0</v>
      </c>
      <c r="W2933">
        <f>IFERROR(VLOOKUP($F2933,部数情報!A:J,10,0),0)</f>
        <v>635</v>
      </c>
    </row>
    <row r="2934" spans="2:23" hidden="1">
      <c r="B2934" s="15">
        <f>部数情報!C2921</f>
        <v>2920</v>
      </c>
      <c r="C2934" s="16">
        <f>部数情報!B2921</f>
        <v>43</v>
      </c>
      <c r="D2934" s="16" t="str">
        <f>部数情報!E2921</f>
        <v>柏西</v>
      </c>
      <c r="E2934" s="16" t="str">
        <f>部数情報!F2921</f>
        <v>新富町．豊上</v>
      </c>
      <c r="F2934" s="16" t="str">
        <f>部数情報!A2921</f>
        <v>088009</v>
      </c>
      <c r="G2934" s="16" t="str">
        <f>部数情報!G2921</f>
        <v>新富町２Ｃ・豊四季</v>
      </c>
      <c r="H2934" s="16" t="str">
        <f>部数情報!H2921</f>
        <v>柏</v>
      </c>
      <c r="I2934" s="16" t="str">
        <f>部数情報!I2921</f>
        <v>柏市</v>
      </c>
      <c r="J2934" s="189">
        <f>IFERROR(IF($I$7="併配",VLOOKUP($F2934,部数情報!A:K,11,0),IF($I$7="併配&amp;選挙",VLOOKUP($F2934,部数情報!A:L,12,0),IF($I$7="選挙",VLOOKUP($F2934,部数情報!A:M,13,0),VLOOKUP($F2934,部数情報!A:J,10,0)))),"")</f>
        <v>360</v>
      </c>
      <c r="K2934" s="187"/>
      <c r="L2934" s="205"/>
      <c r="M2934" s="206"/>
      <c r="S2934">
        <f>エリア一覧!J2934-VLOOKUP(エリア一覧!F2934,部数情報!A:Q,17,0)</f>
        <v>0</v>
      </c>
      <c r="V2934">
        <f t="shared" si="45"/>
        <v>0</v>
      </c>
      <c r="W2934">
        <f>IFERROR(VLOOKUP($F2934,部数情報!A:J,10,0),0)</f>
        <v>360</v>
      </c>
    </row>
    <row r="2935" spans="2:23" hidden="1">
      <c r="B2935" s="15">
        <f>部数情報!C2922</f>
        <v>2921</v>
      </c>
      <c r="C2935" s="16">
        <f>部数情報!B2922</f>
        <v>43</v>
      </c>
      <c r="D2935" s="16" t="str">
        <f>部数情報!E2922</f>
        <v>柏西</v>
      </c>
      <c r="E2935" s="16" t="str">
        <f>部数情報!F2922</f>
        <v>豊四季</v>
      </c>
      <c r="F2935" s="16" t="str">
        <f>部数情報!A2922</f>
        <v>088010</v>
      </c>
      <c r="G2935" s="16" t="str">
        <f>部数情報!G2922</f>
        <v>豊四季　B</v>
      </c>
      <c r="H2935" s="16" t="str">
        <f>部数情報!H2922</f>
        <v>柏</v>
      </c>
      <c r="I2935" s="16" t="str">
        <f>部数情報!I2922</f>
        <v>柏市</v>
      </c>
      <c r="J2935" s="189">
        <f>IFERROR(IF($I$7="併配",VLOOKUP($F2935,部数情報!A:K,11,0),IF($I$7="併配&amp;選挙",VLOOKUP($F2935,部数情報!A:L,12,0),IF($I$7="選挙",VLOOKUP($F2935,部数情報!A:M,13,0),VLOOKUP($F2935,部数情報!A:J,10,0)))),"")</f>
        <v>545</v>
      </c>
      <c r="K2935" s="187"/>
      <c r="L2935" s="205"/>
      <c r="M2935" s="206"/>
      <c r="S2935">
        <f>エリア一覧!J2935-VLOOKUP(エリア一覧!F2935,部数情報!A:Q,17,0)</f>
        <v>0</v>
      </c>
      <c r="V2935">
        <f t="shared" si="45"/>
        <v>0</v>
      </c>
      <c r="W2935">
        <f>IFERROR(VLOOKUP($F2935,部数情報!A:J,10,0),0)</f>
        <v>545</v>
      </c>
    </row>
    <row r="2936" spans="2:23" hidden="1">
      <c r="B2936" s="15">
        <f>部数情報!C2923</f>
        <v>2922</v>
      </c>
      <c r="C2936" s="16">
        <f>部数情報!B2923</f>
        <v>43</v>
      </c>
      <c r="D2936" s="16" t="str">
        <f>部数情報!E2923</f>
        <v>柏西</v>
      </c>
      <c r="E2936" s="16" t="str">
        <f>部数情報!F2923</f>
        <v>豊四季</v>
      </c>
      <c r="F2936" s="16" t="str">
        <f>部数情報!A2923</f>
        <v>088011</v>
      </c>
      <c r="G2936" s="16" t="str">
        <f>部数情報!G2923</f>
        <v>豊四季　C</v>
      </c>
      <c r="H2936" s="16" t="str">
        <f>部数情報!H2923</f>
        <v>柏</v>
      </c>
      <c r="I2936" s="16" t="str">
        <f>部数情報!I2923</f>
        <v>柏市</v>
      </c>
      <c r="J2936" s="189">
        <f>IFERROR(IF($I$7="併配",VLOOKUP($F2936,部数情報!A:K,11,0),IF($I$7="併配&amp;選挙",VLOOKUP($F2936,部数情報!A:L,12,0),IF($I$7="選挙",VLOOKUP($F2936,部数情報!A:M,13,0),VLOOKUP($F2936,部数情報!A:J,10,0)))),"")</f>
        <v>430</v>
      </c>
      <c r="K2936" s="187"/>
      <c r="L2936" s="205"/>
      <c r="M2936" s="206"/>
      <c r="S2936">
        <f>エリア一覧!J2936-VLOOKUP(エリア一覧!F2936,部数情報!A:Q,17,0)</f>
        <v>0</v>
      </c>
      <c r="V2936">
        <f t="shared" si="45"/>
        <v>0</v>
      </c>
      <c r="W2936">
        <f>IFERROR(VLOOKUP($F2936,部数情報!A:J,10,0),0)</f>
        <v>430</v>
      </c>
    </row>
    <row r="2937" spans="2:23" hidden="1">
      <c r="B2937" s="15">
        <f>部数情報!C2924</f>
        <v>2923</v>
      </c>
      <c r="C2937" s="16">
        <f>部数情報!B2924</f>
        <v>43</v>
      </c>
      <c r="D2937" s="16" t="str">
        <f>部数情報!E2924</f>
        <v>柏西</v>
      </c>
      <c r="E2937" s="16" t="str">
        <f>部数情報!F2924</f>
        <v>豊四季</v>
      </c>
      <c r="F2937" s="16" t="str">
        <f>部数情報!A2924</f>
        <v>088012</v>
      </c>
      <c r="G2937" s="16" t="str">
        <f>部数情報!G2924</f>
        <v>豊四季　D</v>
      </c>
      <c r="H2937" s="16" t="str">
        <f>部数情報!H2924</f>
        <v>柏</v>
      </c>
      <c r="I2937" s="16" t="str">
        <f>部数情報!I2924</f>
        <v>柏市</v>
      </c>
      <c r="J2937" s="189">
        <f>IFERROR(IF($I$7="併配",VLOOKUP($F2937,部数情報!A:K,11,0),IF($I$7="併配&amp;選挙",VLOOKUP($F2937,部数情報!A:L,12,0),IF($I$7="選挙",VLOOKUP($F2937,部数情報!A:M,13,0),VLOOKUP($F2937,部数情報!A:J,10,0)))),"")</f>
        <v>505</v>
      </c>
      <c r="K2937" s="187"/>
      <c r="L2937" s="205"/>
      <c r="M2937" s="206"/>
      <c r="S2937">
        <f>エリア一覧!J2937-VLOOKUP(エリア一覧!F2937,部数情報!A:Q,17,0)</f>
        <v>0</v>
      </c>
      <c r="V2937">
        <f t="shared" si="45"/>
        <v>0</v>
      </c>
      <c r="W2937">
        <f>IFERROR(VLOOKUP($F2937,部数情報!A:J,10,0),0)</f>
        <v>505</v>
      </c>
    </row>
    <row r="2938" spans="2:23" hidden="1">
      <c r="B2938" s="15">
        <f>部数情報!C2925</f>
        <v>2924</v>
      </c>
      <c r="C2938" s="16">
        <f>部数情報!B2925</f>
        <v>43</v>
      </c>
      <c r="D2938" s="16" t="str">
        <f>部数情報!E2925</f>
        <v>柏西</v>
      </c>
      <c r="E2938" s="16" t="str">
        <f>部数情報!F2925</f>
        <v>豊四季</v>
      </c>
      <c r="F2938" s="16" t="str">
        <f>部数情報!A2925</f>
        <v>088013</v>
      </c>
      <c r="G2938" s="16" t="str">
        <f>部数情報!G2925</f>
        <v>豊四季　E</v>
      </c>
      <c r="H2938" s="16" t="str">
        <f>部数情報!H2925</f>
        <v>柏</v>
      </c>
      <c r="I2938" s="16" t="str">
        <f>部数情報!I2925</f>
        <v>柏市</v>
      </c>
      <c r="J2938" s="189">
        <f>IFERROR(IF($I$7="併配",VLOOKUP($F2938,部数情報!A:K,11,0),IF($I$7="併配&amp;選挙",VLOOKUP($F2938,部数情報!A:L,12,0),IF($I$7="選挙",VLOOKUP($F2938,部数情報!A:M,13,0),VLOOKUP($F2938,部数情報!A:J,10,0)))),"")</f>
        <v>525</v>
      </c>
      <c r="K2938" s="187"/>
      <c r="L2938" s="205"/>
      <c r="M2938" s="206"/>
      <c r="S2938">
        <f>エリア一覧!J2938-VLOOKUP(エリア一覧!F2938,部数情報!A:Q,17,0)</f>
        <v>0</v>
      </c>
      <c r="V2938">
        <f t="shared" si="45"/>
        <v>0</v>
      </c>
      <c r="W2938">
        <f>IFERROR(VLOOKUP($F2938,部数情報!A:J,10,0),0)</f>
        <v>525</v>
      </c>
    </row>
    <row r="2939" spans="2:23" hidden="1">
      <c r="B2939" s="15">
        <f>部数情報!C2926</f>
        <v>2925</v>
      </c>
      <c r="C2939" s="16">
        <f>部数情報!B2926</f>
        <v>43</v>
      </c>
      <c r="D2939" s="16" t="str">
        <f>部数情報!E2926</f>
        <v>柏西</v>
      </c>
      <c r="E2939" s="16" t="str">
        <f>部数情報!F2926</f>
        <v>豊四季</v>
      </c>
      <c r="F2939" s="16" t="str">
        <f>部数情報!A2926</f>
        <v>088014</v>
      </c>
      <c r="G2939" s="16" t="str">
        <f>部数情報!G2926</f>
        <v>豊四季　F</v>
      </c>
      <c r="H2939" s="16" t="str">
        <f>部数情報!H2926</f>
        <v>柏</v>
      </c>
      <c r="I2939" s="16" t="str">
        <f>部数情報!I2926</f>
        <v>柏市</v>
      </c>
      <c r="J2939" s="189">
        <f>IFERROR(IF($I$7="併配",VLOOKUP($F2939,部数情報!A:K,11,0),IF($I$7="併配&amp;選挙",VLOOKUP($F2939,部数情報!A:L,12,0),IF($I$7="選挙",VLOOKUP($F2939,部数情報!A:M,13,0),VLOOKUP($F2939,部数情報!A:J,10,0)))),"")</f>
        <v>645</v>
      </c>
      <c r="K2939" s="187"/>
      <c r="L2939" s="205"/>
      <c r="M2939" s="206"/>
      <c r="S2939">
        <f>エリア一覧!J2939-VLOOKUP(エリア一覧!F2939,部数情報!A:Q,17,0)</f>
        <v>0</v>
      </c>
      <c r="V2939">
        <f t="shared" si="45"/>
        <v>0</v>
      </c>
      <c r="W2939">
        <f>IFERROR(VLOOKUP($F2939,部数情報!A:J,10,0),0)</f>
        <v>645</v>
      </c>
    </row>
    <row r="2940" spans="2:23" hidden="1">
      <c r="B2940" s="15">
        <f>部数情報!C2927</f>
        <v>2926</v>
      </c>
      <c r="C2940" s="16">
        <f>部数情報!B2927</f>
        <v>43</v>
      </c>
      <c r="D2940" s="16" t="str">
        <f>部数情報!E2927</f>
        <v>柏西</v>
      </c>
      <c r="E2940" s="16" t="str">
        <f>部数情報!F2927</f>
        <v>豊四季</v>
      </c>
      <c r="F2940" s="16" t="str">
        <f>部数情報!A2927</f>
        <v>088015</v>
      </c>
      <c r="G2940" s="16" t="str">
        <f>部数情報!G2927</f>
        <v>豊四季　G</v>
      </c>
      <c r="H2940" s="16" t="str">
        <f>部数情報!H2927</f>
        <v>柏</v>
      </c>
      <c r="I2940" s="16" t="str">
        <f>部数情報!I2927</f>
        <v>柏市</v>
      </c>
      <c r="J2940" s="189">
        <f>IFERROR(IF($I$7="併配",VLOOKUP($F2940,部数情報!A:K,11,0),IF($I$7="併配&amp;選挙",VLOOKUP($F2940,部数情報!A:L,12,0),IF($I$7="選挙",VLOOKUP($F2940,部数情報!A:M,13,0),VLOOKUP($F2940,部数情報!A:J,10,0)))),"")</f>
        <v>480</v>
      </c>
      <c r="K2940" s="187"/>
      <c r="L2940" s="205"/>
      <c r="M2940" s="206"/>
      <c r="S2940">
        <f>エリア一覧!J2940-VLOOKUP(エリア一覧!F2940,部数情報!A:Q,17,0)</f>
        <v>0</v>
      </c>
      <c r="V2940">
        <f t="shared" si="45"/>
        <v>0</v>
      </c>
      <c r="W2940">
        <f>IFERROR(VLOOKUP($F2940,部数情報!A:J,10,0),0)</f>
        <v>480</v>
      </c>
    </row>
    <row r="2941" spans="2:23" hidden="1">
      <c r="B2941" s="15">
        <f>部数情報!C2928</f>
        <v>2927</v>
      </c>
      <c r="C2941" s="16">
        <f>部数情報!B2928</f>
        <v>43</v>
      </c>
      <c r="D2941" s="16" t="str">
        <f>部数情報!E2928</f>
        <v>柏西</v>
      </c>
      <c r="E2941" s="16" t="str">
        <f>部数情報!F2928</f>
        <v>豊四季</v>
      </c>
      <c r="F2941" s="16" t="str">
        <f>部数情報!A2928</f>
        <v>088016</v>
      </c>
      <c r="G2941" s="16" t="str">
        <f>部数情報!G2928</f>
        <v>豊四季　H</v>
      </c>
      <c r="H2941" s="16" t="str">
        <f>部数情報!H2928</f>
        <v>柏</v>
      </c>
      <c r="I2941" s="16" t="str">
        <f>部数情報!I2928</f>
        <v>柏市</v>
      </c>
      <c r="J2941" s="189">
        <f>IFERROR(IF($I$7="併配",VLOOKUP($F2941,部数情報!A:K,11,0),IF($I$7="併配&amp;選挙",VLOOKUP($F2941,部数情報!A:L,12,0),IF($I$7="選挙",VLOOKUP($F2941,部数情報!A:M,13,0),VLOOKUP($F2941,部数情報!A:J,10,0)))),"")</f>
        <v>269</v>
      </c>
      <c r="K2941" s="187"/>
      <c r="L2941" s="205"/>
      <c r="M2941" s="206"/>
      <c r="S2941">
        <f>エリア一覧!J2941-VLOOKUP(エリア一覧!F2941,部数情報!A:Q,17,0)</f>
        <v>-91</v>
      </c>
      <c r="V2941">
        <f t="shared" si="45"/>
        <v>0</v>
      </c>
      <c r="W2941">
        <f>IFERROR(VLOOKUP($F2941,部数情報!A:J,10,0),0)</f>
        <v>360</v>
      </c>
    </row>
    <row r="2942" spans="2:23" hidden="1">
      <c r="B2942" s="15">
        <f>部数情報!C2929</f>
        <v>2928</v>
      </c>
      <c r="C2942" s="16">
        <f>部数情報!B2929</f>
        <v>43</v>
      </c>
      <c r="D2942" s="16" t="str">
        <f>部数情報!E2929</f>
        <v>柏西</v>
      </c>
      <c r="E2942" s="16" t="str">
        <f>部数情報!F2929</f>
        <v>豊四季</v>
      </c>
      <c r="F2942" s="16" t="str">
        <f>部数情報!A2929</f>
        <v>088017</v>
      </c>
      <c r="G2942" s="16" t="str">
        <f>部数情報!G2929</f>
        <v>豊四季　I</v>
      </c>
      <c r="H2942" s="16" t="str">
        <f>部数情報!H2929</f>
        <v>柏</v>
      </c>
      <c r="I2942" s="16" t="str">
        <f>部数情報!I2929</f>
        <v>柏市</v>
      </c>
      <c r="J2942" s="189">
        <f>IFERROR(IF($I$7="併配",VLOOKUP($F2942,部数情報!A:K,11,0),IF($I$7="併配&amp;選挙",VLOOKUP($F2942,部数情報!A:L,12,0),IF($I$7="選挙",VLOOKUP($F2942,部数情報!A:M,13,0),VLOOKUP($F2942,部数情報!A:J,10,0)))),"")</f>
        <v>410</v>
      </c>
      <c r="K2942" s="187"/>
      <c r="L2942" s="205"/>
      <c r="M2942" s="206"/>
      <c r="S2942">
        <f>エリア一覧!J2942-VLOOKUP(エリア一覧!F2942,部数情報!A:Q,17,0)</f>
        <v>0</v>
      </c>
      <c r="V2942">
        <f t="shared" si="45"/>
        <v>0</v>
      </c>
      <c r="W2942">
        <f>IFERROR(VLOOKUP($F2942,部数情報!A:J,10,0),0)</f>
        <v>410</v>
      </c>
    </row>
    <row r="2943" spans="2:23" hidden="1">
      <c r="B2943" s="15">
        <f>部数情報!C2930</f>
        <v>2929</v>
      </c>
      <c r="C2943" s="16">
        <f>部数情報!B2930</f>
        <v>43</v>
      </c>
      <c r="D2943" s="16" t="str">
        <f>部数情報!E2930</f>
        <v>柏西</v>
      </c>
      <c r="E2943" s="16" t="str">
        <f>部数情報!F2930</f>
        <v>豊四季</v>
      </c>
      <c r="F2943" s="16" t="str">
        <f>部数情報!A2930</f>
        <v>088018</v>
      </c>
      <c r="G2943" s="16" t="str">
        <f>部数情報!G2930</f>
        <v>豊四季　J</v>
      </c>
      <c r="H2943" s="16" t="str">
        <f>部数情報!H2930</f>
        <v>柏</v>
      </c>
      <c r="I2943" s="16" t="str">
        <f>部数情報!I2930</f>
        <v>柏市</v>
      </c>
      <c r="J2943" s="189">
        <f>IFERROR(IF($I$7="併配",VLOOKUP($F2943,部数情報!A:K,11,0),IF($I$7="併配&amp;選挙",VLOOKUP($F2943,部数情報!A:L,12,0),IF($I$7="選挙",VLOOKUP($F2943,部数情報!A:M,13,0),VLOOKUP($F2943,部数情報!A:J,10,0)))),"")</f>
        <v>400</v>
      </c>
      <c r="K2943" s="187"/>
      <c r="L2943" s="205"/>
      <c r="M2943" s="206"/>
      <c r="S2943">
        <f>エリア一覧!J2943-VLOOKUP(エリア一覧!F2943,部数情報!A:Q,17,0)</f>
        <v>0</v>
      </c>
      <c r="V2943">
        <f t="shared" si="45"/>
        <v>0</v>
      </c>
      <c r="W2943">
        <f>IFERROR(VLOOKUP($F2943,部数情報!A:J,10,0),0)</f>
        <v>400</v>
      </c>
    </row>
    <row r="2944" spans="2:23" hidden="1">
      <c r="B2944" s="15">
        <f>部数情報!C2931</f>
        <v>2930</v>
      </c>
      <c r="C2944" s="16">
        <f>部数情報!B2931</f>
        <v>43</v>
      </c>
      <c r="D2944" s="16" t="str">
        <f>部数情報!E2931</f>
        <v>柏西</v>
      </c>
      <c r="E2944" s="16" t="str">
        <f>部数情報!F2931</f>
        <v>中新宿</v>
      </c>
      <c r="F2944" s="16" t="str">
        <f>部数情報!A2931</f>
        <v>088019</v>
      </c>
      <c r="G2944" s="16" t="str">
        <f>部数情報!G2931</f>
        <v>中新宿１</v>
      </c>
      <c r="H2944" s="16" t="str">
        <f>部数情報!H2931</f>
        <v>柏</v>
      </c>
      <c r="I2944" s="16" t="str">
        <f>部数情報!I2931</f>
        <v>柏市・流山市</v>
      </c>
      <c r="J2944" s="189">
        <f>IFERROR(IF($I$7="併配",VLOOKUP($F2944,部数情報!A:K,11,0),IF($I$7="併配&amp;選挙",VLOOKUP($F2944,部数情報!A:L,12,0),IF($I$7="選挙",VLOOKUP($F2944,部数情報!A:M,13,0),VLOOKUP($F2944,部数情報!A:J,10,0)))),"")</f>
        <v>610</v>
      </c>
      <c r="K2944" s="187"/>
      <c r="L2944" s="205"/>
      <c r="M2944" s="206"/>
      <c r="S2944">
        <f>エリア一覧!J2944-VLOOKUP(エリア一覧!F2944,部数情報!A:Q,17,0)</f>
        <v>0</v>
      </c>
      <c r="V2944">
        <f t="shared" si="45"/>
        <v>0</v>
      </c>
      <c r="W2944">
        <f>IFERROR(VLOOKUP($F2944,部数情報!A:J,10,0),0)</f>
        <v>610</v>
      </c>
    </row>
    <row r="2945" spans="2:23" hidden="1">
      <c r="B2945" s="15">
        <f>部数情報!C2932</f>
        <v>2931</v>
      </c>
      <c r="C2945" s="16">
        <f>部数情報!B2932</f>
        <v>43</v>
      </c>
      <c r="D2945" s="16" t="str">
        <f>部数情報!E2932</f>
        <v>柏西</v>
      </c>
      <c r="E2945" s="16" t="str">
        <f>部数情報!F2932</f>
        <v>中新宿</v>
      </c>
      <c r="F2945" s="16" t="str">
        <f>部数情報!A2932</f>
        <v>088020</v>
      </c>
      <c r="G2945" s="16" t="str">
        <f>部数情報!G2932</f>
        <v>中新宿 2（流山市70部含む）</v>
      </c>
      <c r="H2945" s="16" t="str">
        <f>部数情報!H2932</f>
        <v>柏</v>
      </c>
      <c r="I2945" s="16" t="str">
        <f>部数情報!I2932</f>
        <v>柏市・流山市</v>
      </c>
      <c r="J2945" s="189">
        <f>IFERROR(IF($I$7="併配",VLOOKUP($F2945,部数情報!A:K,11,0),IF($I$7="併配&amp;選挙",VLOOKUP($F2945,部数情報!A:L,12,0),IF($I$7="選挙",VLOOKUP($F2945,部数情報!A:M,13,0),VLOOKUP($F2945,部数情報!A:J,10,0)))),"")</f>
        <v>440</v>
      </c>
      <c r="K2945" s="187"/>
      <c r="L2945" s="205"/>
      <c r="M2945" s="206"/>
      <c r="S2945">
        <f>エリア一覧!J2945-VLOOKUP(エリア一覧!F2945,部数情報!A:Q,17,0)</f>
        <v>0</v>
      </c>
      <c r="V2945">
        <f t="shared" si="45"/>
        <v>0</v>
      </c>
      <c r="W2945">
        <f>IFERROR(VLOOKUP($F2945,部数情報!A:J,10,0),0)</f>
        <v>440</v>
      </c>
    </row>
    <row r="2946" spans="2:23" hidden="1">
      <c r="B2946" s="15">
        <f>部数情報!C2933</f>
        <v>2932</v>
      </c>
      <c r="C2946" s="16">
        <f>部数情報!B2933</f>
        <v>43</v>
      </c>
      <c r="D2946" s="16" t="str">
        <f>部数情報!E2933</f>
        <v>柏西</v>
      </c>
      <c r="E2946" s="16" t="str">
        <f>部数情報!F2933</f>
        <v>中新宿</v>
      </c>
      <c r="F2946" s="16" t="str">
        <f>部数情報!A2933</f>
        <v>088021</v>
      </c>
      <c r="G2946" s="16" t="str">
        <f>部数情報!G2933</f>
        <v>中新宿 3</v>
      </c>
      <c r="H2946" s="16" t="str">
        <f>部数情報!H2933</f>
        <v>柏</v>
      </c>
      <c r="I2946" s="16" t="str">
        <f>部数情報!I2933</f>
        <v>柏市</v>
      </c>
      <c r="J2946" s="189">
        <f>IFERROR(IF($I$7="併配",VLOOKUP($F2946,部数情報!A:K,11,0),IF($I$7="併配&amp;選挙",VLOOKUP($F2946,部数情報!A:L,12,0),IF($I$7="選挙",VLOOKUP($F2946,部数情報!A:M,13,0),VLOOKUP($F2946,部数情報!A:J,10,0)))),"")</f>
        <v>480</v>
      </c>
      <c r="K2946" s="187"/>
      <c r="L2946" s="205"/>
      <c r="M2946" s="206"/>
      <c r="S2946">
        <f>エリア一覧!J2946-VLOOKUP(エリア一覧!F2946,部数情報!A:Q,17,0)</f>
        <v>0</v>
      </c>
      <c r="V2946">
        <f t="shared" si="45"/>
        <v>0</v>
      </c>
      <c r="W2946">
        <f>IFERROR(VLOOKUP($F2946,部数情報!A:J,10,0),0)</f>
        <v>480</v>
      </c>
    </row>
    <row r="2947" spans="2:23" hidden="1">
      <c r="B2947" s="15">
        <f>部数情報!C2934</f>
        <v>2933</v>
      </c>
      <c r="C2947" s="16">
        <f>部数情報!B2934</f>
        <v>43</v>
      </c>
      <c r="D2947" s="16" t="str">
        <f>部数情報!E2934</f>
        <v>柏西</v>
      </c>
      <c r="E2947" s="16" t="str">
        <f>部数情報!F2934</f>
        <v>今谷上町</v>
      </c>
      <c r="F2947" s="16" t="str">
        <f>部数情報!A2934</f>
        <v>088069</v>
      </c>
      <c r="G2947" s="16" t="str">
        <f>部数情報!G2934</f>
        <v>今谷上町　A</v>
      </c>
      <c r="H2947" s="16" t="str">
        <f>部数情報!H2934</f>
        <v>柏</v>
      </c>
      <c r="I2947" s="16" t="str">
        <f>部数情報!I2934</f>
        <v>柏市</v>
      </c>
      <c r="J2947" s="189">
        <f>IFERROR(IF($I$7="併配",VLOOKUP($F2947,部数情報!A:K,11,0),IF($I$7="併配&amp;選挙",VLOOKUP($F2947,部数情報!A:L,12,0),IF($I$7="選挙",VLOOKUP($F2947,部数情報!A:M,13,0),VLOOKUP($F2947,部数情報!A:J,10,0)))),"")</f>
        <v>760</v>
      </c>
      <c r="K2947" s="187"/>
      <c r="L2947" s="205"/>
      <c r="M2947" s="206"/>
      <c r="S2947">
        <f>エリア一覧!J2947-VLOOKUP(エリア一覧!F2947,部数情報!A:Q,17,0)</f>
        <v>0</v>
      </c>
      <c r="V2947">
        <f t="shared" si="45"/>
        <v>0</v>
      </c>
      <c r="W2947">
        <f>IFERROR(VLOOKUP($F2947,部数情報!A:J,10,0),0)</f>
        <v>760</v>
      </c>
    </row>
    <row r="2948" spans="2:23" hidden="1">
      <c r="B2948" s="15">
        <f>部数情報!C2935</f>
        <v>2934</v>
      </c>
      <c r="C2948" s="16">
        <f>部数情報!B2935</f>
        <v>43</v>
      </c>
      <c r="D2948" s="16" t="str">
        <f>部数情報!E2935</f>
        <v>柏西</v>
      </c>
      <c r="E2948" s="16" t="str">
        <f>部数情報!F2935</f>
        <v>今谷上町</v>
      </c>
      <c r="F2948" s="16" t="str">
        <f>部数情報!A2935</f>
        <v>088070</v>
      </c>
      <c r="G2948" s="16" t="str">
        <f>部数情報!G2935</f>
        <v>今谷上町　D</v>
      </c>
      <c r="H2948" s="16" t="str">
        <f>部数情報!H2935</f>
        <v>柏</v>
      </c>
      <c r="I2948" s="16" t="str">
        <f>部数情報!I2935</f>
        <v>柏市</v>
      </c>
      <c r="J2948" s="189">
        <f>IFERROR(IF($I$7="併配",VLOOKUP($F2948,部数情報!A:K,11,0),IF($I$7="併配&amp;選挙",VLOOKUP($F2948,部数情報!A:L,12,0),IF($I$7="選挙",VLOOKUP($F2948,部数情報!A:M,13,0),VLOOKUP($F2948,部数情報!A:J,10,0)))),"")</f>
        <v>530</v>
      </c>
      <c r="K2948" s="187"/>
      <c r="L2948" s="205"/>
      <c r="M2948" s="206"/>
      <c r="S2948">
        <f>エリア一覧!J2948-VLOOKUP(エリア一覧!F2948,部数情報!A:Q,17,0)</f>
        <v>0</v>
      </c>
      <c r="V2948">
        <f t="shared" si="45"/>
        <v>0</v>
      </c>
      <c r="W2948">
        <f>IFERROR(VLOOKUP($F2948,部数情報!A:J,10,0),0)</f>
        <v>530</v>
      </c>
    </row>
    <row r="2949" spans="2:23" hidden="1">
      <c r="B2949" s="15">
        <f>部数情報!C2936</f>
        <v>2935</v>
      </c>
      <c r="C2949" s="16">
        <f>部数情報!B2936</f>
        <v>43</v>
      </c>
      <c r="D2949" s="16" t="str">
        <f>部数情報!E2936</f>
        <v>柏西</v>
      </c>
      <c r="E2949" s="16" t="str">
        <f>部数情報!F2936</f>
        <v>今谷上町</v>
      </c>
      <c r="F2949" s="16" t="str">
        <f>部数情報!A2936</f>
        <v>088023</v>
      </c>
      <c r="G2949" s="16" t="str">
        <f>部数情報!G2936</f>
        <v>今谷上町Ｂ</v>
      </c>
      <c r="H2949" s="16" t="str">
        <f>部数情報!H2936</f>
        <v>柏</v>
      </c>
      <c r="I2949" s="16" t="str">
        <f>部数情報!I2936</f>
        <v>柏市</v>
      </c>
      <c r="J2949" s="189">
        <f>IFERROR(IF($I$7="併配",VLOOKUP($F2949,部数情報!A:K,11,0),IF($I$7="併配&amp;選挙",VLOOKUP($F2949,部数情報!A:L,12,0),IF($I$7="選挙",VLOOKUP($F2949,部数情報!A:M,13,0),VLOOKUP($F2949,部数情報!A:J,10,0)))),"")</f>
        <v>530</v>
      </c>
      <c r="K2949" s="187"/>
      <c r="L2949" s="205"/>
      <c r="M2949" s="206"/>
      <c r="S2949">
        <f>エリア一覧!J2949-VLOOKUP(エリア一覧!F2949,部数情報!A:Q,17,0)</f>
        <v>0</v>
      </c>
      <c r="V2949">
        <f t="shared" si="45"/>
        <v>0</v>
      </c>
      <c r="W2949">
        <f>IFERROR(VLOOKUP($F2949,部数情報!A:J,10,0),0)</f>
        <v>530</v>
      </c>
    </row>
    <row r="2950" spans="2:23" hidden="1">
      <c r="B2950" s="15">
        <f>部数情報!C2937</f>
        <v>2936</v>
      </c>
      <c r="C2950" s="16">
        <f>部数情報!B2937</f>
        <v>43</v>
      </c>
      <c r="D2950" s="16" t="str">
        <f>部数情報!E2937</f>
        <v>柏西</v>
      </c>
      <c r="E2950" s="16" t="str">
        <f>部数情報!F2937</f>
        <v>今谷上町</v>
      </c>
      <c r="F2950" s="16" t="str">
        <f>部数情報!A2937</f>
        <v>088024</v>
      </c>
      <c r="G2950" s="16" t="str">
        <f>部数情報!G2937</f>
        <v>今谷上町Ｃ</v>
      </c>
      <c r="H2950" s="16" t="str">
        <f>部数情報!H2937</f>
        <v>柏</v>
      </c>
      <c r="I2950" s="16" t="str">
        <f>部数情報!I2937</f>
        <v>柏市</v>
      </c>
      <c r="J2950" s="189">
        <f>IFERROR(IF($I$7="併配",VLOOKUP($F2950,部数情報!A:K,11,0),IF($I$7="併配&amp;選挙",VLOOKUP($F2950,部数情報!A:L,12,0),IF($I$7="選挙",VLOOKUP($F2950,部数情報!A:M,13,0),VLOOKUP($F2950,部数情報!A:J,10,0)))),"")</f>
        <v>660</v>
      </c>
      <c r="K2950" s="187"/>
      <c r="L2950" s="205"/>
      <c r="M2950" s="206"/>
      <c r="S2950">
        <f>エリア一覧!J2950-VLOOKUP(エリア一覧!F2950,部数情報!A:Q,17,0)</f>
        <v>0</v>
      </c>
      <c r="V2950">
        <f t="shared" si="45"/>
        <v>0</v>
      </c>
      <c r="W2950">
        <f>IFERROR(VLOOKUP($F2950,部数情報!A:J,10,0),0)</f>
        <v>660</v>
      </c>
    </row>
    <row r="2951" spans="2:23" hidden="1">
      <c r="B2951" s="15">
        <f>部数情報!C2938</f>
        <v>2937</v>
      </c>
      <c r="C2951" s="16">
        <f>部数情報!B2938</f>
        <v>43</v>
      </c>
      <c r="D2951" s="16" t="str">
        <f>部数情報!E2938</f>
        <v>柏西</v>
      </c>
      <c r="E2951" s="16" t="str">
        <f>部数情報!F2938</f>
        <v>今谷上町</v>
      </c>
      <c r="F2951" s="16" t="str">
        <f>部数情報!A2938</f>
        <v>088076</v>
      </c>
      <c r="G2951" s="16" t="str">
        <f>部数情報!G2938</f>
        <v>今谷上町Ｅ</v>
      </c>
      <c r="H2951" s="16" t="str">
        <f>部数情報!H2938</f>
        <v>柏</v>
      </c>
      <c r="I2951" s="16" t="str">
        <f>部数情報!I2938</f>
        <v>柏市</v>
      </c>
      <c r="J2951" s="189">
        <f>IFERROR(IF($I$7="併配",VLOOKUP($F2951,部数情報!A:K,11,0),IF($I$7="併配&amp;選挙",VLOOKUP($F2951,部数情報!A:L,12,0),IF($I$7="選挙",VLOOKUP($F2951,部数情報!A:M,13,0),VLOOKUP($F2951,部数情報!A:J,10,0)))),"")</f>
        <v>750</v>
      </c>
      <c r="K2951" s="187"/>
      <c r="L2951" s="205"/>
      <c r="M2951" s="206"/>
      <c r="S2951">
        <f>エリア一覧!J2951-VLOOKUP(エリア一覧!F2951,部数情報!A:Q,17,0)</f>
        <v>0</v>
      </c>
      <c r="V2951">
        <f t="shared" si="45"/>
        <v>0</v>
      </c>
      <c r="W2951">
        <f>IFERROR(VLOOKUP($F2951,部数情報!A:J,10,0),0)</f>
        <v>750</v>
      </c>
    </row>
    <row r="2952" spans="2:23" hidden="1">
      <c r="B2952" s="15">
        <f>部数情報!C2939</f>
        <v>2938</v>
      </c>
      <c r="C2952" s="16">
        <f>部数情報!B2939</f>
        <v>43</v>
      </c>
      <c r="D2952" s="16" t="str">
        <f>部数情報!E2939</f>
        <v>柏西</v>
      </c>
      <c r="E2952" s="16" t="str">
        <f>部数情報!F2939</f>
        <v>豊四季．豊町</v>
      </c>
      <c r="F2952" s="16" t="str">
        <f>部数情報!A2939</f>
        <v>088071</v>
      </c>
      <c r="G2952" s="16" t="str">
        <f>部数情報!G2939</f>
        <v>豊町保育園</v>
      </c>
      <c r="H2952" s="16" t="str">
        <f>部数情報!H2939</f>
        <v>柏</v>
      </c>
      <c r="I2952" s="16" t="str">
        <f>部数情報!I2939</f>
        <v>柏市</v>
      </c>
      <c r="J2952" s="189">
        <f>IFERROR(IF($I$7="併配",VLOOKUP($F2952,部数情報!A:K,11,0),IF($I$7="併配&amp;選挙",VLOOKUP($F2952,部数情報!A:L,12,0),IF($I$7="選挙",VLOOKUP($F2952,部数情報!A:M,13,0),VLOOKUP($F2952,部数情報!A:J,10,0)))),"")</f>
        <v>545</v>
      </c>
      <c r="K2952" s="187"/>
      <c r="L2952" s="205"/>
      <c r="M2952" s="206"/>
      <c r="S2952">
        <f>エリア一覧!J2952-VLOOKUP(エリア一覧!F2952,部数情報!A:Q,17,0)</f>
        <v>0</v>
      </c>
      <c r="V2952">
        <f t="shared" si="45"/>
        <v>0</v>
      </c>
      <c r="W2952">
        <f>IFERROR(VLOOKUP($F2952,部数情報!A:J,10,0),0)</f>
        <v>545</v>
      </c>
    </row>
    <row r="2953" spans="2:23" hidden="1">
      <c r="B2953" s="15">
        <f>部数情報!C2940</f>
        <v>2939</v>
      </c>
      <c r="C2953" s="16">
        <f>部数情報!B2940</f>
        <v>43</v>
      </c>
      <c r="D2953" s="16" t="str">
        <f>部数情報!E2940</f>
        <v>柏西</v>
      </c>
      <c r="E2953" s="16" t="str">
        <f>部数情報!F2940</f>
        <v>豊四季．豊町</v>
      </c>
      <c r="F2953" s="16" t="str">
        <f>部数情報!A2940</f>
        <v>088072</v>
      </c>
      <c r="G2953" s="16" t="str">
        <f>部数情報!G2940</f>
        <v>豊小学校</v>
      </c>
      <c r="H2953" s="16" t="str">
        <f>部数情報!H2940</f>
        <v>柏</v>
      </c>
      <c r="I2953" s="16" t="str">
        <f>部数情報!I2940</f>
        <v>柏市</v>
      </c>
      <c r="J2953" s="189">
        <f>IFERROR(IF($I$7="併配",VLOOKUP($F2953,部数情報!A:K,11,0),IF($I$7="併配&amp;選挙",VLOOKUP($F2953,部数情報!A:L,12,0),IF($I$7="選挙",VLOOKUP($F2953,部数情報!A:M,13,0),VLOOKUP($F2953,部数情報!A:J,10,0)))),"")</f>
        <v>535</v>
      </c>
      <c r="K2953" s="187"/>
      <c r="L2953" s="205"/>
      <c r="M2953" s="206"/>
      <c r="S2953">
        <f>エリア一覧!J2953-VLOOKUP(エリア一覧!F2953,部数情報!A:Q,17,0)</f>
        <v>0</v>
      </c>
      <c r="V2953">
        <f t="shared" si="45"/>
        <v>0</v>
      </c>
      <c r="W2953">
        <f>IFERROR(VLOOKUP($F2953,部数情報!A:J,10,0),0)</f>
        <v>535</v>
      </c>
    </row>
    <row r="2954" spans="2:23" hidden="1">
      <c r="B2954" s="15">
        <f>部数情報!C2941</f>
        <v>2940</v>
      </c>
      <c r="C2954" s="16">
        <f>部数情報!B2941</f>
        <v>43</v>
      </c>
      <c r="D2954" s="16" t="str">
        <f>部数情報!E2941</f>
        <v>柏西</v>
      </c>
      <c r="E2954" s="16" t="str">
        <f>部数情報!F2941</f>
        <v>豊四季．豊町</v>
      </c>
      <c r="F2954" s="16" t="str">
        <f>部数情報!A2941</f>
        <v>088073</v>
      </c>
      <c r="G2954" s="16" t="str">
        <f>部数情報!G2941</f>
        <v>豊町　Ａ</v>
      </c>
      <c r="H2954" s="16" t="str">
        <f>部数情報!H2941</f>
        <v>柏</v>
      </c>
      <c r="I2954" s="16" t="str">
        <f>部数情報!I2941</f>
        <v>柏市</v>
      </c>
      <c r="J2954" s="189">
        <f>IFERROR(IF($I$7="併配",VLOOKUP($F2954,部数情報!A:K,11,0),IF($I$7="併配&amp;選挙",VLOOKUP($F2954,部数情報!A:L,12,0),IF($I$7="選挙",VLOOKUP($F2954,部数情報!A:M,13,0),VLOOKUP($F2954,部数情報!A:J,10,0)))),"")</f>
        <v>450</v>
      </c>
      <c r="K2954" s="187"/>
      <c r="L2954" s="205"/>
      <c r="M2954" s="206"/>
      <c r="S2954">
        <f>エリア一覧!J2954-VLOOKUP(エリア一覧!F2954,部数情報!A:Q,17,0)</f>
        <v>0</v>
      </c>
      <c r="V2954">
        <f t="shared" si="45"/>
        <v>0</v>
      </c>
      <c r="W2954">
        <f>IFERROR(VLOOKUP($F2954,部数情報!A:J,10,0),0)</f>
        <v>450</v>
      </c>
    </row>
    <row r="2955" spans="2:23" hidden="1">
      <c r="B2955" s="15">
        <f>部数情報!C2942</f>
        <v>2941</v>
      </c>
      <c r="C2955" s="16">
        <f>部数情報!B2942</f>
        <v>43</v>
      </c>
      <c r="D2955" s="16" t="str">
        <f>部数情報!E2942</f>
        <v>柏西</v>
      </c>
      <c r="E2955" s="16" t="str">
        <f>部数情報!F2942</f>
        <v>豊四季．豊町</v>
      </c>
      <c r="F2955" s="16" t="str">
        <f>部数情報!A2942</f>
        <v>088074</v>
      </c>
      <c r="G2955" s="16" t="str">
        <f>部数情報!G2942</f>
        <v>豊町東</v>
      </c>
      <c r="H2955" s="16" t="str">
        <f>部数情報!H2942</f>
        <v>柏</v>
      </c>
      <c r="I2955" s="16" t="str">
        <f>部数情報!I2942</f>
        <v>柏市</v>
      </c>
      <c r="J2955" s="189">
        <f>IFERROR(IF($I$7="併配",VLOOKUP($F2955,部数情報!A:K,11,0),IF($I$7="併配&amp;選挙",VLOOKUP($F2955,部数情報!A:L,12,0),IF($I$7="選挙",VLOOKUP($F2955,部数情報!A:M,13,0),VLOOKUP($F2955,部数情報!A:J,10,0)))),"")</f>
        <v>410</v>
      </c>
      <c r="K2955" s="187"/>
      <c r="L2955" s="205"/>
      <c r="M2955" s="206"/>
      <c r="S2955">
        <f>エリア一覧!J2955-VLOOKUP(エリア一覧!F2955,部数情報!A:Q,17,0)</f>
        <v>0</v>
      </c>
      <c r="V2955">
        <f t="shared" si="45"/>
        <v>0</v>
      </c>
      <c r="W2955">
        <f>IFERROR(VLOOKUP($F2955,部数情報!A:J,10,0),0)</f>
        <v>410</v>
      </c>
    </row>
    <row r="2956" spans="2:23" hidden="1">
      <c r="B2956" s="15">
        <f>部数情報!C2943</f>
        <v>2942</v>
      </c>
      <c r="C2956" s="16">
        <f>部数情報!B2943</f>
        <v>43</v>
      </c>
      <c r="D2956" s="16" t="str">
        <f>部数情報!E2943</f>
        <v>柏西</v>
      </c>
      <c r="E2956" s="16" t="str">
        <f>部数情報!F2943</f>
        <v>豊四季．豊町</v>
      </c>
      <c r="F2956" s="16" t="str">
        <f>部数情報!A2943</f>
        <v>088075</v>
      </c>
      <c r="G2956" s="16" t="str">
        <f>部数情報!G2943</f>
        <v>豊町ふるさと会館</v>
      </c>
      <c r="H2956" s="16" t="str">
        <f>部数情報!H2943</f>
        <v>柏</v>
      </c>
      <c r="I2956" s="16" t="str">
        <f>部数情報!I2943</f>
        <v>柏市</v>
      </c>
      <c r="J2956" s="189">
        <f>IFERROR(IF($I$7="併配",VLOOKUP($F2956,部数情報!A:K,11,0),IF($I$7="併配&amp;選挙",VLOOKUP($F2956,部数情報!A:L,12,0),IF($I$7="選挙",VLOOKUP($F2956,部数情報!A:M,13,0),VLOOKUP($F2956,部数情報!A:J,10,0)))),"")</f>
        <v>510</v>
      </c>
      <c r="K2956" s="187"/>
      <c r="L2956" s="205"/>
      <c r="M2956" s="206"/>
      <c r="S2956">
        <f>エリア一覧!J2956-VLOOKUP(エリア一覧!F2956,部数情報!A:Q,17,0)</f>
        <v>0</v>
      </c>
      <c r="V2956">
        <f t="shared" si="45"/>
        <v>0</v>
      </c>
      <c r="W2956">
        <f>IFERROR(VLOOKUP($F2956,部数情報!A:J,10,0),0)</f>
        <v>510</v>
      </c>
    </row>
    <row r="2957" spans="2:23" hidden="1">
      <c r="B2957" s="15">
        <f>部数情報!C2944</f>
        <v>2943</v>
      </c>
      <c r="C2957" s="16">
        <f>部数情報!B2944</f>
        <v>43</v>
      </c>
      <c r="D2957" s="16" t="str">
        <f>部数情報!E2944</f>
        <v>柏西</v>
      </c>
      <c r="E2957" s="16" t="str">
        <f>部数情報!F2944</f>
        <v>豊住</v>
      </c>
      <c r="F2957" s="16" t="str">
        <f>部数情報!A2944</f>
        <v>088028</v>
      </c>
      <c r="G2957" s="16" t="str">
        <f>部数情報!G2944</f>
        <v>豊住１・２</v>
      </c>
      <c r="H2957" s="16" t="str">
        <f>部数情報!H2944</f>
        <v>柏</v>
      </c>
      <c r="I2957" s="16" t="str">
        <f>部数情報!I2944</f>
        <v>柏市</v>
      </c>
      <c r="J2957" s="189">
        <f>IFERROR(IF($I$7="併配",VLOOKUP($F2957,部数情報!A:K,11,0),IF($I$7="併配&amp;選挙",VLOOKUP($F2957,部数情報!A:L,12,0),IF($I$7="選挙",VLOOKUP($F2957,部数情報!A:M,13,0),VLOOKUP($F2957,部数情報!A:J,10,0)))),"")</f>
        <v>685</v>
      </c>
      <c r="K2957" s="187"/>
      <c r="L2957" s="205"/>
      <c r="M2957" s="206"/>
      <c r="S2957">
        <f>エリア一覧!J2957-VLOOKUP(エリア一覧!F2957,部数情報!A:Q,17,0)</f>
        <v>0</v>
      </c>
      <c r="V2957">
        <f t="shared" si="45"/>
        <v>0</v>
      </c>
      <c r="W2957">
        <f>IFERROR(VLOOKUP($F2957,部数情報!A:J,10,0),0)</f>
        <v>685</v>
      </c>
    </row>
    <row r="2958" spans="2:23" hidden="1">
      <c r="B2958" s="15">
        <f>部数情報!C2945</f>
        <v>2944</v>
      </c>
      <c r="C2958" s="16">
        <f>部数情報!B2945</f>
        <v>43</v>
      </c>
      <c r="D2958" s="16" t="str">
        <f>部数情報!E2945</f>
        <v>柏西</v>
      </c>
      <c r="E2958" s="16" t="str">
        <f>部数情報!F2945</f>
        <v>豊住</v>
      </c>
      <c r="F2958" s="16" t="str">
        <f>部数情報!A2945</f>
        <v>088029</v>
      </c>
      <c r="G2958" s="16" t="str">
        <f>部数情報!G2945</f>
        <v>豊住３</v>
      </c>
      <c r="H2958" s="16" t="str">
        <f>部数情報!H2945</f>
        <v>柏</v>
      </c>
      <c r="I2958" s="16" t="str">
        <f>部数情報!I2945</f>
        <v>柏市</v>
      </c>
      <c r="J2958" s="189">
        <f>IFERROR(IF($I$7="併配",VLOOKUP($F2958,部数情報!A:K,11,0),IF($I$7="併配&amp;選挙",VLOOKUP($F2958,部数情報!A:L,12,0),IF($I$7="選挙",VLOOKUP($F2958,部数情報!A:M,13,0),VLOOKUP($F2958,部数情報!A:J,10,0)))),"")</f>
        <v>445</v>
      </c>
      <c r="K2958" s="187"/>
      <c r="L2958" s="205"/>
      <c r="M2958" s="206"/>
      <c r="S2958">
        <f>エリア一覧!J2958-VLOOKUP(エリア一覧!F2958,部数情報!A:Q,17,0)</f>
        <v>0</v>
      </c>
      <c r="V2958">
        <f t="shared" si="45"/>
        <v>0</v>
      </c>
      <c r="W2958">
        <f>IFERROR(VLOOKUP($F2958,部数情報!A:J,10,0),0)</f>
        <v>445</v>
      </c>
    </row>
    <row r="2959" spans="2:23" hidden="1">
      <c r="B2959" s="15">
        <f>部数情報!C2946</f>
        <v>2945</v>
      </c>
      <c r="C2959" s="16">
        <f>部数情報!B2946</f>
        <v>43</v>
      </c>
      <c r="D2959" s="16" t="str">
        <f>部数情報!E2946</f>
        <v>柏西</v>
      </c>
      <c r="E2959" s="16" t="str">
        <f>部数情報!F2946</f>
        <v>豊住</v>
      </c>
      <c r="F2959" s="16" t="str">
        <f>部数情報!A2946</f>
        <v>088030</v>
      </c>
      <c r="G2959" s="16" t="str">
        <f>部数情報!G2946</f>
        <v>豊住４</v>
      </c>
      <c r="H2959" s="16" t="str">
        <f>部数情報!H2946</f>
        <v>柏</v>
      </c>
      <c r="I2959" s="16" t="str">
        <f>部数情報!I2946</f>
        <v>柏市</v>
      </c>
      <c r="J2959" s="189">
        <f>IFERROR(IF($I$7="併配",VLOOKUP($F2959,部数情報!A:K,11,0),IF($I$7="併配&amp;選挙",VLOOKUP($F2959,部数情報!A:L,12,0),IF($I$7="選挙",VLOOKUP($F2959,部数情報!A:M,13,0),VLOOKUP($F2959,部数情報!A:J,10,0)))),"")</f>
        <v>225</v>
      </c>
      <c r="K2959" s="187"/>
      <c r="L2959" s="205"/>
      <c r="M2959" s="206"/>
      <c r="S2959">
        <f>エリア一覧!J2959-VLOOKUP(エリア一覧!F2959,部数情報!A:Q,17,0)</f>
        <v>0</v>
      </c>
      <c r="V2959">
        <f t="shared" si="45"/>
        <v>0</v>
      </c>
      <c r="W2959">
        <f>IFERROR(VLOOKUP($F2959,部数情報!A:J,10,0),0)</f>
        <v>225</v>
      </c>
    </row>
    <row r="2960" spans="2:23" hidden="1">
      <c r="B2960" s="15">
        <f>部数情報!C2947</f>
        <v>2946</v>
      </c>
      <c r="C2960" s="16">
        <f>部数情報!B2947</f>
        <v>43</v>
      </c>
      <c r="D2960" s="16" t="str">
        <f>部数情報!E2947</f>
        <v>柏西</v>
      </c>
      <c r="E2960" s="16" t="str">
        <f>部数情報!F2947</f>
        <v>豊住</v>
      </c>
      <c r="F2960" s="16" t="str">
        <f>部数情報!A2947</f>
        <v>088031</v>
      </c>
      <c r="G2960" s="16" t="str">
        <f>部数情報!G2947</f>
        <v>豊住５</v>
      </c>
      <c r="H2960" s="16" t="str">
        <f>部数情報!H2947</f>
        <v>柏</v>
      </c>
      <c r="I2960" s="16" t="str">
        <f>部数情報!I2947</f>
        <v>柏市</v>
      </c>
      <c r="J2960" s="189">
        <f>IFERROR(IF($I$7="併配",VLOOKUP($F2960,部数情報!A:K,11,0),IF($I$7="併配&amp;選挙",VLOOKUP($F2960,部数情報!A:L,12,0),IF($I$7="選挙",VLOOKUP($F2960,部数情報!A:M,13,0),VLOOKUP($F2960,部数情報!A:J,10,0)))),"")</f>
        <v>510</v>
      </c>
      <c r="K2960" s="187"/>
      <c r="L2960" s="205"/>
      <c r="M2960" s="206"/>
      <c r="S2960">
        <f>エリア一覧!J2960-VLOOKUP(エリア一覧!F2960,部数情報!A:Q,17,0)</f>
        <v>0</v>
      </c>
      <c r="V2960">
        <f t="shared" ref="V2960:V3023" si="46">IF(K2960="●",J2960,K2960)</f>
        <v>0</v>
      </c>
      <c r="W2960">
        <f>IFERROR(VLOOKUP($F2960,部数情報!A:J,10,0),0)</f>
        <v>510</v>
      </c>
    </row>
    <row r="2961" spans="2:23" hidden="1">
      <c r="B2961" s="15">
        <f>部数情報!C2948</f>
        <v>2947</v>
      </c>
      <c r="C2961" s="16">
        <f>部数情報!B2948</f>
        <v>43</v>
      </c>
      <c r="D2961" s="16" t="str">
        <f>部数情報!E2948</f>
        <v>柏西</v>
      </c>
      <c r="E2961" s="16" t="str">
        <f>部数情報!F2948</f>
        <v>東中新宿</v>
      </c>
      <c r="F2961" s="16" t="str">
        <f>部数情報!A2948</f>
        <v>088032</v>
      </c>
      <c r="G2961" s="16" t="str">
        <f>部数情報!G2948</f>
        <v>東中新宿１・光が丘１</v>
      </c>
      <c r="H2961" s="16" t="str">
        <f>部数情報!H2948</f>
        <v>柏</v>
      </c>
      <c r="I2961" s="16" t="str">
        <f>部数情報!I2948</f>
        <v>柏市</v>
      </c>
      <c r="J2961" s="189">
        <f>IFERROR(IF($I$7="併配",VLOOKUP($F2961,部数情報!A:K,11,0),IF($I$7="併配&amp;選挙",VLOOKUP($F2961,部数情報!A:L,12,0),IF($I$7="選挙",VLOOKUP($F2961,部数情報!A:M,13,0),VLOOKUP($F2961,部数情報!A:J,10,0)))),"")</f>
        <v>725</v>
      </c>
      <c r="K2961" s="187"/>
      <c r="L2961" s="205"/>
      <c r="M2961" s="206"/>
      <c r="S2961">
        <f>エリア一覧!J2961-VLOOKUP(エリア一覧!F2961,部数情報!A:Q,17,0)</f>
        <v>0</v>
      </c>
      <c r="V2961">
        <f t="shared" si="46"/>
        <v>0</v>
      </c>
      <c r="W2961">
        <f>IFERROR(VLOOKUP($F2961,部数情報!A:J,10,0),0)</f>
        <v>725</v>
      </c>
    </row>
    <row r="2962" spans="2:23" hidden="1">
      <c r="B2962" s="15">
        <f>部数情報!C2949</f>
        <v>2948</v>
      </c>
      <c r="C2962" s="16">
        <f>部数情報!B2949</f>
        <v>43</v>
      </c>
      <c r="D2962" s="16" t="str">
        <f>部数情報!E2949</f>
        <v>柏西</v>
      </c>
      <c r="E2962" s="16" t="str">
        <f>部数情報!F2949</f>
        <v>東中新宿</v>
      </c>
      <c r="F2962" s="16" t="str">
        <f>部数情報!A2949</f>
        <v>088033</v>
      </c>
      <c r="G2962" s="16" t="str">
        <f>部数情報!G2949</f>
        <v>東中新宿4</v>
      </c>
      <c r="H2962" s="16" t="str">
        <f>部数情報!H2949</f>
        <v>柏</v>
      </c>
      <c r="I2962" s="16" t="str">
        <f>部数情報!I2949</f>
        <v>柏市</v>
      </c>
      <c r="J2962" s="189">
        <f>IFERROR(IF($I$7="併配",VLOOKUP($F2962,部数情報!A:K,11,0),IF($I$7="併配&amp;選挙",VLOOKUP($F2962,部数情報!A:L,12,0),IF($I$7="選挙",VLOOKUP($F2962,部数情報!A:M,13,0),VLOOKUP($F2962,部数情報!A:J,10,0)))),"")</f>
        <v>780</v>
      </c>
      <c r="K2962" s="187"/>
      <c r="L2962" s="205"/>
      <c r="M2962" s="206"/>
      <c r="S2962">
        <f>エリア一覧!J2962-VLOOKUP(エリア一覧!F2962,部数情報!A:Q,17,0)</f>
        <v>0</v>
      </c>
      <c r="V2962">
        <f t="shared" si="46"/>
        <v>0</v>
      </c>
      <c r="W2962">
        <f>IFERROR(VLOOKUP($F2962,部数情報!A:J,10,0),0)</f>
        <v>780</v>
      </c>
    </row>
    <row r="2963" spans="2:23" hidden="1">
      <c r="B2963" s="15">
        <f>部数情報!C2950</f>
        <v>2949</v>
      </c>
      <c r="C2963" s="16">
        <f>部数情報!B2950</f>
        <v>43</v>
      </c>
      <c r="D2963" s="16" t="str">
        <f>部数情報!E2950</f>
        <v>柏西</v>
      </c>
      <c r="E2963" s="16" t="str">
        <f>部数情報!F2950</f>
        <v>光が丘．東山</v>
      </c>
      <c r="F2963" s="16" t="str">
        <f>部数情報!A2950</f>
        <v>088034</v>
      </c>
      <c r="G2963" s="16" t="str">
        <f>部数情報!G2950</f>
        <v>光が丘団地</v>
      </c>
      <c r="H2963" s="16" t="str">
        <f>部数情報!H2950</f>
        <v>柏</v>
      </c>
      <c r="I2963" s="16" t="str">
        <f>部数情報!I2950</f>
        <v>柏市</v>
      </c>
      <c r="J2963" s="189">
        <f>IFERROR(IF($I$7="併配",VLOOKUP($F2963,部数情報!A:K,11,0),IF($I$7="併配&amp;選挙",VLOOKUP($F2963,部数情報!A:L,12,0),IF($I$7="選挙",VLOOKUP($F2963,部数情報!A:M,13,0),VLOOKUP($F2963,部数情報!A:J,10,0)))),"")</f>
        <v>1095</v>
      </c>
      <c r="K2963" s="187"/>
      <c r="L2963" s="205"/>
      <c r="M2963" s="206"/>
      <c r="S2963">
        <f>エリア一覧!J2963-VLOOKUP(エリア一覧!F2963,部数情報!A:Q,17,0)</f>
        <v>0</v>
      </c>
      <c r="V2963">
        <f t="shared" si="46"/>
        <v>0</v>
      </c>
      <c r="W2963">
        <f>IFERROR(VLOOKUP($F2963,部数情報!A:J,10,0),0)</f>
        <v>1095</v>
      </c>
    </row>
    <row r="2964" spans="2:23" hidden="1">
      <c r="B2964" s="15">
        <f>部数情報!C2951</f>
        <v>2950</v>
      </c>
      <c r="C2964" s="16">
        <f>部数情報!B2951</f>
        <v>43</v>
      </c>
      <c r="D2964" s="16" t="str">
        <f>部数情報!E2951</f>
        <v>柏西</v>
      </c>
      <c r="E2964" s="16" t="str">
        <f>部数情報!F2951</f>
        <v>光が丘．東山</v>
      </c>
      <c r="F2964" s="16" t="str">
        <f>部数情報!A2951</f>
        <v>088035</v>
      </c>
      <c r="G2964" s="16" t="str">
        <f>部数情報!G2951</f>
        <v>光が丘２A.</v>
      </c>
      <c r="H2964" s="16" t="str">
        <f>部数情報!H2951</f>
        <v>柏</v>
      </c>
      <c r="I2964" s="16" t="str">
        <f>部数情報!I2951</f>
        <v>柏市</v>
      </c>
      <c r="J2964" s="189">
        <f>IFERROR(IF($I$7="併配",VLOOKUP($F2964,部数情報!A:K,11,0),IF($I$7="併配&amp;選挙",VLOOKUP($F2964,部数情報!A:L,12,0),IF($I$7="選挙",VLOOKUP($F2964,部数情報!A:M,13,0),VLOOKUP($F2964,部数情報!A:J,10,0)))),"")</f>
        <v>315</v>
      </c>
      <c r="K2964" s="187"/>
      <c r="L2964" s="205"/>
      <c r="M2964" s="206"/>
      <c r="S2964">
        <f>エリア一覧!J2964-VLOOKUP(エリア一覧!F2964,部数情報!A:Q,17,0)</f>
        <v>0</v>
      </c>
      <c r="V2964">
        <f t="shared" si="46"/>
        <v>0</v>
      </c>
      <c r="W2964">
        <f>IFERROR(VLOOKUP($F2964,部数情報!A:J,10,0),0)</f>
        <v>315</v>
      </c>
    </row>
    <row r="2965" spans="2:23" hidden="1">
      <c r="B2965" s="15">
        <f>部数情報!C2952</f>
        <v>2951</v>
      </c>
      <c r="C2965" s="16">
        <f>部数情報!B2952</f>
        <v>43</v>
      </c>
      <c r="D2965" s="16" t="str">
        <f>部数情報!E2952</f>
        <v>柏西</v>
      </c>
      <c r="E2965" s="16" t="str">
        <f>部数情報!F2952</f>
        <v>光が丘．東山</v>
      </c>
      <c r="F2965" s="16" t="str">
        <f>部数情報!A2952</f>
        <v>088036</v>
      </c>
      <c r="G2965" s="16" t="str">
        <f>部数情報!G2952</f>
        <v>光が丘2B.3</v>
      </c>
      <c r="H2965" s="16" t="str">
        <f>部数情報!H2952</f>
        <v>柏</v>
      </c>
      <c r="I2965" s="16" t="str">
        <f>部数情報!I2952</f>
        <v>柏市</v>
      </c>
      <c r="J2965" s="189">
        <f>IFERROR(IF($I$7="併配",VLOOKUP($F2965,部数情報!A:K,11,0),IF($I$7="併配&amp;選挙",VLOOKUP($F2965,部数情報!A:L,12,0),IF($I$7="選挙",VLOOKUP($F2965,部数情報!A:M,13,0),VLOOKUP($F2965,部数情報!A:J,10,0)))),"")</f>
        <v>490</v>
      </c>
      <c r="K2965" s="187"/>
      <c r="L2965" s="205"/>
      <c r="M2965" s="206"/>
      <c r="S2965">
        <f>エリア一覧!J2965-VLOOKUP(エリア一覧!F2965,部数情報!A:Q,17,0)</f>
        <v>0</v>
      </c>
      <c r="V2965">
        <f t="shared" si="46"/>
        <v>0</v>
      </c>
      <c r="W2965">
        <f>IFERROR(VLOOKUP($F2965,部数情報!A:J,10,0),0)</f>
        <v>490</v>
      </c>
    </row>
    <row r="2966" spans="2:23" hidden="1">
      <c r="B2966" s="15">
        <f>部数情報!C2953</f>
        <v>2952</v>
      </c>
      <c r="C2966" s="16">
        <f>部数情報!B2953</f>
        <v>43</v>
      </c>
      <c r="D2966" s="16" t="str">
        <f>部数情報!E2953</f>
        <v>柏西</v>
      </c>
      <c r="E2966" s="16" t="str">
        <f>部数情報!F2953</f>
        <v>光が丘．東山</v>
      </c>
      <c r="F2966" s="16" t="str">
        <f>部数情報!A2953</f>
        <v>088037</v>
      </c>
      <c r="G2966" s="16" t="str">
        <f>部数情報!G2953</f>
        <v>東山1.2</v>
      </c>
      <c r="H2966" s="16" t="str">
        <f>部数情報!H2953</f>
        <v>柏</v>
      </c>
      <c r="I2966" s="16" t="str">
        <f>部数情報!I2953</f>
        <v>柏市</v>
      </c>
      <c r="J2966" s="189">
        <f>IFERROR(IF($I$7="併配",VLOOKUP($F2966,部数情報!A:K,11,0),IF($I$7="併配&amp;選挙",VLOOKUP($F2966,部数情報!A:L,12,0),IF($I$7="選挙",VLOOKUP($F2966,部数情報!A:M,13,0),VLOOKUP($F2966,部数情報!A:J,10,0)))),"")</f>
        <v>450</v>
      </c>
      <c r="K2966" s="187"/>
      <c r="L2966" s="205"/>
      <c r="M2966" s="206"/>
      <c r="S2966">
        <f>エリア一覧!J2966-VLOOKUP(エリア一覧!F2966,部数情報!A:Q,17,0)</f>
        <v>0</v>
      </c>
      <c r="V2966">
        <f t="shared" si="46"/>
        <v>0</v>
      </c>
      <c r="W2966">
        <f>IFERROR(VLOOKUP($F2966,部数情報!A:J,10,0),0)</f>
        <v>450</v>
      </c>
    </row>
    <row r="2967" spans="2:23" hidden="1">
      <c r="B2967" s="15">
        <f>部数情報!C2954</f>
        <v>2953</v>
      </c>
      <c r="C2967" s="16">
        <f>部数情報!B2954</f>
        <v>43</v>
      </c>
      <c r="D2967" s="16" t="str">
        <f>部数情報!E2954</f>
        <v>柏西</v>
      </c>
      <c r="E2967" s="16" t="str">
        <f>部数情報!F2954</f>
        <v>常盤台．永楽台</v>
      </c>
      <c r="F2967" s="16" t="str">
        <f>部数情報!A2954</f>
        <v>088038</v>
      </c>
      <c r="G2967" s="16" t="str">
        <f>部数情報!G2954</f>
        <v>常盤台Ａ</v>
      </c>
      <c r="H2967" s="16" t="str">
        <f>部数情報!H2954</f>
        <v>柏</v>
      </c>
      <c r="I2967" s="16" t="str">
        <f>部数情報!I2954</f>
        <v>柏市</v>
      </c>
      <c r="J2967" s="189">
        <f>IFERROR(IF($I$7="併配",VLOOKUP($F2967,部数情報!A:K,11,0),IF($I$7="併配&amp;選挙",VLOOKUP($F2967,部数情報!A:L,12,0),IF($I$7="選挙",VLOOKUP($F2967,部数情報!A:M,13,0),VLOOKUP($F2967,部数情報!A:J,10,0)))),"")</f>
        <v>490</v>
      </c>
      <c r="K2967" s="187"/>
      <c r="L2967" s="205"/>
      <c r="M2967" s="206"/>
      <c r="S2967">
        <f>エリア一覧!J2967-VLOOKUP(エリア一覧!F2967,部数情報!A:Q,17,0)</f>
        <v>0</v>
      </c>
      <c r="V2967">
        <f t="shared" si="46"/>
        <v>0</v>
      </c>
      <c r="W2967">
        <f>IFERROR(VLOOKUP($F2967,部数情報!A:J,10,0),0)</f>
        <v>490</v>
      </c>
    </row>
    <row r="2968" spans="2:23" hidden="1">
      <c r="B2968" s="15">
        <f>部数情報!C2955</f>
        <v>2954</v>
      </c>
      <c r="C2968" s="16">
        <f>部数情報!B2955</f>
        <v>43</v>
      </c>
      <c r="D2968" s="16" t="str">
        <f>部数情報!E2955</f>
        <v>柏西</v>
      </c>
      <c r="E2968" s="16" t="str">
        <f>部数情報!F2955</f>
        <v>常盤台．永楽台</v>
      </c>
      <c r="F2968" s="16" t="str">
        <f>部数情報!A2955</f>
        <v>088039</v>
      </c>
      <c r="G2968" s="16" t="str">
        <f>部数情報!G2955</f>
        <v>常盤台Ｂ</v>
      </c>
      <c r="H2968" s="16" t="str">
        <f>部数情報!H2955</f>
        <v>柏</v>
      </c>
      <c r="I2968" s="16" t="str">
        <f>部数情報!I2955</f>
        <v>柏市</v>
      </c>
      <c r="J2968" s="189">
        <f>IFERROR(IF($I$7="併配",VLOOKUP($F2968,部数情報!A:K,11,0),IF($I$7="併配&amp;選挙",VLOOKUP($F2968,部数情報!A:L,12,0),IF($I$7="選挙",VLOOKUP($F2968,部数情報!A:M,13,0),VLOOKUP($F2968,部数情報!A:J,10,0)))),"")</f>
        <v>355</v>
      </c>
      <c r="K2968" s="187"/>
      <c r="L2968" s="205"/>
      <c r="M2968" s="206"/>
      <c r="S2968">
        <f>エリア一覧!J2968-VLOOKUP(エリア一覧!F2968,部数情報!A:Q,17,0)</f>
        <v>0</v>
      </c>
      <c r="V2968">
        <f t="shared" si="46"/>
        <v>0</v>
      </c>
      <c r="W2968">
        <f>IFERROR(VLOOKUP($F2968,部数情報!A:J,10,0),0)</f>
        <v>355</v>
      </c>
    </row>
    <row r="2969" spans="2:23" hidden="1">
      <c r="B2969" s="15">
        <f>部数情報!C2956</f>
        <v>2955</v>
      </c>
      <c r="C2969" s="16">
        <f>部数情報!B2956</f>
        <v>43</v>
      </c>
      <c r="D2969" s="16" t="str">
        <f>部数情報!E2956</f>
        <v>柏西</v>
      </c>
      <c r="E2969" s="16" t="str">
        <f>部数情報!F2956</f>
        <v>常盤台．永楽台</v>
      </c>
      <c r="F2969" s="16" t="str">
        <f>部数情報!A2956</f>
        <v>088040</v>
      </c>
      <c r="G2969" s="16" t="str">
        <f>部数情報!G2956</f>
        <v>永楽台１</v>
      </c>
      <c r="H2969" s="16" t="str">
        <f>部数情報!H2956</f>
        <v>柏</v>
      </c>
      <c r="I2969" s="16" t="str">
        <f>部数情報!I2956</f>
        <v>柏市</v>
      </c>
      <c r="J2969" s="189">
        <f>IFERROR(IF($I$7="併配",VLOOKUP($F2969,部数情報!A:K,11,0),IF($I$7="併配&amp;選挙",VLOOKUP($F2969,部数情報!A:L,12,0),IF($I$7="選挙",VLOOKUP($F2969,部数情報!A:M,13,0),VLOOKUP($F2969,部数情報!A:J,10,0)))),"")</f>
        <v>485</v>
      </c>
      <c r="K2969" s="187"/>
      <c r="L2969" s="205"/>
      <c r="M2969" s="206"/>
      <c r="S2969">
        <f>エリア一覧!J2969-VLOOKUP(エリア一覧!F2969,部数情報!A:Q,17,0)</f>
        <v>0</v>
      </c>
      <c r="V2969">
        <f t="shared" si="46"/>
        <v>0</v>
      </c>
      <c r="W2969">
        <f>IFERROR(VLOOKUP($F2969,部数情報!A:J,10,0),0)</f>
        <v>485</v>
      </c>
    </row>
    <row r="2970" spans="2:23" hidden="1">
      <c r="B2970" s="15">
        <f>部数情報!C2957</f>
        <v>2956</v>
      </c>
      <c r="C2970" s="16">
        <f>部数情報!B2957</f>
        <v>43</v>
      </c>
      <c r="D2970" s="16" t="str">
        <f>部数情報!E2957</f>
        <v>柏西</v>
      </c>
      <c r="E2970" s="16" t="str">
        <f>部数情報!F2957</f>
        <v>常盤台．永楽台</v>
      </c>
      <c r="F2970" s="16" t="str">
        <f>部数情報!A2957</f>
        <v>088041</v>
      </c>
      <c r="G2970" s="16" t="str">
        <f>部数情報!G2957</f>
        <v>永楽台２・３</v>
      </c>
      <c r="H2970" s="16" t="str">
        <f>部数情報!H2957</f>
        <v>柏</v>
      </c>
      <c r="I2970" s="16" t="str">
        <f>部数情報!I2957</f>
        <v>柏市</v>
      </c>
      <c r="J2970" s="189">
        <f>IFERROR(IF($I$7="併配",VLOOKUP($F2970,部数情報!A:K,11,0),IF($I$7="併配&amp;選挙",VLOOKUP($F2970,部数情報!A:L,12,0),IF($I$7="選挙",VLOOKUP($F2970,部数情報!A:M,13,0),VLOOKUP($F2970,部数情報!A:J,10,0)))),"")</f>
        <v>595</v>
      </c>
      <c r="K2970" s="187"/>
      <c r="L2970" s="205"/>
      <c r="M2970" s="206"/>
      <c r="S2970">
        <f>エリア一覧!J2970-VLOOKUP(エリア一覧!F2970,部数情報!A:Q,17,0)</f>
        <v>0</v>
      </c>
      <c r="V2970">
        <f t="shared" si="46"/>
        <v>0</v>
      </c>
      <c r="W2970">
        <f>IFERROR(VLOOKUP($F2970,部数情報!A:J,10,0),0)</f>
        <v>595</v>
      </c>
    </row>
    <row r="2971" spans="2:23" hidden="1">
      <c r="B2971" s="15">
        <f>部数情報!C2958</f>
        <v>2957</v>
      </c>
      <c r="C2971" s="16">
        <f>部数情報!B2958</f>
        <v>43</v>
      </c>
      <c r="D2971" s="16" t="str">
        <f>部数情報!E2958</f>
        <v>柏西</v>
      </c>
      <c r="E2971" s="16" t="str">
        <f>部数情報!F2958</f>
        <v>新柏．名戸ヶ谷</v>
      </c>
      <c r="F2971" s="16" t="str">
        <f>部数情報!A2958</f>
        <v>088042</v>
      </c>
      <c r="G2971" s="16" t="str">
        <f>部数情報!G2958</f>
        <v>新柏１</v>
      </c>
      <c r="H2971" s="16" t="str">
        <f>部数情報!H2958</f>
        <v>柏</v>
      </c>
      <c r="I2971" s="16" t="str">
        <f>部数情報!I2958</f>
        <v>柏市</v>
      </c>
      <c r="J2971" s="189">
        <f>IFERROR(IF($I$7="併配",VLOOKUP($F2971,部数情報!A:K,11,0),IF($I$7="併配&amp;選挙",VLOOKUP($F2971,部数情報!A:L,12,0),IF($I$7="選挙",VLOOKUP($F2971,部数情報!A:M,13,0),VLOOKUP($F2971,部数情報!A:J,10,0)))),"")</f>
        <v>530</v>
      </c>
      <c r="K2971" s="187"/>
      <c r="L2971" s="205"/>
      <c r="M2971" s="206"/>
      <c r="S2971">
        <f>エリア一覧!J2971-VLOOKUP(エリア一覧!F2971,部数情報!A:Q,17,0)</f>
        <v>0</v>
      </c>
      <c r="V2971">
        <f t="shared" si="46"/>
        <v>0</v>
      </c>
      <c r="W2971">
        <f>IFERROR(VLOOKUP($F2971,部数情報!A:J,10,0),0)</f>
        <v>530</v>
      </c>
    </row>
    <row r="2972" spans="2:23" hidden="1">
      <c r="B2972" s="15">
        <f>部数情報!C2959</f>
        <v>2958</v>
      </c>
      <c r="C2972" s="16">
        <f>部数情報!B2959</f>
        <v>43</v>
      </c>
      <c r="D2972" s="16" t="str">
        <f>部数情報!E2959</f>
        <v>柏西</v>
      </c>
      <c r="E2972" s="16" t="str">
        <f>部数情報!F2959</f>
        <v>新柏．名戸ヶ谷</v>
      </c>
      <c r="F2972" s="16" t="str">
        <f>部数情報!A2959</f>
        <v>088043</v>
      </c>
      <c r="G2972" s="16" t="str">
        <f>部数情報!G2959</f>
        <v>新柏２</v>
      </c>
      <c r="H2972" s="16" t="str">
        <f>部数情報!H2959</f>
        <v>柏</v>
      </c>
      <c r="I2972" s="16" t="str">
        <f>部数情報!I2959</f>
        <v>柏市</v>
      </c>
      <c r="J2972" s="189">
        <f>IFERROR(IF($I$7="併配",VLOOKUP($F2972,部数情報!A:K,11,0),IF($I$7="併配&amp;選挙",VLOOKUP($F2972,部数情報!A:L,12,0),IF($I$7="選挙",VLOOKUP($F2972,部数情報!A:M,13,0),VLOOKUP($F2972,部数情報!A:J,10,0)))),"")</f>
        <v>300</v>
      </c>
      <c r="K2972" s="187"/>
      <c r="L2972" s="205"/>
      <c r="M2972" s="206"/>
      <c r="S2972">
        <f>エリア一覧!J2972-VLOOKUP(エリア一覧!F2972,部数情報!A:Q,17,0)</f>
        <v>0</v>
      </c>
      <c r="V2972">
        <f t="shared" si="46"/>
        <v>0</v>
      </c>
      <c r="W2972">
        <f>IFERROR(VLOOKUP($F2972,部数情報!A:J,10,0),0)</f>
        <v>300</v>
      </c>
    </row>
    <row r="2973" spans="2:23" hidden="1">
      <c r="B2973" s="15">
        <f>部数情報!C2960</f>
        <v>2959</v>
      </c>
      <c r="C2973" s="16">
        <f>部数情報!B2960</f>
        <v>43</v>
      </c>
      <c r="D2973" s="16" t="str">
        <f>部数情報!E2960</f>
        <v>柏西</v>
      </c>
      <c r="E2973" s="16" t="str">
        <f>部数情報!F2960</f>
        <v>新柏．名戸ヶ谷</v>
      </c>
      <c r="F2973" s="16" t="str">
        <f>部数情報!A2960</f>
        <v>088044</v>
      </c>
      <c r="G2973" s="16" t="str">
        <f>部数情報!G2960</f>
        <v>新柏３・４</v>
      </c>
      <c r="H2973" s="16" t="str">
        <f>部数情報!H2960</f>
        <v>柏</v>
      </c>
      <c r="I2973" s="16" t="str">
        <f>部数情報!I2960</f>
        <v>柏市</v>
      </c>
      <c r="J2973" s="189">
        <f>IFERROR(IF($I$7="併配",VLOOKUP($F2973,部数情報!A:K,11,0),IF($I$7="併配&amp;選挙",VLOOKUP($F2973,部数情報!A:L,12,0),IF($I$7="選挙",VLOOKUP($F2973,部数情報!A:M,13,0),VLOOKUP($F2973,部数情報!A:J,10,0)))),"")</f>
        <v>540</v>
      </c>
      <c r="K2973" s="187"/>
      <c r="L2973" s="205"/>
      <c r="M2973" s="206"/>
      <c r="S2973">
        <f>エリア一覧!J2973-VLOOKUP(エリア一覧!F2973,部数情報!A:Q,17,0)</f>
        <v>0</v>
      </c>
      <c r="V2973">
        <f t="shared" si="46"/>
        <v>0</v>
      </c>
      <c r="W2973">
        <f>IFERROR(VLOOKUP($F2973,部数情報!A:J,10,0),0)</f>
        <v>540</v>
      </c>
    </row>
    <row r="2974" spans="2:23" hidden="1">
      <c r="B2974" s="15">
        <f>部数情報!C2961</f>
        <v>2960</v>
      </c>
      <c r="C2974" s="16">
        <f>部数情報!B2961</f>
        <v>43</v>
      </c>
      <c r="D2974" s="16" t="str">
        <f>部数情報!E2961</f>
        <v>柏西</v>
      </c>
      <c r="E2974" s="16" t="str">
        <f>部数情報!F2961</f>
        <v>新柏．名戸ヶ谷</v>
      </c>
      <c r="F2974" s="16" t="str">
        <f>部数情報!A2961</f>
        <v>088045</v>
      </c>
      <c r="G2974" s="16" t="str">
        <f>部数情報!G2961</f>
        <v>名戸ヶ谷１</v>
      </c>
      <c r="H2974" s="16" t="str">
        <f>部数情報!H2961</f>
        <v>柏</v>
      </c>
      <c r="I2974" s="16" t="str">
        <f>部数情報!I2961</f>
        <v>柏市</v>
      </c>
      <c r="J2974" s="189">
        <f>IFERROR(IF($I$7="併配",VLOOKUP($F2974,部数情報!A:K,11,0),IF($I$7="併配&amp;選挙",VLOOKUP($F2974,部数情報!A:L,12,0),IF($I$7="選挙",VLOOKUP($F2974,部数情報!A:M,13,0),VLOOKUP($F2974,部数情報!A:J,10,0)))),"")</f>
        <v>630</v>
      </c>
      <c r="K2974" s="187"/>
      <c r="L2974" s="205"/>
      <c r="M2974" s="206"/>
      <c r="S2974">
        <f>エリア一覧!J2974-VLOOKUP(エリア一覧!F2974,部数情報!A:Q,17,0)</f>
        <v>0</v>
      </c>
      <c r="V2974">
        <f t="shared" si="46"/>
        <v>0</v>
      </c>
      <c r="W2974">
        <f>IFERROR(VLOOKUP($F2974,部数情報!A:J,10,0),0)</f>
        <v>630</v>
      </c>
    </row>
    <row r="2975" spans="2:23" hidden="1">
      <c r="B2975" s="15">
        <f>部数情報!C2962</f>
        <v>2961</v>
      </c>
      <c r="C2975" s="16">
        <f>部数情報!B2962</f>
        <v>43</v>
      </c>
      <c r="D2975" s="16" t="str">
        <f>部数情報!E2962</f>
        <v>柏西</v>
      </c>
      <c r="E2975" s="16" t="str">
        <f>部数情報!F2962</f>
        <v>南柏．向小金</v>
      </c>
      <c r="F2975" s="16" t="str">
        <f>部数情報!A2962</f>
        <v>088046</v>
      </c>
      <c r="G2975" s="16" t="str">
        <f>部数情報!G2962</f>
        <v>南柏パット流山</v>
      </c>
      <c r="H2975" s="16" t="str">
        <f>部数情報!H2962</f>
        <v>柏</v>
      </c>
      <c r="I2975" s="16" t="str">
        <f>部数情報!I2962</f>
        <v>流山市</v>
      </c>
      <c r="J2975" s="189">
        <f>IFERROR(IF($I$7="併配",VLOOKUP($F2975,部数情報!A:K,11,0),IF($I$7="併配&amp;選挙",VLOOKUP($F2975,部数情報!A:L,12,0),IF($I$7="選挙",VLOOKUP($F2975,部数情報!A:M,13,0),VLOOKUP($F2975,部数情報!A:J,10,0)))),"")</f>
        <v>618</v>
      </c>
      <c r="K2975" s="187"/>
      <c r="L2975" s="205"/>
      <c r="M2975" s="206"/>
      <c r="S2975">
        <f>エリア一覧!J2975-VLOOKUP(エリア一覧!F2975,部数情報!A:Q,17,0)</f>
        <v>-52</v>
      </c>
      <c r="V2975">
        <f t="shared" si="46"/>
        <v>0</v>
      </c>
      <c r="W2975">
        <f>IFERROR(VLOOKUP($F2975,部数情報!A:J,10,0),0)</f>
        <v>670</v>
      </c>
    </row>
    <row r="2976" spans="2:23" hidden="1">
      <c r="B2976" s="15">
        <f>部数情報!C2963</f>
        <v>2962</v>
      </c>
      <c r="C2976" s="16">
        <f>部数情報!B2963</f>
        <v>43</v>
      </c>
      <c r="D2976" s="16" t="str">
        <f>部数情報!E2963</f>
        <v>柏西</v>
      </c>
      <c r="E2976" s="16" t="str">
        <f>部数情報!F2963</f>
        <v>南柏．向小金</v>
      </c>
      <c r="F2976" s="16" t="str">
        <f>部数情報!A2963</f>
        <v>088047</v>
      </c>
      <c r="G2976" s="16" t="str">
        <f>部数情報!G2963</f>
        <v>南柏パークハウス</v>
      </c>
      <c r="H2976" s="16" t="str">
        <f>部数情報!H2963</f>
        <v>柏</v>
      </c>
      <c r="I2976" s="16" t="str">
        <f>部数情報!I2963</f>
        <v>流山市</v>
      </c>
      <c r="J2976" s="189">
        <f>IFERROR(IF($I$7="併配",VLOOKUP($F2976,部数情報!A:K,11,0),IF($I$7="併配&amp;選挙",VLOOKUP($F2976,部数情報!A:L,12,0),IF($I$7="選挙",VLOOKUP($F2976,部数情報!A:M,13,0),VLOOKUP($F2976,部数情報!A:J,10,0)))),"")</f>
        <v>330</v>
      </c>
      <c r="K2976" s="187"/>
      <c r="L2976" s="205"/>
      <c r="M2976" s="206"/>
      <c r="S2976">
        <f>エリア一覧!J2976-VLOOKUP(エリア一覧!F2976,部数情報!A:Q,17,0)</f>
        <v>0</v>
      </c>
      <c r="V2976">
        <f t="shared" si="46"/>
        <v>0</v>
      </c>
      <c r="W2976">
        <f>IFERROR(VLOOKUP($F2976,部数情報!A:J,10,0),0)</f>
        <v>330</v>
      </c>
    </row>
    <row r="2977" spans="2:23" hidden="1">
      <c r="B2977" s="15">
        <f>部数情報!C2964</f>
        <v>2963</v>
      </c>
      <c r="C2977" s="16">
        <f>部数情報!B2964</f>
        <v>43</v>
      </c>
      <c r="D2977" s="16" t="str">
        <f>部数情報!E2964</f>
        <v>柏西</v>
      </c>
      <c r="E2977" s="16" t="str">
        <f>部数情報!F2964</f>
        <v>南柏．向小金</v>
      </c>
      <c r="F2977" s="16" t="str">
        <f>部数情報!A2964</f>
        <v>088048</v>
      </c>
      <c r="G2977" s="16" t="str">
        <f>部数情報!G2964</f>
        <v>向小金２Ａ</v>
      </c>
      <c r="H2977" s="16" t="str">
        <f>部数情報!H2964</f>
        <v>柏</v>
      </c>
      <c r="I2977" s="16" t="str">
        <f>部数情報!I2964</f>
        <v>流山市</v>
      </c>
      <c r="J2977" s="189">
        <f>IFERROR(IF($I$7="併配",VLOOKUP($F2977,部数情報!A:K,11,0),IF($I$7="併配&amp;選挙",VLOOKUP($F2977,部数情報!A:L,12,0),IF($I$7="選挙",VLOOKUP($F2977,部数情報!A:M,13,0),VLOOKUP($F2977,部数情報!A:J,10,0)))),"")</f>
        <v>460</v>
      </c>
      <c r="K2977" s="187"/>
      <c r="L2977" s="205"/>
      <c r="M2977" s="206"/>
      <c r="S2977">
        <f>エリア一覧!J2977-VLOOKUP(エリア一覧!F2977,部数情報!A:Q,17,0)</f>
        <v>0</v>
      </c>
      <c r="V2977">
        <f t="shared" si="46"/>
        <v>0</v>
      </c>
      <c r="W2977">
        <f>IFERROR(VLOOKUP($F2977,部数情報!A:J,10,0),0)</f>
        <v>460</v>
      </c>
    </row>
    <row r="2978" spans="2:23" hidden="1">
      <c r="B2978" s="15">
        <f>部数情報!C2965</f>
        <v>2964</v>
      </c>
      <c r="C2978" s="16">
        <f>部数情報!B2965</f>
        <v>43</v>
      </c>
      <c r="D2978" s="16" t="str">
        <f>部数情報!E2965</f>
        <v>柏西</v>
      </c>
      <c r="E2978" s="16" t="str">
        <f>部数情報!F2965</f>
        <v>南柏．向小金</v>
      </c>
      <c r="F2978" s="16" t="str">
        <f>部数情報!A2965</f>
        <v>088049</v>
      </c>
      <c r="G2978" s="16" t="str">
        <f>部数情報!G2965</f>
        <v>向小金２B</v>
      </c>
      <c r="H2978" s="16" t="str">
        <f>部数情報!H2965</f>
        <v>柏</v>
      </c>
      <c r="I2978" s="16" t="str">
        <f>部数情報!I2965</f>
        <v>流山市</v>
      </c>
      <c r="J2978" s="189">
        <f>IFERROR(IF($I$7="併配",VLOOKUP($F2978,部数情報!A:K,11,0),IF($I$7="併配&amp;選挙",VLOOKUP($F2978,部数情報!A:L,12,0),IF($I$7="選挙",VLOOKUP($F2978,部数情報!A:M,13,0),VLOOKUP($F2978,部数情報!A:J,10,0)))),"")</f>
        <v>630</v>
      </c>
      <c r="K2978" s="187"/>
      <c r="L2978" s="205"/>
      <c r="M2978" s="206"/>
      <c r="S2978">
        <f>エリア一覧!J2978-VLOOKUP(エリア一覧!F2978,部数情報!A:Q,17,0)</f>
        <v>0</v>
      </c>
      <c r="V2978">
        <f t="shared" si="46"/>
        <v>0</v>
      </c>
      <c r="W2978">
        <f>IFERROR(VLOOKUP($F2978,部数情報!A:J,10,0),0)</f>
        <v>630</v>
      </c>
    </row>
    <row r="2979" spans="2:23" hidden="1">
      <c r="B2979" s="15">
        <f>部数情報!C2966</f>
        <v>2965</v>
      </c>
      <c r="C2979" s="16">
        <f>部数情報!B2966</f>
        <v>43</v>
      </c>
      <c r="D2979" s="16" t="str">
        <f>部数情報!E2966</f>
        <v>柏西</v>
      </c>
      <c r="E2979" s="16" t="str">
        <f>部数情報!F2966</f>
        <v>南柏．向小金</v>
      </c>
      <c r="F2979" s="16" t="str">
        <f>部数情報!A2966</f>
        <v>088050</v>
      </c>
      <c r="G2979" s="16" t="str">
        <f>部数情報!G2966</f>
        <v>向小金３Ａ</v>
      </c>
      <c r="H2979" s="16" t="str">
        <f>部数情報!H2966</f>
        <v>柏</v>
      </c>
      <c r="I2979" s="16" t="str">
        <f>部数情報!I2966</f>
        <v>流山市</v>
      </c>
      <c r="J2979" s="189">
        <f>IFERROR(IF($I$7="併配",VLOOKUP($F2979,部数情報!A:K,11,0),IF($I$7="併配&amp;選挙",VLOOKUP($F2979,部数情報!A:L,12,0),IF($I$7="選挙",VLOOKUP($F2979,部数情報!A:M,13,0),VLOOKUP($F2979,部数情報!A:J,10,0)))),"")</f>
        <v>630</v>
      </c>
      <c r="K2979" s="187"/>
      <c r="L2979" s="205"/>
      <c r="M2979" s="206"/>
      <c r="S2979">
        <f>エリア一覧!J2979-VLOOKUP(エリア一覧!F2979,部数情報!A:Q,17,0)</f>
        <v>0</v>
      </c>
      <c r="V2979">
        <f t="shared" si="46"/>
        <v>0</v>
      </c>
      <c r="W2979">
        <f>IFERROR(VLOOKUP($F2979,部数情報!A:J,10,0),0)</f>
        <v>630</v>
      </c>
    </row>
    <row r="2980" spans="2:23" hidden="1">
      <c r="B2980" s="15">
        <f>部数情報!C2967</f>
        <v>2966</v>
      </c>
      <c r="C2980" s="16">
        <f>部数情報!B2967</f>
        <v>43</v>
      </c>
      <c r="D2980" s="16" t="str">
        <f>部数情報!E2967</f>
        <v>柏西</v>
      </c>
      <c r="E2980" s="16" t="str">
        <f>部数情報!F2967</f>
        <v>南柏．向小金</v>
      </c>
      <c r="F2980" s="16" t="str">
        <f>部数情報!A2967</f>
        <v>088051</v>
      </c>
      <c r="G2980" s="16" t="str">
        <f>部数情報!G2967</f>
        <v>向小金３Ｂ</v>
      </c>
      <c r="H2980" s="16" t="str">
        <f>部数情報!H2967</f>
        <v>柏</v>
      </c>
      <c r="I2980" s="16" t="str">
        <f>部数情報!I2967</f>
        <v>流山市</v>
      </c>
      <c r="J2980" s="189">
        <f>IFERROR(IF($I$7="併配",VLOOKUP($F2980,部数情報!A:K,11,0),IF($I$7="併配&amp;選挙",VLOOKUP($F2980,部数情報!A:L,12,0),IF($I$7="選挙",VLOOKUP($F2980,部数情報!A:M,13,0),VLOOKUP($F2980,部数情報!A:J,10,0)))),"")</f>
        <v>550</v>
      </c>
      <c r="K2980" s="187"/>
      <c r="L2980" s="205"/>
      <c r="M2980" s="206"/>
      <c r="S2980">
        <f>エリア一覧!J2980-VLOOKUP(エリア一覧!F2980,部数情報!A:Q,17,0)</f>
        <v>0</v>
      </c>
      <c r="V2980">
        <f t="shared" si="46"/>
        <v>0</v>
      </c>
      <c r="W2980">
        <f>IFERROR(VLOOKUP($F2980,部数情報!A:J,10,0),0)</f>
        <v>550</v>
      </c>
    </row>
    <row r="2981" spans="2:23" hidden="1">
      <c r="B2981" s="15">
        <f>部数情報!C2968</f>
        <v>2967</v>
      </c>
      <c r="C2981" s="16">
        <f>部数情報!B2968</f>
        <v>43</v>
      </c>
      <c r="D2981" s="16" t="str">
        <f>部数情報!E2968</f>
        <v>柏西</v>
      </c>
      <c r="E2981" s="16" t="str">
        <f>部数情報!F2968</f>
        <v>南柏．向小金</v>
      </c>
      <c r="F2981" s="16" t="str">
        <f>部数情報!A2968</f>
        <v>088052</v>
      </c>
      <c r="G2981" s="16" t="str">
        <f>部数情報!G2968</f>
        <v>向小金４</v>
      </c>
      <c r="H2981" s="16" t="str">
        <f>部数情報!H2968</f>
        <v>柏</v>
      </c>
      <c r="I2981" s="16" t="str">
        <f>部数情報!I2968</f>
        <v>流山市・柏市</v>
      </c>
      <c r="J2981" s="189">
        <f>IFERROR(IF($I$7="併配",VLOOKUP($F2981,部数情報!A:K,11,0),IF($I$7="併配&amp;選挙",VLOOKUP($F2981,部数情報!A:L,12,0),IF($I$7="選挙",VLOOKUP($F2981,部数情報!A:M,13,0),VLOOKUP($F2981,部数情報!A:J,10,0)))),"")</f>
        <v>310</v>
      </c>
      <c r="K2981" s="187"/>
      <c r="L2981" s="205"/>
      <c r="M2981" s="206"/>
      <c r="S2981">
        <f>エリア一覧!J2981-VLOOKUP(エリア一覧!F2981,部数情報!A:Q,17,0)</f>
        <v>0</v>
      </c>
      <c r="V2981">
        <f t="shared" si="46"/>
        <v>0</v>
      </c>
      <c r="W2981">
        <f>IFERROR(VLOOKUP($F2981,部数情報!A:J,10,0),0)</f>
        <v>310</v>
      </c>
    </row>
    <row r="2982" spans="2:23" hidden="1">
      <c r="B2982" s="15">
        <f>部数情報!C2969</f>
        <v>2968</v>
      </c>
      <c r="C2982" s="16">
        <f>部数情報!B2969</f>
        <v>43</v>
      </c>
      <c r="D2982" s="16" t="str">
        <f>部数情報!E2969</f>
        <v>柏西</v>
      </c>
      <c r="E2982" s="16" t="str">
        <f>部数情報!F2969</f>
        <v>松ヶ丘．前ヶ崎</v>
      </c>
      <c r="F2982" s="16" t="str">
        <f>部数情報!A2969</f>
        <v>088053</v>
      </c>
      <c r="G2982" s="16" t="str">
        <f>部数情報!G2969</f>
        <v>前ヶ崎　南</v>
      </c>
      <c r="H2982" s="16" t="str">
        <f>部数情報!H2969</f>
        <v>柏</v>
      </c>
      <c r="I2982" s="16" t="str">
        <f>部数情報!I2969</f>
        <v>流山市</v>
      </c>
      <c r="J2982" s="189">
        <f>IFERROR(IF($I$7="併配",VLOOKUP($F2982,部数情報!A:K,11,0),IF($I$7="併配&amp;選挙",VLOOKUP($F2982,部数情報!A:L,12,0),IF($I$7="選挙",VLOOKUP($F2982,部数情報!A:M,13,0),VLOOKUP($F2982,部数情報!A:J,10,0)))),"")</f>
        <v>570</v>
      </c>
      <c r="K2982" s="187"/>
      <c r="L2982" s="205"/>
      <c r="M2982" s="206"/>
      <c r="S2982">
        <f>エリア一覧!J2982-VLOOKUP(エリア一覧!F2982,部数情報!A:Q,17,0)</f>
        <v>0</v>
      </c>
      <c r="V2982">
        <f t="shared" si="46"/>
        <v>0</v>
      </c>
      <c r="W2982">
        <f>IFERROR(VLOOKUP($F2982,部数情報!A:J,10,0),0)</f>
        <v>570</v>
      </c>
    </row>
    <row r="2983" spans="2:23" hidden="1">
      <c r="B2983" s="15">
        <f>部数情報!C2970</f>
        <v>2969</v>
      </c>
      <c r="C2983" s="16">
        <f>部数情報!B2970</f>
        <v>43</v>
      </c>
      <c r="D2983" s="16" t="str">
        <f>部数情報!E2970</f>
        <v>柏西</v>
      </c>
      <c r="E2983" s="16" t="str">
        <f>部数情報!F2970</f>
        <v>松ヶ丘．前ヶ崎</v>
      </c>
      <c r="F2983" s="16" t="str">
        <f>部数情報!A2970</f>
        <v>088054</v>
      </c>
      <c r="G2983" s="16" t="str">
        <f>部数情報!G2970</f>
        <v>松ヶ丘　1</v>
      </c>
      <c r="H2983" s="16" t="str">
        <f>部数情報!H2970</f>
        <v>柏</v>
      </c>
      <c r="I2983" s="16" t="str">
        <f>部数情報!I2970</f>
        <v>流山市</v>
      </c>
      <c r="J2983" s="189">
        <f>IFERROR(IF($I$7="併配",VLOOKUP($F2983,部数情報!A:K,11,0),IF($I$7="併配&amp;選挙",VLOOKUP($F2983,部数情報!A:L,12,0),IF($I$7="選挙",VLOOKUP($F2983,部数情報!A:M,13,0),VLOOKUP($F2983,部数情報!A:J,10,0)))),"")</f>
        <v>365</v>
      </c>
      <c r="K2983" s="187"/>
      <c r="L2983" s="205"/>
      <c r="M2983" s="206"/>
      <c r="S2983">
        <f>エリア一覧!J2983-VLOOKUP(エリア一覧!F2983,部数情報!A:Q,17,0)</f>
        <v>0</v>
      </c>
      <c r="V2983">
        <f t="shared" si="46"/>
        <v>0</v>
      </c>
      <c r="W2983">
        <f>IFERROR(VLOOKUP($F2983,部数情報!A:J,10,0),0)</f>
        <v>365</v>
      </c>
    </row>
    <row r="2984" spans="2:23" hidden="1">
      <c r="B2984" s="15">
        <f>部数情報!C2971</f>
        <v>2970</v>
      </c>
      <c r="C2984" s="16">
        <f>部数情報!B2971</f>
        <v>43</v>
      </c>
      <c r="D2984" s="16" t="str">
        <f>部数情報!E2971</f>
        <v>柏西</v>
      </c>
      <c r="E2984" s="16" t="str">
        <f>部数情報!F2971</f>
        <v>松ヶ丘．前ヶ崎</v>
      </c>
      <c r="F2984" s="16" t="str">
        <f>部数情報!A2971</f>
        <v>088055</v>
      </c>
      <c r="G2984" s="16" t="str">
        <f>部数情報!G2971</f>
        <v>松ヶ丘　2</v>
      </c>
      <c r="H2984" s="16" t="str">
        <f>部数情報!H2971</f>
        <v>柏</v>
      </c>
      <c r="I2984" s="16" t="str">
        <f>部数情報!I2971</f>
        <v>流山市</v>
      </c>
      <c r="J2984" s="189">
        <f>IFERROR(IF($I$7="併配",VLOOKUP($F2984,部数情報!A:K,11,0),IF($I$7="併配&amp;選挙",VLOOKUP($F2984,部数情報!A:L,12,0),IF($I$7="選挙",VLOOKUP($F2984,部数情報!A:M,13,0),VLOOKUP($F2984,部数情報!A:J,10,0)))),"")</f>
        <v>470</v>
      </c>
      <c r="K2984" s="187"/>
      <c r="L2984" s="205"/>
      <c r="M2984" s="206"/>
      <c r="S2984">
        <f>エリア一覧!J2984-VLOOKUP(エリア一覧!F2984,部数情報!A:Q,17,0)</f>
        <v>0</v>
      </c>
      <c r="V2984">
        <f t="shared" si="46"/>
        <v>0</v>
      </c>
      <c r="W2984">
        <f>IFERROR(VLOOKUP($F2984,部数情報!A:J,10,0),0)</f>
        <v>470</v>
      </c>
    </row>
    <row r="2985" spans="2:23" hidden="1">
      <c r="B2985" s="15">
        <f>部数情報!C2972</f>
        <v>2971</v>
      </c>
      <c r="C2985" s="16">
        <f>部数情報!B2972</f>
        <v>43</v>
      </c>
      <c r="D2985" s="16" t="str">
        <f>部数情報!E2972</f>
        <v>柏西</v>
      </c>
      <c r="E2985" s="16" t="str">
        <f>部数情報!F2972</f>
        <v>松ヶ丘．前ヶ崎</v>
      </c>
      <c r="F2985" s="16" t="str">
        <f>部数情報!A2972</f>
        <v>088056</v>
      </c>
      <c r="G2985" s="16" t="str">
        <f>部数情報!G2972</f>
        <v>松ヶ丘　3</v>
      </c>
      <c r="H2985" s="16" t="str">
        <f>部数情報!H2972</f>
        <v>柏</v>
      </c>
      <c r="I2985" s="16" t="str">
        <f>部数情報!I2972</f>
        <v>流山市</v>
      </c>
      <c r="J2985" s="189">
        <f>IFERROR(IF($I$7="併配",VLOOKUP($F2985,部数情報!A:K,11,0),IF($I$7="併配&amp;選挙",VLOOKUP($F2985,部数情報!A:L,12,0),IF($I$7="選挙",VLOOKUP($F2985,部数情報!A:M,13,0),VLOOKUP($F2985,部数情報!A:J,10,0)))),"")</f>
        <v>320</v>
      </c>
      <c r="K2985" s="187"/>
      <c r="L2985" s="205"/>
      <c r="M2985" s="206"/>
      <c r="S2985">
        <f>エリア一覧!J2985-VLOOKUP(エリア一覧!F2985,部数情報!A:Q,17,0)</f>
        <v>0</v>
      </c>
      <c r="V2985">
        <f t="shared" si="46"/>
        <v>0</v>
      </c>
      <c r="W2985">
        <f>IFERROR(VLOOKUP($F2985,部数情報!A:J,10,0),0)</f>
        <v>320</v>
      </c>
    </row>
    <row r="2986" spans="2:23" hidden="1">
      <c r="B2986" s="15">
        <f>部数情報!C2973</f>
        <v>2972</v>
      </c>
      <c r="C2986" s="16">
        <f>部数情報!B2973</f>
        <v>43</v>
      </c>
      <c r="D2986" s="16" t="str">
        <f>部数情報!E2973</f>
        <v>柏西</v>
      </c>
      <c r="E2986" s="16" t="str">
        <f>部数情報!F2973</f>
        <v>松ヶ丘．前ヶ崎</v>
      </c>
      <c r="F2986" s="16" t="str">
        <f>部数情報!A2973</f>
        <v>088057</v>
      </c>
      <c r="G2986" s="16" t="str">
        <f>部数情報!G2973</f>
        <v>松ヶ丘　4</v>
      </c>
      <c r="H2986" s="16" t="str">
        <f>部数情報!H2973</f>
        <v>柏</v>
      </c>
      <c r="I2986" s="16" t="str">
        <f>部数情報!I2973</f>
        <v>流山市</v>
      </c>
      <c r="J2986" s="189">
        <f>IFERROR(IF($I$7="併配",VLOOKUP($F2986,部数情報!A:K,11,0),IF($I$7="併配&amp;選挙",VLOOKUP($F2986,部数情報!A:L,12,0),IF($I$7="選挙",VLOOKUP($F2986,部数情報!A:M,13,0),VLOOKUP($F2986,部数情報!A:J,10,0)))),"")</f>
        <v>315</v>
      </c>
      <c r="K2986" s="187"/>
      <c r="L2986" s="205"/>
      <c r="M2986" s="206"/>
      <c r="S2986">
        <f>エリア一覧!J2986-VLOOKUP(エリア一覧!F2986,部数情報!A:Q,17,0)</f>
        <v>0</v>
      </c>
      <c r="V2986">
        <f t="shared" si="46"/>
        <v>0</v>
      </c>
      <c r="W2986">
        <f>IFERROR(VLOOKUP($F2986,部数情報!A:J,10,0),0)</f>
        <v>315</v>
      </c>
    </row>
    <row r="2987" spans="2:23" hidden="1">
      <c r="B2987" s="15">
        <f>部数情報!C2974</f>
        <v>2973</v>
      </c>
      <c r="C2987" s="16">
        <f>部数情報!B2974</f>
        <v>43</v>
      </c>
      <c r="D2987" s="16" t="str">
        <f>部数情報!E2974</f>
        <v>柏西</v>
      </c>
      <c r="E2987" s="16" t="str">
        <f>部数情報!F2974</f>
        <v>松ヶ丘．前ヶ崎</v>
      </c>
      <c r="F2987" s="16" t="str">
        <f>部数情報!A2974</f>
        <v>088058</v>
      </c>
      <c r="G2987" s="16" t="str">
        <f>部数情報!G2974</f>
        <v>松ヶ丘　5A</v>
      </c>
      <c r="H2987" s="16" t="str">
        <f>部数情報!H2974</f>
        <v>柏</v>
      </c>
      <c r="I2987" s="16" t="str">
        <f>部数情報!I2974</f>
        <v>流山市</v>
      </c>
      <c r="J2987" s="189">
        <f>IFERROR(IF($I$7="併配",VLOOKUP($F2987,部数情報!A:K,11,0),IF($I$7="併配&amp;選挙",VLOOKUP($F2987,部数情報!A:L,12,0),IF($I$7="選挙",VLOOKUP($F2987,部数情報!A:M,13,0),VLOOKUP($F2987,部数情報!A:J,10,0)))),"")</f>
        <v>335</v>
      </c>
      <c r="K2987" s="187"/>
      <c r="L2987" s="205"/>
      <c r="M2987" s="206"/>
      <c r="S2987">
        <f>エリア一覧!J2987-VLOOKUP(エリア一覧!F2987,部数情報!A:Q,17,0)</f>
        <v>0</v>
      </c>
      <c r="V2987">
        <f t="shared" si="46"/>
        <v>0</v>
      </c>
      <c r="W2987">
        <f>IFERROR(VLOOKUP($F2987,部数情報!A:J,10,0),0)</f>
        <v>335</v>
      </c>
    </row>
    <row r="2988" spans="2:23" hidden="1">
      <c r="B2988" s="15">
        <f>部数情報!C2975</f>
        <v>2974</v>
      </c>
      <c r="C2988" s="16">
        <f>部数情報!B2975</f>
        <v>43</v>
      </c>
      <c r="D2988" s="16" t="str">
        <f>部数情報!E2975</f>
        <v>柏西</v>
      </c>
      <c r="E2988" s="16" t="str">
        <f>部数情報!F2975</f>
        <v>松ヶ丘．前ヶ崎</v>
      </c>
      <c r="F2988" s="16" t="str">
        <f>部数情報!A2975</f>
        <v>088077</v>
      </c>
      <c r="G2988" s="16" t="str">
        <f>部数情報!G2975</f>
        <v>松ヶ丘　5B</v>
      </c>
      <c r="H2988" s="16" t="str">
        <f>部数情報!H2975</f>
        <v>柏</v>
      </c>
      <c r="I2988" s="16" t="str">
        <f>部数情報!I2975</f>
        <v>流山市</v>
      </c>
      <c r="J2988" s="189">
        <f>IFERROR(IF($I$7="併配",VLOOKUP($F2988,部数情報!A:K,11,0),IF($I$7="併配&amp;選挙",VLOOKUP($F2988,部数情報!A:L,12,0),IF($I$7="選挙",VLOOKUP($F2988,部数情報!A:M,13,0),VLOOKUP($F2988,部数情報!A:J,10,0)))),"")</f>
        <v>370</v>
      </c>
      <c r="K2988" s="187"/>
      <c r="L2988" s="205"/>
      <c r="M2988" s="206"/>
      <c r="S2988">
        <f>エリア一覧!J2988-VLOOKUP(エリア一覧!F2988,部数情報!A:Q,17,0)</f>
        <v>0</v>
      </c>
      <c r="V2988">
        <f t="shared" si="46"/>
        <v>0</v>
      </c>
      <c r="W2988">
        <f>IFERROR(VLOOKUP($F2988,部数情報!A:J,10,0),0)</f>
        <v>370</v>
      </c>
    </row>
    <row r="2989" spans="2:23" hidden="1">
      <c r="B2989" s="15">
        <f>部数情報!C2976</f>
        <v>2975</v>
      </c>
      <c r="C2989" s="16">
        <f>部数情報!B2976</f>
        <v>43</v>
      </c>
      <c r="D2989" s="16" t="str">
        <f>部数情報!E2976</f>
        <v>柏西</v>
      </c>
      <c r="E2989" s="16" t="str">
        <f>部数情報!F2976</f>
        <v>松ヶ丘．前ヶ崎</v>
      </c>
      <c r="F2989" s="16" t="str">
        <f>部数情報!A2976</f>
        <v>088059</v>
      </c>
      <c r="G2989" s="16" t="str">
        <f>部数情報!G2976</f>
        <v>松ヶ丘　5.6</v>
      </c>
      <c r="H2989" s="16" t="str">
        <f>部数情報!H2976</f>
        <v>柏</v>
      </c>
      <c r="I2989" s="16" t="str">
        <f>部数情報!I2976</f>
        <v>流山市</v>
      </c>
      <c r="J2989" s="189">
        <f>IFERROR(IF($I$7="併配",VLOOKUP($F2989,部数情報!A:K,11,0),IF($I$7="併配&amp;選挙",VLOOKUP($F2989,部数情報!A:L,12,0),IF($I$7="選挙",VLOOKUP($F2989,部数情報!A:M,13,0),VLOOKUP($F2989,部数情報!A:J,10,0)))),"")</f>
        <v>405</v>
      </c>
      <c r="K2989" s="187"/>
      <c r="L2989" s="205"/>
      <c r="M2989" s="206"/>
      <c r="S2989">
        <f>エリア一覧!J2989-VLOOKUP(エリア一覧!F2989,部数情報!A:Q,17,0)</f>
        <v>0</v>
      </c>
      <c r="V2989">
        <f t="shared" si="46"/>
        <v>0</v>
      </c>
      <c r="W2989">
        <f>IFERROR(VLOOKUP($F2989,部数情報!A:J,10,0),0)</f>
        <v>405</v>
      </c>
    </row>
    <row r="2990" spans="2:23" hidden="1">
      <c r="B2990" s="15">
        <f>部数情報!C2977</f>
        <v>2976</v>
      </c>
      <c r="C2990" s="16">
        <f>部数情報!B2977</f>
        <v>43</v>
      </c>
      <c r="D2990" s="16" t="str">
        <f>部数情報!E2977</f>
        <v>柏西</v>
      </c>
      <c r="E2990" s="16" t="str">
        <f>部数情報!F2977</f>
        <v>西松ヶ丘．名都借</v>
      </c>
      <c r="F2990" s="16" t="str">
        <f>部数情報!A2977</f>
        <v>088060</v>
      </c>
      <c r="G2990" s="16" t="str">
        <f>部数情報!G2977</f>
        <v>西松ヶ丘</v>
      </c>
      <c r="H2990" s="16" t="str">
        <f>部数情報!H2977</f>
        <v>柏</v>
      </c>
      <c r="I2990" s="16" t="str">
        <f>部数情報!I2977</f>
        <v>流山市</v>
      </c>
      <c r="J2990" s="189">
        <f>IFERROR(IF($I$7="併配",VLOOKUP($F2990,部数情報!A:K,11,0),IF($I$7="併配&amp;選挙",VLOOKUP($F2990,部数情報!A:L,12,0),IF($I$7="選挙",VLOOKUP($F2990,部数情報!A:M,13,0),VLOOKUP($F2990,部数情報!A:J,10,0)))),"")</f>
        <v>300</v>
      </c>
      <c r="K2990" s="187"/>
      <c r="L2990" s="205"/>
      <c r="M2990" s="206"/>
      <c r="S2990">
        <f>エリア一覧!J2990-VLOOKUP(エリア一覧!F2990,部数情報!A:Q,17,0)</f>
        <v>0</v>
      </c>
      <c r="V2990">
        <f t="shared" si="46"/>
        <v>0</v>
      </c>
      <c r="W2990">
        <f>IFERROR(VLOOKUP($F2990,部数情報!A:J,10,0),0)</f>
        <v>300</v>
      </c>
    </row>
    <row r="2991" spans="2:23" hidden="1">
      <c r="B2991" s="15">
        <f>部数情報!C2978</f>
        <v>2977</v>
      </c>
      <c r="C2991" s="16">
        <f>部数情報!B2978</f>
        <v>43</v>
      </c>
      <c r="D2991" s="16" t="str">
        <f>部数情報!E2978</f>
        <v>柏西</v>
      </c>
      <c r="E2991" s="16" t="str">
        <f>部数情報!F2978</f>
        <v>西松ヶ丘．名都借</v>
      </c>
      <c r="F2991" s="16" t="str">
        <f>部数情報!A2978</f>
        <v>088061</v>
      </c>
      <c r="G2991" s="16" t="str">
        <f>部数情報!G2978</f>
        <v>名都借</v>
      </c>
      <c r="H2991" s="16" t="str">
        <f>部数情報!H2978</f>
        <v>柏</v>
      </c>
      <c r="I2991" s="16" t="str">
        <f>部数情報!I2978</f>
        <v>流山市</v>
      </c>
      <c r="J2991" s="189">
        <f>IFERROR(IF($I$7="併配",VLOOKUP($F2991,部数情報!A:K,11,0),IF($I$7="併配&amp;選挙",VLOOKUP($F2991,部数情報!A:L,12,0),IF($I$7="選挙",VLOOKUP($F2991,部数情報!A:M,13,0),VLOOKUP($F2991,部数情報!A:J,10,0)))),"")</f>
        <v>300</v>
      </c>
      <c r="K2991" s="187"/>
      <c r="L2991" s="205"/>
      <c r="M2991" s="206"/>
      <c r="S2991">
        <f>エリア一覧!J2991-VLOOKUP(エリア一覧!F2991,部数情報!A:Q,17,0)</f>
        <v>0</v>
      </c>
      <c r="V2991">
        <f t="shared" si="46"/>
        <v>0</v>
      </c>
      <c r="W2991">
        <f>IFERROR(VLOOKUP($F2991,部数情報!A:J,10,0),0)</f>
        <v>300</v>
      </c>
    </row>
    <row r="2992" spans="2:23" hidden="1">
      <c r="B2992" s="15">
        <f>部数情報!C2979</f>
        <v>2978</v>
      </c>
      <c r="C2992" s="16">
        <f>部数情報!B2979</f>
        <v>43</v>
      </c>
      <c r="D2992" s="16" t="str">
        <f>部数情報!E2979</f>
        <v>柏西</v>
      </c>
      <c r="E2992" s="16" t="str">
        <f>部数情報!F2979</f>
        <v>野々下．長崎</v>
      </c>
      <c r="F2992" s="16" t="str">
        <f>部数情報!A2979</f>
        <v>088062</v>
      </c>
      <c r="G2992" s="16" t="str">
        <f>部数情報!G2979</f>
        <v>野々下　３Ａ</v>
      </c>
      <c r="H2992" s="16" t="str">
        <f>部数情報!H2979</f>
        <v>柏</v>
      </c>
      <c r="I2992" s="16" t="str">
        <f>部数情報!I2979</f>
        <v>流山市</v>
      </c>
      <c r="J2992" s="189">
        <f>IFERROR(IF($I$7="併配",VLOOKUP($F2992,部数情報!A:K,11,0),IF($I$7="併配&amp;選挙",VLOOKUP($F2992,部数情報!A:L,12,0),IF($I$7="選挙",VLOOKUP($F2992,部数情報!A:M,13,0),VLOOKUP($F2992,部数情報!A:J,10,0)))),"")</f>
        <v>410</v>
      </c>
      <c r="K2992" s="187"/>
      <c r="L2992" s="205"/>
      <c r="M2992" s="206"/>
      <c r="S2992">
        <f>エリア一覧!J2992-VLOOKUP(エリア一覧!F2992,部数情報!A:Q,17,0)</f>
        <v>0</v>
      </c>
      <c r="V2992">
        <f t="shared" si="46"/>
        <v>0</v>
      </c>
      <c r="W2992">
        <f>IFERROR(VLOOKUP($F2992,部数情報!A:J,10,0),0)</f>
        <v>410</v>
      </c>
    </row>
    <row r="2993" spans="2:23" hidden="1">
      <c r="B2993" s="15">
        <f>部数情報!C2980</f>
        <v>2979</v>
      </c>
      <c r="C2993" s="16">
        <f>部数情報!B2980</f>
        <v>43</v>
      </c>
      <c r="D2993" s="16" t="str">
        <f>部数情報!E2980</f>
        <v>柏西</v>
      </c>
      <c r="E2993" s="16" t="str">
        <f>部数情報!F2980</f>
        <v>野々下．長崎</v>
      </c>
      <c r="F2993" s="16" t="str">
        <f>部数情報!A2980</f>
        <v>088063</v>
      </c>
      <c r="G2993" s="16" t="str">
        <f>部数情報!G2980</f>
        <v>野々下　３Ｂ</v>
      </c>
      <c r="H2993" s="16" t="str">
        <f>部数情報!H2980</f>
        <v>柏</v>
      </c>
      <c r="I2993" s="16" t="str">
        <f>部数情報!I2980</f>
        <v>流山市</v>
      </c>
      <c r="J2993" s="189">
        <f>IFERROR(IF($I$7="併配",VLOOKUP($F2993,部数情報!A:K,11,0),IF($I$7="併配&amp;選挙",VLOOKUP($F2993,部数情報!A:L,12,0),IF($I$7="選挙",VLOOKUP($F2993,部数情報!A:M,13,0),VLOOKUP($F2993,部数情報!A:J,10,0)))),"")</f>
        <v>580</v>
      </c>
      <c r="K2993" s="187"/>
      <c r="L2993" s="205"/>
      <c r="M2993" s="206"/>
      <c r="S2993">
        <f>エリア一覧!J2993-VLOOKUP(エリア一覧!F2993,部数情報!A:Q,17,0)</f>
        <v>0</v>
      </c>
      <c r="V2993">
        <f t="shared" si="46"/>
        <v>0</v>
      </c>
      <c r="W2993">
        <f>IFERROR(VLOOKUP($F2993,部数情報!A:J,10,0),0)</f>
        <v>580</v>
      </c>
    </row>
    <row r="2994" spans="2:23" hidden="1">
      <c r="B2994" s="15">
        <f>部数情報!C2981</f>
        <v>2980</v>
      </c>
      <c r="C2994" s="16">
        <f>部数情報!B2981</f>
        <v>43</v>
      </c>
      <c r="D2994" s="16" t="str">
        <f>部数情報!E2981</f>
        <v>柏西</v>
      </c>
      <c r="E2994" s="16" t="str">
        <f>部数情報!F2981</f>
        <v>野々下．長崎</v>
      </c>
      <c r="F2994" s="16" t="str">
        <f>部数情報!A2981</f>
        <v>088064</v>
      </c>
      <c r="G2994" s="16" t="str">
        <f>部数情報!G2981</f>
        <v>野々下　4</v>
      </c>
      <c r="H2994" s="16" t="str">
        <f>部数情報!H2981</f>
        <v>柏</v>
      </c>
      <c r="I2994" s="16" t="str">
        <f>部数情報!I2981</f>
        <v>流山市</v>
      </c>
      <c r="J2994" s="189">
        <f>IFERROR(IF($I$7="併配",VLOOKUP($F2994,部数情報!A:K,11,0),IF($I$7="併配&amp;選挙",VLOOKUP($F2994,部数情報!A:L,12,0),IF($I$7="選挙",VLOOKUP($F2994,部数情報!A:M,13,0),VLOOKUP($F2994,部数情報!A:J,10,0)))),"")</f>
        <v>425</v>
      </c>
      <c r="K2994" s="187"/>
      <c r="L2994" s="205"/>
      <c r="M2994" s="206"/>
      <c r="S2994">
        <f>エリア一覧!J2994-VLOOKUP(エリア一覧!F2994,部数情報!A:Q,17,0)</f>
        <v>0</v>
      </c>
      <c r="V2994">
        <f t="shared" si="46"/>
        <v>0</v>
      </c>
      <c r="W2994">
        <f>IFERROR(VLOOKUP($F2994,部数情報!A:J,10,0),0)</f>
        <v>425</v>
      </c>
    </row>
    <row r="2995" spans="2:23" hidden="1">
      <c r="B2995" s="15">
        <f>部数情報!C2982</f>
        <v>2981</v>
      </c>
      <c r="C2995" s="16">
        <f>部数情報!B2982</f>
        <v>43</v>
      </c>
      <c r="D2995" s="16" t="str">
        <f>部数情報!E2982</f>
        <v>柏西</v>
      </c>
      <c r="E2995" s="16" t="str">
        <f>部数情報!F2982</f>
        <v>野々下．長崎</v>
      </c>
      <c r="F2995" s="16" t="str">
        <f>部数情報!A2982</f>
        <v>088065</v>
      </c>
      <c r="G2995" s="16" t="str">
        <f>部数情報!G2982</f>
        <v>野々下　５Ａ</v>
      </c>
      <c r="H2995" s="16" t="str">
        <f>部数情報!H2982</f>
        <v>柏</v>
      </c>
      <c r="I2995" s="16" t="str">
        <f>部数情報!I2982</f>
        <v>流山市</v>
      </c>
      <c r="J2995" s="189">
        <f>IFERROR(IF($I$7="併配",VLOOKUP($F2995,部数情報!A:K,11,0),IF($I$7="併配&amp;選挙",VLOOKUP($F2995,部数情報!A:L,12,0),IF($I$7="選挙",VLOOKUP($F2995,部数情報!A:M,13,0),VLOOKUP($F2995,部数情報!A:J,10,0)))),"")</f>
        <v>300</v>
      </c>
      <c r="K2995" s="187"/>
      <c r="L2995" s="205"/>
      <c r="M2995" s="206"/>
      <c r="S2995">
        <f>エリア一覧!J2995-VLOOKUP(エリア一覧!F2995,部数情報!A:Q,17,0)</f>
        <v>0</v>
      </c>
      <c r="V2995">
        <f t="shared" si="46"/>
        <v>0</v>
      </c>
      <c r="W2995">
        <f>IFERROR(VLOOKUP($F2995,部数情報!A:J,10,0),0)</f>
        <v>300</v>
      </c>
    </row>
    <row r="2996" spans="2:23" hidden="1">
      <c r="B2996" s="15">
        <f>部数情報!C2983</f>
        <v>2982</v>
      </c>
      <c r="C2996" s="16">
        <f>部数情報!B2983</f>
        <v>43</v>
      </c>
      <c r="D2996" s="16" t="str">
        <f>部数情報!E2983</f>
        <v>柏西</v>
      </c>
      <c r="E2996" s="16" t="str">
        <f>部数情報!F2983</f>
        <v>野々下．長崎</v>
      </c>
      <c r="F2996" s="16" t="str">
        <f>部数情報!A2983</f>
        <v>088066</v>
      </c>
      <c r="G2996" s="16" t="str">
        <f>部数情報!G2983</f>
        <v>野々下　５Ｂ</v>
      </c>
      <c r="H2996" s="16" t="str">
        <f>部数情報!H2983</f>
        <v>柏</v>
      </c>
      <c r="I2996" s="16" t="str">
        <f>部数情報!I2983</f>
        <v>流山市</v>
      </c>
      <c r="J2996" s="189">
        <f>IFERROR(IF($I$7="併配",VLOOKUP($F2996,部数情報!A:K,11,0),IF($I$7="併配&amp;選挙",VLOOKUP($F2996,部数情報!A:L,12,0),IF($I$7="選挙",VLOOKUP($F2996,部数情報!A:M,13,0),VLOOKUP($F2996,部数情報!A:J,10,0)))),"")</f>
        <v>440</v>
      </c>
      <c r="K2996" s="187"/>
      <c r="L2996" s="205"/>
      <c r="M2996" s="206"/>
      <c r="S2996">
        <f>エリア一覧!J2996-VLOOKUP(エリア一覧!F2996,部数情報!A:Q,17,0)</f>
        <v>0</v>
      </c>
      <c r="V2996">
        <f t="shared" si="46"/>
        <v>0</v>
      </c>
      <c r="W2996">
        <f>IFERROR(VLOOKUP($F2996,部数情報!A:J,10,0),0)</f>
        <v>440</v>
      </c>
    </row>
    <row r="2997" spans="2:23" hidden="1">
      <c r="B2997" s="15">
        <f>部数情報!C2984</f>
        <v>2983</v>
      </c>
      <c r="C2997" s="16">
        <f>部数情報!B2984</f>
        <v>43</v>
      </c>
      <c r="D2997" s="16" t="str">
        <f>部数情報!E2984</f>
        <v>柏西</v>
      </c>
      <c r="E2997" s="16" t="str">
        <f>部数情報!F2984</f>
        <v>野々下．長崎</v>
      </c>
      <c r="F2997" s="16" t="str">
        <f>部数情報!A2984</f>
        <v>088067</v>
      </c>
      <c r="G2997" s="16" t="str">
        <f>部数情報!G2984</f>
        <v>野々下　６</v>
      </c>
      <c r="H2997" s="16" t="str">
        <f>部数情報!H2984</f>
        <v>柏</v>
      </c>
      <c r="I2997" s="16" t="str">
        <f>部数情報!I2984</f>
        <v>流山市</v>
      </c>
      <c r="J2997" s="189">
        <f>IFERROR(IF($I$7="併配",VLOOKUP($F2997,部数情報!A:K,11,0),IF($I$7="併配&amp;選挙",VLOOKUP($F2997,部数情報!A:L,12,0),IF($I$7="選挙",VLOOKUP($F2997,部数情報!A:M,13,0),VLOOKUP($F2997,部数情報!A:J,10,0)))),"")</f>
        <v>700</v>
      </c>
      <c r="K2997" s="187"/>
      <c r="L2997" s="205"/>
      <c r="M2997" s="206"/>
      <c r="S2997">
        <f>エリア一覧!J2997-VLOOKUP(エリア一覧!F2997,部数情報!A:Q,17,0)</f>
        <v>0</v>
      </c>
      <c r="V2997">
        <f t="shared" si="46"/>
        <v>0</v>
      </c>
      <c r="W2997">
        <f>IFERROR(VLOOKUP($F2997,部数情報!A:J,10,0),0)</f>
        <v>700</v>
      </c>
    </row>
    <row r="2998" spans="2:23" hidden="1">
      <c r="B2998" s="15">
        <f>部数情報!C2985</f>
        <v>2984</v>
      </c>
      <c r="C2998" s="16">
        <f>部数情報!B2985</f>
        <v>41</v>
      </c>
      <c r="D2998" s="16" t="str">
        <f>部数情報!E2985</f>
        <v>柏南</v>
      </c>
      <c r="E2998" s="16" t="str">
        <f>部数情報!F2985</f>
        <v>東中新宿</v>
      </c>
      <c r="F2998" s="16" t="str">
        <f>部数情報!A2985</f>
        <v>089001</v>
      </c>
      <c r="G2998" s="16" t="str">
        <f>部数情報!G2985</f>
        <v>東中新宿２A</v>
      </c>
      <c r="H2998" s="16" t="str">
        <f>部数情報!H2985</f>
        <v>柏</v>
      </c>
      <c r="I2998" s="16" t="str">
        <f>部数情報!I2985</f>
        <v>柏市</v>
      </c>
      <c r="J2998" s="189">
        <f>IFERROR(IF($I$7="併配",VLOOKUP($F2998,部数情報!A:K,11,0),IF($I$7="併配&amp;選挙",VLOOKUP($F2998,部数情報!A:L,12,0),IF($I$7="選挙",VLOOKUP($F2998,部数情報!A:M,13,0),VLOOKUP($F2998,部数情報!A:J,10,0)))),"")</f>
        <v>250</v>
      </c>
      <c r="K2998" s="187"/>
      <c r="L2998" s="205"/>
      <c r="M2998" s="206"/>
      <c r="S2998">
        <f>エリア一覧!J2998-VLOOKUP(エリア一覧!F2998,部数情報!A:Q,17,0)</f>
        <v>0</v>
      </c>
      <c r="V2998">
        <f t="shared" si="46"/>
        <v>0</v>
      </c>
      <c r="W2998">
        <f>IFERROR(VLOOKUP($F2998,部数情報!A:J,10,0),0)</f>
        <v>250</v>
      </c>
    </row>
    <row r="2999" spans="2:23" hidden="1">
      <c r="B2999" s="15">
        <f>部数情報!C2986</f>
        <v>2985</v>
      </c>
      <c r="C2999" s="16">
        <f>部数情報!B2986</f>
        <v>41</v>
      </c>
      <c r="D2999" s="16" t="str">
        <f>部数情報!E2986</f>
        <v>柏南</v>
      </c>
      <c r="E2999" s="16" t="str">
        <f>部数情報!F2986</f>
        <v>東中新宿</v>
      </c>
      <c r="F2999" s="16" t="str">
        <f>部数情報!A2986</f>
        <v>089002</v>
      </c>
      <c r="G2999" s="16" t="str">
        <f>部数情報!G2986</f>
        <v>東中新宿３B</v>
      </c>
      <c r="H2999" s="16" t="str">
        <f>部数情報!H2986</f>
        <v>柏</v>
      </c>
      <c r="I2999" s="16" t="str">
        <f>部数情報!I2986</f>
        <v>柏市</v>
      </c>
      <c r="J2999" s="189">
        <f>IFERROR(IF($I$7="併配",VLOOKUP($F2999,部数情報!A:K,11,0),IF($I$7="併配&amp;選挙",VLOOKUP($F2999,部数情報!A:L,12,0),IF($I$7="選挙",VLOOKUP($F2999,部数情報!A:M,13,0),VLOOKUP($F2999,部数情報!A:J,10,0)))),"")</f>
        <v>500</v>
      </c>
      <c r="K2999" s="187"/>
      <c r="L2999" s="205"/>
      <c r="M2999" s="206"/>
      <c r="S2999">
        <f>エリア一覧!J2999-VLOOKUP(エリア一覧!F2999,部数情報!A:Q,17,0)</f>
        <v>0</v>
      </c>
      <c r="V2999">
        <f t="shared" si="46"/>
        <v>0</v>
      </c>
      <c r="W2999">
        <f>IFERROR(VLOOKUP($F2999,部数情報!A:J,10,0),0)</f>
        <v>500</v>
      </c>
    </row>
    <row r="3000" spans="2:23" hidden="1">
      <c r="B3000" s="15">
        <f>部数情報!C2987</f>
        <v>2986</v>
      </c>
      <c r="C3000" s="16">
        <f>部数情報!B2987</f>
        <v>41</v>
      </c>
      <c r="D3000" s="16" t="str">
        <f>部数情報!E2987</f>
        <v>柏南</v>
      </c>
      <c r="E3000" s="16" t="str">
        <f>部数情報!F2987</f>
        <v>つくしが丘．光が丘</v>
      </c>
      <c r="F3000" s="16" t="str">
        <f>部数情報!A2987</f>
        <v>089003</v>
      </c>
      <c r="G3000" s="16" t="str">
        <f>部数情報!G2987</f>
        <v>つくしが丘１・２</v>
      </c>
      <c r="H3000" s="16" t="str">
        <f>部数情報!H2987</f>
        <v>柏</v>
      </c>
      <c r="I3000" s="16" t="str">
        <f>部数情報!I2987</f>
        <v>柏市</v>
      </c>
      <c r="J3000" s="189">
        <f>IFERROR(IF($I$7="併配",VLOOKUP($F3000,部数情報!A:K,11,0),IF($I$7="併配&amp;選挙",VLOOKUP($F3000,部数情報!A:L,12,0),IF($I$7="選挙",VLOOKUP($F3000,部数情報!A:M,13,0),VLOOKUP($F3000,部数情報!A:J,10,0)))),"")</f>
        <v>380</v>
      </c>
      <c r="K3000" s="187"/>
      <c r="L3000" s="205"/>
      <c r="M3000" s="206"/>
      <c r="S3000">
        <f>エリア一覧!J3000-VLOOKUP(エリア一覧!F3000,部数情報!A:Q,17,0)</f>
        <v>0</v>
      </c>
      <c r="V3000">
        <f t="shared" si="46"/>
        <v>0</v>
      </c>
      <c r="W3000">
        <f>IFERROR(VLOOKUP($F3000,部数情報!A:J,10,0),0)</f>
        <v>380</v>
      </c>
    </row>
    <row r="3001" spans="2:23" hidden="1">
      <c r="B3001" s="15">
        <f>部数情報!C2988</f>
        <v>2987</v>
      </c>
      <c r="C3001" s="16">
        <f>部数情報!B2988</f>
        <v>41</v>
      </c>
      <c r="D3001" s="16" t="str">
        <f>部数情報!E2988</f>
        <v>柏南</v>
      </c>
      <c r="E3001" s="16" t="str">
        <f>部数情報!F2988</f>
        <v>つくしが丘．光が丘</v>
      </c>
      <c r="F3001" s="16" t="str">
        <f>部数情報!A2988</f>
        <v>089004</v>
      </c>
      <c r="G3001" s="16" t="str">
        <f>部数情報!G2988</f>
        <v>つくしが丘３</v>
      </c>
      <c r="H3001" s="16" t="str">
        <f>部数情報!H2988</f>
        <v>柏</v>
      </c>
      <c r="I3001" s="16" t="str">
        <f>部数情報!I2988</f>
        <v>柏市</v>
      </c>
      <c r="J3001" s="189">
        <f>IFERROR(IF($I$7="併配",VLOOKUP($F3001,部数情報!A:K,11,0),IF($I$7="併配&amp;選挙",VLOOKUP($F3001,部数情報!A:L,12,0),IF($I$7="選挙",VLOOKUP($F3001,部数情報!A:M,13,0),VLOOKUP($F3001,部数情報!A:J,10,0)))),"")</f>
        <v>350</v>
      </c>
      <c r="K3001" s="187"/>
      <c r="L3001" s="205"/>
      <c r="M3001" s="206"/>
      <c r="S3001">
        <f>エリア一覧!J3001-VLOOKUP(エリア一覧!F3001,部数情報!A:Q,17,0)</f>
        <v>0</v>
      </c>
      <c r="V3001">
        <f t="shared" si="46"/>
        <v>0</v>
      </c>
      <c r="W3001">
        <f>IFERROR(VLOOKUP($F3001,部数情報!A:J,10,0),0)</f>
        <v>350</v>
      </c>
    </row>
    <row r="3002" spans="2:23" hidden="1">
      <c r="B3002" s="15">
        <f>部数情報!C2989</f>
        <v>2988</v>
      </c>
      <c r="C3002" s="16">
        <f>部数情報!B2989</f>
        <v>41</v>
      </c>
      <c r="D3002" s="16" t="str">
        <f>部数情報!E2989</f>
        <v>柏南</v>
      </c>
      <c r="E3002" s="16" t="str">
        <f>部数情報!F2989</f>
        <v>つくしが丘．光が丘</v>
      </c>
      <c r="F3002" s="16" t="str">
        <f>部数情報!A2989</f>
        <v>089005</v>
      </c>
      <c r="G3002" s="16" t="str">
        <f>部数情報!G2989</f>
        <v>つくしが丘４</v>
      </c>
      <c r="H3002" s="16" t="str">
        <f>部数情報!H2989</f>
        <v>柏</v>
      </c>
      <c r="I3002" s="16" t="str">
        <f>部数情報!I2989</f>
        <v>柏市</v>
      </c>
      <c r="J3002" s="189">
        <f>IFERROR(IF($I$7="併配",VLOOKUP($F3002,部数情報!A:K,11,0),IF($I$7="併配&amp;選挙",VLOOKUP($F3002,部数情報!A:L,12,0),IF($I$7="選挙",VLOOKUP($F3002,部数情報!A:M,13,0),VLOOKUP($F3002,部数情報!A:J,10,0)))),"")</f>
        <v>285</v>
      </c>
      <c r="K3002" s="187"/>
      <c r="L3002" s="205"/>
      <c r="M3002" s="206"/>
      <c r="S3002">
        <f>エリア一覧!J3002-VLOOKUP(エリア一覧!F3002,部数情報!A:Q,17,0)</f>
        <v>0</v>
      </c>
      <c r="V3002">
        <f t="shared" si="46"/>
        <v>0</v>
      </c>
      <c r="W3002">
        <f>IFERROR(VLOOKUP($F3002,部数情報!A:J,10,0),0)</f>
        <v>285</v>
      </c>
    </row>
    <row r="3003" spans="2:23" hidden="1">
      <c r="B3003" s="15">
        <f>部数情報!C2990</f>
        <v>2989</v>
      </c>
      <c r="C3003" s="16">
        <f>部数情報!B2990</f>
        <v>41</v>
      </c>
      <c r="D3003" s="16" t="str">
        <f>部数情報!E2990</f>
        <v>柏南</v>
      </c>
      <c r="E3003" s="16" t="str">
        <f>部数情報!F2990</f>
        <v>つくしが丘．光が丘</v>
      </c>
      <c r="F3003" s="16" t="str">
        <f>部数情報!A2990</f>
        <v>089006</v>
      </c>
      <c r="G3003" s="16" t="str">
        <f>部数情報!G2990</f>
        <v>つくしが丘５</v>
      </c>
      <c r="H3003" s="16" t="str">
        <f>部数情報!H2990</f>
        <v>柏</v>
      </c>
      <c r="I3003" s="16" t="str">
        <f>部数情報!I2990</f>
        <v>柏市</v>
      </c>
      <c r="J3003" s="189">
        <f>IFERROR(IF($I$7="併配",VLOOKUP($F3003,部数情報!A:K,11,0),IF($I$7="併配&amp;選挙",VLOOKUP($F3003,部数情報!A:L,12,0),IF($I$7="選挙",VLOOKUP($F3003,部数情報!A:M,13,0),VLOOKUP($F3003,部数情報!A:J,10,0)))),"")</f>
        <v>550</v>
      </c>
      <c r="K3003" s="187"/>
      <c r="L3003" s="205"/>
      <c r="M3003" s="206"/>
      <c r="S3003">
        <f>エリア一覧!J3003-VLOOKUP(エリア一覧!F3003,部数情報!A:Q,17,0)</f>
        <v>0</v>
      </c>
      <c r="V3003">
        <f t="shared" si="46"/>
        <v>0</v>
      </c>
      <c r="W3003">
        <f>IFERROR(VLOOKUP($F3003,部数情報!A:J,10,0),0)</f>
        <v>550</v>
      </c>
    </row>
    <row r="3004" spans="2:23" hidden="1">
      <c r="B3004" s="15">
        <f>部数情報!C2991</f>
        <v>2990</v>
      </c>
      <c r="C3004" s="16">
        <f>部数情報!B2991</f>
        <v>41</v>
      </c>
      <c r="D3004" s="16" t="str">
        <f>部数情報!E2991</f>
        <v>柏南</v>
      </c>
      <c r="E3004" s="16" t="str">
        <f>部数情報!F2991</f>
        <v>つくしが丘．光が丘</v>
      </c>
      <c r="F3004" s="16" t="str">
        <f>部数情報!A2991</f>
        <v>089007</v>
      </c>
      <c r="G3004" s="16" t="str">
        <f>部数情報!G2991</f>
        <v>光が丘４</v>
      </c>
      <c r="H3004" s="16" t="str">
        <f>部数情報!H2991</f>
        <v>柏</v>
      </c>
      <c r="I3004" s="16" t="str">
        <f>部数情報!I2991</f>
        <v>柏市</v>
      </c>
      <c r="J3004" s="189">
        <f>IFERROR(IF($I$7="併配",VLOOKUP($F3004,部数情報!A:K,11,0),IF($I$7="併配&amp;選挙",VLOOKUP($F3004,部数情報!A:L,12,0),IF($I$7="選挙",VLOOKUP($F3004,部数情報!A:M,13,0),VLOOKUP($F3004,部数情報!A:J,10,0)))),"")</f>
        <v>340</v>
      </c>
      <c r="K3004" s="187"/>
      <c r="L3004" s="205"/>
      <c r="M3004" s="206"/>
      <c r="S3004">
        <f>エリア一覧!J3004-VLOOKUP(エリア一覧!F3004,部数情報!A:Q,17,0)</f>
        <v>0</v>
      </c>
      <c r="V3004">
        <f t="shared" si="46"/>
        <v>0</v>
      </c>
      <c r="W3004">
        <f>IFERROR(VLOOKUP($F3004,部数情報!A:J,10,0),0)</f>
        <v>340</v>
      </c>
    </row>
    <row r="3005" spans="2:23" hidden="1">
      <c r="B3005" s="15">
        <f>部数情報!C2992</f>
        <v>2991</v>
      </c>
      <c r="C3005" s="16">
        <f>部数情報!B2992</f>
        <v>41</v>
      </c>
      <c r="D3005" s="16" t="str">
        <f>部数情報!E2992</f>
        <v>柏南</v>
      </c>
      <c r="E3005" s="16" t="str">
        <f>部数情報!F2992</f>
        <v>加賀</v>
      </c>
      <c r="F3005" s="16" t="str">
        <f>部数情報!A2992</f>
        <v>089008</v>
      </c>
      <c r="G3005" s="16" t="str">
        <f>部数情報!G2992</f>
        <v>加賀１</v>
      </c>
      <c r="H3005" s="16" t="str">
        <f>部数情報!H2992</f>
        <v>柏</v>
      </c>
      <c r="I3005" s="16" t="str">
        <f>部数情報!I2992</f>
        <v>柏市</v>
      </c>
      <c r="J3005" s="189">
        <f>IFERROR(IF($I$7="併配",VLOOKUP($F3005,部数情報!A:K,11,0),IF($I$7="併配&amp;選挙",VLOOKUP($F3005,部数情報!A:L,12,0),IF($I$7="選挙",VLOOKUP($F3005,部数情報!A:M,13,0),VLOOKUP($F3005,部数情報!A:J,10,0)))),"")</f>
        <v>510</v>
      </c>
      <c r="K3005" s="187"/>
      <c r="L3005" s="205"/>
      <c r="M3005" s="206"/>
      <c r="S3005">
        <f>エリア一覧!J3005-VLOOKUP(エリア一覧!F3005,部数情報!A:Q,17,0)</f>
        <v>0</v>
      </c>
      <c r="V3005">
        <f t="shared" si="46"/>
        <v>0</v>
      </c>
      <c r="W3005">
        <f>IFERROR(VLOOKUP($F3005,部数情報!A:J,10,0),0)</f>
        <v>510</v>
      </c>
    </row>
    <row r="3006" spans="2:23" hidden="1">
      <c r="B3006" s="15">
        <f>部数情報!C2993</f>
        <v>2992</v>
      </c>
      <c r="C3006" s="16">
        <f>部数情報!B2993</f>
        <v>41</v>
      </c>
      <c r="D3006" s="16" t="str">
        <f>部数情報!E2993</f>
        <v>柏南</v>
      </c>
      <c r="E3006" s="16" t="str">
        <f>部数情報!F2993</f>
        <v>加賀</v>
      </c>
      <c r="F3006" s="16" t="str">
        <f>部数情報!A2993</f>
        <v>089009</v>
      </c>
      <c r="G3006" s="16" t="str">
        <f>部数情報!G2993</f>
        <v>加賀２</v>
      </c>
      <c r="H3006" s="16" t="str">
        <f>部数情報!H2993</f>
        <v>柏</v>
      </c>
      <c r="I3006" s="16" t="str">
        <f>部数情報!I2993</f>
        <v>柏市</v>
      </c>
      <c r="J3006" s="189">
        <f>IFERROR(IF($I$7="併配",VLOOKUP($F3006,部数情報!A:K,11,0),IF($I$7="併配&amp;選挙",VLOOKUP($F3006,部数情報!A:L,12,0),IF($I$7="選挙",VLOOKUP($F3006,部数情報!A:M,13,0),VLOOKUP($F3006,部数情報!A:J,10,0)))),"")</f>
        <v>380</v>
      </c>
      <c r="K3006" s="187"/>
      <c r="L3006" s="205"/>
      <c r="M3006" s="206"/>
      <c r="S3006">
        <f>エリア一覧!J3006-VLOOKUP(エリア一覧!F3006,部数情報!A:Q,17,0)</f>
        <v>0</v>
      </c>
      <c r="V3006">
        <f t="shared" si="46"/>
        <v>0</v>
      </c>
      <c r="W3006">
        <f>IFERROR(VLOOKUP($F3006,部数情報!A:J,10,0),0)</f>
        <v>380</v>
      </c>
    </row>
    <row r="3007" spans="2:23" hidden="1">
      <c r="B3007" s="15">
        <f>部数情報!C2994</f>
        <v>2993</v>
      </c>
      <c r="C3007" s="16">
        <f>部数情報!B2994</f>
        <v>41</v>
      </c>
      <c r="D3007" s="16" t="str">
        <f>部数情報!E2994</f>
        <v>柏南</v>
      </c>
      <c r="E3007" s="16" t="str">
        <f>部数情報!F2994</f>
        <v>加賀</v>
      </c>
      <c r="F3007" s="16" t="str">
        <f>部数情報!A2994</f>
        <v>089010</v>
      </c>
      <c r="G3007" s="16" t="str">
        <f>部数情報!G2994</f>
        <v>加賀３</v>
      </c>
      <c r="H3007" s="16" t="str">
        <f>部数情報!H2994</f>
        <v>柏</v>
      </c>
      <c r="I3007" s="16" t="str">
        <f>部数情報!I2994</f>
        <v>柏市</v>
      </c>
      <c r="J3007" s="189">
        <f>IFERROR(IF($I$7="併配",VLOOKUP($F3007,部数情報!A:K,11,0),IF($I$7="併配&amp;選挙",VLOOKUP($F3007,部数情報!A:L,12,0),IF($I$7="選挙",VLOOKUP($F3007,部数情報!A:M,13,0),VLOOKUP($F3007,部数情報!A:J,10,0)))),"")</f>
        <v>475</v>
      </c>
      <c r="K3007" s="187"/>
      <c r="L3007" s="205"/>
      <c r="M3007" s="206"/>
      <c r="S3007">
        <f>エリア一覧!J3007-VLOOKUP(エリア一覧!F3007,部数情報!A:Q,17,0)</f>
        <v>0</v>
      </c>
      <c r="V3007">
        <f t="shared" si="46"/>
        <v>0</v>
      </c>
      <c r="W3007">
        <f>IFERROR(VLOOKUP($F3007,部数情報!A:J,10,0),0)</f>
        <v>475</v>
      </c>
    </row>
    <row r="3008" spans="2:23" hidden="1">
      <c r="B3008" s="15">
        <f>部数情報!C2995</f>
        <v>2994</v>
      </c>
      <c r="C3008" s="16">
        <f>部数情報!B2995</f>
        <v>41</v>
      </c>
      <c r="D3008" s="16" t="str">
        <f>部数情報!E2995</f>
        <v>柏南</v>
      </c>
      <c r="E3008" s="16" t="str">
        <f>部数情報!F2995</f>
        <v>中原</v>
      </c>
      <c r="F3008" s="16" t="str">
        <f>部数情報!A2995</f>
        <v>089011</v>
      </c>
      <c r="G3008" s="16" t="str">
        <f>部数情報!G2995</f>
        <v>中原１</v>
      </c>
      <c r="H3008" s="16" t="str">
        <f>部数情報!H2995</f>
        <v>柏</v>
      </c>
      <c r="I3008" s="16" t="str">
        <f>部数情報!I2995</f>
        <v>柏市</v>
      </c>
      <c r="J3008" s="189">
        <f>IFERROR(IF($I$7="併配",VLOOKUP($F3008,部数情報!A:K,11,0),IF($I$7="併配&amp;選挙",VLOOKUP($F3008,部数情報!A:L,12,0),IF($I$7="選挙",VLOOKUP($F3008,部数情報!A:M,13,0),VLOOKUP($F3008,部数情報!A:J,10,0)))),"")</f>
        <v>485</v>
      </c>
      <c r="K3008" s="187"/>
      <c r="L3008" s="205"/>
      <c r="M3008" s="206"/>
      <c r="S3008">
        <f>エリア一覧!J3008-VLOOKUP(エリア一覧!F3008,部数情報!A:Q,17,0)</f>
        <v>0</v>
      </c>
      <c r="V3008">
        <f t="shared" si="46"/>
        <v>0</v>
      </c>
      <c r="W3008">
        <f>IFERROR(VLOOKUP($F3008,部数情報!A:J,10,0),0)</f>
        <v>485</v>
      </c>
    </row>
    <row r="3009" spans="2:23" hidden="1">
      <c r="B3009" s="15">
        <f>部数情報!C2996</f>
        <v>2995</v>
      </c>
      <c r="C3009" s="16">
        <f>部数情報!B2996</f>
        <v>41</v>
      </c>
      <c r="D3009" s="16" t="str">
        <f>部数情報!E2996</f>
        <v>柏南</v>
      </c>
      <c r="E3009" s="16" t="str">
        <f>部数情報!F2996</f>
        <v>中原</v>
      </c>
      <c r="F3009" s="16" t="str">
        <f>部数情報!A2996</f>
        <v>089012</v>
      </c>
      <c r="G3009" s="16" t="str">
        <f>部数情報!G2996</f>
        <v>中原２</v>
      </c>
      <c r="H3009" s="16" t="str">
        <f>部数情報!H2996</f>
        <v>柏</v>
      </c>
      <c r="I3009" s="16" t="str">
        <f>部数情報!I2996</f>
        <v>柏市</v>
      </c>
      <c r="J3009" s="189">
        <f>IFERROR(IF($I$7="併配",VLOOKUP($F3009,部数情報!A:K,11,0),IF($I$7="併配&amp;選挙",VLOOKUP($F3009,部数情報!A:L,12,0),IF($I$7="選挙",VLOOKUP($F3009,部数情報!A:M,13,0),VLOOKUP($F3009,部数情報!A:J,10,0)))),"")</f>
        <v>625</v>
      </c>
      <c r="K3009" s="187"/>
      <c r="L3009" s="205"/>
      <c r="M3009" s="206"/>
      <c r="S3009">
        <f>エリア一覧!J3009-VLOOKUP(エリア一覧!F3009,部数情報!A:Q,17,0)</f>
        <v>0</v>
      </c>
      <c r="V3009">
        <f t="shared" si="46"/>
        <v>0</v>
      </c>
      <c r="W3009">
        <f>IFERROR(VLOOKUP($F3009,部数情報!A:J,10,0),0)</f>
        <v>625</v>
      </c>
    </row>
    <row r="3010" spans="2:23" hidden="1">
      <c r="B3010" s="15">
        <f>部数情報!C2997</f>
        <v>2996</v>
      </c>
      <c r="C3010" s="16">
        <f>部数情報!B2997</f>
        <v>41</v>
      </c>
      <c r="D3010" s="16" t="str">
        <f>部数情報!E2997</f>
        <v>柏南</v>
      </c>
      <c r="E3010" s="16" t="str">
        <f>部数情報!F2997</f>
        <v>増尾台</v>
      </c>
      <c r="F3010" s="16" t="str">
        <f>部数情報!A2997</f>
        <v>089013</v>
      </c>
      <c r="G3010" s="16" t="str">
        <f>部数情報!G2997</f>
        <v>増尾台１</v>
      </c>
      <c r="H3010" s="16" t="str">
        <f>部数情報!H2997</f>
        <v>柏</v>
      </c>
      <c r="I3010" s="16" t="str">
        <f>部数情報!I2997</f>
        <v>柏市</v>
      </c>
      <c r="J3010" s="189">
        <f>IFERROR(IF($I$7="併配",VLOOKUP($F3010,部数情報!A:K,11,0),IF($I$7="併配&amp;選挙",VLOOKUP($F3010,部数情報!A:L,12,0),IF($I$7="選挙",VLOOKUP($F3010,部数情報!A:M,13,0),VLOOKUP($F3010,部数情報!A:J,10,0)))),"")</f>
        <v>360</v>
      </c>
      <c r="K3010" s="187"/>
      <c r="L3010" s="205"/>
      <c r="M3010" s="206"/>
      <c r="S3010">
        <f>エリア一覧!J3010-VLOOKUP(エリア一覧!F3010,部数情報!A:Q,17,0)</f>
        <v>0</v>
      </c>
      <c r="V3010">
        <f t="shared" si="46"/>
        <v>0</v>
      </c>
      <c r="W3010">
        <f>IFERROR(VLOOKUP($F3010,部数情報!A:J,10,0),0)</f>
        <v>360</v>
      </c>
    </row>
    <row r="3011" spans="2:23" hidden="1">
      <c r="B3011" s="15">
        <f>部数情報!C2998</f>
        <v>2997</v>
      </c>
      <c r="C3011" s="16">
        <f>部数情報!B2998</f>
        <v>41</v>
      </c>
      <c r="D3011" s="16" t="str">
        <f>部数情報!E2998</f>
        <v>柏南</v>
      </c>
      <c r="E3011" s="16" t="str">
        <f>部数情報!F2998</f>
        <v>増尾台</v>
      </c>
      <c r="F3011" s="16" t="str">
        <f>部数情報!A2998</f>
        <v>089014</v>
      </c>
      <c r="G3011" s="16" t="str">
        <f>部数情報!G2998</f>
        <v>増尾台２</v>
      </c>
      <c r="H3011" s="16" t="str">
        <f>部数情報!H2998</f>
        <v>柏</v>
      </c>
      <c r="I3011" s="16" t="str">
        <f>部数情報!I2998</f>
        <v>柏市</v>
      </c>
      <c r="J3011" s="189">
        <f>IFERROR(IF($I$7="併配",VLOOKUP($F3011,部数情報!A:K,11,0),IF($I$7="併配&amp;選挙",VLOOKUP($F3011,部数情報!A:L,12,0),IF($I$7="選挙",VLOOKUP($F3011,部数情報!A:M,13,0),VLOOKUP($F3011,部数情報!A:J,10,0)))),"")</f>
        <v>480</v>
      </c>
      <c r="K3011" s="187"/>
      <c r="L3011" s="205"/>
      <c r="M3011" s="206"/>
      <c r="S3011">
        <f>エリア一覧!J3011-VLOOKUP(エリア一覧!F3011,部数情報!A:Q,17,0)</f>
        <v>0</v>
      </c>
      <c r="V3011">
        <f t="shared" si="46"/>
        <v>0</v>
      </c>
      <c r="W3011">
        <f>IFERROR(VLOOKUP($F3011,部数情報!A:J,10,0),0)</f>
        <v>480</v>
      </c>
    </row>
    <row r="3012" spans="2:23" hidden="1">
      <c r="B3012" s="15">
        <f>部数情報!C2999</f>
        <v>2998</v>
      </c>
      <c r="C3012" s="16">
        <f>部数情報!B2999</f>
        <v>41</v>
      </c>
      <c r="D3012" s="16" t="str">
        <f>部数情報!E2999</f>
        <v>柏南</v>
      </c>
      <c r="E3012" s="16" t="str">
        <f>部数情報!F2999</f>
        <v>増尾台</v>
      </c>
      <c r="F3012" s="16" t="str">
        <f>部数情報!A2999</f>
        <v>089015</v>
      </c>
      <c r="G3012" s="16" t="str">
        <f>部数情報!G2999</f>
        <v>増尾台３・４</v>
      </c>
      <c r="H3012" s="16" t="str">
        <f>部数情報!H2999</f>
        <v>柏</v>
      </c>
      <c r="I3012" s="16" t="str">
        <f>部数情報!I2999</f>
        <v>柏市</v>
      </c>
      <c r="J3012" s="189">
        <f>IFERROR(IF($I$7="併配",VLOOKUP($F3012,部数情報!A:K,11,0),IF($I$7="併配&amp;選挙",VLOOKUP($F3012,部数情報!A:L,12,0),IF($I$7="選挙",VLOOKUP($F3012,部数情報!A:M,13,0),VLOOKUP($F3012,部数情報!A:J,10,0)))),"")</f>
        <v>760</v>
      </c>
      <c r="K3012" s="187"/>
      <c r="L3012" s="205"/>
      <c r="M3012" s="206"/>
      <c r="S3012">
        <f>エリア一覧!J3012-VLOOKUP(エリア一覧!F3012,部数情報!A:Q,17,0)</f>
        <v>0</v>
      </c>
      <c r="V3012">
        <f t="shared" si="46"/>
        <v>0</v>
      </c>
      <c r="W3012">
        <f>IFERROR(VLOOKUP($F3012,部数情報!A:J,10,0),0)</f>
        <v>760</v>
      </c>
    </row>
    <row r="3013" spans="2:23" hidden="1">
      <c r="B3013" s="15">
        <f>部数情報!C3000</f>
        <v>2999</v>
      </c>
      <c r="C3013" s="16">
        <f>部数情報!B3000</f>
        <v>41</v>
      </c>
      <c r="D3013" s="16" t="str">
        <f>部数情報!E3000</f>
        <v>柏南</v>
      </c>
      <c r="E3013" s="16" t="str">
        <f>部数情報!F3000</f>
        <v>逆井</v>
      </c>
      <c r="F3013" s="16" t="str">
        <f>部数情報!A3000</f>
        <v>089016</v>
      </c>
      <c r="G3013" s="16" t="str">
        <f>部数情報!G3000</f>
        <v>逆井１</v>
      </c>
      <c r="H3013" s="16" t="str">
        <f>部数情報!H3000</f>
        <v>柏</v>
      </c>
      <c r="I3013" s="16" t="str">
        <f>部数情報!I3000</f>
        <v>柏市</v>
      </c>
      <c r="J3013" s="189">
        <f>IFERROR(IF($I$7="併配",VLOOKUP($F3013,部数情報!A:K,11,0),IF($I$7="併配&amp;選挙",VLOOKUP($F3013,部数情報!A:L,12,0),IF($I$7="選挙",VLOOKUP($F3013,部数情報!A:M,13,0),VLOOKUP($F3013,部数情報!A:J,10,0)))),"")</f>
        <v>395</v>
      </c>
      <c r="K3013" s="187"/>
      <c r="L3013" s="205"/>
      <c r="M3013" s="206"/>
      <c r="S3013">
        <f>エリア一覧!J3013-VLOOKUP(エリア一覧!F3013,部数情報!A:Q,17,0)</f>
        <v>0</v>
      </c>
      <c r="V3013">
        <f t="shared" si="46"/>
        <v>0</v>
      </c>
      <c r="W3013">
        <f>IFERROR(VLOOKUP($F3013,部数情報!A:J,10,0),0)</f>
        <v>395</v>
      </c>
    </row>
    <row r="3014" spans="2:23" hidden="1">
      <c r="B3014" s="15">
        <f>部数情報!C3001</f>
        <v>3000</v>
      </c>
      <c r="C3014" s="16">
        <f>部数情報!B3001</f>
        <v>41</v>
      </c>
      <c r="D3014" s="16" t="str">
        <f>部数情報!E3001</f>
        <v>柏南</v>
      </c>
      <c r="E3014" s="16" t="str">
        <f>部数情報!F3001</f>
        <v>逆井</v>
      </c>
      <c r="F3014" s="16" t="str">
        <f>部数情報!A3001</f>
        <v>089017</v>
      </c>
      <c r="G3014" s="16" t="str">
        <f>部数情報!G3001</f>
        <v>逆井２A</v>
      </c>
      <c r="H3014" s="16" t="str">
        <f>部数情報!H3001</f>
        <v>柏</v>
      </c>
      <c r="I3014" s="16" t="str">
        <f>部数情報!I3001</f>
        <v>柏市</v>
      </c>
      <c r="J3014" s="189">
        <f>IFERROR(IF($I$7="併配",VLOOKUP($F3014,部数情報!A:K,11,0),IF($I$7="併配&amp;選挙",VLOOKUP($F3014,部数情報!A:L,12,0),IF($I$7="選挙",VLOOKUP($F3014,部数情報!A:M,13,0),VLOOKUP($F3014,部数情報!A:J,10,0)))),"")</f>
        <v>370</v>
      </c>
      <c r="K3014" s="187"/>
      <c r="L3014" s="205"/>
      <c r="M3014" s="206"/>
      <c r="S3014">
        <f>エリア一覧!J3014-VLOOKUP(エリア一覧!F3014,部数情報!A:Q,17,0)</f>
        <v>0</v>
      </c>
      <c r="V3014">
        <f t="shared" si="46"/>
        <v>0</v>
      </c>
      <c r="W3014">
        <f>IFERROR(VLOOKUP($F3014,部数情報!A:J,10,0),0)</f>
        <v>370</v>
      </c>
    </row>
    <row r="3015" spans="2:23" hidden="1">
      <c r="B3015" s="15">
        <f>部数情報!C3002</f>
        <v>3001</v>
      </c>
      <c r="C3015" s="16">
        <f>部数情報!B3002</f>
        <v>41</v>
      </c>
      <c r="D3015" s="16" t="str">
        <f>部数情報!E3002</f>
        <v>柏南</v>
      </c>
      <c r="E3015" s="16" t="str">
        <f>部数情報!F3002</f>
        <v>逆井</v>
      </c>
      <c r="F3015" s="16" t="str">
        <f>部数情報!A3002</f>
        <v>089072</v>
      </c>
      <c r="G3015" s="16" t="str">
        <f>部数情報!G3002</f>
        <v>逆井2B</v>
      </c>
      <c r="H3015" s="16" t="str">
        <f>部数情報!H3002</f>
        <v>柏</v>
      </c>
      <c r="I3015" s="16" t="str">
        <f>部数情報!I3002</f>
        <v>柏市</v>
      </c>
      <c r="J3015" s="189">
        <f>IFERROR(IF($I$7="併配",VLOOKUP($F3015,部数情報!A:K,11,0),IF($I$7="併配&amp;選挙",VLOOKUP($F3015,部数情報!A:L,12,0),IF($I$7="選挙",VLOOKUP($F3015,部数情報!A:M,13,0),VLOOKUP($F3015,部数情報!A:J,10,0)))),"")</f>
        <v>435</v>
      </c>
      <c r="K3015" s="187"/>
      <c r="L3015" s="205"/>
      <c r="M3015" s="206"/>
      <c r="S3015">
        <f>エリア一覧!J3015-VLOOKUP(エリア一覧!F3015,部数情報!A:Q,17,0)</f>
        <v>0</v>
      </c>
      <c r="V3015">
        <f t="shared" si="46"/>
        <v>0</v>
      </c>
      <c r="W3015">
        <f>IFERROR(VLOOKUP($F3015,部数情報!A:J,10,0),0)</f>
        <v>435</v>
      </c>
    </row>
    <row r="3016" spans="2:23" hidden="1">
      <c r="B3016" s="15">
        <f>部数情報!C3003</f>
        <v>3002</v>
      </c>
      <c r="C3016" s="16">
        <f>部数情報!B3003</f>
        <v>41</v>
      </c>
      <c r="D3016" s="16" t="str">
        <f>部数情報!E3003</f>
        <v>柏南</v>
      </c>
      <c r="E3016" s="16" t="str">
        <f>部数情報!F3003</f>
        <v>逆井</v>
      </c>
      <c r="F3016" s="16" t="str">
        <f>部数情報!A3003</f>
        <v>089018</v>
      </c>
      <c r="G3016" s="16" t="str">
        <f>部数情報!G3003</f>
        <v>逆井３</v>
      </c>
      <c r="H3016" s="16" t="str">
        <f>部数情報!H3003</f>
        <v>柏</v>
      </c>
      <c r="I3016" s="16" t="str">
        <f>部数情報!I3003</f>
        <v>柏市</v>
      </c>
      <c r="J3016" s="189">
        <f>IFERROR(IF($I$7="併配",VLOOKUP($F3016,部数情報!A:K,11,0),IF($I$7="併配&amp;選挙",VLOOKUP($F3016,部数情報!A:L,12,0),IF($I$7="選挙",VLOOKUP($F3016,部数情報!A:M,13,0),VLOOKUP($F3016,部数情報!A:J,10,0)))),"")</f>
        <v>635</v>
      </c>
      <c r="K3016" s="187"/>
      <c r="L3016" s="205"/>
      <c r="M3016" s="206"/>
      <c r="S3016">
        <f>エリア一覧!J3016-VLOOKUP(エリア一覧!F3016,部数情報!A:Q,17,0)</f>
        <v>0</v>
      </c>
      <c r="V3016">
        <f t="shared" si="46"/>
        <v>0</v>
      </c>
      <c r="W3016">
        <f>IFERROR(VLOOKUP($F3016,部数情報!A:J,10,0),0)</f>
        <v>635</v>
      </c>
    </row>
    <row r="3017" spans="2:23" hidden="1">
      <c r="B3017" s="15">
        <f>部数情報!C3004</f>
        <v>3003</v>
      </c>
      <c r="C3017" s="16">
        <f>部数情報!B3004</f>
        <v>41</v>
      </c>
      <c r="D3017" s="16" t="str">
        <f>部数情報!E3004</f>
        <v>柏南</v>
      </c>
      <c r="E3017" s="16" t="str">
        <f>部数情報!F3004</f>
        <v>逆井</v>
      </c>
      <c r="F3017" s="16" t="str">
        <f>部数情報!A3004</f>
        <v>089019</v>
      </c>
      <c r="G3017" s="16" t="str">
        <f>部数情報!G3004</f>
        <v>逆井４A</v>
      </c>
      <c r="H3017" s="16" t="str">
        <f>部数情報!H3004</f>
        <v>柏</v>
      </c>
      <c r="I3017" s="16" t="str">
        <f>部数情報!I3004</f>
        <v>柏市</v>
      </c>
      <c r="J3017" s="189">
        <f>IFERROR(IF($I$7="併配",VLOOKUP($F3017,部数情報!A:K,11,0),IF($I$7="併配&amp;選挙",VLOOKUP($F3017,部数情報!A:L,12,0),IF($I$7="選挙",VLOOKUP($F3017,部数情報!A:M,13,0),VLOOKUP($F3017,部数情報!A:J,10,0)))),"")</f>
        <v>450</v>
      </c>
      <c r="K3017" s="187"/>
      <c r="L3017" s="205"/>
      <c r="M3017" s="206"/>
      <c r="S3017">
        <f>エリア一覧!J3017-VLOOKUP(エリア一覧!F3017,部数情報!A:Q,17,0)</f>
        <v>0</v>
      </c>
      <c r="V3017">
        <f t="shared" si="46"/>
        <v>0</v>
      </c>
      <c r="W3017">
        <f>IFERROR(VLOOKUP($F3017,部数情報!A:J,10,0),0)</f>
        <v>450</v>
      </c>
    </row>
    <row r="3018" spans="2:23" hidden="1">
      <c r="B3018" s="15">
        <f>部数情報!C3005</f>
        <v>3004</v>
      </c>
      <c r="C3018" s="16">
        <f>部数情報!B3005</f>
        <v>41</v>
      </c>
      <c r="D3018" s="16" t="str">
        <f>部数情報!E3005</f>
        <v>柏南</v>
      </c>
      <c r="E3018" s="16" t="str">
        <f>部数情報!F3005</f>
        <v>逆井</v>
      </c>
      <c r="F3018" s="16" t="str">
        <f>部数情報!A3005</f>
        <v>089071</v>
      </c>
      <c r="G3018" s="16" t="str">
        <f>部数情報!G3005</f>
        <v>逆井4B</v>
      </c>
      <c r="H3018" s="16" t="str">
        <f>部数情報!H3005</f>
        <v>柏</v>
      </c>
      <c r="I3018" s="16" t="str">
        <f>部数情報!I3005</f>
        <v>柏市</v>
      </c>
      <c r="J3018" s="189">
        <f>IFERROR(IF($I$7="併配",VLOOKUP($F3018,部数情報!A:K,11,0),IF($I$7="併配&amp;選挙",VLOOKUP($F3018,部数情報!A:L,12,0),IF($I$7="選挙",VLOOKUP($F3018,部数情報!A:M,13,0),VLOOKUP($F3018,部数情報!A:J,10,0)))),"")</f>
        <v>380</v>
      </c>
      <c r="K3018" s="187"/>
      <c r="L3018" s="205"/>
      <c r="M3018" s="206"/>
      <c r="S3018">
        <f>エリア一覧!J3018-VLOOKUP(エリア一覧!F3018,部数情報!A:Q,17,0)</f>
        <v>0</v>
      </c>
      <c r="V3018">
        <f t="shared" si="46"/>
        <v>0</v>
      </c>
      <c r="W3018">
        <f>IFERROR(VLOOKUP($F3018,部数情報!A:J,10,0),0)</f>
        <v>380</v>
      </c>
    </row>
    <row r="3019" spans="2:23" hidden="1">
      <c r="B3019" s="15">
        <f>部数情報!C3006</f>
        <v>3005</v>
      </c>
      <c r="C3019" s="16">
        <f>部数情報!B3006</f>
        <v>41</v>
      </c>
      <c r="D3019" s="16" t="str">
        <f>部数情報!E3006</f>
        <v>柏南</v>
      </c>
      <c r="E3019" s="16" t="str">
        <f>部数情報!F3006</f>
        <v>逆井</v>
      </c>
      <c r="F3019" s="16" t="str">
        <f>部数情報!A3006</f>
        <v>089020</v>
      </c>
      <c r="G3019" s="16" t="str">
        <f>部数情報!G3006</f>
        <v>逆井５</v>
      </c>
      <c r="H3019" s="16" t="str">
        <f>部数情報!H3006</f>
        <v>柏</v>
      </c>
      <c r="I3019" s="16" t="str">
        <f>部数情報!I3006</f>
        <v>柏市</v>
      </c>
      <c r="J3019" s="189">
        <f>IFERROR(IF($I$7="併配",VLOOKUP($F3019,部数情報!A:K,11,0),IF($I$7="併配&amp;選挙",VLOOKUP($F3019,部数情報!A:L,12,0),IF($I$7="選挙",VLOOKUP($F3019,部数情報!A:M,13,0),VLOOKUP($F3019,部数情報!A:J,10,0)))),"")</f>
        <v>350</v>
      </c>
      <c r="K3019" s="187"/>
      <c r="L3019" s="205"/>
      <c r="M3019" s="206"/>
      <c r="S3019">
        <f>エリア一覧!J3019-VLOOKUP(エリア一覧!F3019,部数情報!A:Q,17,0)</f>
        <v>0</v>
      </c>
      <c r="V3019">
        <f t="shared" si="46"/>
        <v>0</v>
      </c>
      <c r="W3019">
        <f>IFERROR(VLOOKUP($F3019,部数情報!A:J,10,0),0)</f>
        <v>350</v>
      </c>
    </row>
    <row r="3020" spans="2:23" hidden="1">
      <c r="B3020" s="15">
        <f>部数情報!C3007</f>
        <v>3006</v>
      </c>
      <c r="C3020" s="16">
        <f>部数情報!B3007</f>
        <v>41</v>
      </c>
      <c r="D3020" s="16" t="str">
        <f>部数情報!E3007</f>
        <v>柏南</v>
      </c>
      <c r="E3020" s="16" t="str">
        <f>部数情報!F3007</f>
        <v>増尾</v>
      </c>
      <c r="F3020" s="16" t="str">
        <f>部数情報!A3007</f>
        <v>089021</v>
      </c>
      <c r="G3020" s="16" t="str">
        <f>部数情報!G3007</f>
        <v>増尾１</v>
      </c>
      <c r="H3020" s="16" t="str">
        <f>部数情報!H3007</f>
        <v>柏</v>
      </c>
      <c r="I3020" s="16" t="str">
        <f>部数情報!I3007</f>
        <v>柏市</v>
      </c>
      <c r="J3020" s="189">
        <f>IFERROR(IF($I$7="併配",VLOOKUP($F3020,部数情報!A:K,11,0),IF($I$7="併配&amp;選挙",VLOOKUP($F3020,部数情報!A:L,12,0),IF($I$7="選挙",VLOOKUP($F3020,部数情報!A:M,13,0),VLOOKUP($F3020,部数情報!A:J,10,0)))),"")</f>
        <v>480</v>
      </c>
      <c r="K3020" s="187"/>
      <c r="L3020" s="205"/>
      <c r="M3020" s="206"/>
      <c r="S3020">
        <f>エリア一覧!J3020-VLOOKUP(エリア一覧!F3020,部数情報!A:Q,17,0)</f>
        <v>0</v>
      </c>
      <c r="V3020">
        <f t="shared" si="46"/>
        <v>0</v>
      </c>
      <c r="W3020">
        <f>IFERROR(VLOOKUP($F3020,部数情報!A:J,10,0),0)</f>
        <v>480</v>
      </c>
    </row>
    <row r="3021" spans="2:23" hidden="1">
      <c r="B3021" s="15">
        <f>部数情報!C3008</f>
        <v>3007</v>
      </c>
      <c r="C3021" s="16">
        <f>部数情報!B3008</f>
        <v>41</v>
      </c>
      <c r="D3021" s="16" t="str">
        <f>部数情報!E3008</f>
        <v>柏南</v>
      </c>
      <c r="E3021" s="16" t="str">
        <f>部数情報!F3008</f>
        <v>増尾</v>
      </c>
      <c r="F3021" s="16" t="str">
        <f>部数情報!A3008</f>
        <v>089022</v>
      </c>
      <c r="G3021" s="16" t="str">
        <f>部数情報!G3008</f>
        <v>増尾２</v>
      </c>
      <c r="H3021" s="16" t="str">
        <f>部数情報!H3008</f>
        <v>柏</v>
      </c>
      <c r="I3021" s="16" t="str">
        <f>部数情報!I3008</f>
        <v>柏市</v>
      </c>
      <c r="J3021" s="189">
        <f>IFERROR(IF($I$7="併配",VLOOKUP($F3021,部数情報!A:K,11,0),IF($I$7="併配&amp;選挙",VLOOKUP($F3021,部数情報!A:L,12,0),IF($I$7="選挙",VLOOKUP($F3021,部数情報!A:M,13,0),VLOOKUP($F3021,部数情報!A:J,10,0)))),"")</f>
        <v>440</v>
      </c>
      <c r="K3021" s="187"/>
      <c r="L3021" s="205"/>
      <c r="M3021" s="206"/>
      <c r="S3021">
        <f>エリア一覧!J3021-VLOOKUP(エリア一覧!F3021,部数情報!A:Q,17,0)</f>
        <v>0</v>
      </c>
      <c r="V3021">
        <f t="shared" si="46"/>
        <v>0</v>
      </c>
      <c r="W3021">
        <f>IFERROR(VLOOKUP($F3021,部数情報!A:J,10,0),0)</f>
        <v>440</v>
      </c>
    </row>
    <row r="3022" spans="2:23" hidden="1">
      <c r="B3022" s="15">
        <f>部数情報!C3009</f>
        <v>3008</v>
      </c>
      <c r="C3022" s="16">
        <f>部数情報!B3009</f>
        <v>41</v>
      </c>
      <c r="D3022" s="16" t="str">
        <f>部数情報!E3009</f>
        <v>柏南</v>
      </c>
      <c r="E3022" s="16" t="str">
        <f>部数情報!F3009</f>
        <v>増尾</v>
      </c>
      <c r="F3022" s="16" t="str">
        <f>部数情報!A3009</f>
        <v>089023</v>
      </c>
      <c r="G3022" s="16" t="str">
        <f>部数情報!G3009</f>
        <v>増尾３・４</v>
      </c>
      <c r="H3022" s="16" t="str">
        <f>部数情報!H3009</f>
        <v>柏</v>
      </c>
      <c r="I3022" s="16" t="str">
        <f>部数情報!I3009</f>
        <v>柏市</v>
      </c>
      <c r="J3022" s="189">
        <f>IFERROR(IF($I$7="併配",VLOOKUP($F3022,部数情報!A:K,11,0),IF($I$7="併配&amp;選挙",VLOOKUP($F3022,部数情報!A:L,12,0),IF($I$7="選挙",VLOOKUP($F3022,部数情報!A:M,13,0),VLOOKUP($F3022,部数情報!A:J,10,0)))),"")</f>
        <v>600</v>
      </c>
      <c r="K3022" s="187"/>
      <c r="L3022" s="205"/>
      <c r="M3022" s="206"/>
      <c r="S3022">
        <f>エリア一覧!J3022-VLOOKUP(エリア一覧!F3022,部数情報!A:Q,17,0)</f>
        <v>0</v>
      </c>
      <c r="V3022">
        <f t="shared" si="46"/>
        <v>0</v>
      </c>
      <c r="W3022">
        <f>IFERROR(VLOOKUP($F3022,部数情報!A:J,10,0),0)</f>
        <v>600</v>
      </c>
    </row>
    <row r="3023" spans="2:23" hidden="1">
      <c r="B3023" s="15">
        <f>部数情報!C3010</f>
        <v>3009</v>
      </c>
      <c r="C3023" s="16">
        <f>部数情報!B3010</f>
        <v>41</v>
      </c>
      <c r="D3023" s="16" t="str">
        <f>部数情報!E3010</f>
        <v>柏南</v>
      </c>
      <c r="E3023" s="16" t="str">
        <f>部数情報!F3010</f>
        <v>増尾</v>
      </c>
      <c r="F3023" s="16" t="str">
        <f>部数情報!A3010</f>
        <v>089024</v>
      </c>
      <c r="G3023" s="16" t="str">
        <f>部数情報!G3010</f>
        <v>増尾５</v>
      </c>
      <c r="H3023" s="16" t="str">
        <f>部数情報!H3010</f>
        <v>柏</v>
      </c>
      <c r="I3023" s="16" t="str">
        <f>部数情報!I3010</f>
        <v>柏市</v>
      </c>
      <c r="J3023" s="189">
        <f>IFERROR(IF($I$7="併配",VLOOKUP($F3023,部数情報!A:K,11,0),IF($I$7="併配&amp;選挙",VLOOKUP($F3023,部数情報!A:L,12,0),IF($I$7="選挙",VLOOKUP($F3023,部数情報!A:M,13,0),VLOOKUP($F3023,部数情報!A:J,10,0)))),"")</f>
        <v>380</v>
      </c>
      <c r="K3023" s="187"/>
      <c r="L3023" s="205"/>
      <c r="M3023" s="206"/>
      <c r="S3023">
        <f>エリア一覧!J3023-VLOOKUP(エリア一覧!F3023,部数情報!A:Q,17,0)</f>
        <v>0</v>
      </c>
      <c r="V3023">
        <f t="shared" si="46"/>
        <v>0</v>
      </c>
      <c r="W3023">
        <f>IFERROR(VLOOKUP($F3023,部数情報!A:J,10,0),0)</f>
        <v>380</v>
      </c>
    </row>
    <row r="3024" spans="2:23" hidden="1">
      <c r="B3024" s="15">
        <f>部数情報!C3011</f>
        <v>3010</v>
      </c>
      <c r="C3024" s="16">
        <f>部数情報!B3011</f>
        <v>41</v>
      </c>
      <c r="D3024" s="16" t="str">
        <f>部数情報!E3011</f>
        <v>柏南</v>
      </c>
      <c r="E3024" s="16" t="str">
        <f>部数情報!F3011</f>
        <v>増尾</v>
      </c>
      <c r="F3024" s="16" t="str">
        <f>部数情報!A3011</f>
        <v>089025</v>
      </c>
      <c r="G3024" s="16" t="str">
        <f>部数情報!G3011</f>
        <v>増尾６</v>
      </c>
      <c r="H3024" s="16" t="str">
        <f>部数情報!H3011</f>
        <v>柏</v>
      </c>
      <c r="I3024" s="16" t="str">
        <f>部数情報!I3011</f>
        <v>柏市</v>
      </c>
      <c r="J3024" s="189">
        <f>IFERROR(IF($I$7="併配",VLOOKUP($F3024,部数情報!A:K,11,0),IF($I$7="併配&amp;選挙",VLOOKUP($F3024,部数情報!A:L,12,0),IF($I$7="選挙",VLOOKUP($F3024,部数情報!A:M,13,0),VLOOKUP($F3024,部数情報!A:J,10,0)))),"")</f>
        <v>350</v>
      </c>
      <c r="K3024" s="187"/>
      <c r="L3024" s="205"/>
      <c r="M3024" s="206"/>
      <c r="S3024">
        <f>エリア一覧!J3024-VLOOKUP(エリア一覧!F3024,部数情報!A:Q,17,0)</f>
        <v>0</v>
      </c>
      <c r="V3024">
        <f t="shared" ref="V3024:V3087" si="47">IF(K3024="●",J3024,K3024)</f>
        <v>0</v>
      </c>
      <c r="W3024">
        <f>IFERROR(VLOOKUP($F3024,部数情報!A:J,10,0),0)</f>
        <v>350</v>
      </c>
    </row>
    <row r="3025" spans="2:23" hidden="1">
      <c r="B3025" s="15">
        <f>部数情報!C3012</f>
        <v>3011</v>
      </c>
      <c r="C3025" s="16">
        <f>部数情報!B3012</f>
        <v>41</v>
      </c>
      <c r="D3025" s="16" t="str">
        <f>部数情報!E3012</f>
        <v>柏南</v>
      </c>
      <c r="E3025" s="16" t="str">
        <f>部数情報!F3012</f>
        <v>増尾</v>
      </c>
      <c r="F3025" s="16" t="str">
        <f>部数情報!A3012</f>
        <v>089026</v>
      </c>
      <c r="G3025" s="16" t="str">
        <f>部数情報!G3012</f>
        <v>増尾７</v>
      </c>
      <c r="H3025" s="16" t="str">
        <f>部数情報!H3012</f>
        <v>柏</v>
      </c>
      <c r="I3025" s="16" t="str">
        <f>部数情報!I3012</f>
        <v>柏市</v>
      </c>
      <c r="J3025" s="189">
        <f>IFERROR(IF($I$7="併配",VLOOKUP($F3025,部数情報!A:K,11,0),IF($I$7="併配&amp;選挙",VLOOKUP($F3025,部数情報!A:L,12,0),IF($I$7="選挙",VLOOKUP($F3025,部数情報!A:M,13,0),VLOOKUP($F3025,部数情報!A:J,10,0)))),"")</f>
        <v>315</v>
      </c>
      <c r="K3025" s="187"/>
      <c r="L3025" s="205"/>
      <c r="M3025" s="206"/>
      <c r="S3025">
        <f>エリア一覧!J3025-VLOOKUP(エリア一覧!F3025,部数情報!A:Q,17,0)</f>
        <v>0</v>
      </c>
      <c r="V3025">
        <f t="shared" si="47"/>
        <v>0</v>
      </c>
      <c r="W3025">
        <f>IFERROR(VLOOKUP($F3025,部数情報!A:J,10,0),0)</f>
        <v>315</v>
      </c>
    </row>
    <row r="3026" spans="2:23" hidden="1">
      <c r="B3026" s="15">
        <f>部数情報!C3013</f>
        <v>3012</v>
      </c>
      <c r="C3026" s="16">
        <f>部数情報!B3013</f>
        <v>41</v>
      </c>
      <c r="D3026" s="16" t="str">
        <f>部数情報!E3013</f>
        <v>柏南</v>
      </c>
      <c r="E3026" s="16" t="str">
        <f>部数情報!F3013</f>
        <v>増尾</v>
      </c>
      <c r="F3026" s="16" t="str">
        <f>部数情報!A3013</f>
        <v>089027</v>
      </c>
      <c r="G3026" s="16" t="str">
        <f>部数情報!G3013</f>
        <v>増尾８</v>
      </c>
      <c r="H3026" s="16" t="str">
        <f>部数情報!H3013</f>
        <v>柏</v>
      </c>
      <c r="I3026" s="16" t="str">
        <f>部数情報!I3013</f>
        <v>柏市</v>
      </c>
      <c r="J3026" s="189">
        <f>IFERROR(IF($I$7="併配",VLOOKUP($F3026,部数情報!A:K,11,0),IF($I$7="併配&amp;選挙",VLOOKUP($F3026,部数情報!A:L,12,0),IF($I$7="選挙",VLOOKUP($F3026,部数情報!A:M,13,0),VLOOKUP($F3026,部数情報!A:J,10,0)))),"")</f>
        <v>450</v>
      </c>
      <c r="K3026" s="187"/>
      <c r="L3026" s="205"/>
      <c r="M3026" s="206"/>
      <c r="S3026">
        <f>エリア一覧!J3026-VLOOKUP(エリア一覧!F3026,部数情報!A:Q,17,0)</f>
        <v>0</v>
      </c>
      <c r="V3026">
        <f t="shared" si="47"/>
        <v>0</v>
      </c>
      <c r="W3026">
        <f>IFERROR(VLOOKUP($F3026,部数情報!A:J,10,0),0)</f>
        <v>450</v>
      </c>
    </row>
    <row r="3027" spans="2:23" hidden="1">
      <c r="B3027" s="15">
        <f>部数情報!C3014</f>
        <v>3013</v>
      </c>
      <c r="C3027" s="16">
        <f>部数情報!B3014</f>
        <v>41</v>
      </c>
      <c r="D3027" s="16" t="str">
        <f>部数情報!E3014</f>
        <v>柏南</v>
      </c>
      <c r="E3027" s="16" t="str">
        <f>部数情報!F3014</f>
        <v>藤心</v>
      </c>
      <c r="F3027" s="16" t="str">
        <f>部数情報!A3014</f>
        <v>089028</v>
      </c>
      <c r="G3027" s="16" t="str">
        <f>部数情報!G3014</f>
        <v>藤心１</v>
      </c>
      <c r="H3027" s="16" t="str">
        <f>部数情報!H3014</f>
        <v>柏</v>
      </c>
      <c r="I3027" s="16" t="str">
        <f>部数情報!I3014</f>
        <v>柏市</v>
      </c>
      <c r="J3027" s="189">
        <f>IFERROR(IF($I$7="併配",VLOOKUP($F3027,部数情報!A:K,11,0),IF($I$7="併配&amp;選挙",VLOOKUP($F3027,部数情報!A:L,12,0),IF($I$7="選挙",VLOOKUP($F3027,部数情報!A:M,13,0),VLOOKUP($F3027,部数情報!A:J,10,0)))),"")</f>
        <v>480</v>
      </c>
      <c r="K3027" s="187"/>
      <c r="L3027" s="205"/>
      <c r="M3027" s="206"/>
      <c r="S3027">
        <f>エリア一覧!J3027-VLOOKUP(エリア一覧!F3027,部数情報!A:Q,17,0)</f>
        <v>0</v>
      </c>
      <c r="V3027">
        <f t="shared" si="47"/>
        <v>0</v>
      </c>
      <c r="W3027">
        <f>IFERROR(VLOOKUP($F3027,部数情報!A:J,10,0),0)</f>
        <v>480</v>
      </c>
    </row>
    <row r="3028" spans="2:23" hidden="1">
      <c r="B3028" s="15">
        <f>部数情報!C3015</f>
        <v>3014</v>
      </c>
      <c r="C3028" s="16">
        <f>部数情報!B3015</f>
        <v>41</v>
      </c>
      <c r="D3028" s="16" t="str">
        <f>部数情報!E3015</f>
        <v>柏南</v>
      </c>
      <c r="E3028" s="16" t="str">
        <f>部数情報!F3015</f>
        <v>藤心</v>
      </c>
      <c r="F3028" s="16" t="str">
        <f>部数情報!A3015</f>
        <v>089029</v>
      </c>
      <c r="G3028" s="16" t="str">
        <f>部数情報!G3015</f>
        <v>藤心２</v>
      </c>
      <c r="H3028" s="16" t="str">
        <f>部数情報!H3015</f>
        <v>柏</v>
      </c>
      <c r="I3028" s="16" t="str">
        <f>部数情報!I3015</f>
        <v>柏市</v>
      </c>
      <c r="J3028" s="189">
        <f>IFERROR(IF($I$7="併配",VLOOKUP($F3028,部数情報!A:K,11,0),IF($I$7="併配&amp;選挙",VLOOKUP($F3028,部数情報!A:L,12,0),IF($I$7="選挙",VLOOKUP($F3028,部数情報!A:M,13,0),VLOOKUP($F3028,部数情報!A:J,10,0)))),"")</f>
        <v>380</v>
      </c>
      <c r="K3028" s="187"/>
      <c r="L3028" s="205"/>
      <c r="M3028" s="206"/>
      <c r="S3028">
        <f>エリア一覧!J3028-VLOOKUP(エリア一覧!F3028,部数情報!A:Q,17,0)</f>
        <v>0</v>
      </c>
      <c r="V3028">
        <f t="shared" si="47"/>
        <v>0</v>
      </c>
      <c r="W3028">
        <f>IFERROR(VLOOKUP($F3028,部数情報!A:J,10,0),0)</f>
        <v>380</v>
      </c>
    </row>
    <row r="3029" spans="2:23" hidden="1">
      <c r="B3029" s="15">
        <f>部数情報!C3016</f>
        <v>3015</v>
      </c>
      <c r="C3029" s="16">
        <f>部数情報!B3016</f>
        <v>41</v>
      </c>
      <c r="D3029" s="16" t="str">
        <f>部数情報!E3016</f>
        <v>柏南</v>
      </c>
      <c r="E3029" s="16" t="str">
        <f>部数情報!F3016</f>
        <v>藤心</v>
      </c>
      <c r="F3029" s="16" t="str">
        <f>部数情報!A3016</f>
        <v>089030</v>
      </c>
      <c r="G3029" s="16" t="str">
        <f>部数情報!G3016</f>
        <v>藤心３・４</v>
      </c>
      <c r="H3029" s="16" t="str">
        <f>部数情報!H3016</f>
        <v>柏</v>
      </c>
      <c r="I3029" s="16" t="str">
        <f>部数情報!I3016</f>
        <v>柏市</v>
      </c>
      <c r="J3029" s="189">
        <f>IFERROR(IF($I$7="併配",VLOOKUP($F3029,部数情報!A:K,11,0),IF($I$7="併配&amp;選挙",VLOOKUP($F3029,部数情報!A:L,12,0),IF($I$7="選挙",VLOOKUP($F3029,部数情報!A:M,13,0),VLOOKUP($F3029,部数情報!A:J,10,0)))),"")</f>
        <v>430</v>
      </c>
      <c r="K3029" s="187"/>
      <c r="L3029" s="205"/>
      <c r="M3029" s="206"/>
      <c r="S3029">
        <f>エリア一覧!J3029-VLOOKUP(エリア一覧!F3029,部数情報!A:Q,17,0)</f>
        <v>0</v>
      </c>
      <c r="V3029">
        <f t="shared" si="47"/>
        <v>0</v>
      </c>
      <c r="W3029">
        <f>IFERROR(VLOOKUP($F3029,部数情報!A:J,10,0),0)</f>
        <v>430</v>
      </c>
    </row>
    <row r="3030" spans="2:23" hidden="1">
      <c r="B3030" s="15">
        <f>部数情報!C3017</f>
        <v>3016</v>
      </c>
      <c r="C3030" s="16">
        <f>部数情報!B3017</f>
        <v>41</v>
      </c>
      <c r="D3030" s="16" t="str">
        <f>部数情報!E3017</f>
        <v>柏南</v>
      </c>
      <c r="E3030" s="16" t="str">
        <f>部数情報!F3017</f>
        <v>藤心</v>
      </c>
      <c r="F3030" s="16" t="str">
        <f>部数情報!A3017</f>
        <v>089070</v>
      </c>
      <c r="G3030" s="16" t="str">
        <f>部数情報!G3017</f>
        <v>藤心4・5</v>
      </c>
      <c r="H3030" s="16" t="str">
        <f>部数情報!H3017</f>
        <v>柏</v>
      </c>
      <c r="I3030" s="16" t="str">
        <f>部数情報!I3017</f>
        <v>柏市</v>
      </c>
      <c r="J3030" s="189">
        <f>IFERROR(IF($I$7="併配",VLOOKUP($F3030,部数情報!A:K,11,0),IF($I$7="併配&amp;選挙",VLOOKUP($F3030,部数情報!A:L,12,0),IF($I$7="選挙",VLOOKUP($F3030,部数情報!A:M,13,0),VLOOKUP($F3030,部数情報!A:J,10,0)))),"")</f>
        <v>480</v>
      </c>
      <c r="K3030" s="187"/>
      <c r="L3030" s="205"/>
      <c r="M3030" s="206"/>
      <c r="S3030">
        <f>エリア一覧!J3030-VLOOKUP(エリア一覧!F3030,部数情報!A:Q,17,0)</f>
        <v>0</v>
      </c>
      <c r="V3030">
        <f t="shared" si="47"/>
        <v>0</v>
      </c>
      <c r="W3030">
        <f>IFERROR(VLOOKUP($F3030,部数情報!A:J,10,0),0)</f>
        <v>480</v>
      </c>
    </row>
    <row r="3031" spans="2:23" hidden="1">
      <c r="B3031" s="15">
        <f>部数情報!C3018</f>
        <v>3017</v>
      </c>
      <c r="C3031" s="16">
        <f>部数情報!B3018</f>
        <v>41</v>
      </c>
      <c r="D3031" s="16" t="str">
        <f>部数情報!E3018</f>
        <v>柏南</v>
      </c>
      <c r="E3031" s="16" t="str">
        <f>部数情報!F3018</f>
        <v>藤心</v>
      </c>
      <c r="F3031" s="16" t="str">
        <f>部数情報!A3018</f>
        <v>089031</v>
      </c>
      <c r="G3031" s="16" t="str">
        <f>部数情報!G3018</f>
        <v>逆井藤ノ台</v>
      </c>
      <c r="H3031" s="16" t="str">
        <f>部数情報!H3018</f>
        <v>柏</v>
      </c>
      <c r="I3031" s="16" t="str">
        <f>部数情報!I3018</f>
        <v>柏市</v>
      </c>
      <c r="J3031" s="189">
        <f>IFERROR(IF($I$7="併配",VLOOKUP($F3031,部数情報!A:K,11,0),IF($I$7="併配&amp;選挙",VLOOKUP($F3031,部数情報!A:L,12,0),IF($I$7="選挙",VLOOKUP($F3031,部数情報!A:M,13,0),VLOOKUP($F3031,部数情報!A:J,10,0)))),"")</f>
        <v>490</v>
      </c>
      <c r="K3031" s="187"/>
      <c r="L3031" s="205"/>
      <c r="M3031" s="206"/>
      <c r="S3031">
        <f>エリア一覧!J3031-VLOOKUP(エリア一覧!F3031,部数情報!A:Q,17,0)</f>
        <v>0</v>
      </c>
      <c r="V3031">
        <f t="shared" si="47"/>
        <v>0</v>
      </c>
      <c r="W3031">
        <f>IFERROR(VLOOKUP($F3031,部数情報!A:J,10,0),0)</f>
        <v>490</v>
      </c>
    </row>
    <row r="3032" spans="2:23" hidden="1">
      <c r="B3032" s="15">
        <f>部数情報!C3019</f>
        <v>3018</v>
      </c>
      <c r="C3032" s="16">
        <f>部数情報!B3019</f>
        <v>41</v>
      </c>
      <c r="D3032" s="16" t="str">
        <f>部数情報!E3019</f>
        <v>柏南</v>
      </c>
      <c r="E3032" s="16" t="str">
        <f>部数情報!F3019</f>
        <v>西山．酒井根</v>
      </c>
      <c r="F3032" s="16" t="str">
        <f>部数情報!A3019</f>
        <v>089032</v>
      </c>
      <c r="G3032" s="16" t="str">
        <f>部数情報!G3019</f>
        <v>西山１</v>
      </c>
      <c r="H3032" s="16" t="str">
        <f>部数情報!H3019</f>
        <v>柏</v>
      </c>
      <c r="I3032" s="16" t="str">
        <f>部数情報!I3019</f>
        <v>柏市</v>
      </c>
      <c r="J3032" s="189">
        <f>IFERROR(IF($I$7="併配",VLOOKUP($F3032,部数情報!A:K,11,0),IF($I$7="併配&amp;選挙",VLOOKUP($F3032,部数情報!A:L,12,0),IF($I$7="選挙",VLOOKUP($F3032,部数情報!A:M,13,0),VLOOKUP($F3032,部数情報!A:J,10,0)))),"")</f>
        <v>295</v>
      </c>
      <c r="K3032" s="187"/>
      <c r="L3032" s="205"/>
      <c r="M3032" s="206"/>
      <c r="S3032">
        <f>エリア一覧!J3032-VLOOKUP(エリア一覧!F3032,部数情報!A:Q,17,0)</f>
        <v>0</v>
      </c>
      <c r="V3032">
        <f t="shared" si="47"/>
        <v>0</v>
      </c>
      <c r="W3032">
        <f>IFERROR(VLOOKUP($F3032,部数情報!A:J,10,0),0)</f>
        <v>295</v>
      </c>
    </row>
    <row r="3033" spans="2:23" hidden="1">
      <c r="B3033" s="15">
        <f>部数情報!C3020</f>
        <v>3019</v>
      </c>
      <c r="C3033" s="16">
        <f>部数情報!B3020</f>
        <v>41</v>
      </c>
      <c r="D3033" s="16" t="str">
        <f>部数情報!E3020</f>
        <v>柏南</v>
      </c>
      <c r="E3033" s="16" t="str">
        <f>部数情報!F3020</f>
        <v>西山．酒井根</v>
      </c>
      <c r="F3033" s="16" t="str">
        <f>部数情報!A3020</f>
        <v>089075</v>
      </c>
      <c r="G3033" s="16" t="str">
        <f>部数情報!G3020</f>
        <v>西山２</v>
      </c>
      <c r="H3033" s="16" t="str">
        <f>部数情報!H3020</f>
        <v>柏</v>
      </c>
      <c r="I3033" s="16" t="str">
        <f>部数情報!I3020</f>
        <v>柏市</v>
      </c>
      <c r="J3033" s="189">
        <f>IFERROR(IF($I$7="併配",VLOOKUP($F3033,部数情報!A:K,11,0),IF($I$7="併配&amp;選挙",VLOOKUP($F3033,部数情報!A:L,12,0),IF($I$7="選挙",VLOOKUP($F3033,部数情報!A:M,13,0),VLOOKUP($F3033,部数情報!A:J,10,0)))),"")</f>
        <v>350</v>
      </c>
      <c r="K3033" s="187"/>
      <c r="L3033" s="205"/>
      <c r="M3033" s="206"/>
      <c r="S3033">
        <f>エリア一覧!J3033-VLOOKUP(エリア一覧!F3033,部数情報!A:Q,17,0)</f>
        <v>0</v>
      </c>
      <c r="V3033">
        <f t="shared" si="47"/>
        <v>0</v>
      </c>
      <c r="W3033">
        <f>IFERROR(VLOOKUP($F3033,部数情報!A:J,10,0),0)</f>
        <v>350</v>
      </c>
    </row>
    <row r="3034" spans="2:23" hidden="1">
      <c r="B3034" s="15">
        <f>部数情報!C3021</f>
        <v>3020</v>
      </c>
      <c r="C3034" s="16">
        <f>部数情報!B3021</f>
        <v>41</v>
      </c>
      <c r="D3034" s="16" t="str">
        <f>部数情報!E3021</f>
        <v>柏南</v>
      </c>
      <c r="E3034" s="16" t="str">
        <f>部数情報!F3021</f>
        <v>西山．酒井根</v>
      </c>
      <c r="F3034" s="16" t="str">
        <f>部数情報!A3021</f>
        <v>089033</v>
      </c>
      <c r="G3034" s="16" t="str">
        <f>部数情報!G3021</f>
        <v>酒井根１・５</v>
      </c>
      <c r="H3034" s="16" t="str">
        <f>部数情報!H3021</f>
        <v>柏</v>
      </c>
      <c r="I3034" s="16" t="str">
        <f>部数情報!I3021</f>
        <v>柏市</v>
      </c>
      <c r="J3034" s="189">
        <f>IFERROR(IF($I$7="併配",VLOOKUP($F3034,部数情報!A:K,11,0),IF($I$7="併配&amp;選挙",VLOOKUP($F3034,部数情報!A:L,12,0),IF($I$7="選挙",VLOOKUP($F3034,部数情報!A:M,13,0),VLOOKUP($F3034,部数情報!A:J,10,0)))),"")</f>
        <v>550</v>
      </c>
      <c r="K3034" s="187"/>
      <c r="L3034" s="205"/>
      <c r="M3034" s="206"/>
      <c r="S3034">
        <f>エリア一覧!J3034-VLOOKUP(エリア一覧!F3034,部数情報!A:Q,17,0)</f>
        <v>0</v>
      </c>
      <c r="V3034">
        <f t="shared" si="47"/>
        <v>0</v>
      </c>
      <c r="W3034">
        <f>IFERROR(VLOOKUP($F3034,部数情報!A:J,10,0),0)</f>
        <v>550</v>
      </c>
    </row>
    <row r="3035" spans="2:23" hidden="1">
      <c r="B3035" s="15">
        <f>部数情報!C3022</f>
        <v>3021</v>
      </c>
      <c r="C3035" s="16">
        <f>部数情報!B3022</f>
        <v>41</v>
      </c>
      <c r="D3035" s="16" t="str">
        <f>部数情報!E3022</f>
        <v>柏南</v>
      </c>
      <c r="E3035" s="16" t="str">
        <f>部数情報!F3022</f>
        <v>西山．酒井根</v>
      </c>
      <c r="F3035" s="16" t="str">
        <f>部数情報!A3022</f>
        <v>089034</v>
      </c>
      <c r="G3035" s="16" t="str">
        <f>部数情報!G3022</f>
        <v>酒井根２</v>
      </c>
      <c r="H3035" s="16" t="str">
        <f>部数情報!H3022</f>
        <v>柏</v>
      </c>
      <c r="I3035" s="16" t="str">
        <f>部数情報!I3022</f>
        <v>柏市</v>
      </c>
      <c r="J3035" s="189">
        <f>IFERROR(IF($I$7="併配",VLOOKUP($F3035,部数情報!A:K,11,0),IF($I$7="併配&amp;選挙",VLOOKUP($F3035,部数情報!A:L,12,0),IF($I$7="選挙",VLOOKUP($F3035,部数情報!A:M,13,0),VLOOKUP($F3035,部数情報!A:J,10,0)))),"")</f>
        <v>650</v>
      </c>
      <c r="K3035" s="187"/>
      <c r="L3035" s="205"/>
      <c r="M3035" s="206"/>
      <c r="S3035">
        <f>エリア一覧!J3035-VLOOKUP(エリア一覧!F3035,部数情報!A:Q,17,0)</f>
        <v>0</v>
      </c>
      <c r="V3035">
        <f t="shared" si="47"/>
        <v>0</v>
      </c>
      <c r="W3035">
        <f>IFERROR(VLOOKUP($F3035,部数情報!A:J,10,0),0)</f>
        <v>650</v>
      </c>
    </row>
    <row r="3036" spans="2:23" hidden="1">
      <c r="B3036" s="15">
        <f>部数情報!C3023</f>
        <v>3022</v>
      </c>
      <c r="C3036" s="16">
        <f>部数情報!B3023</f>
        <v>41</v>
      </c>
      <c r="D3036" s="16" t="str">
        <f>部数情報!E3023</f>
        <v>柏南</v>
      </c>
      <c r="E3036" s="16" t="str">
        <f>部数情報!F3023</f>
        <v>西山．酒井根</v>
      </c>
      <c r="F3036" s="16" t="str">
        <f>部数情報!A3023</f>
        <v>089035</v>
      </c>
      <c r="G3036" s="16" t="str">
        <f>部数情報!G3023</f>
        <v>酒井根３</v>
      </c>
      <c r="H3036" s="16" t="str">
        <f>部数情報!H3023</f>
        <v>柏</v>
      </c>
      <c r="I3036" s="16" t="str">
        <f>部数情報!I3023</f>
        <v>柏市</v>
      </c>
      <c r="J3036" s="189">
        <f>IFERROR(IF($I$7="併配",VLOOKUP($F3036,部数情報!A:K,11,0),IF($I$7="併配&amp;選挙",VLOOKUP($F3036,部数情報!A:L,12,0),IF($I$7="選挙",VLOOKUP($F3036,部数情報!A:M,13,0),VLOOKUP($F3036,部数情報!A:J,10,0)))),"")</f>
        <v>385</v>
      </c>
      <c r="K3036" s="187"/>
      <c r="L3036" s="205"/>
      <c r="M3036" s="206"/>
      <c r="S3036">
        <f>エリア一覧!J3036-VLOOKUP(エリア一覧!F3036,部数情報!A:Q,17,0)</f>
        <v>0</v>
      </c>
      <c r="V3036">
        <f t="shared" si="47"/>
        <v>0</v>
      </c>
      <c r="W3036">
        <f>IFERROR(VLOOKUP($F3036,部数情報!A:J,10,0),0)</f>
        <v>385</v>
      </c>
    </row>
    <row r="3037" spans="2:23" hidden="1">
      <c r="B3037" s="15">
        <f>部数情報!C3024</f>
        <v>3023</v>
      </c>
      <c r="C3037" s="16">
        <f>部数情報!B3024</f>
        <v>41</v>
      </c>
      <c r="D3037" s="16" t="str">
        <f>部数情報!E3024</f>
        <v>柏南</v>
      </c>
      <c r="E3037" s="16" t="str">
        <f>部数情報!F3024</f>
        <v>西山．酒井根</v>
      </c>
      <c r="F3037" s="16" t="str">
        <f>部数情報!A3024</f>
        <v>089036</v>
      </c>
      <c r="G3037" s="16" t="str">
        <f>部数情報!G3024</f>
        <v>酒井根６・７</v>
      </c>
      <c r="H3037" s="16" t="str">
        <f>部数情報!H3024</f>
        <v>柏</v>
      </c>
      <c r="I3037" s="16" t="str">
        <f>部数情報!I3024</f>
        <v>柏市</v>
      </c>
      <c r="J3037" s="189">
        <f>IFERROR(IF($I$7="併配",VLOOKUP($F3037,部数情報!A:K,11,0),IF($I$7="併配&amp;選挙",VLOOKUP($F3037,部数情報!A:L,12,0),IF($I$7="選挙",VLOOKUP($F3037,部数情報!A:M,13,0),VLOOKUP($F3037,部数情報!A:J,10,0)))),"")</f>
        <v>340</v>
      </c>
      <c r="K3037" s="187"/>
      <c r="L3037" s="205"/>
      <c r="M3037" s="206"/>
      <c r="S3037">
        <f>エリア一覧!J3037-VLOOKUP(エリア一覧!F3037,部数情報!A:Q,17,0)</f>
        <v>0</v>
      </c>
      <c r="V3037">
        <f t="shared" si="47"/>
        <v>0</v>
      </c>
      <c r="W3037">
        <f>IFERROR(VLOOKUP($F3037,部数情報!A:J,10,0),0)</f>
        <v>340</v>
      </c>
    </row>
    <row r="3038" spans="2:23" hidden="1">
      <c r="B3038" s="15">
        <f>部数情報!C3025</f>
        <v>3024</v>
      </c>
      <c r="C3038" s="16">
        <f>部数情報!B3025</f>
        <v>41</v>
      </c>
      <c r="D3038" s="16" t="str">
        <f>部数情報!E3025</f>
        <v>柏南</v>
      </c>
      <c r="E3038" s="16" t="str">
        <f>部数情報!F3025</f>
        <v>西山．酒井根</v>
      </c>
      <c r="F3038" s="16" t="str">
        <f>部数情報!A3025</f>
        <v>089073</v>
      </c>
      <c r="G3038" s="16" t="str">
        <f>部数情報!G3025</f>
        <v>酒井根7</v>
      </c>
      <c r="H3038" s="16" t="str">
        <f>部数情報!H3025</f>
        <v>柏</v>
      </c>
      <c r="I3038" s="16" t="str">
        <f>部数情報!I3025</f>
        <v>柏市</v>
      </c>
      <c r="J3038" s="189">
        <f>IFERROR(IF($I$7="併配",VLOOKUP($F3038,部数情報!A:K,11,0),IF($I$7="併配&amp;選挙",VLOOKUP($F3038,部数情報!A:L,12,0),IF($I$7="選挙",VLOOKUP($F3038,部数情報!A:M,13,0),VLOOKUP($F3038,部数情報!A:J,10,0)))),"")</f>
        <v>345</v>
      </c>
      <c r="K3038" s="187"/>
      <c r="L3038" s="205"/>
      <c r="M3038" s="206"/>
      <c r="S3038">
        <f>エリア一覧!J3038-VLOOKUP(エリア一覧!F3038,部数情報!A:Q,17,0)</f>
        <v>0</v>
      </c>
      <c r="V3038">
        <f t="shared" si="47"/>
        <v>0</v>
      </c>
      <c r="W3038">
        <f>IFERROR(VLOOKUP($F3038,部数情報!A:J,10,0),0)</f>
        <v>345</v>
      </c>
    </row>
    <row r="3039" spans="2:23" hidden="1">
      <c r="B3039" s="15">
        <f>部数情報!C3026</f>
        <v>3025</v>
      </c>
      <c r="C3039" s="16">
        <f>部数情報!B3026</f>
        <v>41</v>
      </c>
      <c r="D3039" s="16" t="str">
        <f>部数情報!E3026</f>
        <v>柏南</v>
      </c>
      <c r="E3039" s="16" t="str">
        <f>部数情報!F3026</f>
        <v>西山．酒井根</v>
      </c>
      <c r="F3039" s="16" t="str">
        <f>部数情報!A3026</f>
        <v>089037</v>
      </c>
      <c r="G3039" s="16" t="str">
        <f>部数情報!G3026</f>
        <v>酒井根小学校</v>
      </c>
      <c r="H3039" s="16" t="str">
        <f>部数情報!H3026</f>
        <v>柏</v>
      </c>
      <c r="I3039" s="16" t="str">
        <f>部数情報!I3026</f>
        <v>柏市</v>
      </c>
      <c r="J3039" s="189">
        <f>IFERROR(IF($I$7="併配",VLOOKUP($F3039,部数情報!A:K,11,0),IF($I$7="併配&amp;選挙",VLOOKUP($F3039,部数情報!A:L,12,0),IF($I$7="選挙",VLOOKUP($F3039,部数情報!A:M,13,0),VLOOKUP($F3039,部数情報!A:J,10,0)))),"")</f>
        <v>330</v>
      </c>
      <c r="K3039" s="187"/>
      <c r="L3039" s="205"/>
      <c r="M3039" s="206"/>
      <c r="S3039">
        <f>エリア一覧!J3039-VLOOKUP(エリア一覧!F3039,部数情報!A:Q,17,0)</f>
        <v>0</v>
      </c>
      <c r="V3039">
        <f t="shared" si="47"/>
        <v>0</v>
      </c>
      <c r="W3039">
        <f>IFERROR(VLOOKUP($F3039,部数情報!A:J,10,0),0)</f>
        <v>330</v>
      </c>
    </row>
    <row r="3040" spans="2:23" hidden="1">
      <c r="B3040" s="15">
        <f>部数情報!C3027</f>
        <v>3026</v>
      </c>
      <c r="C3040" s="16">
        <f>部数情報!B3027</f>
        <v>41</v>
      </c>
      <c r="D3040" s="16" t="str">
        <f>部数情報!E3027</f>
        <v>柏南</v>
      </c>
      <c r="E3040" s="16" t="str">
        <f>部数情報!F3027</f>
        <v>青葉台</v>
      </c>
      <c r="F3040" s="16" t="str">
        <f>部数情報!A3027</f>
        <v>089038</v>
      </c>
      <c r="G3040" s="16" t="str">
        <f>部数情報!G3027</f>
        <v>青葉台１</v>
      </c>
      <c r="H3040" s="16" t="str">
        <f>部数情報!H3027</f>
        <v>柏</v>
      </c>
      <c r="I3040" s="16" t="str">
        <f>部数情報!I3027</f>
        <v>柏市</v>
      </c>
      <c r="J3040" s="189">
        <f>IFERROR(IF($I$7="併配",VLOOKUP($F3040,部数情報!A:K,11,0),IF($I$7="併配&amp;選挙",VLOOKUP($F3040,部数情報!A:L,12,0),IF($I$7="選挙",VLOOKUP($F3040,部数情報!A:M,13,0),VLOOKUP($F3040,部数情報!A:J,10,0)))),"")</f>
        <v>475</v>
      </c>
      <c r="K3040" s="187"/>
      <c r="L3040" s="205"/>
      <c r="M3040" s="206"/>
      <c r="S3040">
        <f>エリア一覧!J3040-VLOOKUP(エリア一覧!F3040,部数情報!A:Q,17,0)</f>
        <v>0</v>
      </c>
      <c r="V3040">
        <f t="shared" si="47"/>
        <v>0</v>
      </c>
      <c r="W3040">
        <f>IFERROR(VLOOKUP($F3040,部数情報!A:J,10,0),0)</f>
        <v>475</v>
      </c>
    </row>
    <row r="3041" spans="2:23" hidden="1">
      <c r="B3041" s="15">
        <f>部数情報!C3028</f>
        <v>3027</v>
      </c>
      <c r="C3041" s="16">
        <f>部数情報!B3028</f>
        <v>41</v>
      </c>
      <c r="D3041" s="16" t="str">
        <f>部数情報!E3028</f>
        <v>柏南</v>
      </c>
      <c r="E3041" s="16" t="str">
        <f>部数情報!F3028</f>
        <v>青葉台</v>
      </c>
      <c r="F3041" s="16" t="str">
        <f>部数情報!A3028</f>
        <v>089039</v>
      </c>
      <c r="G3041" s="16" t="str">
        <f>部数情報!G3028</f>
        <v>青葉台２</v>
      </c>
      <c r="H3041" s="16" t="str">
        <f>部数情報!H3028</f>
        <v>柏</v>
      </c>
      <c r="I3041" s="16" t="str">
        <f>部数情報!I3028</f>
        <v>柏市</v>
      </c>
      <c r="J3041" s="189">
        <f>IFERROR(IF($I$7="併配",VLOOKUP($F3041,部数情報!A:K,11,0),IF($I$7="併配&amp;選挙",VLOOKUP($F3041,部数情報!A:L,12,0),IF($I$7="選挙",VLOOKUP($F3041,部数情報!A:M,13,0),VLOOKUP($F3041,部数情報!A:J,10,0)))),"")</f>
        <v>489</v>
      </c>
      <c r="K3041" s="187"/>
      <c r="L3041" s="205"/>
      <c r="M3041" s="206"/>
      <c r="S3041">
        <f>エリア一覧!J3041-VLOOKUP(エリア一覧!F3041,部数情報!A:Q,17,0)</f>
        <v>-91</v>
      </c>
      <c r="V3041">
        <f t="shared" si="47"/>
        <v>0</v>
      </c>
      <c r="W3041">
        <f>IFERROR(VLOOKUP($F3041,部数情報!A:J,10,0),0)</f>
        <v>580</v>
      </c>
    </row>
    <row r="3042" spans="2:23" hidden="1">
      <c r="B3042" s="15">
        <f>部数情報!C3029</f>
        <v>3028</v>
      </c>
      <c r="C3042" s="16">
        <f>部数情報!B3029</f>
        <v>41</v>
      </c>
      <c r="D3042" s="16" t="str">
        <f>部数情報!E3029</f>
        <v>柏南</v>
      </c>
      <c r="E3042" s="16" t="str">
        <f>部数情報!F3029</f>
        <v>南増尾</v>
      </c>
      <c r="F3042" s="16" t="str">
        <f>部数情報!A3029</f>
        <v>089040</v>
      </c>
      <c r="G3042" s="16" t="str">
        <f>部数情報!G3029</f>
        <v>南増尾１</v>
      </c>
      <c r="H3042" s="16" t="str">
        <f>部数情報!H3029</f>
        <v>柏</v>
      </c>
      <c r="I3042" s="16" t="str">
        <f>部数情報!I3029</f>
        <v>柏市</v>
      </c>
      <c r="J3042" s="189">
        <f>IFERROR(IF($I$7="併配",VLOOKUP($F3042,部数情報!A:K,11,0),IF($I$7="併配&amp;選挙",VLOOKUP($F3042,部数情報!A:L,12,0),IF($I$7="選挙",VLOOKUP($F3042,部数情報!A:M,13,0),VLOOKUP($F3042,部数情報!A:J,10,0)))),"")</f>
        <v>400</v>
      </c>
      <c r="K3042" s="187"/>
      <c r="L3042" s="205"/>
      <c r="M3042" s="206"/>
      <c r="S3042">
        <f>エリア一覧!J3042-VLOOKUP(エリア一覧!F3042,部数情報!A:Q,17,0)</f>
        <v>0</v>
      </c>
      <c r="V3042">
        <f t="shared" si="47"/>
        <v>0</v>
      </c>
      <c r="W3042">
        <f>IFERROR(VLOOKUP($F3042,部数情報!A:J,10,0),0)</f>
        <v>400</v>
      </c>
    </row>
    <row r="3043" spans="2:23" hidden="1">
      <c r="B3043" s="15">
        <f>部数情報!C3030</f>
        <v>3029</v>
      </c>
      <c r="C3043" s="16">
        <f>部数情報!B3030</f>
        <v>41</v>
      </c>
      <c r="D3043" s="16" t="str">
        <f>部数情報!E3030</f>
        <v>柏南</v>
      </c>
      <c r="E3043" s="16" t="str">
        <f>部数情報!F3030</f>
        <v>南増尾</v>
      </c>
      <c r="F3043" s="16" t="str">
        <f>部数情報!A3030</f>
        <v>089041</v>
      </c>
      <c r="G3043" s="16" t="str">
        <f>部数情報!G3030</f>
        <v>南増尾２</v>
      </c>
      <c r="H3043" s="16" t="str">
        <f>部数情報!H3030</f>
        <v>柏</v>
      </c>
      <c r="I3043" s="16" t="str">
        <f>部数情報!I3030</f>
        <v>柏市</v>
      </c>
      <c r="J3043" s="189">
        <f>IFERROR(IF($I$7="併配",VLOOKUP($F3043,部数情報!A:K,11,0),IF($I$7="併配&amp;選挙",VLOOKUP($F3043,部数情報!A:L,12,0),IF($I$7="選挙",VLOOKUP($F3043,部数情報!A:M,13,0),VLOOKUP($F3043,部数情報!A:J,10,0)))),"")</f>
        <v>410</v>
      </c>
      <c r="K3043" s="187"/>
      <c r="L3043" s="205"/>
      <c r="M3043" s="206"/>
      <c r="S3043">
        <f>エリア一覧!J3043-VLOOKUP(エリア一覧!F3043,部数情報!A:Q,17,0)</f>
        <v>0</v>
      </c>
      <c r="V3043">
        <f t="shared" si="47"/>
        <v>0</v>
      </c>
      <c r="W3043">
        <f>IFERROR(VLOOKUP($F3043,部数情報!A:J,10,0),0)</f>
        <v>410</v>
      </c>
    </row>
    <row r="3044" spans="2:23" hidden="1">
      <c r="B3044" s="15">
        <f>部数情報!C3031</f>
        <v>3030</v>
      </c>
      <c r="C3044" s="16">
        <f>部数情報!B3031</f>
        <v>41</v>
      </c>
      <c r="D3044" s="16" t="str">
        <f>部数情報!E3031</f>
        <v>柏南</v>
      </c>
      <c r="E3044" s="16" t="str">
        <f>部数情報!F3031</f>
        <v>南増尾</v>
      </c>
      <c r="F3044" s="16" t="str">
        <f>部数情報!A3031</f>
        <v>089042</v>
      </c>
      <c r="G3044" s="16" t="str">
        <f>部数情報!G3031</f>
        <v>南増尾３</v>
      </c>
      <c r="H3044" s="16" t="str">
        <f>部数情報!H3031</f>
        <v>柏</v>
      </c>
      <c r="I3044" s="16" t="str">
        <f>部数情報!I3031</f>
        <v>柏市</v>
      </c>
      <c r="J3044" s="189">
        <f>IFERROR(IF($I$7="併配",VLOOKUP($F3044,部数情報!A:K,11,0),IF($I$7="併配&amp;選挙",VLOOKUP($F3044,部数情報!A:L,12,0),IF($I$7="選挙",VLOOKUP($F3044,部数情報!A:M,13,0),VLOOKUP($F3044,部数情報!A:J,10,0)))),"")</f>
        <v>580</v>
      </c>
      <c r="K3044" s="187"/>
      <c r="L3044" s="205"/>
      <c r="M3044" s="206"/>
      <c r="S3044">
        <f>エリア一覧!J3044-VLOOKUP(エリア一覧!F3044,部数情報!A:Q,17,0)</f>
        <v>0</v>
      </c>
      <c r="V3044">
        <f t="shared" si="47"/>
        <v>0</v>
      </c>
      <c r="W3044">
        <f>IFERROR(VLOOKUP($F3044,部数情報!A:J,10,0),0)</f>
        <v>580</v>
      </c>
    </row>
    <row r="3045" spans="2:23" hidden="1">
      <c r="B3045" s="15">
        <f>部数情報!C3032</f>
        <v>3031</v>
      </c>
      <c r="C3045" s="16">
        <f>部数情報!B3032</f>
        <v>41</v>
      </c>
      <c r="D3045" s="16" t="str">
        <f>部数情報!E3032</f>
        <v>柏南</v>
      </c>
      <c r="E3045" s="16" t="str">
        <f>部数情報!F3032</f>
        <v>南増尾</v>
      </c>
      <c r="F3045" s="16" t="str">
        <f>部数情報!A3032</f>
        <v>089043</v>
      </c>
      <c r="G3045" s="16" t="str">
        <f>部数情報!G3032</f>
        <v>南増尾４</v>
      </c>
      <c r="H3045" s="16" t="str">
        <f>部数情報!H3032</f>
        <v>柏</v>
      </c>
      <c r="I3045" s="16" t="str">
        <f>部数情報!I3032</f>
        <v>柏市</v>
      </c>
      <c r="J3045" s="189">
        <f>IFERROR(IF($I$7="併配",VLOOKUP($F3045,部数情報!A:K,11,0),IF($I$7="併配&amp;選挙",VLOOKUP($F3045,部数情報!A:L,12,0),IF($I$7="選挙",VLOOKUP($F3045,部数情報!A:M,13,0),VLOOKUP($F3045,部数情報!A:J,10,0)))),"")</f>
        <v>590</v>
      </c>
      <c r="K3045" s="187"/>
      <c r="L3045" s="205"/>
      <c r="M3045" s="206"/>
      <c r="S3045">
        <f>エリア一覧!J3045-VLOOKUP(エリア一覧!F3045,部数情報!A:Q,17,0)</f>
        <v>0</v>
      </c>
      <c r="V3045">
        <f t="shared" si="47"/>
        <v>0</v>
      </c>
      <c r="W3045">
        <f>IFERROR(VLOOKUP($F3045,部数情報!A:J,10,0),0)</f>
        <v>590</v>
      </c>
    </row>
    <row r="3046" spans="2:23" hidden="1">
      <c r="B3046" s="15">
        <f>部数情報!C3033</f>
        <v>3032</v>
      </c>
      <c r="C3046" s="16">
        <f>部数情報!B3033</f>
        <v>41</v>
      </c>
      <c r="D3046" s="16" t="str">
        <f>部数情報!E3033</f>
        <v>柏南</v>
      </c>
      <c r="E3046" s="16" t="str">
        <f>部数情報!F3033</f>
        <v>南増尾</v>
      </c>
      <c r="F3046" s="16" t="str">
        <f>部数情報!A3033</f>
        <v>089044</v>
      </c>
      <c r="G3046" s="16" t="str">
        <f>部数情報!G3033</f>
        <v>南増尾５</v>
      </c>
      <c r="H3046" s="16" t="str">
        <f>部数情報!H3033</f>
        <v>柏</v>
      </c>
      <c r="I3046" s="16" t="str">
        <f>部数情報!I3033</f>
        <v>柏市</v>
      </c>
      <c r="J3046" s="189">
        <f>IFERROR(IF($I$7="併配",VLOOKUP($F3046,部数情報!A:K,11,0),IF($I$7="併配&amp;選挙",VLOOKUP($F3046,部数情報!A:L,12,0),IF($I$7="選挙",VLOOKUP($F3046,部数情報!A:M,13,0),VLOOKUP($F3046,部数情報!A:J,10,0)))),"")</f>
        <v>450</v>
      </c>
      <c r="K3046" s="187"/>
      <c r="L3046" s="205"/>
      <c r="M3046" s="206"/>
      <c r="S3046">
        <f>エリア一覧!J3046-VLOOKUP(エリア一覧!F3046,部数情報!A:Q,17,0)</f>
        <v>0</v>
      </c>
      <c r="V3046">
        <f t="shared" si="47"/>
        <v>0</v>
      </c>
      <c r="W3046">
        <f>IFERROR(VLOOKUP($F3046,部数情報!A:J,10,0),0)</f>
        <v>450</v>
      </c>
    </row>
    <row r="3047" spans="2:23" hidden="1">
      <c r="B3047" s="15">
        <f>部数情報!C3034</f>
        <v>3033</v>
      </c>
      <c r="C3047" s="16">
        <f>部数情報!B3034</f>
        <v>41</v>
      </c>
      <c r="D3047" s="16" t="str">
        <f>部数情報!E3034</f>
        <v>柏南</v>
      </c>
      <c r="E3047" s="16" t="str">
        <f>部数情報!F3034</f>
        <v>南増尾</v>
      </c>
      <c r="F3047" s="16" t="str">
        <f>部数情報!A3034</f>
        <v>089045</v>
      </c>
      <c r="G3047" s="16" t="str">
        <f>部数情報!G3034</f>
        <v>南増尾６・７</v>
      </c>
      <c r="H3047" s="16" t="str">
        <f>部数情報!H3034</f>
        <v>柏</v>
      </c>
      <c r="I3047" s="16" t="str">
        <f>部数情報!I3034</f>
        <v>柏市</v>
      </c>
      <c r="J3047" s="189">
        <f>IFERROR(IF($I$7="併配",VLOOKUP($F3047,部数情報!A:K,11,0),IF($I$7="併配&amp;選挙",VLOOKUP($F3047,部数情報!A:L,12,0),IF($I$7="選挙",VLOOKUP($F3047,部数情報!A:M,13,0),VLOOKUP($F3047,部数情報!A:J,10,0)))),"")</f>
        <v>700</v>
      </c>
      <c r="K3047" s="187"/>
      <c r="L3047" s="205"/>
      <c r="M3047" s="206"/>
      <c r="S3047">
        <f>エリア一覧!J3047-VLOOKUP(エリア一覧!F3047,部数情報!A:Q,17,0)</f>
        <v>0</v>
      </c>
      <c r="V3047">
        <f t="shared" si="47"/>
        <v>0</v>
      </c>
      <c r="W3047">
        <f>IFERROR(VLOOKUP($F3047,部数情報!A:J,10,0),0)</f>
        <v>700</v>
      </c>
    </row>
    <row r="3048" spans="2:23" hidden="1">
      <c r="B3048" s="15">
        <f>部数情報!C3035</f>
        <v>3034</v>
      </c>
      <c r="C3048" s="16">
        <f>部数情報!B3035</f>
        <v>41</v>
      </c>
      <c r="D3048" s="16" t="str">
        <f>部数情報!E3035</f>
        <v>柏南</v>
      </c>
      <c r="E3048" s="16" t="str">
        <f>部数情報!F3035</f>
        <v>南増尾</v>
      </c>
      <c r="F3048" s="16" t="str">
        <f>部数情報!A3035</f>
        <v>089046</v>
      </c>
      <c r="G3048" s="16" t="str">
        <f>部数情報!G3035</f>
        <v>南増尾８</v>
      </c>
      <c r="H3048" s="16" t="str">
        <f>部数情報!H3035</f>
        <v>柏</v>
      </c>
      <c r="I3048" s="16" t="str">
        <f>部数情報!I3035</f>
        <v>柏市</v>
      </c>
      <c r="J3048" s="189">
        <f>IFERROR(IF($I$7="併配",VLOOKUP($F3048,部数情報!A:K,11,0),IF($I$7="併配&amp;選挙",VLOOKUP($F3048,部数情報!A:L,12,0),IF($I$7="選挙",VLOOKUP($F3048,部数情報!A:M,13,0),VLOOKUP($F3048,部数情報!A:J,10,0)))),"")</f>
        <v>570</v>
      </c>
      <c r="K3048" s="187"/>
      <c r="L3048" s="205"/>
      <c r="M3048" s="206"/>
      <c r="S3048">
        <f>エリア一覧!J3048-VLOOKUP(エリア一覧!F3048,部数情報!A:Q,17,0)</f>
        <v>0</v>
      </c>
      <c r="V3048">
        <f t="shared" si="47"/>
        <v>0</v>
      </c>
      <c r="W3048">
        <f>IFERROR(VLOOKUP($F3048,部数情報!A:J,10,0),0)</f>
        <v>570</v>
      </c>
    </row>
    <row r="3049" spans="2:23" hidden="1">
      <c r="B3049" s="15">
        <f>部数情報!C3036</f>
        <v>3035</v>
      </c>
      <c r="C3049" s="16">
        <f>部数情報!B3036</f>
        <v>41</v>
      </c>
      <c r="D3049" s="16" t="str">
        <f>部数情報!E3036</f>
        <v>柏南</v>
      </c>
      <c r="E3049" s="16" t="str">
        <f>部数情報!F3036</f>
        <v>南逆井</v>
      </c>
      <c r="F3049" s="16" t="str">
        <f>部数情報!A3036</f>
        <v>089047</v>
      </c>
      <c r="G3049" s="16" t="str">
        <f>部数情報!G3036</f>
        <v>南逆井１</v>
      </c>
      <c r="H3049" s="16" t="str">
        <f>部数情報!H3036</f>
        <v>柏</v>
      </c>
      <c r="I3049" s="16" t="str">
        <f>部数情報!I3036</f>
        <v>柏市</v>
      </c>
      <c r="J3049" s="189">
        <f>IFERROR(IF($I$7="併配",VLOOKUP($F3049,部数情報!A:K,11,0),IF($I$7="併配&amp;選挙",VLOOKUP($F3049,部数情報!A:L,12,0),IF($I$7="選挙",VLOOKUP($F3049,部数情報!A:M,13,0),VLOOKUP($F3049,部数情報!A:J,10,0)))),"")</f>
        <v>590</v>
      </c>
      <c r="K3049" s="187"/>
      <c r="L3049" s="205"/>
      <c r="M3049" s="206"/>
      <c r="S3049">
        <f>エリア一覧!J3049-VLOOKUP(エリア一覧!F3049,部数情報!A:Q,17,0)</f>
        <v>0</v>
      </c>
      <c r="V3049">
        <f t="shared" si="47"/>
        <v>0</v>
      </c>
      <c r="W3049">
        <f>IFERROR(VLOOKUP($F3049,部数情報!A:J,10,0),0)</f>
        <v>590</v>
      </c>
    </row>
    <row r="3050" spans="2:23" hidden="1">
      <c r="B3050" s="15">
        <f>部数情報!C3037</f>
        <v>3036</v>
      </c>
      <c r="C3050" s="16">
        <f>部数情報!B3037</f>
        <v>41</v>
      </c>
      <c r="D3050" s="16" t="str">
        <f>部数情報!E3037</f>
        <v>柏南</v>
      </c>
      <c r="E3050" s="16" t="str">
        <f>部数情報!F3037</f>
        <v>南逆井</v>
      </c>
      <c r="F3050" s="16" t="str">
        <f>部数情報!A3037</f>
        <v>089048</v>
      </c>
      <c r="G3050" s="16" t="str">
        <f>部数情報!G3037</f>
        <v>南逆井２</v>
      </c>
      <c r="H3050" s="16" t="str">
        <f>部数情報!H3037</f>
        <v>柏</v>
      </c>
      <c r="I3050" s="16" t="str">
        <f>部数情報!I3037</f>
        <v>柏市</v>
      </c>
      <c r="J3050" s="189">
        <f>IFERROR(IF($I$7="併配",VLOOKUP($F3050,部数情報!A:K,11,0),IF($I$7="併配&amp;選挙",VLOOKUP($F3050,部数情報!A:L,12,0),IF($I$7="選挙",VLOOKUP($F3050,部数情報!A:M,13,0),VLOOKUP($F3050,部数情報!A:J,10,0)))),"")</f>
        <v>510</v>
      </c>
      <c r="K3050" s="187"/>
      <c r="L3050" s="205"/>
      <c r="M3050" s="206"/>
      <c r="S3050">
        <f>エリア一覧!J3050-VLOOKUP(エリア一覧!F3050,部数情報!A:Q,17,0)</f>
        <v>0</v>
      </c>
      <c r="V3050">
        <f t="shared" si="47"/>
        <v>0</v>
      </c>
      <c r="W3050">
        <f>IFERROR(VLOOKUP($F3050,部数情報!A:J,10,0),0)</f>
        <v>510</v>
      </c>
    </row>
    <row r="3051" spans="2:23" hidden="1">
      <c r="B3051" s="15">
        <f>部数情報!C3038</f>
        <v>3037</v>
      </c>
      <c r="C3051" s="16">
        <f>部数情報!B3038</f>
        <v>41</v>
      </c>
      <c r="D3051" s="16" t="str">
        <f>部数情報!E3038</f>
        <v>柏南</v>
      </c>
      <c r="E3051" s="16" t="str">
        <f>部数情報!F3038</f>
        <v>南逆井</v>
      </c>
      <c r="F3051" s="16" t="str">
        <f>部数情報!A3038</f>
        <v>089049</v>
      </c>
      <c r="G3051" s="16" t="str">
        <f>部数情報!G3038</f>
        <v>南逆井３</v>
      </c>
      <c r="H3051" s="16" t="str">
        <f>部数情報!H3038</f>
        <v>柏</v>
      </c>
      <c r="I3051" s="16" t="str">
        <f>部数情報!I3038</f>
        <v>柏市</v>
      </c>
      <c r="J3051" s="189">
        <f>IFERROR(IF($I$7="併配",VLOOKUP($F3051,部数情報!A:K,11,0),IF($I$7="併配&amp;選挙",VLOOKUP($F3051,部数情報!A:L,12,0),IF($I$7="選挙",VLOOKUP($F3051,部数情報!A:M,13,0),VLOOKUP($F3051,部数情報!A:J,10,0)))),"")</f>
        <v>525</v>
      </c>
      <c r="K3051" s="187"/>
      <c r="L3051" s="205"/>
      <c r="M3051" s="206"/>
      <c r="S3051">
        <f>エリア一覧!J3051-VLOOKUP(エリア一覧!F3051,部数情報!A:Q,17,0)</f>
        <v>0</v>
      </c>
      <c r="V3051">
        <f t="shared" si="47"/>
        <v>0</v>
      </c>
      <c r="W3051">
        <f>IFERROR(VLOOKUP($F3051,部数情報!A:J,10,0),0)</f>
        <v>525</v>
      </c>
    </row>
    <row r="3052" spans="2:23" hidden="1">
      <c r="B3052" s="15">
        <f>部数情報!C3039</f>
        <v>3038</v>
      </c>
      <c r="C3052" s="16">
        <f>部数情報!B3039</f>
        <v>41</v>
      </c>
      <c r="D3052" s="16" t="str">
        <f>部数情報!E3039</f>
        <v>柏南</v>
      </c>
      <c r="E3052" s="16" t="str">
        <f>部数情報!F3039</f>
        <v>南逆井</v>
      </c>
      <c r="F3052" s="16" t="str">
        <f>部数情報!A3039</f>
        <v>089050</v>
      </c>
      <c r="G3052" s="16" t="str">
        <f>部数情報!G3039</f>
        <v>南逆井４</v>
      </c>
      <c r="H3052" s="16" t="str">
        <f>部数情報!H3039</f>
        <v>柏</v>
      </c>
      <c r="I3052" s="16" t="str">
        <f>部数情報!I3039</f>
        <v>柏市</v>
      </c>
      <c r="J3052" s="189">
        <f>IFERROR(IF($I$7="併配",VLOOKUP($F3052,部数情報!A:K,11,0),IF($I$7="併配&amp;選挙",VLOOKUP($F3052,部数情報!A:L,12,0),IF($I$7="選挙",VLOOKUP($F3052,部数情報!A:M,13,0),VLOOKUP($F3052,部数情報!A:J,10,0)))),"")</f>
        <v>750</v>
      </c>
      <c r="K3052" s="187"/>
      <c r="L3052" s="205"/>
      <c r="M3052" s="206"/>
      <c r="S3052">
        <f>エリア一覧!J3052-VLOOKUP(エリア一覧!F3052,部数情報!A:Q,17,0)</f>
        <v>0</v>
      </c>
      <c r="V3052">
        <f t="shared" si="47"/>
        <v>0</v>
      </c>
      <c r="W3052">
        <f>IFERROR(VLOOKUP($F3052,部数情報!A:J,10,0),0)</f>
        <v>750</v>
      </c>
    </row>
    <row r="3053" spans="2:23" hidden="1">
      <c r="B3053" s="15">
        <f>部数情報!C3040</f>
        <v>3039</v>
      </c>
      <c r="C3053" s="16">
        <f>部数情報!B3040</f>
        <v>41</v>
      </c>
      <c r="D3053" s="16" t="str">
        <f>部数情報!E3040</f>
        <v>柏南</v>
      </c>
      <c r="E3053" s="16" t="str">
        <f>部数情報!F3040</f>
        <v>南逆井</v>
      </c>
      <c r="F3053" s="16" t="str">
        <f>部数情報!A3040</f>
        <v>089051</v>
      </c>
      <c r="G3053" s="16" t="str">
        <f>部数情報!G3040</f>
        <v>南逆井５</v>
      </c>
      <c r="H3053" s="16" t="str">
        <f>部数情報!H3040</f>
        <v>柏</v>
      </c>
      <c r="I3053" s="16" t="str">
        <f>部数情報!I3040</f>
        <v>柏市</v>
      </c>
      <c r="J3053" s="189">
        <f>IFERROR(IF($I$7="併配",VLOOKUP($F3053,部数情報!A:K,11,0),IF($I$7="併配&amp;選挙",VLOOKUP($F3053,部数情報!A:L,12,0),IF($I$7="選挙",VLOOKUP($F3053,部数情報!A:M,13,0),VLOOKUP($F3053,部数情報!A:J,10,0)))),"")</f>
        <v>205</v>
      </c>
      <c r="K3053" s="187"/>
      <c r="L3053" s="205"/>
      <c r="M3053" s="206"/>
      <c r="S3053">
        <f>エリア一覧!J3053-VLOOKUP(エリア一覧!F3053,部数情報!A:Q,17,0)</f>
        <v>0</v>
      </c>
      <c r="V3053">
        <f t="shared" si="47"/>
        <v>0</v>
      </c>
      <c r="W3053">
        <f>IFERROR(VLOOKUP($F3053,部数情報!A:J,10,0),0)</f>
        <v>205</v>
      </c>
    </row>
    <row r="3054" spans="2:23" hidden="1">
      <c r="B3054" s="15">
        <f>部数情報!C3041</f>
        <v>3040</v>
      </c>
      <c r="C3054" s="16">
        <f>部数情報!B3041</f>
        <v>41</v>
      </c>
      <c r="D3054" s="16" t="str">
        <f>部数情報!E3041</f>
        <v>柏南</v>
      </c>
      <c r="E3054" s="16" t="str">
        <f>部数情報!F3041</f>
        <v>南逆井</v>
      </c>
      <c r="F3054" s="16" t="str">
        <f>部数情報!A3041</f>
        <v>089052</v>
      </c>
      <c r="G3054" s="16" t="str">
        <f>部数情報!G3041</f>
        <v>南逆井６</v>
      </c>
      <c r="H3054" s="16" t="str">
        <f>部数情報!H3041</f>
        <v>柏</v>
      </c>
      <c r="I3054" s="16" t="str">
        <f>部数情報!I3041</f>
        <v>柏市</v>
      </c>
      <c r="J3054" s="189">
        <f>IFERROR(IF($I$7="併配",VLOOKUP($F3054,部数情報!A:K,11,0),IF($I$7="併配&amp;選挙",VLOOKUP($F3054,部数情報!A:L,12,0),IF($I$7="選挙",VLOOKUP($F3054,部数情報!A:M,13,0),VLOOKUP($F3054,部数情報!A:J,10,0)))),"")</f>
        <v>540</v>
      </c>
      <c r="K3054" s="187"/>
      <c r="L3054" s="205"/>
      <c r="M3054" s="206"/>
      <c r="S3054">
        <f>エリア一覧!J3054-VLOOKUP(エリア一覧!F3054,部数情報!A:Q,17,0)</f>
        <v>0</v>
      </c>
      <c r="V3054">
        <f t="shared" si="47"/>
        <v>0</v>
      </c>
      <c r="W3054">
        <f>IFERROR(VLOOKUP($F3054,部数情報!A:J,10,0),0)</f>
        <v>540</v>
      </c>
    </row>
    <row r="3055" spans="2:23" hidden="1">
      <c r="B3055" s="15">
        <f>部数情報!C3042</f>
        <v>3041</v>
      </c>
      <c r="C3055" s="16">
        <f>部数情報!B3042</f>
        <v>41</v>
      </c>
      <c r="D3055" s="16" t="str">
        <f>部数情報!E3042</f>
        <v>柏南</v>
      </c>
      <c r="E3055" s="16" t="str">
        <f>部数情報!F3042</f>
        <v>南逆井</v>
      </c>
      <c r="F3055" s="16" t="str">
        <f>部数情報!A3042</f>
        <v>089053</v>
      </c>
      <c r="G3055" s="16" t="str">
        <f>部数情報!G3042</f>
        <v>南逆井７</v>
      </c>
      <c r="H3055" s="16" t="str">
        <f>部数情報!H3042</f>
        <v>柏</v>
      </c>
      <c r="I3055" s="16" t="str">
        <f>部数情報!I3042</f>
        <v>柏市</v>
      </c>
      <c r="J3055" s="189">
        <f>IFERROR(IF($I$7="併配",VLOOKUP($F3055,部数情報!A:K,11,0),IF($I$7="併配&amp;選挙",VLOOKUP($F3055,部数情報!A:L,12,0),IF($I$7="選挙",VLOOKUP($F3055,部数情報!A:M,13,0),VLOOKUP($F3055,部数情報!A:J,10,0)))),"")</f>
        <v>385</v>
      </c>
      <c r="K3055" s="187"/>
      <c r="L3055" s="205"/>
      <c r="M3055" s="206"/>
      <c r="S3055">
        <f>エリア一覧!J3055-VLOOKUP(エリア一覧!F3055,部数情報!A:Q,17,0)</f>
        <v>0</v>
      </c>
      <c r="V3055">
        <f t="shared" si="47"/>
        <v>0</v>
      </c>
      <c r="W3055">
        <f>IFERROR(VLOOKUP($F3055,部数情報!A:J,10,0),0)</f>
        <v>385</v>
      </c>
    </row>
    <row r="3056" spans="2:23" hidden="1">
      <c r="B3056" s="15">
        <f>部数情報!C3043</f>
        <v>3042</v>
      </c>
      <c r="C3056" s="16">
        <f>部数情報!B3043</f>
        <v>41</v>
      </c>
      <c r="D3056" s="16" t="str">
        <f>部数情報!E3043</f>
        <v>柏南</v>
      </c>
      <c r="E3056" s="16" t="str">
        <f>部数情報!F3043</f>
        <v>新逆井．東逆井</v>
      </c>
      <c r="F3056" s="16" t="str">
        <f>部数情報!A3043</f>
        <v>089054</v>
      </c>
      <c r="G3056" s="16" t="str">
        <f>部数情報!G3043</f>
        <v>新逆井１・２</v>
      </c>
      <c r="H3056" s="16" t="str">
        <f>部数情報!H3043</f>
        <v>柏</v>
      </c>
      <c r="I3056" s="16" t="str">
        <f>部数情報!I3043</f>
        <v>柏市</v>
      </c>
      <c r="J3056" s="189">
        <f>IFERROR(IF($I$7="併配",VLOOKUP($F3056,部数情報!A:K,11,0),IF($I$7="併配&amp;選挙",VLOOKUP($F3056,部数情報!A:L,12,0),IF($I$7="選挙",VLOOKUP($F3056,部数情報!A:M,13,0),VLOOKUP($F3056,部数情報!A:J,10,0)))),"")</f>
        <v>890</v>
      </c>
      <c r="K3056" s="187"/>
      <c r="L3056" s="205"/>
      <c r="M3056" s="206"/>
      <c r="S3056">
        <f>エリア一覧!J3056-VLOOKUP(エリア一覧!F3056,部数情報!A:Q,17,0)</f>
        <v>0</v>
      </c>
      <c r="V3056">
        <f t="shared" si="47"/>
        <v>0</v>
      </c>
      <c r="W3056">
        <f>IFERROR(VLOOKUP($F3056,部数情報!A:J,10,0),0)</f>
        <v>890</v>
      </c>
    </row>
    <row r="3057" spans="2:23" hidden="1">
      <c r="B3057" s="15">
        <f>部数情報!C3044</f>
        <v>3043</v>
      </c>
      <c r="C3057" s="16">
        <f>部数情報!B3044</f>
        <v>41</v>
      </c>
      <c r="D3057" s="16" t="str">
        <f>部数情報!E3044</f>
        <v>柏南</v>
      </c>
      <c r="E3057" s="16" t="str">
        <f>部数情報!F3044</f>
        <v>新逆井．東逆井</v>
      </c>
      <c r="F3057" s="16" t="str">
        <f>部数情報!A3044</f>
        <v>089055</v>
      </c>
      <c r="G3057" s="16" t="str">
        <f>部数情報!G3044</f>
        <v>東逆井１</v>
      </c>
      <c r="H3057" s="16" t="str">
        <f>部数情報!H3044</f>
        <v>柏</v>
      </c>
      <c r="I3057" s="16" t="str">
        <f>部数情報!I3044</f>
        <v>柏市</v>
      </c>
      <c r="J3057" s="189">
        <f>IFERROR(IF($I$7="併配",VLOOKUP($F3057,部数情報!A:K,11,0),IF($I$7="併配&amp;選挙",VLOOKUP($F3057,部数情報!A:L,12,0),IF($I$7="選挙",VLOOKUP($F3057,部数情報!A:M,13,0),VLOOKUP($F3057,部数情報!A:J,10,0)))),"")</f>
        <v>435</v>
      </c>
      <c r="K3057" s="187"/>
      <c r="L3057" s="205"/>
      <c r="M3057" s="206"/>
      <c r="S3057">
        <f>エリア一覧!J3057-VLOOKUP(エリア一覧!F3057,部数情報!A:Q,17,0)</f>
        <v>0</v>
      </c>
      <c r="V3057">
        <f t="shared" si="47"/>
        <v>0</v>
      </c>
      <c r="W3057">
        <f>IFERROR(VLOOKUP($F3057,部数情報!A:J,10,0),0)</f>
        <v>435</v>
      </c>
    </row>
    <row r="3058" spans="2:23" hidden="1">
      <c r="B3058" s="15">
        <f>部数情報!C3045</f>
        <v>3044</v>
      </c>
      <c r="C3058" s="16">
        <f>部数情報!B3045</f>
        <v>41</v>
      </c>
      <c r="D3058" s="16" t="str">
        <f>部数情報!E3045</f>
        <v>柏南</v>
      </c>
      <c r="E3058" s="16" t="str">
        <f>部数情報!F3045</f>
        <v>大井．大津ヶ丘</v>
      </c>
      <c r="F3058" s="16" t="str">
        <f>部数情報!A3045</f>
        <v>089056</v>
      </c>
      <c r="G3058" s="16" t="str">
        <f>部数情報!G3045</f>
        <v>大井</v>
      </c>
      <c r="H3058" s="16" t="str">
        <f>部数情報!H3045</f>
        <v>柏</v>
      </c>
      <c r="I3058" s="16" t="str">
        <f>部数情報!I3045</f>
        <v>柏市</v>
      </c>
      <c r="J3058" s="189">
        <f>IFERROR(IF($I$7="併配",VLOOKUP($F3058,部数情報!A:K,11,0),IF($I$7="併配&amp;選挙",VLOOKUP($F3058,部数情報!A:L,12,0),IF($I$7="選挙",VLOOKUP($F3058,部数情報!A:M,13,0),VLOOKUP($F3058,部数情報!A:J,10,0)))),"")</f>
        <v>510</v>
      </c>
      <c r="K3058" s="187"/>
      <c r="L3058" s="205"/>
      <c r="M3058" s="206"/>
      <c r="S3058">
        <f>エリア一覧!J3058-VLOOKUP(エリア一覧!F3058,部数情報!A:Q,17,0)</f>
        <v>0</v>
      </c>
      <c r="V3058">
        <f t="shared" si="47"/>
        <v>0</v>
      </c>
      <c r="W3058">
        <f>IFERROR(VLOOKUP($F3058,部数情報!A:J,10,0),0)</f>
        <v>510</v>
      </c>
    </row>
    <row r="3059" spans="2:23" hidden="1">
      <c r="B3059" s="15">
        <f>部数情報!C3046</f>
        <v>3045</v>
      </c>
      <c r="C3059" s="16">
        <f>部数情報!B3046</f>
        <v>41</v>
      </c>
      <c r="D3059" s="16" t="str">
        <f>部数情報!E3046</f>
        <v>柏南</v>
      </c>
      <c r="E3059" s="16" t="str">
        <f>部数情報!F3046</f>
        <v>大井．大津ヶ丘</v>
      </c>
      <c r="F3059" s="16" t="str">
        <f>部数情報!A3046</f>
        <v>089057</v>
      </c>
      <c r="G3059" s="16" t="str">
        <f>部数情報!G3046</f>
        <v>大津ヶ丘１　沼南支所</v>
      </c>
      <c r="H3059" s="16" t="str">
        <f>部数情報!H3046</f>
        <v>柏</v>
      </c>
      <c r="I3059" s="16" t="str">
        <f>部数情報!I3046</f>
        <v>柏市</v>
      </c>
      <c r="J3059" s="189">
        <f>IFERROR(IF($I$7="併配",VLOOKUP($F3059,部数情報!A:K,11,0),IF($I$7="併配&amp;選挙",VLOOKUP($F3059,部数情報!A:L,12,0),IF($I$7="選挙",VLOOKUP($F3059,部数情報!A:M,13,0),VLOOKUP($F3059,部数情報!A:J,10,0)))),"")</f>
        <v>380</v>
      </c>
      <c r="K3059" s="187"/>
      <c r="L3059" s="205"/>
      <c r="M3059" s="206"/>
      <c r="S3059">
        <f>エリア一覧!J3059-VLOOKUP(エリア一覧!F3059,部数情報!A:Q,17,0)</f>
        <v>0</v>
      </c>
      <c r="V3059">
        <f t="shared" si="47"/>
        <v>0</v>
      </c>
      <c r="W3059">
        <f>IFERROR(VLOOKUP($F3059,部数情報!A:J,10,0),0)</f>
        <v>380</v>
      </c>
    </row>
    <row r="3060" spans="2:23" hidden="1">
      <c r="B3060" s="15">
        <f>部数情報!C3047</f>
        <v>3046</v>
      </c>
      <c r="C3060" s="16">
        <f>部数情報!B3047</f>
        <v>41</v>
      </c>
      <c r="D3060" s="16" t="str">
        <f>部数情報!E3047</f>
        <v>柏南</v>
      </c>
      <c r="E3060" s="16" t="str">
        <f>部数情報!F3047</f>
        <v>大井．大津ヶ丘</v>
      </c>
      <c r="F3060" s="16" t="str">
        <f>部数情報!A3047</f>
        <v>089058</v>
      </c>
      <c r="G3060" s="16" t="str">
        <f>部数情報!G3047</f>
        <v>大津ヶ丘２</v>
      </c>
      <c r="H3060" s="16" t="str">
        <f>部数情報!H3047</f>
        <v>柏</v>
      </c>
      <c r="I3060" s="16" t="str">
        <f>部数情報!I3047</f>
        <v>柏市</v>
      </c>
      <c r="J3060" s="189">
        <f>IFERROR(IF($I$7="併配",VLOOKUP($F3060,部数情報!A:K,11,0),IF($I$7="併配&amp;選挙",VLOOKUP($F3060,部数情報!A:L,12,0),IF($I$7="選挙",VLOOKUP($F3060,部数情報!A:M,13,0),VLOOKUP($F3060,部数情報!A:J,10,0)))),"")</f>
        <v>610</v>
      </c>
      <c r="K3060" s="187"/>
      <c r="L3060" s="205"/>
      <c r="M3060" s="206"/>
      <c r="S3060">
        <f>エリア一覧!J3060-VLOOKUP(エリア一覧!F3060,部数情報!A:Q,17,0)</f>
        <v>0</v>
      </c>
      <c r="V3060">
        <f t="shared" si="47"/>
        <v>0</v>
      </c>
      <c r="W3060">
        <f>IFERROR(VLOOKUP($F3060,部数情報!A:J,10,0),0)</f>
        <v>610</v>
      </c>
    </row>
    <row r="3061" spans="2:23" hidden="1">
      <c r="B3061" s="15">
        <f>部数情報!C3048</f>
        <v>3047</v>
      </c>
      <c r="C3061" s="16">
        <f>部数情報!B3048</f>
        <v>41</v>
      </c>
      <c r="D3061" s="16" t="str">
        <f>部数情報!E3048</f>
        <v>柏南</v>
      </c>
      <c r="E3061" s="16" t="str">
        <f>部数情報!F3048</f>
        <v>大井．大津ヶ丘</v>
      </c>
      <c r="F3061" s="16" t="str">
        <f>部数情報!A3048</f>
        <v>089059</v>
      </c>
      <c r="G3061" s="16" t="str">
        <f>部数情報!G3048</f>
        <v>大津ヶ丘３Ａ</v>
      </c>
      <c r="H3061" s="16" t="str">
        <f>部数情報!H3048</f>
        <v>柏</v>
      </c>
      <c r="I3061" s="16" t="str">
        <f>部数情報!I3048</f>
        <v>柏市</v>
      </c>
      <c r="J3061" s="189">
        <f>IFERROR(IF($I$7="併配",VLOOKUP($F3061,部数情報!A:K,11,0),IF($I$7="併配&amp;選挙",VLOOKUP($F3061,部数情報!A:L,12,0),IF($I$7="選挙",VLOOKUP($F3061,部数情報!A:M,13,0),VLOOKUP($F3061,部数情報!A:J,10,0)))),"")</f>
        <v>640</v>
      </c>
      <c r="K3061" s="187"/>
      <c r="L3061" s="205"/>
      <c r="M3061" s="206"/>
      <c r="S3061">
        <f>エリア一覧!J3061-VLOOKUP(エリア一覧!F3061,部数情報!A:Q,17,0)</f>
        <v>0</v>
      </c>
      <c r="V3061">
        <f t="shared" si="47"/>
        <v>0</v>
      </c>
      <c r="W3061">
        <f>IFERROR(VLOOKUP($F3061,部数情報!A:J,10,0),0)</f>
        <v>640</v>
      </c>
    </row>
    <row r="3062" spans="2:23" hidden="1">
      <c r="B3062" s="15">
        <f>部数情報!C3049</f>
        <v>3048</v>
      </c>
      <c r="C3062" s="16">
        <f>部数情報!B3049</f>
        <v>41</v>
      </c>
      <c r="D3062" s="16" t="str">
        <f>部数情報!E3049</f>
        <v>柏南</v>
      </c>
      <c r="E3062" s="16" t="str">
        <f>部数情報!F3049</f>
        <v>大井．大津ヶ丘</v>
      </c>
      <c r="F3062" s="16" t="str">
        <f>部数情報!A3049</f>
        <v>089060</v>
      </c>
      <c r="G3062" s="16" t="str">
        <f>部数情報!G3049</f>
        <v>大津ヶ丘３Ｂ</v>
      </c>
      <c r="H3062" s="16" t="str">
        <f>部数情報!H3049</f>
        <v>柏</v>
      </c>
      <c r="I3062" s="16" t="str">
        <f>部数情報!I3049</f>
        <v>柏市</v>
      </c>
      <c r="J3062" s="189">
        <f>IFERROR(IF($I$7="併配",VLOOKUP($F3062,部数情報!A:K,11,0),IF($I$7="併配&amp;選挙",VLOOKUP($F3062,部数情報!A:L,12,0),IF($I$7="選挙",VLOOKUP($F3062,部数情報!A:M,13,0),VLOOKUP($F3062,部数情報!A:J,10,0)))),"")</f>
        <v>640</v>
      </c>
      <c r="K3062" s="187"/>
      <c r="L3062" s="205"/>
      <c r="M3062" s="206"/>
      <c r="S3062">
        <f>エリア一覧!J3062-VLOOKUP(エリア一覧!F3062,部数情報!A:Q,17,0)</f>
        <v>0</v>
      </c>
      <c r="V3062">
        <f t="shared" si="47"/>
        <v>0</v>
      </c>
      <c r="W3062">
        <f>IFERROR(VLOOKUP($F3062,部数情報!A:J,10,0),0)</f>
        <v>640</v>
      </c>
    </row>
    <row r="3063" spans="2:23" hidden="1">
      <c r="B3063" s="15">
        <f>部数情報!C3050</f>
        <v>3049</v>
      </c>
      <c r="C3063" s="16">
        <f>部数情報!B3050</f>
        <v>41</v>
      </c>
      <c r="D3063" s="16" t="str">
        <f>部数情報!E3050</f>
        <v>柏南</v>
      </c>
      <c r="E3063" s="16" t="str">
        <f>部数情報!F3050</f>
        <v>大井．大津ヶ丘</v>
      </c>
      <c r="F3063" s="16" t="str">
        <f>部数情報!A3050</f>
        <v>089061</v>
      </c>
      <c r="G3063" s="16" t="str">
        <f>部数情報!G3050</f>
        <v>大津ヶ丘４A</v>
      </c>
      <c r="H3063" s="16" t="str">
        <f>部数情報!H3050</f>
        <v>柏</v>
      </c>
      <c r="I3063" s="16" t="str">
        <f>部数情報!I3050</f>
        <v>柏市</v>
      </c>
      <c r="J3063" s="189">
        <f>IFERROR(IF($I$7="併配",VLOOKUP($F3063,部数情報!A:K,11,0),IF($I$7="併配&amp;選挙",VLOOKUP($F3063,部数情報!A:L,12,0),IF($I$7="選挙",VLOOKUP($F3063,部数情報!A:M,13,0),VLOOKUP($F3063,部数情報!A:J,10,0)))),"")</f>
        <v>590</v>
      </c>
      <c r="K3063" s="187"/>
      <c r="L3063" s="205"/>
      <c r="M3063" s="206"/>
      <c r="S3063">
        <f>エリア一覧!J3063-VLOOKUP(エリア一覧!F3063,部数情報!A:Q,17,0)</f>
        <v>0</v>
      </c>
      <c r="V3063">
        <f t="shared" si="47"/>
        <v>0</v>
      </c>
      <c r="W3063">
        <f>IFERROR(VLOOKUP($F3063,部数情報!A:J,10,0),0)</f>
        <v>590</v>
      </c>
    </row>
    <row r="3064" spans="2:23" hidden="1">
      <c r="B3064" s="15">
        <f>部数情報!C3051</f>
        <v>3050</v>
      </c>
      <c r="C3064" s="16">
        <f>部数情報!B3051</f>
        <v>41</v>
      </c>
      <c r="D3064" s="16" t="str">
        <f>部数情報!E3051</f>
        <v>柏南</v>
      </c>
      <c r="E3064" s="16" t="str">
        <f>部数情報!F3051</f>
        <v>大井．大津ヶ丘</v>
      </c>
      <c r="F3064" s="16" t="str">
        <f>部数情報!A3051</f>
        <v>089062</v>
      </c>
      <c r="G3064" s="16" t="str">
        <f>部数情報!G3051</f>
        <v>大津ヶ丘中学校</v>
      </c>
      <c r="H3064" s="16" t="str">
        <f>部数情報!H3051</f>
        <v>柏</v>
      </c>
      <c r="I3064" s="16" t="str">
        <f>部数情報!I3051</f>
        <v>柏市</v>
      </c>
      <c r="J3064" s="189">
        <f>IFERROR(IF($I$7="併配",VLOOKUP($F3064,部数情報!A:K,11,0),IF($I$7="併配&amp;選挙",VLOOKUP($F3064,部数情報!A:L,12,0),IF($I$7="選挙",VLOOKUP($F3064,部数情報!A:M,13,0),VLOOKUP($F3064,部数情報!A:J,10,0)))),"")</f>
        <v>580</v>
      </c>
      <c r="K3064" s="187"/>
      <c r="L3064" s="205"/>
      <c r="M3064" s="206"/>
      <c r="S3064">
        <f>エリア一覧!J3064-VLOOKUP(エリア一覧!F3064,部数情報!A:Q,17,0)</f>
        <v>0</v>
      </c>
      <c r="V3064">
        <f t="shared" si="47"/>
        <v>0</v>
      </c>
      <c r="W3064">
        <f>IFERROR(VLOOKUP($F3064,部数情報!A:J,10,0),0)</f>
        <v>580</v>
      </c>
    </row>
    <row r="3065" spans="2:23" hidden="1">
      <c r="B3065" s="15">
        <f>部数情報!C3052</f>
        <v>3051</v>
      </c>
      <c r="C3065" s="16">
        <f>部数情報!B3052</f>
        <v>41</v>
      </c>
      <c r="D3065" s="16" t="str">
        <f>部数情報!E3052</f>
        <v>柏南</v>
      </c>
      <c r="E3065" s="16" t="str">
        <f>部数情報!F3052</f>
        <v>大井．大津ヶ丘</v>
      </c>
      <c r="F3065" s="16" t="str">
        <f>部数情報!A3052</f>
        <v>089074</v>
      </c>
      <c r="G3065" s="16" t="str">
        <f>部数情報!G3052</f>
        <v>大津ヶ丘４B</v>
      </c>
      <c r="H3065" s="16" t="str">
        <f>部数情報!H3052</f>
        <v>柏</v>
      </c>
      <c r="I3065" s="16" t="str">
        <f>部数情報!I3052</f>
        <v>柏市</v>
      </c>
      <c r="J3065" s="189">
        <f>IFERROR(IF($I$7="併配",VLOOKUP($F3065,部数情報!A:K,11,0),IF($I$7="併配&amp;選挙",VLOOKUP($F3065,部数情報!A:L,12,0),IF($I$7="選挙",VLOOKUP($F3065,部数情報!A:M,13,0),VLOOKUP($F3065,部数情報!A:J,10,0)))),"")</f>
        <v>360</v>
      </c>
      <c r="K3065" s="187"/>
      <c r="L3065" s="205"/>
      <c r="M3065" s="206"/>
      <c r="S3065">
        <f>エリア一覧!J3065-VLOOKUP(エリア一覧!F3065,部数情報!A:Q,17,0)</f>
        <v>0</v>
      </c>
      <c r="V3065">
        <f t="shared" si="47"/>
        <v>0</v>
      </c>
      <c r="W3065">
        <f>IFERROR(VLOOKUP($F3065,部数情報!A:J,10,0),0)</f>
        <v>360</v>
      </c>
    </row>
    <row r="3066" spans="2:23" hidden="1">
      <c r="B3066" s="15">
        <f>部数情報!C3053</f>
        <v>3052</v>
      </c>
      <c r="C3066" s="16">
        <f>部数情報!B3053</f>
        <v>41</v>
      </c>
      <c r="D3066" s="16" t="str">
        <f>部数情報!E3053</f>
        <v>柏南</v>
      </c>
      <c r="E3066" s="16" t="str">
        <f>部数情報!F3053</f>
        <v>塚崎．緑台</v>
      </c>
      <c r="F3066" s="16" t="str">
        <f>部数情報!A3053</f>
        <v>089063</v>
      </c>
      <c r="G3066" s="16" t="str">
        <f>部数情報!G3053</f>
        <v>塚崎１</v>
      </c>
      <c r="H3066" s="16" t="str">
        <f>部数情報!H3053</f>
        <v>柏</v>
      </c>
      <c r="I3066" s="16" t="str">
        <f>部数情報!I3053</f>
        <v>柏市</v>
      </c>
      <c r="J3066" s="189">
        <f>IFERROR(IF($I$7="併配",VLOOKUP($F3066,部数情報!A:K,11,0),IF($I$7="併配&amp;選挙",VLOOKUP($F3066,部数情報!A:L,12,0),IF($I$7="選挙",VLOOKUP($F3066,部数情報!A:M,13,0),VLOOKUP($F3066,部数情報!A:J,10,0)))),"")</f>
        <v>345</v>
      </c>
      <c r="K3066" s="187"/>
      <c r="L3066" s="205"/>
      <c r="M3066" s="206"/>
      <c r="S3066">
        <f>エリア一覧!J3066-VLOOKUP(エリア一覧!F3066,部数情報!A:Q,17,0)</f>
        <v>0</v>
      </c>
      <c r="V3066">
        <f t="shared" si="47"/>
        <v>0</v>
      </c>
      <c r="W3066">
        <f>IFERROR(VLOOKUP($F3066,部数情報!A:J,10,0),0)</f>
        <v>345</v>
      </c>
    </row>
    <row r="3067" spans="2:23" hidden="1">
      <c r="B3067" s="15">
        <f>部数情報!C3054</f>
        <v>3053</v>
      </c>
      <c r="C3067" s="16">
        <f>部数情報!B3054</f>
        <v>41</v>
      </c>
      <c r="D3067" s="16" t="str">
        <f>部数情報!E3054</f>
        <v>柏南</v>
      </c>
      <c r="E3067" s="16" t="str">
        <f>部数情報!F3054</f>
        <v>塚崎．緑台</v>
      </c>
      <c r="F3067" s="16" t="str">
        <f>部数情報!A3054</f>
        <v>089064</v>
      </c>
      <c r="G3067" s="16" t="str">
        <f>部数情報!G3054</f>
        <v>塚崎２</v>
      </c>
      <c r="H3067" s="16" t="str">
        <f>部数情報!H3054</f>
        <v>柏</v>
      </c>
      <c r="I3067" s="16" t="str">
        <f>部数情報!I3054</f>
        <v>柏市</v>
      </c>
      <c r="J3067" s="189">
        <f>IFERROR(IF($I$7="併配",VLOOKUP($F3067,部数情報!A:K,11,0),IF($I$7="併配&amp;選挙",VLOOKUP($F3067,部数情報!A:L,12,0),IF($I$7="選挙",VLOOKUP($F3067,部数情報!A:M,13,0),VLOOKUP($F3067,部数情報!A:J,10,0)))),"")</f>
        <v>520</v>
      </c>
      <c r="K3067" s="187"/>
      <c r="L3067" s="205"/>
      <c r="M3067" s="206"/>
      <c r="S3067">
        <f>エリア一覧!J3067-VLOOKUP(エリア一覧!F3067,部数情報!A:Q,17,0)</f>
        <v>0</v>
      </c>
      <c r="V3067">
        <f t="shared" si="47"/>
        <v>0</v>
      </c>
      <c r="W3067">
        <f>IFERROR(VLOOKUP($F3067,部数情報!A:J,10,0),0)</f>
        <v>520</v>
      </c>
    </row>
    <row r="3068" spans="2:23" hidden="1">
      <c r="B3068" s="15">
        <f>部数情報!C3055</f>
        <v>3054</v>
      </c>
      <c r="C3068" s="16">
        <f>部数情報!B3055</f>
        <v>41</v>
      </c>
      <c r="D3068" s="16" t="str">
        <f>部数情報!E3055</f>
        <v>柏南</v>
      </c>
      <c r="E3068" s="16" t="str">
        <f>部数情報!F3055</f>
        <v>塚崎．緑台</v>
      </c>
      <c r="F3068" s="16" t="str">
        <f>部数情報!A3055</f>
        <v>089065</v>
      </c>
      <c r="G3068" s="16" t="str">
        <f>部数情報!G3055</f>
        <v>沼南緑台</v>
      </c>
      <c r="H3068" s="16" t="str">
        <f>部数情報!H3055</f>
        <v>柏</v>
      </c>
      <c r="I3068" s="16" t="str">
        <f>部数情報!I3055</f>
        <v>柏市</v>
      </c>
      <c r="J3068" s="189">
        <f>IFERROR(IF($I$7="併配",VLOOKUP($F3068,部数情報!A:K,11,0),IF($I$7="併配&amp;選挙",VLOOKUP($F3068,部数情報!A:L,12,0),IF($I$7="選挙",VLOOKUP($F3068,部数情報!A:M,13,0),VLOOKUP($F3068,部数情報!A:J,10,0)))),"")</f>
        <v>570</v>
      </c>
      <c r="K3068" s="187"/>
      <c r="L3068" s="205"/>
      <c r="M3068" s="206"/>
      <c r="S3068">
        <f>エリア一覧!J3068-VLOOKUP(エリア一覧!F3068,部数情報!A:Q,17,0)</f>
        <v>0</v>
      </c>
      <c r="V3068">
        <f t="shared" si="47"/>
        <v>0</v>
      </c>
      <c r="W3068">
        <f>IFERROR(VLOOKUP($F3068,部数情報!A:J,10,0),0)</f>
        <v>570</v>
      </c>
    </row>
    <row r="3069" spans="2:23" hidden="1">
      <c r="B3069" s="15">
        <f>部数情報!C3056</f>
        <v>3055</v>
      </c>
      <c r="C3069" s="16">
        <f>部数情報!B3056</f>
        <v>41</v>
      </c>
      <c r="D3069" s="16" t="str">
        <f>部数情報!E3056</f>
        <v>柏南</v>
      </c>
      <c r="E3069" s="16" t="str">
        <f>部数情報!F3056</f>
        <v>塚崎．緑台</v>
      </c>
      <c r="F3069" s="16" t="str">
        <f>部数情報!A3056</f>
        <v>089066</v>
      </c>
      <c r="G3069" s="16" t="str">
        <f>部数情報!G3056</f>
        <v>手賀の杜1・2・3</v>
      </c>
      <c r="H3069" s="16" t="str">
        <f>部数情報!H3056</f>
        <v>柏</v>
      </c>
      <c r="I3069" s="16" t="str">
        <f>部数情報!I3056</f>
        <v>柏市</v>
      </c>
      <c r="J3069" s="189">
        <f>IFERROR(IF($I$7="併配",VLOOKUP($F3069,部数情報!A:K,11,0),IF($I$7="併配&amp;選挙",VLOOKUP($F3069,部数情報!A:L,12,0),IF($I$7="選挙",VLOOKUP($F3069,部数情報!A:M,13,0),VLOOKUP($F3069,部数情報!A:J,10,0)))),"")</f>
        <v>780</v>
      </c>
      <c r="K3069" s="187"/>
      <c r="L3069" s="205"/>
      <c r="M3069" s="206"/>
      <c r="S3069">
        <f>エリア一覧!J3069-VLOOKUP(エリア一覧!F3069,部数情報!A:Q,17,0)</f>
        <v>0</v>
      </c>
      <c r="V3069">
        <f t="shared" si="47"/>
        <v>0</v>
      </c>
      <c r="W3069">
        <f>IFERROR(VLOOKUP($F3069,部数情報!A:J,10,0),0)</f>
        <v>780</v>
      </c>
    </row>
    <row r="3070" spans="2:23" hidden="1">
      <c r="B3070" s="15">
        <f>部数情報!C3057</f>
        <v>3056</v>
      </c>
      <c r="C3070" s="16">
        <f>部数情報!B3057</f>
        <v>41</v>
      </c>
      <c r="D3070" s="16" t="str">
        <f>部数情報!E3057</f>
        <v>柏南</v>
      </c>
      <c r="E3070" s="16" t="str">
        <f>部数情報!F3057</f>
        <v>塚崎．緑台</v>
      </c>
      <c r="F3070" s="16" t="str">
        <f>部数情報!A3057</f>
        <v>089067</v>
      </c>
      <c r="G3070" s="16" t="str">
        <f>部数情報!G3057</f>
        <v>手賀の杜3・4・5</v>
      </c>
      <c r="H3070" s="16" t="str">
        <f>部数情報!H3057</f>
        <v>柏</v>
      </c>
      <c r="I3070" s="16" t="str">
        <f>部数情報!I3057</f>
        <v>柏市</v>
      </c>
      <c r="J3070" s="189">
        <f>IFERROR(IF($I$7="併配",VLOOKUP($F3070,部数情報!A:K,11,0),IF($I$7="併配&amp;選挙",VLOOKUP($F3070,部数情報!A:L,12,0),IF($I$7="選挙",VLOOKUP($F3070,部数情報!A:M,13,0),VLOOKUP($F3070,部数情報!A:J,10,0)))),"")</f>
        <v>580</v>
      </c>
      <c r="K3070" s="187"/>
      <c r="L3070" s="205"/>
      <c r="M3070" s="206"/>
      <c r="S3070">
        <f>エリア一覧!J3070-VLOOKUP(エリア一覧!F3070,部数情報!A:Q,17,0)</f>
        <v>0</v>
      </c>
      <c r="V3070">
        <f t="shared" si="47"/>
        <v>0</v>
      </c>
      <c r="W3070">
        <f>IFERROR(VLOOKUP($F3070,部数情報!A:J,10,0),0)</f>
        <v>580</v>
      </c>
    </row>
    <row r="3071" spans="2:23" hidden="1">
      <c r="B3071" s="15">
        <f>部数情報!C3058</f>
        <v>3057</v>
      </c>
      <c r="C3071" s="16">
        <f>部数情報!B3058</f>
        <v>41</v>
      </c>
      <c r="D3071" s="16" t="str">
        <f>部数情報!E3058</f>
        <v>柏南</v>
      </c>
      <c r="E3071" s="16" t="str">
        <f>部数情報!F3058</f>
        <v>塚崎．緑台</v>
      </c>
      <c r="F3071" s="16" t="str">
        <f>部数情報!A3058</f>
        <v>089068</v>
      </c>
      <c r="G3071" s="16" t="str">
        <f>部数情報!G3058</f>
        <v>鷲野谷・岩井</v>
      </c>
      <c r="H3071" s="16" t="str">
        <f>部数情報!H3058</f>
        <v>柏</v>
      </c>
      <c r="I3071" s="16" t="str">
        <f>部数情報!I3058</f>
        <v>柏市</v>
      </c>
      <c r="J3071" s="189">
        <f>IFERROR(IF($I$7="併配",VLOOKUP($F3071,部数情報!A:K,11,0),IF($I$7="併配&amp;選挙",VLOOKUP($F3071,部数情報!A:L,12,0),IF($I$7="選挙",VLOOKUP($F3071,部数情報!A:M,13,0),VLOOKUP($F3071,部数情報!A:J,10,0)))),"")</f>
        <v>260</v>
      </c>
      <c r="K3071" s="187"/>
      <c r="L3071" s="205"/>
      <c r="M3071" s="206"/>
      <c r="S3071">
        <f>エリア一覧!J3071-VLOOKUP(エリア一覧!F3071,部数情報!A:Q,17,0)</f>
        <v>0</v>
      </c>
      <c r="V3071">
        <f t="shared" si="47"/>
        <v>0</v>
      </c>
      <c r="W3071">
        <f>IFERROR(VLOOKUP($F3071,部数情報!A:J,10,0),0)</f>
        <v>260</v>
      </c>
    </row>
    <row r="3072" spans="2:23" hidden="1">
      <c r="B3072" s="15">
        <f>部数情報!C3059</f>
        <v>3058</v>
      </c>
      <c r="C3072" s="16">
        <f>部数情報!B3059</f>
        <v>41</v>
      </c>
      <c r="D3072" s="16" t="str">
        <f>部数情報!E3059</f>
        <v>柏南</v>
      </c>
      <c r="E3072" s="16" t="str">
        <f>部数情報!F3059</f>
        <v>塚崎．緑台</v>
      </c>
      <c r="F3072" s="16" t="str">
        <f>部数情報!A3059</f>
        <v>089069</v>
      </c>
      <c r="G3072" s="16" t="str">
        <f>部数情報!G3059</f>
        <v>五條谷・大井</v>
      </c>
      <c r="H3072" s="16" t="str">
        <f>部数情報!H3059</f>
        <v>柏</v>
      </c>
      <c r="I3072" s="16" t="str">
        <f>部数情報!I3059</f>
        <v>柏市</v>
      </c>
      <c r="J3072" s="189">
        <f>IFERROR(IF($I$7="併配",VLOOKUP($F3072,部数情報!A:K,11,0),IF($I$7="併配&amp;選挙",VLOOKUP($F3072,部数情報!A:L,12,0),IF($I$7="選挙",VLOOKUP($F3072,部数情報!A:M,13,0),VLOOKUP($F3072,部数情報!A:J,10,0)))),"")</f>
        <v>270</v>
      </c>
      <c r="K3072" s="187"/>
      <c r="L3072" s="205"/>
      <c r="M3072" s="206"/>
      <c r="S3072">
        <f>エリア一覧!J3072-VLOOKUP(エリア一覧!F3072,部数情報!A:Q,17,0)</f>
        <v>0</v>
      </c>
      <c r="V3072">
        <f t="shared" si="47"/>
        <v>0</v>
      </c>
      <c r="W3072">
        <f>IFERROR(VLOOKUP($F3072,部数情報!A:J,10,0),0)</f>
        <v>270</v>
      </c>
    </row>
    <row r="3073" spans="2:23" hidden="1">
      <c r="B3073" s="15">
        <f>部数情報!C3060</f>
        <v>3059</v>
      </c>
      <c r="C3073" s="16">
        <f>部数情報!B3060</f>
        <v>42</v>
      </c>
      <c r="D3073" s="16" t="str">
        <f>部数情報!E3060</f>
        <v>柏北</v>
      </c>
      <c r="E3073" s="16" t="str">
        <f>部数情報!F3060</f>
        <v>松ヶ崎．十余二</v>
      </c>
      <c r="F3073" s="16" t="str">
        <f>部数情報!A3060</f>
        <v>080001</v>
      </c>
      <c r="G3073" s="16" t="str">
        <f>部数情報!G3060</f>
        <v>松ヶ崎 １</v>
      </c>
      <c r="H3073" s="16" t="str">
        <f>部数情報!H3060</f>
        <v>柏</v>
      </c>
      <c r="I3073" s="16" t="str">
        <f>部数情報!I3060</f>
        <v>柏市</v>
      </c>
      <c r="J3073" s="189">
        <f>IFERROR(IF($I$7="併配",VLOOKUP($F3073,部数情報!A:K,11,0),IF($I$7="併配&amp;選挙",VLOOKUP($F3073,部数情報!A:L,12,0),IF($I$7="選挙",VLOOKUP($F3073,部数情報!A:M,13,0),VLOOKUP($F3073,部数情報!A:J,10,0)))),"")</f>
        <v>435</v>
      </c>
      <c r="K3073" s="187"/>
      <c r="L3073" s="205"/>
      <c r="M3073" s="206"/>
      <c r="S3073">
        <f>エリア一覧!J3073-VLOOKUP(エリア一覧!F3073,部数情報!A:Q,17,0)</f>
        <v>0</v>
      </c>
      <c r="V3073">
        <f t="shared" si="47"/>
        <v>0</v>
      </c>
      <c r="W3073">
        <f>IFERROR(VLOOKUP($F3073,部数情報!A:J,10,0),0)</f>
        <v>435</v>
      </c>
    </row>
    <row r="3074" spans="2:23" hidden="1">
      <c r="B3074" s="15">
        <f>部数情報!C3061</f>
        <v>3060</v>
      </c>
      <c r="C3074" s="16">
        <f>部数情報!B3061</f>
        <v>42</v>
      </c>
      <c r="D3074" s="16" t="str">
        <f>部数情報!E3061</f>
        <v>柏北</v>
      </c>
      <c r="E3074" s="16" t="str">
        <f>部数情報!F3061</f>
        <v>松ヶ崎．十余二</v>
      </c>
      <c r="F3074" s="16" t="str">
        <f>部数情報!A3061</f>
        <v>080002</v>
      </c>
      <c r="G3074" s="16" t="str">
        <f>部数情報!G3061</f>
        <v>松ヶ崎 ２</v>
      </c>
      <c r="H3074" s="16" t="str">
        <f>部数情報!H3061</f>
        <v>柏</v>
      </c>
      <c r="I3074" s="16" t="str">
        <f>部数情報!I3061</f>
        <v>柏市</v>
      </c>
      <c r="J3074" s="189">
        <f>IFERROR(IF($I$7="併配",VLOOKUP($F3074,部数情報!A:K,11,0),IF($I$7="併配&amp;選挙",VLOOKUP($F3074,部数情報!A:L,12,0),IF($I$7="選挙",VLOOKUP($F3074,部数情報!A:M,13,0),VLOOKUP($F3074,部数情報!A:J,10,0)))),"")</f>
        <v>600</v>
      </c>
      <c r="K3074" s="187"/>
      <c r="L3074" s="205"/>
      <c r="M3074" s="206"/>
      <c r="S3074">
        <f>エリア一覧!J3074-VLOOKUP(エリア一覧!F3074,部数情報!A:Q,17,0)</f>
        <v>0</v>
      </c>
      <c r="V3074">
        <f t="shared" si="47"/>
        <v>0</v>
      </c>
      <c r="W3074">
        <f>IFERROR(VLOOKUP($F3074,部数情報!A:J,10,0),0)</f>
        <v>600</v>
      </c>
    </row>
    <row r="3075" spans="2:23" hidden="1">
      <c r="B3075" s="15">
        <f>部数情報!C3062</f>
        <v>3061</v>
      </c>
      <c r="C3075" s="16">
        <f>部数情報!B3062</f>
        <v>42</v>
      </c>
      <c r="D3075" s="16" t="str">
        <f>部数情報!E3062</f>
        <v>柏北</v>
      </c>
      <c r="E3075" s="16" t="str">
        <f>部数情報!F3062</f>
        <v>松ヶ崎．十余二</v>
      </c>
      <c r="F3075" s="16" t="str">
        <f>部数情報!A3062</f>
        <v>080003</v>
      </c>
      <c r="G3075" s="16" t="str">
        <f>部数情報!G3062</f>
        <v>松ヶ崎 ３</v>
      </c>
      <c r="H3075" s="16" t="str">
        <f>部数情報!H3062</f>
        <v>柏</v>
      </c>
      <c r="I3075" s="16" t="str">
        <f>部数情報!I3062</f>
        <v>柏市</v>
      </c>
      <c r="J3075" s="189">
        <f>IFERROR(IF($I$7="併配",VLOOKUP($F3075,部数情報!A:K,11,0),IF($I$7="併配&amp;選挙",VLOOKUP($F3075,部数情報!A:L,12,0),IF($I$7="選挙",VLOOKUP($F3075,部数情報!A:M,13,0),VLOOKUP($F3075,部数情報!A:J,10,0)))),"")</f>
        <v>365</v>
      </c>
      <c r="K3075" s="187"/>
      <c r="L3075" s="205"/>
      <c r="M3075" s="206"/>
      <c r="S3075">
        <f>エリア一覧!J3075-VLOOKUP(エリア一覧!F3075,部数情報!A:Q,17,0)</f>
        <v>0</v>
      </c>
      <c r="V3075">
        <f t="shared" si="47"/>
        <v>0</v>
      </c>
      <c r="W3075">
        <f>IFERROR(VLOOKUP($F3075,部数情報!A:J,10,0),0)</f>
        <v>365</v>
      </c>
    </row>
    <row r="3076" spans="2:23" hidden="1">
      <c r="B3076" s="15">
        <f>部数情報!C3063</f>
        <v>3062</v>
      </c>
      <c r="C3076" s="16">
        <f>部数情報!B3063</f>
        <v>42</v>
      </c>
      <c r="D3076" s="16" t="str">
        <f>部数情報!E3063</f>
        <v>柏北</v>
      </c>
      <c r="E3076" s="16" t="str">
        <f>部数情報!F3063</f>
        <v>松ヶ崎．十余二</v>
      </c>
      <c r="F3076" s="16" t="str">
        <f>部数情報!A3063</f>
        <v>080004</v>
      </c>
      <c r="G3076" s="16" t="str">
        <f>部数情報!G3063</f>
        <v>松ヶ崎 ４A</v>
      </c>
      <c r="H3076" s="16" t="str">
        <f>部数情報!H3063</f>
        <v>柏</v>
      </c>
      <c r="I3076" s="16" t="str">
        <f>部数情報!I3063</f>
        <v>柏市</v>
      </c>
      <c r="J3076" s="189">
        <f>IFERROR(IF($I$7="併配",VLOOKUP($F3076,部数情報!A:K,11,0),IF($I$7="併配&amp;選挙",VLOOKUP($F3076,部数情報!A:L,12,0),IF($I$7="選挙",VLOOKUP($F3076,部数情報!A:M,13,0),VLOOKUP($F3076,部数情報!A:J,10,0)))),"")</f>
        <v>430</v>
      </c>
      <c r="K3076" s="187"/>
      <c r="L3076" s="205"/>
      <c r="M3076" s="206"/>
      <c r="S3076">
        <f>エリア一覧!J3076-VLOOKUP(エリア一覧!F3076,部数情報!A:Q,17,0)</f>
        <v>0</v>
      </c>
      <c r="V3076">
        <f t="shared" si="47"/>
        <v>0</v>
      </c>
      <c r="W3076">
        <f>IFERROR(VLOOKUP($F3076,部数情報!A:J,10,0),0)</f>
        <v>430</v>
      </c>
    </row>
    <row r="3077" spans="2:23" hidden="1">
      <c r="B3077" s="15">
        <f>部数情報!C3064</f>
        <v>3063</v>
      </c>
      <c r="C3077" s="16">
        <f>部数情報!B3064</f>
        <v>42</v>
      </c>
      <c r="D3077" s="16" t="str">
        <f>部数情報!E3064</f>
        <v>柏北</v>
      </c>
      <c r="E3077" s="16" t="str">
        <f>部数情報!F3064</f>
        <v>松ヶ崎．十余二</v>
      </c>
      <c r="F3077" s="16" t="str">
        <f>部数情報!A3064</f>
        <v>080092</v>
      </c>
      <c r="G3077" s="16" t="str">
        <f>部数情報!G3064</f>
        <v>松ヶ崎 ４B</v>
      </c>
      <c r="H3077" s="16" t="str">
        <f>部数情報!H3064</f>
        <v>柏</v>
      </c>
      <c r="I3077" s="16" t="str">
        <f>部数情報!I3064</f>
        <v>柏市</v>
      </c>
      <c r="J3077" s="189">
        <f>IFERROR(IF($I$7="併配",VLOOKUP($F3077,部数情報!A:K,11,0),IF($I$7="併配&amp;選挙",VLOOKUP($F3077,部数情報!A:L,12,0),IF($I$7="選挙",VLOOKUP($F3077,部数情報!A:M,13,0),VLOOKUP($F3077,部数情報!A:J,10,0)))),"")</f>
        <v>455</v>
      </c>
      <c r="K3077" s="187"/>
      <c r="L3077" s="205"/>
      <c r="M3077" s="206"/>
      <c r="S3077">
        <f>エリア一覧!J3077-VLOOKUP(エリア一覧!F3077,部数情報!A:Q,17,0)</f>
        <v>0</v>
      </c>
      <c r="V3077">
        <f t="shared" si="47"/>
        <v>0</v>
      </c>
      <c r="W3077">
        <f>IFERROR(VLOOKUP($F3077,部数情報!A:J,10,0),0)</f>
        <v>455</v>
      </c>
    </row>
    <row r="3078" spans="2:23" hidden="1">
      <c r="B3078" s="15">
        <f>部数情報!C3065</f>
        <v>3064</v>
      </c>
      <c r="C3078" s="16">
        <f>部数情報!B3065</f>
        <v>42</v>
      </c>
      <c r="D3078" s="16" t="str">
        <f>部数情報!E3065</f>
        <v>柏北</v>
      </c>
      <c r="E3078" s="16" t="str">
        <f>部数情報!F3065</f>
        <v>松ヶ崎．十余二</v>
      </c>
      <c r="F3078" s="16" t="str">
        <f>部数情報!A3065</f>
        <v>080005</v>
      </c>
      <c r="G3078" s="16" t="str">
        <f>部数情報!G3065</f>
        <v>松ヶ崎 ５</v>
      </c>
      <c r="H3078" s="16" t="str">
        <f>部数情報!H3065</f>
        <v>柏</v>
      </c>
      <c r="I3078" s="16" t="str">
        <f>部数情報!I3065</f>
        <v>柏市</v>
      </c>
      <c r="J3078" s="189">
        <f>IFERROR(IF($I$7="併配",VLOOKUP($F3078,部数情報!A:K,11,0),IF($I$7="併配&amp;選挙",VLOOKUP($F3078,部数情報!A:L,12,0),IF($I$7="選挙",VLOOKUP($F3078,部数情報!A:M,13,0),VLOOKUP($F3078,部数情報!A:J,10,0)))),"")</f>
        <v>435</v>
      </c>
      <c r="K3078" s="187"/>
      <c r="L3078" s="205"/>
      <c r="M3078" s="206"/>
      <c r="S3078">
        <f>エリア一覧!J3078-VLOOKUP(エリア一覧!F3078,部数情報!A:Q,17,0)</f>
        <v>0</v>
      </c>
      <c r="V3078">
        <f t="shared" si="47"/>
        <v>0</v>
      </c>
      <c r="W3078">
        <f>IFERROR(VLOOKUP($F3078,部数情報!A:J,10,0),0)</f>
        <v>435</v>
      </c>
    </row>
    <row r="3079" spans="2:23" hidden="1">
      <c r="B3079" s="15">
        <f>部数情報!C3066</f>
        <v>3065</v>
      </c>
      <c r="C3079" s="16">
        <f>部数情報!B3066</f>
        <v>42</v>
      </c>
      <c r="D3079" s="16" t="str">
        <f>部数情報!E3066</f>
        <v>柏北</v>
      </c>
      <c r="E3079" s="16" t="str">
        <f>部数情報!F3066</f>
        <v>松ヶ崎．十余二</v>
      </c>
      <c r="F3079" s="16" t="str">
        <f>部数情報!A3066</f>
        <v>080006</v>
      </c>
      <c r="G3079" s="16" t="str">
        <f>部数情報!G3066</f>
        <v>松ヶ崎 ６</v>
      </c>
      <c r="H3079" s="16" t="str">
        <f>部数情報!H3066</f>
        <v>柏</v>
      </c>
      <c r="I3079" s="16" t="str">
        <f>部数情報!I3066</f>
        <v>柏市</v>
      </c>
      <c r="J3079" s="189">
        <f>IFERROR(IF($I$7="併配",VLOOKUP($F3079,部数情報!A:K,11,0),IF($I$7="併配&amp;選挙",VLOOKUP($F3079,部数情報!A:L,12,0),IF($I$7="選挙",VLOOKUP($F3079,部数情報!A:M,13,0),VLOOKUP($F3079,部数情報!A:J,10,0)))),"")</f>
        <v>500</v>
      </c>
      <c r="K3079" s="187"/>
      <c r="L3079" s="205"/>
      <c r="M3079" s="206"/>
      <c r="S3079">
        <f>エリア一覧!J3079-VLOOKUP(エリア一覧!F3079,部数情報!A:Q,17,0)</f>
        <v>0</v>
      </c>
      <c r="V3079">
        <f t="shared" si="47"/>
        <v>0</v>
      </c>
      <c r="W3079">
        <f>IFERROR(VLOOKUP($F3079,部数情報!A:J,10,0),0)</f>
        <v>500</v>
      </c>
    </row>
    <row r="3080" spans="2:23" hidden="1">
      <c r="B3080" s="15">
        <f>部数情報!C3067</f>
        <v>3066</v>
      </c>
      <c r="C3080" s="16">
        <f>部数情報!B3067</f>
        <v>42</v>
      </c>
      <c r="D3080" s="16" t="str">
        <f>部数情報!E3067</f>
        <v>柏北</v>
      </c>
      <c r="E3080" s="16" t="str">
        <f>部数情報!F3067</f>
        <v>松ヶ崎．十余二</v>
      </c>
      <c r="F3080" s="16" t="str">
        <f>部数情報!A3067</f>
        <v>080084</v>
      </c>
      <c r="G3080" s="16" t="str">
        <f>部数情報!G3067</f>
        <v>松ヶ崎（柏教習所）</v>
      </c>
      <c r="H3080" s="16" t="str">
        <f>部数情報!H3067</f>
        <v>柏</v>
      </c>
      <c r="I3080" s="16" t="str">
        <f>部数情報!I3067</f>
        <v>柏市</v>
      </c>
      <c r="J3080" s="189">
        <f>IFERROR(IF($I$7="併配",VLOOKUP($F3080,部数情報!A:K,11,0),IF($I$7="併配&amp;選挙",VLOOKUP($F3080,部数情報!A:L,12,0),IF($I$7="選挙",VLOOKUP($F3080,部数情報!A:M,13,0),VLOOKUP($F3080,部数情報!A:J,10,0)))),"")</f>
        <v>360</v>
      </c>
      <c r="K3080" s="187"/>
      <c r="L3080" s="205"/>
      <c r="M3080" s="206"/>
      <c r="S3080">
        <f>エリア一覧!J3080-VLOOKUP(エリア一覧!F3080,部数情報!A:Q,17,0)</f>
        <v>0</v>
      </c>
      <c r="V3080">
        <f t="shared" si="47"/>
        <v>0</v>
      </c>
      <c r="W3080">
        <f>IFERROR(VLOOKUP($F3080,部数情報!A:J,10,0),0)</f>
        <v>360</v>
      </c>
    </row>
    <row r="3081" spans="2:23" hidden="1">
      <c r="B3081" s="15">
        <f>部数情報!C3068</f>
        <v>3067</v>
      </c>
      <c r="C3081" s="16">
        <f>部数情報!B3068</f>
        <v>42</v>
      </c>
      <c r="D3081" s="16" t="str">
        <f>部数情報!E3068</f>
        <v>柏北</v>
      </c>
      <c r="E3081" s="16" t="str">
        <f>部数情報!F3068</f>
        <v>松ヶ崎．十余二</v>
      </c>
      <c r="F3081" s="16" t="str">
        <f>部数情報!A3068</f>
        <v>080007</v>
      </c>
      <c r="G3081" s="16" t="str">
        <f>部数情報!G3068</f>
        <v>十余二 A</v>
      </c>
      <c r="H3081" s="16" t="str">
        <f>部数情報!H3068</f>
        <v>柏</v>
      </c>
      <c r="I3081" s="16" t="str">
        <f>部数情報!I3068</f>
        <v>柏市</v>
      </c>
      <c r="J3081" s="189">
        <f>IFERROR(IF($I$7="併配",VLOOKUP($F3081,部数情報!A:K,11,0),IF($I$7="併配&amp;選挙",VLOOKUP($F3081,部数情報!A:L,12,0),IF($I$7="選挙",VLOOKUP($F3081,部数情報!A:M,13,0),VLOOKUP($F3081,部数情報!A:J,10,0)))),"")</f>
        <v>380</v>
      </c>
      <c r="K3081" s="187"/>
      <c r="L3081" s="205"/>
      <c r="M3081" s="206"/>
      <c r="S3081">
        <f>エリア一覧!J3081-VLOOKUP(エリア一覧!F3081,部数情報!A:Q,17,0)</f>
        <v>0</v>
      </c>
      <c r="V3081">
        <f t="shared" si="47"/>
        <v>0</v>
      </c>
      <c r="W3081">
        <f>IFERROR(VLOOKUP($F3081,部数情報!A:J,10,0),0)</f>
        <v>380</v>
      </c>
    </row>
    <row r="3082" spans="2:23" hidden="1">
      <c r="B3082" s="15">
        <f>部数情報!C3069</f>
        <v>3068</v>
      </c>
      <c r="C3082" s="16">
        <f>部数情報!B3069</f>
        <v>42</v>
      </c>
      <c r="D3082" s="16" t="str">
        <f>部数情報!E3069</f>
        <v>柏北</v>
      </c>
      <c r="E3082" s="16" t="str">
        <f>部数情報!F3069</f>
        <v>松ヶ崎．十余二</v>
      </c>
      <c r="F3082" s="16" t="str">
        <f>部数情報!A3069</f>
        <v>080086</v>
      </c>
      <c r="G3082" s="16" t="str">
        <f>部数情報!G3069</f>
        <v>十余二（松ヶ丘住宅前）</v>
      </c>
      <c r="H3082" s="16" t="str">
        <f>部数情報!H3069</f>
        <v>柏</v>
      </c>
      <c r="I3082" s="16" t="str">
        <f>部数情報!I3069</f>
        <v>柏市</v>
      </c>
      <c r="J3082" s="189">
        <f>IFERROR(IF($I$7="併配",VLOOKUP($F3082,部数情報!A:K,11,0),IF($I$7="併配&amp;選挙",VLOOKUP($F3082,部数情報!A:L,12,0),IF($I$7="選挙",VLOOKUP($F3082,部数情報!A:M,13,0),VLOOKUP($F3082,部数情報!A:J,10,0)))),"")</f>
        <v>420</v>
      </c>
      <c r="K3082" s="187"/>
      <c r="L3082" s="205"/>
      <c r="M3082" s="206"/>
      <c r="S3082">
        <f>エリア一覧!J3082-VLOOKUP(エリア一覧!F3082,部数情報!A:Q,17,0)</f>
        <v>0</v>
      </c>
      <c r="V3082">
        <f t="shared" si="47"/>
        <v>0</v>
      </c>
      <c r="W3082">
        <f>IFERROR(VLOOKUP($F3082,部数情報!A:J,10,0),0)</f>
        <v>420</v>
      </c>
    </row>
    <row r="3083" spans="2:23" hidden="1">
      <c r="B3083" s="15">
        <f>部数情報!C3070</f>
        <v>3069</v>
      </c>
      <c r="C3083" s="16">
        <f>部数情報!B3070</f>
        <v>42</v>
      </c>
      <c r="D3083" s="16" t="str">
        <f>部数情報!E3070</f>
        <v>柏北</v>
      </c>
      <c r="E3083" s="16" t="str">
        <f>部数情報!F3070</f>
        <v>松ヶ崎．十余二</v>
      </c>
      <c r="F3083" s="16" t="str">
        <f>部数情報!A3070</f>
        <v>080087</v>
      </c>
      <c r="G3083" s="16" t="str">
        <f>部数情報!G3070</f>
        <v>松ヶ崎（めじろ台公園）</v>
      </c>
      <c r="H3083" s="16" t="str">
        <f>部数情報!H3070</f>
        <v>柏</v>
      </c>
      <c r="I3083" s="16" t="str">
        <f>部数情報!I3070</f>
        <v>柏市</v>
      </c>
      <c r="J3083" s="189">
        <f>IFERROR(IF($I$7="併配",VLOOKUP($F3083,部数情報!A:K,11,0),IF($I$7="併配&amp;選挙",VLOOKUP($F3083,部数情報!A:L,12,0),IF($I$7="選挙",VLOOKUP($F3083,部数情報!A:M,13,0),VLOOKUP($F3083,部数情報!A:J,10,0)))),"")</f>
        <v>400</v>
      </c>
      <c r="K3083" s="187"/>
      <c r="L3083" s="205"/>
      <c r="M3083" s="206"/>
      <c r="S3083">
        <f>エリア一覧!J3083-VLOOKUP(エリア一覧!F3083,部数情報!A:Q,17,0)</f>
        <v>0</v>
      </c>
      <c r="V3083">
        <f t="shared" si="47"/>
        <v>0</v>
      </c>
      <c r="W3083">
        <f>IFERROR(VLOOKUP($F3083,部数情報!A:J,10,0),0)</f>
        <v>400</v>
      </c>
    </row>
    <row r="3084" spans="2:23" hidden="1">
      <c r="B3084" s="15">
        <f>部数情報!C3071</f>
        <v>3070</v>
      </c>
      <c r="C3084" s="16">
        <f>部数情報!B3071</f>
        <v>42</v>
      </c>
      <c r="D3084" s="16" t="str">
        <f>部数情報!E3071</f>
        <v>柏北</v>
      </c>
      <c r="E3084" s="16" t="str">
        <f>部数情報!F3071</f>
        <v>根戸（我孫子）</v>
      </c>
      <c r="F3084" s="16" t="str">
        <f>部数情報!A3071</f>
        <v>080008</v>
      </c>
      <c r="G3084" s="16" t="str">
        <f>部数情報!G3071</f>
        <v>根戸 １</v>
      </c>
      <c r="H3084" s="16" t="str">
        <f>部数情報!H3071</f>
        <v>柏</v>
      </c>
      <c r="I3084" s="16" t="str">
        <f>部数情報!I3071</f>
        <v>柏市・我孫子市</v>
      </c>
      <c r="J3084" s="189">
        <f>IFERROR(IF($I$7="併配",VLOOKUP($F3084,部数情報!A:K,11,0),IF($I$7="併配&amp;選挙",VLOOKUP($F3084,部数情報!A:L,12,0),IF($I$7="選挙",VLOOKUP($F3084,部数情報!A:M,13,0),VLOOKUP($F3084,部数情報!A:J,10,0)))),"")</f>
        <v>400</v>
      </c>
      <c r="K3084" s="187"/>
      <c r="L3084" s="205"/>
      <c r="M3084" s="206"/>
      <c r="S3084">
        <f>エリア一覧!J3084-VLOOKUP(エリア一覧!F3084,部数情報!A:Q,17,0)</f>
        <v>0</v>
      </c>
      <c r="V3084">
        <f t="shared" si="47"/>
        <v>0</v>
      </c>
      <c r="W3084">
        <f>IFERROR(VLOOKUP($F3084,部数情報!A:J,10,0),0)</f>
        <v>400</v>
      </c>
    </row>
    <row r="3085" spans="2:23" hidden="1">
      <c r="B3085" s="15">
        <f>部数情報!C3072</f>
        <v>3071</v>
      </c>
      <c r="C3085" s="16">
        <f>部数情報!B3072</f>
        <v>42</v>
      </c>
      <c r="D3085" s="16" t="str">
        <f>部数情報!E3072</f>
        <v>柏北</v>
      </c>
      <c r="E3085" s="16" t="str">
        <f>部数情報!F3072</f>
        <v>根戸（我孫子）</v>
      </c>
      <c r="F3085" s="16" t="str">
        <f>部数情報!A3072</f>
        <v>080009</v>
      </c>
      <c r="G3085" s="16" t="str">
        <f>部数情報!G3072</f>
        <v>根戸 ２</v>
      </c>
      <c r="H3085" s="16" t="str">
        <f>部数情報!H3072</f>
        <v>柏</v>
      </c>
      <c r="I3085" s="16" t="str">
        <f>部数情報!I3072</f>
        <v>我孫子市</v>
      </c>
      <c r="J3085" s="189">
        <f>IFERROR(IF($I$7="併配",VLOOKUP($F3085,部数情報!A:K,11,0),IF($I$7="併配&amp;選挙",VLOOKUP($F3085,部数情報!A:L,12,0),IF($I$7="選挙",VLOOKUP($F3085,部数情報!A:M,13,0),VLOOKUP($F3085,部数情報!A:J,10,0)))),"")</f>
        <v>365</v>
      </c>
      <c r="K3085" s="187"/>
      <c r="L3085" s="205"/>
      <c r="M3085" s="206"/>
      <c r="S3085">
        <f>エリア一覧!J3085-VLOOKUP(エリア一覧!F3085,部数情報!A:Q,17,0)</f>
        <v>0</v>
      </c>
      <c r="V3085">
        <f t="shared" si="47"/>
        <v>0</v>
      </c>
      <c r="W3085">
        <f>IFERROR(VLOOKUP($F3085,部数情報!A:J,10,0),0)</f>
        <v>365</v>
      </c>
    </row>
    <row r="3086" spans="2:23" hidden="1">
      <c r="B3086" s="15">
        <f>部数情報!C3073</f>
        <v>3072</v>
      </c>
      <c r="C3086" s="16">
        <f>部数情報!B3073</f>
        <v>42</v>
      </c>
      <c r="D3086" s="16" t="str">
        <f>部数情報!E3073</f>
        <v>柏北</v>
      </c>
      <c r="E3086" s="16" t="str">
        <f>部数情報!F3073</f>
        <v>根戸（我孫子）</v>
      </c>
      <c r="F3086" s="16" t="str">
        <f>部数情報!A3073</f>
        <v>080010</v>
      </c>
      <c r="G3086" s="16" t="str">
        <f>部数情報!G3073</f>
        <v>根戸 ３</v>
      </c>
      <c r="H3086" s="16" t="str">
        <f>部数情報!H3073</f>
        <v>柏</v>
      </c>
      <c r="I3086" s="16" t="str">
        <f>部数情報!I3073</f>
        <v>我孫子市・柏市</v>
      </c>
      <c r="J3086" s="189">
        <f>IFERROR(IF($I$7="併配",VLOOKUP($F3086,部数情報!A:K,11,0),IF($I$7="併配&amp;選挙",VLOOKUP($F3086,部数情報!A:L,12,0),IF($I$7="選挙",VLOOKUP($F3086,部数情報!A:M,13,0),VLOOKUP($F3086,部数情報!A:J,10,0)))),"")</f>
        <v>360</v>
      </c>
      <c r="K3086" s="187"/>
      <c r="L3086" s="205"/>
      <c r="M3086" s="206"/>
      <c r="S3086">
        <f>エリア一覧!J3086-VLOOKUP(エリア一覧!F3086,部数情報!A:Q,17,0)</f>
        <v>0</v>
      </c>
      <c r="V3086">
        <f t="shared" si="47"/>
        <v>0</v>
      </c>
      <c r="W3086">
        <f>IFERROR(VLOOKUP($F3086,部数情報!A:J,10,0),0)</f>
        <v>360</v>
      </c>
    </row>
    <row r="3087" spans="2:23" hidden="1">
      <c r="B3087" s="15">
        <f>部数情報!C3074</f>
        <v>3073</v>
      </c>
      <c r="C3087" s="16">
        <f>部数情報!B3074</f>
        <v>42</v>
      </c>
      <c r="D3087" s="16" t="str">
        <f>部数情報!E3074</f>
        <v>柏北</v>
      </c>
      <c r="E3087" s="16" t="str">
        <f>部数情報!F3074</f>
        <v>根戸（我孫子）</v>
      </c>
      <c r="F3087" s="16" t="str">
        <f>部数情報!A3074</f>
        <v>080011</v>
      </c>
      <c r="G3087" s="16" t="str">
        <f>部数情報!G3074</f>
        <v>根戸 ４</v>
      </c>
      <c r="H3087" s="16" t="str">
        <f>部数情報!H3074</f>
        <v>柏</v>
      </c>
      <c r="I3087" s="16" t="str">
        <f>部数情報!I3074</f>
        <v>我孫子市・柏市</v>
      </c>
      <c r="J3087" s="189">
        <f>IFERROR(IF($I$7="併配",VLOOKUP($F3087,部数情報!A:K,11,0),IF($I$7="併配&amp;選挙",VLOOKUP($F3087,部数情報!A:L,12,0),IF($I$7="選挙",VLOOKUP($F3087,部数情報!A:M,13,0),VLOOKUP($F3087,部数情報!A:J,10,0)))),"")</f>
        <v>660</v>
      </c>
      <c r="K3087" s="187"/>
      <c r="L3087" s="205"/>
      <c r="M3087" s="206"/>
      <c r="S3087">
        <f>エリア一覧!J3087-VLOOKUP(エリア一覧!F3087,部数情報!A:Q,17,0)</f>
        <v>0</v>
      </c>
      <c r="V3087">
        <f t="shared" si="47"/>
        <v>0</v>
      </c>
      <c r="W3087">
        <f>IFERROR(VLOOKUP($F3087,部数情報!A:J,10,0),0)</f>
        <v>660</v>
      </c>
    </row>
    <row r="3088" spans="2:23" hidden="1">
      <c r="B3088" s="15">
        <f>部数情報!C3075</f>
        <v>3074</v>
      </c>
      <c r="C3088" s="16">
        <f>部数情報!B3075</f>
        <v>42</v>
      </c>
      <c r="D3088" s="16" t="str">
        <f>部数情報!E3075</f>
        <v>柏北</v>
      </c>
      <c r="E3088" s="16" t="str">
        <f>部数情報!F3075</f>
        <v>根戸（柏）</v>
      </c>
      <c r="F3088" s="16" t="str">
        <f>部数情報!A3075</f>
        <v>080012</v>
      </c>
      <c r="G3088" s="16" t="str">
        <f>部数情報!G3075</f>
        <v>根戸 ５</v>
      </c>
      <c r="H3088" s="16" t="str">
        <f>部数情報!H3075</f>
        <v>柏</v>
      </c>
      <c r="I3088" s="16" t="str">
        <f>部数情報!I3075</f>
        <v>柏市</v>
      </c>
      <c r="J3088" s="189">
        <f>IFERROR(IF($I$7="併配",VLOOKUP($F3088,部数情報!A:K,11,0),IF($I$7="併配&amp;選挙",VLOOKUP($F3088,部数情報!A:L,12,0),IF($I$7="選挙",VLOOKUP($F3088,部数情報!A:M,13,0),VLOOKUP($F3088,部数情報!A:J,10,0)))),"")</f>
        <v>310</v>
      </c>
      <c r="K3088" s="187"/>
      <c r="L3088" s="205"/>
      <c r="M3088" s="206"/>
      <c r="S3088">
        <f>エリア一覧!J3088-VLOOKUP(エリア一覧!F3088,部数情報!A:Q,17,0)</f>
        <v>0</v>
      </c>
      <c r="V3088">
        <f t="shared" ref="V3088:V3151" si="48">IF(K3088="●",J3088,K3088)</f>
        <v>0</v>
      </c>
      <c r="W3088">
        <f>IFERROR(VLOOKUP($F3088,部数情報!A:J,10,0),0)</f>
        <v>310</v>
      </c>
    </row>
    <row r="3089" spans="2:23" hidden="1">
      <c r="B3089" s="15">
        <f>部数情報!C3076</f>
        <v>3075</v>
      </c>
      <c r="C3089" s="16">
        <f>部数情報!B3076</f>
        <v>42</v>
      </c>
      <c r="D3089" s="16" t="str">
        <f>部数情報!E3076</f>
        <v>柏北</v>
      </c>
      <c r="E3089" s="16" t="str">
        <f>部数情報!F3076</f>
        <v>根戸（柏）</v>
      </c>
      <c r="F3089" s="16" t="str">
        <f>部数情報!A3076</f>
        <v>080013</v>
      </c>
      <c r="G3089" s="16" t="str">
        <f>部数情報!G3076</f>
        <v>根戸 ６</v>
      </c>
      <c r="H3089" s="16" t="str">
        <f>部数情報!H3076</f>
        <v>柏</v>
      </c>
      <c r="I3089" s="16" t="str">
        <f>部数情報!I3076</f>
        <v>柏市</v>
      </c>
      <c r="J3089" s="189">
        <f>IFERROR(IF($I$7="併配",VLOOKUP($F3089,部数情報!A:K,11,0),IF($I$7="併配&amp;選挙",VLOOKUP($F3089,部数情報!A:L,12,0),IF($I$7="選挙",VLOOKUP($F3089,部数情報!A:M,13,0),VLOOKUP($F3089,部数情報!A:J,10,0)))),"")</f>
        <v>640</v>
      </c>
      <c r="K3089" s="187"/>
      <c r="L3089" s="205"/>
      <c r="M3089" s="206"/>
      <c r="S3089">
        <f>エリア一覧!J3089-VLOOKUP(エリア一覧!F3089,部数情報!A:Q,17,0)</f>
        <v>0</v>
      </c>
      <c r="V3089">
        <f t="shared" si="48"/>
        <v>0</v>
      </c>
      <c r="W3089">
        <f>IFERROR(VLOOKUP($F3089,部数情報!A:J,10,0),0)</f>
        <v>640</v>
      </c>
    </row>
    <row r="3090" spans="2:23" hidden="1">
      <c r="B3090" s="15">
        <f>部数情報!C3077</f>
        <v>3076</v>
      </c>
      <c r="C3090" s="16">
        <f>部数情報!B3077</f>
        <v>42</v>
      </c>
      <c r="D3090" s="16" t="str">
        <f>部数情報!E3077</f>
        <v>柏北</v>
      </c>
      <c r="E3090" s="16" t="str">
        <f>部数情報!F3077</f>
        <v>根戸（柏）</v>
      </c>
      <c r="F3090" s="16" t="str">
        <f>部数情報!A3077</f>
        <v>080014</v>
      </c>
      <c r="G3090" s="16" t="str">
        <f>部数情報!G3077</f>
        <v>根戸 ７</v>
      </c>
      <c r="H3090" s="16" t="str">
        <f>部数情報!H3077</f>
        <v>柏</v>
      </c>
      <c r="I3090" s="16" t="str">
        <f>部数情報!I3077</f>
        <v>柏市</v>
      </c>
      <c r="J3090" s="189">
        <f>IFERROR(IF($I$7="併配",VLOOKUP($F3090,部数情報!A:K,11,0),IF($I$7="併配&amp;選挙",VLOOKUP($F3090,部数情報!A:L,12,0),IF($I$7="選挙",VLOOKUP($F3090,部数情報!A:M,13,0),VLOOKUP($F3090,部数情報!A:J,10,0)))),"")</f>
        <v>690</v>
      </c>
      <c r="K3090" s="187"/>
      <c r="L3090" s="205"/>
      <c r="M3090" s="206"/>
      <c r="S3090">
        <f>エリア一覧!J3090-VLOOKUP(エリア一覧!F3090,部数情報!A:Q,17,0)</f>
        <v>0</v>
      </c>
      <c r="V3090">
        <f t="shared" si="48"/>
        <v>0</v>
      </c>
      <c r="W3090">
        <f>IFERROR(VLOOKUP($F3090,部数情報!A:J,10,0),0)</f>
        <v>690</v>
      </c>
    </row>
    <row r="3091" spans="2:23" hidden="1">
      <c r="B3091" s="15">
        <f>部数情報!C3078</f>
        <v>3077</v>
      </c>
      <c r="C3091" s="16">
        <f>部数情報!B3078</f>
        <v>42</v>
      </c>
      <c r="D3091" s="16" t="str">
        <f>部数情報!E3078</f>
        <v>柏北</v>
      </c>
      <c r="E3091" s="16" t="str">
        <f>部数情報!F3078</f>
        <v>根戸（柏）</v>
      </c>
      <c r="F3091" s="16" t="str">
        <f>部数情報!A3078</f>
        <v>080015</v>
      </c>
      <c r="G3091" s="16" t="str">
        <f>部数情報!G3078</f>
        <v>根戸 ８</v>
      </c>
      <c r="H3091" s="16" t="str">
        <f>部数情報!H3078</f>
        <v>柏</v>
      </c>
      <c r="I3091" s="16" t="str">
        <f>部数情報!I3078</f>
        <v>柏市</v>
      </c>
      <c r="J3091" s="189">
        <f>IFERROR(IF($I$7="併配",VLOOKUP($F3091,部数情報!A:K,11,0),IF($I$7="併配&amp;選挙",VLOOKUP($F3091,部数情報!A:L,12,0),IF($I$7="選挙",VLOOKUP($F3091,部数情報!A:M,13,0),VLOOKUP($F3091,部数情報!A:J,10,0)))),"")</f>
        <v>640</v>
      </c>
      <c r="K3091" s="187"/>
      <c r="L3091" s="205"/>
      <c r="M3091" s="206"/>
      <c r="S3091">
        <f>エリア一覧!J3091-VLOOKUP(エリア一覧!F3091,部数情報!A:Q,17,0)</f>
        <v>0</v>
      </c>
      <c r="V3091">
        <f t="shared" si="48"/>
        <v>0</v>
      </c>
      <c r="W3091">
        <f>IFERROR(VLOOKUP($F3091,部数情報!A:J,10,0),0)</f>
        <v>640</v>
      </c>
    </row>
    <row r="3092" spans="2:23" hidden="1">
      <c r="B3092" s="15">
        <f>部数情報!C3079</f>
        <v>3078</v>
      </c>
      <c r="C3092" s="16">
        <f>部数情報!B3079</f>
        <v>42</v>
      </c>
      <c r="D3092" s="16" t="str">
        <f>部数情報!E3079</f>
        <v>柏北</v>
      </c>
      <c r="E3092" s="16" t="str">
        <f>部数情報!F3079</f>
        <v>根戸（柏）</v>
      </c>
      <c r="F3092" s="16" t="str">
        <f>部数情報!A3079</f>
        <v>080016</v>
      </c>
      <c r="G3092" s="16" t="str">
        <f>部数情報!G3079</f>
        <v>根戸 ９</v>
      </c>
      <c r="H3092" s="16" t="str">
        <f>部数情報!H3079</f>
        <v>柏</v>
      </c>
      <c r="I3092" s="16" t="str">
        <f>部数情報!I3079</f>
        <v>柏市</v>
      </c>
      <c r="J3092" s="189">
        <f>IFERROR(IF($I$7="併配",VLOOKUP($F3092,部数情報!A:K,11,0),IF($I$7="併配&amp;選挙",VLOOKUP($F3092,部数情報!A:L,12,0),IF($I$7="選挙",VLOOKUP($F3092,部数情報!A:M,13,0),VLOOKUP($F3092,部数情報!A:J,10,0)))),"")</f>
        <v>485</v>
      </c>
      <c r="K3092" s="187"/>
      <c r="L3092" s="205"/>
      <c r="M3092" s="206"/>
      <c r="S3092">
        <f>エリア一覧!J3092-VLOOKUP(エリア一覧!F3092,部数情報!A:Q,17,0)</f>
        <v>0</v>
      </c>
      <c r="V3092">
        <f t="shared" si="48"/>
        <v>0</v>
      </c>
      <c r="W3092">
        <f>IFERROR(VLOOKUP($F3092,部数情報!A:J,10,0),0)</f>
        <v>485</v>
      </c>
    </row>
    <row r="3093" spans="2:23" hidden="1">
      <c r="B3093" s="15">
        <f>部数情報!C3080</f>
        <v>3079</v>
      </c>
      <c r="C3093" s="16">
        <f>部数情報!B3080</f>
        <v>42</v>
      </c>
      <c r="D3093" s="16" t="str">
        <f>部数情報!E3080</f>
        <v>柏北</v>
      </c>
      <c r="E3093" s="16" t="str">
        <f>部数情報!F3080</f>
        <v>根戸（柏）</v>
      </c>
      <c r="F3093" s="16" t="str">
        <f>部数情報!A3080</f>
        <v>080089</v>
      </c>
      <c r="G3093" s="16" t="str">
        <f>部数情報!G3080</f>
        <v>根戸 10</v>
      </c>
      <c r="H3093" s="16" t="str">
        <f>部数情報!H3080</f>
        <v>柏</v>
      </c>
      <c r="I3093" s="16" t="str">
        <f>部数情報!I3080</f>
        <v>柏市</v>
      </c>
      <c r="J3093" s="189">
        <f>IFERROR(IF($I$7="併配",VLOOKUP($F3093,部数情報!A:K,11,0),IF($I$7="併配&amp;選挙",VLOOKUP($F3093,部数情報!A:L,12,0),IF($I$7="選挙",VLOOKUP($F3093,部数情報!A:M,13,0),VLOOKUP($F3093,部数情報!A:J,10,0)))),"")</f>
        <v>345</v>
      </c>
      <c r="K3093" s="187"/>
      <c r="L3093" s="205"/>
      <c r="M3093" s="206"/>
      <c r="S3093">
        <f>エリア一覧!J3093-VLOOKUP(エリア一覧!F3093,部数情報!A:Q,17,0)</f>
        <v>0</v>
      </c>
      <c r="V3093">
        <f t="shared" si="48"/>
        <v>0</v>
      </c>
      <c r="W3093">
        <f>IFERROR(VLOOKUP($F3093,部数情報!A:J,10,0),0)</f>
        <v>345</v>
      </c>
    </row>
    <row r="3094" spans="2:23" hidden="1">
      <c r="B3094" s="15">
        <f>部数情報!C3081</f>
        <v>3080</v>
      </c>
      <c r="C3094" s="16">
        <f>部数情報!B3081</f>
        <v>42</v>
      </c>
      <c r="D3094" s="16" t="str">
        <f>部数情報!E3081</f>
        <v>柏北</v>
      </c>
      <c r="E3094" s="16" t="str">
        <f>部数情報!F3081</f>
        <v>松葉町</v>
      </c>
      <c r="F3094" s="16" t="str">
        <f>部数情報!A3081</f>
        <v>080017</v>
      </c>
      <c r="G3094" s="16" t="str">
        <f>部数情報!G3081</f>
        <v>松葉町1Ａ</v>
      </c>
      <c r="H3094" s="16" t="str">
        <f>部数情報!H3081</f>
        <v>柏</v>
      </c>
      <c r="I3094" s="16" t="str">
        <f>部数情報!I3081</f>
        <v>柏市</v>
      </c>
      <c r="J3094" s="189">
        <f>IFERROR(IF($I$7="併配",VLOOKUP($F3094,部数情報!A:K,11,0),IF($I$7="併配&amp;選挙",VLOOKUP($F3094,部数情報!A:L,12,0),IF($I$7="選挙",VLOOKUP($F3094,部数情報!A:M,13,0),VLOOKUP($F3094,部数情報!A:J,10,0)))),"")</f>
        <v>400</v>
      </c>
      <c r="K3094" s="187"/>
      <c r="L3094" s="205"/>
      <c r="M3094" s="206"/>
      <c r="S3094">
        <f>エリア一覧!J3094-VLOOKUP(エリア一覧!F3094,部数情報!A:Q,17,0)</f>
        <v>0</v>
      </c>
      <c r="V3094">
        <f t="shared" si="48"/>
        <v>0</v>
      </c>
      <c r="W3094">
        <f>IFERROR(VLOOKUP($F3094,部数情報!A:J,10,0),0)</f>
        <v>400</v>
      </c>
    </row>
    <row r="3095" spans="2:23" hidden="1">
      <c r="B3095" s="15">
        <f>部数情報!C3082</f>
        <v>3081</v>
      </c>
      <c r="C3095" s="16">
        <f>部数情報!B3082</f>
        <v>42</v>
      </c>
      <c r="D3095" s="16" t="str">
        <f>部数情報!E3082</f>
        <v>柏北</v>
      </c>
      <c r="E3095" s="16" t="str">
        <f>部数情報!F3082</f>
        <v>松葉町</v>
      </c>
      <c r="F3095" s="16" t="str">
        <f>部数情報!A3082</f>
        <v>080080</v>
      </c>
      <c r="G3095" s="16" t="str">
        <f>部数情報!G3082</f>
        <v>松葉町1B</v>
      </c>
      <c r="H3095" s="16" t="str">
        <f>部数情報!H3082</f>
        <v>柏</v>
      </c>
      <c r="I3095" s="16" t="str">
        <f>部数情報!I3082</f>
        <v>柏市</v>
      </c>
      <c r="J3095" s="189">
        <f>IFERROR(IF($I$7="併配",VLOOKUP($F3095,部数情報!A:K,11,0),IF($I$7="併配&amp;選挙",VLOOKUP($F3095,部数情報!A:L,12,0),IF($I$7="選挙",VLOOKUP($F3095,部数情報!A:M,13,0),VLOOKUP($F3095,部数情報!A:J,10,0)))),"")</f>
        <v>545</v>
      </c>
      <c r="K3095" s="187"/>
      <c r="L3095" s="205"/>
      <c r="M3095" s="206"/>
      <c r="S3095">
        <f>エリア一覧!J3095-VLOOKUP(エリア一覧!F3095,部数情報!A:Q,17,0)</f>
        <v>0</v>
      </c>
      <c r="V3095">
        <f t="shared" si="48"/>
        <v>0</v>
      </c>
      <c r="W3095">
        <f>IFERROR(VLOOKUP($F3095,部数情報!A:J,10,0),0)</f>
        <v>545</v>
      </c>
    </row>
    <row r="3096" spans="2:23" hidden="1">
      <c r="B3096" s="15">
        <f>部数情報!C3083</f>
        <v>3082</v>
      </c>
      <c r="C3096" s="16">
        <f>部数情報!B3083</f>
        <v>42</v>
      </c>
      <c r="D3096" s="16" t="str">
        <f>部数情報!E3083</f>
        <v>柏北</v>
      </c>
      <c r="E3096" s="16" t="str">
        <f>部数情報!F3083</f>
        <v>松葉町</v>
      </c>
      <c r="F3096" s="16" t="str">
        <f>部数情報!A3083</f>
        <v>080018</v>
      </c>
      <c r="G3096" s="16" t="str">
        <f>部数情報!G3083</f>
        <v>松葉町2.3</v>
      </c>
      <c r="H3096" s="16" t="str">
        <f>部数情報!H3083</f>
        <v>柏</v>
      </c>
      <c r="I3096" s="16" t="str">
        <f>部数情報!I3083</f>
        <v>柏市</v>
      </c>
      <c r="J3096" s="189">
        <f>IFERROR(IF($I$7="併配",VLOOKUP($F3096,部数情報!A:K,11,0),IF($I$7="併配&amp;選挙",VLOOKUP($F3096,部数情報!A:L,12,0),IF($I$7="選挙",VLOOKUP($F3096,部数情報!A:M,13,0),VLOOKUP($F3096,部数情報!A:J,10,0)))),"")</f>
        <v>510</v>
      </c>
      <c r="K3096" s="187"/>
      <c r="L3096" s="205"/>
      <c r="M3096" s="206"/>
      <c r="S3096">
        <f>エリア一覧!J3096-VLOOKUP(エリア一覧!F3096,部数情報!A:Q,17,0)</f>
        <v>0</v>
      </c>
      <c r="V3096">
        <f t="shared" si="48"/>
        <v>0</v>
      </c>
      <c r="W3096">
        <f>IFERROR(VLOOKUP($F3096,部数情報!A:J,10,0),0)</f>
        <v>510</v>
      </c>
    </row>
    <row r="3097" spans="2:23" hidden="1">
      <c r="B3097" s="15">
        <f>部数情報!C3084</f>
        <v>3083</v>
      </c>
      <c r="C3097" s="16">
        <f>部数情報!B3084</f>
        <v>42</v>
      </c>
      <c r="D3097" s="16" t="str">
        <f>部数情報!E3084</f>
        <v>柏北</v>
      </c>
      <c r="E3097" s="16" t="str">
        <f>部数情報!F3084</f>
        <v>松葉町</v>
      </c>
      <c r="F3097" s="16" t="str">
        <f>部数情報!A3084</f>
        <v>080019</v>
      </c>
      <c r="G3097" s="16" t="str">
        <f>部数情報!G3084</f>
        <v>松葉町3･7</v>
      </c>
      <c r="H3097" s="16" t="str">
        <f>部数情報!H3084</f>
        <v>柏</v>
      </c>
      <c r="I3097" s="16" t="str">
        <f>部数情報!I3084</f>
        <v>柏市</v>
      </c>
      <c r="J3097" s="189">
        <f>IFERROR(IF($I$7="併配",VLOOKUP($F3097,部数情報!A:K,11,0),IF($I$7="併配&amp;選挙",VLOOKUP($F3097,部数情報!A:L,12,0),IF($I$7="選挙",VLOOKUP($F3097,部数情報!A:M,13,0),VLOOKUP($F3097,部数情報!A:J,10,0)))),"")</f>
        <v>370</v>
      </c>
      <c r="K3097" s="187"/>
      <c r="L3097" s="205"/>
      <c r="M3097" s="206"/>
      <c r="S3097">
        <f>エリア一覧!J3097-VLOOKUP(エリア一覧!F3097,部数情報!A:Q,17,0)</f>
        <v>0</v>
      </c>
      <c r="V3097">
        <f t="shared" si="48"/>
        <v>0</v>
      </c>
      <c r="W3097">
        <f>IFERROR(VLOOKUP($F3097,部数情報!A:J,10,0),0)</f>
        <v>370</v>
      </c>
    </row>
    <row r="3098" spans="2:23" hidden="1">
      <c r="B3098" s="15">
        <f>部数情報!C3085</f>
        <v>3084</v>
      </c>
      <c r="C3098" s="16">
        <f>部数情報!B3085</f>
        <v>42</v>
      </c>
      <c r="D3098" s="16" t="str">
        <f>部数情報!E3085</f>
        <v>柏北</v>
      </c>
      <c r="E3098" s="16" t="str">
        <f>部数情報!F3085</f>
        <v>松葉町</v>
      </c>
      <c r="F3098" s="16" t="str">
        <f>部数情報!A3085</f>
        <v>080020</v>
      </c>
      <c r="G3098" s="16" t="str">
        <f>部数情報!G3085</f>
        <v>松葉町4</v>
      </c>
      <c r="H3098" s="16" t="str">
        <f>部数情報!H3085</f>
        <v>柏</v>
      </c>
      <c r="I3098" s="16" t="str">
        <f>部数情報!I3085</f>
        <v>柏市</v>
      </c>
      <c r="J3098" s="189">
        <f>IFERROR(IF($I$7="併配",VLOOKUP($F3098,部数情報!A:K,11,0),IF($I$7="併配&amp;選挙",VLOOKUP($F3098,部数情報!A:L,12,0),IF($I$7="選挙",VLOOKUP($F3098,部数情報!A:M,13,0),VLOOKUP($F3098,部数情報!A:J,10,0)))),"")</f>
        <v>660</v>
      </c>
      <c r="K3098" s="187"/>
      <c r="L3098" s="205"/>
      <c r="M3098" s="206"/>
      <c r="S3098">
        <f>エリア一覧!J3098-VLOOKUP(エリア一覧!F3098,部数情報!A:Q,17,0)</f>
        <v>0</v>
      </c>
      <c r="V3098">
        <f t="shared" si="48"/>
        <v>0</v>
      </c>
      <c r="W3098">
        <f>IFERROR(VLOOKUP($F3098,部数情報!A:J,10,0),0)</f>
        <v>660</v>
      </c>
    </row>
    <row r="3099" spans="2:23" hidden="1">
      <c r="B3099" s="15">
        <f>部数情報!C3086</f>
        <v>3085</v>
      </c>
      <c r="C3099" s="16">
        <f>部数情報!B3086</f>
        <v>42</v>
      </c>
      <c r="D3099" s="16" t="str">
        <f>部数情報!E3086</f>
        <v>柏北</v>
      </c>
      <c r="E3099" s="16" t="str">
        <f>部数情報!F3086</f>
        <v>松葉町</v>
      </c>
      <c r="F3099" s="16" t="str">
        <f>部数情報!A3086</f>
        <v>080021</v>
      </c>
      <c r="G3099" s="16" t="str">
        <f>部数情報!G3086</f>
        <v>松葉町5Ａ</v>
      </c>
      <c r="H3099" s="16" t="str">
        <f>部数情報!H3086</f>
        <v>柏</v>
      </c>
      <c r="I3099" s="16" t="str">
        <f>部数情報!I3086</f>
        <v>柏市</v>
      </c>
      <c r="J3099" s="189">
        <f>IFERROR(IF($I$7="併配",VLOOKUP($F3099,部数情報!A:K,11,0),IF($I$7="併配&amp;選挙",VLOOKUP($F3099,部数情報!A:L,12,0),IF($I$7="選挙",VLOOKUP($F3099,部数情報!A:M,13,0),VLOOKUP($F3099,部数情報!A:J,10,0)))),"")</f>
        <v>630</v>
      </c>
      <c r="K3099" s="187"/>
      <c r="L3099" s="205"/>
      <c r="M3099" s="206"/>
      <c r="S3099">
        <f>エリア一覧!J3099-VLOOKUP(エリア一覧!F3099,部数情報!A:Q,17,0)</f>
        <v>0</v>
      </c>
      <c r="V3099">
        <f t="shared" si="48"/>
        <v>0</v>
      </c>
      <c r="W3099">
        <f>IFERROR(VLOOKUP($F3099,部数情報!A:J,10,0),0)</f>
        <v>630</v>
      </c>
    </row>
    <row r="3100" spans="2:23" hidden="1">
      <c r="B3100" s="15">
        <f>部数情報!C3087</f>
        <v>3086</v>
      </c>
      <c r="C3100" s="16">
        <f>部数情報!B3087</f>
        <v>42</v>
      </c>
      <c r="D3100" s="16" t="str">
        <f>部数情報!E3087</f>
        <v>柏北</v>
      </c>
      <c r="E3100" s="16" t="str">
        <f>部数情報!F3087</f>
        <v>松葉町</v>
      </c>
      <c r="F3100" s="16" t="str">
        <f>部数情報!A3087</f>
        <v>080022</v>
      </c>
      <c r="G3100" s="16" t="str">
        <f>部数情報!G3087</f>
        <v>松葉町5Ｂ</v>
      </c>
      <c r="H3100" s="16" t="str">
        <f>部数情報!H3087</f>
        <v>柏</v>
      </c>
      <c r="I3100" s="16" t="str">
        <f>部数情報!I3087</f>
        <v>柏市</v>
      </c>
      <c r="J3100" s="189">
        <f>IFERROR(IF($I$7="併配",VLOOKUP($F3100,部数情報!A:K,11,0),IF($I$7="併配&amp;選挙",VLOOKUP($F3100,部数情報!A:L,12,0),IF($I$7="選挙",VLOOKUP($F3100,部数情報!A:M,13,0),VLOOKUP($F3100,部数情報!A:J,10,0)))),"")</f>
        <v>690</v>
      </c>
      <c r="K3100" s="187"/>
      <c r="L3100" s="205"/>
      <c r="M3100" s="206"/>
      <c r="S3100">
        <f>エリア一覧!J3100-VLOOKUP(エリア一覧!F3100,部数情報!A:Q,17,0)</f>
        <v>0</v>
      </c>
      <c r="V3100">
        <f t="shared" si="48"/>
        <v>0</v>
      </c>
      <c r="W3100">
        <f>IFERROR(VLOOKUP($F3100,部数情報!A:J,10,0),0)</f>
        <v>690</v>
      </c>
    </row>
    <row r="3101" spans="2:23" hidden="1">
      <c r="B3101" s="15">
        <f>部数情報!C3088</f>
        <v>3087</v>
      </c>
      <c r="C3101" s="16">
        <f>部数情報!B3088</f>
        <v>42</v>
      </c>
      <c r="D3101" s="16" t="str">
        <f>部数情報!E3088</f>
        <v>柏北</v>
      </c>
      <c r="E3101" s="16" t="str">
        <f>部数情報!F3088</f>
        <v>松葉町</v>
      </c>
      <c r="F3101" s="16" t="str">
        <f>部数情報!A3088</f>
        <v>080023</v>
      </c>
      <c r="G3101" s="16" t="str">
        <f>部数情報!G3088</f>
        <v>松葉町7</v>
      </c>
      <c r="H3101" s="16" t="str">
        <f>部数情報!H3088</f>
        <v>柏</v>
      </c>
      <c r="I3101" s="16" t="str">
        <f>部数情報!I3088</f>
        <v>柏市</v>
      </c>
      <c r="J3101" s="189">
        <f>IFERROR(IF($I$7="併配",VLOOKUP($F3101,部数情報!A:K,11,0),IF($I$7="併配&amp;選挙",VLOOKUP($F3101,部数情報!A:L,12,0),IF($I$7="選挙",VLOOKUP($F3101,部数情報!A:M,13,0),VLOOKUP($F3101,部数情報!A:J,10,0)))),"")</f>
        <v>475</v>
      </c>
      <c r="K3101" s="187"/>
      <c r="L3101" s="205"/>
      <c r="M3101" s="206"/>
      <c r="S3101">
        <f>エリア一覧!J3101-VLOOKUP(エリア一覧!F3101,部数情報!A:Q,17,0)</f>
        <v>0</v>
      </c>
      <c r="V3101">
        <f t="shared" si="48"/>
        <v>0</v>
      </c>
      <c r="W3101">
        <f>IFERROR(VLOOKUP($F3101,部数情報!A:J,10,0),0)</f>
        <v>475</v>
      </c>
    </row>
    <row r="3102" spans="2:23" hidden="1">
      <c r="B3102" s="15">
        <f>部数情報!C3089</f>
        <v>3088</v>
      </c>
      <c r="C3102" s="16">
        <f>部数情報!B3089</f>
        <v>42</v>
      </c>
      <c r="D3102" s="16" t="str">
        <f>部数情報!E3089</f>
        <v>柏北</v>
      </c>
      <c r="E3102" s="16" t="str">
        <f>部数情報!F3089</f>
        <v>花野井．松葉町</v>
      </c>
      <c r="F3102" s="16" t="str">
        <f>部数情報!A3089</f>
        <v>080024</v>
      </c>
      <c r="G3102" s="16" t="str">
        <f>部数情報!G3089</f>
        <v>花野井１松葉町6</v>
      </c>
      <c r="H3102" s="16" t="str">
        <f>部数情報!H3089</f>
        <v>柏</v>
      </c>
      <c r="I3102" s="16" t="str">
        <f>部数情報!I3089</f>
        <v>柏市</v>
      </c>
      <c r="J3102" s="189">
        <f>IFERROR(IF($I$7="併配",VLOOKUP($F3102,部数情報!A:K,11,0),IF($I$7="併配&amp;選挙",VLOOKUP($F3102,部数情報!A:L,12,0),IF($I$7="選挙",VLOOKUP($F3102,部数情報!A:M,13,0),VLOOKUP($F3102,部数情報!A:J,10,0)))),"")</f>
        <v>630</v>
      </c>
      <c r="K3102" s="187"/>
      <c r="L3102" s="205"/>
      <c r="M3102" s="206"/>
      <c r="S3102">
        <f>エリア一覧!J3102-VLOOKUP(エリア一覧!F3102,部数情報!A:Q,17,0)</f>
        <v>0</v>
      </c>
      <c r="V3102">
        <f t="shared" si="48"/>
        <v>0</v>
      </c>
      <c r="W3102">
        <f>IFERROR(VLOOKUP($F3102,部数情報!A:J,10,0),0)</f>
        <v>630</v>
      </c>
    </row>
    <row r="3103" spans="2:23" hidden="1">
      <c r="B3103" s="15">
        <f>部数情報!C3090</f>
        <v>3089</v>
      </c>
      <c r="C3103" s="16">
        <f>部数情報!B3090</f>
        <v>42</v>
      </c>
      <c r="D3103" s="16" t="str">
        <f>部数情報!E3090</f>
        <v>柏北</v>
      </c>
      <c r="E3103" s="16" t="str">
        <f>部数情報!F3090</f>
        <v>花野井．松葉町</v>
      </c>
      <c r="F3103" s="16" t="str">
        <f>部数情報!A3090</f>
        <v>080025</v>
      </c>
      <c r="G3103" s="16" t="str">
        <f>部数情報!G3090</f>
        <v>花野井2松葉町6</v>
      </c>
      <c r="H3103" s="16" t="str">
        <f>部数情報!H3090</f>
        <v>柏</v>
      </c>
      <c r="I3103" s="16" t="str">
        <f>部数情報!I3090</f>
        <v>柏市</v>
      </c>
      <c r="J3103" s="189">
        <f>IFERROR(IF($I$7="併配",VLOOKUP($F3103,部数情報!A:K,11,0),IF($I$7="併配&amp;選挙",VLOOKUP($F3103,部数情報!A:L,12,0),IF($I$7="選挙",VLOOKUP($F3103,部数情報!A:M,13,0),VLOOKUP($F3103,部数情報!A:J,10,0)))),"")</f>
        <v>735</v>
      </c>
      <c r="K3103" s="187"/>
      <c r="L3103" s="205"/>
      <c r="M3103" s="206"/>
      <c r="S3103">
        <f>エリア一覧!J3103-VLOOKUP(エリア一覧!F3103,部数情報!A:Q,17,0)</f>
        <v>0</v>
      </c>
      <c r="V3103">
        <f t="shared" si="48"/>
        <v>0</v>
      </c>
      <c r="W3103">
        <f>IFERROR(VLOOKUP($F3103,部数情報!A:J,10,0),0)</f>
        <v>735</v>
      </c>
    </row>
    <row r="3104" spans="2:23" hidden="1">
      <c r="B3104" s="15">
        <f>部数情報!C3091</f>
        <v>3090</v>
      </c>
      <c r="C3104" s="16">
        <f>部数情報!B3091</f>
        <v>42</v>
      </c>
      <c r="D3104" s="16" t="str">
        <f>部数情報!E3091</f>
        <v>柏北</v>
      </c>
      <c r="E3104" s="16" t="str">
        <f>部数情報!F3091</f>
        <v>花野井．松葉町</v>
      </c>
      <c r="F3104" s="16" t="str">
        <f>部数情報!A3091</f>
        <v>080026</v>
      </c>
      <c r="G3104" s="16" t="str">
        <f>部数情報!G3091</f>
        <v>花野井3</v>
      </c>
      <c r="H3104" s="16" t="str">
        <f>部数情報!H3091</f>
        <v>柏</v>
      </c>
      <c r="I3104" s="16" t="str">
        <f>部数情報!I3091</f>
        <v>柏市</v>
      </c>
      <c r="J3104" s="189">
        <f>IFERROR(IF($I$7="併配",VLOOKUP($F3104,部数情報!A:K,11,0),IF($I$7="併配&amp;選挙",VLOOKUP($F3104,部数情報!A:L,12,0),IF($I$7="選挙",VLOOKUP($F3104,部数情報!A:M,13,0),VLOOKUP($F3104,部数情報!A:J,10,0)))),"")</f>
        <v>360</v>
      </c>
      <c r="K3104" s="187"/>
      <c r="L3104" s="205"/>
      <c r="M3104" s="206"/>
      <c r="S3104">
        <f>エリア一覧!J3104-VLOOKUP(エリア一覧!F3104,部数情報!A:Q,17,0)</f>
        <v>0</v>
      </c>
      <c r="V3104">
        <f t="shared" si="48"/>
        <v>0</v>
      </c>
      <c r="W3104">
        <f>IFERROR(VLOOKUP($F3104,部数情報!A:J,10,0),0)</f>
        <v>360</v>
      </c>
    </row>
    <row r="3105" spans="2:23" hidden="1">
      <c r="B3105" s="15">
        <f>部数情報!C3092</f>
        <v>3091</v>
      </c>
      <c r="C3105" s="16">
        <f>部数情報!B3092</f>
        <v>42</v>
      </c>
      <c r="D3105" s="16" t="str">
        <f>部数情報!E3092</f>
        <v>柏北</v>
      </c>
      <c r="E3105" s="16" t="str">
        <f>部数情報!F3092</f>
        <v>花野井．松葉町</v>
      </c>
      <c r="F3105" s="16" t="str">
        <f>部数情報!A3092</f>
        <v>080027</v>
      </c>
      <c r="G3105" s="16" t="str">
        <f>部数情報!G3092</f>
        <v>花野井4松葉町6</v>
      </c>
      <c r="H3105" s="16" t="str">
        <f>部数情報!H3092</f>
        <v>柏</v>
      </c>
      <c r="I3105" s="16" t="str">
        <f>部数情報!I3092</f>
        <v>柏市</v>
      </c>
      <c r="J3105" s="189">
        <f>IFERROR(IF($I$7="併配",VLOOKUP($F3105,部数情報!A:K,11,0),IF($I$7="併配&amp;選挙",VLOOKUP($F3105,部数情報!A:L,12,0),IF($I$7="選挙",VLOOKUP($F3105,部数情報!A:M,13,0),VLOOKUP($F3105,部数情報!A:J,10,0)))),"")</f>
        <v>420</v>
      </c>
      <c r="K3105" s="187"/>
      <c r="L3105" s="205"/>
      <c r="M3105" s="206"/>
      <c r="S3105">
        <f>エリア一覧!J3105-VLOOKUP(エリア一覧!F3105,部数情報!A:Q,17,0)</f>
        <v>0</v>
      </c>
      <c r="V3105">
        <f t="shared" si="48"/>
        <v>0</v>
      </c>
      <c r="W3105">
        <f>IFERROR(VLOOKUP($F3105,部数情報!A:J,10,0),0)</f>
        <v>420</v>
      </c>
    </row>
    <row r="3106" spans="2:23" hidden="1">
      <c r="B3106" s="15">
        <f>部数情報!C3093</f>
        <v>3092</v>
      </c>
      <c r="C3106" s="16">
        <f>部数情報!B3093</f>
        <v>42</v>
      </c>
      <c r="D3106" s="16" t="str">
        <f>部数情報!E3093</f>
        <v>柏北</v>
      </c>
      <c r="E3106" s="16" t="str">
        <f>部数情報!F3093</f>
        <v>花野井．松葉町</v>
      </c>
      <c r="F3106" s="16" t="str">
        <f>部数情報!A3093</f>
        <v>080029</v>
      </c>
      <c r="G3106" s="16" t="str">
        <f>部数情報!G3093</f>
        <v>花野井Ａ①</v>
      </c>
      <c r="H3106" s="16" t="str">
        <f>部数情報!H3093</f>
        <v>柏</v>
      </c>
      <c r="I3106" s="16" t="str">
        <f>部数情報!I3093</f>
        <v>柏市</v>
      </c>
      <c r="J3106" s="189">
        <f>IFERROR(IF($I$7="併配",VLOOKUP($F3106,部数情報!A:K,11,0),IF($I$7="併配&amp;選挙",VLOOKUP($F3106,部数情報!A:L,12,0),IF($I$7="選挙",VLOOKUP($F3106,部数情報!A:M,13,0),VLOOKUP($F3106,部数情報!A:J,10,0)))),"")</f>
        <v>500</v>
      </c>
      <c r="K3106" s="187"/>
      <c r="L3106" s="205"/>
      <c r="M3106" s="206"/>
      <c r="S3106">
        <f>エリア一覧!J3106-VLOOKUP(エリア一覧!F3106,部数情報!A:Q,17,0)</f>
        <v>0</v>
      </c>
      <c r="V3106">
        <f t="shared" si="48"/>
        <v>0</v>
      </c>
      <c r="W3106">
        <f>IFERROR(VLOOKUP($F3106,部数情報!A:J,10,0),0)</f>
        <v>500</v>
      </c>
    </row>
    <row r="3107" spans="2:23" hidden="1">
      <c r="B3107" s="15">
        <f>部数情報!C3094</f>
        <v>3093</v>
      </c>
      <c r="C3107" s="16">
        <f>部数情報!B3094</f>
        <v>42</v>
      </c>
      <c r="D3107" s="16" t="str">
        <f>部数情報!E3094</f>
        <v>柏北</v>
      </c>
      <c r="E3107" s="16" t="str">
        <f>部数情報!F3094</f>
        <v>花野井．松葉町</v>
      </c>
      <c r="F3107" s="16" t="str">
        <f>部数情報!A3094</f>
        <v>080082</v>
      </c>
      <c r="G3107" s="16" t="str">
        <f>部数情報!G3094</f>
        <v>花野井Ａ②</v>
      </c>
      <c r="H3107" s="16" t="str">
        <f>部数情報!H3094</f>
        <v>柏</v>
      </c>
      <c r="I3107" s="16" t="str">
        <f>部数情報!I3094</f>
        <v>柏市</v>
      </c>
      <c r="J3107" s="189">
        <f>IFERROR(IF($I$7="併配",VLOOKUP($F3107,部数情報!A:K,11,0),IF($I$7="併配&amp;選挙",VLOOKUP($F3107,部数情報!A:L,12,0),IF($I$7="選挙",VLOOKUP($F3107,部数情報!A:M,13,0),VLOOKUP($F3107,部数情報!A:J,10,0)))),"")</f>
        <v>400</v>
      </c>
      <c r="K3107" s="187"/>
      <c r="L3107" s="205"/>
      <c r="M3107" s="206"/>
      <c r="S3107">
        <f>エリア一覧!J3107-VLOOKUP(エリア一覧!F3107,部数情報!A:Q,17,0)</f>
        <v>0</v>
      </c>
      <c r="V3107">
        <f t="shared" si="48"/>
        <v>0</v>
      </c>
      <c r="W3107">
        <f>IFERROR(VLOOKUP($F3107,部数情報!A:J,10,0),0)</f>
        <v>400</v>
      </c>
    </row>
    <row r="3108" spans="2:23" hidden="1">
      <c r="B3108" s="15">
        <f>部数情報!C3095</f>
        <v>3094</v>
      </c>
      <c r="C3108" s="16">
        <f>部数情報!B3095</f>
        <v>42</v>
      </c>
      <c r="D3108" s="16" t="str">
        <f>部数情報!E3095</f>
        <v>柏北</v>
      </c>
      <c r="E3108" s="16" t="str">
        <f>部数情報!F3095</f>
        <v>花野井．松葉町</v>
      </c>
      <c r="F3108" s="16" t="str">
        <f>部数情報!A3095</f>
        <v>080030</v>
      </c>
      <c r="G3108" s="16" t="str">
        <f>部数情報!G3095</f>
        <v>花野井Ｂ　(柏ビレジ)</v>
      </c>
      <c r="H3108" s="16" t="str">
        <f>部数情報!H3095</f>
        <v>柏</v>
      </c>
      <c r="I3108" s="16" t="str">
        <f>部数情報!I3095</f>
        <v>柏市</v>
      </c>
      <c r="J3108" s="189">
        <f>IFERROR(IF($I$7="併配",VLOOKUP($F3108,部数情報!A:K,11,0),IF($I$7="併配&amp;選挙",VLOOKUP($F3108,部数情報!A:L,12,0),IF($I$7="選挙",VLOOKUP($F3108,部数情報!A:M,13,0),VLOOKUP($F3108,部数情報!A:J,10,0)))),"")</f>
        <v>330</v>
      </c>
      <c r="K3108" s="187"/>
      <c r="L3108" s="205"/>
      <c r="M3108" s="206"/>
      <c r="S3108">
        <f>エリア一覧!J3108-VLOOKUP(エリア一覧!F3108,部数情報!A:Q,17,0)</f>
        <v>0</v>
      </c>
      <c r="V3108">
        <f t="shared" si="48"/>
        <v>0</v>
      </c>
      <c r="W3108">
        <f>IFERROR(VLOOKUP($F3108,部数情報!A:J,10,0),0)</f>
        <v>330</v>
      </c>
    </row>
    <row r="3109" spans="2:23" hidden="1">
      <c r="B3109" s="15">
        <f>部数情報!C3096</f>
        <v>3095</v>
      </c>
      <c r="C3109" s="16">
        <f>部数情報!B3096</f>
        <v>42</v>
      </c>
      <c r="D3109" s="16" t="str">
        <f>部数情報!E3096</f>
        <v>柏北</v>
      </c>
      <c r="E3109" s="16" t="str">
        <f>部数情報!F3096</f>
        <v>花野井．松葉町</v>
      </c>
      <c r="F3109" s="16" t="str">
        <f>部数情報!A3096</f>
        <v>080031</v>
      </c>
      <c r="G3109" s="16" t="str">
        <f>部数情報!G3096</f>
        <v>花野井C　(柏ビレジ)</v>
      </c>
      <c r="H3109" s="16" t="str">
        <f>部数情報!H3096</f>
        <v>柏</v>
      </c>
      <c r="I3109" s="16" t="str">
        <f>部数情報!I3096</f>
        <v>柏市</v>
      </c>
      <c r="J3109" s="189">
        <f>IFERROR(IF($I$7="併配",VLOOKUP($F3109,部数情報!A:K,11,0),IF($I$7="併配&amp;選挙",VLOOKUP($F3109,部数情報!A:L,12,0),IF($I$7="選挙",VLOOKUP($F3109,部数情報!A:M,13,0),VLOOKUP($F3109,部数情報!A:J,10,0)))),"")</f>
        <v>345</v>
      </c>
      <c r="K3109" s="187"/>
      <c r="L3109" s="205"/>
      <c r="M3109" s="206"/>
      <c r="S3109">
        <f>エリア一覧!J3109-VLOOKUP(エリア一覧!F3109,部数情報!A:Q,17,0)</f>
        <v>0</v>
      </c>
      <c r="V3109">
        <f t="shared" si="48"/>
        <v>0</v>
      </c>
      <c r="W3109">
        <f>IFERROR(VLOOKUP($F3109,部数情報!A:J,10,0),0)</f>
        <v>345</v>
      </c>
    </row>
    <row r="3110" spans="2:23" hidden="1">
      <c r="B3110" s="15">
        <f>部数情報!C3097</f>
        <v>3096</v>
      </c>
      <c r="C3110" s="16">
        <f>部数情報!B3097</f>
        <v>42</v>
      </c>
      <c r="D3110" s="16" t="str">
        <f>部数情報!E3097</f>
        <v>柏北</v>
      </c>
      <c r="E3110" s="16" t="str">
        <f>部数情報!F3097</f>
        <v>大室．若柴</v>
      </c>
      <c r="F3110" s="16" t="str">
        <f>部数情報!A3097</f>
        <v>080032</v>
      </c>
      <c r="G3110" s="16" t="str">
        <f>部数情報!G3097</f>
        <v>大室1</v>
      </c>
      <c r="H3110" s="16" t="str">
        <f>部数情報!H3097</f>
        <v>柏</v>
      </c>
      <c r="I3110" s="16" t="str">
        <f>部数情報!I3097</f>
        <v>柏市</v>
      </c>
      <c r="J3110" s="189">
        <f>IFERROR(IF($I$7="併配",VLOOKUP($F3110,部数情報!A:K,11,0),IF($I$7="併配&amp;選挙",VLOOKUP($F3110,部数情報!A:L,12,0),IF($I$7="選挙",VLOOKUP($F3110,部数情報!A:M,13,0),VLOOKUP($F3110,部数情報!A:J,10,0)))),"")</f>
        <v>470</v>
      </c>
      <c r="K3110" s="187"/>
      <c r="L3110" s="205"/>
      <c r="M3110" s="206"/>
      <c r="S3110">
        <f>エリア一覧!J3110-VLOOKUP(エリア一覧!F3110,部数情報!A:Q,17,0)</f>
        <v>0</v>
      </c>
      <c r="V3110">
        <f t="shared" si="48"/>
        <v>0</v>
      </c>
      <c r="W3110">
        <f>IFERROR(VLOOKUP($F3110,部数情報!A:J,10,0),0)</f>
        <v>470</v>
      </c>
    </row>
    <row r="3111" spans="2:23" hidden="1">
      <c r="B3111" s="15">
        <f>部数情報!C3098</f>
        <v>3097</v>
      </c>
      <c r="C3111" s="16">
        <f>部数情報!B3098</f>
        <v>42</v>
      </c>
      <c r="D3111" s="16" t="str">
        <f>部数情報!E3098</f>
        <v>柏北</v>
      </c>
      <c r="E3111" s="16" t="str">
        <f>部数情報!F3098</f>
        <v>大室．若柴</v>
      </c>
      <c r="F3111" s="16" t="str">
        <f>部数情報!A3098</f>
        <v>080033</v>
      </c>
      <c r="G3111" s="16" t="str">
        <f>部数情報!G3098</f>
        <v>大室2　(柏ビレジ)</v>
      </c>
      <c r="H3111" s="16" t="str">
        <f>部数情報!H3098</f>
        <v>柏</v>
      </c>
      <c r="I3111" s="16" t="str">
        <f>部数情報!I3098</f>
        <v>柏市</v>
      </c>
      <c r="J3111" s="189">
        <f>IFERROR(IF($I$7="併配",VLOOKUP($F3111,部数情報!A:K,11,0),IF($I$7="併配&amp;選挙",VLOOKUP($F3111,部数情報!A:L,12,0),IF($I$7="選挙",VLOOKUP($F3111,部数情報!A:M,13,0),VLOOKUP($F3111,部数情報!A:J,10,0)))),"")</f>
        <v>410</v>
      </c>
      <c r="K3111" s="187"/>
      <c r="L3111" s="205"/>
      <c r="M3111" s="206"/>
      <c r="S3111">
        <f>エリア一覧!J3111-VLOOKUP(エリア一覧!F3111,部数情報!A:Q,17,0)</f>
        <v>0</v>
      </c>
      <c r="V3111">
        <f t="shared" si="48"/>
        <v>0</v>
      </c>
      <c r="W3111">
        <f>IFERROR(VLOOKUP($F3111,部数情報!A:J,10,0),0)</f>
        <v>410</v>
      </c>
    </row>
    <row r="3112" spans="2:23" hidden="1">
      <c r="B3112" s="15">
        <f>部数情報!C3099</f>
        <v>3098</v>
      </c>
      <c r="C3112" s="16">
        <f>部数情報!B3099</f>
        <v>42</v>
      </c>
      <c r="D3112" s="16" t="str">
        <f>部数情報!E3099</f>
        <v>柏北</v>
      </c>
      <c r="E3112" s="16" t="str">
        <f>部数情報!F3099</f>
        <v>大室．若柴</v>
      </c>
      <c r="F3112" s="16" t="str">
        <f>部数情報!A3099</f>
        <v>080034</v>
      </c>
      <c r="G3112" s="16" t="str">
        <f>部数情報!G3099</f>
        <v>大室3A</v>
      </c>
      <c r="H3112" s="16" t="str">
        <f>部数情報!H3099</f>
        <v>柏</v>
      </c>
      <c r="I3112" s="16" t="str">
        <f>部数情報!I3099</f>
        <v>柏市</v>
      </c>
      <c r="J3112" s="189">
        <f>IFERROR(IF($I$7="併配",VLOOKUP($F3112,部数情報!A:K,11,0),IF($I$7="併配&amp;選挙",VLOOKUP($F3112,部数情報!A:L,12,0),IF($I$7="選挙",VLOOKUP($F3112,部数情報!A:M,13,0),VLOOKUP($F3112,部数情報!A:J,10,0)))),"")</f>
        <v>290</v>
      </c>
      <c r="K3112" s="187"/>
      <c r="L3112" s="205"/>
      <c r="M3112" s="206"/>
      <c r="S3112">
        <f>エリア一覧!J3112-VLOOKUP(エリア一覧!F3112,部数情報!A:Q,17,0)</f>
        <v>0</v>
      </c>
      <c r="V3112">
        <f t="shared" si="48"/>
        <v>0</v>
      </c>
      <c r="W3112">
        <f>IFERROR(VLOOKUP($F3112,部数情報!A:J,10,0),0)</f>
        <v>290</v>
      </c>
    </row>
    <row r="3113" spans="2:23" hidden="1">
      <c r="B3113" s="15">
        <f>部数情報!C3100</f>
        <v>3099</v>
      </c>
      <c r="C3113" s="16">
        <f>部数情報!B3100</f>
        <v>42</v>
      </c>
      <c r="D3113" s="16" t="str">
        <f>部数情報!E3100</f>
        <v>柏北</v>
      </c>
      <c r="E3113" s="16" t="str">
        <f>部数情報!F3100</f>
        <v>大室．若柴</v>
      </c>
      <c r="F3113" s="16" t="str">
        <f>部数情報!A3100</f>
        <v>080083</v>
      </c>
      <c r="G3113" s="16" t="str">
        <f>部数情報!G3100</f>
        <v>大室3B</v>
      </c>
      <c r="H3113" s="16" t="str">
        <f>部数情報!H3100</f>
        <v>柏</v>
      </c>
      <c r="I3113" s="16" t="str">
        <f>部数情報!I3100</f>
        <v>柏市</v>
      </c>
      <c r="J3113" s="189">
        <f>IFERROR(IF($I$7="併配",VLOOKUP($F3113,部数情報!A:K,11,0),IF($I$7="併配&amp;選挙",VLOOKUP($F3113,部数情報!A:L,12,0),IF($I$7="選挙",VLOOKUP($F3113,部数情報!A:M,13,0),VLOOKUP($F3113,部数情報!A:J,10,0)))),"")</f>
        <v>340</v>
      </c>
      <c r="K3113" s="187"/>
      <c r="L3113" s="205"/>
      <c r="M3113" s="206"/>
      <c r="S3113">
        <f>エリア一覧!J3113-VLOOKUP(エリア一覧!F3113,部数情報!A:Q,17,0)</f>
        <v>0</v>
      </c>
      <c r="V3113">
        <f t="shared" si="48"/>
        <v>0</v>
      </c>
      <c r="W3113">
        <f>IFERROR(VLOOKUP($F3113,部数情報!A:J,10,0),0)</f>
        <v>340</v>
      </c>
    </row>
    <row r="3114" spans="2:23" hidden="1">
      <c r="B3114" s="15">
        <f>部数情報!C3101</f>
        <v>3100</v>
      </c>
      <c r="C3114" s="16">
        <f>部数情報!B3101</f>
        <v>42</v>
      </c>
      <c r="D3114" s="16" t="str">
        <f>部数情報!E3101</f>
        <v>柏北</v>
      </c>
      <c r="E3114" s="16" t="str">
        <f>部数情報!F3101</f>
        <v>大室．若柴</v>
      </c>
      <c r="F3114" s="16" t="str">
        <f>部数情報!A3101</f>
        <v>080035</v>
      </c>
      <c r="G3114" s="16" t="str">
        <f>部数情報!G3101</f>
        <v>大室4　(柏ビレジ)</v>
      </c>
      <c r="H3114" s="16" t="str">
        <f>部数情報!H3101</f>
        <v>柏</v>
      </c>
      <c r="I3114" s="16" t="str">
        <f>部数情報!I3101</f>
        <v>柏市</v>
      </c>
      <c r="J3114" s="189">
        <f>IFERROR(IF($I$7="併配",VLOOKUP($F3114,部数情報!A:K,11,0),IF($I$7="併配&amp;選挙",VLOOKUP($F3114,部数情報!A:L,12,0),IF($I$7="選挙",VLOOKUP($F3114,部数情報!A:M,13,0),VLOOKUP($F3114,部数情報!A:J,10,0)))),"")</f>
        <v>235</v>
      </c>
      <c r="K3114" s="187"/>
      <c r="L3114" s="205"/>
      <c r="M3114" s="206"/>
      <c r="S3114">
        <f>エリア一覧!J3114-VLOOKUP(エリア一覧!F3114,部数情報!A:Q,17,0)</f>
        <v>0</v>
      </c>
      <c r="V3114">
        <f t="shared" si="48"/>
        <v>0</v>
      </c>
      <c r="W3114">
        <f>IFERROR(VLOOKUP($F3114,部数情報!A:J,10,0),0)</f>
        <v>235</v>
      </c>
    </row>
    <row r="3115" spans="2:23" hidden="1">
      <c r="B3115" s="15">
        <f>部数情報!C3102</f>
        <v>3101</v>
      </c>
      <c r="C3115" s="16">
        <f>部数情報!B3102</f>
        <v>42</v>
      </c>
      <c r="D3115" s="16" t="str">
        <f>部数情報!E3102</f>
        <v>柏北</v>
      </c>
      <c r="E3115" s="16" t="str">
        <f>部数情報!F3102</f>
        <v>大室．若柴</v>
      </c>
      <c r="F3115" s="16" t="str">
        <f>部数情報!A3102</f>
        <v>080036</v>
      </c>
      <c r="G3115" s="16" t="str">
        <f>部数情報!G3102</f>
        <v>大室5　(柏ビレジ)</v>
      </c>
      <c r="H3115" s="16" t="str">
        <f>部数情報!H3102</f>
        <v>柏</v>
      </c>
      <c r="I3115" s="16" t="str">
        <f>部数情報!I3102</f>
        <v>柏市</v>
      </c>
      <c r="J3115" s="189">
        <f>IFERROR(IF($I$7="併配",VLOOKUP($F3115,部数情報!A:K,11,0),IF($I$7="併配&amp;選挙",VLOOKUP($F3115,部数情報!A:L,12,0),IF($I$7="選挙",VLOOKUP($F3115,部数情報!A:M,13,0),VLOOKUP($F3115,部数情報!A:J,10,0)))),"")</f>
        <v>420</v>
      </c>
      <c r="K3115" s="187"/>
      <c r="L3115" s="205"/>
      <c r="M3115" s="206"/>
      <c r="S3115">
        <f>エリア一覧!J3115-VLOOKUP(エリア一覧!F3115,部数情報!A:Q,17,0)</f>
        <v>0</v>
      </c>
      <c r="V3115">
        <f t="shared" si="48"/>
        <v>0</v>
      </c>
      <c r="W3115">
        <f>IFERROR(VLOOKUP($F3115,部数情報!A:J,10,0),0)</f>
        <v>420</v>
      </c>
    </row>
    <row r="3116" spans="2:23" hidden="1">
      <c r="B3116" s="15">
        <f>部数情報!C3103</f>
        <v>3102</v>
      </c>
      <c r="C3116" s="16">
        <f>部数情報!B3103</f>
        <v>42</v>
      </c>
      <c r="D3116" s="16" t="str">
        <f>部数情報!E3103</f>
        <v>柏北</v>
      </c>
      <c r="E3116" s="16" t="str">
        <f>部数情報!F3103</f>
        <v>大室．若柴</v>
      </c>
      <c r="F3116" s="16" t="str">
        <f>部数情報!A3103</f>
        <v>080037</v>
      </c>
      <c r="G3116" s="16" t="str">
        <f>部数情報!G3103</f>
        <v>若柴・花野井</v>
      </c>
      <c r="H3116" s="16" t="str">
        <f>部数情報!H3103</f>
        <v>柏</v>
      </c>
      <c r="I3116" s="16" t="str">
        <f>部数情報!I3103</f>
        <v>柏市</v>
      </c>
      <c r="J3116" s="189">
        <f>IFERROR(IF($I$7="併配",VLOOKUP($F3116,部数情報!A:K,11,0),IF($I$7="併配&amp;選挙",VLOOKUP($F3116,部数情報!A:L,12,0),IF($I$7="選挙",VLOOKUP($F3116,部数情報!A:M,13,0),VLOOKUP($F3116,部数情報!A:J,10,0)))),"")</f>
        <v>465</v>
      </c>
      <c r="K3116" s="187"/>
      <c r="L3116" s="205"/>
      <c r="M3116" s="206"/>
      <c r="S3116">
        <f>エリア一覧!J3116-VLOOKUP(エリア一覧!F3116,部数情報!A:Q,17,0)</f>
        <v>0</v>
      </c>
      <c r="V3116">
        <f t="shared" si="48"/>
        <v>0</v>
      </c>
      <c r="W3116">
        <f>IFERROR(VLOOKUP($F3116,部数情報!A:J,10,0),0)</f>
        <v>465</v>
      </c>
    </row>
    <row r="3117" spans="2:23" hidden="1">
      <c r="B3117" s="15">
        <f>部数情報!C3104</f>
        <v>3103</v>
      </c>
      <c r="C3117" s="16">
        <f>部数情報!B3104</f>
        <v>42</v>
      </c>
      <c r="D3117" s="16" t="str">
        <f>部数情報!E3104</f>
        <v>柏北</v>
      </c>
      <c r="E3117" s="16" t="str">
        <f>部数情報!F3104</f>
        <v>宿連寺</v>
      </c>
      <c r="F3117" s="16" t="str">
        <f>部数情報!A3104</f>
        <v>080038</v>
      </c>
      <c r="G3117" s="16" t="str">
        <f>部数情報!G3104</f>
        <v>宿連寺1</v>
      </c>
      <c r="H3117" s="16" t="str">
        <f>部数情報!H3104</f>
        <v>柏</v>
      </c>
      <c r="I3117" s="16" t="str">
        <f>部数情報!I3104</f>
        <v>柏市</v>
      </c>
      <c r="J3117" s="189">
        <f>IFERROR(IF($I$7="併配",VLOOKUP($F3117,部数情報!A:K,11,0),IF($I$7="併配&amp;選挙",VLOOKUP($F3117,部数情報!A:L,12,0),IF($I$7="選挙",VLOOKUP($F3117,部数情報!A:M,13,0),VLOOKUP($F3117,部数情報!A:J,10,0)))),"")</f>
        <v>575</v>
      </c>
      <c r="K3117" s="187"/>
      <c r="L3117" s="205"/>
      <c r="M3117" s="206"/>
      <c r="S3117">
        <f>エリア一覧!J3117-VLOOKUP(エリア一覧!F3117,部数情報!A:Q,17,0)</f>
        <v>0</v>
      </c>
      <c r="V3117">
        <f t="shared" si="48"/>
        <v>0</v>
      </c>
      <c r="W3117">
        <f>IFERROR(VLOOKUP($F3117,部数情報!A:J,10,0),0)</f>
        <v>575</v>
      </c>
    </row>
    <row r="3118" spans="2:23" hidden="1">
      <c r="B3118" s="15">
        <f>部数情報!C3105</f>
        <v>3104</v>
      </c>
      <c r="C3118" s="16">
        <f>部数情報!B3105</f>
        <v>42</v>
      </c>
      <c r="D3118" s="16" t="str">
        <f>部数情報!E3105</f>
        <v>柏北</v>
      </c>
      <c r="E3118" s="16" t="str">
        <f>部数情報!F3105</f>
        <v>宿連寺</v>
      </c>
      <c r="F3118" s="16" t="str">
        <f>部数情報!A3105</f>
        <v>080039</v>
      </c>
      <c r="G3118" s="16" t="str">
        <f>部数情報!G3105</f>
        <v>宿連寺2</v>
      </c>
      <c r="H3118" s="16" t="str">
        <f>部数情報!H3105</f>
        <v>柏</v>
      </c>
      <c r="I3118" s="16" t="str">
        <f>部数情報!I3105</f>
        <v>柏市</v>
      </c>
      <c r="J3118" s="189">
        <f>IFERROR(IF($I$7="併配",VLOOKUP($F3118,部数情報!A:K,11,0),IF($I$7="併配&amp;選挙",VLOOKUP($F3118,部数情報!A:L,12,0),IF($I$7="選挙",VLOOKUP($F3118,部数情報!A:M,13,0),VLOOKUP($F3118,部数情報!A:J,10,0)))),"")</f>
        <v>430</v>
      </c>
      <c r="K3118" s="187"/>
      <c r="L3118" s="205"/>
      <c r="M3118" s="206"/>
      <c r="S3118">
        <f>エリア一覧!J3118-VLOOKUP(エリア一覧!F3118,部数情報!A:Q,17,0)</f>
        <v>0</v>
      </c>
      <c r="V3118">
        <f t="shared" si="48"/>
        <v>0</v>
      </c>
      <c r="W3118">
        <f>IFERROR(VLOOKUP($F3118,部数情報!A:J,10,0),0)</f>
        <v>430</v>
      </c>
    </row>
    <row r="3119" spans="2:23" hidden="1">
      <c r="B3119" s="15">
        <f>部数情報!C3106</f>
        <v>3105</v>
      </c>
      <c r="C3119" s="16">
        <f>部数情報!B3106</f>
        <v>42</v>
      </c>
      <c r="D3119" s="16" t="str">
        <f>部数情報!E3106</f>
        <v>柏北</v>
      </c>
      <c r="E3119" s="16" t="str">
        <f>部数情報!F3106</f>
        <v>小青田・船戸</v>
      </c>
      <c r="F3119" s="16" t="str">
        <f>部数情報!A3106</f>
        <v>080076</v>
      </c>
      <c r="G3119" s="16" t="str">
        <f>部数情報!G3106</f>
        <v>小青田・船戸A</v>
      </c>
      <c r="H3119" s="16" t="str">
        <f>部数情報!H3106</f>
        <v>柏</v>
      </c>
      <c r="I3119" s="16" t="str">
        <f>部数情報!I3106</f>
        <v>柏市</v>
      </c>
      <c r="J3119" s="189">
        <f>IFERROR(IF($I$7="併配",VLOOKUP($F3119,部数情報!A:K,11,0),IF($I$7="併配&amp;選挙",VLOOKUP($F3119,部数情報!A:L,12,0),IF($I$7="選挙",VLOOKUP($F3119,部数情報!A:M,13,0),VLOOKUP($F3119,部数情報!A:J,10,0)))),"")</f>
        <v>800</v>
      </c>
      <c r="K3119" s="187"/>
      <c r="L3119" s="205"/>
      <c r="M3119" s="206"/>
      <c r="S3119">
        <f>エリア一覧!J3119-VLOOKUP(エリア一覧!F3119,部数情報!A:Q,17,0)</f>
        <v>0</v>
      </c>
      <c r="V3119">
        <f t="shared" si="48"/>
        <v>0</v>
      </c>
      <c r="W3119">
        <f>IFERROR(VLOOKUP($F3119,部数情報!A:J,10,0),0)</f>
        <v>800</v>
      </c>
    </row>
    <row r="3120" spans="2:23" hidden="1">
      <c r="B3120" s="15">
        <f>部数情報!C3107</f>
        <v>3106</v>
      </c>
      <c r="C3120" s="16">
        <f>部数情報!B3107</f>
        <v>42</v>
      </c>
      <c r="D3120" s="16" t="str">
        <f>部数情報!E3107</f>
        <v>柏北</v>
      </c>
      <c r="E3120" s="16" t="str">
        <f>部数情報!F3107</f>
        <v>小青田・船戸</v>
      </c>
      <c r="F3120" s="16" t="str">
        <f>部数情報!A3107</f>
        <v>080077</v>
      </c>
      <c r="G3120" s="16" t="str">
        <f>部数情報!G3107</f>
        <v>船戸1・2</v>
      </c>
      <c r="H3120" s="16" t="str">
        <f>部数情報!H3107</f>
        <v>柏</v>
      </c>
      <c r="I3120" s="16" t="str">
        <f>部数情報!I3107</f>
        <v>柏市</v>
      </c>
      <c r="J3120" s="189">
        <f>IFERROR(IF($I$7="併配",VLOOKUP($F3120,部数情報!A:K,11,0),IF($I$7="併配&amp;選挙",VLOOKUP($F3120,部数情報!A:L,12,0),IF($I$7="選挙",VLOOKUP($F3120,部数情報!A:M,13,0),VLOOKUP($F3120,部数情報!A:J,10,0)))),"")</f>
        <v>485</v>
      </c>
      <c r="K3120" s="187"/>
      <c r="L3120" s="205"/>
      <c r="M3120" s="206"/>
      <c r="S3120">
        <f>エリア一覧!J3120-VLOOKUP(エリア一覧!F3120,部数情報!A:Q,17,0)</f>
        <v>0</v>
      </c>
      <c r="V3120">
        <f t="shared" si="48"/>
        <v>0</v>
      </c>
      <c r="W3120">
        <f>IFERROR(VLOOKUP($F3120,部数情報!A:J,10,0),0)</f>
        <v>485</v>
      </c>
    </row>
    <row r="3121" spans="2:23" hidden="1">
      <c r="B3121" s="15">
        <f>部数情報!C3108</f>
        <v>3107</v>
      </c>
      <c r="C3121" s="16">
        <f>部数情報!B3108</f>
        <v>42</v>
      </c>
      <c r="D3121" s="16" t="str">
        <f>部数情報!E3108</f>
        <v>柏北</v>
      </c>
      <c r="E3121" s="16" t="str">
        <f>部数情報!F3108</f>
        <v>小青田・船戸</v>
      </c>
      <c r="F3121" s="16" t="str">
        <f>部数情報!A3108</f>
        <v>080090</v>
      </c>
      <c r="G3121" s="16" t="str">
        <f>部数情報!G3108</f>
        <v>小青田</v>
      </c>
      <c r="H3121" s="16" t="str">
        <f>部数情報!H3108</f>
        <v>柏</v>
      </c>
      <c r="I3121" s="16" t="str">
        <f>部数情報!I3108</f>
        <v>柏市</v>
      </c>
      <c r="J3121" s="189">
        <f>IFERROR(IF($I$7="併配",VLOOKUP($F3121,部数情報!A:K,11,0),IF($I$7="併配&amp;選挙",VLOOKUP($F3121,部数情報!A:L,12,0),IF($I$7="選挙",VLOOKUP($F3121,部数情報!A:M,13,0),VLOOKUP($F3121,部数情報!A:J,10,0)))),"")</f>
        <v>460</v>
      </c>
      <c r="K3121" s="187"/>
      <c r="L3121" s="205"/>
      <c r="M3121" s="206"/>
      <c r="S3121">
        <f>エリア一覧!J3121-VLOOKUP(エリア一覧!F3121,部数情報!A:Q,17,0)</f>
        <v>0</v>
      </c>
      <c r="V3121">
        <f t="shared" si="48"/>
        <v>0</v>
      </c>
      <c r="W3121">
        <f>IFERROR(VLOOKUP($F3121,部数情報!A:J,10,0),0)</f>
        <v>460</v>
      </c>
    </row>
    <row r="3122" spans="2:23" hidden="1">
      <c r="B3122" s="15">
        <f>部数情報!C3109</f>
        <v>3108</v>
      </c>
      <c r="C3122" s="16">
        <f>部数情報!B3109</f>
        <v>42</v>
      </c>
      <c r="D3122" s="16" t="str">
        <f>部数情報!E3109</f>
        <v>柏北</v>
      </c>
      <c r="E3122" s="16" t="str">
        <f>部数情報!F3109</f>
        <v>布施.新町</v>
      </c>
      <c r="F3122" s="16" t="str">
        <f>部数情報!A3109</f>
        <v>080040</v>
      </c>
      <c r="G3122" s="16" t="str">
        <f>部数情報!G3109</f>
        <v>布施1</v>
      </c>
      <c r="H3122" s="16" t="str">
        <f>部数情報!H3109</f>
        <v>柏</v>
      </c>
      <c r="I3122" s="16" t="str">
        <f>部数情報!I3109</f>
        <v>柏市</v>
      </c>
      <c r="J3122" s="189">
        <f>IFERROR(IF($I$7="併配",VLOOKUP($F3122,部数情報!A:K,11,0),IF($I$7="併配&amp;選挙",VLOOKUP($F3122,部数情報!A:L,12,0),IF($I$7="選挙",VLOOKUP($F3122,部数情報!A:M,13,0),VLOOKUP($F3122,部数情報!A:J,10,0)))),"")</f>
        <v>320</v>
      </c>
      <c r="K3122" s="187"/>
      <c r="L3122" s="205"/>
      <c r="M3122" s="206"/>
      <c r="S3122">
        <f>エリア一覧!J3122-VLOOKUP(エリア一覧!F3122,部数情報!A:Q,17,0)</f>
        <v>0</v>
      </c>
      <c r="V3122">
        <f t="shared" si="48"/>
        <v>0</v>
      </c>
      <c r="W3122">
        <f>IFERROR(VLOOKUP($F3122,部数情報!A:J,10,0),0)</f>
        <v>320</v>
      </c>
    </row>
    <row r="3123" spans="2:23" hidden="1">
      <c r="B3123" s="15">
        <f>部数情報!C3110</f>
        <v>3109</v>
      </c>
      <c r="C3123" s="16">
        <f>部数情報!B3110</f>
        <v>42</v>
      </c>
      <c r="D3123" s="16" t="str">
        <f>部数情報!E3110</f>
        <v>柏北</v>
      </c>
      <c r="E3123" s="16" t="str">
        <f>部数情報!F3110</f>
        <v>布施.新町</v>
      </c>
      <c r="F3123" s="16" t="str">
        <f>部数情報!A3110</f>
        <v>080041</v>
      </c>
      <c r="G3123" s="16" t="str">
        <f>部数情報!G3110</f>
        <v>布施2</v>
      </c>
      <c r="H3123" s="16" t="str">
        <f>部数情報!H3110</f>
        <v>柏</v>
      </c>
      <c r="I3123" s="16" t="str">
        <f>部数情報!I3110</f>
        <v>柏市</v>
      </c>
      <c r="J3123" s="189">
        <f>IFERROR(IF($I$7="併配",VLOOKUP($F3123,部数情報!A:K,11,0),IF($I$7="併配&amp;選挙",VLOOKUP($F3123,部数情報!A:L,12,0),IF($I$7="選挙",VLOOKUP($F3123,部数情報!A:M,13,0),VLOOKUP($F3123,部数情報!A:J,10,0)))),"")</f>
        <v>590</v>
      </c>
      <c r="K3123" s="187"/>
      <c r="L3123" s="205"/>
      <c r="M3123" s="206"/>
      <c r="S3123">
        <f>エリア一覧!J3123-VLOOKUP(エリア一覧!F3123,部数情報!A:Q,17,0)</f>
        <v>0</v>
      </c>
      <c r="V3123">
        <f t="shared" si="48"/>
        <v>0</v>
      </c>
      <c r="W3123">
        <f>IFERROR(VLOOKUP($F3123,部数情報!A:J,10,0),0)</f>
        <v>590</v>
      </c>
    </row>
    <row r="3124" spans="2:23" hidden="1">
      <c r="B3124" s="15">
        <f>部数情報!C3111</f>
        <v>3110</v>
      </c>
      <c r="C3124" s="16">
        <f>部数情報!B3111</f>
        <v>42</v>
      </c>
      <c r="D3124" s="16" t="str">
        <f>部数情報!E3111</f>
        <v>柏北</v>
      </c>
      <c r="E3124" s="16" t="str">
        <f>部数情報!F3111</f>
        <v>布施.新町</v>
      </c>
      <c r="F3124" s="16" t="str">
        <f>部数情報!A3111</f>
        <v>080042</v>
      </c>
      <c r="G3124" s="16" t="str">
        <f>部数情報!G3111</f>
        <v>布施新町1.2</v>
      </c>
      <c r="H3124" s="16" t="str">
        <f>部数情報!H3111</f>
        <v>柏</v>
      </c>
      <c r="I3124" s="16" t="str">
        <f>部数情報!I3111</f>
        <v>柏市</v>
      </c>
      <c r="J3124" s="189">
        <f>IFERROR(IF($I$7="併配",VLOOKUP($F3124,部数情報!A:K,11,0),IF($I$7="併配&amp;選挙",VLOOKUP($F3124,部数情報!A:L,12,0),IF($I$7="選挙",VLOOKUP($F3124,部数情報!A:M,13,0),VLOOKUP($F3124,部数情報!A:J,10,0)))),"")</f>
        <v>400</v>
      </c>
      <c r="K3124" s="187"/>
      <c r="L3124" s="205"/>
      <c r="M3124" s="206"/>
      <c r="S3124">
        <f>エリア一覧!J3124-VLOOKUP(エリア一覧!F3124,部数情報!A:Q,17,0)</f>
        <v>0</v>
      </c>
      <c r="V3124">
        <f t="shared" si="48"/>
        <v>0</v>
      </c>
      <c r="W3124">
        <f>IFERROR(VLOOKUP($F3124,部数情報!A:J,10,0),0)</f>
        <v>400</v>
      </c>
    </row>
    <row r="3125" spans="2:23" hidden="1">
      <c r="B3125" s="15">
        <f>部数情報!C3112</f>
        <v>3111</v>
      </c>
      <c r="C3125" s="16">
        <f>部数情報!B3112</f>
        <v>42</v>
      </c>
      <c r="D3125" s="16" t="str">
        <f>部数情報!E3112</f>
        <v>柏北</v>
      </c>
      <c r="E3125" s="16" t="str">
        <f>部数情報!F3112</f>
        <v>布施.新町</v>
      </c>
      <c r="F3125" s="16" t="str">
        <f>部数情報!A3112</f>
        <v>080043</v>
      </c>
      <c r="G3125" s="16" t="str">
        <f>部数情報!G3112</f>
        <v>布施新町3</v>
      </c>
      <c r="H3125" s="16" t="str">
        <f>部数情報!H3112</f>
        <v>柏</v>
      </c>
      <c r="I3125" s="16" t="str">
        <f>部数情報!I3112</f>
        <v>柏市</v>
      </c>
      <c r="J3125" s="189">
        <f>IFERROR(IF($I$7="併配",VLOOKUP($F3125,部数情報!A:K,11,0),IF($I$7="併配&amp;選挙",VLOOKUP($F3125,部数情報!A:L,12,0),IF($I$7="選挙",VLOOKUP($F3125,部数情報!A:M,13,0),VLOOKUP($F3125,部数情報!A:J,10,0)))),"")</f>
        <v>435</v>
      </c>
      <c r="K3125" s="187"/>
      <c r="L3125" s="205"/>
      <c r="M3125" s="206"/>
      <c r="S3125">
        <f>エリア一覧!J3125-VLOOKUP(エリア一覧!F3125,部数情報!A:Q,17,0)</f>
        <v>0</v>
      </c>
      <c r="V3125">
        <f t="shared" si="48"/>
        <v>0</v>
      </c>
      <c r="W3125">
        <f>IFERROR(VLOOKUP($F3125,部数情報!A:J,10,0),0)</f>
        <v>435</v>
      </c>
    </row>
    <row r="3126" spans="2:23" hidden="1">
      <c r="B3126" s="15">
        <f>部数情報!C3113</f>
        <v>3112</v>
      </c>
      <c r="C3126" s="16">
        <f>部数情報!B3113</f>
        <v>42</v>
      </c>
      <c r="D3126" s="16" t="str">
        <f>部数情報!E3113</f>
        <v>柏北</v>
      </c>
      <c r="E3126" s="16" t="str">
        <f>部数情報!F3113</f>
        <v>布施.新町</v>
      </c>
      <c r="F3126" s="16" t="str">
        <f>部数情報!A3113</f>
        <v>080044</v>
      </c>
      <c r="G3126" s="16" t="str">
        <f>部数情報!G3113</f>
        <v>布施新町4</v>
      </c>
      <c r="H3126" s="16" t="str">
        <f>部数情報!H3113</f>
        <v>柏</v>
      </c>
      <c r="I3126" s="16" t="str">
        <f>部数情報!I3113</f>
        <v>柏市</v>
      </c>
      <c r="J3126" s="189">
        <f>IFERROR(IF($I$7="併配",VLOOKUP($F3126,部数情報!A:K,11,0),IF($I$7="併配&amp;選挙",VLOOKUP($F3126,部数情報!A:L,12,0),IF($I$7="選挙",VLOOKUP($F3126,部数情報!A:M,13,0),VLOOKUP($F3126,部数情報!A:J,10,0)))),"")</f>
        <v>360</v>
      </c>
      <c r="K3126" s="187"/>
      <c r="L3126" s="205"/>
      <c r="M3126" s="206"/>
      <c r="S3126">
        <f>エリア一覧!J3126-VLOOKUP(エリア一覧!F3126,部数情報!A:Q,17,0)</f>
        <v>0</v>
      </c>
      <c r="V3126">
        <f t="shared" si="48"/>
        <v>0</v>
      </c>
      <c r="W3126">
        <f>IFERROR(VLOOKUP($F3126,部数情報!A:J,10,0),0)</f>
        <v>360</v>
      </c>
    </row>
    <row r="3127" spans="2:23" hidden="1">
      <c r="B3127" s="15">
        <f>部数情報!C3114</f>
        <v>3113</v>
      </c>
      <c r="C3127" s="16">
        <f>部数情報!B3114</f>
        <v>42</v>
      </c>
      <c r="D3127" s="16" t="str">
        <f>部数情報!E3114</f>
        <v>柏北</v>
      </c>
      <c r="E3127" s="16" t="str">
        <f>部数情報!F3114</f>
        <v>十余二（消防署）．若柴</v>
      </c>
      <c r="F3127" s="16" t="str">
        <f>部数情報!A3114</f>
        <v>080046</v>
      </c>
      <c r="G3127" s="16" t="str">
        <f>部数情報!G3114</f>
        <v>十余二　2</v>
      </c>
      <c r="H3127" s="16" t="str">
        <f>部数情報!H3114</f>
        <v>柏</v>
      </c>
      <c r="I3127" s="16" t="str">
        <f>部数情報!I3114</f>
        <v>柏市</v>
      </c>
      <c r="J3127" s="189">
        <f>IFERROR(IF($I$7="併配",VLOOKUP($F3127,部数情報!A:K,11,0),IF($I$7="併配&amp;選挙",VLOOKUP($F3127,部数情報!A:L,12,0),IF($I$7="選挙",VLOOKUP($F3127,部数情報!A:M,13,0),VLOOKUP($F3127,部数情報!A:J,10,0)))),"")</f>
        <v>700</v>
      </c>
      <c r="K3127" s="187"/>
      <c r="L3127" s="205"/>
      <c r="M3127" s="206"/>
      <c r="S3127">
        <f>エリア一覧!J3127-VLOOKUP(エリア一覧!F3127,部数情報!A:Q,17,0)</f>
        <v>0</v>
      </c>
      <c r="V3127">
        <f t="shared" si="48"/>
        <v>0</v>
      </c>
      <c r="W3127">
        <f>IFERROR(VLOOKUP($F3127,部数情報!A:J,10,0),0)</f>
        <v>700</v>
      </c>
    </row>
    <row r="3128" spans="2:23" hidden="1">
      <c r="B3128" s="15">
        <f>部数情報!C3115</f>
        <v>3114</v>
      </c>
      <c r="C3128" s="16">
        <f>部数情報!B3115</f>
        <v>42</v>
      </c>
      <c r="D3128" s="16" t="str">
        <f>部数情報!E3115</f>
        <v>柏北</v>
      </c>
      <c r="E3128" s="16" t="str">
        <f>部数情報!F3115</f>
        <v>十余二（消防署）．若柴</v>
      </c>
      <c r="F3128" s="16" t="str">
        <f>部数情報!A3115</f>
        <v>080047</v>
      </c>
      <c r="G3128" s="16" t="str">
        <f>部数情報!G3115</f>
        <v>十余二・若柴</v>
      </c>
      <c r="H3128" s="16" t="str">
        <f>部数情報!H3115</f>
        <v>柏</v>
      </c>
      <c r="I3128" s="16" t="str">
        <f>部数情報!I3115</f>
        <v>柏市</v>
      </c>
      <c r="J3128" s="189">
        <f>IFERROR(IF($I$7="併配",VLOOKUP($F3128,部数情報!A:K,11,0),IF($I$7="併配&amp;選挙",VLOOKUP($F3128,部数情報!A:L,12,0),IF($I$7="選挙",VLOOKUP($F3128,部数情報!A:M,13,0),VLOOKUP($F3128,部数情報!A:J,10,0)))),"")</f>
        <v>560</v>
      </c>
      <c r="K3128" s="187"/>
      <c r="L3128" s="205"/>
      <c r="M3128" s="206"/>
      <c r="S3128">
        <f>エリア一覧!J3128-VLOOKUP(エリア一覧!F3128,部数情報!A:Q,17,0)</f>
        <v>0</v>
      </c>
      <c r="V3128">
        <f t="shared" si="48"/>
        <v>0</v>
      </c>
      <c r="W3128">
        <f>IFERROR(VLOOKUP($F3128,部数情報!A:J,10,0),0)</f>
        <v>560</v>
      </c>
    </row>
    <row r="3129" spans="2:23" hidden="1">
      <c r="B3129" s="15">
        <f>部数情報!C3116</f>
        <v>3115</v>
      </c>
      <c r="C3129" s="16">
        <f>部数情報!B3116</f>
        <v>42</v>
      </c>
      <c r="D3129" s="16" t="str">
        <f>部数情報!E3116</f>
        <v>柏北</v>
      </c>
      <c r="E3129" s="16" t="str">
        <f>部数情報!F3116</f>
        <v>十余二（消防署）．若柴</v>
      </c>
      <c r="F3129" s="16" t="str">
        <f>部数情報!A3116</f>
        <v>080048</v>
      </c>
      <c r="G3129" s="16" t="str">
        <f>部数情報!G3116</f>
        <v>若柴　１</v>
      </c>
      <c r="H3129" s="16" t="str">
        <f>部数情報!H3116</f>
        <v>柏</v>
      </c>
      <c r="I3129" s="16" t="str">
        <f>部数情報!I3116</f>
        <v>柏市</v>
      </c>
      <c r="J3129" s="189">
        <f>IFERROR(IF($I$7="併配",VLOOKUP($F3129,部数情報!A:K,11,0),IF($I$7="併配&amp;選挙",VLOOKUP($F3129,部数情報!A:L,12,0),IF($I$7="選挙",VLOOKUP($F3129,部数情報!A:M,13,0),VLOOKUP($F3129,部数情報!A:J,10,0)))),"")</f>
        <v>360</v>
      </c>
      <c r="K3129" s="187"/>
      <c r="L3129" s="205"/>
      <c r="M3129" s="206"/>
      <c r="S3129">
        <f>エリア一覧!J3129-VLOOKUP(エリア一覧!F3129,部数情報!A:Q,17,0)</f>
        <v>0</v>
      </c>
      <c r="V3129">
        <f t="shared" si="48"/>
        <v>0</v>
      </c>
      <c r="W3129">
        <f>IFERROR(VLOOKUP($F3129,部数情報!A:J,10,0),0)</f>
        <v>360</v>
      </c>
    </row>
    <row r="3130" spans="2:23" hidden="1">
      <c r="B3130" s="15">
        <f>部数情報!C3117</f>
        <v>3116</v>
      </c>
      <c r="C3130" s="16">
        <f>部数情報!B3117</f>
        <v>42</v>
      </c>
      <c r="D3130" s="16" t="str">
        <f>部数情報!E3117</f>
        <v>柏北</v>
      </c>
      <c r="E3130" s="16" t="str">
        <f>部数情報!F3117</f>
        <v>十余二（消防署）．若柴</v>
      </c>
      <c r="F3130" s="16" t="str">
        <f>部数情報!A3117</f>
        <v>080079</v>
      </c>
      <c r="G3130" s="16" t="str">
        <f>部数情報!G3117</f>
        <v>若柴　A</v>
      </c>
      <c r="H3130" s="16" t="str">
        <f>部数情報!H3117</f>
        <v>柏</v>
      </c>
      <c r="I3130" s="16" t="str">
        <f>部数情報!I3117</f>
        <v>柏市</v>
      </c>
      <c r="J3130" s="189">
        <f>IFERROR(IF($I$7="併配",VLOOKUP($F3130,部数情報!A:K,11,0),IF($I$7="併配&amp;選挙",VLOOKUP($F3130,部数情報!A:L,12,0),IF($I$7="選挙",VLOOKUP($F3130,部数情報!A:M,13,0),VLOOKUP($F3130,部数情報!A:J,10,0)))),"")</f>
        <v>620</v>
      </c>
      <c r="K3130" s="187"/>
      <c r="L3130" s="205"/>
      <c r="M3130" s="206"/>
      <c r="S3130">
        <f>エリア一覧!J3130-VLOOKUP(エリア一覧!F3130,部数情報!A:Q,17,0)</f>
        <v>0</v>
      </c>
      <c r="V3130">
        <f t="shared" si="48"/>
        <v>0</v>
      </c>
      <c r="W3130">
        <f>IFERROR(VLOOKUP($F3130,部数情報!A:J,10,0),0)</f>
        <v>620</v>
      </c>
    </row>
    <row r="3131" spans="2:23" hidden="1">
      <c r="B3131" s="15">
        <f>部数情報!C3118</f>
        <v>3117</v>
      </c>
      <c r="C3131" s="16">
        <f>部数情報!B3118</f>
        <v>42</v>
      </c>
      <c r="D3131" s="16" t="str">
        <f>部数情報!E3118</f>
        <v>柏北</v>
      </c>
      <c r="E3131" s="16" t="str">
        <f>部数情報!F3118</f>
        <v>十余二（消防署）．若柴</v>
      </c>
      <c r="F3131" s="16" t="str">
        <f>部数情報!A3118</f>
        <v>080091</v>
      </c>
      <c r="G3131" s="16" t="str">
        <f>部数情報!G3118</f>
        <v>若柴B</v>
      </c>
      <c r="H3131" s="16" t="str">
        <f>部数情報!H3118</f>
        <v>柏</v>
      </c>
      <c r="I3131" s="16" t="str">
        <f>部数情報!I3118</f>
        <v>柏市</v>
      </c>
      <c r="J3131" s="189">
        <f>IFERROR(IF($I$7="併配",VLOOKUP($F3131,部数情報!A:K,11,0),IF($I$7="併配&amp;選挙",VLOOKUP($F3131,部数情報!A:L,12,0),IF($I$7="選挙",VLOOKUP($F3131,部数情報!A:M,13,0),VLOOKUP($F3131,部数情報!A:J,10,0)))),"")</f>
        <v>660</v>
      </c>
      <c r="K3131" s="187"/>
      <c r="L3131" s="205"/>
      <c r="M3131" s="206"/>
      <c r="S3131">
        <f>エリア一覧!J3131-VLOOKUP(エリア一覧!F3131,部数情報!A:Q,17,0)</f>
        <v>0</v>
      </c>
      <c r="V3131">
        <f t="shared" si="48"/>
        <v>0</v>
      </c>
      <c r="W3131">
        <f>IFERROR(VLOOKUP($F3131,部数情報!A:J,10,0),0)</f>
        <v>660</v>
      </c>
    </row>
    <row r="3132" spans="2:23" hidden="1">
      <c r="B3132" s="15">
        <f>部数情報!C3119</f>
        <v>3118</v>
      </c>
      <c r="C3132" s="16">
        <f>部数情報!B3119</f>
        <v>42</v>
      </c>
      <c r="D3132" s="16" t="str">
        <f>部数情報!E3119</f>
        <v>柏北</v>
      </c>
      <c r="E3132" s="16" t="str">
        <f>部数情報!F3119</f>
        <v>高田（東武バス.聖徳寺）</v>
      </c>
      <c r="F3132" s="16" t="str">
        <f>部数情報!A3119</f>
        <v>080049</v>
      </c>
      <c r="G3132" s="16" t="str">
        <f>部数情報!G3119</f>
        <v>十余二・高田</v>
      </c>
      <c r="H3132" s="16" t="str">
        <f>部数情報!H3119</f>
        <v>柏</v>
      </c>
      <c r="I3132" s="16" t="str">
        <f>部数情報!I3119</f>
        <v>柏市</v>
      </c>
      <c r="J3132" s="189">
        <f>IFERROR(IF($I$7="併配",VLOOKUP($F3132,部数情報!A:K,11,0),IF($I$7="併配&amp;選挙",VLOOKUP($F3132,部数情報!A:L,12,0),IF($I$7="選挙",VLOOKUP($F3132,部数情報!A:M,13,0),VLOOKUP($F3132,部数情報!A:J,10,0)))),"")</f>
        <v>285</v>
      </c>
      <c r="K3132" s="187"/>
      <c r="L3132" s="205"/>
      <c r="M3132" s="206"/>
      <c r="S3132">
        <f>エリア一覧!J3132-VLOOKUP(エリア一覧!F3132,部数情報!A:Q,17,0)</f>
        <v>0</v>
      </c>
      <c r="V3132">
        <f t="shared" si="48"/>
        <v>0</v>
      </c>
      <c r="W3132">
        <f>IFERROR(VLOOKUP($F3132,部数情報!A:J,10,0),0)</f>
        <v>285</v>
      </c>
    </row>
    <row r="3133" spans="2:23" hidden="1">
      <c r="B3133" s="15">
        <f>部数情報!C3120</f>
        <v>3119</v>
      </c>
      <c r="C3133" s="16">
        <f>部数情報!B3120</f>
        <v>42</v>
      </c>
      <c r="D3133" s="16" t="str">
        <f>部数情報!E3120</f>
        <v>柏北</v>
      </c>
      <c r="E3133" s="16" t="str">
        <f>部数情報!F3120</f>
        <v>高田（東武バス.聖徳寺）</v>
      </c>
      <c r="F3133" s="16" t="str">
        <f>部数情報!A3120</f>
        <v>080050</v>
      </c>
      <c r="G3133" s="16" t="str">
        <f>部数情報!G3120</f>
        <v>高田1</v>
      </c>
      <c r="H3133" s="16" t="str">
        <f>部数情報!H3120</f>
        <v>柏</v>
      </c>
      <c r="I3133" s="16" t="str">
        <f>部数情報!I3120</f>
        <v>柏市</v>
      </c>
      <c r="J3133" s="189">
        <f>IFERROR(IF($I$7="併配",VLOOKUP($F3133,部数情報!A:K,11,0),IF($I$7="併配&amp;選挙",VLOOKUP($F3133,部数情報!A:L,12,0),IF($I$7="選挙",VLOOKUP($F3133,部数情報!A:M,13,0),VLOOKUP($F3133,部数情報!A:J,10,0)))),"")</f>
        <v>665</v>
      </c>
      <c r="K3133" s="187"/>
      <c r="L3133" s="205"/>
      <c r="M3133" s="206"/>
      <c r="S3133">
        <f>エリア一覧!J3133-VLOOKUP(エリア一覧!F3133,部数情報!A:Q,17,0)</f>
        <v>0</v>
      </c>
      <c r="V3133">
        <f t="shared" si="48"/>
        <v>0</v>
      </c>
      <c r="W3133">
        <f>IFERROR(VLOOKUP($F3133,部数情報!A:J,10,0),0)</f>
        <v>665</v>
      </c>
    </row>
    <row r="3134" spans="2:23" hidden="1">
      <c r="B3134" s="15">
        <f>部数情報!C3121</f>
        <v>3120</v>
      </c>
      <c r="C3134" s="16">
        <f>部数情報!B3121</f>
        <v>42</v>
      </c>
      <c r="D3134" s="16" t="str">
        <f>部数情報!E3121</f>
        <v>柏北</v>
      </c>
      <c r="E3134" s="16" t="str">
        <f>部数情報!F3121</f>
        <v>高田（東武バス.聖徳寺）</v>
      </c>
      <c r="F3134" s="16" t="str">
        <f>部数情報!A3121</f>
        <v>080051</v>
      </c>
      <c r="G3134" s="16" t="str">
        <f>部数情報!G3121</f>
        <v>高田2</v>
      </c>
      <c r="H3134" s="16" t="str">
        <f>部数情報!H3121</f>
        <v>柏</v>
      </c>
      <c r="I3134" s="16" t="str">
        <f>部数情報!I3121</f>
        <v>柏市</v>
      </c>
      <c r="J3134" s="189">
        <f>IFERROR(IF($I$7="併配",VLOOKUP($F3134,部数情報!A:K,11,0),IF($I$7="併配&amp;選挙",VLOOKUP($F3134,部数情報!A:L,12,0),IF($I$7="選挙",VLOOKUP($F3134,部数情報!A:M,13,0),VLOOKUP($F3134,部数情報!A:J,10,0)))),"")</f>
        <v>520</v>
      </c>
      <c r="K3134" s="187"/>
      <c r="L3134" s="205"/>
      <c r="M3134" s="206"/>
      <c r="S3134">
        <f>エリア一覧!J3134-VLOOKUP(エリア一覧!F3134,部数情報!A:Q,17,0)</f>
        <v>0</v>
      </c>
      <c r="V3134">
        <f t="shared" si="48"/>
        <v>0</v>
      </c>
      <c r="W3134">
        <f>IFERROR(VLOOKUP($F3134,部数情報!A:J,10,0),0)</f>
        <v>520</v>
      </c>
    </row>
    <row r="3135" spans="2:23" hidden="1">
      <c r="B3135" s="15">
        <f>部数情報!C3122</f>
        <v>3121</v>
      </c>
      <c r="C3135" s="16">
        <f>部数情報!B3122</f>
        <v>42</v>
      </c>
      <c r="D3135" s="16" t="str">
        <f>部数情報!E3122</f>
        <v>柏北</v>
      </c>
      <c r="E3135" s="16" t="str">
        <f>部数情報!F3122</f>
        <v>高田（東武バス.聖徳寺）</v>
      </c>
      <c r="F3135" s="16" t="str">
        <f>部数情報!A3122</f>
        <v>080088</v>
      </c>
      <c r="G3135" s="16" t="str">
        <f>部数情報!G3122</f>
        <v>高田（聖徳寺）</v>
      </c>
      <c r="H3135" s="16" t="str">
        <f>部数情報!H3122</f>
        <v>柏</v>
      </c>
      <c r="I3135" s="16" t="str">
        <f>部数情報!I3122</f>
        <v>柏市</v>
      </c>
      <c r="J3135" s="189">
        <f>IFERROR(IF($I$7="併配",VLOOKUP($F3135,部数情報!A:K,11,0),IF($I$7="併配&amp;選挙",VLOOKUP($F3135,部数情報!A:L,12,0),IF($I$7="選挙",VLOOKUP($F3135,部数情報!A:M,13,0),VLOOKUP($F3135,部数情報!A:J,10,0)))),"")</f>
        <v>680</v>
      </c>
      <c r="K3135" s="187"/>
      <c r="L3135" s="205"/>
      <c r="M3135" s="206"/>
      <c r="S3135">
        <f>エリア一覧!J3135-VLOOKUP(エリア一覧!F3135,部数情報!A:Q,17,0)</f>
        <v>0</v>
      </c>
      <c r="V3135">
        <f t="shared" si="48"/>
        <v>0</v>
      </c>
      <c r="W3135">
        <f>IFERROR(VLOOKUP($F3135,部数情報!A:J,10,0),0)</f>
        <v>680</v>
      </c>
    </row>
    <row r="3136" spans="2:23" hidden="1">
      <c r="B3136" s="15">
        <f>部数情報!C3123</f>
        <v>3122</v>
      </c>
      <c r="C3136" s="16">
        <f>部数情報!B3123</f>
        <v>42</v>
      </c>
      <c r="D3136" s="16" t="str">
        <f>部数情報!E3123</f>
        <v>柏北</v>
      </c>
      <c r="E3136" s="16" t="str">
        <f>部数情報!F3123</f>
        <v>柏の葉</v>
      </c>
      <c r="F3136" s="16" t="str">
        <f>部数情報!A3123</f>
        <v>080055</v>
      </c>
      <c r="G3136" s="16" t="str">
        <f>部数情報!G3123</f>
        <v>柏の葉1・2</v>
      </c>
      <c r="H3136" s="16" t="str">
        <f>部数情報!H3123</f>
        <v>柏</v>
      </c>
      <c r="I3136" s="16" t="str">
        <f>部数情報!I3123</f>
        <v>柏市</v>
      </c>
      <c r="J3136" s="189">
        <f>IFERROR(IF($I$7="併配",VLOOKUP($F3136,部数情報!A:K,11,0),IF($I$7="併配&amp;選挙",VLOOKUP($F3136,部数情報!A:L,12,0),IF($I$7="選挙",VLOOKUP($F3136,部数情報!A:M,13,0),VLOOKUP($F3136,部数情報!A:J,10,0)))),"")</f>
        <v>410</v>
      </c>
      <c r="K3136" s="187"/>
      <c r="L3136" s="205"/>
      <c r="M3136" s="206"/>
      <c r="S3136">
        <f>エリア一覧!J3136-VLOOKUP(エリア一覧!F3136,部数情報!A:Q,17,0)</f>
        <v>0</v>
      </c>
      <c r="V3136">
        <f t="shared" si="48"/>
        <v>0</v>
      </c>
      <c r="W3136">
        <f>IFERROR(VLOOKUP($F3136,部数情報!A:J,10,0),0)</f>
        <v>410</v>
      </c>
    </row>
    <row r="3137" spans="2:23" hidden="1">
      <c r="B3137" s="15">
        <f>部数情報!C3124</f>
        <v>3123</v>
      </c>
      <c r="C3137" s="16">
        <f>部数情報!B3124</f>
        <v>42</v>
      </c>
      <c r="D3137" s="16" t="str">
        <f>部数情報!E3124</f>
        <v>柏北</v>
      </c>
      <c r="E3137" s="16" t="str">
        <f>部数情報!F3124</f>
        <v>柏の葉</v>
      </c>
      <c r="F3137" s="16" t="str">
        <f>部数情報!A3124</f>
        <v>080056</v>
      </c>
      <c r="G3137" s="16" t="str">
        <f>部数情報!G3124</f>
        <v>柏の葉２・３</v>
      </c>
      <c r="H3137" s="16" t="str">
        <f>部数情報!H3124</f>
        <v>柏</v>
      </c>
      <c r="I3137" s="16" t="str">
        <f>部数情報!I3124</f>
        <v>柏市</v>
      </c>
      <c r="J3137" s="189">
        <f>IFERROR(IF($I$7="併配",VLOOKUP($F3137,部数情報!A:K,11,0),IF($I$7="併配&amp;選挙",VLOOKUP($F3137,部数情報!A:L,12,0),IF($I$7="選挙",VLOOKUP($F3137,部数情報!A:M,13,0),VLOOKUP($F3137,部数情報!A:J,10,0)))),"")</f>
        <v>540</v>
      </c>
      <c r="K3137" s="187"/>
      <c r="L3137" s="205"/>
      <c r="M3137" s="206"/>
      <c r="S3137">
        <f>エリア一覧!J3137-VLOOKUP(エリア一覧!F3137,部数情報!A:Q,17,0)</f>
        <v>0</v>
      </c>
      <c r="V3137">
        <f t="shared" si="48"/>
        <v>0</v>
      </c>
      <c r="W3137">
        <f>IFERROR(VLOOKUP($F3137,部数情報!A:J,10,0),0)</f>
        <v>540</v>
      </c>
    </row>
    <row r="3138" spans="2:23" hidden="1">
      <c r="B3138" s="15">
        <f>部数情報!C3125</f>
        <v>3124</v>
      </c>
      <c r="C3138" s="16">
        <f>部数情報!B3125</f>
        <v>42</v>
      </c>
      <c r="D3138" s="16" t="str">
        <f>部数情報!E3125</f>
        <v>柏北</v>
      </c>
      <c r="E3138" s="16" t="str">
        <f>部数情報!F3125</f>
        <v>柏の葉</v>
      </c>
      <c r="F3138" s="16" t="str">
        <f>部数情報!A3125</f>
        <v>080078</v>
      </c>
      <c r="G3138" s="16" t="str">
        <f>部数情報!G3125</f>
        <v>柏の葉二番街</v>
      </c>
      <c r="H3138" s="16" t="str">
        <f>部数情報!H3125</f>
        <v>柏</v>
      </c>
      <c r="I3138" s="16" t="str">
        <f>部数情報!I3125</f>
        <v>柏市</v>
      </c>
      <c r="J3138" s="189">
        <f>IFERROR(IF($I$7="併配",VLOOKUP($F3138,部数情報!A:K,11,0),IF($I$7="併配&amp;選挙",VLOOKUP($F3138,部数情報!A:L,12,0),IF($I$7="選挙",VLOOKUP($F3138,部数情報!A:M,13,0),VLOOKUP($F3138,部数情報!A:J,10,0)))),"")</f>
        <v>865</v>
      </c>
      <c r="K3138" s="187"/>
      <c r="L3138" s="205"/>
      <c r="M3138" s="206"/>
      <c r="S3138">
        <f>エリア一覧!J3138-VLOOKUP(エリア一覧!F3138,部数情報!A:Q,17,0)</f>
        <v>0</v>
      </c>
      <c r="V3138">
        <f t="shared" si="48"/>
        <v>0</v>
      </c>
      <c r="W3138">
        <f>IFERROR(VLOOKUP($F3138,部数情報!A:J,10,0),0)</f>
        <v>865</v>
      </c>
    </row>
    <row r="3139" spans="2:23" hidden="1">
      <c r="B3139" s="15">
        <f>部数情報!C3126</f>
        <v>3125</v>
      </c>
      <c r="C3139" s="16">
        <f>部数情報!B3126</f>
        <v>42</v>
      </c>
      <c r="D3139" s="16" t="str">
        <f>部数情報!E3126</f>
        <v>柏北</v>
      </c>
      <c r="E3139" s="16" t="str">
        <f>部数情報!F3126</f>
        <v>みどり台．伊勢原</v>
      </c>
      <c r="F3139" s="16" t="str">
        <f>部数情報!A3126</f>
        <v>080060</v>
      </c>
      <c r="G3139" s="16" t="str">
        <f>部数情報!G3126</f>
        <v>みどり台1</v>
      </c>
      <c r="H3139" s="16" t="str">
        <f>部数情報!H3126</f>
        <v>柏</v>
      </c>
      <c r="I3139" s="16" t="str">
        <f>部数情報!I3126</f>
        <v>柏市</v>
      </c>
      <c r="J3139" s="189">
        <f>IFERROR(IF($I$7="併配",VLOOKUP($F3139,部数情報!A:K,11,0),IF($I$7="併配&amp;選挙",VLOOKUP($F3139,部数情報!A:L,12,0),IF($I$7="選挙",VLOOKUP($F3139,部数情報!A:M,13,0),VLOOKUP($F3139,部数情報!A:J,10,0)))),"")</f>
        <v>240</v>
      </c>
      <c r="K3139" s="187"/>
      <c r="L3139" s="205"/>
      <c r="M3139" s="206"/>
      <c r="S3139">
        <f>エリア一覧!J3139-VLOOKUP(エリア一覧!F3139,部数情報!A:Q,17,0)</f>
        <v>0</v>
      </c>
      <c r="V3139">
        <f t="shared" si="48"/>
        <v>0</v>
      </c>
      <c r="W3139">
        <f>IFERROR(VLOOKUP($F3139,部数情報!A:J,10,0),0)</f>
        <v>240</v>
      </c>
    </row>
    <row r="3140" spans="2:23" hidden="1">
      <c r="B3140" s="15">
        <f>部数情報!C3127</f>
        <v>3126</v>
      </c>
      <c r="C3140" s="16">
        <f>部数情報!B3127</f>
        <v>42</v>
      </c>
      <c r="D3140" s="16" t="str">
        <f>部数情報!E3127</f>
        <v>柏北</v>
      </c>
      <c r="E3140" s="16" t="str">
        <f>部数情報!F3127</f>
        <v>みどり台．伊勢原</v>
      </c>
      <c r="F3140" s="16" t="str">
        <f>部数情報!A3127</f>
        <v>080061</v>
      </c>
      <c r="G3140" s="16" t="str">
        <f>部数情報!G3127</f>
        <v>みどり台2</v>
      </c>
      <c r="H3140" s="16" t="str">
        <f>部数情報!H3127</f>
        <v>柏</v>
      </c>
      <c r="I3140" s="16" t="str">
        <f>部数情報!I3127</f>
        <v>柏市</v>
      </c>
      <c r="J3140" s="189">
        <f>IFERROR(IF($I$7="併配",VLOOKUP($F3140,部数情報!A:K,11,0),IF($I$7="併配&amp;選挙",VLOOKUP($F3140,部数情報!A:L,12,0),IF($I$7="選挙",VLOOKUP($F3140,部数情報!A:M,13,0),VLOOKUP($F3140,部数情報!A:J,10,0)))),"")</f>
        <v>440</v>
      </c>
      <c r="K3140" s="187"/>
      <c r="L3140" s="205"/>
      <c r="M3140" s="206"/>
      <c r="S3140">
        <f>エリア一覧!J3140-VLOOKUP(エリア一覧!F3140,部数情報!A:Q,17,0)</f>
        <v>0</v>
      </c>
      <c r="V3140">
        <f t="shared" si="48"/>
        <v>0</v>
      </c>
      <c r="W3140">
        <f>IFERROR(VLOOKUP($F3140,部数情報!A:J,10,0),0)</f>
        <v>440</v>
      </c>
    </row>
    <row r="3141" spans="2:23" hidden="1">
      <c r="B3141" s="15">
        <f>部数情報!C3128</f>
        <v>3127</v>
      </c>
      <c r="C3141" s="16">
        <f>部数情報!B3128</f>
        <v>42</v>
      </c>
      <c r="D3141" s="16" t="str">
        <f>部数情報!E3128</f>
        <v>柏北</v>
      </c>
      <c r="E3141" s="16" t="str">
        <f>部数情報!F3128</f>
        <v>みどり台．伊勢原</v>
      </c>
      <c r="F3141" s="16" t="str">
        <f>部数情報!A3128</f>
        <v>080062</v>
      </c>
      <c r="G3141" s="16" t="str">
        <f>部数情報!G3128</f>
        <v>みどり台3</v>
      </c>
      <c r="H3141" s="16" t="str">
        <f>部数情報!H3128</f>
        <v>柏</v>
      </c>
      <c r="I3141" s="16" t="str">
        <f>部数情報!I3128</f>
        <v>柏市</v>
      </c>
      <c r="J3141" s="189">
        <f>IFERROR(IF($I$7="併配",VLOOKUP($F3141,部数情報!A:K,11,0),IF($I$7="併配&amp;選挙",VLOOKUP($F3141,部数情報!A:L,12,0),IF($I$7="選挙",VLOOKUP($F3141,部数情報!A:M,13,0),VLOOKUP($F3141,部数情報!A:J,10,0)))),"")</f>
        <v>440</v>
      </c>
      <c r="K3141" s="187"/>
      <c r="L3141" s="205"/>
      <c r="M3141" s="206"/>
      <c r="S3141">
        <f>エリア一覧!J3141-VLOOKUP(エリア一覧!F3141,部数情報!A:Q,17,0)</f>
        <v>0</v>
      </c>
      <c r="V3141">
        <f t="shared" si="48"/>
        <v>0</v>
      </c>
      <c r="W3141">
        <f>IFERROR(VLOOKUP($F3141,部数情報!A:J,10,0),0)</f>
        <v>440</v>
      </c>
    </row>
    <row r="3142" spans="2:23" hidden="1">
      <c r="B3142" s="15">
        <f>部数情報!C3129</f>
        <v>3128</v>
      </c>
      <c r="C3142" s="16">
        <f>部数情報!B3129</f>
        <v>42</v>
      </c>
      <c r="D3142" s="16" t="str">
        <f>部数情報!E3129</f>
        <v>柏北</v>
      </c>
      <c r="E3142" s="16" t="str">
        <f>部数情報!F3129</f>
        <v>みどり台．伊勢原</v>
      </c>
      <c r="F3142" s="16" t="str">
        <f>部数情報!A3129</f>
        <v>080063</v>
      </c>
      <c r="G3142" s="16" t="str">
        <f>部数情報!G3129</f>
        <v>みどり台4・5</v>
      </c>
      <c r="H3142" s="16" t="str">
        <f>部数情報!H3129</f>
        <v>柏</v>
      </c>
      <c r="I3142" s="16" t="str">
        <f>部数情報!I3129</f>
        <v>柏市</v>
      </c>
      <c r="J3142" s="189">
        <f>IFERROR(IF($I$7="併配",VLOOKUP($F3142,部数情報!A:K,11,0),IF($I$7="併配&amp;選挙",VLOOKUP($F3142,部数情報!A:L,12,0),IF($I$7="選挙",VLOOKUP($F3142,部数情報!A:M,13,0),VLOOKUP($F3142,部数情報!A:J,10,0)))),"")</f>
        <v>410</v>
      </c>
      <c r="K3142" s="187"/>
      <c r="L3142" s="205"/>
      <c r="M3142" s="206"/>
      <c r="S3142">
        <f>エリア一覧!J3142-VLOOKUP(エリア一覧!F3142,部数情報!A:Q,17,0)</f>
        <v>0</v>
      </c>
      <c r="V3142">
        <f t="shared" si="48"/>
        <v>0</v>
      </c>
      <c r="W3142">
        <f>IFERROR(VLOOKUP($F3142,部数情報!A:J,10,0),0)</f>
        <v>410</v>
      </c>
    </row>
    <row r="3143" spans="2:23" hidden="1">
      <c r="B3143" s="15">
        <f>部数情報!C3130</f>
        <v>3129</v>
      </c>
      <c r="C3143" s="16">
        <f>部数情報!B3130</f>
        <v>42</v>
      </c>
      <c r="D3143" s="16" t="str">
        <f>部数情報!E3130</f>
        <v>柏北</v>
      </c>
      <c r="E3143" s="16" t="str">
        <f>部数情報!F3130</f>
        <v>西原</v>
      </c>
      <c r="F3143" s="16" t="str">
        <f>部数情報!A3130</f>
        <v>080065</v>
      </c>
      <c r="G3143" s="16" t="str">
        <f>部数情報!G3130</f>
        <v>西原１Ａ</v>
      </c>
      <c r="H3143" s="16" t="str">
        <f>部数情報!H3130</f>
        <v>柏</v>
      </c>
      <c r="I3143" s="16" t="str">
        <f>部数情報!I3130</f>
        <v>柏市</v>
      </c>
      <c r="J3143" s="189">
        <f>IFERROR(IF($I$7="併配",VLOOKUP($F3143,部数情報!A:K,11,0),IF($I$7="併配&amp;選挙",VLOOKUP($F3143,部数情報!A:L,12,0),IF($I$7="選挙",VLOOKUP($F3143,部数情報!A:M,13,0),VLOOKUP($F3143,部数情報!A:J,10,0)))),"")</f>
        <v>470</v>
      </c>
      <c r="K3143" s="187"/>
      <c r="L3143" s="205"/>
      <c r="M3143" s="206"/>
      <c r="S3143">
        <f>エリア一覧!J3143-VLOOKUP(エリア一覧!F3143,部数情報!A:Q,17,0)</f>
        <v>0</v>
      </c>
      <c r="V3143">
        <f t="shared" si="48"/>
        <v>0</v>
      </c>
      <c r="W3143">
        <f>IFERROR(VLOOKUP($F3143,部数情報!A:J,10,0),0)</f>
        <v>470</v>
      </c>
    </row>
    <row r="3144" spans="2:23" hidden="1">
      <c r="B3144" s="15">
        <f>部数情報!C3131</f>
        <v>3130</v>
      </c>
      <c r="C3144" s="16">
        <f>部数情報!B3131</f>
        <v>42</v>
      </c>
      <c r="D3144" s="16" t="str">
        <f>部数情報!E3131</f>
        <v>柏北</v>
      </c>
      <c r="E3144" s="16" t="str">
        <f>部数情報!F3131</f>
        <v>西原</v>
      </c>
      <c r="F3144" s="16" t="str">
        <f>部数情報!A3131</f>
        <v>080066</v>
      </c>
      <c r="G3144" s="16" t="str">
        <f>部数情報!G3131</f>
        <v>西原1Ｂ・２</v>
      </c>
      <c r="H3144" s="16" t="str">
        <f>部数情報!H3131</f>
        <v>柏</v>
      </c>
      <c r="I3144" s="16" t="str">
        <f>部数情報!I3131</f>
        <v>柏市</v>
      </c>
      <c r="J3144" s="189">
        <f>IFERROR(IF($I$7="併配",VLOOKUP($F3144,部数情報!A:K,11,0),IF($I$7="併配&amp;選挙",VLOOKUP($F3144,部数情報!A:L,12,0),IF($I$7="選挙",VLOOKUP($F3144,部数情報!A:M,13,0),VLOOKUP($F3144,部数情報!A:J,10,0)))),"")</f>
        <v>505</v>
      </c>
      <c r="K3144" s="187"/>
      <c r="L3144" s="205"/>
      <c r="M3144" s="206"/>
      <c r="S3144">
        <f>エリア一覧!J3144-VLOOKUP(エリア一覧!F3144,部数情報!A:Q,17,0)</f>
        <v>0</v>
      </c>
      <c r="V3144">
        <f t="shared" si="48"/>
        <v>0</v>
      </c>
      <c r="W3144">
        <f>IFERROR(VLOOKUP($F3144,部数情報!A:J,10,0),0)</f>
        <v>505</v>
      </c>
    </row>
    <row r="3145" spans="2:23" hidden="1">
      <c r="B3145" s="15">
        <f>部数情報!C3132</f>
        <v>3131</v>
      </c>
      <c r="C3145" s="16">
        <f>部数情報!B3132</f>
        <v>42</v>
      </c>
      <c r="D3145" s="16" t="str">
        <f>部数情報!E3132</f>
        <v>柏北</v>
      </c>
      <c r="E3145" s="16" t="str">
        <f>部数情報!F3132</f>
        <v>西原</v>
      </c>
      <c r="F3145" s="16" t="str">
        <f>部数情報!A3132</f>
        <v>080067</v>
      </c>
      <c r="G3145" s="16" t="str">
        <f>部数情報!G3132</f>
        <v>西原2</v>
      </c>
      <c r="H3145" s="16" t="str">
        <f>部数情報!H3132</f>
        <v>柏</v>
      </c>
      <c r="I3145" s="16" t="str">
        <f>部数情報!I3132</f>
        <v>柏市</v>
      </c>
      <c r="J3145" s="189">
        <f>IFERROR(IF($I$7="併配",VLOOKUP($F3145,部数情報!A:K,11,0),IF($I$7="併配&amp;選挙",VLOOKUP($F3145,部数情報!A:L,12,0),IF($I$7="選挙",VLOOKUP($F3145,部数情報!A:M,13,0),VLOOKUP($F3145,部数情報!A:J,10,0)))),"")</f>
        <v>260</v>
      </c>
      <c r="K3145" s="187"/>
      <c r="L3145" s="205"/>
      <c r="M3145" s="206"/>
      <c r="S3145">
        <f>エリア一覧!J3145-VLOOKUP(エリア一覧!F3145,部数情報!A:Q,17,0)</f>
        <v>0</v>
      </c>
      <c r="V3145">
        <f t="shared" si="48"/>
        <v>0</v>
      </c>
      <c r="W3145">
        <f>IFERROR(VLOOKUP($F3145,部数情報!A:J,10,0),0)</f>
        <v>260</v>
      </c>
    </row>
    <row r="3146" spans="2:23" hidden="1">
      <c r="B3146" s="15">
        <f>部数情報!C3133</f>
        <v>3132</v>
      </c>
      <c r="C3146" s="16">
        <f>部数情報!B3133</f>
        <v>42</v>
      </c>
      <c r="D3146" s="16" t="str">
        <f>部数情報!E3133</f>
        <v>柏北</v>
      </c>
      <c r="E3146" s="16" t="str">
        <f>部数情報!F3133</f>
        <v>西原</v>
      </c>
      <c r="F3146" s="16" t="str">
        <f>部数情報!A3133</f>
        <v>080085</v>
      </c>
      <c r="G3146" s="16" t="str">
        <f>部数情報!G3133</f>
        <v>西原3</v>
      </c>
      <c r="H3146" s="16" t="str">
        <f>部数情報!H3133</f>
        <v>柏</v>
      </c>
      <c r="I3146" s="16" t="str">
        <f>部数情報!I3133</f>
        <v>柏市</v>
      </c>
      <c r="J3146" s="189">
        <f>IFERROR(IF($I$7="併配",VLOOKUP($F3146,部数情報!A:K,11,0),IF($I$7="併配&amp;選挙",VLOOKUP($F3146,部数情報!A:L,12,0),IF($I$7="選挙",VLOOKUP($F3146,部数情報!A:M,13,0),VLOOKUP($F3146,部数情報!A:J,10,0)))),"")</f>
        <v>460</v>
      </c>
      <c r="K3146" s="187"/>
      <c r="L3146" s="205"/>
      <c r="M3146" s="206"/>
      <c r="S3146">
        <f>エリア一覧!J3146-VLOOKUP(エリア一覧!F3146,部数情報!A:Q,17,0)</f>
        <v>0</v>
      </c>
      <c r="V3146">
        <f t="shared" si="48"/>
        <v>0</v>
      </c>
      <c r="W3146">
        <f>IFERROR(VLOOKUP($F3146,部数情報!A:J,10,0),0)</f>
        <v>460</v>
      </c>
    </row>
    <row r="3147" spans="2:23" hidden="1">
      <c r="B3147" s="15">
        <f>部数情報!C3134</f>
        <v>3133</v>
      </c>
      <c r="C3147" s="16">
        <f>部数情報!B3134</f>
        <v>42</v>
      </c>
      <c r="D3147" s="16" t="str">
        <f>部数情報!E3134</f>
        <v>柏北</v>
      </c>
      <c r="E3147" s="16" t="str">
        <f>部数情報!F3134</f>
        <v>西原</v>
      </c>
      <c r="F3147" s="16" t="str">
        <f>部数情報!A3134</f>
        <v>080068</v>
      </c>
      <c r="G3147" s="16" t="str">
        <f>部数情報!G3134</f>
        <v>西原4</v>
      </c>
      <c r="H3147" s="16" t="str">
        <f>部数情報!H3134</f>
        <v>柏</v>
      </c>
      <c r="I3147" s="16" t="str">
        <f>部数情報!I3134</f>
        <v>柏市</v>
      </c>
      <c r="J3147" s="189">
        <f>IFERROR(IF($I$7="併配",VLOOKUP($F3147,部数情報!A:K,11,0),IF($I$7="併配&amp;選挙",VLOOKUP($F3147,部数情報!A:L,12,0),IF($I$7="選挙",VLOOKUP($F3147,部数情報!A:M,13,0),VLOOKUP($F3147,部数情報!A:J,10,0)))),"")</f>
        <v>505</v>
      </c>
      <c r="K3147" s="187"/>
      <c r="L3147" s="205"/>
      <c r="M3147" s="206"/>
      <c r="S3147">
        <f>エリア一覧!J3147-VLOOKUP(エリア一覧!F3147,部数情報!A:Q,17,0)</f>
        <v>0</v>
      </c>
      <c r="V3147">
        <f t="shared" si="48"/>
        <v>0</v>
      </c>
      <c r="W3147">
        <f>IFERROR(VLOOKUP($F3147,部数情報!A:J,10,0),0)</f>
        <v>505</v>
      </c>
    </row>
    <row r="3148" spans="2:23" hidden="1">
      <c r="B3148" s="15">
        <f>部数情報!C3135</f>
        <v>3134</v>
      </c>
      <c r="C3148" s="16">
        <f>部数情報!B3135</f>
        <v>42</v>
      </c>
      <c r="D3148" s="16" t="str">
        <f>部数情報!E3135</f>
        <v>柏北</v>
      </c>
      <c r="E3148" s="16" t="str">
        <f>部数情報!F3135</f>
        <v>西原</v>
      </c>
      <c r="F3148" s="16" t="str">
        <f>部数情報!A3135</f>
        <v>080069</v>
      </c>
      <c r="G3148" s="16" t="str">
        <f>部数情報!G3135</f>
        <v>西原5Ａ</v>
      </c>
      <c r="H3148" s="16" t="str">
        <f>部数情報!H3135</f>
        <v>柏</v>
      </c>
      <c r="I3148" s="16" t="str">
        <f>部数情報!I3135</f>
        <v>柏市</v>
      </c>
      <c r="J3148" s="189">
        <f>IFERROR(IF($I$7="併配",VLOOKUP($F3148,部数情報!A:K,11,0),IF($I$7="併配&amp;選挙",VLOOKUP($F3148,部数情報!A:L,12,0),IF($I$7="選挙",VLOOKUP($F3148,部数情報!A:M,13,0),VLOOKUP($F3148,部数情報!A:J,10,0)))),"")</f>
        <v>300</v>
      </c>
      <c r="K3148" s="187"/>
      <c r="L3148" s="205"/>
      <c r="M3148" s="206"/>
      <c r="S3148">
        <f>エリア一覧!J3148-VLOOKUP(エリア一覧!F3148,部数情報!A:Q,17,0)</f>
        <v>0</v>
      </c>
      <c r="V3148">
        <f t="shared" si="48"/>
        <v>0</v>
      </c>
      <c r="W3148">
        <f>IFERROR(VLOOKUP($F3148,部数情報!A:J,10,0),0)</f>
        <v>300</v>
      </c>
    </row>
    <row r="3149" spans="2:23" hidden="1">
      <c r="B3149" s="15">
        <f>部数情報!C3136</f>
        <v>3135</v>
      </c>
      <c r="C3149" s="16">
        <f>部数情報!B3136</f>
        <v>42</v>
      </c>
      <c r="D3149" s="16" t="str">
        <f>部数情報!E3136</f>
        <v>柏北</v>
      </c>
      <c r="E3149" s="16" t="str">
        <f>部数情報!F3136</f>
        <v>西原</v>
      </c>
      <c r="F3149" s="16" t="str">
        <f>部数情報!A3136</f>
        <v>080070</v>
      </c>
      <c r="G3149" s="16" t="str">
        <f>部数情報!G3136</f>
        <v>西原５Ｂ</v>
      </c>
      <c r="H3149" s="16" t="str">
        <f>部数情報!H3136</f>
        <v>柏</v>
      </c>
      <c r="I3149" s="16" t="str">
        <f>部数情報!I3136</f>
        <v>柏市</v>
      </c>
      <c r="J3149" s="189">
        <f>IFERROR(IF($I$7="併配",VLOOKUP($F3149,部数情報!A:K,11,0),IF($I$7="併配&amp;選挙",VLOOKUP($F3149,部数情報!A:L,12,0),IF($I$7="選挙",VLOOKUP($F3149,部数情報!A:M,13,0),VLOOKUP($F3149,部数情報!A:J,10,0)))),"")</f>
        <v>375</v>
      </c>
      <c r="K3149" s="187"/>
      <c r="L3149" s="205"/>
      <c r="M3149" s="206"/>
      <c r="S3149">
        <f>エリア一覧!J3149-VLOOKUP(エリア一覧!F3149,部数情報!A:Q,17,0)</f>
        <v>0</v>
      </c>
      <c r="V3149">
        <f t="shared" si="48"/>
        <v>0</v>
      </c>
      <c r="W3149">
        <f>IFERROR(VLOOKUP($F3149,部数情報!A:J,10,0),0)</f>
        <v>375</v>
      </c>
    </row>
    <row r="3150" spans="2:23" hidden="1">
      <c r="B3150" s="15">
        <f>部数情報!C3137</f>
        <v>3136</v>
      </c>
      <c r="C3150" s="16">
        <f>部数情報!B3137</f>
        <v>42</v>
      </c>
      <c r="D3150" s="16" t="str">
        <f>部数情報!E3137</f>
        <v>柏北</v>
      </c>
      <c r="E3150" s="16" t="str">
        <f>部数情報!F3137</f>
        <v>西原</v>
      </c>
      <c r="F3150" s="16" t="str">
        <f>部数情報!A3137</f>
        <v>080071</v>
      </c>
      <c r="G3150" s="16" t="str">
        <f>部数情報!G3137</f>
        <v>西原 6 .7A</v>
      </c>
      <c r="H3150" s="16" t="str">
        <f>部数情報!H3137</f>
        <v>柏</v>
      </c>
      <c r="I3150" s="16" t="str">
        <f>部数情報!I3137</f>
        <v>柏市</v>
      </c>
      <c r="J3150" s="189">
        <f>IFERROR(IF($I$7="併配",VLOOKUP($F3150,部数情報!A:K,11,0),IF($I$7="併配&amp;選挙",VLOOKUP($F3150,部数情報!A:L,12,0),IF($I$7="選挙",VLOOKUP($F3150,部数情報!A:M,13,0),VLOOKUP($F3150,部数情報!A:J,10,0)))),"")</f>
        <v>440</v>
      </c>
      <c r="K3150" s="187"/>
      <c r="L3150" s="205"/>
      <c r="M3150" s="206"/>
      <c r="S3150">
        <f>エリア一覧!J3150-VLOOKUP(エリア一覧!F3150,部数情報!A:Q,17,0)</f>
        <v>0</v>
      </c>
      <c r="V3150">
        <f t="shared" si="48"/>
        <v>0</v>
      </c>
      <c r="W3150">
        <f>IFERROR(VLOOKUP($F3150,部数情報!A:J,10,0),0)</f>
        <v>440</v>
      </c>
    </row>
    <row r="3151" spans="2:23" hidden="1">
      <c r="B3151" s="15">
        <f>部数情報!C3138</f>
        <v>3137</v>
      </c>
      <c r="C3151" s="16">
        <f>部数情報!B3138</f>
        <v>42</v>
      </c>
      <c r="D3151" s="16" t="str">
        <f>部数情報!E3138</f>
        <v>柏北</v>
      </c>
      <c r="E3151" s="16" t="str">
        <f>部数情報!F3138</f>
        <v>西原</v>
      </c>
      <c r="F3151" s="16" t="str">
        <f>部数情報!A3138</f>
        <v>080081</v>
      </c>
      <c r="G3151" s="16" t="str">
        <f>部数情報!G3138</f>
        <v>西原 6 .7Ｂ</v>
      </c>
      <c r="H3151" s="16" t="str">
        <f>部数情報!H3138</f>
        <v>柏</v>
      </c>
      <c r="I3151" s="16" t="str">
        <f>部数情報!I3138</f>
        <v>柏市</v>
      </c>
      <c r="J3151" s="189">
        <f>IFERROR(IF($I$7="併配",VLOOKUP($F3151,部数情報!A:K,11,0),IF($I$7="併配&amp;選挙",VLOOKUP($F3151,部数情報!A:L,12,0),IF($I$7="選挙",VLOOKUP($F3151,部数情報!A:M,13,0),VLOOKUP($F3151,部数情報!A:J,10,0)))),"")</f>
        <v>310</v>
      </c>
      <c r="K3151" s="187"/>
      <c r="L3151" s="205"/>
      <c r="M3151" s="206"/>
      <c r="S3151">
        <f>エリア一覧!J3151-VLOOKUP(エリア一覧!F3151,部数情報!A:Q,17,0)</f>
        <v>0</v>
      </c>
      <c r="V3151">
        <f t="shared" si="48"/>
        <v>0</v>
      </c>
      <c r="W3151">
        <f>IFERROR(VLOOKUP($F3151,部数情報!A:J,10,0),0)</f>
        <v>310</v>
      </c>
    </row>
    <row r="3152" spans="2:23" hidden="1">
      <c r="B3152" s="15">
        <f>部数情報!C3139</f>
        <v>3138</v>
      </c>
      <c r="C3152" s="16">
        <f>部数情報!B3139</f>
        <v>42</v>
      </c>
      <c r="D3152" s="16" t="str">
        <f>部数情報!E3139</f>
        <v>柏北</v>
      </c>
      <c r="E3152" s="16" t="str">
        <f>部数情報!F3139</f>
        <v>西柏台</v>
      </c>
      <c r="F3152" s="16" t="str">
        <f>部数情報!A3139</f>
        <v>080072</v>
      </c>
      <c r="G3152" s="16" t="str">
        <f>部数情報!G3139</f>
        <v>西柏台1</v>
      </c>
      <c r="H3152" s="16" t="str">
        <f>部数情報!H3139</f>
        <v>柏</v>
      </c>
      <c r="I3152" s="16" t="str">
        <f>部数情報!I3139</f>
        <v>柏市</v>
      </c>
      <c r="J3152" s="189">
        <f>IFERROR(IF($I$7="併配",VLOOKUP($F3152,部数情報!A:K,11,0),IF($I$7="併配&amp;選挙",VLOOKUP($F3152,部数情報!A:L,12,0),IF($I$7="選挙",VLOOKUP($F3152,部数情報!A:M,13,0),VLOOKUP($F3152,部数情報!A:J,10,0)))),"")</f>
        <v>360</v>
      </c>
      <c r="K3152" s="187"/>
      <c r="L3152" s="205"/>
      <c r="M3152" s="206"/>
      <c r="S3152">
        <f>エリア一覧!J3152-VLOOKUP(エリア一覧!F3152,部数情報!A:Q,17,0)</f>
        <v>0</v>
      </c>
      <c r="V3152">
        <f t="shared" ref="V3152:V3215" si="49">IF(K3152="●",J3152,K3152)</f>
        <v>0</v>
      </c>
      <c r="W3152">
        <f>IFERROR(VLOOKUP($F3152,部数情報!A:J,10,0),0)</f>
        <v>360</v>
      </c>
    </row>
    <row r="3153" spans="2:23" hidden="1">
      <c r="B3153" s="15">
        <f>部数情報!C3140</f>
        <v>3139</v>
      </c>
      <c r="C3153" s="16">
        <f>部数情報!B3140</f>
        <v>42</v>
      </c>
      <c r="D3153" s="16" t="str">
        <f>部数情報!E3140</f>
        <v>柏北</v>
      </c>
      <c r="E3153" s="16" t="str">
        <f>部数情報!F3140</f>
        <v>西柏台</v>
      </c>
      <c r="F3153" s="16" t="str">
        <f>部数情報!A3140</f>
        <v>080073</v>
      </c>
      <c r="G3153" s="16" t="str">
        <f>部数情報!G3140</f>
        <v>西柏台2</v>
      </c>
      <c r="H3153" s="16" t="str">
        <f>部数情報!H3140</f>
        <v>柏</v>
      </c>
      <c r="I3153" s="16" t="str">
        <f>部数情報!I3140</f>
        <v>柏市</v>
      </c>
      <c r="J3153" s="189">
        <f>IFERROR(IF($I$7="併配",VLOOKUP($F3153,部数情報!A:K,11,0),IF($I$7="併配&amp;選挙",VLOOKUP($F3153,部数情報!A:L,12,0),IF($I$7="選挙",VLOOKUP($F3153,部数情報!A:M,13,0),VLOOKUP($F3153,部数情報!A:J,10,0)))),"")</f>
        <v>710</v>
      </c>
      <c r="K3153" s="187"/>
      <c r="L3153" s="205"/>
      <c r="M3153" s="206"/>
      <c r="S3153">
        <f>エリア一覧!J3153-VLOOKUP(エリア一覧!F3153,部数情報!A:Q,17,0)</f>
        <v>0</v>
      </c>
      <c r="V3153">
        <f t="shared" si="49"/>
        <v>0</v>
      </c>
      <c r="W3153">
        <f>IFERROR(VLOOKUP($F3153,部数情報!A:J,10,0),0)</f>
        <v>710</v>
      </c>
    </row>
    <row r="3154" spans="2:23" hidden="1">
      <c r="B3154" s="15">
        <f>部数情報!C3141</f>
        <v>3140</v>
      </c>
      <c r="C3154" s="16">
        <f>部数情報!B3141</f>
        <v>42</v>
      </c>
      <c r="D3154" s="16" t="str">
        <f>部数情報!E3141</f>
        <v>柏北</v>
      </c>
      <c r="E3154" s="16" t="str">
        <f>部数情報!F3141</f>
        <v>駒木台．青田</v>
      </c>
      <c r="F3154" s="16" t="str">
        <f>部数情報!A3141</f>
        <v>080074</v>
      </c>
      <c r="G3154" s="16" t="str">
        <f>部数情報!G3141</f>
        <v>駒木台</v>
      </c>
      <c r="H3154" s="16" t="str">
        <f>部数情報!H3141</f>
        <v>柏</v>
      </c>
      <c r="I3154" s="16" t="str">
        <f>部数情報!I3141</f>
        <v>流山市</v>
      </c>
      <c r="J3154" s="189">
        <f>IFERROR(IF($I$7="併配",VLOOKUP($F3154,部数情報!A:K,11,0),IF($I$7="併配&amp;選挙",VLOOKUP($F3154,部数情報!A:L,12,0),IF($I$7="選挙",VLOOKUP($F3154,部数情報!A:M,13,0),VLOOKUP($F3154,部数情報!A:J,10,0)))),"")</f>
        <v>335</v>
      </c>
      <c r="K3154" s="187"/>
      <c r="L3154" s="205"/>
      <c r="M3154" s="206"/>
      <c r="S3154">
        <f>エリア一覧!J3154-VLOOKUP(エリア一覧!F3154,部数情報!A:Q,17,0)</f>
        <v>0</v>
      </c>
      <c r="V3154">
        <f t="shared" si="49"/>
        <v>0</v>
      </c>
      <c r="W3154">
        <f>IFERROR(VLOOKUP($F3154,部数情報!A:J,10,0),0)</f>
        <v>335</v>
      </c>
    </row>
    <row r="3155" spans="2:23" hidden="1">
      <c r="B3155" s="15">
        <f>部数情報!C3142</f>
        <v>3141</v>
      </c>
      <c r="C3155" s="16">
        <f>部数情報!B3142</f>
        <v>44</v>
      </c>
      <c r="D3155" s="16" t="str">
        <f>部数情報!E3142</f>
        <v>我孫子</v>
      </c>
      <c r="E3155" s="16" t="str">
        <f>部数情報!F3142</f>
        <v>久寺家．つくし野</v>
      </c>
      <c r="F3155" s="16" t="str">
        <f>部数情報!A3142</f>
        <v>081002</v>
      </c>
      <c r="G3155" s="16" t="str">
        <f>部数情報!G3142</f>
        <v>つくし野１</v>
      </c>
      <c r="H3155" s="16" t="str">
        <f>部数情報!H3142</f>
        <v>柏</v>
      </c>
      <c r="I3155" s="16" t="str">
        <f>部数情報!I3142</f>
        <v>我孫子市</v>
      </c>
      <c r="J3155" s="189">
        <f>IFERROR(IF($I$7="併配",VLOOKUP($F3155,部数情報!A:K,11,0),IF($I$7="併配&amp;選挙",VLOOKUP($F3155,部数情報!A:L,12,0),IF($I$7="選挙",VLOOKUP($F3155,部数情報!A:M,13,0),VLOOKUP($F3155,部数情報!A:J,10,0)))),"")</f>
        <v>400</v>
      </c>
      <c r="K3155" s="187"/>
      <c r="L3155" s="205"/>
      <c r="M3155" s="206"/>
      <c r="S3155">
        <f>エリア一覧!J3155-VLOOKUP(エリア一覧!F3155,部数情報!A:Q,17,0)</f>
        <v>0</v>
      </c>
      <c r="V3155">
        <f t="shared" si="49"/>
        <v>0</v>
      </c>
      <c r="W3155">
        <f>IFERROR(VLOOKUP($F3155,部数情報!A:J,10,0),0)</f>
        <v>400</v>
      </c>
    </row>
    <row r="3156" spans="2:23" hidden="1">
      <c r="B3156" s="15">
        <f>部数情報!C3143</f>
        <v>3142</v>
      </c>
      <c r="C3156" s="16">
        <f>部数情報!B3143</f>
        <v>44</v>
      </c>
      <c r="D3156" s="16" t="str">
        <f>部数情報!E3143</f>
        <v>我孫子</v>
      </c>
      <c r="E3156" s="16" t="str">
        <f>部数情報!F3143</f>
        <v>久寺家．つくし野</v>
      </c>
      <c r="F3156" s="16" t="str">
        <f>部数情報!A3143</f>
        <v>081079</v>
      </c>
      <c r="G3156" s="16" t="str">
        <f>部数情報!G3143</f>
        <v>つくし野１・６</v>
      </c>
      <c r="H3156" s="16" t="str">
        <f>部数情報!H3143</f>
        <v>柏</v>
      </c>
      <c r="I3156" s="16" t="str">
        <f>部数情報!I3143</f>
        <v>我孫子市</v>
      </c>
      <c r="J3156" s="189">
        <f>IFERROR(IF($I$7="併配",VLOOKUP($F3156,部数情報!A:K,11,0),IF($I$7="併配&amp;選挙",VLOOKUP($F3156,部数情報!A:L,12,0),IF($I$7="選挙",VLOOKUP($F3156,部数情報!A:M,13,0),VLOOKUP($F3156,部数情報!A:J,10,0)))),"")</f>
        <v>370</v>
      </c>
      <c r="K3156" s="187"/>
      <c r="L3156" s="205"/>
      <c r="M3156" s="206"/>
      <c r="S3156">
        <f>エリア一覧!J3156-VLOOKUP(エリア一覧!F3156,部数情報!A:Q,17,0)</f>
        <v>0</v>
      </c>
      <c r="V3156">
        <f t="shared" si="49"/>
        <v>0</v>
      </c>
      <c r="W3156">
        <f>IFERROR(VLOOKUP($F3156,部数情報!A:J,10,0),0)</f>
        <v>370</v>
      </c>
    </row>
    <row r="3157" spans="2:23" hidden="1">
      <c r="B3157" s="15">
        <f>部数情報!C3144</f>
        <v>3143</v>
      </c>
      <c r="C3157" s="16">
        <f>部数情報!B3144</f>
        <v>44</v>
      </c>
      <c r="D3157" s="16" t="str">
        <f>部数情報!E3144</f>
        <v>我孫子</v>
      </c>
      <c r="E3157" s="16" t="str">
        <f>部数情報!F3144</f>
        <v>久寺家．つくし野</v>
      </c>
      <c r="F3157" s="16" t="str">
        <f>部数情報!A3144</f>
        <v>081003</v>
      </c>
      <c r="G3157" s="16" t="str">
        <f>部数情報!G3144</f>
        <v>つくし野２･３</v>
      </c>
      <c r="H3157" s="16" t="str">
        <f>部数情報!H3144</f>
        <v>柏</v>
      </c>
      <c r="I3157" s="16" t="str">
        <f>部数情報!I3144</f>
        <v>我孫子市</v>
      </c>
      <c r="J3157" s="189">
        <f>IFERROR(IF($I$7="併配",VLOOKUP($F3157,部数情報!A:K,11,0),IF($I$7="併配&amp;選挙",VLOOKUP($F3157,部数情報!A:L,12,0),IF($I$7="選挙",VLOOKUP($F3157,部数情報!A:M,13,0),VLOOKUP($F3157,部数情報!A:J,10,0)))),"")</f>
        <v>455</v>
      </c>
      <c r="K3157" s="187"/>
      <c r="L3157" s="205"/>
      <c r="M3157" s="206"/>
      <c r="S3157">
        <f>エリア一覧!J3157-VLOOKUP(エリア一覧!F3157,部数情報!A:Q,17,0)</f>
        <v>0</v>
      </c>
      <c r="V3157">
        <f t="shared" si="49"/>
        <v>0</v>
      </c>
      <c r="W3157">
        <f>IFERROR(VLOOKUP($F3157,部数情報!A:J,10,0),0)</f>
        <v>455</v>
      </c>
    </row>
    <row r="3158" spans="2:23" hidden="1">
      <c r="B3158" s="15">
        <f>部数情報!C3145</f>
        <v>3144</v>
      </c>
      <c r="C3158" s="16">
        <f>部数情報!B3145</f>
        <v>44</v>
      </c>
      <c r="D3158" s="16" t="str">
        <f>部数情報!E3145</f>
        <v>我孫子</v>
      </c>
      <c r="E3158" s="16" t="str">
        <f>部数情報!F3145</f>
        <v>久寺家．つくし野</v>
      </c>
      <c r="F3158" s="16" t="str">
        <f>部数情報!A3145</f>
        <v>081004</v>
      </c>
      <c r="G3158" s="16" t="str">
        <f>部数情報!G3145</f>
        <v>つくし野３・４</v>
      </c>
      <c r="H3158" s="16" t="str">
        <f>部数情報!H3145</f>
        <v>柏</v>
      </c>
      <c r="I3158" s="16" t="str">
        <f>部数情報!I3145</f>
        <v>我孫子市</v>
      </c>
      <c r="J3158" s="189">
        <f>IFERROR(IF($I$7="併配",VLOOKUP($F3158,部数情報!A:K,11,0),IF($I$7="併配&amp;選挙",VLOOKUP($F3158,部数情報!A:L,12,0),IF($I$7="選挙",VLOOKUP($F3158,部数情報!A:M,13,0),VLOOKUP($F3158,部数情報!A:J,10,0)))),"")</f>
        <v>860</v>
      </c>
      <c r="K3158" s="187"/>
      <c r="L3158" s="205"/>
      <c r="M3158" s="206"/>
      <c r="S3158">
        <f>エリア一覧!J3158-VLOOKUP(エリア一覧!F3158,部数情報!A:Q,17,0)</f>
        <v>0</v>
      </c>
      <c r="V3158">
        <f t="shared" si="49"/>
        <v>0</v>
      </c>
      <c r="W3158">
        <f>IFERROR(VLOOKUP($F3158,部数情報!A:J,10,0),0)</f>
        <v>860</v>
      </c>
    </row>
    <row r="3159" spans="2:23" hidden="1">
      <c r="B3159" s="15">
        <f>部数情報!C3146</f>
        <v>3145</v>
      </c>
      <c r="C3159" s="16">
        <f>部数情報!B3146</f>
        <v>44</v>
      </c>
      <c r="D3159" s="16" t="str">
        <f>部数情報!E3146</f>
        <v>我孫子</v>
      </c>
      <c r="E3159" s="16" t="str">
        <f>部数情報!F3146</f>
        <v>久寺家．つくし野</v>
      </c>
      <c r="F3159" s="16" t="str">
        <f>部数情報!A3146</f>
        <v>081005</v>
      </c>
      <c r="G3159" s="16" t="str">
        <f>部数情報!G3146</f>
        <v>つくし野５・６</v>
      </c>
      <c r="H3159" s="16" t="str">
        <f>部数情報!H3146</f>
        <v>柏</v>
      </c>
      <c r="I3159" s="16" t="str">
        <f>部数情報!I3146</f>
        <v>我孫子市</v>
      </c>
      <c r="J3159" s="189">
        <f>IFERROR(IF($I$7="併配",VLOOKUP($F3159,部数情報!A:K,11,0),IF($I$7="併配&amp;選挙",VLOOKUP($F3159,部数情報!A:L,12,0),IF($I$7="選挙",VLOOKUP($F3159,部数情報!A:M,13,0),VLOOKUP($F3159,部数情報!A:J,10,0)))),"")</f>
        <v>385</v>
      </c>
      <c r="K3159" s="187"/>
      <c r="L3159" s="205"/>
      <c r="M3159" s="206"/>
      <c r="S3159">
        <f>エリア一覧!J3159-VLOOKUP(エリア一覧!F3159,部数情報!A:Q,17,0)</f>
        <v>0</v>
      </c>
      <c r="V3159">
        <f t="shared" si="49"/>
        <v>0</v>
      </c>
      <c r="W3159">
        <f>IFERROR(VLOOKUP($F3159,部数情報!A:J,10,0),0)</f>
        <v>385</v>
      </c>
    </row>
    <row r="3160" spans="2:23" hidden="1">
      <c r="B3160" s="15">
        <f>部数情報!C3147</f>
        <v>3146</v>
      </c>
      <c r="C3160" s="16">
        <f>部数情報!B3147</f>
        <v>44</v>
      </c>
      <c r="D3160" s="16" t="str">
        <f>部数情報!E3147</f>
        <v>我孫子</v>
      </c>
      <c r="E3160" s="16" t="str">
        <f>部数情報!F3147</f>
        <v>久寺家．つくし野</v>
      </c>
      <c r="F3160" s="16" t="str">
        <f>部数情報!A3147</f>
        <v>081006</v>
      </c>
      <c r="G3160" s="16" t="str">
        <f>部数情報!G3147</f>
        <v>つくし野７</v>
      </c>
      <c r="H3160" s="16" t="str">
        <f>部数情報!H3147</f>
        <v>柏</v>
      </c>
      <c r="I3160" s="16" t="str">
        <f>部数情報!I3147</f>
        <v>我孫子市</v>
      </c>
      <c r="J3160" s="189">
        <f>IFERROR(IF($I$7="併配",VLOOKUP($F3160,部数情報!A:K,11,0),IF($I$7="併配&amp;選挙",VLOOKUP($F3160,部数情報!A:L,12,0),IF($I$7="選挙",VLOOKUP($F3160,部数情報!A:M,13,0),VLOOKUP($F3160,部数情報!A:J,10,0)))),"")</f>
        <v>370</v>
      </c>
      <c r="K3160" s="187"/>
      <c r="L3160" s="205"/>
      <c r="M3160" s="206"/>
      <c r="S3160">
        <f>エリア一覧!J3160-VLOOKUP(エリア一覧!F3160,部数情報!A:Q,17,0)</f>
        <v>0</v>
      </c>
      <c r="V3160">
        <f t="shared" si="49"/>
        <v>0</v>
      </c>
      <c r="W3160">
        <f>IFERROR(VLOOKUP($F3160,部数情報!A:J,10,0),0)</f>
        <v>370</v>
      </c>
    </row>
    <row r="3161" spans="2:23" hidden="1">
      <c r="B3161" s="15">
        <f>部数情報!C3148</f>
        <v>3147</v>
      </c>
      <c r="C3161" s="16">
        <f>部数情報!B3148</f>
        <v>44</v>
      </c>
      <c r="D3161" s="16" t="str">
        <f>部数情報!E3148</f>
        <v>我孫子</v>
      </c>
      <c r="E3161" s="16" t="str">
        <f>部数情報!F3148</f>
        <v>台田</v>
      </c>
      <c r="F3161" s="16" t="str">
        <f>部数情報!A3148</f>
        <v>081083</v>
      </c>
      <c r="G3161" s="16" t="str">
        <f>部数情報!G3148</f>
        <v>台田１・２</v>
      </c>
      <c r="H3161" s="16" t="str">
        <f>部数情報!H3148</f>
        <v>柏</v>
      </c>
      <c r="I3161" s="16" t="str">
        <f>部数情報!I3148</f>
        <v>我孫子市</v>
      </c>
      <c r="J3161" s="189">
        <f>IFERROR(IF($I$7="併配",VLOOKUP($F3161,部数情報!A:K,11,0),IF($I$7="併配&amp;選挙",VLOOKUP($F3161,部数情報!A:L,12,0),IF($I$7="選挙",VLOOKUP($F3161,部数情報!A:M,13,0),VLOOKUP($F3161,部数情報!A:J,10,0)))),"")</f>
        <v>430</v>
      </c>
      <c r="K3161" s="187"/>
      <c r="L3161" s="205"/>
      <c r="M3161" s="206"/>
      <c r="S3161">
        <f>エリア一覧!J3161-VLOOKUP(エリア一覧!F3161,部数情報!A:Q,17,0)</f>
        <v>0</v>
      </c>
      <c r="V3161">
        <f t="shared" si="49"/>
        <v>0</v>
      </c>
      <c r="W3161">
        <f>IFERROR(VLOOKUP($F3161,部数情報!A:J,10,0),0)</f>
        <v>430</v>
      </c>
    </row>
    <row r="3162" spans="2:23" hidden="1">
      <c r="B3162" s="15">
        <f>部数情報!C3149</f>
        <v>3148</v>
      </c>
      <c r="C3162" s="16">
        <f>部数情報!B3149</f>
        <v>44</v>
      </c>
      <c r="D3162" s="16" t="str">
        <f>部数情報!E3149</f>
        <v>我孫子</v>
      </c>
      <c r="E3162" s="16" t="str">
        <f>部数情報!F3149</f>
        <v>台田</v>
      </c>
      <c r="F3162" s="16" t="str">
        <f>部数情報!A3149</f>
        <v>081078</v>
      </c>
      <c r="G3162" s="16" t="str">
        <f>部数情報!G3149</f>
        <v>台田２・３</v>
      </c>
      <c r="H3162" s="16" t="str">
        <f>部数情報!H3149</f>
        <v>柏</v>
      </c>
      <c r="I3162" s="16" t="str">
        <f>部数情報!I3149</f>
        <v>我孫子市</v>
      </c>
      <c r="J3162" s="189">
        <f>IFERROR(IF($I$7="併配",VLOOKUP($F3162,部数情報!A:K,11,0),IF($I$7="併配&amp;選挙",VLOOKUP($F3162,部数情報!A:L,12,0),IF($I$7="選挙",VLOOKUP($F3162,部数情報!A:M,13,0),VLOOKUP($F3162,部数情報!A:J,10,0)))),"")</f>
        <v>435</v>
      </c>
      <c r="K3162" s="187"/>
      <c r="L3162" s="205"/>
      <c r="M3162" s="206"/>
      <c r="S3162">
        <f>エリア一覧!J3162-VLOOKUP(エリア一覧!F3162,部数情報!A:Q,17,0)</f>
        <v>0</v>
      </c>
      <c r="V3162">
        <f t="shared" si="49"/>
        <v>0</v>
      </c>
      <c r="W3162">
        <f>IFERROR(VLOOKUP($F3162,部数情報!A:J,10,0),0)</f>
        <v>435</v>
      </c>
    </row>
    <row r="3163" spans="2:23" hidden="1">
      <c r="B3163" s="15">
        <f>部数情報!C3150</f>
        <v>3149</v>
      </c>
      <c r="C3163" s="16">
        <f>部数情報!B3150</f>
        <v>44</v>
      </c>
      <c r="D3163" s="16" t="str">
        <f>部数情報!E3150</f>
        <v>我孫子</v>
      </c>
      <c r="E3163" s="16" t="str">
        <f>部数情報!F3150</f>
        <v>台田</v>
      </c>
      <c r="F3163" s="16" t="str">
        <f>部数情報!A3150</f>
        <v>081085</v>
      </c>
      <c r="G3163" s="16" t="str">
        <f>部数情報!G3150</f>
        <v>台田３</v>
      </c>
      <c r="H3163" s="16" t="str">
        <f>部数情報!H3150</f>
        <v>柏</v>
      </c>
      <c r="I3163" s="16" t="str">
        <f>部数情報!I3150</f>
        <v>我孫子市</v>
      </c>
      <c r="J3163" s="189">
        <f>IFERROR(IF($I$7="併配",VLOOKUP($F3163,部数情報!A:K,11,0),IF($I$7="併配&amp;選挙",VLOOKUP($F3163,部数情報!A:L,12,0),IF($I$7="選挙",VLOOKUP($F3163,部数情報!A:M,13,0),VLOOKUP($F3163,部数情報!A:J,10,0)))),"")</f>
        <v>385</v>
      </c>
      <c r="K3163" s="187"/>
      <c r="L3163" s="205"/>
      <c r="M3163" s="206"/>
      <c r="S3163">
        <f>エリア一覧!J3163-VLOOKUP(エリア一覧!F3163,部数情報!A:Q,17,0)</f>
        <v>0</v>
      </c>
      <c r="V3163">
        <f t="shared" si="49"/>
        <v>0</v>
      </c>
      <c r="W3163">
        <f>IFERROR(VLOOKUP($F3163,部数情報!A:J,10,0),0)</f>
        <v>385</v>
      </c>
    </row>
    <row r="3164" spans="2:23" hidden="1">
      <c r="B3164" s="15">
        <f>部数情報!C3151</f>
        <v>3150</v>
      </c>
      <c r="C3164" s="16">
        <f>部数情報!B3151</f>
        <v>44</v>
      </c>
      <c r="D3164" s="16" t="str">
        <f>部数情報!E3151</f>
        <v>我孫子</v>
      </c>
      <c r="E3164" s="16" t="str">
        <f>部数情報!F3151</f>
        <v>台田</v>
      </c>
      <c r="F3164" s="16" t="str">
        <f>部数情報!A3151</f>
        <v>081086</v>
      </c>
      <c r="G3164" s="16" t="str">
        <f>部数情報!G3151</f>
        <v>台田４</v>
      </c>
      <c r="H3164" s="16" t="str">
        <f>部数情報!H3151</f>
        <v>柏</v>
      </c>
      <c r="I3164" s="16" t="str">
        <f>部数情報!I3151</f>
        <v>我孫子市</v>
      </c>
      <c r="J3164" s="189">
        <f>IFERROR(IF($I$7="併配",VLOOKUP($F3164,部数情報!A:K,11,0),IF($I$7="併配&amp;選挙",VLOOKUP($F3164,部数情報!A:L,12,0),IF($I$7="選挙",VLOOKUP($F3164,部数情報!A:M,13,0),VLOOKUP($F3164,部数情報!A:J,10,0)))),"")</f>
        <v>430</v>
      </c>
      <c r="K3164" s="187"/>
      <c r="L3164" s="205"/>
      <c r="M3164" s="206"/>
      <c r="S3164">
        <f>エリア一覧!J3164-VLOOKUP(エリア一覧!F3164,部数情報!A:Q,17,0)</f>
        <v>0</v>
      </c>
      <c r="V3164">
        <f t="shared" si="49"/>
        <v>0</v>
      </c>
      <c r="W3164">
        <f>IFERROR(VLOOKUP($F3164,部数情報!A:J,10,0),0)</f>
        <v>430</v>
      </c>
    </row>
    <row r="3165" spans="2:23" hidden="1">
      <c r="B3165" s="15">
        <f>部数情報!C3152</f>
        <v>3151</v>
      </c>
      <c r="C3165" s="16">
        <f>部数情報!B3152</f>
        <v>44</v>
      </c>
      <c r="D3165" s="16" t="str">
        <f>部数情報!E3152</f>
        <v>我孫子</v>
      </c>
      <c r="E3165" s="16" t="str">
        <f>部数情報!F3152</f>
        <v>我孫子．駅北口</v>
      </c>
      <c r="F3165" s="16" t="str">
        <f>部数情報!A3152</f>
        <v>081010</v>
      </c>
      <c r="G3165" s="16" t="str">
        <f>部数情報!G3152</f>
        <v>我孫子1Ａ</v>
      </c>
      <c r="H3165" s="16" t="str">
        <f>部数情報!H3152</f>
        <v>柏</v>
      </c>
      <c r="I3165" s="16" t="str">
        <f>部数情報!I3152</f>
        <v>我孫子市</v>
      </c>
      <c r="J3165" s="189">
        <f>IFERROR(IF($I$7="併配",VLOOKUP($F3165,部数情報!A:K,11,0),IF($I$7="併配&amp;選挙",VLOOKUP($F3165,部数情報!A:L,12,0),IF($I$7="選挙",VLOOKUP($F3165,部数情報!A:M,13,0),VLOOKUP($F3165,部数情報!A:J,10,0)))),"")</f>
        <v>520</v>
      </c>
      <c r="K3165" s="187"/>
      <c r="L3165" s="205"/>
      <c r="M3165" s="206"/>
      <c r="S3165">
        <f>エリア一覧!J3165-VLOOKUP(エリア一覧!F3165,部数情報!A:Q,17,0)</f>
        <v>0</v>
      </c>
      <c r="V3165">
        <f t="shared" si="49"/>
        <v>0</v>
      </c>
      <c r="W3165">
        <f>IFERROR(VLOOKUP($F3165,部数情報!A:J,10,0),0)</f>
        <v>520</v>
      </c>
    </row>
    <row r="3166" spans="2:23" hidden="1">
      <c r="B3166" s="15">
        <f>部数情報!C3153</f>
        <v>3152</v>
      </c>
      <c r="C3166" s="16">
        <f>部数情報!B3153</f>
        <v>44</v>
      </c>
      <c r="D3166" s="16" t="str">
        <f>部数情報!E3153</f>
        <v>我孫子</v>
      </c>
      <c r="E3166" s="16" t="str">
        <f>部数情報!F3153</f>
        <v>我孫子．駅北口</v>
      </c>
      <c r="F3166" s="16" t="str">
        <f>部数情報!A3153</f>
        <v>081073</v>
      </c>
      <c r="G3166" s="16" t="str">
        <f>部数情報!G3153</f>
        <v>我孫子1B</v>
      </c>
      <c r="H3166" s="16" t="str">
        <f>部数情報!H3153</f>
        <v>柏</v>
      </c>
      <c r="I3166" s="16" t="str">
        <f>部数情報!I3153</f>
        <v>我孫子市</v>
      </c>
      <c r="J3166" s="189">
        <f>IFERROR(IF($I$7="併配",VLOOKUP($F3166,部数情報!A:K,11,0),IF($I$7="併配&amp;選挙",VLOOKUP($F3166,部数情報!A:L,12,0),IF($I$7="選挙",VLOOKUP($F3166,部数情報!A:M,13,0),VLOOKUP($F3166,部数情報!A:J,10,0)))),"")</f>
        <v>610</v>
      </c>
      <c r="K3166" s="187"/>
      <c r="L3166" s="205"/>
      <c r="M3166" s="206"/>
      <c r="S3166">
        <f>エリア一覧!J3166-VLOOKUP(エリア一覧!F3166,部数情報!A:Q,17,0)</f>
        <v>0</v>
      </c>
      <c r="V3166">
        <f t="shared" si="49"/>
        <v>0</v>
      </c>
      <c r="W3166">
        <f>IFERROR(VLOOKUP($F3166,部数情報!A:J,10,0),0)</f>
        <v>610</v>
      </c>
    </row>
    <row r="3167" spans="2:23" hidden="1">
      <c r="B3167" s="15">
        <f>部数情報!C3154</f>
        <v>3153</v>
      </c>
      <c r="C3167" s="16">
        <f>部数情報!B3154</f>
        <v>44</v>
      </c>
      <c r="D3167" s="16" t="str">
        <f>部数情報!E3154</f>
        <v>我孫子</v>
      </c>
      <c r="E3167" s="16" t="str">
        <f>部数情報!F3154</f>
        <v>我孫子．駅北口</v>
      </c>
      <c r="F3167" s="16" t="str">
        <f>部数情報!A3154</f>
        <v>081007</v>
      </c>
      <c r="G3167" s="16" t="str">
        <f>部数情報!G3154</f>
        <v>我孫子２</v>
      </c>
      <c r="H3167" s="16" t="str">
        <f>部数情報!H3154</f>
        <v>柏</v>
      </c>
      <c r="I3167" s="16" t="str">
        <f>部数情報!I3154</f>
        <v>我孫子市</v>
      </c>
      <c r="J3167" s="189">
        <f>IFERROR(IF($I$7="併配",VLOOKUP($F3167,部数情報!A:K,11,0),IF($I$7="併配&amp;選挙",VLOOKUP($F3167,部数情報!A:L,12,0),IF($I$7="選挙",VLOOKUP($F3167,部数情報!A:M,13,0),VLOOKUP($F3167,部数情報!A:J,10,0)))),"")</f>
        <v>608</v>
      </c>
      <c r="K3167" s="187"/>
      <c r="L3167" s="205"/>
      <c r="M3167" s="206"/>
      <c r="S3167">
        <f>エリア一覧!J3167-VLOOKUP(エリア一覧!F3167,部数情報!A:Q,17,0)</f>
        <v>-482</v>
      </c>
      <c r="V3167">
        <f t="shared" si="49"/>
        <v>0</v>
      </c>
      <c r="W3167">
        <f>IFERROR(VLOOKUP($F3167,部数情報!A:J,10,0),0)</f>
        <v>1090</v>
      </c>
    </row>
    <row r="3168" spans="2:23" hidden="1">
      <c r="B3168" s="15">
        <f>部数情報!C3155</f>
        <v>3154</v>
      </c>
      <c r="C3168" s="16">
        <f>部数情報!B3155</f>
        <v>44</v>
      </c>
      <c r="D3168" s="16" t="str">
        <f>部数情報!E3155</f>
        <v>我孫子</v>
      </c>
      <c r="E3168" s="16" t="str">
        <f>部数情報!F3155</f>
        <v>我孫子．駅北口</v>
      </c>
      <c r="F3168" s="16" t="str">
        <f>部数情報!A3155</f>
        <v>081074</v>
      </c>
      <c r="G3168" s="16" t="str">
        <f>部数情報!G3155</f>
        <v>我孫子２・３B</v>
      </c>
      <c r="H3168" s="16" t="str">
        <f>部数情報!H3155</f>
        <v>柏</v>
      </c>
      <c r="I3168" s="16" t="str">
        <f>部数情報!I3155</f>
        <v>我孫子市</v>
      </c>
      <c r="J3168" s="189">
        <f>IFERROR(IF($I$7="併配",VLOOKUP($F3168,部数情報!A:K,11,0),IF($I$7="併配&amp;選挙",VLOOKUP($F3168,部数情報!A:L,12,0),IF($I$7="選挙",VLOOKUP($F3168,部数情報!A:M,13,0),VLOOKUP($F3168,部数情報!A:J,10,0)))),"")</f>
        <v>835</v>
      </c>
      <c r="K3168" s="187"/>
      <c r="L3168" s="205"/>
      <c r="M3168" s="206"/>
      <c r="S3168">
        <f>エリア一覧!J3168-VLOOKUP(エリア一覧!F3168,部数情報!A:Q,17,0)</f>
        <v>0</v>
      </c>
      <c r="V3168">
        <f t="shared" si="49"/>
        <v>0</v>
      </c>
      <c r="W3168">
        <f>IFERROR(VLOOKUP($F3168,部数情報!A:J,10,0),0)</f>
        <v>835</v>
      </c>
    </row>
    <row r="3169" spans="2:23" hidden="1">
      <c r="B3169" s="15">
        <f>部数情報!C3156</f>
        <v>3155</v>
      </c>
      <c r="C3169" s="16">
        <f>部数情報!B3156</f>
        <v>44</v>
      </c>
      <c r="D3169" s="16" t="str">
        <f>部数情報!E3156</f>
        <v>我孫子</v>
      </c>
      <c r="E3169" s="16" t="str">
        <f>部数情報!F3156</f>
        <v>我孫子．駅北口</v>
      </c>
      <c r="F3169" s="16" t="str">
        <f>部数情報!A3156</f>
        <v>081008</v>
      </c>
      <c r="G3169" s="16" t="str">
        <f>部数情報!G3156</f>
        <v>我孫子３</v>
      </c>
      <c r="H3169" s="16" t="str">
        <f>部数情報!H3156</f>
        <v>柏</v>
      </c>
      <c r="I3169" s="16" t="str">
        <f>部数情報!I3156</f>
        <v>我孫子市</v>
      </c>
      <c r="J3169" s="189">
        <f>IFERROR(IF($I$7="併配",VLOOKUP($F3169,部数情報!A:K,11,0),IF($I$7="併配&amp;選挙",VLOOKUP($F3169,部数情報!A:L,12,0),IF($I$7="選挙",VLOOKUP($F3169,部数情報!A:M,13,0),VLOOKUP($F3169,部数情報!A:J,10,0)))),"")</f>
        <v>355</v>
      </c>
      <c r="K3169" s="187"/>
      <c r="L3169" s="205"/>
      <c r="M3169" s="206"/>
      <c r="S3169">
        <f>エリア一覧!J3169-VLOOKUP(エリア一覧!F3169,部数情報!A:Q,17,0)</f>
        <v>0</v>
      </c>
      <c r="V3169">
        <f t="shared" si="49"/>
        <v>0</v>
      </c>
      <c r="W3169">
        <f>IFERROR(VLOOKUP($F3169,部数情報!A:J,10,0),0)</f>
        <v>355</v>
      </c>
    </row>
    <row r="3170" spans="2:23" hidden="1">
      <c r="B3170" s="15">
        <f>部数情報!C3157</f>
        <v>3156</v>
      </c>
      <c r="C3170" s="16">
        <f>部数情報!B3157</f>
        <v>44</v>
      </c>
      <c r="D3170" s="16" t="str">
        <f>部数情報!E3157</f>
        <v>我孫子</v>
      </c>
      <c r="E3170" s="16" t="str">
        <f>部数情報!F3157</f>
        <v>我孫子．駅北口</v>
      </c>
      <c r="F3170" s="16" t="str">
        <f>部数情報!A3157</f>
        <v>081009</v>
      </c>
      <c r="G3170" s="16" t="str">
        <f>部数情報!G3157</f>
        <v>我孫子４A</v>
      </c>
      <c r="H3170" s="16" t="str">
        <f>部数情報!H3157</f>
        <v>柏</v>
      </c>
      <c r="I3170" s="16" t="str">
        <f>部数情報!I3157</f>
        <v>我孫子市</v>
      </c>
      <c r="J3170" s="189">
        <f>IFERROR(IF($I$7="併配",VLOOKUP($F3170,部数情報!A:K,11,0),IF($I$7="併配&amp;選挙",VLOOKUP($F3170,部数情報!A:L,12,0),IF($I$7="選挙",VLOOKUP($F3170,部数情報!A:M,13,0),VLOOKUP($F3170,部数情報!A:J,10,0)))),"")</f>
        <v>455</v>
      </c>
      <c r="K3170" s="187"/>
      <c r="L3170" s="205"/>
      <c r="M3170" s="206"/>
      <c r="S3170">
        <f>エリア一覧!J3170-VLOOKUP(エリア一覧!F3170,部数情報!A:Q,17,0)</f>
        <v>0</v>
      </c>
      <c r="V3170">
        <f t="shared" si="49"/>
        <v>0</v>
      </c>
      <c r="W3170">
        <f>IFERROR(VLOOKUP($F3170,部数情報!A:J,10,0),0)</f>
        <v>455</v>
      </c>
    </row>
    <row r="3171" spans="2:23" hidden="1">
      <c r="B3171" s="15">
        <f>部数情報!C3158</f>
        <v>3157</v>
      </c>
      <c r="C3171" s="16">
        <f>部数情報!B3158</f>
        <v>44</v>
      </c>
      <c r="D3171" s="16" t="str">
        <f>部数情報!E3158</f>
        <v>我孫子</v>
      </c>
      <c r="E3171" s="16" t="str">
        <f>部数情報!F3158</f>
        <v>我孫子．駅北口</v>
      </c>
      <c r="F3171" s="16" t="str">
        <f>部数情報!A3158</f>
        <v>081080</v>
      </c>
      <c r="G3171" s="16" t="str">
        <f>部数情報!G3158</f>
        <v>我孫子４B</v>
      </c>
      <c r="H3171" s="16" t="str">
        <f>部数情報!H3158</f>
        <v>柏</v>
      </c>
      <c r="I3171" s="16" t="str">
        <f>部数情報!I3158</f>
        <v>我孫子市</v>
      </c>
      <c r="J3171" s="189">
        <f>IFERROR(IF($I$7="併配",VLOOKUP($F3171,部数情報!A:K,11,0),IF($I$7="併配&amp;選挙",VLOOKUP($F3171,部数情報!A:L,12,0),IF($I$7="選挙",VLOOKUP($F3171,部数情報!A:M,13,0),VLOOKUP($F3171,部数情報!A:J,10,0)))),"")</f>
        <v>315</v>
      </c>
      <c r="K3171" s="187"/>
      <c r="L3171" s="205"/>
      <c r="M3171" s="206"/>
      <c r="S3171">
        <f>エリア一覧!J3171-VLOOKUP(エリア一覧!F3171,部数情報!A:Q,17,0)</f>
        <v>0</v>
      </c>
      <c r="V3171">
        <f t="shared" si="49"/>
        <v>0</v>
      </c>
      <c r="W3171">
        <f>IFERROR(VLOOKUP($F3171,部数情報!A:J,10,0),0)</f>
        <v>315</v>
      </c>
    </row>
    <row r="3172" spans="2:23" hidden="1">
      <c r="B3172" s="15">
        <f>部数情報!C3159</f>
        <v>3158</v>
      </c>
      <c r="C3172" s="16">
        <f>部数情報!B3159</f>
        <v>44</v>
      </c>
      <c r="D3172" s="16" t="str">
        <f>部数情報!E3159</f>
        <v>我孫子</v>
      </c>
      <c r="E3172" s="16" t="str">
        <f>部数情報!F3159</f>
        <v>我孫子．駅北口</v>
      </c>
      <c r="F3172" s="16" t="str">
        <f>部数情報!A3159</f>
        <v>081084</v>
      </c>
      <c r="G3172" s="16" t="str">
        <f>部数情報!G3159</f>
        <v>我孫子４C</v>
      </c>
      <c r="H3172" s="16" t="str">
        <f>部数情報!H3159</f>
        <v>柏</v>
      </c>
      <c r="I3172" s="16" t="str">
        <f>部数情報!I3159</f>
        <v>我孫子市</v>
      </c>
      <c r="J3172" s="189">
        <f>IFERROR(IF($I$7="併配",VLOOKUP($F3172,部数情報!A:K,11,0),IF($I$7="併配&amp;選挙",VLOOKUP($F3172,部数情報!A:L,12,0),IF($I$7="選挙",VLOOKUP($F3172,部数情報!A:M,13,0),VLOOKUP($F3172,部数情報!A:J,10,0)))),"")</f>
        <v>400</v>
      </c>
      <c r="K3172" s="187"/>
      <c r="L3172" s="205"/>
      <c r="M3172" s="206"/>
      <c r="S3172">
        <f>エリア一覧!J3172-VLOOKUP(エリア一覧!F3172,部数情報!A:Q,17,0)</f>
        <v>0</v>
      </c>
      <c r="V3172">
        <f t="shared" si="49"/>
        <v>0</v>
      </c>
      <c r="W3172">
        <f>IFERROR(VLOOKUP($F3172,部数情報!A:J,10,0),0)</f>
        <v>400</v>
      </c>
    </row>
    <row r="3173" spans="2:23" hidden="1">
      <c r="B3173" s="15">
        <f>部数情報!C3160</f>
        <v>3159</v>
      </c>
      <c r="C3173" s="16">
        <f>部数情報!B3160</f>
        <v>44</v>
      </c>
      <c r="D3173" s="16" t="str">
        <f>部数情報!E3160</f>
        <v>我孫子</v>
      </c>
      <c r="E3173" s="16" t="str">
        <f>部数情報!F3160</f>
        <v>船戸．白山．寿．駅南口</v>
      </c>
      <c r="F3173" s="16" t="str">
        <f>部数情報!A3160</f>
        <v>081011</v>
      </c>
      <c r="G3173" s="16" t="str">
        <f>部数情報!G3160</f>
        <v>船戸１</v>
      </c>
      <c r="H3173" s="16" t="str">
        <f>部数情報!H3160</f>
        <v>柏</v>
      </c>
      <c r="I3173" s="16" t="str">
        <f>部数情報!I3160</f>
        <v>我孫子市</v>
      </c>
      <c r="J3173" s="189">
        <f>IFERROR(IF($I$7="併配",VLOOKUP($F3173,部数情報!A:K,11,0),IF($I$7="併配&amp;選挙",VLOOKUP($F3173,部数情報!A:L,12,0),IF($I$7="選挙",VLOOKUP($F3173,部数情報!A:M,13,0),VLOOKUP($F3173,部数情報!A:J,10,0)))),"")</f>
        <v>430</v>
      </c>
      <c r="K3173" s="187"/>
      <c r="L3173" s="205"/>
      <c r="M3173" s="206"/>
      <c r="S3173">
        <f>エリア一覧!J3173-VLOOKUP(エリア一覧!F3173,部数情報!A:Q,17,0)</f>
        <v>0</v>
      </c>
      <c r="V3173">
        <f t="shared" si="49"/>
        <v>0</v>
      </c>
      <c r="W3173">
        <f>IFERROR(VLOOKUP($F3173,部数情報!A:J,10,0),0)</f>
        <v>430</v>
      </c>
    </row>
    <row r="3174" spans="2:23" hidden="1">
      <c r="B3174" s="15">
        <f>部数情報!C3161</f>
        <v>3160</v>
      </c>
      <c r="C3174" s="16">
        <f>部数情報!B3161</f>
        <v>44</v>
      </c>
      <c r="D3174" s="16" t="str">
        <f>部数情報!E3161</f>
        <v>我孫子</v>
      </c>
      <c r="E3174" s="16" t="str">
        <f>部数情報!F3161</f>
        <v>船戸．白山．寿．駅南口</v>
      </c>
      <c r="F3174" s="16" t="str">
        <f>部数情報!A3161</f>
        <v>081012</v>
      </c>
      <c r="G3174" s="16" t="str">
        <f>部数情報!G3161</f>
        <v>船戸２・３</v>
      </c>
      <c r="H3174" s="16" t="str">
        <f>部数情報!H3161</f>
        <v>柏</v>
      </c>
      <c r="I3174" s="16" t="str">
        <f>部数情報!I3161</f>
        <v>我孫子市</v>
      </c>
      <c r="J3174" s="189">
        <f>IFERROR(IF($I$7="併配",VLOOKUP($F3174,部数情報!A:K,11,0),IF($I$7="併配&amp;選挙",VLOOKUP($F3174,部数情報!A:L,12,0),IF($I$7="選挙",VLOOKUP($F3174,部数情報!A:M,13,0),VLOOKUP($F3174,部数情報!A:J,10,0)))),"")</f>
        <v>510</v>
      </c>
      <c r="K3174" s="187"/>
      <c r="L3174" s="205"/>
      <c r="M3174" s="206"/>
      <c r="S3174">
        <f>エリア一覧!J3174-VLOOKUP(エリア一覧!F3174,部数情報!A:Q,17,0)</f>
        <v>0</v>
      </c>
      <c r="V3174">
        <f t="shared" si="49"/>
        <v>0</v>
      </c>
      <c r="W3174">
        <f>IFERROR(VLOOKUP($F3174,部数情報!A:J,10,0),0)</f>
        <v>510</v>
      </c>
    </row>
    <row r="3175" spans="2:23" hidden="1">
      <c r="B3175" s="15">
        <f>部数情報!C3162</f>
        <v>3161</v>
      </c>
      <c r="C3175" s="16">
        <f>部数情報!B3162</f>
        <v>44</v>
      </c>
      <c r="D3175" s="16" t="str">
        <f>部数情報!E3162</f>
        <v>我孫子</v>
      </c>
      <c r="E3175" s="16" t="str">
        <f>部数情報!F3162</f>
        <v>船戸．白山．寿．駅南口</v>
      </c>
      <c r="F3175" s="16" t="str">
        <f>部数情報!A3162</f>
        <v>081013</v>
      </c>
      <c r="G3175" s="16" t="str">
        <f>部数情報!G3162</f>
        <v>本町２・３</v>
      </c>
      <c r="H3175" s="16" t="str">
        <f>部数情報!H3162</f>
        <v>柏</v>
      </c>
      <c r="I3175" s="16" t="str">
        <f>部数情報!I3162</f>
        <v>我孫子市</v>
      </c>
      <c r="J3175" s="189">
        <f>IFERROR(IF($I$7="併配",VLOOKUP($F3175,部数情報!A:K,11,0),IF($I$7="併配&amp;選挙",VLOOKUP($F3175,部数情報!A:L,12,0),IF($I$7="選挙",VLOOKUP($F3175,部数情報!A:M,13,0),VLOOKUP($F3175,部数情報!A:J,10,0)))),"")</f>
        <v>470</v>
      </c>
      <c r="K3175" s="187"/>
      <c r="L3175" s="205"/>
      <c r="M3175" s="206"/>
      <c r="S3175">
        <f>エリア一覧!J3175-VLOOKUP(エリア一覧!F3175,部数情報!A:Q,17,0)</f>
        <v>0</v>
      </c>
      <c r="V3175">
        <f t="shared" si="49"/>
        <v>0</v>
      </c>
      <c r="W3175">
        <f>IFERROR(VLOOKUP($F3175,部数情報!A:J,10,0),0)</f>
        <v>470</v>
      </c>
    </row>
    <row r="3176" spans="2:23" hidden="1">
      <c r="B3176" s="15">
        <f>部数情報!C3163</f>
        <v>3162</v>
      </c>
      <c r="C3176" s="16">
        <f>部数情報!B3163</f>
        <v>44</v>
      </c>
      <c r="D3176" s="16" t="str">
        <f>部数情報!E3163</f>
        <v>我孫子</v>
      </c>
      <c r="E3176" s="16" t="str">
        <f>部数情報!F3163</f>
        <v>船戸．白山．寿．駅南口</v>
      </c>
      <c r="F3176" s="16" t="str">
        <f>部数情報!A3163</f>
        <v>081014</v>
      </c>
      <c r="G3176" s="16" t="str">
        <f>部数情報!G3163</f>
        <v>本町１・２</v>
      </c>
      <c r="H3176" s="16" t="str">
        <f>部数情報!H3163</f>
        <v>柏</v>
      </c>
      <c r="I3176" s="16" t="str">
        <f>部数情報!I3163</f>
        <v>我孫子市</v>
      </c>
      <c r="J3176" s="189">
        <f>IFERROR(IF($I$7="併配",VLOOKUP($F3176,部数情報!A:K,11,0),IF($I$7="併配&amp;選挙",VLOOKUP($F3176,部数情報!A:L,12,0),IF($I$7="選挙",VLOOKUP($F3176,部数情報!A:M,13,0),VLOOKUP($F3176,部数情報!A:J,10,0)))),"")</f>
        <v>410</v>
      </c>
      <c r="K3176" s="187"/>
      <c r="L3176" s="205"/>
      <c r="M3176" s="206"/>
      <c r="S3176">
        <f>エリア一覧!J3176-VLOOKUP(エリア一覧!F3176,部数情報!A:Q,17,0)</f>
        <v>0</v>
      </c>
      <c r="V3176">
        <f t="shared" si="49"/>
        <v>0</v>
      </c>
      <c r="W3176">
        <f>IFERROR(VLOOKUP($F3176,部数情報!A:J,10,0),0)</f>
        <v>410</v>
      </c>
    </row>
    <row r="3177" spans="2:23" hidden="1">
      <c r="B3177" s="15">
        <f>部数情報!C3164</f>
        <v>3163</v>
      </c>
      <c r="C3177" s="16">
        <f>部数情報!B3164</f>
        <v>44</v>
      </c>
      <c r="D3177" s="16" t="str">
        <f>部数情報!E3164</f>
        <v>我孫子</v>
      </c>
      <c r="E3177" s="16" t="str">
        <f>部数情報!F3164</f>
        <v>船戸．白山．寿．駅南口</v>
      </c>
      <c r="F3177" s="16" t="str">
        <f>部数情報!A3164</f>
        <v>081015</v>
      </c>
      <c r="G3177" s="16" t="str">
        <f>部数情報!G3164</f>
        <v>白山１－①</v>
      </c>
      <c r="H3177" s="16" t="str">
        <f>部数情報!H3164</f>
        <v>柏</v>
      </c>
      <c r="I3177" s="16" t="str">
        <f>部数情報!I3164</f>
        <v>我孫子市</v>
      </c>
      <c r="J3177" s="189">
        <f>IFERROR(IF($I$7="併配",VLOOKUP($F3177,部数情報!A:K,11,0),IF($I$7="併配&amp;選挙",VLOOKUP($F3177,部数情報!A:L,12,0),IF($I$7="選挙",VLOOKUP($F3177,部数情報!A:M,13,0),VLOOKUP($F3177,部数情報!A:J,10,0)))),"")</f>
        <v>280</v>
      </c>
      <c r="K3177" s="187"/>
      <c r="L3177" s="205"/>
      <c r="M3177" s="206"/>
      <c r="S3177">
        <f>エリア一覧!J3177-VLOOKUP(エリア一覧!F3177,部数情報!A:Q,17,0)</f>
        <v>0</v>
      </c>
      <c r="V3177">
        <f t="shared" si="49"/>
        <v>0</v>
      </c>
      <c r="W3177">
        <f>IFERROR(VLOOKUP($F3177,部数情報!A:J,10,0),0)</f>
        <v>280</v>
      </c>
    </row>
    <row r="3178" spans="2:23" hidden="1">
      <c r="B3178" s="15">
        <f>部数情報!C3165</f>
        <v>3164</v>
      </c>
      <c r="C3178" s="16">
        <f>部数情報!B3165</f>
        <v>44</v>
      </c>
      <c r="D3178" s="16" t="str">
        <f>部数情報!E3165</f>
        <v>我孫子</v>
      </c>
      <c r="E3178" s="16" t="str">
        <f>部数情報!F3165</f>
        <v>船戸．白山．寿．駅南口</v>
      </c>
      <c r="F3178" s="16" t="str">
        <f>部数情報!A3165</f>
        <v>081016</v>
      </c>
      <c r="G3178" s="16" t="str">
        <f>部数情報!G3165</f>
        <v>白山１－②</v>
      </c>
      <c r="H3178" s="16" t="str">
        <f>部数情報!H3165</f>
        <v>柏</v>
      </c>
      <c r="I3178" s="16" t="str">
        <f>部数情報!I3165</f>
        <v>我孫子市</v>
      </c>
      <c r="J3178" s="189">
        <f>IFERROR(IF($I$7="併配",VLOOKUP($F3178,部数情報!A:K,11,0),IF($I$7="併配&amp;選挙",VLOOKUP($F3178,部数情報!A:L,12,0),IF($I$7="選挙",VLOOKUP($F3178,部数情報!A:M,13,0),VLOOKUP($F3178,部数情報!A:J,10,0)))),"")</f>
        <v>485</v>
      </c>
      <c r="K3178" s="187"/>
      <c r="L3178" s="205"/>
      <c r="M3178" s="206"/>
      <c r="S3178">
        <f>エリア一覧!J3178-VLOOKUP(エリア一覧!F3178,部数情報!A:Q,17,0)</f>
        <v>0</v>
      </c>
      <c r="V3178">
        <f t="shared" si="49"/>
        <v>0</v>
      </c>
      <c r="W3178">
        <f>IFERROR(VLOOKUP($F3178,部数情報!A:J,10,0),0)</f>
        <v>485</v>
      </c>
    </row>
    <row r="3179" spans="2:23" hidden="1">
      <c r="B3179" s="15">
        <f>部数情報!C3166</f>
        <v>3165</v>
      </c>
      <c r="C3179" s="16">
        <f>部数情報!B3166</f>
        <v>44</v>
      </c>
      <c r="D3179" s="16" t="str">
        <f>部数情報!E3166</f>
        <v>我孫子</v>
      </c>
      <c r="E3179" s="16" t="str">
        <f>部数情報!F3166</f>
        <v>船戸．白山．寿．駅南口</v>
      </c>
      <c r="F3179" s="16" t="str">
        <f>部数情報!A3166</f>
        <v>081018</v>
      </c>
      <c r="G3179" s="16" t="str">
        <f>部数情報!G3166</f>
        <v>白山３</v>
      </c>
      <c r="H3179" s="16" t="str">
        <f>部数情報!H3166</f>
        <v>柏</v>
      </c>
      <c r="I3179" s="16" t="str">
        <f>部数情報!I3166</f>
        <v>我孫子市</v>
      </c>
      <c r="J3179" s="189">
        <f>IFERROR(IF($I$7="併配",VLOOKUP($F3179,部数情報!A:K,11,0),IF($I$7="併配&amp;選挙",VLOOKUP($F3179,部数情報!A:L,12,0),IF($I$7="選挙",VLOOKUP($F3179,部数情報!A:M,13,0),VLOOKUP($F3179,部数情報!A:J,10,0)))),"")</f>
        <v>425</v>
      </c>
      <c r="K3179" s="187"/>
      <c r="L3179" s="205"/>
      <c r="M3179" s="206"/>
      <c r="S3179">
        <f>エリア一覧!J3179-VLOOKUP(エリア一覧!F3179,部数情報!A:Q,17,0)</f>
        <v>0</v>
      </c>
      <c r="V3179">
        <f t="shared" si="49"/>
        <v>0</v>
      </c>
      <c r="W3179">
        <f>IFERROR(VLOOKUP($F3179,部数情報!A:J,10,0),0)</f>
        <v>425</v>
      </c>
    </row>
    <row r="3180" spans="2:23" hidden="1">
      <c r="B3180" s="15">
        <f>部数情報!C3167</f>
        <v>3166</v>
      </c>
      <c r="C3180" s="16">
        <f>部数情報!B3167</f>
        <v>44</v>
      </c>
      <c r="D3180" s="16" t="str">
        <f>部数情報!E3167</f>
        <v>我孫子</v>
      </c>
      <c r="E3180" s="16" t="str">
        <f>部数情報!F3167</f>
        <v>船戸．白山．寿．駅南口</v>
      </c>
      <c r="F3180" s="16" t="str">
        <f>部数情報!A3167</f>
        <v>081019</v>
      </c>
      <c r="G3180" s="16" t="str">
        <f>部数情報!G3167</f>
        <v>緑１</v>
      </c>
      <c r="H3180" s="16" t="str">
        <f>部数情報!H3167</f>
        <v>柏</v>
      </c>
      <c r="I3180" s="16" t="str">
        <f>部数情報!I3167</f>
        <v>我孫子市</v>
      </c>
      <c r="J3180" s="189">
        <f>IFERROR(IF($I$7="併配",VLOOKUP($F3180,部数情報!A:K,11,0),IF($I$7="併配&amp;選挙",VLOOKUP($F3180,部数情報!A:L,12,0),IF($I$7="選挙",VLOOKUP($F3180,部数情報!A:M,13,0),VLOOKUP($F3180,部数情報!A:J,10,0)))),"")</f>
        <v>405</v>
      </c>
      <c r="K3180" s="187"/>
      <c r="L3180" s="205"/>
      <c r="M3180" s="206"/>
      <c r="S3180">
        <f>エリア一覧!J3180-VLOOKUP(エリア一覧!F3180,部数情報!A:Q,17,0)</f>
        <v>0</v>
      </c>
      <c r="V3180">
        <f t="shared" si="49"/>
        <v>0</v>
      </c>
      <c r="W3180">
        <f>IFERROR(VLOOKUP($F3180,部数情報!A:J,10,0),0)</f>
        <v>405</v>
      </c>
    </row>
    <row r="3181" spans="2:23" hidden="1">
      <c r="B3181" s="15">
        <f>部数情報!C3168</f>
        <v>3167</v>
      </c>
      <c r="C3181" s="16">
        <f>部数情報!B3168</f>
        <v>44</v>
      </c>
      <c r="D3181" s="16" t="str">
        <f>部数情報!E3168</f>
        <v>我孫子</v>
      </c>
      <c r="E3181" s="16" t="str">
        <f>部数情報!F3168</f>
        <v>船戸．白山．寿．駅南口</v>
      </c>
      <c r="F3181" s="16" t="str">
        <f>部数情報!A3168</f>
        <v>081069</v>
      </c>
      <c r="G3181" s="16" t="str">
        <f>部数情報!G3168</f>
        <v>寿１-①</v>
      </c>
      <c r="H3181" s="16" t="str">
        <f>部数情報!H3168</f>
        <v>柏</v>
      </c>
      <c r="I3181" s="16" t="str">
        <f>部数情報!I3168</f>
        <v>我孫子市</v>
      </c>
      <c r="J3181" s="189">
        <f>IFERROR(IF($I$7="併配",VLOOKUP($F3181,部数情報!A:K,11,0),IF($I$7="併配&amp;選挙",VLOOKUP($F3181,部数情報!A:L,12,0),IF($I$7="選挙",VLOOKUP($F3181,部数情報!A:M,13,0),VLOOKUP($F3181,部数情報!A:J,10,0)))),"")</f>
        <v>470</v>
      </c>
      <c r="K3181" s="187"/>
      <c r="L3181" s="205"/>
      <c r="M3181" s="206"/>
      <c r="S3181">
        <f>エリア一覧!J3181-VLOOKUP(エリア一覧!F3181,部数情報!A:Q,17,0)</f>
        <v>0</v>
      </c>
      <c r="V3181">
        <f t="shared" si="49"/>
        <v>0</v>
      </c>
      <c r="W3181">
        <f>IFERROR(VLOOKUP($F3181,部数情報!A:J,10,0),0)</f>
        <v>470</v>
      </c>
    </row>
    <row r="3182" spans="2:23" hidden="1">
      <c r="B3182" s="15">
        <f>部数情報!C3169</f>
        <v>3168</v>
      </c>
      <c r="C3182" s="16">
        <f>部数情報!B3169</f>
        <v>44</v>
      </c>
      <c r="D3182" s="16" t="str">
        <f>部数情報!E3169</f>
        <v>我孫子</v>
      </c>
      <c r="E3182" s="16" t="str">
        <f>部数情報!F3169</f>
        <v>船戸．白山．寿．駅南口</v>
      </c>
      <c r="F3182" s="16" t="str">
        <f>部数情報!A3169</f>
        <v>081070</v>
      </c>
      <c r="G3182" s="16" t="str">
        <f>部数情報!G3169</f>
        <v>寿１-②</v>
      </c>
      <c r="H3182" s="16" t="str">
        <f>部数情報!H3169</f>
        <v>柏</v>
      </c>
      <c r="I3182" s="16" t="str">
        <f>部数情報!I3169</f>
        <v>我孫子市</v>
      </c>
      <c r="J3182" s="189">
        <f>IFERROR(IF($I$7="併配",VLOOKUP($F3182,部数情報!A:K,11,0),IF($I$7="併配&amp;選挙",VLOOKUP($F3182,部数情報!A:L,12,0),IF($I$7="選挙",VLOOKUP($F3182,部数情報!A:M,13,0),VLOOKUP($F3182,部数情報!A:J,10,0)))),"")</f>
        <v>420</v>
      </c>
      <c r="K3182" s="187"/>
      <c r="L3182" s="205"/>
      <c r="M3182" s="206"/>
      <c r="S3182">
        <f>エリア一覧!J3182-VLOOKUP(エリア一覧!F3182,部数情報!A:Q,17,0)</f>
        <v>0</v>
      </c>
      <c r="V3182">
        <f t="shared" si="49"/>
        <v>0</v>
      </c>
      <c r="W3182">
        <f>IFERROR(VLOOKUP($F3182,部数情報!A:J,10,0),0)</f>
        <v>420</v>
      </c>
    </row>
    <row r="3183" spans="2:23" hidden="1">
      <c r="B3183" s="15">
        <f>部数情報!C3170</f>
        <v>3169</v>
      </c>
      <c r="C3183" s="16">
        <f>部数情報!B3170</f>
        <v>44</v>
      </c>
      <c r="D3183" s="16" t="str">
        <f>部数情報!E3170</f>
        <v>我孫子</v>
      </c>
      <c r="E3183" s="16" t="str">
        <f>部数情報!F3170</f>
        <v>中峠</v>
      </c>
      <c r="F3183" s="16" t="str">
        <f>部数情報!A3170</f>
        <v>081065</v>
      </c>
      <c r="G3183" s="16" t="str">
        <f>部数情報!G3170</f>
        <v>湖北駅北口</v>
      </c>
      <c r="H3183" s="16" t="str">
        <f>部数情報!H3170</f>
        <v>柏</v>
      </c>
      <c r="I3183" s="16" t="str">
        <f>部数情報!I3170</f>
        <v>我孫子市</v>
      </c>
      <c r="J3183" s="189">
        <f>IFERROR(IF($I$7="併配",VLOOKUP($F3183,部数情報!A:K,11,0),IF($I$7="併配&amp;選挙",VLOOKUP($F3183,部数情報!A:L,12,0),IF($I$7="選挙",VLOOKUP($F3183,部数情報!A:M,13,0),VLOOKUP($F3183,部数情報!A:J,10,0)))),"")</f>
        <v>400</v>
      </c>
      <c r="K3183" s="187"/>
      <c r="L3183" s="205"/>
      <c r="M3183" s="206"/>
      <c r="S3183">
        <f>エリア一覧!J3183-VLOOKUP(エリア一覧!F3183,部数情報!A:Q,17,0)</f>
        <v>0</v>
      </c>
      <c r="V3183">
        <f t="shared" si="49"/>
        <v>0</v>
      </c>
      <c r="W3183">
        <f>IFERROR(VLOOKUP($F3183,部数情報!A:J,10,0),0)</f>
        <v>400</v>
      </c>
    </row>
    <row r="3184" spans="2:23" hidden="1">
      <c r="B3184" s="15">
        <f>部数情報!C3171</f>
        <v>3170</v>
      </c>
      <c r="C3184" s="16">
        <f>部数情報!B3171</f>
        <v>44</v>
      </c>
      <c r="D3184" s="16" t="str">
        <f>部数情報!E3171</f>
        <v>我孫子</v>
      </c>
      <c r="E3184" s="16" t="str">
        <f>部数情報!F3171</f>
        <v>中峠</v>
      </c>
      <c r="F3184" s="16" t="str">
        <f>部数情報!A3171</f>
        <v>081066</v>
      </c>
      <c r="G3184" s="16" t="str">
        <f>部数情報!G3171</f>
        <v>中峠台①</v>
      </c>
      <c r="H3184" s="16" t="str">
        <f>部数情報!H3171</f>
        <v>柏</v>
      </c>
      <c r="I3184" s="16" t="str">
        <f>部数情報!I3171</f>
        <v>我孫子市</v>
      </c>
      <c r="J3184" s="189">
        <f>IFERROR(IF($I$7="併配",VLOOKUP($F3184,部数情報!A:K,11,0),IF($I$7="併配&amp;選挙",VLOOKUP($F3184,部数情報!A:L,12,0),IF($I$7="選挙",VLOOKUP($F3184,部数情報!A:M,13,0),VLOOKUP($F3184,部数情報!A:J,10,0)))),"")</f>
        <v>560</v>
      </c>
      <c r="K3184" s="187"/>
      <c r="L3184" s="205"/>
      <c r="M3184" s="206"/>
      <c r="S3184">
        <f>エリア一覧!J3184-VLOOKUP(エリア一覧!F3184,部数情報!A:Q,17,0)</f>
        <v>0</v>
      </c>
      <c r="V3184">
        <f t="shared" si="49"/>
        <v>0</v>
      </c>
      <c r="W3184">
        <f>IFERROR(VLOOKUP($F3184,部数情報!A:J,10,0),0)</f>
        <v>560</v>
      </c>
    </row>
    <row r="3185" spans="2:23" hidden="1">
      <c r="B3185" s="15">
        <f>部数情報!C3172</f>
        <v>3171</v>
      </c>
      <c r="C3185" s="16">
        <f>部数情報!B3172</f>
        <v>44</v>
      </c>
      <c r="D3185" s="16" t="str">
        <f>部数情報!E3172</f>
        <v>我孫子</v>
      </c>
      <c r="E3185" s="16" t="str">
        <f>部数情報!F3172</f>
        <v>中峠</v>
      </c>
      <c r="F3185" s="16" t="str">
        <f>部数情報!A3172</f>
        <v>081067</v>
      </c>
      <c r="G3185" s="16" t="str">
        <f>部数情報!G3172</f>
        <v>中峠台②</v>
      </c>
      <c r="H3185" s="16" t="str">
        <f>部数情報!H3172</f>
        <v>柏</v>
      </c>
      <c r="I3185" s="16" t="str">
        <f>部数情報!I3172</f>
        <v>我孫子市</v>
      </c>
      <c r="J3185" s="189">
        <f>IFERROR(IF($I$7="併配",VLOOKUP($F3185,部数情報!A:K,11,0),IF($I$7="併配&amp;選挙",VLOOKUP($F3185,部数情報!A:L,12,0),IF($I$7="選挙",VLOOKUP($F3185,部数情報!A:M,13,0),VLOOKUP($F3185,部数情報!A:J,10,0)))),"")</f>
        <v>470</v>
      </c>
      <c r="K3185" s="187"/>
      <c r="L3185" s="205"/>
      <c r="M3185" s="206"/>
      <c r="S3185">
        <f>エリア一覧!J3185-VLOOKUP(エリア一覧!F3185,部数情報!A:Q,17,0)</f>
        <v>0</v>
      </c>
      <c r="V3185">
        <f t="shared" si="49"/>
        <v>0</v>
      </c>
      <c r="W3185">
        <f>IFERROR(VLOOKUP($F3185,部数情報!A:J,10,0),0)</f>
        <v>470</v>
      </c>
    </row>
    <row r="3186" spans="2:23" hidden="1">
      <c r="B3186" s="15">
        <f>部数情報!C3173</f>
        <v>3172</v>
      </c>
      <c r="C3186" s="16">
        <f>部数情報!B3173</f>
        <v>44</v>
      </c>
      <c r="D3186" s="16" t="str">
        <f>部数情報!E3173</f>
        <v>我孫子</v>
      </c>
      <c r="E3186" s="16" t="str">
        <f>部数情報!F3173</f>
        <v>中峠</v>
      </c>
      <c r="F3186" s="16" t="str">
        <f>部数情報!A3173</f>
        <v>081068</v>
      </c>
      <c r="G3186" s="16" t="str">
        <f>部数情報!G3173</f>
        <v>中峠大和団地</v>
      </c>
      <c r="H3186" s="16" t="str">
        <f>部数情報!H3173</f>
        <v>柏</v>
      </c>
      <c r="I3186" s="16" t="str">
        <f>部数情報!I3173</f>
        <v>我孫子市</v>
      </c>
      <c r="J3186" s="189">
        <f>IFERROR(IF($I$7="併配",VLOOKUP($F3186,部数情報!A:K,11,0),IF($I$7="併配&amp;選挙",VLOOKUP($F3186,部数情報!A:L,12,0),IF($I$7="選挙",VLOOKUP($F3186,部数情報!A:M,13,0),VLOOKUP($F3186,部数情報!A:J,10,0)))),"")</f>
        <v>320</v>
      </c>
      <c r="K3186" s="187"/>
      <c r="L3186" s="205"/>
      <c r="M3186" s="206"/>
      <c r="S3186">
        <f>エリア一覧!J3186-VLOOKUP(エリア一覧!F3186,部数情報!A:Q,17,0)</f>
        <v>0</v>
      </c>
      <c r="V3186">
        <f t="shared" si="49"/>
        <v>0</v>
      </c>
      <c r="W3186">
        <f>IFERROR(VLOOKUP($F3186,部数情報!A:J,10,0),0)</f>
        <v>320</v>
      </c>
    </row>
    <row r="3187" spans="2:23" hidden="1">
      <c r="B3187" s="15">
        <f>部数情報!C3174</f>
        <v>3173</v>
      </c>
      <c r="C3187" s="16">
        <f>部数情報!B3174</f>
        <v>44</v>
      </c>
      <c r="D3187" s="16" t="str">
        <f>部数情報!E3174</f>
        <v>我孫子</v>
      </c>
      <c r="E3187" s="16" t="str">
        <f>部数情報!F3174</f>
        <v>湖北台</v>
      </c>
      <c r="F3187" s="16" t="str">
        <f>部数情報!A3174</f>
        <v>081020</v>
      </c>
      <c r="G3187" s="16" t="str">
        <f>部数情報!G3174</f>
        <v>湖北台１</v>
      </c>
      <c r="H3187" s="16" t="str">
        <f>部数情報!H3174</f>
        <v>柏</v>
      </c>
      <c r="I3187" s="16" t="str">
        <f>部数情報!I3174</f>
        <v>我孫子市</v>
      </c>
      <c r="J3187" s="189">
        <f>IFERROR(IF($I$7="併配",VLOOKUP($F3187,部数情報!A:K,11,0),IF($I$7="併配&amp;選挙",VLOOKUP($F3187,部数情報!A:L,12,0),IF($I$7="選挙",VLOOKUP($F3187,部数情報!A:M,13,0),VLOOKUP($F3187,部数情報!A:J,10,0)))),"")</f>
        <v>345</v>
      </c>
      <c r="K3187" s="187"/>
      <c r="L3187" s="205"/>
      <c r="M3187" s="206"/>
      <c r="S3187">
        <f>エリア一覧!J3187-VLOOKUP(エリア一覧!F3187,部数情報!A:Q,17,0)</f>
        <v>0</v>
      </c>
      <c r="V3187">
        <f t="shared" si="49"/>
        <v>0</v>
      </c>
      <c r="W3187">
        <f>IFERROR(VLOOKUP($F3187,部数情報!A:J,10,0),0)</f>
        <v>345</v>
      </c>
    </row>
    <row r="3188" spans="2:23" hidden="1">
      <c r="B3188" s="15">
        <f>部数情報!C3175</f>
        <v>3174</v>
      </c>
      <c r="C3188" s="16">
        <f>部数情報!B3175</f>
        <v>44</v>
      </c>
      <c r="D3188" s="16" t="str">
        <f>部数情報!E3175</f>
        <v>我孫子</v>
      </c>
      <c r="E3188" s="16" t="str">
        <f>部数情報!F3175</f>
        <v>湖北台</v>
      </c>
      <c r="F3188" s="16" t="str">
        <f>部数情報!A3175</f>
        <v>081021</v>
      </c>
      <c r="G3188" s="16" t="str">
        <f>部数情報!G3175</f>
        <v>湖北台２</v>
      </c>
      <c r="H3188" s="16" t="str">
        <f>部数情報!H3175</f>
        <v>柏</v>
      </c>
      <c r="I3188" s="16" t="str">
        <f>部数情報!I3175</f>
        <v>我孫子市</v>
      </c>
      <c r="J3188" s="189">
        <f>IFERROR(IF($I$7="併配",VLOOKUP($F3188,部数情報!A:K,11,0),IF($I$7="併配&amp;選挙",VLOOKUP($F3188,部数情報!A:L,12,0),IF($I$7="選挙",VLOOKUP($F3188,部数情報!A:M,13,0),VLOOKUP($F3188,部数情報!A:J,10,0)))),"")</f>
        <v>390</v>
      </c>
      <c r="K3188" s="187"/>
      <c r="L3188" s="205"/>
      <c r="M3188" s="206"/>
      <c r="S3188">
        <f>エリア一覧!J3188-VLOOKUP(エリア一覧!F3188,部数情報!A:Q,17,0)</f>
        <v>0</v>
      </c>
      <c r="V3188">
        <f t="shared" si="49"/>
        <v>0</v>
      </c>
      <c r="W3188">
        <f>IFERROR(VLOOKUP($F3188,部数情報!A:J,10,0),0)</f>
        <v>390</v>
      </c>
    </row>
    <row r="3189" spans="2:23" hidden="1">
      <c r="B3189" s="15">
        <f>部数情報!C3176</f>
        <v>3175</v>
      </c>
      <c r="C3189" s="16">
        <f>部数情報!B3176</f>
        <v>44</v>
      </c>
      <c r="D3189" s="16" t="str">
        <f>部数情報!E3176</f>
        <v>我孫子</v>
      </c>
      <c r="E3189" s="16" t="str">
        <f>部数情報!F3176</f>
        <v>湖北台</v>
      </c>
      <c r="F3189" s="16" t="str">
        <f>部数情報!A3176</f>
        <v>081022</v>
      </c>
      <c r="G3189" s="16" t="str">
        <f>部数情報!G3176</f>
        <v>湖北台３・４</v>
      </c>
      <c r="H3189" s="16" t="str">
        <f>部数情報!H3176</f>
        <v>柏</v>
      </c>
      <c r="I3189" s="16" t="str">
        <f>部数情報!I3176</f>
        <v>我孫子市</v>
      </c>
      <c r="J3189" s="189">
        <f>IFERROR(IF($I$7="併配",VLOOKUP($F3189,部数情報!A:K,11,0),IF($I$7="併配&amp;選挙",VLOOKUP($F3189,部数情報!A:L,12,0),IF($I$7="選挙",VLOOKUP($F3189,部数情報!A:M,13,0),VLOOKUP($F3189,部数情報!A:J,10,0)))),"")</f>
        <v>520</v>
      </c>
      <c r="K3189" s="187"/>
      <c r="L3189" s="205"/>
      <c r="M3189" s="206"/>
      <c r="S3189">
        <f>エリア一覧!J3189-VLOOKUP(エリア一覧!F3189,部数情報!A:Q,17,0)</f>
        <v>0</v>
      </c>
      <c r="V3189">
        <f t="shared" si="49"/>
        <v>0</v>
      </c>
      <c r="W3189">
        <f>IFERROR(VLOOKUP($F3189,部数情報!A:J,10,0),0)</f>
        <v>520</v>
      </c>
    </row>
    <row r="3190" spans="2:23" hidden="1">
      <c r="B3190" s="15">
        <f>部数情報!C3177</f>
        <v>3176</v>
      </c>
      <c r="C3190" s="16">
        <f>部数情報!B3177</f>
        <v>44</v>
      </c>
      <c r="D3190" s="16" t="str">
        <f>部数情報!E3177</f>
        <v>我孫子</v>
      </c>
      <c r="E3190" s="16" t="str">
        <f>部数情報!F3177</f>
        <v>湖北台</v>
      </c>
      <c r="F3190" s="16" t="str">
        <f>部数情報!A3177</f>
        <v>081023</v>
      </c>
      <c r="G3190" s="16" t="str">
        <f>部数情報!G3177</f>
        <v>湖北台４・５</v>
      </c>
      <c r="H3190" s="16" t="str">
        <f>部数情報!H3177</f>
        <v>柏</v>
      </c>
      <c r="I3190" s="16" t="str">
        <f>部数情報!I3177</f>
        <v>我孫子市</v>
      </c>
      <c r="J3190" s="189">
        <f>IFERROR(IF($I$7="併配",VLOOKUP($F3190,部数情報!A:K,11,0),IF($I$7="併配&amp;選挙",VLOOKUP($F3190,部数情報!A:L,12,0),IF($I$7="選挙",VLOOKUP($F3190,部数情報!A:M,13,0),VLOOKUP($F3190,部数情報!A:J,10,0)))),"")</f>
        <v>510</v>
      </c>
      <c r="K3190" s="187"/>
      <c r="L3190" s="205"/>
      <c r="M3190" s="206"/>
      <c r="S3190">
        <f>エリア一覧!J3190-VLOOKUP(エリア一覧!F3190,部数情報!A:Q,17,0)</f>
        <v>0</v>
      </c>
      <c r="V3190">
        <f t="shared" si="49"/>
        <v>0</v>
      </c>
      <c r="W3190">
        <f>IFERROR(VLOOKUP($F3190,部数情報!A:J,10,0),0)</f>
        <v>510</v>
      </c>
    </row>
    <row r="3191" spans="2:23" hidden="1">
      <c r="B3191" s="15">
        <f>部数情報!C3178</f>
        <v>3177</v>
      </c>
      <c r="C3191" s="16">
        <f>部数情報!B3178</f>
        <v>44</v>
      </c>
      <c r="D3191" s="16" t="str">
        <f>部数情報!E3178</f>
        <v>我孫子</v>
      </c>
      <c r="E3191" s="16" t="str">
        <f>部数情報!F3178</f>
        <v>湖北台</v>
      </c>
      <c r="F3191" s="16" t="str">
        <f>部数情報!A3178</f>
        <v>081024</v>
      </c>
      <c r="G3191" s="16" t="str">
        <f>部数情報!G3178</f>
        <v>湖北台６</v>
      </c>
      <c r="H3191" s="16" t="str">
        <f>部数情報!H3178</f>
        <v>柏</v>
      </c>
      <c r="I3191" s="16" t="str">
        <f>部数情報!I3178</f>
        <v>我孫子市</v>
      </c>
      <c r="J3191" s="189">
        <f>IFERROR(IF($I$7="併配",VLOOKUP($F3191,部数情報!A:K,11,0),IF($I$7="併配&amp;選挙",VLOOKUP($F3191,部数情報!A:L,12,0),IF($I$7="選挙",VLOOKUP($F3191,部数情報!A:M,13,0),VLOOKUP($F3191,部数情報!A:J,10,0)))),"")</f>
        <v>395</v>
      </c>
      <c r="K3191" s="187"/>
      <c r="L3191" s="205"/>
      <c r="M3191" s="206"/>
      <c r="S3191">
        <f>エリア一覧!J3191-VLOOKUP(エリア一覧!F3191,部数情報!A:Q,17,0)</f>
        <v>0</v>
      </c>
      <c r="V3191">
        <f t="shared" si="49"/>
        <v>0</v>
      </c>
      <c r="W3191">
        <f>IFERROR(VLOOKUP($F3191,部数情報!A:J,10,0),0)</f>
        <v>395</v>
      </c>
    </row>
    <row r="3192" spans="2:23" hidden="1">
      <c r="B3192" s="15">
        <f>部数情報!C3179</f>
        <v>3178</v>
      </c>
      <c r="C3192" s="16">
        <f>部数情報!B3179</f>
        <v>44</v>
      </c>
      <c r="D3192" s="16" t="str">
        <f>部数情報!E3179</f>
        <v>我孫子</v>
      </c>
      <c r="E3192" s="16" t="str">
        <f>部数情報!F3179</f>
        <v>湖北台</v>
      </c>
      <c r="F3192" s="16" t="str">
        <f>部数情報!A3179</f>
        <v>081025</v>
      </c>
      <c r="G3192" s="16" t="str">
        <f>部数情報!G3179</f>
        <v>湖北台７－①</v>
      </c>
      <c r="H3192" s="16" t="str">
        <f>部数情報!H3179</f>
        <v>柏</v>
      </c>
      <c r="I3192" s="16" t="str">
        <f>部数情報!I3179</f>
        <v>我孫子市</v>
      </c>
      <c r="J3192" s="189">
        <f>IFERROR(IF($I$7="併配",VLOOKUP($F3192,部数情報!A:K,11,0),IF($I$7="併配&amp;選挙",VLOOKUP($F3192,部数情報!A:L,12,0),IF($I$7="選挙",VLOOKUP($F3192,部数情報!A:M,13,0),VLOOKUP($F3192,部数情報!A:J,10,0)))),"")</f>
        <v>890</v>
      </c>
      <c r="K3192" s="187"/>
      <c r="L3192" s="205"/>
      <c r="M3192" s="206"/>
      <c r="S3192">
        <f>エリア一覧!J3192-VLOOKUP(エリア一覧!F3192,部数情報!A:Q,17,0)</f>
        <v>0</v>
      </c>
      <c r="V3192">
        <f t="shared" si="49"/>
        <v>0</v>
      </c>
      <c r="W3192">
        <f>IFERROR(VLOOKUP($F3192,部数情報!A:J,10,0),0)</f>
        <v>890</v>
      </c>
    </row>
    <row r="3193" spans="2:23" hidden="1">
      <c r="B3193" s="15">
        <f>部数情報!C3180</f>
        <v>3179</v>
      </c>
      <c r="C3193" s="16">
        <f>部数情報!B3180</f>
        <v>44</v>
      </c>
      <c r="D3193" s="16" t="str">
        <f>部数情報!E3180</f>
        <v>我孫子</v>
      </c>
      <c r="E3193" s="16" t="str">
        <f>部数情報!F3180</f>
        <v>湖北台</v>
      </c>
      <c r="F3193" s="16" t="str">
        <f>部数情報!A3180</f>
        <v>081026</v>
      </c>
      <c r="G3193" s="16" t="str">
        <f>部数情報!G3180</f>
        <v>湖北台７－②</v>
      </c>
      <c r="H3193" s="16" t="str">
        <f>部数情報!H3180</f>
        <v>柏</v>
      </c>
      <c r="I3193" s="16" t="str">
        <f>部数情報!I3180</f>
        <v>我孫子市</v>
      </c>
      <c r="J3193" s="189">
        <f>IFERROR(IF($I$7="併配",VLOOKUP($F3193,部数情報!A:K,11,0),IF($I$7="併配&amp;選挙",VLOOKUP($F3193,部数情報!A:L,12,0),IF($I$7="選挙",VLOOKUP($F3193,部数情報!A:M,13,0),VLOOKUP($F3193,部数情報!A:J,10,0)))),"")</f>
        <v>1095</v>
      </c>
      <c r="K3193" s="187"/>
      <c r="L3193" s="205"/>
      <c r="M3193" s="206"/>
      <c r="S3193">
        <f>エリア一覧!J3193-VLOOKUP(エリア一覧!F3193,部数情報!A:Q,17,0)</f>
        <v>0</v>
      </c>
      <c r="V3193">
        <f t="shared" si="49"/>
        <v>0</v>
      </c>
      <c r="W3193">
        <f>IFERROR(VLOOKUP($F3193,部数情報!A:J,10,0),0)</f>
        <v>1095</v>
      </c>
    </row>
    <row r="3194" spans="2:23" hidden="1">
      <c r="B3194" s="15">
        <f>部数情報!C3181</f>
        <v>3180</v>
      </c>
      <c r="C3194" s="16">
        <f>部数情報!B3181</f>
        <v>44</v>
      </c>
      <c r="D3194" s="16" t="str">
        <f>部数情報!E3181</f>
        <v>我孫子</v>
      </c>
      <c r="E3194" s="16" t="str">
        <f>部数情報!F3181</f>
        <v>湖北台</v>
      </c>
      <c r="F3194" s="16" t="str">
        <f>部数情報!A3181</f>
        <v>081027</v>
      </c>
      <c r="G3194" s="16" t="str">
        <f>部数情報!G3181</f>
        <v>湖北台８</v>
      </c>
      <c r="H3194" s="16" t="str">
        <f>部数情報!H3181</f>
        <v>柏</v>
      </c>
      <c r="I3194" s="16" t="str">
        <f>部数情報!I3181</f>
        <v>我孫子市</v>
      </c>
      <c r="J3194" s="189">
        <f>IFERROR(IF($I$7="併配",VLOOKUP($F3194,部数情報!A:K,11,0),IF($I$7="併配&amp;選挙",VLOOKUP($F3194,部数情報!A:L,12,0),IF($I$7="選挙",VLOOKUP($F3194,部数情報!A:M,13,0),VLOOKUP($F3194,部数情報!A:J,10,0)))),"")</f>
        <v>420</v>
      </c>
      <c r="K3194" s="187"/>
      <c r="L3194" s="205"/>
      <c r="M3194" s="206"/>
      <c r="S3194">
        <f>エリア一覧!J3194-VLOOKUP(エリア一覧!F3194,部数情報!A:Q,17,0)</f>
        <v>0</v>
      </c>
      <c r="V3194">
        <f t="shared" si="49"/>
        <v>0</v>
      </c>
      <c r="W3194">
        <f>IFERROR(VLOOKUP($F3194,部数情報!A:J,10,0),0)</f>
        <v>420</v>
      </c>
    </row>
    <row r="3195" spans="2:23" hidden="1">
      <c r="B3195" s="15">
        <f>部数情報!C3182</f>
        <v>3181</v>
      </c>
      <c r="C3195" s="16">
        <f>部数情報!B3182</f>
        <v>44</v>
      </c>
      <c r="D3195" s="16" t="str">
        <f>部数情報!E3182</f>
        <v>我孫子</v>
      </c>
      <c r="E3195" s="16" t="str">
        <f>部数情報!F3182</f>
        <v>湖北台</v>
      </c>
      <c r="F3195" s="16" t="str">
        <f>部数情報!A3182</f>
        <v>081028</v>
      </c>
      <c r="G3195" s="16" t="str">
        <f>部数情報!G3182</f>
        <v>湖北台９</v>
      </c>
      <c r="H3195" s="16" t="str">
        <f>部数情報!H3182</f>
        <v>柏</v>
      </c>
      <c r="I3195" s="16" t="str">
        <f>部数情報!I3182</f>
        <v>我孫子市</v>
      </c>
      <c r="J3195" s="189">
        <f>IFERROR(IF($I$7="併配",VLOOKUP($F3195,部数情報!A:K,11,0),IF($I$7="併配&amp;選挙",VLOOKUP($F3195,部数情報!A:L,12,0),IF($I$7="選挙",VLOOKUP($F3195,部数情報!A:M,13,0),VLOOKUP($F3195,部数情報!A:J,10,0)))),"")</f>
        <v>350</v>
      </c>
      <c r="K3195" s="187"/>
      <c r="L3195" s="205"/>
      <c r="M3195" s="206"/>
      <c r="S3195">
        <f>エリア一覧!J3195-VLOOKUP(エリア一覧!F3195,部数情報!A:Q,17,0)</f>
        <v>0</v>
      </c>
      <c r="V3195">
        <f t="shared" si="49"/>
        <v>0</v>
      </c>
      <c r="W3195">
        <f>IFERROR(VLOOKUP($F3195,部数情報!A:J,10,0),0)</f>
        <v>350</v>
      </c>
    </row>
    <row r="3196" spans="2:23" hidden="1">
      <c r="B3196" s="15">
        <f>部数情報!C3183</f>
        <v>3182</v>
      </c>
      <c r="C3196" s="16">
        <f>部数情報!B3183</f>
        <v>44</v>
      </c>
      <c r="D3196" s="16" t="str">
        <f>部数情報!E3183</f>
        <v>我孫子</v>
      </c>
      <c r="E3196" s="16" t="str">
        <f>部数情報!F3183</f>
        <v>湖北台</v>
      </c>
      <c r="F3196" s="16" t="str">
        <f>部数情報!A3183</f>
        <v>081029</v>
      </c>
      <c r="G3196" s="16" t="str">
        <f>部数情報!G3183</f>
        <v>湖北台１０</v>
      </c>
      <c r="H3196" s="16" t="str">
        <f>部数情報!H3183</f>
        <v>柏</v>
      </c>
      <c r="I3196" s="16" t="str">
        <f>部数情報!I3183</f>
        <v>我孫子市</v>
      </c>
      <c r="J3196" s="189">
        <f>IFERROR(IF($I$7="併配",VLOOKUP($F3196,部数情報!A:K,11,0),IF($I$7="併配&amp;選挙",VLOOKUP($F3196,部数情報!A:L,12,0),IF($I$7="選挙",VLOOKUP($F3196,部数情報!A:M,13,0),VLOOKUP($F3196,部数情報!A:J,10,0)))),"")</f>
        <v>470</v>
      </c>
      <c r="K3196" s="187"/>
      <c r="L3196" s="205"/>
      <c r="M3196" s="206"/>
      <c r="S3196">
        <f>エリア一覧!J3196-VLOOKUP(エリア一覧!F3196,部数情報!A:Q,17,0)</f>
        <v>0</v>
      </c>
      <c r="V3196">
        <f t="shared" si="49"/>
        <v>0</v>
      </c>
      <c r="W3196">
        <f>IFERROR(VLOOKUP($F3196,部数情報!A:J,10,0),0)</f>
        <v>470</v>
      </c>
    </row>
    <row r="3197" spans="2:23" hidden="1">
      <c r="B3197" s="15">
        <f>部数情報!C3184</f>
        <v>3183</v>
      </c>
      <c r="C3197" s="16">
        <f>部数情報!B3184</f>
        <v>44</v>
      </c>
      <c r="D3197" s="16" t="str">
        <f>部数情報!E3184</f>
        <v>我孫子</v>
      </c>
      <c r="E3197" s="16" t="str">
        <f>部数情報!F3184</f>
        <v>並木</v>
      </c>
      <c r="F3197" s="16" t="str">
        <f>部数情報!A3184</f>
        <v>081071</v>
      </c>
      <c r="G3197" s="16" t="str">
        <f>部数情報!G3184</f>
        <v>並木５</v>
      </c>
      <c r="H3197" s="16" t="str">
        <f>部数情報!H3184</f>
        <v>柏</v>
      </c>
      <c r="I3197" s="16" t="str">
        <f>部数情報!I3184</f>
        <v>我孫子市</v>
      </c>
      <c r="J3197" s="189">
        <f>IFERROR(IF($I$7="併配",VLOOKUP($F3197,部数情報!A:K,11,0),IF($I$7="併配&amp;選挙",VLOOKUP($F3197,部数情報!A:L,12,0),IF($I$7="選挙",VLOOKUP($F3197,部数情報!A:M,13,0),VLOOKUP($F3197,部数情報!A:J,10,0)))),"")</f>
        <v>400</v>
      </c>
      <c r="K3197" s="187"/>
      <c r="L3197" s="205"/>
      <c r="M3197" s="206"/>
      <c r="S3197">
        <f>エリア一覧!J3197-VLOOKUP(エリア一覧!F3197,部数情報!A:Q,17,0)</f>
        <v>0</v>
      </c>
      <c r="V3197">
        <f t="shared" si="49"/>
        <v>0</v>
      </c>
      <c r="W3197">
        <f>IFERROR(VLOOKUP($F3197,部数情報!A:J,10,0),0)</f>
        <v>400</v>
      </c>
    </row>
    <row r="3198" spans="2:23" hidden="1">
      <c r="B3198" s="15">
        <f>部数情報!C3185</f>
        <v>3184</v>
      </c>
      <c r="C3198" s="16">
        <f>部数情報!B3185</f>
        <v>44</v>
      </c>
      <c r="D3198" s="16" t="str">
        <f>部数情報!E3185</f>
        <v>我孫子</v>
      </c>
      <c r="E3198" s="16" t="str">
        <f>部数情報!F3185</f>
        <v>並木</v>
      </c>
      <c r="F3198" s="16" t="str">
        <f>部数情報!A3185</f>
        <v>081072</v>
      </c>
      <c r="G3198" s="16" t="str">
        <f>部数情報!G3185</f>
        <v>並木６</v>
      </c>
      <c r="H3198" s="16" t="str">
        <f>部数情報!H3185</f>
        <v>柏</v>
      </c>
      <c r="I3198" s="16" t="str">
        <f>部数情報!I3185</f>
        <v>我孫子市</v>
      </c>
      <c r="J3198" s="189">
        <f>IFERROR(IF($I$7="併配",VLOOKUP($F3198,部数情報!A:K,11,0),IF($I$7="併配&amp;選挙",VLOOKUP($F3198,部数情報!A:L,12,0),IF($I$7="選挙",VLOOKUP($F3198,部数情報!A:M,13,0),VLOOKUP($F3198,部数情報!A:J,10,0)))),"")</f>
        <v>400</v>
      </c>
      <c r="K3198" s="187"/>
      <c r="L3198" s="205"/>
      <c r="M3198" s="206"/>
      <c r="S3198">
        <f>エリア一覧!J3198-VLOOKUP(エリア一覧!F3198,部数情報!A:Q,17,0)</f>
        <v>0</v>
      </c>
      <c r="V3198">
        <f t="shared" si="49"/>
        <v>0</v>
      </c>
      <c r="W3198">
        <f>IFERROR(VLOOKUP($F3198,部数情報!A:J,10,0),0)</f>
        <v>400</v>
      </c>
    </row>
    <row r="3199" spans="2:23" hidden="1">
      <c r="B3199" s="15">
        <f>部数情報!C3186</f>
        <v>3185</v>
      </c>
      <c r="C3199" s="16">
        <f>部数情報!B3186</f>
        <v>44</v>
      </c>
      <c r="D3199" s="16" t="str">
        <f>部数情報!E3186</f>
        <v>我孫子</v>
      </c>
      <c r="E3199" s="16" t="str">
        <f>部数情報!F3186</f>
        <v>並木</v>
      </c>
      <c r="F3199" s="16" t="str">
        <f>部数情報!A3186</f>
        <v>081030</v>
      </c>
      <c r="G3199" s="16" t="str">
        <f>部数情報!G3186</f>
        <v>並木7</v>
      </c>
      <c r="H3199" s="16" t="str">
        <f>部数情報!H3186</f>
        <v>柏</v>
      </c>
      <c r="I3199" s="16" t="str">
        <f>部数情報!I3186</f>
        <v>我孫子市</v>
      </c>
      <c r="J3199" s="189">
        <f>IFERROR(IF($I$7="併配",VLOOKUP($F3199,部数情報!A:K,11,0),IF($I$7="併配&amp;選挙",VLOOKUP($F3199,部数情報!A:L,12,0),IF($I$7="選挙",VLOOKUP($F3199,部数情報!A:M,13,0),VLOOKUP($F3199,部数情報!A:J,10,0)))),"")</f>
        <v>350</v>
      </c>
      <c r="K3199" s="187"/>
      <c r="L3199" s="205"/>
      <c r="M3199" s="206"/>
      <c r="S3199">
        <f>エリア一覧!J3199-VLOOKUP(エリア一覧!F3199,部数情報!A:Q,17,0)</f>
        <v>0</v>
      </c>
      <c r="V3199">
        <f t="shared" si="49"/>
        <v>0</v>
      </c>
      <c r="W3199">
        <f>IFERROR(VLOOKUP($F3199,部数情報!A:J,10,0),0)</f>
        <v>350</v>
      </c>
    </row>
    <row r="3200" spans="2:23" hidden="1">
      <c r="B3200" s="15">
        <f>部数情報!C3187</f>
        <v>3186</v>
      </c>
      <c r="C3200" s="16">
        <f>部数情報!B3187</f>
        <v>44</v>
      </c>
      <c r="D3200" s="16" t="str">
        <f>部数情報!E3187</f>
        <v>我孫子</v>
      </c>
      <c r="E3200" s="16" t="str">
        <f>部数情報!F3187</f>
        <v>並木</v>
      </c>
      <c r="F3200" s="16" t="str">
        <f>部数情報!A3187</f>
        <v>081031</v>
      </c>
      <c r="G3200" s="16" t="str">
        <f>部数情報!G3187</f>
        <v>並木7・8</v>
      </c>
      <c r="H3200" s="16" t="str">
        <f>部数情報!H3187</f>
        <v>柏</v>
      </c>
      <c r="I3200" s="16" t="str">
        <f>部数情報!I3187</f>
        <v>我孫子市</v>
      </c>
      <c r="J3200" s="189">
        <f>IFERROR(IF($I$7="併配",VLOOKUP($F3200,部数情報!A:K,11,0),IF($I$7="併配&amp;選挙",VLOOKUP($F3200,部数情報!A:L,12,0),IF($I$7="選挙",VLOOKUP($F3200,部数情報!A:M,13,0),VLOOKUP($F3200,部数情報!A:J,10,0)))),"")</f>
        <v>380</v>
      </c>
      <c r="K3200" s="187"/>
      <c r="L3200" s="205"/>
      <c r="M3200" s="206"/>
      <c r="S3200">
        <f>エリア一覧!J3200-VLOOKUP(エリア一覧!F3200,部数情報!A:Q,17,0)</f>
        <v>0</v>
      </c>
      <c r="V3200">
        <f t="shared" si="49"/>
        <v>0</v>
      </c>
      <c r="W3200">
        <f>IFERROR(VLOOKUP($F3200,部数情報!A:J,10,0),0)</f>
        <v>380</v>
      </c>
    </row>
    <row r="3201" spans="2:23" hidden="1">
      <c r="B3201" s="15">
        <f>部数情報!C3188</f>
        <v>3187</v>
      </c>
      <c r="C3201" s="16">
        <f>部数情報!B3188</f>
        <v>44</v>
      </c>
      <c r="D3201" s="16" t="str">
        <f>部数情報!E3188</f>
        <v>我孫子</v>
      </c>
      <c r="E3201" s="16" t="str">
        <f>部数情報!F3188</f>
        <v>並木</v>
      </c>
      <c r="F3201" s="16" t="str">
        <f>部数情報!A3188</f>
        <v>081088</v>
      </c>
      <c r="G3201" s="16" t="str">
        <f>部数情報!G3188</f>
        <v>並木9・我孫子</v>
      </c>
      <c r="H3201" s="16" t="str">
        <f>部数情報!H3188</f>
        <v>柏</v>
      </c>
      <c r="I3201" s="16" t="str">
        <f>部数情報!I3188</f>
        <v>我孫子市</v>
      </c>
      <c r="J3201" s="189">
        <f>IFERROR(IF($I$7="併配",VLOOKUP($F3201,部数情報!A:K,11,0),IF($I$7="併配&amp;選挙",VLOOKUP($F3201,部数情報!A:L,12,0),IF($I$7="選挙",VLOOKUP($F3201,部数情報!A:M,13,0),VLOOKUP($F3201,部数情報!A:J,10,0)))),"")</f>
        <v>390</v>
      </c>
      <c r="K3201" s="187"/>
      <c r="L3201" s="205"/>
      <c r="M3201" s="206"/>
      <c r="S3201">
        <f>エリア一覧!J3201-VLOOKUP(エリア一覧!F3201,部数情報!A:Q,17,0)</f>
        <v>0</v>
      </c>
      <c r="V3201">
        <f t="shared" si="49"/>
        <v>0</v>
      </c>
      <c r="W3201">
        <f>IFERROR(VLOOKUP($F3201,部数情報!A:J,10,0),0)</f>
        <v>390</v>
      </c>
    </row>
    <row r="3202" spans="2:23" hidden="1">
      <c r="B3202" s="15">
        <f>部数情報!C3189</f>
        <v>3188</v>
      </c>
      <c r="C3202" s="16">
        <f>部数情報!B3189</f>
        <v>44</v>
      </c>
      <c r="D3202" s="16" t="str">
        <f>部数情報!E3189</f>
        <v>我孫子</v>
      </c>
      <c r="E3202" s="16" t="str">
        <f>部数情報!F3189</f>
        <v>若松</v>
      </c>
      <c r="F3202" s="16" t="str">
        <f>部数情報!A3189</f>
        <v>081032</v>
      </c>
      <c r="G3202" s="16" t="str">
        <f>部数情報!G3189</f>
        <v>若松①</v>
      </c>
      <c r="H3202" s="16" t="str">
        <f>部数情報!H3189</f>
        <v>柏</v>
      </c>
      <c r="I3202" s="16" t="str">
        <f>部数情報!I3189</f>
        <v>我孫子市</v>
      </c>
      <c r="J3202" s="189">
        <f>IFERROR(IF($I$7="併配",VLOOKUP($F3202,部数情報!A:K,11,0),IF($I$7="併配&amp;選挙",VLOOKUP($F3202,部数情報!A:L,12,0),IF($I$7="選挙",VLOOKUP($F3202,部数情報!A:M,13,0),VLOOKUP($F3202,部数情報!A:J,10,0)))),"")</f>
        <v>540</v>
      </c>
      <c r="K3202" s="187"/>
      <c r="L3202" s="205"/>
      <c r="M3202" s="206"/>
      <c r="S3202">
        <f>エリア一覧!J3202-VLOOKUP(エリア一覧!F3202,部数情報!A:Q,17,0)</f>
        <v>0</v>
      </c>
      <c r="V3202">
        <f t="shared" si="49"/>
        <v>0</v>
      </c>
      <c r="W3202">
        <f>IFERROR(VLOOKUP($F3202,部数情報!A:J,10,0),0)</f>
        <v>540</v>
      </c>
    </row>
    <row r="3203" spans="2:23" hidden="1">
      <c r="B3203" s="15">
        <f>部数情報!C3190</f>
        <v>3189</v>
      </c>
      <c r="C3203" s="16">
        <f>部数情報!B3190</f>
        <v>44</v>
      </c>
      <c r="D3203" s="16" t="str">
        <f>部数情報!E3190</f>
        <v>我孫子</v>
      </c>
      <c r="E3203" s="16" t="str">
        <f>部数情報!F3190</f>
        <v>若松</v>
      </c>
      <c r="F3203" s="16" t="str">
        <f>部数情報!A3190</f>
        <v>081033</v>
      </c>
      <c r="G3203" s="16" t="str">
        <f>部数情報!G3190</f>
        <v>若松②</v>
      </c>
      <c r="H3203" s="16" t="str">
        <f>部数情報!H3190</f>
        <v>柏</v>
      </c>
      <c r="I3203" s="16" t="str">
        <f>部数情報!I3190</f>
        <v>我孫子市</v>
      </c>
      <c r="J3203" s="189">
        <f>IFERROR(IF($I$7="併配",VLOOKUP($F3203,部数情報!A:K,11,0),IF($I$7="併配&amp;選挙",VLOOKUP($F3203,部数情報!A:L,12,0),IF($I$7="選挙",VLOOKUP($F3203,部数情報!A:M,13,0),VLOOKUP($F3203,部数情報!A:J,10,0)))),"")</f>
        <v>400</v>
      </c>
      <c r="K3203" s="187"/>
      <c r="L3203" s="205"/>
      <c r="M3203" s="206"/>
      <c r="S3203">
        <f>エリア一覧!J3203-VLOOKUP(エリア一覧!F3203,部数情報!A:Q,17,0)</f>
        <v>0</v>
      </c>
      <c r="V3203">
        <f t="shared" si="49"/>
        <v>0</v>
      </c>
      <c r="W3203">
        <f>IFERROR(VLOOKUP($F3203,部数情報!A:J,10,0),0)</f>
        <v>400</v>
      </c>
    </row>
    <row r="3204" spans="2:23" hidden="1">
      <c r="B3204" s="15">
        <f>部数情報!C3191</f>
        <v>3190</v>
      </c>
      <c r="C3204" s="16">
        <f>部数情報!B3191</f>
        <v>44</v>
      </c>
      <c r="D3204" s="16" t="str">
        <f>部数情報!E3191</f>
        <v>我孫子</v>
      </c>
      <c r="E3204" s="16" t="str">
        <f>部数情報!F3191</f>
        <v>栄．泉</v>
      </c>
      <c r="F3204" s="16" t="str">
        <f>部数情報!A3191</f>
        <v>081034</v>
      </c>
      <c r="G3204" s="16" t="str">
        <f>部数情報!G3191</f>
        <v>栄①</v>
      </c>
      <c r="H3204" s="16" t="str">
        <f>部数情報!H3191</f>
        <v>柏</v>
      </c>
      <c r="I3204" s="16" t="str">
        <f>部数情報!I3191</f>
        <v>我孫子市</v>
      </c>
      <c r="J3204" s="189">
        <f>IFERROR(IF($I$7="併配",VLOOKUP($F3204,部数情報!A:K,11,0),IF($I$7="併配&amp;選挙",VLOOKUP($F3204,部数情報!A:L,12,0),IF($I$7="選挙",VLOOKUP($F3204,部数情報!A:M,13,0),VLOOKUP($F3204,部数情報!A:J,10,0)))),"")</f>
        <v>350</v>
      </c>
      <c r="K3204" s="187"/>
      <c r="L3204" s="205"/>
      <c r="M3204" s="206"/>
      <c r="S3204">
        <f>エリア一覧!J3204-VLOOKUP(エリア一覧!F3204,部数情報!A:Q,17,0)</f>
        <v>0</v>
      </c>
      <c r="V3204">
        <f t="shared" si="49"/>
        <v>0</v>
      </c>
      <c r="W3204">
        <f>IFERROR(VLOOKUP($F3204,部数情報!A:J,10,0),0)</f>
        <v>350</v>
      </c>
    </row>
    <row r="3205" spans="2:23" hidden="1">
      <c r="B3205" s="15">
        <f>部数情報!C3192</f>
        <v>3191</v>
      </c>
      <c r="C3205" s="16">
        <f>部数情報!B3192</f>
        <v>44</v>
      </c>
      <c r="D3205" s="16" t="str">
        <f>部数情報!E3192</f>
        <v>我孫子</v>
      </c>
      <c r="E3205" s="16" t="str">
        <f>部数情報!F3192</f>
        <v>栄．泉</v>
      </c>
      <c r="F3205" s="16" t="str">
        <f>部数情報!A3192</f>
        <v>081035</v>
      </c>
      <c r="G3205" s="16" t="str">
        <f>部数情報!G3192</f>
        <v>栄②</v>
      </c>
      <c r="H3205" s="16" t="str">
        <f>部数情報!H3192</f>
        <v>柏</v>
      </c>
      <c r="I3205" s="16" t="str">
        <f>部数情報!I3192</f>
        <v>我孫子市</v>
      </c>
      <c r="J3205" s="189">
        <f>IFERROR(IF($I$7="併配",VLOOKUP($F3205,部数情報!A:K,11,0),IF($I$7="併配&amp;選挙",VLOOKUP($F3205,部数情報!A:L,12,0),IF($I$7="選挙",VLOOKUP($F3205,部数情報!A:M,13,0),VLOOKUP($F3205,部数情報!A:J,10,0)))),"")</f>
        <v>340</v>
      </c>
      <c r="K3205" s="187"/>
      <c r="L3205" s="205"/>
      <c r="M3205" s="206"/>
      <c r="S3205">
        <f>エリア一覧!J3205-VLOOKUP(エリア一覧!F3205,部数情報!A:Q,17,0)</f>
        <v>0</v>
      </c>
      <c r="V3205">
        <f t="shared" si="49"/>
        <v>0</v>
      </c>
      <c r="W3205">
        <f>IFERROR(VLOOKUP($F3205,部数情報!A:J,10,0),0)</f>
        <v>340</v>
      </c>
    </row>
    <row r="3206" spans="2:23" hidden="1">
      <c r="B3206" s="15">
        <f>部数情報!C3193</f>
        <v>3192</v>
      </c>
      <c r="C3206" s="16">
        <f>部数情報!B3193</f>
        <v>44</v>
      </c>
      <c r="D3206" s="16" t="str">
        <f>部数情報!E3193</f>
        <v>我孫子</v>
      </c>
      <c r="E3206" s="16" t="str">
        <f>部数情報!F3193</f>
        <v>栄．泉</v>
      </c>
      <c r="F3206" s="16" t="str">
        <f>部数情報!A3193</f>
        <v>081036</v>
      </c>
      <c r="G3206" s="16" t="str">
        <f>部数情報!G3193</f>
        <v>泉①</v>
      </c>
      <c r="H3206" s="16" t="str">
        <f>部数情報!H3193</f>
        <v>柏</v>
      </c>
      <c r="I3206" s="16" t="str">
        <f>部数情報!I3193</f>
        <v>我孫子市</v>
      </c>
      <c r="J3206" s="189">
        <f>IFERROR(IF($I$7="併配",VLOOKUP($F3206,部数情報!A:K,11,0),IF($I$7="併配&amp;選挙",VLOOKUP($F3206,部数情報!A:L,12,0),IF($I$7="選挙",VLOOKUP($F3206,部数情報!A:M,13,0),VLOOKUP($F3206,部数情報!A:J,10,0)))),"")</f>
        <v>340</v>
      </c>
      <c r="K3206" s="187"/>
      <c r="L3206" s="205"/>
      <c r="M3206" s="206"/>
      <c r="S3206">
        <f>エリア一覧!J3206-VLOOKUP(エリア一覧!F3206,部数情報!A:Q,17,0)</f>
        <v>0</v>
      </c>
      <c r="V3206">
        <f t="shared" si="49"/>
        <v>0</v>
      </c>
      <c r="W3206">
        <f>IFERROR(VLOOKUP($F3206,部数情報!A:J,10,0),0)</f>
        <v>340</v>
      </c>
    </row>
    <row r="3207" spans="2:23" hidden="1">
      <c r="B3207" s="15">
        <f>部数情報!C3194</f>
        <v>3193</v>
      </c>
      <c r="C3207" s="16">
        <f>部数情報!B3194</f>
        <v>44</v>
      </c>
      <c r="D3207" s="16" t="str">
        <f>部数情報!E3194</f>
        <v>我孫子</v>
      </c>
      <c r="E3207" s="16" t="str">
        <f>部数情報!F3194</f>
        <v>栄．泉</v>
      </c>
      <c r="F3207" s="16" t="str">
        <f>部数情報!A3194</f>
        <v>081037</v>
      </c>
      <c r="G3207" s="16" t="str">
        <f>部数情報!G3194</f>
        <v>泉②</v>
      </c>
      <c r="H3207" s="16" t="str">
        <f>部数情報!H3194</f>
        <v>柏</v>
      </c>
      <c r="I3207" s="16" t="str">
        <f>部数情報!I3194</f>
        <v>我孫子市</v>
      </c>
      <c r="J3207" s="189">
        <f>IFERROR(IF($I$7="併配",VLOOKUP($F3207,部数情報!A:K,11,0),IF($I$7="併配&amp;選挙",VLOOKUP($F3207,部数情報!A:L,12,0),IF($I$7="選挙",VLOOKUP($F3207,部数情報!A:M,13,0),VLOOKUP($F3207,部数情報!A:J,10,0)))),"")</f>
        <v>455</v>
      </c>
      <c r="K3207" s="187"/>
      <c r="L3207" s="205"/>
      <c r="M3207" s="206"/>
      <c r="S3207">
        <f>エリア一覧!J3207-VLOOKUP(エリア一覧!F3207,部数情報!A:Q,17,0)</f>
        <v>0</v>
      </c>
      <c r="V3207">
        <f t="shared" si="49"/>
        <v>0</v>
      </c>
      <c r="W3207">
        <f>IFERROR(VLOOKUP($F3207,部数情報!A:J,10,0),0)</f>
        <v>455</v>
      </c>
    </row>
    <row r="3208" spans="2:23" hidden="1">
      <c r="B3208" s="15">
        <f>部数情報!C3195</f>
        <v>3194</v>
      </c>
      <c r="C3208" s="16">
        <f>部数情報!B3195</f>
        <v>44</v>
      </c>
      <c r="D3208" s="16" t="str">
        <f>部数情報!E3195</f>
        <v>我孫子</v>
      </c>
      <c r="E3208" s="16" t="str">
        <f>部数情報!F3195</f>
        <v>栄．泉</v>
      </c>
      <c r="F3208" s="16" t="str">
        <f>部数情報!A3195</f>
        <v>081090</v>
      </c>
      <c r="G3208" s="16" t="str">
        <f>部数情報!G3195</f>
        <v>泉③</v>
      </c>
      <c r="H3208" s="16" t="str">
        <f>部数情報!H3195</f>
        <v>柏</v>
      </c>
      <c r="I3208" s="16" t="str">
        <f>部数情報!I3195</f>
        <v>我孫子市</v>
      </c>
      <c r="J3208" s="189">
        <f>IFERROR(IF($I$7="併配",VLOOKUP($F3208,部数情報!A:K,11,0),IF($I$7="併配&amp;選挙",VLOOKUP($F3208,部数情報!A:L,12,0),IF($I$7="選挙",VLOOKUP($F3208,部数情報!A:M,13,0),VLOOKUP($F3208,部数情報!A:J,10,0)))),"")</f>
        <v>370</v>
      </c>
      <c r="K3208" s="187"/>
      <c r="L3208" s="205"/>
      <c r="M3208" s="206"/>
      <c r="S3208">
        <f>エリア一覧!J3208-VLOOKUP(エリア一覧!F3208,部数情報!A:Q,17,0)</f>
        <v>0</v>
      </c>
      <c r="V3208">
        <f t="shared" si="49"/>
        <v>0</v>
      </c>
      <c r="W3208">
        <f>IFERROR(VLOOKUP($F3208,部数情報!A:J,10,0),0)</f>
        <v>370</v>
      </c>
    </row>
    <row r="3209" spans="2:23" hidden="1">
      <c r="B3209" s="15">
        <f>部数情報!C3196</f>
        <v>3195</v>
      </c>
      <c r="C3209" s="16">
        <f>部数情報!B3196</f>
        <v>44</v>
      </c>
      <c r="D3209" s="16" t="str">
        <f>部数情報!E3196</f>
        <v>我孫子</v>
      </c>
      <c r="E3209" s="16" t="str">
        <f>部数情報!F3196</f>
        <v>天王台</v>
      </c>
      <c r="F3209" s="16" t="str">
        <f>部数情報!A3196</f>
        <v>081038</v>
      </c>
      <c r="G3209" s="16" t="str">
        <f>部数情報!G3196</f>
        <v>天王台１・２</v>
      </c>
      <c r="H3209" s="16" t="str">
        <f>部数情報!H3196</f>
        <v>柏</v>
      </c>
      <c r="I3209" s="16" t="str">
        <f>部数情報!I3196</f>
        <v>我孫子市</v>
      </c>
      <c r="J3209" s="189">
        <f>IFERROR(IF($I$7="併配",VLOOKUP($F3209,部数情報!A:K,11,0),IF($I$7="併配&amp;選挙",VLOOKUP($F3209,部数情報!A:L,12,0),IF($I$7="選挙",VLOOKUP($F3209,部数情報!A:M,13,0),VLOOKUP($F3209,部数情報!A:J,10,0)))),"")</f>
        <v>770</v>
      </c>
      <c r="K3209" s="187"/>
      <c r="L3209" s="205"/>
      <c r="M3209" s="206"/>
      <c r="S3209">
        <f>エリア一覧!J3209-VLOOKUP(エリア一覧!F3209,部数情報!A:Q,17,0)</f>
        <v>0</v>
      </c>
      <c r="V3209">
        <f t="shared" si="49"/>
        <v>0</v>
      </c>
      <c r="W3209">
        <f>IFERROR(VLOOKUP($F3209,部数情報!A:J,10,0),0)</f>
        <v>770</v>
      </c>
    </row>
    <row r="3210" spans="2:23" hidden="1">
      <c r="B3210" s="15">
        <f>部数情報!C3197</f>
        <v>3196</v>
      </c>
      <c r="C3210" s="16">
        <f>部数情報!B3197</f>
        <v>44</v>
      </c>
      <c r="D3210" s="16" t="str">
        <f>部数情報!E3197</f>
        <v>我孫子</v>
      </c>
      <c r="E3210" s="16" t="str">
        <f>部数情報!F3197</f>
        <v>天王台</v>
      </c>
      <c r="F3210" s="16" t="str">
        <f>部数情報!A3197</f>
        <v>081039</v>
      </c>
      <c r="G3210" s="16" t="str">
        <f>部数情報!G3197</f>
        <v>天王台１・４</v>
      </c>
      <c r="H3210" s="16" t="str">
        <f>部数情報!H3197</f>
        <v>柏</v>
      </c>
      <c r="I3210" s="16" t="str">
        <f>部数情報!I3197</f>
        <v>我孫子市</v>
      </c>
      <c r="J3210" s="189">
        <f>IFERROR(IF($I$7="併配",VLOOKUP($F3210,部数情報!A:K,11,0),IF($I$7="併配&amp;選挙",VLOOKUP($F3210,部数情報!A:L,12,0),IF($I$7="選挙",VLOOKUP($F3210,部数情報!A:M,13,0),VLOOKUP($F3210,部数情報!A:J,10,0)))),"")</f>
        <v>780</v>
      </c>
      <c r="K3210" s="187"/>
      <c r="L3210" s="205"/>
      <c r="M3210" s="206"/>
      <c r="S3210">
        <f>エリア一覧!J3210-VLOOKUP(エリア一覧!F3210,部数情報!A:Q,17,0)</f>
        <v>0</v>
      </c>
      <c r="V3210">
        <f t="shared" si="49"/>
        <v>0</v>
      </c>
      <c r="W3210">
        <f>IFERROR(VLOOKUP($F3210,部数情報!A:J,10,0),0)</f>
        <v>780</v>
      </c>
    </row>
    <row r="3211" spans="2:23" hidden="1">
      <c r="B3211" s="15">
        <f>部数情報!C3198</f>
        <v>3197</v>
      </c>
      <c r="C3211" s="16">
        <f>部数情報!B3198</f>
        <v>44</v>
      </c>
      <c r="D3211" s="16" t="str">
        <f>部数情報!E3198</f>
        <v>我孫子</v>
      </c>
      <c r="E3211" s="16" t="str">
        <f>部数情報!F3198</f>
        <v>天王台</v>
      </c>
      <c r="F3211" s="16" t="str">
        <f>部数情報!A3198</f>
        <v>081040</v>
      </c>
      <c r="G3211" s="16" t="str">
        <f>部数情報!G3198</f>
        <v>天王台３</v>
      </c>
      <c r="H3211" s="16" t="str">
        <f>部数情報!H3198</f>
        <v>柏</v>
      </c>
      <c r="I3211" s="16" t="str">
        <f>部数情報!I3198</f>
        <v>我孫子市</v>
      </c>
      <c r="J3211" s="189">
        <f>IFERROR(IF($I$7="併配",VLOOKUP($F3211,部数情報!A:K,11,0),IF($I$7="併配&amp;選挙",VLOOKUP($F3211,部数情報!A:L,12,0),IF($I$7="選挙",VLOOKUP($F3211,部数情報!A:M,13,0),VLOOKUP($F3211,部数情報!A:J,10,0)))),"")</f>
        <v>490</v>
      </c>
      <c r="K3211" s="187"/>
      <c r="L3211" s="205"/>
      <c r="M3211" s="206"/>
      <c r="S3211">
        <f>エリア一覧!J3211-VLOOKUP(エリア一覧!F3211,部数情報!A:Q,17,0)</f>
        <v>0</v>
      </c>
      <c r="V3211">
        <f t="shared" si="49"/>
        <v>0</v>
      </c>
      <c r="W3211">
        <f>IFERROR(VLOOKUP($F3211,部数情報!A:J,10,0),0)</f>
        <v>490</v>
      </c>
    </row>
    <row r="3212" spans="2:23" hidden="1">
      <c r="B3212" s="15">
        <f>部数情報!C3199</f>
        <v>3198</v>
      </c>
      <c r="C3212" s="16">
        <f>部数情報!B3199</f>
        <v>44</v>
      </c>
      <c r="D3212" s="16" t="str">
        <f>部数情報!E3199</f>
        <v>我孫子</v>
      </c>
      <c r="E3212" s="16" t="str">
        <f>部数情報!F3199</f>
        <v>天王台</v>
      </c>
      <c r="F3212" s="16" t="str">
        <f>部数情報!A3199</f>
        <v>081041</v>
      </c>
      <c r="G3212" s="16" t="str">
        <f>部数情報!G3199</f>
        <v>天王台５</v>
      </c>
      <c r="H3212" s="16" t="str">
        <f>部数情報!H3199</f>
        <v>柏</v>
      </c>
      <c r="I3212" s="16" t="str">
        <f>部数情報!I3199</f>
        <v>我孫子市</v>
      </c>
      <c r="J3212" s="189">
        <f>IFERROR(IF($I$7="併配",VLOOKUP($F3212,部数情報!A:K,11,0),IF($I$7="併配&amp;選挙",VLOOKUP($F3212,部数情報!A:L,12,0),IF($I$7="選挙",VLOOKUP($F3212,部数情報!A:M,13,0),VLOOKUP($F3212,部数情報!A:J,10,0)))),"")</f>
        <v>510</v>
      </c>
      <c r="K3212" s="187"/>
      <c r="L3212" s="205"/>
      <c r="M3212" s="206"/>
      <c r="S3212">
        <f>エリア一覧!J3212-VLOOKUP(エリア一覧!F3212,部数情報!A:Q,17,0)</f>
        <v>0</v>
      </c>
      <c r="V3212">
        <f t="shared" si="49"/>
        <v>0</v>
      </c>
      <c r="W3212">
        <f>IFERROR(VLOOKUP($F3212,部数情報!A:J,10,0),0)</f>
        <v>510</v>
      </c>
    </row>
    <row r="3213" spans="2:23" hidden="1">
      <c r="B3213" s="15">
        <f>部数情報!C3200</f>
        <v>3199</v>
      </c>
      <c r="C3213" s="16">
        <f>部数情報!B3200</f>
        <v>44</v>
      </c>
      <c r="D3213" s="16" t="str">
        <f>部数情報!E3200</f>
        <v>我孫子</v>
      </c>
      <c r="E3213" s="16" t="str">
        <f>部数情報!F3200</f>
        <v>天王台</v>
      </c>
      <c r="F3213" s="16" t="str">
        <f>部数情報!A3200</f>
        <v>081042</v>
      </c>
      <c r="G3213" s="16" t="str">
        <f>部数情報!G3200</f>
        <v>天王台６</v>
      </c>
      <c r="H3213" s="16" t="str">
        <f>部数情報!H3200</f>
        <v>柏</v>
      </c>
      <c r="I3213" s="16" t="str">
        <f>部数情報!I3200</f>
        <v>我孫子市</v>
      </c>
      <c r="J3213" s="189">
        <f>IFERROR(IF($I$7="併配",VLOOKUP($F3213,部数情報!A:K,11,0),IF($I$7="併配&amp;選挙",VLOOKUP($F3213,部数情報!A:L,12,0),IF($I$7="選挙",VLOOKUP($F3213,部数情報!A:M,13,0),VLOOKUP($F3213,部数情報!A:J,10,0)))),"")</f>
        <v>535</v>
      </c>
      <c r="K3213" s="187"/>
      <c r="L3213" s="205"/>
      <c r="M3213" s="206"/>
      <c r="S3213">
        <f>エリア一覧!J3213-VLOOKUP(エリア一覧!F3213,部数情報!A:Q,17,0)</f>
        <v>0</v>
      </c>
      <c r="V3213">
        <f t="shared" si="49"/>
        <v>0</v>
      </c>
      <c r="W3213">
        <f>IFERROR(VLOOKUP($F3213,部数情報!A:J,10,0),0)</f>
        <v>535</v>
      </c>
    </row>
    <row r="3214" spans="2:23" hidden="1">
      <c r="B3214" s="15">
        <f>部数情報!C3201</f>
        <v>3200</v>
      </c>
      <c r="C3214" s="16">
        <f>部数情報!B3201</f>
        <v>44</v>
      </c>
      <c r="D3214" s="16" t="str">
        <f>部数情報!E3201</f>
        <v>我孫子</v>
      </c>
      <c r="E3214" s="16" t="str">
        <f>部数情報!F3201</f>
        <v>東我孫子・高野山</v>
      </c>
      <c r="F3214" s="16" t="str">
        <f>部数情報!A3201</f>
        <v>081075</v>
      </c>
      <c r="G3214" s="16" t="str">
        <f>部数情報!G3201</f>
        <v>東我孫子1</v>
      </c>
      <c r="H3214" s="16" t="str">
        <f>部数情報!H3201</f>
        <v>柏</v>
      </c>
      <c r="I3214" s="16" t="str">
        <f>部数情報!I3201</f>
        <v>我孫子市</v>
      </c>
      <c r="J3214" s="189">
        <f>IFERROR(IF($I$7="併配",VLOOKUP($F3214,部数情報!A:K,11,0),IF($I$7="併配&amp;選挙",VLOOKUP($F3214,部数情報!A:L,12,0),IF($I$7="選挙",VLOOKUP($F3214,部数情報!A:M,13,0),VLOOKUP($F3214,部数情報!A:J,10,0)))),"")</f>
        <v>555</v>
      </c>
      <c r="K3214" s="187"/>
      <c r="L3214" s="205"/>
      <c r="M3214" s="206"/>
      <c r="S3214">
        <f>エリア一覧!J3214-VLOOKUP(エリア一覧!F3214,部数情報!A:Q,17,0)</f>
        <v>0</v>
      </c>
      <c r="V3214">
        <f t="shared" si="49"/>
        <v>0</v>
      </c>
      <c r="W3214">
        <f>IFERROR(VLOOKUP($F3214,部数情報!A:J,10,0),0)</f>
        <v>555</v>
      </c>
    </row>
    <row r="3215" spans="2:23" hidden="1">
      <c r="B3215" s="15">
        <f>部数情報!C3202</f>
        <v>3201</v>
      </c>
      <c r="C3215" s="16">
        <f>部数情報!B3202</f>
        <v>44</v>
      </c>
      <c r="D3215" s="16" t="str">
        <f>部数情報!E3202</f>
        <v>我孫子</v>
      </c>
      <c r="E3215" s="16" t="str">
        <f>部数情報!F3202</f>
        <v>東我孫子・高野山</v>
      </c>
      <c r="F3215" s="16" t="str">
        <f>部数情報!A3202</f>
        <v>081076</v>
      </c>
      <c r="G3215" s="16" t="str">
        <f>部数情報!G3202</f>
        <v>東我孫子2</v>
      </c>
      <c r="H3215" s="16" t="str">
        <f>部数情報!H3202</f>
        <v>柏</v>
      </c>
      <c r="I3215" s="16" t="str">
        <f>部数情報!I3202</f>
        <v>我孫子市</v>
      </c>
      <c r="J3215" s="189">
        <f>IFERROR(IF($I$7="併配",VLOOKUP($F3215,部数情報!A:K,11,0),IF($I$7="併配&amp;選挙",VLOOKUP($F3215,部数情報!A:L,12,0),IF($I$7="選挙",VLOOKUP($F3215,部数情報!A:M,13,0),VLOOKUP($F3215,部数情報!A:J,10,0)))),"")</f>
        <v>380</v>
      </c>
      <c r="K3215" s="187"/>
      <c r="L3215" s="205"/>
      <c r="M3215" s="206"/>
      <c r="S3215">
        <f>エリア一覧!J3215-VLOOKUP(エリア一覧!F3215,部数情報!A:Q,17,0)</f>
        <v>0</v>
      </c>
      <c r="V3215">
        <f t="shared" si="49"/>
        <v>0</v>
      </c>
      <c r="W3215">
        <f>IFERROR(VLOOKUP($F3215,部数情報!A:J,10,0),0)</f>
        <v>380</v>
      </c>
    </row>
    <row r="3216" spans="2:23" hidden="1">
      <c r="B3216" s="15">
        <f>部数情報!C3203</f>
        <v>3202</v>
      </c>
      <c r="C3216" s="16">
        <f>部数情報!B3203</f>
        <v>44</v>
      </c>
      <c r="D3216" s="16" t="str">
        <f>部数情報!E3203</f>
        <v>我孫子</v>
      </c>
      <c r="E3216" s="16" t="str">
        <f>部数情報!F3203</f>
        <v>柴崎台</v>
      </c>
      <c r="F3216" s="16" t="str">
        <f>部数情報!A3203</f>
        <v>081043</v>
      </c>
      <c r="G3216" s="16" t="str">
        <f>部数情報!G3203</f>
        <v>柴崎台１・２</v>
      </c>
      <c r="H3216" s="16" t="str">
        <f>部数情報!H3203</f>
        <v>柏</v>
      </c>
      <c r="I3216" s="16" t="str">
        <f>部数情報!I3203</f>
        <v>我孫子市</v>
      </c>
      <c r="J3216" s="189">
        <f>IFERROR(IF($I$7="併配",VLOOKUP($F3216,部数情報!A:K,11,0),IF($I$7="併配&amp;選挙",VLOOKUP($F3216,部数情報!A:L,12,0),IF($I$7="選挙",VLOOKUP($F3216,部数情報!A:M,13,0),VLOOKUP($F3216,部数情報!A:J,10,0)))),"")</f>
        <v>450</v>
      </c>
      <c r="K3216" s="187"/>
      <c r="L3216" s="205"/>
      <c r="M3216" s="206"/>
      <c r="S3216">
        <f>エリア一覧!J3216-VLOOKUP(エリア一覧!F3216,部数情報!A:Q,17,0)</f>
        <v>0</v>
      </c>
      <c r="V3216">
        <f t="shared" ref="V3216:V3279" si="50">IF(K3216="●",J3216,K3216)</f>
        <v>0</v>
      </c>
      <c r="W3216">
        <f>IFERROR(VLOOKUP($F3216,部数情報!A:J,10,0),0)</f>
        <v>450</v>
      </c>
    </row>
    <row r="3217" spans="2:23" hidden="1">
      <c r="B3217" s="15">
        <f>部数情報!C3204</f>
        <v>3203</v>
      </c>
      <c r="C3217" s="16">
        <f>部数情報!B3204</f>
        <v>44</v>
      </c>
      <c r="D3217" s="16" t="str">
        <f>部数情報!E3204</f>
        <v>我孫子</v>
      </c>
      <c r="E3217" s="16" t="str">
        <f>部数情報!F3204</f>
        <v>柴崎台</v>
      </c>
      <c r="F3217" s="16" t="str">
        <f>部数情報!A3204</f>
        <v>081044</v>
      </c>
      <c r="G3217" s="16" t="str">
        <f>部数情報!G3204</f>
        <v>柴崎台１・４</v>
      </c>
      <c r="H3217" s="16" t="str">
        <f>部数情報!H3204</f>
        <v>柏</v>
      </c>
      <c r="I3217" s="16" t="str">
        <f>部数情報!I3204</f>
        <v>我孫子市</v>
      </c>
      <c r="J3217" s="189">
        <f>IFERROR(IF($I$7="併配",VLOOKUP($F3217,部数情報!A:K,11,0),IF($I$7="併配&amp;選挙",VLOOKUP($F3217,部数情報!A:L,12,0),IF($I$7="選挙",VLOOKUP($F3217,部数情報!A:M,13,0),VLOOKUP($F3217,部数情報!A:J,10,0)))),"")</f>
        <v>440</v>
      </c>
      <c r="K3217" s="187"/>
      <c r="L3217" s="205"/>
      <c r="M3217" s="206"/>
      <c r="S3217">
        <f>エリア一覧!J3217-VLOOKUP(エリア一覧!F3217,部数情報!A:Q,17,0)</f>
        <v>0</v>
      </c>
      <c r="V3217">
        <f t="shared" si="50"/>
        <v>0</v>
      </c>
      <c r="W3217">
        <f>IFERROR(VLOOKUP($F3217,部数情報!A:J,10,0),0)</f>
        <v>440</v>
      </c>
    </row>
    <row r="3218" spans="2:23" hidden="1">
      <c r="B3218" s="15">
        <f>部数情報!C3205</f>
        <v>3204</v>
      </c>
      <c r="C3218" s="16">
        <f>部数情報!B3205</f>
        <v>44</v>
      </c>
      <c r="D3218" s="16" t="str">
        <f>部数情報!E3205</f>
        <v>我孫子</v>
      </c>
      <c r="E3218" s="16" t="str">
        <f>部数情報!F3205</f>
        <v>柴崎台</v>
      </c>
      <c r="F3218" s="16" t="str">
        <f>部数情報!A3205</f>
        <v>081045</v>
      </c>
      <c r="G3218" s="16" t="str">
        <f>部数情報!G3205</f>
        <v>柴崎台２</v>
      </c>
      <c r="H3218" s="16" t="str">
        <f>部数情報!H3205</f>
        <v>柏</v>
      </c>
      <c r="I3218" s="16" t="str">
        <f>部数情報!I3205</f>
        <v>我孫子市</v>
      </c>
      <c r="J3218" s="189">
        <f>IFERROR(IF($I$7="併配",VLOOKUP($F3218,部数情報!A:K,11,0),IF($I$7="併配&amp;選挙",VLOOKUP($F3218,部数情報!A:L,12,0),IF($I$7="選挙",VLOOKUP($F3218,部数情報!A:M,13,0),VLOOKUP($F3218,部数情報!A:J,10,0)))),"")</f>
        <v>450</v>
      </c>
      <c r="K3218" s="187"/>
      <c r="L3218" s="205"/>
      <c r="M3218" s="206"/>
      <c r="S3218">
        <f>エリア一覧!J3218-VLOOKUP(エリア一覧!F3218,部数情報!A:Q,17,0)</f>
        <v>0</v>
      </c>
      <c r="V3218">
        <f t="shared" si="50"/>
        <v>0</v>
      </c>
      <c r="W3218">
        <f>IFERROR(VLOOKUP($F3218,部数情報!A:J,10,0),0)</f>
        <v>450</v>
      </c>
    </row>
    <row r="3219" spans="2:23" hidden="1">
      <c r="B3219" s="15">
        <f>部数情報!C3206</f>
        <v>3205</v>
      </c>
      <c r="C3219" s="16">
        <f>部数情報!B3206</f>
        <v>44</v>
      </c>
      <c r="D3219" s="16" t="str">
        <f>部数情報!E3206</f>
        <v>我孫子</v>
      </c>
      <c r="E3219" s="16" t="str">
        <f>部数情報!F3206</f>
        <v>柴崎台</v>
      </c>
      <c r="F3219" s="16" t="str">
        <f>部数情報!A3206</f>
        <v>081087</v>
      </c>
      <c r="G3219" s="16" t="str">
        <f>部数情報!G3206</f>
        <v>柴崎台３</v>
      </c>
      <c r="H3219" s="16" t="str">
        <f>部数情報!H3206</f>
        <v>柏</v>
      </c>
      <c r="I3219" s="16" t="str">
        <f>部数情報!I3206</f>
        <v>我孫子市</v>
      </c>
      <c r="J3219" s="189">
        <f>IFERROR(IF($I$7="併配",VLOOKUP($F3219,部数情報!A:K,11,0),IF($I$7="併配&amp;選挙",VLOOKUP($F3219,部数情報!A:L,12,0),IF($I$7="選挙",VLOOKUP($F3219,部数情報!A:M,13,0),VLOOKUP($F3219,部数情報!A:J,10,0)))),"")</f>
        <v>355</v>
      </c>
      <c r="K3219" s="187"/>
      <c r="L3219" s="205"/>
      <c r="M3219" s="206"/>
      <c r="S3219">
        <f>エリア一覧!J3219-VLOOKUP(エリア一覧!F3219,部数情報!A:Q,17,0)</f>
        <v>0</v>
      </c>
      <c r="V3219">
        <f t="shared" si="50"/>
        <v>0</v>
      </c>
      <c r="W3219">
        <f>IFERROR(VLOOKUP($F3219,部数情報!A:J,10,0),0)</f>
        <v>355</v>
      </c>
    </row>
    <row r="3220" spans="2:23" hidden="1">
      <c r="B3220" s="15">
        <f>部数情報!C3207</f>
        <v>3206</v>
      </c>
      <c r="C3220" s="16">
        <f>部数情報!B3207</f>
        <v>44</v>
      </c>
      <c r="D3220" s="16" t="str">
        <f>部数情報!E3207</f>
        <v>我孫子</v>
      </c>
      <c r="E3220" s="16" t="str">
        <f>部数情報!F3207</f>
        <v>柴崎台</v>
      </c>
      <c r="F3220" s="16" t="str">
        <f>部数情報!A3207</f>
        <v>081081</v>
      </c>
      <c r="G3220" s="16" t="str">
        <f>部数情報!G3207</f>
        <v>柴崎台４・５</v>
      </c>
      <c r="H3220" s="16" t="str">
        <f>部数情報!H3207</f>
        <v>柏</v>
      </c>
      <c r="I3220" s="16" t="str">
        <f>部数情報!I3207</f>
        <v>我孫子市</v>
      </c>
      <c r="J3220" s="189">
        <f>IFERROR(IF($I$7="併配",VLOOKUP($F3220,部数情報!A:K,11,0),IF($I$7="併配&amp;選挙",VLOOKUP($F3220,部数情報!A:L,12,0),IF($I$7="選挙",VLOOKUP($F3220,部数情報!A:M,13,0),VLOOKUP($F3220,部数情報!A:J,10,0)))),"")</f>
        <v>435</v>
      </c>
      <c r="K3220" s="187"/>
      <c r="L3220" s="205"/>
      <c r="M3220" s="206"/>
      <c r="S3220">
        <f>エリア一覧!J3220-VLOOKUP(エリア一覧!F3220,部数情報!A:Q,17,0)</f>
        <v>0</v>
      </c>
      <c r="V3220">
        <f t="shared" si="50"/>
        <v>0</v>
      </c>
      <c r="W3220">
        <f>IFERROR(VLOOKUP($F3220,部数情報!A:J,10,0),0)</f>
        <v>435</v>
      </c>
    </row>
    <row r="3221" spans="2:23" hidden="1">
      <c r="B3221" s="15">
        <f>部数情報!C3208</f>
        <v>3207</v>
      </c>
      <c r="C3221" s="16">
        <f>部数情報!B3208</f>
        <v>44</v>
      </c>
      <c r="D3221" s="16" t="str">
        <f>部数情報!E3208</f>
        <v>我孫子</v>
      </c>
      <c r="E3221" s="16" t="str">
        <f>部数情報!F3208</f>
        <v>青山台</v>
      </c>
      <c r="F3221" s="16" t="str">
        <f>部数情報!A3208</f>
        <v>081047</v>
      </c>
      <c r="G3221" s="16" t="str">
        <f>部数情報!G3208</f>
        <v>青山台２</v>
      </c>
      <c r="H3221" s="16" t="str">
        <f>部数情報!H3208</f>
        <v>柏</v>
      </c>
      <c r="I3221" s="16" t="str">
        <f>部数情報!I3208</f>
        <v>我孫子市</v>
      </c>
      <c r="J3221" s="189">
        <f>IFERROR(IF($I$7="併配",VLOOKUP($F3221,部数情報!A:K,11,0),IF($I$7="併配&amp;選挙",VLOOKUP($F3221,部数情報!A:L,12,0),IF($I$7="選挙",VLOOKUP($F3221,部数情報!A:M,13,0),VLOOKUP($F3221,部数情報!A:J,10,0)))),"")</f>
        <v>425</v>
      </c>
      <c r="K3221" s="187"/>
      <c r="L3221" s="205"/>
      <c r="M3221" s="206"/>
      <c r="S3221">
        <f>エリア一覧!J3221-VLOOKUP(エリア一覧!F3221,部数情報!A:Q,17,0)</f>
        <v>0</v>
      </c>
      <c r="V3221">
        <f t="shared" si="50"/>
        <v>0</v>
      </c>
      <c r="W3221">
        <f>IFERROR(VLOOKUP($F3221,部数情報!A:J,10,0),0)</f>
        <v>425</v>
      </c>
    </row>
    <row r="3222" spans="2:23" hidden="1">
      <c r="B3222" s="15">
        <f>部数情報!C3209</f>
        <v>3208</v>
      </c>
      <c r="C3222" s="16">
        <f>部数情報!B3209</f>
        <v>44</v>
      </c>
      <c r="D3222" s="16" t="str">
        <f>部数情報!E3209</f>
        <v>我孫子</v>
      </c>
      <c r="E3222" s="16" t="str">
        <f>部数情報!F3209</f>
        <v>青山台</v>
      </c>
      <c r="F3222" s="16" t="str">
        <f>部数情報!A3209</f>
        <v>081048</v>
      </c>
      <c r="G3222" s="16" t="str">
        <f>部数情報!G3209</f>
        <v>青山台３</v>
      </c>
      <c r="H3222" s="16" t="str">
        <f>部数情報!H3209</f>
        <v>柏</v>
      </c>
      <c r="I3222" s="16" t="str">
        <f>部数情報!I3209</f>
        <v>我孫子市</v>
      </c>
      <c r="J3222" s="189">
        <f>IFERROR(IF($I$7="併配",VLOOKUP($F3222,部数情報!A:K,11,0),IF($I$7="併配&amp;選挙",VLOOKUP($F3222,部数情報!A:L,12,0),IF($I$7="選挙",VLOOKUP($F3222,部数情報!A:M,13,0),VLOOKUP($F3222,部数情報!A:J,10,0)))),"")</f>
        <v>430</v>
      </c>
      <c r="K3222" s="187"/>
      <c r="L3222" s="205"/>
      <c r="M3222" s="206"/>
      <c r="S3222">
        <f>エリア一覧!J3222-VLOOKUP(エリア一覧!F3222,部数情報!A:Q,17,0)</f>
        <v>0</v>
      </c>
      <c r="V3222">
        <f t="shared" si="50"/>
        <v>0</v>
      </c>
      <c r="W3222">
        <f>IFERROR(VLOOKUP($F3222,部数情報!A:J,10,0),0)</f>
        <v>430</v>
      </c>
    </row>
    <row r="3223" spans="2:23" hidden="1">
      <c r="B3223" s="15">
        <f>部数情報!C3210</f>
        <v>3209</v>
      </c>
      <c r="C3223" s="16">
        <f>部数情報!B3210</f>
        <v>44</v>
      </c>
      <c r="D3223" s="16" t="str">
        <f>部数情報!E3210</f>
        <v>我孫子</v>
      </c>
      <c r="E3223" s="16" t="str">
        <f>部数情報!F3210</f>
        <v>青山台</v>
      </c>
      <c r="F3223" s="16" t="str">
        <f>部数情報!A3210</f>
        <v>081049</v>
      </c>
      <c r="G3223" s="16" t="str">
        <f>部数情報!G3210</f>
        <v>青山台４</v>
      </c>
      <c r="H3223" s="16" t="str">
        <f>部数情報!H3210</f>
        <v>柏</v>
      </c>
      <c r="I3223" s="16" t="str">
        <f>部数情報!I3210</f>
        <v>我孫子市</v>
      </c>
      <c r="J3223" s="189">
        <f>IFERROR(IF($I$7="併配",VLOOKUP($F3223,部数情報!A:K,11,0),IF($I$7="併配&amp;選挙",VLOOKUP($F3223,部数情報!A:L,12,0),IF($I$7="選挙",VLOOKUP($F3223,部数情報!A:M,13,0),VLOOKUP($F3223,部数情報!A:J,10,0)))),"")</f>
        <v>520</v>
      </c>
      <c r="K3223" s="187"/>
      <c r="L3223" s="205"/>
      <c r="M3223" s="206"/>
      <c r="S3223">
        <f>エリア一覧!J3223-VLOOKUP(エリア一覧!F3223,部数情報!A:Q,17,0)</f>
        <v>0</v>
      </c>
      <c r="V3223">
        <f t="shared" si="50"/>
        <v>0</v>
      </c>
      <c r="W3223">
        <f>IFERROR(VLOOKUP($F3223,部数情報!A:J,10,0),0)</f>
        <v>520</v>
      </c>
    </row>
    <row r="3224" spans="2:23" hidden="1">
      <c r="B3224" s="15">
        <f>部数情報!C3211</f>
        <v>3210</v>
      </c>
      <c r="C3224" s="16">
        <f>部数情報!B3211</f>
        <v>44</v>
      </c>
      <c r="D3224" s="16" t="str">
        <f>部数情報!E3211</f>
        <v>我孫子</v>
      </c>
      <c r="E3224" s="16" t="str">
        <f>部数情報!F3211</f>
        <v>布佐</v>
      </c>
      <c r="F3224" s="16" t="str">
        <f>部数情報!A3211</f>
        <v>081051</v>
      </c>
      <c r="G3224" s="16" t="str">
        <f>部数情報!G3211</f>
        <v>布佐１丁目－①</v>
      </c>
      <c r="H3224" s="16" t="str">
        <f>部数情報!H3211</f>
        <v>柏</v>
      </c>
      <c r="I3224" s="16" t="str">
        <f>部数情報!I3211</f>
        <v>我孫子市</v>
      </c>
      <c r="J3224" s="189">
        <f>IFERROR(IF($I$7="併配",VLOOKUP($F3224,部数情報!A:K,11,0),IF($I$7="併配&amp;選挙",VLOOKUP($F3224,部数情報!A:L,12,0),IF($I$7="選挙",VLOOKUP($F3224,部数情報!A:M,13,0),VLOOKUP($F3224,部数情報!A:J,10,0)))),"")</f>
        <v>370</v>
      </c>
      <c r="K3224" s="187"/>
      <c r="L3224" s="205"/>
      <c r="M3224" s="206"/>
      <c r="S3224">
        <f>エリア一覧!J3224-VLOOKUP(エリア一覧!F3224,部数情報!A:Q,17,0)</f>
        <v>0</v>
      </c>
      <c r="V3224">
        <f t="shared" si="50"/>
        <v>0</v>
      </c>
      <c r="W3224">
        <f>IFERROR(VLOOKUP($F3224,部数情報!A:J,10,0),0)</f>
        <v>370</v>
      </c>
    </row>
    <row r="3225" spans="2:23" hidden="1">
      <c r="B3225" s="15">
        <f>部数情報!C3212</f>
        <v>3211</v>
      </c>
      <c r="C3225" s="16">
        <f>部数情報!B3212</f>
        <v>44</v>
      </c>
      <c r="D3225" s="16" t="str">
        <f>部数情報!E3212</f>
        <v>我孫子</v>
      </c>
      <c r="E3225" s="16" t="str">
        <f>部数情報!F3212</f>
        <v>布佐</v>
      </c>
      <c r="F3225" s="16" t="str">
        <f>部数情報!A3212</f>
        <v>081052</v>
      </c>
      <c r="G3225" s="16" t="str">
        <f>部数情報!G3212</f>
        <v>布佐１丁目－②</v>
      </c>
      <c r="H3225" s="16" t="str">
        <f>部数情報!H3212</f>
        <v>柏</v>
      </c>
      <c r="I3225" s="16" t="str">
        <f>部数情報!I3212</f>
        <v>我孫子市</v>
      </c>
      <c r="J3225" s="189">
        <f>IFERROR(IF($I$7="併配",VLOOKUP($F3225,部数情報!A:K,11,0),IF($I$7="併配&amp;選挙",VLOOKUP($F3225,部数情報!A:L,12,0),IF($I$7="選挙",VLOOKUP($F3225,部数情報!A:M,13,0),VLOOKUP($F3225,部数情報!A:J,10,0)))),"")</f>
        <v>390</v>
      </c>
      <c r="K3225" s="187"/>
      <c r="L3225" s="205"/>
      <c r="M3225" s="206"/>
      <c r="S3225">
        <f>エリア一覧!J3225-VLOOKUP(エリア一覧!F3225,部数情報!A:Q,17,0)</f>
        <v>0</v>
      </c>
      <c r="V3225">
        <f t="shared" si="50"/>
        <v>0</v>
      </c>
      <c r="W3225">
        <f>IFERROR(VLOOKUP($F3225,部数情報!A:J,10,0),0)</f>
        <v>390</v>
      </c>
    </row>
    <row r="3226" spans="2:23" hidden="1">
      <c r="B3226" s="15">
        <f>部数情報!C3213</f>
        <v>3212</v>
      </c>
      <c r="C3226" s="16">
        <f>部数情報!B3213</f>
        <v>44</v>
      </c>
      <c r="D3226" s="16" t="str">
        <f>部数情報!E3213</f>
        <v>我孫子</v>
      </c>
      <c r="E3226" s="16" t="str">
        <f>部数情報!F3213</f>
        <v>布佐平和台</v>
      </c>
      <c r="F3226" s="16" t="str">
        <f>部数情報!A3213</f>
        <v>081089</v>
      </c>
      <c r="G3226" s="16" t="str">
        <f>部数情報!G3213</f>
        <v>布佐平和台１</v>
      </c>
      <c r="H3226" s="16" t="str">
        <f>部数情報!H3213</f>
        <v>柏</v>
      </c>
      <c r="I3226" s="16" t="str">
        <f>部数情報!I3213</f>
        <v>我孫子市</v>
      </c>
      <c r="J3226" s="189">
        <f>IFERROR(IF($I$7="併配",VLOOKUP($F3226,部数情報!A:K,11,0),IF($I$7="併配&amp;選挙",VLOOKUP($F3226,部数情報!A:L,12,0),IF($I$7="選挙",VLOOKUP($F3226,部数情報!A:M,13,0),VLOOKUP($F3226,部数情報!A:J,10,0)))),"")</f>
        <v>460</v>
      </c>
      <c r="K3226" s="187"/>
      <c r="L3226" s="205"/>
      <c r="M3226" s="206"/>
      <c r="S3226">
        <f>エリア一覧!J3226-VLOOKUP(エリア一覧!F3226,部数情報!A:Q,17,0)</f>
        <v>0</v>
      </c>
      <c r="V3226">
        <f t="shared" si="50"/>
        <v>0</v>
      </c>
      <c r="W3226">
        <f>IFERROR(VLOOKUP($F3226,部数情報!A:J,10,0),0)</f>
        <v>460</v>
      </c>
    </row>
    <row r="3227" spans="2:23" hidden="1">
      <c r="B3227" s="15">
        <f>部数情報!C3214</f>
        <v>3213</v>
      </c>
      <c r="C3227" s="16">
        <f>部数情報!B3214</f>
        <v>44</v>
      </c>
      <c r="D3227" s="16" t="str">
        <f>部数情報!E3214</f>
        <v>我孫子</v>
      </c>
      <c r="E3227" s="16" t="str">
        <f>部数情報!F3214</f>
        <v>布佐平和台</v>
      </c>
      <c r="F3227" s="16" t="str">
        <f>部数情報!A3214</f>
        <v>081054</v>
      </c>
      <c r="G3227" s="16" t="str">
        <f>部数情報!G3214</f>
        <v>布佐平和台２・４</v>
      </c>
      <c r="H3227" s="16" t="str">
        <f>部数情報!H3214</f>
        <v>柏</v>
      </c>
      <c r="I3227" s="16" t="str">
        <f>部数情報!I3214</f>
        <v>我孫子市</v>
      </c>
      <c r="J3227" s="189">
        <f>IFERROR(IF($I$7="併配",VLOOKUP($F3227,部数情報!A:K,11,0),IF($I$7="併配&amp;選挙",VLOOKUP($F3227,部数情報!A:L,12,0),IF($I$7="選挙",VLOOKUP($F3227,部数情報!A:M,13,0),VLOOKUP($F3227,部数情報!A:J,10,0)))),"")</f>
        <v>345</v>
      </c>
      <c r="K3227" s="187"/>
      <c r="L3227" s="205"/>
      <c r="M3227" s="206"/>
      <c r="S3227">
        <f>エリア一覧!J3227-VLOOKUP(エリア一覧!F3227,部数情報!A:Q,17,0)</f>
        <v>0</v>
      </c>
      <c r="V3227">
        <f t="shared" si="50"/>
        <v>0</v>
      </c>
      <c r="W3227">
        <f>IFERROR(VLOOKUP($F3227,部数情報!A:J,10,0),0)</f>
        <v>345</v>
      </c>
    </row>
    <row r="3228" spans="2:23" hidden="1">
      <c r="B3228" s="15">
        <f>部数情報!C3215</f>
        <v>3214</v>
      </c>
      <c r="C3228" s="16">
        <f>部数情報!B3215</f>
        <v>44</v>
      </c>
      <c r="D3228" s="16" t="str">
        <f>部数情報!E3215</f>
        <v>我孫子</v>
      </c>
      <c r="E3228" s="16" t="str">
        <f>部数情報!F3215</f>
        <v>布佐平和台</v>
      </c>
      <c r="F3228" s="16" t="str">
        <f>部数情報!A3215</f>
        <v>081055</v>
      </c>
      <c r="G3228" s="16" t="str">
        <f>部数情報!G3215</f>
        <v>布佐平和台３・４</v>
      </c>
      <c r="H3228" s="16" t="str">
        <f>部数情報!H3215</f>
        <v>柏</v>
      </c>
      <c r="I3228" s="16" t="str">
        <f>部数情報!I3215</f>
        <v>我孫子市</v>
      </c>
      <c r="J3228" s="189">
        <f>IFERROR(IF($I$7="併配",VLOOKUP($F3228,部数情報!A:K,11,0),IF($I$7="併配&amp;選挙",VLOOKUP($F3228,部数情報!A:L,12,0),IF($I$7="選挙",VLOOKUP($F3228,部数情報!A:M,13,0),VLOOKUP($F3228,部数情報!A:J,10,0)))),"")</f>
        <v>370</v>
      </c>
      <c r="K3228" s="187"/>
      <c r="L3228" s="205"/>
      <c r="M3228" s="206"/>
      <c r="S3228">
        <f>エリア一覧!J3228-VLOOKUP(エリア一覧!F3228,部数情報!A:Q,17,0)</f>
        <v>0</v>
      </c>
      <c r="V3228">
        <f t="shared" si="50"/>
        <v>0</v>
      </c>
      <c r="W3228">
        <f>IFERROR(VLOOKUP($F3228,部数情報!A:J,10,0),0)</f>
        <v>370</v>
      </c>
    </row>
    <row r="3229" spans="2:23" hidden="1">
      <c r="B3229" s="15">
        <f>部数情報!C3216</f>
        <v>3215</v>
      </c>
      <c r="C3229" s="16">
        <f>部数情報!B3216</f>
        <v>44</v>
      </c>
      <c r="D3229" s="16" t="str">
        <f>部数情報!E3216</f>
        <v>我孫子</v>
      </c>
      <c r="E3229" s="16" t="str">
        <f>部数情報!F3216</f>
        <v>布佐平和台</v>
      </c>
      <c r="F3229" s="16" t="str">
        <f>部数情報!A3216</f>
        <v>081056</v>
      </c>
      <c r="G3229" s="16" t="str">
        <f>部数情報!G3216</f>
        <v>布佐平和台６</v>
      </c>
      <c r="H3229" s="16" t="str">
        <f>部数情報!H3216</f>
        <v>柏</v>
      </c>
      <c r="I3229" s="16" t="str">
        <f>部数情報!I3216</f>
        <v>我孫子市</v>
      </c>
      <c r="J3229" s="189">
        <f>IFERROR(IF($I$7="併配",VLOOKUP($F3229,部数情報!A:K,11,0),IF($I$7="併配&amp;選挙",VLOOKUP($F3229,部数情報!A:L,12,0),IF($I$7="選挙",VLOOKUP($F3229,部数情報!A:M,13,0),VLOOKUP($F3229,部数情報!A:J,10,0)))),"")</f>
        <v>330</v>
      </c>
      <c r="K3229" s="187"/>
      <c r="L3229" s="205"/>
      <c r="M3229" s="206"/>
      <c r="S3229">
        <f>エリア一覧!J3229-VLOOKUP(エリア一覧!F3229,部数情報!A:Q,17,0)</f>
        <v>0</v>
      </c>
      <c r="V3229">
        <f t="shared" si="50"/>
        <v>0</v>
      </c>
      <c r="W3229">
        <f>IFERROR(VLOOKUP($F3229,部数情報!A:J,10,0),0)</f>
        <v>330</v>
      </c>
    </row>
    <row r="3230" spans="2:23" hidden="1">
      <c r="B3230" s="15">
        <f>部数情報!C3217</f>
        <v>3216</v>
      </c>
      <c r="C3230" s="16">
        <f>部数情報!B3217</f>
        <v>44</v>
      </c>
      <c r="D3230" s="16" t="str">
        <f>部数情報!E3217</f>
        <v>我孫子</v>
      </c>
      <c r="E3230" s="16" t="str">
        <f>部数情報!F3217</f>
        <v>布佐平和台</v>
      </c>
      <c r="F3230" s="16" t="str">
        <f>部数情報!A3217</f>
        <v>081057</v>
      </c>
      <c r="G3230" s="16" t="str">
        <f>部数情報!G3217</f>
        <v>布佐平和台７</v>
      </c>
      <c r="H3230" s="16" t="str">
        <f>部数情報!H3217</f>
        <v>柏</v>
      </c>
      <c r="I3230" s="16" t="str">
        <f>部数情報!I3217</f>
        <v>我孫子市</v>
      </c>
      <c r="J3230" s="189">
        <f>IFERROR(IF($I$7="併配",VLOOKUP($F3230,部数情報!A:K,11,0),IF($I$7="併配&amp;選挙",VLOOKUP($F3230,部数情報!A:L,12,0),IF($I$7="選挙",VLOOKUP($F3230,部数情報!A:M,13,0),VLOOKUP($F3230,部数情報!A:J,10,0)))),"")</f>
        <v>240</v>
      </c>
      <c r="K3230" s="187"/>
      <c r="L3230" s="205"/>
      <c r="M3230" s="206"/>
      <c r="S3230">
        <f>エリア一覧!J3230-VLOOKUP(エリア一覧!F3230,部数情報!A:Q,17,0)</f>
        <v>0</v>
      </c>
      <c r="V3230">
        <f t="shared" si="50"/>
        <v>0</v>
      </c>
      <c r="W3230">
        <f>IFERROR(VLOOKUP($F3230,部数情報!A:J,10,0),0)</f>
        <v>240</v>
      </c>
    </row>
    <row r="3231" spans="2:23" hidden="1">
      <c r="B3231" s="15">
        <f>部数情報!C3218</f>
        <v>3217</v>
      </c>
      <c r="C3231" s="16">
        <f>部数情報!B3218</f>
        <v>44</v>
      </c>
      <c r="D3231" s="16" t="str">
        <f>部数情報!E3218</f>
        <v>我孫子</v>
      </c>
      <c r="E3231" s="16" t="str">
        <f>部数情報!F3218</f>
        <v>新木．新木野</v>
      </c>
      <c r="F3231" s="16" t="str">
        <f>部数情報!A3218</f>
        <v>081058</v>
      </c>
      <c r="G3231" s="16" t="str">
        <f>部数情報!G3218</f>
        <v>南新木１</v>
      </c>
      <c r="H3231" s="16" t="str">
        <f>部数情報!H3218</f>
        <v>柏</v>
      </c>
      <c r="I3231" s="16" t="str">
        <f>部数情報!I3218</f>
        <v>我孫子市</v>
      </c>
      <c r="J3231" s="189">
        <f>IFERROR(IF($I$7="併配",VLOOKUP($F3231,部数情報!A:K,11,0),IF($I$7="併配&amp;選挙",VLOOKUP($F3231,部数情報!A:L,12,0),IF($I$7="選挙",VLOOKUP($F3231,部数情報!A:M,13,0),VLOOKUP($F3231,部数情報!A:J,10,0)))),"")</f>
        <v>475</v>
      </c>
      <c r="K3231" s="187"/>
      <c r="L3231" s="205"/>
      <c r="M3231" s="206"/>
      <c r="S3231">
        <f>エリア一覧!J3231-VLOOKUP(エリア一覧!F3231,部数情報!A:Q,17,0)</f>
        <v>0</v>
      </c>
      <c r="V3231">
        <f t="shared" si="50"/>
        <v>0</v>
      </c>
      <c r="W3231">
        <f>IFERROR(VLOOKUP($F3231,部数情報!A:J,10,0),0)</f>
        <v>475</v>
      </c>
    </row>
    <row r="3232" spans="2:23" hidden="1">
      <c r="B3232" s="15">
        <f>部数情報!C3219</f>
        <v>3218</v>
      </c>
      <c r="C3232" s="16">
        <f>部数情報!B3219</f>
        <v>44</v>
      </c>
      <c r="D3232" s="16" t="str">
        <f>部数情報!E3219</f>
        <v>我孫子</v>
      </c>
      <c r="E3232" s="16" t="str">
        <f>部数情報!F3219</f>
        <v>新木．新木野</v>
      </c>
      <c r="F3232" s="16" t="str">
        <f>部数情報!A3219</f>
        <v>081091</v>
      </c>
      <c r="G3232" s="16" t="str">
        <f>部数情報!G3219</f>
        <v>南新木２</v>
      </c>
      <c r="H3232" s="16" t="str">
        <f>部数情報!H3219</f>
        <v>柏</v>
      </c>
      <c r="I3232" s="16" t="str">
        <f>部数情報!I3219</f>
        <v>我孫子市</v>
      </c>
      <c r="J3232" s="189">
        <f>IFERROR(IF($I$7="併配",VLOOKUP($F3232,部数情報!A:K,11,0),IF($I$7="併配&amp;選挙",VLOOKUP($F3232,部数情報!A:L,12,0),IF($I$7="選挙",VLOOKUP($F3232,部数情報!A:M,13,0),VLOOKUP($F3232,部数情報!A:J,10,0)))),"")</f>
        <v>325</v>
      </c>
      <c r="K3232" s="187"/>
      <c r="L3232" s="205"/>
      <c r="M3232" s="206"/>
      <c r="S3232">
        <f>エリア一覧!J3232-VLOOKUP(エリア一覧!F3232,部数情報!A:Q,17,0)</f>
        <v>0</v>
      </c>
      <c r="V3232">
        <f t="shared" si="50"/>
        <v>0</v>
      </c>
      <c r="W3232">
        <f>IFERROR(VLOOKUP($F3232,部数情報!A:J,10,0),0)</f>
        <v>325</v>
      </c>
    </row>
    <row r="3233" spans="2:23" hidden="1">
      <c r="B3233" s="15">
        <f>部数情報!C3220</f>
        <v>3219</v>
      </c>
      <c r="C3233" s="16">
        <f>部数情報!B3220</f>
        <v>44</v>
      </c>
      <c r="D3233" s="16" t="str">
        <f>部数情報!E3220</f>
        <v>我孫子</v>
      </c>
      <c r="E3233" s="16" t="str">
        <f>部数情報!F3220</f>
        <v>新木．新木野</v>
      </c>
      <c r="F3233" s="16" t="str">
        <f>部数情報!A3220</f>
        <v>081059</v>
      </c>
      <c r="G3233" s="16" t="str">
        <f>部数情報!G3220</f>
        <v>南新木３</v>
      </c>
      <c r="H3233" s="16" t="str">
        <f>部数情報!H3220</f>
        <v>柏</v>
      </c>
      <c r="I3233" s="16" t="str">
        <f>部数情報!I3220</f>
        <v>我孫子市</v>
      </c>
      <c r="J3233" s="189">
        <f>IFERROR(IF($I$7="併配",VLOOKUP($F3233,部数情報!A:K,11,0),IF($I$7="併配&amp;選挙",VLOOKUP($F3233,部数情報!A:L,12,0),IF($I$7="選挙",VLOOKUP($F3233,部数情報!A:M,13,0),VLOOKUP($F3233,部数情報!A:J,10,0)))),"")</f>
        <v>340</v>
      </c>
      <c r="K3233" s="187"/>
      <c r="L3233" s="205"/>
      <c r="M3233" s="206"/>
      <c r="S3233">
        <f>エリア一覧!J3233-VLOOKUP(エリア一覧!F3233,部数情報!A:Q,17,0)</f>
        <v>0</v>
      </c>
      <c r="V3233">
        <f t="shared" si="50"/>
        <v>0</v>
      </c>
      <c r="W3233">
        <f>IFERROR(VLOOKUP($F3233,部数情報!A:J,10,0),0)</f>
        <v>340</v>
      </c>
    </row>
    <row r="3234" spans="2:23" hidden="1">
      <c r="B3234" s="15">
        <f>部数情報!C3221</f>
        <v>3220</v>
      </c>
      <c r="C3234" s="16">
        <f>部数情報!B3221</f>
        <v>44</v>
      </c>
      <c r="D3234" s="16" t="str">
        <f>部数情報!E3221</f>
        <v>我孫子</v>
      </c>
      <c r="E3234" s="16" t="str">
        <f>部数情報!F3221</f>
        <v>新木．新木野</v>
      </c>
      <c r="F3234" s="16" t="str">
        <f>部数情報!A3221</f>
        <v>081082</v>
      </c>
      <c r="G3234" s="16" t="str">
        <f>部数情報!G3221</f>
        <v>南新木４</v>
      </c>
      <c r="H3234" s="16" t="str">
        <f>部数情報!H3221</f>
        <v>柏</v>
      </c>
      <c r="I3234" s="16" t="str">
        <f>部数情報!I3221</f>
        <v>我孫子市</v>
      </c>
      <c r="J3234" s="189">
        <f>IFERROR(IF($I$7="併配",VLOOKUP($F3234,部数情報!A:K,11,0),IF($I$7="併配&amp;選挙",VLOOKUP($F3234,部数情報!A:L,12,0),IF($I$7="選挙",VLOOKUP($F3234,部数情報!A:M,13,0),VLOOKUP($F3234,部数情報!A:J,10,0)))),"")</f>
        <v>390</v>
      </c>
      <c r="K3234" s="187"/>
      <c r="L3234" s="205"/>
      <c r="M3234" s="206"/>
      <c r="S3234">
        <f>エリア一覧!J3234-VLOOKUP(エリア一覧!F3234,部数情報!A:Q,17,0)</f>
        <v>0</v>
      </c>
      <c r="V3234">
        <f t="shared" si="50"/>
        <v>0</v>
      </c>
      <c r="W3234">
        <f>IFERROR(VLOOKUP($F3234,部数情報!A:J,10,0),0)</f>
        <v>390</v>
      </c>
    </row>
    <row r="3235" spans="2:23" hidden="1">
      <c r="B3235" s="15">
        <f>部数情報!C3222</f>
        <v>3221</v>
      </c>
      <c r="C3235" s="16">
        <f>部数情報!B3222</f>
        <v>44</v>
      </c>
      <c r="D3235" s="16" t="str">
        <f>部数情報!E3222</f>
        <v>我孫子</v>
      </c>
      <c r="E3235" s="16" t="str">
        <f>部数情報!F3222</f>
        <v>新木．新木野</v>
      </c>
      <c r="F3235" s="16" t="str">
        <f>部数情報!A3222</f>
        <v>081060</v>
      </c>
      <c r="G3235" s="16" t="str">
        <f>部数情報!G3222</f>
        <v>新木</v>
      </c>
      <c r="H3235" s="16" t="str">
        <f>部数情報!H3222</f>
        <v>柏</v>
      </c>
      <c r="I3235" s="16" t="str">
        <f>部数情報!I3222</f>
        <v>我孫子市</v>
      </c>
      <c r="J3235" s="189">
        <f>IFERROR(IF($I$7="併配",VLOOKUP($F3235,部数情報!A:K,11,0),IF($I$7="併配&amp;選挙",VLOOKUP($F3235,部数情報!A:L,12,0),IF($I$7="選挙",VLOOKUP($F3235,部数情報!A:M,13,0),VLOOKUP($F3235,部数情報!A:J,10,0)))),"")</f>
        <v>300</v>
      </c>
      <c r="K3235" s="187"/>
      <c r="L3235" s="205"/>
      <c r="M3235" s="206"/>
      <c r="S3235">
        <f>エリア一覧!J3235-VLOOKUP(エリア一覧!F3235,部数情報!A:Q,17,0)</f>
        <v>0</v>
      </c>
      <c r="V3235">
        <f t="shared" si="50"/>
        <v>0</v>
      </c>
      <c r="W3235">
        <f>IFERROR(VLOOKUP($F3235,部数情報!A:J,10,0),0)</f>
        <v>300</v>
      </c>
    </row>
    <row r="3236" spans="2:23" hidden="1">
      <c r="B3236" s="15">
        <f>部数情報!C3223</f>
        <v>3222</v>
      </c>
      <c r="C3236" s="16">
        <f>部数情報!B3223</f>
        <v>44</v>
      </c>
      <c r="D3236" s="16" t="str">
        <f>部数情報!E3223</f>
        <v>我孫子</v>
      </c>
      <c r="E3236" s="16" t="str">
        <f>部数情報!F3223</f>
        <v>新木．新木野</v>
      </c>
      <c r="F3236" s="16" t="str">
        <f>部数情報!A3223</f>
        <v>081061</v>
      </c>
      <c r="G3236" s="16" t="str">
        <f>部数情報!G3223</f>
        <v>新木台</v>
      </c>
      <c r="H3236" s="16" t="str">
        <f>部数情報!H3223</f>
        <v>柏</v>
      </c>
      <c r="I3236" s="16" t="str">
        <f>部数情報!I3223</f>
        <v>我孫子市</v>
      </c>
      <c r="J3236" s="189">
        <f>IFERROR(IF($I$7="併配",VLOOKUP($F3236,部数情報!A:K,11,0),IF($I$7="併配&amp;選挙",VLOOKUP($F3236,部数情報!A:L,12,0),IF($I$7="選挙",VLOOKUP($F3236,部数情報!A:M,13,0),VLOOKUP($F3236,部数情報!A:J,10,0)))),"")</f>
        <v>370</v>
      </c>
      <c r="K3236" s="187"/>
      <c r="L3236" s="205"/>
      <c r="M3236" s="206"/>
      <c r="S3236">
        <f>エリア一覧!J3236-VLOOKUP(エリア一覧!F3236,部数情報!A:Q,17,0)</f>
        <v>0</v>
      </c>
      <c r="V3236">
        <f t="shared" si="50"/>
        <v>0</v>
      </c>
      <c r="W3236">
        <f>IFERROR(VLOOKUP($F3236,部数情報!A:J,10,0),0)</f>
        <v>370</v>
      </c>
    </row>
    <row r="3237" spans="2:23" hidden="1">
      <c r="B3237" s="15">
        <f>部数情報!C3224</f>
        <v>3223</v>
      </c>
      <c r="C3237" s="16">
        <f>部数情報!B3224</f>
        <v>44</v>
      </c>
      <c r="D3237" s="16" t="str">
        <f>部数情報!E3224</f>
        <v>我孫子</v>
      </c>
      <c r="E3237" s="16" t="str">
        <f>部数情報!F3224</f>
        <v>新木．新木野</v>
      </c>
      <c r="F3237" s="16" t="str">
        <f>部数情報!A3224</f>
        <v>081062</v>
      </c>
      <c r="G3237" s="16" t="str">
        <f>部数情報!G3224</f>
        <v>新木野１丁目</v>
      </c>
      <c r="H3237" s="16" t="str">
        <f>部数情報!H3224</f>
        <v>柏</v>
      </c>
      <c r="I3237" s="16" t="str">
        <f>部数情報!I3224</f>
        <v>我孫子市</v>
      </c>
      <c r="J3237" s="189">
        <f>IFERROR(IF($I$7="併配",VLOOKUP($F3237,部数情報!A:K,11,0),IF($I$7="併配&amp;選挙",VLOOKUP($F3237,部数情報!A:L,12,0),IF($I$7="選挙",VLOOKUP($F3237,部数情報!A:M,13,0),VLOOKUP($F3237,部数情報!A:J,10,0)))),"")</f>
        <v>280</v>
      </c>
      <c r="K3237" s="187"/>
      <c r="L3237" s="205"/>
      <c r="M3237" s="206"/>
      <c r="S3237">
        <f>エリア一覧!J3237-VLOOKUP(エリア一覧!F3237,部数情報!A:Q,17,0)</f>
        <v>0</v>
      </c>
      <c r="V3237">
        <f t="shared" si="50"/>
        <v>0</v>
      </c>
      <c r="W3237">
        <f>IFERROR(VLOOKUP($F3237,部数情報!A:J,10,0),0)</f>
        <v>280</v>
      </c>
    </row>
    <row r="3238" spans="2:23" hidden="1">
      <c r="B3238" s="15">
        <f>部数情報!C3225</f>
        <v>3224</v>
      </c>
      <c r="C3238" s="16">
        <f>部数情報!B3225</f>
        <v>44</v>
      </c>
      <c r="D3238" s="16" t="str">
        <f>部数情報!E3225</f>
        <v>我孫子</v>
      </c>
      <c r="E3238" s="16" t="str">
        <f>部数情報!F3225</f>
        <v>新木．新木野</v>
      </c>
      <c r="F3238" s="16" t="str">
        <f>部数情報!A3225</f>
        <v>081063</v>
      </c>
      <c r="G3238" s="16" t="str">
        <f>部数情報!G3225</f>
        <v>新木野３丁目</v>
      </c>
      <c r="H3238" s="16" t="str">
        <f>部数情報!H3225</f>
        <v>柏</v>
      </c>
      <c r="I3238" s="16" t="str">
        <f>部数情報!I3225</f>
        <v>我孫子市</v>
      </c>
      <c r="J3238" s="189">
        <f>IFERROR(IF($I$7="併配",VLOOKUP($F3238,部数情報!A:K,11,0),IF($I$7="併配&amp;選挙",VLOOKUP($F3238,部数情報!A:L,12,0),IF($I$7="選挙",VLOOKUP($F3238,部数情報!A:M,13,0),VLOOKUP($F3238,部数情報!A:J,10,0)))),"")</f>
        <v>680</v>
      </c>
      <c r="K3238" s="187"/>
      <c r="L3238" s="205"/>
      <c r="M3238" s="206"/>
      <c r="S3238">
        <f>エリア一覧!J3238-VLOOKUP(エリア一覧!F3238,部数情報!A:Q,17,0)</f>
        <v>0</v>
      </c>
      <c r="V3238">
        <f t="shared" si="50"/>
        <v>0</v>
      </c>
      <c r="W3238">
        <f>IFERROR(VLOOKUP($F3238,部数情報!A:J,10,0),0)</f>
        <v>680</v>
      </c>
    </row>
    <row r="3239" spans="2:23" hidden="1">
      <c r="B3239" s="15">
        <f>部数情報!C3226</f>
        <v>3225</v>
      </c>
      <c r="C3239" s="16">
        <f>部数情報!B3226</f>
        <v>44</v>
      </c>
      <c r="D3239" s="16" t="str">
        <f>部数情報!E3226</f>
        <v>我孫子</v>
      </c>
      <c r="E3239" s="16" t="str">
        <f>部数情報!F3226</f>
        <v>新木．新木野</v>
      </c>
      <c r="F3239" s="16" t="str">
        <f>部数情報!A3226</f>
        <v>081064</v>
      </c>
      <c r="G3239" s="16" t="str">
        <f>部数情報!G3226</f>
        <v>新木野４丁目</v>
      </c>
      <c r="H3239" s="16" t="str">
        <f>部数情報!H3226</f>
        <v>柏</v>
      </c>
      <c r="I3239" s="16" t="str">
        <f>部数情報!I3226</f>
        <v>我孫子市</v>
      </c>
      <c r="J3239" s="189">
        <f>IFERROR(IF($I$7="併配",VLOOKUP($F3239,部数情報!A:K,11,0),IF($I$7="併配&amp;選挙",VLOOKUP($F3239,部数情報!A:L,12,0),IF($I$7="選挙",VLOOKUP($F3239,部数情報!A:M,13,0),VLOOKUP($F3239,部数情報!A:J,10,0)))),"")</f>
        <v>430</v>
      </c>
      <c r="K3239" s="187"/>
      <c r="L3239" s="205"/>
      <c r="M3239" s="206"/>
      <c r="S3239">
        <f>エリア一覧!J3239-VLOOKUP(エリア一覧!F3239,部数情報!A:Q,17,0)</f>
        <v>0</v>
      </c>
      <c r="V3239">
        <f t="shared" si="50"/>
        <v>0</v>
      </c>
      <c r="W3239">
        <f>IFERROR(VLOOKUP($F3239,部数情報!A:J,10,0),0)</f>
        <v>430</v>
      </c>
    </row>
    <row r="3240" spans="2:23" hidden="1">
      <c r="B3240" s="15">
        <f>部数情報!C3227</f>
        <v>3226</v>
      </c>
      <c r="C3240" s="16">
        <f>部数情報!B3227</f>
        <v>45</v>
      </c>
      <c r="D3240" s="16" t="str">
        <f>部数情報!E3227</f>
        <v>野田</v>
      </c>
      <c r="E3240" s="16" t="str">
        <f>部数情報!F3227</f>
        <v>川間駅北口</v>
      </c>
      <c r="F3240" s="16" t="str">
        <f>部数情報!A3227</f>
        <v>082001</v>
      </c>
      <c r="G3240" s="16" t="str">
        <f>部数情報!G3227</f>
        <v>尾崎②</v>
      </c>
      <c r="H3240" s="16" t="str">
        <f>部数情報!H3227</f>
        <v>柏</v>
      </c>
      <c r="I3240" s="16" t="str">
        <f>部数情報!I3227</f>
        <v>野田市</v>
      </c>
      <c r="J3240" s="189">
        <f>IFERROR(IF($I$7="併配",VLOOKUP($F3240,部数情報!A:K,11,0),IF($I$7="併配&amp;選挙",VLOOKUP($F3240,部数情報!A:L,12,0),IF($I$7="選挙",VLOOKUP($F3240,部数情報!A:M,13,0),VLOOKUP($F3240,部数情報!A:J,10,0)))),"")</f>
        <v>490</v>
      </c>
      <c r="K3240" s="187"/>
      <c r="L3240" s="205"/>
      <c r="M3240" s="206"/>
      <c r="S3240">
        <f>エリア一覧!J3240-VLOOKUP(エリア一覧!F3240,部数情報!A:Q,17,0)</f>
        <v>0</v>
      </c>
      <c r="V3240">
        <f t="shared" si="50"/>
        <v>0</v>
      </c>
      <c r="W3240">
        <f>IFERROR(VLOOKUP($F3240,部数情報!A:J,10,0),0)</f>
        <v>490</v>
      </c>
    </row>
    <row r="3241" spans="2:23" hidden="1">
      <c r="B3241" s="15">
        <f>部数情報!C3228</f>
        <v>3227</v>
      </c>
      <c r="C3241" s="16">
        <f>部数情報!B3228</f>
        <v>45</v>
      </c>
      <c r="D3241" s="16" t="str">
        <f>部数情報!E3228</f>
        <v>野田</v>
      </c>
      <c r="E3241" s="16" t="str">
        <f>部数情報!F3228</f>
        <v>川間駅北口</v>
      </c>
      <c r="F3241" s="16" t="str">
        <f>部数情報!A3228</f>
        <v>082002</v>
      </c>
      <c r="G3241" s="16" t="str">
        <f>部数情報!G3228</f>
        <v>尾崎①</v>
      </c>
      <c r="H3241" s="16" t="str">
        <f>部数情報!H3228</f>
        <v>柏</v>
      </c>
      <c r="I3241" s="16" t="str">
        <f>部数情報!I3228</f>
        <v>野田市</v>
      </c>
      <c r="J3241" s="189">
        <f>IFERROR(IF($I$7="併配",VLOOKUP($F3241,部数情報!A:K,11,0),IF($I$7="併配&amp;選挙",VLOOKUP($F3241,部数情報!A:L,12,0),IF($I$7="選挙",VLOOKUP($F3241,部数情報!A:M,13,0),VLOOKUP($F3241,部数情報!A:J,10,0)))),"")</f>
        <v>345</v>
      </c>
      <c r="K3241" s="187"/>
      <c r="L3241" s="205"/>
      <c r="M3241" s="206"/>
      <c r="S3241">
        <f>エリア一覧!J3241-VLOOKUP(エリア一覧!F3241,部数情報!A:Q,17,0)</f>
        <v>0</v>
      </c>
      <c r="V3241">
        <f t="shared" si="50"/>
        <v>0</v>
      </c>
      <c r="W3241">
        <f>IFERROR(VLOOKUP($F3241,部数情報!A:J,10,0),0)</f>
        <v>345</v>
      </c>
    </row>
    <row r="3242" spans="2:23" hidden="1">
      <c r="B3242" s="15">
        <f>部数情報!C3229</f>
        <v>3228</v>
      </c>
      <c r="C3242" s="16">
        <f>部数情報!B3229</f>
        <v>45</v>
      </c>
      <c r="D3242" s="16" t="str">
        <f>部数情報!E3229</f>
        <v>野田</v>
      </c>
      <c r="E3242" s="16" t="str">
        <f>部数情報!F3229</f>
        <v>川間駅北口</v>
      </c>
      <c r="F3242" s="16" t="str">
        <f>部数情報!A3229</f>
        <v>082089</v>
      </c>
      <c r="G3242" s="16" t="str">
        <f>部数情報!G3229</f>
        <v>尾崎③</v>
      </c>
      <c r="H3242" s="16" t="str">
        <f>部数情報!H3229</f>
        <v>柏</v>
      </c>
      <c r="I3242" s="16" t="str">
        <f>部数情報!I3229</f>
        <v>野田市</v>
      </c>
      <c r="J3242" s="189">
        <f>IFERROR(IF($I$7="併配",VLOOKUP($F3242,部数情報!A:K,11,0),IF($I$7="併配&amp;選挙",VLOOKUP($F3242,部数情報!A:L,12,0),IF($I$7="選挙",VLOOKUP($F3242,部数情報!A:M,13,0),VLOOKUP($F3242,部数情報!A:J,10,0)))),"")</f>
        <v>315</v>
      </c>
      <c r="K3242" s="187"/>
      <c r="L3242" s="205"/>
      <c r="M3242" s="206"/>
      <c r="S3242">
        <f>エリア一覧!J3242-VLOOKUP(エリア一覧!F3242,部数情報!A:Q,17,0)</f>
        <v>0</v>
      </c>
      <c r="V3242">
        <f t="shared" si="50"/>
        <v>0</v>
      </c>
      <c r="W3242">
        <f>IFERROR(VLOOKUP($F3242,部数情報!A:J,10,0),0)</f>
        <v>315</v>
      </c>
    </row>
    <row r="3243" spans="2:23" hidden="1">
      <c r="B3243" s="15">
        <f>部数情報!C3230</f>
        <v>3229</v>
      </c>
      <c r="C3243" s="16">
        <f>部数情報!B3230</f>
        <v>45</v>
      </c>
      <c r="D3243" s="16" t="str">
        <f>部数情報!E3230</f>
        <v>野田</v>
      </c>
      <c r="E3243" s="16" t="str">
        <f>部数情報!F3230</f>
        <v>川間駅北口</v>
      </c>
      <c r="F3243" s="16" t="str">
        <f>部数情報!A3230</f>
        <v>082003</v>
      </c>
      <c r="G3243" s="16" t="str">
        <f>部数情報!G3230</f>
        <v>尾崎台A</v>
      </c>
      <c r="H3243" s="16" t="str">
        <f>部数情報!H3230</f>
        <v>柏</v>
      </c>
      <c r="I3243" s="16" t="str">
        <f>部数情報!I3230</f>
        <v>野田市</v>
      </c>
      <c r="J3243" s="189">
        <f>IFERROR(IF($I$7="併配",VLOOKUP($F3243,部数情報!A:K,11,0),IF($I$7="併配&amp;選挙",VLOOKUP($F3243,部数情報!A:L,12,0),IF($I$7="選挙",VLOOKUP($F3243,部数情報!A:M,13,0),VLOOKUP($F3243,部数情報!A:J,10,0)))),"")</f>
        <v>350</v>
      </c>
      <c r="K3243" s="187"/>
      <c r="L3243" s="205"/>
      <c r="M3243" s="206"/>
      <c r="S3243">
        <f>エリア一覧!J3243-VLOOKUP(エリア一覧!F3243,部数情報!A:Q,17,0)</f>
        <v>0</v>
      </c>
      <c r="V3243">
        <f t="shared" si="50"/>
        <v>0</v>
      </c>
      <c r="W3243">
        <f>IFERROR(VLOOKUP($F3243,部数情報!A:J,10,0),0)</f>
        <v>350</v>
      </c>
    </row>
    <row r="3244" spans="2:23" hidden="1">
      <c r="B3244" s="15">
        <f>部数情報!C3231</f>
        <v>3230</v>
      </c>
      <c r="C3244" s="16">
        <f>部数情報!B3231</f>
        <v>45</v>
      </c>
      <c r="D3244" s="16" t="str">
        <f>部数情報!E3231</f>
        <v>野田</v>
      </c>
      <c r="E3244" s="16" t="str">
        <f>部数情報!F3231</f>
        <v>川間駅北口</v>
      </c>
      <c r="F3244" s="16" t="str">
        <f>部数情報!A3231</f>
        <v>082090</v>
      </c>
      <c r="G3244" s="16" t="str">
        <f>部数情報!G3231</f>
        <v>尾崎台B</v>
      </c>
      <c r="H3244" s="16" t="str">
        <f>部数情報!H3231</f>
        <v>柏</v>
      </c>
      <c r="I3244" s="16" t="str">
        <f>部数情報!I3231</f>
        <v>野田市</v>
      </c>
      <c r="J3244" s="189">
        <f>IFERROR(IF($I$7="併配",VLOOKUP($F3244,部数情報!A:K,11,0),IF($I$7="併配&amp;選挙",VLOOKUP($F3244,部数情報!A:L,12,0),IF($I$7="選挙",VLOOKUP($F3244,部数情報!A:M,13,0),VLOOKUP($F3244,部数情報!A:J,10,0)))),"")</f>
        <v>365</v>
      </c>
      <c r="K3244" s="187"/>
      <c r="L3244" s="205"/>
      <c r="M3244" s="206"/>
      <c r="S3244">
        <f>エリア一覧!J3244-VLOOKUP(エリア一覧!F3244,部数情報!A:Q,17,0)</f>
        <v>0</v>
      </c>
      <c r="V3244">
        <f t="shared" si="50"/>
        <v>0</v>
      </c>
      <c r="W3244">
        <f>IFERROR(VLOOKUP($F3244,部数情報!A:J,10,0),0)</f>
        <v>365</v>
      </c>
    </row>
    <row r="3245" spans="2:23" hidden="1">
      <c r="B3245" s="15">
        <f>部数情報!C3232</f>
        <v>3231</v>
      </c>
      <c r="C3245" s="16">
        <f>部数情報!B3232</f>
        <v>45</v>
      </c>
      <c r="D3245" s="16" t="str">
        <f>部数情報!E3232</f>
        <v>野田</v>
      </c>
      <c r="E3245" s="16" t="str">
        <f>部数情報!F3232</f>
        <v>川間駅北口</v>
      </c>
      <c r="F3245" s="16" t="str">
        <f>部数情報!A3232</f>
        <v>082004</v>
      </c>
      <c r="G3245" s="16" t="str">
        <f>部数情報!G3232</f>
        <v>川間駅北口</v>
      </c>
      <c r="H3245" s="16" t="str">
        <f>部数情報!H3232</f>
        <v>柏</v>
      </c>
      <c r="I3245" s="16" t="str">
        <f>部数情報!I3232</f>
        <v>野田市</v>
      </c>
      <c r="J3245" s="189">
        <f>IFERROR(IF($I$7="併配",VLOOKUP($F3245,部数情報!A:K,11,0),IF($I$7="併配&amp;選挙",VLOOKUP($F3245,部数情報!A:L,12,0),IF($I$7="選挙",VLOOKUP($F3245,部数情報!A:M,13,0),VLOOKUP($F3245,部数情報!A:J,10,0)))),"")</f>
        <v>640</v>
      </c>
      <c r="K3245" s="187"/>
      <c r="L3245" s="205"/>
      <c r="M3245" s="206"/>
      <c r="S3245">
        <f>エリア一覧!J3245-VLOOKUP(エリア一覧!F3245,部数情報!A:Q,17,0)</f>
        <v>0</v>
      </c>
      <c r="V3245">
        <f t="shared" si="50"/>
        <v>0</v>
      </c>
      <c r="W3245">
        <f>IFERROR(VLOOKUP($F3245,部数情報!A:J,10,0),0)</f>
        <v>640</v>
      </c>
    </row>
    <row r="3246" spans="2:23" hidden="1">
      <c r="B3246" s="15">
        <f>部数情報!C3233</f>
        <v>3232</v>
      </c>
      <c r="C3246" s="16">
        <f>部数情報!B3233</f>
        <v>45</v>
      </c>
      <c r="D3246" s="16" t="str">
        <f>部数情報!E3233</f>
        <v>野田</v>
      </c>
      <c r="E3246" s="16" t="str">
        <f>部数情報!F3233</f>
        <v>川間駅北口</v>
      </c>
      <c r="F3246" s="16" t="str">
        <f>部数情報!A3233</f>
        <v>082005</v>
      </c>
      <c r="G3246" s="16" t="str">
        <f>部数情報!G3233</f>
        <v>日の出町北公園</v>
      </c>
      <c r="H3246" s="16" t="str">
        <f>部数情報!H3233</f>
        <v>柏</v>
      </c>
      <c r="I3246" s="16" t="str">
        <f>部数情報!I3233</f>
        <v>野田市</v>
      </c>
      <c r="J3246" s="189">
        <f>IFERROR(IF($I$7="併配",VLOOKUP($F3246,部数情報!A:K,11,0),IF($I$7="併配&amp;選挙",VLOOKUP($F3246,部数情報!A:L,12,0),IF($I$7="選挙",VLOOKUP($F3246,部数情報!A:M,13,0),VLOOKUP($F3246,部数情報!A:J,10,0)))),"")</f>
        <v>325</v>
      </c>
      <c r="K3246" s="187"/>
      <c r="L3246" s="205"/>
      <c r="M3246" s="206"/>
      <c r="S3246">
        <f>エリア一覧!J3246-VLOOKUP(エリア一覧!F3246,部数情報!A:Q,17,0)</f>
        <v>0</v>
      </c>
      <c r="V3246">
        <f t="shared" si="50"/>
        <v>0</v>
      </c>
      <c r="W3246">
        <f>IFERROR(VLOOKUP($F3246,部数情報!A:J,10,0),0)</f>
        <v>325</v>
      </c>
    </row>
    <row r="3247" spans="2:23" hidden="1">
      <c r="B3247" s="15">
        <f>部数情報!C3234</f>
        <v>3233</v>
      </c>
      <c r="C3247" s="16">
        <f>部数情報!B3234</f>
        <v>45</v>
      </c>
      <c r="D3247" s="16" t="str">
        <f>部数情報!E3234</f>
        <v>野田</v>
      </c>
      <c r="E3247" s="16" t="str">
        <f>部数情報!F3234</f>
        <v>川間駅北口</v>
      </c>
      <c r="F3247" s="16" t="str">
        <f>部数情報!A3234</f>
        <v>082076</v>
      </c>
      <c r="G3247" s="16" t="str">
        <f>部数情報!G3234</f>
        <v>日の出町南公園</v>
      </c>
      <c r="H3247" s="16" t="str">
        <f>部数情報!H3234</f>
        <v>柏</v>
      </c>
      <c r="I3247" s="16" t="str">
        <f>部数情報!I3234</f>
        <v>野田市</v>
      </c>
      <c r="J3247" s="189">
        <f>IFERROR(IF($I$7="併配",VLOOKUP($F3247,部数情報!A:K,11,0),IF($I$7="併配&amp;選挙",VLOOKUP($F3247,部数情報!A:L,12,0),IF($I$7="選挙",VLOOKUP($F3247,部数情報!A:M,13,0),VLOOKUP($F3247,部数情報!A:J,10,0)))),"")</f>
        <v>300</v>
      </c>
      <c r="K3247" s="187"/>
      <c r="L3247" s="205"/>
      <c r="M3247" s="206"/>
      <c r="S3247">
        <f>エリア一覧!J3247-VLOOKUP(エリア一覧!F3247,部数情報!A:Q,17,0)</f>
        <v>0</v>
      </c>
      <c r="V3247">
        <f t="shared" si="50"/>
        <v>0</v>
      </c>
      <c r="W3247">
        <f>IFERROR(VLOOKUP($F3247,部数情報!A:J,10,0),0)</f>
        <v>300</v>
      </c>
    </row>
    <row r="3248" spans="2:23" hidden="1">
      <c r="B3248" s="15">
        <f>部数情報!C3235</f>
        <v>3234</v>
      </c>
      <c r="C3248" s="16">
        <f>部数情報!B3235</f>
        <v>45</v>
      </c>
      <c r="D3248" s="16" t="str">
        <f>部数情報!E3235</f>
        <v>野田</v>
      </c>
      <c r="E3248" s="16" t="str">
        <f>部数情報!F3235</f>
        <v>七光台</v>
      </c>
      <c r="F3248" s="16" t="str">
        <f>部数情報!A3235</f>
        <v>082006</v>
      </c>
      <c r="G3248" s="16" t="str">
        <f>部数情報!G3235</f>
        <v>七光台①</v>
      </c>
      <c r="H3248" s="16" t="str">
        <f>部数情報!H3235</f>
        <v>柏</v>
      </c>
      <c r="I3248" s="16" t="str">
        <f>部数情報!I3235</f>
        <v>野田市</v>
      </c>
      <c r="J3248" s="189">
        <f>IFERROR(IF($I$7="併配",VLOOKUP($F3248,部数情報!A:K,11,0),IF($I$7="併配&amp;選挙",VLOOKUP($F3248,部数情報!A:L,12,0),IF($I$7="選挙",VLOOKUP($F3248,部数情報!A:M,13,0),VLOOKUP($F3248,部数情報!A:J,10,0)))),"")</f>
        <v>280</v>
      </c>
      <c r="K3248" s="187"/>
      <c r="L3248" s="205"/>
      <c r="M3248" s="206"/>
      <c r="S3248">
        <f>エリア一覧!J3248-VLOOKUP(エリア一覧!F3248,部数情報!A:Q,17,0)</f>
        <v>0</v>
      </c>
      <c r="V3248">
        <f t="shared" si="50"/>
        <v>0</v>
      </c>
      <c r="W3248">
        <f>IFERROR(VLOOKUP($F3248,部数情報!A:J,10,0),0)</f>
        <v>280</v>
      </c>
    </row>
    <row r="3249" spans="2:23" hidden="1">
      <c r="B3249" s="15">
        <f>部数情報!C3236</f>
        <v>3235</v>
      </c>
      <c r="C3249" s="16">
        <f>部数情報!B3236</f>
        <v>45</v>
      </c>
      <c r="D3249" s="16" t="str">
        <f>部数情報!E3236</f>
        <v>野田</v>
      </c>
      <c r="E3249" s="16" t="str">
        <f>部数情報!F3236</f>
        <v>七光台</v>
      </c>
      <c r="F3249" s="16" t="str">
        <f>部数情報!A3236</f>
        <v>082007</v>
      </c>
      <c r="G3249" s="16" t="str">
        <f>部数情報!G3236</f>
        <v>七光台②</v>
      </c>
      <c r="H3249" s="16" t="str">
        <f>部数情報!H3236</f>
        <v>柏</v>
      </c>
      <c r="I3249" s="16" t="str">
        <f>部数情報!I3236</f>
        <v>野田市</v>
      </c>
      <c r="J3249" s="189">
        <f>IFERROR(IF($I$7="併配",VLOOKUP($F3249,部数情報!A:K,11,0),IF($I$7="併配&amp;選挙",VLOOKUP($F3249,部数情報!A:L,12,0),IF($I$7="選挙",VLOOKUP($F3249,部数情報!A:M,13,0),VLOOKUP($F3249,部数情報!A:J,10,0)))),"")</f>
        <v>490</v>
      </c>
      <c r="K3249" s="187"/>
      <c r="L3249" s="205"/>
      <c r="M3249" s="206"/>
      <c r="S3249">
        <f>エリア一覧!J3249-VLOOKUP(エリア一覧!F3249,部数情報!A:Q,17,0)</f>
        <v>0</v>
      </c>
      <c r="V3249">
        <f t="shared" si="50"/>
        <v>0</v>
      </c>
      <c r="W3249">
        <f>IFERROR(VLOOKUP($F3249,部数情報!A:J,10,0),0)</f>
        <v>490</v>
      </c>
    </row>
    <row r="3250" spans="2:23" hidden="1">
      <c r="B3250" s="15">
        <f>部数情報!C3237</f>
        <v>3236</v>
      </c>
      <c r="C3250" s="16">
        <f>部数情報!B3237</f>
        <v>45</v>
      </c>
      <c r="D3250" s="16" t="str">
        <f>部数情報!E3237</f>
        <v>野田</v>
      </c>
      <c r="E3250" s="16" t="str">
        <f>部数情報!F3237</f>
        <v>七光台</v>
      </c>
      <c r="F3250" s="16" t="str">
        <f>部数情報!A3237</f>
        <v>082008</v>
      </c>
      <c r="G3250" s="16" t="str">
        <f>部数情報!G3237</f>
        <v>七光台③</v>
      </c>
      <c r="H3250" s="16" t="str">
        <f>部数情報!H3237</f>
        <v>柏</v>
      </c>
      <c r="I3250" s="16" t="str">
        <f>部数情報!I3237</f>
        <v>野田市</v>
      </c>
      <c r="J3250" s="189">
        <f>IFERROR(IF($I$7="併配",VLOOKUP($F3250,部数情報!A:K,11,0),IF($I$7="併配&amp;選挙",VLOOKUP($F3250,部数情報!A:L,12,0),IF($I$7="選挙",VLOOKUP($F3250,部数情報!A:M,13,0),VLOOKUP($F3250,部数情報!A:J,10,0)))),"")</f>
        <v>370</v>
      </c>
      <c r="K3250" s="187"/>
      <c r="L3250" s="205"/>
      <c r="M3250" s="206"/>
      <c r="S3250">
        <f>エリア一覧!J3250-VLOOKUP(エリア一覧!F3250,部数情報!A:Q,17,0)</f>
        <v>0</v>
      </c>
      <c r="V3250">
        <f t="shared" si="50"/>
        <v>0</v>
      </c>
      <c r="W3250">
        <f>IFERROR(VLOOKUP($F3250,部数情報!A:J,10,0),0)</f>
        <v>370</v>
      </c>
    </row>
    <row r="3251" spans="2:23" hidden="1">
      <c r="B3251" s="15">
        <f>部数情報!C3238</f>
        <v>3237</v>
      </c>
      <c r="C3251" s="16">
        <f>部数情報!B3238</f>
        <v>45</v>
      </c>
      <c r="D3251" s="16" t="str">
        <f>部数情報!E3238</f>
        <v>野田</v>
      </c>
      <c r="E3251" s="16" t="str">
        <f>部数情報!F3238</f>
        <v>七光台</v>
      </c>
      <c r="F3251" s="16" t="str">
        <f>部数情報!A3238</f>
        <v>082088</v>
      </c>
      <c r="G3251" s="16" t="str">
        <f>部数情報!G3238</f>
        <v>七光台④</v>
      </c>
      <c r="H3251" s="16" t="str">
        <f>部数情報!H3238</f>
        <v>柏</v>
      </c>
      <c r="I3251" s="16" t="str">
        <f>部数情報!I3238</f>
        <v>野田市</v>
      </c>
      <c r="J3251" s="189">
        <f>IFERROR(IF($I$7="併配",VLOOKUP($F3251,部数情報!A:K,11,0),IF($I$7="併配&amp;選挙",VLOOKUP($F3251,部数情報!A:L,12,0),IF($I$7="選挙",VLOOKUP($F3251,部数情報!A:M,13,0),VLOOKUP($F3251,部数情報!A:J,10,0)))),"")</f>
        <v>290</v>
      </c>
      <c r="K3251" s="187"/>
      <c r="L3251" s="205"/>
      <c r="M3251" s="206"/>
      <c r="S3251">
        <f>エリア一覧!J3251-VLOOKUP(エリア一覧!F3251,部数情報!A:Q,17,0)</f>
        <v>0</v>
      </c>
      <c r="V3251">
        <f t="shared" si="50"/>
        <v>0</v>
      </c>
      <c r="W3251">
        <f>IFERROR(VLOOKUP($F3251,部数情報!A:J,10,0),0)</f>
        <v>290</v>
      </c>
    </row>
    <row r="3252" spans="2:23" hidden="1">
      <c r="B3252" s="15">
        <f>部数情報!C3239</f>
        <v>3238</v>
      </c>
      <c r="C3252" s="16">
        <f>部数情報!B3239</f>
        <v>45</v>
      </c>
      <c r="D3252" s="16" t="str">
        <f>部数情報!E3239</f>
        <v>野田</v>
      </c>
      <c r="E3252" s="16" t="str">
        <f>部数情報!F3239</f>
        <v>川間駅南口</v>
      </c>
      <c r="F3252" s="16" t="str">
        <f>部数情報!A3239</f>
        <v>082009</v>
      </c>
      <c r="G3252" s="16" t="str">
        <f>部数情報!G3239</f>
        <v>ﾄﾝﾎﾞ公園</v>
      </c>
      <c r="H3252" s="16" t="str">
        <f>部数情報!H3239</f>
        <v>柏</v>
      </c>
      <c r="I3252" s="16" t="str">
        <f>部数情報!I3239</f>
        <v>野田市</v>
      </c>
      <c r="J3252" s="189">
        <f>IFERROR(IF($I$7="併配",VLOOKUP($F3252,部数情報!A:K,11,0),IF($I$7="併配&amp;選挙",VLOOKUP($F3252,部数情報!A:L,12,0),IF($I$7="選挙",VLOOKUP($F3252,部数情報!A:M,13,0),VLOOKUP($F3252,部数情報!A:J,10,0)))),"")</f>
        <v>450</v>
      </c>
      <c r="K3252" s="187"/>
      <c r="L3252" s="205"/>
      <c r="M3252" s="206"/>
      <c r="S3252">
        <f>エリア一覧!J3252-VLOOKUP(エリア一覧!F3252,部数情報!A:Q,17,0)</f>
        <v>0</v>
      </c>
      <c r="V3252">
        <f t="shared" si="50"/>
        <v>0</v>
      </c>
      <c r="W3252">
        <f>IFERROR(VLOOKUP($F3252,部数情報!A:J,10,0),0)</f>
        <v>450</v>
      </c>
    </row>
    <row r="3253" spans="2:23" hidden="1">
      <c r="B3253" s="15">
        <f>部数情報!C3240</f>
        <v>3239</v>
      </c>
      <c r="C3253" s="16">
        <f>部数情報!B3240</f>
        <v>45</v>
      </c>
      <c r="D3253" s="16" t="str">
        <f>部数情報!E3240</f>
        <v>野田</v>
      </c>
      <c r="E3253" s="16" t="str">
        <f>部数情報!F3240</f>
        <v>川間駅南口</v>
      </c>
      <c r="F3253" s="16" t="str">
        <f>部数情報!A3240</f>
        <v>082010</v>
      </c>
      <c r="G3253" s="16" t="str">
        <f>部数情報!G3240</f>
        <v>春日町･岩名</v>
      </c>
      <c r="H3253" s="16" t="str">
        <f>部数情報!H3240</f>
        <v>柏</v>
      </c>
      <c r="I3253" s="16" t="str">
        <f>部数情報!I3240</f>
        <v>野田市</v>
      </c>
      <c r="J3253" s="189">
        <f>IFERROR(IF($I$7="併配",VLOOKUP($F3253,部数情報!A:K,11,0),IF($I$7="併配&amp;選挙",VLOOKUP($F3253,部数情報!A:L,12,0),IF($I$7="選挙",VLOOKUP($F3253,部数情報!A:M,13,0),VLOOKUP($F3253,部数情報!A:J,10,0)))),"")</f>
        <v>450</v>
      </c>
      <c r="K3253" s="187"/>
      <c r="L3253" s="205"/>
      <c r="M3253" s="206"/>
      <c r="S3253">
        <f>エリア一覧!J3253-VLOOKUP(エリア一覧!F3253,部数情報!A:Q,17,0)</f>
        <v>0</v>
      </c>
      <c r="V3253">
        <f t="shared" si="50"/>
        <v>0</v>
      </c>
      <c r="W3253">
        <f>IFERROR(VLOOKUP($F3253,部数情報!A:J,10,0),0)</f>
        <v>450</v>
      </c>
    </row>
    <row r="3254" spans="2:23" hidden="1">
      <c r="B3254" s="15">
        <f>部数情報!C3241</f>
        <v>3240</v>
      </c>
      <c r="C3254" s="16">
        <f>部数情報!B3241</f>
        <v>45</v>
      </c>
      <c r="D3254" s="16" t="str">
        <f>部数情報!E3241</f>
        <v>野田</v>
      </c>
      <c r="E3254" s="16" t="str">
        <f>部数情報!F3241</f>
        <v>川間駅南口</v>
      </c>
      <c r="F3254" s="16" t="str">
        <f>部数情報!A3241</f>
        <v>082011</v>
      </c>
      <c r="G3254" s="16" t="str">
        <f>部数情報!G3241</f>
        <v>春日町①</v>
      </c>
      <c r="H3254" s="16" t="str">
        <f>部数情報!H3241</f>
        <v>柏</v>
      </c>
      <c r="I3254" s="16" t="str">
        <f>部数情報!I3241</f>
        <v>野田市</v>
      </c>
      <c r="J3254" s="189">
        <f>IFERROR(IF($I$7="併配",VLOOKUP($F3254,部数情報!A:K,11,0),IF($I$7="併配&amp;選挙",VLOOKUP($F3254,部数情報!A:L,12,0),IF($I$7="選挙",VLOOKUP($F3254,部数情報!A:M,13,0),VLOOKUP($F3254,部数情報!A:J,10,0)))),"")</f>
        <v>550</v>
      </c>
      <c r="K3254" s="187"/>
      <c r="L3254" s="205"/>
      <c r="M3254" s="206"/>
      <c r="S3254">
        <f>エリア一覧!J3254-VLOOKUP(エリア一覧!F3254,部数情報!A:Q,17,0)</f>
        <v>0</v>
      </c>
      <c r="V3254">
        <f t="shared" si="50"/>
        <v>0</v>
      </c>
      <c r="W3254">
        <f>IFERROR(VLOOKUP($F3254,部数情報!A:J,10,0),0)</f>
        <v>550</v>
      </c>
    </row>
    <row r="3255" spans="2:23" hidden="1">
      <c r="B3255" s="15">
        <f>部数情報!C3242</f>
        <v>3241</v>
      </c>
      <c r="C3255" s="16">
        <f>部数情報!B3242</f>
        <v>45</v>
      </c>
      <c r="D3255" s="16" t="str">
        <f>部数情報!E3242</f>
        <v>野田</v>
      </c>
      <c r="E3255" s="16" t="str">
        <f>部数情報!F3242</f>
        <v>川間駅南口</v>
      </c>
      <c r="F3255" s="16" t="str">
        <f>部数情報!A3242</f>
        <v>082012</v>
      </c>
      <c r="G3255" s="16" t="str">
        <f>部数情報!G3242</f>
        <v>岩名A</v>
      </c>
      <c r="H3255" s="16" t="str">
        <f>部数情報!H3242</f>
        <v>柏</v>
      </c>
      <c r="I3255" s="16" t="str">
        <f>部数情報!I3242</f>
        <v>野田市</v>
      </c>
      <c r="J3255" s="189">
        <f>IFERROR(IF($I$7="併配",VLOOKUP($F3255,部数情報!A:K,11,0),IF($I$7="併配&amp;選挙",VLOOKUP($F3255,部数情報!A:L,12,0),IF($I$7="選挙",VLOOKUP($F3255,部数情報!A:M,13,0),VLOOKUP($F3255,部数情報!A:J,10,0)))),"")</f>
        <v>340</v>
      </c>
      <c r="K3255" s="187"/>
      <c r="L3255" s="205"/>
      <c r="M3255" s="206"/>
      <c r="S3255">
        <f>エリア一覧!J3255-VLOOKUP(エリア一覧!F3255,部数情報!A:Q,17,0)</f>
        <v>0</v>
      </c>
      <c r="V3255">
        <f t="shared" si="50"/>
        <v>0</v>
      </c>
      <c r="W3255">
        <f>IFERROR(VLOOKUP($F3255,部数情報!A:J,10,0),0)</f>
        <v>340</v>
      </c>
    </row>
    <row r="3256" spans="2:23" hidden="1">
      <c r="B3256" s="15">
        <f>部数情報!C3243</f>
        <v>3242</v>
      </c>
      <c r="C3256" s="16">
        <f>部数情報!B3243</f>
        <v>45</v>
      </c>
      <c r="D3256" s="16" t="str">
        <f>部数情報!E3243</f>
        <v>野田</v>
      </c>
      <c r="E3256" s="16" t="str">
        <f>部数情報!F3243</f>
        <v>川間駅南口</v>
      </c>
      <c r="F3256" s="16" t="str">
        <f>部数情報!A3243</f>
        <v>082013</v>
      </c>
      <c r="G3256" s="16" t="str">
        <f>部数情報!G3243</f>
        <v>岩名B</v>
      </c>
      <c r="H3256" s="16" t="str">
        <f>部数情報!H3243</f>
        <v>柏</v>
      </c>
      <c r="I3256" s="16" t="str">
        <f>部数情報!I3243</f>
        <v>野田市</v>
      </c>
      <c r="J3256" s="189">
        <f>IFERROR(IF($I$7="併配",VLOOKUP($F3256,部数情報!A:K,11,0),IF($I$7="併配&amp;選挙",VLOOKUP($F3256,部数情報!A:L,12,0),IF($I$7="選挙",VLOOKUP($F3256,部数情報!A:M,13,0),VLOOKUP($F3256,部数情報!A:J,10,0)))),"")</f>
        <v>470</v>
      </c>
      <c r="K3256" s="187"/>
      <c r="L3256" s="205"/>
      <c r="M3256" s="206"/>
      <c r="S3256">
        <f>エリア一覧!J3256-VLOOKUP(エリア一覧!F3256,部数情報!A:Q,17,0)</f>
        <v>0</v>
      </c>
      <c r="V3256">
        <f t="shared" si="50"/>
        <v>0</v>
      </c>
      <c r="W3256">
        <f>IFERROR(VLOOKUP($F3256,部数情報!A:J,10,0),0)</f>
        <v>470</v>
      </c>
    </row>
    <row r="3257" spans="2:23" hidden="1">
      <c r="B3257" s="15">
        <f>部数情報!C3244</f>
        <v>3243</v>
      </c>
      <c r="C3257" s="16">
        <f>部数情報!B3244</f>
        <v>45</v>
      </c>
      <c r="D3257" s="16" t="str">
        <f>部数情報!E3244</f>
        <v>野田</v>
      </c>
      <c r="E3257" s="16" t="str">
        <f>部数情報!F3244</f>
        <v>川間駅南口</v>
      </c>
      <c r="F3257" s="16" t="str">
        <f>部数情報!A3244</f>
        <v>082014</v>
      </c>
      <c r="G3257" s="16" t="str">
        <f>部数情報!G3244</f>
        <v>岩名C</v>
      </c>
      <c r="H3257" s="16" t="str">
        <f>部数情報!H3244</f>
        <v>柏</v>
      </c>
      <c r="I3257" s="16" t="str">
        <f>部数情報!I3244</f>
        <v>野田市</v>
      </c>
      <c r="J3257" s="189">
        <f>IFERROR(IF($I$7="併配",VLOOKUP($F3257,部数情報!A:K,11,0),IF($I$7="併配&amp;選挙",VLOOKUP($F3257,部数情報!A:L,12,0),IF($I$7="選挙",VLOOKUP($F3257,部数情報!A:M,13,0),VLOOKUP($F3257,部数情報!A:J,10,0)))),"")</f>
        <v>420</v>
      </c>
      <c r="K3257" s="187"/>
      <c r="L3257" s="205"/>
      <c r="M3257" s="206"/>
      <c r="S3257">
        <f>エリア一覧!J3257-VLOOKUP(エリア一覧!F3257,部数情報!A:Q,17,0)</f>
        <v>0</v>
      </c>
      <c r="V3257">
        <f t="shared" si="50"/>
        <v>0</v>
      </c>
      <c r="W3257">
        <f>IFERROR(VLOOKUP($F3257,部数情報!A:J,10,0),0)</f>
        <v>420</v>
      </c>
    </row>
    <row r="3258" spans="2:23" hidden="1">
      <c r="B3258" s="15">
        <f>部数情報!C3245</f>
        <v>3244</v>
      </c>
      <c r="C3258" s="16">
        <f>部数情報!B3245</f>
        <v>45</v>
      </c>
      <c r="D3258" s="16" t="str">
        <f>部数情報!E3245</f>
        <v>野田</v>
      </c>
      <c r="E3258" s="16" t="str">
        <f>部数情報!F3245</f>
        <v>川間駅南口</v>
      </c>
      <c r="F3258" s="16" t="str">
        <f>部数情報!A3245</f>
        <v>082015</v>
      </c>
      <c r="G3258" s="16" t="str">
        <f>部数情報!G3245</f>
        <v>岩名2A</v>
      </c>
      <c r="H3258" s="16" t="str">
        <f>部数情報!H3245</f>
        <v>柏</v>
      </c>
      <c r="I3258" s="16" t="str">
        <f>部数情報!I3245</f>
        <v>野田市</v>
      </c>
      <c r="J3258" s="189">
        <f>IFERROR(IF($I$7="併配",VLOOKUP($F3258,部数情報!A:K,11,0),IF($I$7="併配&amp;選挙",VLOOKUP($F3258,部数情報!A:L,12,0),IF($I$7="選挙",VLOOKUP($F3258,部数情報!A:M,13,0),VLOOKUP($F3258,部数情報!A:J,10,0)))),"")</f>
        <v>335</v>
      </c>
      <c r="K3258" s="187"/>
      <c r="L3258" s="205"/>
      <c r="M3258" s="206"/>
      <c r="S3258">
        <f>エリア一覧!J3258-VLOOKUP(エリア一覧!F3258,部数情報!A:Q,17,0)</f>
        <v>0</v>
      </c>
      <c r="V3258">
        <f t="shared" si="50"/>
        <v>0</v>
      </c>
      <c r="W3258">
        <f>IFERROR(VLOOKUP($F3258,部数情報!A:J,10,0),0)</f>
        <v>335</v>
      </c>
    </row>
    <row r="3259" spans="2:23" hidden="1">
      <c r="B3259" s="15">
        <f>部数情報!C3246</f>
        <v>3245</v>
      </c>
      <c r="C3259" s="16">
        <f>部数情報!B3246</f>
        <v>45</v>
      </c>
      <c r="D3259" s="16" t="str">
        <f>部数情報!E3246</f>
        <v>野田</v>
      </c>
      <c r="E3259" s="16" t="str">
        <f>部数情報!F3246</f>
        <v>川間駅南口</v>
      </c>
      <c r="F3259" s="16" t="str">
        <f>部数情報!A3246</f>
        <v>082016</v>
      </c>
      <c r="G3259" s="16" t="str">
        <f>部数情報!G3246</f>
        <v>岩名2B</v>
      </c>
      <c r="H3259" s="16" t="str">
        <f>部数情報!H3246</f>
        <v>柏</v>
      </c>
      <c r="I3259" s="16" t="str">
        <f>部数情報!I3246</f>
        <v>野田市</v>
      </c>
      <c r="J3259" s="189">
        <f>IFERROR(IF($I$7="併配",VLOOKUP($F3259,部数情報!A:K,11,0),IF($I$7="併配&amp;選挙",VLOOKUP($F3259,部数情報!A:L,12,0),IF($I$7="選挙",VLOOKUP($F3259,部数情報!A:M,13,0),VLOOKUP($F3259,部数情報!A:J,10,0)))),"")</f>
        <v>345</v>
      </c>
      <c r="K3259" s="187"/>
      <c r="L3259" s="205"/>
      <c r="M3259" s="206"/>
      <c r="S3259">
        <f>エリア一覧!J3259-VLOOKUP(エリア一覧!F3259,部数情報!A:Q,17,0)</f>
        <v>0</v>
      </c>
      <c r="V3259">
        <f t="shared" si="50"/>
        <v>0</v>
      </c>
      <c r="W3259">
        <f>IFERROR(VLOOKUP($F3259,部数情報!A:J,10,0),0)</f>
        <v>345</v>
      </c>
    </row>
    <row r="3260" spans="2:23" hidden="1">
      <c r="B3260" s="15">
        <f>部数情報!C3247</f>
        <v>3246</v>
      </c>
      <c r="C3260" s="16">
        <f>部数情報!B3247</f>
        <v>45</v>
      </c>
      <c r="D3260" s="16" t="str">
        <f>部数情報!E3247</f>
        <v>野田</v>
      </c>
      <c r="E3260" s="16" t="str">
        <f>部数情報!F3247</f>
        <v>川間駅南口</v>
      </c>
      <c r="F3260" s="16" t="str">
        <f>部数情報!A3247</f>
        <v>082084</v>
      </c>
      <c r="G3260" s="16" t="str">
        <f>部数情報!G3247</f>
        <v>岩名2C</v>
      </c>
      <c r="H3260" s="16" t="str">
        <f>部数情報!H3247</f>
        <v>柏</v>
      </c>
      <c r="I3260" s="16" t="str">
        <f>部数情報!I3247</f>
        <v>野田市</v>
      </c>
      <c r="J3260" s="189">
        <f>IFERROR(IF($I$7="併配",VLOOKUP($F3260,部数情報!A:K,11,0),IF($I$7="併配&amp;選挙",VLOOKUP($F3260,部数情報!A:L,12,0),IF($I$7="選挙",VLOOKUP($F3260,部数情報!A:M,13,0),VLOOKUP($F3260,部数情報!A:J,10,0)))),"")</f>
        <v>310</v>
      </c>
      <c r="K3260" s="187"/>
      <c r="L3260" s="205"/>
      <c r="M3260" s="206"/>
      <c r="S3260">
        <f>エリア一覧!J3260-VLOOKUP(エリア一覧!F3260,部数情報!A:Q,17,0)</f>
        <v>0</v>
      </c>
      <c r="V3260">
        <f t="shared" si="50"/>
        <v>0</v>
      </c>
      <c r="W3260">
        <f>IFERROR(VLOOKUP($F3260,部数情報!A:J,10,0),0)</f>
        <v>310</v>
      </c>
    </row>
    <row r="3261" spans="2:23" hidden="1">
      <c r="B3261" s="15">
        <f>部数情報!C3248</f>
        <v>3247</v>
      </c>
      <c r="C3261" s="16">
        <f>部数情報!B3248</f>
        <v>45</v>
      </c>
      <c r="D3261" s="16" t="str">
        <f>部数情報!E3248</f>
        <v>野田</v>
      </c>
      <c r="E3261" s="16" t="str">
        <f>部数情報!F3248</f>
        <v>川間駅南口</v>
      </c>
      <c r="F3261" s="16" t="str">
        <f>部数情報!A3248</f>
        <v>082017</v>
      </c>
      <c r="G3261" s="16" t="str">
        <f>部数情報!G3248</f>
        <v>五木新町Ａ</v>
      </c>
      <c r="H3261" s="16" t="str">
        <f>部数情報!H3248</f>
        <v>柏</v>
      </c>
      <c r="I3261" s="16" t="str">
        <f>部数情報!I3248</f>
        <v>野田市</v>
      </c>
      <c r="J3261" s="189">
        <f>IFERROR(IF($I$7="併配",VLOOKUP($F3261,部数情報!A:K,11,0),IF($I$7="併配&amp;選挙",VLOOKUP($F3261,部数情報!A:L,12,0),IF($I$7="選挙",VLOOKUP($F3261,部数情報!A:M,13,0),VLOOKUP($F3261,部数情報!A:J,10,0)))),"")</f>
        <v>270</v>
      </c>
      <c r="K3261" s="187"/>
      <c r="L3261" s="205"/>
      <c r="M3261" s="206"/>
      <c r="S3261">
        <f>エリア一覧!J3261-VLOOKUP(エリア一覧!F3261,部数情報!A:Q,17,0)</f>
        <v>0</v>
      </c>
      <c r="V3261">
        <f t="shared" si="50"/>
        <v>0</v>
      </c>
      <c r="W3261">
        <f>IFERROR(VLOOKUP($F3261,部数情報!A:J,10,0),0)</f>
        <v>270</v>
      </c>
    </row>
    <row r="3262" spans="2:23" hidden="1">
      <c r="B3262" s="15">
        <f>部数情報!C3249</f>
        <v>3248</v>
      </c>
      <c r="C3262" s="16">
        <f>部数情報!B3249</f>
        <v>45</v>
      </c>
      <c r="D3262" s="16" t="str">
        <f>部数情報!E3249</f>
        <v>野田</v>
      </c>
      <c r="E3262" s="16" t="str">
        <f>部数情報!F3249</f>
        <v>川間駅南口</v>
      </c>
      <c r="F3262" s="16" t="str">
        <f>部数情報!A3249</f>
        <v>082085</v>
      </c>
      <c r="G3262" s="16" t="str">
        <f>部数情報!G3249</f>
        <v>五木新町Ｂ</v>
      </c>
      <c r="H3262" s="16" t="str">
        <f>部数情報!H3249</f>
        <v>柏</v>
      </c>
      <c r="I3262" s="16" t="str">
        <f>部数情報!I3249</f>
        <v>野田市</v>
      </c>
      <c r="J3262" s="189">
        <f>IFERROR(IF($I$7="併配",VLOOKUP($F3262,部数情報!A:K,11,0),IF($I$7="併配&amp;選挙",VLOOKUP($F3262,部数情報!A:L,12,0),IF($I$7="選挙",VLOOKUP($F3262,部数情報!A:M,13,0),VLOOKUP($F3262,部数情報!A:J,10,0)))),"")</f>
        <v>305</v>
      </c>
      <c r="K3262" s="187"/>
      <c r="L3262" s="205"/>
      <c r="M3262" s="206"/>
      <c r="S3262">
        <f>エリア一覧!J3262-VLOOKUP(エリア一覧!F3262,部数情報!A:Q,17,0)</f>
        <v>0</v>
      </c>
      <c r="V3262">
        <f t="shared" si="50"/>
        <v>0</v>
      </c>
      <c r="W3262">
        <f>IFERROR(VLOOKUP($F3262,部数情報!A:J,10,0),0)</f>
        <v>305</v>
      </c>
    </row>
    <row r="3263" spans="2:23" hidden="1">
      <c r="B3263" s="15">
        <f>部数情報!C3250</f>
        <v>3249</v>
      </c>
      <c r="C3263" s="16">
        <f>部数情報!B3250</f>
        <v>45</v>
      </c>
      <c r="D3263" s="16" t="str">
        <f>部数情報!E3250</f>
        <v>野田</v>
      </c>
      <c r="E3263" s="16" t="str">
        <f>部数情報!F3250</f>
        <v>川間駅南口</v>
      </c>
      <c r="F3263" s="16" t="str">
        <f>部数情報!A3250</f>
        <v>082071</v>
      </c>
      <c r="G3263" s="16" t="str">
        <f>部数情報!G3250</f>
        <v>光葉町1</v>
      </c>
      <c r="H3263" s="16" t="str">
        <f>部数情報!H3250</f>
        <v>柏</v>
      </c>
      <c r="I3263" s="16" t="str">
        <f>部数情報!I3250</f>
        <v>野田市</v>
      </c>
      <c r="J3263" s="189">
        <f>IFERROR(IF($I$7="併配",VLOOKUP($F3263,部数情報!A:K,11,0),IF($I$7="併配&amp;選挙",VLOOKUP($F3263,部数情報!A:L,12,0),IF($I$7="選挙",VLOOKUP($F3263,部数情報!A:M,13,0),VLOOKUP($F3263,部数情報!A:J,10,0)))),"")</f>
        <v>380</v>
      </c>
      <c r="K3263" s="187"/>
      <c r="L3263" s="205"/>
      <c r="M3263" s="206"/>
      <c r="S3263">
        <f>エリア一覧!J3263-VLOOKUP(エリア一覧!F3263,部数情報!A:Q,17,0)</f>
        <v>0</v>
      </c>
      <c r="V3263">
        <f t="shared" si="50"/>
        <v>0</v>
      </c>
      <c r="W3263">
        <f>IFERROR(VLOOKUP($F3263,部数情報!A:J,10,0),0)</f>
        <v>380</v>
      </c>
    </row>
    <row r="3264" spans="2:23" hidden="1">
      <c r="B3264" s="15">
        <f>部数情報!C3251</f>
        <v>3250</v>
      </c>
      <c r="C3264" s="16">
        <f>部数情報!B3251</f>
        <v>45</v>
      </c>
      <c r="D3264" s="16" t="str">
        <f>部数情報!E3251</f>
        <v>野田</v>
      </c>
      <c r="E3264" s="16" t="str">
        <f>部数情報!F3251</f>
        <v>川間駅南口</v>
      </c>
      <c r="F3264" s="16" t="str">
        <f>部数情報!A3251</f>
        <v>082067</v>
      </c>
      <c r="G3264" s="16" t="str">
        <f>部数情報!G3251</f>
        <v>光葉町2</v>
      </c>
      <c r="H3264" s="16" t="str">
        <f>部数情報!H3251</f>
        <v>柏</v>
      </c>
      <c r="I3264" s="16" t="str">
        <f>部数情報!I3251</f>
        <v>野田市</v>
      </c>
      <c r="J3264" s="189">
        <f>IFERROR(IF($I$7="併配",VLOOKUP($F3264,部数情報!A:K,11,0),IF($I$7="併配&amp;選挙",VLOOKUP($F3264,部数情報!A:L,12,0),IF($I$7="選挙",VLOOKUP($F3264,部数情報!A:M,13,0),VLOOKUP($F3264,部数情報!A:J,10,0)))),"")</f>
        <v>430</v>
      </c>
      <c r="K3264" s="187"/>
      <c r="L3264" s="205"/>
      <c r="M3264" s="206"/>
      <c r="S3264">
        <f>エリア一覧!J3264-VLOOKUP(エリア一覧!F3264,部数情報!A:Q,17,0)</f>
        <v>0</v>
      </c>
      <c r="V3264">
        <f t="shared" si="50"/>
        <v>0</v>
      </c>
      <c r="W3264">
        <f>IFERROR(VLOOKUP($F3264,部数情報!A:J,10,0),0)</f>
        <v>430</v>
      </c>
    </row>
    <row r="3265" spans="2:23" hidden="1">
      <c r="B3265" s="15">
        <f>部数情報!C3252</f>
        <v>3251</v>
      </c>
      <c r="C3265" s="16">
        <f>部数情報!B3252</f>
        <v>45</v>
      </c>
      <c r="D3265" s="16" t="str">
        <f>部数情報!E3252</f>
        <v>野田</v>
      </c>
      <c r="E3265" s="16" t="str">
        <f>部数情報!F3252</f>
        <v>川間駅南口</v>
      </c>
      <c r="F3265" s="16" t="str">
        <f>部数情報!A3252</f>
        <v>082070</v>
      </c>
      <c r="G3265" s="16" t="str">
        <f>部数情報!G3252</f>
        <v>光葉町3</v>
      </c>
      <c r="H3265" s="16" t="str">
        <f>部数情報!H3252</f>
        <v>柏</v>
      </c>
      <c r="I3265" s="16" t="str">
        <f>部数情報!I3252</f>
        <v>野田市</v>
      </c>
      <c r="J3265" s="189">
        <f>IFERROR(IF($I$7="併配",VLOOKUP($F3265,部数情報!A:K,11,0),IF($I$7="併配&amp;選挙",VLOOKUP($F3265,部数情報!A:L,12,0),IF($I$7="選挙",VLOOKUP($F3265,部数情報!A:M,13,0),VLOOKUP($F3265,部数情報!A:J,10,0)))),"")</f>
        <v>525</v>
      </c>
      <c r="K3265" s="187"/>
      <c r="L3265" s="205"/>
      <c r="M3265" s="206"/>
      <c r="S3265">
        <f>エリア一覧!J3265-VLOOKUP(エリア一覧!F3265,部数情報!A:Q,17,0)</f>
        <v>0</v>
      </c>
      <c r="V3265">
        <f t="shared" si="50"/>
        <v>0</v>
      </c>
      <c r="W3265">
        <f>IFERROR(VLOOKUP($F3265,部数情報!A:J,10,0),0)</f>
        <v>525</v>
      </c>
    </row>
    <row r="3266" spans="2:23" hidden="1">
      <c r="B3266" s="15">
        <f>部数情報!C3253</f>
        <v>3252</v>
      </c>
      <c r="C3266" s="16">
        <f>部数情報!B3253</f>
        <v>45</v>
      </c>
      <c r="D3266" s="16" t="str">
        <f>部数情報!E3253</f>
        <v>野田</v>
      </c>
      <c r="E3266" s="16" t="str">
        <f>部数情報!F3253</f>
        <v>清水　野田　中野台</v>
      </c>
      <c r="F3266" s="16" t="str">
        <f>部数情報!A3253</f>
        <v>082018</v>
      </c>
      <c r="G3266" s="16" t="str">
        <f>部数情報!G3253</f>
        <v>清水高校南</v>
      </c>
      <c r="H3266" s="16" t="str">
        <f>部数情報!H3253</f>
        <v>柏</v>
      </c>
      <c r="I3266" s="16" t="str">
        <f>部数情報!I3253</f>
        <v>野田市</v>
      </c>
      <c r="J3266" s="189">
        <f>IFERROR(IF($I$7="併配",VLOOKUP($F3266,部数情報!A:K,11,0),IF($I$7="併配&amp;選挙",VLOOKUP($F3266,部数情報!A:L,12,0),IF($I$7="選挙",VLOOKUP($F3266,部数情報!A:M,13,0),VLOOKUP($F3266,部数情報!A:J,10,0)))),"")</f>
        <v>350</v>
      </c>
      <c r="K3266" s="187"/>
      <c r="L3266" s="205"/>
      <c r="M3266" s="206"/>
      <c r="S3266">
        <f>エリア一覧!J3266-VLOOKUP(エリア一覧!F3266,部数情報!A:Q,17,0)</f>
        <v>0</v>
      </c>
      <c r="V3266">
        <f t="shared" si="50"/>
        <v>0</v>
      </c>
      <c r="W3266">
        <f>IFERROR(VLOOKUP($F3266,部数情報!A:J,10,0),0)</f>
        <v>350</v>
      </c>
    </row>
    <row r="3267" spans="2:23" hidden="1">
      <c r="B3267" s="15">
        <f>部数情報!C3254</f>
        <v>3253</v>
      </c>
      <c r="C3267" s="16">
        <f>部数情報!B3254</f>
        <v>45</v>
      </c>
      <c r="D3267" s="16" t="str">
        <f>部数情報!E3254</f>
        <v>野田</v>
      </c>
      <c r="E3267" s="16" t="str">
        <f>部数情報!F3254</f>
        <v>清水　野田　中野台</v>
      </c>
      <c r="F3267" s="16" t="str">
        <f>部数情報!A3254</f>
        <v>082019</v>
      </c>
      <c r="G3267" s="16" t="str">
        <f>部数情報!G3254</f>
        <v>清水公園前</v>
      </c>
      <c r="H3267" s="16" t="str">
        <f>部数情報!H3254</f>
        <v>柏</v>
      </c>
      <c r="I3267" s="16" t="str">
        <f>部数情報!I3254</f>
        <v>野田市</v>
      </c>
      <c r="J3267" s="189">
        <f>IFERROR(IF($I$7="併配",VLOOKUP($F3267,部数情報!A:K,11,0),IF($I$7="併配&amp;選挙",VLOOKUP($F3267,部数情報!A:L,12,0),IF($I$7="選挙",VLOOKUP($F3267,部数情報!A:M,13,0),VLOOKUP($F3267,部数情報!A:J,10,0)))),"")</f>
        <v>520</v>
      </c>
      <c r="K3267" s="187"/>
      <c r="L3267" s="205"/>
      <c r="M3267" s="206"/>
      <c r="S3267">
        <f>エリア一覧!J3267-VLOOKUP(エリア一覧!F3267,部数情報!A:Q,17,0)</f>
        <v>0</v>
      </c>
      <c r="V3267">
        <f t="shared" si="50"/>
        <v>0</v>
      </c>
      <c r="W3267">
        <f>IFERROR(VLOOKUP($F3267,部数情報!A:J,10,0),0)</f>
        <v>520</v>
      </c>
    </row>
    <row r="3268" spans="2:23" hidden="1">
      <c r="B3268" s="15">
        <f>部数情報!C3255</f>
        <v>3254</v>
      </c>
      <c r="C3268" s="16">
        <f>部数情報!B3255</f>
        <v>45</v>
      </c>
      <c r="D3268" s="16" t="str">
        <f>部数情報!E3255</f>
        <v>野田</v>
      </c>
      <c r="E3268" s="16" t="str">
        <f>部数情報!F3255</f>
        <v>清水　野田　中野台</v>
      </c>
      <c r="F3268" s="16" t="str">
        <f>部数情報!A3255</f>
        <v>082020</v>
      </c>
      <c r="G3268" s="16" t="str">
        <f>部数情報!G3255</f>
        <v>旧さくら並木</v>
      </c>
      <c r="H3268" s="16" t="str">
        <f>部数情報!H3255</f>
        <v>柏</v>
      </c>
      <c r="I3268" s="16" t="str">
        <f>部数情報!I3255</f>
        <v>野田市</v>
      </c>
      <c r="J3268" s="189">
        <f>IFERROR(IF($I$7="併配",VLOOKUP($F3268,部数情報!A:K,11,0),IF($I$7="併配&amp;選挙",VLOOKUP($F3268,部数情報!A:L,12,0),IF($I$7="選挙",VLOOKUP($F3268,部数情報!A:M,13,0),VLOOKUP($F3268,部数情報!A:J,10,0)))),"")</f>
        <v>480</v>
      </c>
      <c r="K3268" s="187"/>
      <c r="L3268" s="205"/>
      <c r="M3268" s="206"/>
      <c r="S3268">
        <f>エリア一覧!J3268-VLOOKUP(エリア一覧!F3268,部数情報!A:Q,17,0)</f>
        <v>0</v>
      </c>
      <c r="V3268">
        <f t="shared" si="50"/>
        <v>0</v>
      </c>
      <c r="W3268">
        <f>IFERROR(VLOOKUP($F3268,部数情報!A:J,10,0),0)</f>
        <v>480</v>
      </c>
    </row>
    <row r="3269" spans="2:23" hidden="1">
      <c r="B3269" s="15">
        <f>部数情報!C3256</f>
        <v>3255</v>
      </c>
      <c r="C3269" s="16">
        <f>部数情報!B3256</f>
        <v>45</v>
      </c>
      <c r="D3269" s="16" t="str">
        <f>部数情報!E3256</f>
        <v>野田</v>
      </c>
      <c r="E3269" s="16" t="str">
        <f>部数情報!F3256</f>
        <v>清水　野田　中野台</v>
      </c>
      <c r="F3269" s="16" t="str">
        <f>部数情報!A3256</f>
        <v>082021</v>
      </c>
      <c r="G3269" s="16" t="str">
        <f>部数情報!G3256</f>
        <v>西光院</v>
      </c>
      <c r="H3269" s="16" t="str">
        <f>部数情報!H3256</f>
        <v>柏</v>
      </c>
      <c r="I3269" s="16" t="str">
        <f>部数情報!I3256</f>
        <v>野田市</v>
      </c>
      <c r="J3269" s="189">
        <f>IFERROR(IF($I$7="併配",VLOOKUP($F3269,部数情報!A:K,11,0),IF($I$7="併配&amp;選挙",VLOOKUP($F3269,部数情報!A:L,12,0),IF($I$7="選挙",VLOOKUP($F3269,部数情報!A:M,13,0),VLOOKUP($F3269,部数情報!A:J,10,0)))),"")</f>
        <v>455</v>
      </c>
      <c r="K3269" s="187"/>
      <c r="L3269" s="205"/>
      <c r="M3269" s="206"/>
      <c r="S3269">
        <f>エリア一覧!J3269-VLOOKUP(エリア一覧!F3269,部数情報!A:Q,17,0)</f>
        <v>0</v>
      </c>
      <c r="V3269">
        <f t="shared" si="50"/>
        <v>0</v>
      </c>
      <c r="W3269">
        <f>IFERROR(VLOOKUP($F3269,部数情報!A:J,10,0),0)</f>
        <v>455</v>
      </c>
    </row>
    <row r="3270" spans="2:23" hidden="1">
      <c r="B3270" s="15">
        <f>部数情報!C3257</f>
        <v>3256</v>
      </c>
      <c r="C3270" s="16">
        <f>部数情報!B3257</f>
        <v>45</v>
      </c>
      <c r="D3270" s="16" t="str">
        <f>部数情報!E3257</f>
        <v>野田</v>
      </c>
      <c r="E3270" s="16" t="str">
        <f>部数情報!F3257</f>
        <v>清水　野田　中野台</v>
      </c>
      <c r="F3270" s="16" t="str">
        <f>部数情報!A3257</f>
        <v>082022</v>
      </c>
      <c r="G3270" s="16" t="str">
        <f>部数情報!G3257</f>
        <v>清水台小東</v>
      </c>
      <c r="H3270" s="16" t="str">
        <f>部数情報!H3257</f>
        <v>柏</v>
      </c>
      <c r="I3270" s="16" t="str">
        <f>部数情報!I3257</f>
        <v>野田市</v>
      </c>
      <c r="J3270" s="189">
        <f>IFERROR(IF($I$7="併配",VLOOKUP($F3270,部数情報!A:K,11,0),IF($I$7="併配&amp;選挙",VLOOKUP($F3270,部数情報!A:L,12,0),IF($I$7="選挙",VLOOKUP($F3270,部数情報!A:M,13,0),VLOOKUP($F3270,部数情報!A:J,10,0)))),"")</f>
        <v>605</v>
      </c>
      <c r="K3270" s="187"/>
      <c r="L3270" s="205"/>
      <c r="M3270" s="206"/>
      <c r="S3270">
        <f>エリア一覧!J3270-VLOOKUP(エリア一覧!F3270,部数情報!A:Q,17,0)</f>
        <v>0</v>
      </c>
      <c r="V3270">
        <f t="shared" si="50"/>
        <v>0</v>
      </c>
      <c r="W3270">
        <f>IFERROR(VLOOKUP($F3270,部数情報!A:J,10,0),0)</f>
        <v>605</v>
      </c>
    </row>
    <row r="3271" spans="2:23" hidden="1">
      <c r="B3271" s="15">
        <f>部数情報!C3258</f>
        <v>3257</v>
      </c>
      <c r="C3271" s="16">
        <f>部数情報!B3258</f>
        <v>45</v>
      </c>
      <c r="D3271" s="16" t="str">
        <f>部数情報!E3258</f>
        <v>野田</v>
      </c>
      <c r="E3271" s="16" t="str">
        <f>部数情報!F3258</f>
        <v>清水　野田　中野台</v>
      </c>
      <c r="F3271" s="16" t="str">
        <f>部数情報!A3258</f>
        <v>082023</v>
      </c>
      <c r="G3271" s="16" t="str">
        <f>部数情報!G3258</f>
        <v>乳児保育所</v>
      </c>
      <c r="H3271" s="16" t="str">
        <f>部数情報!H3258</f>
        <v>柏</v>
      </c>
      <c r="I3271" s="16" t="str">
        <f>部数情報!I3258</f>
        <v>野田市</v>
      </c>
      <c r="J3271" s="189">
        <f>IFERROR(IF($I$7="併配",VLOOKUP($F3271,部数情報!A:K,11,0),IF($I$7="併配&amp;選挙",VLOOKUP($F3271,部数情報!A:L,12,0),IF($I$7="選挙",VLOOKUP($F3271,部数情報!A:M,13,0),VLOOKUP($F3271,部数情報!A:J,10,0)))),"")</f>
        <v>500</v>
      </c>
      <c r="K3271" s="187"/>
      <c r="L3271" s="205"/>
      <c r="M3271" s="206"/>
      <c r="S3271">
        <f>エリア一覧!J3271-VLOOKUP(エリア一覧!F3271,部数情報!A:Q,17,0)</f>
        <v>0</v>
      </c>
      <c r="V3271">
        <f t="shared" si="50"/>
        <v>0</v>
      </c>
      <c r="W3271">
        <f>IFERROR(VLOOKUP($F3271,部数情報!A:J,10,0),0)</f>
        <v>500</v>
      </c>
    </row>
    <row r="3272" spans="2:23" hidden="1">
      <c r="B3272" s="15">
        <f>部数情報!C3259</f>
        <v>3258</v>
      </c>
      <c r="C3272" s="16">
        <f>部数情報!B3259</f>
        <v>45</v>
      </c>
      <c r="D3272" s="16" t="str">
        <f>部数情報!E3259</f>
        <v>野田</v>
      </c>
      <c r="E3272" s="16" t="str">
        <f>部数情報!F3259</f>
        <v>清水　野田　中野台</v>
      </c>
      <c r="F3272" s="16" t="str">
        <f>部数情報!A3259</f>
        <v>082024</v>
      </c>
      <c r="G3272" s="16" t="str">
        <f>部数情報!G3259</f>
        <v>2号鹿島町公園</v>
      </c>
      <c r="H3272" s="16" t="str">
        <f>部数情報!H3259</f>
        <v>柏</v>
      </c>
      <c r="I3272" s="16" t="str">
        <f>部数情報!I3259</f>
        <v>野田市</v>
      </c>
      <c r="J3272" s="189">
        <f>IFERROR(IF($I$7="併配",VLOOKUP($F3272,部数情報!A:K,11,0),IF($I$7="併配&amp;選挙",VLOOKUP($F3272,部数情報!A:L,12,0),IF($I$7="選挙",VLOOKUP($F3272,部数情報!A:M,13,0),VLOOKUP($F3272,部数情報!A:J,10,0)))),"")</f>
        <v>435</v>
      </c>
      <c r="K3272" s="187"/>
      <c r="L3272" s="205"/>
      <c r="M3272" s="206"/>
      <c r="S3272">
        <f>エリア一覧!J3272-VLOOKUP(エリア一覧!F3272,部数情報!A:Q,17,0)</f>
        <v>0</v>
      </c>
      <c r="V3272">
        <f t="shared" si="50"/>
        <v>0</v>
      </c>
      <c r="W3272">
        <f>IFERROR(VLOOKUP($F3272,部数情報!A:J,10,0),0)</f>
        <v>435</v>
      </c>
    </row>
    <row r="3273" spans="2:23" hidden="1">
      <c r="B3273" s="15">
        <f>部数情報!C3260</f>
        <v>3259</v>
      </c>
      <c r="C3273" s="16">
        <f>部数情報!B3260</f>
        <v>45</v>
      </c>
      <c r="D3273" s="16" t="str">
        <f>部数情報!E3260</f>
        <v>野田</v>
      </c>
      <c r="E3273" s="16" t="str">
        <f>部数情報!F3260</f>
        <v>清水　野田　中野台</v>
      </c>
      <c r="F3273" s="16" t="str">
        <f>部数情報!A3260</f>
        <v>082025</v>
      </c>
      <c r="G3273" s="16" t="str">
        <f>部数情報!G3260</f>
        <v>欅のホール</v>
      </c>
      <c r="H3273" s="16" t="str">
        <f>部数情報!H3260</f>
        <v>柏</v>
      </c>
      <c r="I3273" s="16" t="str">
        <f>部数情報!I3260</f>
        <v>野田市</v>
      </c>
      <c r="J3273" s="189">
        <f>IFERROR(IF($I$7="併配",VLOOKUP($F3273,部数情報!A:K,11,0),IF($I$7="併配&amp;選挙",VLOOKUP($F3273,部数情報!A:L,12,0),IF($I$7="選挙",VLOOKUP($F3273,部数情報!A:M,13,0),VLOOKUP($F3273,部数情報!A:J,10,0)))),"")</f>
        <v>450</v>
      </c>
      <c r="K3273" s="187"/>
      <c r="L3273" s="205"/>
      <c r="M3273" s="206"/>
      <c r="S3273">
        <f>エリア一覧!J3273-VLOOKUP(エリア一覧!F3273,部数情報!A:Q,17,0)</f>
        <v>0</v>
      </c>
      <c r="V3273">
        <f t="shared" si="50"/>
        <v>0</v>
      </c>
      <c r="W3273">
        <f>IFERROR(VLOOKUP($F3273,部数情報!A:J,10,0),0)</f>
        <v>450</v>
      </c>
    </row>
    <row r="3274" spans="2:23" hidden="1">
      <c r="B3274" s="15">
        <f>部数情報!C3261</f>
        <v>3260</v>
      </c>
      <c r="C3274" s="16">
        <f>部数情報!B3261</f>
        <v>45</v>
      </c>
      <c r="D3274" s="16" t="str">
        <f>部数情報!E3261</f>
        <v>野田</v>
      </c>
      <c r="E3274" s="16" t="str">
        <f>部数情報!F3261</f>
        <v>清水　野田　中野台</v>
      </c>
      <c r="F3274" s="16" t="str">
        <f>部数情報!A3261</f>
        <v>082026</v>
      </c>
      <c r="G3274" s="16" t="str">
        <f>部数情報!G3261</f>
        <v>中央小</v>
      </c>
      <c r="H3274" s="16" t="str">
        <f>部数情報!H3261</f>
        <v>柏</v>
      </c>
      <c r="I3274" s="16" t="str">
        <f>部数情報!I3261</f>
        <v>野田市</v>
      </c>
      <c r="J3274" s="189">
        <f>IFERROR(IF($I$7="併配",VLOOKUP($F3274,部数情報!A:K,11,0),IF($I$7="併配&amp;選挙",VLOOKUP($F3274,部数情報!A:L,12,0),IF($I$7="選挙",VLOOKUP($F3274,部数情報!A:M,13,0),VLOOKUP($F3274,部数情報!A:J,10,0)))),"")</f>
        <v>310</v>
      </c>
      <c r="K3274" s="187"/>
      <c r="L3274" s="205"/>
      <c r="M3274" s="206"/>
      <c r="S3274">
        <f>エリア一覧!J3274-VLOOKUP(エリア一覧!F3274,部数情報!A:Q,17,0)</f>
        <v>0</v>
      </c>
      <c r="V3274">
        <f t="shared" si="50"/>
        <v>0</v>
      </c>
      <c r="W3274">
        <f>IFERROR(VLOOKUP($F3274,部数情報!A:J,10,0),0)</f>
        <v>310</v>
      </c>
    </row>
    <row r="3275" spans="2:23" hidden="1">
      <c r="B3275" s="15">
        <f>部数情報!C3262</f>
        <v>3261</v>
      </c>
      <c r="C3275" s="16">
        <f>部数情報!B3262</f>
        <v>45</v>
      </c>
      <c r="D3275" s="16" t="str">
        <f>部数情報!E3262</f>
        <v>野田</v>
      </c>
      <c r="E3275" s="16" t="str">
        <f>部数情報!F3262</f>
        <v>清水　野田　中野台</v>
      </c>
      <c r="F3275" s="16" t="str">
        <f>部数情報!A3262</f>
        <v>082027</v>
      </c>
      <c r="G3275" s="16" t="str">
        <f>部数情報!G3262</f>
        <v>中野台県営住宅</v>
      </c>
      <c r="H3275" s="16" t="str">
        <f>部数情報!H3262</f>
        <v>柏</v>
      </c>
      <c r="I3275" s="16" t="str">
        <f>部数情報!I3262</f>
        <v>野田市</v>
      </c>
      <c r="J3275" s="189">
        <f>IFERROR(IF($I$7="併配",VLOOKUP($F3275,部数情報!A:K,11,0),IF($I$7="併配&amp;選挙",VLOOKUP($F3275,部数情報!A:L,12,0),IF($I$7="選挙",VLOOKUP($F3275,部数情報!A:M,13,0),VLOOKUP($F3275,部数情報!A:J,10,0)))),"")</f>
        <v>290</v>
      </c>
      <c r="K3275" s="187"/>
      <c r="L3275" s="205"/>
      <c r="M3275" s="206"/>
      <c r="S3275">
        <f>エリア一覧!J3275-VLOOKUP(エリア一覧!F3275,部数情報!A:Q,17,0)</f>
        <v>0</v>
      </c>
      <c r="V3275">
        <f t="shared" si="50"/>
        <v>0</v>
      </c>
      <c r="W3275">
        <f>IFERROR(VLOOKUP($F3275,部数情報!A:J,10,0),0)</f>
        <v>290</v>
      </c>
    </row>
    <row r="3276" spans="2:23" hidden="1">
      <c r="B3276" s="15">
        <f>部数情報!C3263</f>
        <v>3262</v>
      </c>
      <c r="C3276" s="16">
        <f>部数情報!B3263</f>
        <v>45</v>
      </c>
      <c r="D3276" s="16" t="str">
        <f>部数情報!E3263</f>
        <v>野田</v>
      </c>
      <c r="E3276" s="16" t="str">
        <f>部数情報!F3263</f>
        <v>清水　野田　中野台</v>
      </c>
      <c r="F3276" s="16" t="str">
        <f>部数情報!A3263</f>
        <v>082072</v>
      </c>
      <c r="G3276" s="16" t="str">
        <f>部数情報!G3263</f>
        <v>つつみ野2</v>
      </c>
      <c r="H3276" s="16" t="str">
        <f>部数情報!H3263</f>
        <v>柏</v>
      </c>
      <c r="I3276" s="16" t="str">
        <f>部数情報!I3263</f>
        <v>野田市</v>
      </c>
      <c r="J3276" s="189">
        <f>IFERROR(IF($I$7="併配",VLOOKUP($F3276,部数情報!A:K,11,0),IF($I$7="併配&amp;選挙",VLOOKUP($F3276,部数情報!A:L,12,0),IF($I$7="選挙",VLOOKUP($F3276,部数情報!A:M,13,0),VLOOKUP($F3276,部数情報!A:J,10,0)))),"")</f>
        <v>390</v>
      </c>
      <c r="K3276" s="187"/>
      <c r="L3276" s="205"/>
      <c r="M3276" s="206"/>
      <c r="S3276">
        <f>エリア一覧!J3276-VLOOKUP(エリア一覧!F3276,部数情報!A:Q,17,0)</f>
        <v>0</v>
      </c>
      <c r="V3276">
        <f t="shared" si="50"/>
        <v>0</v>
      </c>
      <c r="W3276">
        <f>IFERROR(VLOOKUP($F3276,部数情報!A:J,10,0),0)</f>
        <v>390</v>
      </c>
    </row>
    <row r="3277" spans="2:23" hidden="1">
      <c r="B3277" s="15">
        <f>部数情報!C3264</f>
        <v>3263</v>
      </c>
      <c r="C3277" s="16">
        <f>部数情報!B3264</f>
        <v>45</v>
      </c>
      <c r="D3277" s="16" t="str">
        <f>部数情報!E3264</f>
        <v>野田</v>
      </c>
      <c r="E3277" s="16" t="str">
        <f>部数情報!F3264</f>
        <v>清水　野田　中野台</v>
      </c>
      <c r="F3277" s="16" t="str">
        <f>部数情報!A3264</f>
        <v>082073</v>
      </c>
      <c r="G3277" s="16" t="str">
        <f>部数情報!G3264</f>
        <v>桜の里3</v>
      </c>
      <c r="H3277" s="16" t="str">
        <f>部数情報!H3264</f>
        <v>柏</v>
      </c>
      <c r="I3277" s="16" t="str">
        <f>部数情報!I3264</f>
        <v>野田市</v>
      </c>
      <c r="J3277" s="189">
        <f>IFERROR(IF($I$7="併配",VLOOKUP($F3277,部数情報!A:K,11,0),IF($I$7="併配&amp;選挙",VLOOKUP($F3277,部数情報!A:L,12,0),IF($I$7="選挙",VLOOKUP($F3277,部数情報!A:M,13,0),VLOOKUP($F3277,部数情報!A:J,10,0)))),"")</f>
        <v>205</v>
      </c>
      <c r="K3277" s="187"/>
      <c r="L3277" s="205"/>
      <c r="M3277" s="206"/>
      <c r="S3277">
        <f>エリア一覧!J3277-VLOOKUP(エリア一覧!F3277,部数情報!A:Q,17,0)</f>
        <v>0</v>
      </c>
      <c r="V3277">
        <f t="shared" si="50"/>
        <v>0</v>
      </c>
      <c r="W3277">
        <f>IFERROR(VLOOKUP($F3277,部数情報!A:J,10,0),0)</f>
        <v>205</v>
      </c>
    </row>
    <row r="3278" spans="2:23" hidden="1">
      <c r="B3278" s="15">
        <f>部数情報!C3265</f>
        <v>3264</v>
      </c>
      <c r="C3278" s="16">
        <f>部数情報!B3265</f>
        <v>45</v>
      </c>
      <c r="D3278" s="16" t="str">
        <f>部数情報!E3265</f>
        <v>野田</v>
      </c>
      <c r="E3278" s="16" t="str">
        <f>部数情報!F3265</f>
        <v>野田　上花輪　桜台</v>
      </c>
      <c r="F3278" s="16" t="str">
        <f>部数情報!A3265</f>
        <v>082028</v>
      </c>
      <c r="G3278" s="16" t="str">
        <f>部数情報!G3265</f>
        <v>市営上花輪団地</v>
      </c>
      <c r="H3278" s="16" t="str">
        <f>部数情報!H3265</f>
        <v>柏</v>
      </c>
      <c r="I3278" s="16" t="str">
        <f>部数情報!I3265</f>
        <v>野田市</v>
      </c>
      <c r="J3278" s="189">
        <f>IFERROR(IF($I$7="併配",VLOOKUP($F3278,部数情報!A:K,11,0),IF($I$7="併配&amp;選挙",VLOOKUP($F3278,部数情報!A:L,12,0),IF($I$7="選挙",VLOOKUP($F3278,部数情報!A:M,13,0),VLOOKUP($F3278,部数情報!A:J,10,0)))),"")</f>
        <v>465</v>
      </c>
      <c r="K3278" s="187"/>
      <c r="L3278" s="205"/>
      <c r="M3278" s="206"/>
      <c r="S3278">
        <f>エリア一覧!J3278-VLOOKUP(エリア一覧!F3278,部数情報!A:Q,17,0)</f>
        <v>0</v>
      </c>
      <c r="V3278">
        <f t="shared" si="50"/>
        <v>0</v>
      </c>
      <c r="W3278">
        <f>IFERROR(VLOOKUP($F3278,部数情報!A:J,10,0),0)</f>
        <v>465</v>
      </c>
    </row>
    <row r="3279" spans="2:23" hidden="1">
      <c r="B3279" s="15">
        <f>部数情報!C3266</f>
        <v>3265</v>
      </c>
      <c r="C3279" s="16">
        <f>部数情報!B3266</f>
        <v>45</v>
      </c>
      <c r="D3279" s="16" t="str">
        <f>部数情報!E3266</f>
        <v>野田</v>
      </c>
      <c r="E3279" s="16" t="str">
        <f>部数情報!F3266</f>
        <v>野田　上花輪　桜台</v>
      </c>
      <c r="F3279" s="16" t="str">
        <f>部数情報!A3266</f>
        <v>082029</v>
      </c>
      <c r="G3279" s="16" t="str">
        <f>部数情報!G3266</f>
        <v>朝日ヶ丘公園</v>
      </c>
      <c r="H3279" s="16" t="str">
        <f>部数情報!H3266</f>
        <v>柏</v>
      </c>
      <c r="I3279" s="16" t="str">
        <f>部数情報!I3266</f>
        <v>野田市</v>
      </c>
      <c r="J3279" s="189">
        <f>IFERROR(IF($I$7="併配",VLOOKUP($F3279,部数情報!A:K,11,0),IF($I$7="併配&amp;選挙",VLOOKUP($F3279,部数情報!A:L,12,0),IF($I$7="選挙",VLOOKUP($F3279,部数情報!A:M,13,0),VLOOKUP($F3279,部数情報!A:J,10,0)))),"")</f>
        <v>640</v>
      </c>
      <c r="K3279" s="187"/>
      <c r="L3279" s="205"/>
      <c r="M3279" s="206"/>
      <c r="S3279">
        <f>エリア一覧!J3279-VLOOKUP(エリア一覧!F3279,部数情報!A:Q,17,0)</f>
        <v>0</v>
      </c>
      <c r="V3279">
        <f t="shared" si="50"/>
        <v>0</v>
      </c>
      <c r="W3279">
        <f>IFERROR(VLOOKUP($F3279,部数情報!A:J,10,0),0)</f>
        <v>640</v>
      </c>
    </row>
    <row r="3280" spans="2:23" hidden="1">
      <c r="B3280" s="15">
        <f>部数情報!C3267</f>
        <v>3266</v>
      </c>
      <c r="C3280" s="16">
        <f>部数情報!B3267</f>
        <v>45</v>
      </c>
      <c r="D3280" s="16" t="str">
        <f>部数情報!E3267</f>
        <v>野田</v>
      </c>
      <c r="E3280" s="16" t="str">
        <f>部数情報!F3267</f>
        <v>野田　上花輪　桜台</v>
      </c>
      <c r="F3280" s="16" t="str">
        <f>部数情報!A3267</f>
        <v>082032</v>
      </c>
      <c r="G3280" s="16" t="str">
        <f>部数情報!G3267</f>
        <v>長命寺</v>
      </c>
      <c r="H3280" s="16" t="str">
        <f>部数情報!H3267</f>
        <v>柏</v>
      </c>
      <c r="I3280" s="16" t="str">
        <f>部数情報!I3267</f>
        <v>野田市</v>
      </c>
      <c r="J3280" s="189">
        <f>IFERROR(IF($I$7="併配",VLOOKUP($F3280,部数情報!A:K,11,0),IF($I$7="併配&amp;選挙",VLOOKUP($F3280,部数情報!A:L,12,0),IF($I$7="選挙",VLOOKUP($F3280,部数情報!A:M,13,0),VLOOKUP($F3280,部数情報!A:J,10,0)))),"")</f>
        <v>300</v>
      </c>
      <c r="K3280" s="187"/>
      <c r="L3280" s="205"/>
      <c r="M3280" s="206"/>
      <c r="S3280">
        <f>エリア一覧!J3280-VLOOKUP(エリア一覧!F3280,部数情報!A:Q,17,0)</f>
        <v>0</v>
      </c>
      <c r="V3280">
        <f t="shared" ref="V3280:V3343" si="51">IF(K3280="●",J3280,K3280)</f>
        <v>0</v>
      </c>
      <c r="W3280">
        <f>IFERROR(VLOOKUP($F3280,部数情報!A:J,10,0),0)</f>
        <v>300</v>
      </c>
    </row>
    <row r="3281" spans="2:23" hidden="1">
      <c r="B3281" s="15">
        <f>部数情報!C3268</f>
        <v>3267</v>
      </c>
      <c r="C3281" s="16">
        <f>部数情報!B3268</f>
        <v>45</v>
      </c>
      <c r="D3281" s="16" t="str">
        <f>部数情報!E3268</f>
        <v>野田</v>
      </c>
      <c r="E3281" s="16" t="str">
        <f>部数情報!F3268</f>
        <v>野田　上花輪　桜台</v>
      </c>
      <c r="F3281" s="16" t="str">
        <f>部数情報!A3268</f>
        <v>082033</v>
      </c>
      <c r="G3281" s="16" t="str">
        <f>部数情報!G3268</f>
        <v>第二中学校</v>
      </c>
      <c r="H3281" s="16" t="str">
        <f>部数情報!H3268</f>
        <v>柏</v>
      </c>
      <c r="I3281" s="16" t="str">
        <f>部数情報!I3268</f>
        <v>野田市</v>
      </c>
      <c r="J3281" s="189">
        <f>IFERROR(IF($I$7="併配",VLOOKUP($F3281,部数情報!A:K,11,0),IF($I$7="併配&amp;選挙",VLOOKUP($F3281,部数情報!A:L,12,0),IF($I$7="選挙",VLOOKUP($F3281,部数情報!A:M,13,0),VLOOKUP($F3281,部数情報!A:J,10,0)))),"")</f>
        <v>295</v>
      </c>
      <c r="K3281" s="187"/>
      <c r="L3281" s="205"/>
      <c r="M3281" s="206"/>
      <c r="S3281">
        <f>エリア一覧!J3281-VLOOKUP(エリア一覧!F3281,部数情報!A:Q,17,0)</f>
        <v>0</v>
      </c>
      <c r="V3281">
        <f t="shared" si="51"/>
        <v>0</v>
      </c>
      <c r="W3281">
        <f>IFERROR(VLOOKUP($F3281,部数情報!A:J,10,0),0)</f>
        <v>295</v>
      </c>
    </row>
    <row r="3282" spans="2:23" hidden="1">
      <c r="B3282" s="15">
        <f>部数情報!C3269</f>
        <v>3268</v>
      </c>
      <c r="C3282" s="16">
        <f>部数情報!B3269</f>
        <v>45</v>
      </c>
      <c r="D3282" s="16" t="str">
        <f>部数情報!E3269</f>
        <v>野田</v>
      </c>
      <c r="E3282" s="16" t="str">
        <f>部数情報!F3269</f>
        <v>野田　上花輪　桜台</v>
      </c>
      <c r="F3282" s="16" t="str">
        <f>部数情報!A3269</f>
        <v>082034</v>
      </c>
      <c r="G3282" s="16" t="str">
        <f>部数情報!G3269</f>
        <v>櫻木神社</v>
      </c>
      <c r="H3282" s="16" t="str">
        <f>部数情報!H3269</f>
        <v>柏</v>
      </c>
      <c r="I3282" s="16" t="str">
        <f>部数情報!I3269</f>
        <v>野田市</v>
      </c>
      <c r="J3282" s="189">
        <f>IFERROR(IF($I$7="併配",VLOOKUP($F3282,部数情報!A:K,11,0),IF($I$7="併配&amp;選挙",VLOOKUP($F3282,部数情報!A:L,12,0),IF($I$7="選挙",VLOOKUP($F3282,部数情報!A:M,13,0),VLOOKUP($F3282,部数情報!A:J,10,0)))),"")</f>
        <v>600</v>
      </c>
      <c r="K3282" s="187"/>
      <c r="L3282" s="205"/>
      <c r="M3282" s="206"/>
      <c r="S3282">
        <f>エリア一覧!J3282-VLOOKUP(エリア一覧!F3282,部数情報!A:Q,17,0)</f>
        <v>0</v>
      </c>
      <c r="V3282">
        <f t="shared" si="51"/>
        <v>0</v>
      </c>
      <c r="W3282">
        <f>IFERROR(VLOOKUP($F3282,部数情報!A:J,10,0),0)</f>
        <v>600</v>
      </c>
    </row>
    <row r="3283" spans="2:23" hidden="1">
      <c r="B3283" s="15">
        <f>部数情報!C3270</f>
        <v>3269</v>
      </c>
      <c r="C3283" s="16">
        <f>部数情報!B3270</f>
        <v>45</v>
      </c>
      <c r="D3283" s="16" t="str">
        <f>部数情報!E3270</f>
        <v>野田</v>
      </c>
      <c r="E3283" s="16" t="str">
        <f>部数情報!F3270</f>
        <v>野田　上花輪　桜台</v>
      </c>
      <c r="F3283" s="16" t="str">
        <f>部数情報!A3270</f>
        <v>082035</v>
      </c>
      <c r="G3283" s="16" t="str">
        <f>部数情報!G3270</f>
        <v>上花輪太子前南</v>
      </c>
      <c r="H3283" s="16" t="str">
        <f>部数情報!H3270</f>
        <v>柏</v>
      </c>
      <c r="I3283" s="16" t="str">
        <f>部数情報!I3270</f>
        <v>野田市</v>
      </c>
      <c r="J3283" s="189">
        <f>IFERROR(IF($I$7="併配",VLOOKUP($F3283,部数情報!A:K,11,0),IF($I$7="併配&amp;選挙",VLOOKUP($F3283,部数情報!A:L,12,0),IF($I$7="選挙",VLOOKUP($F3283,部数情報!A:M,13,0),VLOOKUP($F3283,部数情報!A:J,10,0)))),"")</f>
        <v>420</v>
      </c>
      <c r="K3283" s="187"/>
      <c r="L3283" s="205"/>
      <c r="M3283" s="206"/>
      <c r="S3283">
        <f>エリア一覧!J3283-VLOOKUP(エリア一覧!F3283,部数情報!A:Q,17,0)</f>
        <v>0</v>
      </c>
      <c r="V3283">
        <f t="shared" si="51"/>
        <v>0</v>
      </c>
      <c r="W3283">
        <f>IFERROR(VLOOKUP($F3283,部数情報!A:J,10,0),0)</f>
        <v>420</v>
      </c>
    </row>
    <row r="3284" spans="2:23" hidden="1">
      <c r="B3284" s="15">
        <f>部数情報!C3271</f>
        <v>3270</v>
      </c>
      <c r="C3284" s="16">
        <f>部数情報!B3271</f>
        <v>45</v>
      </c>
      <c r="D3284" s="16" t="str">
        <f>部数情報!E3271</f>
        <v>野田</v>
      </c>
      <c r="E3284" s="16" t="str">
        <f>部数情報!F3271</f>
        <v>野田　上花輪　桜台</v>
      </c>
      <c r="F3284" s="16" t="str">
        <f>部数情報!A3271</f>
        <v>082077</v>
      </c>
      <c r="G3284" s="16" t="str">
        <f>部数情報!G3271</f>
        <v>神明神社</v>
      </c>
      <c r="H3284" s="16" t="str">
        <f>部数情報!H3271</f>
        <v>柏</v>
      </c>
      <c r="I3284" s="16" t="str">
        <f>部数情報!I3271</f>
        <v>野田市</v>
      </c>
      <c r="J3284" s="189">
        <f>IFERROR(IF($I$7="併配",VLOOKUP($F3284,部数情報!A:K,11,0),IF($I$7="併配&amp;選挙",VLOOKUP($F3284,部数情報!A:L,12,0),IF($I$7="選挙",VLOOKUP($F3284,部数情報!A:M,13,0),VLOOKUP($F3284,部数情報!A:J,10,0)))),"")</f>
        <v>225</v>
      </c>
      <c r="K3284" s="187"/>
      <c r="L3284" s="205"/>
      <c r="M3284" s="206"/>
      <c r="S3284">
        <f>エリア一覧!J3284-VLOOKUP(エリア一覧!F3284,部数情報!A:Q,17,0)</f>
        <v>0</v>
      </c>
      <c r="V3284">
        <f t="shared" si="51"/>
        <v>0</v>
      </c>
      <c r="W3284">
        <f>IFERROR(VLOOKUP($F3284,部数情報!A:J,10,0),0)</f>
        <v>225</v>
      </c>
    </row>
    <row r="3285" spans="2:23" hidden="1">
      <c r="B3285" s="15">
        <f>部数情報!C3272</f>
        <v>3271</v>
      </c>
      <c r="C3285" s="16">
        <f>部数情報!B3272</f>
        <v>45</v>
      </c>
      <c r="D3285" s="16" t="str">
        <f>部数情報!E3272</f>
        <v>野田</v>
      </c>
      <c r="E3285" s="16" t="str">
        <f>部数情報!F3272</f>
        <v>柳沢　鶴奉</v>
      </c>
      <c r="F3285" s="16" t="str">
        <f>部数情報!A3272</f>
        <v>082036</v>
      </c>
      <c r="G3285" s="16" t="str">
        <f>部数情報!G3272</f>
        <v>柳沢県営住宅</v>
      </c>
      <c r="H3285" s="16" t="str">
        <f>部数情報!H3272</f>
        <v>柏</v>
      </c>
      <c r="I3285" s="16" t="str">
        <f>部数情報!I3272</f>
        <v>野田市</v>
      </c>
      <c r="J3285" s="189">
        <f>IFERROR(IF($I$7="併配",VLOOKUP($F3285,部数情報!A:K,11,0),IF($I$7="併配&amp;選挙",VLOOKUP($F3285,部数情報!A:L,12,0),IF($I$7="選挙",VLOOKUP($F3285,部数情報!A:M,13,0),VLOOKUP($F3285,部数情報!A:J,10,0)))),"")</f>
        <v>575</v>
      </c>
      <c r="K3285" s="187"/>
      <c r="L3285" s="205"/>
      <c r="M3285" s="206"/>
      <c r="S3285">
        <f>エリア一覧!J3285-VLOOKUP(エリア一覧!F3285,部数情報!A:Q,17,0)</f>
        <v>0</v>
      </c>
      <c r="V3285">
        <f t="shared" si="51"/>
        <v>0</v>
      </c>
      <c r="W3285">
        <f>IFERROR(VLOOKUP($F3285,部数情報!A:J,10,0),0)</f>
        <v>575</v>
      </c>
    </row>
    <row r="3286" spans="2:23" hidden="1">
      <c r="B3286" s="15">
        <f>部数情報!C3273</f>
        <v>3272</v>
      </c>
      <c r="C3286" s="16">
        <f>部数情報!B3273</f>
        <v>45</v>
      </c>
      <c r="D3286" s="16" t="str">
        <f>部数情報!E3273</f>
        <v>野田</v>
      </c>
      <c r="E3286" s="16" t="str">
        <f>部数情報!F3273</f>
        <v>柳沢　鶴奉</v>
      </c>
      <c r="F3286" s="16" t="str">
        <f>部数情報!A3273</f>
        <v>082037</v>
      </c>
      <c r="G3286" s="16" t="str">
        <f>部数情報!G3273</f>
        <v>総合教育ｾﾝﾀｰ</v>
      </c>
      <c r="H3286" s="16" t="str">
        <f>部数情報!H3273</f>
        <v>柏</v>
      </c>
      <c r="I3286" s="16" t="str">
        <f>部数情報!I3273</f>
        <v>野田市</v>
      </c>
      <c r="J3286" s="189">
        <f>IFERROR(IF($I$7="併配",VLOOKUP($F3286,部数情報!A:K,11,0),IF($I$7="併配&amp;選挙",VLOOKUP($F3286,部数情報!A:L,12,0),IF($I$7="選挙",VLOOKUP($F3286,部数情報!A:M,13,0),VLOOKUP($F3286,部数情報!A:J,10,0)))),"")</f>
        <v>250</v>
      </c>
      <c r="K3286" s="187"/>
      <c r="L3286" s="205"/>
      <c r="M3286" s="206"/>
      <c r="S3286">
        <f>エリア一覧!J3286-VLOOKUP(エリア一覧!F3286,部数情報!A:Q,17,0)</f>
        <v>0</v>
      </c>
      <c r="V3286">
        <f t="shared" si="51"/>
        <v>0</v>
      </c>
      <c r="W3286">
        <f>IFERROR(VLOOKUP($F3286,部数情報!A:J,10,0),0)</f>
        <v>250</v>
      </c>
    </row>
    <row r="3287" spans="2:23" hidden="1">
      <c r="B3287" s="15">
        <f>部数情報!C3274</f>
        <v>3273</v>
      </c>
      <c r="C3287" s="16">
        <f>部数情報!B3274</f>
        <v>45</v>
      </c>
      <c r="D3287" s="16" t="str">
        <f>部数情報!E3274</f>
        <v>野田</v>
      </c>
      <c r="E3287" s="16" t="str">
        <f>部数情報!F3274</f>
        <v>柳沢　鶴奉</v>
      </c>
      <c r="F3287" s="16" t="str">
        <f>部数情報!A3274</f>
        <v>082078</v>
      </c>
      <c r="G3287" s="16" t="str">
        <f>部数情報!G3274</f>
        <v>柳沢幼稚園</v>
      </c>
      <c r="H3287" s="16" t="str">
        <f>部数情報!H3274</f>
        <v>柏</v>
      </c>
      <c r="I3287" s="16" t="str">
        <f>部数情報!I3274</f>
        <v>野田市</v>
      </c>
      <c r="J3287" s="189">
        <f>IFERROR(IF($I$7="併配",VLOOKUP($F3287,部数情報!A:K,11,0),IF($I$7="併配&amp;選挙",VLOOKUP($F3287,部数情報!A:L,12,0),IF($I$7="選挙",VLOOKUP($F3287,部数情報!A:M,13,0),VLOOKUP($F3287,部数情報!A:J,10,0)))),"")</f>
        <v>270</v>
      </c>
      <c r="K3287" s="187"/>
      <c r="L3287" s="205"/>
      <c r="M3287" s="206"/>
      <c r="S3287">
        <f>エリア一覧!J3287-VLOOKUP(エリア一覧!F3287,部数情報!A:Q,17,0)</f>
        <v>0</v>
      </c>
      <c r="V3287">
        <f t="shared" si="51"/>
        <v>0</v>
      </c>
      <c r="W3287">
        <f>IFERROR(VLOOKUP($F3287,部数情報!A:J,10,0),0)</f>
        <v>270</v>
      </c>
    </row>
    <row r="3288" spans="2:23" hidden="1">
      <c r="B3288" s="15">
        <f>部数情報!C3275</f>
        <v>3274</v>
      </c>
      <c r="C3288" s="16">
        <f>部数情報!B3275</f>
        <v>45</v>
      </c>
      <c r="D3288" s="16" t="str">
        <f>部数情報!E3275</f>
        <v>野田</v>
      </c>
      <c r="E3288" s="16" t="str">
        <f>部数情報!F3275</f>
        <v>柳沢　鶴奉</v>
      </c>
      <c r="F3288" s="16" t="str">
        <f>部数情報!A3275</f>
        <v>082038</v>
      </c>
      <c r="G3288" s="16" t="str">
        <f>部数情報!G3275</f>
        <v>野田住宅公園</v>
      </c>
      <c r="H3288" s="16" t="str">
        <f>部数情報!H3275</f>
        <v>柏</v>
      </c>
      <c r="I3288" s="16" t="str">
        <f>部数情報!I3275</f>
        <v>野田市</v>
      </c>
      <c r="J3288" s="189">
        <f>IFERROR(IF($I$7="併配",VLOOKUP($F3288,部数情報!A:K,11,0),IF($I$7="併配&amp;選挙",VLOOKUP($F3288,部数情報!A:L,12,0),IF($I$7="選挙",VLOOKUP($F3288,部数情報!A:M,13,0),VLOOKUP($F3288,部数情報!A:J,10,0)))),"")</f>
        <v>400</v>
      </c>
      <c r="K3288" s="187"/>
      <c r="L3288" s="205"/>
      <c r="M3288" s="206"/>
      <c r="S3288">
        <f>エリア一覧!J3288-VLOOKUP(エリア一覧!F3288,部数情報!A:Q,17,0)</f>
        <v>0</v>
      </c>
      <c r="V3288">
        <f t="shared" si="51"/>
        <v>0</v>
      </c>
      <c r="W3288">
        <f>IFERROR(VLOOKUP($F3288,部数情報!A:J,10,0),0)</f>
        <v>400</v>
      </c>
    </row>
    <row r="3289" spans="2:23" hidden="1">
      <c r="B3289" s="15">
        <f>部数情報!C3276</f>
        <v>3275</v>
      </c>
      <c r="C3289" s="16">
        <f>部数情報!B3276</f>
        <v>45</v>
      </c>
      <c r="D3289" s="16" t="str">
        <f>部数情報!E3276</f>
        <v>野田</v>
      </c>
      <c r="E3289" s="16" t="str">
        <f>部数情報!F3276</f>
        <v>柳沢　鶴奉</v>
      </c>
      <c r="F3289" s="16" t="str">
        <f>部数情報!A3276</f>
        <v>082039</v>
      </c>
      <c r="G3289" s="16" t="str">
        <f>部数情報!G3276</f>
        <v>鶴奉公園</v>
      </c>
      <c r="H3289" s="16" t="str">
        <f>部数情報!H3276</f>
        <v>柏</v>
      </c>
      <c r="I3289" s="16" t="str">
        <f>部数情報!I3276</f>
        <v>野田市</v>
      </c>
      <c r="J3289" s="189">
        <f>IFERROR(IF($I$7="併配",VLOOKUP($F3289,部数情報!A:K,11,0),IF($I$7="併配&amp;選挙",VLOOKUP($F3289,部数情報!A:L,12,0),IF($I$7="選挙",VLOOKUP($F3289,部数情報!A:M,13,0),VLOOKUP($F3289,部数情報!A:J,10,0)))),"")</f>
        <v>430</v>
      </c>
      <c r="K3289" s="187"/>
      <c r="L3289" s="205"/>
      <c r="M3289" s="206"/>
      <c r="S3289">
        <f>エリア一覧!J3289-VLOOKUP(エリア一覧!F3289,部数情報!A:Q,17,0)</f>
        <v>0</v>
      </c>
      <c r="V3289">
        <f t="shared" si="51"/>
        <v>0</v>
      </c>
      <c r="W3289">
        <f>IFERROR(VLOOKUP($F3289,部数情報!A:J,10,0),0)</f>
        <v>430</v>
      </c>
    </row>
    <row r="3290" spans="2:23" hidden="1">
      <c r="B3290" s="15">
        <f>部数情報!C3277</f>
        <v>3276</v>
      </c>
      <c r="C3290" s="16">
        <f>部数情報!B3277</f>
        <v>45</v>
      </c>
      <c r="D3290" s="16" t="str">
        <f>部数情報!E3277</f>
        <v>野田</v>
      </c>
      <c r="E3290" s="16" t="str">
        <f>部数情報!F3277</f>
        <v>宮崎</v>
      </c>
      <c r="F3290" s="16" t="str">
        <f>部数情報!A3277</f>
        <v>082040</v>
      </c>
      <c r="G3290" s="16" t="str">
        <f>部数情報!G3277</f>
        <v>野田市消防署</v>
      </c>
      <c r="H3290" s="16" t="str">
        <f>部数情報!H3277</f>
        <v>柏</v>
      </c>
      <c r="I3290" s="16" t="str">
        <f>部数情報!I3277</f>
        <v>野田市</v>
      </c>
      <c r="J3290" s="189">
        <f>IFERROR(IF($I$7="併配",VLOOKUP($F3290,部数情報!A:K,11,0),IF($I$7="併配&amp;選挙",VLOOKUP($F3290,部数情報!A:L,12,0),IF($I$7="選挙",VLOOKUP($F3290,部数情報!A:M,13,0),VLOOKUP($F3290,部数情報!A:J,10,0)))),"")</f>
        <v>420</v>
      </c>
      <c r="K3290" s="187"/>
      <c r="L3290" s="205"/>
      <c r="M3290" s="206"/>
      <c r="S3290">
        <f>エリア一覧!J3290-VLOOKUP(エリア一覧!F3290,部数情報!A:Q,17,0)</f>
        <v>0</v>
      </c>
      <c r="V3290">
        <f t="shared" si="51"/>
        <v>0</v>
      </c>
      <c r="W3290">
        <f>IFERROR(VLOOKUP($F3290,部数情報!A:J,10,0),0)</f>
        <v>420</v>
      </c>
    </row>
    <row r="3291" spans="2:23" hidden="1">
      <c r="B3291" s="15">
        <f>部数情報!C3278</f>
        <v>3277</v>
      </c>
      <c r="C3291" s="16">
        <f>部数情報!B3278</f>
        <v>45</v>
      </c>
      <c r="D3291" s="16" t="str">
        <f>部数情報!E3278</f>
        <v>野田</v>
      </c>
      <c r="E3291" s="16" t="str">
        <f>部数情報!F3278</f>
        <v>宮崎</v>
      </c>
      <c r="F3291" s="16" t="str">
        <f>部数情報!A3278</f>
        <v>082041</v>
      </c>
      <c r="G3291" s="16" t="str">
        <f>部数情報!G3278</f>
        <v>第一中学校</v>
      </c>
      <c r="H3291" s="16" t="str">
        <f>部数情報!H3278</f>
        <v>柏</v>
      </c>
      <c r="I3291" s="16" t="str">
        <f>部数情報!I3278</f>
        <v>野田市</v>
      </c>
      <c r="J3291" s="189">
        <f>IFERROR(IF($I$7="併配",VLOOKUP($F3291,部数情報!A:K,11,0),IF($I$7="併配&amp;選挙",VLOOKUP($F3291,部数情報!A:L,12,0),IF($I$7="選挙",VLOOKUP($F3291,部数情報!A:M,13,0),VLOOKUP($F3291,部数情報!A:J,10,0)))),"")</f>
        <v>385</v>
      </c>
      <c r="K3291" s="187"/>
      <c r="L3291" s="205"/>
      <c r="M3291" s="206"/>
      <c r="S3291">
        <f>エリア一覧!J3291-VLOOKUP(エリア一覧!F3291,部数情報!A:Q,17,0)</f>
        <v>0</v>
      </c>
      <c r="V3291">
        <f t="shared" si="51"/>
        <v>0</v>
      </c>
      <c r="W3291">
        <f>IFERROR(VLOOKUP($F3291,部数情報!A:J,10,0),0)</f>
        <v>385</v>
      </c>
    </row>
    <row r="3292" spans="2:23" hidden="1">
      <c r="B3292" s="15">
        <f>部数情報!C3279</f>
        <v>3278</v>
      </c>
      <c r="C3292" s="16">
        <f>部数情報!B3279</f>
        <v>45</v>
      </c>
      <c r="D3292" s="16" t="str">
        <f>部数情報!E3279</f>
        <v>野田</v>
      </c>
      <c r="E3292" s="16" t="str">
        <f>部数情報!F3279</f>
        <v>宮崎</v>
      </c>
      <c r="F3292" s="16" t="str">
        <f>部数情報!A3279</f>
        <v>082091</v>
      </c>
      <c r="G3292" s="16" t="str">
        <f>部数情報!G3279</f>
        <v>野田市駅北東</v>
      </c>
      <c r="H3292" s="16" t="str">
        <f>部数情報!H3279</f>
        <v>柏</v>
      </c>
      <c r="I3292" s="16" t="str">
        <f>部数情報!I3279</f>
        <v>野田市</v>
      </c>
      <c r="J3292" s="189">
        <f>IFERROR(IF($I$7="併配",VLOOKUP($F3292,部数情報!A:K,11,0),IF($I$7="併配&amp;選挙",VLOOKUP($F3292,部数情報!A:L,12,0),IF($I$7="選挙",VLOOKUP($F3292,部数情報!A:M,13,0),VLOOKUP($F3292,部数情報!A:J,10,0)))),"")</f>
        <v>355</v>
      </c>
      <c r="K3292" s="187"/>
      <c r="L3292" s="205"/>
      <c r="M3292" s="206"/>
      <c r="S3292">
        <f>エリア一覧!J3292-VLOOKUP(エリア一覧!F3292,部数情報!A:Q,17,0)</f>
        <v>0</v>
      </c>
      <c r="V3292">
        <f t="shared" si="51"/>
        <v>0</v>
      </c>
      <c r="W3292">
        <f>IFERROR(VLOOKUP($F3292,部数情報!A:J,10,0),0)</f>
        <v>355</v>
      </c>
    </row>
    <row r="3293" spans="2:23" hidden="1">
      <c r="B3293" s="15">
        <f>部数情報!C3280</f>
        <v>3279</v>
      </c>
      <c r="C3293" s="16">
        <f>部数情報!B3280</f>
        <v>45</v>
      </c>
      <c r="D3293" s="16" t="str">
        <f>部数情報!E3280</f>
        <v>野田</v>
      </c>
      <c r="E3293" s="16" t="str">
        <f>部数情報!F3280</f>
        <v>宮崎</v>
      </c>
      <c r="F3293" s="16" t="str">
        <f>部数情報!A3280</f>
        <v>082042</v>
      </c>
      <c r="G3293" s="16" t="str">
        <f>部数情報!G3280</f>
        <v>宮崎小学校</v>
      </c>
      <c r="H3293" s="16" t="str">
        <f>部数情報!H3280</f>
        <v>柏</v>
      </c>
      <c r="I3293" s="16" t="str">
        <f>部数情報!I3280</f>
        <v>野田市</v>
      </c>
      <c r="J3293" s="189">
        <f>IFERROR(IF($I$7="併配",VLOOKUP($F3293,部数情報!A:K,11,0),IF($I$7="併配&amp;選挙",VLOOKUP($F3293,部数情報!A:L,12,0),IF($I$7="選挙",VLOOKUP($F3293,部数情報!A:M,13,0),VLOOKUP($F3293,部数情報!A:J,10,0)))),"")</f>
        <v>550</v>
      </c>
      <c r="K3293" s="187"/>
      <c r="L3293" s="205"/>
      <c r="M3293" s="206"/>
      <c r="S3293">
        <f>エリア一覧!J3293-VLOOKUP(エリア一覧!F3293,部数情報!A:Q,17,0)</f>
        <v>0</v>
      </c>
      <c r="V3293">
        <f t="shared" si="51"/>
        <v>0</v>
      </c>
      <c r="W3293">
        <f>IFERROR(VLOOKUP($F3293,部数情報!A:J,10,0),0)</f>
        <v>550</v>
      </c>
    </row>
    <row r="3294" spans="2:23" hidden="1">
      <c r="B3294" s="15">
        <f>部数情報!C3281</f>
        <v>3280</v>
      </c>
      <c r="C3294" s="16">
        <f>部数情報!B3281</f>
        <v>45</v>
      </c>
      <c r="D3294" s="16" t="str">
        <f>部数情報!E3281</f>
        <v>野田</v>
      </c>
      <c r="E3294" s="16" t="str">
        <f>部数情報!F3281</f>
        <v>中根</v>
      </c>
      <c r="F3294" s="16" t="str">
        <f>部数情報!A3281</f>
        <v>082043</v>
      </c>
      <c r="G3294" s="16" t="str">
        <f>部数情報!G3281</f>
        <v>中根保育所</v>
      </c>
      <c r="H3294" s="16" t="str">
        <f>部数情報!H3281</f>
        <v>柏</v>
      </c>
      <c r="I3294" s="16" t="str">
        <f>部数情報!I3281</f>
        <v>野田市</v>
      </c>
      <c r="J3294" s="189">
        <f>IFERROR(IF($I$7="併配",VLOOKUP($F3294,部数情報!A:K,11,0),IF($I$7="併配&amp;選挙",VLOOKUP($F3294,部数情報!A:L,12,0),IF($I$7="選挙",VLOOKUP($F3294,部数情報!A:M,13,0),VLOOKUP($F3294,部数情報!A:J,10,0)))),"")</f>
        <v>470</v>
      </c>
      <c r="K3294" s="187"/>
      <c r="L3294" s="205"/>
      <c r="M3294" s="206"/>
      <c r="S3294">
        <f>エリア一覧!J3294-VLOOKUP(エリア一覧!F3294,部数情報!A:Q,17,0)</f>
        <v>0</v>
      </c>
      <c r="V3294">
        <f t="shared" si="51"/>
        <v>0</v>
      </c>
      <c r="W3294">
        <f>IFERROR(VLOOKUP($F3294,部数情報!A:J,10,0),0)</f>
        <v>470</v>
      </c>
    </row>
    <row r="3295" spans="2:23" hidden="1">
      <c r="B3295" s="15">
        <f>部数情報!C3282</f>
        <v>3281</v>
      </c>
      <c r="C3295" s="16">
        <f>部数情報!B3282</f>
        <v>45</v>
      </c>
      <c r="D3295" s="16" t="str">
        <f>部数情報!E3282</f>
        <v>野田</v>
      </c>
      <c r="E3295" s="16" t="str">
        <f>部数情報!F3282</f>
        <v>中根</v>
      </c>
      <c r="F3295" s="16" t="str">
        <f>部数情報!A3282</f>
        <v>082044</v>
      </c>
      <c r="G3295" s="16" t="str">
        <f>部数情報!G3282</f>
        <v>中根八幡公園</v>
      </c>
      <c r="H3295" s="16" t="str">
        <f>部数情報!H3282</f>
        <v>柏</v>
      </c>
      <c r="I3295" s="16" t="str">
        <f>部数情報!I3282</f>
        <v>野田市</v>
      </c>
      <c r="J3295" s="189">
        <f>IFERROR(IF($I$7="併配",VLOOKUP($F3295,部数情報!A:K,11,0),IF($I$7="併配&amp;選挙",VLOOKUP($F3295,部数情報!A:L,12,0),IF($I$7="選挙",VLOOKUP($F3295,部数情報!A:M,13,0),VLOOKUP($F3295,部数情報!A:J,10,0)))),"")</f>
        <v>330</v>
      </c>
      <c r="K3295" s="187"/>
      <c r="L3295" s="205"/>
      <c r="M3295" s="206"/>
      <c r="S3295">
        <f>エリア一覧!J3295-VLOOKUP(エリア一覧!F3295,部数情報!A:Q,17,0)</f>
        <v>0</v>
      </c>
      <c r="V3295">
        <f t="shared" si="51"/>
        <v>0</v>
      </c>
      <c r="W3295">
        <f>IFERROR(VLOOKUP($F3295,部数情報!A:J,10,0),0)</f>
        <v>330</v>
      </c>
    </row>
    <row r="3296" spans="2:23" hidden="1">
      <c r="B3296" s="15">
        <f>部数情報!C3283</f>
        <v>3282</v>
      </c>
      <c r="C3296" s="16">
        <f>部数情報!B3283</f>
        <v>45</v>
      </c>
      <c r="D3296" s="16" t="str">
        <f>部数情報!E3283</f>
        <v>野田</v>
      </c>
      <c r="E3296" s="16" t="str">
        <f>部数情報!F3283</f>
        <v>中根</v>
      </c>
      <c r="F3296" s="16" t="str">
        <f>部数情報!A3283</f>
        <v>082092</v>
      </c>
      <c r="G3296" s="16" t="str">
        <f>部数情報!G3283</f>
        <v>中根・花井</v>
      </c>
      <c r="H3296" s="16" t="str">
        <f>部数情報!H3283</f>
        <v>柏</v>
      </c>
      <c r="I3296" s="16" t="str">
        <f>部数情報!I3283</f>
        <v>野田市</v>
      </c>
      <c r="J3296" s="189">
        <f>IFERROR(IF($I$7="併配",VLOOKUP($F3296,部数情報!A:K,11,0),IF($I$7="併配&amp;選挙",VLOOKUP($F3296,部数情報!A:L,12,0),IF($I$7="選挙",VLOOKUP($F3296,部数情報!A:M,13,0),VLOOKUP($F3296,部数情報!A:J,10,0)))),"")</f>
        <v>390</v>
      </c>
      <c r="K3296" s="187"/>
      <c r="L3296" s="205"/>
      <c r="M3296" s="206"/>
      <c r="S3296">
        <f>エリア一覧!J3296-VLOOKUP(エリア一覧!F3296,部数情報!A:Q,17,0)</f>
        <v>0</v>
      </c>
      <c r="V3296">
        <f t="shared" si="51"/>
        <v>0</v>
      </c>
      <c r="W3296">
        <f>IFERROR(VLOOKUP($F3296,部数情報!A:J,10,0),0)</f>
        <v>390</v>
      </c>
    </row>
    <row r="3297" spans="2:23" hidden="1">
      <c r="B3297" s="15">
        <f>部数情報!C3284</f>
        <v>3283</v>
      </c>
      <c r="C3297" s="16">
        <f>部数情報!B3284</f>
        <v>45</v>
      </c>
      <c r="D3297" s="16" t="str">
        <f>部数情報!E3284</f>
        <v>野田</v>
      </c>
      <c r="E3297" s="16" t="str">
        <f>部数情報!F3284</f>
        <v>中根</v>
      </c>
      <c r="F3297" s="16" t="str">
        <f>部数情報!A3284</f>
        <v>082045</v>
      </c>
      <c r="G3297" s="16" t="str">
        <f>部数情報!G3284</f>
        <v>新中根</v>
      </c>
      <c r="H3297" s="16" t="str">
        <f>部数情報!H3284</f>
        <v>柏</v>
      </c>
      <c r="I3297" s="16" t="str">
        <f>部数情報!I3284</f>
        <v>野田市</v>
      </c>
      <c r="J3297" s="189">
        <f>IFERROR(IF($I$7="併配",VLOOKUP($F3297,部数情報!A:K,11,0),IF($I$7="併配&amp;選挙",VLOOKUP($F3297,部数情報!A:L,12,0),IF($I$7="選挙",VLOOKUP($F3297,部数情報!A:M,13,0),VLOOKUP($F3297,部数情報!A:J,10,0)))),"")</f>
        <v>490</v>
      </c>
      <c r="K3297" s="187"/>
      <c r="L3297" s="205"/>
      <c r="M3297" s="206"/>
      <c r="S3297">
        <f>エリア一覧!J3297-VLOOKUP(エリア一覧!F3297,部数情報!A:Q,17,0)</f>
        <v>0</v>
      </c>
      <c r="V3297">
        <f t="shared" si="51"/>
        <v>0</v>
      </c>
      <c r="W3297">
        <f>IFERROR(VLOOKUP($F3297,部数情報!A:J,10,0),0)</f>
        <v>490</v>
      </c>
    </row>
    <row r="3298" spans="2:23" hidden="1">
      <c r="B3298" s="15">
        <f>部数情報!C3285</f>
        <v>3284</v>
      </c>
      <c r="C3298" s="16">
        <f>部数情報!B3285</f>
        <v>45</v>
      </c>
      <c r="D3298" s="16" t="str">
        <f>部数情報!E3285</f>
        <v>野田</v>
      </c>
      <c r="E3298" s="16" t="str">
        <f>部数情報!F3285</f>
        <v>花井　堤根　山崎</v>
      </c>
      <c r="F3298" s="16" t="str">
        <f>部数情報!A3285</f>
        <v>082046</v>
      </c>
      <c r="G3298" s="16" t="str">
        <f>部数情報!G3285</f>
        <v>花井1丁目公園</v>
      </c>
      <c r="H3298" s="16" t="str">
        <f>部数情報!H3285</f>
        <v>柏</v>
      </c>
      <c r="I3298" s="16" t="str">
        <f>部数情報!I3285</f>
        <v>野田市</v>
      </c>
      <c r="J3298" s="189">
        <f>IFERROR(IF($I$7="併配",VLOOKUP($F3298,部数情報!A:K,11,0),IF($I$7="併配&amp;選挙",VLOOKUP($F3298,部数情報!A:L,12,0),IF($I$7="選挙",VLOOKUP($F3298,部数情報!A:M,13,0),VLOOKUP($F3298,部数情報!A:J,10,0)))),"")</f>
        <v>320</v>
      </c>
      <c r="K3298" s="187"/>
      <c r="L3298" s="205"/>
      <c r="M3298" s="206"/>
      <c r="S3298">
        <f>エリア一覧!J3298-VLOOKUP(エリア一覧!F3298,部数情報!A:Q,17,0)</f>
        <v>0</v>
      </c>
      <c r="V3298">
        <f t="shared" si="51"/>
        <v>0</v>
      </c>
      <c r="W3298">
        <f>IFERROR(VLOOKUP($F3298,部数情報!A:J,10,0),0)</f>
        <v>320</v>
      </c>
    </row>
    <row r="3299" spans="2:23" hidden="1">
      <c r="B3299" s="15">
        <f>部数情報!C3286</f>
        <v>3285</v>
      </c>
      <c r="C3299" s="16">
        <f>部数情報!B3286</f>
        <v>45</v>
      </c>
      <c r="D3299" s="16" t="str">
        <f>部数情報!E3286</f>
        <v>野田</v>
      </c>
      <c r="E3299" s="16" t="str">
        <f>部数情報!F3286</f>
        <v>花井　堤根　山崎</v>
      </c>
      <c r="F3299" s="16" t="str">
        <f>部数情報!A3286</f>
        <v>082079</v>
      </c>
      <c r="G3299" s="16" t="str">
        <f>部数情報!G3286</f>
        <v>堤根</v>
      </c>
      <c r="H3299" s="16" t="str">
        <f>部数情報!H3286</f>
        <v>柏</v>
      </c>
      <c r="I3299" s="16" t="str">
        <f>部数情報!I3286</f>
        <v>野田市</v>
      </c>
      <c r="J3299" s="189">
        <f>IFERROR(IF($I$7="併配",VLOOKUP($F3299,部数情報!A:K,11,0),IF($I$7="併配&amp;選挙",VLOOKUP($F3299,部数情報!A:L,12,0),IF($I$7="選挙",VLOOKUP($F3299,部数情報!A:M,13,0),VLOOKUP($F3299,部数情報!A:J,10,0)))),"")</f>
        <v>385</v>
      </c>
      <c r="K3299" s="187"/>
      <c r="L3299" s="205"/>
      <c r="M3299" s="206"/>
      <c r="S3299">
        <f>エリア一覧!J3299-VLOOKUP(エリア一覧!F3299,部数情報!A:Q,17,0)</f>
        <v>0</v>
      </c>
      <c r="V3299">
        <f t="shared" si="51"/>
        <v>0</v>
      </c>
      <c r="W3299">
        <f>IFERROR(VLOOKUP($F3299,部数情報!A:J,10,0),0)</f>
        <v>385</v>
      </c>
    </row>
    <row r="3300" spans="2:23" hidden="1">
      <c r="B3300" s="15">
        <f>部数情報!C3287</f>
        <v>3286</v>
      </c>
      <c r="C3300" s="16">
        <f>部数情報!B3287</f>
        <v>45</v>
      </c>
      <c r="D3300" s="16" t="str">
        <f>部数情報!E3287</f>
        <v>野田</v>
      </c>
      <c r="E3300" s="16" t="str">
        <f>部数情報!F3287</f>
        <v>花井　堤根　山崎</v>
      </c>
      <c r="F3300" s="16" t="str">
        <f>部数情報!A3287</f>
        <v>082080</v>
      </c>
      <c r="G3300" s="16" t="str">
        <f>部数情報!G3287</f>
        <v>花井東公園</v>
      </c>
      <c r="H3300" s="16" t="str">
        <f>部数情報!H3287</f>
        <v>柏</v>
      </c>
      <c r="I3300" s="16" t="str">
        <f>部数情報!I3287</f>
        <v>野田市</v>
      </c>
      <c r="J3300" s="189">
        <f>IFERROR(IF($I$7="併配",VLOOKUP($F3300,部数情報!A:K,11,0),IF($I$7="併配&amp;選挙",VLOOKUP($F3300,部数情報!A:L,12,0),IF($I$7="選挙",VLOOKUP($F3300,部数情報!A:M,13,0),VLOOKUP($F3300,部数情報!A:J,10,0)))),"")</f>
        <v>340</v>
      </c>
      <c r="K3300" s="187"/>
      <c r="L3300" s="205"/>
      <c r="M3300" s="206"/>
      <c r="S3300">
        <f>エリア一覧!J3300-VLOOKUP(エリア一覧!F3300,部数情報!A:Q,17,0)</f>
        <v>0</v>
      </c>
      <c r="V3300">
        <f t="shared" si="51"/>
        <v>0</v>
      </c>
      <c r="W3300">
        <f>IFERROR(VLOOKUP($F3300,部数情報!A:J,10,0),0)</f>
        <v>340</v>
      </c>
    </row>
    <row r="3301" spans="2:23" hidden="1">
      <c r="B3301" s="15">
        <f>部数情報!C3288</f>
        <v>3287</v>
      </c>
      <c r="C3301" s="16">
        <f>部数情報!B3288</f>
        <v>45</v>
      </c>
      <c r="D3301" s="16" t="str">
        <f>部数情報!E3288</f>
        <v>野田</v>
      </c>
      <c r="E3301" s="16" t="str">
        <f>部数情報!F3288</f>
        <v>花井　堤根　山崎</v>
      </c>
      <c r="F3301" s="16" t="str">
        <f>部数情報!A3288</f>
        <v>082047</v>
      </c>
      <c r="G3301" s="16" t="str">
        <f>部数情報!G3288</f>
        <v>上宿公園</v>
      </c>
      <c r="H3301" s="16" t="str">
        <f>部数情報!H3288</f>
        <v>柏</v>
      </c>
      <c r="I3301" s="16" t="str">
        <f>部数情報!I3288</f>
        <v>野田市</v>
      </c>
      <c r="J3301" s="189">
        <f>IFERROR(IF($I$7="併配",VLOOKUP($F3301,部数情報!A:K,11,0),IF($I$7="併配&amp;選挙",VLOOKUP($F3301,部数情報!A:L,12,0),IF($I$7="選挙",VLOOKUP($F3301,部数情報!A:M,13,0),VLOOKUP($F3301,部数情報!A:J,10,0)))),"")</f>
        <v>370</v>
      </c>
      <c r="K3301" s="187"/>
      <c r="L3301" s="205"/>
      <c r="M3301" s="206"/>
      <c r="S3301">
        <f>エリア一覧!J3301-VLOOKUP(エリア一覧!F3301,部数情報!A:Q,17,0)</f>
        <v>0</v>
      </c>
      <c r="V3301">
        <f t="shared" si="51"/>
        <v>0</v>
      </c>
      <c r="W3301">
        <f>IFERROR(VLOOKUP($F3301,部数情報!A:J,10,0),0)</f>
        <v>370</v>
      </c>
    </row>
    <row r="3302" spans="2:23" hidden="1">
      <c r="B3302" s="15">
        <f>部数情報!C3289</f>
        <v>3288</v>
      </c>
      <c r="C3302" s="16">
        <f>部数情報!B3289</f>
        <v>45</v>
      </c>
      <c r="D3302" s="16" t="str">
        <f>部数情報!E3289</f>
        <v>野田</v>
      </c>
      <c r="E3302" s="16" t="str">
        <f>部数情報!F3289</f>
        <v>花井　堤根　山崎</v>
      </c>
      <c r="F3302" s="16" t="str">
        <f>部数情報!A3289</f>
        <v>082048</v>
      </c>
      <c r="G3302" s="16" t="str">
        <f>部数情報!G3289</f>
        <v>南部中学校</v>
      </c>
      <c r="H3302" s="16" t="str">
        <f>部数情報!H3289</f>
        <v>柏</v>
      </c>
      <c r="I3302" s="16" t="str">
        <f>部数情報!I3289</f>
        <v>野田市</v>
      </c>
      <c r="J3302" s="189">
        <f>IFERROR(IF($I$7="併配",VLOOKUP($F3302,部数情報!A:K,11,0),IF($I$7="併配&amp;選挙",VLOOKUP($F3302,部数情報!A:L,12,0),IF($I$7="選挙",VLOOKUP($F3302,部数情報!A:M,13,0),VLOOKUP($F3302,部数情報!A:J,10,0)))),"")</f>
        <v>700</v>
      </c>
      <c r="K3302" s="187"/>
      <c r="L3302" s="205"/>
      <c r="M3302" s="206"/>
      <c r="S3302">
        <f>エリア一覧!J3302-VLOOKUP(エリア一覧!F3302,部数情報!A:Q,17,0)</f>
        <v>0</v>
      </c>
      <c r="V3302">
        <f t="shared" si="51"/>
        <v>0</v>
      </c>
      <c r="W3302">
        <f>IFERROR(VLOOKUP($F3302,部数情報!A:J,10,0),0)</f>
        <v>700</v>
      </c>
    </row>
    <row r="3303" spans="2:23" hidden="1">
      <c r="B3303" s="15">
        <f>部数情報!C3290</f>
        <v>3289</v>
      </c>
      <c r="C3303" s="16">
        <f>部数情報!B3290</f>
        <v>45</v>
      </c>
      <c r="D3303" s="16" t="str">
        <f>部数情報!E3290</f>
        <v>野田</v>
      </c>
      <c r="E3303" s="16" t="str">
        <f>部数情報!F3290</f>
        <v>花井　堤根　山崎</v>
      </c>
      <c r="F3303" s="16" t="str">
        <f>部数情報!A3290</f>
        <v>082049</v>
      </c>
      <c r="G3303" s="16" t="str">
        <f>部数情報!G3290</f>
        <v>西大和田団地前</v>
      </c>
      <c r="H3303" s="16" t="str">
        <f>部数情報!H3290</f>
        <v>柏</v>
      </c>
      <c r="I3303" s="16" t="str">
        <f>部数情報!I3290</f>
        <v>野田市</v>
      </c>
      <c r="J3303" s="189">
        <f>IFERROR(IF($I$7="併配",VLOOKUP($F3303,部数情報!A:K,11,0),IF($I$7="併配&amp;選挙",VLOOKUP($F3303,部数情報!A:L,12,0),IF($I$7="選挙",VLOOKUP($F3303,部数情報!A:M,13,0),VLOOKUP($F3303,部数情報!A:J,10,0)))),"")</f>
        <v>510</v>
      </c>
      <c r="K3303" s="187"/>
      <c r="L3303" s="205"/>
      <c r="M3303" s="206"/>
      <c r="S3303">
        <f>エリア一覧!J3303-VLOOKUP(エリア一覧!F3303,部数情報!A:Q,17,0)</f>
        <v>0</v>
      </c>
      <c r="V3303">
        <f t="shared" si="51"/>
        <v>0</v>
      </c>
      <c r="W3303">
        <f>IFERROR(VLOOKUP($F3303,部数情報!A:J,10,0),0)</f>
        <v>510</v>
      </c>
    </row>
    <row r="3304" spans="2:23" hidden="1">
      <c r="B3304" s="15">
        <f>部数情報!C3291</f>
        <v>3290</v>
      </c>
      <c r="C3304" s="16">
        <f>部数情報!B3291</f>
        <v>45</v>
      </c>
      <c r="D3304" s="16" t="str">
        <f>部数情報!E3291</f>
        <v>野田</v>
      </c>
      <c r="E3304" s="16" t="str">
        <f>部数情報!F3291</f>
        <v>花井　堤根　山崎</v>
      </c>
      <c r="F3304" s="16" t="str">
        <f>部数情報!A3291</f>
        <v>082081</v>
      </c>
      <c r="G3304" s="16" t="str">
        <f>部数情報!G3291</f>
        <v>西大和田公園</v>
      </c>
      <c r="H3304" s="16" t="str">
        <f>部数情報!H3291</f>
        <v>柏</v>
      </c>
      <c r="I3304" s="16" t="str">
        <f>部数情報!I3291</f>
        <v>野田市</v>
      </c>
      <c r="J3304" s="189">
        <f>IFERROR(IF($I$7="併配",VLOOKUP($F3304,部数情報!A:K,11,0),IF($I$7="併配&amp;選挙",VLOOKUP($F3304,部数情報!A:L,12,0),IF($I$7="選挙",VLOOKUP($F3304,部数情報!A:M,13,0),VLOOKUP($F3304,部数情報!A:J,10,0)))),"")</f>
        <v>300</v>
      </c>
      <c r="K3304" s="187"/>
      <c r="L3304" s="205"/>
      <c r="M3304" s="206"/>
      <c r="S3304">
        <f>エリア一覧!J3304-VLOOKUP(エリア一覧!F3304,部数情報!A:Q,17,0)</f>
        <v>0</v>
      </c>
      <c r="V3304">
        <f t="shared" si="51"/>
        <v>0</v>
      </c>
      <c r="W3304">
        <f>IFERROR(VLOOKUP($F3304,部数情報!A:J,10,0),0)</f>
        <v>300</v>
      </c>
    </row>
    <row r="3305" spans="2:23" hidden="1">
      <c r="B3305" s="15">
        <f>部数情報!C3292</f>
        <v>3291</v>
      </c>
      <c r="C3305" s="16">
        <f>部数情報!B3292</f>
        <v>45</v>
      </c>
      <c r="D3305" s="16" t="str">
        <f>部数情報!E3292</f>
        <v>野田</v>
      </c>
      <c r="E3305" s="16" t="str">
        <f>部数情報!F3292</f>
        <v>花井　堤根　山崎</v>
      </c>
      <c r="F3305" s="16" t="str">
        <f>部数情報!A3292</f>
        <v>082050</v>
      </c>
      <c r="G3305" s="16" t="str">
        <f>部数情報!G3292</f>
        <v>東大和田公園</v>
      </c>
      <c r="H3305" s="16" t="str">
        <f>部数情報!H3292</f>
        <v>柏</v>
      </c>
      <c r="I3305" s="16" t="str">
        <f>部数情報!I3292</f>
        <v>野田市</v>
      </c>
      <c r="J3305" s="189">
        <f>IFERROR(IF($I$7="併配",VLOOKUP($F3305,部数情報!A:K,11,0),IF($I$7="併配&amp;選挙",VLOOKUP($F3305,部数情報!A:L,12,0),IF($I$7="選挙",VLOOKUP($F3305,部数情報!A:M,13,0),VLOOKUP($F3305,部数情報!A:J,10,0)))),"")</f>
        <v>370</v>
      </c>
      <c r="K3305" s="187"/>
      <c r="L3305" s="205"/>
      <c r="M3305" s="206"/>
      <c r="S3305">
        <f>エリア一覧!J3305-VLOOKUP(エリア一覧!F3305,部数情報!A:Q,17,0)</f>
        <v>0</v>
      </c>
      <c r="V3305">
        <f t="shared" si="51"/>
        <v>0</v>
      </c>
      <c r="W3305">
        <f>IFERROR(VLOOKUP($F3305,部数情報!A:J,10,0),0)</f>
        <v>370</v>
      </c>
    </row>
    <row r="3306" spans="2:23" hidden="1">
      <c r="B3306" s="15">
        <f>部数情報!C3293</f>
        <v>3292</v>
      </c>
      <c r="C3306" s="16">
        <f>部数情報!B3293</f>
        <v>45</v>
      </c>
      <c r="D3306" s="16" t="str">
        <f>部数情報!E3293</f>
        <v>野田</v>
      </c>
      <c r="E3306" s="16" t="str">
        <f>部数情報!F3293</f>
        <v>花井　堤根　山崎</v>
      </c>
      <c r="F3306" s="16" t="str">
        <f>部数情報!A3293</f>
        <v>082051</v>
      </c>
      <c r="G3306" s="16" t="str">
        <f>部数情報!G3293</f>
        <v>南部小学校</v>
      </c>
      <c r="H3306" s="16" t="str">
        <f>部数情報!H3293</f>
        <v>柏</v>
      </c>
      <c r="I3306" s="16" t="str">
        <f>部数情報!I3293</f>
        <v>野田市</v>
      </c>
      <c r="J3306" s="189">
        <f>IFERROR(IF($I$7="併配",VLOOKUP($F3306,部数情報!A:K,11,0),IF($I$7="併配&amp;選挙",VLOOKUP($F3306,部数情報!A:L,12,0),IF($I$7="選挙",VLOOKUP($F3306,部数情報!A:M,13,0),VLOOKUP($F3306,部数情報!A:J,10,0)))),"")</f>
        <v>340</v>
      </c>
      <c r="K3306" s="187"/>
      <c r="L3306" s="205"/>
      <c r="M3306" s="206"/>
      <c r="S3306">
        <f>エリア一覧!J3306-VLOOKUP(エリア一覧!F3306,部数情報!A:Q,17,0)</f>
        <v>0</v>
      </c>
      <c r="V3306">
        <f t="shared" si="51"/>
        <v>0</v>
      </c>
      <c r="W3306">
        <f>IFERROR(VLOOKUP($F3306,部数情報!A:J,10,0),0)</f>
        <v>340</v>
      </c>
    </row>
    <row r="3307" spans="2:23" hidden="1">
      <c r="B3307" s="15">
        <f>部数情報!C3294</f>
        <v>3293</v>
      </c>
      <c r="C3307" s="16">
        <f>部数情報!B3294</f>
        <v>45</v>
      </c>
      <c r="D3307" s="16" t="str">
        <f>部数情報!E3294</f>
        <v>野田</v>
      </c>
      <c r="E3307" s="16" t="str">
        <f>部数情報!F3294</f>
        <v>花井　堤根　山崎</v>
      </c>
      <c r="F3307" s="16" t="str">
        <f>部数情報!A3294</f>
        <v>082082</v>
      </c>
      <c r="G3307" s="16" t="str">
        <f>部数情報!G3294</f>
        <v>梅郷公民館</v>
      </c>
      <c r="H3307" s="16" t="str">
        <f>部数情報!H3294</f>
        <v>柏</v>
      </c>
      <c r="I3307" s="16" t="str">
        <f>部数情報!I3294</f>
        <v>野田市</v>
      </c>
      <c r="J3307" s="189">
        <f>IFERROR(IF($I$7="併配",VLOOKUP($F3307,部数情報!A:K,11,0),IF($I$7="併配&amp;選挙",VLOOKUP($F3307,部数情報!A:L,12,0),IF($I$7="選挙",VLOOKUP($F3307,部数情報!A:M,13,0),VLOOKUP($F3307,部数情報!A:J,10,0)))),"")</f>
        <v>350</v>
      </c>
      <c r="K3307" s="187"/>
      <c r="L3307" s="205"/>
      <c r="M3307" s="206"/>
      <c r="S3307">
        <f>エリア一覧!J3307-VLOOKUP(エリア一覧!F3307,部数情報!A:Q,17,0)</f>
        <v>0</v>
      </c>
      <c r="V3307">
        <f t="shared" si="51"/>
        <v>0</v>
      </c>
      <c r="W3307">
        <f>IFERROR(VLOOKUP($F3307,部数情報!A:J,10,0),0)</f>
        <v>350</v>
      </c>
    </row>
    <row r="3308" spans="2:23" hidden="1">
      <c r="B3308" s="15">
        <f>部数情報!C3295</f>
        <v>3294</v>
      </c>
      <c r="C3308" s="16">
        <f>部数情報!B3295</f>
        <v>45</v>
      </c>
      <c r="D3308" s="16" t="str">
        <f>部数情報!E3295</f>
        <v>野田</v>
      </c>
      <c r="E3308" s="16" t="str">
        <f>部数情報!F3295</f>
        <v>花井　堤根　山崎</v>
      </c>
      <c r="F3308" s="16" t="str">
        <f>部数情報!A3295</f>
        <v>082052</v>
      </c>
      <c r="G3308" s="16" t="str">
        <f>部数情報!G3295</f>
        <v>福寿院南</v>
      </c>
      <c r="H3308" s="16" t="str">
        <f>部数情報!H3295</f>
        <v>柏</v>
      </c>
      <c r="I3308" s="16" t="str">
        <f>部数情報!I3295</f>
        <v>野田市</v>
      </c>
      <c r="J3308" s="189">
        <f>IFERROR(IF($I$7="併配",VLOOKUP($F3308,部数情報!A:K,11,0),IF($I$7="併配&amp;選挙",VLOOKUP($F3308,部数情報!A:L,12,0),IF($I$7="選挙",VLOOKUP($F3308,部数情報!A:M,13,0),VLOOKUP($F3308,部数情報!A:J,10,0)))),"")</f>
        <v>420</v>
      </c>
      <c r="K3308" s="187"/>
      <c r="L3308" s="205"/>
      <c r="M3308" s="206"/>
      <c r="S3308">
        <f>エリア一覧!J3308-VLOOKUP(エリア一覧!F3308,部数情報!A:Q,17,0)</f>
        <v>0</v>
      </c>
      <c r="V3308">
        <f t="shared" si="51"/>
        <v>0</v>
      </c>
      <c r="W3308">
        <f>IFERROR(VLOOKUP($F3308,部数情報!A:J,10,0),0)</f>
        <v>420</v>
      </c>
    </row>
    <row r="3309" spans="2:23" hidden="1">
      <c r="B3309" s="15">
        <f>部数情報!C3296</f>
        <v>3295</v>
      </c>
      <c r="C3309" s="16">
        <f>部数情報!B3296</f>
        <v>45</v>
      </c>
      <c r="D3309" s="16" t="str">
        <f>部数情報!E3296</f>
        <v>野田</v>
      </c>
      <c r="E3309" s="16" t="str">
        <f>部数情報!F3296</f>
        <v>山崎</v>
      </c>
      <c r="F3309" s="16" t="str">
        <f>部数情報!A3296</f>
        <v>082053</v>
      </c>
      <c r="G3309" s="16" t="str">
        <f>部数情報!G3296</f>
        <v>梅郷児童遊園</v>
      </c>
      <c r="H3309" s="16" t="str">
        <f>部数情報!H3296</f>
        <v>柏</v>
      </c>
      <c r="I3309" s="16" t="str">
        <f>部数情報!I3296</f>
        <v>野田市</v>
      </c>
      <c r="J3309" s="189">
        <f>IFERROR(IF($I$7="併配",VLOOKUP($F3309,部数情報!A:K,11,0),IF($I$7="併配&amp;選挙",VLOOKUP($F3309,部数情報!A:L,12,0),IF($I$7="選挙",VLOOKUP($F3309,部数情報!A:M,13,0),VLOOKUP($F3309,部数情報!A:J,10,0)))),"")</f>
        <v>390</v>
      </c>
      <c r="K3309" s="187"/>
      <c r="L3309" s="205"/>
      <c r="M3309" s="206"/>
      <c r="S3309">
        <f>エリア一覧!J3309-VLOOKUP(エリア一覧!F3309,部数情報!A:Q,17,0)</f>
        <v>0</v>
      </c>
      <c r="V3309">
        <f t="shared" si="51"/>
        <v>0</v>
      </c>
      <c r="W3309">
        <f>IFERROR(VLOOKUP($F3309,部数情報!A:J,10,0),0)</f>
        <v>390</v>
      </c>
    </row>
    <row r="3310" spans="2:23" hidden="1">
      <c r="B3310" s="15">
        <f>部数情報!C3297</f>
        <v>3296</v>
      </c>
      <c r="C3310" s="16">
        <f>部数情報!B3297</f>
        <v>45</v>
      </c>
      <c r="D3310" s="16" t="str">
        <f>部数情報!E3297</f>
        <v>野田</v>
      </c>
      <c r="E3310" s="16" t="str">
        <f>部数情報!F3297</f>
        <v>山崎</v>
      </c>
      <c r="F3310" s="16" t="str">
        <f>部数情報!A3297</f>
        <v>082083</v>
      </c>
      <c r="G3310" s="16" t="str">
        <f>部数情報!G3297</f>
        <v>梅郷駅東口</v>
      </c>
      <c r="H3310" s="16" t="str">
        <f>部数情報!H3297</f>
        <v>柏</v>
      </c>
      <c r="I3310" s="16" t="str">
        <f>部数情報!I3297</f>
        <v>野田市</v>
      </c>
      <c r="J3310" s="189">
        <f>IFERROR(IF($I$7="併配",VLOOKUP($F3310,部数情報!A:K,11,0),IF($I$7="併配&amp;選挙",VLOOKUP($F3310,部数情報!A:L,12,0),IF($I$7="選挙",VLOOKUP($F3310,部数情報!A:M,13,0),VLOOKUP($F3310,部数情報!A:J,10,0)))),"")</f>
        <v>350</v>
      </c>
      <c r="K3310" s="187"/>
      <c r="L3310" s="205"/>
      <c r="M3310" s="206"/>
      <c r="S3310">
        <f>エリア一覧!J3310-VLOOKUP(エリア一覧!F3310,部数情報!A:Q,17,0)</f>
        <v>0</v>
      </c>
      <c r="V3310">
        <f t="shared" si="51"/>
        <v>0</v>
      </c>
      <c r="W3310">
        <f>IFERROR(VLOOKUP($F3310,部数情報!A:J,10,0),0)</f>
        <v>350</v>
      </c>
    </row>
    <row r="3311" spans="2:23" hidden="1">
      <c r="B3311" s="15">
        <f>部数情報!C3298</f>
        <v>3297</v>
      </c>
      <c r="C3311" s="16">
        <f>部数情報!B3298</f>
        <v>45</v>
      </c>
      <c r="D3311" s="16" t="str">
        <f>部数情報!E3298</f>
        <v>野田</v>
      </c>
      <c r="E3311" s="16" t="str">
        <f>部数情報!F3298</f>
        <v>山崎</v>
      </c>
      <c r="F3311" s="16" t="str">
        <f>部数情報!A3298</f>
        <v>082054</v>
      </c>
      <c r="G3311" s="16" t="str">
        <f>部数情報!G3298</f>
        <v>南ｺﾐｭﾆﾃｨｰｾﾝﾀｰ</v>
      </c>
      <c r="H3311" s="16" t="str">
        <f>部数情報!H3298</f>
        <v>柏</v>
      </c>
      <c r="I3311" s="16" t="str">
        <f>部数情報!I3298</f>
        <v>野田市</v>
      </c>
      <c r="J3311" s="189">
        <f>IFERROR(IF($I$7="併配",VLOOKUP($F3311,部数情報!A:K,11,0),IF($I$7="併配&amp;選挙",VLOOKUP($F3311,部数情報!A:L,12,0),IF($I$7="選挙",VLOOKUP($F3311,部数情報!A:M,13,0),VLOOKUP($F3311,部数情報!A:J,10,0)))),"")</f>
        <v>230</v>
      </c>
      <c r="K3311" s="187"/>
      <c r="L3311" s="205"/>
      <c r="M3311" s="206"/>
      <c r="S3311">
        <f>エリア一覧!J3311-VLOOKUP(エリア一覧!F3311,部数情報!A:Q,17,0)</f>
        <v>0</v>
      </c>
      <c r="V3311">
        <f t="shared" si="51"/>
        <v>0</v>
      </c>
      <c r="W3311">
        <f>IFERROR(VLOOKUP($F3311,部数情報!A:J,10,0),0)</f>
        <v>230</v>
      </c>
    </row>
    <row r="3312" spans="2:23" hidden="1">
      <c r="B3312" s="15">
        <f>部数情報!C3299</f>
        <v>3298</v>
      </c>
      <c r="C3312" s="16">
        <f>部数情報!B3299</f>
        <v>45</v>
      </c>
      <c r="D3312" s="16" t="str">
        <f>部数情報!E3299</f>
        <v>野田</v>
      </c>
      <c r="E3312" s="16" t="str">
        <f>部数情報!F3299</f>
        <v>山崎</v>
      </c>
      <c r="F3312" s="16" t="str">
        <f>部数情報!A3299</f>
        <v>082055</v>
      </c>
      <c r="G3312" s="16" t="str">
        <f>部数情報!G3299</f>
        <v>東新田公園Ａ</v>
      </c>
      <c r="H3312" s="16" t="str">
        <f>部数情報!H3299</f>
        <v>柏</v>
      </c>
      <c r="I3312" s="16" t="str">
        <f>部数情報!I3299</f>
        <v>野田市</v>
      </c>
      <c r="J3312" s="189">
        <f>IFERROR(IF($I$7="併配",VLOOKUP($F3312,部数情報!A:K,11,0),IF($I$7="併配&amp;選挙",VLOOKUP($F3312,部数情報!A:L,12,0),IF($I$7="選挙",VLOOKUP($F3312,部数情報!A:M,13,0),VLOOKUP($F3312,部数情報!A:J,10,0)))),"")</f>
        <v>375</v>
      </c>
      <c r="K3312" s="187"/>
      <c r="L3312" s="205"/>
      <c r="M3312" s="206"/>
      <c r="S3312">
        <f>エリア一覧!J3312-VLOOKUP(エリア一覧!F3312,部数情報!A:Q,17,0)</f>
        <v>0</v>
      </c>
      <c r="V3312">
        <f t="shared" si="51"/>
        <v>0</v>
      </c>
      <c r="W3312">
        <f>IFERROR(VLOOKUP($F3312,部数情報!A:J,10,0),0)</f>
        <v>375</v>
      </c>
    </row>
    <row r="3313" spans="2:23" hidden="1">
      <c r="B3313" s="15">
        <f>部数情報!C3300</f>
        <v>3299</v>
      </c>
      <c r="C3313" s="16">
        <f>部数情報!B3300</f>
        <v>45</v>
      </c>
      <c r="D3313" s="16" t="str">
        <f>部数情報!E3300</f>
        <v>野田</v>
      </c>
      <c r="E3313" s="16" t="str">
        <f>部数情報!F3300</f>
        <v>山崎</v>
      </c>
      <c r="F3313" s="16" t="str">
        <f>部数情報!A3300</f>
        <v>082068</v>
      </c>
      <c r="G3313" s="16" t="str">
        <f>部数情報!G3300</f>
        <v>東新田公園B</v>
      </c>
      <c r="H3313" s="16" t="str">
        <f>部数情報!H3300</f>
        <v>柏</v>
      </c>
      <c r="I3313" s="16" t="str">
        <f>部数情報!I3300</f>
        <v>野田市</v>
      </c>
      <c r="J3313" s="189">
        <f>IFERROR(IF($I$7="併配",VLOOKUP($F3313,部数情報!A:K,11,0),IF($I$7="併配&amp;選挙",VLOOKUP($F3313,部数情報!A:L,12,0),IF($I$7="選挙",VLOOKUP($F3313,部数情報!A:M,13,0),VLOOKUP($F3313,部数情報!A:J,10,0)))),"")</f>
        <v>570</v>
      </c>
      <c r="K3313" s="187"/>
      <c r="L3313" s="205"/>
      <c r="M3313" s="206"/>
      <c r="S3313">
        <f>エリア一覧!J3313-VLOOKUP(エリア一覧!F3313,部数情報!A:Q,17,0)</f>
        <v>0</v>
      </c>
      <c r="V3313">
        <f t="shared" si="51"/>
        <v>0</v>
      </c>
      <c r="W3313">
        <f>IFERROR(VLOOKUP($F3313,部数情報!A:J,10,0),0)</f>
        <v>570</v>
      </c>
    </row>
    <row r="3314" spans="2:23" hidden="1">
      <c r="B3314" s="15">
        <f>部数情報!C3301</f>
        <v>3300</v>
      </c>
      <c r="C3314" s="16">
        <f>部数情報!B3301</f>
        <v>45</v>
      </c>
      <c r="D3314" s="16" t="str">
        <f>部数情報!E3301</f>
        <v>野田</v>
      </c>
      <c r="E3314" s="16" t="str">
        <f>部数情報!F3301</f>
        <v>山崎</v>
      </c>
      <c r="F3314" s="16" t="str">
        <f>部数情報!A3301</f>
        <v>082056</v>
      </c>
      <c r="G3314" s="16" t="str">
        <f>部数情報!G3301</f>
        <v>西亀山市民の森</v>
      </c>
      <c r="H3314" s="16" t="str">
        <f>部数情報!H3301</f>
        <v>柏</v>
      </c>
      <c r="I3314" s="16" t="str">
        <f>部数情報!I3301</f>
        <v>野田市</v>
      </c>
      <c r="J3314" s="189">
        <f>IFERROR(IF($I$7="併配",VLOOKUP($F3314,部数情報!A:K,11,0),IF($I$7="併配&amp;選挙",VLOOKUP($F3314,部数情報!A:L,12,0),IF($I$7="選挙",VLOOKUP($F3314,部数情報!A:M,13,0),VLOOKUP($F3314,部数情報!A:J,10,0)))),"")</f>
        <v>550</v>
      </c>
      <c r="K3314" s="187"/>
      <c r="L3314" s="205"/>
      <c r="M3314" s="206"/>
      <c r="S3314">
        <f>エリア一覧!J3314-VLOOKUP(エリア一覧!F3314,部数情報!A:Q,17,0)</f>
        <v>0</v>
      </c>
      <c r="V3314">
        <f t="shared" si="51"/>
        <v>0</v>
      </c>
      <c r="W3314">
        <f>IFERROR(VLOOKUP($F3314,部数情報!A:J,10,0),0)</f>
        <v>550</v>
      </c>
    </row>
    <row r="3315" spans="2:23" hidden="1">
      <c r="B3315" s="15">
        <f>部数情報!C3302</f>
        <v>3301</v>
      </c>
      <c r="C3315" s="16">
        <f>部数情報!B3302</f>
        <v>45</v>
      </c>
      <c r="D3315" s="16" t="str">
        <f>部数情報!E3302</f>
        <v>野田</v>
      </c>
      <c r="E3315" s="16" t="str">
        <f>部数情報!F3302</f>
        <v>山崎</v>
      </c>
      <c r="F3315" s="16" t="str">
        <f>部数情報!A3302</f>
        <v>082057</v>
      </c>
      <c r="G3315" s="16" t="str">
        <f>部数情報!G3302</f>
        <v>山崎どんぐり公園</v>
      </c>
      <c r="H3315" s="16" t="str">
        <f>部数情報!H3302</f>
        <v>柏</v>
      </c>
      <c r="I3315" s="16" t="str">
        <f>部数情報!I3302</f>
        <v>野田市</v>
      </c>
      <c r="J3315" s="189">
        <f>IFERROR(IF($I$7="併配",VLOOKUP($F3315,部数情報!A:K,11,0),IF($I$7="併配&amp;選挙",VLOOKUP($F3315,部数情報!A:L,12,0),IF($I$7="選挙",VLOOKUP($F3315,部数情報!A:M,13,0),VLOOKUP($F3315,部数情報!A:J,10,0)))),"")</f>
        <v>415</v>
      </c>
      <c r="K3315" s="187"/>
      <c r="L3315" s="205"/>
      <c r="M3315" s="206"/>
      <c r="S3315">
        <f>エリア一覧!J3315-VLOOKUP(エリア一覧!F3315,部数情報!A:Q,17,0)</f>
        <v>0</v>
      </c>
      <c r="V3315">
        <f t="shared" si="51"/>
        <v>0</v>
      </c>
      <c r="W3315">
        <f>IFERROR(VLOOKUP($F3315,部数情報!A:J,10,0),0)</f>
        <v>415</v>
      </c>
    </row>
    <row r="3316" spans="2:23" hidden="1">
      <c r="B3316" s="15">
        <f>部数情報!C3303</f>
        <v>3302</v>
      </c>
      <c r="C3316" s="16">
        <f>部数情報!B3303</f>
        <v>45</v>
      </c>
      <c r="D3316" s="16" t="str">
        <f>部数情報!E3303</f>
        <v>野田</v>
      </c>
      <c r="E3316" s="16" t="str">
        <f>部数情報!F3303</f>
        <v>山崎</v>
      </c>
      <c r="F3316" s="16" t="str">
        <f>部数情報!A3303</f>
        <v>082087</v>
      </c>
      <c r="G3316" s="16" t="str">
        <f>部数情報!G3303</f>
        <v>山崎日時計公園</v>
      </c>
      <c r="H3316" s="16" t="str">
        <f>部数情報!H3303</f>
        <v>柏</v>
      </c>
      <c r="I3316" s="16" t="str">
        <f>部数情報!I3303</f>
        <v>野田市</v>
      </c>
      <c r="J3316" s="189">
        <f>IFERROR(IF($I$7="併配",VLOOKUP($F3316,部数情報!A:K,11,0),IF($I$7="併配&amp;選挙",VLOOKUP($F3316,部数情報!A:L,12,0),IF($I$7="選挙",VLOOKUP($F3316,部数情報!A:M,13,0),VLOOKUP($F3316,部数情報!A:J,10,0)))),"")</f>
        <v>380</v>
      </c>
      <c r="K3316" s="187"/>
      <c r="L3316" s="205"/>
      <c r="M3316" s="206"/>
      <c r="S3316">
        <f>エリア一覧!J3316-VLOOKUP(エリア一覧!F3316,部数情報!A:Q,17,0)</f>
        <v>0</v>
      </c>
      <c r="V3316">
        <f t="shared" si="51"/>
        <v>0</v>
      </c>
      <c r="W3316">
        <f>IFERROR(VLOOKUP($F3316,部数情報!A:J,10,0),0)</f>
        <v>380</v>
      </c>
    </row>
    <row r="3317" spans="2:23" hidden="1">
      <c r="B3317" s="15">
        <f>部数情報!C3304</f>
        <v>3303</v>
      </c>
      <c r="C3317" s="16">
        <f>部数情報!B3304</f>
        <v>45</v>
      </c>
      <c r="D3317" s="16" t="str">
        <f>部数情報!E3304</f>
        <v>野田</v>
      </c>
      <c r="E3317" s="16" t="str">
        <f>部数情報!F3304</f>
        <v>山崎</v>
      </c>
      <c r="F3317" s="16" t="str">
        <f>部数情報!A3304</f>
        <v>082058</v>
      </c>
      <c r="G3317" s="16" t="str">
        <f>部数情報!G3304</f>
        <v>職安野田出張所</v>
      </c>
      <c r="H3317" s="16" t="str">
        <f>部数情報!H3304</f>
        <v>柏</v>
      </c>
      <c r="I3317" s="16" t="str">
        <f>部数情報!I3304</f>
        <v>野田市</v>
      </c>
      <c r="J3317" s="189">
        <f>IFERROR(IF($I$7="併配",VLOOKUP($F3317,部数情報!A:K,11,0),IF($I$7="併配&amp;選挙",VLOOKUP($F3317,部数情報!A:L,12,0),IF($I$7="選挙",VLOOKUP($F3317,部数情報!A:M,13,0),VLOOKUP($F3317,部数情報!A:J,10,0)))),"")</f>
        <v>600</v>
      </c>
      <c r="K3317" s="187"/>
      <c r="L3317" s="205"/>
      <c r="M3317" s="206"/>
      <c r="S3317">
        <f>エリア一覧!J3317-VLOOKUP(エリア一覧!F3317,部数情報!A:Q,17,0)</f>
        <v>0</v>
      </c>
      <c r="V3317">
        <f t="shared" si="51"/>
        <v>0</v>
      </c>
      <c r="W3317">
        <f>IFERROR(VLOOKUP($F3317,部数情報!A:J,10,0),0)</f>
        <v>600</v>
      </c>
    </row>
    <row r="3318" spans="2:23" hidden="1">
      <c r="B3318" s="15">
        <f>部数情報!C3305</f>
        <v>3304</v>
      </c>
      <c r="C3318" s="16">
        <f>部数情報!B3305</f>
        <v>45</v>
      </c>
      <c r="D3318" s="16" t="str">
        <f>部数情報!E3305</f>
        <v>野田</v>
      </c>
      <c r="E3318" s="16" t="str">
        <f>部数情報!F3305</f>
        <v>山崎</v>
      </c>
      <c r="F3318" s="16" t="str">
        <f>部数情報!A3305</f>
        <v>082059</v>
      </c>
      <c r="G3318" s="16" t="str">
        <f>部数情報!G3305</f>
        <v>山崎貝塚町公園</v>
      </c>
      <c r="H3318" s="16" t="str">
        <f>部数情報!H3305</f>
        <v>柏</v>
      </c>
      <c r="I3318" s="16" t="str">
        <f>部数情報!I3305</f>
        <v>野田市</v>
      </c>
      <c r="J3318" s="189">
        <f>IFERROR(IF($I$7="併配",VLOOKUP($F3318,部数情報!A:K,11,0),IF($I$7="併配&amp;選挙",VLOOKUP($F3318,部数情報!A:L,12,0),IF($I$7="選挙",VLOOKUP($F3318,部数情報!A:M,13,0),VLOOKUP($F3318,部数情報!A:J,10,0)))),"")</f>
        <v>635</v>
      </c>
      <c r="K3318" s="187"/>
      <c r="L3318" s="205"/>
      <c r="M3318" s="206"/>
      <c r="S3318">
        <f>エリア一覧!J3318-VLOOKUP(エリア一覧!F3318,部数情報!A:Q,17,0)</f>
        <v>0</v>
      </c>
      <c r="V3318">
        <f t="shared" si="51"/>
        <v>0</v>
      </c>
      <c r="W3318">
        <f>IFERROR(VLOOKUP($F3318,部数情報!A:J,10,0),0)</f>
        <v>635</v>
      </c>
    </row>
    <row r="3319" spans="2:23" hidden="1">
      <c r="B3319" s="15">
        <f>部数情報!C3306</f>
        <v>3305</v>
      </c>
      <c r="C3319" s="16">
        <f>部数情報!B3306</f>
        <v>45</v>
      </c>
      <c r="D3319" s="16" t="str">
        <f>部数情報!E3306</f>
        <v>野田</v>
      </c>
      <c r="E3319" s="16" t="str">
        <f>部数情報!F3306</f>
        <v>山崎</v>
      </c>
      <c r="F3319" s="16" t="str">
        <f>部数情報!A3306</f>
        <v>082060</v>
      </c>
      <c r="G3319" s="16" t="str">
        <f>部数情報!G3306</f>
        <v>島公園A</v>
      </c>
      <c r="H3319" s="16" t="str">
        <f>部数情報!H3306</f>
        <v>柏</v>
      </c>
      <c r="I3319" s="16" t="str">
        <f>部数情報!I3306</f>
        <v>野田市</v>
      </c>
      <c r="J3319" s="189">
        <f>IFERROR(IF($I$7="併配",VLOOKUP($F3319,部数情報!A:K,11,0),IF($I$7="併配&amp;選挙",VLOOKUP($F3319,部数情報!A:L,12,0),IF($I$7="選挙",VLOOKUP($F3319,部数情報!A:M,13,0),VLOOKUP($F3319,部数情報!A:J,10,0)))),"")</f>
        <v>400</v>
      </c>
      <c r="K3319" s="187"/>
      <c r="L3319" s="205"/>
      <c r="M3319" s="206"/>
      <c r="S3319">
        <f>エリア一覧!J3319-VLOOKUP(エリア一覧!F3319,部数情報!A:Q,17,0)</f>
        <v>0</v>
      </c>
      <c r="V3319">
        <f t="shared" si="51"/>
        <v>0</v>
      </c>
      <c r="W3319">
        <f>IFERROR(VLOOKUP($F3319,部数情報!A:J,10,0),0)</f>
        <v>400</v>
      </c>
    </row>
    <row r="3320" spans="2:23" hidden="1">
      <c r="B3320" s="15">
        <f>部数情報!C3307</f>
        <v>3306</v>
      </c>
      <c r="C3320" s="16">
        <f>部数情報!B3307</f>
        <v>45</v>
      </c>
      <c r="D3320" s="16" t="str">
        <f>部数情報!E3307</f>
        <v>野田</v>
      </c>
      <c r="E3320" s="16" t="str">
        <f>部数情報!F3307</f>
        <v>山崎</v>
      </c>
      <c r="F3320" s="16" t="str">
        <f>部数情報!A3307</f>
        <v>082069</v>
      </c>
      <c r="G3320" s="16" t="str">
        <f>部数情報!G3307</f>
        <v>島公園B</v>
      </c>
      <c r="H3320" s="16" t="str">
        <f>部数情報!H3307</f>
        <v>柏</v>
      </c>
      <c r="I3320" s="16" t="str">
        <f>部数情報!I3307</f>
        <v>野田市</v>
      </c>
      <c r="J3320" s="189">
        <f>IFERROR(IF($I$7="併配",VLOOKUP($F3320,部数情報!A:K,11,0),IF($I$7="併配&amp;選挙",VLOOKUP($F3320,部数情報!A:L,12,0),IF($I$7="選挙",VLOOKUP($F3320,部数情報!A:M,13,0),VLOOKUP($F3320,部数情報!A:J,10,0)))),"")</f>
        <v>460</v>
      </c>
      <c r="K3320" s="187"/>
      <c r="L3320" s="205"/>
      <c r="M3320" s="206"/>
      <c r="S3320">
        <f>エリア一覧!J3320-VLOOKUP(エリア一覧!F3320,部数情報!A:Q,17,0)</f>
        <v>0</v>
      </c>
      <c r="V3320">
        <f t="shared" si="51"/>
        <v>0</v>
      </c>
      <c r="W3320">
        <f>IFERROR(VLOOKUP($F3320,部数情報!A:J,10,0),0)</f>
        <v>460</v>
      </c>
    </row>
    <row r="3321" spans="2:23" hidden="1">
      <c r="B3321" s="15">
        <f>部数情報!C3308</f>
        <v>3307</v>
      </c>
      <c r="C3321" s="16">
        <f>部数情報!B3308</f>
        <v>45</v>
      </c>
      <c r="D3321" s="16" t="str">
        <f>部数情報!E3308</f>
        <v>野田</v>
      </c>
      <c r="E3321" s="16" t="str">
        <f>部数情報!F3308</f>
        <v>山崎</v>
      </c>
      <c r="F3321" s="16" t="str">
        <f>部数情報!A3308</f>
        <v>082074</v>
      </c>
      <c r="G3321" s="16" t="str">
        <f>部数情報!G3308</f>
        <v>みずき1</v>
      </c>
      <c r="H3321" s="16" t="str">
        <f>部数情報!H3308</f>
        <v>柏</v>
      </c>
      <c r="I3321" s="16" t="str">
        <f>部数情報!I3308</f>
        <v>野田市</v>
      </c>
      <c r="J3321" s="189">
        <f>IFERROR(IF($I$7="併配",VLOOKUP($F3321,部数情報!A:K,11,0),IF($I$7="併配&amp;選挙",VLOOKUP($F3321,部数情報!A:L,12,0),IF($I$7="選挙",VLOOKUP($F3321,部数情報!A:M,13,0),VLOOKUP($F3321,部数情報!A:J,10,0)))),"")</f>
        <v>375</v>
      </c>
      <c r="K3321" s="187"/>
      <c r="L3321" s="205"/>
      <c r="M3321" s="206"/>
      <c r="S3321">
        <f>エリア一覧!J3321-VLOOKUP(エリア一覧!F3321,部数情報!A:Q,17,0)</f>
        <v>0</v>
      </c>
      <c r="V3321">
        <f t="shared" si="51"/>
        <v>0</v>
      </c>
      <c r="W3321">
        <f>IFERROR(VLOOKUP($F3321,部数情報!A:J,10,0),0)</f>
        <v>375</v>
      </c>
    </row>
    <row r="3322" spans="2:23" hidden="1">
      <c r="B3322" s="15">
        <f>部数情報!C3309</f>
        <v>3308</v>
      </c>
      <c r="C3322" s="16">
        <f>部数情報!B3309</f>
        <v>45</v>
      </c>
      <c r="D3322" s="16" t="str">
        <f>部数情報!E3309</f>
        <v>野田</v>
      </c>
      <c r="E3322" s="16" t="str">
        <f>部数情報!F3309</f>
        <v>山崎</v>
      </c>
      <c r="F3322" s="16" t="str">
        <f>部数情報!A3309</f>
        <v>082075</v>
      </c>
      <c r="G3322" s="16" t="str">
        <f>部数情報!G3309</f>
        <v>みずき2・3</v>
      </c>
      <c r="H3322" s="16" t="str">
        <f>部数情報!H3309</f>
        <v>柏</v>
      </c>
      <c r="I3322" s="16" t="str">
        <f>部数情報!I3309</f>
        <v>野田市</v>
      </c>
      <c r="J3322" s="189">
        <f>IFERROR(IF($I$7="併配",VLOOKUP($F3322,部数情報!A:K,11,0),IF($I$7="併配&amp;選挙",VLOOKUP($F3322,部数情報!A:L,12,0),IF($I$7="選挙",VLOOKUP($F3322,部数情報!A:M,13,0),VLOOKUP($F3322,部数情報!A:J,10,0)))),"")</f>
        <v>520</v>
      </c>
      <c r="K3322" s="187"/>
      <c r="L3322" s="205"/>
      <c r="M3322" s="206"/>
      <c r="S3322">
        <f>エリア一覧!J3322-VLOOKUP(エリア一覧!F3322,部数情報!A:Q,17,0)</f>
        <v>0</v>
      </c>
      <c r="V3322">
        <f t="shared" si="51"/>
        <v>0</v>
      </c>
      <c r="W3322">
        <f>IFERROR(VLOOKUP($F3322,部数情報!A:J,10,0),0)</f>
        <v>520</v>
      </c>
    </row>
    <row r="3323" spans="2:23" hidden="1">
      <c r="B3323" s="15">
        <f>部数情報!C3310</f>
        <v>3309</v>
      </c>
      <c r="C3323" s="16">
        <f>部数情報!B3310</f>
        <v>45</v>
      </c>
      <c r="D3323" s="16" t="str">
        <f>部数情報!E3310</f>
        <v>野田</v>
      </c>
      <c r="E3323" s="16" t="str">
        <f>部数情報!F3310</f>
        <v>深井</v>
      </c>
      <c r="F3323" s="16" t="str">
        <f>部数情報!A3310</f>
        <v>082061</v>
      </c>
      <c r="G3323" s="16" t="str">
        <f>部数情報!G3310</f>
        <v>運河出張所</v>
      </c>
      <c r="H3323" s="16" t="str">
        <f>部数情報!H3310</f>
        <v>柏</v>
      </c>
      <c r="I3323" s="16" t="str">
        <f>部数情報!I3310</f>
        <v>流山市・野田市</v>
      </c>
      <c r="J3323" s="189">
        <f>IFERROR(IF($I$7="併配",VLOOKUP($F3323,部数情報!A:K,11,0),IF($I$7="併配&amp;選挙",VLOOKUP($F3323,部数情報!A:L,12,0),IF($I$7="選挙",VLOOKUP($F3323,部数情報!A:M,13,0),VLOOKUP($F3323,部数情報!A:J,10,0)))),"")</f>
        <v>515</v>
      </c>
      <c r="K3323" s="187"/>
      <c r="L3323" s="205"/>
      <c r="M3323" s="206"/>
      <c r="S3323">
        <f>エリア一覧!J3323-VLOOKUP(エリア一覧!F3323,部数情報!A:Q,17,0)</f>
        <v>0</v>
      </c>
      <c r="V3323">
        <f t="shared" si="51"/>
        <v>0</v>
      </c>
      <c r="W3323">
        <f>IFERROR(VLOOKUP($F3323,部数情報!A:J,10,0),0)</f>
        <v>515</v>
      </c>
    </row>
    <row r="3324" spans="2:23" hidden="1">
      <c r="B3324" s="15">
        <f>部数情報!C3311</f>
        <v>3310</v>
      </c>
      <c r="C3324" s="16">
        <f>部数情報!B3311</f>
        <v>45</v>
      </c>
      <c r="D3324" s="16" t="str">
        <f>部数情報!E3311</f>
        <v>野田</v>
      </c>
      <c r="E3324" s="16" t="str">
        <f>部数情報!F3311</f>
        <v>梅郷団地</v>
      </c>
      <c r="F3324" s="16" t="str">
        <f>部数情報!A3311</f>
        <v>082062</v>
      </c>
      <c r="G3324" s="16" t="str">
        <f>部数情報!G3311</f>
        <v>長割公園</v>
      </c>
      <c r="H3324" s="16" t="str">
        <f>部数情報!H3311</f>
        <v>柏</v>
      </c>
      <c r="I3324" s="16" t="str">
        <f>部数情報!I3311</f>
        <v>野田市</v>
      </c>
      <c r="J3324" s="189">
        <f>IFERROR(IF($I$7="併配",VLOOKUP($F3324,部数情報!A:K,11,0),IF($I$7="併配&amp;選挙",VLOOKUP($F3324,部数情報!A:L,12,0),IF($I$7="選挙",VLOOKUP($F3324,部数情報!A:M,13,0),VLOOKUP($F3324,部数情報!A:J,10,0)))),"")</f>
        <v>465</v>
      </c>
      <c r="K3324" s="187"/>
      <c r="L3324" s="205"/>
      <c r="M3324" s="206"/>
      <c r="S3324">
        <f>エリア一覧!J3324-VLOOKUP(エリア一覧!F3324,部数情報!A:Q,17,0)</f>
        <v>0</v>
      </c>
      <c r="V3324">
        <f t="shared" si="51"/>
        <v>0</v>
      </c>
      <c r="W3324">
        <f>IFERROR(VLOOKUP($F3324,部数情報!A:J,10,0),0)</f>
        <v>465</v>
      </c>
    </row>
    <row r="3325" spans="2:23" hidden="1">
      <c r="B3325" s="15">
        <f>部数情報!C3312</f>
        <v>3311</v>
      </c>
      <c r="C3325" s="16">
        <f>部数情報!B3312</f>
        <v>45</v>
      </c>
      <c r="D3325" s="16" t="str">
        <f>部数情報!E3312</f>
        <v>野田</v>
      </c>
      <c r="E3325" s="16" t="str">
        <f>部数情報!F3312</f>
        <v>梅郷団地</v>
      </c>
      <c r="F3325" s="16" t="str">
        <f>部数情報!A3312</f>
        <v>082063</v>
      </c>
      <c r="G3325" s="16" t="str">
        <f>部数情報!G3312</f>
        <v>下鹿野公園</v>
      </c>
      <c r="H3325" s="16" t="str">
        <f>部数情報!H3312</f>
        <v>柏</v>
      </c>
      <c r="I3325" s="16" t="str">
        <f>部数情報!I3312</f>
        <v>野田市</v>
      </c>
      <c r="J3325" s="189">
        <f>IFERROR(IF($I$7="併配",VLOOKUP($F3325,部数情報!A:K,11,0),IF($I$7="併配&amp;選挙",VLOOKUP($F3325,部数情報!A:L,12,0),IF($I$7="選挙",VLOOKUP($F3325,部数情報!A:M,13,0),VLOOKUP($F3325,部数情報!A:J,10,0)))),"")</f>
        <v>425</v>
      </c>
      <c r="K3325" s="187"/>
      <c r="L3325" s="205"/>
      <c r="M3325" s="206"/>
      <c r="S3325">
        <f>エリア一覧!J3325-VLOOKUP(エリア一覧!F3325,部数情報!A:Q,17,0)</f>
        <v>0</v>
      </c>
      <c r="V3325">
        <f t="shared" si="51"/>
        <v>0</v>
      </c>
      <c r="W3325">
        <f>IFERROR(VLOOKUP($F3325,部数情報!A:J,10,0),0)</f>
        <v>425</v>
      </c>
    </row>
    <row r="3326" spans="2:23" hidden="1">
      <c r="B3326" s="15">
        <f>部数情報!C3313</f>
        <v>3312</v>
      </c>
      <c r="C3326" s="16">
        <f>部数情報!B3313</f>
        <v>45</v>
      </c>
      <c r="D3326" s="16" t="str">
        <f>部数情報!E3313</f>
        <v>野田</v>
      </c>
      <c r="E3326" s="16" t="str">
        <f>部数情報!F3313</f>
        <v>梅郷団地</v>
      </c>
      <c r="F3326" s="16" t="str">
        <f>部数情報!A3313</f>
        <v>082064</v>
      </c>
      <c r="G3326" s="16" t="str">
        <f>部数情報!G3313</f>
        <v>上灰毛第2公園</v>
      </c>
      <c r="H3326" s="16" t="str">
        <f>部数情報!H3313</f>
        <v>柏</v>
      </c>
      <c r="I3326" s="16" t="str">
        <f>部数情報!I3313</f>
        <v>野田市</v>
      </c>
      <c r="J3326" s="189">
        <f>IFERROR(IF($I$7="併配",VLOOKUP($F3326,部数情報!A:K,11,0),IF($I$7="併配&amp;選挙",VLOOKUP($F3326,部数情報!A:L,12,0),IF($I$7="選挙",VLOOKUP($F3326,部数情報!A:M,13,0),VLOOKUP($F3326,部数情報!A:J,10,0)))),"")</f>
        <v>505</v>
      </c>
      <c r="K3326" s="187"/>
      <c r="L3326" s="205"/>
      <c r="M3326" s="206"/>
      <c r="S3326">
        <f>エリア一覧!J3326-VLOOKUP(エリア一覧!F3326,部数情報!A:Q,17,0)</f>
        <v>0</v>
      </c>
      <c r="V3326">
        <f t="shared" si="51"/>
        <v>0</v>
      </c>
      <c r="W3326">
        <f>IFERROR(VLOOKUP($F3326,部数情報!A:J,10,0),0)</f>
        <v>505</v>
      </c>
    </row>
    <row r="3327" spans="2:23" hidden="1">
      <c r="B3327" s="15">
        <f>部数情報!C3314</f>
        <v>3313</v>
      </c>
      <c r="C3327" s="16">
        <f>部数情報!B3314</f>
        <v>45</v>
      </c>
      <c r="D3327" s="16" t="str">
        <f>部数情報!E3314</f>
        <v>野田</v>
      </c>
      <c r="E3327" s="16" t="str">
        <f>部数情報!F3314</f>
        <v>梅郷団地</v>
      </c>
      <c r="F3327" s="16" t="str">
        <f>部数情報!A3314</f>
        <v>082065</v>
      </c>
      <c r="G3327" s="16" t="str">
        <f>部数情報!G3314</f>
        <v>梅郷４号公園</v>
      </c>
      <c r="H3327" s="16" t="str">
        <f>部数情報!H3314</f>
        <v>柏</v>
      </c>
      <c r="I3327" s="16" t="str">
        <f>部数情報!I3314</f>
        <v>野田市</v>
      </c>
      <c r="J3327" s="189">
        <f>IFERROR(IF($I$7="併配",VLOOKUP($F3327,部数情報!A:K,11,0),IF($I$7="併配&amp;選挙",VLOOKUP($F3327,部数情報!A:L,12,0),IF($I$7="選挙",VLOOKUP($F3327,部数情報!A:M,13,0),VLOOKUP($F3327,部数情報!A:J,10,0)))),"")</f>
        <v>465</v>
      </c>
      <c r="K3327" s="187"/>
      <c r="L3327" s="205"/>
      <c r="M3327" s="206"/>
      <c r="S3327">
        <f>エリア一覧!J3327-VLOOKUP(エリア一覧!F3327,部数情報!A:Q,17,0)</f>
        <v>0</v>
      </c>
      <c r="V3327">
        <f t="shared" si="51"/>
        <v>0</v>
      </c>
      <c r="W3327">
        <f>IFERROR(VLOOKUP($F3327,部数情報!A:J,10,0),0)</f>
        <v>465</v>
      </c>
    </row>
    <row r="3328" spans="2:23" hidden="1">
      <c r="B3328" s="15">
        <f>部数情報!C3315</f>
        <v>3314</v>
      </c>
      <c r="C3328" s="16">
        <f>部数情報!B3315</f>
        <v>45</v>
      </c>
      <c r="D3328" s="16" t="str">
        <f>部数情報!E3315</f>
        <v>野田</v>
      </c>
      <c r="E3328" s="16" t="str">
        <f>部数情報!F3315</f>
        <v>梅郷団地</v>
      </c>
      <c r="F3328" s="16" t="str">
        <f>部数情報!A3315</f>
        <v>082066</v>
      </c>
      <c r="G3328" s="16" t="str">
        <f>部数情報!G3315</f>
        <v>梅郷８号公園</v>
      </c>
      <c r="H3328" s="16" t="str">
        <f>部数情報!H3315</f>
        <v>柏</v>
      </c>
      <c r="I3328" s="16" t="str">
        <f>部数情報!I3315</f>
        <v>野田市</v>
      </c>
      <c r="J3328" s="189">
        <f>IFERROR(IF($I$7="併配",VLOOKUP($F3328,部数情報!A:K,11,0),IF($I$7="併配&amp;選挙",VLOOKUP($F3328,部数情報!A:L,12,0),IF($I$7="選挙",VLOOKUP($F3328,部数情報!A:M,13,0),VLOOKUP($F3328,部数情報!A:J,10,0)))),"")</f>
        <v>515</v>
      </c>
      <c r="K3328" s="187"/>
      <c r="L3328" s="205"/>
      <c r="M3328" s="206"/>
      <c r="S3328">
        <f>エリア一覧!J3328-VLOOKUP(エリア一覧!F3328,部数情報!A:Q,17,0)</f>
        <v>0</v>
      </c>
      <c r="V3328">
        <f t="shared" si="51"/>
        <v>0</v>
      </c>
      <c r="W3328">
        <f>IFERROR(VLOOKUP($F3328,部数情報!A:J,10,0),0)</f>
        <v>515</v>
      </c>
    </row>
    <row r="3329" spans="2:23" hidden="1">
      <c r="B3329" s="15">
        <f>部数情報!C3316</f>
        <v>3315</v>
      </c>
      <c r="C3329" s="16">
        <f>部数情報!B3316</f>
        <v>113</v>
      </c>
      <c r="D3329" s="16" t="str">
        <f>部数情報!E3316</f>
        <v>取手・守谷</v>
      </c>
      <c r="E3329" s="16" t="str">
        <f>部数情報!F3316</f>
        <v>みずき野</v>
      </c>
      <c r="F3329" s="16" t="str">
        <f>部数情報!A3316</f>
        <v>200001</v>
      </c>
      <c r="G3329" s="16" t="str">
        <f>部数情報!G3316</f>
        <v>みずき野1</v>
      </c>
      <c r="H3329" s="16" t="str">
        <f>部数情報!H3316</f>
        <v>柏</v>
      </c>
      <c r="I3329" s="16" t="str">
        <f>部数情報!I3316</f>
        <v>守谷市</v>
      </c>
      <c r="J3329" s="189">
        <f>IFERROR(IF($I$7="併配",VLOOKUP($F3329,部数情報!A:K,11,0),IF($I$7="併配&amp;選挙",VLOOKUP($F3329,部数情報!A:L,12,0),IF($I$7="選挙",VLOOKUP($F3329,部数情報!A:M,13,0),VLOOKUP($F3329,部数情報!A:J,10,0)))),"")</f>
        <v>315</v>
      </c>
      <c r="K3329" s="187"/>
      <c r="L3329" s="205"/>
      <c r="M3329" s="206"/>
      <c r="S3329">
        <f>エリア一覧!J3329-VLOOKUP(エリア一覧!F3329,部数情報!A:Q,17,0)</f>
        <v>0</v>
      </c>
      <c r="V3329">
        <f t="shared" si="51"/>
        <v>0</v>
      </c>
      <c r="W3329">
        <f>IFERROR(VLOOKUP($F3329,部数情報!A:J,10,0),0)</f>
        <v>315</v>
      </c>
    </row>
    <row r="3330" spans="2:23" hidden="1">
      <c r="B3330" s="15">
        <f>部数情報!C3317</f>
        <v>3316</v>
      </c>
      <c r="C3330" s="16">
        <f>部数情報!B3317</f>
        <v>113</v>
      </c>
      <c r="D3330" s="16" t="str">
        <f>部数情報!E3317</f>
        <v>取手・守谷</v>
      </c>
      <c r="E3330" s="16" t="str">
        <f>部数情報!F3317</f>
        <v>みずき野</v>
      </c>
      <c r="F3330" s="16" t="str">
        <f>部数情報!A3317</f>
        <v>200002</v>
      </c>
      <c r="G3330" s="16" t="str">
        <f>部数情報!G3317</f>
        <v>みずき野2</v>
      </c>
      <c r="H3330" s="16" t="str">
        <f>部数情報!H3317</f>
        <v>柏</v>
      </c>
      <c r="I3330" s="16" t="str">
        <f>部数情報!I3317</f>
        <v>守谷市</v>
      </c>
      <c r="J3330" s="189">
        <f>IFERROR(IF($I$7="併配",VLOOKUP($F3330,部数情報!A:K,11,0),IF($I$7="併配&amp;選挙",VLOOKUP($F3330,部数情報!A:L,12,0),IF($I$7="選挙",VLOOKUP($F3330,部数情報!A:M,13,0),VLOOKUP($F3330,部数情報!A:J,10,0)))),"")</f>
        <v>170</v>
      </c>
      <c r="K3330" s="187"/>
      <c r="L3330" s="205"/>
      <c r="M3330" s="206"/>
      <c r="S3330">
        <f>エリア一覧!J3330-VLOOKUP(エリア一覧!F3330,部数情報!A:Q,17,0)</f>
        <v>0</v>
      </c>
      <c r="V3330">
        <f t="shared" si="51"/>
        <v>0</v>
      </c>
      <c r="W3330">
        <f>IFERROR(VLOOKUP($F3330,部数情報!A:J,10,0),0)</f>
        <v>170</v>
      </c>
    </row>
    <row r="3331" spans="2:23" hidden="1">
      <c r="B3331" s="15">
        <f>部数情報!C3318</f>
        <v>3317</v>
      </c>
      <c r="C3331" s="16">
        <f>部数情報!B3318</f>
        <v>113</v>
      </c>
      <c r="D3331" s="16" t="str">
        <f>部数情報!E3318</f>
        <v>取手・守谷</v>
      </c>
      <c r="E3331" s="16" t="str">
        <f>部数情報!F3318</f>
        <v>みずき野</v>
      </c>
      <c r="F3331" s="16" t="str">
        <f>部数情報!A3318</f>
        <v>200003</v>
      </c>
      <c r="G3331" s="16" t="str">
        <f>部数情報!G3318</f>
        <v>みずき野3</v>
      </c>
      <c r="H3331" s="16" t="str">
        <f>部数情報!H3318</f>
        <v>柏</v>
      </c>
      <c r="I3331" s="16" t="str">
        <f>部数情報!I3318</f>
        <v>守谷市</v>
      </c>
      <c r="J3331" s="189">
        <f>IFERROR(IF($I$7="併配",VLOOKUP($F3331,部数情報!A:K,11,0),IF($I$7="併配&amp;選挙",VLOOKUP($F3331,部数情報!A:L,12,0),IF($I$7="選挙",VLOOKUP($F3331,部数情報!A:M,13,0),VLOOKUP($F3331,部数情報!A:J,10,0)))),"")</f>
        <v>200</v>
      </c>
      <c r="K3331" s="187"/>
      <c r="L3331" s="205"/>
      <c r="M3331" s="206"/>
      <c r="S3331">
        <f>エリア一覧!J3331-VLOOKUP(エリア一覧!F3331,部数情報!A:Q,17,0)</f>
        <v>0</v>
      </c>
      <c r="V3331">
        <f t="shared" si="51"/>
        <v>0</v>
      </c>
      <c r="W3331">
        <f>IFERROR(VLOOKUP($F3331,部数情報!A:J,10,0),0)</f>
        <v>200</v>
      </c>
    </row>
    <row r="3332" spans="2:23" hidden="1">
      <c r="B3332" s="15">
        <f>部数情報!C3319</f>
        <v>3318</v>
      </c>
      <c r="C3332" s="16">
        <f>部数情報!B3319</f>
        <v>113</v>
      </c>
      <c r="D3332" s="16" t="str">
        <f>部数情報!E3319</f>
        <v>取手・守谷</v>
      </c>
      <c r="E3332" s="16" t="str">
        <f>部数情報!F3319</f>
        <v>みずき野</v>
      </c>
      <c r="F3332" s="16" t="str">
        <f>部数情報!A3319</f>
        <v>200004</v>
      </c>
      <c r="G3332" s="16" t="str">
        <f>部数情報!G3319</f>
        <v>みずき野4・5</v>
      </c>
      <c r="H3332" s="16" t="str">
        <f>部数情報!H3319</f>
        <v>柏</v>
      </c>
      <c r="I3332" s="16" t="str">
        <f>部数情報!I3319</f>
        <v>守谷市</v>
      </c>
      <c r="J3332" s="189">
        <f>IFERROR(IF($I$7="併配",VLOOKUP($F3332,部数情報!A:K,11,0),IF($I$7="併配&amp;選挙",VLOOKUP($F3332,部数情報!A:L,12,0),IF($I$7="選挙",VLOOKUP($F3332,部数情報!A:M,13,0),VLOOKUP($F3332,部数情報!A:J,10,0)))),"")</f>
        <v>345</v>
      </c>
      <c r="K3332" s="187"/>
      <c r="L3332" s="205"/>
      <c r="M3332" s="206"/>
      <c r="S3332">
        <f>エリア一覧!J3332-VLOOKUP(エリア一覧!F3332,部数情報!A:Q,17,0)</f>
        <v>0</v>
      </c>
      <c r="V3332">
        <f t="shared" si="51"/>
        <v>0</v>
      </c>
      <c r="W3332">
        <f>IFERROR(VLOOKUP($F3332,部数情報!A:J,10,0),0)</f>
        <v>345</v>
      </c>
    </row>
    <row r="3333" spans="2:23" hidden="1">
      <c r="B3333" s="15">
        <f>部数情報!C3320</f>
        <v>3319</v>
      </c>
      <c r="C3333" s="16">
        <f>部数情報!B3320</f>
        <v>113</v>
      </c>
      <c r="D3333" s="16" t="str">
        <f>部数情報!E3320</f>
        <v>取手・守谷</v>
      </c>
      <c r="E3333" s="16" t="str">
        <f>部数情報!F3320</f>
        <v>みずき野</v>
      </c>
      <c r="F3333" s="16" t="str">
        <f>部数情報!A3320</f>
        <v>200005</v>
      </c>
      <c r="G3333" s="16" t="str">
        <f>部数情報!G3320</f>
        <v>みずき野6</v>
      </c>
      <c r="H3333" s="16" t="str">
        <f>部数情報!H3320</f>
        <v>柏</v>
      </c>
      <c r="I3333" s="16" t="str">
        <f>部数情報!I3320</f>
        <v>守谷市</v>
      </c>
      <c r="J3333" s="189">
        <f>IFERROR(IF($I$7="併配",VLOOKUP($F3333,部数情報!A:K,11,0),IF($I$7="併配&amp;選挙",VLOOKUP($F3333,部数情報!A:L,12,0),IF($I$7="選挙",VLOOKUP($F3333,部数情報!A:M,13,0),VLOOKUP($F3333,部数情報!A:J,10,0)))),"")</f>
        <v>390</v>
      </c>
      <c r="K3333" s="187"/>
      <c r="L3333" s="205"/>
      <c r="M3333" s="206"/>
      <c r="S3333">
        <f>エリア一覧!J3333-VLOOKUP(エリア一覧!F3333,部数情報!A:Q,17,0)</f>
        <v>0</v>
      </c>
      <c r="V3333">
        <f t="shared" si="51"/>
        <v>0</v>
      </c>
      <c r="W3333">
        <f>IFERROR(VLOOKUP($F3333,部数情報!A:J,10,0),0)</f>
        <v>390</v>
      </c>
    </row>
    <row r="3334" spans="2:23" hidden="1">
      <c r="B3334" s="15">
        <f>部数情報!C3321</f>
        <v>3320</v>
      </c>
      <c r="C3334" s="16">
        <f>部数情報!B3321</f>
        <v>113</v>
      </c>
      <c r="D3334" s="16" t="str">
        <f>部数情報!E3321</f>
        <v>取手・守谷</v>
      </c>
      <c r="E3334" s="16" t="str">
        <f>部数情報!F3321</f>
        <v>みずき野</v>
      </c>
      <c r="F3334" s="16" t="str">
        <f>部数情報!A3321</f>
        <v>200006</v>
      </c>
      <c r="G3334" s="16" t="str">
        <f>部数情報!G3321</f>
        <v>みずき野7</v>
      </c>
      <c r="H3334" s="16" t="str">
        <f>部数情報!H3321</f>
        <v>柏</v>
      </c>
      <c r="I3334" s="16" t="str">
        <f>部数情報!I3321</f>
        <v>守谷市</v>
      </c>
      <c r="J3334" s="189">
        <f>IFERROR(IF($I$7="併配",VLOOKUP($F3334,部数情報!A:K,11,0),IF($I$7="併配&amp;選挙",VLOOKUP($F3334,部数情報!A:L,12,0),IF($I$7="選挙",VLOOKUP($F3334,部数情報!A:M,13,0),VLOOKUP($F3334,部数情報!A:J,10,0)))),"")</f>
        <v>280</v>
      </c>
      <c r="K3334" s="187"/>
      <c r="L3334" s="205"/>
      <c r="M3334" s="206"/>
      <c r="S3334">
        <f>エリア一覧!J3334-VLOOKUP(エリア一覧!F3334,部数情報!A:Q,17,0)</f>
        <v>0</v>
      </c>
      <c r="V3334">
        <f t="shared" si="51"/>
        <v>0</v>
      </c>
      <c r="W3334">
        <f>IFERROR(VLOOKUP($F3334,部数情報!A:J,10,0),0)</f>
        <v>280</v>
      </c>
    </row>
    <row r="3335" spans="2:23" hidden="1">
      <c r="B3335" s="15">
        <f>部数情報!C3322</f>
        <v>3321</v>
      </c>
      <c r="C3335" s="16">
        <f>部数情報!B3322</f>
        <v>113</v>
      </c>
      <c r="D3335" s="16" t="str">
        <f>部数情報!E3322</f>
        <v>取手・守谷</v>
      </c>
      <c r="E3335" s="16" t="str">
        <f>部数情報!F3322</f>
        <v>みずき野</v>
      </c>
      <c r="F3335" s="16" t="str">
        <f>部数情報!A3322</f>
        <v>200007</v>
      </c>
      <c r="G3335" s="16" t="str">
        <f>部数情報!G3322</f>
        <v>みずき野8</v>
      </c>
      <c r="H3335" s="16" t="str">
        <f>部数情報!H3322</f>
        <v>柏</v>
      </c>
      <c r="I3335" s="16" t="str">
        <f>部数情報!I3322</f>
        <v>守谷市</v>
      </c>
      <c r="J3335" s="189">
        <f>IFERROR(IF($I$7="併配",VLOOKUP($F3335,部数情報!A:K,11,0),IF($I$7="併配&amp;選挙",VLOOKUP($F3335,部数情報!A:L,12,0),IF($I$7="選挙",VLOOKUP($F3335,部数情報!A:M,13,0),VLOOKUP($F3335,部数情報!A:J,10,0)))),"")</f>
        <v>275</v>
      </c>
      <c r="K3335" s="187"/>
      <c r="L3335" s="205"/>
      <c r="M3335" s="206"/>
      <c r="S3335">
        <f>エリア一覧!J3335-VLOOKUP(エリア一覧!F3335,部数情報!A:Q,17,0)</f>
        <v>0</v>
      </c>
      <c r="V3335">
        <f t="shared" si="51"/>
        <v>0</v>
      </c>
      <c r="W3335">
        <f>IFERROR(VLOOKUP($F3335,部数情報!A:J,10,0),0)</f>
        <v>275</v>
      </c>
    </row>
    <row r="3336" spans="2:23" hidden="1">
      <c r="B3336" s="15">
        <f>部数情報!C3323</f>
        <v>3322</v>
      </c>
      <c r="C3336" s="16">
        <f>部数情報!B3323</f>
        <v>113</v>
      </c>
      <c r="D3336" s="16" t="str">
        <f>部数情報!E3323</f>
        <v>取手・守谷</v>
      </c>
      <c r="E3336" s="16" t="str">
        <f>部数情報!F3323</f>
        <v>美園</v>
      </c>
      <c r="F3336" s="16" t="str">
        <f>部数情報!A3323</f>
        <v>200008</v>
      </c>
      <c r="G3336" s="16" t="str">
        <f>部数情報!G3323</f>
        <v>美園1・2</v>
      </c>
      <c r="H3336" s="16" t="str">
        <f>部数情報!H3323</f>
        <v>柏</v>
      </c>
      <c r="I3336" s="16" t="str">
        <f>部数情報!I3323</f>
        <v>守谷市</v>
      </c>
      <c r="J3336" s="189">
        <f>IFERROR(IF($I$7="併配",VLOOKUP($F3336,部数情報!A:K,11,0),IF($I$7="併配&amp;選挙",VLOOKUP($F3336,部数情報!A:L,12,0),IF($I$7="選挙",VLOOKUP($F3336,部数情報!A:M,13,0),VLOOKUP($F3336,部数情報!A:J,10,0)))),"")</f>
        <v>340</v>
      </c>
      <c r="K3336" s="187"/>
      <c r="L3336" s="205"/>
      <c r="M3336" s="206"/>
      <c r="S3336">
        <f>エリア一覧!J3336-VLOOKUP(エリア一覧!F3336,部数情報!A:Q,17,0)</f>
        <v>0</v>
      </c>
      <c r="V3336">
        <f t="shared" si="51"/>
        <v>0</v>
      </c>
      <c r="W3336">
        <f>IFERROR(VLOOKUP($F3336,部数情報!A:J,10,0),0)</f>
        <v>340</v>
      </c>
    </row>
    <row r="3337" spans="2:23" hidden="1">
      <c r="B3337" s="15">
        <f>部数情報!C3324</f>
        <v>3323</v>
      </c>
      <c r="C3337" s="16">
        <f>部数情報!B3324</f>
        <v>113</v>
      </c>
      <c r="D3337" s="16" t="str">
        <f>部数情報!E3324</f>
        <v>取手・守谷</v>
      </c>
      <c r="E3337" s="16" t="str">
        <f>部数情報!F3324</f>
        <v>美園</v>
      </c>
      <c r="F3337" s="16" t="str">
        <f>部数情報!A3324</f>
        <v>200009</v>
      </c>
      <c r="G3337" s="16" t="str">
        <f>部数情報!G3324</f>
        <v>美園3・4・5</v>
      </c>
      <c r="H3337" s="16" t="str">
        <f>部数情報!H3324</f>
        <v>柏</v>
      </c>
      <c r="I3337" s="16" t="str">
        <f>部数情報!I3324</f>
        <v>守谷市</v>
      </c>
      <c r="J3337" s="189">
        <f>IFERROR(IF($I$7="併配",VLOOKUP($F3337,部数情報!A:K,11,0),IF($I$7="併配&amp;選挙",VLOOKUP($F3337,部数情報!A:L,12,0),IF($I$7="選挙",VLOOKUP($F3337,部数情報!A:M,13,0),VLOOKUP($F3337,部数情報!A:J,10,0)))),"")</f>
        <v>485</v>
      </c>
      <c r="K3337" s="187"/>
      <c r="L3337" s="205"/>
      <c r="M3337" s="206"/>
      <c r="S3337">
        <f>エリア一覧!J3337-VLOOKUP(エリア一覧!F3337,部数情報!A:Q,17,0)</f>
        <v>0</v>
      </c>
      <c r="V3337">
        <f t="shared" si="51"/>
        <v>0</v>
      </c>
      <c r="W3337">
        <f>IFERROR(VLOOKUP($F3337,部数情報!A:J,10,0),0)</f>
        <v>485</v>
      </c>
    </row>
    <row r="3338" spans="2:23" hidden="1">
      <c r="B3338" s="15">
        <f>部数情報!C3325</f>
        <v>3324</v>
      </c>
      <c r="C3338" s="16">
        <f>部数情報!B3325</f>
        <v>113</v>
      </c>
      <c r="D3338" s="16" t="str">
        <f>部数情報!E3325</f>
        <v>取手・守谷</v>
      </c>
      <c r="E3338" s="16" t="str">
        <f>部数情報!F3325</f>
        <v>けやき台</v>
      </c>
      <c r="F3338" s="16" t="str">
        <f>部数情報!A3325</f>
        <v>200010</v>
      </c>
      <c r="G3338" s="16" t="str">
        <f>部数情報!G3325</f>
        <v>けやき台1</v>
      </c>
      <c r="H3338" s="16" t="str">
        <f>部数情報!H3325</f>
        <v>柏</v>
      </c>
      <c r="I3338" s="16" t="str">
        <f>部数情報!I3325</f>
        <v>守谷市</v>
      </c>
      <c r="J3338" s="189">
        <f>IFERROR(IF($I$7="併配",VLOOKUP($F3338,部数情報!A:K,11,0),IF($I$7="併配&amp;選挙",VLOOKUP($F3338,部数情報!A:L,12,0),IF($I$7="選挙",VLOOKUP($F3338,部数情報!A:M,13,0),VLOOKUP($F3338,部数情報!A:J,10,0)))),"")</f>
        <v>280</v>
      </c>
      <c r="K3338" s="187"/>
      <c r="L3338" s="205"/>
      <c r="M3338" s="206"/>
      <c r="S3338">
        <f>エリア一覧!J3338-VLOOKUP(エリア一覧!F3338,部数情報!A:Q,17,0)</f>
        <v>0</v>
      </c>
      <c r="V3338">
        <f t="shared" si="51"/>
        <v>0</v>
      </c>
      <c r="W3338">
        <f>IFERROR(VLOOKUP($F3338,部数情報!A:J,10,0),0)</f>
        <v>280</v>
      </c>
    </row>
    <row r="3339" spans="2:23" hidden="1">
      <c r="B3339" s="15">
        <f>部数情報!C3326</f>
        <v>3325</v>
      </c>
      <c r="C3339" s="16">
        <f>部数情報!B3326</f>
        <v>113</v>
      </c>
      <c r="D3339" s="16" t="str">
        <f>部数情報!E3326</f>
        <v>取手・守谷</v>
      </c>
      <c r="E3339" s="16" t="str">
        <f>部数情報!F3326</f>
        <v>けやき台</v>
      </c>
      <c r="F3339" s="16" t="str">
        <f>部数情報!A3326</f>
        <v>200011</v>
      </c>
      <c r="G3339" s="16" t="str">
        <f>部数情報!G3326</f>
        <v>けやき台2</v>
      </c>
      <c r="H3339" s="16" t="str">
        <f>部数情報!H3326</f>
        <v>柏</v>
      </c>
      <c r="I3339" s="16" t="str">
        <f>部数情報!I3326</f>
        <v>守谷市</v>
      </c>
      <c r="J3339" s="189">
        <f>IFERROR(IF($I$7="併配",VLOOKUP($F3339,部数情報!A:K,11,0),IF($I$7="併配&amp;選挙",VLOOKUP($F3339,部数情報!A:L,12,0),IF($I$7="選挙",VLOOKUP($F3339,部数情報!A:M,13,0),VLOOKUP($F3339,部数情報!A:J,10,0)))),"")</f>
        <v>255</v>
      </c>
      <c r="K3339" s="187"/>
      <c r="L3339" s="205"/>
      <c r="M3339" s="206"/>
      <c r="S3339">
        <f>エリア一覧!J3339-VLOOKUP(エリア一覧!F3339,部数情報!A:Q,17,0)</f>
        <v>0</v>
      </c>
      <c r="V3339">
        <f t="shared" si="51"/>
        <v>0</v>
      </c>
      <c r="W3339">
        <f>IFERROR(VLOOKUP($F3339,部数情報!A:J,10,0),0)</f>
        <v>255</v>
      </c>
    </row>
    <row r="3340" spans="2:23" hidden="1">
      <c r="B3340" s="15">
        <f>部数情報!C3327</f>
        <v>3326</v>
      </c>
      <c r="C3340" s="16">
        <f>部数情報!B3327</f>
        <v>113</v>
      </c>
      <c r="D3340" s="16" t="str">
        <f>部数情報!E3327</f>
        <v>取手・守谷</v>
      </c>
      <c r="E3340" s="16" t="str">
        <f>部数情報!F3327</f>
        <v>けやき台</v>
      </c>
      <c r="F3340" s="16" t="str">
        <f>部数情報!A3327</f>
        <v>200012</v>
      </c>
      <c r="G3340" s="16" t="str">
        <f>部数情報!G3327</f>
        <v>けやき台2・3</v>
      </c>
      <c r="H3340" s="16" t="str">
        <f>部数情報!H3327</f>
        <v>柏</v>
      </c>
      <c r="I3340" s="16" t="str">
        <f>部数情報!I3327</f>
        <v>守谷市</v>
      </c>
      <c r="J3340" s="189">
        <f>IFERROR(IF($I$7="併配",VLOOKUP($F3340,部数情報!A:K,11,0),IF($I$7="併配&amp;選挙",VLOOKUP($F3340,部数情報!A:L,12,0),IF($I$7="選挙",VLOOKUP($F3340,部数情報!A:M,13,0),VLOOKUP($F3340,部数情報!A:J,10,0)))),"")</f>
        <v>315</v>
      </c>
      <c r="K3340" s="187"/>
      <c r="L3340" s="205"/>
      <c r="M3340" s="206"/>
      <c r="S3340">
        <f>エリア一覧!J3340-VLOOKUP(エリア一覧!F3340,部数情報!A:Q,17,0)</f>
        <v>0</v>
      </c>
      <c r="V3340">
        <f t="shared" si="51"/>
        <v>0</v>
      </c>
      <c r="W3340">
        <f>IFERROR(VLOOKUP($F3340,部数情報!A:J,10,0),0)</f>
        <v>315</v>
      </c>
    </row>
    <row r="3341" spans="2:23" hidden="1">
      <c r="B3341" s="15">
        <f>部数情報!C3328</f>
        <v>3327</v>
      </c>
      <c r="C3341" s="16">
        <f>部数情報!B3328</f>
        <v>113</v>
      </c>
      <c r="D3341" s="16" t="str">
        <f>部数情報!E3328</f>
        <v>取手・守谷</v>
      </c>
      <c r="E3341" s="16" t="str">
        <f>部数情報!F3328</f>
        <v>けやき台</v>
      </c>
      <c r="F3341" s="16" t="str">
        <f>部数情報!A3328</f>
        <v>200013</v>
      </c>
      <c r="G3341" s="16" t="str">
        <f>部数情報!G3328</f>
        <v>けやき台3</v>
      </c>
      <c r="H3341" s="16" t="str">
        <f>部数情報!H3328</f>
        <v>柏</v>
      </c>
      <c r="I3341" s="16" t="str">
        <f>部数情報!I3328</f>
        <v>守谷市</v>
      </c>
      <c r="J3341" s="189">
        <f>IFERROR(IF($I$7="併配",VLOOKUP($F3341,部数情報!A:K,11,0),IF($I$7="併配&amp;選挙",VLOOKUP($F3341,部数情報!A:L,12,0),IF($I$7="選挙",VLOOKUP($F3341,部数情報!A:M,13,0),VLOOKUP($F3341,部数情報!A:J,10,0)))),"")</f>
        <v>280</v>
      </c>
      <c r="K3341" s="187"/>
      <c r="L3341" s="205"/>
      <c r="M3341" s="206"/>
      <c r="S3341">
        <f>エリア一覧!J3341-VLOOKUP(エリア一覧!F3341,部数情報!A:Q,17,0)</f>
        <v>0</v>
      </c>
      <c r="V3341">
        <f t="shared" si="51"/>
        <v>0</v>
      </c>
      <c r="W3341">
        <f>IFERROR(VLOOKUP($F3341,部数情報!A:J,10,0),0)</f>
        <v>280</v>
      </c>
    </row>
    <row r="3342" spans="2:23" hidden="1">
      <c r="B3342" s="15">
        <f>部数情報!C3329</f>
        <v>3328</v>
      </c>
      <c r="C3342" s="16">
        <f>部数情報!B3329</f>
        <v>113</v>
      </c>
      <c r="D3342" s="16" t="str">
        <f>部数情報!E3329</f>
        <v>取手・守谷</v>
      </c>
      <c r="E3342" s="16" t="str">
        <f>部数情報!F3329</f>
        <v>けやき台</v>
      </c>
      <c r="F3342" s="16" t="str">
        <f>部数情報!A3329</f>
        <v>200014</v>
      </c>
      <c r="G3342" s="16" t="str">
        <f>部数情報!G3329</f>
        <v>けやき台4</v>
      </c>
      <c r="H3342" s="16" t="str">
        <f>部数情報!H3329</f>
        <v>柏</v>
      </c>
      <c r="I3342" s="16" t="str">
        <f>部数情報!I3329</f>
        <v>守谷市</v>
      </c>
      <c r="J3342" s="189">
        <f>IFERROR(IF($I$7="併配",VLOOKUP($F3342,部数情報!A:K,11,0),IF($I$7="併配&amp;選挙",VLOOKUP($F3342,部数情報!A:L,12,0),IF($I$7="選挙",VLOOKUP($F3342,部数情報!A:M,13,0),VLOOKUP($F3342,部数情報!A:J,10,0)))),"")</f>
        <v>265</v>
      </c>
      <c r="K3342" s="187"/>
      <c r="L3342" s="205"/>
      <c r="M3342" s="206"/>
      <c r="S3342">
        <f>エリア一覧!J3342-VLOOKUP(エリア一覧!F3342,部数情報!A:Q,17,0)</f>
        <v>0</v>
      </c>
      <c r="V3342">
        <f t="shared" si="51"/>
        <v>0</v>
      </c>
      <c r="W3342">
        <f>IFERROR(VLOOKUP($F3342,部数情報!A:J,10,0),0)</f>
        <v>265</v>
      </c>
    </row>
    <row r="3343" spans="2:23" hidden="1">
      <c r="B3343" s="15">
        <f>部数情報!C3330</f>
        <v>3329</v>
      </c>
      <c r="C3343" s="16">
        <f>部数情報!B3330</f>
        <v>113</v>
      </c>
      <c r="D3343" s="16" t="str">
        <f>部数情報!E3330</f>
        <v>取手・守谷</v>
      </c>
      <c r="E3343" s="16" t="str">
        <f>部数情報!F3330</f>
        <v>けやき台</v>
      </c>
      <c r="F3343" s="16" t="str">
        <f>部数情報!A3330</f>
        <v>200015</v>
      </c>
      <c r="G3343" s="16" t="str">
        <f>部数情報!G3330</f>
        <v>けやき台5</v>
      </c>
      <c r="H3343" s="16" t="str">
        <f>部数情報!H3330</f>
        <v>柏</v>
      </c>
      <c r="I3343" s="16" t="str">
        <f>部数情報!I3330</f>
        <v>守谷市</v>
      </c>
      <c r="J3343" s="189">
        <f>IFERROR(IF($I$7="併配",VLOOKUP($F3343,部数情報!A:K,11,0),IF($I$7="併配&amp;選挙",VLOOKUP($F3343,部数情報!A:L,12,0),IF($I$7="選挙",VLOOKUP($F3343,部数情報!A:M,13,0),VLOOKUP($F3343,部数情報!A:J,10,0)))),"")</f>
        <v>330</v>
      </c>
      <c r="K3343" s="187"/>
      <c r="L3343" s="205"/>
      <c r="M3343" s="206"/>
      <c r="S3343">
        <f>エリア一覧!J3343-VLOOKUP(エリア一覧!F3343,部数情報!A:Q,17,0)</f>
        <v>0</v>
      </c>
      <c r="V3343">
        <f t="shared" si="51"/>
        <v>0</v>
      </c>
      <c r="W3343">
        <f>IFERROR(VLOOKUP($F3343,部数情報!A:J,10,0),0)</f>
        <v>330</v>
      </c>
    </row>
    <row r="3344" spans="2:23" hidden="1">
      <c r="B3344" s="15">
        <f>部数情報!C3331</f>
        <v>3330</v>
      </c>
      <c r="C3344" s="16">
        <f>部数情報!B3331</f>
        <v>113</v>
      </c>
      <c r="D3344" s="16" t="str">
        <f>部数情報!E3331</f>
        <v>取手・守谷</v>
      </c>
      <c r="E3344" s="16" t="str">
        <f>部数情報!F3331</f>
        <v>けやき台</v>
      </c>
      <c r="F3344" s="16" t="str">
        <f>部数情報!A3331</f>
        <v>200016</v>
      </c>
      <c r="G3344" s="16" t="str">
        <f>部数情報!G3331</f>
        <v>けやき台6</v>
      </c>
      <c r="H3344" s="16" t="str">
        <f>部数情報!H3331</f>
        <v>柏</v>
      </c>
      <c r="I3344" s="16" t="str">
        <f>部数情報!I3331</f>
        <v>守谷市</v>
      </c>
      <c r="J3344" s="189">
        <f>IFERROR(IF($I$7="併配",VLOOKUP($F3344,部数情報!A:K,11,0),IF($I$7="併配&amp;選挙",VLOOKUP($F3344,部数情報!A:L,12,0),IF($I$7="選挙",VLOOKUP($F3344,部数情報!A:M,13,0),VLOOKUP($F3344,部数情報!A:J,10,0)))),"")</f>
        <v>250</v>
      </c>
      <c r="K3344" s="187"/>
      <c r="L3344" s="205"/>
      <c r="M3344" s="206"/>
      <c r="S3344">
        <f>エリア一覧!J3344-VLOOKUP(エリア一覧!F3344,部数情報!A:Q,17,0)</f>
        <v>0</v>
      </c>
      <c r="V3344">
        <f t="shared" ref="V3344:V3407" si="52">IF(K3344="●",J3344,K3344)</f>
        <v>0</v>
      </c>
      <c r="W3344">
        <f>IFERROR(VLOOKUP($F3344,部数情報!A:J,10,0),0)</f>
        <v>250</v>
      </c>
    </row>
    <row r="3345" spans="2:23" hidden="1">
      <c r="B3345" s="15">
        <f>部数情報!C3332</f>
        <v>3331</v>
      </c>
      <c r="C3345" s="16">
        <f>部数情報!B3332</f>
        <v>113</v>
      </c>
      <c r="D3345" s="16" t="str">
        <f>部数情報!E3332</f>
        <v>取手・守谷</v>
      </c>
      <c r="E3345" s="16" t="str">
        <f>部数情報!F3332</f>
        <v>松ケ丘・百ケ合丘・松並</v>
      </c>
      <c r="F3345" s="16" t="str">
        <f>部数情報!A3332</f>
        <v>200017</v>
      </c>
      <c r="G3345" s="16" t="str">
        <f>部数情報!G3332</f>
        <v>松ケ丘1</v>
      </c>
      <c r="H3345" s="16" t="str">
        <f>部数情報!H3332</f>
        <v>柏</v>
      </c>
      <c r="I3345" s="16" t="str">
        <f>部数情報!I3332</f>
        <v>守谷市</v>
      </c>
      <c r="J3345" s="189">
        <f>IFERROR(IF($I$7="併配",VLOOKUP($F3345,部数情報!A:K,11,0),IF($I$7="併配&amp;選挙",VLOOKUP($F3345,部数情報!A:L,12,0),IF($I$7="選挙",VLOOKUP($F3345,部数情報!A:M,13,0),VLOOKUP($F3345,部数情報!A:J,10,0)))),"")</f>
        <v>335</v>
      </c>
      <c r="K3345" s="187"/>
      <c r="L3345" s="205"/>
      <c r="M3345" s="206"/>
      <c r="S3345">
        <f>エリア一覧!J3345-VLOOKUP(エリア一覧!F3345,部数情報!A:Q,17,0)</f>
        <v>0</v>
      </c>
      <c r="V3345">
        <f t="shared" si="52"/>
        <v>0</v>
      </c>
      <c r="W3345">
        <f>IFERROR(VLOOKUP($F3345,部数情報!A:J,10,0),0)</f>
        <v>335</v>
      </c>
    </row>
    <row r="3346" spans="2:23" hidden="1">
      <c r="B3346" s="15">
        <f>部数情報!C3333</f>
        <v>3332</v>
      </c>
      <c r="C3346" s="16">
        <f>部数情報!B3333</f>
        <v>113</v>
      </c>
      <c r="D3346" s="16" t="str">
        <f>部数情報!E3333</f>
        <v>取手・守谷</v>
      </c>
      <c r="E3346" s="16" t="str">
        <f>部数情報!F3333</f>
        <v>松ケ丘・百ケ合丘・松並</v>
      </c>
      <c r="F3346" s="16" t="str">
        <f>部数情報!A3333</f>
        <v>200018</v>
      </c>
      <c r="G3346" s="16" t="str">
        <f>部数情報!G3333</f>
        <v>松ケ丘1・2</v>
      </c>
      <c r="H3346" s="16" t="str">
        <f>部数情報!H3333</f>
        <v>柏</v>
      </c>
      <c r="I3346" s="16" t="str">
        <f>部数情報!I3333</f>
        <v>守谷市</v>
      </c>
      <c r="J3346" s="189">
        <f>IFERROR(IF($I$7="併配",VLOOKUP($F3346,部数情報!A:K,11,0),IF($I$7="併配&amp;選挙",VLOOKUP($F3346,部数情報!A:L,12,0),IF($I$7="選挙",VLOOKUP($F3346,部数情報!A:M,13,0),VLOOKUP($F3346,部数情報!A:J,10,0)))),"")</f>
        <v>350</v>
      </c>
      <c r="K3346" s="187"/>
      <c r="L3346" s="205"/>
      <c r="M3346" s="206"/>
      <c r="S3346">
        <f>エリア一覧!J3346-VLOOKUP(エリア一覧!F3346,部数情報!A:Q,17,0)</f>
        <v>0</v>
      </c>
      <c r="V3346">
        <f t="shared" si="52"/>
        <v>0</v>
      </c>
      <c r="W3346">
        <f>IFERROR(VLOOKUP($F3346,部数情報!A:J,10,0),0)</f>
        <v>350</v>
      </c>
    </row>
    <row r="3347" spans="2:23" hidden="1">
      <c r="B3347" s="15">
        <f>部数情報!C3334</f>
        <v>3333</v>
      </c>
      <c r="C3347" s="16">
        <f>部数情報!B3334</f>
        <v>113</v>
      </c>
      <c r="D3347" s="16" t="str">
        <f>部数情報!E3334</f>
        <v>取手・守谷</v>
      </c>
      <c r="E3347" s="16" t="str">
        <f>部数情報!F3334</f>
        <v>松ケ丘・百ケ合丘・松並</v>
      </c>
      <c r="F3347" s="16" t="str">
        <f>部数情報!A3334</f>
        <v>200019</v>
      </c>
      <c r="G3347" s="16" t="str">
        <f>部数情報!G3334</f>
        <v>松ケ丘2</v>
      </c>
      <c r="H3347" s="16" t="str">
        <f>部数情報!H3334</f>
        <v>柏</v>
      </c>
      <c r="I3347" s="16" t="str">
        <f>部数情報!I3334</f>
        <v>守谷市</v>
      </c>
      <c r="J3347" s="189">
        <f>IFERROR(IF($I$7="併配",VLOOKUP($F3347,部数情報!A:K,11,0),IF($I$7="併配&amp;選挙",VLOOKUP($F3347,部数情報!A:L,12,0),IF($I$7="選挙",VLOOKUP($F3347,部数情報!A:M,13,0),VLOOKUP($F3347,部数情報!A:J,10,0)))),"")</f>
        <v>340</v>
      </c>
      <c r="K3347" s="187"/>
      <c r="L3347" s="205"/>
      <c r="M3347" s="206"/>
      <c r="S3347">
        <f>エリア一覧!J3347-VLOOKUP(エリア一覧!F3347,部数情報!A:Q,17,0)</f>
        <v>0</v>
      </c>
      <c r="V3347">
        <f t="shared" si="52"/>
        <v>0</v>
      </c>
      <c r="W3347">
        <f>IFERROR(VLOOKUP($F3347,部数情報!A:J,10,0),0)</f>
        <v>340</v>
      </c>
    </row>
    <row r="3348" spans="2:23" hidden="1">
      <c r="B3348" s="15">
        <f>部数情報!C3335</f>
        <v>3334</v>
      </c>
      <c r="C3348" s="16">
        <f>部数情報!B3335</f>
        <v>113</v>
      </c>
      <c r="D3348" s="16" t="str">
        <f>部数情報!E3335</f>
        <v>取手・守谷</v>
      </c>
      <c r="E3348" s="16" t="str">
        <f>部数情報!F3335</f>
        <v>松ケ丘・百ケ合丘・松並</v>
      </c>
      <c r="F3348" s="16" t="str">
        <f>部数情報!A3335</f>
        <v>200020</v>
      </c>
      <c r="G3348" s="16" t="str">
        <f>部数情報!G3335</f>
        <v>松ケ丘3</v>
      </c>
      <c r="H3348" s="16" t="str">
        <f>部数情報!H3335</f>
        <v>柏</v>
      </c>
      <c r="I3348" s="16" t="str">
        <f>部数情報!I3335</f>
        <v>守谷市</v>
      </c>
      <c r="J3348" s="189">
        <f>IFERROR(IF($I$7="併配",VLOOKUP($F3348,部数情報!A:K,11,0),IF($I$7="併配&amp;選挙",VLOOKUP($F3348,部数情報!A:L,12,0),IF($I$7="選挙",VLOOKUP($F3348,部数情報!A:M,13,0),VLOOKUP($F3348,部数情報!A:J,10,0)))),"")</f>
        <v>260</v>
      </c>
      <c r="K3348" s="187"/>
      <c r="L3348" s="205"/>
      <c r="M3348" s="206"/>
      <c r="S3348">
        <f>エリア一覧!J3348-VLOOKUP(エリア一覧!F3348,部数情報!A:Q,17,0)</f>
        <v>0</v>
      </c>
      <c r="V3348">
        <f t="shared" si="52"/>
        <v>0</v>
      </c>
      <c r="W3348">
        <f>IFERROR(VLOOKUP($F3348,部数情報!A:J,10,0),0)</f>
        <v>260</v>
      </c>
    </row>
    <row r="3349" spans="2:23" hidden="1">
      <c r="B3349" s="15">
        <f>部数情報!C3336</f>
        <v>3335</v>
      </c>
      <c r="C3349" s="16">
        <f>部数情報!B3336</f>
        <v>113</v>
      </c>
      <c r="D3349" s="16" t="str">
        <f>部数情報!E3336</f>
        <v>取手・守谷</v>
      </c>
      <c r="E3349" s="16" t="str">
        <f>部数情報!F3336</f>
        <v>松ケ丘・百ケ合丘・松並</v>
      </c>
      <c r="F3349" s="16" t="str">
        <f>部数情報!A3336</f>
        <v>200021</v>
      </c>
      <c r="G3349" s="16" t="str">
        <f>部数情報!G3336</f>
        <v>松ケ丘4</v>
      </c>
      <c r="H3349" s="16" t="str">
        <f>部数情報!H3336</f>
        <v>柏</v>
      </c>
      <c r="I3349" s="16" t="str">
        <f>部数情報!I3336</f>
        <v>守谷市</v>
      </c>
      <c r="J3349" s="189">
        <f>IFERROR(IF($I$7="併配",VLOOKUP($F3349,部数情報!A:K,11,0),IF($I$7="併配&amp;選挙",VLOOKUP($F3349,部数情報!A:L,12,0),IF($I$7="選挙",VLOOKUP($F3349,部数情報!A:M,13,0),VLOOKUP($F3349,部数情報!A:J,10,0)))),"")</f>
        <v>260</v>
      </c>
      <c r="K3349" s="187"/>
      <c r="L3349" s="205"/>
      <c r="M3349" s="206"/>
      <c r="S3349">
        <f>エリア一覧!J3349-VLOOKUP(エリア一覧!F3349,部数情報!A:Q,17,0)</f>
        <v>0</v>
      </c>
      <c r="V3349">
        <f t="shared" si="52"/>
        <v>0</v>
      </c>
      <c r="W3349">
        <f>IFERROR(VLOOKUP($F3349,部数情報!A:J,10,0),0)</f>
        <v>260</v>
      </c>
    </row>
    <row r="3350" spans="2:23" hidden="1">
      <c r="B3350" s="15">
        <f>部数情報!C3337</f>
        <v>3336</v>
      </c>
      <c r="C3350" s="16">
        <f>部数情報!B3337</f>
        <v>113</v>
      </c>
      <c r="D3350" s="16" t="str">
        <f>部数情報!E3337</f>
        <v>取手・守谷</v>
      </c>
      <c r="E3350" s="16" t="str">
        <f>部数情報!F3337</f>
        <v>松ケ丘・百ケ合丘・松並</v>
      </c>
      <c r="F3350" s="16" t="str">
        <f>部数情報!A3337</f>
        <v>200022</v>
      </c>
      <c r="G3350" s="16" t="str">
        <f>部数情報!G3337</f>
        <v>松ケ丘5A</v>
      </c>
      <c r="H3350" s="16" t="str">
        <f>部数情報!H3337</f>
        <v>柏</v>
      </c>
      <c r="I3350" s="16" t="str">
        <f>部数情報!I3337</f>
        <v>守谷市</v>
      </c>
      <c r="J3350" s="189">
        <f>IFERROR(IF($I$7="併配",VLOOKUP($F3350,部数情報!A:K,11,0),IF($I$7="併配&amp;選挙",VLOOKUP($F3350,部数情報!A:L,12,0),IF($I$7="選挙",VLOOKUP($F3350,部数情報!A:M,13,0),VLOOKUP($F3350,部数情報!A:J,10,0)))),"")</f>
        <v>215</v>
      </c>
      <c r="K3350" s="187"/>
      <c r="L3350" s="205"/>
      <c r="M3350" s="206"/>
      <c r="S3350">
        <f>エリア一覧!J3350-VLOOKUP(エリア一覧!F3350,部数情報!A:Q,17,0)</f>
        <v>0</v>
      </c>
      <c r="V3350">
        <f t="shared" si="52"/>
        <v>0</v>
      </c>
      <c r="W3350">
        <f>IFERROR(VLOOKUP($F3350,部数情報!A:J,10,0),0)</f>
        <v>215</v>
      </c>
    </row>
    <row r="3351" spans="2:23" hidden="1">
      <c r="B3351" s="15">
        <f>部数情報!C3338</f>
        <v>3337</v>
      </c>
      <c r="C3351" s="16">
        <f>部数情報!B3338</f>
        <v>113</v>
      </c>
      <c r="D3351" s="16" t="str">
        <f>部数情報!E3338</f>
        <v>取手・守谷</v>
      </c>
      <c r="E3351" s="16" t="str">
        <f>部数情報!F3338</f>
        <v>松ケ丘・百ケ合丘・松並</v>
      </c>
      <c r="F3351" s="16" t="str">
        <f>部数情報!A3338</f>
        <v>200023</v>
      </c>
      <c r="G3351" s="16" t="str">
        <f>部数情報!G3338</f>
        <v>松ケ丘5B・百合ケ丘3D</v>
      </c>
      <c r="H3351" s="16" t="str">
        <f>部数情報!H3338</f>
        <v>柏</v>
      </c>
      <c r="I3351" s="16" t="str">
        <f>部数情報!I3338</f>
        <v>守谷市</v>
      </c>
      <c r="J3351" s="189">
        <f>IFERROR(IF($I$7="併配",VLOOKUP($F3351,部数情報!A:K,11,0),IF($I$7="併配&amp;選挙",VLOOKUP($F3351,部数情報!A:L,12,0),IF($I$7="選挙",VLOOKUP($F3351,部数情報!A:M,13,0),VLOOKUP($F3351,部数情報!A:J,10,0)))),"")</f>
        <v>365</v>
      </c>
      <c r="K3351" s="187"/>
      <c r="L3351" s="205"/>
      <c r="M3351" s="206"/>
      <c r="S3351">
        <f>エリア一覧!J3351-VLOOKUP(エリア一覧!F3351,部数情報!A:Q,17,0)</f>
        <v>0</v>
      </c>
      <c r="V3351">
        <f t="shared" si="52"/>
        <v>0</v>
      </c>
      <c r="W3351">
        <f>IFERROR(VLOOKUP($F3351,部数情報!A:J,10,0),0)</f>
        <v>365</v>
      </c>
    </row>
    <row r="3352" spans="2:23" hidden="1">
      <c r="B3352" s="15">
        <f>部数情報!C3339</f>
        <v>3338</v>
      </c>
      <c r="C3352" s="16">
        <f>部数情報!B3339</f>
        <v>113</v>
      </c>
      <c r="D3352" s="16" t="str">
        <f>部数情報!E3339</f>
        <v>取手・守谷</v>
      </c>
      <c r="E3352" s="16" t="str">
        <f>部数情報!F3339</f>
        <v>松ケ丘・百ケ合丘・松並</v>
      </c>
      <c r="F3352" s="16" t="str">
        <f>部数情報!A3339</f>
        <v>200024</v>
      </c>
      <c r="G3352" s="16" t="str">
        <f>部数情報!G3339</f>
        <v>松ケ丘6</v>
      </c>
      <c r="H3352" s="16" t="str">
        <f>部数情報!H3339</f>
        <v>柏</v>
      </c>
      <c r="I3352" s="16" t="str">
        <f>部数情報!I3339</f>
        <v>守谷市</v>
      </c>
      <c r="J3352" s="189">
        <f>IFERROR(IF($I$7="併配",VLOOKUP($F3352,部数情報!A:K,11,0),IF($I$7="併配&amp;選挙",VLOOKUP($F3352,部数情報!A:L,12,0),IF($I$7="選挙",VLOOKUP($F3352,部数情報!A:M,13,0),VLOOKUP($F3352,部数情報!A:J,10,0)))),"")</f>
        <v>245</v>
      </c>
      <c r="K3352" s="187"/>
      <c r="L3352" s="205"/>
      <c r="M3352" s="206"/>
      <c r="S3352">
        <f>エリア一覧!J3352-VLOOKUP(エリア一覧!F3352,部数情報!A:Q,17,0)</f>
        <v>0</v>
      </c>
      <c r="V3352">
        <f t="shared" si="52"/>
        <v>0</v>
      </c>
      <c r="W3352">
        <f>IFERROR(VLOOKUP($F3352,部数情報!A:J,10,0),0)</f>
        <v>245</v>
      </c>
    </row>
    <row r="3353" spans="2:23" hidden="1">
      <c r="B3353" s="15">
        <f>部数情報!C3340</f>
        <v>3339</v>
      </c>
      <c r="C3353" s="16">
        <f>部数情報!B3340</f>
        <v>113</v>
      </c>
      <c r="D3353" s="16" t="str">
        <f>部数情報!E3340</f>
        <v>取手・守谷</v>
      </c>
      <c r="E3353" s="16" t="str">
        <f>部数情報!F3340</f>
        <v>松ケ丘・百ケ合丘・松並</v>
      </c>
      <c r="F3353" s="16" t="str">
        <f>部数情報!A3340</f>
        <v>200025</v>
      </c>
      <c r="G3353" s="16" t="str">
        <f>部数情報!G3340</f>
        <v>松ケ丘7</v>
      </c>
      <c r="H3353" s="16" t="str">
        <f>部数情報!H3340</f>
        <v>柏</v>
      </c>
      <c r="I3353" s="16" t="str">
        <f>部数情報!I3340</f>
        <v>守谷市</v>
      </c>
      <c r="J3353" s="189">
        <f>IFERROR(IF($I$7="併配",VLOOKUP($F3353,部数情報!A:K,11,0),IF($I$7="併配&amp;選挙",VLOOKUP($F3353,部数情報!A:L,12,0),IF($I$7="選挙",VLOOKUP($F3353,部数情報!A:M,13,0),VLOOKUP($F3353,部数情報!A:J,10,0)))),"")</f>
        <v>280</v>
      </c>
      <c r="K3353" s="187"/>
      <c r="L3353" s="205"/>
      <c r="M3353" s="206"/>
      <c r="S3353">
        <f>エリア一覧!J3353-VLOOKUP(エリア一覧!F3353,部数情報!A:Q,17,0)</f>
        <v>0</v>
      </c>
      <c r="V3353">
        <f t="shared" si="52"/>
        <v>0</v>
      </c>
      <c r="W3353">
        <f>IFERROR(VLOOKUP($F3353,部数情報!A:J,10,0),0)</f>
        <v>280</v>
      </c>
    </row>
    <row r="3354" spans="2:23" hidden="1">
      <c r="B3354" s="15">
        <f>部数情報!C3341</f>
        <v>3340</v>
      </c>
      <c r="C3354" s="16">
        <f>部数情報!B3341</f>
        <v>113</v>
      </c>
      <c r="D3354" s="16" t="str">
        <f>部数情報!E3341</f>
        <v>取手・守谷</v>
      </c>
      <c r="E3354" s="16" t="str">
        <f>部数情報!F3341</f>
        <v>松ケ丘・百ケ合丘・松並</v>
      </c>
      <c r="F3354" s="16" t="str">
        <f>部数情報!A3341</f>
        <v>200026</v>
      </c>
      <c r="G3354" s="16" t="str">
        <f>部数情報!G3341</f>
        <v>百合ケ丘1</v>
      </c>
      <c r="H3354" s="16" t="str">
        <f>部数情報!H3341</f>
        <v>柏</v>
      </c>
      <c r="I3354" s="16" t="str">
        <f>部数情報!I3341</f>
        <v>守谷市</v>
      </c>
      <c r="J3354" s="189">
        <f>IFERROR(IF($I$7="併配",VLOOKUP($F3354,部数情報!A:K,11,0),IF($I$7="併配&amp;選挙",VLOOKUP($F3354,部数情報!A:L,12,0),IF($I$7="選挙",VLOOKUP($F3354,部数情報!A:M,13,0),VLOOKUP($F3354,部数情報!A:J,10,0)))),"")</f>
        <v>220</v>
      </c>
      <c r="K3354" s="187"/>
      <c r="L3354" s="205"/>
      <c r="M3354" s="206"/>
      <c r="S3354">
        <f>エリア一覧!J3354-VLOOKUP(エリア一覧!F3354,部数情報!A:Q,17,0)</f>
        <v>0</v>
      </c>
      <c r="V3354">
        <f t="shared" si="52"/>
        <v>0</v>
      </c>
      <c r="W3354">
        <f>IFERROR(VLOOKUP($F3354,部数情報!A:J,10,0),0)</f>
        <v>220</v>
      </c>
    </row>
    <row r="3355" spans="2:23" hidden="1">
      <c r="B3355" s="15">
        <f>部数情報!C3342</f>
        <v>3341</v>
      </c>
      <c r="C3355" s="16">
        <f>部数情報!B3342</f>
        <v>113</v>
      </c>
      <c r="D3355" s="16" t="str">
        <f>部数情報!E3342</f>
        <v>取手・守谷</v>
      </c>
      <c r="E3355" s="16" t="str">
        <f>部数情報!F3342</f>
        <v>松ケ丘・百ケ合丘・松並</v>
      </c>
      <c r="F3355" s="16" t="str">
        <f>部数情報!A3342</f>
        <v>200027</v>
      </c>
      <c r="G3355" s="16" t="str">
        <f>部数情報!G3342</f>
        <v>百合ケ丘2A</v>
      </c>
      <c r="H3355" s="16" t="str">
        <f>部数情報!H3342</f>
        <v>柏</v>
      </c>
      <c r="I3355" s="16" t="str">
        <f>部数情報!I3342</f>
        <v>守谷市</v>
      </c>
      <c r="J3355" s="189">
        <f>IFERROR(IF($I$7="併配",VLOOKUP($F3355,部数情報!A:K,11,0),IF($I$7="併配&amp;選挙",VLOOKUP($F3355,部数情報!A:L,12,0),IF($I$7="選挙",VLOOKUP($F3355,部数情報!A:M,13,0),VLOOKUP($F3355,部数情報!A:J,10,0)))),"")</f>
        <v>320</v>
      </c>
      <c r="K3355" s="187"/>
      <c r="L3355" s="205"/>
      <c r="M3355" s="206"/>
      <c r="S3355">
        <f>エリア一覧!J3355-VLOOKUP(エリア一覧!F3355,部数情報!A:Q,17,0)</f>
        <v>0</v>
      </c>
      <c r="V3355">
        <f t="shared" si="52"/>
        <v>0</v>
      </c>
      <c r="W3355">
        <f>IFERROR(VLOOKUP($F3355,部数情報!A:J,10,0),0)</f>
        <v>320</v>
      </c>
    </row>
    <row r="3356" spans="2:23" hidden="1">
      <c r="B3356" s="15">
        <f>部数情報!C3343</f>
        <v>3342</v>
      </c>
      <c r="C3356" s="16">
        <f>部数情報!B3343</f>
        <v>113</v>
      </c>
      <c r="D3356" s="16" t="str">
        <f>部数情報!E3343</f>
        <v>取手・守谷</v>
      </c>
      <c r="E3356" s="16" t="str">
        <f>部数情報!F3343</f>
        <v>松ケ丘・百ケ合丘・松並</v>
      </c>
      <c r="F3356" s="16" t="str">
        <f>部数情報!A3343</f>
        <v>200028</v>
      </c>
      <c r="G3356" s="16" t="str">
        <f>部数情報!G3343</f>
        <v>百合ケ丘2B</v>
      </c>
      <c r="H3356" s="16" t="str">
        <f>部数情報!H3343</f>
        <v>柏</v>
      </c>
      <c r="I3356" s="16" t="str">
        <f>部数情報!I3343</f>
        <v>守谷市</v>
      </c>
      <c r="J3356" s="189">
        <f>IFERROR(IF($I$7="併配",VLOOKUP($F3356,部数情報!A:K,11,0),IF($I$7="併配&amp;選挙",VLOOKUP($F3356,部数情報!A:L,12,0),IF($I$7="選挙",VLOOKUP($F3356,部数情報!A:M,13,0),VLOOKUP($F3356,部数情報!A:J,10,0)))),"")</f>
        <v>340</v>
      </c>
      <c r="K3356" s="187"/>
      <c r="L3356" s="205"/>
      <c r="M3356" s="206"/>
      <c r="S3356">
        <f>エリア一覧!J3356-VLOOKUP(エリア一覧!F3356,部数情報!A:Q,17,0)</f>
        <v>0</v>
      </c>
      <c r="V3356">
        <f t="shared" si="52"/>
        <v>0</v>
      </c>
      <c r="W3356">
        <f>IFERROR(VLOOKUP($F3356,部数情報!A:J,10,0),0)</f>
        <v>340</v>
      </c>
    </row>
    <row r="3357" spans="2:23" hidden="1">
      <c r="B3357" s="15">
        <f>部数情報!C3344</f>
        <v>3343</v>
      </c>
      <c r="C3357" s="16">
        <f>部数情報!B3344</f>
        <v>113</v>
      </c>
      <c r="D3357" s="16" t="str">
        <f>部数情報!E3344</f>
        <v>取手・守谷</v>
      </c>
      <c r="E3357" s="16" t="str">
        <f>部数情報!F3344</f>
        <v>松ケ丘・百ケ合丘・松並</v>
      </c>
      <c r="F3357" s="16" t="str">
        <f>部数情報!A3344</f>
        <v>200029</v>
      </c>
      <c r="G3357" s="16" t="str">
        <f>部数情報!G3344</f>
        <v>百合ケ丘2C・大柏</v>
      </c>
      <c r="H3357" s="16" t="str">
        <f>部数情報!H3344</f>
        <v>柏</v>
      </c>
      <c r="I3357" s="16" t="str">
        <f>部数情報!I3344</f>
        <v>守谷市</v>
      </c>
      <c r="J3357" s="189">
        <f>IFERROR(IF($I$7="併配",VLOOKUP($F3357,部数情報!A:K,11,0),IF($I$7="併配&amp;選挙",VLOOKUP($F3357,部数情報!A:L,12,0),IF($I$7="選挙",VLOOKUP($F3357,部数情報!A:M,13,0),VLOOKUP($F3357,部数情報!A:J,10,0)))),"")</f>
        <v>325</v>
      </c>
      <c r="K3357" s="187"/>
      <c r="L3357" s="205"/>
      <c r="M3357" s="206"/>
      <c r="S3357">
        <f>エリア一覧!J3357-VLOOKUP(エリア一覧!F3357,部数情報!A:Q,17,0)</f>
        <v>0</v>
      </c>
      <c r="V3357">
        <f t="shared" si="52"/>
        <v>0</v>
      </c>
      <c r="W3357">
        <f>IFERROR(VLOOKUP($F3357,部数情報!A:J,10,0),0)</f>
        <v>325</v>
      </c>
    </row>
    <row r="3358" spans="2:23" hidden="1">
      <c r="B3358" s="15">
        <f>部数情報!C3345</f>
        <v>3344</v>
      </c>
      <c r="C3358" s="16">
        <f>部数情報!B3345</f>
        <v>113</v>
      </c>
      <c r="D3358" s="16" t="str">
        <f>部数情報!E3345</f>
        <v>取手・守谷</v>
      </c>
      <c r="E3358" s="16" t="str">
        <f>部数情報!F3345</f>
        <v>松ケ丘・百ケ合丘・松並</v>
      </c>
      <c r="F3358" s="16" t="str">
        <f>部数情報!A3345</f>
        <v>200030</v>
      </c>
      <c r="G3358" s="16" t="str">
        <f>部数情報!G3345</f>
        <v>百合ケ丘3A</v>
      </c>
      <c r="H3358" s="16" t="str">
        <f>部数情報!H3345</f>
        <v>柏</v>
      </c>
      <c r="I3358" s="16" t="str">
        <f>部数情報!I3345</f>
        <v>守谷市</v>
      </c>
      <c r="J3358" s="189">
        <f>IFERROR(IF($I$7="併配",VLOOKUP($F3358,部数情報!A:K,11,0),IF($I$7="併配&amp;選挙",VLOOKUP($F3358,部数情報!A:L,12,0),IF($I$7="選挙",VLOOKUP($F3358,部数情報!A:M,13,0),VLOOKUP($F3358,部数情報!A:J,10,0)))),"")</f>
        <v>370</v>
      </c>
      <c r="K3358" s="187"/>
      <c r="L3358" s="205"/>
      <c r="M3358" s="206"/>
      <c r="S3358">
        <f>エリア一覧!J3358-VLOOKUP(エリア一覧!F3358,部数情報!A:Q,17,0)</f>
        <v>0</v>
      </c>
      <c r="V3358">
        <f t="shared" si="52"/>
        <v>0</v>
      </c>
      <c r="W3358">
        <f>IFERROR(VLOOKUP($F3358,部数情報!A:J,10,0),0)</f>
        <v>370</v>
      </c>
    </row>
    <row r="3359" spans="2:23" hidden="1">
      <c r="B3359" s="15">
        <f>部数情報!C3346</f>
        <v>3345</v>
      </c>
      <c r="C3359" s="16">
        <f>部数情報!B3346</f>
        <v>113</v>
      </c>
      <c r="D3359" s="16" t="str">
        <f>部数情報!E3346</f>
        <v>取手・守谷</v>
      </c>
      <c r="E3359" s="16" t="str">
        <f>部数情報!F3346</f>
        <v>松ケ丘・百ケ合丘・松並</v>
      </c>
      <c r="F3359" s="16" t="str">
        <f>部数情報!A3346</f>
        <v>200031</v>
      </c>
      <c r="G3359" s="16" t="str">
        <f>部数情報!G3346</f>
        <v>百合ケ丘3B</v>
      </c>
      <c r="H3359" s="16" t="str">
        <f>部数情報!H3346</f>
        <v>柏</v>
      </c>
      <c r="I3359" s="16" t="str">
        <f>部数情報!I3346</f>
        <v>守谷市</v>
      </c>
      <c r="J3359" s="189">
        <f>IFERROR(IF($I$7="併配",VLOOKUP($F3359,部数情報!A:K,11,0),IF($I$7="併配&amp;選挙",VLOOKUP($F3359,部数情報!A:L,12,0),IF($I$7="選挙",VLOOKUP($F3359,部数情報!A:M,13,0),VLOOKUP($F3359,部数情報!A:J,10,0)))),"")</f>
        <v>320</v>
      </c>
      <c r="K3359" s="187"/>
      <c r="L3359" s="205"/>
      <c r="M3359" s="206"/>
      <c r="S3359">
        <f>エリア一覧!J3359-VLOOKUP(エリア一覧!F3359,部数情報!A:Q,17,0)</f>
        <v>0</v>
      </c>
      <c r="V3359">
        <f t="shared" si="52"/>
        <v>0</v>
      </c>
      <c r="W3359">
        <f>IFERROR(VLOOKUP($F3359,部数情報!A:J,10,0),0)</f>
        <v>320</v>
      </c>
    </row>
    <row r="3360" spans="2:23" hidden="1">
      <c r="B3360" s="15">
        <f>部数情報!C3347</f>
        <v>3346</v>
      </c>
      <c r="C3360" s="16">
        <f>部数情報!B3347</f>
        <v>113</v>
      </c>
      <c r="D3360" s="16" t="str">
        <f>部数情報!E3347</f>
        <v>取手・守谷</v>
      </c>
      <c r="E3360" s="16" t="str">
        <f>部数情報!F3347</f>
        <v>松ケ丘・百ケ合丘・松並</v>
      </c>
      <c r="F3360" s="16" t="str">
        <f>部数情報!A3347</f>
        <v>200032</v>
      </c>
      <c r="G3360" s="16" t="str">
        <f>部数情報!G3347</f>
        <v>百合ケ丘3C</v>
      </c>
      <c r="H3360" s="16" t="str">
        <f>部数情報!H3347</f>
        <v>柏</v>
      </c>
      <c r="I3360" s="16" t="str">
        <f>部数情報!I3347</f>
        <v>守谷市</v>
      </c>
      <c r="J3360" s="189">
        <f>IFERROR(IF($I$7="併配",VLOOKUP($F3360,部数情報!A:K,11,0),IF($I$7="併配&amp;選挙",VLOOKUP($F3360,部数情報!A:L,12,0),IF($I$7="選挙",VLOOKUP($F3360,部数情報!A:M,13,0),VLOOKUP($F3360,部数情報!A:J,10,0)))),"")</f>
        <v>355</v>
      </c>
      <c r="K3360" s="187"/>
      <c r="L3360" s="205"/>
      <c r="M3360" s="206"/>
      <c r="S3360">
        <f>エリア一覧!J3360-VLOOKUP(エリア一覧!F3360,部数情報!A:Q,17,0)</f>
        <v>0</v>
      </c>
      <c r="V3360">
        <f t="shared" si="52"/>
        <v>0</v>
      </c>
      <c r="W3360">
        <f>IFERROR(VLOOKUP($F3360,部数情報!A:J,10,0),0)</f>
        <v>355</v>
      </c>
    </row>
    <row r="3361" spans="2:23" hidden="1">
      <c r="B3361" s="15">
        <f>部数情報!C3348</f>
        <v>3347</v>
      </c>
      <c r="C3361" s="16">
        <f>部数情報!B3348</f>
        <v>113</v>
      </c>
      <c r="D3361" s="16" t="str">
        <f>部数情報!E3348</f>
        <v>取手・守谷</v>
      </c>
      <c r="E3361" s="16" t="str">
        <f>部数情報!F3348</f>
        <v>松ケ丘・百ケ合丘・松並</v>
      </c>
      <c r="F3361" s="16" t="str">
        <f>部数情報!A3348</f>
        <v>200033</v>
      </c>
      <c r="G3361" s="16" t="str">
        <f>部数情報!G3348</f>
        <v>松並</v>
      </c>
      <c r="H3361" s="16" t="str">
        <f>部数情報!H3348</f>
        <v>柏</v>
      </c>
      <c r="I3361" s="16" t="str">
        <f>部数情報!I3348</f>
        <v>守谷市</v>
      </c>
      <c r="J3361" s="189">
        <f>IFERROR(IF($I$7="併配",VLOOKUP($F3361,部数情報!A:K,11,0),IF($I$7="併配&amp;選挙",VLOOKUP($F3361,部数情報!A:L,12,0),IF($I$7="選挙",VLOOKUP($F3361,部数情報!A:M,13,0),VLOOKUP($F3361,部数情報!A:J,10,0)))),"")</f>
        <v>270</v>
      </c>
      <c r="K3361" s="187"/>
      <c r="L3361" s="205"/>
      <c r="M3361" s="206"/>
      <c r="S3361">
        <f>エリア一覧!J3361-VLOOKUP(エリア一覧!F3361,部数情報!A:Q,17,0)</f>
        <v>0</v>
      </c>
      <c r="V3361">
        <f t="shared" si="52"/>
        <v>0</v>
      </c>
      <c r="W3361">
        <f>IFERROR(VLOOKUP($F3361,部数情報!A:J,10,0),0)</f>
        <v>270</v>
      </c>
    </row>
    <row r="3362" spans="2:23" hidden="1">
      <c r="B3362" s="15">
        <f>部数情報!C3349</f>
        <v>3348</v>
      </c>
      <c r="C3362" s="16">
        <f>部数情報!B3349</f>
        <v>113</v>
      </c>
      <c r="D3362" s="16" t="str">
        <f>部数情報!E3349</f>
        <v>取手・守谷</v>
      </c>
      <c r="E3362" s="16" t="str">
        <f>部数情報!F3349</f>
        <v>松ケ丘・百ケ合丘・松並</v>
      </c>
      <c r="F3362" s="16" t="str">
        <f>部数情報!A3349</f>
        <v>200061</v>
      </c>
      <c r="G3362" s="16" t="str">
        <f>部数情報!G3349</f>
        <v>松並青葉2</v>
      </c>
      <c r="H3362" s="16" t="str">
        <f>部数情報!H3349</f>
        <v>柏</v>
      </c>
      <c r="I3362" s="16" t="str">
        <f>部数情報!I3349</f>
        <v>守谷市</v>
      </c>
      <c r="J3362" s="189">
        <f>IFERROR(IF($I$7="併配",VLOOKUP($F3362,部数情報!A:K,11,0),IF($I$7="併配&amp;選挙",VLOOKUP($F3362,部数情報!A:L,12,0),IF($I$7="選挙",VLOOKUP($F3362,部数情報!A:M,13,0),VLOOKUP($F3362,部数情報!A:J,10,0)))),"")</f>
        <v>370</v>
      </c>
      <c r="K3362" s="187"/>
      <c r="L3362" s="205"/>
      <c r="M3362" s="206"/>
      <c r="S3362">
        <f>エリア一覧!J3362-VLOOKUP(エリア一覧!F3362,部数情報!A:Q,17,0)</f>
        <v>0</v>
      </c>
      <c r="V3362">
        <f t="shared" si="52"/>
        <v>0</v>
      </c>
      <c r="W3362">
        <f>IFERROR(VLOOKUP($F3362,部数情報!A:J,10,0),0)</f>
        <v>370</v>
      </c>
    </row>
    <row r="3363" spans="2:23" hidden="1">
      <c r="B3363" s="15">
        <f>部数情報!C3350</f>
        <v>3349</v>
      </c>
      <c r="C3363" s="16">
        <f>部数情報!B3350</f>
        <v>113</v>
      </c>
      <c r="D3363" s="16" t="str">
        <f>部数情報!E3350</f>
        <v>取手・守谷</v>
      </c>
      <c r="E3363" s="16" t="str">
        <f>部数情報!F3350</f>
        <v>松ケ丘・百ケ合丘・松並</v>
      </c>
      <c r="F3363" s="16" t="str">
        <f>部数情報!A3350</f>
        <v>200062</v>
      </c>
      <c r="G3363" s="16" t="str">
        <f>部数情報!G3350</f>
        <v>松並青葉1レーベン</v>
      </c>
      <c r="H3363" s="16" t="str">
        <f>部数情報!H3350</f>
        <v>柏</v>
      </c>
      <c r="I3363" s="16" t="str">
        <f>部数情報!I3350</f>
        <v>守谷市</v>
      </c>
      <c r="J3363" s="189">
        <f>IFERROR(IF($I$7="併配",VLOOKUP($F3363,部数情報!A:K,11,0),IF($I$7="併配&amp;選挙",VLOOKUP($F3363,部数情報!A:L,12,0),IF($I$7="選挙",VLOOKUP($F3363,部数情報!A:M,13,0),VLOOKUP($F3363,部数情報!A:J,10,0)))),"")</f>
        <v>725</v>
      </c>
      <c r="K3363" s="187"/>
      <c r="L3363" s="205"/>
      <c r="M3363" s="206"/>
      <c r="S3363">
        <f>エリア一覧!J3363-VLOOKUP(エリア一覧!F3363,部数情報!A:Q,17,0)</f>
        <v>0</v>
      </c>
      <c r="V3363">
        <f t="shared" si="52"/>
        <v>0</v>
      </c>
      <c r="W3363">
        <f>IFERROR(VLOOKUP($F3363,部数情報!A:J,10,0),0)</f>
        <v>725</v>
      </c>
    </row>
    <row r="3364" spans="2:23" hidden="1">
      <c r="B3364" s="15">
        <f>部数情報!C3351</f>
        <v>3350</v>
      </c>
      <c r="C3364" s="16">
        <f>部数情報!B3351</f>
        <v>113</v>
      </c>
      <c r="D3364" s="16" t="str">
        <f>部数情報!E3351</f>
        <v>取手・守谷</v>
      </c>
      <c r="E3364" s="16" t="str">
        <f>部数情報!F3351</f>
        <v>中央・ひがし野</v>
      </c>
      <c r="F3364" s="16" t="str">
        <f>部数情報!A3351</f>
        <v>200034</v>
      </c>
      <c r="G3364" s="16" t="str">
        <f>部数情報!G3351</f>
        <v>中央1</v>
      </c>
      <c r="H3364" s="16" t="str">
        <f>部数情報!H3351</f>
        <v>柏</v>
      </c>
      <c r="I3364" s="16" t="str">
        <f>部数情報!I3351</f>
        <v>守谷市</v>
      </c>
      <c r="J3364" s="189">
        <f>IFERROR(IF($I$7="併配",VLOOKUP($F3364,部数情報!A:K,11,0),IF($I$7="併配&amp;選挙",VLOOKUP($F3364,部数情報!A:L,12,0),IF($I$7="選挙",VLOOKUP($F3364,部数情報!A:M,13,0),VLOOKUP($F3364,部数情報!A:J,10,0)))),"")</f>
        <v>470</v>
      </c>
      <c r="K3364" s="187"/>
      <c r="L3364" s="205"/>
      <c r="M3364" s="206"/>
      <c r="S3364">
        <f>エリア一覧!J3364-VLOOKUP(エリア一覧!F3364,部数情報!A:Q,17,0)</f>
        <v>0</v>
      </c>
      <c r="V3364">
        <f t="shared" si="52"/>
        <v>0</v>
      </c>
      <c r="W3364">
        <f>IFERROR(VLOOKUP($F3364,部数情報!A:J,10,0),0)</f>
        <v>470</v>
      </c>
    </row>
    <row r="3365" spans="2:23" hidden="1">
      <c r="B3365" s="15">
        <f>部数情報!C3352</f>
        <v>3351</v>
      </c>
      <c r="C3365" s="16">
        <f>部数情報!B3352</f>
        <v>113</v>
      </c>
      <c r="D3365" s="16" t="str">
        <f>部数情報!E3352</f>
        <v>取手・守谷</v>
      </c>
      <c r="E3365" s="16" t="str">
        <f>部数情報!F3352</f>
        <v>中央・ひがし野</v>
      </c>
      <c r="F3365" s="16" t="str">
        <f>部数情報!A3352</f>
        <v>200035</v>
      </c>
      <c r="G3365" s="16" t="str">
        <f>部数情報!G3352</f>
        <v>ひがし野1・4・中央2</v>
      </c>
      <c r="H3365" s="16" t="str">
        <f>部数情報!H3352</f>
        <v>柏</v>
      </c>
      <c r="I3365" s="16" t="str">
        <f>部数情報!I3352</f>
        <v>守谷市</v>
      </c>
      <c r="J3365" s="189">
        <f>IFERROR(IF($I$7="併配",VLOOKUP($F3365,部数情報!A:K,11,0),IF($I$7="併配&amp;選挙",VLOOKUP($F3365,部数情報!A:L,12,0),IF($I$7="選挙",VLOOKUP($F3365,部数情報!A:M,13,0),VLOOKUP($F3365,部数情報!A:J,10,0)))),"")</f>
        <v>400</v>
      </c>
      <c r="K3365" s="187"/>
      <c r="L3365" s="205"/>
      <c r="M3365" s="206"/>
      <c r="S3365">
        <f>エリア一覧!J3365-VLOOKUP(エリア一覧!F3365,部数情報!A:Q,17,0)</f>
        <v>0</v>
      </c>
      <c r="V3365">
        <f t="shared" si="52"/>
        <v>0</v>
      </c>
      <c r="W3365">
        <f>IFERROR(VLOOKUP($F3365,部数情報!A:J,10,0),0)</f>
        <v>400</v>
      </c>
    </row>
    <row r="3366" spans="2:23" hidden="1">
      <c r="B3366" s="15">
        <f>部数情報!C3353</f>
        <v>3352</v>
      </c>
      <c r="C3366" s="16">
        <f>部数情報!B3353</f>
        <v>113</v>
      </c>
      <c r="D3366" s="16" t="str">
        <f>部数情報!E3353</f>
        <v>取手・守谷</v>
      </c>
      <c r="E3366" s="16" t="str">
        <f>部数情報!F3353</f>
        <v>中央・ひがし野</v>
      </c>
      <c r="F3366" s="16" t="str">
        <f>部数情報!A3353</f>
        <v>200036</v>
      </c>
      <c r="G3366" s="16" t="str">
        <f>部数情報!G3353</f>
        <v>ひがし野1・中央2</v>
      </c>
      <c r="H3366" s="16" t="str">
        <f>部数情報!H3353</f>
        <v>柏</v>
      </c>
      <c r="I3366" s="16" t="str">
        <f>部数情報!I3353</f>
        <v>守谷市</v>
      </c>
      <c r="J3366" s="189">
        <f>IFERROR(IF($I$7="併配",VLOOKUP($F3366,部数情報!A:K,11,0),IF($I$7="併配&amp;選挙",VLOOKUP($F3366,部数情報!A:L,12,0),IF($I$7="選挙",VLOOKUP($F3366,部数情報!A:M,13,0),VLOOKUP($F3366,部数情報!A:J,10,0)))),"")</f>
        <v>340</v>
      </c>
      <c r="K3366" s="187"/>
      <c r="L3366" s="205"/>
      <c r="M3366" s="206"/>
      <c r="S3366">
        <f>エリア一覧!J3366-VLOOKUP(エリア一覧!F3366,部数情報!A:Q,17,0)</f>
        <v>0</v>
      </c>
      <c r="V3366">
        <f t="shared" si="52"/>
        <v>0</v>
      </c>
      <c r="W3366">
        <f>IFERROR(VLOOKUP($F3366,部数情報!A:J,10,0),0)</f>
        <v>340</v>
      </c>
    </row>
    <row r="3367" spans="2:23" hidden="1">
      <c r="B3367" s="15">
        <f>部数情報!C3354</f>
        <v>3353</v>
      </c>
      <c r="C3367" s="16">
        <f>部数情報!B3354</f>
        <v>113</v>
      </c>
      <c r="D3367" s="16" t="str">
        <f>部数情報!E3354</f>
        <v>取手・守谷</v>
      </c>
      <c r="E3367" s="16" t="str">
        <f>部数情報!F3354</f>
        <v>中央・ひがし野</v>
      </c>
      <c r="F3367" s="16" t="str">
        <f>部数情報!A3354</f>
        <v>200037</v>
      </c>
      <c r="G3367" s="16" t="str">
        <f>部数情報!G3354</f>
        <v>ひがし野2　ブランズ</v>
      </c>
      <c r="H3367" s="16" t="str">
        <f>部数情報!H3354</f>
        <v>柏</v>
      </c>
      <c r="I3367" s="16" t="str">
        <f>部数情報!I3354</f>
        <v>守谷市</v>
      </c>
      <c r="J3367" s="189">
        <f>IFERROR(IF($I$7="併配",VLOOKUP($F3367,部数情報!A:K,11,0),IF($I$7="併配&amp;選挙",VLOOKUP($F3367,部数情報!A:L,12,0),IF($I$7="選挙",VLOOKUP($F3367,部数情報!A:M,13,0),VLOOKUP($F3367,部数情報!A:J,10,0)))),"")</f>
        <v>0</v>
      </c>
      <c r="K3367" s="187"/>
      <c r="L3367" s="205"/>
      <c r="M3367" s="206"/>
      <c r="S3367">
        <f>エリア一覧!J3367-VLOOKUP(エリア一覧!F3367,部数情報!A:Q,17,0)</f>
        <v>-535</v>
      </c>
      <c r="V3367">
        <f t="shared" si="52"/>
        <v>0</v>
      </c>
      <c r="W3367">
        <f>IFERROR(VLOOKUP($F3367,部数情報!A:J,10,0),0)</f>
        <v>535</v>
      </c>
    </row>
    <row r="3368" spans="2:23" hidden="1">
      <c r="B3368" s="15">
        <f>部数情報!C3355</f>
        <v>3354</v>
      </c>
      <c r="C3368" s="16">
        <f>部数情報!B3355</f>
        <v>113</v>
      </c>
      <c r="D3368" s="16" t="str">
        <f>部数情報!E3355</f>
        <v>取手・守谷</v>
      </c>
      <c r="E3368" s="16" t="str">
        <f>部数情報!F3355</f>
        <v>中央・ひがし野</v>
      </c>
      <c r="F3368" s="16" t="str">
        <f>部数情報!A3355</f>
        <v>200038</v>
      </c>
      <c r="G3368" s="16" t="str">
        <f>部数情報!G3355</f>
        <v>ひがし野2・3</v>
      </c>
      <c r="H3368" s="16" t="str">
        <f>部数情報!H3355</f>
        <v>柏</v>
      </c>
      <c r="I3368" s="16" t="str">
        <f>部数情報!I3355</f>
        <v>守谷市</v>
      </c>
      <c r="J3368" s="189">
        <f>IFERROR(IF($I$7="併配",VLOOKUP($F3368,部数情報!A:K,11,0),IF($I$7="併配&amp;選挙",VLOOKUP($F3368,部数情報!A:L,12,0),IF($I$7="選挙",VLOOKUP($F3368,部数情報!A:M,13,0),VLOOKUP($F3368,部数情報!A:J,10,0)))),"")</f>
        <v>365</v>
      </c>
      <c r="K3368" s="187"/>
      <c r="L3368" s="205"/>
      <c r="M3368" s="206"/>
      <c r="S3368">
        <f>エリア一覧!J3368-VLOOKUP(エリア一覧!F3368,部数情報!A:Q,17,0)</f>
        <v>0</v>
      </c>
      <c r="V3368">
        <f t="shared" si="52"/>
        <v>0</v>
      </c>
      <c r="W3368">
        <f>IFERROR(VLOOKUP($F3368,部数情報!A:J,10,0),0)</f>
        <v>365</v>
      </c>
    </row>
    <row r="3369" spans="2:23" hidden="1">
      <c r="B3369" s="15">
        <f>部数情報!C3356</f>
        <v>3355</v>
      </c>
      <c r="C3369" s="16">
        <f>部数情報!B3356</f>
        <v>113</v>
      </c>
      <c r="D3369" s="16" t="str">
        <f>部数情報!E3356</f>
        <v>取手・守谷</v>
      </c>
      <c r="E3369" s="16" t="str">
        <f>部数情報!F3356</f>
        <v>中央・ひがし野</v>
      </c>
      <c r="F3369" s="16" t="str">
        <f>部数情報!A3356</f>
        <v>200039</v>
      </c>
      <c r="G3369" s="16" t="str">
        <f>部数情報!G3356</f>
        <v>ひがし野3</v>
      </c>
      <c r="H3369" s="16" t="str">
        <f>部数情報!H3356</f>
        <v>柏</v>
      </c>
      <c r="I3369" s="16" t="str">
        <f>部数情報!I3356</f>
        <v>守谷市</v>
      </c>
      <c r="J3369" s="189">
        <f>IFERROR(IF($I$7="併配",VLOOKUP($F3369,部数情報!A:K,11,0),IF($I$7="併配&amp;選挙",VLOOKUP($F3369,部数情報!A:L,12,0),IF($I$7="選挙",VLOOKUP($F3369,部数情報!A:M,13,0),VLOOKUP($F3369,部数情報!A:J,10,0)))),"")</f>
        <v>410</v>
      </c>
      <c r="K3369" s="187"/>
      <c r="L3369" s="205"/>
      <c r="M3369" s="206"/>
      <c r="S3369">
        <f>エリア一覧!J3369-VLOOKUP(エリア一覧!F3369,部数情報!A:Q,17,0)</f>
        <v>0</v>
      </c>
      <c r="V3369">
        <f t="shared" si="52"/>
        <v>0</v>
      </c>
      <c r="W3369">
        <f>IFERROR(VLOOKUP($F3369,部数情報!A:J,10,0),0)</f>
        <v>410</v>
      </c>
    </row>
    <row r="3370" spans="2:23" hidden="1">
      <c r="B3370" s="15">
        <f>部数情報!C3357</f>
        <v>3356</v>
      </c>
      <c r="C3370" s="16">
        <f>部数情報!B3357</f>
        <v>113</v>
      </c>
      <c r="D3370" s="16" t="str">
        <f>部数情報!E3357</f>
        <v>取手・守谷</v>
      </c>
      <c r="E3370" s="16" t="str">
        <f>部数情報!F3357</f>
        <v>御所ケ丘</v>
      </c>
      <c r="F3370" s="16" t="str">
        <f>部数情報!A3357</f>
        <v>200040</v>
      </c>
      <c r="G3370" s="16" t="str">
        <f>部数情報!G3357</f>
        <v>御所ケ丘2</v>
      </c>
      <c r="H3370" s="16" t="str">
        <f>部数情報!H3357</f>
        <v>柏</v>
      </c>
      <c r="I3370" s="16" t="str">
        <f>部数情報!I3357</f>
        <v>守谷市</v>
      </c>
      <c r="J3370" s="189">
        <f>IFERROR(IF($I$7="併配",VLOOKUP($F3370,部数情報!A:K,11,0),IF($I$7="併配&amp;選挙",VLOOKUP($F3370,部数情報!A:L,12,0),IF($I$7="選挙",VLOOKUP($F3370,部数情報!A:M,13,0),VLOOKUP($F3370,部数情報!A:J,10,0)))),"")</f>
        <v>350</v>
      </c>
      <c r="K3370" s="187"/>
      <c r="L3370" s="205"/>
      <c r="M3370" s="206"/>
      <c r="S3370">
        <f>エリア一覧!J3370-VLOOKUP(エリア一覧!F3370,部数情報!A:Q,17,0)</f>
        <v>0</v>
      </c>
      <c r="V3370">
        <f t="shared" si="52"/>
        <v>0</v>
      </c>
      <c r="W3370">
        <f>IFERROR(VLOOKUP($F3370,部数情報!A:J,10,0),0)</f>
        <v>350</v>
      </c>
    </row>
    <row r="3371" spans="2:23" hidden="1">
      <c r="B3371" s="15">
        <f>部数情報!C3358</f>
        <v>3357</v>
      </c>
      <c r="C3371" s="16">
        <f>部数情報!B3358</f>
        <v>113</v>
      </c>
      <c r="D3371" s="16" t="str">
        <f>部数情報!E3358</f>
        <v>取手・守谷</v>
      </c>
      <c r="E3371" s="16" t="str">
        <f>部数情報!F3358</f>
        <v>御所ケ丘</v>
      </c>
      <c r="F3371" s="16" t="str">
        <f>部数情報!A3358</f>
        <v>200041</v>
      </c>
      <c r="G3371" s="16" t="str">
        <f>部数情報!G3358</f>
        <v>御所ケ丘3</v>
      </c>
      <c r="H3371" s="16" t="str">
        <f>部数情報!H3358</f>
        <v>柏</v>
      </c>
      <c r="I3371" s="16" t="str">
        <f>部数情報!I3358</f>
        <v>守谷市</v>
      </c>
      <c r="J3371" s="189">
        <f>IFERROR(IF($I$7="併配",VLOOKUP($F3371,部数情報!A:K,11,0),IF($I$7="併配&amp;選挙",VLOOKUP($F3371,部数情報!A:L,12,0),IF($I$7="選挙",VLOOKUP($F3371,部数情報!A:M,13,0),VLOOKUP($F3371,部数情報!A:J,10,0)))),"")</f>
        <v>210</v>
      </c>
      <c r="K3371" s="187"/>
      <c r="L3371" s="205"/>
      <c r="M3371" s="206"/>
      <c r="S3371">
        <f>エリア一覧!J3371-VLOOKUP(エリア一覧!F3371,部数情報!A:Q,17,0)</f>
        <v>0</v>
      </c>
      <c r="V3371">
        <f t="shared" si="52"/>
        <v>0</v>
      </c>
      <c r="W3371">
        <f>IFERROR(VLOOKUP($F3371,部数情報!A:J,10,0),0)</f>
        <v>210</v>
      </c>
    </row>
    <row r="3372" spans="2:23" hidden="1">
      <c r="B3372" s="15">
        <f>部数情報!C3359</f>
        <v>3358</v>
      </c>
      <c r="C3372" s="16">
        <f>部数情報!B3359</f>
        <v>113</v>
      </c>
      <c r="D3372" s="16" t="str">
        <f>部数情報!E3359</f>
        <v>取手・守谷</v>
      </c>
      <c r="E3372" s="16" t="str">
        <f>部数情報!F3359</f>
        <v>御所ケ丘</v>
      </c>
      <c r="F3372" s="16" t="str">
        <f>部数情報!A3359</f>
        <v>200042</v>
      </c>
      <c r="G3372" s="16" t="str">
        <f>部数情報!G3359</f>
        <v>御所ケ丘4・5</v>
      </c>
      <c r="H3372" s="16" t="str">
        <f>部数情報!H3359</f>
        <v>柏</v>
      </c>
      <c r="I3372" s="16" t="str">
        <f>部数情報!I3359</f>
        <v>守谷市</v>
      </c>
      <c r="J3372" s="189">
        <f>IFERROR(IF($I$7="併配",VLOOKUP($F3372,部数情報!A:K,11,0),IF($I$7="併配&amp;選挙",VLOOKUP($F3372,部数情報!A:L,12,0),IF($I$7="選挙",VLOOKUP($F3372,部数情報!A:M,13,0),VLOOKUP($F3372,部数情報!A:J,10,0)))),"")</f>
        <v>270</v>
      </c>
      <c r="K3372" s="187"/>
      <c r="L3372" s="205"/>
      <c r="M3372" s="206"/>
      <c r="S3372">
        <f>エリア一覧!J3372-VLOOKUP(エリア一覧!F3372,部数情報!A:Q,17,0)</f>
        <v>0</v>
      </c>
      <c r="V3372">
        <f t="shared" si="52"/>
        <v>0</v>
      </c>
      <c r="W3372">
        <f>IFERROR(VLOOKUP($F3372,部数情報!A:J,10,0),0)</f>
        <v>270</v>
      </c>
    </row>
    <row r="3373" spans="2:23" hidden="1">
      <c r="B3373" s="15">
        <f>部数情報!C3360</f>
        <v>3359</v>
      </c>
      <c r="C3373" s="16">
        <f>部数情報!B3360</f>
        <v>113</v>
      </c>
      <c r="D3373" s="16" t="str">
        <f>部数情報!E3360</f>
        <v>取手・守谷</v>
      </c>
      <c r="E3373" s="16" t="str">
        <f>部数情報!F3360</f>
        <v>御所ケ丘</v>
      </c>
      <c r="F3373" s="16" t="str">
        <f>部数情報!A3360</f>
        <v>200043</v>
      </c>
      <c r="G3373" s="16" t="str">
        <f>部数情報!G3360</f>
        <v>御所ケ丘5</v>
      </c>
      <c r="H3373" s="16" t="str">
        <f>部数情報!H3360</f>
        <v>柏</v>
      </c>
      <c r="I3373" s="16" t="str">
        <f>部数情報!I3360</f>
        <v>守谷市</v>
      </c>
      <c r="J3373" s="189">
        <f>IFERROR(IF($I$7="併配",VLOOKUP($F3373,部数情報!A:K,11,0),IF($I$7="併配&amp;選挙",VLOOKUP($F3373,部数情報!A:L,12,0),IF($I$7="選挙",VLOOKUP($F3373,部数情報!A:M,13,0),VLOOKUP($F3373,部数情報!A:J,10,0)))),"")</f>
        <v>340</v>
      </c>
      <c r="K3373" s="187"/>
      <c r="L3373" s="205"/>
      <c r="M3373" s="206"/>
      <c r="S3373">
        <f>エリア一覧!J3373-VLOOKUP(エリア一覧!F3373,部数情報!A:Q,17,0)</f>
        <v>0</v>
      </c>
      <c r="V3373">
        <f t="shared" si="52"/>
        <v>0</v>
      </c>
      <c r="W3373">
        <f>IFERROR(VLOOKUP($F3373,部数情報!A:J,10,0),0)</f>
        <v>340</v>
      </c>
    </row>
    <row r="3374" spans="2:23" hidden="1">
      <c r="B3374" s="15">
        <f>部数情報!C3361</f>
        <v>3360</v>
      </c>
      <c r="C3374" s="16">
        <f>部数情報!B3361</f>
        <v>113</v>
      </c>
      <c r="D3374" s="16" t="str">
        <f>部数情報!E3361</f>
        <v>取手・守谷</v>
      </c>
      <c r="E3374" s="16" t="str">
        <f>部数情報!F3361</f>
        <v>久保ケ丘</v>
      </c>
      <c r="F3374" s="16" t="str">
        <f>部数情報!A3361</f>
        <v>200044</v>
      </c>
      <c r="G3374" s="16" t="str">
        <f>部数情報!G3361</f>
        <v>久保ケ丘1</v>
      </c>
      <c r="H3374" s="16" t="str">
        <f>部数情報!H3361</f>
        <v>柏</v>
      </c>
      <c r="I3374" s="16" t="str">
        <f>部数情報!I3361</f>
        <v>守谷市</v>
      </c>
      <c r="J3374" s="189">
        <f>IFERROR(IF($I$7="併配",VLOOKUP($F3374,部数情報!A:K,11,0),IF($I$7="併配&amp;選挙",VLOOKUP($F3374,部数情報!A:L,12,0),IF($I$7="選挙",VLOOKUP($F3374,部数情報!A:M,13,0),VLOOKUP($F3374,部数情報!A:J,10,0)))),"")</f>
        <v>265</v>
      </c>
      <c r="K3374" s="187"/>
      <c r="L3374" s="205"/>
      <c r="M3374" s="206"/>
      <c r="S3374">
        <f>エリア一覧!J3374-VLOOKUP(エリア一覧!F3374,部数情報!A:Q,17,0)</f>
        <v>0</v>
      </c>
      <c r="V3374">
        <f t="shared" si="52"/>
        <v>0</v>
      </c>
      <c r="W3374">
        <f>IFERROR(VLOOKUP($F3374,部数情報!A:J,10,0),0)</f>
        <v>265</v>
      </c>
    </row>
    <row r="3375" spans="2:23" hidden="1">
      <c r="B3375" s="15">
        <f>部数情報!C3362</f>
        <v>3361</v>
      </c>
      <c r="C3375" s="16">
        <f>部数情報!B3362</f>
        <v>113</v>
      </c>
      <c r="D3375" s="16" t="str">
        <f>部数情報!E3362</f>
        <v>取手・守谷</v>
      </c>
      <c r="E3375" s="16" t="str">
        <f>部数情報!F3362</f>
        <v>久保ケ丘</v>
      </c>
      <c r="F3375" s="16" t="str">
        <f>部数情報!A3362</f>
        <v>200045</v>
      </c>
      <c r="G3375" s="16" t="str">
        <f>部数情報!G3362</f>
        <v>久保ケ丘2・3</v>
      </c>
      <c r="H3375" s="16" t="str">
        <f>部数情報!H3362</f>
        <v>柏</v>
      </c>
      <c r="I3375" s="16" t="str">
        <f>部数情報!I3362</f>
        <v>守谷市</v>
      </c>
      <c r="J3375" s="189">
        <f>IFERROR(IF($I$7="併配",VLOOKUP($F3375,部数情報!A:K,11,0),IF($I$7="併配&amp;選挙",VLOOKUP($F3375,部数情報!A:L,12,0),IF($I$7="選挙",VLOOKUP($F3375,部数情報!A:M,13,0),VLOOKUP($F3375,部数情報!A:J,10,0)))),"")</f>
        <v>280</v>
      </c>
      <c r="K3375" s="187"/>
      <c r="L3375" s="205"/>
      <c r="M3375" s="206"/>
      <c r="S3375">
        <f>エリア一覧!J3375-VLOOKUP(エリア一覧!F3375,部数情報!A:Q,17,0)</f>
        <v>0</v>
      </c>
      <c r="V3375">
        <f t="shared" si="52"/>
        <v>0</v>
      </c>
      <c r="W3375">
        <f>IFERROR(VLOOKUP($F3375,部数情報!A:J,10,0),0)</f>
        <v>280</v>
      </c>
    </row>
    <row r="3376" spans="2:23" hidden="1">
      <c r="B3376" s="15">
        <f>部数情報!C3363</f>
        <v>3362</v>
      </c>
      <c r="C3376" s="16">
        <f>部数情報!B3363</f>
        <v>113</v>
      </c>
      <c r="D3376" s="16" t="str">
        <f>部数情報!E3363</f>
        <v>取手・守谷</v>
      </c>
      <c r="E3376" s="16" t="str">
        <f>部数情報!F3363</f>
        <v>久保ケ丘</v>
      </c>
      <c r="F3376" s="16" t="str">
        <f>部数情報!A3363</f>
        <v>200046</v>
      </c>
      <c r="G3376" s="16" t="str">
        <f>部数情報!G3363</f>
        <v>久保ケ丘3・4</v>
      </c>
      <c r="H3376" s="16" t="str">
        <f>部数情報!H3363</f>
        <v>柏</v>
      </c>
      <c r="I3376" s="16" t="str">
        <f>部数情報!I3363</f>
        <v>守谷市</v>
      </c>
      <c r="J3376" s="189">
        <f>IFERROR(IF($I$7="併配",VLOOKUP($F3376,部数情報!A:K,11,0),IF($I$7="併配&amp;選挙",VLOOKUP($F3376,部数情報!A:L,12,0),IF($I$7="選挙",VLOOKUP($F3376,部数情報!A:M,13,0),VLOOKUP($F3376,部数情報!A:J,10,0)))),"")</f>
        <v>320</v>
      </c>
      <c r="K3376" s="187"/>
      <c r="L3376" s="205"/>
      <c r="M3376" s="206"/>
      <c r="S3376">
        <f>エリア一覧!J3376-VLOOKUP(エリア一覧!F3376,部数情報!A:Q,17,0)</f>
        <v>0</v>
      </c>
      <c r="V3376">
        <f t="shared" si="52"/>
        <v>0</v>
      </c>
      <c r="W3376">
        <f>IFERROR(VLOOKUP($F3376,部数情報!A:J,10,0),0)</f>
        <v>320</v>
      </c>
    </row>
    <row r="3377" spans="2:23" hidden="1">
      <c r="B3377" s="15">
        <f>部数情報!C3364</f>
        <v>3363</v>
      </c>
      <c r="C3377" s="16">
        <f>部数情報!B3364</f>
        <v>113</v>
      </c>
      <c r="D3377" s="16" t="str">
        <f>部数情報!E3364</f>
        <v>取手・守谷</v>
      </c>
      <c r="E3377" s="16" t="str">
        <f>部数情報!F3364</f>
        <v>久保ケ丘</v>
      </c>
      <c r="F3377" s="16" t="str">
        <f>部数情報!A3364</f>
        <v>200047</v>
      </c>
      <c r="G3377" s="16" t="str">
        <f>部数情報!G3364</f>
        <v>久保ケ丘4</v>
      </c>
      <c r="H3377" s="16" t="str">
        <f>部数情報!H3364</f>
        <v>柏</v>
      </c>
      <c r="I3377" s="16" t="str">
        <f>部数情報!I3364</f>
        <v>守谷市</v>
      </c>
      <c r="J3377" s="189">
        <f>IFERROR(IF($I$7="併配",VLOOKUP($F3377,部数情報!A:K,11,0),IF($I$7="併配&amp;選挙",VLOOKUP($F3377,部数情報!A:L,12,0),IF($I$7="選挙",VLOOKUP($F3377,部数情報!A:M,13,0),VLOOKUP($F3377,部数情報!A:J,10,0)))),"")</f>
        <v>330</v>
      </c>
      <c r="K3377" s="187"/>
      <c r="L3377" s="205"/>
      <c r="M3377" s="206"/>
      <c r="S3377">
        <f>エリア一覧!J3377-VLOOKUP(エリア一覧!F3377,部数情報!A:Q,17,0)</f>
        <v>0</v>
      </c>
      <c r="V3377">
        <f t="shared" si="52"/>
        <v>0</v>
      </c>
      <c r="W3377">
        <f>IFERROR(VLOOKUP($F3377,部数情報!A:J,10,0),0)</f>
        <v>330</v>
      </c>
    </row>
    <row r="3378" spans="2:23" hidden="1">
      <c r="B3378" s="15">
        <f>部数情報!C3365</f>
        <v>3364</v>
      </c>
      <c r="C3378" s="16">
        <f>部数情報!B3365</f>
        <v>113</v>
      </c>
      <c r="D3378" s="16" t="str">
        <f>部数情報!E3365</f>
        <v>取手・守谷</v>
      </c>
      <c r="E3378" s="16" t="str">
        <f>部数情報!F3365</f>
        <v>薬師台</v>
      </c>
      <c r="F3378" s="16" t="str">
        <f>部数情報!A3365</f>
        <v>200048</v>
      </c>
      <c r="G3378" s="16" t="str">
        <f>部数情報!G3365</f>
        <v>薬師台1・2</v>
      </c>
      <c r="H3378" s="16" t="str">
        <f>部数情報!H3365</f>
        <v>柏</v>
      </c>
      <c r="I3378" s="16" t="str">
        <f>部数情報!I3365</f>
        <v>守谷市</v>
      </c>
      <c r="J3378" s="189">
        <f>IFERROR(IF($I$7="併配",VLOOKUP($F3378,部数情報!A:K,11,0),IF($I$7="併配&amp;選挙",VLOOKUP($F3378,部数情報!A:L,12,0),IF($I$7="選挙",VLOOKUP($F3378,部数情報!A:M,13,0),VLOOKUP($F3378,部数情報!A:J,10,0)))),"")</f>
        <v>335</v>
      </c>
      <c r="K3378" s="187"/>
      <c r="L3378" s="205"/>
      <c r="M3378" s="206"/>
      <c r="S3378">
        <f>エリア一覧!J3378-VLOOKUP(エリア一覧!F3378,部数情報!A:Q,17,0)</f>
        <v>0</v>
      </c>
      <c r="V3378">
        <f t="shared" si="52"/>
        <v>0</v>
      </c>
      <c r="W3378">
        <f>IFERROR(VLOOKUP($F3378,部数情報!A:J,10,0),0)</f>
        <v>335</v>
      </c>
    </row>
    <row r="3379" spans="2:23" hidden="1">
      <c r="B3379" s="15">
        <f>部数情報!C3366</f>
        <v>3365</v>
      </c>
      <c r="C3379" s="16">
        <f>部数情報!B3366</f>
        <v>113</v>
      </c>
      <c r="D3379" s="16" t="str">
        <f>部数情報!E3366</f>
        <v>取手・守谷</v>
      </c>
      <c r="E3379" s="16" t="str">
        <f>部数情報!F3366</f>
        <v>薬師台</v>
      </c>
      <c r="F3379" s="16" t="str">
        <f>部数情報!A3366</f>
        <v>200049</v>
      </c>
      <c r="G3379" s="16" t="str">
        <f>部数情報!G3366</f>
        <v>薬師台2・4</v>
      </c>
      <c r="H3379" s="16" t="str">
        <f>部数情報!H3366</f>
        <v>柏</v>
      </c>
      <c r="I3379" s="16" t="str">
        <f>部数情報!I3366</f>
        <v>守谷市</v>
      </c>
      <c r="J3379" s="189">
        <f>IFERROR(IF($I$7="併配",VLOOKUP($F3379,部数情報!A:K,11,0),IF($I$7="併配&amp;選挙",VLOOKUP($F3379,部数情報!A:L,12,0),IF($I$7="選挙",VLOOKUP($F3379,部数情報!A:M,13,0),VLOOKUP($F3379,部数情報!A:J,10,0)))),"")</f>
        <v>335</v>
      </c>
      <c r="K3379" s="187"/>
      <c r="L3379" s="205"/>
      <c r="M3379" s="206"/>
      <c r="S3379">
        <f>エリア一覧!J3379-VLOOKUP(エリア一覧!F3379,部数情報!A:Q,17,0)</f>
        <v>0</v>
      </c>
      <c r="V3379">
        <f t="shared" si="52"/>
        <v>0</v>
      </c>
      <c r="W3379">
        <f>IFERROR(VLOOKUP($F3379,部数情報!A:J,10,0),0)</f>
        <v>335</v>
      </c>
    </row>
    <row r="3380" spans="2:23" hidden="1">
      <c r="B3380" s="15">
        <f>部数情報!C3367</f>
        <v>3366</v>
      </c>
      <c r="C3380" s="16">
        <f>部数情報!B3367</f>
        <v>113</v>
      </c>
      <c r="D3380" s="16" t="str">
        <f>部数情報!E3367</f>
        <v>取手・守谷</v>
      </c>
      <c r="E3380" s="16" t="str">
        <f>部数情報!F3367</f>
        <v>薬師台</v>
      </c>
      <c r="F3380" s="16" t="str">
        <f>部数情報!A3367</f>
        <v>200050</v>
      </c>
      <c r="G3380" s="16" t="str">
        <f>部数情報!G3367</f>
        <v>薬師台2・3</v>
      </c>
      <c r="H3380" s="16" t="str">
        <f>部数情報!H3367</f>
        <v>柏</v>
      </c>
      <c r="I3380" s="16" t="str">
        <f>部数情報!I3367</f>
        <v>守谷市</v>
      </c>
      <c r="J3380" s="189">
        <f>IFERROR(IF($I$7="併配",VLOOKUP($F3380,部数情報!A:K,11,0),IF($I$7="併配&amp;選挙",VLOOKUP($F3380,部数情報!A:L,12,0),IF($I$7="選挙",VLOOKUP($F3380,部数情報!A:M,13,0),VLOOKUP($F3380,部数情報!A:J,10,0)))),"")</f>
        <v>305</v>
      </c>
      <c r="K3380" s="187"/>
      <c r="L3380" s="205"/>
      <c r="M3380" s="206"/>
      <c r="S3380">
        <f>エリア一覧!J3380-VLOOKUP(エリア一覧!F3380,部数情報!A:Q,17,0)</f>
        <v>0</v>
      </c>
      <c r="V3380">
        <f t="shared" si="52"/>
        <v>0</v>
      </c>
      <c r="W3380">
        <f>IFERROR(VLOOKUP($F3380,部数情報!A:J,10,0),0)</f>
        <v>305</v>
      </c>
    </row>
    <row r="3381" spans="2:23" hidden="1">
      <c r="B3381" s="15">
        <f>部数情報!C3368</f>
        <v>3367</v>
      </c>
      <c r="C3381" s="16">
        <f>部数情報!B3368</f>
        <v>113</v>
      </c>
      <c r="D3381" s="16" t="str">
        <f>部数情報!E3368</f>
        <v>取手・守谷</v>
      </c>
      <c r="E3381" s="16" t="str">
        <f>部数情報!F3368</f>
        <v>薬師台</v>
      </c>
      <c r="F3381" s="16" t="str">
        <f>部数情報!A3368</f>
        <v>200051</v>
      </c>
      <c r="G3381" s="16" t="str">
        <f>部数情報!G3368</f>
        <v>薬師台4・6</v>
      </c>
      <c r="H3381" s="16" t="str">
        <f>部数情報!H3368</f>
        <v>柏</v>
      </c>
      <c r="I3381" s="16" t="str">
        <f>部数情報!I3368</f>
        <v>守谷市</v>
      </c>
      <c r="J3381" s="189">
        <f>IFERROR(IF($I$7="併配",VLOOKUP($F3381,部数情報!A:K,11,0),IF($I$7="併配&amp;選挙",VLOOKUP($F3381,部数情報!A:L,12,0),IF($I$7="選挙",VLOOKUP($F3381,部数情報!A:M,13,0),VLOOKUP($F3381,部数情報!A:J,10,0)))),"")</f>
        <v>285</v>
      </c>
      <c r="K3381" s="187"/>
      <c r="L3381" s="205"/>
      <c r="M3381" s="206"/>
      <c r="S3381">
        <f>エリア一覧!J3381-VLOOKUP(エリア一覧!F3381,部数情報!A:Q,17,0)</f>
        <v>0</v>
      </c>
      <c r="V3381">
        <f t="shared" si="52"/>
        <v>0</v>
      </c>
      <c r="W3381">
        <f>IFERROR(VLOOKUP($F3381,部数情報!A:J,10,0),0)</f>
        <v>285</v>
      </c>
    </row>
    <row r="3382" spans="2:23" hidden="1">
      <c r="B3382" s="15">
        <f>部数情報!C3369</f>
        <v>3368</v>
      </c>
      <c r="C3382" s="16">
        <f>部数情報!B3369</f>
        <v>113</v>
      </c>
      <c r="D3382" s="16" t="str">
        <f>部数情報!E3369</f>
        <v>取手・守谷</v>
      </c>
      <c r="E3382" s="16" t="str">
        <f>部数情報!F3369</f>
        <v>薬師台</v>
      </c>
      <c r="F3382" s="16" t="str">
        <f>部数情報!A3369</f>
        <v>200052</v>
      </c>
      <c r="G3382" s="16" t="str">
        <f>部数情報!G3369</f>
        <v>薬師台5・6</v>
      </c>
      <c r="H3382" s="16" t="str">
        <f>部数情報!H3369</f>
        <v>柏</v>
      </c>
      <c r="I3382" s="16" t="str">
        <f>部数情報!I3369</f>
        <v>守谷市</v>
      </c>
      <c r="J3382" s="189">
        <f>IFERROR(IF($I$7="併配",VLOOKUP($F3382,部数情報!A:K,11,0),IF($I$7="併配&amp;選挙",VLOOKUP($F3382,部数情報!A:L,12,0),IF($I$7="選挙",VLOOKUP($F3382,部数情報!A:M,13,0),VLOOKUP($F3382,部数情報!A:J,10,0)))),"")</f>
        <v>385</v>
      </c>
      <c r="K3382" s="187"/>
      <c r="L3382" s="205"/>
      <c r="M3382" s="206"/>
      <c r="S3382">
        <f>エリア一覧!J3382-VLOOKUP(エリア一覧!F3382,部数情報!A:Q,17,0)</f>
        <v>0</v>
      </c>
      <c r="V3382">
        <f t="shared" si="52"/>
        <v>0</v>
      </c>
      <c r="W3382">
        <f>IFERROR(VLOOKUP($F3382,部数情報!A:J,10,0),0)</f>
        <v>385</v>
      </c>
    </row>
    <row r="3383" spans="2:23" hidden="1">
      <c r="B3383" s="15">
        <f>部数情報!C3370</f>
        <v>3369</v>
      </c>
      <c r="C3383" s="16">
        <f>部数情報!B3370</f>
        <v>113</v>
      </c>
      <c r="D3383" s="16" t="str">
        <f>部数情報!E3370</f>
        <v>取手・守谷</v>
      </c>
      <c r="E3383" s="16" t="str">
        <f>部数情報!F3370</f>
        <v>薬師台</v>
      </c>
      <c r="F3383" s="16" t="str">
        <f>部数情報!A3370</f>
        <v>200053</v>
      </c>
      <c r="G3383" s="16" t="str">
        <f>部数情報!G3370</f>
        <v>薬師台7</v>
      </c>
      <c r="H3383" s="16" t="str">
        <f>部数情報!H3370</f>
        <v>柏</v>
      </c>
      <c r="I3383" s="16" t="str">
        <f>部数情報!I3370</f>
        <v>守谷市</v>
      </c>
      <c r="J3383" s="189">
        <f>IFERROR(IF($I$7="併配",VLOOKUP($F3383,部数情報!A:K,11,0),IF($I$7="併配&amp;選挙",VLOOKUP($F3383,部数情報!A:L,12,0),IF($I$7="選挙",VLOOKUP($F3383,部数情報!A:M,13,0),VLOOKUP($F3383,部数情報!A:J,10,0)))),"")</f>
        <v>320</v>
      </c>
      <c r="K3383" s="187"/>
      <c r="L3383" s="205"/>
      <c r="M3383" s="206"/>
      <c r="S3383">
        <f>エリア一覧!J3383-VLOOKUP(エリア一覧!F3383,部数情報!A:Q,17,0)</f>
        <v>0</v>
      </c>
      <c r="V3383">
        <f t="shared" si="52"/>
        <v>0</v>
      </c>
      <c r="W3383">
        <f>IFERROR(VLOOKUP($F3383,部数情報!A:J,10,0),0)</f>
        <v>320</v>
      </c>
    </row>
    <row r="3384" spans="2:23" hidden="1">
      <c r="B3384" s="15">
        <f>部数情報!C3371</f>
        <v>3370</v>
      </c>
      <c r="C3384" s="16">
        <f>部数情報!B3371</f>
        <v>113</v>
      </c>
      <c r="D3384" s="16" t="str">
        <f>部数情報!E3371</f>
        <v>取手・守谷</v>
      </c>
      <c r="E3384" s="16" t="str">
        <f>部数情報!F3371</f>
        <v>松前台</v>
      </c>
      <c r="F3384" s="16" t="str">
        <f>部数情報!A3371</f>
        <v>200054</v>
      </c>
      <c r="G3384" s="16" t="str">
        <f>部数情報!G3371</f>
        <v>松前台1</v>
      </c>
      <c r="H3384" s="16" t="str">
        <f>部数情報!H3371</f>
        <v>柏</v>
      </c>
      <c r="I3384" s="16" t="str">
        <f>部数情報!I3371</f>
        <v>守谷市</v>
      </c>
      <c r="J3384" s="189">
        <f>IFERROR(IF($I$7="併配",VLOOKUP($F3384,部数情報!A:K,11,0),IF($I$7="併配&amp;選挙",VLOOKUP($F3384,部数情報!A:L,12,0),IF($I$7="選挙",VLOOKUP($F3384,部数情報!A:M,13,0),VLOOKUP($F3384,部数情報!A:J,10,0)))),"")</f>
        <v>360</v>
      </c>
      <c r="K3384" s="187"/>
      <c r="L3384" s="205"/>
      <c r="M3384" s="206"/>
      <c r="S3384">
        <f>エリア一覧!J3384-VLOOKUP(エリア一覧!F3384,部数情報!A:Q,17,0)</f>
        <v>0</v>
      </c>
      <c r="V3384">
        <f t="shared" si="52"/>
        <v>0</v>
      </c>
      <c r="W3384">
        <f>IFERROR(VLOOKUP($F3384,部数情報!A:J,10,0),0)</f>
        <v>360</v>
      </c>
    </row>
    <row r="3385" spans="2:23" hidden="1">
      <c r="B3385" s="15">
        <f>部数情報!C3372</f>
        <v>3371</v>
      </c>
      <c r="C3385" s="16">
        <f>部数情報!B3372</f>
        <v>113</v>
      </c>
      <c r="D3385" s="16" t="str">
        <f>部数情報!E3372</f>
        <v>取手・守谷</v>
      </c>
      <c r="E3385" s="16" t="str">
        <f>部数情報!F3372</f>
        <v>松前台</v>
      </c>
      <c r="F3385" s="16" t="str">
        <f>部数情報!A3372</f>
        <v>200055</v>
      </c>
      <c r="G3385" s="16" t="str">
        <f>部数情報!G3372</f>
        <v>松前台2</v>
      </c>
      <c r="H3385" s="16" t="str">
        <f>部数情報!H3372</f>
        <v>柏</v>
      </c>
      <c r="I3385" s="16" t="str">
        <f>部数情報!I3372</f>
        <v>守谷市</v>
      </c>
      <c r="J3385" s="189">
        <f>IFERROR(IF($I$7="併配",VLOOKUP($F3385,部数情報!A:K,11,0),IF($I$7="併配&amp;選挙",VLOOKUP($F3385,部数情報!A:L,12,0),IF($I$7="選挙",VLOOKUP($F3385,部数情報!A:M,13,0),VLOOKUP($F3385,部数情報!A:J,10,0)))),"")</f>
        <v>280</v>
      </c>
      <c r="K3385" s="187"/>
      <c r="L3385" s="205"/>
      <c r="M3385" s="206"/>
      <c r="S3385">
        <f>エリア一覧!J3385-VLOOKUP(エリア一覧!F3385,部数情報!A:Q,17,0)</f>
        <v>0</v>
      </c>
      <c r="V3385">
        <f t="shared" si="52"/>
        <v>0</v>
      </c>
      <c r="W3385">
        <f>IFERROR(VLOOKUP($F3385,部数情報!A:J,10,0),0)</f>
        <v>280</v>
      </c>
    </row>
    <row r="3386" spans="2:23" hidden="1">
      <c r="B3386" s="15">
        <f>部数情報!C3373</f>
        <v>3372</v>
      </c>
      <c r="C3386" s="16">
        <f>部数情報!B3373</f>
        <v>113</v>
      </c>
      <c r="D3386" s="16" t="str">
        <f>部数情報!E3373</f>
        <v>取手・守谷</v>
      </c>
      <c r="E3386" s="16" t="str">
        <f>部数情報!F3373</f>
        <v>松前台</v>
      </c>
      <c r="F3386" s="16" t="str">
        <f>部数情報!A3373</f>
        <v>200056</v>
      </c>
      <c r="G3386" s="16" t="str">
        <f>部数情報!G3373</f>
        <v>松前台3</v>
      </c>
      <c r="H3386" s="16" t="str">
        <f>部数情報!H3373</f>
        <v>柏</v>
      </c>
      <c r="I3386" s="16" t="str">
        <f>部数情報!I3373</f>
        <v>守谷市</v>
      </c>
      <c r="J3386" s="189">
        <f>IFERROR(IF($I$7="併配",VLOOKUP($F3386,部数情報!A:K,11,0),IF($I$7="併配&amp;選挙",VLOOKUP($F3386,部数情報!A:L,12,0),IF($I$7="選挙",VLOOKUP($F3386,部数情報!A:M,13,0),VLOOKUP($F3386,部数情報!A:J,10,0)))),"")</f>
        <v>340</v>
      </c>
      <c r="K3386" s="187"/>
      <c r="L3386" s="205"/>
      <c r="M3386" s="206"/>
      <c r="S3386">
        <f>エリア一覧!J3386-VLOOKUP(エリア一覧!F3386,部数情報!A:Q,17,0)</f>
        <v>0</v>
      </c>
      <c r="V3386">
        <f t="shared" si="52"/>
        <v>0</v>
      </c>
      <c r="W3386">
        <f>IFERROR(VLOOKUP($F3386,部数情報!A:J,10,0),0)</f>
        <v>340</v>
      </c>
    </row>
    <row r="3387" spans="2:23" hidden="1">
      <c r="B3387" s="15">
        <f>部数情報!C3374</f>
        <v>3373</v>
      </c>
      <c r="C3387" s="16">
        <f>部数情報!B3374</f>
        <v>113</v>
      </c>
      <c r="D3387" s="16" t="str">
        <f>部数情報!E3374</f>
        <v>取手・守谷</v>
      </c>
      <c r="E3387" s="16" t="str">
        <f>部数情報!F3374</f>
        <v>松前台</v>
      </c>
      <c r="F3387" s="16" t="str">
        <f>部数情報!A3374</f>
        <v>200057</v>
      </c>
      <c r="G3387" s="16" t="str">
        <f>部数情報!G3374</f>
        <v>松前台4</v>
      </c>
      <c r="H3387" s="16" t="str">
        <f>部数情報!H3374</f>
        <v>柏</v>
      </c>
      <c r="I3387" s="16" t="str">
        <f>部数情報!I3374</f>
        <v>守谷市</v>
      </c>
      <c r="J3387" s="189">
        <f>IFERROR(IF($I$7="併配",VLOOKUP($F3387,部数情報!A:K,11,0),IF($I$7="併配&amp;選挙",VLOOKUP($F3387,部数情報!A:L,12,0),IF($I$7="選挙",VLOOKUP($F3387,部数情報!A:M,13,0),VLOOKUP($F3387,部数情報!A:J,10,0)))),"")</f>
        <v>260</v>
      </c>
      <c r="K3387" s="187"/>
      <c r="L3387" s="205"/>
      <c r="M3387" s="206"/>
      <c r="S3387">
        <f>エリア一覧!J3387-VLOOKUP(エリア一覧!F3387,部数情報!A:Q,17,0)</f>
        <v>0</v>
      </c>
      <c r="V3387">
        <f t="shared" si="52"/>
        <v>0</v>
      </c>
      <c r="W3387">
        <f>IFERROR(VLOOKUP($F3387,部数情報!A:J,10,0),0)</f>
        <v>260</v>
      </c>
    </row>
    <row r="3388" spans="2:23" hidden="1">
      <c r="B3388" s="15">
        <f>部数情報!C3375</f>
        <v>3374</v>
      </c>
      <c r="C3388" s="16">
        <f>部数情報!B3375</f>
        <v>113</v>
      </c>
      <c r="D3388" s="16" t="str">
        <f>部数情報!E3375</f>
        <v>取手・守谷</v>
      </c>
      <c r="E3388" s="16" t="str">
        <f>部数情報!F3375</f>
        <v>松前台</v>
      </c>
      <c r="F3388" s="16" t="str">
        <f>部数情報!A3375</f>
        <v>200058</v>
      </c>
      <c r="G3388" s="16" t="str">
        <f>部数情報!G3375</f>
        <v>松前台5</v>
      </c>
      <c r="H3388" s="16" t="str">
        <f>部数情報!H3375</f>
        <v>柏</v>
      </c>
      <c r="I3388" s="16" t="str">
        <f>部数情報!I3375</f>
        <v>守谷市</v>
      </c>
      <c r="J3388" s="189">
        <f>IFERROR(IF($I$7="併配",VLOOKUP($F3388,部数情報!A:K,11,0),IF($I$7="併配&amp;選挙",VLOOKUP($F3388,部数情報!A:L,12,0),IF($I$7="選挙",VLOOKUP($F3388,部数情報!A:M,13,0),VLOOKUP($F3388,部数情報!A:J,10,0)))),"")</f>
        <v>350</v>
      </c>
      <c r="K3388" s="187"/>
      <c r="L3388" s="205"/>
      <c r="M3388" s="206"/>
      <c r="S3388">
        <f>エリア一覧!J3388-VLOOKUP(エリア一覧!F3388,部数情報!A:Q,17,0)</f>
        <v>0</v>
      </c>
      <c r="V3388">
        <f t="shared" si="52"/>
        <v>0</v>
      </c>
      <c r="W3388">
        <f>IFERROR(VLOOKUP($F3388,部数情報!A:J,10,0),0)</f>
        <v>350</v>
      </c>
    </row>
    <row r="3389" spans="2:23" hidden="1">
      <c r="B3389" s="15">
        <f>部数情報!C3376</f>
        <v>3375</v>
      </c>
      <c r="C3389" s="16">
        <f>部数情報!B3376</f>
        <v>113</v>
      </c>
      <c r="D3389" s="16" t="str">
        <f>部数情報!E3376</f>
        <v>取手・守谷</v>
      </c>
      <c r="E3389" s="16" t="str">
        <f>部数情報!F3376</f>
        <v>松前台</v>
      </c>
      <c r="F3389" s="16" t="str">
        <f>部数情報!A3376</f>
        <v>200059</v>
      </c>
      <c r="G3389" s="16" t="str">
        <f>部数情報!G3376</f>
        <v>松前台6・7</v>
      </c>
      <c r="H3389" s="16" t="str">
        <f>部数情報!H3376</f>
        <v>柏</v>
      </c>
      <c r="I3389" s="16" t="str">
        <f>部数情報!I3376</f>
        <v>守谷市</v>
      </c>
      <c r="J3389" s="189">
        <f>IFERROR(IF($I$7="併配",VLOOKUP($F3389,部数情報!A:K,11,0),IF($I$7="併配&amp;選挙",VLOOKUP($F3389,部数情報!A:L,12,0),IF($I$7="選挙",VLOOKUP($F3389,部数情報!A:M,13,0),VLOOKUP($F3389,部数情報!A:J,10,0)))),"")</f>
        <v>300</v>
      </c>
      <c r="K3389" s="187"/>
      <c r="L3389" s="205"/>
      <c r="M3389" s="206"/>
      <c r="S3389">
        <f>エリア一覧!J3389-VLOOKUP(エリア一覧!F3389,部数情報!A:Q,17,0)</f>
        <v>0</v>
      </c>
      <c r="V3389">
        <f t="shared" si="52"/>
        <v>0</v>
      </c>
      <c r="W3389">
        <f>IFERROR(VLOOKUP($F3389,部数情報!A:J,10,0),0)</f>
        <v>300</v>
      </c>
    </row>
    <row r="3390" spans="2:23" hidden="1">
      <c r="B3390" s="15">
        <f>部数情報!C3377</f>
        <v>3376</v>
      </c>
      <c r="C3390" s="16">
        <f>部数情報!B3377</f>
        <v>113</v>
      </c>
      <c r="D3390" s="16" t="str">
        <f>部数情報!E3377</f>
        <v>取手・守谷</v>
      </c>
      <c r="E3390" s="16" t="str">
        <f>部数情報!F3377</f>
        <v>松前台</v>
      </c>
      <c r="F3390" s="16" t="str">
        <f>部数情報!A3377</f>
        <v>200060</v>
      </c>
      <c r="G3390" s="16" t="str">
        <f>部数情報!G3377</f>
        <v>松前台7</v>
      </c>
      <c r="H3390" s="16" t="str">
        <f>部数情報!H3377</f>
        <v>柏</v>
      </c>
      <c r="I3390" s="16" t="str">
        <f>部数情報!I3377</f>
        <v>守谷市</v>
      </c>
      <c r="J3390" s="189">
        <f>IFERROR(IF($I$7="併配",VLOOKUP($F3390,部数情報!A:K,11,0),IF($I$7="併配&amp;選挙",VLOOKUP($F3390,部数情報!A:L,12,0),IF($I$7="選挙",VLOOKUP($F3390,部数情報!A:M,13,0),VLOOKUP($F3390,部数情報!A:J,10,0)))),"")</f>
        <v>300</v>
      </c>
      <c r="K3390" s="187"/>
      <c r="L3390" s="205"/>
      <c r="M3390" s="206"/>
      <c r="S3390">
        <f>エリア一覧!J3390-VLOOKUP(エリア一覧!F3390,部数情報!A:Q,17,0)</f>
        <v>0</v>
      </c>
      <c r="V3390">
        <f t="shared" si="52"/>
        <v>0</v>
      </c>
      <c r="W3390">
        <f>IFERROR(VLOOKUP($F3390,部数情報!A:J,10,0),0)</f>
        <v>300</v>
      </c>
    </row>
    <row r="3391" spans="2:23" hidden="1">
      <c r="B3391" s="15">
        <f>部数情報!C3378</f>
        <v>3377</v>
      </c>
      <c r="C3391" s="16">
        <f>部数情報!B3378</f>
        <v>113</v>
      </c>
      <c r="D3391" s="16" t="str">
        <f>部数情報!E3378</f>
        <v>取手・守谷</v>
      </c>
      <c r="E3391" s="16" t="str">
        <f>部数情報!F3378</f>
        <v>絹の台</v>
      </c>
      <c r="F3391" s="16" t="str">
        <f>部数情報!A3378</f>
        <v>200101</v>
      </c>
      <c r="G3391" s="16" t="str">
        <f>部数情報!G3378</f>
        <v>絹の台1・2</v>
      </c>
      <c r="H3391" s="16" t="str">
        <f>部数情報!H3378</f>
        <v>柏</v>
      </c>
      <c r="I3391" s="16" t="str">
        <f>部数情報!I3378</f>
        <v>つくばみらい市</v>
      </c>
      <c r="J3391" s="189">
        <f>IFERROR(IF($I$7="併配",VLOOKUP($F3391,部数情報!A:K,11,0),IF($I$7="併配&amp;選挙",VLOOKUP($F3391,部数情報!A:L,12,0),IF($I$7="選挙",VLOOKUP($F3391,部数情報!A:M,13,0),VLOOKUP($F3391,部数情報!A:J,10,0)))),"")</f>
        <v>380</v>
      </c>
      <c r="K3391" s="187"/>
      <c r="L3391" s="205"/>
      <c r="M3391" s="206"/>
      <c r="S3391">
        <f>エリア一覧!J3391-VLOOKUP(エリア一覧!F3391,部数情報!A:Q,17,0)</f>
        <v>0</v>
      </c>
      <c r="V3391">
        <f t="shared" si="52"/>
        <v>0</v>
      </c>
      <c r="W3391">
        <f>IFERROR(VLOOKUP($F3391,部数情報!A:J,10,0),0)</f>
        <v>380</v>
      </c>
    </row>
    <row r="3392" spans="2:23" hidden="1">
      <c r="B3392" s="15">
        <f>部数情報!C3379</f>
        <v>3378</v>
      </c>
      <c r="C3392" s="16">
        <f>部数情報!B3379</f>
        <v>113</v>
      </c>
      <c r="D3392" s="16" t="str">
        <f>部数情報!E3379</f>
        <v>取手・守谷</v>
      </c>
      <c r="E3392" s="16" t="str">
        <f>部数情報!F3379</f>
        <v>絹の台</v>
      </c>
      <c r="F3392" s="16" t="str">
        <f>部数情報!A3379</f>
        <v>200102</v>
      </c>
      <c r="G3392" s="16" t="str">
        <f>部数情報!G3379</f>
        <v>絹の台3</v>
      </c>
      <c r="H3392" s="16" t="str">
        <f>部数情報!H3379</f>
        <v>柏</v>
      </c>
      <c r="I3392" s="16" t="str">
        <f>部数情報!I3379</f>
        <v>つくばみらい市</v>
      </c>
      <c r="J3392" s="189">
        <f>IFERROR(IF($I$7="併配",VLOOKUP($F3392,部数情報!A:K,11,0),IF($I$7="併配&amp;選挙",VLOOKUP($F3392,部数情報!A:L,12,0),IF($I$7="選挙",VLOOKUP($F3392,部数情報!A:M,13,0),VLOOKUP($F3392,部数情報!A:J,10,0)))),"")</f>
        <v>470</v>
      </c>
      <c r="K3392" s="187"/>
      <c r="L3392" s="205"/>
      <c r="M3392" s="206"/>
      <c r="S3392">
        <f>エリア一覧!J3392-VLOOKUP(エリア一覧!F3392,部数情報!A:Q,17,0)</f>
        <v>0</v>
      </c>
      <c r="V3392">
        <f t="shared" si="52"/>
        <v>0</v>
      </c>
      <c r="W3392">
        <f>IFERROR(VLOOKUP($F3392,部数情報!A:J,10,0),0)</f>
        <v>470</v>
      </c>
    </row>
    <row r="3393" spans="2:23" hidden="1">
      <c r="B3393" s="15">
        <f>部数情報!C3380</f>
        <v>3379</v>
      </c>
      <c r="C3393" s="16">
        <f>部数情報!B3380</f>
        <v>113</v>
      </c>
      <c r="D3393" s="16" t="str">
        <f>部数情報!E3380</f>
        <v>取手・守谷</v>
      </c>
      <c r="E3393" s="16" t="str">
        <f>部数情報!F3380</f>
        <v>絹の台</v>
      </c>
      <c r="F3393" s="16" t="str">
        <f>部数情報!A3380</f>
        <v>200103</v>
      </c>
      <c r="G3393" s="16" t="str">
        <f>部数情報!G3380</f>
        <v>絹の台2・5</v>
      </c>
      <c r="H3393" s="16" t="str">
        <f>部数情報!H3380</f>
        <v>柏</v>
      </c>
      <c r="I3393" s="16" t="str">
        <f>部数情報!I3380</f>
        <v>つくばみらい市</v>
      </c>
      <c r="J3393" s="189">
        <f>IFERROR(IF($I$7="併配",VLOOKUP($F3393,部数情報!A:K,11,0),IF($I$7="併配&amp;選挙",VLOOKUP($F3393,部数情報!A:L,12,0),IF($I$7="選挙",VLOOKUP($F3393,部数情報!A:M,13,0),VLOOKUP($F3393,部数情報!A:J,10,0)))),"")</f>
        <v>275</v>
      </c>
      <c r="K3393" s="187"/>
      <c r="L3393" s="205"/>
      <c r="M3393" s="206"/>
      <c r="S3393">
        <f>エリア一覧!J3393-VLOOKUP(エリア一覧!F3393,部数情報!A:Q,17,0)</f>
        <v>0</v>
      </c>
      <c r="V3393">
        <f t="shared" si="52"/>
        <v>0</v>
      </c>
      <c r="W3393">
        <f>IFERROR(VLOOKUP($F3393,部数情報!A:J,10,0),0)</f>
        <v>275</v>
      </c>
    </row>
    <row r="3394" spans="2:23" hidden="1">
      <c r="B3394" s="15">
        <f>部数情報!C3381</f>
        <v>3380</v>
      </c>
      <c r="C3394" s="16">
        <f>部数情報!B3381</f>
        <v>113</v>
      </c>
      <c r="D3394" s="16" t="str">
        <f>部数情報!E3381</f>
        <v>取手・守谷</v>
      </c>
      <c r="E3394" s="16" t="str">
        <f>部数情報!F3381</f>
        <v>絹の台</v>
      </c>
      <c r="F3394" s="16" t="str">
        <f>部数情報!A3381</f>
        <v>200104</v>
      </c>
      <c r="G3394" s="16" t="str">
        <f>部数情報!G3381</f>
        <v>絹の台6</v>
      </c>
      <c r="H3394" s="16" t="str">
        <f>部数情報!H3381</f>
        <v>柏</v>
      </c>
      <c r="I3394" s="16" t="str">
        <f>部数情報!I3381</f>
        <v>つくばみらい市</v>
      </c>
      <c r="J3394" s="189">
        <f>IFERROR(IF($I$7="併配",VLOOKUP($F3394,部数情報!A:K,11,0),IF($I$7="併配&amp;選挙",VLOOKUP($F3394,部数情報!A:L,12,0),IF($I$7="選挙",VLOOKUP($F3394,部数情報!A:M,13,0),VLOOKUP($F3394,部数情報!A:J,10,0)))),"")</f>
        <v>290</v>
      </c>
      <c r="K3394" s="187"/>
      <c r="L3394" s="205"/>
      <c r="M3394" s="206"/>
      <c r="S3394">
        <f>エリア一覧!J3394-VLOOKUP(エリア一覧!F3394,部数情報!A:Q,17,0)</f>
        <v>0</v>
      </c>
      <c r="V3394">
        <f t="shared" si="52"/>
        <v>0</v>
      </c>
      <c r="W3394">
        <f>IFERROR(VLOOKUP($F3394,部数情報!A:J,10,0),0)</f>
        <v>290</v>
      </c>
    </row>
    <row r="3395" spans="2:23" hidden="1">
      <c r="B3395" s="15">
        <f>部数情報!C3382</f>
        <v>3381</v>
      </c>
      <c r="C3395" s="16">
        <f>部数情報!B3382</f>
        <v>113</v>
      </c>
      <c r="D3395" s="16" t="str">
        <f>部数情報!E3382</f>
        <v>取手・守谷</v>
      </c>
      <c r="E3395" s="16" t="str">
        <f>部数情報!F3382</f>
        <v>取手</v>
      </c>
      <c r="F3395" s="16" t="str">
        <f>部数情報!A3382</f>
        <v>200201</v>
      </c>
      <c r="G3395" s="16" t="str">
        <f>部数情報!G3382</f>
        <v>取手1</v>
      </c>
      <c r="H3395" s="16" t="str">
        <f>部数情報!H3382</f>
        <v>柏</v>
      </c>
      <c r="I3395" s="16" t="str">
        <f>部数情報!I3382</f>
        <v>取手市</v>
      </c>
      <c r="J3395" s="189">
        <f>IFERROR(IF($I$7="併配",VLOOKUP($F3395,部数情報!A:K,11,0),IF($I$7="併配&amp;選挙",VLOOKUP($F3395,部数情報!A:L,12,0),IF($I$7="選挙",VLOOKUP($F3395,部数情報!A:M,13,0),VLOOKUP($F3395,部数情報!A:J,10,0)))),"")</f>
        <v>215</v>
      </c>
      <c r="K3395" s="187"/>
      <c r="L3395" s="205"/>
      <c r="M3395" s="206"/>
      <c r="S3395">
        <f>エリア一覧!J3395-VLOOKUP(エリア一覧!F3395,部数情報!A:Q,17,0)</f>
        <v>0</v>
      </c>
      <c r="V3395">
        <f t="shared" si="52"/>
        <v>0</v>
      </c>
      <c r="W3395">
        <f>IFERROR(VLOOKUP($F3395,部数情報!A:J,10,0),0)</f>
        <v>215</v>
      </c>
    </row>
    <row r="3396" spans="2:23" hidden="1">
      <c r="B3396" s="15">
        <f>部数情報!C3383</f>
        <v>3382</v>
      </c>
      <c r="C3396" s="16">
        <f>部数情報!B3383</f>
        <v>113</v>
      </c>
      <c r="D3396" s="16" t="str">
        <f>部数情報!E3383</f>
        <v>取手・守谷</v>
      </c>
      <c r="E3396" s="16" t="str">
        <f>部数情報!F3383</f>
        <v>取手</v>
      </c>
      <c r="F3396" s="16" t="str">
        <f>部数情報!A3383</f>
        <v>200202</v>
      </c>
      <c r="G3396" s="16" t="str">
        <f>部数情報!G3383</f>
        <v>取手2</v>
      </c>
      <c r="H3396" s="16" t="str">
        <f>部数情報!H3383</f>
        <v>柏</v>
      </c>
      <c r="I3396" s="16" t="str">
        <f>部数情報!I3383</f>
        <v>取手市</v>
      </c>
      <c r="J3396" s="189">
        <f>IFERROR(IF($I$7="併配",VLOOKUP($F3396,部数情報!A:K,11,0),IF($I$7="併配&amp;選挙",VLOOKUP($F3396,部数情報!A:L,12,0),IF($I$7="選挙",VLOOKUP($F3396,部数情報!A:M,13,0),VLOOKUP($F3396,部数情報!A:J,10,0)))),"")</f>
        <v>400</v>
      </c>
      <c r="K3396" s="187"/>
      <c r="L3396" s="205"/>
      <c r="M3396" s="206"/>
      <c r="S3396">
        <f>エリア一覧!J3396-VLOOKUP(エリア一覧!F3396,部数情報!A:Q,17,0)</f>
        <v>0</v>
      </c>
      <c r="V3396">
        <f t="shared" si="52"/>
        <v>0</v>
      </c>
      <c r="W3396">
        <f>IFERROR(VLOOKUP($F3396,部数情報!A:J,10,0),0)</f>
        <v>400</v>
      </c>
    </row>
    <row r="3397" spans="2:23" hidden="1">
      <c r="B3397" s="15">
        <f>部数情報!C3384</f>
        <v>3383</v>
      </c>
      <c r="C3397" s="16">
        <f>部数情報!B3384</f>
        <v>113</v>
      </c>
      <c r="D3397" s="16" t="str">
        <f>部数情報!E3384</f>
        <v>取手・守谷</v>
      </c>
      <c r="E3397" s="16" t="str">
        <f>部数情報!F3384</f>
        <v>取手</v>
      </c>
      <c r="F3397" s="16" t="str">
        <f>部数情報!A3384</f>
        <v>200203</v>
      </c>
      <c r="G3397" s="16" t="str">
        <f>部数情報!G3384</f>
        <v>取手2・3</v>
      </c>
      <c r="H3397" s="16" t="str">
        <f>部数情報!H3384</f>
        <v>柏</v>
      </c>
      <c r="I3397" s="16" t="str">
        <f>部数情報!I3384</f>
        <v>取手市</v>
      </c>
      <c r="J3397" s="189">
        <f>IFERROR(IF($I$7="併配",VLOOKUP($F3397,部数情報!A:K,11,0),IF($I$7="併配&amp;選挙",VLOOKUP($F3397,部数情報!A:L,12,0),IF($I$7="選挙",VLOOKUP($F3397,部数情報!A:M,13,0),VLOOKUP($F3397,部数情報!A:J,10,0)))),"")</f>
        <v>465</v>
      </c>
      <c r="K3397" s="187"/>
      <c r="L3397" s="205"/>
      <c r="M3397" s="206"/>
      <c r="S3397">
        <f>エリア一覧!J3397-VLOOKUP(エリア一覧!F3397,部数情報!A:Q,17,0)</f>
        <v>0</v>
      </c>
      <c r="V3397">
        <f t="shared" si="52"/>
        <v>0</v>
      </c>
      <c r="W3397">
        <f>IFERROR(VLOOKUP($F3397,部数情報!A:J,10,0),0)</f>
        <v>465</v>
      </c>
    </row>
    <row r="3398" spans="2:23" hidden="1">
      <c r="B3398" s="15">
        <f>部数情報!C3385</f>
        <v>3384</v>
      </c>
      <c r="C3398" s="16">
        <f>部数情報!B3385</f>
        <v>113</v>
      </c>
      <c r="D3398" s="16" t="str">
        <f>部数情報!E3385</f>
        <v>取手・守谷</v>
      </c>
      <c r="E3398" s="16" t="str">
        <f>部数情報!F3385</f>
        <v>東</v>
      </c>
      <c r="F3398" s="16" t="str">
        <f>部数情報!A3385</f>
        <v>200204</v>
      </c>
      <c r="G3398" s="16" t="str">
        <f>部数情報!G3385</f>
        <v>東1・2</v>
      </c>
      <c r="H3398" s="16" t="str">
        <f>部数情報!H3385</f>
        <v>柏</v>
      </c>
      <c r="I3398" s="16" t="str">
        <f>部数情報!I3385</f>
        <v>取手市</v>
      </c>
      <c r="J3398" s="189">
        <f>IFERROR(IF($I$7="併配",VLOOKUP($F3398,部数情報!A:K,11,0),IF($I$7="併配&amp;選挙",VLOOKUP($F3398,部数情報!A:L,12,0),IF($I$7="選挙",VLOOKUP($F3398,部数情報!A:M,13,0),VLOOKUP($F3398,部数情報!A:J,10,0)))),"")</f>
        <v>200</v>
      </c>
      <c r="K3398" s="187"/>
      <c r="L3398" s="205"/>
      <c r="M3398" s="206"/>
      <c r="S3398">
        <f>エリア一覧!J3398-VLOOKUP(エリア一覧!F3398,部数情報!A:Q,17,0)</f>
        <v>0</v>
      </c>
      <c r="V3398">
        <f t="shared" si="52"/>
        <v>0</v>
      </c>
      <c r="W3398">
        <f>IFERROR(VLOOKUP($F3398,部数情報!A:J,10,0),0)</f>
        <v>200</v>
      </c>
    </row>
    <row r="3399" spans="2:23" hidden="1">
      <c r="B3399" s="15">
        <f>部数情報!C3386</f>
        <v>3385</v>
      </c>
      <c r="C3399" s="16">
        <f>部数情報!B3386</f>
        <v>113</v>
      </c>
      <c r="D3399" s="16" t="str">
        <f>部数情報!E3386</f>
        <v>取手・守谷</v>
      </c>
      <c r="E3399" s="16" t="str">
        <f>部数情報!F3386</f>
        <v>東</v>
      </c>
      <c r="F3399" s="16" t="str">
        <f>部数情報!A3386</f>
        <v>200205</v>
      </c>
      <c r="G3399" s="16" t="str">
        <f>部数情報!G3386</f>
        <v>東3</v>
      </c>
      <c r="H3399" s="16" t="str">
        <f>部数情報!H3386</f>
        <v>柏</v>
      </c>
      <c r="I3399" s="16" t="str">
        <f>部数情報!I3386</f>
        <v>取手市</v>
      </c>
      <c r="J3399" s="189">
        <f>IFERROR(IF($I$7="併配",VLOOKUP($F3399,部数情報!A:K,11,0),IF($I$7="併配&amp;選挙",VLOOKUP($F3399,部数情報!A:L,12,0),IF($I$7="選挙",VLOOKUP($F3399,部数情報!A:M,13,0),VLOOKUP($F3399,部数情報!A:J,10,0)))),"")</f>
        <v>350</v>
      </c>
      <c r="K3399" s="187"/>
      <c r="L3399" s="205"/>
      <c r="M3399" s="206"/>
      <c r="S3399">
        <f>エリア一覧!J3399-VLOOKUP(エリア一覧!F3399,部数情報!A:Q,17,0)</f>
        <v>0</v>
      </c>
      <c r="V3399">
        <f t="shared" si="52"/>
        <v>0</v>
      </c>
      <c r="W3399">
        <f>IFERROR(VLOOKUP($F3399,部数情報!A:J,10,0),0)</f>
        <v>350</v>
      </c>
    </row>
    <row r="3400" spans="2:23" hidden="1">
      <c r="B3400" s="15">
        <f>部数情報!C3387</f>
        <v>3386</v>
      </c>
      <c r="C3400" s="16">
        <f>部数情報!B3387</f>
        <v>113</v>
      </c>
      <c r="D3400" s="16" t="str">
        <f>部数情報!E3387</f>
        <v>取手・守谷</v>
      </c>
      <c r="E3400" s="16" t="str">
        <f>部数情報!F3387</f>
        <v>東</v>
      </c>
      <c r="F3400" s="16" t="str">
        <f>部数情報!A3387</f>
        <v>200206</v>
      </c>
      <c r="G3400" s="16" t="str">
        <f>部数情報!G3387</f>
        <v>東4・5</v>
      </c>
      <c r="H3400" s="16" t="str">
        <f>部数情報!H3387</f>
        <v>柏</v>
      </c>
      <c r="I3400" s="16" t="str">
        <f>部数情報!I3387</f>
        <v>取手市</v>
      </c>
      <c r="J3400" s="189">
        <f>IFERROR(IF($I$7="併配",VLOOKUP($F3400,部数情報!A:K,11,0),IF($I$7="併配&amp;選挙",VLOOKUP($F3400,部数情報!A:L,12,0),IF($I$7="選挙",VLOOKUP($F3400,部数情報!A:M,13,0),VLOOKUP($F3400,部数情報!A:J,10,0)))),"")</f>
        <v>300</v>
      </c>
      <c r="K3400" s="187"/>
      <c r="L3400" s="205"/>
      <c r="M3400" s="206"/>
      <c r="S3400">
        <f>エリア一覧!J3400-VLOOKUP(エリア一覧!F3400,部数情報!A:Q,17,0)</f>
        <v>0</v>
      </c>
      <c r="V3400">
        <f t="shared" si="52"/>
        <v>0</v>
      </c>
      <c r="W3400">
        <f>IFERROR(VLOOKUP($F3400,部数情報!A:J,10,0),0)</f>
        <v>300</v>
      </c>
    </row>
    <row r="3401" spans="2:23" hidden="1">
      <c r="B3401" s="15">
        <f>部数情報!C3388</f>
        <v>3387</v>
      </c>
      <c r="C3401" s="16">
        <f>部数情報!B3388</f>
        <v>113</v>
      </c>
      <c r="D3401" s="16" t="str">
        <f>部数情報!E3388</f>
        <v>取手・守谷</v>
      </c>
      <c r="E3401" s="16" t="str">
        <f>部数情報!F3388</f>
        <v>東</v>
      </c>
      <c r="F3401" s="16" t="str">
        <f>部数情報!A3388</f>
        <v>200207</v>
      </c>
      <c r="G3401" s="16" t="str">
        <f>部数情報!G3388</f>
        <v>東6-①</v>
      </c>
      <c r="H3401" s="16" t="str">
        <f>部数情報!H3388</f>
        <v>柏</v>
      </c>
      <c r="I3401" s="16" t="str">
        <f>部数情報!I3388</f>
        <v>取手市</v>
      </c>
      <c r="J3401" s="189">
        <f>IFERROR(IF($I$7="併配",VLOOKUP($F3401,部数情報!A:K,11,0),IF($I$7="併配&amp;選挙",VLOOKUP($F3401,部数情報!A:L,12,0),IF($I$7="選挙",VLOOKUP($F3401,部数情報!A:M,13,0),VLOOKUP($F3401,部数情報!A:J,10,0)))),"")</f>
        <v>255</v>
      </c>
      <c r="K3401" s="187"/>
      <c r="L3401" s="205"/>
      <c r="M3401" s="206"/>
      <c r="S3401">
        <f>エリア一覧!J3401-VLOOKUP(エリア一覧!F3401,部数情報!A:Q,17,0)</f>
        <v>0</v>
      </c>
      <c r="V3401">
        <f t="shared" si="52"/>
        <v>0</v>
      </c>
      <c r="W3401">
        <f>IFERROR(VLOOKUP($F3401,部数情報!A:J,10,0),0)</f>
        <v>255</v>
      </c>
    </row>
    <row r="3402" spans="2:23" hidden="1">
      <c r="B3402" s="15">
        <f>部数情報!C3389</f>
        <v>3388</v>
      </c>
      <c r="C3402" s="16">
        <f>部数情報!B3389</f>
        <v>113</v>
      </c>
      <c r="D3402" s="16" t="str">
        <f>部数情報!E3389</f>
        <v>取手・守谷</v>
      </c>
      <c r="E3402" s="16" t="str">
        <f>部数情報!F3389</f>
        <v>東</v>
      </c>
      <c r="F3402" s="16" t="str">
        <f>部数情報!A3389</f>
        <v>200208</v>
      </c>
      <c r="G3402" s="16" t="str">
        <f>部数情報!G3389</f>
        <v>東6-②</v>
      </c>
      <c r="H3402" s="16" t="str">
        <f>部数情報!H3389</f>
        <v>柏</v>
      </c>
      <c r="I3402" s="16" t="str">
        <f>部数情報!I3389</f>
        <v>取手市</v>
      </c>
      <c r="J3402" s="189">
        <f>IFERROR(IF($I$7="併配",VLOOKUP($F3402,部数情報!A:K,11,0),IF($I$7="併配&amp;選挙",VLOOKUP($F3402,部数情報!A:L,12,0),IF($I$7="選挙",VLOOKUP($F3402,部数情報!A:M,13,0),VLOOKUP($F3402,部数情報!A:J,10,0)))),"")</f>
        <v>350</v>
      </c>
      <c r="K3402" s="187"/>
      <c r="L3402" s="205"/>
      <c r="M3402" s="206"/>
      <c r="S3402">
        <f>エリア一覧!J3402-VLOOKUP(エリア一覧!F3402,部数情報!A:Q,17,0)</f>
        <v>0</v>
      </c>
      <c r="V3402">
        <f t="shared" si="52"/>
        <v>0</v>
      </c>
      <c r="W3402">
        <f>IFERROR(VLOOKUP($F3402,部数情報!A:J,10,0),0)</f>
        <v>350</v>
      </c>
    </row>
    <row r="3403" spans="2:23" hidden="1">
      <c r="B3403" s="15">
        <f>部数情報!C3390</f>
        <v>3389</v>
      </c>
      <c r="C3403" s="16">
        <f>部数情報!B3390</f>
        <v>113</v>
      </c>
      <c r="D3403" s="16" t="str">
        <f>部数情報!E3390</f>
        <v>取手・守谷</v>
      </c>
      <c r="E3403" s="16" t="str">
        <f>部数情報!F3390</f>
        <v>台宿</v>
      </c>
      <c r="F3403" s="16" t="str">
        <f>部数情報!A3390</f>
        <v>200209</v>
      </c>
      <c r="G3403" s="16" t="str">
        <f>部数情報!G3390</f>
        <v>台宿1・2</v>
      </c>
      <c r="H3403" s="16" t="str">
        <f>部数情報!H3390</f>
        <v>柏</v>
      </c>
      <c r="I3403" s="16" t="str">
        <f>部数情報!I3390</f>
        <v>取手市</v>
      </c>
      <c r="J3403" s="189">
        <f>IFERROR(IF($I$7="併配",VLOOKUP($F3403,部数情報!A:K,11,0),IF($I$7="併配&amp;選挙",VLOOKUP($F3403,部数情報!A:L,12,0),IF($I$7="選挙",VLOOKUP($F3403,部数情報!A:M,13,0),VLOOKUP($F3403,部数情報!A:J,10,0)))),"")</f>
        <v>325</v>
      </c>
      <c r="K3403" s="187"/>
      <c r="L3403" s="205"/>
      <c r="M3403" s="206"/>
      <c r="S3403">
        <f>エリア一覧!J3403-VLOOKUP(エリア一覧!F3403,部数情報!A:Q,17,0)</f>
        <v>0</v>
      </c>
      <c r="V3403">
        <f t="shared" si="52"/>
        <v>0</v>
      </c>
      <c r="W3403">
        <f>IFERROR(VLOOKUP($F3403,部数情報!A:J,10,0),0)</f>
        <v>325</v>
      </c>
    </row>
    <row r="3404" spans="2:23" hidden="1">
      <c r="B3404" s="15">
        <f>部数情報!C3391</f>
        <v>3390</v>
      </c>
      <c r="C3404" s="16">
        <f>部数情報!B3391</f>
        <v>113</v>
      </c>
      <c r="D3404" s="16" t="str">
        <f>部数情報!E3391</f>
        <v>取手・守谷</v>
      </c>
      <c r="E3404" s="16" t="str">
        <f>部数情報!F3391</f>
        <v>台宿</v>
      </c>
      <c r="F3404" s="16" t="str">
        <f>部数情報!A3391</f>
        <v>200210</v>
      </c>
      <c r="G3404" s="16" t="str">
        <f>部数情報!G3391</f>
        <v>台宿2-①</v>
      </c>
      <c r="H3404" s="16" t="str">
        <f>部数情報!H3391</f>
        <v>柏</v>
      </c>
      <c r="I3404" s="16" t="str">
        <f>部数情報!I3391</f>
        <v>取手市</v>
      </c>
      <c r="J3404" s="189">
        <f>IFERROR(IF($I$7="併配",VLOOKUP($F3404,部数情報!A:K,11,0),IF($I$7="併配&amp;選挙",VLOOKUP($F3404,部数情報!A:L,12,0),IF($I$7="選挙",VLOOKUP($F3404,部数情報!A:M,13,0),VLOOKUP($F3404,部数情報!A:J,10,0)))),"")</f>
        <v>370</v>
      </c>
      <c r="K3404" s="187"/>
      <c r="L3404" s="205"/>
      <c r="M3404" s="206"/>
      <c r="S3404">
        <f>エリア一覧!J3404-VLOOKUP(エリア一覧!F3404,部数情報!A:Q,17,0)</f>
        <v>0</v>
      </c>
      <c r="V3404">
        <f t="shared" si="52"/>
        <v>0</v>
      </c>
      <c r="W3404">
        <f>IFERROR(VLOOKUP($F3404,部数情報!A:J,10,0),0)</f>
        <v>370</v>
      </c>
    </row>
    <row r="3405" spans="2:23" hidden="1">
      <c r="B3405" s="15">
        <f>部数情報!C3392</f>
        <v>3391</v>
      </c>
      <c r="C3405" s="16">
        <f>部数情報!B3392</f>
        <v>113</v>
      </c>
      <c r="D3405" s="16" t="str">
        <f>部数情報!E3392</f>
        <v>取手・守谷</v>
      </c>
      <c r="E3405" s="16" t="str">
        <f>部数情報!F3392</f>
        <v>台宿</v>
      </c>
      <c r="F3405" s="16" t="str">
        <f>部数情報!A3392</f>
        <v>200211</v>
      </c>
      <c r="G3405" s="16" t="str">
        <f>部数情報!G3392</f>
        <v>台宿2-②</v>
      </c>
      <c r="H3405" s="16" t="str">
        <f>部数情報!H3392</f>
        <v>柏</v>
      </c>
      <c r="I3405" s="16" t="str">
        <f>部数情報!I3392</f>
        <v>取手市</v>
      </c>
      <c r="J3405" s="189">
        <f>IFERROR(IF($I$7="併配",VLOOKUP($F3405,部数情報!A:K,11,0),IF($I$7="併配&amp;選挙",VLOOKUP($F3405,部数情報!A:L,12,0),IF($I$7="選挙",VLOOKUP($F3405,部数情報!A:M,13,0),VLOOKUP($F3405,部数情報!A:J,10,0)))),"")</f>
        <v>310</v>
      </c>
      <c r="K3405" s="187"/>
      <c r="L3405" s="205"/>
      <c r="M3405" s="206"/>
      <c r="S3405">
        <f>エリア一覧!J3405-VLOOKUP(エリア一覧!F3405,部数情報!A:Q,17,0)</f>
        <v>0</v>
      </c>
      <c r="V3405">
        <f t="shared" si="52"/>
        <v>0</v>
      </c>
      <c r="W3405">
        <f>IFERROR(VLOOKUP($F3405,部数情報!A:J,10,0),0)</f>
        <v>310</v>
      </c>
    </row>
    <row r="3406" spans="2:23" hidden="1">
      <c r="B3406" s="15">
        <f>部数情報!C3393</f>
        <v>3392</v>
      </c>
      <c r="C3406" s="16">
        <f>部数情報!B3393</f>
        <v>113</v>
      </c>
      <c r="D3406" s="16" t="str">
        <f>部数情報!E3393</f>
        <v>取手・守谷</v>
      </c>
      <c r="E3406" s="16" t="str">
        <f>部数情報!F3393</f>
        <v>台宿</v>
      </c>
      <c r="F3406" s="16" t="str">
        <f>部数情報!A3393</f>
        <v>200212</v>
      </c>
      <c r="G3406" s="16" t="str">
        <f>部数情報!G3393</f>
        <v>台宿2-③</v>
      </c>
      <c r="H3406" s="16" t="str">
        <f>部数情報!H3393</f>
        <v>柏</v>
      </c>
      <c r="I3406" s="16" t="str">
        <f>部数情報!I3393</f>
        <v>取手市</v>
      </c>
      <c r="J3406" s="189">
        <f>IFERROR(IF($I$7="併配",VLOOKUP($F3406,部数情報!A:K,11,0),IF($I$7="併配&amp;選挙",VLOOKUP($F3406,部数情報!A:L,12,0),IF($I$7="選挙",VLOOKUP($F3406,部数情報!A:M,13,0),VLOOKUP($F3406,部数情報!A:J,10,0)))),"")</f>
        <v>425</v>
      </c>
      <c r="K3406" s="187"/>
      <c r="L3406" s="205"/>
      <c r="M3406" s="206"/>
      <c r="S3406">
        <f>エリア一覧!J3406-VLOOKUP(エリア一覧!F3406,部数情報!A:Q,17,0)</f>
        <v>0</v>
      </c>
      <c r="V3406">
        <f t="shared" si="52"/>
        <v>0</v>
      </c>
      <c r="W3406">
        <f>IFERROR(VLOOKUP($F3406,部数情報!A:J,10,0),0)</f>
        <v>425</v>
      </c>
    </row>
    <row r="3407" spans="2:23" hidden="1">
      <c r="B3407" s="15">
        <f>部数情報!C3394</f>
        <v>3393</v>
      </c>
      <c r="C3407" s="16">
        <f>部数情報!B3394</f>
        <v>113</v>
      </c>
      <c r="D3407" s="16" t="str">
        <f>部数情報!E3394</f>
        <v>取手・守谷</v>
      </c>
      <c r="E3407" s="16" t="str">
        <f>部数情報!F3394</f>
        <v>井野団地</v>
      </c>
      <c r="F3407" s="16" t="str">
        <f>部数情報!A3394</f>
        <v>200213</v>
      </c>
      <c r="G3407" s="16" t="str">
        <f>部数情報!G3394</f>
        <v>井野団地1</v>
      </c>
      <c r="H3407" s="16" t="str">
        <f>部数情報!H3394</f>
        <v>柏</v>
      </c>
      <c r="I3407" s="16" t="str">
        <f>部数情報!I3394</f>
        <v>取手市</v>
      </c>
      <c r="J3407" s="189">
        <f>IFERROR(IF($I$7="併配",VLOOKUP($F3407,部数情報!A:K,11,0),IF($I$7="併配&amp;選挙",VLOOKUP($F3407,部数情報!A:L,12,0),IF($I$7="選挙",VLOOKUP($F3407,部数情報!A:M,13,0),VLOOKUP($F3407,部数情報!A:J,10,0)))),"")</f>
        <v>415</v>
      </c>
      <c r="K3407" s="187"/>
      <c r="L3407" s="205"/>
      <c r="M3407" s="206"/>
      <c r="S3407">
        <f>エリア一覧!J3407-VLOOKUP(エリア一覧!F3407,部数情報!A:Q,17,0)</f>
        <v>0</v>
      </c>
      <c r="V3407">
        <f t="shared" si="52"/>
        <v>0</v>
      </c>
      <c r="W3407">
        <f>IFERROR(VLOOKUP($F3407,部数情報!A:J,10,0),0)</f>
        <v>415</v>
      </c>
    </row>
    <row r="3408" spans="2:23" hidden="1">
      <c r="B3408" s="15">
        <f>部数情報!C3395</f>
        <v>3394</v>
      </c>
      <c r="C3408" s="16">
        <f>部数情報!B3395</f>
        <v>113</v>
      </c>
      <c r="D3408" s="16" t="str">
        <f>部数情報!E3395</f>
        <v>取手・守谷</v>
      </c>
      <c r="E3408" s="16" t="str">
        <f>部数情報!F3395</f>
        <v>井野団地</v>
      </c>
      <c r="F3408" s="16" t="str">
        <f>部数情報!A3395</f>
        <v>200214</v>
      </c>
      <c r="G3408" s="16" t="str">
        <f>部数情報!G3395</f>
        <v>井野団地2</v>
      </c>
      <c r="H3408" s="16" t="str">
        <f>部数情報!H3395</f>
        <v>柏</v>
      </c>
      <c r="I3408" s="16" t="str">
        <f>部数情報!I3395</f>
        <v>取手市</v>
      </c>
      <c r="J3408" s="189">
        <f>IFERROR(IF($I$7="併配",VLOOKUP($F3408,部数情報!A:K,11,0),IF($I$7="併配&amp;選挙",VLOOKUP($F3408,部数情報!A:L,12,0),IF($I$7="選挙",VLOOKUP($F3408,部数情報!A:M,13,0),VLOOKUP($F3408,部数情報!A:J,10,0)))),"")</f>
        <v>205</v>
      </c>
      <c r="K3408" s="187"/>
      <c r="L3408" s="205"/>
      <c r="M3408" s="206"/>
      <c r="S3408">
        <f>エリア一覧!J3408-VLOOKUP(エリア一覧!F3408,部数情報!A:Q,17,0)</f>
        <v>0</v>
      </c>
      <c r="V3408">
        <f t="shared" ref="V3408:V3449" si="53">IF(K3408="●",J3408,K3408)</f>
        <v>0</v>
      </c>
      <c r="W3408">
        <f>IFERROR(VLOOKUP($F3408,部数情報!A:J,10,0),0)</f>
        <v>205</v>
      </c>
    </row>
    <row r="3409" spans="2:23" hidden="1">
      <c r="B3409" s="15">
        <f>部数情報!C3396</f>
        <v>3395</v>
      </c>
      <c r="C3409" s="16">
        <f>部数情報!B3396</f>
        <v>113</v>
      </c>
      <c r="D3409" s="16" t="str">
        <f>部数情報!E3396</f>
        <v>取手・守谷</v>
      </c>
      <c r="E3409" s="16" t="str">
        <f>部数情報!F3396</f>
        <v>井野団地</v>
      </c>
      <c r="F3409" s="16" t="str">
        <f>部数情報!A3396</f>
        <v>200215</v>
      </c>
      <c r="G3409" s="16" t="str">
        <f>部数情報!G3396</f>
        <v>井野団地3</v>
      </c>
      <c r="H3409" s="16" t="str">
        <f>部数情報!H3396</f>
        <v>柏</v>
      </c>
      <c r="I3409" s="16" t="str">
        <f>部数情報!I3396</f>
        <v>取手市</v>
      </c>
      <c r="J3409" s="189">
        <f>IFERROR(IF($I$7="併配",VLOOKUP($F3409,部数情報!A:K,11,0),IF($I$7="併配&amp;選挙",VLOOKUP($F3409,部数情報!A:L,12,0),IF($I$7="選挙",VLOOKUP($F3409,部数情報!A:M,13,0),VLOOKUP($F3409,部数情報!A:J,10,0)))),"")</f>
        <v>260</v>
      </c>
      <c r="K3409" s="187"/>
      <c r="L3409" s="205"/>
      <c r="M3409" s="206"/>
      <c r="S3409">
        <f>エリア一覧!J3409-VLOOKUP(エリア一覧!F3409,部数情報!A:Q,17,0)</f>
        <v>0</v>
      </c>
      <c r="V3409">
        <f t="shared" si="53"/>
        <v>0</v>
      </c>
      <c r="W3409">
        <f>IFERROR(VLOOKUP($F3409,部数情報!A:J,10,0),0)</f>
        <v>260</v>
      </c>
    </row>
    <row r="3410" spans="2:23" hidden="1">
      <c r="B3410" s="15">
        <f>部数情報!C3397</f>
        <v>3396</v>
      </c>
      <c r="C3410" s="16">
        <f>部数情報!B3397</f>
        <v>113</v>
      </c>
      <c r="D3410" s="16" t="str">
        <f>部数情報!E3397</f>
        <v>取手・守谷</v>
      </c>
      <c r="E3410" s="16" t="str">
        <f>部数情報!F3397</f>
        <v>井野団地</v>
      </c>
      <c r="F3410" s="16" t="str">
        <f>部数情報!A3397</f>
        <v>200216</v>
      </c>
      <c r="G3410" s="16" t="str">
        <f>部数情報!G3397</f>
        <v>井野団地4</v>
      </c>
      <c r="H3410" s="16" t="str">
        <f>部数情報!H3397</f>
        <v>柏</v>
      </c>
      <c r="I3410" s="16" t="str">
        <f>部数情報!I3397</f>
        <v>取手市</v>
      </c>
      <c r="J3410" s="189">
        <f>IFERROR(IF($I$7="併配",VLOOKUP($F3410,部数情報!A:K,11,0),IF($I$7="併配&amp;選挙",VLOOKUP($F3410,部数情報!A:L,12,0),IF($I$7="選挙",VLOOKUP($F3410,部数情報!A:M,13,0),VLOOKUP($F3410,部数情報!A:J,10,0)))),"")</f>
        <v>355</v>
      </c>
      <c r="K3410" s="187"/>
      <c r="L3410" s="205"/>
      <c r="M3410" s="206"/>
      <c r="S3410">
        <f>エリア一覧!J3410-VLOOKUP(エリア一覧!F3410,部数情報!A:Q,17,0)</f>
        <v>0</v>
      </c>
      <c r="V3410">
        <f t="shared" si="53"/>
        <v>0</v>
      </c>
      <c r="W3410">
        <f>IFERROR(VLOOKUP($F3410,部数情報!A:J,10,0),0)</f>
        <v>355</v>
      </c>
    </row>
    <row r="3411" spans="2:23" hidden="1">
      <c r="B3411" s="15">
        <f>部数情報!C3398</f>
        <v>3397</v>
      </c>
      <c r="C3411" s="16">
        <f>部数情報!B3398</f>
        <v>113</v>
      </c>
      <c r="D3411" s="16" t="str">
        <f>部数情報!E3398</f>
        <v>取手・守谷</v>
      </c>
      <c r="E3411" s="16" t="str">
        <f>部数情報!F3398</f>
        <v>井野団地</v>
      </c>
      <c r="F3411" s="16" t="str">
        <f>部数情報!A3398</f>
        <v>200217</v>
      </c>
      <c r="G3411" s="16" t="str">
        <f>部数情報!G3398</f>
        <v>井野団地5</v>
      </c>
      <c r="H3411" s="16" t="str">
        <f>部数情報!H3398</f>
        <v>柏</v>
      </c>
      <c r="I3411" s="16" t="str">
        <f>部数情報!I3398</f>
        <v>取手市</v>
      </c>
      <c r="J3411" s="189">
        <f>IFERROR(IF($I$7="併配",VLOOKUP($F3411,部数情報!A:K,11,0),IF($I$7="併配&amp;選挙",VLOOKUP($F3411,部数情報!A:L,12,0),IF($I$7="選挙",VLOOKUP($F3411,部数情報!A:M,13,0),VLOOKUP($F3411,部数情報!A:J,10,0)))),"")</f>
        <v>345</v>
      </c>
      <c r="K3411" s="187"/>
      <c r="L3411" s="205"/>
      <c r="M3411" s="206"/>
      <c r="S3411">
        <f>エリア一覧!J3411-VLOOKUP(エリア一覧!F3411,部数情報!A:Q,17,0)</f>
        <v>0</v>
      </c>
      <c r="V3411">
        <f t="shared" si="53"/>
        <v>0</v>
      </c>
      <c r="W3411">
        <f>IFERROR(VLOOKUP($F3411,部数情報!A:J,10,0),0)</f>
        <v>345</v>
      </c>
    </row>
    <row r="3412" spans="2:23" hidden="1">
      <c r="B3412" s="15">
        <f>部数情報!C3399</f>
        <v>3398</v>
      </c>
      <c r="C3412" s="16">
        <f>部数情報!B3399</f>
        <v>113</v>
      </c>
      <c r="D3412" s="16" t="str">
        <f>部数情報!E3399</f>
        <v>取手・守谷</v>
      </c>
      <c r="E3412" s="16" t="str">
        <f>部数情報!F3399</f>
        <v>井野・青柳</v>
      </c>
      <c r="F3412" s="16" t="str">
        <f>部数情報!A3399</f>
        <v>200218</v>
      </c>
      <c r="G3412" s="16" t="str">
        <f>部数情報!G3399</f>
        <v>井野1</v>
      </c>
      <c r="H3412" s="16" t="str">
        <f>部数情報!H3399</f>
        <v>柏</v>
      </c>
      <c r="I3412" s="16" t="str">
        <f>部数情報!I3399</f>
        <v>取手市</v>
      </c>
      <c r="J3412" s="189">
        <f>IFERROR(IF($I$7="併配",VLOOKUP($F3412,部数情報!A:K,11,0),IF($I$7="併配&amp;選挙",VLOOKUP($F3412,部数情報!A:L,12,0),IF($I$7="選挙",VLOOKUP($F3412,部数情報!A:M,13,0),VLOOKUP($F3412,部数情報!A:J,10,0)))),"")</f>
        <v>280</v>
      </c>
      <c r="K3412" s="187"/>
      <c r="L3412" s="205"/>
      <c r="M3412" s="206"/>
      <c r="S3412">
        <f>エリア一覧!J3412-VLOOKUP(エリア一覧!F3412,部数情報!A:Q,17,0)</f>
        <v>0</v>
      </c>
      <c r="V3412">
        <f t="shared" si="53"/>
        <v>0</v>
      </c>
      <c r="W3412">
        <f>IFERROR(VLOOKUP($F3412,部数情報!A:J,10,0),0)</f>
        <v>280</v>
      </c>
    </row>
    <row r="3413" spans="2:23" hidden="1">
      <c r="B3413" s="15">
        <f>部数情報!C3400</f>
        <v>3399</v>
      </c>
      <c r="C3413" s="16">
        <f>部数情報!B3400</f>
        <v>113</v>
      </c>
      <c r="D3413" s="16" t="str">
        <f>部数情報!E3400</f>
        <v>取手・守谷</v>
      </c>
      <c r="E3413" s="16" t="str">
        <f>部数情報!F3400</f>
        <v>井野・青柳</v>
      </c>
      <c r="F3413" s="16" t="str">
        <f>部数情報!A3400</f>
        <v>200219</v>
      </c>
      <c r="G3413" s="16" t="str">
        <f>部数情報!G3400</f>
        <v>井野2</v>
      </c>
      <c r="H3413" s="16" t="str">
        <f>部数情報!H3400</f>
        <v>柏</v>
      </c>
      <c r="I3413" s="16" t="str">
        <f>部数情報!I3400</f>
        <v>取手市</v>
      </c>
      <c r="J3413" s="189">
        <f>IFERROR(IF($I$7="併配",VLOOKUP($F3413,部数情報!A:K,11,0),IF($I$7="併配&amp;選挙",VLOOKUP($F3413,部数情報!A:L,12,0),IF($I$7="選挙",VLOOKUP($F3413,部数情報!A:M,13,0),VLOOKUP($F3413,部数情報!A:J,10,0)))),"")</f>
        <v>295</v>
      </c>
      <c r="K3413" s="187"/>
      <c r="L3413" s="205"/>
      <c r="M3413" s="206"/>
      <c r="S3413">
        <f>エリア一覧!J3413-VLOOKUP(エリア一覧!F3413,部数情報!A:Q,17,0)</f>
        <v>0</v>
      </c>
      <c r="V3413">
        <f t="shared" si="53"/>
        <v>0</v>
      </c>
      <c r="W3413">
        <f>IFERROR(VLOOKUP($F3413,部数情報!A:J,10,0),0)</f>
        <v>295</v>
      </c>
    </row>
    <row r="3414" spans="2:23" hidden="1">
      <c r="B3414" s="15">
        <f>部数情報!C3401</f>
        <v>3400</v>
      </c>
      <c r="C3414" s="16">
        <f>部数情報!B3401</f>
        <v>113</v>
      </c>
      <c r="D3414" s="16" t="str">
        <f>部数情報!E3401</f>
        <v>取手・守谷</v>
      </c>
      <c r="E3414" s="16" t="str">
        <f>部数情報!F3401</f>
        <v>井野・青柳</v>
      </c>
      <c r="F3414" s="16" t="str">
        <f>部数情報!A3401</f>
        <v>200220</v>
      </c>
      <c r="G3414" s="16" t="str">
        <f>部数情報!G3401</f>
        <v>井野3</v>
      </c>
      <c r="H3414" s="16" t="str">
        <f>部数情報!H3401</f>
        <v>柏</v>
      </c>
      <c r="I3414" s="16" t="str">
        <f>部数情報!I3401</f>
        <v>取手市</v>
      </c>
      <c r="J3414" s="189">
        <f>IFERROR(IF($I$7="併配",VLOOKUP($F3414,部数情報!A:K,11,0),IF($I$7="併配&amp;選挙",VLOOKUP($F3414,部数情報!A:L,12,0),IF($I$7="選挙",VLOOKUP($F3414,部数情報!A:M,13,0),VLOOKUP($F3414,部数情報!A:J,10,0)))),"")</f>
        <v>200</v>
      </c>
      <c r="K3414" s="187"/>
      <c r="L3414" s="205"/>
      <c r="M3414" s="206"/>
      <c r="S3414">
        <f>エリア一覧!J3414-VLOOKUP(エリア一覧!F3414,部数情報!A:Q,17,0)</f>
        <v>0</v>
      </c>
      <c r="V3414">
        <f t="shared" si="53"/>
        <v>0</v>
      </c>
      <c r="W3414">
        <f>IFERROR(VLOOKUP($F3414,部数情報!A:J,10,0),0)</f>
        <v>200</v>
      </c>
    </row>
    <row r="3415" spans="2:23" hidden="1">
      <c r="B3415" s="15">
        <f>部数情報!C3402</f>
        <v>3401</v>
      </c>
      <c r="C3415" s="16">
        <f>部数情報!B3402</f>
        <v>113</v>
      </c>
      <c r="D3415" s="16" t="str">
        <f>部数情報!E3402</f>
        <v>取手・守谷</v>
      </c>
      <c r="E3415" s="16" t="str">
        <f>部数情報!F3402</f>
        <v>井野・青柳</v>
      </c>
      <c r="F3415" s="16" t="str">
        <f>部数情報!A3402</f>
        <v>200221</v>
      </c>
      <c r="G3415" s="16" t="str">
        <f>部数情報!G3402</f>
        <v>青柳1</v>
      </c>
      <c r="H3415" s="16" t="str">
        <f>部数情報!H3402</f>
        <v>柏</v>
      </c>
      <c r="I3415" s="16" t="str">
        <f>部数情報!I3402</f>
        <v>取手市</v>
      </c>
      <c r="J3415" s="189">
        <f>IFERROR(IF($I$7="併配",VLOOKUP($F3415,部数情報!A:K,11,0),IF($I$7="併配&amp;選挙",VLOOKUP($F3415,部数情報!A:L,12,0),IF($I$7="選挙",VLOOKUP($F3415,部数情報!A:M,13,0),VLOOKUP($F3415,部数情報!A:J,10,0)))),"")</f>
        <v>200</v>
      </c>
      <c r="K3415" s="187"/>
      <c r="L3415" s="205"/>
      <c r="M3415" s="206"/>
      <c r="S3415">
        <f>エリア一覧!J3415-VLOOKUP(エリア一覧!F3415,部数情報!A:Q,17,0)</f>
        <v>0</v>
      </c>
      <c r="V3415">
        <f t="shared" si="53"/>
        <v>0</v>
      </c>
      <c r="W3415">
        <f>IFERROR(VLOOKUP($F3415,部数情報!A:J,10,0),0)</f>
        <v>200</v>
      </c>
    </row>
    <row r="3416" spans="2:23" hidden="1">
      <c r="B3416" s="15">
        <f>部数情報!C3403</f>
        <v>3402</v>
      </c>
      <c r="C3416" s="16">
        <f>部数情報!B3403</f>
        <v>113</v>
      </c>
      <c r="D3416" s="16" t="str">
        <f>部数情報!E3403</f>
        <v>取手・守谷</v>
      </c>
      <c r="E3416" s="16" t="str">
        <f>部数情報!F3403</f>
        <v>光風台</v>
      </c>
      <c r="F3416" s="16" t="str">
        <f>部数情報!A3403</f>
        <v>200222</v>
      </c>
      <c r="G3416" s="16" t="str">
        <f>部数情報!G3403</f>
        <v>光風台1・2</v>
      </c>
      <c r="H3416" s="16" t="str">
        <f>部数情報!H3403</f>
        <v>柏</v>
      </c>
      <c r="I3416" s="16" t="str">
        <f>部数情報!I3403</f>
        <v>取手市</v>
      </c>
      <c r="J3416" s="189">
        <f>IFERROR(IF($I$7="併配",VLOOKUP($F3416,部数情報!A:K,11,0),IF($I$7="併配&amp;選挙",VLOOKUP($F3416,部数情報!A:L,12,0),IF($I$7="選挙",VLOOKUP($F3416,部数情報!A:M,13,0),VLOOKUP($F3416,部数情報!A:J,10,0)))),"")</f>
        <v>235</v>
      </c>
      <c r="K3416" s="187"/>
      <c r="L3416" s="205"/>
      <c r="M3416" s="206"/>
      <c r="S3416">
        <f>エリア一覧!J3416-VLOOKUP(エリア一覧!F3416,部数情報!A:Q,17,0)</f>
        <v>0</v>
      </c>
      <c r="V3416">
        <f t="shared" si="53"/>
        <v>0</v>
      </c>
      <c r="W3416">
        <f>IFERROR(VLOOKUP($F3416,部数情報!A:J,10,0),0)</f>
        <v>235</v>
      </c>
    </row>
    <row r="3417" spans="2:23" hidden="1">
      <c r="B3417" s="15">
        <f>部数情報!C3404</f>
        <v>3403</v>
      </c>
      <c r="C3417" s="16">
        <f>部数情報!B3404</f>
        <v>113</v>
      </c>
      <c r="D3417" s="16" t="str">
        <f>部数情報!E3404</f>
        <v>取手・守谷</v>
      </c>
      <c r="E3417" s="16" t="str">
        <f>部数情報!F3404</f>
        <v>光風台</v>
      </c>
      <c r="F3417" s="16" t="str">
        <f>部数情報!A3404</f>
        <v>200223</v>
      </c>
      <c r="G3417" s="16" t="str">
        <f>部数情報!G3404</f>
        <v>光風台2・3</v>
      </c>
      <c r="H3417" s="16" t="str">
        <f>部数情報!H3404</f>
        <v>柏</v>
      </c>
      <c r="I3417" s="16" t="str">
        <f>部数情報!I3404</f>
        <v>取手市</v>
      </c>
      <c r="J3417" s="189">
        <f>IFERROR(IF($I$7="併配",VLOOKUP($F3417,部数情報!A:K,11,0),IF($I$7="併配&amp;選挙",VLOOKUP($F3417,部数情報!A:L,12,0),IF($I$7="選挙",VLOOKUP($F3417,部数情報!A:M,13,0),VLOOKUP($F3417,部数情報!A:J,10,0)))),"")</f>
        <v>305</v>
      </c>
      <c r="K3417" s="187"/>
      <c r="L3417" s="205"/>
      <c r="M3417" s="206"/>
      <c r="S3417">
        <f>エリア一覧!J3417-VLOOKUP(エリア一覧!F3417,部数情報!A:Q,17,0)</f>
        <v>0</v>
      </c>
      <c r="V3417">
        <f t="shared" si="53"/>
        <v>0</v>
      </c>
      <c r="W3417">
        <f>IFERROR(VLOOKUP($F3417,部数情報!A:J,10,0),0)</f>
        <v>305</v>
      </c>
    </row>
    <row r="3418" spans="2:23" hidden="1">
      <c r="B3418" s="15">
        <f>部数情報!C3405</f>
        <v>3404</v>
      </c>
      <c r="C3418" s="16">
        <f>部数情報!B3405</f>
        <v>113</v>
      </c>
      <c r="D3418" s="16" t="str">
        <f>部数情報!E3405</f>
        <v>取手・守谷</v>
      </c>
      <c r="E3418" s="16" t="str">
        <f>部数情報!F3405</f>
        <v>新町</v>
      </c>
      <c r="F3418" s="16" t="str">
        <f>部数情報!A3405</f>
        <v>200224</v>
      </c>
      <c r="G3418" s="16" t="str">
        <f>部数情報!G3405</f>
        <v>新町3</v>
      </c>
      <c r="H3418" s="16" t="str">
        <f>部数情報!H3405</f>
        <v>柏</v>
      </c>
      <c r="I3418" s="16" t="str">
        <f>部数情報!I3405</f>
        <v>取手市</v>
      </c>
      <c r="J3418" s="189">
        <f>IFERROR(IF($I$7="併配",VLOOKUP($F3418,部数情報!A:K,11,0),IF($I$7="併配&amp;選挙",VLOOKUP($F3418,部数情報!A:L,12,0),IF($I$7="選挙",VLOOKUP($F3418,部数情報!A:M,13,0),VLOOKUP($F3418,部数情報!A:J,10,0)))),"")</f>
        <v>385</v>
      </c>
      <c r="K3418" s="187"/>
      <c r="L3418" s="205"/>
      <c r="M3418" s="206"/>
      <c r="S3418">
        <f>エリア一覧!J3418-VLOOKUP(エリア一覧!F3418,部数情報!A:Q,17,0)</f>
        <v>0</v>
      </c>
      <c r="V3418">
        <f t="shared" si="53"/>
        <v>0</v>
      </c>
      <c r="W3418">
        <f>IFERROR(VLOOKUP($F3418,部数情報!A:J,10,0),0)</f>
        <v>385</v>
      </c>
    </row>
    <row r="3419" spans="2:23" hidden="1">
      <c r="B3419" s="15">
        <f>部数情報!C3406</f>
        <v>3405</v>
      </c>
      <c r="C3419" s="16">
        <f>部数情報!B3406</f>
        <v>113</v>
      </c>
      <c r="D3419" s="16" t="str">
        <f>部数情報!E3406</f>
        <v>取手・守谷</v>
      </c>
      <c r="E3419" s="16" t="str">
        <f>部数情報!F3406</f>
        <v>新町</v>
      </c>
      <c r="F3419" s="16" t="str">
        <f>部数情報!A3406</f>
        <v>200225</v>
      </c>
      <c r="G3419" s="16" t="str">
        <f>部数情報!G3406</f>
        <v>新町4</v>
      </c>
      <c r="H3419" s="16" t="str">
        <f>部数情報!H3406</f>
        <v>柏</v>
      </c>
      <c r="I3419" s="16" t="str">
        <f>部数情報!I3406</f>
        <v>取手市</v>
      </c>
      <c r="J3419" s="189">
        <f>IFERROR(IF($I$7="併配",VLOOKUP($F3419,部数情報!A:K,11,0),IF($I$7="併配&amp;選挙",VLOOKUP($F3419,部数情報!A:L,12,0),IF($I$7="選挙",VLOOKUP($F3419,部数情報!A:M,13,0),VLOOKUP($F3419,部数情報!A:J,10,0)))),"")</f>
        <v>360</v>
      </c>
      <c r="K3419" s="187"/>
      <c r="L3419" s="205"/>
      <c r="M3419" s="206"/>
      <c r="S3419">
        <f>エリア一覧!J3419-VLOOKUP(エリア一覧!F3419,部数情報!A:Q,17,0)</f>
        <v>0</v>
      </c>
      <c r="V3419">
        <f t="shared" si="53"/>
        <v>0</v>
      </c>
      <c r="W3419">
        <f>IFERROR(VLOOKUP($F3419,部数情報!A:J,10,0),0)</f>
        <v>360</v>
      </c>
    </row>
    <row r="3420" spans="2:23" hidden="1">
      <c r="B3420" s="15">
        <f>部数情報!C3407</f>
        <v>3406</v>
      </c>
      <c r="C3420" s="16">
        <f>部数情報!B3407</f>
        <v>113</v>
      </c>
      <c r="D3420" s="16" t="str">
        <f>部数情報!E3407</f>
        <v>取手・守谷</v>
      </c>
      <c r="E3420" s="16" t="str">
        <f>部数情報!F3407</f>
        <v>新町</v>
      </c>
      <c r="F3420" s="16" t="str">
        <f>部数情報!A3407</f>
        <v>200226</v>
      </c>
      <c r="G3420" s="16" t="str">
        <f>部数情報!G3407</f>
        <v>新町5</v>
      </c>
      <c r="H3420" s="16" t="str">
        <f>部数情報!H3407</f>
        <v>柏</v>
      </c>
      <c r="I3420" s="16" t="str">
        <f>部数情報!I3407</f>
        <v>取手市</v>
      </c>
      <c r="J3420" s="189">
        <f>IFERROR(IF($I$7="併配",VLOOKUP($F3420,部数情報!A:K,11,0),IF($I$7="併配&amp;選挙",VLOOKUP($F3420,部数情報!A:L,12,0),IF($I$7="選挙",VLOOKUP($F3420,部数情報!A:M,13,0),VLOOKUP($F3420,部数情報!A:J,10,0)))),"")</f>
        <v>260</v>
      </c>
      <c r="K3420" s="187"/>
      <c r="L3420" s="205"/>
      <c r="M3420" s="206"/>
      <c r="S3420">
        <f>エリア一覧!J3420-VLOOKUP(エリア一覧!F3420,部数情報!A:Q,17,0)</f>
        <v>0</v>
      </c>
      <c r="V3420">
        <f t="shared" si="53"/>
        <v>0</v>
      </c>
      <c r="W3420">
        <f>IFERROR(VLOOKUP($F3420,部数情報!A:J,10,0),0)</f>
        <v>260</v>
      </c>
    </row>
    <row r="3421" spans="2:23" hidden="1">
      <c r="B3421" s="15">
        <f>部数情報!C3408</f>
        <v>3407</v>
      </c>
      <c r="C3421" s="16">
        <f>部数情報!B3408</f>
        <v>113</v>
      </c>
      <c r="D3421" s="16" t="str">
        <f>部数情報!E3408</f>
        <v>取手・守谷</v>
      </c>
      <c r="E3421" s="16" t="str">
        <f>部数情報!F3408</f>
        <v>新町</v>
      </c>
      <c r="F3421" s="16" t="str">
        <f>部数情報!A3408</f>
        <v>200227</v>
      </c>
      <c r="G3421" s="16" t="str">
        <f>部数情報!G3408</f>
        <v>新町6</v>
      </c>
      <c r="H3421" s="16" t="str">
        <f>部数情報!H3408</f>
        <v>柏</v>
      </c>
      <c r="I3421" s="16" t="str">
        <f>部数情報!I3408</f>
        <v>取手市</v>
      </c>
      <c r="J3421" s="189">
        <f>IFERROR(IF($I$7="併配",VLOOKUP($F3421,部数情報!A:K,11,0),IF($I$7="併配&amp;選挙",VLOOKUP($F3421,部数情報!A:L,12,0),IF($I$7="選挙",VLOOKUP($F3421,部数情報!A:M,13,0),VLOOKUP($F3421,部数情報!A:J,10,0)))),"")</f>
        <v>380</v>
      </c>
      <c r="K3421" s="187"/>
      <c r="L3421" s="205"/>
      <c r="M3421" s="206"/>
      <c r="S3421">
        <f>エリア一覧!J3421-VLOOKUP(エリア一覧!F3421,部数情報!A:Q,17,0)</f>
        <v>0</v>
      </c>
      <c r="V3421">
        <f t="shared" si="53"/>
        <v>0</v>
      </c>
      <c r="W3421">
        <f>IFERROR(VLOOKUP($F3421,部数情報!A:J,10,0),0)</f>
        <v>380</v>
      </c>
    </row>
    <row r="3422" spans="2:23" hidden="1">
      <c r="B3422" s="15">
        <f>部数情報!C3409</f>
        <v>3408</v>
      </c>
      <c r="C3422" s="16">
        <f>部数情報!B3409</f>
        <v>113</v>
      </c>
      <c r="D3422" s="16" t="str">
        <f>部数情報!E3409</f>
        <v>取手・守谷</v>
      </c>
      <c r="E3422" s="16" t="str">
        <f>部数情報!F3409</f>
        <v>白山</v>
      </c>
      <c r="F3422" s="16" t="str">
        <f>部数情報!A3409</f>
        <v>200228</v>
      </c>
      <c r="G3422" s="16" t="str">
        <f>部数情報!G3409</f>
        <v>白山1</v>
      </c>
      <c r="H3422" s="16" t="str">
        <f>部数情報!H3409</f>
        <v>柏</v>
      </c>
      <c r="I3422" s="16" t="str">
        <f>部数情報!I3409</f>
        <v>取手市</v>
      </c>
      <c r="J3422" s="189">
        <f>IFERROR(IF($I$7="併配",VLOOKUP($F3422,部数情報!A:K,11,0),IF($I$7="併配&amp;選挙",VLOOKUP($F3422,部数情報!A:L,12,0),IF($I$7="選挙",VLOOKUP($F3422,部数情報!A:M,13,0),VLOOKUP($F3422,部数情報!A:J,10,0)))),"")</f>
        <v>295</v>
      </c>
      <c r="K3422" s="187"/>
      <c r="L3422" s="205"/>
      <c r="M3422" s="206"/>
      <c r="S3422">
        <f>エリア一覧!J3422-VLOOKUP(エリア一覧!F3422,部数情報!A:Q,17,0)</f>
        <v>0</v>
      </c>
      <c r="V3422">
        <f t="shared" si="53"/>
        <v>0</v>
      </c>
      <c r="W3422">
        <f>IFERROR(VLOOKUP($F3422,部数情報!A:J,10,0),0)</f>
        <v>295</v>
      </c>
    </row>
    <row r="3423" spans="2:23" hidden="1">
      <c r="B3423" s="15">
        <f>部数情報!C3410</f>
        <v>3409</v>
      </c>
      <c r="C3423" s="16">
        <f>部数情報!B3410</f>
        <v>113</v>
      </c>
      <c r="D3423" s="16" t="str">
        <f>部数情報!E3410</f>
        <v>取手・守谷</v>
      </c>
      <c r="E3423" s="16" t="str">
        <f>部数情報!F3410</f>
        <v>白山</v>
      </c>
      <c r="F3423" s="16" t="str">
        <f>部数情報!A3410</f>
        <v>200229</v>
      </c>
      <c r="G3423" s="16" t="str">
        <f>部数情報!G3410</f>
        <v>白山2</v>
      </c>
      <c r="H3423" s="16" t="str">
        <f>部数情報!H3410</f>
        <v>柏</v>
      </c>
      <c r="I3423" s="16" t="str">
        <f>部数情報!I3410</f>
        <v>取手市</v>
      </c>
      <c r="J3423" s="189">
        <f>IFERROR(IF($I$7="併配",VLOOKUP($F3423,部数情報!A:K,11,0),IF($I$7="併配&amp;選挙",VLOOKUP($F3423,部数情報!A:L,12,0),IF($I$7="選挙",VLOOKUP($F3423,部数情報!A:M,13,0),VLOOKUP($F3423,部数情報!A:J,10,0)))),"")</f>
        <v>365</v>
      </c>
      <c r="K3423" s="187"/>
      <c r="L3423" s="205"/>
      <c r="M3423" s="206"/>
      <c r="S3423">
        <f>エリア一覧!J3423-VLOOKUP(エリア一覧!F3423,部数情報!A:Q,17,0)</f>
        <v>0</v>
      </c>
      <c r="V3423">
        <f t="shared" si="53"/>
        <v>0</v>
      </c>
      <c r="W3423">
        <f>IFERROR(VLOOKUP($F3423,部数情報!A:J,10,0),0)</f>
        <v>365</v>
      </c>
    </row>
    <row r="3424" spans="2:23" hidden="1">
      <c r="B3424" s="15">
        <f>部数情報!C3411</f>
        <v>3410</v>
      </c>
      <c r="C3424" s="16">
        <f>部数情報!B3411</f>
        <v>113</v>
      </c>
      <c r="D3424" s="16" t="str">
        <f>部数情報!E3411</f>
        <v>取手・守谷</v>
      </c>
      <c r="E3424" s="16" t="str">
        <f>部数情報!F3411</f>
        <v>白山</v>
      </c>
      <c r="F3424" s="16" t="str">
        <f>部数情報!A3411</f>
        <v>200230</v>
      </c>
      <c r="G3424" s="16" t="str">
        <f>部数情報!G3411</f>
        <v>白山3・4</v>
      </c>
      <c r="H3424" s="16" t="str">
        <f>部数情報!H3411</f>
        <v>柏</v>
      </c>
      <c r="I3424" s="16" t="str">
        <f>部数情報!I3411</f>
        <v>取手市</v>
      </c>
      <c r="J3424" s="189">
        <f>IFERROR(IF($I$7="併配",VLOOKUP($F3424,部数情報!A:K,11,0),IF($I$7="併配&amp;選挙",VLOOKUP($F3424,部数情報!A:L,12,0),IF($I$7="選挙",VLOOKUP($F3424,部数情報!A:M,13,0),VLOOKUP($F3424,部数情報!A:J,10,0)))),"")</f>
        <v>245</v>
      </c>
      <c r="K3424" s="187"/>
      <c r="L3424" s="205"/>
      <c r="M3424" s="206"/>
      <c r="S3424">
        <f>エリア一覧!J3424-VLOOKUP(エリア一覧!F3424,部数情報!A:Q,17,0)</f>
        <v>0</v>
      </c>
      <c r="V3424">
        <f t="shared" si="53"/>
        <v>0</v>
      </c>
      <c r="W3424">
        <f>IFERROR(VLOOKUP($F3424,部数情報!A:J,10,0),0)</f>
        <v>245</v>
      </c>
    </row>
    <row r="3425" spans="2:23" hidden="1">
      <c r="B3425" s="15">
        <f>部数情報!C3412</f>
        <v>3411</v>
      </c>
      <c r="C3425" s="16">
        <f>部数情報!B3412</f>
        <v>113</v>
      </c>
      <c r="D3425" s="16" t="str">
        <f>部数情報!E3412</f>
        <v>取手・守谷</v>
      </c>
      <c r="E3425" s="16" t="str">
        <f>部数情報!F3412</f>
        <v>白山</v>
      </c>
      <c r="F3425" s="16" t="str">
        <f>部数情報!A3412</f>
        <v>200231</v>
      </c>
      <c r="G3425" s="16" t="str">
        <f>部数情報!G3412</f>
        <v>白山5</v>
      </c>
      <c r="H3425" s="16" t="str">
        <f>部数情報!H3412</f>
        <v>柏</v>
      </c>
      <c r="I3425" s="16" t="str">
        <f>部数情報!I3412</f>
        <v>取手市</v>
      </c>
      <c r="J3425" s="189">
        <f>IFERROR(IF($I$7="併配",VLOOKUP($F3425,部数情報!A:K,11,0),IF($I$7="併配&amp;選挙",VLOOKUP($F3425,部数情報!A:L,12,0),IF($I$7="選挙",VLOOKUP($F3425,部数情報!A:M,13,0),VLOOKUP($F3425,部数情報!A:J,10,0)))),"")</f>
        <v>420</v>
      </c>
      <c r="K3425" s="187"/>
      <c r="L3425" s="205"/>
      <c r="M3425" s="206"/>
      <c r="S3425">
        <f>エリア一覧!J3425-VLOOKUP(エリア一覧!F3425,部数情報!A:Q,17,0)</f>
        <v>0</v>
      </c>
      <c r="V3425">
        <f t="shared" si="53"/>
        <v>0</v>
      </c>
      <c r="W3425">
        <f>IFERROR(VLOOKUP($F3425,部数情報!A:J,10,0),0)</f>
        <v>420</v>
      </c>
    </row>
    <row r="3426" spans="2:23" hidden="1">
      <c r="B3426" s="15">
        <f>部数情報!C3413</f>
        <v>3412</v>
      </c>
      <c r="C3426" s="16">
        <f>部数情報!B3413</f>
        <v>113</v>
      </c>
      <c r="D3426" s="16" t="str">
        <f>部数情報!E3413</f>
        <v>取手・守谷</v>
      </c>
      <c r="E3426" s="16" t="str">
        <f>部数情報!F3413</f>
        <v>白山</v>
      </c>
      <c r="F3426" s="16" t="str">
        <f>部数情報!A3413</f>
        <v>200232</v>
      </c>
      <c r="G3426" s="16" t="str">
        <f>部数情報!G3413</f>
        <v>白山6</v>
      </c>
      <c r="H3426" s="16" t="str">
        <f>部数情報!H3413</f>
        <v>柏</v>
      </c>
      <c r="I3426" s="16" t="str">
        <f>部数情報!I3413</f>
        <v>取手市</v>
      </c>
      <c r="J3426" s="189">
        <f>IFERROR(IF($I$7="併配",VLOOKUP($F3426,部数情報!A:K,11,0),IF($I$7="併配&amp;選挙",VLOOKUP($F3426,部数情報!A:L,12,0),IF($I$7="選挙",VLOOKUP($F3426,部数情報!A:M,13,0),VLOOKUP($F3426,部数情報!A:J,10,0)))),"")</f>
        <v>200</v>
      </c>
      <c r="K3426" s="187"/>
      <c r="L3426" s="205"/>
      <c r="M3426" s="206"/>
      <c r="S3426">
        <f>エリア一覧!J3426-VLOOKUP(エリア一覧!F3426,部数情報!A:Q,17,0)</f>
        <v>0</v>
      </c>
      <c r="V3426">
        <f t="shared" si="53"/>
        <v>0</v>
      </c>
      <c r="W3426">
        <f>IFERROR(VLOOKUP($F3426,部数情報!A:J,10,0),0)</f>
        <v>200</v>
      </c>
    </row>
    <row r="3427" spans="2:23" hidden="1">
      <c r="B3427" s="15">
        <f>部数情報!C3414</f>
        <v>3413</v>
      </c>
      <c r="C3427" s="16">
        <f>部数情報!B3414</f>
        <v>113</v>
      </c>
      <c r="D3427" s="16" t="str">
        <f>部数情報!E3414</f>
        <v>取手・守谷</v>
      </c>
      <c r="E3427" s="16" t="str">
        <f>部数情報!F3414</f>
        <v>白山</v>
      </c>
      <c r="F3427" s="16" t="str">
        <f>部数情報!A3414</f>
        <v>200233</v>
      </c>
      <c r="G3427" s="16" t="str">
        <f>部数情報!G3414</f>
        <v>白山7・8</v>
      </c>
      <c r="H3427" s="16" t="str">
        <f>部数情報!H3414</f>
        <v>柏</v>
      </c>
      <c r="I3427" s="16" t="str">
        <f>部数情報!I3414</f>
        <v>取手市</v>
      </c>
      <c r="J3427" s="189">
        <f>IFERROR(IF($I$7="併配",VLOOKUP($F3427,部数情報!A:K,11,0),IF($I$7="併配&amp;選挙",VLOOKUP($F3427,部数情報!A:L,12,0),IF($I$7="選挙",VLOOKUP($F3427,部数情報!A:M,13,0),VLOOKUP($F3427,部数情報!A:J,10,0)))),"")</f>
        <v>295</v>
      </c>
      <c r="K3427" s="187"/>
      <c r="L3427" s="205"/>
      <c r="M3427" s="206"/>
      <c r="S3427">
        <f>エリア一覧!J3427-VLOOKUP(エリア一覧!F3427,部数情報!A:Q,17,0)</f>
        <v>0</v>
      </c>
      <c r="V3427">
        <f t="shared" si="53"/>
        <v>0</v>
      </c>
      <c r="W3427">
        <f>IFERROR(VLOOKUP($F3427,部数情報!A:J,10,0),0)</f>
        <v>295</v>
      </c>
    </row>
    <row r="3428" spans="2:23" hidden="1">
      <c r="B3428" s="15">
        <f>部数情報!C3415</f>
        <v>3414</v>
      </c>
      <c r="C3428" s="16">
        <f>部数情報!B3415</f>
        <v>113</v>
      </c>
      <c r="D3428" s="16" t="str">
        <f>部数情報!E3415</f>
        <v>取手・守谷</v>
      </c>
      <c r="E3428" s="16" t="str">
        <f>部数情報!F3415</f>
        <v>西</v>
      </c>
      <c r="F3428" s="16" t="str">
        <f>部数情報!A3415</f>
        <v>200234</v>
      </c>
      <c r="G3428" s="16" t="str">
        <f>部数情報!G3415</f>
        <v>西1A</v>
      </c>
      <c r="H3428" s="16" t="str">
        <f>部数情報!H3415</f>
        <v>柏</v>
      </c>
      <c r="I3428" s="16" t="str">
        <f>部数情報!I3415</f>
        <v>取手市</v>
      </c>
      <c r="J3428" s="189">
        <f>IFERROR(IF($I$7="併配",VLOOKUP($F3428,部数情報!A:K,11,0),IF($I$7="併配&amp;選挙",VLOOKUP($F3428,部数情報!A:L,12,0),IF($I$7="選挙",VLOOKUP($F3428,部数情報!A:M,13,0),VLOOKUP($F3428,部数情報!A:J,10,0)))),"")</f>
        <v>310</v>
      </c>
      <c r="K3428" s="187"/>
      <c r="L3428" s="205"/>
      <c r="M3428" s="206"/>
      <c r="S3428">
        <f>エリア一覧!J3428-VLOOKUP(エリア一覧!F3428,部数情報!A:Q,17,0)</f>
        <v>0</v>
      </c>
      <c r="V3428">
        <f t="shared" si="53"/>
        <v>0</v>
      </c>
      <c r="W3428">
        <f>IFERROR(VLOOKUP($F3428,部数情報!A:J,10,0),0)</f>
        <v>310</v>
      </c>
    </row>
    <row r="3429" spans="2:23" hidden="1">
      <c r="B3429" s="15">
        <f>部数情報!C3416</f>
        <v>3415</v>
      </c>
      <c r="C3429" s="16">
        <f>部数情報!B3416</f>
        <v>113</v>
      </c>
      <c r="D3429" s="16" t="str">
        <f>部数情報!E3416</f>
        <v>取手・守谷</v>
      </c>
      <c r="E3429" s="16" t="str">
        <f>部数情報!F3416</f>
        <v>西</v>
      </c>
      <c r="F3429" s="16" t="str">
        <f>部数情報!A3416</f>
        <v>200235</v>
      </c>
      <c r="G3429" s="16" t="str">
        <f>部数情報!G3416</f>
        <v>西1B</v>
      </c>
      <c r="H3429" s="16" t="str">
        <f>部数情報!H3416</f>
        <v>柏</v>
      </c>
      <c r="I3429" s="16" t="str">
        <f>部数情報!I3416</f>
        <v>取手市</v>
      </c>
      <c r="J3429" s="189">
        <f>IFERROR(IF($I$7="併配",VLOOKUP($F3429,部数情報!A:K,11,0),IF($I$7="併配&amp;選挙",VLOOKUP($F3429,部数情報!A:L,12,0),IF($I$7="選挙",VLOOKUP($F3429,部数情報!A:M,13,0),VLOOKUP($F3429,部数情報!A:J,10,0)))),"")</f>
        <v>405</v>
      </c>
      <c r="K3429" s="187"/>
      <c r="L3429" s="205"/>
      <c r="M3429" s="206"/>
      <c r="S3429">
        <f>エリア一覧!J3429-VLOOKUP(エリア一覧!F3429,部数情報!A:Q,17,0)</f>
        <v>0</v>
      </c>
      <c r="V3429">
        <f t="shared" si="53"/>
        <v>0</v>
      </c>
      <c r="W3429">
        <f>IFERROR(VLOOKUP($F3429,部数情報!A:J,10,0),0)</f>
        <v>405</v>
      </c>
    </row>
    <row r="3430" spans="2:23" hidden="1">
      <c r="B3430" s="15">
        <f>部数情報!C3417</f>
        <v>3416</v>
      </c>
      <c r="C3430" s="16">
        <f>部数情報!B3417</f>
        <v>113</v>
      </c>
      <c r="D3430" s="16" t="str">
        <f>部数情報!E3417</f>
        <v>取手・守谷</v>
      </c>
      <c r="E3430" s="16" t="str">
        <f>部数情報!F3417</f>
        <v>西</v>
      </c>
      <c r="F3430" s="16" t="str">
        <f>部数情報!A3417</f>
        <v>200236</v>
      </c>
      <c r="G3430" s="16" t="str">
        <f>部数情報!G3417</f>
        <v>西2A</v>
      </c>
      <c r="H3430" s="16" t="str">
        <f>部数情報!H3417</f>
        <v>柏</v>
      </c>
      <c r="I3430" s="16" t="str">
        <f>部数情報!I3417</f>
        <v>取手市</v>
      </c>
      <c r="J3430" s="189">
        <f>IFERROR(IF($I$7="併配",VLOOKUP($F3430,部数情報!A:K,11,0),IF($I$7="併配&amp;選挙",VLOOKUP($F3430,部数情報!A:L,12,0),IF($I$7="選挙",VLOOKUP($F3430,部数情報!A:M,13,0),VLOOKUP($F3430,部数情報!A:J,10,0)))),"")</f>
        <v>380</v>
      </c>
      <c r="K3430" s="187"/>
      <c r="L3430" s="205"/>
      <c r="M3430" s="206"/>
      <c r="S3430">
        <f>エリア一覧!J3430-VLOOKUP(エリア一覧!F3430,部数情報!A:Q,17,0)</f>
        <v>0</v>
      </c>
      <c r="V3430">
        <f t="shared" si="53"/>
        <v>0</v>
      </c>
      <c r="W3430">
        <f>IFERROR(VLOOKUP($F3430,部数情報!A:J,10,0),0)</f>
        <v>380</v>
      </c>
    </row>
    <row r="3431" spans="2:23" hidden="1">
      <c r="B3431" s="15">
        <f>部数情報!C3418</f>
        <v>3417</v>
      </c>
      <c r="C3431" s="16">
        <f>部数情報!B3418</f>
        <v>113</v>
      </c>
      <c r="D3431" s="16" t="str">
        <f>部数情報!E3418</f>
        <v>取手・守谷</v>
      </c>
      <c r="E3431" s="16" t="str">
        <f>部数情報!F3418</f>
        <v>西</v>
      </c>
      <c r="F3431" s="16" t="str">
        <f>部数情報!A3418</f>
        <v>200237</v>
      </c>
      <c r="G3431" s="16" t="str">
        <f>部数情報!G3418</f>
        <v>西2B</v>
      </c>
      <c r="H3431" s="16" t="str">
        <f>部数情報!H3418</f>
        <v>柏</v>
      </c>
      <c r="I3431" s="16" t="str">
        <f>部数情報!I3418</f>
        <v>取手市</v>
      </c>
      <c r="J3431" s="189">
        <f>IFERROR(IF($I$7="併配",VLOOKUP($F3431,部数情報!A:K,11,0),IF($I$7="併配&amp;選挙",VLOOKUP($F3431,部数情報!A:L,12,0),IF($I$7="選挙",VLOOKUP($F3431,部数情報!A:M,13,0),VLOOKUP($F3431,部数情報!A:J,10,0)))),"")</f>
        <v>410</v>
      </c>
      <c r="K3431" s="187"/>
      <c r="L3431" s="205"/>
      <c r="M3431" s="206"/>
      <c r="S3431">
        <f>エリア一覧!J3431-VLOOKUP(エリア一覧!F3431,部数情報!A:Q,17,0)</f>
        <v>0</v>
      </c>
      <c r="V3431">
        <f t="shared" si="53"/>
        <v>0</v>
      </c>
      <c r="W3431">
        <f>IFERROR(VLOOKUP($F3431,部数情報!A:J,10,0),0)</f>
        <v>410</v>
      </c>
    </row>
    <row r="3432" spans="2:23" hidden="1">
      <c r="B3432" s="15">
        <f>部数情報!C3419</f>
        <v>3418</v>
      </c>
      <c r="C3432" s="16">
        <f>部数情報!B3419</f>
        <v>113</v>
      </c>
      <c r="D3432" s="16" t="str">
        <f>部数情報!E3419</f>
        <v>取手・守谷</v>
      </c>
      <c r="E3432" s="16" t="str">
        <f>部数情報!F3419</f>
        <v>井野台</v>
      </c>
      <c r="F3432" s="16" t="str">
        <f>部数情報!A3419</f>
        <v>200238</v>
      </c>
      <c r="G3432" s="16" t="str">
        <f>部数情報!G3419</f>
        <v>井野台1A</v>
      </c>
      <c r="H3432" s="16" t="str">
        <f>部数情報!H3419</f>
        <v>柏</v>
      </c>
      <c r="I3432" s="16" t="str">
        <f>部数情報!I3419</f>
        <v>取手市</v>
      </c>
      <c r="J3432" s="189">
        <f>IFERROR(IF($I$7="併配",VLOOKUP($F3432,部数情報!A:K,11,0),IF($I$7="併配&amp;選挙",VLOOKUP($F3432,部数情報!A:L,12,0),IF($I$7="選挙",VLOOKUP($F3432,部数情報!A:M,13,0),VLOOKUP($F3432,部数情報!A:J,10,0)))),"")</f>
        <v>330</v>
      </c>
      <c r="K3432" s="187"/>
      <c r="L3432" s="205"/>
      <c r="M3432" s="206"/>
      <c r="S3432">
        <f>エリア一覧!J3432-VLOOKUP(エリア一覧!F3432,部数情報!A:Q,17,0)</f>
        <v>0</v>
      </c>
      <c r="V3432">
        <f t="shared" si="53"/>
        <v>0</v>
      </c>
      <c r="W3432">
        <f>IFERROR(VLOOKUP($F3432,部数情報!A:J,10,0),0)</f>
        <v>330</v>
      </c>
    </row>
    <row r="3433" spans="2:23" hidden="1">
      <c r="B3433" s="15">
        <f>部数情報!C3420</f>
        <v>3419</v>
      </c>
      <c r="C3433" s="16">
        <f>部数情報!B3420</f>
        <v>113</v>
      </c>
      <c r="D3433" s="16" t="str">
        <f>部数情報!E3420</f>
        <v>取手・守谷</v>
      </c>
      <c r="E3433" s="16" t="str">
        <f>部数情報!F3420</f>
        <v>井野台</v>
      </c>
      <c r="F3433" s="16" t="str">
        <f>部数情報!A3420</f>
        <v>200240</v>
      </c>
      <c r="G3433" s="16" t="str">
        <f>部数情報!G3420</f>
        <v>井野台2</v>
      </c>
      <c r="H3433" s="16" t="str">
        <f>部数情報!H3420</f>
        <v>柏</v>
      </c>
      <c r="I3433" s="16" t="str">
        <f>部数情報!I3420</f>
        <v>取手市</v>
      </c>
      <c r="J3433" s="189">
        <f>IFERROR(IF($I$7="併配",VLOOKUP($F3433,部数情報!A:K,11,0),IF($I$7="併配&amp;選挙",VLOOKUP($F3433,部数情報!A:L,12,0),IF($I$7="選挙",VLOOKUP($F3433,部数情報!A:M,13,0),VLOOKUP($F3433,部数情報!A:J,10,0)))),"")</f>
        <v>225</v>
      </c>
      <c r="K3433" s="187"/>
      <c r="L3433" s="205"/>
      <c r="M3433" s="206"/>
      <c r="S3433">
        <f>エリア一覧!J3433-VLOOKUP(エリア一覧!F3433,部数情報!A:Q,17,0)</f>
        <v>0</v>
      </c>
      <c r="V3433">
        <f t="shared" si="53"/>
        <v>0</v>
      </c>
      <c r="W3433">
        <f>IFERROR(VLOOKUP($F3433,部数情報!A:J,10,0),0)</f>
        <v>225</v>
      </c>
    </row>
    <row r="3434" spans="2:23" hidden="1">
      <c r="B3434" s="15">
        <f>部数情報!C3421</f>
        <v>3420</v>
      </c>
      <c r="C3434" s="16">
        <f>部数情報!B3421</f>
        <v>113</v>
      </c>
      <c r="D3434" s="16" t="str">
        <f>部数情報!E3421</f>
        <v>取手・守谷</v>
      </c>
      <c r="E3434" s="16" t="str">
        <f>部数情報!F3421</f>
        <v>井野台</v>
      </c>
      <c r="F3434" s="16" t="str">
        <f>部数情報!A3421</f>
        <v>200241</v>
      </c>
      <c r="G3434" s="16" t="str">
        <f>部数情報!G3421</f>
        <v>井野台3A</v>
      </c>
      <c r="H3434" s="16" t="str">
        <f>部数情報!H3421</f>
        <v>柏</v>
      </c>
      <c r="I3434" s="16" t="str">
        <f>部数情報!I3421</f>
        <v>取手市</v>
      </c>
      <c r="J3434" s="189">
        <f>IFERROR(IF($I$7="併配",VLOOKUP($F3434,部数情報!A:K,11,0),IF($I$7="併配&amp;選挙",VLOOKUP($F3434,部数情報!A:L,12,0),IF($I$7="選挙",VLOOKUP($F3434,部数情報!A:M,13,0),VLOOKUP($F3434,部数情報!A:J,10,0)))),"")</f>
        <v>285</v>
      </c>
      <c r="K3434" s="187"/>
      <c r="L3434" s="205"/>
      <c r="M3434" s="206"/>
      <c r="S3434">
        <f>エリア一覧!J3434-VLOOKUP(エリア一覧!F3434,部数情報!A:Q,17,0)</f>
        <v>0</v>
      </c>
      <c r="V3434">
        <f t="shared" si="53"/>
        <v>0</v>
      </c>
      <c r="W3434">
        <f>IFERROR(VLOOKUP($F3434,部数情報!A:J,10,0),0)</f>
        <v>285</v>
      </c>
    </row>
    <row r="3435" spans="2:23" hidden="1">
      <c r="B3435" s="15">
        <f>部数情報!C3422</f>
        <v>3421</v>
      </c>
      <c r="C3435" s="16">
        <f>部数情報!B3422</f>
        <v>113</v>
      </c>
      <c r="D3435" s="16" t="str">
        <f>部数情報!E3422</f>
        <v>取手・守谷</v>
      </c>
      <c r="E3435" s="16" t="str">
        <f>部数情報!F3422</f>
        <v>井野台</v>
      </c>
      <c r="F3435" s="16" t="str">
        <f>部数情報!A3422</f>
        <v>200242</v>
      </c>
      <c r="G3435" s="16" t="str">
        <f>部数情報!G3422</f>
        <v>井野台3B</v>
      </c>
      <c r="H3435" s="16" t="str">
        <f>部数情報!H3422</f>
        <v>柏</v>
      </c>
      <c r="I3435" s="16" t="str">
        <f>部数情報!I3422</f>
        <v>取手市</v>
      </c>
      <c r="J3435" s="189">
        <f>IFERROR(IF($I$7="併配",VLOOKUP($F3435,部数情報!A:K,11,0),IF($I$7="併配&amp;選挙",VLOOKUP($F3435,部数情報!A:L,12,0),IF($I$7="選挙",VLOOKUP($F3435,部数情報!A:M,13,0),VLOOKUP($F3435,部数情報!A:J,10,0)))),"")</f>
        <v>250</v>
      </c>
      <c r="K3435" s="187"/>
      <c r="L3435" s="205"/>
      <c r="M3435" s="206"/>
      <c r="S3435">
        <f>エリア一覧!J3435-VLOOKUP(エリア一覧!F3435,部数情報!A:Q,17,0)</f>
        <v>0</v>
      </c>
      <c r="V3435">
        <f t="shared" si="53"/>
        <v>0</v>
      </c>
      <c r="W3435">
        <f>IFERROR(VLOOKUP($F3435,部数情報!A:J,10,0),0)</f>
        <v>250</v>
      </c>
    </row>
    <row r="3436" spans="2:23" hidden="1">
      <c r="B3436" s="15">
        <f>部数情報!C3423</f>
        <v>3422</v>
      </c>
      <c r="C3436" s="16">
        <f>部数情報!B3423</f>
        <v>113</v>
      </c>
      <c r="D3436" s="16" t="str">
        <f>部数情報!E3423</f>
        <v>取手・守谷</v>
      </c>
      <c r="E3436" s="16" t="str">
        <f>部数情報!F3423</f>
        <v>井野台</v>
      </c>
      <c r="F3436" s="16" t="str">
        <f>部数情報!A3423</f>
        <v>200243</v>
      </c>
      <c r="G3436" s="16" t="str">
        <f>部数情報!G3423</f>
        <v>井野台4</v>
      </c>
      <c r="H3436" s="16" t="str">
        <f>部数情報!H3423</f>
        <v>柏</v>
      </c>
      <c r="I3436" s="16" t="str">
        <f>部数情報!I3423</f>
        <v>取手市</v>
      </c>
      <c r="J3436" s="189">
        <f>IFERROR(IF($I$7="併配",VLOOKUP($F3436,部数情報!A:K,11,0),IF($I$7="併配&amp;選挙",VLOOKUP($F3436,部数情報!A:L,12,0),IF($I$7="選挙",VLOOKUP($F3436,部数情報!A:M,13,0),VLOOKUP($F3436,部数情報!A:J,10,0)))),"")</f>
        <v>295</v>
      </c>
      <c r="K3436" s="187"/>
      <c r="L3436" s="205"/>
      <c r="M3436" s="206"/>
      <c r="S3436">
        <f>エリア一覧!J3436-VLOOKUP(エリア一覧!F3436,部数情報!A:Q,17,0)</f>
        <v>0</v>
      </c>
      <c r="V3436">
        <f t="shared" si="53"/>
        <v>0</v>
      </c>
      <c r="W3436">
        <f>IFERROR(VLOOKUP($F3436,部数情報!A:J,10,0),0)</f>
        <v>295</v>
      </c>
    </row>
    <row r="3437" spans="2:23" hidden="1">
      <c r="B3437" s="15">
        <f>部数情報!C3424</f>
        <v>3423</v>
      </c>
      <c r="C3437" s="16">
        <f>部数情報!B3424</f>
        <v>113</v>
      </c>
      <c r="D3437" s="16" t="str">
        <f>部数情報!E3424</f>
        <v>取手・守谷</v>
      </c>
      <c r="E3437" s="16" t="str">
        <f>部数情報!F3424</f>
        <v>井野台</v>
      </c>
      <c r="F3437" s="16" t="str">
        <f>部数情報!A3424</f>
        <v>200244</v>
      </c>
      <c r="G3437" s="16" t="str">
        <f>部数情報!G3424</f>
        <v>井野台5</v>
      </c>
      <c r="H3437" s="16" t="str">
        <f>部数情報!H3424</f>
        <v>柏</v>
      </c>
      <c r="I3437" s="16" t="str">
        <f>部数情報!I3424</f>
        <v>取手市</v>
      </c>
      <c r="J3437" s="189">
        <f>IFERROR(IF($I$7="併配",VLOOKUP($F3437,部数情報!A:K,11,0),IF($I$7="併配&amp;選挙",VLOOKUP($F3437,部数情報!A:L,12,0),IF($I$7="選挙",VLOOKUP($F3437,部数情報!A:M,13,0),VLOOKUP($F3437,部数情報!A:J,10,0)))),"")</f>
        <v>300</v>
      </c>
      <c r="K3437" s="187"/>
      <c r="L3437" s="205"/>
      <c r="M3437" s="206"/>
      <c r="S3437">
        <f>エリア一覧!J3437-VLOOKUP(エリア一覧!F3437,部数情報!A:Q,17,0)</f>
        <v>0</v>
      </c>
      <c r="V3437">
        <f t="shared" si="53"/>
        <v>0</v>
      </c>
      <c r="W3437">
        <f>IFERROR(VLOOKUP($F3437,部数情報!A:J,10,0),0)</f>
        <v>300</v>
      </c>
    </row>
    <row r="3438" spans="2:23" hidden="1">
      <c r="B3438" s="15">
        <f>部数情報!C3425</f>
        <v>3424</v>
      </c>
      <c r="C3438" s="16">
        <f>部数情報!B3425</f>
        <v>113</v>
      </c>
      <c r="D3438" s="16" t="str">
        <f>部数情報!E3425</f>
        <v>取手・守谷</v>
      </c>
      <c r="E3438" s="16" t="str">
        <f>部数情報!F3425</f>
        <v>本郷・駒場・新取手</v>
      </c>
      <c r="F3438" s="16" t="str">
        <f>部数情報!A3425</f>
        <v>200245</v>
      </c>
      <c r="G3438" s="16" t="str">
        <f>部数情報!G3425</f>
        <v>本郷1</v>
      </c>
      <c r="H3438" s="16" t="str">
        <f>部数情報!H3425</f>
        <v>柏</v>
      </c>
      <c r="I3438" s="16" t="str">
        <f>部数情報!I3425</f>
        <v>取手市</v>
      </c>
      <c r="J3438" s="189">
        <f>IFERROR(IF($I$7="併配",VLOOKUP($F3438,部数情報!A:K,11,0),IF($I$7="併配&amp;選挙",VLOOKUP($F3438,部数情報!A:L,12,0),IF($I$7="選挙",VLOOKUP($F3438,部数情報!A:M,13,0),VLOOKUP($F3438,部数情報!A:J,10,0)))),"")</f>
        <v>380</v>
      </c>
      <c r="K3438" s="187"/>
      <c r="L3438" s="205"/>
      <c r="M3438" s="206"/>
      <c r="S3438">
        <f>エリア一覧!J3438-VLOOKUP(エリア一覧!F3438,部数情報!A:Q,17,0)</f>
        <v>0</v>
      </c>
      <c r="V3438">
        <f t="shared" si="53"/>
        <v>0</v>
      </c>
      <c r="W3438">
        <f>IFERROR(VLOOKUP($F3438,部数情報!A:J,10,0),0)</f>
        <v>380</v>
      </c>
    </row>
    <row r="3439" spans="2:23" hidden="1">
      <c r="B3439" s="15">
        <f>部数情報!C3426</f>
        <v>3425</v>
      </c>
      <c r="C3439" s="16">
        <f>部数情報!B3426</f>
        <v>113</v>
      </c>
      <c r="D3439" s="16" t="str">
        <f>部数情報!E3426</f>
        <v>取手・守谷</v>
      </c>
      <c r="E3439" s="16" t="str">
        <f>部数情報!F3426</f>
        <v>本郷・駒場・新取手</v>
      </c>
      <c r="F3439" s="16" t="str">
        <f>部数情報!A3426</f>
        <v>200246</v>
      </c>
      <c r="G3439" s="16" t="str">
        <f>部数情報!G3426</f>
        <v>本郷2</v>
      </c>
      <c r="H3439" s="16" t="str">
        <f>部数情報!H3426</f>
        <v>柏</v>
      </c>
      <c r="I3439" s="16" t="str">
        <f>部数情報!I3426</f>
        <v>取手市</v>
      </c>
      <c r="J3439" s="189">
        <f>IFERROR(IF($I$7="併配",VLOOKUP($F3439,部数情報!A:K,11,0),IF($I$7="併配&amp;選挙",VLOOKUP($F3439,部数情報!A:L,12,0),IF($I$7="選挙",VLOOKUP($F3439,部数情報!A:M,13,0),VLOOKUP($F3439,部数情報!A:J,10,0)))),"")</f>
        <v>170</v>
      </c>
      <c r="K3439" s="187"/>
      <c r="L3439" s="205"/>
      <c r="M3439" s="206"/>
      <c r="S3439">
        <f>エリア一覧!J3439-VLOOKUP(エリア一覧!F3439,部数情報!A:Q,17,0)</f>
        <v>0</v>
      </c>
      <c r="V3439">
        <f t="shared" si="53"/>
        <v>0</v>
      </c>
      <c r="W3439">
        <f>IFERROR(VLOOKUP($F3439,部数情報!A:J,10,0),0)</f>
        <v>170</v>
      </c>
    </row>
    <row r="3440" spans="2:23" hidden="1">
      <c r="B3440" s="15">
        <f>部数情報!C3427</f>
        <v>3426</v>
      </c>
      <c r="C3440" s="16">
        <f>部数情報!B3427</f>
        <v>113</v>
      </c>
      <c r="D3440" s="16" t="str">
        <f>部数情報!E3427</f>
        <v>取手・守谷</v>
      </c>
      <c r="E3440" s="16" t="str">
        <f>部数情報!F3427</f>
        <v>本郷・駒場・新取手</v>
      </c>
      <c r="F3440" s="16" t="str">
        <f>部数情報!A3427</f>
        <v>200247</v>
      </c>
      <c r="G3440" s="16" t="str">
        <f>部数情報!G3427</f>
        <v>本郷4・駒場1</v>
      </c>
      <c r="H3440" s="16" t="str">
        <f>部数情報!H3427</f>
        <v>柏</v>
      </c>
      <c r="I3440" s="16" t="str">
        <f>部数情報!I3427</f>
        <v>取手市</v>
      </c>
      <c r="J3440" s="189">
        <f>IFERROR(IF($I$7="併配",VLOOKUP($F3440,部数情報!A:K,11,0),IF($I$7="併配&amp;選挙",VLOOKUP($F3440,部数情報!A:L,12,0),IF($I$7="選挙",VLOOKUP($F3440,部数情報!A:M,13,0),VLOOKUP($F3440,部数情報!A:J,10,0)))),"")</f>
        <v>320</v>
      </c>
      <c r="K3440" s="187"/>
      <c r="L3440" s="205"/>
      <c r="M3440" s="206"/>
      <c r="S3440">
        <f>エリア一覧!J3440-VLOOKUP(エリア一覧!F3440,部数情報!A:Q,17,0)</f>
        <v>0</v>
      </c>
      <c r="V3440">
        <f t="shared" si="53"/>
        <v>0</v>
      </c>
      <c r="W3440">
        <f>IFERROR(VLOOKUP($F3440,部数情報!A:J,10,0),0)</f>
        <v>320</v>
      </c>
    </row>
    <row r="3441" spans="2:23" hidden="1">
      <c r="B3441" s="15">
        <f>部数情報!C3428</f>
        <v>3427</v>
      </c>
      <c r="C3441" s="16">
        <f>部数情報!B3428</f>
        <v>113</v>
      </c>
      <c r="D3441" s="16" t="str">
        <f>部数情報!E3428</f>
        <v>取手・守谷</v>
      </c>
      <c r="E3441" s="16" t="str">
        <f>部数情報!F3428</f>
        <v>本郷・駒場・新取手</v>
      </c>
      <c r="F3441" s="16" t="str">
        <f>部数情報!A3428</f>
        <v>200248</v>
      </c>
      <c r="G3441" s="16" t="str">
        <f>部数情報!G3428</f>
        <v>本郷5・駒場1</v>
      </c>
      <c r="H3441" s="16" t="str">
        <f>部数情報!H3428</f>
        <v>柏</v>
      </c>
      <c r="I3441" s="16" t="str">
        <f>部数情報!I3428</f>
        <v>取手市</v>
      </c>
      <c r="J3441" s="189">
        <f>IFERROR(IF($I$7="併配",VLOOKUP($F3441,部数情報!A:K,11,0),IF($I$7="併配&amp;選挙",VLOOKUP($F3441,部数情報!A:L,12,0),IF($I$7="選挙",VLOOKUP($F3441,部数情報!A:M,13,0),VLOOKUP($F3441,部数情報!A:J,10,0)))),"")</f>
        <v>250</v>
      </c>
      <c r="K3441" s="187"/>
      <c r="L3441" s="205"/>
      <c r="M3441" s="206"/>
      <c r="S3441">
        <f>エリア一覧!J3441-VLOOKUP(エリア一覧!F3441,部数情報!A:Q,17,0)</f>
        <v>0</v>
      </c>
      <c r="V3441">
        <f t="shared" si="53"/>
        <v>0</v>
      </c>
      <c r="W3441">
        <f>IFERROR(VLOOKUP($F3441,部数情報!A:J,10,0),0)</f>
        <v>250</v>
      </c>
    </row>
    <row r="3442" spans="2:23" hidden="1">
      <c r="B3442" s="15">
        <f>部数情報!C3429</f>
        <v>3428</v>
      </c>
      <c r="C3442" s="16">
        <f>部数情報!B3429</f>
        <v>113</v>
      </c>
      <c r="D3442" s="16" t="str">
        <f>部数情報!E3429</f>
        <v>取手・守谷</v>
      </c>
      <c r="E3442" s="16" t="str">
        <f>部数情報!F3429</f>
        <v>本郷・駒場・新取手</v>
      </c>
      <c r="F3442" s="16" t="str">
        <f>部数情報!A3429</f>
        <v>200249</v>
      </c>
      <c r="G3442" s="16" t="str">
        <f>部数情報!G3429</f>
        <v>駒場1</v>
      </c>
      <c r="H3442" s="16" t="str">
        <f>部数情報!H3429</f>
        <v>柏</v>
      </c>
      <c r="I3442" s="16" t="str">
        <f>部数情報!I3429</f>
        <v>取手市</v>
      </c>
      <c r="J3442" s="189">
        <f>IFERROR(IF($I$7="併配",VLOOKUP($F3442,部数情報!A:K,11,0),IF($I$7="併配&amp;選挙",VLOOKUP($F3442,部数情報!A:L,12,0),IF($I$7="選挙",VLOOKUP($F3442,部数情報!A:M,13,0),VLOOKUP($F3442,部数情報!A:J,10,0)))),"")</f>
        <v>300</v>
      </c>
      <c r="K3442" s="187"/>
      <c r="L3442" s="205"/>
      <c r="M3442" s="206"/>
      <c r="S3442">
        <f>エリア一覧!J3442-VLOOKUP(エリア一覧!F3442,部数情報!A:Q,17,0)</f>
        <v>0</v>
      </c>
      <c r="V3442">
        <f t="shared" si="53"/>
        <v>0</v>
      </c>
      <c r="W3442">
        <f>IFERROR(VLOOKUP($F3442,部数情報!A:J,10,0),0)</f>
        <v>300</v>
      </c>
    </row>
    <row r="3443" spans="2:23" hidden="1">
      <c r="B3443" s="15">
        <f>部数情報!C3430</f>
        <v>3429</v>
      </c>
      <c r="C3443" s="16">
        <f>部数情報!B3430</f>
        <v>113</v>
      </c>
      <c r="D3443" s="16" t="str">
        <f>部数情報!E3430</f>
        <v>取手・守谷</v>
      </c>
      <c r="E3443" s="16" t="str">
        <f>部数情報!F3430</f>
        <v>本郷・駒場・新取手</v>
      </c>
      <c r="F3443" s="16" t="str">
        <f>部数情報!A3430</f>
        <v>200251</v>
      </c>
      <c r="G3443" s="16" t="str">
        <f>部数情報!G3430</f>
        <v>駒場3・4</v>
      </c>
      <c r="H3443" s="16" t="str">
        <f>部数情報!H3430</f>
        <v>柏</v>
      </c>
      <c r="I3443" s="16" t="str">
        <f>部数情報!I3430</f>
        <v>取手市</v>
      </c>
      <c r="J3443" s="189">
        <f>IFERROR(IF($I$7="併配",VLOOKUP($F3443,部数情報!A:K,11,0),IF($I$7="併配&amp;選挙",VLOOKUP($F3443,部数情報!A:L,12,0),IF($I$7="選挙",VLOOKUP($F3443,部数情報!A:M,13,0),VLOOKUP($F3443,部数情報!A:J,10,0)))),"")</f>
        <v>250</v>
      </c>
      <c r="K3443" s="187"/>
      <c r="L3443" s="205"/>
      <c r="M3443" s="206"/>
      <c r="S3443">
        <f>エリア一覧!J3443-VLOOKUP(エリア一覧!F3443,部数情報!A:Q,17,0)</f>
        <v>0</v>
      </c>
      <c r="V3443">
        <f t="shared" si="53"/>
        <v>0</v>
      </c>
      <c r="W3443">
        <f>IFERROR(VLOOKUP($F3443,部数情報!A:J,10,0),0)</f>
        <v>250</v>
      </c>
    </row>
    <row r="3444" spans="2:23" hidden="1">
      <c r="B3444" s="15">
        <f>部数情報!C3431</f>
        <v>3430</v>
      </c>
      <c r="C3444" s="16">
        <f>部数情報!B3431</f>
        <v>113</v>
      </c>
      <c r="D3444" s="16" t="str">
        <f>部数情報!E3431</f>
        <v>取手・守谷</v>
      </c>
      <c r="E3444" s="16" t="str">
        <f>部数情報!F3431</f>
        <v>本郷・駒場・新取手</v>
      </c>
      <c r="F3444" s="16" t="str">
        <f>部数情報!A3431</f>
        <v>200252</v>
      </c>
      <c r="G3444" s="16" t="str">
        <f>部数情報!G3431</f>
        <v>新取手1</v>
      </c>
      <c r="H3444" s="16" t="str">
        <f>部数情報!H3431</f>
        <v>柏</v>
      </c>
      <c r="I3444" s="16" t="str">
        <f>部数情報!I3431</f>
        <v>取手市</v>
      </c>
      <c r="J3444" s="189">
        <f>IFERROR(IF($I$7="併配",VLOOKUP($F3444,部数情報!A:K,11,0),IF($I$7="併配&amp;選挙",VLOOKUP($F3444,部数情報!A:L,12,0),IF($I$7="選挙",VLOOKUP($F3444,部数情報!A:M,13,0),VLOOKUP($F3444,部数情報!A:J,10,0)))),"")</f>
        <v>310</v>
      </c>
      <c r="K3444" s="187"/>
      <c r="L3444" s="205"/>
      <c r="M3444" s="206"/>
      <c r="S3444">
        <f>エリア一覧!J3444-VLOOKUP(エリア一覧!F3444,部数情報!A:Q,17,0)</f>
        <v>0</v>
      </c>
      <c r="V3444">
        <f t="shared" si="53"/>
        <v>0</v>
      </c>
      <c r="W3444">
        <f>IFERROR(VLOOKUP($F3444,部数情報!A:J,10,0),0)</f>
        <v>310</v>
      </c>
    </row>
    <row r="3445" spans="2:23" hidden="1">
      <c r="B3445" s="15">
        <f>部数情報!C3432</f>
        <v>3431</v>
      </c>
      <c r="C3445" s="16">
        <f>部数情報!B3432</f>
        <v>113</v>
      </c>
      <c r="D3445" s="16" t="str">
        <f>部数情報!E3432</f>
        <v>取手・守谷</v>
      </c>
      <c r="E3445" s="16" t="str">
        <f>部数情報!F3432</f>
        <v>本郷・駒場・新取手</v>
      </c>
      <c r="F3445" s="16" t="str">
        <f>部数情報!A3432</f>
        <v>200253</v>
      </c>
      <c r="G3445" s="16" t="str">
        <f>部数情報!G3432</f>
        <v>新取手1・4</v>
      </c>
      <c r="H3445" s="16" t="str">
        <f>部数情報!H3432</f>
        <v>柏</v>
      </c>
      <c r="I3445" s="16" t="str">
        <f>部数情報!I3432</f>
        <v>取手市</v>
      </c>
      <c r="J3445" s="189">
        <f>IFERROR(IF($I$7="併配",VLOOKUP($F3445,部数情報!A:K,11,0),IF($I$7="併配&amp;選挙",VLOOKUP($F3445,部数情報!A:L,12,0),IF($I$7="選挙",VLOOKUP($F3445,部数情報!A:M,13,0),VLOOKUP($F3445,部数情報!A:J,10,0)))),"")</f>
        <v>265</v>
      </c>
      <c r="K3445" s="187"/>
      <c r="L3445" s="205"/>
      <c r="M3445" s="206"/>
      <c r="S3445">
        <f>エリア一覧!J3445-VLOOKUP(エリア一覧!F3445,部数情報!A:Q,17,0)</f>
        <v>0</v>
      </c>
      <c r="V3445">
        <f t="shared" si="53"/>
        <v>0</v>
      </c>
      <c r="W3445">
        <f>IFERROR(VLOOKUP($F3445,部数情報!A:J,10,0),0)</f>
        <v>265</v>
      </c>
    </row>
    <row r="3446" spans="2:23" hidden="1">
      <c r="B3446" s="15">
        <f>部数情報!C3433</f>
        <v>3432</v>
      </c>
      <c r="C3446" s="16">
        <f>部数情報!B3433</f>
        <v>113</v>
      </c>
      <c r="D3446" s="16" t="str">
        <f>部数情報!E3433</f>
        <v>取手・守谷</v>
      </c>
      <c r="E3446" s="16" t="str">
        <f>部数情報!F3433</f>
        <v>本郷・駒場・新取手</v>
      </c>
      <c r="F3446" s="16" t="str">
        <f>部数情報!A3433</f>
        <v>200254</v>
      </c>
      <c r="G3446" s="16" t="str">
        <f>部数情報!G3433</f>
        <v>新取手2・3A</v>
      </c>
      <c r="H3446" s="16" t="str">
        <f>部数情報!H3433</f>
        <v>柏</v>
      </c>
      <c r="I3446" s="16" t="str">
        <f>部数情報!I3433</f>
        <v>取手市</v>
      </c>
      <c r="J3446" s="189">
        <f>IFERROR(IF($I$7="併配",VLOOKUP($F3446,部数情報!A:K,11,0),IF($I$7="併配&amp;選挙",VLOOKUP($F3446,部数情報!A:L,12,0),IF($I$7="選挙",VLOOKUP($F3446,部数情報!A:M,13,0),VLOOKUP($F3446,部数情報!A:J,10,0)))),"")</f>
        <v>270</v>
      </c>
      <c r="K3446" s="187"/>
      <c r="L3446" s="205"/>
      <c r="M3446" s="206"/>
      <c r="S3446">
        <f>エリア一覧!J3446-VLOOKUP(エリア一覧!F3446,部数情報!A:Q,17,0)</f>
        <v>0</v>
      </c>
      <c r="V3446">
        <f t="shared" si="53"/>
        <v>0</v>
      </c>
      <c r="W3446">
        <f>IFERROR(VLOOKUP($F3446,部数情報!A:J,10,0),0)</f>
        <v>270</v>
      </c>
    </row>
    <row r="3447" spans="2:23" hidden="1">
      <c r="B3447" s="15">
        <f>部数情報!C3434</f>
        <v>3433</v>
      </c>
      <c r="C3447" s="16">
        <f>部数情報!B3434</f>
        <v>113</v>
      </c>
      <c r="D3447" s="16" t="str">
        <f>部数情報!E3434</f>
        <v>取手・守谷</v>
      </c>
      <c r="E3447" s="16" t="str">
        <f>部数情報!F3434</f>
        <v>本郷・駒場・新取手</v>
      </c>
      <c r="F3447" s="16" t="str">
        <f>部数情報!A3434</f>
        <v>200255</v>
      </c>
      <c r="G3447" s="16" t="str">
        <f>部数情報!G3434</f>
        <v>新取手2・3B</v>
      </c>
      <c r="H3447" s="16" t="str">
        <f>部数情報!H3434</f>
        <v>柏</v>
      </c>
      <c r="I3447" s="16" t="str">
        <f>部数情報!I3434</f>
        <v>取手市</v>
      </c>
      <c r="J3447" s="189">
        <f>IFERROR(IF($I$7="併配",VLOOKUP($F3447,部数情報!A:K,11,0),IF($I$7="併配&amp;選挙",VLOOKUP($F3447,部数情報!A:L,12,0),IF($I$7="選挙",VLOOKUP($F3447,部数情報!A:M,13,0),VLOOKUP($F3447,部数情報!A:J,10,0)))),"")</f>
        <v>320</v>
      </c>
      <c r="K3447" s="187"/>
      <c r="L3447" s="205"/>
      <c r="M3447" s="206"/>
      <c r="S3447">
        <f>エリア一覧!J3447-VLOOKUP(エリア一覧!F3447,部数情報!A:Q,17,0)</f>
        <v>0</v>
      </c>
      <c r="V3447">
        <f t="shared" si="53"/>
        <v>0</v>
      </c>
      <c r="W3447">
        <f>IFERROR(VLOOKUP($F3447,部数情報!A:J,10,0),0)</f>
        <v>320</v>
      </c>
    </row>
    <row r="3448" spans="2:23" hidden="1">
      <c r="B3448" s="15">
        <f>部数情報!C3435</f>
        <v>3434</v>
      </c>
      <c r="C3448" s="16">
        <f>部数情報!B3435</f>
        <v>113</v>
      </c>
      <c r="D3448" s="16" t="str">
        <f>部数情報!E3435</f>
        <v>取手・守谷</v>
      </c>
      <c r="E3448" s="16" t="str">
        <f>部数情報!F3435</f>
        <v>本郷・駒場・新取手</v>
      </c>
      <c r="F3448" s="16" t="str">
        <f>部数情報!A3435</f>
        <v>200256</v>
      </c>
      <c r="G3448" s="16" t="str">
        <f>部数情報!G3435</f>
        <v>新取手5・駒場3</v>
      </c>
      <c r="H3448" s="16" t="str">
        <f>部数情報!H3435</f>
        <v>柏</v>
      </c>
      <c r="I3448" s="16" t="str">
        <f>部数情報!I3435</f>
        <v>取手市</v>
      </c>
      <c r="J3448" s="189">
        <f>IFERROR(IF($I$7="併配",VLOOKUP($F3448,部数情報!A:K,11,0),IF($I$7="併配&amp;選挙",VLOOKUP($F3448,部数情報!A:L,12,0),IF($I$7="選挙",VLOOKUP($F3448,部数情報!A:M,13,0),VLOOKUP($F3448,部数情報!A:J,10,0)))),"")</f>
        <v>270</v>
      </c>
      <c r="K3448" s="187"/>
      <c r="L3448" s="205"/>
      <c r="M3448" s="206"/>
      <c r="S3448">
        <f>エリア一覧!J3448-VLOOKUP(エリア一覧!F3448,部数情報!A:Q,17,0)</f>
        <v>0</v>
      </c>
      <c r="V3448">
        <f t="shared" si="53"/>
        <v>0</v>
      </c>
      <c r="W3448">
        <f>IFERROR(VLOOKUP($F3448,部数情報!A:J,10,0),0)</f>
        <v>270</v>
      </c>
    </row>
    <row r="3449" spans="2:23" hidden="1">
      <c r="B3449" s="15">
        <f>部数情報!C3436</f>
        <v>3435</v>
      </c>
      <c r="C3449" s="16">
        <f>部数情報!B3436</f>
        <v>113</v>
      </c>
      <c r="D3449" s="16" t="str">
        <f>部数情報!E3436</f>
        <v>取手・守谷</v>
      </c>
      <c r="E3449" s="16" t="str">
        <f>部数情報!F3436</f>
        <v>戸頭</v>
      </c>
      <c r="F3449" s="16" t="str">
        <f>部数情報!A3436</f>
        <v>200257</v>
      </c>
      <c r="G3449" s="16" t="str">
        <f>部数情報!G3436</f>
        <v>戸頭1</v>
      </c>
      <c r="H3449" s="16" t="str">
        <f>部数情報!H3436</f>
        <v>柏</v>
      </c>
      <c r="I3449" s="16" t="str">
        <f>部数情報!I3436</f>
        <v>取手市</v>
      </c>
      <c r="J3449" s="189">
        <f>IFERROR(IF($I$7="併配",VLOOKUP($F3449,部数情報!A:K,11,0),IF($I$7="併配&amp;選挙",VLOOKUP($F3449,部数情報!A:L,12,0),IF($I$7="選挙",VLOOKUP($F3449,部数情報!A:M,13,0),VLOOKUP($F3449,部数情報!A:J,10,0)))),"")</f>
        <v>210</v>
      </c>
      <c r="K3449" s="187"/>
      <c r="L3449" s="205"/>
      <c r="M3449" s="206"/>
      <c r="S3449">
        <f>エリア一覧!J3449-VLOOKUP(エリア一覧!F3449,部数情報!A:Q,17,0)</f>
        <v>0</v>
      </c>
      <c r="V3449">
        <f t="shared" si="53"/>
        <v>0</v>
      </c>
      <c r="W3449">
        <f>IFERROR(VLOOKUP($F3449,部数情報!A:J,10,0),0)</f>
        <v>210</v>
      </c>
    </row>
    <row r="3450" spans="2:23" hidden="1">
      <c r="B3450" s="15">
        <f>部数情報!C3437</f>
        <v>3436</v>
      </c>
      <c r="C3450" s="16">
        <f>部数情報!B3437</f>
        <v>113</v>
      </c>
      <c r="D3450" s="16" t="str">
        <f>部数情報!E3437</f>
        <v>取手・守谷</v>
      </c>
      <c r="E3450" s="16" t="str">
        <f>部数情報!F3437</f>
        <v>戸頭</v>
      </c>
      <c r="F3450" s="16" t="str">
        <f>部数情報!A3437</f>
        <v>200258</v>
      </c>
      <c r="G3450" s="16" t="str">
        <f>部数情報!G3437</f>
        <v>戸頭2A</v>
      </c>
      <c r="H3450" s="16" t="str">
        <f>部数情報!H3437</f>
        <v>柏</v>
      </c>
      <c r="I3450" s="16" t="str">
        <f>部数情報!I3437</f>
        <v>取手市</v>
      </c>
      <c r="J3450" s="189">
        <f>IFERROR(IF($I$7="併配",VLOOKUP($F3450,部数情報!A:K,11,0),IF($I$7="併配&amp;選挙",VLOOKUP($F3450,部数情報!A:L,12,0),IF($I$7="選挙",VLOOKUP($F3450,部数情報!A:M,13,0),VLOOKUP($F3450,部数情報!A:J,10,0)))),"")</f>
        <v>340</v>
      </c>
      <c r="K3450" s="187"/>
      <c r="L3450" s="205"/>
      <c r="M3450" s="206"/>
      <c r="S3450">
        <f>エリア一覧!J3450-VLOOKUP(エリア一覧!F3450,部数情報!A:Q,17,0)</f>
        <v>0</v>
      </c>
      <c r="V3450">
        <f>IF(K3450="●",J3450,K3450)</f>
        <v>0</v>
      </c>
      <c r="W3450">
        <f>IFERROR(VLOOKUP($F3450,部数情報!A:J,10,0),0)</f>
        <v>340</v>
      </c>
    </row>
    <row r="3451" spans="2:23" hidden="1">
      <c r="B3451" s="15">
        <f>部数情報!C3438</f>
        <v>3437</v>
      </c>
      <c r="C3451" s="16">
        <f>部数情報!B3438</f>
        <v>113</v>
      </c>
      <c r="D3451" s="16" t="str">
        <f>部数情報!E3438</f>
        <v>取手・守谷</v>
      </c>
      <c r="E3451" s="16" t="str">
        <f>部数情報!F3438</f>
        <v>戸頭</v>
      </c>
      <c r="F3451" s="16" t="str">
        <f>部数情報!A3438</f>
        <v>200259</v>
      </c>
      <c r="G3451" s="16" t="str">
        <f>部数情報!G3438</f>
        <v>戸頭2B</v>
      </c>
      <c r="H3451" s="16" t="str">
        <f>部数情報!H3438</f>
        <v>柏</v>
      </c>
      <c r="I3451" s="16" t="str">
        <f>部数情報!I3438</f>
        <v>取手市</v>
      </c>
      <c r="J3451" s="189">
        <f>IFERROR(IF($I$7="併配",VLOOKUP($F3451,部数情報!A:K,11,0),IF($I$7="併配&amp;選挙",VLOOKUP($F3451,部数情報!A:L,12,0),IF($I$7="選挙",VLOOKUP($F3451,部数情報!A:M,13,0),VLOOKUP($F3451,部数情報!A:J,10,0)))),"")</f>
        <v>285</v>
      </c>
      <c r="K3451" s="187"/>
      <c r="L3451" s="205"/>
      <c r="M3451" s="206"/>
      <c r="S3451">
        <f>エリア一覧!J3451-VLOOKUP(エリア一覧!F3451,部数情報!A:Q,17,0)</f>
        <v>0</v>
      </c>
      <c r="V3451">
        <f t="shared" ref="V3451:V3452" si="54">IF(K3451="●",J3451,K3451)</f>
        <v>0</v>
      </c>
      <c r="W3451">
        <f>IFERROR(VLOOKUP($F3451,部数情報!A:J,10,0),0)</f>
        <v>285</v>
      </c>
    </row>
    <row r="3452" spans="2:23" hidden="1">
      <c r="B3452" s="15">
        <f>部数情報!C3439</f>
        <v>3438</v>
      </c>
      <c r="C3452" s="16">
        <f>部数情報!B3439</f>
        <v>113</v>
      </c>
      <c r="D3452" s="16" t="str">
        <f>部数情報!E3439</f>
        <v>取手・守谷</v>
      </c>
      <c r="E3452" s="16" t="str">
        <f>部数情報!F3439</f>
        <v>戸頭</v>
      </c>
      <c r="F3452" s="16" t="str">
        <f>部数情報!A3439</f>
        <v>200260</v>
      </c>
      <c r="G3452" s="16" t="str">
        <f>部数情報!G3439</f>
        <v>戸頭3A</v>
      </c>
      <c r="H3452" s="16" t="str">
        <f>部数情報!H3439</f>
        <v>柏</v>
      </c>
      <c r="I3452" s="16" t="str">
        <f>部数情報!I3439</f>
        <v>取手市</v>
      </c>
      <c r="J3452" s="189">
        <f>IFERROR(IF($I$7="併配",VLOOKUP($F3452,部数情報!A:K,11,0),IF($I$7="併配&amp;選挙",VLOOKUP($F3452,部数情報!A:L,12,0),IF($I$7="選挙",VLOOKUP($F3452,部数情報!A:M,13,0),VLOOKUP($F3452,部数情報!A:J,10,0)))),"")</f>
        <v>285</v>
      </c>
      <c r="K3452" s="187"/>
      <c r="L3452" s="205"/>
      <c r="M3452" s="206"/>
      <c r="S3452">
        <f>エリア一覧!J3452-VLOOKUP(エリア一覧!F3452,部数情報!A:Q,17,0)</f>
        <v>0</v>
      </c>
      <c r="V3452">
        <f t="shared" si="54"/>
        <v>0</v>
      </c>
      <c r="W3452">
        <f>IFERROR(VLOOKUP($F3452,部数情報!A:J,10,0),0)</f>
        <v>285</v>
      </c>
    </row>
    <row r="3453" spans="2:23" hidden="1">
      <c r="B3453" s="15">
        <f>部数情報!C3440</f>
        <v>3439</v>
      </c>
      <c r="C3453" s="16">
        <f>部数情報!B3440</f>
        <v>113</v>
      </c>
      <c r="D3453" s="16" t="str">
        <f>部数情報!E3440</f>
        <v>取手・守谷</v>
      </c>
      <c r="E3453" s="16" t="str">
        <f>部数情報!F3440</f>
        <v>戸頭</v>
      </c>
      <c r="F3453" s="16" t="str">
        <f>部数情報!A3440</f>
        <v>200261</v>
      </c>
      <c r="G3453" s="16" t="str">
        <f>部数情報!G3440</f>
        <v>戸頭3B</v>
      </c>
      <c r="H3453" s="16" t="str">
        <f>部数情報!H3440</f>
        <v>柏</v>
      </c>
      <c r="I3453" s="16" t="str">
        <f>部数情報!I3440</f>
        <v>取手市</v>
      </c>
      <c r="J3453" s="189">
        <f>IFERROR(IF($I$7="併配",VLOOKUP($F3453,部数情報!A:K,11,0),IF($I$7="併配&amp;選挙",VLOOKUP($F3453,部数情報!A:L,12,0),IF($I$7="選挙",VLOOKUP($F3453,部数情報!A:M,13,0),VLOOKUP($F3453,部数情報!A:J,10,0)))),"")</f>
        <v>375</v>
      </c>
      <c r="K3453" s="187"/>
      <c r="L3453" s="205"/>
      <c r="M3453" s="206"/>
      <c r="S3453">
        <f>エリア一覧!J3453-VLOOKUP(エリア一覧!F3453,部数情報!A:Q,17,0)</f>
        <v>0</v>
      </c>
      <c r="V3453">
        <f>IF(K3453="●",J3453,K3453)</f>
        <v>0</v>
      </c>
      <c r="W3453">
        <f>IFERROR(VLOOKUP($F3453,部数情報!A:J,10,0),0)</f>
        <v>375</v>
      </c>
    </row>
    <row r="3454" spans="2:23" hidden="1">
      <c r="B3454" s="15">
        <f>部数情報!C3441</f>
        <v>3440</v>
      </c>
      <c r="C3454" s="16">
        <f>部数情報!B3441</f>
        <v>113</v>
      </c>
      <c r="D3454" s="16" t="str">
        <f>部数情報!E3441</f>
        <v>取手・守谷</v>
      </c>
      <c r="E3454" s="16" t="str">
        <f>部数情報!F3441</f>
        <v>戸頭</v>
      </c>
      <c r="F3454" s="16" t="str">
        <f>部数情報!A3441</f>
        <v>200262</v>
      </c>
      <c r="G3454" s="16" t="str">
        <f>部数情報!G3441</f>
        <v>戸頭4</v>
      </c>
      <c r="H3454" s="16" t="str">
        <f>部数情報!H3441</f>
        <v>柏</v>
      </c>
      <c r="I3454" s="16" t="str">
        <f>部数情報!I3441</f>
        <v>取手市</v>
      </c>
      <c r="J3454" s="189">
        <f>IFERROR(IF($I$7="併配",VLOOKUP($F3454,部数情報!A:K,11,0),IF($I$7="併配&amp;選挙",VLOOKUP($F3454,部数情報!A:L,12,0),IF($I$7="選挙",VLOOKUP($F3454,部数情報!A:M,13,0),VLOOKUP($F3454,部数情報!A:J,10,0)))),"")</f>
        <v>280</v>
      </c>
      <c r="K3454" s="187"/>
      <c r="L3454" s="205"/>
      <c r="M3454" s="206"/>
      <c r="S3454">
        <f>エリア一覧!J3454-VLOOKUP(エリア一覧!F3454,部数情報!A:Q,17,0)</f>
        <v>0</v>
      </c>
      <c r="V3454">
        <f t="shared" ref="V3454:V3456" si="55">IF(K3454="●",J3454,K3454)</f>
        <v>0</v>
      </c>
      <c r="W3454">
        <f>IFERROR(VLOOKUP($F3454,部数情報!A:J,10,0),0)</f>
        <v>280</v>
      </c>
    </row>
    <row r="3455" spans="2:23" hidden="1">
      <c r="B3455" s="15">
        <f>部数情報!C3442</f>
        <v>3441</v>
      </c>
      <c r="C3455" s="16">
        <f>部数情報!B3442</f>
        <v>113</v>
      </c>
      <c r="D3455" s="16" t="str">
        <f>部数情報!E3442</f>
        <v>取手・守谷</v>
      </c>
      <c r="E3455" s="16" t="str">
        <f>部数情報!F3442</f>
        <v>戸頭</v>
      </c>
      <c r="F3455" s="16" t="str">
        <f>部数情報!A3442</f>
        <v>200263</v>
      </c>
      <c r="G3455" s="16" t="str">
        <f>部数情報!G3442</f>
        <v>戸頭4・6　団地</v>
      </c>
      <c r="H3455" s="16" t="str">
        <f>部数情報!H3442</f>
        <v>柏</v>
      </c>
      <c r="I3455" s="16" t="str">
        <f>部数情報!I3442</f>
        <v>取手市</v>
      </c>
      <c r="J3455" s="189">
        <f>IFERROR(IF($I$7="併配",VLOOKUP($F3455,部数情報!A:K,11,0),IF($I$7="併配&amp;選挙",VLOOKUP($F3455,部数情報!A:L,12,0),IF($I$7="選挙",VLOOKUP($F3455,部数情報!A:M,13,0),VLOOKUP($F3455,部数情報!A:J,10,0)))),"")</f>
        <v>310</v>
      </c>
      <c r="K3455" s="187"/>
      <c r="L3455" s="205"/>
      <c r="M3455" s="206"/>
      <c r="S3455">
        <f>エリア一覧!J3455-VLOOKUP(エリア一覧!F3455,部数情報!A:Q,17,0)</f>
        <v>0</v>
      </c>
      <c r="V3455">
        <f t="shared" si="55"/>
        <v>0</v>
      </c>
      <c r="W3455">
        <f>IFERROR(VLOOKUP($F3455,部数情報!A:J,10,0),0)</f>
        <v>310</v>
      </c>
    </row>
    <row r="3456" spans="2:23" hidden="1">
      <c r="B3456" s="15">
        <f>部数情報!C3443</f>
        <v>3442</v>
      </c>
      <c r="C3456" s="16">
        <f>部数情報!B3443</f>
        <v>113</v>
      </c>
      <c r="D3456" s="16" t="str">
        <f>部数情報!E3443</f>
        <v>取手・守谷</v>
      </c>
      <c r="E3456" s="16" t="str">
        <f>部数情報!F3443</f>
        <v>戸頭</v>
      </c>
      <c r="F3456" s="16" t="str">
        <f>部数情報!A3443</f>
        <v>200264</v>
      </c>
      <c r="G3456" s="16" t="str">
        <f>部数情報!G3443</f>
        <v>戸頭6　団地</v>
      </c>
      <c r="H3456" s="16" t="str">
        <f>部数情報!H3443</f>
        <v>柏</v>
      </c>
      <c r="I3456" s="16" t="str">
        <f>部数情報!I3443</f>
        <v>取手市</v>
      </c>
      <c r="J3456" s="189">
        <f>IFERROR(IF($I$7="併配",VLOOKUP($F3456,部数情報!A:K,11,0),IF($I$7="併配&amp;選挙",VLOOKUP($F3456,部数情報!A:L,12,0),IF($I$7="選挙",VLOOKUP($F3456,部数情報!A:M,13,0),VLOOKUP($F3456,部数情報!A:J,10,0)))),"")</f>
        <v>280</v>
      </c>
      <c r="K3456" s="187"/>
      <c r="L3456" s="205"/>
      <c r="M3456" s="206"/>
      <c r="S3456">
        <f>エリア一覧!J3456-VLOOKUP(エリア一覧!F3456,部数情報!A:Q,17,0)</f>
        <v>0</v>
      </c>
      <c r="V3456">
        <f t="shared" si="55"/>
        <v>0</v>
      </c>
      <c r="W3456">
        <f>IFERROR(VLOOKUP($F3456,部数情報!A:J,10,0),0)</f>
        <v>280</v>
      </c>
    </row>
    <row r="3457" spans="2:23" hidden="1">
      <c r="B3457" s="15">
        <f>部数情報!C3444</f>
        <v>3443</v>
      </c>
      <c r="C3457" s="16">
        <f>部数情報!B3444</f>
        <v>113</v>
      </c>
      <c r="D3457" s="16" t="str">
        <f>部数情報!E3444</f>
        <v>取手・守谷</v>
      </c>
      <c r="E3457" s="16" t="str">
        <f>部数情報!F3444</f>
        <v>戸頭</v>
      </c>
      <c r="F3457" s="16" t="str">
        <f>部数情報!A3444</f>
        <v>200265</v>
      </c>
      <c r="G3457" s="16" t="str">
        <f>部数情報!G3444</f>
        <v>戸頭6A</v>
      </c>
      <c r="H3457" s="16" t="str">
        <f>部数情報!H3444</f>
        <v>柏</v>
      </c>
      <c r="I3457" s="16" t="str">
        <f>部数情報!I3444</f>
        <v>取手市</v>
      </c>
      <c r="J3457" s="189">
        <f>IFERROR(IF($I$7="併配",VLOOKUP($F3457,部数情報!A:K,11,0),IF($I$7="併配&amp;選挙",VLOOKUP($F3457,部数情報!A:L,12,0),IF($I$7="選挙",VLOOKUP($F3457,部数情報!A:M,13,0),VLOOKUP($F3457,部数情報!A:J,10,0)))),"")</f>
        <v>220</v>
      </c>
      <c r="K3457" s="187"/>
      <c r="L3457" s="205"/>
      <c r="M3457" s="206"/>
      <c r="S3457">
        <f>エリア一覧!J3457-VLOOKUP(エリア一覧!F3457,部数情報!A:Q,17,0)</f>
        <v>0</v>
      </c>
      <c r="V3457">
        <f>IF(K3457="●",J3457,K3457)</f>
        <v>0</v>
      </c>
      <c r="W3457">
        <f>IFERROR(VLOOKUP($F3457,部数情報!A:J,10,0),0)</f>
        <v>220</v>
      </c>
    </row>
    <row r="3458" spans="2:23" hidden="1">
      <c r="B3458" s="15">
        <f>部数情報!C3445</f>
        <v>3444</v>
      </c>
      <c r="C3458" s="16">
        <f>部数情報!B3445</f>
        <v>113</v>
      </c>
      <c r="D3458" s="16" t="str">
        <f>部数情報!E3445</f>
        <v>取手・守谷</v>
      </c>
      <c r="E3458" s="16" t="str">
        <f>部数情報!F3445</f>
        <v>戸頭</v>
      </c>
      <c r="F3458" s="16" t="str">
        <f>部数情報!A3445</f>
        <v>200266</v>
      </c>
      <c r="G3458" s="16" t="str">
        <f>部数情報!G3445</f>
        <v>戸頭6B</v>
      </c>
      <c r="H3458" s="16" t="str">
        <f>部数情報!H3445</f>
        <v>柏</v>
      </c>
      <c r="I3458" s="16" t="str">
        <f>部数情報!I3445</f>
        <v>取手市</v>
      </c>
      <c r="J3458" s="189">
        <f>IFERROR(IF($I$7="併配",VLOOKUP($F3458,部数情報!A:K,11,0),IF($I$7="併配&amp;選挙",VLOOKUP($F3458,部数情報!A:L,12,0),IF($I$7="選挙",VLOOKUP($F3458,部数情報!A:M,13,0),VLOOKUP($F3458,部数情報!A:J,10,0)))),"")</f>
        <v>200</v>
      </c>
      <c r="K3458" s="187"/>
      <c r="L3458" s="205"/>
      <c r="M3458" s="206"/>
      <c r="S3458">
        <f>エリア一覧!J3458-VLOOKUP(エリア一覧!F3458,部数情報!A:Q,17,0)</f>
        <v>0</v>
      </c>
      <c r="V3458">
        <f t="shared" ref="V3458:V3463" si="56">IF(K3458="●",J3458,K3458)</f>
        <v>0</v>
      </c>
      <c r="W3458">
        <f>IFERROR(VLOOKUP($F3458,部数情報!A:J,10,0),0)</f>
        <v>200</v>
      </c>
    </row>
    <row r="3459" spans="2:23" hidden="1">
      <c r="B3459" s="15">
        <f>部数情報!C3446</f>
        <v>3445</v>
      </c>
      <c r="C3459" s="16">
        <f>部数情報!B3446</f>
        <v>113</v>
      </c>
      <c r="D3459" s="16" t="str">
        <f>部数情報!E3446</f>
        <v>取手・守谷</v>
      </c>
      <c r="E3459" s="16" t="str">
        <f>部数情報!F3446</f>
        <v>戸頭</v>
      </c>
      <c r="F3459" s="16" t="str">
        <f>部数情報!A3446</f>
        <v>200267</v>
      </c>
      <c r="G3459" s="16" t="str">
        <f>部数情報!G3446</f>
        <v>戸頭7A</v>
      </c>
      <c r="H3459" s="16" t="str">
        <f>部数情報!H3446</f>
        <v>柏</v>
      </c>
      <c r="I3459" s="16" t="str">
        <f>部数情報!I3446</f>
        <v>取手市</v>
      </c>
      <c r="J3459" s="189">
        <f>IFERROR(IF($I$7="併配",VLOOKUP($F3459,部数情報!A:K,11,0),IF($I$7="併配&amp;選挙",VLOOKUP($F3459,部数情報!A:L,12,0),IF($I$7="選挙",VLOOKUP($F3459,部数情報!A:M,13,0),VLOOKUP($F3459,部数情報!A:J,10,0)))),"")</f>
        <v>200</v>
      </c>
      <c r="K3459" s="187"/>
      <c r="L3459" s="205"/>
      <c r="M3459" s="206"/>
      <c r="S3459">
        <f>エリア一覧!J3459-VLOOKUP(エリア一覧!F3459,部数情報!A:Q,17,0)</f>
        <v>0</v>
      </c>
      <c r="V3459">
        <f t="shared" si="56"/>
        <v>0</v>
      </c>
      <c r="W3459">
        <f>IFERROR(VLOOKUP($F3459,部数情報!A:J,10,0),0)</f>
        <v>200</v>
      </c>
    </row>
    <row r="3460" spans="2:23" hidden="1">
      <c r="B3460" s="15">
        <f>部数情報!C3447</f>
        <v>3446</v>
      </c>
      <c r="C3460" s="16">
        <f>部数情報!B3447</f>
        <v>113</v>
      </c>
      <c r="D3460" s="16" t="str">
        <f>部数情報!E3447</f>
        <v>取手・守谷</v>
      </c>
      <c r="E3460" s="16" t="str">
        <f>部数情報!F3447</f>
        <v>戸頭</v>
      </c>
      <c r="F3460" s="16" t="str">
        <f>部数情報!A3447</f>
        <v>200268</v>
      </c>
      <c r="G3460" s="16" t="str">
        <f>部数情報!G3447</f>
        <v>戸頭7B</v>
      </c>
      <c r="H3460" s="16" t="str">
        <f>部数情報!H3447</f>
        <v>柏</v>
      </c>
      <c r="I3460" s="16" t="str">
        <f>部数情報!I3447</f>
        <v>取手市</v>
      </c>
      <c r="J3460" s="189">
        <f>IFERROR(IF($I$7="併配",VLOOKUP($F3460,部数情報!A:K,11,0),IF($I$7="併配&amp;選挙",VLOOKUP($F3460,部数情報!A:L,12,0),IF($I$7="選挙",VLOOKUP($F3460,部数情報!A:M,13,0),VLOOKUP($F3460,部数情報!A:J,10,0)))),"")</f>
        <v>300</v>
      </c>
      <c r="K3460" s="187"/>
      <c r="L3460" s="205"/>
      <c r="M3460" s="206"/>
      <c r="S3460">
        <f>エリア一覧!J3460-VLOOKUP(エリア一覧!F3460,部数情報!A:Q,17,0)</f>
        <v>0</v>
      </c>
      <c r="V3460">
        <f t="shared" si="56"/>
        <v>0</v>
      </c>
      <c r="W3460">
        <f>IFERROR(VLOOKUP($F3460,部数情報!A:J,10,0),0)</f>
        <v>300</v>
      </c>
    </row>
    <row r="3461" spans="2:23" hidden="1">
      <c r="B3461" s="15">
        <f>部数情報!C3448</f>
        <v>3447</v>
      </c>
      <c r="C3461" s="16">
        <f>部数情報!B3448</f>
        <v>113</v>
      </c>
      <c r="D3461" s="16" t="str">
        <f>部数情報!E3448</f>
        <v>取手・守谷</v>
      </c>
      <c r="E3461" s="16" t="str">
        <f>部数情報!F3448</f>
        <v>戸頭</v>
      </c>
      <c r="F3461" s="16" t="str">
        <f>部数情報!A3448</f>
        <v>200269</v>
      </c>
      <c r="G3461" s="16" t="str">
        <f>部数情報!G3448</f>
        <v>戸頭8</v>
      </c>
      <c r="H3461" s="16" t="str">
        <f>部数情報!H3448</f>
        <v>柏</v>
      </c>
      <c r="I3461" s="16" t="str">
        <f>部数情報!I3448</f>
        <v>取手市</v>
      </c>
      <c r="J3461" s="189">
        <f>IFERROR(IF($I$7="併配",VLOOKUP($F3461,部数情報!A:K,11,0),IF($I$7="併配&amp;選挙",VLOOKUP($F3461,部数情報!A:L,12,0),IF($I$7="選挙",VLOOKUP($F3461,部数情報!A:M,13,0),VLOOKUP($F3461,部数情報!A:J,10,0)))),"")</f>
        <v>270</v>
      </c>
      <c r="K3461" s="187"/>
      <c r="L3461" s="205"/>
      <c r="M3461" s="206"/>
      <c r="S3461">
        <f>エリア一覧!J3461-VLOOKUP(エリア一覧!F3461,部数情報!A:Q,17,0)</f>
        <v>0</v>
      </c>
      <c r="V3461">
        <f t="shared" si="56"/>
        <v>0</v>
      </c>
      <c r="W3461">
        <f>IFERROR(VLOOKUP($F3461,部数情報!A:J,10,0),0)</f>
        <v>270</v>
      </c>
    </row>
    <row r="3462" spans="2:23" hidden="1">
      <c r="B3462" s="15">
        <f>部数情報!C3449</f>
        <v>3448</v>
      </c>
      <c r="C3462" s="16">
        <f>部数情報!B3449</f>
        <v>113</v>
      </c>
      <c r="D3462" s="16" t="str">
        <f>部数情報!E3449</f>
        <v>取手・守谷</v>
      </c>
      <c r="E3462" s="16" t="str">
        <f>部数情報!F3449</f>
        <v>戸頭</v>
      </c>
      <c r="F3462" s="16" t="str">
        <f>部数情報!A3449</f>
        <v>200270</v>
      </c>
      <c r="G3462" s="16" t="str">
        <f>部数情報!G3449</f>
        <v>戸頭9</v>
      </c>
      <c r="H3462" s="16" t="str">
        <f>部数情報!H3449</f>
        <v>柏</v>
      </c>
      <c r="I3462" s="16" t="str">
        <f>部数情報!I3449</f>
        <v>取手市</v>
      </c>
      <c r="J3462" s="189">
        <f>IFERROR(IF($I$7="併配",VLOOKUP($F3462,部数情報!A:K,11,0),IF($I$7="併配&amp;選挙",VLOOKUP($F3462,部数情報!A:L,12,0),IF($I$7="選挙",VLOOKUP($F3462,部数情報!A:M,13,0),VLOOKUP($F3462,部数情報!A:J,10,0)))),"")</f>
        <v>325</v>
      </c>
      <c r="K3462" s="187"/>
      <c r="L3462" s="205"/>
      <c r="M3462" s="206"/>
      <c r="S3462">
        <f>エリア一覧!J3462-VLOOKUP(エリア一覧!F3462,部数情報!A:Q,17,0)</f>
        <v>0</v>
      </c>
      <c r="V3462">
        <f t="shared" si="56"/>
        <v>0</v>
      </c>
      <c r="W3462">
        <f>IFERROR(VLOOKUP($F3462,部数情報!A:J,10,0),0)</f>
        <v>325</v>
      </c>
    </row>
    <row r="3463" spans="2:23" hidden="1">
      <c r="B3463" s="15">
        <f>部数情報!C3450</f>
        <v>3449</v>
      </c>
      <c r="C3463" s="16">
        <f>部数情報!B3450</f>
        <v>113</v>
      </c>
      <c r="D3463" s="16" t="str">
        <f>部数情報!E3450</f>
        <v>取手・守谷</v>
      </c>
      <c r="E3463" s="16" t="str">
        <f>部数情報!F3450</f>
        <v>戸頭</v>
      </c>
      <c r="F3463" s="16" t="str">
        <f>部数情報!A3450</f>
        <v>200271</v>
      </c>
      <c r="G3463" s="16" t="str">
        <f>部数情報!G3450</f>
        <v>戸頭A</v>
      </c>
      <c r="H3463" s="16" t="str">
        <f>部数情報!H3450</f>
        <v>柏</v>
      </c>
      <c r="I3463" s="16" t="str">
        <f>部数情報!I3450</f>
        <v>取手市</v>
      </c>
      <c r="J3463" s="189">
        <f>IFERROR(IF($I$7="併配",VLOOKUP($F3463,部数情報!A:K,11,0),IF($I$7="併配&amp;選挙",VLOOKUP($F3463,部数情報!A:L,12,0),IF($I$7="選挙",VLOOKUP($F3463,部数情報!A:M,13,0),VLOOKUP($F3463,部数情報!A:J,10,0)))),"")</f>
        <v>205</v>
      </c>
      <c r="K3463" s="187"/>
      <c r="L3463" s="205"/>
      <c r="M3463" s="206"/>
      <c r="S3463">
        <f>エリア一覧!J3463-VLOOKUP(エリア一覧!F3463,部数情報!A:Q,17,0)</f>
        <v>0</v>
      </c>
      <c r="V3463">
        <f t="shared" si="56"/>
        <v>0</v>
      </c>
      <c r="W3463">
        <f>IFERROR(VLOOKUP($F3463,部数情報!A:J,10,0),0)</f>
        <v>205</v>
      </c>
    </row>
  </sheetData>
  <sheetProtection sort="0" autoFilter="0"/>
  <autoFilter ref="B14:M3463" xr:uid="{52DA5EC9-06B6-4CE8-909B-A59C9B5A4305}">
    <filterColumn colId="10">
      <customFilters>
        <customFilter operator="notEqual" val=" "/>
      </customFilters>
    </filterColumn>
  </autoFilter>
  <sortState xmlns:xlrd2="http://schemas.microsoft.com/office/spreadsheetml/2017/richdata2" ref="B15:M3463">
    <sortCondition descending="1" ref="L12"/>
    <sortCondition ref="B2"/>
  </sortState>
  <mergeCells count="15">
    <mergeCell ref="E5:F5"/>
    <mergeCell ref="E7:F7"/>
    <mergeCell ref="B9:C12"/>
    <mergeCell ref="F9:G9"/>
    <mergeCell ref="F10:M10"/>
    <mergeCell ref="F12:M12"/>
    <mergeCell ref="D9:D10"/>
    <mergeCell ref="D11:D12"/>
    <mergeCell ref="F11:M11"/>
    <mergeCell ref="E1:F1"/>
    <mergeCell ref="L3:M3"/>
    <mergeCell ref="H3:J3"/>
    <mergeCell ref="D3:F3"/>
    <mergeCell ref="B1:D1"/>
    <mergeCell ref="L1:M1"/>
  </mergeCells>
  <phoneticPr fontId="2"/>
  <conditionalFormatting sqref="B15:R3463">
    <cfRule type="expression" dxfId="6" priority="2">
      <formula>ROW()=選択行</formula>
    </cfRule>
  </conditionalFormatting>
  <conditionalFormatting sqref="J15:J3463">
    <cfRule type="expression" dxfId="5" priority="1">
      <formula>$J15&lt;&gt;$W15</formula>
    </cfRule>
  </conditionalFormatting>
  <dataValidations count="1">
    <dataValidation type="list" allowBlank="1" showInputMessage="1" showErrorMessage="1" sqref="I7" xr:uid="{9F82BE58-FB6C-4877-8FE5-187B6B87F1C2}">
      <formula1>"通常,併配,併配&amp;選挙,選挙"</formula1>
    </dataValidation>
  </dataValidations>
  <pageMargins left="0.70866141732283472" right="0.70866141732283472" top="0.74803149606299213" bottom="0.74803149606299213" header="0.31496062992125984" footer="0.31496062992125984"/>
  <pageSetup paperSize="9" scale="4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ボタンチラシ申込書_Click">
                <anchor moveWithCells="1" sizeWithCells="1">
                  <from>
                    <xdr:col>18</xdr:col>
                    <xdr:colOff>60960</xdr:colOff>
                    <xdr:row>0</xdr:row>
                    <xdr:rowOff>45720</xdr:rowOff>
                  </from>
                  <to>
                    <xdr:col>19</xdr:col>
                    <xdr:colOff>502920</xdr:colOff>
                    <xdr:row>2</xdr:row>
                    <xdr:rowOff>175260</xdr:rowOff>
                  </to>
                </anchor>
              </controlPr>
            </control>
          </mc:Choice>
        </mc:AlternateContent>
        <mc:AlternateContent xmlns:mc="http://schemas.openxmlformats.org/markup-compatibility/2006">
          <mc:Choice Requires="x14">
            <control shapeId="3075" r:id="rId5" name="Button 3">
              <controlPr defaultSize="0" print="0" autoFill="0" autoPict="0" macro="[0]!ボタンおりぴた_Click">
                <anchor moveWithCells="1" sizeWithCells="1">
                  <from>
                    <xdr:col>18</xdr:col>
                    <xdr:colOff>68580</xdr:colOff>
                    <xdr:row>2</xdr:row>
                    <xdr:rowOff>213360</xdr:rowOff>
                  </from>
                  <to>
                    <xdr:col>19</xdr:col>
                    <xdr:colOff>518160</xdr:colOff>
                    <xdr:row>6</xdr:row>
                    <xdr:rowOff>106680</xdr:rowOff>
                  </to>
                </anchor>
              </controlPr>
            </control>
          </mc:Choice>
        </mc:AlternateContent>
        <mc:AlternateContent xmlns:mc="http://schemas.openxmlformats.org/markup-compatibility/2006">
          <mc:Choice Requires="x14">
            <control shapeId="3076" r:id="rId6" name="Check Box 4">
              <controlPr locked="0" defaultSize="0" autoFill="0" autoLine="0" autoPict="0">
                <anchor moveWithCells="1">
                  <from>
                    <xdr:col>3</xdr:col>
                    <xdr:colOff>45720</xdr:colOff>
                    <xdr:row>2</xdr:row>
                    <xdr:rowOff>259080</xdr:rowOff>
                  </from>
                  <to>
                    <xdr:col>3</xdr:col>
                    <xdr:colOff>1013460</xdr:colOff>
                    <xdr:row>5</xdr:row>
                    <xdr:rowOff>60960</xdr:rowOff>
                  </to>
                </anchor>
              </controlPr>
            </control>
          </mc:Choice>
        </mc:AlternateContent>
        <mc:AlternateContent xmlns:mc="http://schemas.openxmlformats.org/markup-compatibility/2006">
          <mc:Choice Requires="x14">
            <control shapeId="3107" r:id="rId7" name="Group Box 35">
              <controlPr defaultSize="0" autoFill="0" autoPict="0">
                <anchor moveWithCells="1">
                  <from>
                    <xdr:col>9</xdr:col>
                    <xdr:colOff>800100</xdr:colOff>
                    <xdr:row>2</xdr:row>
                    <xdr:rowOff>45720</xdr:rowOff>
                  </from>
                  <to>
                    <xdr:col>18</xdr:col>
                    <xdr:colOff>30480</xdr:colOff>
                    <xdr:row>6</xdr:row>
                    <xdr:rowOff>198120</xdr:rowOff>
                  </to>
                </anchor>
              </controlPr>
            </control>
          </mc:Choice>
        </mc:AlternateContent>
        <mc:AlternateContent xmlns:mc="http://schemas.openxmlformats.org/markup-compatibility/2006">
          <mc:Choice Requires="x14">
            <control shapeId="3108" r:id="rId8" name="Option Button 36">
              <controlPr defaultSize="0" autoFill="0" autoLine="0" autoPict="0">
                <anchor moveWithCells="1">
                  <from>
                    <xdr:col>10</xdr:col>
                    <xdr:colOff>45720</xdr:colOff>
                    <xdr:row>3</xdr:row>
                    <xdr:rowOff>60960</xdr:rowOff>
                  </from>
                  <to>
                    <xdr:col>10</xdr:col>
                    <xdr:colOff>845820</xdr:colOff>
                    <xdr:row>5</xdr:row>
                    <xdr:rowOff>0</xdr:rowOff>
                  </to>
                </anchor>
              </controlPr>
            </control>
          </mc:Choice>
        </mc:AlternateContent>
        <mc:AlternateContent xmlns:mc="http://schemas.openxmlformats.org/markup-compatibility/2006">
          <mc:Choice Requires="x14">
            <control shapeId="3109" r:id="rId9" name="Option Button 37">
              <controlPr defaultSize="0" autoFill="0" autoLine="0" autoPict="0">
                <anchor moveWithCells="1">
                  <from>
                    <xdr:col>11</xdr:col>
                    <xdr:colOff>259080</xdr:colOff>
                    <xdr:row>3</xdr:row>
                    <xdr:rowOff>60960</xdr:rowOff>
                  </from>
                  <to>
                    <xdr:col>11</xdr:col>
                    <xdr:colOff>861060</xdr:colOff>
                    <xdr:row>4</xdr:row>
                    <xdr:rowOff>251460</xdr:rowOff>
                  </to>
                </anchor>
              </controlPr>
            </control>
          </mc:Choice>
        </mc:AlternateContent>
        <mc:AlternateContent xmlns:mc="http://schemas.openxmlformats.org/markup-compatibility/2006">
          <mc:Choice Requires="x14">
            <control shapeId="3110" r:id="rId10" name="Option Button 38">
              <controlPr defaultSize="0" autoFill="0" autoLine="0" autoPict="0">
                <anchor moveWithCells="1">
                  <from>
                    <xdr:col>12</xdr:col>
                    <xdr:colOff>297180</xdr:colOff>
                    <xdr:row>4</xdr:row>
                    <xdr:rowOff>0</xdr:rowOff>
                  </from>
                  <to>
                    <xdr:col>12</xdr:col>
                    <xdr:colOff>952500</xdr:colOff>
                    <xdr:row>4</xdr:row>
                    <xdr:rowOff>251460</xdr:rowOff>
                  </to>
                </anchor>
              </controlPr>
            </control>
          </mc:Choice>
        </mc:AlternateContent>
        <mc:AlternateContent xmlns:mc="http://schemas.openxmlformats.org/markup-compatibility/2006">
          <mc:Choice Requires="x14">
            <control shapeId="3111" r:id="rId11" name="Group Box 39">
              <controlPr defaultSize="0" autoFill="0" autoPict="0">
                <anchor moveWithCells="1">
                  <from>
                    <xdr:col>4</xdr:col>
                    <xdr:colOff>693420</xdr:colOff>
                    <xdr:row>7</xdr:row>
                    <xdr:rowOff>0</xdr:rowOff>
                  </from>
                  <to>
                    <xdr:col>7</xdr:col>
                    <xdr:colOff>708660</xdr:colOff>
                    <xdr:row>9</xdr:row>
                    <xdr:rowOff>289560</xdr:rowOff>
                  </to>
                </anchor>
              </controlPr>
            </control>
          </mc:Choice>
        </mc:AlternateContent>
        <mc:AlternateContent xmlns:mc="http://schemas.openxmlformats.org/markup-compatibility/2006">
          <mc:Choice Requires="x14">
            <control shapeId="3112" r:id="rId12" name="Option Button 40">
              <controlPr defaultSize="0" autoFill="0" autoLine="0" autoPict="0">
                <anchor moveWithCells="1">
                  <from>
                    <xdr:col>5</xdr:col>
                    <xdr:colOff>45720</xdr:colOff>
                    <xdr:row>8</xdr:row>
                    <xdr:rowOff>7620</xdr:rowOff>
                  </from>
                  <to>
                    <xdr:col>5</xdr:col>
                    <xdr:colOff>723900</xdr:colOff>
                    <xdr:row>9</xdr:row>
                    <xdr:rowOff>0</xdr:rowOff>
                  </to>
                </anchor>
              </controlPr>
            </control>
          </mc:Choice>
        </mc:AlternateContent>
        <mc:AlternateContent xmlns:mc="http://schemas.openxmlformats.org/markup-compatibility/2006">
          <mc:Choice Requires="x14">
            <control shapeId="3113" r:id="rId13" name="Option Button 41">
              <controlPr defaultSize="0" autoFill="0" autoLine="0" autoPict="0">
                <anchor moveWithCells="1">
                  <from>
                    <xdr:col>5</xdr:col>
                    <xdr:colOff>769620</xdr:colOff>
                    <xdr:row>8</xdr:row>
                    <xdr:rowOff>0</xdr:rowOff>
                  </from>
                  <to>
                    <xdr:col>6</xdr:col>
                    <xdr:colOff>487680</xdr:colOff>
                    <xdr:row>8</xdr:row>
                    <xdr:rowOff>251460</xdr:rowOff>
                  </to>
                </anchor>
              </controlPr>
            </control>
          </mc:Choice>
        </mc:AlternateContent>
        <mc:AlternateContent xmlns:mc="http://schemas.openxmlformats.org/markup-compatibility/2006">
          <mc:Choice Requires="x14">
            <control shapeId="3114" r:id="rId14" name="Option Button 42">
              <controlPr defaultSize="0" autoFill="0" autoLine="0" autoPict="0">
                <anchor moveWithCells="1">
                  <from>
                    <xdr:col>6</xdr:col>
                    <xdr:colOff>541020</xdr:colOff>
                    <xdr:row>8</xdr:row>
                    <xdr:rowOff>0</xdr:rowOff>
                  </from>
                  <to>
                    <xdr:col>6</xdr:col>
                    <xdr:colOff>1150620</xdr:colOff>
                    <xdr:row>8</xdr:row>
                    <xdr:rowOff>251460</xdr:rowOff>
                  </to>
                </anchor>
              </controlPr>
            </control>
          </mc:Choice>
        </mc:AlternateContent>
        <mc:AlternateContent xmlns:mc="http://schemas.openxmlformats.org/markup-compatibility/2006">
          <mc:Choice Requires="x14">
            <control shapeId="3115" r:id="rId15" name="Option Button 43">
              <controlPr defaultSize="0" autoFill="0" autoLine="0" autoPict="0">
                <anchor moveWithCells="1">
                  <from>
                    <xdr:col>6</xdr:col>
                    <xdr:colOff>1257300</xdr:colOff>
                    <xdr:row>8</xdr:row>
                    <xdr:rowOff>0</xdr:rowOff>
                  </from>
                  <to>
                    <xdr:col>6</xdr:col>
                    <xdr:colOff>1851660</xdr:colOff>
                    <xdr:row>9</xdr:row>
                    <xdr:rowOff>0</xdr:rowOff>
                  </to>
                </anchor>
              </controlPr>
            </control>
          </mc:Choice>
        </mc:AlternateContent>
        <mc:AlternateContent xmlns:mc="http://schemas.openxmlformats.org/markup-compatibility/2006">
          <mc:Choice Requires="x14">
            <control shapeId="3116" r:id="rId16" name="Group Box 44">
              <controlPr defaultSize="0" autoFill="0" autoPict="0">
                <anchor moveWithCells="1">
                  <from>
                    <xdr:col>4</xdr:col>
                    <xdr:colOff>655320</xdr:colOff>
                    <xdr:row>9</xdr:row>
                    <xdr:rowOff>160020</xdr:rowOff>
                  </from>
                  <to>
                    <xdr:col>7</xdr:col>
                    <xdr:colOff>731520</xdr:colOff>
                    <xdr:row>10</xdr:row>
                    <xdr:rowOff>0</xdr:rowOff>
                  </to>
                </anchor>
              </controlPr>
            </control>
          </mc:Choice>
        </mc:AlternateContent>
        <mc:AlternateContent xmlns:mc="http://schemas.openxmlformats.org/markup-compatibility/2006">
          <mc:Choice Requires="x14">
            <control shapeId="3121" r:id="rId17" name="Button 49">
              <controlPr defaultSize="0" print="0" autoFill="0" autoPict="0" macro="[0]!ボタンVICS_Click">
                <anchor moveWithCells="1" sizeWithCells="1">
                  <from>
                    <xdr:col>18</xdr:col>
                    <xdr:colOff>68580</xdr:colOff>
                    <xdr:row>6</xdr:row>
                    <xdr:rowOff>121920</xdr:rowOff>
                  </from>
                  <to>
                    <xdr:col>19</xdr:col>
                    <xdr:colOff>518160</xdr:colOff>
                    <xdr:row>9</xdr:row>
                    <xdr:rowOff>99060</xdr:rowOff>
                  </to>
                </anchor>
              </controlPr>
            </control>
          </mc:Choice>
        </mc:AlternateContent>
        <mc:AlternateContent xmlns:mc="http://schemas.openxmlformats.org/markup-compatibility/2006">
          <mc:Choice Requires="x14">
            <control shapeId="3123" r:id="rId18" name="Group Box 51">
              <controlPr defaultSize="0" autoFill="0" autoPict="0">
                <anchor moveWithCells="1">
                  <from>
                    <xdr:col>9</xdr:col>
                    <xdr:colOff>800100</xdr:colOff>
                    <xdr:row>2</xdr:row>
                    <xdr:rowOff>45720</xdr:rowOff>
                  </from>
                  <to>
                    <xdr:col>18</xdr:col>
                    <xdr:colOff>38100</xdr:colOff>
                    <xdr:row>6</xdr:row>
                    <xdr:rowOff>198120</xdr:rowOff>
                  </to>
                </anchor>
              </controlPr>
            </control>
          </mc:Choice>
        </mc:AlternateContent>
        <mc:AlternateContent xmlns:mc="http://schemas.openxmlformats.org/markup-compatibility/2006">
          <mc:Choice Requires="x14">
            <control shapeId="3127" r:id="rId19" name="Group Box 55">
              <controlPr defaultSize="0" autoFill="0" autoPict="0">
                <anchor moveWithCells="1">
                  <from>
                    <xdr:col>4</xdr:col>
                    <xdr:colOff>693420</xdr:colOff>
                    <xdr:row>7</xdr:row>
                    <xdr:rowOff>0</xdr:rowOff>
                  </from>
                  <to>
                    <xdr:col>7</xdr:col>
                    <xdr:colOff>708660</xdr:colOff>
                    <xdr:row>9</xdr:row>
                    <xdr:rowOff>289560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xr:uid="{28F4954E-4C47-4BEE-A8DA-86715476F513}">
          <x14:formula1>
            <xm:f>注意事項・単価・納品先!$B$5:$H$5</xm:f>
          </x14:formula1>
          <xm:sqref>H1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24FB6-24BA-4ADB-8B99-C0371519115B}">
  <sheetPr codeName="Sheet4"/>
  <dimension ref="A1:M800"/>
  <sheetViews>
    <sheetView topLeftCell="B1" zoomScale="85" zoomScaleNormal="85" workbookViewId="0">
      <selection activeCell="K12" sqref="K12"/>
    </sheetView>
  </sheetViews>
  <sheetFormatPr defaultRowHeight="18"/>
  <cols>
    <col min="1" max="1" width="9" hidden="1" customWidth="1"/>
    <col min="2" max="2" width="15.09765625" bestFit="1" customWidth="1"/>
    <col min="3" max="3" width="19.19921875" bestFit="1" customWidth="1"/>
    <col min="4" max="5" width="13.5" bestFit="1" customWidth="1"/>
    <col min="8" max="8" width="9.8984375" customWidth="1"/>
    <col min="9" max="9" width="19.19921875" bestFit="1" customWidth="1"/>
    <col min="10" max="10" width="40.09765625" bestFit="1" customWidth="1"/>
    <col min="11" max="12" width="13.5" bestFit="1" customWidth="1"/>
  </cols>
  <sheetData>
    <row r="1" spans="1:13" ht="18.600000000000001" thickBot="1">
      <c r="A1" t="s">
        <v>3011</v>
      </c>
      <c r="B1" t="s">
        <v>3012</v>
      </c>
      <c r="C1" s="24" t="s">
        <v>3013</v>
      </c>
      <c r="D1" s="24"/>
      <c r="E1" s="24">
        <f>SUM(E3:E47)</f>
        <v>368</v>
      </c>
      <c r="F1">
        <f>SUM(F3:F47)</f>
        <v>180284</v>
      </c>
      <c r="H1" t="s">
        <v>3014</v>
      </c>
      <c r="J1" s="24" t="s">
        <v>3013</v>
      </c>
      <c r="K1" s="24"/>
      <c r="L1" s="24">
        <f>SUM(L3:L647)</f>
        <v>368</v>
      </c>
      <c r="M1">
        <f>SUM(M3:M647)</f>
        <v>180284</v>
      </c>
    </row>
    <row r="2" spans="1:13">
      <c r="A2" t="s">
        <v>3011</v>
      </c>
      <c r="B2" s="34" t="s">
        <v>3015</v>
      </c>
      <c r="C2" s="35" t="s">
        <v>3016</v>
      </c>
      <c r="D2" s="67" t="s">
        <v>7969</v>
      </c>
      <c r="E2" s="67" t="s">
        <v>7584</v>
      </c>
      <c r="F2" s="36" t="s">
        <v>38</v>
      </c>
      <c r="H2" s="37" t="s">
        <v>3015</v>
      </c>
      <c r="I2" s="38" t="s">
        <v>3016</v>
      </c>
      <c r="J2" s="38" t="s">
        <v>2695</v>
      </c>
      <c r="K2" s="70" t="s">
        <v>7969</v>
      </c>
      <c r="L2" s="70" t="s">
        <v>7584</v>
      </c>
      <c r="M2" s="39" t="s">
        <v>38</v>
      </c>
    </row>
    <row r="3" spans="1:13">
      <c r="A3" t="s">
        <v>3011</v>
      </c>
      <c r="B3" s="40" t="s">
        <v>58</v>
      </c>
      <c r="C3" s="41" t="s">
        <v>3024</v>
      </c>
      <c r="D3" s="169">
        <f>SUMIFS(エリア一覧!$J$15:$J$3463,エリア一覧!$H$15:$H$3463,B3,エリア一覧!$D$15:$D$3463,C3)</f>
        <v>42905</v>
      </c>
      <c r="E3" s="68">
        <f>COUNTIFS(エリア一覧!$V$15:$V$3463,"&gt;0",エリア一覧!$H$15:$H$3463,B3,エリア一覧!$D$15:$D$3463,C3)</f>
        <v>0</v>
      </c>
      <c r="F3" s="42">
        <f>SUMIFS(エリア一覧!$V$15:$V$3463,エリア一覧!$H$15:$H$3463,B3,エリア一覧!$D$15:$D$3463,C3)</f>
        <v>0</v>
      </c>
      <c r="H3" s="43" t="s">
        <v>58</v>
      </c>
      <c r="I3" s="44" t="s">
        <v>3024</v>
      </c>
      <c r="J3" s="44" t="s">
        <v>73</v>
      </c>
      <c r="K3" s="171">
        <f>SUMIFS(エリア一覧!$J$15:$J$3463,エリア一覧!$H$15:$H$3463,H3,エリア一覧!$D$15:$D$3463,I3,エリア一覧!$E$15:$E$3463,J3)</f>
        <v>3920</v>
      </c>
      <c r="L3" s="71">
        <f>COUNTIFS(エリア一覧!$V$15:$V$3463,"&gt;0",エリア一覧!$H$15:$H$3463,H3,エリア一覧!$D$15:$D$3463,I3,エリア一覧!$E$15:$E$3463,J3)</f>
        <v>0</v>
      </c>
      <c r="M3" s="45">
        <f>SUMIFS(エリア一覧!$V$15:$V$3463,エリア一覧!$H$15:$H$3463,H3,エリア一覧!$D$15:$D$3463,I3,エリア一覧!$E$15:$E$3463,J3)</f>
        <v>0</v>
      </c>
    </row>
    <row r="4" spans="1:13">
      <c r="A4" t="s">
        <v>3011</v>
      </c>
      <c r="B4" s="46" t="s">
        <v>58</v>
      </c>
      <c r="C4" s="47" t="s">
        <v>3025</v>
      </c>
      <c r="D4" s="169">
        <f>SUMIFS(エリア一覧!$J$15:$J$3463,エリア一覧!$H$15:$H$3463,B4,エリア一覧!$D$15:$D$3463,C4)</f>
        <v>61240</v>
      </c>
      <c r="E4" s="68">
        <f>COUNTIFS(エリア一覧!$V$15:$V$3463,"&gt;0",エリア一覧!$H$15:$H$3463,B4,エリア一覧!$D$15:$D$3463,C4)</f>
        <v>0</v>
      </c>
      <c r="F4" s="42">
        <f>SUMIFS(エリア一覧!$V$15:$V$3463,エリア一覧!$H$15:$H$3463,B4,エリア一覧!$D$15:$D$3463,C4)</f>
        <v>0</v>
      </c>
      <c r="H4" s="48" t="s">
        <v>58</v>
      </c>
      <c r="I4" s="49" t="s">
        <v>3024</v>
      </c>
      <c r="J4" s="49" t="s">
        <v>74</v>
      </c>
      <c r="K4" s="171">
        <f>SUMIFS(エリア一覧!$J$15:$J$3463,エリア一覧!$H$15:$H$3463,H4,エリア一覧!$D$15:$D$3463,I4,エリア一覧!$E$15:$E$3463,J4)</f>
        <v>6400</v>
      </c>
      <c r="L4" s="71">
        <f>COUNTIFS(エリア一覧!$V$15:$V$3463,"&gt;0",エリア一覧!$H$15:$H$3463,H4,エリア一覧!$D$15:$D$3463,I4,エリア一覧!$E$15:$E$3463,J4)</f>
        <v>0</v>
      </c>
      <c r="M4" s="45">
        <f>SUMIFS(エリア一覧!$V$15:V3449,エリア一覧!$H$15:H3449,H4,エリア一覧!$D$15:D3449,I4,エリア一覧!$E$15:E3449,J4)</f>
        <v>0</v>
      </c>
    </row>
    <row r="5" spans="1:13">
      <c r="A5" t="s">
        <v>3011</v>
      </c>
      <c r="B5" s="46" t="s">
        <v>58</v>
      </c>
      <c r="C5" s="47" t="s">
        <v>3026</v>
      </c>
      <c r="D5" s="169">
        <f>SUMIFS(エリア一覧!$J$15:$J$3463,エリア一覧!$H$15:$H$3463,B5,エリア一覧!$D$15:$D$3463,C5)</f>
        <v>42310</v>
      </c>
      <c r="E5" s="68">
        <f>COUNTIFS(エリア一覧!$V$15:$V$3463,"&gt;0",エリア一覧!$H$15:$H$3463,B5,エリア一覧!$D$15:$D$3463,C5)</f>
        <v>0</v>
      </c>
      <c r="F5" s="42">
        <f>SUMIFS(エリア一覧!$V$15:$V$3463,エリア一覧!$H$15:$H$3463,B5,エリア一覧!$D$15:$D$3463,C5)</f>
        <v>0</v>
      </c>
      <c r="H5" s="48" t="s">
        <v>58</v>
      </c>
      <c r="I5" s="49" t="s">
        <v>3024</v>
      </c>
      <c r="J5" s="49" t="s">
        <v>75</v>
      </c>
      <c r="K5" s="171">
        <f>SUMIFS(エリア一覧!$J$15:$J$3463,エリア一覧!$H$15:$H$3463,H5,エリア一覧!$D$15:$D$3463,I5,エリア一覧!$E$15:$E$3463,J5)</f>
        <v>5750</v>
      </c>
      <c r="L5" s="71">
        <f>COUNTIFS(エリア一覧!$V$15:$V$3463,"&gt;0",エリア一覧!$H$15:$H$3463,H5,エリア一覧!$D$15:$D$3463,I5,エリア一覧!$E$15:$E$3463,J5)</f>
        <v>0</v>
      </c>
      <c r="M5" s="45">
        <f>SUMIFS(エリア一覧!$V$15:V3449,エリア一覧!$H$15:H3449,H5,エリア一覧!$D$15:D3449,I5,エリア一覧!$E$15:E3449,J5)</f>
        <v>0</v>
      </c>
    </row>
    <row r="6" spans="1:13">
      <c r="A6" t="s">
        <v>3011</v>
      </c>
      <c r="B6" s="46" t="s">
        <v>327</v>
      </c>
      <c r="C6" s="47" t="s">
        <v>324</v>
      </c>
      <c r="D6" s="169">
        <f>SUMIFS(エリア一覧!$J$15:$J$3463,エリア一覧!$H$15:$H$3463,B6,エリア一覧!$D$15:$D$3463,C6)</f>
        <v>40125</v>
      </c>
      <c r="E6" s="68">
        <f>COUNTIFS(エリア一覧!$V$15:$V$3463,"&gt;0",エリア一覧!$H$15:$H$3463,B6,エリア一覧!$D$15:$D$3463,C6)</f>
        <v>0</v>
      </c>
      <c r="F6" s="42">
        <f>SUMIFS(エリア一覧!$V$15:$V$3463,エリア一覧!$H$15:$H$3463,B6,エリア一覧!$D$15:$D$3463,C6)</f>
        <v>0</v>
      </c>
      <c r="H6" s="48" t="s">
        <v>58</v>
      </c>
      <c r="I6" s="49" t="s">
        <v>3024</v>
      </c>
      <c r="J6" s="49" t="s">
        <v>134</v>
      </c>
      <c r="K6" s="171">
        <f>SUMIFS(エリア一覧!$J$15:$J$3463,エリア一覧!$H$15:$H$3463,H6,エリア一覧!$D$15:$D$3463,I6,エリア一覧!$E$15:$E$3463,J6)</f>
        <v>6740</v>
      </c>
      <c r="L6" s="71">
        <f>COUNTIFS(エリア一覧!$V$15:$V$3463,"&gt;0",エリア一覧!$H$15:$H$3463,H6,エリア一覧!$D$15:$D$3463,I6,エリア一覧!$E$15:$E$3463,J6)</f>
        <v>0</v>
      </c>
      <c r="M6" s="45">
        <f>SUMIFS(エリア一覧!$V$15:V3449,エリア一覧!$H$15:H3449,H6,エリア一覧!$D$15:D3449,I6,エリア一覧!$E$15:E3449,J6)</f>
        <v>0</v>
      </c>
    </row>
    <row r="7" spans="1:13">
      <c r="A7" t="s">
        <v>3011</v>
      </c>
      <c r="B7" s="46" t="s">
        <v>327</v>
      </c>
      <c r="C7" s="47" t="s">
        <v>3027</v>
      </c>
      <c r="D7" s="169">
        <f>SUMIFS(エリア一覧!$J$15:$J$3463,エリア一覧!$H$15:$H$3463,B7,エリア一覧!$D$15:$D$3463,C7)</f>
        <v>45805</v>
      </c>
      <c r="E7" s="68">
        <f>COUNTIFS(エリア一覧!$V$15:$V$3463,"&gt;0",エリア一覧!$H$15:$H$3463,B7,エリア一覧!$D$15:$D$3463,C7)</f>
        <v>0</v>
      </c>
      <c r="F7" s="42">
        <f>SUMIFS(エリア一覧!$V$15:$V$3463,エリア一覧!$H$15:$H$3463,B7,エリア一覧!$D$15:$D$3463,C7)</f>
        <v>0</v>
      </c>
      <c r="H7" s="48" t="s">
        <v>58</v>
      </c>
      <c r="I7" s="49" t="s">
        <v>3024</v>
      </c>
      <c r="J7" s="49" t="s">
        <v>142</v>
      </c>
      <c r="K7" s="171">
        <f>SUMIFS(エリア一覧!$J$15:$J$3463,エリア一覧!$H$15:$H$3463,H7,エリア一覧!$D$15:$D$3463,I7,エリア一覧!$E$15:$E$3463,J7)</f>
        <v>1770</v>
      </c>
      <c r="L7" s="71">
        <f>COUNTIFS(エリア一覧!$V$15:$V$3463,"&gt;0",エリア一覧!$H$15:$H$3463,H7,エリア一覧!$D$15:$D$3463,I7,エリア一覧!$E$15:$E$3463,J7)</f>
        <v>0</v>
      </c>
      <c r="M7" s="45">
        <f>SUMIFS(エリア一覧!$V$15:V3449,エリア一覧!$H$15:H3449,H7,エリア一覧!$D$15:D3449,I7,エリア一覧!$E$15:E3449,J7)</f>
        <v>0</v>
      </c>
    </row>
    <row r="8" spans="1:13">
      <c r="A8" t="s">
        <v>3011</v>
      </c>
      <c r="B8" s="46" t="s">
        <v>327</v>
      </c>
      <c r="C8" s="47" t="s">
        <v>327</v>
      </c>
      <c r="D8" s="169">
        <f>SUMIFS(エリア一覧!$J$15:$J$3463,エリア一覧!$H$15:$H$3463,B8,エリア一覧!$D$15:$D$3463,C8)</f>
        <v>39505</v>
      </c>
      <c r="E8" s="68">
        <f>COUNTIFS(エリア一覧!$V$15:$V$3463,"&gt;0",エリア一覧!$H$15:$H$3463,B8,エリア一覧!$D$15:$D$3463,C8)</f>
        <v>0</v>
      </c>
      <c r="F8" s="42">
        <f>SUMIFS(エリア一覧!$V$15:$V$3463,エリア一覧!$H$15:$H$3463,B8,エリア一覧!$D$15:$D$3463,C8)</f>
        <v>0</v>
      </c>
      <c r="H8" s="48" t="s">
        <v>58</v>
      </c>
      <c r="I8" s="49" t="s">
        <v>3024</v>
      </c>
      <c r="J8" s="49" t="s">
        <v>146</v>
      </c>
      <c r="K8" s="171">
        <f>SUMIFS(エリア一覧!$J$15:$J$3463,エリア一覧!$H$15:$H$3463,H8,エリア一覧!$D$15:$D$3463,I8,エリア一覧!$E$15:$E$3463,J8)</f>
        <v>1600</v>
      </c>
      <c r="L8" s="71">
        <f>COUNTIFS(エリア一覧!$V$15:$V$3463,"&gt;0",エリア一覧!$H$15:$H$3463,H8,エリア一覧!$D$15:$D$3463,I8,エリア一覧!$E$15:$E$3463,J8)</f>
        <v>0</v>
      </c>
      <c r="M8" s="45">
        <f>SUMIFS(エリア一覧!$V$15:V3449,エリア一覧!$H$15:H3449,H8,エリア一覧!$D$15:D3449,I8,エリア一覧!$E$15:E3449,J8)</f>
        <v>0</v>
      </c>
    </row>
    <row r="9" spans="1:13">
      <c r="A9" t="s">
        <v>3011</v>
      </c>
      <c r="B9" s="46" t="s">
        <v>327</v>
      </c>
      <c r="C9" s="47" t="s">
        <v>3028</v>
      </c>
      <c r="D9" s="169">
        <f>SUMIFS(エリア一覧!$J$15:$J$3463,エリア一覧!$H$15:$H$3463,B9,エリア一覧!$D$15:$D$3463,C9)</f>
        <v>37399</v>
      </c>
      <c r="E9" s="68">
        <f>COUNTIFS(エリア一覧!$V$15:$V$3463,"&gt;0",エリア一覧!$H$15:$H$3463,B9,エリア一覧!$D$15:$D$3463,C9)</f>
        <v>0</v>
      </c>
      <c r="F9" s="42">
        <f>SUMIFS(エリア一覧!$V$15:$V$3463,エリア一覧!$H$15:$H$3463,B9,エリア一覧!$D$15:$D$3463,C9)</f>
        <v>0</v>
      </c>
      <c r="H9" s="48" t="s">
        <v>58</v>
      </c>
      <c r="I9" s="49" t="s">
        <v>3024</v>
      </c>
      <c r="J9" s="49" t="s">
        <v>148</v>
      </c>
      <c r="K9" s="171">
        <f>SUMIFS(エリア一覧!$J$15:$J$3463,エリア一覧!$H$15:$H$3463,H9,エリア一覧!$D$15:$D$3463,I9,エリア一覧!$E$15:$E$3463,J9)</f>
        <v>5255</v>
      </c>
      <c r="L9" s="71">
        <f>COUNTIFS(エリア一覧!$V$15:$V$3463,"&gt;0",エリア一覧!$H$15:$H$3463,H9,エリア一覧!$D$15:$D$3463,I9,エリア一覧!$E$15:$E$3463,J9)</f>
        <v>0</v>
      </c>
      <c r="M9" s="45">
        <f>SUMIFS(エリア一覧!$V$15:V3449,エリア一覧!$H$15:H3449,H9,エリア一覧!$D$15:D3449,I9,エリア一覧!$E$15:E3449,J9)</f>
        <v>0</v>
      </c>
    </row>
    <row r="10" spans="1:13">
      <c r="A10" t="s">
        <v>3011</v>
      </c>
      <c r="B10" s="46" t="s">
        <v>327</v>
      </c>
      <c r="C10" s="47" t="s">
        <v>3029</v>
      </c>
      <c r="D10" s="169">
        <f>SUMIFS(エリア一覧!$J$15:$J$3463,エリア一覧!$H$15:$H$3463,B10,エリア一覧!$D$15:$D$3463,C10)</f>
        <v>35285</v>
      </c>
      <c r="E10" s="68">
        <f>COUNTIFS(エリア一覧!$V$15:$V$3463,"&gt;0",エリア一覧!$H$15:$H$3463,B10,エリア一覧!$D$15:$D$3463,C10)</f>
        <v>0</v>
      </c>
      <c r="F10" s="42">
        <f>SUMIFS(エリア一覧!$V$15:$V$3463,エリア一覧!$H$15:$H$3463,B10,エリア一覧!$D$15:$D$3463,C10)</f>
        <v>0</v>
      </c>
      <c r="H10" s="48" t="s">
        <v>58</v>
      </c>
      <c r="I10" s="49" t="s">
        <v>3024</v>
      </c>
      <c r="J10" s="49" t="s">
        <v>154</v>
      </c>
      <c r="K10" s="171">
        <f>SUMIFS(エリア一覧!$J$15:$J$3463,エリア一覧!$H$15:$H$3463,H10,エリア一覧!$D$15:$D$3463,I10,エリア一覧!$E$15:$E$3463,J10)</f>
        <v>5255</v>
      </c>
      <c r="L10" s="71">
        <f>COUNTIFS(エリア一覧!$V$15:$V$3463,"&gt;0",エリア一覧!$H$15:$H$3463,H10,エリア一覧!$D$15:$D$3463,I10,エリア一覧!$E$15:$E$3463,J10)</f>
        <v>0</v>
      </c>
      <c r="M10" s="45">
        <f>SUMIFS(エリア一覧!$V$15:V3449,エリア一覧!$H$15:H3449,H10,エリア一覧!$D$15:D3449,I10,エリア一覧!$E$15:E3449,J10)</f>
        <v>0</v>
      </c>
    </row>
    <row r="11" spans="1:13">
      <c r="A11" t="s">
        <v>3011</v>
      </c>
      <c r="B11" s="46" t="s">
        <v>458</v>
      </c>
      <c r="C11" s="47" t="s">
        <v>458</v>
      </c>
      <c r="D11" s="169">
        <f>SUMIFS(エリア一覧!$J$15:$J$3463,エリア一覧!$H$15:$H$3463,B11,エリア一覧!$D$15:$D$3463,C11)</f>
        <v>42117</v>
      </c>
      <c r="E11" s="68">
        <f>COUNTIFS(エリア一覧!$V$15:$V$3463,"&gt;0",エリア一覧!$H$15:$H$3463,B11,エリア一覧!$D$15:$D$3463,C11)</f>
        <v>0</v>
      </c>
      <c r="F11" s="42">
        <f>SUMIFS(エリア一覧!$V$15:$V$3463,エリア一覧!$H$15:$H$3463,B11,エリア一覧!$D$15:$D$3463,C11)</f>
        <v>0</v>
      </c>
      <c r="H11" s="48" t="s">
        <v>58</v>
      </c>
      <c r="I11" s="49" t="s">
        <v>3024</v>
      </c>
      <c r="J11" s="49" t="s">
        <v>162</v>
      </c>
      <c r="K11" s="171">
        <f>SUMIFS(エリア一覧!$J$15:$J$3463,エリア一覧!$H$15:$H$3463,H11,エリア一覧!$D$15:$D$3463,I11,エリア一覧!$E$15:$E$3463,J11)</f>
        <v>6215</v>
      </c>
      <c r="L11" s="71">
        <f>COUNTIFS(エリア一覧!$V$15:$V$3463,"&gt;0",エリア一覧!$H$15:$H$3463,H11,エリア一覧!$D$15:$D$3463,I11,エリア一覧!$E$15:$E$3463,J11)</f>
        <v>0</v>
      </c>
      <c r="M11" s="45">
        <f>SUMIFS(エリア一覧!$V$15:V3449,エリア一覧!$H$15:H3449,H11,エリア一覧!$D$15:D3449,I11,エリア一覧!$E$15:E3449,J11)</f>
        <v>0</v>
      </c>
    </row>
    <row r="12" spans="1:13">
      <c r="A12" t="s">
        <v>3011</v>
      </c>
      <c r="B12" s="46" t="s">
        <v>458</v>
      </c>
      <c r="C12" s="47" t="s">
        <v>3030</v>
      </c>
      <c r="D12" s="169">
        <f>SUMIFS(エリア一覧!$J$15:$J$3463,エリア一覧!$H$15:$H$3463,B12,エリア一覧!$D$15:$D$3463,C12)</f>
        <v>19780</v>
      </c>
      <c r="E12" s="68">
        <f>COUNTIFS(エリア一覧!$V$15:$V$3463,"&gt;0",エリア一覧!$H$15:$H$3463,B12,エリア一覧!$D$15:$D$3463,C12)</f>
        <v>0</v>
      </c>
      <c r="F12" s="42">
        <f>SUMIFS(エリア一覧!$V$15:$V$3463,エリア一覧!$H$15:$H$3463,B12,エリア一覧!$D$15:$D$3463,C12)</f>
        <v>0</v>
      </c>
      <c r="H12" s="48" t="s">
        <v>58</v>
      </c>
      <c r="I12" s="49" t="s">
        <v>3025</v>
      </c>
      <c r="J12" s="49" t="s">
        <v>175</v>
      </c>
      <c r="K12" s="171">
        <f>SUMIFS(エリア一覧!$J$15:$J$3463,エリア一覧!$H$15:$H$3463,H12,エリア一覧!$D$15:$D$3463,I12,エリア一覧!$E$15:$E$3463,J12)</f>
        <v>12095</v>
      </c>
      <c r="L12" s="71">
        <f>COUNTIFS(エリア一覧!$V$15:$V$3463,"&gt;0",エリア一覧!$H$15:$H$3463,H12,エリア一覧!$D$15:$D$3463,I12,エリア一覧!$E$15:$E$3463,J12)</f>
        <v>0</v>
      </c>
      <c r="M12" s="45">
        <f>SUMIFS(エリア一覧!$V$15:V3449,エリア一覧!$H$15:H3449,H12,エリア一覧!$D$15:D3449,I12,エリア一覧!$E$15:E3449,J12)</f>
        <v>0</v>
      </c>
    </row>
    <row r="13" spans="1:13">
      <c r="A13" t="s">
        <v>3011</v>
      </c>
      <c r="B13" s="46" t="s">
        <v>458</v>
      </c>
      <c r="C13" s="47" t="s">
        <v>7583</v>
      </c>
      <c r="D13" s="169">
        <f>SUMIFS(エリア一覧!$J$15:$J$3463,エリア一覧!$H$15:$H$3463,B13,エリア一覧!$D$15:$D$3463,C13)</f>
        <v>45260</v>
      </c>
      <c r="E13" s="68">
        <f>COUNTIFS(エリア一覧!$V$15:$V$3463,"&gt;0",エリア一覧!$H$15:$H$3463,B13,エリア一覧!$D$15:$D$3463,C13)</f>
        <v>0</v>
      </c>
      <c r="F13" s="42">
        <f>SUMIFS(エリア一覧!$V$15:$V$3463,エリア一覧!$H$15:$H$3463,B13,エリア一覧!$D$15:$D$3463,C13)</f>
        <v>0</v>
      </c>
      <c r="H13" s="48" t="s">
        <v>58</v>
      </c>
      <c r="I13" s="49" t="s">
        <v>3025</v>
      </c>
      <c r="J13" s="49" t="s">
        <v>186</v>
      </c>
      <c r="K13" s="171">
        <f>SUMIFS(エリア一覧!$J$15:$J$3463,エリア一覧!$H$15:$H$3463,H13,エリア一覧!$D$15:$D$3463,I13,エリア一覧!$E$15:$E$3463,J13)</f>
        <v>4650</v>
      </c>
      <c r="L13" s="71">
        <f>COUNTIFS(エリア一覧!$V$15:$V$3463,"&gt;0",エリア一覧!$H$15:$H$3463,H13,エリア一覧!$D$15:$D$3463,I13,エリア一覧!$E$15:$E$3463,J13)</f>
        <v>0</v>
      </c>
      <c r="M13" s="45">
        <f>SUMIFS(エリア一覧!$V$15:V3449,エリア一覧!$H$15:H3449,H13,エリア一覧!$D$15:D3449,I13,エリア一覧!$E$15:E3449,J13)</f>
        <v>0</v>
      </c>
    </row>
    <row r="14" spans="1:13">
      <c r="A14" t="s">
        <v>3011</v>
      </c>
      <c r="B14" s="46" t="s">
        <v>458</v>
      </c>
      <c r="C14" s="47" t="s">
        <v>3032</v>
      </c>
      <c r="D14" s="169">
        <f>SUMIFS(エリア一覧!$J$15:$J$3463,エリア一覧!$H$15:$H$3463,B14,エリア一覧!$D$15:$D$3463,C14)</f>
        <v>23440</v>
      </c>
      <c r="E14" s="68">
        <f>COUNTIFS(エリア一覧!$V$15:$V$3463,"&gt;0",エリア一覧!$H$15:$H$3463,B14,エリア一覧!$D$15:$D$3463,C14)</f>
        <v>0</v>
      </c>
      <c r="F14" s="42">
        <f>SUMIFS(エリア一覧!$V$15:$V$3463,エリア一覧!$H$15:$H$3463,B14,エリア一覧!$D$15:$D$3463,C14)</f>
        <v>0</v>
      </c>
      <c r="H14" s="48" t="s">
        <v>58</v>
      </c>
      <c r="I14" s="49" t="s">
        <v>3025</v>
      </c>
      <c r="J14" s="49" t="s">
        <v>188</v>
      </c>
      <c r="K14" s="171">
        <f>SUMIFS(エリア一覧!$J$15:$J$3463,エリア一覧!$H$15:$H$3463,H14,エリア一覧!$D$15:$D$3463,I14,エリア一覧!$E$15:$E$3463,J14)</f>
        <v>2615</v>
      </c>
      <c r="L14" s="71">
        <f>COUNTIFS(エリア一覧!$V$15:$V$3463,"&gt;0",エリア一覧!$H$15:$H$3463,H14,エリア一覧!$D$15:$D$3463,I14,エリア一覧!$E$15:$E$3463,J14)</f>
        <v>0</v>
      </c>
      <c r="M14" s="45">
        <f>SUMIFS(エリア一覧!$V$15:V3449,エリア一覧!$H$15:H3449,H14,エリア一覧!$D$15:D3449,I14,エリア一覧!$E$15:E3449,J14)</f>
        <v>0</v>
      </c>
    </row>
    <row r="15" spans="1:13">
      <c r="A15" t="s">
        <v>3011</v>
      </c>
      <c r="B15" s="46" t="s">
        <v>743</v>
      </c>
      <c r="C15" s="47" t="s">
        <v>3033</v>
      </c>
      <c r="D15" s="169">
        <f>SUMIFS(エリア一覧!$J$15:$J$3463,エリア一覧!$H$15:$H$3463,B15,エリア一覧!$D$15:$D$3463,C15)</f>
        <v>47047</v>
      </c>
      <c r="E15" s="68">
        <f>COUNTIFS(エリア一覧!$V$15:$V$3463,"&gt;0",エリア一覧!$H$15:$H$3463,B15,エリア一覧!$D$15:$D$3463,C15)</f>
        <v>0</v>
      </c>
      <c r="F15" s="42">
        <f>SUMIFS(エリア一覧!$V$15:$V$3463,エリア一覧!$H$15:$H$3463,B15,エリア一覧!$D$15:$D$3463,C15)</f>
        <v>0</v>
      </c>
      <c r="H15" s="48" t="s">
        <v>58</v>
      </c>
      <c r="I15" s="49" t="s">
        <v>3025</v>
      </c>
      <c r="J15" s="49" t="s">
        <v>194</v>
      </c>
      <c r="K15" s="171">
        <f>SUMIFS(エリア一覧!$J$15:$J$3463,エリア一覧!$H$15:$H$3463,H15,エリア一覧!$D$15:$D$3463,I15,エリア一覧!$E$15:$E$3463,J15)</f>
        <v>4635</v>
      </c>
      <c r="L15" s="71">
        <f>COUNTIFS(エリア一覧!$V$15:$V$3463,"&gt;0",エリア一覧!$H$15:$H$3463,H15,エリア一覧!$D$15:$D$3463,I15,エリア一覧!$E$15:$E$3463,J15)</f>
        <v>0</v>
      </c>
      <c r="M15" s="45">
        <f>SUMIFS(エリア一覧!$V$15:V3449,エリア一覧!$H$15:H3449,H15,エリア一覧!$D$15:D3449,I15,エリア一覧!$E$15:E3449,J15)</f>
        <v>0</v>
      </c>
    </row>
    <row r="16" spans="1:13">
      <c r="A16" t="s">
        <v>3011</v>
      </c>
      <c r="B16" s="46" t="s">
        <v>743</v>
      </c>
      <c r="C16" s="47" t="s">
        <v>3034</v>
      </c>
      <c r="D16" s="169">
        <f>SUMIFS(エリア一覧!$J$15:$J$3463,エリア一覧!$H$15:$H$3463,B16,エリア一覧!$D$15:$D$3463,C16)</f>
        <v>45245</v>
      </c>
      <c r="E16" s="68">
        <f>COUNTIFS(エリア一覧!$V$15:$V$3463,"&gt;0",エリア一覧!$H$15:$H$3463,B16,エリア一覧!$D$15:$D$3463,C16)</f>
        <v>0</v>
      </c>
      <c r="F16" s="42">
        <f>SUMIFS(エリア一覧!$V$15:$V$3463,エリア一覧!$H$15:$H$3463,B16,エリア一覧!$D$15:$D$3463,C16)</f>
        <v>0</v>
      </c>
      <c r="H16" s="48" t="s">
        <v>58</v>
      </c>
      <c r="I16" s="49" t="s">
        <v>3025</v>
      </c>
      <c r="J16" s="49" t="s">
        <v>201</v>
      </c>
      <c r="K16" s="171">
        <f>SUMIFS(エリア一覧!$J$15:$J$3463,エリア一覧!$H$15:$H$3463,H16,エリア一覧!$D$15:$D$3463,I16,エリア一覧!$E$15:$E$3463,J16)</f>
        <v>2420</v>
      </c>
      <c r="L16" s="71">
        <f>COUNTIFS(エリア一覧!$V$15:$V$3463,"&gt;0",エリア一覧!$H$15:$H$3463,H16,エリア一覧!$D$15:$D$3463,I16,エリア一覧!$E$15:$E$3463,J16)</f>
        <v>0</v>
      </c>
      <c r="M16" s="45">
        <f>SUMIFS(エリア一覧!$V$15:V3449,エリア一覧!$H$15:H3449,H16,エリア一覧!$D$15:D3449,I16,エリア一覧!$E$15:E3449,J16)</f>
        <v>0</v>
      </c>
    </row>
    <row r="17" spans="1:13">
      <c r="A17" t="s">
        <v>3011</v>
      </c>
      <c r="B17" s="46" t="s">
        <v>743</v>
      </c>
      <c r="C17" s="47" t="s">
        <v>3035</v>
      </c>
      <c r="D17" s="169">
        <f>SUMIFS(エリア一覧!$J$15:$J$3463,エリア一覧!$H$15:$H$3463,B17,エリア一覧!$D$15:$D$3463,C17)</f>
        <v>32700</v>
      </c>
      <c r="E17" s="68">
        <f>COUNTIFS(エリア一覧!$V$15:$V$3463,"&gt;0",エリア一覧!$H$15:$H$3463,B17,エリア一覧!$D$15:$D$3463,C17)</f>
        <v>0</v>
      </c>
      <c r="F17" s="42">
        <f>SUMIFS(エリア一覧!$V$15:$V$3463,エリア一覧!$H$15:$H$3463,B17,エリア一覧!$D$15:$D$3463,C17)</f>
        <v>0</v>
      </c>
      <c r="H17" s="48" t="s">
        <v>58</v>
      </c>
      <c r="I17" s="49" t="s">
        <v>3025</v>
      </c>
      <c r="J17" s="49" t="s">
        <v>205</v>
      </c>
      <c r="K17" s="171">
        <f>SUMIFS(エリア一覧!$J$15:$J$3463,エリア一覧!$H$15:$H$3463,H17,エリア一覧!$D$15:$D$3463,I17,エリア一覧!$E$15:$E$3463,J17)</f>
        <v>3020</v>
      </c>
      <c r="L17" s="71">
        <f>COUNTIFS(エリア一覧!$V$15:$V$3463,"&gt;0",エリア一覧!$H$15:$H$3463,H17,エリア一覧!$D$15:$D$3463,I17,エリア一覧!$E$15:$E$3463,J17)</f>
        <v>0</v>
      </c>
      <c r="M17" s="45">
        <f>SUMIFS(エリア一覧!$V$15:V3449,エリア一覧!$H$15:H3449,H17,エリア一覧!$D$15:D3449,I17,エリア一覧!$E$15:E3449,J17)</f>
        <v>0</v>
      </c>
    </row>
    <row r="18" spans="1:13">
      <c r="A18" t="s">
        <v>3011</v>
      </c>
      <c r="B18" s="46" t="s">
        <v>743</v>
      </c>
      <c r="C18" s="47" t="s">
        <v>817</v>
      </c>
      <c r="D18" s="169">
        <f>SUMIFS(エリア一覧!$J$15:$J$3463,エリア一覧!$H$15:$H$3463,B18,エリア一覧!$D$15:$D$3463,C18)</f>
        <v>39422</v>
      </c>
      <c r="E18" s="68">
        <f>COUNTIFS(エリア一覧!$V$15:$V$3463,"&gt;0",エリア一覧!$H$15:$H$3463,B18,エリア一覧!$D$15:$D$3463,C18)</f>
        <v>0</v>
      </c>
      <c r="F18" s="42">
        <f>SUMIFS(エリア一覧!$V$15:$V$3463,エリア一覧!$H$15:$H$3463,B18,エリア一覧!$D$15:$D$3463,C18)</f>
        <v>0</v>
      </c>
      <c r="H18" s="48" t="s">
        <v>58</v>
      </c>
      <c r="I18" s="49" t="s">
        <v>3025</v>
      </c>
      <c r="J18" s="49" t="s">
        <v>208</v>
      </c>
      <c r="K18" s="171">
        <f>SUMIFS(エリア一覧!$J$15:$J$3463,エリア一覧!$H$15:$H$3463,H18,エリア一覧!$D$15:$D$3463,I18,エリア一覧!$E$15:$E$3463,J18)</f>
        <v>5590</v>
      </c>
      <c r="L18" s="71">
        <f>COUNTIFS(エリア一覧!$V$15:$V$3463,"&gt;0",エリア一覧!$H$15:$H$3463,H18,エリア一覧!$D$15:$D$3463,I18,エリア一覧!$E$15:$E$3463,J18)</f>
        <v>0</v>
      </c>
      <c r="M18" s="45">
        <f>SUMIFS(エリア一覧!$V$15:V3449,エリア一覧!$H$15:H3449,H18,エリア一覧!$D$15:D3449,I18,エリア一覧!$E$15:E3449,J18)</f>
        <v>0</v>
      </c>
    </row>
    <row r="19" spans="1:13">
      <c r="A19" t="s">
        <v>3011</v>
      </c>
      <c r="B19" s="46" t="s">
        <v>861</v>
      </c>
      <c r="C19" s="47" t="s">
        <v>3036</v>
      </c>
      <c r="D19" s="169">
        <f>SUMIFS(エリア一覧!$J$15:$J$3463,エリア一覧!$H$15:$H$3463,B19,エリア一覧!$D$15:$D$3463,C19)</f>
        <v>54930</v>
      </c>
      <c r="E19" s="68">
        <f>COUNTIFS(エリア一覧!$V$15:$V$3463,"&gt;0",エリア一覧!$H$15:$H$3463,B19,エリア一覧!$D$15:$D$3463,C19)</f>
        <v>0</v>
      </c>
      <c r="F19" s="42">
        <f>SUMIFS(エリア一覧!$V$15:$V$3463,エリア一覧!$H$15:$H$3463,B19,エリア一覧!$D$15:$D$3463,C19)</f>
        <v>0</v>
      </c>
      <c r="H19" s="48" t="s">
        <v>58</v>
      </c>
      <c r="I19" s="49" t="s">
        <v>3025</v>
      </c>
      <c r="J19" s="49" t="s">
        <v>214</v>
      </c>
      <c r="K19" s="171">
        <f>SUMIFS(エリア一覧!$J$15:$J$3463,エリア一覧!$H$15:$H$3463,H19,エリア一覧!$D$15:$D$3463,I19,エリア一覧!$E$15:$E$3463,J19)</f>
        <v>4015</v>
      </c>
      <c r="L19" s="71">
        <f>COUNTIFS(エリア一覧!$V$15:$V$3463,"&gt;0",エリア一覧!$H$15:$H$3463,H19,エリア一覧!$D$15:$D$3463,I19,エリア一覧!$E$15:$E$3463,J19)</f>
        <v>0</v>
      </c>
      <c r="M19" s="45">
        <f>SUMIFS(エリア一覧!$V$15:V3449,エリア一覧!$H$15:H3449,H19,エリア一覧!$D$15:D3449,I19,エリア一覧!$E$15:E3449,J19)</f>
        <v>0</v>
      </c>
    </row>
    <row r="20" spans="1:13">
      <c r="A20" t="s">
        <v>3011</v>
      </c>
      <c r="B20" s="46" t="s">
        <v>861</v>
      </c>
      <c r="C20" s="47" t="s">
        <v>887</v>
      </c>
      <c r="D20" s="169">
        <f>SUMIFS(エリア一覧!$J$15:$J$3463,エリア一覧!$H$15:$H$3463,B20,エリア一覧!$D$15:$D$3463,C20)</f>
        <v>53731</v>
      </c>
      <c r="E20" s="68">
        <f>COUNTIFS(エリア一覧!$V$15:$V$3463,"&gt;0",エリア一覧!$H$15:$H$3463,B20,エリア一覧!$D$15:$D$3463,C20)</f>
        <v>6</v>
      </c>
      <c r="F20" s="42">
        <f>SUMIFS(エリア一覧!$V$15:$V$3463,エリア一覧!$H$15:$H$3463,B20,エリア一覧!$D$15:$D$3463,C20)</f>
        <v>2830</v>
      </c>
      <c r="H20" s="48" t="s">
        <v>58</v>
      </c>
      <c r="I20" s="49" t="s">
        <v>3025</v>
      </c>
      <c r="J20" s="49" t="s">
        <v>221</v>
      </c>
      <c r="K20" s="171">
        <f>SUMIFS(エリア一覧!$J$15:$J$3463,エリア一覧!$H$15:$H$3463,H20,エリア一覧!$D$15:$D$3463,I20,エリア一覧!$E$15:$E$3463,J20)</f>
        <v>4905</v>
      </c>
      <c r="L20" s="71">
        <f>COUNTIFS(エリア一覧!$V$15:$V$3463,"&gt;0",エリア一覧!$H$15:$H$3463,H20,エリア一覧!$D$15:$D$3463,I20,エリア一覧!$E$15:$E$3463,J20)</f>
        <v>0</v>
      </c>
      <c r="M20" s="45">
        <f>SUMIFS(エリア一覧!$V$15:V3449,エリア一覧!$H$15:H3449,H20,エリア一覧!$D$15:D3449,I20,エリア一覧!$E$15:E3449,J20)</f>
        <v>0</v>
      </c>
    </row>
    <row r="21" spans="1:13">
      <c r="A21" t="s">
        <v>3011</v>
      </c>
      <c r="B21" s="46" t="s">
        <v>861</v>
      </c>
      <c r="C21" s="47" t="s">
        <v>861</v>
      </c>
      <c r="D21" s="169">
        <f>SUMIFS(エリア一覧!$J$15:$J$3463,エリア一覧!$H$15:$H$3463,B21,エリア一覧!$D$15:$D$3463,C21)</f>
        <v>39805</v>
      </c>
      <c r="E21" s="68">
        <f>COUNTIFS(エリア一覧!$V$15:$V$3463,"&gt;0",エリア一覧!$H$15:$H$3463,B21,エリア一覧!$D$15:$D$3463,C21)</f>
        <v>0</v>
      </c>
      <c r="F21" s="42">
        <f>SUMIFS(エリア一覧!$V$15:$V$3463,エリア一覧!$H$15:$H$3463,B21,エリア一覧!$D$15:$D$3463,C21)</f>
        <v>0</v>
      </c>
      <c r="H21" s="48" t="s">
        <v>58</v>
      </c>
      <c r="I21" s="49" t="s">
        <v>3025</v>
      </c>
      <c r="J21" s="49" t="s">
        <v>227</v>
      </c>
      <c r="K21" s="171">
        <f>SUMIFS(エリア一覧!$J$15:$J$3463,エリア一覧!$H$15:$H$3463,H21,エリア一覧!$D$15:$D$3463,I21,エリア一覧!$E$15:$E$3463,J21)</f>
        <v>7250</v>
      </c>
      <c r="L21" s="71">
        <f>COUNTIFS(エリア一覧!$V$15:$V$3463,"&gt;0",エリア一覧!$H$15:$H$3463,H21,エリア一覧!$D$15:$D$3463,I21,エリア一覧!$E$15:$E$3463,J21)</f>
        <v>0</v>
      </c>
      <c r="M21" s="45">
        <f>SUMIFS(エリア一覧!$V$15:V3449,エリア一覧!$H$15:H3449,H21,エリア一覧!$D$15:D3449,I21,エリア一覧!$E$15:E3449,J21)</f>
        <v>0</v>
      </c>
    </row>
    <row r="22" spans="1:13">
      <c r="A22" t="s">
        <v>3011</v>
      </c>
      <c r="B22" s="46" t="s">
        <v>918</v>
      </c>
      <c r="C22" s="47" t="s">
        <v>3037</v>
      </c>
      <c r="D22" s="169">
        <f>SUMIFS(エリア一覧!$J$15:$J$3463,エリア一覧!$H$15:$H$3463,B22,エリア一覧!$D$15:$D$3463,C22)</f>
        <v>43702</v>
      </c>
      <c r="E22" s="68">
        <f>COUNTIFS(エリア一覧!$V$15:$V$3463,"&gt;0",エリア一覧!$H$15:$H$3463,B22,エリア一覧!$D$15:$D$3463,C22)</f>
        <v>0</v>
      </c>
      <c r="F22" s="42">
        <f>SUMIFS(エリア一覧!$V$15:$V$3463,エリア一覧!$H$15:$H$3463,B22,エリア一覧!$D$15:$D$3463,C22)</f>
        <v>0</v>
      </c>
      <c r="H22" s="48" t="s">
        <v>58</v>
      </c>
      <c r="I22" s="49" t="s">
        <v>3025</v>
      </c>
      <c r="J22" s="49" t="s">
        <v>238</v>
      </c>
      <c r="K22" s="171">
        <f>SUMIFS(エリア一覧!$J$15:$J$3463,エリア一覧!$H$15:$H$3463,H22,エリア一覧!$D$15:$D$3463,I22,エリア一覧!$E$15:$E$3463,J22)</f>
        <v>5955</v>
      </c>
      <c r="L22" s="71">
        <f>COUNTIFS(エリア一覧!$V$15:$V$3463,"&gt;0",エリア一覧!$H$15:$H$3463,H22,エリア一覧!$D$15:$D$3463,I22,エリア一覧!$E$15:$E$3463,J22)</f>
        <v>0</v>
      </c>
      <c r="M22" s="45">
        <f>SUMIFS(エリア一覧!$V$15:V3449,エリア一覧!$H$15:H3449,H22,エリア一覧!$D$15:D3449,I22,エリア一覧!$E$15:E3449,J22)</f>
        <v>0</v>
      </c>
    </row>
    <row r="23" spans="1:13">
      <c r="A23" t="s">
        <v>3011</v>
      </c>
      <c r="B23" s="46" t="s">
        <v>918</v>
      </c>
      <c r="C23" s="47" t="s">
        <v>3038</v>
      </c>
      <c r="D23" s="169">
        <f>SUMIFS(エリア一覧!$J$15:$J$3463,エリア一覧!$H$15:$H$3463,B23,エリア一覧!$D$15:$D$3463,C23)</f>
        <v>29523</v>
      </c>
      <c r="E23" s="68">
        <f>COUNTIFS(エリア一覧!$V$15:$V$3463,"&gt;0",エリア一覧!$H$15:$H$3463,B23,エリア一覧!$D$15:$D$3463,C23)</f>
        <v>0</v>
      </c>
      <c r="F23" s="42">
        <f>SUMIFS(エリア一覧!$V$15:$V$3463,エリア一覧!$H$15:$H$3463,B23,エリア一覧!$D$15:$D$3463,C23)</f>
        <v>0</v>
      </c>
      <c r="H23" s="48" t="s">
        <v>58</v>
      </c>
      <c r="I23" s="49" t="s">
        <v>3025</v>
      </c>
      <c r="J23" s="49" t="s">
        <v>245</v>
      </c>
      <c r="K23" s="171">
        <f>SUMIFS(エリア一覧!$J$15:$J$3463,エリア一覧!$H$15:$H$3463,H23,エリア一覧!$D$15:$D$3463,I23,エリア一覧!$E$15:$E$3463,J23)</f>
        <v>3100</v>
      </c>
      <c r="L23" s="71">
        <f>COUNTIFS(エリア一覧!$V$15:$V$3463,"&gt;0",エリア一覧!$H$15:$H$3463,H23,エリア一覧!$D$15:$D$3463,I23,エリア一覧!$E$15:$E$3463,J23)</f>
        <v>0</v>
      </c>
      <c r="M23" s="45">
        <f>SUMIFS(エリア一覧!$V$15:V3449,エリア一覧!$H$15:H3449,H23,エリア一覧!$D$15:D3449,I23,エリア一覧!$E$15:E3449,J23)</f>
        <v>0</v>
      </c>
    </row>
    <row r="24" spans="1:13">
      <c r="A24" t="s">
        <v>3011</v>
      </c>
      <c r="B24" s="46" t="s">
        <v>918</v>
      </c>
      <c r="C24" s="47" t="s">
        <v>1021</v>
      </c>
      <c r="D24" s="169">
        <f>SUMIFS(エリア一覧!$J$15:$J$3463,エリア一覧!$H$15:$H$3463,B24,エリア一覧!$D$15:$D$3463,C24)</f>
        <v>41726</v>
      </c>
      <c r="E24" s="68">
        <f>COUNTIFS(エリア一覧!$V$15:$V$3463,"&gt;0",エリア一覧!$H$15:$H$3463,B24,エリア一覧!$D$15:$D$3463,C24)</f>
        <v>0</v>
      </c>
      <c r="F24" s="42">
        <f>SUMIFS(エリア一覧!$V$15:$V$3463,エリア一覧!$H$15:$H$3463,B24,エリア一覧!$D$15:$D$3463,C24)</f>
        <v>0</v>
      </c>
      <c r="H24" s="48" t="s">
        <v>58</v>
      </c>
      <c r="I24" s="49" t="s">
        <v>3025</v>
      </c>
      <c r="J24" s="49" t="s">
        <v>249</v>
      </c>
      <c r="K24" s="171">
        <f>SUMIFS(エリア一覧!$J$15:$J$3463,エリア一覧!$H$15:$H$3463,H24,エリア一覧!$D$15:$D$3463,I24,エリア一覧!$E$15:$E$3463,J24)</f>
        <v>990</v>
      </c>
      <c r="L24" s="71">
        <f>COUNTIFS(エリア一覧!$V$15:$V$3463,"&gt;0",エリア一覧!$H$15:$H$3463,H24,エリア一覧!$D$15:$D$3463,I24,エリア一覧!$E$15:$E$3463,J24)</f>
        <v>0</v>
      </c>
      <c r="M24" s="45">
        <f>SUMIFS(エリア一覧!$V$15:V3449,エリア一覧!$H$15:H3449,H24,エリア一覧!$D$15:D3449,I24,エリア一覧!$E$15:E3449,J24)</f>
        <v>0</v>
      </c>
    </row>
    <row r="25" spans="1:13">
      <c r="A25" t="s">
        <v>3011</v>
      </c>
      <c r="B25" s="46" t="s">
        <v>918</v>
      </c>
      <c r="C25" s="47" t="s">
        <v>3039</v>
      </c>
      <c r="D25" s="169">
        <f>SUMIFS(エリア一覧!$J$15:$J$3463,エリア一覧!$H$15:$H$3463,B25,エリア一覧!$D$15:$D$3463,C25)</f>
        <v>43940</v>
      </c>
      <c r="E25" s="68">
        <f>COUNTIFS(エリア一覧!$V$15:$V$3463,"&gt;0",エリア一覧!$H$15:$H$3463,B25,エリア一覧!$D$15:$D$3463,C25)</f>
        <v>0</v>
      </c>
      <c r="F25" s="42">
        <f>SUMIFS(エリア一覧!$V$15:$V$3463,エリア一覧!$H$15:$H$3463,B25,エリア一覧!$D$15:$D$3463,C25)</f>
        <v>0</v>
      </c>
      <c r="H25" s="48" t="s">
        <v>58</v>
      </c>
      <c r="I25" s="49" t="s">
        <v>3026</v>
      </c>
      <c r="J25" s="49" t="s">
        <v>250</v>
      </c>
      <c r="K25" s="171">
        <f>SUMIFS(エリア一覧!$J$15:$J$3463,エリア一覧!$H$15:$H$3463,H25,エリア一覧!$D$15:$D$3463,I25,エリア一覧!$E$15:$E$3463,J25)</f>
        <v>5075</v>
      </c>
      <c r="L25" s="71">
        <f>COUNTIFS(エリア一覧!$V$15:$V$3463,"&gt;0",エリア一覧!$H$15:$H$3463,H25,エリア一覧!$D$15:$D$3463,I25,エリア一覧!$E$15:$E$3463,J25)</f>
        <v>0</v>
      </c>
      <c r="M25" s="45">
        <f>SUMIFS(エリア一覧!$V$15:V3449,エリア一覧!$H$15:H3449,H25,エリア一覧!$D$15:D3449,I25,エリア一覧!$E$15:E3449,J25)</f>
        <v>0</v>
      </c>
    </row>
    <row r="26" spans="1:13">
      <c r="A26" t="s">
        <v>3011</v>
      </c>
      <c r="B26" s="46" t="s">
        <v>918</v>
      </c>
      <c r="C26" s="47" t="s">
        <v>1176</v>
      </c>
      <c r="D26" s="169">
        <f>SUMIFS(エリア一覧!$J$15:$J$3463,エリア一覧!$H$15:$H$3463,B26,エリア一覧!$D$15:$D$3463,C26)</f>
        <v>35945</v>
      </c>
      <c r="E26" s="68">
        <f>COUNTIFS(エリア一覧!$V$15:$V$3463,"&gt;0",エリア一覧!$H$15:$H$3463,B26,エリア一覧!$D$15:$D$3463,C26)</f>
        <v>0</v>
      </c>
      <c r="F26" s="42">
        <f>SUMIFS(エリア一覧!$V$15:$V$3463,エリア一覧!$H$15:$H$3463,B26,エリア一覧!$D$15:$D$3463,C26)</f>
        <v>0</v>
      </c>
      <c r="H26" s="48" t="s">
        <v>58</v>
      </c>
      <c r="I26" s="49" t="s">
        <v>3026</v>
      </c>
      <c r="J26" s="49" t="s">
        <v>258</v>
      </c>
      <c r="K26" s="171">
        <f>SUMIFS(エリア一覧!$J$15:$J$3463,エリア一覧!$H$15:$H$3463,H26,エリア一覧!$D$15:$D$3463,I26,エリア一覧!$E$15:$E$3463,J26)</f>
        <v>6460</v>
      </c>
      <c r="L26" s="71">
        <f>COUNTIFS(エリア一覧!$V$15:$V$3463,"&gt;0",エリア一覧!$H$15:$H$3463,H26,エリア一覧!$D$15:$D$3463,I26,エリア一覧!$E$15:$E$3463,J26)</f>
        <v>0</v>
      </c>
      <c r="M26" s="45">
        <f>SUMIFS(エリア一覧!$V$15:V3449,エリア一覧!$H$15:H3449,H26,エリア一覧!$D$15:D3449,I26,エリア一覧!$E$15:E3449,J26)</f>
        <v>0</v>
      </c>
    </row>
    <row r="27" spans="1:13">
      <c r="A27" t="s">
        <v>3011</v>
      </c>
      <c r="B27" s="46" t="s">
        <v>918</v>
      </c>
      <c r="C27" s="47" t="s">
        <v>3040</v>
      </c>
      <c r="D27" s="169">
        <f>SUMIFS(エリア一覧!$J$15:$J$3463,エリア一覧!$H$15:$H$3463,B27,エリア一覧!$D$15:$D$3463,C27)</f>
        <v>45727</v>
      </c>
      <c r="E27" s="68">
        <f>COUNTIFS(エリア一覧!$V$15:$V$3463,"&gt;0",エリア一覧!$H$15:$H$3463,B27,エリア一覧!$D$15:$D$3463,C27)</f>
        <v>0</v>
      </c>
      <c r="F27" s="42">
        <f>SUMIFS(エリア一覧!$V$15:$V$3463,エリア一覧!$H$15:$H$3463,B27,エリア一覧!$D$15:$D$3463,C27)</f>
        <v>0</v>
      </c>
      <c r="H27" s="48" t="s">
        <v>58</v>
      </c>
      <c r="I27" s="49" t="s">
        <v>3026</v>
      </c>
      <c r="J27" s="49" t="s">
        <v>267</v>
      </c>
      <c r="K27" s="171">
        <f>SUMIFS(エリア一覧!$J$15:$J$3463,エリア一覧!$H$15:$H$3463,H27,エリア一覧!$D$15:$D$3463,I27,エリア一覧!$E$15:$E$3463,J27)</f>
        <v>415</v>
      </c>
      <c r="L27" s="71">
        <f>COUNTIFS(エリア一覧!$V$15:$V$3463,"&gt;0",エリア一覧!$H$15:$H$3463,H27,エリア一覧!$D$15:$D$3463,I27,エリア一覧!$E$15:$E$3463,J27)</f>
        <v>0</v>
      </c>
      <c r="M27" s="45">
        <f>SUMIFS(エリア一覧!$V$15:V3449,エリア一覧!$H$15:H3449,H27,エリア一覧!$D$15:D3449,I27,エリア一覧!$E$15:E3449,J27)</f>
        <v>0</v>
      </c>
    </row>
    <row r="28" spans="1:13">
      <c r="A28" t="s">
        <v>3011</v>
      </c>
      <c r="B28" s="46" t="s">
        <v>918</v>
      </c>
      <c r="C28" s="47" t="s">
        <v>3041</v>
      </c>
      <c r="D28" s="169">
        <f>SUMIFS(エリア一覧!$J$15:$J$3463,エリア一覧!$H$15:$H$3463,B28,エリア一覧!$D$15:$D$3463,C28)</f>
        <v>32400</v>
      </c>
      <c r="E28" s="68">
        <f>COUNTIFS(エリア一覧!$V$15:$V$3463,"&gt;0",エリア一覧!$H$15:$H$3463,B28,エリア一覧!$D$15:$D$3463,C28)</f>
        <v>0</v>
      </c>
      <c r="F28" s="42">
        <f>SUMIFS(エリア一覧!$V$15:$V$3463,エリア一覧!$H$15:$H$3463,B28,エリア一覧!$D$15:$D$3463,C28)</f>
        <v>0</v>
      </c>
      <c r="H28" s="48" t="s">
        <v>58</v>
      </c>
      <c r="I28" s="49" t="s">
        <v>3026</v>
      </c>
      <c r="J28" s="49" t="s">
        <v>269</v>
      </c>
      <c r="K28" s="171">
        <f>SUMIFS(エリア一覧!$J$15:$J$3463,エリア一覧!$H$15:$H$3463,H28,エリア一覧!$D$15:$D$3463,I28,エリア一覧!$E$15:$E$3463,J28)</f>
        <v>1805</v>
      </c>
      <c r="L28" s="71">
        <f>COUNTIFS(エリア一覧!$V$15:$V$3463,"&gt;0",エリア一覧!$H$15:$H$3463,H28,エリア一覧!$D$15:$D$3463,I28,エリア一覧!$E$15:$E$3463,J28)</f>
        <v>0</v>
      </c>
      <c r="M28" s="45">
        <f>SUMIFS(エリア一覧!$V$15:V3449,エリア一覧!$H$15:H3449,H28,エリア一覧!$D$15:D3449,I28,エリア一覧!$E$15:E3449,J28)</f>
        <v>0</v>
      </c>
    </row>
    <row r="29" spans="1:13">
      <c r="A29" t="s">
        <v>3011</v>
      </c>
      <c r="B29" s="46" t="s">
        <v>1390</v>
      </c>
      <c r="C29" s="47" t="s">
        <v>3042</v>
      </c>
      <c r="D29" s="169">
        <f>SUMIFS(エリア一覧!$J$15:$J$3463,エリア一覧!$H$15:$H$3463,B29,エリア一覧!$D$15:$D$3463,C29)</f>
        <v>56489</v>
      </c>
      <c r="E29" s="68">
        <f>COUNTIFS(エリア一覧!$V$15:$V$3463,"&gt;0",エリア一覧!$H$15:$H$3463,B29,エリア一覧!$D$15:$D$3463,C29)</f>
        <v>0</v>
      </c>
      <c r="F29" s="42">
        <f>SUMIFS(エリア一覧!$V$15:$V$3463,エリア一覧!$H$15:$H$3463,B29,エリア一覧!$D$15:$D$3463,C29)</f>
        <v>0</v>
      </c>
      <c r="H29" s="48" t="s">
        <v>58</v>
      </c>
      <c r="I29" s="49" t="s">
        <v>3026</v>
      </c>
      <c r="J29" s="49" t="s">
        <v>273</v>
      </c>
      <c r="K29" s="171">
        <f>SUMIFS(エリア一覧!$J$15:$J$3463,エリア一覧!$H$15:$H$3463,H29,エリア一覧!$D$15:$D$3463,I29,エリア一覧!$E$15:$E$3463,J29)</f>
        <v>3775</v>
      </c>
      <c r="L29" s="71">
        <f>COUNTIFS(エリア一覧!$V$15:$V$3463,"&gt;0",エリア一覧!$H$15:$H$3463,H29,エリア一覧!$D$15:$D$3463,I29,エリア一覧!$E$15:$E$3463,J29)</f>
        <v>0</v>
      </c>
      <c r="M29" s="45">
        <f>SUMIFS(エリア一覧!$V$15:V3449,エリア一覧!$H$15:H3449,H29,エリア一覧!$D$15:D3449,I29,エリア一覧!$E$15:E3449,J29)</f>
        <v>0</v>
      </c>
    </row>
    <row r="30" spans="1:13">
      <c r="A30" t="s">
        <v>3011</v>
      </c>
      <c r="B30" s="46" t="s">
        <v>1390</v>
      </c>
      <c r="C30" s="47" t="s">
        <v>1390</v>
      </c>
      <c r="D30" s="169">
        <f>SUMIFS(エリア一覧!$J$15:$J$3463,エリア一覧!$H$15:$H$3463,B30,エリア一覧!$D$15:$D$3463,C30)</f>
        <v>59095</v>
      </c>
      <c r="E30" s="68">
        <f>COUNTIFS(エリア一覧!$V$15:$V$3463,"&gt;0",エリア一覧!$H$15:$H$3463,B30,エリア一覧!$D$15:$D$3463,C30)</f>
        <v>0</v>
      </c>
      <c r="F30" s="42">
        <f>SUMIFS(エリア一覧!$V$15:$V$3463,エリア一覧!$H$15:$H$3463,B30,エリア一覧!$D$15:$D$3463,C30)</f>
        <v>0</v>
      </c>
      <c r="H30" s="48" t="s">
        <v>58</v>
      </c>
      <c r="I30" s="49" t="s">
        <v>3026</v>
      </c>
      <c r="J30" s="49" t="s">
        <v>281</v>
      </c>
      <c r="K30" s="171">
        <f>SUMIFS(エリア一覧!$J$15:$J$3463,エリア一覧!$H$15:$H$3463,H30,エリア一覧!$D$15:$D$3463,I30,エリア一覧!$E$15:$E$3463,J30)</f>
        <v>6340</v>
      </c>
      <c r="L30" s="71">
        <f>COUNTIFS(エリア一覧!$V$15:$V$3463,"&gt;0",エリア一覧!$H$15:$H$3463,H30,エリア一覧!$D$15:$D$3463,I30,エリア一覧!$E$15:$E$3463,J30)</f>
        <v>0</v>
      </c>
      <c r="M30" s="45">
        <f>SUMIFS(エリア一覧!$V$15:V3449,エリア一覧!$H$15:H3449,H30,エリア一覧!$D$15:D3449,I30,エリア一覧!$E$15:E3449,J30)</f>
        <v>0</v>
      </c>
    </row>
    <row r="31" spans="1:13">
      <c r="A31" t="s">
        <v>3011</v>
      </c>
      <c r="B31" s="46" t="s">
        <v>1390</v>
      </c>
      <c r="C31" s="47" t="s">
        <v>3043</v>
      </c>
      <c r="D31" s="169">
        <f>SUMIFS(エリア一覧!$J$15:$J$3463,エリア一覧!$H$15:$H$3463,B31,エリア一覧!$D$15:$D$3463,C31)</f>
        <v>25303</v>
      </c>
      <c r="E31" s="68">
        <f>COUNTIFS(エリア一覧!$V$15:$V$3463,"&gt;0",エリア一覧!$H$15:$H$3463,B31,エリア一覧!$D$15:$D$3463,C31)</f>
        <v>0</v>
      </c>
      <c r="F31" s="42">
        <f>SUMIFS(エリア一覧!$V$15:$V$3463,エリア一覧!$H$15:$H$3463,B31,エリア一覧!$D$15:$D$3463,C31)</f>
        <v>0</v>
      </c>
      <c r="H31" s="48" t="s">
        <v>58</v>
      </c>
      <c r="I31" s="49" t="s">
        <v>3026</v>
      </c>
      <c r="J31" s="49" t="s">
        <v>290</v>
      </c>
      <c r="K31" s="171">
        <f>SUMIFS(エリア一覧!$J$15:$J$3463,エリア一覧!$H$15:$H$3463,H31,エリア一覧!$D$15:$D$3463,I31,エリア一覧!$E$15:$E$3463,J31)</f>
        <v>3690</v>
      </c>
      <c r="L31" s="71">
        <f>COUNTIFS(エリア一覧!$V$15:$V$3463,"&gt;0",エリア一覧!$H$15:$H$3463,H31,エリア一覧!$D$15:$D$3463,I31,エリア一覧!$E$15:$E$3463,J31)</f>
        <v>0</v>
      </c>
      <c r="M31" s="45">
        <f>SUMIFS(エリア一覧!$V$15:V3449,エリア一覧!$H$15:H3449,H31,エリア一覧!$D$15:D3449,I31,エリア一覧!$E$15:E3449,J31)</f>
        <v>0</v>
      </c>
    </row>
    <row r="32" spans="1:13">
      <c r="A32" t="s">
        <v>3011</v>
      </c>
      <c r="B32" s="46" t="s">
        <v>1439</v>
      </c>
      <c r="C32" s="47" t="s">
        <v>3044</v>
      </c>
      <c r="D32" s="169">
        <f>SUMIFS(エリア一覧!$J$15:$J$3463,エリア一覧!$H$15:$H$3463,B32,エリア一覧!$D$15:$D$3463,C32)</f>
        <v>64625</v>
      </c>
      <c r="E32" s="68">
        <f>COUNTIFS(エリア一覧!$V$15:$V$3463,"&gt;0",エリア一覧!$H$15:$H$3463,B32,エリア一覧!$D$15:$D$3463,C32)</f>
        <v>106</v>
      </c>
      <c r="F32" s="42">
        <f>SUMIFS(エリア一覧!$V$15:$V$3463,エリア一覧!$H$15:$H$3463,B32,エリア一覧!$D$15:$D$3463,C32)</f>
        <v>54167</v>
      </c>
      <c r="H32" s="48" t="s">
        <v>58</v>
      </c>
      <c r="I32" s="49" t="s">
        <v>3026</v>
      </c>
      <c r="J32" s="49" t="s">
        <v>299</v>
      </c>
      <c r="K32" s="171">
        <f>SUMIFS(エリア一覧!$J$15:$J$3463,エリア一覧!$H$15:$H$3463,H32,エリア一覧!$D$15:$D$3463,I32,エリア一覧!$E$15:$E$3463,J32)</f>
        <v>4370</v>
      </c>
      <c r="L32" s="71">
        <f>COUNTIFS(エリア一覧!$V$15:$V$3463,"&gt;0",エリア一覧!$H$15:$H$3463,H32,エリア一覧!$D$15:$D$3463,I32,エリア一覧!$E$15:$E$3463,J32)</f>
        <v>0</v>
      </c>
      <c r="M32" s="45">
        <f>SUMIFS(エリア一覧!$V$15:V3449,エリア一覧!$H$15:H3449,H32,エリア一覧!$D$15:D3449,I32,エリア一覧!$E$15:E3449,J32)</f>
        <v>0</v>
      </c>
    </row>
    <row r="33" spans="1:13">
      <c r="A33" t="s">
        <v>3011</v>
      </c>
      <c r="B33" s="46" t="s">
        <v>1439</v>
      </c>
      <c r="C33" s="47" t="s">
        <v>3045</v>
      </c>
      <c r="D33" s="169">
        <f>SUMIFS(エリア一覧!$J$15:$J$3463,エリア一覧!$H$15:$H$3463,B33,エリア一覧!$D$15:$D$3463,C33)</f>
        <v>62162</v>
      </c>
      <c r="E33" s="68">
        <f>COUNTIFS(エリア一覧!$V$15:$V$3463,"&gt;0",エリア一覧!$H$15:$H$3463,B33,エリア一覧!$D$15:$D$3463,C33)</f>
        <v>125</v>
      </c>
      <c r="F33" s="42">
        <f>SUMIFS(エリア一覧!$V$15:$V$3463,エリア一覧!$H$15:$H$3463,B33,エリア一覧!$D$15:$D$3463,C33)</f>
        <v>61577</v>
      </c>
      <c r="H33" s="48" t="s">
        <v>58</v>
      </c>
      <c r="I33" s="49" t="s">
        <v>3026</v>
      </c>
      <c r="J33" s="49" t="s">
        <v>308</v>
      </c>
      <c r="K33" s="171">
        <f>SUMIFS(エリア一覧!$J$15:$J$3463,エリア一覧!$H$15:$H$3463,H33,エリア一覧!$D$15:$D$3463,I33,エリア一覧!$E$15:$E$3463,J33)</f>
        <v>4265</v>
      </c>
      <c r="L33" s="71">
        <f>COUNTIFS(エリア一覧!$V$15:$V$3463,"&gt;0",エリア一覧!$H$15:$H$3463,H33,エリア一覧!$D$15:$D$3463,I33,エリア一覧!$E$15:$E$3463,J33)</f>
        <v>0</v>
      </c>
      <c r="M33" s="45">
        <f>SUMIFS(エリア一覧!$V$15:V3449,エリア一覧!$H$15:H3449,H33,エリア一覧!$D$15:D3449,I33,エリア一覧!$E$15:E3449,J33)</f>
        <v>0</v>
      </c>
    </row>
    <row r="34" spans="1:13">
      <c r="A34" t="s">
        <v>3011</v>
      </c>
      <c r="B34" s="46" t="s">
        <v>1439</v>
      </c>
      <c r="C34" s="47" t="s">
        <v>3046</v>
      </c>
      <c r="D34" s="169">
        <f>SUMIFS(エリア一覧!$J$15:$J$3463,エリア一覧!$H$15:$H$3463,B34,エリア一覧!$D$15:$D$3463,C34)</f>
        <v>61710</v>
      </c>
      <c r="E34" s="68">
        <f>COUNTIFS(エリア一覧!$V$15:$V$3463,"&gt;0",エリア一覧!$H$15:$H$3463,B34,エリア一覧!$D$15:$D$3463,C34)</f>
        <v>131</v>
      </c>
      <c r="F34" s="42">
        <f>SUMIFS(エリア一覧!$V$15:$V$3463,エリア一覧!$H$15:$H$3463,B34,エリア一覧!$D$15:$D$3463,C34)</f>
        <v>61710</v>
      </c>
      <c r="H34" s="48" t="s">
        <v>58</v>
      </c>
      <c r="I34" s="49" t="s">
        <v>3026</v>
      </c>
      <c r="J34" s="49" t="s">
        <v>317</v>
      </c>
      <c r="K34" s="171">
        <f>SUMIFS(エリア一覧!$J$15:$J$3463,エリア一覧!$H$15:$H$3463,H34,エリア一覧!$D$15:$D$3463,I34,エリア一覧!$E$15:$E$3463,J34)</f>
        <v>3295</v>
      </c>
      <c r="L34" s="71">
        <f>COUNTIFS(エリア一覧!$V$15:$V$3463,"&gt;0",エリア一覧!$H$15:$H$3463,H34,エリア一覧!$D$15:$D$3463,I34,エリア一覧!$E$15:$E$3463,J34)</f>
        <v>0</v>
      </c>
      <c r="M34" s="45">
        <f>SUMIFS(エリア一覧!$V$15:V3449,エリア一覧!$H$15:H3449,H34,エリア一覧!$D$15:D3449,I34,エリア一覧!$E$15:E3449,J34)</f>
        <v>0</v>
      </c>
    </row>
    <row r="35" spans="1:13">
      <c r="A35" t="s">
        <v>3011</v>
      </c>
      <c r="B35" s="46" t="s">
        <v>1439</v>
      </c>
      <c r="C35" s="47" t="s">
        <v>1821</v>
      </c>
      <c r="D35" s="169">
        <f>SUMIFS(エリア一覧!$J$15:$J$3463,エリア一覧!$H$15:$H$3463,B35,エリア一覧!$D$15:$D$3463,C35)</f>
        <v>46357</v>
      </c>
      <c r="E35" s="68">
        <f>COUNTIFS(エリア一覧!$V$15:$V$3463,"&gt;0",エリア一覧!$H$15:$H$3463,B35,エリア一覧!$D$15:$D$3463,C35)</f>
        <v>0</v>
      </c>
      <c r="F35" s="42">
        <f>SUMIFS(エリア一覧!$V$15:$V$3463,エリア一覧!$H$15:$H$3463,B35,エリア一覧!$D$15:$D$3463,C35)</f>
        <v>0</v>
      </c>
      <c r="H35" s="48" t="s">
        <v>58</v>
      </c>
      <c r="I35" s="49" t="s">
        <v>3026</v>
      </c>
      <c r="J35" s="49" t="s">
        <v>321</v>
      </c>
      <c r="K35" s="171">
        <f>SUMIFS(エリア一覧!$J$15:$J$3463,エリア一覧!$H$15:$H$3463,H35,エリア一覧!$D$15:$D$3463,I35,エリア一覧!$E$15:$E$3463,J35)</f>
        <v>2820</v>
      </c>
      <c r="L35" s="71">
        <f>COUNTIFS(エリア一覧!$V$15:$V$3463,"&gt;0",エリア一覧!$H$15:$H$3463,H35,エリア一覧!$D$15:$D$3463,I35,エリア一覧!$E$15:$E$3463,J35)</f>
        <v>0</v>
      </c>
      <c r="M35" s="45">
        <f>SUMIFS(エリア一覧!$V$15:V3449,エリア一覧!$H$15:H3449,H35,エリア一覧!$D$15:D3449,I35,エリア一覧!$E$15:E3449,J35)</f>
        <v>0</v>
      </c>
    </row>
    <row r="36" spans="1:13">
      <c r="A36" t="s">
        <v>3011</v>
      </c>
      <c r="B36" s="46" t="s">
        <v>1932</v>
      </c>
      <c r="C36" s="47" t="s">
        <v>3047</v>
      </c>
      <c r="D36" s="169">
        <f>SUMIFS(エリア一覧!$J$15:$J$3463,エリア一覧!$H$15:$H$3463,B36,エリア一覧!$D$15:$D$3463,C36)</f>
        <v>38019</v>
      </c>
      <c r="E36" s="68">
        <f>COUNTIFS(エリア一覧!$V$15:$V$3463,"&gt;0",エリア一覧!$H$15:$H$3463,B36,エリア一覧!$D$15:$D$3463,C36)</f>
        <v>0</v>
      </c>
      <c r="F36" s="42">
        <f>SUMIFS(エリア一覧!$V$15:$V$3463,エリア一覧!$H$15:$H$3463,B36,エリア一覧!$D$15:$D$3463,C36)</f>
        <v>0</v>
      </c>
      <c r="H36" s="48" t="s">
        <v>327</v>
      </c>
      <c r="I36" s="49" t="s">
        <v>324</v>
      </c>
      <c r="J36" s="49" t="s">
        <v>325</v>
      </c>
      <c r="K36" s="171">
        <f>SUMIFS(エリア一覧!$J$15:$J$3463,エリア一覧!$H$15:$H$3463,H36,エリア一覧!$D$15:$D$3463,I36,エリア一覧!$E$15:$E$3463,J36)</f>
        <v>3295</v>
      </c>
      <c r="L36" s="71">
        <f>COUNTIFS(エリア一覧!$V$15:$V$3463,"&gt;0",エリア一覧!$H$15:$H$3463,H36,エリア一覧!$D$15:$D$3463,I36,エリア一覧!$E$15:$E$3463,J36)</f>
        <v>0</v>
      </c>
      <c r="M36" s="45">
        <f>SUMIFS(エリア一覧!$V$15:V3449,エリア一覧!$H$15:H3449,H36,エリア一覧!$D$15:D3449,I36,エリア一覧!$E$15:E3449,J36)</f>
        <v>0</v>
      </c>
    </row>
    <row r="37" spans="1:13">
      <c r="A37" t="s">
        <v>3011</v>
      </c>
      <c r="B37" s="46" t="s">
        <v>1932</v>
      </c>
      <c r="C37" s="47" t="s">
        <v>3048</v>
      </c>
      <c r="D37" s="169">
        <f>SUMIFS(エリア一覧!$J$15:$J$3463,エリア一覧!$H$15:$H$3463,B37,エリア一覧!$D$15:$D$3463,C37)</f>
        <v>36682</v>
      </c>
      <c r="E37" s="68">
        <f>COUNTIFS(エリア一覧!$V$15:$V$3463,"&gt;0",エリア一覧!$H$15:$H$3463,B37,エリア一覧!$D$15:$D$3463,C37)</f>
        <v>0</v>
      </c>
      <c r="F37" s="42">
        <f>SUMIFS(エリア一覧!$V$15:$V$3463,エリア一覧!$H$15:$H$3463,B37,エリア一覧!$D$15:$D$3463,C37)</f>
        <v>0</v>
      </c>
      <c r="H37" s="48" t="s">
        <v>327</v>
      </c>
      <c r="I37" s="49" t="s">
        <v>324</v>
      </c>
      <c r="J37" s="49" t="s">
        <v>329</v>
      </c>
      <c r="K37" s="171">
        <f>SUMIFS(エリア一覧!$J$15:$J$3463,エリア一覧!$H$15:$H$3463,H37,エリア一覧!$D$15:$D$3463,I37,エリア一覧!$E$15:$E$3463,J37)</f>
        <v>4375</v>
      </c>
      <c r="L37" s="71">
        <f>COUNTIFS(エリア一覧!$V$15:$V$3463,"&gt;0",エリア一覧!$H$15:$H$3463,H37,エリア一覧!$D$15:$D$3463,I37,エリア一覧!$E$15:$E$3463,J37)</f>
        <v>0</v>
      </c>
      <c r="M37" s="45">
        <f>SUMIFS(エリア一覧!$V$15:V3449,エリア一覧!$H$15:H3449,H37,エリア一覧!$D$15:D3449,I37,エリア一覧!$E$15:E3449,J37)</f>
        <v>0</v>
      </c>
    </row>
    <row r="38" spans="1:13">
      <c r="A38" t="s">
        <v>3011</v>
      </c>
      <c r="B38" s="46" t="s">
        <v>1932</v>
      </c>
      <c r="C38" s="47" t="s">
        <v>3049</v>
      </c>
      <c r="D38" s="169">
        <f>SUMIFS(エリア一覧!$J$15:$J$3463,エリア一覧!$H$15:$H$3463,B38,エリア一覧!$D$15:$D$3463,C38)</f>
        <v>35394</v>
      </c>
      <c r="E38" s="68">
        <f>COUNTIFS(エリア一覧!$V$15:$V$3463,"&gt;0",エリア一覧!$H$15:$H$3463,B38,エリア一覧!$D$15:$D$3463,C38)</f>
        <v>0</v>
      </c>
      <c r="F38" s="42">
        <f>SUMIFS(エリア一覧!$V$15:$V$3463,エリア一覧!$H$15:$H$3463,B38,エリア一覧!$D$15:$D$3463,C38)</f>
        <v>0</v>
      </c>
      <c r="H38" s="48" t="s">
        <v>327</v>
      </c>
      <c r="I38" s="49" t="s">
        <v>324</v>
      </c>
      <c r="J38" s="49" t="s">
        <v>339</v>
      </c>
      <c r="K38" s="171">
        <f>SUMIFS(エリア一覧!$J$15:$J$3463,エリア一覧!$H$15:$H$3463,H38,エリア一覧!$D$15:$D$3463,I38,エリア一覧!$E$15:$E$3463,J38)</f>
        <v>3840</v>
      </c>
      <c r="L38" s="71">
        <f>COUNTIFS(エリア一覧!$V$15:$V$3463,"&gt;0",エリア一覧!$H$15:$H$3463,H38,エリア一覧!$D$15:$D$3463,I38,エリア一覧!$E$15:$E$3463,J38)</f>
        <v>0</v>
      </c>
      <c r="M38" s="45">
        <f>SUMIFS(エリア一覧!$V$15:V3449,エリア一覧!$H$15:H3449,H38,エリア一覧!$D$15:D3449,I38,エリア一覧!$E$15:E3449,J38)</f>
        <v>0</v>
      </c>
    </row>
    <row r="39" spans="1:13">
      <c r="A39" t="s">
        <v>3011</v>
      </c>
      <c r="B39" s="46" t="s">
        <v>1932</v>
      </c>
      <c r="C39" s="47" t="s">
        <v>3050</v>
      </c>
      <c r="D39" s="169">
        <f>SUMIFS(エリア一覧!$J$15:$J$3463,エリア一覧!$H$15:$H$3463,B39,エリア一覧!$D$15:$D$3463,C39)</f>
        <v>38585</v>
      </c>
      <c r="E39" s="68">
        <f>COUNTIFS(エリア一覧!$V$15:$V$3463,"&gt;0",エリア一覧!$H$15:$H$3463,B39,エリア一覧!$D$15:$D$3463,C39)</f>
        <v>0</v>
      </c>
      <c r="F39" s="42">
        <f>SUMIFS(エリア一覧!$V$15:$V$3463,エリア一覧!$H$15:$H$3463,B39,エリア一覧!$D$15:$D$3463,C39)</f>
        <v>0</v>
      </c>
      <c r="H39" s="48" t="s">
        <v>327</v>
      </c>
      <c r="I39" s="49" t="s">
        <v>324</v>
      </c>
      <c r="J39" s="49" t="s">
        <v>345</v>
      </c>
      <c r="K39" s="171">
        <f>SUMIFS(エリア一覧!$J$15:$J$3463,エリア一覧!$H$15:$H$3463,H39,エリア一覧!$D$15:$D$3463,I39,エリア一覧!$E$15:$E$3463,J39)</f>
        <v>5740</v>
      </c>
      <c r="L39" s="71">
        <f>COUNTIFS(エリア一覧!$V$15:$V$3463,"&gt;0",エリア一覧!$H$15:$H$3463,H39,エリア一覧!$D$15:$D$3463,I39,エリア一覧!$E$15:$E$3463,J39)</f>
        <v>0</v>
      </c>
      <c r="M39" s="45">
        <f>SUMIFS(エリア一覧!$V$15:V3449,エリア一覧!$H$15:H3449,H39,エリア一覧!$D$15:D3449,I39,エリア一覧!$E$15:E3449,J39)</f>
        <v>0</v>
      </c>
    </row>
    <row r="40" spans="1:13">
      <c r="A40" t="s">
        <v>3011</v>
      </c>
      <c r="B40" s="46" t="s">
        <v>1932</v>
      </c>
      <c r="C40" s="47" t="s">
        <v>3051</v>
      </c>
      <c r="D40" s="169">
        <f>SUMIFS(エリア一覧!$J$15:$J$3463,エリア一覧!$H$15:$H$3463,B40,エリア一覧!$D$15:$D$3463,C40)</f>
        <v>38393</v>
      </c>
      <c r="E40" s="68">
        <f>COUNTIFS(エリア一覧!$V$15:$V$3463,"&gt;0",エリア一覧!$H$15:$H$3463,B40,エリア一覧!$D$15:$D$3463,C40)</f>
        <v>0</v>
      </c>
      <c r="F40" s="42">
        <f>SUMIFS(エリア一覧!$V$15:$V$3463,エリア一覧!$H$15:$H$3463,B40,エリア一覧!$D$15:$D$3463,C40)</f>
        <v>0</v>
      </c>
      <c r="H40" s="48" t="s">
        <v>327</v>
      </c>
      <c r="I40" s="49" t="s">
        <v>324</v>
      </c>
      <c r="J40" s="49" t="s">
        <v>352</v>
      </c>
      <c r="K40" s="171">
        <f>SUMIFS(エリア一覧!$J$15:$J$3463,エリア一覧!$H$15:$H$3463,H40,エリア一覧!$D$15:$D$3463,I40,エリア一覧!$E$15:$E$3463,J40)</f>
        <v>7505</v>
      </c>
      <c r="L40" s="71">
        <f>COUNTIFS(エリア一覧!$V$15:$V$3463,"&gt;0",エリア一覧!$H$15:$H$3463,H40,エリア一覧!$D$15:$D$3463,I40,エリア一覧!$E$15:$E$3463,J40)</f>
        <v>0</v>
      </c>
      <c r="M40" s="45">
        <f>SUMIFS(エリア一覧!$V$15:V3449,エリア一覧!$H$15:H3449,H40,エリア一覧!$D$15:D3449,I40,エリア一覧!$E$15:E3449,J40)</f>
        <v>0</v>
      </c>
    </row>
    <row r="41" spans="1:13">
      <c r="A41" t="s">
        <v>3011</v>
      </c>
      <c r="B41" s="46" t="s">
        <v>1932</v>
      </c>
      <c r="C41" s="47" t="s">
        <v>3052</v>
      </c>
      <c r="D41" s="169">
        <f>SUMIFS(エリア一覧!$J$15:$J$3463,エリア一覧!$H$15:$H$3463,B41,エリア一覧!$D$15:$D$3463,C41)</f>
        <v>36935</v>
      </c>
      <c r="E41" s="68">
        <f>COUNTIFS(エリア一覧!$V$15:$V$3463,"&gt;0",エリア一覧!$H$15:$H$3463,B41,エリア一覧!$D$15:$D$3463,C41)</f>
        <v>0</v>
      </c>
      <c r="F41" s="42">
        <f>SUMIFS(エリア一覧!$V$15:$V$3463,エリア一覧!$H$15:$H$3463,B41,エリア一覧!$D$15:$D$3463,C41)</f>
        <v>0</v>
      </c>
      <c r="H41" s="48" t="s">
        <v>327</v>
      </c>
      <c r="I41" s="49" t="s">
        <v>324</v>
      </c>
      <c r="J41" s="49" t="s">
        <v>363</v>
      </c>
      <c r="K41" s="171">
        <f>SUMIFS(エリア一覧!$J$15:$J$3463,エリア一覧!$H$15:$H$3463,H41,エリア一覧!$D$15:$D$3463,I41,エリア一覧!$E$15:$E$3463,J41)</f>
        <v>6050</v>
      </c>
      <c r="L41" s="71">
        <f>COUNTIFS(エリア一覧!$V$15:$V$3463,"&gt;0",エリア一覧!$H$15:$H$3463,H41,エリア一覧!$D$15:$D$3463,I41,エリア一覧!$E$15:$E$3463,J41)</f>
        <v>0</v>
      </c>
      <c r="M41" s="45">
        <f>SUMIFS(エリア一覧!$V$15:V3449,エリア一覧!$H$15:H3449,H41,エリア一覧!$D$15:D3449,I41,エリア一覧!$E$15:E3449,J41)</f>
        <v>0</v>
      </c>
    </row>
    <row r="42" spans="1:13" ht="18.600000000000001" thickBot="1">
      <c r="A42" t="s">
        <v>3011</v>
      </c>
      <c r="B42" s="50" t="s">
        <v>1932</v>
      </c>
      <c r="C42" s="51" t="s">
        <v>3053</v>
      </c>
      <c r="D42" s="170">
        <f>SUMIFS(エリア一覧!$J$15:$J$3463,エリア一覧!$H$15:$H$3463,B42,エリア一覧!$D$15:$D$3463,C42)</f>
        <v>41605</v>
      </c>
      <c r="E42" s="69">
        <f>COUNTIFS(エリア一覧!$V$15:$V$3463,"&gt;0",エリア一覧!$H$15:$H$3463,B42,エリア一覧!$D$15:$D$3463,C42)</f>
        <v>0</v>
      </c>
      <c r="F42" s="52">
        <f>SUMIFS(エリア一覧!$V$15:$V$3463,エリア一覧!$H$15:$H$3463,B42,エリア一覧!$D$15:$D$3463,C42)</f>
        <v>0</v>
      </c>
      <c r="H42" s="48" t="s">
        <v>327</v>
      </c>
      <c r="I42" s="49" t="s">
        <v>324</v>
      </c>
      <c r="J42" s="49" t="s">
        <v>366</v>
      </c>
      <c r="K42" s="171">
        <f>SUMIFS(エリア一覧!$J$15:$J$3463,エリア一覧!$H$15:$H$3463,H42,エリア一覧!$D$15:$D$3463,I42,エリア一覧!$E$15:$E$3463,J42)</f>
        <v>6415</v>
      </c>
      <c r="L42" s="71">
        <f>COUNTIFS(エリア一覧!$V$15:$V$3463,"&gt;0",エリア一覧!$H$15:$H$3463,H42,エリア一覧!$D$15:$D$3463,I42,エリア一覧!$E$15:$E$3463,J42)</f>
        <v>0</v>
      </c>
      <c r="M42" s="45">
        <f>SUMIFS(エリア一覧!$V$15:V3449,エリア一覧!$H$15:H3449,H42,エリア一覧!$D$15:D3449,I42,エリア一覧!$E$15:E3449,J42)</f>
        <v>0</v>
      </c>
    </row>
    <row r="43" spans="1:13">
      <c r="A43" t="s">
        <v>3011</v>
      </c>
      <c r="H43" s="48" t="s">
        <v>327</v>
      </c>
      <c r="I43" s="49" t="s">
        <v>324</v>
      </c>
      <c r="J43" s="49" t="s">
        <v>324</v>
      </c>
      <c r="K43" s="171">
        <f>SUMIFS(エリア一覧!$J$15:$J$3463,エリア一覧!$H$15:$H$3463,H43,エリア一覧!$D$15:$D$3463,I43,エリア一覧!$E$15:$E$3463,J43)</f>
        <v>870</v>
      </c>
      <c r="L43" s="71">
        <f>COUNTIFS(エリア一覧!$V$15:$V$3463,"&gt;0",エリア一覧!$H$15:$H$3463,H43,エリア一覧!$D$15:$D$3463,I43,エリア一覧!$E$15:$E$3463,J43)</f>
        <v>0</v>
      </c>
      <c r="M43" s="45">
        <f>SUMIFS(エリア一覧!$V$15:V3449,エリア一覧!$H$15:H3449,H43,エリア一覧!$D$15:D3449,I43,エリア一覧!$E$15:E3449,J43)</f>
        <v>0</v>
      </c>
    </row>
    <row r="44" spans="1:13">
      <c r="A44" t="s">
        <v>3011</v>
      </c>
      <c r="H44" s="48" t="s">
        <v>327</v>
      </c>
      <c r="I44" s="49" t="s">
        <v>324</v>
      </c>
      <c r="J44" s="49" t="s">
        <v>376</v>
      </c>
      <c r="K44" s="171">
        <f>SUMIFS(エリア一覧!$J$15:$J$3463,エリア一覧!$H$15:$H$3463,H44,エリア一覧!$D$15:$D$3463,I44,エリア一覧!$E$15:$E$3463,J44)</f>
        <v>2035</v>
      </c>
      <c r="L44" s="71">
        <f>COUNTIFS(エリア一覧!$V$15:$V$3463,"&gt;0",エリア一覧!$H$15:$H$3463,H44,エリア一覧!$D$15:$D$3463,I44,エリア一覧!$E$15:$E$3463,J44)</f>
        <v>0</v>
      </c>
      <c r="M44" s="45">
        <f>SUMIFS(エリア一覧!$V$15:V3449,エリア一覧!$H$15:H3449,H44,エリア一覧!$D$15:D3449,I44,エリア一覧!$E$15:E3449,J44)</f>
        <v>0</v>
      </c>
    </row>
    <row r="45" spans="1:13">
      <c r="A45" t="s">
        <v>3011</v>
      </c>
      <c r="H45" s="48" t="s">
        <v>327</v>
      </c>
      <c r="I45" s="49" t="s">
        <v>3027</v>
      </c>
      <c r="J45" s="49" t="s">
        <v>379</v>
      </c>
      <c r="K45" s="171">
        <f>SUMIFS(エリア一覧!$J$15:$J$3463,エリア一覧!$H$15:$H$3463,H45,エリア一覧!$D$15:$D$3463,I45,エリア一覧!$E$15:$E$3463,J45)</f>
        <v>14560</v>
      </c>
      <c r="L45" s="71">
        <f>COUNTIFS(エリア一覧!$V$15:$V$3463,"&gt;0",エリア一覧!$H$15:$H$3463,H45,エリア一覧!$D$15:$D$3463,I45,エリア一覧!$E$15:$E$3463,J45)</f>
        <v>0</v>
      </c>
      <c r="M45" s="45">
        <f>SUMIFS(エリア一覧!$V$15:V3449,エリア一覧!$H$15:H3449,H45,エリア一覧!$D$15:D3449,I45,エリア一覧!$E$15:E3449,J45)</f>
        <v>0</v>
      </c>
    </row>
    <row r="46" spans="1:13">
      <c r="A46" t="s">
        <v>3011</v>
      </c>
      <c r="H46" s="48" t="s">
        <v>327</v>
      </c>
      <c r="I46" s="49" t="s">
        <v>3027</v>
      </c>
      <c r="J46" s="49" t="s">
        <v>381</v>
      </c>
      <c r="K46" s="171">
        <f>SUMIFS(エリア一覧!$J$15:$J$3463,エリア一覧!$H$15:$H$3463,H46,エリア一覧!$D$15:$D$3463,I46,エリア一覧!$E$15:$E$3463,J46)</f>
        <v>5040</v>
      </c>
      <c r="L46" s="71">
        <f>COUNTIFS(エリア一覧!$V$15:$V$3463,"&gt;0",エリア一覧!$H$15:$H$3463,H46,エリア一覧!$D$15:$D$3463,I46,エリア一覧!$E$15:$E$3463,J46)</f>
        <v>0</v>
      </c>
      <c r="M46" s="45">
        <f>SUMIFS(エリア一覧!$V$15:V3449,エリア一覧!$H$15:H3449,H46,エリア一覧!$D$15:D3449,I46,エリア一覧!$E$15:E3449,J46)</f>
        <v>0</v>
      </c>
    </row>
    <row r="47" spans="1:13">
      <c r="A47" t="s">
        <v>3011</v>
      </c>
      <c r="H47" s="48" t="s">
        <v>327</v>
      </c>
      <c r="I47" s="49" t="s">
        <v>3027</v>
      </c>
      <c r="J47" s="49" t="s">
        <v>383</v>
      </c>
      <c r="K47" s="171">
        <f>SUMIFS(エリア一覧!$J$15:$J$3463,エリア一覧!$H$15:$H$3463,H47,エリア一覧!$D$15:$D$3463,I47,エリア一覧!$E$15:$E$3463,J47)</f>
        <v>6470</v>
      </c>
      <c r="L47" s="71">
        <f>COUNTIFS(エリア一覧!$V$15:$V$3463,"&gt;0",エリア一覧!$H$15:$H$3463,H47,エリア一覧!$D$15:$D$3463,I47,エリア一覧!$E$15:$E$3463,J47)</f>
        <v>0</v>
      </c>
      <c r="M47" s="45">
        <f>SUMIFS(エリア一覧!$V$15:V3449,エリア一覧!$H$15:H3449,H47,エリア一覧!$D$15:D3449,I47,エリア一覧!$E$15:E3449,J47)</f>
        <v>0</v>
      </c>
    </row>
    <row r="48" spans="1:13">
      <c r="A48" t="s">
        <v>3011</v>
      </c>
      <c r="H48" s="48" t="s">
        <v>327</v>
      </c>
      <c r="I48" s="49" t="s">
        <v>3027</v>
      </c>
      <c r="J48" s="49" t="s">
        <v>387</v>
      </c>
      <c r="K48" s="171">
        <f>SUMIFS(エリア一覧!$J$15:$J$3463,エリア一覧!$H$15:$H$3463,H48,エリア一覧!$D$15:$D$3463,I48,エリア一覧!$E$15:$E$3463,J48)</f>
        <v>3655</v>
      </c>
      <c r="L48" s="71">
        <f>COUNTIFS(エリア一覧!$V$15:$V$3463,"&gt;0",エリア一覧!$H$15:$H$3463,H48,エリア一覧!$D$15:$D$3463,I48,エリア一覧!$E$15:$E$3463,J48)</f>
        <v>0</v>
      </c>
      <c r="M48" s="45">
        <f>SUMIFS(エリア一覧!$V$15:V3449,エリア一覧!$H$15:H3449,H48,エリア一覧!$D$15:D3449,I48,エリア一覧!$E$15:E3449,J48)</f>
        <v>0</v>
      </c>
    </row>
    <row r="49" spans="1:13">
      <c r="A49" t="s">
        <v>3011</v>
      </c>
      <c r="H49" s="48" t="s">
        <v>327</v>
      </c>
      <c r="I49" s="49" t="s">
        <v>3027</v>
      </c>
      <c r="J49" s="49" t="s">
        <v>392</v>
      </c>
      <c r="K49" s="171">
        <f>SUMIFS(エリア一覧!$J$15:$J$3463,エリア一覧!$H$15:$H$3463,H49,エリア一覧!$D$15:$D$3463,I49,エリア一覧!$E$15:$E$3463,J49)</f>
        <v>6645</v>
      </c>
      <c r="L49" s="71">
        <f>COUNTIFS(エリア一覧!$V$15:$V$3463,"&gt;0",エリア一覧!$H$15:$H$3463,H49,エリア一覧!$D$15:$D$3463,I49,エリア一覧!$E$15:$E$3463,J49)</f>
        <v>0</v>
      </c>
      <c r="M49" s="45">
        <f>SUMIFS(エリア一覧!$V$15:V3449,エリア一覧!$H$15:H3449,H49,エリア一覧!$D$15:D3449,I49,エリア一覧!$E$15:E3449,J49)</f>
        <v>0</v>
      </c>
    </row>
    <row r="50" spans="1:13">
      <c r="A50" t="s">
        <v>3011</v>
      </c>
      <c r="H50" s="48" t="s">
        <v>327</v>
      </c>
      <c r="I50" s="49" t="s">
        <v>3027</v>
      </c>
      <c r="J50" s="49" t="s">
        <v>394</v>
      </c>
      <c r="K50" s="171">
        <f>SUMIFS(エリア一覧!$J$15:$J$3463,エリア一覧!$H$15:$H$3463,H50,エリア一覧!$D$15:$D$3463,I50,エリア一覧!$E$15:$E$3463,J50)</f>
        <v>9435</v>
      </c>
      <c r="L50" s="71">
        <f>COUNTIFS(エリア一覧!$V$15:$V$3463,"&gt;0",エリア一覧!$H$15:$H$3463,H50,エリア一覧!$D$15:$D$3463,I50,エリア一覧!$E$15:$E$3463,J50)</f>
        <v>0</v>
      </c>
      <c r="M50" s="45">
        <f>SUMIFS(エリア一覧!$V$15:V3449,エリア一覧!$H$15:H3449,H50,エリア一覧!$D$15:D3449,I50,エリア一覧!$E$15:E3449,J50)</f>
        <v>0</v>
      </c>
    </row>
    <row r="51" spans="1:13">
      <c r="A51" t="s">
        <v>3011</v>
      </c>
      <c r="H51" s="48" t="s">
        <v>327</v>
      </c>
      <c r="I51" s="49" t="s">
        <v>327</v>
      </c>
      <c r="J51" s="49" t="s">
        <v>401</v>
      </c>
      <c r="K51" s="171">
        <f>SUMIFS(エリア一覧!$J$15:$J$3463,エリア一覧!$H$15:$H$3463,H51,エリア一覧!$D$15:$D$3463,I51,エリア一覧!$E$15:$E$3463,J51)</f>
        <v>9750</v>
      </c>
      <c r="L51" s="71">
        <f>COUNTIFS(エリア一覧!$V$15:$V$3463,"&gt;0",エリア一覧!$H$15:$H$3463,H51,エリア一覧!$D$15:$D$3463,I51,エリア一覧!$E$15:$E$3463,J51)</f>
        <v>0</v>
      </c>
      <c r="M51" s="45">
        <f>SUMIFS(エリア一覧!$V$15:V3449,エリア一覧!$H$15:H3449,H51,エリア一覧!$D$15:D3449,I51,エリア一覧!$E$15:E3449,J51)</f>
        <v>0</v>
      </c>
    </row>
    <row r="52" spans="1:13">
      <c r="A52" t="s">
        <v>3011</v>
      </c>
      <c r="H52" s="48" t="s">
        <v>327</v>
      </c>
      <c r="I52" s="49" t="s">
        <v>327</v>
      </c>
      <c r="J52" s="49" t="s">
        <v>402</v>
      </c>
      <c r="K52" s="171">
        <f>SUMIFS(エリア一覧!$J$15:$J$3463,エリア一覧!$H$15:$H$3463,H52,エリア一覧!$D$15:$D$3463,I52,エリア一覧!$E$15:$E$3463,J52)</f>
        <v>2935</v>
      </c>
      <c r="L52" s="71">
        <f>COUNTIFS(エリア一覧!$V$15:$V$3463,"&gt;0",エリア一覧!$H$15:$H$3463,H52,エリア一覧!$D$15:$D$3463,I52,エリア一覧!$E$15:$E$3463,J52)</f>
        <v>0</v>
      </c>
      <c r="M52" s="45">
        <f>SUMIFS(エリア一覧!$V$15:V3449,エリア一覧!$H$15:H3449,H52,エリア一覧!$D$15:D3449,I52,エリア一覧!$E$15:E3449,J52)</f>
        <v>0</v>
      </c>
    </row>
    <row r="53" spans="1:13">
      <c r="A53" t="s">
        <v>3011</v>
      </c>
      <c r="H53" s="48" t="s">
        <v>327</v>
      </c>
      <c r="I53" s="49" t="s">
        <v>327</v>
      </c>
      <c r="J53" s="49" t="s">
        <v>403</v>
      </c>
      <c r="K53" s="171">
        <f>SUMIFS(エリア一覧!$J$15:$J$3463,エリア一覧!$H$15:$H$3463,H53,エリア一覧!$D$15:$D$3463,I53,エリア一覧!$E$15:$E$3463,J53)</f>
        <v>6530</v>
      </c>
      <c r="L53" s="71">
        <f>COUNTIFS(エリア一覧!$V$15:$V$3463,"&gt;0",エリア一覧!$H$15:$H$3463,H53,エリア一覧!$D$15:$D$3463,I53,エリア一覧!$E$15:$E$3463,J53)</f>
        <v>0</v>
      </c>
      <c r="M53" s="45">
        <f>SUMIFS(エリア一覧!$V$15:V3449,エリア一覧!$H$15:H3449,H53,エリア一覧!$D$15:D3449,I53,エリア一覧!$E$15:E3449,J53)</f>
        <v>0</v>
      </c>
    </row>
    <row r="54" spans="1:13">
      <c r="A54" t="s">
        <v>3011</v>
      </c>
      <c r="H54" s="48" t="s">
        <v>327</v>
      </c>
      <c r="I54" s="49" t="s">
        <v>327</v>
      </c>
      <c r="J54" s="49" t="s">
        <v>404</v>
      </c>
      <c r="K54" s="171">
        <f>SUMIFS(エリア一覧!$J$15:$J$3463,エリア一覧!$H$15:$H$3463,H54,エリア一覧!$D$15:$D$3463,I54,エリア一覧!$E$15:$E$3463,J54)</f>
        <v>4850</v>
      </c>
      <c r="L54" s="71">
        <f>COUNTIFS(エリア一覧!$V$15:$V$3463,"&gt;0",エリア一覧!$H$15:$H$3463,H54,エリア一覧!$D$15:$D$3463,I54,エリア一覧!$E$15:$E$3463,J54)</f>
        <v>0</v>
      </c>
      <c r="M54" s="45">
        <f>SUMIFS(エリア一覧!$V$15:V3449,エリア一覧!$H$15:H3449,H54,エリア一覧!$D$15:D3449,I54,エリア一覧!$E$15:E3449,J54)</f>
        <v>0</v>
      </c>
    </row>
    <row r="55" spans="1:13">
      <c r="A55" t="s">
        <v>3011</v>
      </c>
      <c r="H55" s="48" t="s">
        <v>327</v>
      </c>
      <c r="I55" s="49" t="s">
        <v>327</v>
      </c>
      <c r="J55" s="49" t="s">
        <v>405</v>
      </c>
      <c r="K55" s="171">
        <f>SUMIFS(エリア一覧!$J$15:$J$3463,エリア一覧!$H$15:$H$3463,H55,エリア一覧!$D$15:$D$3463,I55,エリア一覧!$E$15:$E$3463,J55)</f>
        <v>8160</v>
      </c>
      <c r="L55" s="71">
        <f>COUNTIFS(エリア一覧!$V$15:$V$3463,"&gt;0",エリア一覧!$H$15:$H$3463,H55,エリア一覧!$D$15:$D$3463,I55,エリア一覧!$E$15:$E$3463,J55)</f>
        <v>0</v>
      </c>
      <c r="M55" s="45">
        <f>SUMIFS(エリア一覧!$V$15:V3449,エリア一覧!$H$15:H3449,H55,エリア一覧!$D$15:D3449,I55,エリア一覧!$E$15:E3449,J55)</f>
        <v>0</v>
      </c>
    </row>
    <row r="56" spans="1:13">
      <c r="A56" t="s">
        <v>3011</v>
      </c>
      <c r="H56" s="48" t="s">
        <v>327</v>
      </c>
      <c r="I56" s="49" t="s">
        <v>327</v>
      </c>
      <c r="J56" s="49" t="s">
        <v>406</v>
      </c>
      <c r="K56" s="171">
        <f>SUMIFS(エリア一覧!$J$15:$J$3463,エリア一覧!$H$15:$H$3463,H56,エリア一覧!$D$15:$D$3463,I56,エリア一覧!$E$15:$E$3463,J56)</f>
        <v>7280</v>
      </c>
      <c r="L56" s="71">
        <f>COUNTIFS(エリア一覧!$V$15:$V$3463,"&gt;0",エリア一覧!$H$15:$H$3463,H56,エリア一覧!$D$15:$D$3463,I56,エリア一覧!$E$15:$E$3463,J56)</f>
        <v>0</v>
      </c>
      <c r="M56" s="45">
        <f>SUMIFS(エリア一覧!$V$15:V3449,エリア一覧!$H$15:H3449,H56,エリア一覧!$D$15:D3449,I56,エリア一覧!$E$15:E3449,J56)</f>
        <v>0</v>
      </c>
    </row>
    <row r="57" spans="1:13">
      <c r="A57" t="s">
        <v>3011</v>
      </c>
      <c r="H57" s="48" t="s">
        <v>327</v>
      </c>
      <c r="I57" s="49" t="s">
        <v>3028</v>
      </c>
      <c r="J57" s="49" t="s">
        <v>407</v>
      </c>
      <c r="K57" s="171">
        <f>SUMIFS(エリア一覧!$J$15:$J$3463,エリア一覧!$H$15:$H$3463,H57,エリア一覧!$D$15:$D$3463,I57,エリア一覧!$E$15:$E$3463,J57)</f>
        <v>9455</v>
      </c>
      <c r="L57" s="71">
        <f>COUNTIFS(エリア一覧!$V$15:$V$3463,"&gt;0",エリア一覧!$H$15:$H$3463,H57,エリア一覧!$D$15:$D$3463,I57,エリア一覧!$E$15:$E$3463,J57)</f>
        <v>0</v>
      </c>
      <c r="M57" s="45">
        <f>SUMIFS(エリア一覧!$V$15:V3449,エリア一覧!$H$15:H3449,H57,エリア一覧!$D$15:D3449,I57,エリア一覧!$E$15:E3449,J57)</f>
        <v>0</v>
      </c>
    </row>
    <row r="58" spans="1:13">
      <c r="A58" t="s">
        <v>3011</v>
      </c>
      <c r="H58" s="48" t="s">
        <v>327</v>
      </c>
      <c r="I58" s="49" t="s">
        <v>3028</v>
      </c>
      <c r="J58" s="49" t="s">
        <v>418</v>
      </c>
      <c r="K58" s="171">
        <f>SUMIFS(エリア一覧!$J$15:$J$3463,エリア一覧!$H$15:$H$3463,H58,エリア一覧!$D$15:$D$3463,I58,エリア一覧!$E$15:$E$3463,J58)</f>
        <v>5922</v>
      </c>
      <c r="L58" s="71">
        <f>COUNTIFS(エリア一覧!$V$15:$V$3463,"&gt;0",エリア一覧!$H$15:$H$3463,H58,エリア一覧!$D$15:$D$3463,I58,エリア一覧!$E$15:$E$3463,J58)</f>
        <v>0</v>
      </c>
      <c r="M58" s="45">
        <f>SUMIFS(エリア一覧!$V$15:V3449,エリア一覧!$H$15:H3449,H58,エリア一覧!$D$15:D3449,I58,エリア一覧!$E$15:E3449,J58)</f>
        <v>0</v>
      </c>
    </row>
    <row r="59" spans="1:13">
      <c r="A59" t="s">
        <v>3011</v>
      </c>
      <c r="H59" s="48" t="s">
        <v>327</v>
      </c>
      <c r="I59" s="49" t="s">
        <v>3028</v>
      </c>
      <c r="J59" s="49" t="s">
        <v>421</v>
      </c>
      <c r="K59" s="171">
        <f>SUMIFS(エリア一覧!$J$15:$J$3463,エリア一覧!$H$15:$H$3463,H59,エリア一覧!$D$15:$D$3463,I59,エリア一覧!$E$15:$E$3463,J59)</f>
        <v>6842</v>
      </c>
      <c r="L59" s="71">
        <f>COUNTIFS(エリア一覧!$V$15:$V$3463,"&gt;0",エリア一覧!$H$15:$H$3463,H59,エリア一覧!$D$15:$D$3463,I59,エリア一覧!$E$15:$E$3463,J59)</f>
        <v>0</v>
      </c>
      <c r="M59" s="45">
        <f>SUMIFS(エリア一覧!$V$15:V3449,エリア一覧!$H$15:H3449,H59,エリア一覧!$D$15:D3449,I59,エリア一覧!$E$15:E3449,J59)</f>
        <v>0</v>
      </c>
    </row>
    <row r="60" spans="1:13">
      <c r="A60" t="s">
        <v>3011</v>
      </c>
      <c r="H60" s="48" t="s">
        <v>327</v>
      </c>
      <c r="I60" s="49" t="s">
        <v>3028</v>
      </c>
      <c r="J60" s="49" t="s">
        <v>430</v>
      </c>
      <c r="K60" s="171">
        <f>SUMIFS(エリア一覧!$J$15:$J$3463,エリア一覧!$H$15:$H$3463,H60,エリア一覧!$D$15:$D$3463,I60,エリア一覧!$E$15:$E$3463,J60)</f>
        <v>2890</v>
      </c>
      <c r="L60" s="71">
        <f>COUNTIFS(エリア一覧!$V$15:$V$3463,"&gt;0",エリア一覧!$H$15:$H$3463,H60,エリア一覧!$D$15:$D$3463,I60,エリア一覧!$E$15:$E$3463,J60)</f>
        <v>0</v>
      </c>
      <c r="M60" s="45">
        <f>SUMIFS(エリア一覧!$V$15:V3449,エリア一覧!$H$15:H3449,H60,エリア一覧!$D$15:D3449,I60,エリア一覧!$E$15:E3449,J60)</f>
        <v>0</v>
      </c>
    </row>
    <row r="61" spans="1:13">
      <c r="A61" t="s">
        <v>3011</v>
      </c>
      <c r="H61" s="48" t="s">
        <v>327</v>
      </c>
      <c r="I61" s="49" t="s">
        <v>3028</v>
      </c>
      <c r="J61" s="49" t="s">
        <v>431</v>
      </c>
      <c r="K61" s="171">
        <f>SUMIFS(エリア一覧!$J$15:$J$3463,エリア一覧!$H$15:$H$3463,H61,エリア一覧!$D$15:$D$3463,I61,エリア一覧!$E$15:$E$3463,J61)</f>
        <v>3250</v>
      </c>
      <c r="L61" s="71">
        <f>COUNTIFS(エリア一覧!$V$15:$V$3463,"&gt;0",エリア一覧!$H$15:$H$3463,H61,エリア一覧!$D$15:$D$3463,I61,エリア一覧!$E$15:$E$3463,J61)</f>
        <v>0</v>
      </c>
      <c r="M61" s="45">
        <f>SUMIFS(エリア一覧!$V$15:V3449,エリア一覧!$H$15:H3449,H61,エリア一覧!$D$15:D3449,I61,エリア一覧!$E$15:E3449,J61)</f>
        <v>0</v>
      </c>
    </row>
    <row r="62" spans="1:13">
      <c r="A62" t="s">
        <v>3011</v>
      </c>
      <c r="H62" s="48" t="s">
        <v>327</v>
      </c>
      <c r="I62" s="49" t="s">
        <v>3028</v>
      </c>
      <c r="J62" s="49" t="s">
        <v>432</v>
      </c>
      <c r="K62" s="171">
        <f>SUMIFS(エリア一覧!$J$15:$J$3463,エリア一覧!$H$15:$H$3463,H62,エリア一覧!$D$15:$D$3463,I62,エリア一覧!$E$15:$E$3463,J62)</f>
        <v>4350</v>
      </c>
      <c r="L62" s="71">
        <f>COUNTIFS(エリア一覧!$V$15:$V$3463,"&gt;0",エリア一覧!$H$15:$H$3463,H62,エリア一覧!$D$15:$D$3463,I62,エリア一覧!$E$15:$E$3463,J62)</f>
        <v>0</v>
      </c>
      <c r="M62" s="45">
        <f>SUMIFS(エリア一覧!$V$15:V3449,エリア一覧!$H$15:H3449,H62,エリア一覧!$D$15:D3449,I62,エリア一覧!$E$15:E3449,J62)</f>
        <v>0</v>
      </c>
    </row>
    <row r="63" spans="1:13">
      <c r="A63" t="s">
        <v>3011</v>
      </c>
      <c r="H63" s="48" t="s">
        <v>327</v>
      </c>
      <c r="I63" s="49" t="s">
        <v>3028</v>
      </c>
      <c r="J63" s="49" t="s">
        <v>434</v>
      </c>
      <c r="K63" s="171">
        <f>SUMIFS(エリア一覧!$J$15:$J$3463,エリア一覧!$H$15:$H$3463,H63,エリア一覧!$D$15:$D$3463,I63,エリア一覧!$E$15:$E$3463,J63)</f>
        <v>2500</v>
      </c>
      <c r="L63" s="71">
        <f>COUNTIFS(エリア一覧!$V$15:$V$3463,"&gt;0",エリア一覧!$H$15:$H$3463,H63,エリア一覧!$D$15:$D$3463,I63,エリア一覧!$E$15:$E$3463,J63)</f>
        <v>0</v>
      </c>
      <c r="M63" s="45">
        <f>SUMIFS(エリア一覧!$V$15:V3449,エリア一覧!$H$15:H3449,H63,エリア一覧!$D$15:D3449,I63,エリア一覧!$E$15:E3449,J63)</f>
        <v>0</v>
      </c>
    </row>
    <row r="64" spans="1:13">
      <c r="A64" t="s">
        <v>3011</v>
      </c>
      <c r="H64" s="48" t="s">
        <v>327</v>
      </c>
      <c r="I64" s="49" t="s">
        <v>3028</v>
      </c>
      <c r="J64" s="49" t="s">
        <v>435</v>
      </c>
      <c r="K64" s="171">
        <f>SUMIFS(エリア一覧!$J$15:$J$3463,エリア一覧!$H$15:$H$3463,H64,エリア一覧!$D$15:$D$3463,I64,エリア一覧!$E$15:$E$3463,J64)</f>
        <v>2190</v>
      </c>
      <c r="L64" s="71">
        <f>COUNTIFS(エリア一覧!$V$15:$V$3463,"&gt;0",エリア一覧!$H$15:$H$3463,H64,エリア一覧!$D$15:$D$3463,I64,エリア一覧!$E$15:$E$3463,J64)</f>
        <v>0</v>
      </c>
      <c r="M64" s="45">
        <f>SUMIFS(エリア一覧!$V$15:V3449,エリア一覧!$H$15:H3449,H64,エリア一覧!$D$15:D3449,I64,エリア一覧!$E$15:E3449,J64)</f>
        <v>0</v>
      </c>
    </row>
    <row r="65" spans="1:13">
      <c r="A65" t="s">
        <v>3011</v>
      </c>
      <c r="H65" s="48" t="s">
        <v>327</v>
      </c>
      <c r="I65" s="49" t="s">
        <v>3029</v>
      </c>
      <c r="J65" s="49" t="s">
        <v>436</v>
      </c>
      <c r="K65" s="171">
        <f>SUMIFS(エリア一覧!$J$15:$J$3463,エリア一覧!$H$15:$H$3463,H65,エリア一覧!$D$15:$D$3463,I65,エリア一覧!$E$15:$E$3463,J65)</f>
        <v>4345</v>
      </c>
      <c r="L65" s="71">
        <f>COUNTIFS(エリア一覧!$V$15:$V$3463,"&gt;0",エリア一覧!$H$15:$H$3463,H65,エリア一覧!$D$15:$D$3463,I65,エリア一覧!$E$15:$E$3463,J65)</f>
        <v>0</v>
      </c>
      <c r="M65" s="45">
        <f>SUMIFS(エリア一覧!$V$15:V3449,エリア一覧!$H$15:H3449,H65,エリア一覧!$D$15:D3449,I65,エリア一覧!$E$15:E3449,J65)</f>
        <v>0</v>
      </c>
    </row>
    <row r="66" spans="1:13">
      <c r="A66" t="s">
        <v>3011</v>
      </c>
      <c r="H66" s="48" t="s">
        <v>327</v>
      </c>
      <c r="I66" s="49" t="s">
        <v>3029</v>
      </c>
      <c r="J66" s="49" t="s">
        <v>437</v>
      </c>
      <c r="K66" s="171">
        <f>SUMIFS(エリア一覧!$J$15:$J$3463,エリア一覧!$H$15:$H$3463,H66,エリア一覧!$D$15:$D$3463,I66,エリア一覧!$E$15:$E$3463,J66)</f>
        <v>5730</v>
      </c>
      <c r="L66" s="71">
        <f>COUNTIFS(エリア一覧!$V$15:$V$3463,"&gt;0",エリア一覧!$H$15:$H$3463,H66,エリア一覧!$D$15:$D$3463,I66,エリア一覧!$E$15:$E$3463,J66)</f>
        <v>0</v>
      </c>
      <c r="M66" s="45">
        <f>SUMIFS(エリア一覧!$V$15:V3449,エリア一覧!$H$15:H3449,H66,エリア一覧!$D$15:D3449,I66,エリア一覧!$E$15:E3449,J66)</f>
        <v>0</v>
      </c>
    </row>
    <row r="67" spans="1:13">
      <c r="A67" t="s">
        <v>3011</v>
      </c>
      <c r="H67" s="48" t="s">
        <v>327</v>
      </c>
      <c r="I67" s="49" t="s">
        <v>3029</v>
      </c>
      <c r="J67" s="49" t="s">
        <v>439</v>
      </c>
      <c r="K67" s="171">
        <f>SUMIFS(エリア一覧!$J$15:$J$3463,エリア一覧!$H$15:$H$3463,H67,エリア一覧!$D$15:$D$3463,I67,エリア一覧!$E$15:$E$3463,J67)</f>
        <v>4760</v>
      </c>
      <c r="L67" s="71">
        <f>COUNTIFS(エリア一覧!$V$15:$V$3463,"&gt;0",エリア一覧!$H$15:$H$3463,H67,エリア一覧!$D$15:$D$3463,I67,エリア一覧!$E$15:$E$3463,J67)</f>
        <v>0</v>
      </c>
      <c r="M67" s="45">
        <f>SUMIFS(エリア一覧!$V$15:V3449,エリア一覧!$H$15:H3449,H67,エリア一覧!$D$15:D3449,I67,エリア一覧!$E$15:E3449,J67)</f>
        <v>0</v>
      </c>
    </row>
    <row r="68" spans="1:13">
      <c r="A68" t="s">
        <v>3011</v>
      </c>
      <c r="H68" s="48" t="s">
        <v>327</v>
      </c>
      <c r="I68" s="49" t="s">
        <v>3029</v>
      </c>
      <c r="J68" s="49" t="s">
        <v>442</v>
      </c>
      <c r="K68" s="171">
        <f>SUMIFS(エリア一覧!$J$15:$J$3463,エリア一覧!$H$15:$H$3463,H68,エリア一覧!$D$15:$D$3463,I68,エリア一覧!$E$15:$E$3463,J68)</f>
        <v>7375</v>
      </c>
      <c r="L68" s="71">
        <f>COUNTIFS(エリア一覧!$V$15:$V$3463,"&gt;0",エリア一覧!$H$15:$H$3463,H68,エリア一覧!$D$15:$D$3463,I68,エリア一覧!$E$15:$E$3463,J68)</f>
        <v>0</v>
      </c>
      <c r="M68" s="45">
        <f>SUMIFS(エリア一覧!$V$15:V3449,エリア一覧!$H$15:H3449,H68,エリア一覧!$D$15:D3449,I68,エリア一覧!$E$15:E3449,J68)</f>
        <v>0</v>
      </c>
    </row>
    <row r="69" spans="1:13">
      <c r="A69" t="s">
        <v>3011</v>
      </c>
      <c r="H69" s="48" t="s">
        <v>327</v>
      </c>
      <c r="I69" s="49" t="s">
        <v>3029</v>
      </c>
      <c r="J69" s="49" t="s">
        <v>446</v>
      </c>
      <c r="K69" s="171">
        <f>SUMIFS(エリア一覧!$J$15:$J$3463,エリア一覧!$H$15:$H$3463,H69,エリア一覧!$D$15:$D$3463,I69,エリア一覧!$E$15:$E$3463,J69)</f>
        <v>4225</v>
      </c>
      <c r="L69" s="71">
        <f>COUNTIFS(エリア一覧!$V$15:$V$3463,"&gt;0",エリア一覧!$H$15:$H$3463,H69,エリア一覧!$D$15:$D$3463,I69,エリア一覧!$E$15:$E$3463,J69)</f>
        <v>0</v>
      </c>
      <c r="M69" s="45">
        <f>SUMIFS(エリア一覧!$V$15:V3449,エリア一覧!$H$15:H3449,H69,エリア一覧!$D$15:D3449,I69,エリア一覧!$E$15:E3449,J69)</f>
        <v>0</v>
      </c>
    </row>
    <row r="70" spans="1:13">
      <c r="A70" t="s">
        <v>3011</v>
      </c>
      <c r="H70" s="48" t="s">
        <v>327</v>
      </c>
      <c r="I70" s="49" t="s">
        <v>3029</v>
      </c>
      <c r="J70" s="49" t="s">
        <v>452</v>
      </c>
      <c r="K70" s="171">
        <f>SUMIFS(エリア一覧!$J$15:$J$3463,エリア一覧!$H$15:$H$3463,H70,エリア一覧!$D$15:$D$3463,I70,エリア一覧!$E$15:$E$3463,J70)</f>
        <v>7530</v>
      </c>
      <c r="L70" s="71">
        <f>COUNTIFS(エリア一覧!$V$15:$V$3463,"&gt;0",エリア一覧!$H$15:$H$3463,H70,エリア一覧!$D$15:$D$3463,I70,エリア一覧!$E$15:$E$3463,J70)</f>
        <v>0</v>
      </c>
      <c r="M70" s="45">
        <f>SUMIFS(エリア一覧!$V$15:V3449,エリア一覧!$H$15:H3449,H70,エリア一覧!$D$15:D3449,I70,エリア一覧!$E$15:E3449,J70)</f>
        <v>0</v>
      </c>
    </row>
    <row r="71" spans="1:13">
      <c r="A71" t="s">
        <v>3011</v>
      </c>
      <c r="H71" s="48" t="s">
        <v>327</v>
      </c>
      <c r="I71" s="49" t="s">
        <v>3029</v>
      </c>
      <c r="J71" s="49" t="s">
        <v>456</v>
      </c>
      <c r="K71" s="171">
        <f>SUMIFS(エリア一覧!$J$15:$J$3463,エリア一覧!$H$15:$H$3463,H71,エリア一覧!$D$15:$D$3463,I71,エリア一覧!$E$15:$E$3463,J71)</f>
        <v>1320</v>
      </c>
      <c r="L71" s="71">
        <f>COUNTIFS(エリア一覧!$V$15:$V$3463,"&gt;0",エリア一覧!$H$15:$H$3463,H71,エリア一覧!$D$15:$D$3463,I71,エリア一覧!$E$15:$E$3463,J71)</f>
        <v>0</v>
      </c>
      <c r="M71" s="45">
        <f>SUMIFS(エリア一覧!$V$15:V3449,エリア一覧!$H$15:H3449,H71,エリア一覧!$D$15:D3449,I71,エリア一覧!$E$15:E3449,J71)</f>
        <v>0</v>
      </c>
    </row>
    <row r="72" spans="1:13">
      <c r="A72" t="s">
        <v>3011</v>
      </c>
      <c r="H72" s="48" t="s">
        <v>458</v>
      </c>
      <c r="I72" s="49" t="s">
        <v>458</v>
      </c>
      <c r="J72" s="49" t="s">
        <v>459</v>
      </c>
      <c r="K72" s="171">
        <f>SUMIFS(エリア一覧!$J$15:$J$3463,エリア一覧!$H$15:$H$3463,H72,エリア一覧!$D$15:$D$3463,I72,エリア一覧!$E$15:$E$3463,J72)</f>
        <v>2050</v>
      </c>
      <c r="L72" s="71">
        <f>COUNTIFS(エリア一覧!$V$15:$V$3463,"&gt;0",エリア一覧!$H$15:$H$3463,H72,エリア一覧!$D$15:$D$3463,I72,エリア一覧!$E$15:$E$3463,J72)</f>
        <v>0</v>
      </c>
      <c r="M72" s="45">
        <f>SUMIFS(エリア一覧!$V$15:V3449,エリア一覧!$H$15:H3449,H72,エリア一覧!$D$15:D3449,I72,エリア一覧!$E$15:E3449,J72)</f>
        <v>0</v>
      </c>
    </row>
    <row r="73" spans="1:13">
      <c r="A73" t="s">
        <v>3011</v>
      </c>
      <c r="H73" s="48" t="s">
        <v>458</v>
      </c>
      <c r="I73" s="49" t="s">
        <v>458</v>
      </c>
      <c r="J73" s="49" t="s">
        <v>462</v>
      </c>
      <c r="K73" s="171">
        <f>SUMIFS(エリア一覧!$J$15:$J$3463,エリア一覧!$H$15:$H$3463,H73,エリア一覧!$D$15:$D$3463,I73,エリア一覧!$E$15:$E$3463,J73)</f>
        <v>2965</v>
      </c>
      <c r="L73" s="71">
        <f>COUNTIFS(エリア一覧!$V$15:$V$3463,"&gt;0",エリア一覧!$H$15:$H$3463,H73,エリア一覧!$D$15:$D$3463,I73,エリア一覧!$E$15:$E$3463,J73)</f>
        <v>0</v>
      </c>
      <c r="M73" s="45">
        <f>SUMIFS(エリア一覧!$V$15:V3449,エリア一覧!$H$15:H3449,H73,エリア一覧!$D$15:D3449,I73,エリア一覧!$E$15:E3449,J73)</f>
        <v>0</v>
      </c>
    </row>
    <row r="74" spans="1:13">
      <c r="A74" t="s">
        <v>3011</v>
      </c>
      <c r="H74" s="48" t="s">
        <v>458</v>
      </c>
      <c r="I74" s="49" t="s">
        <v>458</v>
      </c>
      <c r="J74" s="49" t="s">
        <v>466</v>
      </c>
      <c r="K74" s="171">
        <f>SUMIFS(エリア一覧!$J$15:$J$3463,エリア一覧!$H$15:$H$3463,H74,エリア一覧!$D$15:$D$3463,I74,エリア一覧!$E$15:$E$3463,J74)</f>
        <v>890</v>
      </c>
      <c r="L74" s="71">
        <f>COUNTIFS(エリア一覧!$V$15:$V$3463,"&gt;0",エリア一覧!$H$15:$H$3463,H74,エリア一覧!$D$15:$D$3463,I74,エリア一覧!$E$15:$E$3463,J74)</f>
        <v>0</v>
      </c>
      <c r="M74" s="45">
        <f>SUMIFS(エリア一覧!$V$15:V3449,エリア一覧!$H$15:H3449,H74,エリア一覧!$D$15:D3449,I74,エリア一覧!$E$15:E3449,J74)</f>
        <v>0</v>
      </c>
    </row>
    <row r="75" spans="1:13">
      <c r="A75" t="s">
        <v>3011</v>
      </c>
      <c r="H75" s="48" t="s">
        <v>458</v>
      </c>
      <c r="I75" s="49" t="s">
        <v>458</v>
      </c>
      <c r="J75" s="49" t="s">
        <v>469</v>
      </c>
      <c r="K75" s="171">
        <f>SUMIFS(エリア一覧!$J$15:$J$3463,エリア一覧!$H$15:$H$3463,H75,エリア一覧!$D$15:$D$3463,I75,エリア一覧!$E$15:$E$3463,J75)</f>
        <v>2510</v>
      </c>
      <c r="L75" s="71">
        <f>COUNTIFS(エリア一覧!$V$15:$V$3463,"&gt;0",エリア一覧!$H$15:$H$3463,H75,エリア一覧!$D$15:$D$3463,I75,エリア一覧!$E$15:$E$3463,J75)</f>
        <v>0</v>
      </c>
      <c r="M75" s="45">
        <f>SUMIFS(エリア一覧!$V$15:V3449,エリア一覧!$H$15:H3449,H75,エリア一覧!$D$15:D3449,I75,エリア一覧!$E$15:E3449,J75)</f>
        <v>0</v>
      </c>
    </row>
    <row r="76" spans="1:13">
      <c r="A76" t="s">
        <v>3011</v>
      </c>
      <c r="H76" s="48" t="s">
        <v>458</v>
      </c>
      <c r="I76" s="49" t="s">
        <v>458</v>
      </c>
      <c r="J76" s="49" t="s">
        <v>475</v>
      </c>
      <c r="K76" s="171">
        <f>SUMIFS(エリア一覧!$J$15:$J$3463,エリア一覧!$H$15:$H$3463,H76,エリア一覧!$D$15:$D$3463,I76,エリア一覧!$E$15:$E$3463,J76)</f>
        <v>2217</v>
      </c>
      <c r="L76" s="71">
        <f>COUNTIFS(エリア一覧!$V$15:$V$3463,"&gt;0",エリア一覧!$H$15:$H$3463,H76,エリア一覧!$D$15:$D$3463,I76,エリア一覧!$E$15:$E$3463,J76)</f>
        <v>0</v>
      </c>
      <c r="M76" s="45">
        <f>SUMIFS(エリア一覧!$V$15:V3449,エリア一覧!$H$15:H3449,H76,エリア一覧!$D$15:D3449,I76,エリア一覧!$E$15:E3449,J76)</f>
        <v>0</v>
      </c>
    </row>
    <row r="77" spans="1:13">
      <c r="A77" t="s">
        <v>3011</v>
      </c>
      <c r="H77" s="48" t="s">
        <v>458</v>
      </c>
      <c r="I77" s="49" t="s">
        <v>458</v>
      </c>
      <c r="J77" s="49" t="s">
        <v>482</v>
      </c>
      <c r="K77" s="171">
        <f>SUMIFS(エリア一覧!$J$15:$J$3463,エリア一覧!$H$15:$H$3463,H77,エリア一覧!$D$15:$D$3463,I77,エリア一覧!$E$15:$E$3463,J77)</f>
        <v>2410</v>
      </c>
      <c r="L77" s="71">
        <f>COUNTIFS(エリア一覧!$V$15:$V$3463,"&gt;0",エリア一覧!$H$15:$H$3463,H77,エリア一覧!$D$15:$D$3463,I77,エリア一覧!$E$15:$E$3463,J77)</f>
        <v>0</v>
      </c>
      <c r="M77" s="45">
        <f>SUMIFS(エリア一覧!$V$15:V3449,エリア一覧!$H$15:H3449,H77,エリア一覧!$D$15:D3449,I77,エリア一覧!$E$15:E3449,J77)</f>
        <v>0</v>
      </c>
    </row>
    <row r="78" spans="1:13">
      <c r="A78" t="s">
        <v>3011</v>
      </c>
      <c r="H78" s="48" t="s">
        <v>458</v>
      </c>
      <c r="I78" s="49" t="s">
        <v>458</v>
      </c>
      <c r="J78" s="49" t="s">
        <v>484</v>
      </c>
      <c r="K78" s="171">
        <f>SUMIFS(エリア一覧!$J$15:$J$3463,エリア一覧!$H$15:$H$3463,H78,エリア一覧!$D$15:$D$3463,I78,エリア一覧!$E$15:$E$3463,J78)</f>
        <v>820</v>
      </c>
      <c r="L78" s="71">
        <f>COUNTIFS(エリア一覧!$V$15:$V$3463,"&gt;0",エリア一覧!$H$15:$H$3463,H78,エリア一覧!$D$15:$D$3463,I78,エリア一覧!$E$15:$E$3463,J78)</f>
        <v>0</v>
      </c>
      <c r="M78" s="45">
        <f>SUMIFS(エリア一覧!$V$15:V3449,エリア一覧!$H$15:H3449,H78,エリア一覧!$D$15:D3449,I78,エリア一覧!$E$15:E3449,J78)</f>
        <v>0</v>
      </c>
    </row>
    <row r="79" spans="1:13">
      <c r="A79" t="s">
        <v>3011</v>
      </c>
      <c r="H79" s="48" t="s">
        <v>458</v>
      </c>
      <c r="I79" s="49" t="s">
        <v>458</v>
      </c>
      <c r="J79" s="49" t="s">
        <v>487</v>
      </c>
      <c r="K79" s="171">
        <f>SUMIFS(エリア一覧!$J$15:$J$3463,エリア一覧!$H$15:$H$3463,H79,エリア一覧!$D$15:$D$3463,I79,エリア一覧!$E$15:$E$3463,J79)</f>
        <v>1900</v>
      </c>
      <c r="L79" s="71">
        <f>COUNTIFS(エリア一覧!$V$15:$V$3463,"&gt;0",エリア一覧!$H$15:$H$3463,H79,エリア一覧!$D$15:$D$3463,I79,エリア一覧!$E$15:$E$3463,J79)</f>
        <v>0</v>
      </c>
      <c r="M79" s="45">
        <f>SUMIFS(エリア一覧!$V$15:V3449,エリア一覧!$H$15:H3449,H79,エリア一覧!$D$15:D3449,I79,エリア一覧!$E$15:E3449,J79)</f>
        <v>0</v>
      </c>
    </row>
    <row r="80" spans="1:13">
      <c r="A80" t="s">
        <v>3011</v>
      </c>
      <c r="H80" s="48" t="s">
        <v>458</v>
      </c>
      <c r="I80" s="49" t="s">
        <v>458</v>
      </c>
      <c r="J80" s="49" t="s">
        <v>492</v>
      </c>
      <c r="K80" s="171">
        <f>SUMIFS(エリア一覧!$J$15:$J$3463,エリア一覧!$H$15:$H$3463,H80,エリア一覧!$D$15:$D$3463,I80,エリア一覧!$E$15:$E$3463,J80)</f>
        <v>2465</v>
      </c>
      <c r="L80" s="71">
        <f>COUNTIFS(エリア一覧!$V$15:$V$3463,"&gt;0",エリア一覧!$H$15:$H$3463,H80,エリア一覧!$D$15:$D$3463,I80,エリア一覧!$E$15:$E$3463,J80)</f>
        <v>0</v>
      </c>
      <c r="M80" s="45">
        <f>SUMIFS(エリア一覧!$V$15:V3449,エリア一覧!$H$15:H3449,H80,エリア一覧!$D$15:D3449,I80,エリア一覧!$E$15:E3449,J80)</f>
        <v>0</v>
      </c>
    </row>
    <row r="81" spans="1:13">
      <c r="A81" t="s">
        <v>3011</v>
      </c>
      <c r="H81" s="48" t="s">
        <v>458</v>
      </c>
      <c r="I81" s="49" t="s">
        <v>458</v>
      </c>
      <c r="J81" s="49" t="s">
        <v>496</v>
      </c>
      <c r="K81" s="171">
        <f>SUMIFS(エリア一覧!$J$15:$J$3463,エリア一覧!$H$15:$H$3463,H81,エリア一覧!$D$15:$D$3463,I81,エリア一覧!$E$15:$E$3463,J81)</f>
        <v>1925</v>
      </c>
      <c r="L81" s="71">
        <f>COUNTIFS(エリア一覧!$V$15:$V$3463,"&gt;0",エリア一覧!$H$15:$H$3463,H81,エリア一覧!$D$15:$D$3463,I81,エリア一覧!$E$15:$E$3463,J81)</f>
        <v>0</v>
      </c>
      <c r="M81" s="45">
        <f>SUMIFS(エリア一覧!$V$15:V3449,エリア一覧!$H$15:H3449,H81,エリア一覧!$D$15:D3449,I81,エリア一覧!$E$15:E3449,J81)</f>
        <v>0</v>
      </c>
    </row>
    <row r="82" spans="1:13">
      <c r="A82" t="s">
        <v>3011</v>
      </c>
      <c r="H82" s="48" t="s">
        <v>458</v>
      </c>
      <c r="I82" s="49" t="s">
        <v>458</v>
      </c>
      <c r="J82" s="49" t="s">
        <v>500</v>
      </c>
      <c r="K82" s="171">
        <f>SUMIFS(エリア一覧!$J$15:$J$3463,エリア一覧!$H$15:$H$3463,H82,エリア一覧!$D$15:$D$3463,I82,エリア一覧!$E$15:$E$3463,J82)</f>
        <v>3915</v>
      </c>
      <c r="L82" s="71">
        <f>COUNTIFS(エリア一覧!$V$15:$V$3463,"&gt;0",エリア一覧!$H$15:$H$3463,H82,エリア一覧!$D$15:$D$3463,I82,エリア一覧!$E$15:$E$3463,J82)</f>
        <v>0</v>
      </c>
      <c r="M82" s="45">
        <f>SUMIFS(エリア一覧!$V$15:V3449,エリア一覧!$H$15:H3449,H82,エリア一覧!$D$15:D3449,I82,エリア一覧!$E$15:E3449,J82)</f>
        <v>0</v>
      </c>
    </row>
    <row r="83" spans="1:13">
      <c r="A83" t="s">
        <v>3011</v>
      </c>
      <c r="H83" s="48" t="s">
        <v>458</v>
      </c>
      <c r="I83" s="49" t="s">
        <v>458</v>
      </c>
      <c r="J83" s="49" t="s">
        <v>503</v>
      </c>
      <c r="K83" s="171">
        <f>SUMIFS(エリア一覧!$J$15:$J$3463,エリア一覧!$H$15:$H$3463,H83,エリア一覧!$D$15:$D$3463,I83,エリア一覧!$E$15:$E$3463,J83)</f>
        <v>2930</v>
      </c>
      <c r="L83" s="71">
        <f>COUNTIFS(エリア一覧!$V$15:$V$3463,"&gt;0",エリア一覧!$H$15:$H$3463,H83,エリア一覧!$D$15:$D$3463,I83,エリア一覧!$E$15:$E$3463,J83)</f>
        <v>0</v>
      </c>
      <c r="M83" s="45">
        <f>SUMIFS(エリア一覧!$V$15:V3449,エリア一覧!$H$15:H3449,H83,エリア一覧!$D$15:D3449,I83,エリア一覧!$E$15:E3449,J83)</f>
        <v>0</v>
      </c>
    </row>
    <row r="84" spans="1:13">
      <c r="A84" t="s">
        <v>3011</v>
      </c>
      <c r="H84" s="48" t="s">
        <v>458</v>
      </c>
      <c r="I84" s="49" t="s">
        <v>458</v>
      </c>
      <c r="J84" s="49" t="s">
        <v>509</v>
      </c>
      <c r="K84" s="171">
        <f>SUMIFS(エリア一覧!$J$15:$J$3463,エリア一覧!$H$15:$H$3463,H84,エリア一覧!$D$15:$D$3463,I84,エリア一覧!$E$15:$E$3463,J84)</f>
        <v>1060</v>
      </c>
      <c r="L84" s="71">
        <f>COUNTIFS(エリア一覧!$V$15:$V$3463,"&gt;0",エリア一覧!$H$15:$H$3463,H84,エリア一覧!$D$15:$D$3463,I84,エリア一覧!$E$15:$E$3463,J84)</f>
        <v>0</v>
      </c>
      <c r="M84" s="45">
        <f>SUMIFS(エリア一覧!$V$15:V3449,エリア一覧!$H$15:H3449,H84,エリア一覧!$D$15:D3449,I84,エリア一覧!$E$15:E3449,J84)</f>
        <v>0</v>
      </c>
    </row>
    <row r="85" spans="1:13">
      <c r="A85" t="s">
        <v>3011</v>
      </c>
      <c r="H85" s="48" t="s">
        <v>458</v>
      </c>
      <c r="I85" s="49" t="s">
        <v>458</v>
      </c>
      <c r="J85" s="49" t="s">
        <v>513</v>
      </c>
      <c r="K85" s="171">
        <f>SUMIFS(エリア一覧!$J$15:$J$3463,エリア一覧!$H$15:$H$3463,H85,エリア一覧!$D$15:$D$3463,I85,エリア一覧!$E$15:$E$3463,J85)</f>
        <v>3425</v>
      </c>
      <c r="L85" s="71">
        <f>COUNTIFS(エリア一覧!$V$15:$V$3463,"&gt;0",エリア一覧!$H$15:$H$3463,H85,エリア一覧!$D$15:$D$3463,I85,エリア一覧!$E$15:$E$3463,J85)</f>
        <v>0</v>
      </c>
      <c r="M85" s="45">
        <f>SUMIFS(エリア一覧!$V$15:V3449,エリア一覧!$H$15:H3449,H85,エリア一覧!$D$15:D3449,I85,エリア一覧!$E$15:E3449,J85)</f>
        <v>0</v>
      </c>
    </row>
    <row r="86" spans="1:13">
      <c r="A86" t="s">
        <v>3011</v>
      </c>
      <c r="H86" s="48" t="s">
        <v>458</v>
      </c>
      <c r="I86" s="49" t="s">
        <v>458</v>
      </c>
      <c r="J86" s="49" t="s">
        <v>523</v>
      </c>
      <c r="K86" s="171">
        <f>SUMIFS(エリア一覧!$J$15:$J$3463,エリア一覧!$H$15:$H$3463,H86,エリア一覧!$D$15:$D$3463,I86,エリア一覧!$E$15:$E$3463,J86)</f>
        <v>3895</v>
      </c>
      <c r="L86" s="71">
        <f>COUNTIFS(エリア一覧!$V$15:$V$3463,"&gt;0",エリア一覧!$H$15:$H$3463,H86,エリア一覧!$D$15:$D$3463,I86,エリア一覧!$E$15:$E$3463,J86)</f>
        <v>0</v>
      </c>
      <c r="M86" s="45">
        <f>SUMIFS(エリア一覧!$V$15:V3449,エリア一覧!$H$15:H3449,H86,エリア一覧!$D$15:D3449,I86,エリア一覧!$E$15:E3449,J86)</f>
        <v>0</v>
      </c>
    </row>
    <row r="87" spans="1:13">
      <c r="A87" t="s">
        <v>3011</v>
      </c>
      <c r="H87" s="48" t="s">
        <v>458</v>
      </c>
      <c r="I87" s="49" t="s">
        <v>458</v>
      </c>
      <c r="J87" s="49" t="s">
        <v>534</v>
      </c>
      <c r="K87" s="171">
        <f>SUMIFS(エリア一覧!$J$15:$J$3463,エリア一覧!$H$15:$H$3463,H87,エリア一覧!$D$15:$D$3463,I87,エリア一覧!$E$15:$E$3463,J87)</f>
        <v>2155</v>
      </c>
      <c r="L87" s="71">
        <f>COUNTIFS(エリア一覧!$V$15:$V$3463,"&gt;0",エリア一覧!$H$15:$H$3463,H87,エリア一覧!$D$15:$D$3463,I87,エリア一覧!$E$15:$E$3463,J87)</f>
        <v>0</v>
      </c>
      <c r="M87" s="45">
        <f>SUMIFS(エリア一覧!$V$15:V3449,エリア一覧!$H$15:H3449,H87,エリア一覧!$D$15:D3449,I87,エリア一覧!$E$15:E3449,J87)</f>
        <v>0</v>
      </c>
    </row>
    <row r="88" spans="1:13">
      <c r="A88" t="s">
        <v>3011</v>
      </c>
      <c r="H88" s="48" t="s">
        <v>458</v>
      </c>
      <c r="I88" s="49" t="s">
        <v>458</v>
      </c>
      <c r="J88" s="49" t="s">
        <v>539</v>
      </c>
      <c r="K88" s="171">
        <f>SUMIFS(エリア一覧!$J$15:$J$3463,エリア一覧!$H$15:$H$3463,H88,エリア一覧!$D$15:$D$3463,I88,エリア一覧!$E$15:$E$3463,J88)</f>
        <v>1570</v>
      </c>
      <c r="L88" s="71">
        <f>COUNTIFS(エリア一覧!$V$15:$V$3463,"&gt;0",エリア一覧!$H$15:$H$3463,H88,エリア一覧!$D$15:$D$3463,I88,エリア一覧!$E$15:$E$3463,J88)</f>
        <v>0</v>
      </c>
      <c r="M88" s="45">
        <f>SUMIFS(エリア一覧!$V$15:V3449,エリア一覧!$H$15:H3449,H88,エリア一覧!$D$15:D3449,I88,エリア一覧!$E$15:E3449,J88)</f>
        <v>0</v>
      </c>
    </row>
    <row r="89" spans="1:13">
      <c r="A89" t="s">
        <v>3011</v>
      </c>
      <c r="H89" s="48" t="s">
        <v>458</v>
      </c>
      <c r="I89" s="49" t="s">
        <v>458</v>
      </c>
      <c r="J89" s="49" t="s">
        <v>544</v>
      </c>
      <c r="K89" s="171">
        <f>SUMIFS(エリア一覧!$J$15:$J$3463,エリア一覧!$H$15:$H$3463,H89,エリア一覧!$D$15:$D$3463,I89,エリア一覧!$E$15:$E$3463,J89)</f>
        <v>440</v>
      </c>
      <c r="L89" s="71">
        <f>COUNTIFS(エリア一覧!$V$15:$V$3463,"&gt;0",エリア一覧!$H$15:$H$3463,H89,エリア一覧!$D$15:$D$3463,I89,エリア一覧!$E$15:$E$3463,J89)</f>
        <v>0</v>
      </c>
      <c r="M89" s="45">
        <f>SUMIFS(エリア一覧!$V$15:V3449,エリア一覧!$H$15:H3449,H89,エリア一覧!$D$15:D3449,I89,エリア一覧!$E$15:E3449,J89)</f>
        <v>0</v>
      </c>
    </row>
    <row r="90" spans="1:13">
      <c r="A90" t="s">
        <v>3011</v>
      </c>
      <c r="H90" s="48" t="s">
        <v>458</v>
      </c>
      <c r="I90" s="49" t="s">
        <v>458</v>
      </c>
      <c r="J90" s="49" t="s">
        <v>545</v>
      </c>
      <c r="K90" s="171">
        <f>SUMIFS(エリア一覧!$J$15:$J$3463,エリア一覧!$H$15:$H$3463,H90,エリア一覧!$D$15:$D$3463,I90,エリア一覧!$E$15:$E$3463,J90)</f>
        <v>1535</v>
      </c>
      <c r="L90" s="71">
        <f>COUNTIFS(エリア一覧!$V$15:$V$3463,"&gt;0",エリア一覧!$H$15:$H$3463,H90,エリア一覧!$D$15:$D$3463,I90,エリア一覧!$E$15:$E$3463,J90)</f>
        <v>0</v>
      </c>
      <c r="M90" s="45">
        <f>SUMIFS(エリア一覧!$V$15:V3449,エリア一覧!$H$15:H3449,H90,エリア一覧!$D$15:D3449,I90,エリア一覧!$E$15:E3449,J90)</f>
        <v>0</v>
      </c>
    </row>
    <row r="91" spans="1:13">
      <c r="A91" t="s">
        <v>3011</v>
      </c>
      <c r="H91" s="48" t="s">
        <v>458</v>
      </c>
      <c r="I91" s="49" t="s">
        <v>458</v>
      </c>
      <c r="J91" s="49" t="s">
        <v>546</v>
      </c>
      <c r="K91" s="171">
        <f>SUMIFS(エリア一覧!$J$15:$J$3463,エリア一覧!$H$15:$H$3463,H91,エリア一覧!$D$15:$D$3463,I91,エリア一覧!$E$15:$E$3463,J91)</f>
        <v>400</v>
      </c>
      <c r="L91" s="71">
        <f>COUNTIFS(エリア一覧!$V$15:$V$3463,"&gt;0",エリア一覧!$H$15:$H$3463,H91,エリア一覧!$D$15:$D$3463,I91,エリア一覧!$E$15:$E$3463,J91)</f>
        <v>0</v>
      </c>
      <c r="M91" s="45">
        <f>SUMIFS(エリア一覧!$V$15:V3449,エリア一覧!$H$15:H3449,H91,エリア一覧!$D$15:D3449,I91,エリア一覧!$E$15:E3449,J91)</f>
        <v>0</v>
      </c>
    </row>
    <row r="92" spans="1:13">
      <c r="A92" t="s">
        <v>3011</v>
      </c>
      <c r="H92" s="48" t="s">
        <v>458</v>
      </c>
      <c r="I92" s="49" t="s">
        <v>458</v>
      </c>
      <c r="J92" s="49" t="s">
        <v>547</v>
      </c>
      <c r="K92" s="171">
        <f>SUMIFS(エリア一覧!$J$15:$J$3463,エリア一覧!$H$15:$H$3463,H92,エリア一覧!$D$15:$D$3463,I92,エリア一覧!$E$15:$E$3463,J92)</f>
        <v>640</v>
      </c>
      <c r="L92" s="71">
        <f>COUNTIFS(エリア一覧!$V$15:$V$3463,"&gt;0",エリア一覧!$H$15:$H$3463,H92,エリア一覧!$D$15:$D$3463,I92,エリア一覧!$E$15:$E$3463,J92)</f>
        <v>0</v>
      </c>
      <c r="M92" s="45">
        <f>SUMIFS(エリア一覧!$V$15:V3449,エリア一覧!$H$15:H3449,H92,エリア一覧!$D$15:D3449,I92,エリア一覧!$E$15:E3449,J92)</f>
        <v>0</v>
      </c>
    </row>
    <row r="93" spans="1:13">
      <c r="A93" t="s">
        <v>3011</v>
      </c>
      <c r="H93" s="48" t="s">
        <v>458</v>
      </c>
      <c r="I93" s="49" t="s">
        <v>3030</v>
      </c>
      <c r="J93" s="49" t="s">
        <v>548</v>
      </c>
      <c r="K93" s="171">
        <f>SUMIFS(エリア一覧!$J$15:$J$3463,エリア一覧!$H$15:$H$3463,H93,エリア一覧!$D$15:$D$3463,I93,エリア一覧!$E$15:$E$3463,J93)</f>
        <v>2725</v>
      </c>
      <c r="L93" s="71">
        <f>COUNTIFS(エリア一覧!$V$15:$V$3463,"&gt;0",エリア一覧!$H$15:$H$3463,H93,エリア一覧!$D$15:$D$3463,I93,エリア一覧!$E$15:$E$3463,J93)</f>
        <v>0</v>
      </c>
      <c r="M93" s="45">
        <f>SUMIFS(エリア一覧!$V$15:V3449,エリア一覧!$H$15:H3449,H93,エリア一覧!$D$15:D3449,I93,エリア一覧!$E$15:E3449,J93)</f>
        <v>0</v>
      </c>
    </row>
    <row r="94" spans="1:13">
      <c r="A94" t="s">
        <v>3011</v>
      </c>
      <c r="H94" s="48" t="s">
        <v>458</v>
      </c>
      <c r="I94" s="49" t="s">
        <v>3030</v>
      </c>
      <c r="J94" s="49" t="s">
        <v>554</v>
      </c>
      <c r="K94" s="171">
        <f>SUMIFS(エリア一覧!$J$15:$J$3463,エリア一覧!$H$15:$H$3463,H94,エリア一覧!$D$15:$D$3463,I94,エリア一覧!$E$15:$E$3463,J94)</f>
        <v>1525</v>
      </c>
      <c r="L94" s="71">
        <f>COUNTIFS(エリア一覧!$V$15:$V$3463,"&gt;0",エリア一覧!$H$15:$H$3463,H94,エリア一覧!$D$15:$D$3463,I94,エリア一覧!$E$15:$E$3463,J94)</f>
        <v>0</v>
      </c>
      <c r="M94" s="45">
        <f>SUMIFS(エリア一覧!$V$15:V3449,エリア一覧!$H$15:H3449,H94,エリア一覧!$D$15:D3449,I94,エリア一覧!$E$15:E3449,J94)</f>
        <v>0</v>
      </c>
    </row>
    <row r="95" spans="1:13">
      <c r="A95" t="s">
        <v>3011</v>
      </c>
      <c r="H95" s="48" t="s">
        <v>458</v>
      </c>
      <c r="I95" s="49" t="s">
        <v>3030</v>
      </c>
      <c r="J95" s="49" t="s">
        <v>559</v>
      </c>
      <c r="K95" s="171">
        <f>SUMIFS(エリア一覧!$J$15:$J$3463,エリア一覧!$H$15:$H$3463,H95,エリア一覧!$D$15:$D$3463,I95,エリア一覧!$E$15:$E$3463,J95)</f>
        <v>695</v>
      </c>
      <c r="L95" s="71">
        <f>COUNTIFS(エリア一覧!$V$15:$V$3463,"&gt;0",エリア一覧!$H$15:$H$3463,H95,エリア一覧!$D$15:$D$3463,I95,エリア一覧!$E$15:$E$3463,J95)</f>
        <v>0</v>
      </c>
      <c r="M95" s="45">
        <f>SUMIFS(エリア一覧!$V$15:V3449,エリア一覧!$H$15:H3449,H95,エリア一覧!$D$15:D3449,I95,エリア一覧!$E$15:E3449,J95)</f>
        <v>0</v>
      </c>
    </row>
    <row r="96" spans="1:13">
      <c r="A96" t="s">
        <v>3011</v>
      </c>
      <c r="H96" s="48" t="s">
        <v>458</v>
      </c>
      <c r="I96" s="49" t="s">
        <v>3030</v>
      </c>
      <c r="J96" s="49" t="s">
        <v>561</v>
      </c>
      <c r="K96" s="171">
        <f>SUMIFS(エリア一覧!$J$15:$J$3463,エリア一覧!$H$15:$H$3463,H96,エリア一覧!$D$15:$D$3463,I96,エリア一覧!$E$15:$E$3463,J96)</f>
        <v>1720</v>
      </c>
      <c r="L96" s="71">
        <f>COUNTIFS(エリア一覧!$V$15:$V$3463,"&gt;0",エリア一覧!$H$15:$H$3463,H96,エリア一覧!$D$15:$D$3463,I96,エリア一覧!$E$15:$E$3463,J96)</f>
        <v>0</v>
      </c>
      <c r="M96" s="45">
        <f>SUMIFS(エリア一覧!$V$15:V3449,エリア一覧!$H$15:H3449,H96,エリア一覧!$D$15:D3449,I96,エリア一覧!$E$15:E3449,J96)</f>
        <v>0</v>
      </c>
    </row>
    <row r="97" spans="1:13">
      <c r="A97" t="s">
        <v>3011</v>
      </c>
      <c r="H97" s="48" t="s">
        <v>458</v>
      </c>
      <c r="I97" s="49" t="s">
        <v>3030</v>
      </c>
      <c r="J97" s="49" t="s">
        <v>562</v>
      </c>
      <c r="K97" s="171">
        <f>SUMIFS(エリア一覧!$J$15:$J$3463,エリア一覧!$H$15:$H$3463,H97,エリア一覧!$D$15:$D$3463,I97,エリア一覧!$E$15:$E$3463,J97)</f>
        <v>2620</v>
      </c>
      <c r="L97" s="71">
        <f>COUNTIFS(エリア一覧!$V$15:$V$3463,"&gt;0",エリア一覧!$H$15:$H$3463,H97,エリア一覧!$D$15:$D$3463,I97,エリア一覧!$E$15:$E$3463,J97)</f>
        <v>0</v>
      </c>
      <c r="M97" s="45">
        <f>SUMIFS(エリア一覧!$V$15:V3449,エリア一覧!$H$15:H3449,H97,エリア一覧!$D$15:D3449,I97,エリア一覧!$E$15:E3449,J97)</f>
        <v>0</v>
      </c>
    </row>
    <row r="98" spans="1:13">
      <c r="A98" t="s">
        <v>3011</v>
      </c>
      <c r="H98" s="48" t="s">
        <v>458</v>
      </c>
      <c r="I98" s="49" t="s">
        <v>3030</v>
      </c>
      <c r="J98" s="49" t="s">
        <v>570</v>
      </c>
      <c r="K98" s="171">
        <f>SUMIFS(エリア一覧!$J$15:$J$3463,エリア一覧!$H$15:$H$3463,H98,エリア一覧!$D$15:$D$3463,I98,エリア一覧!$E$15:$E$3463,J98)</f>
        <v>2365</v>
      </c>
      <c r="L98" s="71">
        <f>COUNTIFS(エリア一覧!$V$15:$V$3463,"&gt;0",エリア一覧!$H$15:$H$3463,H98,エリア一覧!$D$15:$D$3463,I98,エリア一覧!$E$15:$E$3463,J98)</f>
        <v>0</v>
      </c>
      <c r="M98" s="45">
        <f>SUMIFS(エリア一覧!$V$15:V3449,エリア一覧!$H$15:H3449,H98,エリア一覧!$D$15:D3449,I98,エリア一覧!$E$15:E3449,J98)</f>
        <v>0</v>
      </c>
    </row>
    <row r="99" spans="1:13">
      <c r="A99" t="s">
        <v>3011</v>
      </c>
      <c r="H99" s="48" t="s">
        <v>458</v>
      </c>
      <c r="I99" s="49" t="s">
        <v>3030</v>
      </c>
      <c r="J99" s="49" t="s">
        <v>578</v>
      </c>
      <c r="K99" s="171">
        <f>SUMIFS(エリア一覧!$J$15:$J$3463,エリア一覧!$H$15:$H$3463,H99,エリア一覧!$D$15:$D$3463,I99,エリア一覧!$E$15:$E$3463,J99)</f>
        <v>4210</v>
      </c>
      <c r="L99" s="71">
        <f>COUNTIFS(エリア一覧!$V$15:$V$3463,"&gt;0",エリア一覧!$H$15:$H$3463,H99,エリア一覧!$D$15:$D$3463,I99,エリア一覧!$E$15:$E$3463,J99)</f>
        <v>0</v>
      </c>
      <c r="M99" s="45">
        <f>SUMIFS(エリア一覧!$V$15:V3449,エリア一覧!$H$15:H3449,H99,エリア一覧!$D$15:D3449,I99,エリア一覧!$E$15:E3449,J99)</f>
        <v>0</v>
      </c>
    </row>
    <row r="100" spans="1:13">
      <c r="A100" t="s">
        <v>3011</v>
      </c>
      <c r="H100" s="48" t="s">
        <v>458</v>
      </c>
      <c r="I100" s="49" t="s">
        <v>3030</v>
      </c>
      <c r="J100" s="49" t="s">
        <v>586</v>
      </c>
      <c r="K100" s="171">
        <f>SUMIFS(エリア一覧!$J$15:$J$3463,エリア一覧!$H$15:$H$3463,H100,エリア一覧!$D$15:$D$3463,I100,エリア一覧!$E$15:$E$3463,J100)</f>
        <v>3920</v>
      </c>
      <c r="L100" s="71">
        <f>COUNTIFS(エリア一覧!$V$15:$V$3463,"&gt;0",エリア一覧!$H$15:$H$3463,H100,エリア一覧!$D$15:$D$3463,I100,エリア一覧!$E$15:$E$3463,J100)</f>
        <v>0</v>
      </c>
      <c r="M100" s="45">
        <f>SUMIFS(エリア一覧!$V$15:V3449,エリア一覧!$H$15:H3449,H100,エリア一覧!$D$15:D3449,I100,エリア一覧!$E$15:E3449,J100)</f>
        <v>0</v>
      </c>
    </row>
    <row r="101" spans="1:13">
      <c r="A101" t="s">
        <v>3011</v>
      </c>
      <c r="H101" s="48" t="s">
        <v>458</v>
      </c>
      <c r="I101" s="49" t="s">
        <v>3031</v>
      </c>
      <c r="J101" s="49" t="s">
        <v>597</v>
      </c>
      <c r="K101" s="171">
        <f>SUMIFS(エリア一覧!$J$15:$J$3463,エリア一覧!$H$15:$H$3463,H101,エリア一覧!$D$15:$D$3463,I101,エリア一覧!$E$15:$E$3463,J101)</f>
        <v>1740</v>
      </c>
      <c r="L101" s="71">
        <f>COUNTIFS(エリア一覧!$V$15:$V$3463,"&gt;0",エリア一覧!$H$15:$H$3463,H101,エリア一覧!$D$15:$D$3463,I101,エリア一覧!$E$15:$E$3463,J101)</f>
        <v>0</v>
      </c>
      <c r="M101" s="45">
        <f>SUMIFS(エリア一覧!$V$15:V3449,エリア一覧!$H$15:H3449,H101,エリア一覧!$D$15:D3449,I101,エリア一覧!$E$15:E3449,J101)</f>
        <v>0</v>
      </c>
    </row>
    <row r="102" spans="1:13">
      <c r="A102" t="s">
        <v>3011</v>
      </c>
      <c r="H102" s="48" t="s">
        <v>458</v>
      </c>
      <c r="I102" s="49" t="s">
        <v>3031</v>
      </c>
      <c r="J102" s="49" t="s">
        <v>600</v>
      </c>
      <c r="K102" s="171">
        <f>SUMIFS(エリア一覧!$J$15:$J$3463,エリア一覧!$H$15:$H$3463,H102,エリア一覧!$D$15:$D$3463,I102,エリア一覧!$E$15:$E$3463,J102)</f>
        <v>2330</v>
      </c>
      <c r="L102" s="71">
        <f>COUNTIFS(エリア一覧!$V$15:$V$3463,"&gt;0",エリア一覧!$H$15:$H$3463,H102,エリア一覧!$D$15:$D$3463,I102,エリア一覧!$E$15:$E$3463,J102)</f>
        <v>0</v>
      </c>
      <c r="M102" s="45">
        <f>SUMIFS(エリア一覧!$V$15:V3449,エリア一覧!$H$15:H3449,H102,エリア一覧!$D$15:D3449,I102,エリア一覧!$E$15:E3449,J102)</f>
        <v>0</v>
      </c>
    </row>
    <row r="103" spans="1:13">
      <c r="A103" t="s">
        <v>3011</v>
      </c>
      <c r="H103" s="48" t="s">
        <v>458</v>
      </c>
      <c r="I103" s="49" t="s">
        <v>3031</v>
      </c>
      <c r="J103" s="49" t="s">
        <v>606</v>
      </c>
      <c r="K103" s="171">
        <f>SUMIFS(エリア一覧!$J$15:$J$3463,エリア一覧!$H$15:$H$3463,H103,エリア一覧!$D$15:$D$3463,I103,エリア一覧!$E$15:$E$3463,J103)</f>
        <v>2625</v>
      </c>
      <c r="L103" s="71">
        <f>COUNTIFS(エリア一覧!$V$15:$V$3463,"&gt;0",エリア一覧!$H$15:$H$3463,H103,エリア一覧!$D$15:$D$3463,I103,エリア一覧!$E$15:$E$3463,J103)</f>
        <v>0</v>
      </c>
      <c r="M103" s="45">
        <f>SUMIFS(エリア一覧!$V$15:V3449,エリア一覧!$H$15:H3449,H103,エリア一覧!$D$15:D3449,I103,エリア一覧!$E$15:E3449,J103)</f>
        <v>0</v>
      </c>
    </row>
    <row r="104" spans="1:13">
      <c r="A104" t="s">
        <v>3011</v>
      </c>
      <c r="H104" s="48" t="s">
        <v>458</v>
      </c>
      <c r="I104" s="49" t="s">
        <v>3031</v>
      </c>
      <c r="J104" s="49" t="s">
        <v>613</v>
      </c>
      <c r="K104" s="171">
        <f>SUMIFS(エリア一覧!$J$15:$J$3463,エリア一覧!$H$15:$H$3463,H104,エリア一覧!$D$15:$D$3463,I104,エリア一覧!$E$15:$E$3463,J104)</f>
        <v>5190</v>
      </c>
      <c r="L104" s="71">
        <f>COUNTIFS(エリア一覧!$V$15:$V$3463,"&gt;0",エリア一覧!$H$15:$H$3463,H104,エリア一覧!$D$15:$D$3463,I104,エリア一覧!$E$15:$E$3463,J104)</f>
        <v>0</v>
      </c>
      <c r="M104" s="45">
        <f>SUMIFS(エリア一覧!$V$15:V3449,エリア一覧!$H$15:H3449,H104,エリア一覧!$D$15:D3449,I104,エリア一覧!$E$15:E3449,J104)</f>
        <v>0</v>
      </c>
    </row>
    <row r="105" spans="1:13">
      <c r="A105" t="s">
        <v>3011</v>
      </c>
      <c r="H105" s="48" t="s">
        <v>458</v>
      </c>
      <c r="I105" s="49" t="s">
        <v>3031</v>
      </c>
      <c r="J105" s="49" t="s">
        <v>621</v>
      </c>
      <c r="K105" s="171">
        <f>SUMIFS(エリア一覧!$J$15:$J$3463,エリア一覧!$H$15:$H$3463,H105,エリア一覧!$D$15:$D$3463,I105,エリア一覧!$E$15:$E$3463,J105)</f>
        <v>7650</v>
      </c>
      <c r="L105" s="71">
        <f>COUNTIFS(エリア一覧!$V$15:$V$3463,"&gt;0",エリア一覧!$H$15:$H$3463,H105,エリア一覧!$D$15:$D$3463,I105,エリア一覧!$E$15:$E$3463,J105)</f>
        <v>0</v>
      </c>
      <c r="M105" s="45">
        <f>SUMIFS(エリア一覧!$V$15:V3449,エリア一覧!$H$15:H3449,H105,エリア一覧!$D$15:D3449,I105,エリア一覧!$E$15:E3449,J105)</f>
        <v>0</v>
      </c>
    </row>
    <row r="106" spans="1:13">
      <c r="A106" t="s">
        <v>3011</v>
      </c>
      <c r="H106" s="48" t="s">
        <v>458</v>
      </c>
      <c r="I106" s="49" t="s">
        <v>3031</v>
      </c>
      <c r="J106" s="49" t="s">
        <v>638</v>
      </c>
      <c r="K106" s="171">
        <f>SUMIFS(エリア一覧!$J$15:$J$3463,エリア一覧!$H$15:$H$3463,H106,エリア一覧!$D$15:$D$3463,I106,エリア一覧!$E$15:$E$3463,J106)</f>
        <v>4565</v>
      </c>
      <c r="L106" s="71">
        <f>COUNTIFS(エリア一覧!$V$15:$V$3463,"&gt;0",エリア一覧!$H$15:$H$3463,H106,エリア一覧!$D$15:$D$3463,I106,エリア一覧!$E$15:$E$3463,J106)</f>
        <v>0</v>
      </c>
      <c r="M106" s="45">
        <f>SUMIFS(エリア一覧!$V$15:V3449,エリア一覧!$H$15:H3449,H106,エリア一覧!$D$15:D3449,I106,エリア一覧!$E$15:E3449,J106)</f>
        <v>0</v>
      </c>
    </row>
    <row r="107" spans="1:13">
      <c r="A107" t="s">
        <v>3011</v>
      </c>
      <c r="H107" s="48" t="s">
        <v>458</v>
      </c>
      <c r="I107" s="49" t="s">
        <v>3031</v>
      </c>
      <c r="J107" s="49" t="s">
        <v>642</v>
      </c>
      <c r="K107" s="171">
        <f>SUMIFS(エリア一覧!$J$15:$J$3463,エリア一覧!$H$15:$H$3463,H107,エリア一覧!$D$15:$D$3463,I107,エリア一覧!$E$15:$E$3463,J107)</f>
        <v>3525</v>
      </c>
      <c r="L107" s="71">
        <f>COUNTIFS(エリア一覧!$V$15:$V$3463,"&gt;0",エリア一覧!$H$15:$H$3463,H107,エリア一覧!$D$15:$D$3463,I107,エリア一覧!$E$15:$E$3463,J107)</f>
        <v>0</v>
      </c>
      <c r="M107" s="45">
        <f>SUMIFS(エリア一覧!$V$15:V3449,エリア一覧!$H$15:H3449,H107,エリア一覧!$D$15:D3449,I107,エリア一覧!$E$15:E3449,J107)</f>
        <v>0</v>
      </c>
    </row>
    <row r="108" spans="1:13">
      <c r="A108" t="s">
        <v>3011</v>
      </c>
      <c r="H108" s="48" t="s">
        <v>458</v>
      </c>
      <c r="I108" s="49" t="s">
        <v>3031</v>
      </c>
      <c r="J108" s="49" t="s">
        <v>648</v>
      </c>
      <c r="K108" s="171">
        <f>SUMIFS(エリア一覧!$J$15:$J$3463,エリア一覧!$H$15:$H$3463,H108,エリア一覧!$D$15:$D$3463,I108,エリア一覧!$E$15:$E$3463,J108)</f>
        <v>2125</v>
      </c>
      <c r="L108" s="71">
        <f>COUNTIFS(エリア一覧!$V$15:$V$3463,"&gt;0",エリア一覧!$H$15:$H$3463,H108,エリア一覧!$D$15:$D$3463,I108,エリア一覧!$E$15:$E$3463,J108)</f>
        <v>0</v>
      </c>
      <c r="M108" s="45">
        <f>SUMIFS(エリア一覧!$V$15:V3449,エリア一覧!$H$15:H3449,H108,エリア一覧!$D$15:D3449,I108,エリア一覧!$E$15:E3449,J108)</f>
        <v>0</v>
      </c>
    </row>
    <row r="109" spans="1:13">
      <c r="A109" t="s">
        <v>3011</v>
      </c>
      <c r="H109" s="48" t="s">
        <v>458</v>
      </c>
      <c r="I109" s="49" t="s">
        <v>3031</v>
      </c>
      <c r="J109" s="49" t="s">
        <v>650</v>
      </c>
      <c r="K109" s="171">
        <f>SUMIFS(エリア一覧!$J$15:$J$3463,エリア一覧!$H$15:$H$3463,H109,エリア一覧!$D$15:$D$3463,I109,エリア一覧!$E$15:$E$3463,J109)</f>
        <v>1265</v>
      </c>
      <c r="L109" s="71">
        <f>COUNTIFS(エリア一覧!$V$15:$V$3463,"&gt;0",エリア一覧!$H$15:$H$3463,H109,エリア一覧!$D$15:$D$3463,I109,エリア一覧!$E$15:$E$3463,J109)</f>
        <v>0</v>
      </c>
      <c r="M109" s="45">
        <f>SUMIFS(エリア一覧!$V$15:V3449,エリア一覧!$H$15:H3449,H109,エリア一覧!$D$15:D3449,I109,エリア一覧!$E$15:E3449,J109)</f>
        <v>0</v>
      </c>
    </row>
    <row r="110" spans="1:13">
      <c r="A110" t="s">
        <v>3011</v>
      </c>
      <c r="H110" s="48" t="s">
        <v>458</v>
      </c>
      <c r="I110" s="49" t="s">
        <v>3031</v>
      </c>
      <c r="J110" s="49" t="s">
        <v>653</v>
      </c>
      <c r="K110" s="171">
        <f>SUMIFS(エリア一覧!$J$15:$J$3463,エリア一覧!$H$15:$H$3463,H110,エリア一覧!$D$15:$D$3463,I110,エリア一覧!$E$15:$E$3463,J110)</f>
        <v>1885</v>
      </c>
      <c r="L110" s="71">
        <f>COUNTIFS(エリア一覧!$V$15:$V$3463,"&gt;0",エリア一覧!$H$15:$H$3463,H110,エリア一覧!$D$15:$D$3463,I110,エリア一覧!$E$15:$E$3463,J110)</f>
        <v>0</v>
      </c>
      <c r="M110" s="45">
        <f>SUMIFS(エリア一覧!$V$15:V3449,エリア一覧!$H$15:H3449,H110,エリア一覧!$D$15:D3449,I110,エリア一覧!$E$15:E3449,J110)</f>
        <v>0</v>
      </c>
    </row>
    <row r="111" spans="1:13">
      <c r="A111" t="s">
        <v>3011</v>
      </c>
      <c r="H111" s="48" t="s">
        <v>458</v>
      </c>
      <c r="I111" s="49" t="s">
        <v>3031</v>
      </c>
      <c r="J111" s="49" t="s">
        <v>658</v>
      </c>
      <c r="K111" s="171">
        <f>SUMIFS(エリア一覧!$J$15:$J$3463,エリア一覧!$H$15:$H$3463,H111,エリア一覧!$D$15:$D$3463,I111,エリア一覧!$E$15:$E$3463,J111)</f>
        <v>900</v>
      </c>
      <c r="L111" s="71">
        <f>COUNTIFS(エリア一覧!$V$15:$V$3463,"&gt;0",エリア一覧!$H$15:$H$3463,H111,エリア一覧!$D$15:$D$3463,I111,エリア一覧!$E$15:$E$3463,J111)</f>
        <v>0</v>
      </c>
      <c r="M111" s="45">
        <f>SUMIFS(エリア一覧!$V$15:V3449,エリア一覧!$H$15:H3449,H111,エリア一覧!$D$15:D3449,I111,エリア一覧!$E$15:E3449,J111)</f>
        <v>0</v>
      </c>
    </row>
    <row r="112" spans="1:13">
      <c r="A112" t="s">
        <v>3011</v>
      </c>
      <c r="H112" s="48" t="s">
        <v>458</v>
      </c>
      <c r="I112" s="49" t="s">
        <v>3031</v>
      </c>
      <c r="J112" s="49" t="s">
        <v>661</v>
      </c>
      <c r="K112" s="171">
        <f>SUMIFS(エリア一覧!$J$15:$J$3463,エリア一覧!$H$15:$H$3463,H112,エリア一覧!$D$15:$D$3463,I112,エリア一覧!$E$15:$E$3463,J112)</f>
        <v>925</v>
      </c>
      <c r="L112" s="71">
        <f>COUNTIFS(エリア一覧!$V$15:$V$3463,"&gt;0",エリア一覧!$H$15:$H$3463,H112,エリア一覧!$D$15:$D$3463,I112,エリア一覧!$E$15:$E$3463,J112)</f>
        <v>0</v>
      </c>
      <c r="M112" s="45">
        <f>SUMIFS(エリア一覧!$V$15:V3449,エリア一覧!$H$15:H3449,H112,エリア一覧!$D$15:D3449,I112,エリア一覧!$E$15:E3449,J112)</f>
        <v>0</v>
      </c>
    </row>
    <row r="113" spans="1:13">
      <c r="A113" t="s">
        <v>3011</v>
      </c>
      <c r="H113" s="48" t="s">
        <v>458</v>
      </c>
      <c r="I113" s="49" t="s">
        <v>3031</v>
      </c>
      <c r="J113" s="49" t="s">
        <v>663</v>
      </c>
      <c r="K113" s="171">
        <f>SUMIFS(エリア一覧!$J$15:$J$3463,エリア一覧!$H$15:$H$3463,H113,エリア一覧!$D$15:$D$3463,I113,エリア一覧!$E$15:$E$3463,J113)</f>
        <v>990</v>
      </c>
      <c r="L113" s="71">
        <f>COUNTIFS(エリア一覧!$V$15:$V$3463,"&gt;0",エリア一覧!$H$15:$H$3463,H113,エリア一覧!$D$15:$D$3463,I113,エリア一覧!$E$15:$E$3463,J113)</f>
        <v>0</v>
      </c>
      <c r="M113" s="45">
        <f>SUMIFS(エリア一覧!$V$15:V3449,エリア一覧!$H$15:H3449,H113,エリア一覧!$D$15:D3449,I113,エリア一覧!$E$15:E3449,J113)</f>
        <v>0</v>
      </c>
    </row>
    <row r="114" spans="1:13">
      <c r="A114" t="s">
        <v>3011</v>
      </c>
      <c r="H114" s="48" t="s">
        <v>458</v>
      </c>
      <c r="I114" s="49" t="s">
        <v>3031</v>
      </c>
      <c r="J114" s="49" t="s">
        <v>665</v>
      </c>
      <c r="K114" s="171">
        <f>SUMIFS(エリア一覧!$J$15:$J$3463,エリア一覧!$H$15:$H$3463,H114,エリア一覧!$D$15:$D$3463,I114,エリア一覧!$E$15:$E$3463,J114)</f>
        <v>670</v>
      </c>
      <c r="L114" s="71">
        <f>COUNTIFS(エリア一覧!$V$15:$V$3463,"&gt;0",エリア一覧!$H$15:$H$3463,H114,エリア一覧!$D$15:$D$3463,I114,エリア一覧!$E$15:$E$3463,J114)</f>
        <v>0</v>
      </c>
      <c r="M114" s="45">
        <f>SUMIFS(エリア一覧!$V$15:V3449,エリア一覧!$H$15:H3449,H114,エリア一覧!$D$15:D3449,I114,エリア一覧!$E$15:E3449,J114)</f>
        <v>0</v>
      </c>
    </row>
    <row r="115" spans="1:13">
      <c r="A115" t="s">
        <v>3011</v>
      </c>
      <c r="H115" s="48" t="s">
        <v>458</v>
      </c>
      <c r="I115" s="49" t="s">
        <v>3031</v>
      </c>
      <c r="J115" s="49" t="s">
        <v>666</v>
      </c>
      <c r="K115" s="171">
        <f>SUMIFS(エリア一覧!$J$15:$J$3463,エリア一覧!$H$15:$H$3463,H115,エリア一覧!$D$15:$D$3463,I115,エリア一覧!$E$15:$E$3463,J115)</f>
        <v>1715</v>
      </c>
      <c r="L115" s="71">
        <f>COUNTIFS(エリア一覧!$V$15:$V$3463,"&gt;0",エリア一覧!$H$15:$H$3463,H115,エリア一覧!$D$15:$D$3463,I115,エリア一覧!$E$15:$E$3463,J115)</f>
        <v>0</v>
      </c>
      <c r="M115" s="45">
        <f>SUMIFS(エリア一覧!$V$15:V3449,エリア一覧!$H$15:H3449,H115,エリア一覧!$D$15:D3449,I115,エリア一覧!$E$15:E3449,J115)</f>
        <v>0</v>
      </c>
    </row>
    <row r="116" spans="1:13">
      <c r="A116" t="s">
        <v>3011</v>
      </c>
      <c r="H116" s="48" t="s">
        <v>458</v>
      </c>
      <c r="I116" s="49" t="s">
        <v>3031</v>
      </c>
      <c r="J116" s="49" t="s">
        <v>671</v>
      </c>
      <c r="K116" s="171">
        <f>SUMIFS(エリア一覧!$J$15:$J$3463,エリア一覧!$H$15:$H$3463,H116,エリア一覧!$D$15:$D$3463,I116,エリア一覧!$E$15:$E$3463,J116)</f>
        <v>1060</v>
      </c>
      <c r="L116" s="71">
        <f>COUNTIFS(エリア一覧!$V$15:$V$3463,"&gt;0",エリア一覧!$H$15:$H$3463,H116,エリア一覧!$D$15:$D$3463,I116,エリア一覧!$E$15:$E$3463,J116)</f>
        <v>0</v>
      </c>
      <c r="M116" s="45">
        <f>SUMIFS(エリア一覧!$V$15:V3449,エリア一覧!$H$15:H3449,H116,エリア一覧!$D$15:D3449,I116,エリア一覧!$E$15:E3449,J116)</f>
        <v>0</v>
      </c>
    </row>
    <row r="117" spans="1:13">
      <c r="A117" t="s">
        <v>3011</v>
      </c>
      <c r="H117" s="48" t="s">
        <v>458</v>
      </c>
      <c r="I117" s="49" t="s">
        <v>3031</v>
      </c>
      <c r="J117" s="49" t="s">
        <v>675</v>
      </c>
      <c r="K117" s="171">
        <f>SUMIFS(エリア一覧!$J$15:$J$3463,エリア一覧!$H$15:$H$3463,H117,エリア一覧!$D$15:$D$3463,I117,エリア一覧!$E$15:$E$3463,J117)</f>
        <v>1355</v>
      </c>
      <c r="L117" s="71">
        <f>COUNTIFS(エリア一覧!$V$15:$V$3463,"&gt;0",エリア一覧!$H$15:$H$3463,H117,エリア一覧!$D$15:$D$3463,I117,エリア一覧!$E$15:$E$3463,J117)</f>
        <v>0</v>
      </c>
      <c r="M117" s="45">
        <f>SUMIFS(エリア一覧!$V$15:V3449,エリア一覧!$H$15:H3449,H117,エリア一覧!$D$15:D3449,I117,エリア一覧!$E$15:E3449,J117)</f>
        <v>0</v>
      </c>
    </row>
    <row r="118" spans="1:13">
      <c r="A118" t="s">
        <v>3011</v>
      </c>
      <c r="H118" s="48" t="s">
        <v>458</v>
      </c>
      <c r="I118" s="49" t="s">
        <v>3031</v>
      </c>
      <c r="J118" s="49" t="s">
        <v>677</v>
      </c>
      <c r="K118" s="171">
        <f>SUMIFS(エリア一覧!$J$15:$J$3463,エリア一覧!$H$15:$H$3463,H118,エリア一覧!$D$15:$D$3463,I118,エリア一覧!$E$15:$E$3463,J118)</f>
        <v>2190</v>
      </c>
      <c r="L118" s="71">
        <f>COUNTIFS(エリア一覧!$V$15:$V$3463,"&gt;0",エリア一覧!$H$15:$H$3463,H118,エリア一覧!$D$15:$D$3463,I118,エリア一覧!$E$15:$E$3463,J118)</f>
        <v>0</v>
      </c>
      <c r="M118" s="45">
        <f>SUMIFS(エリア一覧!$V$15:V3449,エリア一覧!$H$15:H3449,H118,エリア一覧!$D$15:D3449,I118,エリア一覧!$E$15:E3449,J118)</f>
        <v>0</v>
      </c>
    </row>
    <row r="119" spans="1:13">
      <c r="A119" t="s">
        <v>3011</v>
      </c>
      <c r="H119" s="48" t="s">
        <v>458</v>
      </c>
      <c r="I119" s="49" t="s">
        <v>3031</v>
      </c>
      <c r="J119" s="49" t="s">
        <v>681</v>
      </c>
      <c r="K119" s="171">
        <f>SUMIFS(エリア一覧!$J$15:$J$3463,エリア一覧!$H$15:$H$3463,H119,エリア一覧!$D$15:$D$3463,I119,エリア一覧!$E$15:$E$3463,J119)</f>
        <v>2555</v>
      </c>
      <c r="L119" s="71">
        <f>COUNTIFS(エリア一覧!$V$15:$V$3463,"&gt;0",エリア一覧!$H$15:$H$3463,H119,エリア一覧!$D$15:$D$3463,I119,エリア一覧!$E$15:$E$3463,J119)</f>
        <v>0</v>
      </c>
      <c r="M119" s="45">
        <f>SUMIFS(エリア一覧!$V$15:V3449,エリア一覧!$H$15:H3449,H119,エリア一覧!$D$15:D3449,I119,エリア一覧!$E$15:E3449,J119)</f>
        <v>0</v>
      </c>
    </row>
    <row r="120" spans="1:13">
      <c r="A120" t="s">
        <v>3011</v>
      </c>
      <c r="H120" s="48" t="s">
        <v>458</v>
      </c>
      <c r="I120" s="49" t="s">
        <v>3032</v>
      </c>
      <c r="J120" s="49" t="s">
        <v>687</v>
      </c>
      <c r="K120" s="171">
        <f>SUMIFS(エリア一覧!$J$15:$J$3463,エリア一覧!$H$15:$H$3463,H120,エリア一覧!$D$15:$D$3463,I120,エリア一覧!$E$15:$E$3463,J120)</f>
        <v>1350</v>
      </c>
      <c r="L120" s="71">
        <f>COUNTIFS(エリア一覧!$V$15:$V$3463,"&gt;0",エリア一覧!$H$15:$H$3463,H120,エリア一覧!$D$15:$D$3463,I120,エリア一覧!$E$15:$E$3463,J120)</f>
        <v>0</v>
      </c>
      <c r="M120" s="45">
        <f>SUMIFS(エリア一覧!$V$15:V3449,エリア一覧!$H$15:H3449,H120,エリア一覧!$D$15:D3449,I120,エリア一覧!$E$15:E3449,J120)</f>
        <v>0</v>
      </c>
    </row>
    <row r="121" spans="1:13">
      <c r="A121" t="s">
        <v>3011</v>
      </c>
      <c r="H121" s="48" t="s">
        <v>458</v>
      </c>
      <c r="I121" s="49" t="s">
        <v>3032</v>
      </c>
      <c r="J121" s="49" t="s">
        <v>690</v>
      </c>
      <c r="K121" s="171">
        <f>SUMIFS(エリア一覧!$J$15:$J$3463,エリア一覧!$H$15:$H$3463,H121,エリア一覧!$D$15:$D$3463,I121,エリア一覧!$E$15:$E$3463,J121)</f>
        <v>3255</v>
      </c>
      <c r="L121" s="71">
        <f>COUNTIFS(エリア一覧!$V$15:$V$3463,"&gt;0",エリア一覧!$H$15:$H$3463,H121,エリア一覧!$D$15:$D$3463,I121,エリア一覧!$E$15:$E$3463,J121)</f>
        <v>0</v>
      </c>
      <c r="M121" s="45">
        <f>SUMIFS(エリア一覧!$V$15:V3449,エリア一覧!$H$15:H3449,H121,エリア一覧!$D$15:D3449,I121,エリア一覧!$E$15:E3449,J121)</f>
        <v>0</v>
      </c>
    </row>
    <row r="122" spans="1:13">
      <c r="A122" t="s">
        <v>3011</v>
      </c>
      <c r="H122" s="48" t="s">
        <v>458</v>
      </c>
      <c r="I122" s="49" t="s">
        <v>3032</v>
      </c>
      <c r="J122" s="49" t="s">
        <v>700</v>
      </c>
      <c r="K122" s="171">
        <f>SUMIFS(エリア一覧!$J$15:$J$3463,エリア一覧!$H$15:$H$3463,H122,エリア一覧!$D$15:$D$3463,I122,エリア一覧!$E$15:$E$3463,J122)</f>
        <v>2120</v>
      </c>
      <c r="L122" s="71">
        <f>COUNTIFS(エリア一覧!$V$15:$V$3463,"&gt;0",エリア一覧!$H$15:$H$3463,H122,エリア一覧!$D$15:$D$3463,I122,エリア一覧!$E$15:$E$3463,J122)</f>
        <v>0</v>
      </c>
      <c r="M122" s="45">
        <f>SUMIFS(エリア一覧!$V$15:V3449,エリア一覧!$H$15:H3449,H122,エリア一覧!$D$15:D3449,I122,エリア一覧!$E$15:E3449,J122)</f>
        <v>0</v>
      </c>
    </row>
    <row r="123" spans="1:13">
      <c r="A123" t="s">
        <v>3011</v>
      </c>
      <c r="H123" s="48" t="s">
        <v>458</v>
      </c>
      <c r="I123" s="49" t="s">
        <v>3032</v>
      </c>
      <c r="J123" s="49" t="s">
        <v>704</v>
      </c>
      <c r="K123" s="171">
        <f>SUMIFS(エリア一覧!$J$15:$J$3463,エリア一覧!$H$15:$H$3463,H123,エリア一覧!$D$15:$D$3463,I123,エリア一覧!$E$15:$E$3463,J123)</f>
        <v>2550</v>
      </c>
      <c r="L123" s="71">
        <f>COUNTIFS(エリア一覧!$V$15:$V$3463,"&gt;0",エリア一覧!$H$15:$H$3463,H123,エリア一覧!$D$15:$D$3463,I123,エリア一覧!$E$15:$E$3463,J123)</f>
        <v>0</v>
      </c>
      <c r="M123" s="45">
        <f>SUMIFS(エリア一覧!$V$15:V3449,エリア一覧!$H$15:H3449,H123,エリア一覧!$D$15:D3449,I123,エリア一覧!$E$15:E3449,J123)</f>
        <v>0</v>
      </c>
    </row>
    <row r="124" spans="1:13">
      <c r="A124" t="s">
        <v>3011</v>
      </c>
      <c r="H124" s="48" t="s">
        <v>458</v>
      </c>
      <c r="I124" s="49" t="s">
        <v>3032</v>
      </c>
      <c r="J124" s="49" t="s">
        <v>711</v>
      </c>
      <c r="K124" s="171">
        <f>SUMIFS(エリア一覧!$J$15:$J$3463,エリア一覧!$H$15:$H$3463,H124,エリア一覧!$D$15:$D$3463,I124,エリア一覧!$E$15:$E$3463,J124)</f>
        <v>1190</v>
      </c>
      <c r="L124" s="71">
        <f>COUNTIFS(エリア一覧!$V$15:$V$3463,"&gt;0",エリア一覧!$H$15:$H$3463,H124,エリア一覧!$D$15:$D$3463,I124,エリア一覧!$E$15:$E$3463,J124)</f>
        <v>0</v>
      </c>
      <c r="M124" s="45">
        <f>SUMIFS(エリア一覧!$V$15:V3449,エリア一覧!$H$15:H3449,H124,エリア一覧!$D$15:D3449,I124,エリア一覧!$E$15:E3449,J124)</f>
        <v>0</v>
      </c>
    </row>
    <row r="125" spans="1:13">
      <c r="A125" t="s">
        <v>3011</v>
      </c>
      <c r="H125" s="48" t="s">
        <v>458</v>
      </c>
      <c r="I125" s="49" t="s">
        <v>3032</v>
      </c>
      <c r="J125" s="49" t="s">
        <v>715</v>
      </c>
      <c r="K125" s="171">
        <f>SUMIFS(エリア一覧!$J$15:$J$3463,エリア一覧!$H$15:$H$3463,H125,エリア一覧!$D$15:$D$3463,I125,エリア一覧!$E$15:$E$3463,J125)</f>
        <v>3560</v>
      </c>
      <c r="L125" s="71">
        <f>COUNTIFS(エリア一覧!$V$15:$V$3463,"&gt;0",エリア一覧!$H$15:$H$3463,H125,エリア一覧!$D$15:$D$3463,I125,エリア一覧!$E$15:$E$3463,J125)</f>
        <v>0</v>
      </c>
      <c r="M125" s="45">
        <f>SUMIFS(エリア一覧!$V$15:V3449,エリア一覧!$H$15:H3449,H125,エリア一覧!$D$15:D3449,I125,エリア一覧!$E$15:E3449,J125)</f>
        <v>0</v>
      </c>
    </row>
    <row r="126" spans="1:13">
      <c r="A126" t="s">
        <v>3011</v>
      </c>
      <c r="H126" s="48" t="s">
        <v>458</v>
      </c>
      <c r="I126" s="49" t="s">
        <v>3032</v>
      </c>
      <c r="J126" s="49" t="s">
        <v>723</v>
      </c>
      <c r="K126" s="171">
        <f>SUMIFS(エリア一覧!$J$15:$J$3463,エリア一覧!$H$15:$H$3463,H126,エリア一覧!$D$15:$D$3463,I126,エリア一覧!$E$15:$E$3463,J126)</f>
        <v>1990</v>
      </c>
      <c r="L126" s="71">
        <f>COUNTIFS(エリア一覧!$V$15:$V$3463,"&gt;0",エリア一覧!$H$15:$H$3463,H126,エリア一覧!$D$15:$D$3463,I126,エリア一覧!$E$15:$E$3463,J126)</f>
        <v>0</v>
      </c>
      <c r="M126" s="45">
        <f>SUMIFS(エリア一覧!$V$15:V3449,エリア一覧!$H$15:H3449,H126,エリア一覧!$D$15:D3449,I126,エリア一覧!$E$15:E3449,J126)</f>
        <v>0</v>
      </c>
    </row>
    <row r="127" spans="1:13">
      <c r="A127" t="s">
        <v>3011</v>
      </c>
      <c r="H127" s="48" t="s">
        <v>458</v>
      </c>
      <c r="I127" s="49" t="s">
        <v>3032</v>
      </c>
      <c r="J127" s="49" t="s">
        <v>727</v>
      </c>
      <c r="K127" s="171">
        <f>SUMIFS(エリア一覧!$J$15:$J$3463,エリア一覧!$H$15:$H$3463,H127,エリア一覧!$D$15:$D$3463,I127,エリア一覧!$E$15:$E$3463,J127)</f>
        <v>1150</v>
      </c>
      <c r="L127" s="71">
        <f>COUNTIFS(エリア一覧!$V$15:$V$3463,"&gt;0",エリア一覧!$H$15:$H$3463,H127,エリア一覧!$D$15:$D$3463,I127,エリア一覧!$E$15:$E$3463,J127)</f>
        <v>0</v>
      </c>
      <c r="M127" s="45">
        <f>SUMIFS(エリア一覧!$V$15:V3449,エリア一覧!$H$15:H3449,H127,エリア一覧!$D$15:D3449,I127,エリア一覧!$E$15:E3449,J127)</f>
        <v>0</v>
      </c>
    </row>
    <row r="128" spans="1:13">
      <c r="A128" t="s">
        <v>3011</v>
      </c>
      <c r="H128" s="48" t="s">
        <v>458</v>
      </c>
      <c r="I128" s="49" t="s">
        <v>3032</v>
      </c>
      <c r="J128" s="49" t="s">
        <v>731</v>
      </c>
      <c r="K128" s="171">
        <f>SUMIFS(エリア一覧!$J$15:$J$3463,エリア一覧!$H$15:$H$3463,H128,エリア一覧!$D$15:$D$3463,I128,エリア一覧!$E$15:$E$3463,J128)</f>
        <v>1405</v>
      </c>
      <c r="L128" s="71">
        <f>COUNTIFS(エリア一覧!$V$15:$V$3463,"&gt;0",エリア一覧!$H$15:$H$3463,H128,エリア一覧!$D$15:$D$3463,I128,エリア一覧!$E$15:$E$3463,J128)</f>
        <v>0</v>
      </c>
      <c r="M128" s="45">
        <f>SUMIFS(エリア一覧!$V$15:V3449,エリア一覧!$H$15:H3449,H128,エリア一覧!$D$15:D3449,I128,エリア一覧!$E$15:E3449,J128)</f>
        <v>0</v>
      </c>
    </row>
    <row r="129" spans="1:13">
      <c r="A129" t="s">
        <v>3011</v>
      </c>
      <c r="H129" s="48" t="s">
        <v>458</v>
      </c>
      <c r="I129" s="49" t="s">
        <v>3032</v>
      </c>
      <c r="J129" s="49" t="s">
        <v>732</v>
      </c>
      <c r="K129" s="171">
        <f>SUMIFS(エリア一覧!$J$15:$J$3463,エリア一覧!$H$15:$H$3463,H129,エリア一覧!$D$15:$D$3463,I129,エリア一覧!$E$15:$E$3463,J129)</f>
        <v>3275</v>
      </c>
      <c r="L129" s="71">
        <f>COUNTIFS(エリア一覧!$V$15:$V$3463,"&gt;0",エリア一覧!$H$15:$H$3463,H129,エリア一覧!$D$15:$D$3463,I129,エリア一覧!$E$15:$E$3463,J129)</f>
        <v>0</v>
      </c>
      <c r="M129" s="45">
        <f>SUMIFS(エリア一覧!$V$15:V3449,エリア一覧!$H$15:H3449,H129,エリア一覧!$D$15:D3449,I129,エリア一覧!$E$15:E3449,J129)</f>
        <v>0</v>
      </c>
    </row>
    <row r="130" spans="1:13">
      <c r="A130" t="s">
        <v>3011</v>
      </c>
      <c r="H130" s="48" t="s">
        <v>458</v>
      </c>
      <c r="I130" s="49" t="s">
        <v>3032</v>
      </c>
      <c r="J130" s="49" t="s">
        <v>738</v>
      </c>
      <c r="K130" s="171">
        <f>SUMIFS(エリア一覧!$J$15:$J$3463,エリア一覧!$H$15:$H$3463,H130,エリア一覧!$D$15:$D$3463,I130,エリア一覧!$E$15:$E$3463,J130)</f>
        <v>725</v>
      </c>
      <c r="L130" s="71">
        <f>COUNTIFS(エリア一覧!$V$15:$V$3463,"&gt;0",エリア一覧!$H$15:$H$3463,H130,エリア一覧!$D$15:$D$3463,I130,エリア一覧!$E$15:$E$3463,J130)</f>
        <v>0</v>
      </c>
      <c r="M130" s="45">
        <f>SUMIFS(エリア一覧!$V$15:V3449,エリア一覧!$H$15:H3449,H130,エリア一覧!$D$15:D3449,I130,エリア一覧!$E$15:E3449,J130)</f>
        <v>0</v>
      </c>
    </row>
    <row r="131" spans="1:13">
      <c r="A131" t="s">
        <v>3011</v>
      </c>
      <c r="H131" s="48" t="s">
        <v>458</v>
      </c>
      <c r="I131" s="49" t="s">
        <v>3032</v>
      </c>
      <c r="J131" s="49" t="s">
        <v>740</v>
      </c>
      <c r="K131" s="171">
        <f>SUMIFS(エリア一覧!$J$15:$J$3463,エリア一覧!$H$15:$H$3463,H131,エリア一覧!$D$15:$D$3463,I131,エリア一覧!$E$15:$E$3463,J131)</f>
        <v>870</v>
      </c>
      <c r="L131" s="71">
        <f>COUNTIFS(エリア一覧!$V$15:$V$3463,"&gt;0",エリア一覧!$H$15:$H$3463,H131,エリア一覧!$D$15:$D$3463,I131,エリア一覧!$E$15:$E$3463,J131)</f>
        <v>0</v>
      </c>
      <c r="M131" s="45">
        <f>SUMIFS(エリア一覧!$V$15:V3449,エリア一覧!$H$15:H3449,H131,エリア一覧!$D$15:D3449,I131,エリア一覧!$E$15:E3449,J131)</f>
        <v>0</v>
      </c>
    </row>
    <row r="132" spans="1:13">
      <c r="A132" t="s">
        <v>3011</v>
      </c>
      <c r="H132" s="48" t="s">
        <v>743</v>
      </c>
      <c r="I132" s="49" t="s">
        <v>3033</v>
      </c>
      <c r="J132" s="49" t="s">
        <v>742</v>
      </c>
      <c r="K132" s="171">
        <f>SUMIFS(エリア一覧!$J$15:$J$3463,エリア一覧!$H$15:$H$3463,H132,エリア一覧!$D$15:$D$3463,I132,エリア一覧!$E$15:$E$3463,J132)</f>
        <v>3810</v>
      </c>
      <c r="L132" s="71">
        <f>COUNTIFS(エリア一覧!$V$15:$V$3463,"&gt;0",エリア一覧!$H$15:$H$3463,H132,エリア一覧!$D$15:$D$3463,I132,エリア一覧!$E$15:$E$3463,J132)</f>
        <v>0</v>
      </c>
      <c r="M132" s="45">
        <f>SUMIFS(エリア一覧!$V$15:V3449,エリア一覧!$H$15:H3449,H132,エリア一覧!$D$15:D3449,I132,エリア一覧!$E$15:E3449,J132)</f>
        <v>0</v>
      </c>
    </row>
    <row r="133" spans="1:13">
      <c r="A133" t="s">
        <v>3011</v>
      </c>
      <c r="H133" s="48" t="s">
        <v>743</v>
      </c>
      <c r="I133" s="49" t="s">
        <v>3033</v>
      </c>
      <c r="J133" s="49" t="s">
        <v>744</v>
      </c>
      <c r="K133" s="171">
        <f>SUMIFS(エリア一覧!$J$15:$J$3463,エリア一覧!$H$15:$H$3463,H133,エリア一覧!$D$15:$D$3463,I133,エリア一覧!$E$15:$E$3463,J133)</f>
        <v>6380</v>
      </c>
      <c r="L133" s="71">
        <f>COUNTIFS(エリア一覧!$V$15:$V$3463,"&gt;0",エリア一覧!$H$15:$H$3463,H133,エリア一覧!$D$15:$D$3463,I133,エリア一覧!$E$15:$E$3463,J133)</f>
        <v>0</v>
      </c>
      <c r="M133" s="45">
        <f>SUMIFS(エリア一覧!$V$15:V3449,エリア一覧!$H$15:H3449,H133,エリア一覧!$D$15:D3449,I133,エリア一覧!$E$15:E3449,J133)</f>
        <v>0</v>
      </c>
    </row>
    <row r="134" spans="1:13">
      <c r="A134" t="s">
        <v>3011</v>
      </c>
      <c r="H134" s="48" t="s">
        <v>743</v>
      </c>
      <c r="I134" s="49" t="s">
        <v>3033</v>
      </c>
      <c r="J134" s="49" t="s">
        <v>745</v>
      </c>
      <c r="K134" s="171">
        <f>SUMIFS(エリア一覧!$J$15:$J$3463,エリア一覧!$H$15:$H$3463,H134,エリア一覧!$D$15:$D$3463,I134,エリア一覧!$E$15:$E$3463,J134)</f>
        <v>5227</v>
      </c>
      <c r="L134" s="71">
        <f>COUNTIFS(エリア一覧!$V$15:$V$3463,"&gt;0",エリア一覧!$H$15:$H$3463,H134,エリア一覧!$D$15:$D$3463,I134,エリア一覧!$E$15:$E$3463,J134)</f>
        <v>0</v>
      </c>
      <c r="M134" s="45">
        <f>SUMIFS(エリア一覧!$V$15:V3449,エリア一覧!$H$15:H3449,H134,エリア一覧!$D$15:D3449,I134,エリア一覧!$E$15:E3449,J134)</f>
        <v>0</v>
      </c>
    </row>
    <row r="135" spans="1:13">
      <c r="A135" t="s">
        <v>3011</v>
      </c>
      <c r="H135" s="48" t="s">
        <v>743</v>
      </c>
      <c r="I135" s="49" t="s">
        <v>3033</v>
      </c>
      <c r="J135" s="49" t="s">
        <v>746</v>
      </c>
      <c r="K135" s="171">
        <f>SUMIFS(エリア一覧!$J$15:$J$3463,エリア一覧!$H$15:$H$3463,H135,エリア一覧!$D$15:$D$3463,I135,エリア一覧!$E$15:$E$3463,J135)</f>
        <v>1490</v>
      </c>
      <c r="L135" s="71">
        <f>COUNTIFS(エリア一覧!$V$15:$V$3463,"&gt;0",エリア一覧!$H$15:$H$3463,H135,エリア一覧!$D$15:$D$3463,I135,エリア一覧!$E$15:$E$3463,J135)</f>
        <v>0</v>
      </c>
      <c r="M135" s="45">
        <f>SUMIFS(エリア一覧!$V$15:V3449,エリア一覧!$H$15:H3449,H135,エリア一覧!$D$15:D3449,I135,エリア一覧!$E$15:E3449,J135)</f>
        <v>0</v>
      </c>
    </row>
    <row r="136" spans="1:13">
      <c r="A136" t="s">
        <v>3011</v>
      </c>
      <c r="H136" s="48" t="s">
        <v>743</v>
      </c>
      <c r="I136" s="49" t="s">
        <v>3033</v>
      </c>
      <c r="J136" s="49" t="s">
        <v>747</v>
      </c>
      <c r="K136" s="171">
        <f>SUMIFS(エリア一覧!$J$15:$J$3463,エリア一覧!$H$15:$H$3463,H136,エリア一覧!$D$15:$D$3463,I136,エリア一覧!$E$15:$E$3463,J136)</f>
        <v>1985</v>
      </c>
      <c r="L136" s="71">
        <f>COUNTIFS(エリア一覧!$V$15:$V$3463,"&gt;0",エリア一覧!$H$15:$H$3463,H136,エリア一覧!$D$15:$D$3463,I136,エリア一覧!$E$15:$E$3463,J136)</f>
        <v>0</v>
      </c>
      <c r="M136" s="45">
        <f>SUMIFS(エリア一覧!$V$15:V3449,エリア一覧!$H$15:H3449,H136,エリア一覧!$D$15:D3449,I136,エリア一覧!$E$15:E3449,J136)</f>
        <v>0</v>
      </c>
    </row>
    <row r="137" spans="1:13">
      <c r="A137" t="s">
        <v>3011</v>
      </c>
      <c r="H137" s="48" t="s">
        <v>743</v>
      </c>
      <c r="I137" s="49" t="s">
        <v>3033</v>
      </c>
      <c r="J137" s="49" t="s">
        <v>751</v>
      </c>
      <c r="K137" s="171">
        <f>SUMIFS(エリア一覧!$J$15:$J$3463,エリア一覧!$H$15:$H$3463,H137,エリア一覧!$D$15:$D$3463,I137,エリア一覧!$E$15:$E$3463,J137)</f>
        <v>5070</v>
      </c>
      <c r="L137" s="71">
        <f>COUNTIFS(エリア一覧!$V$15:$V$3463,"&gt;0",エリア一覧!$H$15:$H$3463,H137,エリア一覧!$D$15:$D$3463,I137,エリア一覧!$E$15:$E$3463,J137)</f>
        <v>0</v>
      </c>
      <c r="M137" s="45">
        <f>SUMIFS(エリア一覧!$V$15:V3449,エリア一覧!$H$15:H3449,H137,エリア一覧!$D$15:D3449,I137,エリア一覧!$E$15:E3449,J137)</f>
        <v>0</v>
      </c>
    </row>
    <row r="138" spans="1:13">
      <c r="A138" t="s">
        <v>3011</v>
      </c>
      <c r="H138" s="48" t="s">
        <v>743</v>
      </c>
      <c r="I138" s="49" t="s">
        <v>3033</v>
      </c>
      <c r="J138" s="49" t="s">
        <v>752</v>
      </c>
      <c r="K138" s="171">
        <f>SUMIFS(エリア一覧!$J$15:$J$3463,エリア一覧!$H$15:$H$3463,H138,エリア一覧!$D$15:$D$3463,I138,エリア一覧!$E$15:$E$3463,J138)</f>
        <v>6045</v>
      </c>
      <c r="L138" s="71">
        <f>COUNTIFS(エリア一覧!$V$15:$V$3463,"&gt;0",エリア一覧!$H$15:$H$3463,H138,エリア一覧!$D$15:$D$3463,I138,エリア一覧!$E$15:$E$3463,J138)</f>
        <v>0</v>
      </c>
      <c r="M138" s="45">
        <f>SUMIFS(エリア一覧!$V$15:V3449,エリア一覧!$H$15:H3449,H138,エリア一覧!$D$15:D3449,I138,エリア一覧!$E$15:E3449,J138)</f>
        <v>0</v>
      </c>
    </row>
    <row r="139" spans="1:13">
      <c r="A139" t="s">
        <v>3011</v>
      </c>
      <c r="H139" s="48" t="s">
        <v>743</v>
      </c>
      <c r="I139" s="49" t="s">
        <v>3033</v>
      </c>
      <c r="J139" s="49" t="s">
        <v>753</v>
      </c>
      <c r="K139" s="171">
        <f>SUMIFS(エリア一覧!$J$15:$J$3463,エリア一覧!$H$15:$H$3463,H139,エリア一覧!$D$15:$D$3463,I139,エリア一覧!$E$15:$E$3463,J139)</f>
        <v>4995</v>
      </c>
      <c r="L139" s="71">
        <f>COUNTIFS(エリア一覧!$V$15:$V$3463,"&gt;0",エリア一覧!$H$15:$H$3463,H139,エリア一覧!$D$15:$D$3463,I139,エリア一覧!$E$15:$E$3463,J139)</f>
        <v>0</v>
      </c>
      <c r="M139" s="45">
        <f>SUMIFS(エリア一覧!$V$15:V3449,エリア一覧!$H$15:H3449,H139,エリア一覧!$D$15:D3449,I139,エリア一覧!$E$15:E3449,J139)</f>
        <v>0</v>
      </c>
    </row>
    <row r="140" spans="1:13">
      <c r="A140" t="s">
        <v>3011</v>
      </c>
      <c r="H140" s="48" t="s">
        <v>743</v>
      </c>
      <c r="I140" s="49" t="s">
        <v>3033</v>
      </c>
      <c r="J140" s="49" t="s">
        <v>754</v>
      </c>
      <c r="K140" s="171">
        <f>SUMIFS(エリア一覧!$J$15:$J$3463,エリア一覧!$H$15:$H$3463,H140,エリア一覧!$D$15:$D$3463,I140,エリア一覧!$E$15:$E$3463,J140)</f>
        <v>5435</v>
      </c>
      <c r="L140" s="71">
        <f>COUNTIFS(エリア一覧!$V$15:$V$3463,"&gt;0",エリア一覧!$H$15:$H$3463,H140,エリア一覧!$D$15:$D$3463,I140,エリア一覧!$E$15:$E$3463,J140)</f>
        <v>0</v>
      </c>
      <c r="M140" s="45">
        <f>SUMIFS(エリア一覧!$V$15:V3449,エリア一覧!$H$15:H3449,H140,エリア一覧!$D$15:D3449,I140,エリア一覧!$E$15:E3449,J140)</f>
        <v>0</v>
      </c>
    </row>
    <row r="141" spans="1:13">
      <c r="A141" t="s">
        <v>3011</v>
      </c>
      <c r="H141" s="48" t="s">
        <v>743</v>
      </c>
      <c r="I141" s="49" t="s">
        <v>3033</v>
      </c>
      <c r="J141" s="49" t="s">
        <v>756</v>
      </c>
      <c r="K141" s="171">
        <f>SUMIFS(エリア一覧!$J$15:$J$3463,エリア一覧!$H$15:$H$3463,H141,エリア一覧!$D$15:$D$3463,I141,エリア一覧!$E$15:$E$3463,J141)</f>
        <v>4730</v>
      </c>
      <c r="L141" s="71">
        <f>COUNTIFS(エリア一覧!$V$15:$V$3463,"&gt;0",エリア一覧!$H$15:$H$3463,H141,エリア一覧!$D$15:$D$3463,I141,エリア一覧!$E$15:$E$3463,J141)</f>
        <v>0</v>
      </c>
      <c r="M141" s="45">
        <f>SUMIFS(エリア一覧!$V$15:V3449,エリア一覧!$H$15:H3449,H141,エリア一覧!$D$15:D3449,I141,エリア一覧!$E$15:E3449,J141)</f>
        <v>0</v>
      </c>
    </row>
    <row r="142" spans="1:13">
      <c r="A142" t="s">
        <v>3011</v>
      </c>
      <c r="H142" s="48" t="s">
        <v>743</v>
      </c>
      <c r="I142" s="49" t="s">
        <v>3033</v>
      </c>
      <c r="J142" s="49" t="s">
        <v>146</v>
      </c>
      <c r="K142" s="171">
        <f>SUMIFS(エリア一覧!$J$15:$J$3463,エリア一覧!$H$15:$H$3463,H142,エリア一覧!$D$15:$D$3463,I142,エリア一覧!$E$15:$E$3463,J142)</f>
        <v>1880</v>
      </c>
      <c r="L142" s="71">
        <f>COUNTIFS(エリア一覧!$V$15:$V$3463,"&gt;0",エリア一覧!$H$15:$H$3463,H142,エリア一覧!$D$15:$D$3463,I142,エリア一覧!$E$15:$E$3463,J142)</f>
        <v>0</v>
      </c>
      <c r="M142" s="45">
        <f>SUMIFS(エリア一覧!$V$15:V3449,エリア一覧!$H$15:H3449,H142,エリア一覧!$D$15:D3449,I142,エリア一覧!$E$15:E3449,J142)</f>
        <v>0</v>
      </c>
    </row>
    <row r="143" spans="1:13">
      <c r="A143" t="s">
        <v>3011</v>
      </c>
      <c r="H143" s="48" t="s">
        <v>743</v>
      </c>
      <c r="I143" s="49" t="s">
        <v>3034</v>
      </c>
      <c r="J143" s="49" t="s">
        <v>759</v>
      </c>
      <c r="K143" s="171">
        <f>SUMIFS(エリア一覧!$J$15:$J$3463,エリア一覧!$H$15:$H$3463,H143,エリア一覧!$D$15:$D$3463,I143,エリア一覧!$E$15:$E$3463,J143)</f>
        <v>7175</v>
      </c>
      <c r="L143" s="71">
        <f>COUNTIFS(エリア一覧!$V$15:$V$3463,"&gt;0",エリア一覧!$H$15:$H$3463,H143,エリア一覧!$D$15:$D$3463,I143,エリア一覧!$E$15:$E$3463,J143)</f>
        <v>0</v>
      </c>
      <c r="M143" s="45">
        <f>SUMIFS(エリア一覧!$V$15:V3449,エリア一覧!$H$15:H3449,H143,エリア一覧!$D$15:D3449,I143,エリア一覧!$E$15:E3449,J143)</f>
        <v>0</v>
      </c>
    </row>
    <row r="144" spans="1:13">
      <c r="A144" t="s">
        <v>3011</v>
      </c>
      <c r="H144" s="48" t="s">
        <v>743</v>
      </c>
      <c r="I144" s="49" t="s">
        <v>3034</v>
      </c>
      <c r="J144" s="49" t="s">
        <v>760</v>
      </c>
      <c r="K144" s="171">
        <f>SUMIFS(エリア一覧!$J$15:$J$3463,エリア一覧!$H$15:$H$3463,H144,エリア一覧!$D$15:$D$3463,I144,エリア一覧!$E$15:$E$3463,J144)</f>
        <v>10070</v>
      </c>
      <c r="L144" s="71">
        <f>COUNTIFS(エリア一覧!$V$15:$V$3463,"&gt;0",エリア一覧!$H$15:$H$3463,H144,エリア一覧!$D$15:$D$3463,I144,エリア一覧!$E$15:$E$3463,J144)</f>
        <v>0</v>
      </c>
      <c r="M144" s="45">
        <f>SUMIFS(エリア一覧!$V$15:V3449,エリア一覧!$H$15:H3449,H144,エリア一覧!$D$15:D3449,I144,エリア一覧!$E$15:E3449,J144)</f>
        <v>0</v>
      </c>
    </row>
    <row r="145" spans="1:13">
      <c r="A145" t="s">
        <v>3011</v>
      </c>
      <c r="H145" s="48" t="s">
        <v>743</v>
      </c>
      <c r="I145" s="49" t="s">
        <v>3034</v>
      </c>
      <c r="J145" s="49" t="s">
        <v>762</v>
      </c>
      <c r="K145" s="171">
        <f>SUMIFS(エリア一覧!$J$15:$J$3463,エリア一覧!$H$15:$H$3463,H145,エリア一覧!$D$15:$D$3463,I145,エリア一覧!$E$15:$E$3463,J145)</f>
        <v>1470</v>
      </c>
      <c r="L145" s="71">
        <f>COUNTIFS(エリア一覧!$V$15:$V$3463,"&gt;0",エリア一覧!$H$15:$H$3463,H145,エリア一覧!$D$15:$D$3463,I145,エリア一覧!$E$15:$E$3463,J145)</f>
        <v>0</v>
      </c>
      <c r="M145" s="45">
        <f>SUMIFS(エリア一覧!$V$15:V3449,エリア一覧!$H$15:H3449,H145,エリア一覧!$D$15:D3449,I145,エリア一覧!$E$15:E3449,J145)</f>
        <v>0</v>
      </c>
    </row>
    <row r="146" spans="1:13">
      <c r="A146" t="s">
        <v>3011</v>
      </c>
      <c r="H146" s="48" t="s">
        <v>743</v>
      </c>
      <c r="I146" s="49" t="s">
        <v>3034</v>
      </c>
      <c r="J146" s="49" t="s">
        <v>764</v>
      </c>
      <c r="K146" s="171">
        <f>SUMIFS(エリア一覧!$J$15:$J$3463,エリア一覧!$H$15:$H$3463,H146,エリア一覧!$D$15:$D$3463,I146,エリア一覧!$E$15:$E$3463,J146)</f>
        <v>1055</v>
      </c>
      <c r="L146" s="71">
        <f>COUNTIFS(エリア一覧!$V$15:$V$3463,"&gt;0",エリア一覧!$H$15:$H$3463,H146,エリア一覧!$D$15:$D$3463,I146,エリア一覧!$E$15:$E$3463,J146)</f>
        <v>0</v>
      </c>
      <c r="M146" s="45">
        <f>SUMIFS(エリア一覧!$V$15:V3449,エリア一覧!$H$15:H3449,H146,エリア一覧!$D$15:D3449,I146,エリア一覧!$E$15:E3449,J146)</f>
        <v>0</v>
      </c>
    </row>
    <row r="147" spans="1:13">
      <c r="A147" t="s">
        <v>3011</v>
      </c>
      <c r="H147" s="48" t="s">
        <v>743</v>
      </c>
      <c r="I147" s="49" t="s">
        <v>3034</v>
      </c>
      <c r="J147" s="49" t="s">
        <v>765</v>
      </c>
      <c r="K147" s="171">
        <f>SUMIFS(エリア一覧!$J$15:$J$3463,エリア一覧!$H$15:$H$3463,H147,エリア一覧!$D$15:$D$3463,I147,エリア一覧!$E$15:$E$3463,J147)</f>
        <v>2975</v>
      </c>
      <c r="L147" s="71">
        <f>COUNTIFS(エリア一覧!$V$15:$V$3463,"&gt;0",エリア一覧!$H$15:$H$3463,H147,エリア一覧!$D$15:$D$3463,I147,エリア一覧!$E$15:$E$3463,J147)</f>
        <v>0</v>
      </c>
      <c r="M147" s="45">
        <f>SUMIFS(エリア一覧!$V$15:V3449,エリア一覧!$H$15:H3449,H147,エリア一覧!$D$15:D3449,I147,エリア一覧!$E$15:E3449,J147)</f>
        <v>0</v>
      </c>
    </row>
    <row r="148" spans="1:13">
      <c r="A148" t="s">
        <v>3011</v>
      </c>
      <c r="H148" s="48" t="s">
        <v>743</v>
      </c>
      <c r="I148" s="49" t="s">
        <v>3034</v>
      </c>
      <c r="J148" s="49" t="s">
        <v>766</v>
      </c>
      <c r="K148" s="171">
        <f>SUMIFS(エリア一覧!$J$15:$J$3463,エリア一覧!$H$15:$H$3463,H148,エリア一覧!$D$15:$D$3463,I148,エリア一覧!$E$15:$E$3463,J148)</f>
        <v>1579</v>
      </c>
      <c r="L148" s="71">
        <f>COUNTIFS(エリア一覧!$V$15:$V$3463,"&gt;0",エリア一覧!$H$15:$H$3463,H148,エリア一覧!$D$15:$D$3463,I148,エリア一覧!$E$15:$E$3463,J148)</f>
        <v>0</v>
      </c>
      <c r="M148" s="45">
        <f>SUMIFS(エリア一覧!$V$15:V3449,エリア一覧!$H$15:H3449,H148,エリア一覧!$D$15:D3449,I148,エリア一覧!$E$15:E3449,J148)</f>
        <v>0</v>
      </c>
    </row>
    <row r="149" spans="1:13">
      <c r="A149" t="s">
        <v>3011</v>
      </c>
      <c r="H149" s="48" t="s">
        <v>743</v>
      </c>
      <c r="I149" s="49" t="s">
        <v>3034</v>
      </c>
      <c r="J149" s="49" t="s">
        <v>767</v>
      </c>
      <c r="K149" s="171">
        <f>SUMIFS(エリア一覧!$J$15:$J$3463,エリア一覧!$H$15:$H$3463,H149,エリア一覧!$D$15:$D$3463,I149,エリア一覧!$E$15:$E$3463,J149)</f>
        <v>1100</v>
      </c>
      <c r="L149" s="71">
        <f>COUNTIFS(エリア一覧!$V$15:$V$3463,"&gt;0",エリア一覧!$H$15:$H$3463,H149,エリア一覧!$D$15:$D$3463,I149,エリア一覧!$E$15:$E$3463,J149)</f>
        <v>0</v>
      </c>
      <c r="M149" s="45">
        <f>SUMIFS(エリア一覧!$V$15:V3449,エリア一覧!$H$15:H3449,H149,エリア一覧!$D$15:D3449,I149,エリア一覧!$E$15:E3449,J149)</f>
        <v>0</v>
      </c>
    </row>
    <row r="150" spans="1:13">
      <c r="A150" t="s">
        <v>3011</v>
      </c>
      <c r="H150" s="48" t="s">
        <v>743</v>
      </c>
      <c r="I150" s="49" t="s">
        <v>3034</v>
      </c>
      <c r="J150" s="49" t="s">
        <v>768</v>
      </c>
      <c r="K150" s="171">
        <f>SUMIFS(エリア一覧!$J$15:$J$3463,エリア一覧!$H$15:$H$3463,H150,エリア一覧!$D$15:$D$3463,I150,エリア一覧!$E$15:$E$3463,J150)</f>
        <v>7180</v>
      </c>
      <c r="L150" s="71">
        <f>COUNTIFS(エリア一覧!$V$15:$V$3463,"&gt;0",エリア一覧!$H$15:$H$3463,H150,エリア一覧!$D$15:$D$3463,I150,エリア一覧!$E$15:$E$3463,J150)</f>
        <v>0</v>
      </c>
      <c r="M150" s="45">
        <f>SUMIFS(エリア一覧!$V$15:V3449,エリア一覧!$H$15:H3449,H150,エリア一覧!$D$15:D3449,I150,エリア一覧!$E$15:E3449,J150)</f>
        <v>0</v>
      </c>
    </row>
    <row r="151" spans="1:13">
      <c r="A151" t="s">
        <v>3011</v>
      </c>
      <c r="H151" s="48" t="s">
        <v>743</v>
      </c>
      <c r="I151" s="49" t="s">
        <v>3034</v>
      </c>
      <c r="J151" s="49" t="s">
        <v>769</v>
      </c>
      <c r="K151" s="171">
        <f>SUMIFS(エリア一覧!$J$15:$J$3463,エリア一覧!$H$15:$H$3463,H151,エリア一覧!$D$15:$D$3463,I151,エリア一覧!$E$15:$E$3463,J151)</f>
        <v>6215</v>
      </c>
      <c r="L151" s="71">
        <f>COUNTIFS(エリア一覧!$V$15:$V$3463,"&gt;0",エリア一覧!$H$15:$H$3463,H151,エリア一覧!$D$15:$D$3463,I151,エリア一覧!$E$15:$E$3463,J151)</f>
        <v>0</v>
      </c>
      <c r="M151" s="45">
        <f>SUMIFS(エリア一覧!$V$15:V3449,エリア一覧!$H$15:H3449,H151,エリア一覧!$D$15:D3449,I151,エリア一覧!$E$15:E3449,J151)</f>
        <v>0</v>
      </c>
    </row>
    <row r="152" spans="1:13">
      <c r="A152" t="s">
        <v>3011</v>
      </c>
      <c r="H152" s="48" t="s">
        <v>743</v>
      </c>
      <c r="I152" s="49" t="s">
        <v>3034</v>
      </c>
      <c r="J152" s="49" t="s">
        <v>770</v>
      </c>
      <c r="K152" s="171">
        <f>SUMIFS(エリア一覧!$J$15:$J$3463,エリア一覧!$H$15:$H$3463,H152,エリア一覧!$D$15:$D$3463,I152,エリア一覧!$E$15:$E$3463,J152)</f>
        <v>3274</v>
      </c>
      <c r="L152" s="71">
        <f>COUNTIFS(エリア一覧!$V$15:$V$3463,"&gt;0",エリア一覧!$H$15:$H$3463,H152,エリア一覧!$D$15:$D$3463,I152,エリア一覧!$E$15:$E$3463,J152)</f>
        <v>0</v>
      </c>
      <c r="M152" s="45">
        <f>SUMIFS(エリア一覧!$V$15:V3449,エリア一覧!$H$15:H3449,H152,エリア一覧!$D$15:D3449,I152,エリア一覧!$E$15:E3449,J152)</f>
        <v>0</v>
      </c>
    </row>
    <row r="153" spans="1:13">
      <c r="A153" t="s">
        <v>3011</v>
      </c>
      <c r="H153" s="48" t="s">
        <v>743</v>
      </c>
      <c r="I153" s="49" t="s">
        <v>3034</v>
      </c>
      <c r="J153" s="49" t="s">
        <v>772</v>
      </c>
      <c r="K153" s="171">
        <f>SUMIFS(エリア一覧!$J$15:$J$3463,エリア一覧!$H$15:$H$3463,H153,エリア一覧!$D$15:$D$3463,I153,エリア一覧!$E$15:$E$3463,J153)</f>
        <v>3152</v>
      </c>
      <c r="L153" s="71">
        <f>COUNTIFS(エリア一覧!$V$15:$V$3463,"&gt;0",エリア一覧!$H$15:$H$3463,H153,エリア一覧!$D$15:$D$3463,I153,エリア一覧!$E$15:$E$3463,J153)</f>
        <v>0</v>
      </c>
      <c r="M153" s="45">
        <f>SUMIFS(エリア一覧!$V$15:V3449,エリア一覧!$H$15:H3449,H153,エリア一覧!$D$15:D3449,I153,エリア一覧!$E$15:E3449,J153)</f>
        <v>0</v>
      </c>
    </row>
    <row r="154" spans="1:13">
      <c r="A154" t="s">
        <v>3011</v>
      </c>
      <c r="H154" s="48" t="s">
        <v>743</v>
      </c>
      <c r="I154" s="49" t="s">
        <v>3035</v>
      </c>
      <c r="J154" s="49" t="s">
        <v>773</v>
      </c>
      <c r="K154" s="171">
        <f>SUMIFS(エリア一覧!$J$15:$J$3463,エリア一覧!$H$15:$H$3463,H154,エリア一覧!$D$15:$D$3463,I154,エリア一覧!$E$15:$E$3463,J154)</f>
        <v>3195</v>
      </c>
      <c r="L154" s="71">
        <f>COUNTIFS(エリア一覧!$V$15:$V$3463,"&gt;0",エリア一覧!$H$15:$H$3463,H154,エリア一覧!$D$15:$D$3463,I154,エリア一覧!$E$15:$E$3463,J154)</f>
        <v>0</v>
      </c>
      <c r="M154" s="45">
        <f>SUMIFS(エリア一覧!$V$15:V3449,エリア一覧!$H$15:H3449,H154,エリア一覧!$D$15:D3449,I154,エリア一覧!$E$15:E3449,J154)</f>
        <v>0</v>
      </c>
    </row>
    <row r="155" spans="1:13">
      <c r="A155" t="s">
        <v>3011</v>
      </c>
      <c r="H155" s="48" t="s">
        <v>743</v>
      </c>
      <c r="I155" s="49" t="s">
        <v>3035</v>
      </c>
      <c r="J155" s="49" t="s">
        <v>781</v>
      </c>
      <c r="K155" s="171">
        <f>SUMIFS(エリア一覧!$J$15:$J$3463,エリア一覧!$H$15:$H$3463,H155,エリア一覧!$D$15:$D$3463,I155,エリア一覧!$E$15:$E$3463,J155)</f>
        <v>6764</v>
      </c>
      <c r="L155" s="71">
        <f>COUNTIFS(エリア一覧!$V$15:$V$3463,"&gt;0",エリア一覧!$H$15:$H$3463,H155,エリア一覧!$D$15:$D$3463,I155,エリア一覧!$E$15:$E$3463,J155)</f>
        <v>0</v>
      </c>
      <c r="M155" s="45">
        <f>SUMIFS(エリア一覧!$V$15:V3449,エリア一覧!$H$15:H3449,H155,エリア一覧!$D$15:D3449,I155,エリア一覧!$E$15:E3449,J155)</f>
        <v>0</v>
      </c>
    </row>
    <row r="156" spans="1:13">
      <c r="A156" t="s">
        <v>3011</v>
      </c>
      <c r="H156" s="48" t="s">
        <v>743</v>
      </c>
      <c r="I156" s="49" t="s">
        <v>3035</v>
      </c>
      <c r="J156" s="49" t="s">
        <v>789</v>
      </c>
      <c r="K156" s="171">
        <f>SUMIFS(エリア一覧!$J$15:$J$3463,エリア一覧!$H$15:$H$3463,H156,エリア一覧!$D$15:$D$3463,I156,エリア一覧!$E$15:$E$3463,J156)</f>
        <v>2765</v>
      </c>
      <c r="L156" s="71">
        <f>COUNTIFS(エリア一覧!$V$15:$V$3463,"&gt;0",エリア一覧!$H$15:$H$3463,H156,エリア一覧!$D$15:$D$3463,I156,エリア一覧!$E$15:$E$3463,J156)</f>
        <v>0</v>
      </c>
      <c r="M156" s="45">
        <f>SUMIFS(エリア一覧!$V$15:V3449,エリア一覧!$H$15:H3449,H156,エリア一覧!$D$15:D3449,I156,エリア一覧!$E$15:E3449,J156)</f>
        <v>0</v>
      </c>
    </row>
    <row r="157" spans="1:13">
      <c r="A157" t="s">
        <v>3011</v>
      </c>
      <c r="H157" s="48" t="s">
        <v>743</v>
      </c>
      <c r="I157" s="49" t="s">
        <v>3035</v>
      </c>
      <c r="J157" s="49" t="s">
        <v>791</v>
      </c>
      <c r="K157" s="171">
        <f>SUMIFS(エリア一覧!$J$15:$J$3463,エリア一覧!$H$15:$H$3463,H157,エリア一覧!$D$15:$D$3463,I157,エリア一覧!$E$15:$E$3463,J157)</f>
        <v>2740</v>
      </c>
      <c r="L157" s="71">
        <f>COUNTIFS(エリア一覧!$V$15:$V$3463,"&gt;0",エリア一覧!$H$15:$H$3463,H157,エリア一覧!$D$15:$D$3463,I157,エリア一覧!$E$15:$E$3463,J157)</f>
        <v>0</v>
      </c>
      <c r="M157" s="45">
        <f>SUMIFS(エリア一覧!$V$15:V3449,エリア一覧!$H$15:H3449,H157,エリア一覧!$D$15:D3449,I157,エリア一覧!$E$15:E3449,J157)</f>
        <v>0</v>
      </c>
    </row>
    <row r="158" spans="1:13">
      <c r="A158" t="s">
        <v>3011</v>
      </c>
      <c r="H158" s="48" t="s">
        <v>743</v>
      </c>
      <c r="I158" s="49" t="s">
        <v>3035</v>
      </c>
      <c r="J158" s="49" t="s">
        <v>793</v>
      </c>
      <c r="K158" s="171">
        <f>SUMIFS(エリア一覧!$J$15:$J$3463,エリア一覧!$H$15:$H$3463,H158,エリア一覧!$D$15:$D$3463,I158,エリア一覧!$E$15:$E$3463,J158)</f>
        <v>2500</v>
      </c>
      <c r="L158" s="71">
        <f>COUNTIFS(エリア一覧!$V$15:$V$3463,"&gt;0",エリア一覧!$H$15:$H$3463,H158,エリア一覧!$D$15:$D$3463,I158,エリア一覧!$E$15:$E$3463,J158)</f>
        <v>0</v>
      </c>
      <c r="M158" s="45">
        <f>SUMIFS(エリア一覧!$V$15:V3449,エリア一覧!$H$15:H3449,H158,エリア一覧!$D$15:D3449,I158,エリア一覧!$E$15:E3449,J158)</f>
        <v>0</v>
      </c>
    </row>
    <row r="159" spans="1:13">
      <c r="A159" t="s">
        <v>3011</v>
      </c>
      <c r="H159" s="48" t="s">
        <v>743</v>
      </c>
      <c r="I159" s="49" t="s">
        <v>3035</v>
      </c>
      <c r="J159" s="49" t="s">
        <v>800</v>
      </c>
      <c r="K159" s="171">
        <f>SUMIFS(エリア一覧!$J$15:$J$3463,エリア一覧!$H$15:$H$3463,H159,エリア一覧!$D$15:$D$3463,I159,エリア一覧!$E$15:$E$3463,J159)</f>
        <v>4576</v>
      </c>
      <c r="L159" s="71">
        <f>COUNTIFS(エリア一覧!$V$15:$V$3463,"&gt;0",エリア一覧!$H$15:$H$3463,H159,エリア一覧!$D$15:$D$3463,I159,エリア一覧!$E$15:$E$3463,J159)</f>
        <v>0</v>
      </c>
      <c r="M159" s="45">
        <f>SUMIFS(エリア一覧!$V$15:V3449,エリア一覧!$H$15:H3449,H159,エリア一覧!$D$15:D3449,I159,エリア一覧!$E$15:E3449,J159)</f>
        <v>0</v>
      </c>
    </row>
    <row r="160" spans="1:13">
      <c r="A160" t="s">
        <v>3011</v>
      </c>
      <c r="H160" s="48" t="s">
        <v>743</v>
      </c>
      <c r="I160" s="49" t="s">
        <v>3035</v>
      </c>
      <c r="J160" s="49" t="s">
        <v>803</v>
      </c>
      <c r="K160" s="171">
        <f>SUMIFS(エリア一覧!$J$15:$J$3463,エリア一覧!$H$15:$H$3463,H160,エリア一覧!$D$15:$D$3463,I160,エリア一覧!$E$15:$E$3463,J160)</f>
        <v>4545</v>
      </c>
      <c r="L160" s="71">
        <f>COUNTIFS(エリア一覧!$V$15:$V$3463,"&gt;0",エリア一覧!$H$15:$H$3463,H160,エリア一覧!$D$15:$D$3463,I160,エリア一覧!$E$15:$E$3463,J160)</f>
        <v>0</v>
      </c>
      <c r="M160" s="45">
        <f>SUMIFS(エリア一覧!$V$15:V3449,エリア一覧!$H$15:H3449,H160,エリア一覧!$D$15:D3449,I160,エリア一覧!$E$15:E3449,J160)</f>
        <v>0</v>
      </c>
    </row>
    <row r="161" spans="1:13">
      <c r="A161" t="s">
        <v>3011</v>
      </c>
      <c r="H161" s="48" t="s">
        <v>743</v>
      </c>
      <c r="I161" s="49" t="s">
        <v>3035</v>
      </c>
      <c r="J161" s="49" t="s">
        <v>808</v>
      </c>
      <c r="K161" s="171">
        <f>SUMIFS(エリア一覧!$J$15:$J$3463,エリア一覧!$H$15:$H$3463,H161,エリア一覧!$D$15:$D$3463,I161,エリア一覧!$E$15:$E$3463,J161)</f>
        <v>5615</v>
      </c>
      <c r="L161" s="71">
        <f>COUNTIFS(エリア一覧!$V$15:$V$3463,"&gt;0",エリア一覧!$H$15:$H$3463,H161,エリア一覧!$D$15:$D$3463,I161,エリア一覧!$E$15:$E$3463,J161)</f>
        <v>0</v>
      </c>
      <c r="M161" s="45">
        <f>SUMIFS(エリア一覧!$V$15:V3449,エリア一覧!$H$15:H3449,H161,エリア一覧!$D$15:D3449,I161,エリア一覧!$E$15:E3449,J161)</f>
        <v>0</v>
      </c>
    </row>
    <row r="162" spans="1:13">
      <c r="A162" t="s">
        <v>3011</v>
      </c>
      <c r="H162" s="48" t="s">
        <v>743</v>
      </c>
      <c r="I162" s="49" t="s">
        <v>817</v>
      </c>
      <c r="J162" s="49" t="s">
        <v>818</v>
      </c>
      <c r="K162" s="171">
        <f>SUMIFS(エリア一覧!$J$15:$J$3463,エリア一覧!$H$15:$H$3463,H162,エリア一覧!$D$15:$D$3463,I162,エリア一覧!$E$15:$E$3463,J162)</f>
        <v>1220</v>
      </c>
      <c r="L162" s="71">
        <f>COUNTIFS(エリア一覧!$V$15:$V$3463,"&gt;0",エリア一覧!$H$15:$H$3463,H162,エリア一覧!$D$15:$D$3463,I162,エリア一覧!$E$15:$E$3463,J162)</f>
        <v>0</v>
      </c>
      <c r="M162" s="45">
        <f>SUMIFS(エリア一覧!$V$15:V3449,エリア一覧!$H$15:H3449,H162,エリア一覧!$D$15:D3449,I162,エリア一覧!$E$15:E3449,J162)</f>
        <v>0</v>
      </c>
    </row>
    <row r="163" spans="1:13">
      <c r="A163" t="s">
        <v>3011</v>
      </c>
      <c r="H163" s="48" t="s">
        <v>743</v>
      </c>
      <c r="I163" s="49" t="s">
        <v>817</v>
      </c>
      <c r="J163" s="49" t="s">
        <v>820</v>
      </c>
      <c r="K163" s="171">
        <f>SUMIFS(エリア一覧!$J$15:$J$3463,エリア一覧!$H$15:$H$3463,H163,エリア一覧!$D$15:$D$3463,I163,エリア一覧!$E$15:$E$3463,J163)</f>
        <v>3560</v>
      </c>
      <c r="L163" s="71">
        <f>COUNTIFS(エリア一覧!$V$15:$V$3463,"&gt;0",エリア一覧!$H$15:$H$3463,H163,エリア一覧!$D$15:$D$3463,I163,エリア一覧!$E$15:$E$3463,J163)</f>
        <v>0</v>
      </c>
      <c r="M163" s="45">
        <f>SUMIFS(エリア一覧!$V$15:V3449,エリア一覧!$H$15:H3449,H163,エリア一覧!$D$15:D3449,I163,エリア一覧!$E$15:E3449,J163)</f>
        <v>0</v>
      </c>
    </row>
    <row r="164" spans="1:13">
      <c r="A164" t="s">
        <v>3011</v>
      </c>
      <c r="H164" s="48" t="s">
        <v>743</v>
      </c>
      <c r="I164" s="49" t="s">
        <v>817</v>
      </c>
      <c r="J164" s="49" t="s">
        <v>823</v>
      </c>
      <c r="K164" s="171">
        <f>SUMIFS(エリア一覧!$J$15:$J$3463,エリア一覧!$H$15:$H$3463,H164,エリア一覧!$D$15:$D$3463,I164,エリア一覧!$E$15:$E$3463,J164)</f>
        <v>2685</v>
      </c>
      <c r="L164" s="71">
        <f>COUNTIFS(エリア一覧!$V$15:$V$3463,"&gt;0",エリア一覧!$H$15:$H$3463,H164,エリア一覧!$D$15:$D$3463,I164,エリア一覧!$E$15:$E$3463,J164)</f>
        <v>0</v>
      </c>
      <c r="M164" s="45">
        <f>SUMIFS(エリア一覧!$V$15:V3449,エリア一覧!$H$15:H3449,H164,エリア一覧!$D$15:D3449,I164,エリア一覧!$E$15:E3449,J164)</f>
        <v>0</v>
      </c>
    </row>
    <row r="165" spans="1:13">
      <c r="A165" t="s">
        <v>3011</v>
      </c>
      <c r="H165" s="48" t="s">
        <v>743</v>
      </c>
      <c r="I165" s="49" t="s">
        <v>817</v>
      </c>
      <c r="J165" s="49" t="s">
        <v>825</v>
      </c>
      <c r="K165" s="171">
        <f>SUMIFS(エリア一覧!$J$15:$J$3463,エリア一覧!$H$15:$H$3463,H165,エリア一覧!$D$15:$D$3463,I165,エリア一覧!$E$15:$E$3463,J165)</f>
        <v>2355</v>
      </c>
      <c r="L165" s="71">
        <f>COUNTIFS(エリア一覧!$V$15:$V$3463,"&gt;0",エリア一覧!$H$15:$H$3463,H165,エリア一覧!$D$15:$D$3463,I165,エリア一覧!$E$15:$E$3463,J165)</f>
        <v>0</v>
      </c>
      <c r="M165" s="45">
        <f>SUMIFS(エリア一覧!$V$15:V3449,エリア一覧!$H$15:H3449,H165,エリア一覧!$D$15:D3449,I165,エリア一覧!$E$15:E3449,J165)</f>
        <v>0</v>
      </c>
    </row>
    <row r="166" spans="1:13">
      <c r="A166" t="s">
        <v>3011</v>
      </c>
      <c r="H166" s="48" t="s">
        <v>743</v>
      </c>
      <c r="I166" s="49" t="s">
        <v>817</v>
      </c>
      <c r="J166" s="49" t="s">
        <v>830</v>
      </c>
      <c r="K166" s="171">
        <f>SUMIFS(エリア一覧!$J$15:$J$3463,エリア一覧!$H$15:$H$3463,H166,エリア一覧!$D$15:$D$3463,I166,エリア一覧!$E$15:$E$3463,J166)</f>
        <v>1765</v>
      </c>
      <c r="L166" s="71">
        <f>COUNTIFS(エリア一覧!$V$15:$V$3463,"&gt;0",エリア一覧!$H$15:$H$3463,H166,エリア一覧!$D$15:$D$3463,I166,エリア一覧!$E$15:$E$3463,J166)</f>
        <v>0</v>
      </c>
      <c r="M166" s="45">
        <f>SUMIFS(エリア一覧!$V$15:V3449,エリア一覧!$H$15:H3449,H166,エリア一覧!$D$15:D3449,I166,エリア一覧!$E$15:E3449,J166)</f>
        <v>0</v>
      </c>
    </row>
    <row r="167" spans="1:13">
      <c r="A167" t="s">
        <v>3011</v>
      </c>
      <c r="H167" s="48" t="s">
        <v>743</v>
      </c>
      <c r="I167" s="49" t="s">
        <v>817</v>
      </c>
      <c r="J167" s="49" t="s">
        <v>833</v>
      </c>
      <c r="K167" s="171">
        <f>SUMIFS(エリア一覧!$J$15:$J$3463,エリア一覧!$H$15:$H$3463,H167,エリア一覧!$D$15:$D$3463,I167,エリア一覧!$E$15:$E$3463,J167)</f>
        <v>3440</v>
      </c>
      <c r="L167" s="71">
        <f>COUNTIFS(エリア一覧!$V$15:$V$3463,"&gt;0",エリア一覧!$H$15:$H$3463,H167,エリア一覧!$D$15:$D$3463,I167,エリア一覧!$E$15:$E$3463,J167)</f>
        <v>0</v>
      </c>
      <c r="M167" s="45">
        <f>SUMIFS(エリア一覧!$V$15:V3449,エリア一覧!$H$15:H3449,H167,エリア一覧!$D$15:D3449,I167,エリア一覧!$E$15:E3449,J167)</f>
        <v>0</v>
      </c>
    </row>
    <row r="168" spans="1:13">
      <c r="A168" t="s">
        <v>3011</v>
      </c>
      <c r="H168" s="48" t="s">
        <v>743</v>
      </c>
      <c r="I168" s="49" t="s">
        <v>817</v>
      </c>
      <c r="J168" s="49" t="s">
        <v>835</v>
      </c>
      <c r="K168" s="171">
        <f>SUMIFS(エリア一覧!$J$15:$J$3463,エリア一覧!$H$15:$H$3463,H168,エリア一覧!$D$15:$D$3463,I168,エリア一覧!$E$15:$E$3463,J168)</f>
        <v>2100</v>
      </c>
      <c r="L168" s="71">
        <f>COUNTIFS(エリア一覧!$V$15:$V$3463,"&gt;0",エリア一覧!$H$15:$H$3463,H168,エリア一覧!$D$15:$D$3463,I168,エリア一覧!$E$15:$E$3463,J168)</f>
        <v>0</v>
      </c>
      <c r="M168" s="45">
        <f>SUMIFS(エリア一覧!$V$15:V3449,エリア一覧!$H$15:H3449,H168,エリア一覧!$D$15:D3449,I168,エリア一覧!$E$15:E3449,J168)</f>
        <v>0</v>
      </c>
    </row>
    <row r="169" spans="1:13">
      <c r="A169" t="s">
        <v>3011</v>
      </c>
      <c r="H169" s="48" t="s">
        <v>743</v>
      </c>
      <c r="I169" s="49" t="s">
        <v>817</v>
      </c>
      <c r="J169" s="49" t="s">
        <v>751</v>
      </c>
      <c r="K169" s="171">
        <f>SUMIFS(エリア一覧!$J$15:$J$3463,エリア一覧!$H$15:$H$3463,H169,エリア一覧!$D$15:$D$3463,I169,エリア一覧!$E$15:$E$3463,J169)</f>
        <v>1810</v>
      </c>
      <c r="L169" s="71">
        <f>COUNTIFS(エリア一覧!$V$15:$V$3463,"&gt;0",エリア一覧!$H$15:$H$3463,H169,エリア一覧!$D$15:$D$3463,I169,エリア一覧!$E$15:$E$3463,J169)</f>
        <v>0</v>
      </c>
      <c r="M169" s="45">
        <f>SUMIFS(エリア一覧!$V$15:V3449,エリア一覧!$H$15:H3449,H169,エリア一覧!$D$15:D3449,I169,エリア一覧!$E$15:E3449,J169)</f>
        <v>0</v>
      </c>
    </row>
    <row r="170" spans="1:13">
      <c r="A170" t="s">
        <v>3011</v>
      </c>
      <c r="H170" s="48" t="s">
        <v>743</v>
      </c>
      <c r="I170" s="49" t="s">
        <v>817</v>
      </c>
      <c r="J170" s="49" t="s">
        <v>817</v>
      </c>
      <c r="K170" s="171">
        <f>SUMIFS(エリア一覧!$J$15:$J$3463,エリア一覧!$H$15:$H$3463,H170,エリア一覧!$D$15:$D$3463,I170,エリア一覧!$E$15:$E$3463,J170)</f>
        <v>4280</v>
      </c>
      <c r="L170" s="71">
        <f>COUNTIFS(エリア一覧!$V$15:$V$3463,"&gt;0",エリア一覧!$H$15:$H$3463,H170,エリア一覧!$D$15:$D$3463,I170,エリア一覧!$E$15:$E$3463,J170)</f>
        <v>0</v>
      </c>
      <c r="M170" s="45">
        <f>SUMIFS(エリア一覧!$V$15:V3449,エリア一覧!$H$15:H3449,H170,エリア一覧!$D$15:D3449,I170,エリア一覧!$E$15:E3449,J170)</f>
        <v>0</v>
      </c>
    </row>
    <row r="171" spans="1:13">
      <c r="A171" t="s">
        <v>3011</v>
      </c>
      <c r="H171" s="48" t="s">
        <v>743</v>
      </c>
      <c r="I171" s="49" t="s">
        <v>817</v>
      </c>
      <c r="J171" s="49" t="s">
        <v>841</v>
      </c>
      <c r="K171" s="171">
        <f>SUMIFS(エリア一覧!$J$15:$J$3463,エリア一覧!$H$15:$H$3463,H171,エリア一覧!$D$15:$D$3463,I171,エリア一覧!$E$15:$E$3463,J171)</f>
        <v>3490</v>
      </c>
      <c r="L171" s="71">
        <f>COUNTIFS(エリア一覧!$V$15:$V$3463,"&gt;0",エリア一覧!$H$15:$H$3463,H171,エリア一覧!$D$15:$D$3463,I171,エリア一覧!$E$15:$E$3463,J171)</f>
        <v>0</v>
      </c>
      <c r="M171" s="45">
        <f>SUMIFS(エリア一覧!$V$15:V3449,エリア一覧!$H$15:H3449,H171,エリア一覧!$D$15:D3449,I171,エリア一覧!$E$15:E3449,J171)</f>
        <v>0</v>
      </c>
    </row>
    <row r="172" spans="1:13">
      <c r="A172" t="s">
        <v>3011</v>
      </c>
      <c r="H172" s="48" t="s">
        <v>743</v>
      </c>
      <c r="I172" s="49" t="s">
        <v>817</v>
      </c>
      <c r="J172" s="49" t="s">
        <v>846</v>
      </c>
      <c r="K172" s="171">
        <f>SUMIFS(エリア一覧!$J$15:$J$3463,エリア一覧!$H$15:$H$3463,H172,エリア一覧!$D$15:$D$3463,I172,エリア一覧!$E$15:$E$3463,J172)</f>
        <v>2020</v>
      </c>
      <c r="L172" s="71">
        <f>COUNTIFS(エリア一覧!$V$15:$V$3463,"&gt;0",エリア一覧!$H$15:$H$3463,H172,エリア一覧!$D$15:$D$3463,I172,エリア一覧!$E$15:$E$3463,J172)</f>
        <v>0</v>
      </c>
      <c r="M172" s="45">
        <f>SUMIFS(エリア一覧!$V$15:V3449,エリア一覧!$H$15:H3449,H172,エリア一覧!$D$15:D3449,I172,エリア一覧!$E$15:E3449,J172)</f>
        <v>0</v>
      </c>
    </row>
    <row r="173" spans="1:13">
      <c r="A173" t="s">
        <v>3011</v>
      </c>
      <c r="H173" s="48" t="s">
        <v>743</v>
      </c>
      <c r="I173" s="49" t="s">
        <v>817</v>
      </c>
      <c r="J173" s="49" t="s">
        <v>850</v>
      </c>
      <c r="K173" s="171">
        <f>SUMIFS(エリア一覧!$J$15:$J$3463,エリア一覧!$H$15:$H$3463,H173,エリア一覧!$D$15:$D$3463,I173,エリア一覧!$E$15:$E$3463,J173)</f>
        <v>3880</v>
      </c>
      <c r="L173" s="71">
        <f>COUNTIFS(エリア一覧!$V$15:$V$3463,"&gt;0",エリア一覧!$H$15:$H$3463,H173,エリア一覧!$D$15:$D$3463,I173,エリア一覧!$E$15:$E$3463,J173)</f>
        <v>0</v>
      </c>
      <c r="M173" s="45">
        <f>SUMIFS(エリア一覧!$V$15:V3449,エリア一覧!$H$15:H3449,H173,エリア一覧!$D$15:D3449,I173,エリア一覧!$E$15:E3449,J173)</f>
        <v>0</v>
      </c>
    </row>
    <row r="174" spans="1:13">
      <c r="A174" t="s">
        <v>3011</v>
      </c>
      <c r="H174" s="48" t="s">
        <v>743</v>
      </c>
      <c r="I174" s="49" t="s">
        <v>817</v>
      </c>
      <c r="J174" s="49" t="s">
        <v>852</v>
      </c>
      <c r="K174" s="171">
        <f>SUMIFS(エリア一覧!$J$15:$J$3463,エリア一覧!$H$15:$H$3463,H174,エリア一覧!$D$15:$D$3463,I174,エリア一覧!$E$15:$E$3463,J174)</f>
        <v>1515</v>
      </c>
      <c r="L174" s="71">
        <f>COUNTIFS(エリア一覧!$V$15:$V$3463,"&gt;0",エリア一覧!$H$15:$H$3463,H174,エリア一覧!$D$15:$D$3463,I174,エリア一覧!$E$15:$E$3463,J174)</f>
        <v>0</v>
      </c>
      <c r="M174" s="45">
        <f>SUMIFS(エリア一覧!$V$15:V3449,エリア一覧!$H$15:H3449,H174,エリア一覧!$D$15:D3449,I174,エリア一覧!$E$15:E3449,J174)</f>
        <v>0</v>
      </c>
    </row>
    <row r="175" spans="1:13">
      <c r="A175" t="s">
        <v>3011</v>
      </c>
      <c r="H175" s="48" t="s">
        <v>743</v>
      </c>
      <c r="I175" s="49" t="s">
        <v>817</v>
      </c>
      <c r="J175" s="49" t="s">
        <v>853</v>
      </c>
      <c r="K175" s="171">
        <f>SUMIFS(エリア一覧!$J$15:$J$3463,エリア一覧!$H$15:$H$3463,H175,エリア一覧!$D$15:$D$3463,I175,エリア一覧!$E$15:$E$3463,J175)</f>
        <v>1662</v>
      </c>
      <c r="L175" s="71">
        <f>COUNTIFS(エリア一覧!$V$15:$V$3463,"&gt;0",エリア一覧!$H$15:$H$3463,H175,エリア一覧!$D$15:$D$3463,I175,エリア一覧!$E$15:$E$3463,J175)</f>
        <v>0</v>
      </c>
      <c r="M175" s="45">
        <f>SUMIFS(エリア一覧!$V$15:V3449,エリア一覧!$H$15:H3449,H175,エリア一覧!$D$15:D3449,I175,エリア一覧!$E$15:E3449,J175)</f>
        <v>0</v>
      </c>
    </row>
    <row r="176" spans="1:13">
      <c r="A176" t="s">
        <v>3011</v>
      </c>
      <c r="H176" s="48" t="s">
        <v>743</v>
      </c>
      <c r="I176" s="49" t="s">
        <v>817</v>
      </c>
      <c r="J176" s="49" t="s">
        <v>854</v>
      </c>
      <c r="K176" s="171">
        <f>SUMIFS(エリア一覧!$J$15:$J$3463,エリア一覧!$H$15:$H$3463,H176,エリア一覧!$D$15:$D$3463,I176,エリア一覧!$E$15:$E$3463,J176)</f>
        <v>3640</v>
      </c>
      <c r="L176" s="71">
        <f>COUNTIFS(エリア一覧!$V$15:$V$3463,"&gt;0",エリア一覧!$H$15:$H$3463,H176,エリア一覧!$D$15:$D$3463,I176,エリア一覧!$E$15:$E$3463,J176)</f>
        <v>0</v>
      </c>
      <c r="M176" s="45">
        <f>SUMIFS(エリア一覧!$V$15:V3449,エリア一覧!$H$15:H3449,H176,エリア一覧!$D$15:D3449,I176,エリア一覧!$E$15:E3449,J176)</f>
        <v>0</v>
      </c>
    </row>
    <row r="177" spans="1:13">
      <c r="A177" t="s">
        <v>3011</v>
      </c>
      <c r="H177" s="48" t="s">
        <v>861</v>
      </c>
      <c r="I177" s="49" t="s">
        <v>3036</v>
      </c>
      <c r="J177" s="49" t="s">
        <v>860</v>
      </c>
      <c r="K177" s="171">
        <f>SUMIFS(エリア一覧!$J$15:$J$3463,エリア一覧!$H$15:$H$3463,H177,エリア一覧!$D$15:$D$3463,I177,エリア一覧!$E$15:$E$3463,J177)</f>
        <v>7377</v>
      </c>
      <c r="L177" s="71">
        <f>COUNTIFS(エリア一覧!$V$15:$V$3463,"&gt;0",エリア一覧!$H$15:$H$3463,H177,エリア一覧!$D$15:$D$3463,I177,エリア一覧!$E$15:$E$3463,J177)</f>
        <v>0</v>
      </c>
      <c r="M177" s="45">
        <f>SUMIFS(エリア一覧!$V$15:V3449,エリア一覧!$H$15:H3449,H177,エリア一覧!$D$15:D3449,I177,エリア一覧!$E$15:E3449,J177)</f>
        <v>0</v>
      </c>
    </row>
    <row r="178" spans="1:13">
      <c r="A178" t="s">
        <v>3011</v>
      </c>
      <c r="H178" s="48" t="s">
        <v>861</v>
      </c>
      <c r="I178" s="49" t="s">
        <v>3036</v>
      </c>
      <c r="J178" s="49" t="s">
        <v>862</v>
      </c>
      <c r="K178" s="171">
        <f>SUMIFS(エリア一覧!$J$15:$J$3463,エリア一覧!$H$15:$H$3463,H178,エリア一覧!$D$15:$D$3463,I178,エリア一覧!$E$15:$E$3463,J178)</f>
        <v>1745</v>
      </c>
      <c r="L178" s="71">
        <f>COUNTIFS(エリア一覧!$V$15:$V$3463,"&gt;0",エリア一覧!$H$15:$H$3463,H178,エリア一覧!$D$15:$D$3463,I178,エリア一覧!$E$15:$E$3463,J178)</f>
        <v>0</v>
      </c>
      <c r="M178" s="45">
        <f>SUMIFS(エリア一覧!$V$15:V3449,エリア一覧!$H$15:H3449,H178,エリア一覧!$D$15:D3449,I178,エリア一覧!$E$15:E3449,J178)</f>
        <v>0</v>
      </c>
    </row>
    <row r="179" spans="1:13">
      <c r="A179" t="s">
        <v>3011</v>
      </c>
      <c r="H179" s="48" t="s">
        <v>861</v>
      </c>
      <c r="I179" s="49" t="s">
        <v>3036</v>
      </c>
      <c r="J179" s="49" t="s">
        <v>863</v>
      </c>
      <c r="K179" s="171">
        <f>SUMIFS(エリア一覧!$J$15:$J$3463,エリア一覧!$H$15:$H$3463,H179,エリア一覧!$D$15:$D$3463,I179,エリア一覧!$E$15:$E$3463,J179)</f>
        <v>2255</v>
      </c>
      <c r="L179" s="71">
        <f>COUNTIFS(エリア一覧!$V$15:$V$3463,"&gt;0",エリア一覧!$H$15:$H$3463,H179,エリア一覧!$D$15:$D$3463,I179,エリア一覧!$E$15:$E$3463,J179)</f>
        <v>0</v>
      </c>
      <c r="M179" s="45">
        <f>SUMIFS(エリア一覧!$V$15:V3449,エリア一覧!$H$15:H3449,H179,エリア一覧!$D$15:D3449,I179,エリア一覧!$E$15:E3449,J179)</f>
        <v>0</v>
      </c>
    </row>
    <row r="180" spans="1:13">
      <c r="A180" t="s">
        <v>3011</v>
      </c>
      <c r="H180" s="48" t="s">
        <v>861</v>
      </c>
      <c r="I180" s="49" t="s">
        <v>3036</v>
      </c>
      <c r="J180" s="49" t="s">
        <v>864</v>
      </c>
      <c r="K180" s="171">
        <f>SUMIFS(エリア一覧!$J$15:$J$3463,エリア一覧!$H$15:$H$3463,H180,エリア一覧!$D$15:$D$3463,I180,エリア一覧!$E$15:$E$3463,J180)</f>
        <v>4588</v>
      </c>
      <c r="L180" s="71">
        <f>COUNTIFS(エリア一覧!$V$15:$V$3463,"&gt;0",エリア一覧!$H$15:$H$3463,H180,エリア一覧!$D$15:$D$3463,I180,エリア一覧!$E$15:$E$3463,J180)</f>
        <v>0</v>
      </c>
      <c r="M180" s="45">
        <f>SUMIFS(エリア一覧!$V$15:V3449,エリア一覧!$H$15:H3449,H180,エリア一覧!$D$15:D3449,I180,エリア一覧!$E$15:E3449,J180)</f>
        <v>0</v>
      </c>
    </row>
    <row r="181" spans="1:13">
      <c r="A181" t="s">
        <v>3011</v>
      </c>
      <c r="H181" s="48" t="s">
        <v>861</v>
      </c>
      <c r="I181" s="49" t="s">
        <v>3036</v>
      </c>
      <c r="J181" s="49" t="s">
        <v>865</v>
      </c>
      <c r="K181" s="171">
        <f>SUMIFS(エリア一覧!$J$15:$J$3463,エリア一覧!$H$15:$H$3463,H181,エリア一覧!$D$15:$D$3463,I181,エリア一覧!$E$15:$E$3463,J181)</f>
        <v>5475</v>
      </c>
      <c r="L181" s="71">
        <f>COUNTIFS(エリア一覧!$V$15:$V$3463,"&gt;0",エリア一覧!$H$15:$H$3463,H181,エリア一覧!$D$15:$D$3463,I181,エリア一覧!$E$15:$E$3463,J181)</f>
        <v>0</v>
      </c>
      <c r="M181" s="45">
        <f>SUMIFS(エリア一覧!$V$15:V3449,エリア一覧!$H$15:H3449,H181,エリア一覧!$D$15:D3449,I181,エリア一覧!$E$15:E3449,J181)</f>
        <v>0</v>
      </c>
    </row>
    <row r="182" spans="1:13">
      <c r="A182" t="s">
        <v>3011</v>
      </c>
      <c r="H182" s="48" t="s">
        <v>861</v>
      </c>
      <c r="I182" s="49" t="s">
        <v>3036</v>
      </c>
      <c r="J182" s="49" t="s">
        <v>868</v>
      </c>
      <c r="K182" s="171">
        <f>SUMIFS(エリア一覧!$J$15:$J$3463,エリア一覧!$H$15:$H$3463,H182,エリア一覧!$D$15:$D$3463,I182,エリア一覧!$E$15:$E$3463,J182)</f>
        <v>2645</v>
      </c>
      <c r="L182" s="71">
        <f>COUNTIFS(エリア一覧!$V$15:$V$3463,"&gt;0",エリア一覧!$H$15:$H$3463,H182,エリア一覧!$D$15:$D$3463,I182,エリア一覧!$E$15:$E$3463,J182)</f>
        <v>0</v>
      </c>
      <c r="M182" s="45">
        <f>SUMIFS(エリア一覧!$V$15:V3449,エリア一覧!$H$15:H3449,H182,エリア一覧!$D$15:D3449,I182,エリア一覧!$E$15:E3449,J182)</f>
        <v>0</v>
      </c>
    </row>
    <row r="183" spans="1:13">
      <c r="A183" t="s">
        <v>3011</v>
      </c>
      <c r="H183" s="48" t="s">
        <v>861</v>
      </c>
      <c r="I183" s="49" t="s">
        <v>3036</v>
      </c>
      <c r="J183" s="49" t="s">
        <v>869</v>
      </c>
      <c r="K183" s="171">
        <f>SUMIFS(エリア一覧!$J$15:$J$3463,エリア一覧!$H$15:$H$3463,H183,エリア一覧!$D$15:$D$3463,I183,エリア一覧!$E$15:$E$3463,J183)</f>
        <v>1630</v>
      </c>
      <c r="L183" s="71">
        <f>COUNTIFS(エリア一覧!$V$15:$V$3463,"&gt;0",エリア一覧!$H$15:$H$3463,H183,エリア一覧!$D$15:$D$3463,I183,エリア一覧!$E$15:$E$3463,J183)</f>
        <v>0</v>
      </c>
      <c r="M183" s="45">
        <f>SUMIFS(エリア一覧!$V$15:V3449,エリア一覧!$H$15:H3449,H183,エリア一覧!$D$15:D3449,I183,エリア一覧!$E$15:E3449,J183)</f>
        <v>0</v>
      </c>
    </row>
    <row r="184" spans="1:13">
      <c r="A184" t="s">
        <v>3011</v>
      </c>
      <c r="H184" s="48" t="s">
        <v>861</v>
      </c>
      <c r="I184" s="49" t="s">
        <v>3036</v>
      </c>
      <c r="J184" s="49" t="s">
        <v>870</v>
      </c>
      <c r="K184" s="171">
        <f>SUMIFS(エリア一覧!$J$15:$J$3463,エリア一覧!$H$15:$H$3463,H184,エリア一覧!$D$15:$D$3463,I184,エリア一覧!$E$15:$E$3463,J184)</f>
        <v>3920</v>
      </c>
      <c r="L184" s="71">
        <f>COUNTIFS(エリア一覧!$V$15:$V$3463,"&gt;0",エリア一覧!$H$15:$H$3463,H184,エリア一覧!$D$15:$D$3463,I184,エリア一覧!$E$15:$E$3463,J184)</f>
        <v>0</v>
      </c>
      <c r="M184" s="45">
        <f>SUMIFS(エリア一覧!$V$15:V3449,エリア一覧!$H$15:H3449,H184,エリア一覧!$D$15:D3449,I184,エリア一覧!$E$15:E3449,J184)</f>
        <v>0</v>
      </c>
    </row>
    <row r="185" spans="1:13">
      <c r="A185" t="s">
        <v>3011</v>
      </c>
      <c r="H185" s="48" t="s">
        <v>861</v>
      </c>
      <c r="I185" s="49" t="s">
        <v>3036</v>
      </c>
      <c r="J185" s="49" t="s">
        <v>871</v>
      </c>
      <c r="K185" s="171">
        <f>SUMIFS(エリア一覧!$J$15:$J$3463,エリア一覧!$H$15:$H$3463,H185,エリア一覧!$D$15:$D$3463,I185,エリア一覧!$E$15:$E$3463,J185)</f>
        <v>1570</v>
      </c>
      <c r="L185" s="71">
        <f>COUNTIFS(エリア一覧!$V$15:$V$3463,"&gt;0",エリア一覧!$H$15:$H$3463,H185,エリア一覧!$D$15:$D$3463,I185,エリア一覧!$E$15:$E$3463,J185)</f>
        <v>0</v>
      </c>
      <c r="M185" s="45">
        <f>SUMIFS(エリア一覧!$V$15:V3449,エリア一覧!$H$15:H3449,H185,エリア一覧!$D$15:D3449,I185,エリア一覧!$E$15:E3449,J185)</f>
        <v>0</v>
      </c>
    </row>
    <row r="186" spans="1:13">
      <c r="A186" t="s">
        <v>3011</v>
      </c>
      <c r="H186" s="48" t="s">
        <v>861</v>
      </c>
      <c r="I186" s="49" t="s">
        <v>3036</v>
      </c>
      <c r="J186" s="49" t="s">
        <v>872</v>
      </c>
      <c r="K186" s="171">
        <f>SUMIFS(エリア一覧!$J$15:$J$3463,エリア一覧!$H$15:$H$3463,H186,エリア一覧!$D$15:$D$3463,I186,エリア一覧!$E$15:$E$3463,J186)</f>
        <v>1570</v>
      </c>
      <c r="L186" s="71">
        <f>COUNTIFS(エリア一覧!$V$15:$V$3463,"&gt;0",エリア一覧!$H$15:$H$3463,H186,エリア一覧!$D$15:$D$3463,I186,エリア一覧!$E$15:$E$3463,J186)</f>
        <v>0</v>
      </c>
      <c r="M186" s="45">
        <f>SUMIFS(エリア一覧!$V$15:V3449,エリア一覧!$H$15:H3449,H186,エリア一覧!$D$15:D3449,I186,エリア一覧!$E$15:E3449,J186)</f>
        <v>0</v>
      </c>
    </row>
    <row r="187" spans="1:13">
      <c r="A187" t="s">
        <v>3011</v>
      </c>
      <c r="H187" s="48" t="s">
        <v>861</v>
      </c>
      <c r="I187" s="49" t="s">
        <v>3036</v>
      </c>
      <c r="J187" s="49" t="s">
        <v>873</v>
      </c>
      <c r="K187" s="171">
        <f>SUMIFS(エリア一覧!$J$15:$J$3463,エリア一覧!$H$15:$H$3463,H187,エリア一覧!$D$15:$D$3463,I187,エリア一覧!$E$15:$E$3463,J187)</f>
        <v>2260</v>
      </c>
      <c r="L187" s="71">
        <f>COUNTIFS(エリア一覧!$V$15:$V$3463,"&gt;0",エリア一覧!$H$15:$H$3463,H187,エリア一覧!$D$15:$D$3463,I187,エリア一覧!$E$15:$E$3463,J187)</f>
        <v>0</v>
      </c>
      <c r="M187" s="45">
        <f>SUMIFS(エリア一覧!$V$15:V3449,エリア一覧!$H$15:H3449,H187,エリア一覧!$D$15:D3449,I187,エリア一覧!$E$15:E3449,J187)</f>
        <v>0</v>
      </c>
    </row>
    <row r="188" spans="1:13">
      <c r="A188" t="s">
        <v>3011</v>
      </c>
      <c r="H188" s="48" t="s">
        <v>861</v>
      </c>
      <c r="I188" s="49" t="s">
        <v>3036</v>
      </c>
      <c r="J188" s="49" t="s">
        <v>875</v>
      </c>
      <c r="K188" s="171">
        <f>SUMIFS(エリア一覧!$J$15:$J$3463,エリア一覧!$H$15:$H$3463,H188,エリア一覧!$D$15:$D$3463,I188,エリア一覧!$E$15:$E$3463,J188)</f>
        <v>7160</v>
      </c>
      <c r="L188" s="71">
        <f>COUNTIFS(エリア一覧!$V$15:$V$3463,"&gt;0",エリア一覧!$H$15:$H$3463,H188,エリア一覧!$D$15:$D$3463,I188,エリア一覧!$E$15:$E$3463,J188)</f>
        <v>0</v>
      </c>
      <c r="M188" s="45">
        <f>SUMIFS(エリア一覧!$V$15:V3449,エリア一覧!$H$15:H3449,H188,エリア一覧!$D$15:D3449,I188,エリア一覧!$E$15:E3449,J188)</f>
        <v>0</v>
      </c>
    </row>
    <row r="189" spans="1:13">
      <c r="A189" t="s">
        <v>3011</v>
      </c>
      <c r="H189" s="48" t="s">
        <v>861</v>
      </c>
      <c r="I189" s="49" t="s">
        <v>3036</v>
      </c>
      <c r="J189" s="49" t="s">
        <v>876</v>
      </c>
      <c r="K189" s="171">
        <f>SUMIFS(エリア一覧!$J$15:$J$3463,エリア一覧!$H$15:$H$3463,H189,エリア一覧!$D$15:$D$3463,I189,エリア一覧!$E$15:$E$3463,J189)</f>
        <v>1005</v>
      </c>
      <c r="L189" s="71">
        <f>COUNTIFS(エリア一覧!$V$15:$V$3463,"&gt;0",エリア一覧!$H$15:$H$3463,H189,エリア一覧!$D$15:$D$3463,I189,エリア一覧!$E$15:$E$3463,J189)</f>
        <v>0</v>
      </c>
      <c r="M189" s="45">
        <f>SUMIFS(エリア一覧!$V$15:V3449,エリア一覧!$H$15:H3449,H189,エリア一覧!$D$15:D3449,I189,エリア一覧!$E$15:E3449,J189)</f>
        <v>0</v>
      </c>
    </row>
    <row r="190" spans="1:13">
      <c r="A190" t="s">
        <v>3011</v>
      </c>
      <c r="H190" s="48" t="s">
        <v>861</v>
      </c>
      <c r="I190" s="49" t="s">
        <v>3036</v>
      </c>
      <c r="J190" s="49" t="s">
        <v>878</v>
      </c>
      <c r="K190" s="171">
        <f>SUMIFS(エリア一覧!$J$15:$J$3463,エリア一覧!$H$15:$H$3463,H190,エリア一覧!$D$15:$D$3463,I190,エリア一覧!$E$15:$E$3463,J190)</f>
        <v>1349</v>
      </c>
      <c r="L190" s="71">
        <f>COUNTIFS(エリア一覧!$V$15:$V$3463,"&gt;0",エリア一覧!$H$15:$H$3463,H190,エリア一覧!$D$15:$D$3463,I190,エリア一覧!$E$15:$E$3463,J190)</f>
        <v>0</v>
      </c>
      <c r="M190" s="45">
        <f>SUMIFS(エリア一覧!$V$15:V3449,エリア一覧!$H$15:H3449,H190,エリア一覧!$D$15:D3449,I190,エリア一覧!$E$15:E3449,J190)</f>
        <v>0</v>
      </c>
    </row>
    <row r="191" spans="1:13">
      <c r="A191" t="s">
        <v>3011</v>
      </c>
      <c r="H191" s="48" t="s">
        <v>861</v>
      </c>
      <c r="I191" s="49" t="s">
        <v>3036</v>
      </c>
      <c r="J191" s="49" t="s">
        <v>881</v>
      </c>
      <c r="K191" s="171">
        <f>SUMIFS(エリア一覧!$J$15:$J$3463,エリア一覧!$H$15:$H$3463,H191,エリア一覧!$D$15:$D$3463,I191,エリア一覧!$E$15:$E$3463,J191)</f>
        <v>2640</v>
      </c>
      <c r="L191" s="71">
        <f>COUNTIFS(エリア一覧!$V$15:$V$3463,"&gt;0",エリア一覧!$H$15:$H$3463,H191,エリア一覧!$D$15:$D$3463,I191,エリア一覧!$E$15:$E$3463,J191)</f>
        <v>0</v>
      </c>
      <c r="M191" s="45">
        <f>SUMIFS(エリア一覧!$V$15:V3449,エリア一覧!$H$15:H3449,H191,エリア一覧!$D$15:D3449,I191,エリア一覧!$E$15:E3449,J191)</f>
        <v>0</v>
      </c>
    </row>
    <row r="192" spans="1:13">
      <c r="A192" t="s">
        <v>3011</v>
      </c>
      <c r="H192" s="48" t="s">
        <v>861</v>
      </c>
      <c r="I192" s="49" t="s">
        <v>3036</v>
      </c>
      <c r="J192" s="49" t="s">
        <v>884</v>
      </c>
      <c r="K192" s="171">
        <f>SUMIFS(エリア一覧!$J$15:$J$3463,エリア一覧!$H$15:$H$3463,H192,エリア一覧!$D$15:$D$3463,I192,エリア一覧!$E$15:$E$3463,J192)</f>
        <v>3026</v>
      </c>
      <c r="L192" s="71">
        <f>COUNTIFS(エリア一覧!$V$15:$V$3463,"&gt;0",エリア一覧!$H$15:$H$3463,H192,エリア一覧!$D$15:$D$3463,I192,エリア一覧!$E$15:$E$3463,J192)</f>
        <v>0</v>
      </c>
      <c r="M192" s="45">
        <f>SUMIFS(エリア一覧!$V$15:V3449,エリア一覧!$H$15:H3449,H192,エリア一覧!$D$15:D3449,I192,エリア一覧!$E$15:E3449,J192)</f>
        <v>0</v>
      </c>
    </row>
    <row r="193" spans="1:13">
      <c r="A193" t="s">
        <v>3011</v>
      </c>
      <c r="H193" s="48" t="s">
        <v>861</v>
      </c>
      <c r="I193" s="49" t="s">
        <v>3036</v>
      </c>
      <c r="J193" s="49" t="s">
        <v>885</v>
      </c>
      <c r="K193" s="171">
        <f>SUMIFS(エリア一覧!$J$15:$J$3463,エリア一覧!$H$15:$H$3463,H193,エリア一覧!$D$15:$D$3463,I193,エリア一覧!$E$15:$E$3463,J193)</f>
        <v>2205</v>
      </c>
      <c r="L193" s="71">
        <f>COUNTIFS(エリア一覧!$V$15:$V$3463,"&gt;0",エリア一覧!$H$15:$H$3463,H193,エリア一覧!$D$15:$D$3463,I193,エリア一覧!$E$15:$E$3463,J193)</f>
        <v>0</v>
      </c>
      <c r="M193" s="45">
        <f>SUMIFS(エリア一覧!$V$15:V3449,エリア一覧!$H$15:H3449,H193,エリア一覧!$D$15:D3449,I193,エリア一覧!$E$15:E3449,J193)</f>
        <v>0</v>
      </c>
    </row>
    <row r="194" spans="1:13">
      <c r="A194" t="s">
        <v>3011</v>
      </c>
      <c r="H194" s="48" t="s">
        <v>861</v>
      </c>
      <c r="I194" s="49" t="s">
        <v>3036</v>
      </c>
      <c r="J194" s="49" t="s">
        <v>886</v>
      </c>
      <c r="K194" s="171">
        <f>SUMIFS(エリア一覧!$J$15:$J$3463,エリア一覧!$H$15:$H$3463,H194,エリア一覧!$D$15:$D$3463,I194,エリア一覧!$E$15:$E$3463,J194)</f>
        <v>2510</v>
      </c>
      <c r="L194" s="71">
        <f>COUNTIFS(エリア一覧!$V$15:$V$3463,"&gt;0",エリア一覧!$H$15:$H$3463,H194,エリア一覧!$D$15:$D$3463,I194,エリア一覧!$E$15:$E$3463,J194)</f>
        <v>0</v>
      </c>
      <c r="M194" s="45">
        <f>SUMIFS(エリア一覧!$V$15:V3449,エリア一覧!$H$15:H3449,H194,エリア一覧!$D$15:D3449,I194,エリア一覧!$E$15:E3449,J194)</f>
        <v>0</v>
      </c>
    </row>
    <row r="195" spans="1:13">
      <c r="A195" t="s">
        <v>3011</v>
      </c>
      <c r="H195" s="48" t="s">
        <v>861</v>
      </c>
      <c r="I195" s="49" t="s">
        <v>887</v>
      </c>
      <c r="J195" s="49" t="s">
        <v>888</v>
      </c>
      <c r="K195" s="171">
        <f>SUMIFS(エリア一覧!$J$15:$J$3463,エリア一覧!$H$15:$H$3463,H195,エリア一覧!$D$15:$D$3463,I195,エリア一覧!$E$15:$E$3463,J195)</f>
        <v>7911</v>
      </c>
      <c r="L195" s="71">
        <f>COUNTIFS(エリア一覧!$V$15:$V$3463,"&gt;0",エリア一覧!$H$15:$H$3463,H195,エリア一覧!$D$15:$D$3463,I195,エリア一覧!$E$15:$E$3463,J195)</f>
        <v>0</v>
      </c>
      <c r="M195" s="45">
        <f>SUMIFS(エリア一覧!$V$15:V3449,エリア一覧!$H$15:H3449,H195,エリア一覧!$D$15:D3449,I195,エリア一覧!$E$15:E3449,J195)</f>
        <v>0</v>
      </c>
    </row>
    <row r="196" spans="1:13">
      <c r="A196" t="s">
        <v>3011</v>
      </c>
      <c r="H196" s="48" t="s">
        <v>861</v>
      </c>
      <c r="I196" s="49" t="s">
        <v>887</v>
      </c>
      <c r="J196" s="49" t="s">
        <v>889</v>
      </c>
      <c r="K196" s="171">
        <f>SUMIFS(エリア一覧!$J$15:$J$3463,エリア一覧!$H$15:$H$3463,H196,エリア一覧!$D$15:$D$3463,I196,エリア一覧!$E$15:$E$3463,J196)</f>
        <v>1535</v>
      </c>
      <c r="L196" s="71">
        <f>COUNTIFS(エリア一覧!$V$15:$V$3463,"&gt;0",エリア一覧!$H$15:$H$3463,H196,エリア一覧!$D$15:$D$3463,I196,エリア一覧!$E$15:$E$3463,J196)</f>
        <v>0</v>
      </c>
      <c r="M196" s="45">
        <f>SUMIFS(エリア一覧!$V$15:V3449,エリア一覧!$H$15:H3449,H196,エリア一覧!$D$15:D3449,I196,エリア一覧!$E$15:E3449,J196)</f>
        <v>0</v>
      </c>
    </row>
    <row r="197" spans="1:13">
      <c r="A197" t="s">
        <v>3011</v>
      </c>
      <c r="H197" s="48" t="s">
        <v>861</v>
      </c>
      <c r="I197" s="49" t="s">
        <v>887</v>
      </c>
      <c r="J197" s="49" t="s">
        <v>890</v>
      </c>
      <c r="K197" s="171">
        <f>SUMIFS(エリア一覧!$J$15:$J$3463,エリア一覧!$H$15:$H$3463,H197,エリア一覧!$D$15:$D$3463,I197,エリア一覧!$E$15:$E$3463,J197)</f>
        <v>635</v>
      </c>
      <c r="L197" s="71">
        <f>COUNTIFS(エリア一覧!$V$15:$V$3463,"&gt;0",エリア一覧!$H$15:$H$3463,H197,エリア一覧!$D$15:$D$3463,I197,エリア一覧!$E$15:$E$3463,J197)</f>
        <v>0</v>
      </c>
      <c r="M197" s="45">
        <f>SUMIFS(エリア一覧!$V$15:V3449,エリア一覧!$H$15:H3449,H197,エリア一覧!$D$15:D3449,I197,エリア一覧!$E$15:E3449,J197)</f>
        <v>0</v>
      </c>
    </row>
    <row r="198" spans="1:13">
      <c r="A198" t="s">
        <v>3011</v>
      </c>
      <c r="H198" s="48" t="s">
        <v>861</v>
      </c>
      <c r="I198" s="49" t="s">
        <v>887</v>
      </c>
      <c r="J198" s="49" t="s">
        <v>887</v>
      </c>
      <c r="K198" s="171">
        <f>SUMIFS(エリア一覧!$J$15:$J$3463,エリア一覧!$H$15:$H$3463,H198,エリア一覧!$D$15:$D$3463,I198,エリア一覧!$E$15:$E$3463,J198)</f>
        <v>6175</v>
      </c>
      <c r="L198" s="71">
        <f>COUNTIFS(エリア一覧!$V$15:$V$3463,"&gt;0",エリア一覧!$H$15:$H$3463,H198,エリア一覧!$D$15:$D$3463,I198,エリア一覧!$E$15:$E$3463,J198)</f>
        <v>0</v>
      </c>
      <c r="M198" s="45">
        <f>SUMIFS(エリア一覧!$V$15:V3449,エリア一覧!$H$15:H3449,H198,エリア一覧!$D$15:D3449,I198,エリア一覧!$E$15:E3449,J198)</f>
        <v>0</v>
      </c>
    </row>
    <row r="199" spans="1:13">
      <c r="A199" t="s">
        <v>3011</v>
      </c>
      <c r="H199" s="48" t="s">
        <v>861</v>
      </c>
      <c r="I199" s="49" t="s">
        <v>887</v>
      </c>
      <c r="J199" s="49" t="s">
        <v>891</v>
      </c>
      <c r="K199" s="171">
        <f>SUMIFS(エリア一覧!$J$15:$J$3463,エリア一覧!$H$15:$H$3463,H199,エリア一覧!$D$15:$D$3463,I199,エリア一覧!$E$15:$E$3463,J199)</f>
        <v>3360</v>
      </c>
      <c r="L199" s="71">
        <f>COUNTIFS(エリア一覧!$V$15:$V$3463,"&gt;0",エリア一覧!$H$15:$H$3463,H199,エリア一覧!$D$15:$D$3463,I199,エリア一覧!$E$15:$E$3463,J199)</f>
        <v>0</v>
      </c>
      <c r="M199" s="45">
        <f>SUMIFS(エリア一覧!$V$15:V3449,エリア一覧!$H$15:H3449,H199,エリア一覧!$D$15:D3449,I199,エリア一覧!$E$15:E3449,J199)</f>
        <v>0</v>
      </c>
    </row>
    <row r="200" spans="1:13">
      <c r="A200" t="s">
        <v>3011</v>
      </c>
      <c r="H200" s="48" t="s">
        <v>861</v>
      </c>
      <c r="I200" s="49" t="s">
        <v>887</v>
      </c>
      <c r="J200" s="49" t="s">
        <v>892</v>
      </c>
      <c r="K200" s="171">
        <f>SUMIFS(エリア一覧!$J$15:$J$3463,エリア一覧!$H$15:$H$3463,H200,エリア一覧!$D$15:$D$3463,I200,エリア一覧!$E$15:$E$3463,J200)</f>
        <v>3485</v>
      </c>
      <c r="L200" s="71">
        <f>COUNTIFS(エリア一覧!$V$15:$V$3463,"&gt;0",エリア一覧!$H$15:$H$3463,H200,エリア一覧!$D$15:$D$3463,I200,エリア一覧!$E$15:$E$3463,J200)</f>
        <v>0</v>
      </c>
      <c r="M200" s="45">
        <f>SUMIFS(エリア一覧!$V$15:V3449,エリア一覧!$H$15:H3449,H200,エリア一覧!$D$15:D3449,I200,エリア一覧!$E$15:E3449,J200)</f>
        <v>0</v>
      </c>
    </row>
    <row r="201" spans="1:13">
      <c r="A201" t="s">
        <v>3011</v>
      </c>
      <c r="H201" s="48" t="s">
        <v>861</v>
      </c>
      <c r="I201" s="49" t="s">
        <v>887</v>
      </c>
      <c r="J201" s="49" t="s">
        <v>893</v>
      </c>
      <c r="K201" s="171">
        <f>SUMIFS(エリア一覧!$J$15:$J$3463,エリア一覧!$H$15:$H$3463,H201,エリア一覧!$D$15:$D$3463,I201,エリア一覧!$E$15:$E$3463,J201)</f>
        <v>3335</v>
      </c>
      <c r="L201" s="71">
        <f>COUNTIFS(エリア一覧!$V$15:$V$3463,"&gt;0",エリア一覧!$H$15:$H$3463,H201,エリア一覧!$D$15:$D$3463,I201,エリア一覧!$E$15:$E$3463,J201)</f>
        <v>0</v>
      </c>
      <c r="M201" s="45">
        <f>SUMIFS(エリア一覧!$V$15:V3449,エリア一覧!$H$15:H3449,H201,エリア一覧!$D$15:D3449,I201,エリア一覧!$E$15:E3449,J201)</f>
        <v>0</v>
      </c>
    </row>
    <row r="202" spans="1:13">
      <c r="A202" t="s">
        <v>3011</v>
      </c>
      <c r="H202" s="48" t="s">
        <v>861</v>
      </c>
      <c r="I202" s="49" t="s">
        <v>887</v>
      </c>
      <c r="J202" s="49" t="s">
        <v>894</v>
      </c>
      <c r="K202" s="171">
        <f>SUMIFS(エリア一覧!$J$15:$J$3463,エリア一覧!$H$15:$H$3463,H202,エリア一覧!$D$15:$D$3463,I202,エリア一覧!$E$15:$E$3463,J202)</f>
        <v>4205</v>
      </c>
      <c r="L202" s="71">
        <f>COUNTIFS(エリア一覧!$V$15:$V$3463,"&gt;0",エリア一覧!$H$15:$H$3463,H202,エリア一覧!$D$15:$D$3463,I202,エリア一覧!$E$15:$E$3463,J202)</f>
        <v>0</v>
      </c>
      <c r="M202" s="45">
        <f>SUMIFS(エリア一覧!$V$15:V3449,エリア一覧!$H$15:H3449,H202,エリア一覧!$D$15:D3449,I202,エリア一覧!$E$15:E3449,J202)</f>
        <v>0</v>
      </c>
    </row>
    <row r="203" spans="1:13">
      <c r="A203" t="s">
        <v>3011</v>
      </c>
      <c r="H203" s="48" t="s">
        <v>861</v>
      </c>
      <c r="I203" s="49" t="s">
        <v>887</v>
      </c>
      <c r="J203" s="49" t="s">
        <v>895</v>
      </c>
      <c r="K203" s="171">
        <f>SUMIFS(エリア一覧!$J$15:$J$3463,エリア一覧!$H$15:$H$3463,H203,エリア一覧!$D$15:$D$3463,I203,エリア一覧!$E$15:$E$3463,J203)</f>
        <v>4825</v>
      </c>
      <c r="L203" s="71">
        <f>COUNTIFS(エリア一覧!$V$15:$V$3463,"&gt;0",エリア一覧!$H$15:$H$3463,H203,エリア一覧!$D$15:$D$3463,I203,エリア一覧!$E$15:$E$3463,J203)</f>
        <v>0</v>
      </c>
      <c r="M203" s="45">
        <f>SUMIFS(エリア一覧!$V$15:V3449,エリア一覧!$H$15:H3449,H203,エリア一覧!$D$15:D3449,I203,エリア一覧!$E$15:E3449,J203)</f>
        <v>0</v>
      </c>
    </row>
    <row r="204" spans="1:13">
      <c r="A204" t="s">
        <v>3011</v>
      </c>
      <c r="H204" s="48" t="s">
        <v>861</v>
      </c>
      <c r="I204" s="49" t="s">
        <v>887</v>
      </c>
      <c r="J204" s="49" t="s">
        <v>896</v>
      </c>
      <c r="K204" s="171">
        <f>SUMIFS(エリア一覧!$J$15:$J$3463,エリア一覧!$H$15:$H$3463,H204,エリア一覧!$D$15:$D$3463,I204,エリア一覧!$E$15:$E$3463,J204)</f>
        <v>6010</v>
      </c>
      <c r="L204" s="71">
        <f>COUNTIFS(エリア一覧!$V$15:$V$3463,"&gt;0",エリア一覧!$H$15:$H$3463,H204,エリア一覧!$D$15:$D$3463,I204,エリア一覧!$E$15:$E$3463,J204)</f>
        <v>0</v>
      </c>
      <c r="M204" s="45">
        <f>SUMIFS(エリア一覧!$V$15:V3449,エリア一覧!$H$15:H3449,H204,エリア一覧!$D$15:D3449,I204,エリア一覧!$E$15:E3449,J204)</f>
        <v>0</v>
      </c>
    </row>
    <row r="205" spans="1:13">
      <c r="A205" t="s">
        <v>3011</v>
      </c>
      <c r="H205" s="48" t="s">
        <v>861</v>
      </c>
      <c r="I205" s="49" t="s">
        <v>887</v>
      </c>
      <c r="J205" s="49" t="s">
        <v>897</v>
      </c>
      <c r="K205" s="171">
        <f>SUMIFS(エリア一覧!$J$15:$J$3463,エリア一覧!$H$15:$H$3463,H205,エリア一覧!$D$15:$D$3463,I205,エリア一覧!$E$15:$E$3463,J205)</f>
        <v>1855</v>
      </c>
      <c r="L205" s="71">
        <f>COUNTIFS(エリア一覧!$V$15:$V$3463,"&gt;0",エリア一覧!$H$15:$H$3463,H205,エリア一覧!$D$15:$D$3463,I205,エリア一覧!$E$15:$E$3463,J205)</f>
        <v>0</v>
      </c>
      <c r="M205" s="45">
        <f>SUMIFS(エリア一覧!$V$15:V3449,エリア一覧!$H$15:H3449,H205,エリア一覧!$D$15:D3449,I205,エリア一覧!$E$15:E3449,J205)</f>
        <v>0</v>
      </c>
    </row>
    <row r="206" spans="1:13">
      <c r="A206" t="s">
        <v>3011</v>
      </c>
      <c r="H206" s="48" t="s">
        <v>861</v>
      </c>
      <c r="I206" s="49" t="s">
        <v>887</v>
      </c>
      <c r="J206" s="49" t="s">
        <v>898</v>
      </c>
      <c r="K206" s="171">
        <f>SUMIFS(エリア一覧!$J$15:$J$3463,エリア一覧!$H$15:$H$3463,H206,エリア一覧!$D$15:$D$3463,I206,エリア一覧!$E$15:$E$3463,J206)</f>
        <v>4020</v>
      </c>
      <c r="L206" s="71">
        <f>COUNTIFS(エリア一覧!$V$15:$V$3463,"&gt;0",エリア一覧!$H$15:$H$3463,H206,エリア一覧!$D$15:$D$3463,I206,エリア一覧!$E$15:$E$3463,J206)</f>
        <v>0</v>
      </c>
      <c r="M206" s="45">
        <f>SUMIFS(エリア一覧!$V$15:V3449,エリア一覧!$H$15:H3449,H206,エリア一覧!$D$15:D3449,I206,エリア一覧!$E$15:E3449,J206)</f>
        <v>0</v>
      </c>
    </row>
    <row r="207" spans="1:13">
      <c r="A207" t="s">
        <v>3011</v>
      </c>
      <c r="H207" s="48" t="s">
        <v>861</v>
      </c>
      <c r="I207" s="49" t="s">
        <v>887</v>
      </c>
      <c r="J207" s="49" t="s">
        <v>899</v>
      </c>
      <c r="K207" s="171">
        <f>SUMIFS(エリア一覧!$J$15:$J$3463,エリア一覧!$H$15:$H$3463,H207,エリア一覧!$D$15:$D$3463,I207,エリア一覧!$E$15:$E$3463,J207)</f>
        <v>2970</v>
      </c>
      <c r="L207" s="71">
        <f>COUNTIFS(エリア一覧!$V$15:$V$3463,"&gt;0",エリア一覧!$H$15:$H$3463,H207,エリア一覧!$D$15:$D$3463,I207,エリア一覧!$E$15:$E$3463,J207)</f>
        <v>0</v>
      </c>
      <c r="M207" s="45">
        <f>SUMIFS(エリア一覧!$V$15:V3449,エリア一覧!$H$15:H3449,H207,エリア一覧!$D$15:D3449,I207,エリア一覧!$E$15:E3449,J207)</f>
        <v>0</v>
      </c>
    </row>
    <row r="208" spans="1:13">
      <c r="A208" t="s">
        <v>3011</v>
      </c>
      <c r="H208" s="48" t="s">
        <v>861</v>
      </c>
      <c r="I208" s="49" t="s">
        <v>887</v>
      </c>
      <c r="J208" s="49" t="s">
        <v>900</v>
      </c>
      <c r="K208" s="171">
        <f>SUMIFS(エリア一覧!$J$15:$J$3463,エリア一覧!$H$15:$H$3463,H208,エリア一覧!$D$15:$D$3463,I208,エリア一覧!$E$15:$E$3463,J208)</f>
        <v>580</v>
      </c>
      <c r="L208" s="71">
        <f>COUNTIFS(エリア一覧!$V$15:$V$3463,"&gt;0",エリア一覧!$H$15:$H$3463,H208,エリア一覧!$D$15:$D$3463,I208,エリア一覧!$E$15:$E$3463,J208)</f>
        <v>0</v>
      </c>
      <c r="M208" s="45">
        <f>SUMIFS(エリア一覧!$V$15:V3449,エリア一覧!$H$15:H3449,H208,エリア一覧!$D$15:D3449,I208,エリア一覧!$E$15:E3449,J208)</f>
        <v>0</v>
      </c>
    </row>
    <row r="209" spans="1:13">
      <c r="A209" t="s">
        <v>3011</v>
      </c>
      <c r="H209" s="48" t="s">
        <v>861</v>
      </c>
      <c r="I209" s="49" t="s">
        <v>887</v>
      </c>
      <c r="J209" s="49" t="s">
        <v>901</v>
      </c>
      <c r="K209" s="171">
        <f>SUMIFS(エリア一覧!$J$15:$J$3463,エリア一覧!$H$15:$H$3463,H209,エリア一覧!$D$15:$D$3463,I209,エリア一覧!$E$15:$E$3463,J209)</f>
        <v>2830</v>
      </c>
      <c r="L209" s="71">
        <f>COUNTIFS(エリア一覧!$V$15:$V$3463,"&gt;0",エリア一覧!$H$15:$H$3463,H209,エリア一覧!$D$15:$D$3463,I209,エリア一覧!$E$15:$E$3463,J209)</f>
        <v>6</v>
      </c>
      <c r="M209" s="45">
        <f>SUMIFS(エリア一覧!$V$15:V3449,エリア一覧!$H$15:H3449,H209,エリア一覧!$D$15:D3449,I209,エリア一覧!$E$15:E3449,J209)</f>
        <v>2830</v>
      </c>
    </row>
    <row r="210" spans="1:13">
      <c r="A210" t="s">
        <v>3011</v>
      </c>
      <c r="H210" s="48" t="s">
        <v>861</v>
      </c>
      <c r="I210" s="49" t="s">
        <v>861</v>
      </c>
      <c r="J210" s="49" t="s">
        <v>861</v>
      </c>
      <c r="K210" s="171">
        <f>SUMIFS(エリア一覧!$J$15:$J$3463,エリア一覧!$H$15:$H$3463,H210,エリア一覧!$D$15:$D$3463,I210,エリア一覧!$E$15:$E$3463,J210)</f>
        <v>5459</v>
      </c>
      <c r="L210" s="71">
        <f>COUNTIFS(エリア一覧!$V$15:$V$3463,"&gt;0",エリア一覧!$H$15:$H$3463,H210,エリア一覧!$D$15:$D$3463,I210,エリア一覧!$E$15:$E$3463,J210)</f>
        <v>0</v>
      </c>
      <c r="M210" s="45">
        <f>SUMIFS(エリア一覧!$V$15:V3449,エリア一覧!$H$15:H3449,H210,エリア一覧!$D$15:D3449,I210,エリア一覧!$E$15:E3449,J210)</f>
        <v>0</v>
      </c>
    </row>
    <row r="211" spans="1:13">
      <c r="A211" t="s">
        <v>3011</v>
      </c>
      <c r="H211" s="48" t="s">
        <v>861</v>
      </c>
      <c r="I211" s="49" t="s">
        <v>861</v>
      </c>
      <c r="J211" s="49" t="s">
        <v>906</v>
      </c>
      <c r="K211" s="171">
        <f>SUMIFS(エリア一覧!$J$15:$J$3463,エリア一覧!$H$15:$H$3463,H211,エリア一覧!$D$15:$D$3463,I211,エリア一覧!$E$15:$E$3463,J211)</f>
        <v>5894</v>
      </c>
      <c r="L211" s="71">
        <f>COUNTIFS(エリア一覧!$V$15:$V$3463,"&gt;0",エリア一覧!$H$15:$H$3463,H211,エリア一覧!$D$15:$D$3463,I211,エリア一覧!$E$15:$E$3463,J211)</f>
        <v>0</v>
      </c>
      <c r="M211" s="45">
        <f>SUMIFS(エリア一覧!$V$15:V3449,エリア一覧!$H$15:H3449,H211,エリア一覧!$D$15:D3449,I211,エリア一覧!$E$15:E3449,J211)</f>
        <v>0</v>
      </c>
    </row>
    <row r="212" spans="1:13">
      <c r="A212" t="s">
        <v>3011</v>
      </c>
      <c r="H212" s="48" t="s">
        <v>861</v>
      </c>
      <c r="I212" s="49" t="s">
        <v>861</v>
      </c>
      <c r="J212" s="49" t="s">
        <v>907</v>
      </c>
      <c r="K212" s="171">
        <f>SUMIFS(エリア一覧!$J$15:$J$3463,エリア一覧!$H$15:$H$3463,H212,エリア一覧!$D$15:$D$3463,I212,エリア一覧!$E$15:$E$3463,J212)</f>
        <v>3925</v>
      </c>
      <c r="L212" s="71">
        <f>COUNTIFS(エリア一覧!$V$15:$V$3463,"&gt;0",エリア一覧!$H$15:$H$3463,H212,エリア一覧!$D$15:$D$3463,I212,エリア一覧!$E$15:$E$3463,J212)</f>
        <v>0</v>
      </c>
      <c r="M212" s="45">
        <f>SUMIFS(エリア一覧!$V$15:V3449,エリア一覧!$H$15:H3449,H212,エリア一覧!$D$15:D3449,I212,エリア一覧!$E$15:E3449,J212)</f>
        <v>0</v>
      </c>
    </row>
    <row r="213" spans="1:13">
      <c r="A213" t="s">
        <v>3011</v>
      </c>
      <c r="H213" s="48" t="s">
        <v>861</v>
      </c>
      <c r="I213" s="49" t="s">
        <v>861</v>
      </c>
      <c r="J213" s="49" t="s">
        <v>908</v>
      </c>
      <c r="K213" s="171">
        <f>SUMIFS(エリア一覧!$J$15:$J$3463,エリア一覧!$H$15:$H$3463,H213,エリア一覧!$D$15:$D$3463,I213,エリア一覧!$E$15:$E$3463,J213)</f>
        <v>6685</v>
      </c>
      <c r="L213" s="71">
        <f>COUNTIFS(エリア一覧!$V$15:$V$3463,"&gt;0",エリア一覧!$H$15:$H$3463,H213,エリア一覧!$D$15:$D$3463,I213,エリア一覧!$E$15:$E$3463,J213)</f>
        <v>0</v>
      </c>
      <c r="M213" s="45">
        <f>SUMIFS(エリア一覧!$V$15:V3449,エリア一覧!$H$15:H3449,H213,エリア一覧!$D$15:D3449,I213,エリア一覧!$E$15:E3449,J213)</f>
        <v>0</v>
      </c>
    </row>
    <row r="214" spans="1:13">
      <c r="A214" t="s">
        <v>3011</v>
      </c>
      <c r="H214" s="48" t="s">
        <v>861</v>
      </c>
      <c r="I214" s="49" t="s">
        <v>861</v>
      </c>
      <c r="J214" s="49" t="s">
        <v>909</v>
      </c>
      <c r="K214" s="171">
        <f>SUMIFS(エリア一覧!$J$15:$J$3463,エリア一覧!$H$15:$H$3463,H214,エリア一覧!$D$15:$D$3463,I214,エリア一覧!$E$15:$E$3463,J214)</f>
        <v>3452</v>
      </c>
      <c r="L214" s="71">
        <f>COUNTIFS(エリア一覧!$V$15:$V$3463,"&gt;0",エリア一覧!$H$15:$H$3463,H214,エリア一覧!$D$15:$D$3463,I214,エリア一覧!$E$15:$E$3463,J214)</f>
        <v>0</v>
      </c>
      <c r="M214" s="45">
        <f>SUMIFS(エリア一覧!$V$15:V3449,エリア一覧!$H$15:H3449,H214,エリア一覧!$D$15:D3449,I214,エリア一覧!$E$15:E3449,J214)</f>
        <v>0</v>
      </c>
    </row>
    <row r="215" spans="1:13">
      <c r="A215" t="s">
        <v>3011</v>
      </c>
      <c r="H215" s="48" t="s">
        <v>861</v>
      </c>
      <c r="I215" s="49" t="s">
        <v>861</v>
      </c>
      <c r="J215" s="49" t="s">
        <v>893</v>
      </c>
      <c r="K215" s="171">
        <f>SUMIFS(エリア一覧!$J$15:$J$3463,エリア一覧!$H$15:$H$3463,H215,エリア一覧!$D$15:$D$3463,I215,エリア一覧!$E$15:$E$3463,J215)</f>
        <v>855</v>
      </c>
      <c r="L215" s="71">
        <f>COUNTIFS(エリア一覧!$V$15:$V$3463,"&gt;0",エリア一覧!$H$15:$H$3463,H215,エリア一覧!$D$15:$D$3463,I215,エリア一覧!$E$15:$E$3463,J215)</f>
        <v>0</v>
      </c>
      <c r="M215" s="45">
        <f>SUMIFS(エリア一覧!$V$15:V3449,エリア一覧!$H$15:H3449,H215,エリア一覧!$D$15:D3449,I215,エリア一覧!$E$15:E3449,J215)</f>
        <v>0</v>
      </c>
    </row>
    <row r="216" spans="1:13">
      <c r="A216" t="s">
        <v>3011</v>
      </c>
      <c r="H216" s="48" t="s">
        <v>861</v>
      </c>
      <c r="I216" s="49" t="s">
        <v>861</v>
      </c>
      <c r="J216" s="49" t="s">
        <v>910</v>
      </c>
      <c r="K216" s="171">
        <f>SUMIFS(エリア一覧!$J$15:$J$3463,エリア一覧!$H$15:$H$3463,H216,エリア一覧!$D$15:$D$3463,I216,エリア一覧!$E$15:$E$3463,J216)</f>
        <v>2195</v>
      </c>
      <c r="L216" s="71">
        <f>COUNTIFS(エリア一覧!$V$15:$V$3463,"&gt;0",エリア一覧!$H$15:$H$3463,H216,エリア一覧!$D$15:$D$3463,I216,エリア一覧!$E$15:$E$3463,J216)</f>
        <v>0</v>
      </c>
      <c r="M216" s="45">
        <f>SUMIFS(エリア一覧!$V$15:V3449,エリア一覧!$H$15:H3449,H216,エリア一覧!$D$15:D3449,I216,エリア一覧!$E$15:E3449,J216)</f>
        <v>0</v>
      </c>
    </row>
    <row r="217" spans="1:13">
      <c r="A217" t="s">
        <v>3011</v>
      </c>
      <c r="H217" s="48" t="s">
        <v>861</v>
      </c>
      <c r="I217" s="49" t="s">
        <v>861</v>
      </c>
      <c r="J217" s="49" t="s">
        <v>911</v>
      </c>
      <c r="K217" s="171">
        <f>SUMIFS(エリア一覧!$J$15:$J$3463,エリア一覧!$H$15:$H$3463,H217,エリア一覧!$D$15:$D$3463,I217,エリア一覧!$E$15:$E$3463,J217)</f>
        <v>2475</v>
      </c>
      <c r="L217" s="71">
        <f>COUNTIFS(エリア一覧!$V$15:$V$3463,"&gt;0",エリア一覧!$H$15:$H$3463,H217,エリア一覧!$D$15:$D$3463,I217,エリア一覧!$E$15:$E$3463,J217)</f>
        <v>0</v>
      </c>
      <c r="M217" s="45">
        <f>SUMIFS(エリア一覧!$V$15:V3449,エリア一覧!$H$15:H3449,H217,エリア一覧!$D$15:D3449,I217,エリア一覧!$E$15:E3449,J217)</f>
        <v>0</v>
      </c>
    </row>
    <row r="218" spans="1:13">
      <c r="A218" t="s">
        <v>3011</v>
      </c>
      <c r="H218" s="48" t="s">
        <v>861</v>
      </c>
      <c r="I218" s="49" t="s">
        <v>861</v>
      </c>
      <c r="J218" s="49" t="s">
        <v>912</v>
      </c>
      <c r="K218" s="171">
        <f>SUMIFS(エリア一覧!$J$15:$J$3463,エリア一覧!$H$15:$H$3463,H218,エリア一覧!$D$15:$D$3463,I218,エリア一覧!$E$15:$E$3463,J218)</f>
        <v>2705</v>
      </c>
      <c r="L218" s="71">
        <f>COUNTIFS(エリア一覧!$V$15:$V$3463,"&gt;0",エリア一覧!$H$15:$H$3463,H218,エリア一覧!$D$15:$D$3463,I218,エリア一覧!$E$15:$E$3463,J218)</f>
        <v>0</v>
      </c>
      <c r="M218" s="45">
        <f>SUMIFS(エリア一覧!$V$15:V3449,エリア一覧!$H$15:H3449,H218,エリア一覧!$D$15:D3449,I218,エリア一覧!$E$15:E3449,J218)</f>
        <v>0</v>
      </c>
    </row>
    <row r="219" spans="1:13">
      <c r="A219" t="s">
        <v>3011</v>
      </c>
      <c r="H219" s="48" t="s">
        <v>861</v>
      </c>
      <c r="I219" s="49" t="s">
        <v>861</v>
      </c>
      <c r="J219" s="49" t="s">
        <v>913</v>
      </c>
      <c r="K219" s="171">
        <f>SUMIFS(エリア一覧!$J$15:$J$3463,エリア一覧!$H$15:$H$3463,H219,エリア一覧!$D$15:$D$3463,I219,エリア一覧!$E$15:$E$3463,J219)</f>
        <v>1945</v>
      </c>
      <c r="L219" s="71">
        <f>COUNTIFS(エリア一覧!$V$15:$V$3463,"&gt;0",エリア一覧!$H$15:$H$3463,H219,エリア一覧!$D$15:$D$3463,I219,エリア一覧!$E$15:$E$3463,J219)</f>
        <v>0</v>
      </c>
      <c r="M219" s="45">
        <f>SUMIFS(エリア一覧!$V$15:V3449,エリア一覧!$H$15:H3449,H219,エリア一覧!$D$15:D3449,I219,エリア一覧!$E$15:E3449,J219)</f>
        <v>0</v>
      </c>
    </row>
    <row r="220" spans="1:13">
      <c r="A220" t="s">
        <v>3011</v>
      </c>
      <c r="H220" s="48" t="s">
        <v>861</v>
      </c>
      <c r="I220" s="49" t="s">
        <v>861</v>
      </c>
      <c r="J220" s="49" t="s">
        <v>914</v>
      </c>
      <c r="K220" s="171">
        <f>SUMIFS(エリア一覧!$J$15:$J$3463,エリア一覧!$H$15:$H$3463,H220,エリア一覧!$D$15:$D$3463,I220,エリア一覧!$E$15:$E$3463,J220)</f>
        <v>1265</v>
      </c>
      <c r="L220" s="71">
        <f>COUNTIFS(エリア一覧!$V$15:$V$3463,"&gt;0",エリア一覧!$H$15:$H$3463,H220,エリア一覧!$D$15:$D$3463,I220,エリア一覧!$E$15:$E$3463,J220)</f>
        <v>0</v>
      </c>
      <c r="M220" s="45">
        <f>SUMIFS(エリア一覧!$V$15:V3449,エリア一覧!$H$15:H3449,H220,エリア一覧!$D$15:D3449,I220,エリア一覧!$E$15:E3449,J220)</f>
        <v>0</v>
      </c>
    </row>
    <row r="221" spans="1:13">
      <c r="A221" t="s">
        <v>3011</v>
      </c>
      <c r="H221" s="48" t="s">
        <v>861</v>
      </c>
      <c r="I221" s="49" t="s">
        <v>861</v>
      </c>
      <c r="J221" s="49" t="s">
        <v>915</v>
      </c>
      <c r="K221" s="171">
        <f>SUMIFS(エリア一覧!$J$15:$J$3463,エリア一覧!$H$15:$H$3463,H221,エリア一覧!$D$15:$D$3463,I221,エリア一覧!$E$15:$E$3463,J221)</f>
        <v>1425</v>
      </c>
      <c r="L221" s="71">
        <f>COUNTIFS(エリア一覧!$V$15:$V$3463,"&gt;0",エリア一覧!$H$15:$H$3463,H221,エリア一覧!$D$15:$D$3463,I221,エリア一覧!$E$15:$E$3463,J221)</f>
        <v>0</v>
      </c>
      <c r="M221" s="45">
        <f>SUMIFS(エリア一覧!$V$15:V3449,エリア一覧!$H$15:H3449,H221,エリア一覧!$D$15:D3449,I221,エリア一覧!$E$15:E3449,J221)</f>
        <v>0</v>
      </c>
    </row>
    <row r="222" spans="1:13">
      <c r="A222" t="s">
        <v>3011</v>
      </c>
      <c r="H222" s="48" t="s">
        <v>861</v>
      </c>
      <c r="I222" s="49" t="s">
        <v>861</v>
      </c>
      <c r="J222" s="49" t="s">
        <v>916</v>
      </c>
      <c r="K222" s="171">
        <f>SUMIFS(エリア一覧!$J$15:$J$3463,エリア一覧!$H$15:$H$3463,H222,エリア一覧!$D$15:$D$3463,I222,エリア一覧!$E$15:$E$3463,J222)</f>
        <v>795</v>
      </c>
      <c r="L222" s="71">
        <f>COUNTIFS(エリア一覧!$V$15:$V$3463,"&gt;0",エリア一覧!$H$15:$H$3463,H222,エリア一覧!$D$15:$D$3463,I222,エリア一覧!$E$15:$E$3463,J222)</f>
        <v>0</v>
      </c>
      <c r="M222" s="45">
        <f>SUMIFS(エリア一覧!$V$15:V3449,エリア一覧!$H$15:H3449,H222,エリア一覧!$D$15:D3449,I222,エリア一覧!$E$15:E3449,J222)</f>
        <v>0</v>
      </c>
    </row>
    <row r="223" spans="1:13">
      <c r="A223" t="s">
        <v>3011</v>
      </c>
      <c r="H223" s="48" t="s">
        <v>861</v>
      </c>
      <c r="I223" s="49" t="s">
        <v>861</v>
      </c>
      <c r="J223" s="49" t="s">
        <v>917</v>
      </c>
      <c r="K223" s="171">
        <f>SUMIFS(エリア一覧!$J$15:$J$3463,エリア一覧!$H$15:$H$3463,H223,エリア一覧!$D$15:$D$3463,I223,エリア一覧!$E$15:$E$3463,J223)</f>
        <v>730</v>
      </c>
      <c r="L223" s="71">
        <f>COUNTIFS(エリア一覧!$V$15:$V$3463,"&gt;0",エリア一覧!$H$15:$H$3463,H223,エリア一覧!$D$15:$D$3463,I223,エリア一覧!$E$15:$E$3463,J223)</f>
        <v>0</v>
      </c>
      <c r="M223" s="45">
        <f>SUMIFS(エリア一覧!$V$15:V3449,エリア一覧!$H$15:H3449,H223,エリア一覧!$D$15:D3449,I223,エリア一覧!$E$15:E3449,J223)</f>
        <v>0</v>
      </c>
    </row>
    <row r="224" spans="1:13">
      <c r="A224" t="s">
        <v>3011</v>
      </c>
      <c r="H224" s="48" t="s">
        <v>918</v>
      </c>
      <c r="I224" s="49" t="s">
        <v>3037</v>
      </c>
      <c r="J224" s="49" t="s">
        <v>516</v>
      </c>
      <c r="K224" s="171">
        <f>SUMIFS(エリア一覧!$J$15:$J$3463,エリア一覧!$H$15:$H$3463,H224,エリア一覧!$D$15:$D$3463,I224,エリア一覧!$E$15:$E$3463,J224)</f>
        <v>6405</v>
      </c>
      <c r="L224" s="71">
        <f>COUNTIFS(エリア一覧!$V$15:$V$3463,"&gt;0",エリア一覧!$H$15:$H$3463,H224,エリア一覧!$D$15:$D$3463,I224,エリア一覧!$E$15:$E$3463,J224)</f>
        <v>0</v>
      </c>
      <c r="M224" s="45">
        <f>SUMIFS(エリア一覧!$V$15:V3449,エリア一覧!$H$15:H3449,H224,エリア一覧!$D$15:D3449,I224,エリア一覧!$E$15:E3449,J224)</f>
        <v>0</v>
      </c>
    </row>
    <row r="225" spans="1:13">
      <c r="A225" t="s">
        <v>3011</v>
      </c>
      <c r="H225" s="48" t="s">
        <v>918</v>
      </c>
      <c r="I225" s="49" t="s">
        <v>3037</v>
      </c>
      <c r="J225" s="49" t="s">
        <v>924</v>
      </c>
      <c r="K225" s="171">
        <f>SUMIFS(エリア一覧!$J$15:$J$3463,エリア一覧!$H$15:$H$3463,H225,エリア一覧!$D$15:$D$3463,I225,エリア一覧!$E$15:$E$3463,J225)</f>
        <v>4030</v>
      </c>
      <c r="L225" s="71">
        <f>COUNTIFS(エリア一覧!$V$15:$V$3463,"&gt;0",エリア一覧!$H$15:$H$3463,H225,エリア一覧!$D$15:$D$3463,I225,エリア一覧!$E$15:$E$3463,J225)</f>
        <v>0</v>
      </c>
      <c r="M225" s="45">
        <f>SUMIFS(エリア一覧!$V$15:V3449,エリア一覧!$H$15:H3449,H225,エリア一覧!$D$15:D3449,I225,エリア一覧!$E$15:E3449,J225)</f>
        <v>0</v>
      </c>
    </row>
    <row r="226" spans="1:13">
      <c r="A226" t="s">
        <v>3011</v>
      </c>
      <c r="H226" s="48" t="s">
        <v>918</v>
      </c>
      <c r="I226" s="49" t="s">
        <v>3037</v>
      </c>
      <c r="J226" s="49" t="s">
        <v>926</v>
      </c>
      <c r="K226" s="171">
        <f>SUMIFS(エリア一覧!$J$15:$J$3463,エリア一覧!$H$15:$H$3463,H226,エリア一覧!$D$15:$D$3463,I226,エリア一覧!$E$15:$E$3463,J226)</f>
        <v>11840</v>
      </c>
      <c r="L226" s="71">
        <f>COUNTIFS(エリア一覧!$V$15:$V$3463,"&gt;0",エリア一覧!$H$15:$H$3463,H226,エリア一覧!$D$15:$D$3463,I226,エリア一覧!$E$15:$E$3463,J226)</f>
        <v>0</v>
      </c>
      <c r="M226" s="45">
        <f>SUMIFS(エリア一覧!$V$15:V3449,エリア一覧!$H$15:H3449,H226,エリア一覧!$D$15:D3449,I226,エリア一覧!$E$15:E3449,J226)</f>
        <v>0</v>
      </c>
    </row>
    <row r="227" spans="1:13">
      <c r="A227" t="s">
        <v>3011</v>
      </c>
      <c r="H227" s="48" t="s">
        <v>918</v>
      </c>
      <c r="I227" s="49" t="s">
        <v>3037</v>
      </c>
      <c r="J227" s="49" t="s">
        <v>936</v>
      </c>
      <c r="K227" s="171">
        <f>SUMIFS(エリア一覧!$J$15:$J$3463,エリア一覧!$H$15:$H$3463,H227,エリア一覧!$D$15:$D$3463,I227,エリア一覧!$E$15:$E$3463,J227)</f>
        <v>5280</v>
      </c>
      <c r="L227" s="71">
        <f>COUNTIFS(エリア一覧!$V$15:$V$3463,"&gt;0",エリア一覧!$H$15:$H$3463,H227,エリア一覧!$D$15:$D$3463,I227,エリア一覧!$E$15:$E$3463,J227)</f>
        <v>0</v>
      </c>
      <c r="M227" s="45">
        <f>SUMIFS(エリア一覧!$V$15:V3449,エリア一覧!$H$15:H3449,H227,エリア一覧!$D$15:D3449,I227,エリア一覧!$E$15:E3449,J227)</f>
        <v>0</v>
      </c>
    </row>
    <row r="228" spans="1:13">
      <c r="A228" t="s">
        <v>3011</v>
      </c>
      <c r="H228" s="48" t="s">
        <v>918</v>
      </c>
      <c r="I228" s="49" t="s">
        <v>3037</v>
      </c>
      <c r="J228" s="49" t="s">
        <v>942</v>
      </c>
      <c r="K228" s="171">
        <f>SUMIFS(エリア一覧!$J$15:$J$3463,エリア一覧!$H$15:$H$3463,H228,エリア一覧!$D$15:$D$3463,I228,エリア一覧!$E$15:$E$3463,J228)</f>
        <v>9610</v>
      </c>
      <c r="L228" s="71">
        <f>COUNTIFS(エリア一覧!$V$15:$V$3463,"&gt;0",エリア一覧!$H$15:$H$3463,H228,エリア一覧!$D$15:$D$3463,I228,エリア一覧!$E$15:$E$3463,J228)</f>
        <v>0</v>
      </c>
      <c r="M228" s="45">
        <f>SUMIFS(エリア一覧!$V$15:V3449,エリア一覧!$H$15:H3449,H228,エリア一覧!$D$15:D3449,I228,エリア一覧!$E$15:E3449,J228)</f>
        <v>0</v>
      </c>
    </row>
    <row r="229" spans="1:13">
      <c r="A229" t="s">
        <v>3011</v>
      </c>
      <c r="H229" s="48" t="s">
        <v>918</v>
      </c>
      <c r="I229" s="49" t="s">
        <v>3037</v>
      </c>
      <c r="J229" s="49" t="s">
        <v>954</v>
      </c>
      <c r="K229" s="171">
        <f>SUMIFS(エリア一覧!$J$15:$J$3463,エリア一覧!$H$15:$H$3463,H229,エリア一覧!$D$15:$D$3463,I229,エリア一覧!$E$15:$E$3463,J229)</f>
        <v>6537</v>
      </c>
      <c r="L229" s="71">
        <f>COUNTIFS(エリア一覧!$V$15:$V$3463,"&gt;0",エリア一覧!$H$15:$H$3463,H229,エリア一覧!$D$15:$D$3463,I229,エリア一覧!$E$15:$E$3463,J229)</f>
        <v>0</v>
      </c>
      <c r="M229" s="45">
        <f>SUMIFS(エリア一覧!$V$15:V3449,エリア一覧!$H$15:H3449,H229,エリア一覧!$D$15:D3449,I229,エリア一覧!$E$15:E3449,J229)</f>
        <v>0</v>
      </c>
    </row>
    <row r="230" spans="1:13">
      <c r="A230" t="s">
        <v>3011</v>
      </c>
      <c r="H230" s="48" t="s">
        <v>918</v>
      </c>
      <c r="I230" s="49" t="s">
        <v>3038</v>
      </c>
      <c r="J230" s="49" t="s">
        <v>965</v>
      </c>
      <c r="K230" s="171">
        <f>SUMIFS(エリア一覧!$J$15:$J$3463,エリア一覧!$H$15:$H$3463,H230,エリア一覧!$D$15:$D$3463,I230,エリア一覧!$E$15:$E$3463,J230)</f>
        <v>5085</v>
      </c>
      <c r="L230" s="71">
        <f>COUNTIFS(エリア一覧!$V$15:$V$3463,"&gt;0",エリア一覧!$H$15:$H$3463,H230,エリア一覧!$D$15:$D$3463,I230,エリア一覧!$E$15:$E$3463,J230)</f>
        <v>0</v>
      </c>
      <c r="M230" s="45">
        <f>SUMIFS(エリア一覧!$V$15:V3449,エリア一覧!$H$15:H3449,H230,エリア一覧!$D$15:D3449,I230,エリア一覧!$E$15:E3449,J230)</f>
        <v>0</v>
      </c>
    </row>
    <row r="231" spans="1:13">
      <c r="A231" t="s">
        <v>3011</v>
      </c>
      <c r="H231" s="48" t="s">
        <v>918</v>
      </c>
      <c r="I231" s="49" t="s">
        <v>3038</v>
      </c>
      <c r="J231" s="49" t="s">
        <v>976</v>
      </c>
      <c r="K231" s="171">
        <f>SUMIFS(エリア一覧!$J$15:$J$3463,エリア一覧!$H$15:$H$3463,H231,エリア一覧!$D$15:$D$3463,I231,エリア一覧!$E$15:$E$3463,J231)</f>
        <v>3415</v>
      </c>
      <c r="L231" s="71">
        <f>COUNTIFS(エリア一覧!$V$15:$V$3463,"&gt;0",エリア一覧!$H$15:$H$3463,H231,エリア一覧!$D$15:$D$3463,I231,エリア一覧!$E$15:$E$3463,J231)</f>
        <v>0</v>
      </c>
      <c r="M231" s="45">
        <f>SUMIFS(エリア一覧!$V$15:V3449,エリア一覧!$H$15:H3449,H231,エリア一覧!$D$15:D3449,I231,エリア一覧!$E$15:E3449,J231)</f>
        <v>0</v>
      </c>
    </row>
    <row r="232" spans="1:13">
      <c r="A232" t="s">
        <v>3011</v>
      </c>
      <c r="H232" s="48" t="s">
        <v>918</v>
      </c>
      <c r="I232" s="49" t="s">
        <v>3038</v>
      </c>
      <c r="J232" s="49" t="s">
        <v>982</v>
      </c>
      <c r="K232" s="171">
        <f>SUMIFS(エリア一覧!$J$15:$J$3463,エリア一覧!$H$15:$H$3463,H232,エリア一覧!$D$15:$D$3463,I232,エリア一覧!$E$15:$E$3463,J232)</f>
        <v>1655</v>
      </c>
      <c r="L232" s="71">
        <f>COUNTIFS(エリア一覧!$V$15:$V$3463,"&gt;0",エリア一覧!$H$15:$H$3463,H232,エリア一覧!$D$15:$D$3463,I232,エリア一覧!$E$15:$E$3463,J232)</f>
        <v>0</v>
      </c>
      <c r="M232" s="45">
        <f>SUMIFS(エリア一覧!$V$15:V3449,エリア一覧!$H$15:H3449,H232,エリア一覧!$D$15:D3449,I232,エリア一覧!$E$15:E3449,J232)</f>
        <v>0</v>
      </c>
    </row>
    <row r="233" spans="1:13">
      <c r="A233" t="s">
        <v>3011</v>
      </c>
      <c r="H233" s="48" t="s">
        <v>918</v>
      </c>
      <c r="I233" s="49" t="s">
        <v>3038</v>
      </c>
      <c r="J233" s="49" t="s">
        <v>985</v>
      </c>
      <c r="K233" s="171">
        <f>SUMIFS(エリア一覧!$J$15:$J$3463,エリア一覧!$H$15:$H$3463,H233,エリア一覧!$D$15:$D$3463,I233,エリア一覧!$E$15:$E$3463,J233)</f>
        <v>1025</v>
      </c>
      <c r="L233" s="71">
        <f>COUNTIFS(エリア一覧!$V$15:$V$3463,"&gt;0",エリア一覧!$H$15:$H$3463,H233,エリア一覧!$D$15:$D$3463,I233,エリア一覧!$E$15:$E$3463,J233)</f>
        <v>0</v>
      </c>
      <c r="M233" s="45">
        <f>SUMIFS(エリア一覧!$V$15:V3449,エリア一覧!$H$15:H3449,H233,エリア一覧!$D$15:D3449,I233,エリア一覧!$E$15:E3449,J233)</f>
        <v>0</v>
      </c>
    </row>
    <row r="234" spans="1:13">
      <c r="A234" t="s">
        <v>3011</v>
      </c>
      <c r="H234" s="48" t="s">
        <v>918</v>
      </c>
      <c r="I234" s="49" t="s">
        <v>3038</v>
      </c>
      <c r="J234" s="49" t="s">
        <v>988</v>
      </c>
      <c r="K234" s="171">
        <f>SUMIFS(エリア一覧!$J$15:$J$3463,エリア一覧!$H$15:$H$3463,H234,エリア一覧!$D$15:$D$3463,I234,エリア一覧!$E$15:$E$3463,J234)</f>
        <v>1385</v>
      </c>
      <c r="L234" s="71">
        <f>COUNTIFS(エリア一覧!$V$15:$V$3463,"&gt;0",エリア一覧!$H$15:$H$3463,H234,エリア一覧!$D$15:$D$3463,I234,エリア一覧!$E$15:$E$3463,J234)</f>
        <v>0</v>
      </c>
      <c r="M234" s="45">
        <f>SUMIFS(エリア一覧!$V$15:V3449,エリア一覧!$H$15:H3449,H234,エリア一覧!$D$15:D3449,I234,エリア一覧!$E$15:E3449,J234)</f>
        <v>0</v>
      </c>
    </row>
    <row r="235" spans="1:13">
      <c r="A235" t="s">
        <v>3011</v>
      </c>
      <c r="H235" s="48" t="s">
        <v>918</v>
      </c>
      <c r="I235" s="49" t="s">
        <v>3038</v>
      </c>
      <c r="J235" s="49" t="s">
        <v>992</v>
      </c>
      <c r="K235" s="171">
        <f>SUMIFS(エリア一覧!$J$15:$J$3463,エリア一覧!$H$15:$H$3463,H235,エリア一覧!$D$15:$D$3463,I235,エリア一覧!$E$15:$E$3463,J235)</f>
        <v>4480</v>
      </c>
      <c r="L235" s="71">
        <f>COUNTIFS(エリア一覧!$V$15:$V$3463,"&gt;0",エリア一覧!$H$15:$H$3463,H235,エリア一覧!$D$15:$D$3463,I235,エリア一覧!$E$15:$E$3463,J235)</f>
        <v>0</v>
      </c>
      <c r="M235" s="45">
        <f>SUMIFS(エリア一覧!$V$15:V3449,エリア一覧!$H$15:H3449,H235,エリア一覧!$D$15:D3449,I235,エリア一覧!$E$15:E3449,J235)</f>
        <v>0</v>
      </c>
    </row>
    <row r="236" spans="1:13">
      <c r="A236" t="s">
        <v>3011</v>
      </c>
      <c r="H236" s="48" t="s">
        <v>918</v>
      </c>
      <c r="I236" s="49" t="s">
        <v>3038</v>
      </c>
      <c r="J236" s="49" t="s">
        <v>997</v>
      </c>
      <c r="K236" s="171">
        <f>SUMIFS(エリア一覧!$J$15:$J$3463,エリア一覧!$H$15:$H$3463,H236,エリア一覧!$D$15:$D$3463,I236,エリア一覧!$E$15:$E$3463,J236)</f>
        <v>3280</v>
      </c>
      <c r="L236" s="71">
        <f>COUNTIFS(エリア一覧!$V$15:$V$3463,"&gt;0",エリア一覧!$H$15:$H$3463,H236,エリア一覧!$D$15:$D$3463,I236,エリア一覧!$E$15:$E$3463,J236)</f>
        <v>0</v>
      </c>
      <c r="M236" s="45">
        <f>SUMIFS(エリア一覧!$V$15:V3449,エリア一覧!$H$15:H3449,H236,エリア一覧!$D$15:D3449,I236,エリア一覧!$E$15:E3449,J236)</f>
        <v>0</v>
      </c>
    </row>
    <row r="237" spans="1:13">
      <c r="A237" t="s">
        <v>3011</v>
      </c>
      <c r="H237" s="48" t="s">
        <v>918</v>
      </c>
      <c r="I237" s="49" t="s">
        <v>3038</v>
      </c>
      <c r="J237" s="49" t="s">
        <v>1005</v>
      </c>
      <c r="K237" s="171">
        <f>SUMIFS(エリア一覧!$J$15:$J$3463,エリア一覧!$H$15:$H$3463,H237,エリア一覧!$D$15:$D$3463,I237,エリア一覧!$E$15:$E$3463,J237)</f>
        <v>2773</v>
      </c>
      <c r="L237" s="71">
        <f>COUNTIFS(エリア一覧!$V$15:$V$3463,"&gt;0",エリア一覧!$H$15:$H$3463,H237,エリア一覧!$D$15:$D$3463,I237,エリア一覧!$E$15:$E$3463,J237)</f>
        <v>0</v>
      </c>
      <c r="M237" s="45">
        <f>SUMIFS(エリア一覧!$V$15:V3449,エリア一覧!$H$15:H3449,H237,エリア一覧!$D$15:D3449,I237,エリア一覧!$E$15:E3449,J237)</f>
        <v>0</v>
      </c>
    </row>
    <row r="238" spans="1:13">
      <c r="A238" t="s">
        <v>3011</v>
      </c>
      <c r="H238" s="48" t="s">
        <v>918</v>
      </c>
      <c r="I238" s="49" t="s">
        <v>3038</v>
      </c>
      <c r="J238" s="49" t="s">
        <v>1010</v>
      </c>
      <c r="K238" s="171">
        <f>SUMIFS(エリア一覧!$J$15:$J$3463,エリア一覧!$H$15:$H$3463,H238,エリア一覧!$D$15:$D$3463,I238,エリア一覧!$E$15:$E$3463,J238)</f>
        <v>1585</v>
      </c>
      <c r="L238" s="71">
        <f>COUNTIFS(エリア一覧!$V$15:$V$3463,"&gt;0",エリア一覧!$H$15:$H$3463,H238,エリア一覧!$D$15:$D$3463,I238,エリア一覧!$E$15:$E$3463,J238)</f>
        <v>0</v>
      </c>
      <c r="M238" s="45">
        <f>SUMIFS(エリア一覧!$V$15:V3449,エリア一覧!$H$15:H3449,H238,エリア一覧!$D$15:D3449,I238,エリア一覧!$E$15:E3449,J238)</f>
        <v>0</v>
      </c>
    </row>
    <row r="239" spans="1:13">
      <c r="A239" t="s">
        <v>3011</v>
      </c>
      <c r="H239" s="48" t="s">
        <v>918</v>
      </c>
      <c r="I239" s="49" t="s">
        <v>3038</v>
      </c>
      <c r="J239" s="49" t="s">
        <v>1012</v>
      </c>
      <c r="K239" s="171">
        <f>SUMIFS(エリア一覧!$J$15:$J$3463,エリア一覧!$H$15:$H$3463,H239,エリア一覧!$D$15:$D$3463,I239,エリア一覧!$E$15:$E$3463,J239)</f>
        <v>4840</v>
      </c>
      <c r="L239" s="71">
        <f>COUNTIFS(エリア一覧!$V$15:$V$3463,"&gt;0",エリア一覧!$H$15:$H$3463,H239,エリア一覧!$D$15:$D$3463,I239,エリア一覧!$E$15:$E$3463,J239)</f>
        <v>0</v>
      </c>
      <c r="M239" s="45">
        <f>SUMIFS(エリア一覧!$V$15:V3449,エリア一覧!$H$15:H3449,H239,エリア一覧!$D$15:D3449,I239,エリア一覧!$E$15:E3449,J239)</f>
        <v>0</v>
      </c>
    </row>
    <row r="240" spans="1:13">
      <c r="A240" t="s">
        <v>3011</v>
      </c>
      <c r="H240" s="48" t="s">
        <v>918</v>
      </c>
      <c r="I240" s="49" t="s">
        <v>1021</v>
      </c>
      <c r="J240" s="49" t="s">
        <v>1022</v>
      </c>
      <c r="K240" s="171">
        <f>SUMIFS(エリア一覧!$J$15:$J$3463,エリア一覧!$H$15:$H$3463,H240,エリア一覧!$D$15:$D$3463,I240,エリア一覧!$E$15:$E$3463,J240)</f>
        <v>4820</v>
      </c>
      <c r="L240" s="71">
        <f>COUNTIFS(エリア一覧!$V$15:$V$3463,"&gt;0",エリア一覧!$H$15:$H$3463,H240,エリア一覧!$D$15:$D$3463,I240,エリア一覧!$E$15:$E$3463,J240)</f>
        <v>0</v>
      </c>
      <c r="M240" s="45">
        <f>SUMIFS(エリア一覧!$V$15:V3449,エリア一覧!$H$15:H3449,H240,エリア一覧!$D$15:D3449,I240,エリア一覧!$E$15:E3449,J240)</f>
        <v>0</v>
      </c>
    </row>
    <row r="241" spans="1:13">
      <c r="A241" t="s">
        <v>3011</v>
      </c>
      <c r="H241" s="48" t="s">
        <v>918</v>
      </c>
      <c r="I241" s="49" t="s">
        <v>1021</v>
      </c>
      <c r="J241" s="49" t="s">
        <v>1024</v>
      </c>
      <c r="K241" s="171">
        <f>SUMIFS(エリア一覧!$J$15:$J$3463,エリア一覧!$H$15:$H$3463,H241,エリア一覧!$D$15:$D$3463,I241,エリア一覧!$E$15:$E$3463,J241)</f>
        <v>6640</v>
      </c>
      <c r="L241" s="71">
        <f>COUNTIFS(エリア一覧!$V$15:$V$3463,"&gt;0",エリア一覧!$H$15:$H$3463,H241,エリア一覧!$D$15:$D$3463,I241,エリア一覧!$E$15:$E$3463,J241)</f>
        <v>0</v>
      </c>
      <c r="M241" s="45">
        <f>SUMIFS(エリア一覧!$V$15:V3449,エリア一覧!$H$15:H3449,H241,エリア一覧!$D$15:D3449,I241,エリア一覧!$E$15:E3449,J241)</f>
        <v>0</v>
      </c>
    </row>
    <row r="242" spans="1:13">
      <c r="A242" t="s">
        <v>3011</v>
      </c>
      <c r="H242" s="48" t="s">
        <v>918</v>
      </c>
      <c r="I242" s="49" t="s">
        <v>1021</v>
      </c>
      <c r="J242" s="49" t="s">
        <v>1038</v>
      </c>
      <c r="K242" s="171">
        <f>SUMIFS(エリア一覧!$J$15:$J$3463,エリア一覧!$H$15:$H$3463,H242,エリア一覧!$D$15:$D$3463,I242,エリア一覧!$E$15:$E$3463,J242)</f>
        <v>2350</v>
      </c>
      <c r="L242" s="71">
        <f>COUNTIFS(エリア一覧!$V$15:$V$3463,"&gt;0",エリア一覧!$H$15:$H$3463,H242,エリア一覧!$D$15:$D$3463,I242,エリア一覧!$E$15:$E$3463,J242)</f>
        <v>0</v>
      </c>
      <c r="M242" s="45">
        <f>SUMIFS(エリア一覧!$V$15:V3449,エリア一覧!$H$15:H3449,H242,エリア一覧!$D$15:D3449,I242,エリア一覧!$E$15:E3449,J242)</f>
        <v>0</v>
      </c>
    </row>
    <row r="243" spans="1:13">
      <c r="A243" t="s">
        <v>3011</v>
      </c>
      <c r="H243" s="48" t="s">
        <v>918</v>
      </c>
      <c r="I243" s="49" t="s">
        <v>1021</v>
      </c>
      <c r="J243" s="49" t="s">
        <v>1042</v>
      </c>
      <c r="K243" s="171">
        <f>SUMIFS(エリア一覧!$J$15:$J$3463,エリア一覧!$H$15:$H$3463,H243,エリア一覧!$D$15:$D$3463,I243,エリア一覧!$E$15:$E$3463,J243)</f>
        <v>8525</v>
      </c>
      <c r="L243" s="71">
        <f>COUNTIFS(エリア一覧!$V$15:$V$3463,"&gt;0",エリア一覧!$H$15:$H$3463,H243,エリア一覧!$D$15:$D$3463,I243,エリア一覧!$E$15:$E$3463,J243)</f>
        <v>0</v>
      </c>
      <c r="M243" s="45">
        <f>SUMIFS(エリア一覧!$V$15:V3449,エリア一覧!$H$15:H3449,H243,エリア一覧!$D$15:D3449,I243,エリア一覧!$E$15:E3449,J243)</f>
        <v>0</v>
      </c>
    </row>
    <row r="244" spans="1:13">
      <c r="A244" t="s">
        <v>3011</v>
      </c>
      <c r="H244" s="48" t="s">
        <v>918</v>
      </c>
      <c r="I244" s="49" t="s">
        <v>1021</v>
      </c>
      <c r="J244" s="49" t="s">
        <v>1054</v>
      </c>
      <c r="K244" s="171">
        <f>SUMIFS(エリア一覧!$J$15:$J$3463,エリア一覧!$H$15:$H$3463,H244,エリア一覧!$D$15:$D$3463,I244,エリア一覧!$E$15:$E$3463,J244)</f>
        <v>5223</v>
      </c>
      <c r="L244" s="71">
        <f>COUNTIFS(エリア一覧!$V$15:$V$3463,"&gt;0",エリア一覧!$H$15:$H$3463,H244,エリア一覧!$D$15:$D$3463,I244,エリア一覧!$E$15:$E$3463,J244)</f>
        <v>0</v>
      </c>
      <c r="M244" s="45">
        <f>SUMIFS(エリア一覧!$V$15:V3449,エリア一覧!$H$15:H3449,H244,エリア一覧!$D$15:D3449,I244,エリア一覧!$E$15:E3449,J244)</f>
        <v>0</v>
      </c>
    </row>
    <row r="245" spans="1:13">
      <c r="A245" t="s">
        <v>3011</v>
      </c>
      <c r="H245" s="48" t="s">
        <v>918</v>
      </c>
      <c r="I245" s="49" t="s">
        <v>1021</v>
      </c>
      <c r="J245" s="49" t="s">
        <v>1064</v>
      </c>
      <c r="K245" s="171">
        <f>SUMIFS(エリア一覧!$J$15:$J$3463,エリア一覧!$H$15:$H$3463,H245,エリア一覧!$D$15:$D$3463,I245,エリア一覧!$E$15:$E$3463,J245)</f>
        <v>5033</v>
      </c>
      <c r="L245" s="71">
        <f>COUNTIFS(エリア一覧!$V$15:$V$3463,"&gt;0",エリア一覧!$H$15:$H$3463,H245,エリア一覧!$D$15:$D$3463,I245,エリア一覧!$E$15:$E$3463,J245)</f>
        <v>0</v>
      </c>
      <c r="M245" s="45">
        <f>SUMIFS(エリア一覧!$V$15:V3449,エリア一覧!$H$15:H3449,H245,エリア一覧!$D$15:D3449,I245,エリア一覧!$E$15:E3449,J245)</f>
        <v>0</v>
      </c>
    </row>
    <row r="246" spans="1:13">
      <c r="A246" t="s">
        <v>3011</v>
      </c>
      <c r="H246" s="48" t="s">
        <v>918</v>
      </c>
      <c r="I246" s="49" t="s">
        <v>1021</v>
      </c>
      <c r="J246" s="49" t="s">
        <v>1021</v>
      </c>
      <c r="K246" s="171">
        <f>SUMIFS(エリア一覧!$J$15:$J$3463,エリア一覧!$H$15:$H$3463,H246,エリア一覧!$D$15:$D$3463,I246,エリア一覧!$E$15:$E$3463,J246)</f>
        <v>2965</v>
      </c>
      <c r="L246" s="71">
        <f>COUNTIFS(エリア一覧!$V$15:$V$3463,"&gt;0",エリア一覧!$H$15:$H$3463,H246,エリア一覧!$D$15:$D$3463,I246,エリア一覧!$E$15:$E$3463,J246)</f>
        <v>0</v>
      </c>
      <c r="M246" s="45">
        <f>SUMIFS(エリア一覧!$V$15:V3449,エリア一覧!$H$15:H3449,H246,エリア一覧!$D$15:D3449,I246,エリア一覧!$E$15:E3449,J246)</f>
        <v>0</v>
      </c>
    </row>
    <row r="247" spans="1:13">
      <c r="A247" t="s">
        <v>3011</v>
      </c>
      <c r="H247" s="48" t="s">
        <v>918</v>
      </c>
      <c r="I247" s="49" t="s">
        <v>1021</v>
      </c>
      <c r="J247" s="49" t="s">
        <v>1079</v>
      </c>
      <c r="K247" s="171">
        <f>SUMIFS(エリア一覧!$J$15:$J$3463,エリア一覧!$H$15:$H$3463,H247,エリア一覧!$D$15:$D$3463,I247,エリア一覧!$E$15:$E$3463,J247)</f>
        <v>6170</v>
      </c>
      <c r="L247" s="71">
        <f>COUNTIFS(エリア一覧!$V$15:$V$3463,"&gt;0",エリア一覧!$H$15:$H$3463,H247,エリア一覧!$D$15:$D$3463,I247,エリア一覧!$E$15:$E$3463,J247)</f>
        <v>0</v>
      </c>
      <c r="M247" s="45">
        <f>SUMIFS(エリア一覧!$V$15:V3449,エリア一覧!$H$15:H3449,H247,エリア一覧!$D$15:D3449,I247,エリア一覧!$E$15:E3449,J247)</f>
        <v>0</v>
      </c>
    </row>
    <row r="248" spans="1:13">
      <c r="A248" t="s">
        <v>3011</v>
      </c>
      <c r="H248" s="48" t="s">
        <v>918</v>
      </c>
      <c r="I248" s="49" t="s">
        <v>3039</v>
      </c>
      <c r="J248" s="49" t="s">
        <v>1090</v>
      </c>
      <c r="K248" s="171">
        <f>SUMIFS(エリア一覧!$J$15:$J$3463,エリア一覧!$H$15:$H$3463,H248,エリア一覧!$D$15:$D$3463,I248,エリア一覧!$E$15:$E$3463,J248)</f>
        <v>5700</v>
      </c>
      <c r="L248" s="71">
        <f>COUNTIFS(エリア一覧!$V$15:$V$3463,"&gt;0",エリア一覧!$H$15:$H$3463,H248,エリア一覧!$D$15:$D$3463,I248,エリア一覧!$E$15:$E$3463,J248)</f>
        <v>0</v>
      </c>
      <c r="M248" s="45">
        <f>SUMIFS(エリア一覧!$V$15:V3449,エリア一覧!$H$15:H3449,H248,エリア一覧!$D$15:D3449,I248,エリア一覧!$E$15:E3449,J248)</f>
        <v>0</v>
      </c>
    </row>
    <row r="249" spans="1:13">
      <c r="A249" t="s">
        <v>3011</v>
      </c>
      <c r="H249" s="48" t="s">
        <v>918</v>
      </c>
      <c r="I249" s="49" t="s">
        <v>3039</v>
      </c>
      <c r="J249" s="49" t="s">
        <v>1100</v>
      </c>
      <c r="K249" s="171">
        <f>SUMIFS(エリア一覧!$J$15:$J$3463,エリア一覧!$H$15:$H$3463,H249,エリア一覧!$D$15:$D$3463,I249,エリア一覧!$E$15:$E$3463,J249)</f>
        <v>1280</v>
      </c>
      <c r="L249" s="71">
        <f>COUNTIFS(エリア一覧!$V$15:$V$3463,"&gt;0",エリア一覧!$H$15:$H$3463,H249,エリア一覧!$D$15:$D$3463,I249,エリア一覧!$E$15:$E$3463,J249)</f>
        <v>0</v>
      </c>
      <c r="M249" s="45">
        <f>SUMIFS(エリア一覧!$V$15:V3449,エリア一覧!$H$15:H3449,H249,エリア一覧!$D$15:D3449,I249,エリア一覧!$E$15:E3449,J249)</f>
        <v>0</v>
      </c>
    </row>
    <row r="250" spans="1:13">
      <c r="A250" t="s">
        <v>3011</v>
      </c>
      <c r="H250" s="48" t="s">
        <v>918</v>
      </c>
      <c r="I250" s="49" t="s">
        <v>3039</v>
      </c>
      <c r="J250" s="49" t="s">
        <v>1104</v>
      </c>
      <c r="K250" s="171">
        <f>SUMIFS(エリア一覧!$J$15:$J$3463,エリア一覧!$H$15:$H$3463,H250,エリア一覧!$D$15:$D$3463,I250,エリア一覧!$E$15:$E$3463,J250)</f>
        <v>3240</v>
      </c>
      <c r="L250" s="71">
        <f>COUNTIFS(エリア一覧!$V$15:$V$3463,"&gt;0",エリア一覧!$H$15:$H$3463,H250,エリア一覧!$D$15:$D$3463,I250,エリア一覧!$E$15:$E$3463,J250)</f>
        <v>0</v>
      </c>
      <c r="M250" s="45">
        <f>SUMIFS(エリア一覧!$V$15:V3449,エリア一覧!$H$15:H3449,H250,エリア一覧!$D$15:D3449,I250,エリア一覧!$E$15:E3449,J250)</f>
        <v>0</v>
      </c>
    </row>
    <row r="251" spans="1:13">
      <c r="A251" t="s">
        <v>3011</v>
      </c>
      <c r="H251" s="48" t="s">
        <v>918</v>
      </c>
      <c r="I251" s="49" t="s">
        <v>3039</v>
      </c>
      <c r="J251" s="49" t="s">
        <v>1111</v>
      </c>
      <c r="K251" s="171">
        <f>SUMIFS(エリア一覧!$J$15:$J$3463,エリア一覧!$H$15:$H$3463,H251,エリア一覧!$D$15:$D$3463,I251,エリア一覧!$E$15:$E$3463,J251)</f>
        <v>1270</v>
      </c>
      <c r="L251" s="71">
        <f>COUNTIFS(エリア一覧!$V$15:$V$3463,"&gt;0",エリア一覧!$H$15:$H$3463,H251,エリア一覧!$D$15:$D$3463,I251,エリア一覧!$E$15:$E$3463,J251)</f>
        <v>0</v>
      </c>
      <c r="M251" s="45">
        <f>SUMIFS(エリア一覧!$V$15:V3449,エリア一覧!$H$15:H3449,H251,エリア一覧!$D$15:D3449,I251,エリア一覧!$E$15:E3449,J251)</f>
        <v>0</v>
      </c>
    </row>
    <row r="252" spans="1:13">
      <c r="A252" t="s">
        <v>3011</v>
      </c>
      <c r="H252" s="48" t="s">
        <v>918</v>
      </c>
      <c r="I252" s="49" t="s">
        <v>3039</v>
      </c>
      <c r="J252" s="49" t="s">
        <v>1114</v>
      </c>
      <c r="K252" s="171">
        <f>SUMIFS(エリア一覧!$J$15:$J$3463,エリア一覧!$H$15:$H$3463,H252,エリア一覧!$D$15:$D$3463,I252,エリア一覧!$E$15:$E$3463,J252)</f>
        <v>2950</v>
      </c>
      <c r="L252" s="71">
        <f>COUNTIFS(エリア一覧!$V$15:$V$3463,"&gt;0",エリア一覧!$H$15:$H$3463,H252,エリア一覧!$D$15:$D$3463,I252,エリア一覧!$E$15:$E$3463,J252)</f>
        <v>0</v>
      </c>
      <c r="M252" s="45">
        <f>SUMIFS(エリア一覧!$V$15:V3449,エリア一覧!$H$15:H3449,H252,エリア一覧!$D$15:D3449,I252,エリア一覧!$E$15:E3449,J252)</f>
        <v>0</v>
      </c>
    </row>
    <row r="253" spans="1:13">
      <c r="A253" t="s">
        <v>3011</v>
      </c>
      <c r="H253" s="48" t="s">
        <v>918</v>
      </c>
      <c r="I253" s="49" t="s">
        <v>3039</v>
      </c>
      <c r="J253" s="49" t="s">
        <v>1119</v>
      </c>
      <c r="K253" s="171">
        <f>SUMIFS(エリア一覧!$J$15:$J$3463,エリア一覧!$H$15:$H$3463,H253,エリア一覧!$D$15:$D$3463,I253,エリア一覧!$E$15:$E$3463,J253)</f>
        <v>1530</v>
      </c>
      <c r="L253" s="71">
        <f>COUNTIFS(エリア一覧!$V$15:$V$3463,"&gt;0",エリア一覧!$H$15:$H$3463,H253,エリア一覧!$D$15:$D$3463,I253,エリア一覧!$E$15:$E$3463,J253)</f>
        <v>0</v>
      </c>
      <c r="M253" s="45">
        <f>SUMIFS(エリア一覧!$V$15:V3449,エリア一覧!$H$15:H3449,H253,エリア一覧!$D$15:D3449,I253,エリア一覧!$E$15:E3449,J253)</f>
        <v>0</v>
      </c>
    </row>
    <row r="254" spans="1:13">
      <c r="A254" t="s">
        <v>3011</v>
      </c>
      <c r="H254" s="48" t="s">
        <v>918</v>
      </c>
      <c r="I254" s="49" t="s">
        <v>3039</v>
      </c>
      <c r="J254" s="49" t="s">
        <v>1123</v>
      </c>
      <c r="K254" s="171">
        <f>SUMIFS(エリア一覧!$J$15:$J$3463,エリア一覧!$H$15:$H$3463,H254,エリア一覧!$D$15:$D$3463,I254,エリア一覧!$E$15:$E$3463,J254)</f>
        <v>3672</v>
      </c>
      <c r="L254" s="71">
        <f>COUNTIFS(エリア一覧!$V$15:$V$3463,"&gt;0",エリア一覧!$H$15:$H$3463,H254,エリア一覧!$D$15:$D$3463,I254,エリア一覧!$E$15:$E$3463,J254)</f>
        <v>0</v>
      </c>
      <c r="M254" s="45">
        <f>SUMIFS(エリア一覧!$V$15:V3449,エリア一覧!$H$15:H3449,H254,エリア一覧!$D$15:D3449,I254,エリア一覧!$E$15:E3449,J254)</f>
        <v>0</v>
      </c>
    </row>
    <row r="255" spans="1:13">
      <c r="A255" t="s">
        <v>3011</v>
      </c>
      <c r="H255" s="48" t="s">
        <v>918</v>
      </c>
      <c r="I255" s="49" t="s">
        <v>3039</v>
      </c>
      <c r="J255" s="49" t="s">
        <v>1131</v>
      </c>
      <c r="K255" s="171">
        <f>SUMIFS(エリア一覧!$J$15:$J$3463,エリア一覧!$H$15:$H$3463,H255,エリア一覧!$D$15:$D$3463,I255,エリア一覧!$E$15:$E$3463,J255)</f>
        <v>6850</v>
      </c>
      <c r="L255" s="71">
        <f>COUNTIFS(エリア一覧!$V$15:$V$3463,"&gt;0",エリア一覧!$H$15:$H$3463,H255,エリア一覧!$D$15:$D$3463,I255,エリア一覧!$E$15:$E$3463,J255)</f>
        <v>0</v>
      </c>
      <c r="M255" s="45">
        <f>SUMIFS(エリア一覧!$V$15:V3449,エリア一覧!$H$15:H3449,H255,エリア一覧!$D$15:D3449,I255,エリア一覧!$E$15:E3449,J255)</f>
        <v>0</v>
      </c>
    </row>
    <row r="256" spans="1:13">
      <c r="A256" t="s">
        <v>3011</v>
      </c>
      <c r="H256" s="48" t="s">
        <v>918</v>
      </c>
      <c r="I256" s="49" t="s">
        <v>3039</v>
      </c>
      <c r="J256" s="49" t="s">
        <v>1134</v>
      </c>
      <c r="K256" s="171">
        <f>SUMIFS(エリア一覧!$J$15:$J$3463,エリア一覧!$H$15:$H$3463,H256,エリア一覧!$D$15:$D$3463,I256,エリア一覧!$E$15:$E$3463,J256)</f>
        <v>915</v>
      </c>
      <c r="L256" s="71">
        <f>COUNTIFS(エリア一覧!$V$15:$V$3463,"&gt;0",エリア一覧!$H$15:$H$3463,H256,エリア一覧!$D$15:$D$3463,I256,エリア一覧!$E$15:$E$3463,J256)</f>
        <v>0</v>
      </c>
      <c r="M256" s="45">
        <f>SUMIFS(エリア一覧!$V$15:V3449,エリア一覧!$H$15:H3449,H256,エリア一覧!$D$15:D3449,I256,エリア一覧!$E$15:E3449,J256)</f>
        <v>0</v>
      </c>
    </row>
    <row r="257" spans="1:13">
      <c r="A257" t="s">
        <v>3011</v>
      </c>
      <c r="H257" s="48" t="s">
        <v>918</v>
      </c>
      <c r="I257" s="49" t="s">
        <v>3039</v>
      </c>
      <c r="J257" s="49" t="s">
        <v>1138</v>
      </c>
      <c r="K257" s="171">
        <f>SUMIFS(エリア一覧!$J$15:$J$3463,エリア一覧!$H$15:$H$3463,H257,エリア一覧!$D$15:$D$3463,I257,エリア一覧!$E$15:$E$3463,J257)</f>
        <v>3615</v>
      </c>
      <c r="L257" s="71">
        <f>COUNTIFS(エリア一覧!$V$15:$V$3463,"&gt;0",エリア一覧!$H$15:$H$3463,H257,エリア一覧!$D$15:$D$3463,I257,エリア一覧!$E$15:$E$3463,J257)</f>
        <v>0</v>
      </c>
      <c r="M257" s="45">
        <f>SUMIFS(エリア一覧!$V$15:V3449,エリア一覧!$H$15:H3449,H257,エリア一覧!$D$15:D3449,I257,エリア一覧!$E$15:E3449,J257)</f>
        <v>0</v>
      </c>
    </row>
    <row r="258" spans="1:13">
      <c r="A258" t="s">
        <v>3011</v>
      </c>
      <c r="H258" s="48" t="s">
        <v>918</v>
      </c>
      <c r="I258" s="49" t="s">
        <v>3039</v>
      </c>
      <c r="J258" s="49" t="s">
        <v>1144</v>
      </c>
      <c r="K258" s="171">
        <f>SUMIFS(エリア一覧!$J$15:$J$3463,エリア一覧!$H$15:$H$3463,H258,エリア一覧!$D$15:$D$3463,I258,エリア一覧!$E$15:$E$3463,J258)</f>
        <v>6967</v>
      </c>
      <c r="L258" s="71">
        <f>COUNTIFS(エリア一覧!$V$15:$V$3463,"&gt;0",エリア一覧!$H$15:$H$3463,H258,エリア一覧!$D$15:$D$3463,I258,エリア一覧!$E$15:$E$3463,J258)</f>
        <v>0</v>
      </c>
      <c r="M258" s="45">
        <f>SUMIFS(エリア一覧!$V$15:V3449,エリア一覧!$H$15:H3449,H258,エリア一覧!$D$15:D3449,I258,エリア一覧!$E$15:E3449,J258)</f>
        <v>0</v>
      </c>
    </row>
    <row r="259" spans="1:13">
      <c r="A259" t="s">
        <v>3011</v>
      </c>
      <c r="H259" s="48" t="s">
        <v>918</v>
      </c>
      <c r="I259" s="49" t="s">
        <v>3039</v>
      </c>
      <c r="J259" s="49" t="s">
        <v>1157</v>
      </c>
      <c r="K259" s="171">
        <f>SUMIFS(エリア一覧!$J$15:$J$3463,エリア一覧!$H$15:$H$3463,H259,エリア一覧!$D$15:$D$3463,I259,エリア一覧!$E$15:$E$3463,J259)</f>
        <v>2240</v>
      </c>
      <c r="L259" s="71">
        <f>COUNTIFS(エリア一覧!$V$15:$V$3463,"&gt;0",エリア一覧!$H$15:$H$3463,H259,エリア一覧!$D$15:$D$3463,I259,エリア一覧!$E$15:$E$3463,J259)</f>
        <v>0</v>
      </c>
      <c r="M259" s="45">
        <f>SUMIFS(エリア一覧!$V$15:V3449,エリア一覧!$H$15:H3449,H259,エリア一覧!$D$15:D3449,I259,エリア一覧!$E$15:E3449,J259)</f>
        <v>0</v>
      </c>
    </row>
    <row r="260" spans="1:13">
      <c r="A260" t="s">
        <v>3011</v>
      </c>
      <c r="H260" s="48" t="s">
        <v>918</v>
      </c>
      <c r="I260" s="49" t="s">
        <v>3039</v>
      </c>
      <c r="J260" s="49" t="s">
        <v>1163</v>
      </c>
      <c r="K260" s="171">
        <f>SUMIFS(エリア一覧!$J$15:$J$3463,エリア一覧!$H$15:$H$3463,H260,エリア一覧!$D$15:$D$3463,I260,エリア一覧!$E$15:$E$3463,J260)</f>
        <v>2500</v>
      </c>
      <c r="L260" s="71">
        <f>COUNTIFS(エリア一覧!$V$15:$V$3463,"&gt;0",エリア一覧!$H$15:$H$3463,H260,エリア一覧!$D$15:$D$3463,I260,エリア一覧!$E$15:$E$3463,J260)</f>
        <v>0</v>
      </c>
      <c r="M260" s="45">
        <f>SUMIFS(エリア一覧!$V$15:V3449,エリア一覧!$H$15:H3449,H260,エリア一覧!$D$15:D3449,I260,エリア一覧!$E$15:E3449,J260)</f>
        <v>0</v>
      </c>
    </row>
    <row r="261" spans="1:13">
      <c r="A261" t="s">
        <v>3011</v>
      </c>
      <c r="H261" s="48" t="s">
        <v>918</v>
      </c>
      <c r="I261" s="49" t="s">
        <v>3039</v>
      </c>
      <c r="J261" s="49" t="s">
        <v>1170</v>
      </c>
      <c r="K261" s="171">
        <f>SUMIFS(エリア一覧!$J$15:$J$3463,エリア一覧!$H$15:$H$3463,H261,エリア一覧!$D$15:$D$3463,I261,エリア一覧!$E$15:$E$3463,J261)</f>
        <v>436</v>
      </c>
      <c r="L261" s="71">
        <f>COUNTIFS(エリア一覧!$V$15:$V$3463,"&gt;0",エリア一覧!$H$15:$H$3463,H261,エリア一覧!$D$15:$D$3463,I261,エリア一覧!$E$15:$E$3463,J261)</f>
        <v>0</v>
      </c>
      <c r="M261" s="45">
        <f>SUMIFS(エリア一覧!$V$15:V3449,エリア一覧!$H$15:H3449,H261,エリア一覧!$D$15:D3449,I261,エリア一覧!$E$15:E3449,J261)</f>
        <v>0</v>
      </c>
    </row>
    <row r="262" spans="1:13">
      <c r="A262" t="s">
        <v>3011</v>
      </c>
      <c r="H262" s="48" t="s">
        <v>918</v>
      </c>
      <c r="I262" s="49" t="s">
        <v>3039</v>
      </c>
      <c r="J262" s="49" t="s">
        <v>1173</v>
      </c>
      <c r="K262" s="171">
        <f>SUMIFS(エリア一覧!$J$15:$J$3463,エリア一覧!$H$15:$H$3463,H262,エリア一覧!$D$15:$D$3463,I262,エリア一覧!$E$15:$E$3463,J262)</f>
        <v>775</v>
      </c>
      <c r="L262" s="71">
        <f>COUNTIFS(エリア一覧!$V$15:$V$3463,"&gt;0",エリア一覧!$H$15:$H$3463,H262,エリア一覧!$D$15:$D$3463,I262,エリア一覧!$E$15:$E$3463,J262)</f>
        <v>0</v>
      </c>
      <c r="M262" s="45">
        <f>SUMIFS(エリア一覧!$V$15:V3449,エリア一覧!$H$15:H3449,H262,エリア一覧!$D$15:D3449,I262,エリア一覧!$E$15:E3449,J262)</f>
        <v>0</v>
      </c>
    </row>
    <row r="263" spans="1:13">
      <c r="A263" t="s">
        <v>3011</v>
      </c>
      <c r="H263" s="48" t="s">
        <v>918</v>
      </c>
      <c r="I263" s="49" t="s">
        <v>1176</v>
      </c>
      <c r="J263" s="49" t="s">
        <v>1177</v>
      </c>
      <c r="K263" s="171">
        <f>SUMIFS(エリア一覧!$J$15:$J$3463,エリア一覧!$H$15:$H$3463,H263,エリア一覧!$D$15:$D$3463,I263,エリア一覧!$E$15:$E$3463,J263)</f>
        <v>1655</v>
      </c>
      <c r="L263" s="71">
        <f>COUNTIFS(エリア一覧!$V$15:$V$3463,"&gt;0",エリア一覧!$H$15:$H$3463,H263,エリア一覧!$D$15:$D$3463,I263,エリア一覧!$E$15:$E$3463,J263)</f>
        <v>0</v>
      </c>
      <c r="M263" s="45">
        <f>SUMIFS(エリア一覧!$V$15:V3449,エリア一覧!$H$15:H3449,H263,エリア一覧!$D$15:D3449,I263,エリア一覧!$E$15:E3449,J263)</f>
        <v>0</v>
      </c>
    </row>
    <row r="264" spans="1:13">
      <c r="A264" t="s">
        <v>3011</v>
      </c>
      <c r="H264" s="48" t="s">
        <v>918</v>
      </c>
      <c r="I264" s="49" t="s">
        <v>1176</v>
      </c>
      <c r="J264" s="49" t="s">
        <v>1182</v>
      </c>
      <c r="K264" s="171">
        <f>SUMIFS(エリア一覧!$J$15:$J$3463,エリア一覧!$H$15:$H$3463,H264,エリア一覧!$D$15:$D$3463,I264,エリア一覧!$E$15:$E$3463,J264)</f>
        <v>1495</v>
      </c>
      <c r="L264" s="71">
        <f>COUNTIFS(エリア一覧!$V$15:$V$3463,"&gt;0",エリア一覧!$H$15:$H$3463,H264,エリア一覧!$D$15:$D$3463,I264,エリア一覧!$E$15:$E$3463,J264)</f>
        <v>0</v>
      </c>
      <c r="M264" s="45">
        <f>SUMIFS(エリア一覧!$V$15:V3449,エリア一覧!$H$15:H3449,H264,エリア一覧!$D$15:D3449,I264,エリア一覧!$E$15:E3449,J264)</f>
        <v>0</v>
      </c>
    </row>
    <row r="265" spans="1:13">
      <c r="A265" t="s">
        <v>3011</v>
      </c>
      <c r="H265" s="48" t="s">
        <v>918</v>
      </c>
      <c r="I265" s="49" t="s">
        <v>1176</v>
      </c>
      <c r="J265" s="49" t="s">
        <v>1186</v>
      </c>
      <c r="K265" s="171">
        <f>SUMIFS(エリア一覧!$J$15:$J$3463,エリア一覧!$H$15:$H$3463,H265,エリア一覧!$D$15:$D$3463,I265,エリア一覧!$E$15:$E$3463,J265)</f>
        <v>721</v>
      </c>
      <c r="L265" s="71">
        <f>COUNTIFS(エリア一覧!$V$15:$V$3463,"&gt;0",エリア一覧!$H$15:$H$3463,H265,エリア一覧!$D$15:$D$3463,I265,エリア一覧!$E$15:$E$3463,J265)</f>
        <v>0</v>
      </c>
      <c r="M265" s="45">
        <f>SUMIFS(エリア一覧!$V$15:V3449,エリア一覧!$H$15:H3449,H265,エリア一覧!$D$15:D3449,I265,エリア一覧!$E$15:E3449,J265)</f>
        <v>0</v>
      </c>
    </row>
    <row r="266" spans="1:13">
      <c r="A266" t="s">
        <v>3011</v>
      </c>
      <c r="H266" s="48" t="s">
        <v>918</v>
      </c>
      <c r="I266" s="49" t="s">
        <v>1176</v>
      </c>
      <c r="J266" s="49" t="s">
        <v>1189</v>
      </c>
      <c r="K266" s="171">
        <f>SUMIFS(エリア一覧!$J$15:$J$3463,エリア一覧!$H$15:$H$3463,H266,エリア一覧!$D$15:$D$3463,I266,エリア一覧!$E$15:$E$3463,J266)</f>
        <v>675</v>
      </c>
      <c r="L266" s="71">
        <f>COUNTIFS(エリア一覧!$V$15:$V$3463,"&gt;0",エリア一覧!$H$15:$H$3463,H266,エリア一覧!$D$15:$D$3463,I266,エリア一覧!$E$15:$E$3463,J266)</f>
        <v>0</v>
      </c>
      <c r="M266" s="45">
        <f>SUMIFS(エリア一覧!$V$15:V3449,エリア一覧!$H$15:H3449,H266,エリア一覧!$D$15:D3449,I266,エリア一覧!$E$15:E3449,J266)</f>
        <v>0</v>
      </c>
    </row>
    <row r="267" spans="1:13">
      <c r="A267" t="s">
        <v>3011</v>
      </c>
      <c r="H267" s="48" t="s">
        <v>918</v>
      </c>
      <c r="I267" s="49" t="s">
        <v>1176</v>
      </c>
      <c r="J267" s="49" t="s">
        <v>1192</v>
      </c>
      <c r="K267" s="171">
        <f>SUMIFS(エリア一覧!$J$15:$J$3463,エリア一覧!$H$15:$H$3463,H267,エリア一覧!$D$15:$D$3463,I267,エリア一覧!$E$15:$E$3463,J267)</f>
        <v>2200</v>
      </c>
      <c r="L267" s="71">
        <f>COUNTIFS(エリア一覧!$V$15:$V$3463,"&gt;0",エリア一覧!$H$15:$H$3463,H267,エリア一覧!$D$15:$D$3463,I267,エリア一覧!$E$15:$E$3463,J267)</f>
        <v>0</v>
      </c>
      <c r="M267" s="45">
        <f>SUMIFS(エリア一覧!$V$15:V3449,エリア一覧!$H$15:H3449,H267,エリア一覧!$D$15:D3449,I267,エリア一覧!$E$15:E3449,J267)</f>
        <v>0</v>
      </c>
    </row>
    <row r="268" spans="1:13">
      <c r="A268" t="s">
        <v>3011</v>
      </c>
      <c r="H268" s="48" t="s">
        <v>918</v>
      </c>
      <c r="I268" s="49" t="s">
        <v>1176</v>
      </c>
      <c r="J268" s="49" t="s">
        <v>1198</v>
      </c>
      <c r="K268" s="171">
        <f>SUMIFS(エリア一覧!$J$15:$J$3463,エリア一覧!$H$15:$H$3463,H268,エリア一覧!$D$15:$D$3463,I268,エリア一覧!$E$15:$E$3463,J268)</f>
        <v>2170</v>
      </c>
      <c r="L268" s="71">
        <f>COUNTIFS(エリア一覧!$V$15:$V$3463,"&gt;0",エリア一覧!$H$15:$H$3463,H268,エリア一覧!$D$15:$D$3463,I268,エリア一覧!$E$15:$E$3463,J268)</f>
        <v>0</v>
      </c>
      <c r="M268" s="45">
        <f>SUMIFS(エリア一覧!$V$15:V3449,エリア一覧!$H$15:H3449,H268,エリア一覧!$D$15:D3449,I268,エリア一覧!$E$15:E3449,J268)</f>
        <v>0</v>
      </c>
    </row>
    <row r="269" spans="1:13">
      <c r="A269" t="s">
        <v>3011</v>
      </c>
      <c r="H269" s="48" t="s">
        <v>918</v>
      </c>
      <c r="I269" s="49" t="s">
        <v>1176</v>
      </c>
      <c r="J269" s="49" t="s">
        <v>1204</v>
      </c>
      <c r="K269" s="171">
        <f>SUMIFS(エリア一覧!$J$15:$J$3463,エリア一覧!$H$15:$H$3463,H269,エリア一覧!$D$15:$D$3463,I269,エリア一覧!$E$15:$E$3463,J269)</f>
        <v>1430</v>
      </c>
      <c r="L269" s="71">
        <f>COUNTIFS(エリア一覧!$V$15:$V$3463,"&gt;0",エリア一覧!$H$15:$H$3463,H269,エリア一覧!$D$15:$D$3463,I269,エリア一覧!$E$15:$E$3463,J269)</f>
        <v>0</v>
      </c>
      <c r="M269" s="45">
        <f>SUMIFS(エリア一覧!$V$15:V3449,エリア一覧!$H$15:H3449,H269,エリア一覧!$D$15:D3449,I269,エリア一覧!$E$15:E3449,J269)</f>
        <v>0</v>
      </c>
    </row>
    <row r="270" spans="1:13">
      <c r="A270" t="s">
        <v>3011</v>
      </c>
      <c r="H270" s="48" t="s">
        <v>918</v>
      </c>
      <c r="I270" s="49" t="s">
        <v>1176</v>
      </c>
      <c r="J270" s="49" t="s">
        <v>1208</v>
      </c>
      <c r="K270" s="171">
        <f>SUMIFS(エリア一覧!$J$15:$J$3463,エリア一覧!$H$15:$H$3463,H270,エリア一覧!$D$15:$D$3463,I270,エリア一覧!$E$15:$E$3463,J270)</f>
        <v>2225</v>
      </c>
      <c r="L270" s="71">
        <f>COUNTIFS(エリア一覧!$V$15:$V$3463,"&gt;0",エリア一覧!$H$15:$H$3463,H270,エリア一覧!$D$15:$D$3463,I270,エリア一覧!$E$15:$E$3463,J270)</f>
        <v>0</v>
      </c>
      <c r="M270" s="45">
        <f>SUMIFS(エリア一覧!$V$15:V3449,エリア一覧!$H$15:H3449,H270,エリア一覧!$D$15:D3449,I270,エリア一覧!$E$15:E3449,J270)</f>
        <v>0</v>
      </c>
    </row>
    <row r="271" spans="1:13">
      <c r="A271" t="s">
        <v>3011</v>
      </c>
      <c r="H271" s="48" t="s">
        <v>918</v>
      </c>
      <c r="I271" s="49" t="s">
        <v>1176</v>
      </c>
      <c r="J271" s="49" t="s">
        <v>1213</v>
      </c>
      <c r="K271" s="171">
        <f>SUMIFS(エリア一覧!$J$15:$J$3463,エリア一覧!$H$15:$H$3463,H271,エリア一覧!$D$15:$D$3463,I271,エリア一覧!$E$15:$E$3463,J271)</f>
        <v>1708</v>
      </c>
      <c r="L271" s="71">
        <f>COUNTIFS(エリア一覧!$V$15:$V$3463,"&gt;0",エリア一覧!$H$15:$H$3463,H271,エリア一覧!$D$15:$D$3463,I271,エリア一覧!$E$15:$E$3463,J271)</f>
        <v>0</v>
      </c>
      <c r="M271" s="45">
        <f>SUMIFS(エリア一覧!$V$15:V3449,エリア一覧!$H$15:H3449,H271,エリア一覧!$D$15:D3449,I271,エリア一覧!$E$15:E3449,J271)</f>
        <v>0</v>
      </c>
    </row>
    <row r="272" spans="1:13">
      <c r="A272" t="s">
        <v>3011</v>
      </c>
      <c r="H272" s="48" t="s">
        <v>918</v>
      </c>
      <c r="I272" s="49" t="s">
        <v>1176</v>
      </c>
      <c r="J272" s="49" t="s">
        <v>1217</v>
      </c>
      <c r="K272" s="171">
        <f>SUMIFS(エリア一覧!$J$15:$J$3463,エリア一覧!$H$15:$H$3463,H272,エリア一覧!$D$15:$D$3463,I272,エリア一覧!$E$15:$E$3463,J272)</f>
        <v>3160</v>
      </c>
      <c r="L272" s="71">
        <f>COUNTIFS(エリア一覧!$V$15:$V$3463,"&gt;0",エリア一覧!$H$15:$H$3463,H272,エリア一覧!$D$15:$D$3463,I272,エリア一覧!$E$15:$E$3463,J272)</f>
        <v>0</v>
      </c>
      <c r="M272" s="45">
        <f>SUMIFS(エリア一覧!$V$15:V3449,エリア一覧!$H$15:H3449,H272,エリア一覧!$D$15:D3449,I272,エリア一覧!$E$15:E3449,J272)</f>
        <v>0</v>
      </c>
    </row>
    <row r="273" spans="1:13">
      <c r="A273" t="s">
        <v>3011</v>
      </c>
      <c r="H273" s="48" t="s">
        <v>918</v>
      </c>
      <c r="I273" s="49" t="s">
        <v>1176</v>
      </c>
      <c r="J273" s="49" t="s">
        <v>1223</v>
      </c>
      <c r="K273" s="171">
        <f>SUMIFS(エリア一覧!$J$15:$J$3463,エリア一覧!$H$15:$H$3463,H273,エリア一覧!$D$15:$D$3463,I273,エリア一覧!$E$15:$E$3463,J273)</f>
        <v>1405</v>
      </c>
      <c r="L273" s="71">
        <f>COUNTIFS(エリア一覧!$V$15:$V$3463,"&gt;0",エリア一覧!$H$15:$H$3463,H273,エリア一覧!$D$15:$D$3463,I273,エリア一覧!$E$15:$E$3463,J273)</f>
        <v>0</v>
      </c>
      <c r="M273" s="45">
        <f>SUMIFS(エリア一覧!$V$15:V3449,エリア一覧!$H$15:H3449,H273,エリア一覧!$D$15:D3449,I273,エリア一覧!$E$15:E3449,J273)</f>
        <v>0</v>
      </c>
    </row>
    <row r="274" spans="1:13">
      <c r="A274" t="s">
        <v>3011</v>
      </c>
      <c r="H274" s="48" t="s">
        <v>918</v>
      </c>
      <c r="I274" s="49" t="s">
        <v>1176</v>
      </c>
      <c r="J274" s="49" t="s">
        <v>1226</v>
      </c>
      <c r="K274" s="171">
        <f>SUMIFS(エリア一覧!$J$15:$J$3463,エリア一覧!$H$15:$H$3463,H274,エリア一覧!$D$15:$D$3463,I274,エリア一覧!$E$15:$E$3463,J274)</f>
        <v>4920</v>
      </c>
      <c r="L274" s="71">
        <f>COUNTIFS(エリア一覧!$V$15:$V$3463,"&gt;0",エリア一覧!$H$15:$H$3463,H274,エリア一覧!$D$15:$D$3463,I274,エリア一覧!$E$15:$E$3463,J274)</f>
        <v>0</v>
      </c>
      <c r="M274" s="45">
        <f>SUMIFS(エリア一覧!$V$15:V3449,エリア一覧!$H$15:H3449,H274,エリア一覧!$D$15:D3449,I274,エリア一覧!$E$15:E3449,J274)</f>
        <v>0</v>
      </c>
    </row>
    <row r="275" spans="1:13">
      <c r="A275" t="s">
        <v>3011</v>
      </c>
      <c r="H275" s="48" t="s">
        <v>918</v>
      </c>
      <c r="I275" s="49" t="s">
        <v>1176</v>
      </c>
      <c r="J275" s="49" t="s">
        <v>1236</v>
      </c>
      <c r="K275" s="171">
        <f>SUMIFS(エリア一覧!$J$15:$J$3463,エリア一覧!$H$15:$H$3463,H275,エリア一覧!$D$15:$D$3463,I275,エリア一覧!$E$15:$E$3463,J275)</f>
        <v>1660</v>
      </c>
      <c r="L275" s="71">
        <f>COUNTIFS(エリア一覧!$V$15:$V$3463,"&gt;0",エリア一覧!$H$15:$H$3463,H275,エリア一覧!$D$15:$D$3463,I275,エリア一覧!$E$15:$E$3463,J275)</f>
        <v>0</v>
      </c>
      <c r="M275" s="45">
        <f>SUMIFS(エリア一覧!$V$15:V3449,エリア一覧!$H$15:H3449,H275,エリア一覧!$D$15:D3449,I275,エリア一覧!$E$15:E3449,J275)</f>
        <v>0</v>
      </c>
    </row>
    <row r="276" spans="1:13">
      <c r="A276" t="s">
        <v>3011</v>
      </c>
      <c r="H276" s="48" t="s">
        <v>918</v>
      </c>
      <c r="I276" s="49" t="s">
        <v>1176</v>
      </c>
      <c r="J276" s="49" t="s">
        <v>1240</v>
      </c>
      <c r="K276" s="171">
        <f>SUMIFS(エリア一覧!$J$15:$J$3463,エリア一覧!$H$15:$H$3463,H276,エリア一覧!$D$15:$D$3463,I276,エリア一覧!$E$15:$E$3463,J276)</f>
        <v>2390</v>
      </c>
      <c r="L276" s="71">
        <f>COUNTIFS(エリア一覧!$V$15:$V$3463,"&gt;0",エリア一覧!$H$15:$H$3463,H276,エリア一覧!$D$15:$D$3463,I276,エリア一覧!$E$15:$E$3463,J276)</f>
        <v>0</v>
      </c>
      <c r="M276" s="45">
        <f>SUMIFS(エリア一覧!$V$15:V3449,エリア一覧!$H$15:H3449,H276,エリア一覧!$D$15:D3449,I276,エリア一覧!$E$15:E3449,J276)</f>
        <v>0</v>
      </c>
    </row>
    <row r="277" spans="1:13">
      <c r="A277" t="s">
        <v>3011</v>
      </c>
      <c r="H277" s="48" t="s">
        <v>918</v>
      </c>
      <c r="I277" s="49" t="s">
        <v>1176</v>
      </c>
      <c r="J277" s="49" t="s">
        <v>1176</v>
      </c>
      <c r="K277" s="171">
        <f>SUMIFS(エリア一覧!$J$15:$J$3463,エリア一覧!$H$15:$H$3463,H277,エリア一覧!$D$15:$D$3463,I277,エリア一覧!$E$15:$E$3463,J277)</f>
        <v>1785</v>
      </c>
      <c r="L277" s="71">
        <f>COUNTIFS(エリア一覧!$V$15:$V$3463,"&gt;0",エリア一覧!$H$15:$H$3463,H277,エリア一覧!$D$15:$D$3463,I277,エリア一覧!$E$15:$E$3463,J277)</f>
        <v>0</v>
      </c>
      <c r="M277" s="45">
        <f>SUMIFS(エリア一覧!$V$15:V3449,エリア一覧!$H$15:H3449,H277,エリア一覧!$D$15:D3449,I277,エリア一覧!$E$15:E3449,J277)</f>
        <v>0</v>
      </c>
    </row>
    <row r="278" spans="1:13">
      <c r="A278" t="s">
        <v>3011</v>
      </c>
      <c r="H278" s="48" t="s">
        <v>918</v>
      </c>
      <c r="I278" s="49" t="s">
        <v>1176</v>
      </c>
      <c r="J278" s="49" t="s">
        <v>1249</v>
      </c>
      <c r="K278" s="171">
        <f>SUMIFS(エリア一覧!$J$15:$J$3463,エリア一覧!$H$15:$H$3463,H278,エリア一覧!$D$15:$D$3463,I278,エリア一覧!$E$15:$E$3463,J278)</f>
        <v>1941</v>
      </c>
      <c r="L278" s="71">
        <f>COUNTIFS(エリア一覧!$V$15:$V$3463,"&gt;0",エリア一覧!$H$15:$H$3463,H278,エリア一覧!$D$15:$D$3463,I278,エリア一覧!$E$15:$E$3463,J278)</f>
        <v>0</v>
      </c>
      <c r="M278" s="45">
        <f>SUMIFS(エリア一覧!$V$15:V3449,エリア一覧!$H$15:H3449,H278,エリア一覧!$D$15:D3449,I278,エリア一覧!$E$15:E3449,J278)</f>
        <v>0</v>
      </c>
    </row>
    <row r="279" spans="1:13">
      <c r="A279" t="s">
        <v>3011</v>
      </c>
      <c r="H279" s="48" t="s">
        <v>918</v>
      </c>
      <c r="I279" s="49" t="s">
        <v>1176</v>
      </c>
      <c r="J279" s="49" t="s">
        <v>1253</v>
      </c>
      <c r="K279" s="171">
        <f>SUMIFS(エリア一覧!$J$15:$J$3463,エリア一覧!$H$15:$H$3463,H279,エリア一覧!$D$15:$D$3463,I279,エリア一覧!$E$15:$E$3463,J279)</f>
        <v>3005</v>
      </c>
      <c r="L279" s="71">
        <f>COUNTIFS(エリア一覧!$V$15:$V$3463,"&gt;0",エリア一覧!$H$15:$H$3463,H279,エリア一覧!$D$15:$D$3463,I279,エリア一覧!$E$15:$E$3463,J279)</f>
        <v>0</v>
      </c>
      <c r="M279" s="45">
        <f>SUMIFS(エリア一覧!$V$15:V3449,エリア一覧!$H$15:H3449,H279,エリア一覧!$D$15:D3449,I279,エリア一覧!$E$15:E3449,J279)</f>
        <v>0</v>
      </c>
    </row>
    <row r="280" spans="1:13">
      <c r="A280" t="s">
        <v>3011</v>
      </c>
      <c r="H280" s="48" t="s">
        <v>918</v>
      </c>
      <c r="I280" s="49" t="s">
        <v>1176</v>
      </c>
      <c r="J280" s="49" t="s">
        <v>1261</v>
      </c>
      <c r="K280" s="171">
        <f>SUMIFS(エリア一覧!$J$15:$J$3463,エリア一覧!$H$15:$H$3463,H280,エリア一覧!$D$15:$D$3463,I280,エリア一覧!$E$15:$E$3463,J280)</f>
        <v>1400</v>
      </c>
      <c r="L280" s="71">
        <f>COUNTIFS(エリア一覧!$V$15:$V$3463,"&gt;0",エリア一覧!$H$15:$H$3463,H280,エリア一覧!$D$15:$D$3463,I280,エリア一覧!$E$15:$E$3463,J280)</f>
        <v>0</v>
      </c>
      <c r="M280" s="45">
        <f>SUMIFS(エリア一覧!$V$15:V3449,エリア一覧!$H$15:H3449,H280,エリア一覧!$D$15:D3449,I280,エリア一覧!$E$15:E3449,J280)</f>
        <v>0</v>
      </c>
    </row>
    <row r="281" spans="1:13">
      <c r="A281" t="s">
        <v>3011</v>
      </c>
      <c r="H281" s="48" t="s">
        <v>918</v>
      </c>
      <c r="I281" s="49" t="s">
        <v>3040</v>
      </c>
      <c r="J281" s="49" t="s">
        <v>1264</v>
      </c>
      <c r="K281" s="171">
        <f>SUMIFS(エリア一覧!$J$15:$J$3463,エリア一覧!$H$15:$H$3463,H281,エリア一覧!$D$15:$D$3463,I281,エリア一覧!$E$15:$E$3463,J281)</f>
        <v>3215</v>
      </c>
      <c r="L281" s="71">
        <f>COUNTIFS(エリア一覧!$V$15:$V$3463,"&gt;0",エリア一覧!$H$15:$H$3463,H281,エリア一覧!$D$15:$D$3463,I281,エリア一覧!$E$15:$E$3463,J281)</f>
        <v>0</v>
      </c>
      <c r="M281" s="45">
        <f>SUMIFS(エリア一覧!$V$15:V3449,エリア一覧!$H$15:H3449,H281,エリア一覧!$D$15:D3449,I281,エリア一覧!$E$15:E3449,J281)</f>
        <v>0</v>
      </c>
    </row>
    <row r="282" spans="1:13">
      <c r="A282" t="s">
        <v>3011</v>
      </c>
      <c r="H282" s="48" t="s">
        <v>918</v>
      </c>
      <c r="I282" s="49" t="s">
        <v>3040</v>
      </c>
      <c r="J282" s="49" t="s">
        <v>1270</v>
      </c>
      <c r="K282" s="171">
        <f>SUMIFS(エリア一覧!$J$15:$J$3463,エリア一覧!$H$15:$H$3463,H282,エリア一覧!$D$15:$D$3463,I282,エリア一覧!$E$15:$E$3463,J282)</f>
        <v>1210</v>
      </c>
      <c r="L282" s="71">
        <f>COUNTIFS(エリア一覧!$V$15:$V$3463,"&gt;0",エリア一覧!$H$15:$H$3463,H282,エリア一覧!$D$15:$D$3463,I282,エリア一覧!$E$15:$E$3463,J282)</f>
        <v>0</v>
      </c>
      <c r="M282" s="45">
        <f>SUMIFS(エリア一覧!$V$15:V3449,エリア一覧!$H$15:H3449,H282,エリア一覧!$D$15:D3449,I282,エリア一覧!$E$15:E3449,J282)</f>
        <v>0</v>
      </c>
    </row>
    <row r="283" spans="1:13">
      <c r="A283" t="s">
        <v>3011</v>
      </c>
      <c r="H283" s="48" t="s">
        <v>918</v>
      </c>
      <c r="I283" s="49" t="s">
        <v>3040</v>
      </c>
      <c r="J283" s="49" t="s">
        <v>1273</v>
      </c>
      <c r="K283" s="171">
        <f>SUMIFS(エリア一覧!$J$15:$J$3463,エリア一覧!$H$15:$H$3463,H283,エリア一覧!$D$15:$D$3463,I283,エリア一覧!$E$15:$E$3463,J283)</f>
        <v>6457</v>
      </c>
      <c r="L283" s="71">
        <f>COUNTIFS(エリア一覧!$V$15:$V$3463,"&gt;0",エリア一覧!$H$15:$H$3463,H283,エリア一覧!$D$15:$D$3463,I283,エリア一覧!$E$15:$E$3463,J283)</f>
        <v>0</v>
      </c>
      <c r="M283" s="45">
        <f>SUMIFS(エリア一覧!$V$15:V3449,エリア一覧!$H$15:H3449,H283,エリア一覧!$D$15:D3449,I283,エリア一覧!$E$15:E3449,J283)</f>
        <v>0</v>
      </c>
    </row>
    <row r="284" spans="1:13">
      <c r="A284" t="s">
        <v>3011</v>
      </c>
      <c r="H284" s="48" t="s">
        <v>918</v>
      </c>
      <c r="I284" s="49" t="s">
        <v>3040</v>
      </c>
      <c r="J284" s="49" t="s">
        <v>1283</v>
      </c>
      <c r="K284" s="171">
        <f>SUMIFS(エリア一覧!$J$15:$J$3463,エリア一覧!$H$15:$H$3463,H284,エリア一覧!$D$15:$D$3463,I284,エリア一覧!$E$15:$E$3463,J284)</f>
        <v>5807</v>
      </c>
      <c r="L284" s="71">
        <f>COUNTIFS(エリア一覧!$V$15:$V$3463,"&gt;0",エリア一覧!$H$15:$H$3463,H284,エリア一覧!$D$15:$D$3463,I284,エリア一覧!$E$15:$E$3463,J284)</f>
        <v>0</v>
      </c>
      <c r="M284" s="45">
        <f>SUMIFS(エリア一覧!$V$15:V3449,エリア一覧!$H$15:H3449,H284,エリア一覧!$D$15:D3449,I284,エリア一覧!$E$15:E3449,J284)</f>
        <v>0</v>
      </c>
    </row>
    <row r="285" spans="1:13">
      <c r="A285" t="s">
        <v>3011</v>
      </c>
      <c r="H285" s="48" t="s">
        <v>918</v>
      </c>
      <c r="I285" s="49" t="s">
        <v>3040</v>
      </c>
      <c r="J285" s="49" t="s">
        <v>1288</v>
      </c>
      <c r="K285" s="171">
        <f>SUMIFS(エリア一覧!$J$15:$J$3463,エリア一覧!$H$15:$H$3463,H285,エリア一覧!$D$15:$D$3463,I285,エリア一覧!$E$15:$E$3463,J285)</f>
        <v>4926</v>
      </c>
      <c r="L285" s="71">
        <f>COUNTIFS(エリア一覧!$V$15:$V$3463,"&gt;0",エリア一覧!$H$15:$H$3463,H285,エリア一覧!$D$15:$D$3463,I285,エリア一覧!$E$15:$E$3463,J285)</f>
        <v>0</v>
      </c>
      <c r="M285" s="45">
        <f>SUMIFS(エリア一覧!$V$15:V3449,エリア一覧!$H$15:H3449,H285,エリア一覧!$D$15:D3449,I285,エリア一覧!$E$15:E3449,J285)</f>
        <v>0</v>
      </c>
    </row>
    <row r="286" spans="1:13">
      <c r="A286" t="s">
        <v>3011</v>
      </c>
      <c r="H286" s="48" t="s">
        <v>918</v>
      </c>
      <c r="I286" s="49" t="s">
        <v>3040</v>
      </c>
      <c r="J286" s="49" t="s">
        <v>1297</v>
      </c>
      <c r="K286" s="171">
        <f>SUMIFS(エリア一覧!$J$15:$J$3463,エリア一覧!$H$15:$H$3463,H286,エリア一覧!$D$15:$D$3463,I286,エリア一覧!$E$15:$E$3463,J286)</f>
        <v>2785</v>
      </c>
      <c r="L286" s="71">
        <f>COUNTIFS(エリア一覧!$V$15:$V$3463,"&gt;0",エリア一覧!$H$15:$H$3463,H286,エリア一覧!$D$15:$D$3463,I286,エリア一覧!$E$15:$E$3463,J286)</f>
        <v>0</v>
      </c>
      <c r="M286" s="45">
        <f>SUMIFS(エリア一覧!$V$15:V3449,エリア一覧!$H$15:H3449,H286,エリア一覧!$D$15:D3449,I286,エリア一覧!$E$15:E3449,J286)</f>
        <v>0</v>
      </c>
    </row>
    <row r="287" spans="1:13">
      <c r="A287" t="s">
        <v>3011</v>
      </c>
      <c r="H287" s="48" t="s">
        <v>918</v>
      </c>
      <c r="I287" s="49" t="s">
        <v>3040</v>
      </c>
      <c r="J287" s="49" t="s">
        <v>1301</v>
      </c>
      <c r="K287" s="171">
        <f>SUMIFS(エリア一覧!$J$15:$J$3463,エリア一覧!$H$15:$H$3463,H287,エリア一覧!$D$15:$D$3463,I287,エリア一覧!$E$15:$E$3463,J287)</f>
        <v>4255</v>
      </c>
      <c r="L287" s="71">
        <f>COUNTIFS(エリア一覧!$V$15:$V$3463,"&gt;0",エリア一覧!$H$15:$H$3463,H287,エリア一覧!$D$15:$D$3463,I287,エリア一覧!$E$15:$E$3463,J287)</f>
        <v>0</v>
      </c>
      <c r="M287" s="45">
        <f>SUMIFS(エリア一覧!$V$15:V3449,エリア一覧!$H$15:H3449,H287,エリア一覧!$D$15:D3449,I287,エリア一覧!$E$15:E3449,J287)</f>
        <v>0</v>
      </c>
    </row>
    <row r="288" spans="1:13">
      <c r="A288" t="s">
        <v>3011</v>
      </c>
      <c r="H288" s="48" t="s">
        <v>918</v>
      </c>
      <c r="I288" s="49" t="s">
        <v>3040</v>
      </c>
      <c r="J288" s="49" t="s">
        <v>1310</v>
      </c>
      <c r="K288" s="171">
        <f>SUMIFS(エリア一覧!$J$15:$J$3463,エリア一覧!$H$15:$H$3463,H288,エリア一覧!$D$15:$D$3463,I288,エリア一覧!$E$15:$E$3463,J288)</f>
        <v>1270</v>
      </c>
      <c r="L288" s="71">
        <f>COUNTIFS(エリア一覧!$V$15:$V$3463,"&gt;0",エリア一覧!$H$15:$H$3463,H288,エリア一覧!$D$15:$D$3463,I288,エリア一覧!$E$15:$E$3463,J288)</f>
        <v>0</v>
      </c>
      <c r="M288" s="45">
        <f>SUMIFS(エリア一覧!$V$15:V3449,エリア一覧!$H$15:H3449,H288,エリア一覧!$D$15:D3449,I288,エリア一覧!$E$15:E3449,J288)</f>
        <v>0</v>
      </c>
    </row>
    <row r="289" spans="1:13">
      <c r="A289" t="s">
        <v>3011</v>
      </c>
      <c r="H289" s="48" t="s">
        <v>918</v>
      </c>
      <c r="I289" s="49" t="s">
        <v>3040</v>
      </c>
      <c r="J289" s="49" t="s">
        <v>1313</v>
      </c>
      <c r="K289" s="171">
        <f>SUMIFS(エリア一覧!$J$15:$J$3463,エリア一覧!$H$15:$H$3463,H289,エリア一覧!$D$15:$D$3463,I289,エリア一覧!$E$15:$E$3463,J289)</f>
        <v>4025</v>
      </c>
      <c r="L289" s="71">
        <f>COUNTIFS(エリア一覧!$V$15:$V$3463,"&gt;0",エリア一覧!$H$15:$H$3463,H289,エリア一覧!$D$15:$D$3463,I289,エリア一覧!$E$15:$E$3463,J289)</f>
        <v>0</v>
      </c>
      <c r="M289" s="45">
        <f>SUMIFS(エリア一覧!$V$15:V3449,エリア一覧!$H$15:H3449,H289,エリア一覧!$D$15:D3449,I289,エリア一覧!$E$15:E3449,J289)</f>
        <v>0</v>
      </c>
    </row>
    <row r="290" spans="1:13">
      <c r="A290" t="s">
        <v>3011</v>
      </c>
      <c r="H290" s="48" t="s">
        <v>918</v>
      </c>
      <c r="I290" s="49" t="s">
        <v>3040</v>
      </c>
      <c r="J290" s="49" t="s">
        <v>1321</v>
      </c>
      <c r="K290" s="171">
        <f>SUMIFS(エリア一覧!$J$15:$J$3463,エリア一覧!$H$15:$H$3463,H290,エリア一覧!$D$15:$D$3463,I290,エリア一覧!$E$15:$E$3463,J290)</f>
        <v>2810</v>
      </c>
      <c r="L290" s="71">
        <f>COUNTIFS(エリア一覧!$V$15:$V$3463,"&gt;0",エリア一覧!$H$15:$H$3463,H290,エリア一覧!$D$15:$D$3463,I290,エリア一覧!$E$15:$E$3463,J290)</f>
        <v>0</v>
      </c>
      <c r="M290" s="45">
        <f>SUMIFS(エリア一覧!$V$15:V3449,エリア一覧!$H$15:H3449,H290,エリア一覧!$D$15:D3449,I290,エリア一覧!$E$15:E3449,J290)</f>
        <v>0</v>
      </c>
    </row>
    <row r="291" spans="1:13">
      <c r="A291" t="s">
        <v>3011</v>
      </c>
      <c r="H291" s="48" t="s">
        <v>918</v>
      </c>
      <c r="I291" s="49" t="s">
        <v>3040</v>
      </c>
      <c r="J291" s="49" t="s">
        <v>1328</v>
      </c>
      <c r="K291" s="171">
        <f>SUMIFS(エリア一覧!$J$15:$J$3463,エリア一覧!$H$15:$H$3463,H291,エリア一覧!$D$15:$D$3463,I291,エリア一覧!$E$15:$E$3463,J291)</f>
        <v>2928</v>
      </c>
      <c r="L291" s="71">
        <f>COUNTIFS(エリア一覧!$V$15:$V$3463,"&gt;0",エリア一覧!$H$15:$H$3463,H291,エリア一覧!$D$15:$D$3463,I291,エリア一覧!$E$15:$E$3463,J291)</f>
        <v>0</v>
      </c>
      <c r="M291" s="45">
        <f>SUMIFS(エリア一覧!$V$15:V3449,エリア一覧!$H$15:H3449,H291,エリア一覧!$D$15:D3449,I291,エリア一覧!$E$15:E3449,J291)</f>
        <v>0</v>
      </c>
    </row>
    <row r="292" spans="1:13">
      <c r="A292" t="s">
        <v>3011</v>
      </c>
      <c r="H292" s="48" t="s">
        <v>918</v>
      </c>
      <c r="I292" s="49" t="s">
        <v>3040</v>
      </c>
      <c r="J292" s="49" t="s">
        <v>1331</v>
      </c>
      <c r="K292" s="171">
        <f>SUMIFS(エリア一覧!$J$15:$J$3463,エリア一覧!$H$15:$H$3463,H292,エリア一覧!$D$15:$D$3463,I292,エリア一覧!$E$15:$E$3463,J292)</f>
        <v>3319</v>
      </c>
      <c r="L292" s="71">
        <f>COUNTIFS(エリア一覧!$V$15:$V$3463,"&gt;0",エリア一覧!$H$15:$H$3463,H292,エリア一覧!$D$15:$D$3463,I292,エリア一覧!$E$15:$E$3463,J292)</f>
        <v>0</v>
      </c>
      <c r="M292" s="45">
        <f>SUMIFS(エリア一覧!$V$15:V3449,エリア一覧!$H$15:H3449,H292,エリア一覧!$D$15:D3449,I292,エリア一覧!$E$15:E3449,J292)</f>
        <v>0</v>
      </c>
    </row>
    <row r="293" spans="1:13">
      <c r="A293" t="s">
        <v>3011</v>
      </c>
      <c r="H293" s="48" t="s">
        <v>918</v>
      </c>
      <c r="I293" s="49" t="s">
        <v>3040</v>
      </c>
      <c r="J293" s="49" t="s">
        <v>1337</v>
      </c>
      <c r="K293" s="171">
        <f>SUMIFS(エリア一覧!$J$15:$J$3463,エリア一覧!$H$15:$H$3463,H293,エリア一覧!$D$15:$D$3463,I293,エリア一覧!$E$15:$E$3463,J293)</f>
        <v>1470</v>
      </c>
      <c r="L293" s="71">
        <f>COUNTIFS(エリア一覧!$V$15:$V$3463,"&gt;0",エリア一覧!$H$15:$H$3463,H293,エリア一覧!$D$15:$D$3463,I293,エリア一覧!$E$15:$E$3463,J293)</f>
        <v>0</v>
      </c>
      <c r="M293" s="45">
        <f>SUMIFS(エリア一覧!$V$15:V3449,エリア一覧!$H$15:H3449,H293,エリア一覧!$D$15:D3449,I293,エリア一覧!$E$15:E3449,J293)</f>
        <v>0</v>
      </c>
    </row>
    <row r="294" spans="1:13">
      <c r="A294" t="s">
        <v>3011</v>
      </c>
      <c r="H294" s="48" t="s">
        <v>918</v>
      </c>
      <c r="I294" s="49" t="s">
        <v>3040</v>
      </c>
      <c r="J294" s="49" t="s">
        <v>1343</v>
      </c>
      <c r="K294" s="171">
        <f>SUMIFS(エリア一覧!$J$15:$J$3463,エリア一覧!$H$15:$H$3463,H294,エリア一覧!$D$15:$D$3463,I294,エリア一覧!$E$15:$E$3463,J294)</f>
        <v>1250</v>
      </c>
      <c r="L294" s="71">
        <f>COUNTIFS(エリア一覧!$V$15:$V$3463,"&gt;0",エリア一覧!$H$15:$H$3463,H294,エリア一覧!$D$15:$D$3463,I294,エリア一覧!$E$15:$E$3463,J294)</f>
        <v>0</v>
      </c>
      <c r="M294" s="45">
        <f>SUMIFS(エリア一覧!$V$15:V3449,エリア一覧!$H$15:H3449,H294,エリア一覧!$D$15:D3449,I294,エリア一覧!$E$15:E3449,J294)</f>
        <v>0</v>
      </c>
    </row>
    <row r="295" spans="1:13">
      <c r="A295" t="s">
        <v>3011</v>
      </c>
      <c r="H295" s="48" t="s">
        <v>918</v>
      </c>
      <c r="I295" s="49" t="s">
        <v>3041</v>
      </c>
      <c r="J295" s="49" t="s">
        <v>1344</v>
      </c>
      <c r="K295" s="171">
        <f>SUMIFS(エリア一覧!$J$15:$J$3463,エリア一覧!$H$15:$H$3463,H295,エリア一覧!$D$15:$D$3463,I295,エリア一覧!$E$15:$E$3463,J295)</f>
        <v>1775</v>
      </c>
      <c r="L295" s="71">
        <f>COUNTIFS(エリア一覧!$V$15:$V$3463,"&gt;0",エリア一覧!$H$15:$H$3463,H295,エリア一覧!$D$15:$D$3463,I295,エリア一覧!$E$15:$E$3463,J295)</f>
        <v>0</v>
      </c>
      <c r="M295" s="45">
        <f>SUMIFS(エリア一覧!$V$15:V3449,エリア一覧!$H$15:H3449,H295,エリア一覧!$D$15:D3449,I295,エリア一覧!$E$15:E3449,J295)</f>
        <v>0</v>
      </c>
    </row>
    <row r="296" spans="1:13">
      <c r="A296" t="s">
        <v>3011</v>
      </c>
      <c r="H296" s="48" t="s">
        <v>918</v>
      </c>
      <c r="I296" s="49" t="s">
        <v>3041</v>
      </c>
      <c r="J296" s="49" t="s">
        <v>1349</v>
      </c>
      <c r="K296" s="171">
        <f>SUMIFS(エリア一覧!$J$15:$J$3463,エリア一覧!$H$15:$H$3463,H296,エリア一覧!$D$15:$D$3463,I296,エリア一覧!$E$15:$E$3463,J296)</f>
        <v>2845</v>
      </c>
      <c r="L296" s="71">
        <f>COUNTIFS(エリア一覧!$V$15:$V$3463,"&gt;0",エリア一覧!$H$15:$H$3463,H296,エリア一覧!$D$15:$D$3463,I296,エリア一覧!$E$15:$E$3463,J296)</f>
        <v>0</v>
      </c>
      <c r="M296" s="45">
        <f>SUMIFS(エリア一覧!$V$15:V3449,エリア一覧!$H$15:H3449,H296,エリア一覧!$D$15:D3449,I296,エリア一覧!$E$15:E3449,J296)</f>
        <v>0</v>
      </c>
    </row>
    <row r="297" spans="1:13">
      <c r="A297" t="s">
        <v>3011</v>
      </c>
      <c r="H297" s="48" t="s">
        <v>918</v>
      </c>
      <c r="I297" s="49" t="s">
        <v>3041</v>
      </c>
      <c r="J297" s="49" t="s">
        <v>1350</v>
      </c>
      <c r="K297" s="171">
        <f>SUMIFS(エリア一覧!$J$15:$J$3463,エリア一覧!$H$15:$H$3463,H297,エリア一覧!$D$15:$D$3463,I297,エリア一覧!$E$15:$E$3463,J297)</f>
        <v>870</v>
      </c>
      <c r="L297" s="71">
        <f>COUNTIFS(エリア一覧!$V$15:$V$3463,"&gt;0",エリア一覧!$H$15:$H$3463,H297,エリア一覧!$D$15:$D$3463,I297,エリア一覧!$E$15:$E$3463,J297)</f>
        <v>0</v>
      </c>
      <c r="M297" s="45">
        <f>SUMIFS(エリア一覧!$V$15:V3449,エリア一覧!$H$15:H3449,H297,エリア一覧!$D$15:D3449,I297,エリア一覧!$E$15:E3449,J297)</f>
        <v>0</v>
      </c>
    </row>
    <row r="298" spans="1:13">
      <c r="A298" t="s">
        <v>3011</v>
      </c>
      <c r="H298" s="48" t="s">
        <v>918</v>
      </c>
      <c r="I298" s="49" t="s">
        <v>3041</v>
      </c>
      <c r="J298" s="49" t="s">
        <v>1355</v>
      </c>
      <c r="K298" s="171">
        <f>SUMIFS(エリア一覧!$J$15:$J$3463,エリア一覧!$H$15:$H$3463,H298,エリア一覧!$D$15:$D$3463,I298,エリア一覧!$E$15:$E$3463,J298)</f>
        <v>4061</v>
      </c>
      <c r="L298" s="71">
        <f>COUNTIFS(エリア一覧!$V$15:$V$3463,"&gt;0",エリア一覧!$H$15:$H$3463,H298,エリア一覧!$D$15:$D$3463,I298,エリア一覧!$E$15:$E$3463,J298)</f>
        <v>0</v>
      </c>
      <c r="M298" s="45">
        <f>SUMIFS(エリア一覧!$V$15:V3449,エリア一覧!$H$15:H3449,H298,エリア一覧!$D$15:D3449,I298,エリア一覧!$E$15:E3449,J298)</f>
        <v>0</v>
      </c>
    </row>
    <row r="299" spans="1:13">
      <c r="A299" t="s">
        <v>3011</v>
      </c>
      <c r="H299" s="48" t="s">
        <v>918</v>
      </c>
      <c r="I299" s="49" t="s">
        <v>3041</v>
      </c>
      <c r="J299" s="49" t="s">
        <v>1365</v>
      </c>
      <c r="K299" s="171">
        <f>SUMIFS(エリア一覧!$J$15:$J$3463,エリア一覧!$H$15:$H$3463,H299,エリア一覧!$D$15:$D$3463,I299,エリア一覧!$E$15:$E$3463,J299)</f>
        <v>3260</v>
      </c>
      <c r="L299" s="71">
        <f>COUNTIFS(エリア一覧!$V$15:$V$3463,"&gt;0",エリア一覧!$H$15:$H$3463,H299,エリア一覧!$D$15:$D$3463,I299,エリア一覧!$E$15:$E$3463,J299)</f>
        <v>0</v>
      </c>
      <c r="M299" s="45">
        <f>SUMIFS(エリア一覧!$V$15:V3449,エリア一覧!$H$15:H3449,H299,エリア一覧!$D$15:D3449,I299,エリア一覧!$E$15:E3449,J299)</f>
        <v>0</v>
      </c>
    </row>
    <row r="300" spans="1:13">
      <c r="A300" t="s">
        <v>3011</v>
      </c>
      <c r="H300" s="48" t="s">
        <v>918</v>
      </c>
      <c r="I300" s="49" t="s">
        <v>3041</v>
      </c>
      <c r="J300" s="49" t="s">
        <v>1366</v>
      </c>
      <c r="K300" s="171">
        <f>SUMIFS(エリア一覧!$J$15:$J$3463,エリア一覧!$H$15:$H$3463,H300,エリア一覧!$D$15:$D$3463,I300,エリア一覧!$E$15:$E$3463,J300)</f>
        <v>4020</v>
      </c>
      <c r="L300" s="71">
        <f>COUNTIFS(エリア一覧!$V$15:$V$3463,"&gt;0",エリア一覧!$H$15:$H$3463,H300,エリア一覧!$D$15:$D$3463,I300,エリア一覧!$E$15:$E$3463,J300)</f>
        <v>0</v>
      </c>
      <c r="M300" s="45">
        <f>SUMIFS(エリア一覧!$V$15:V3449,エリア一覧!$H$15:H3449,H300,エリア一覧!$D$15:D3449,I300,エリア一覧!$E$15:E3449,J300)</f>
        <v>0</v>
      </c>
    </row>
    <row r="301" spans="1:13">
      <c r="A301" t="s">
        <v>3011</v>
      </c>
      <c r="H301" s="48" t="s">
        <v>918</v>
      </c>
      <c r="I301" s="49" t="s">
        <v>3041</v>
      </c>
      <c r="J301" s="49" t="s">
        <v>1371</v>
      </c>
      <c r="K301" s="171">
        <f>SUMIFS(エリア一覧!$J$15:$J$3463,エリア一覧!$H$15:$H$3463,H301,エリア一覧!$D$15:$D$3463,I301,エリア一覧!$E$15:$E$3463,J301)</f>
        <v>5951</v>
      </c>
      <c r="L301" s="71">
        <f>COUNTIFS(エリア一覧!$V$15:$V$3463,"&gt;0",エリア一覧!$H$15:$H$3463,H301,エリア一覧!$D$15:$D$3463,I301,エリア一覧!$E$15:$E$3463,J301)</f>
        <v>0</v>
      </c>
      <c r="M301" s="45">
        <f>SUMIFS(エリア一覧!$V$15:V3449,エリア一覧!$H$15:H3449,H301,エリア一覧!$D$15:D3449,I301,エリア一覧!$E$15:E3449,J301)</f>
        <v>0</v>
      </c>
    </row>
    <row r="302" spans="1:13">
      <c r="A302" t="s">
        <v>3011</v>
      </c>
      <c r="H302" s="48" t="s">
        <v>918</v>
      </c>
      <c r="I302" s="49" t="s">
        <v>3041</v>
      </c>
      <c r="J302" s="49" t="s">
        <v>1381</v>
      </c>
      <c r="K302" s="171">
        <f>SUMIFS(エリア一覧!$J$15:$J$3463,エリア一覧!$H$15:$H$3463,H302,エリア一覧!$D$15:$D$3463,I302,エリア一覧!$E$15:$E$3463,J302)</f>
        <v>2711</v>
      </c>
      <c r="L302" s="71">
        <f>COUNTIFS(エリア一覧!$V$15:$V$3463,"&gt;0",エリア一覧!$H$15:$H$3463,H302,エリア一覧!$D$15:$D$3463,I302,エリア一覧!$E$15:$E$3463,J302)</f>
        <v>0</v>
      </c>
      <c r="M302" s="45">
        <f>SUMIFS(エリア一覧!$V$15:V3449,エリア一覧!$H$15:H3449,H302,エリア一覧!$D$15:D3449,I302,エリア一覧!$E$15:E3449,J302)</f>
        <v>0</v>
      </c>
    </row>
    <row r="303" spans="1:13">
      <c r="A303" t="s">
        <v>3011</v>
      </c>
      <c r="H303" s="48" t="s">
        <v>918</v>
      </c>
      <c r="I303" s="49" t="s">
        <v>3041</v>
      </c>
      <c r="J303" s="49" t="s">
        <v>1387</v>
      </c>
      <c r="K303" s="171">
        <f>SUMIFS(エリア一覧!$J$15:$J$3463,エリア一覧!$H$15:$H$3463,H303,エリア一覧!$D$15:$D$3463,I303,エリア一覧!$E$15:$E$3463,J303)</f>
        <v>1996</v>
      </c>
      <c r="L303" s="71">
        <f>COUNTIFS(エリア一覧!$V$15:$V$3463,"&gt;0",エリア一覧!$H$15:$H$3463,H303,エリア一覧!$D$15:$D$3463,I303,エリア一覧!$E$15:$E$3463,J303)</f>
        <v>0</v>
      </c>
      <c r="M303" s="45">
        <f>SUMIFS(エリア一覧!$V$15:V3449,エリア一覧!$H$15:H3449,H303,エリア一覧!$D$15:D3449,I303,エリア一覧!$E$15:E3449,J303)</f>
        <v>0</v>
      </c>
    </row>
    <row r="304" spans="1:13">
      <c r="A304" t="s">
        <v>3011</v>
      </c>
      <c r="H304" s="48" t="s">
        <v>918</v>
      </c>
      <c r="I304" s="49" t="s">
        <v>3041</v>
      </c>
      <c r="J304" s="49" t="s">
        <v>1388</v>
      </c>
      <c r="K304" s="171">
        <f>SUMIFS(エリア一覧!$J$15:$J$3463,エリア一覧!$H$15:$H$3463,H304,エリア一覧!$D$15:$D$3463,I304,エリア一覧!$E$15:$E$3463,J304)</f>
        <v>1256</v>
      </c>
      <c r="L304" s="71">
        <f>COUNTIFS(エリア一覧!$V$15:$V$3463,"&gt;0",エリア一覧!$H$15:$H$3463,H304,エリア一覧!$D$15:$D$3463,I304,エリア一覧!$E$15:$E$3463,J304)</f>
        <v>0</v>
      </c>
      <c r="M304" s="45">
        <f>SUMIFS(エリア一覧!$V$15:V3449,エリア一覧!$H$15:H3449,H304,エリア一覧!$D$15:D3449,I304,エリア一覧!$E$15:E3449,J304)</f>
        <v>0</v>
      </c>
    </row>
    <row r="305" spans="1:13">
      <c r="A305" t="s">
        <v>3011</v>
      </c>
      <c r="H305" s="48" t="s">
        <v>918</v>
      </c>
      <c r="I305" s="49" t="s">
        <v>3041</v>
      </c>
      <c r="J305" s="49" t="s">
        <v>1389</v>
      </c>
      <c r="K305" s="171">
        <f>SUMIFS(エリア一覧!$J$15:$J$3463,エリア一覧!$H$15:$H$3463,H305,エリア一覧!$D$15:$D$3463,I305,エリア一覧!$E$15:$E$3463,J305)</f>
        <v>380</v>
      </c>
      <c r="L305" s="71">
        <f>COUNTIFS(エリア一覧!$V$15:$V$3463,"&gt;0",エリア一覧!$H$15:$H$3463,H305,エリア一覧!$D$15:$D$3463,I305,エリア一覧!$E$15:$E$3463,J305)</f>
        <v>0</v>
      </c>
      <c r="M305" s="45">
        <f>SUMIFS(エリア一覧!$V$15:V3449,エリア一覧!$H$15:H3449,H305,エリア一覧!$D$15:D3449,I305,エリア一覧!$E$15:E3449,J305)</f>
        <v>0</v>
      </c>
    </row>
    <row r="306" spans="1:13">
      <c r="A306" t="s">
        <v>3011</v>
      </c>
      <c r="H306" s="48" t="s">
        <v>1390</v>
      </c>
      <c r="I306" s="49" t="s">
        <v>3042</v>
      </c>
      <c r="J306" s="49" t="s">
        <v>2641</v>
      </c>
      <c r="K306" s="171">
        <f>SUMIFS(エリア一覧!$J$15:$J$3463,エリア一覧!$H$15:$H$3463,H306,エリア一覧!$D$15:$D$3463,I306,エリア一覧!$E$15:$E$3463,J306)</f>
        <v>3585</v>
      </c>
      <c r="L306" s="71">
        <f>COUNTIFS(エリア一覧!$V$15:$V$3463,"&gt;0",エリア一覧!$H$15:$H$3463,H306,エリア一覧!$D$15:$D$3463,I306,エリア一覧!$E$15:$E$3463,J306)</f>
        <v>0</v>
      </c>
      <c r="M306" s="45">
        <f>SUMIFS(エリア一覧!$V$15:V3449,エリア一覧!$H$15:H3449,H306,エリア一覧!$D$15:D3449,I306,エリア一覧!$E$15:E3449,J306)</f>
        <v>0</v>
      </c>
    </row>
    <row r="307" spans="1:13">
      <c r="A307" t="s">
        <v>3011</v>
      </c>
      <c r="H307" s="48" t="s">
        <v>1390</v>
      </c>
      <c r="I307" s="49" t="s">
        <v>3042</v>
      </c>
      <c r="J307" s="49" t="s">
        <v>1391</v>
      </c>
      <c r="K307" s="171">
        <f>SUMIFS(エリア一覧!$J$15:$J$3463,エリア一覧!$H$15:$H$3463,H307,エリア一覧!$D$15:$D$3463,I307,エリア一覧!$E$15:$E$3463,J307)</f>
        <v>5265</v>
      </c>
      <c r="L307" s="71">
        <f>COUNTIFS(エリア一覧!$V$15:$V$3463,"&gt;0",エリア一覧!$H$15:$H$3463,H307,エリア一覧!$D$15:$D$3463,I307,エリア一覧!$E$15:$E$3463,J307)</f>
        <v>0</v>
      </c>
      <c r="M307" s="45">
        <f>SUMIFS(エリア一覧!$V$15:V3449,エリア一覧!$H$15:H3449,H307,エリア一覧!$D$15:D3449,I307,エリア一覧!$E$15:E3449,J307)</f>
        <v>0</v>
      </c>
    </row>
    <row r="308" spans="1:13">
      <c r="A308" t="s">
        <v>3011</v>
      </c>
      <c r="H308" s="48" t="s">
        <v>1390</v>
      </c>
      <c r="I308" s="49" t="s">
        <v>3042</v>
      </c>
      <c r="J308" s="49" t="s">
        <v>1392</v>
      </c>
      <c r="K308" s="171">
        <f>SUMIFS(エリア一覧!$J$15:$J$3463,エリア一覧!$H$15:$H$3463,H308,エリア一覧!$D$15:$D$3463,I308,エリア一覧!$E$15:$E$3463,J308)</f>
        <v>675</v>
      </c>
      <c r="L308" s="71">
        <f>COUNTIFS(エリア一覧!$V$15:$V$3463,"&gt;0",エリア一覧!$H$15:$H$3463,H308,エリア一覧!$D$15:$D$3463,I308,エリア一覧!$E$15:$E$3463,J308)</f>
        <v>0</v>
      </c>
      <c r="M308" s="45">
        <f>SUMIFS(エリア一覧!$V$15:V3449,エリア一覧!$H$15:H3449,H308,エリア一覧!$D$15:D3449,I308,エリア一覧!$E$15:E3449,J308)</f>
        <v>0</v>
      </c>
    </row>
    <row r="309" spans="1:13">
      <c r="A309" t="s">
        <v>3011</v>
      </c>
      <c r="H309" s="48" t="s">
        <v>1390</v>
      </c>
      <c r="I309" s="49" t="s">
        <v>3042</v>
      </c>
      <c r="J309" s="49" t="s">
        <v>1393</v>
      </c>
      <c r="K309" s="171">
        <f>SUMIFS(エリア一覧!$J$15:$J$3463,エリア一覧!$H$15:$H$3463,H309,エリア一覧!$D$15:$D$3463,I309,エリア一覧!$E$15:$E$3463,J309)</f>
        <v>7306</v>
      </c>
      <c r="L309" s="71">
        <f>COUNTIFS(エリア一覧!$V$15:$V$3463,"&gt;0",エリア一覧!$H$15:$H$3463,H309,エリア一覧!$D$15:$D$3463,I309,エリア一覧!$E$15:$E$3463,J309)</f>
        <v>0</v>
      </c>
      <c r="M309" s="45">
        <f>SUMIFS(エリア一覧!$V$15:V3449,エリア一覧!$H$15:H3449,H309,エリア一覧!$D$15:D3449,I309,エリア一覧!$E$15:E3449,J309)</f>
        <v>0</v>
      </c>
    </row>
    <row r="310" spans="1:13">
      <c r="A310" t="s">
        <v>3011</v>
      </c>
      <c r="H310" s="48" t="s">
        <v>1390</v>
      </c>
      <c r="I310" s="49" t="s">
        <v>3042</v>
      </c>
      <c r="J310" s="49" t="s">
        <v>2642</v>
      </c>
      <c r="K310" s="171">
        <f>SUMIFS(エリア一覧!$J$15:$J$3463,エリア一覧!$H$15:$H$3463,H310,エリア一覧!$D$15:$D$3463,I310,エリア一覧!$E$15:$E$3463,J310)</f>
        <v>5915</v>
      </c>
      <c r="L310" s="71">
        <f>COUNTIFS(エリア一覧!$V$15:$V$3463,"&gt;0",エリア一覧!$H$15:$H$3463,H310,エリア一覧!$D$15:$D$3463,I310,エリア一覧!$E$15:$E$3463,J310)</f>
        <v>0</v>
      </c>
      <c r="M310" s="45">
        <f>SUMIFS(エリア一覧!$V$15:V3449,エリア一覧!$H$15:H3449,H310,エリア一覧!$D$15:D3449,I310,エリア一覧!$E$15:E3449,J310)</f>
        <v>0</v>
      </c>
    </row>
    <row r="311" spans="1:13">
      <c r="A311" t="s">
        <v>3011</v>
      </c>
      <c r="H311" s="48" t="s">
        <v>1390</v>
      </c>
      <c r="I311" s="49" t="s">
        <v>3042</v>
      </c>
      <c r="J311" s="49" t="s">
        <v>2643</v>
      </c>
      <c r="K311" s="171">
        <f>SUMIFS(エリア一覧!$J$15:$J$3463,エリア一覧!$H$15:$H$3463,H311,エリア一覧!$D$15:$D$3463,I311,エリア一覧!$E$15:$E$3463,J311)</f>
        <v>4500</v>
      </c>
      <c r="L311" s="71">
        <f>COUNTIFS(エリア一覧!$V$15:$V$3463,"&gt;0",エリア一覧!$H$15:$H$3463,H311,エリア一覧!$D$15:$D$3463,I311,エリア一覧!$E$15:$E$3463,J311)</f>
        <v>0</v>
      </c>
      <c r="M311" s="45">
        <f>SUMIFS(エリア一覧!$V$15:V3449,エリア一覧!$H$15:H3449,H311,エリア一覧!$D$15:D3449,I311,エリア一覧!$E$15:E3449,J311)</f>
        <v>0</v>
      </c>
    </row>
    <row r="312" spans="1:13">
      <c r="A312" t="s">
        <v>3011</v>
      </c>
      <c r="H312" s="48" t="s">
        <v>1390</v>
      </c>
      <c r="I312" s="49" t="s">
        <v>3042</v>
      </c>
      <c r="J312" s="49" t="s">
        <v>2644</v>
      </c>
      <c r="K312" s="171">
        <f>SUMIFS(エリア一覧!$J$15:$J$3463,エリア一覧!$H$15:$H$3463,H312,エリア一覧!$D$15:$D$3463,I312,エリア一覧!$E$15:$E$3463,J312)</f>
        <v>5943</v>
      </c>
      <c r="L312" s="71">
        <f>COUNTIFS(エリア一覧!$V$15:$V$3463,"&gt;0",エリア一覧!$H$15:$H$3463,H312,エリア一覧!$D$15:$D$3463,I312,エリア一覧!$E$15:$E$3463,J312)</f>
        <v>0</v>
      </c>
      <c r="M312" s="45">
        <f>SUMIFS(エリア一覧!$V$15:V3449,エリア一覧!$H$15:H3449,H312,エリア一覧!$D$15:D3449,I312,エリア一覧!$E$15:E3449,J312)</f>
        <v>0</v>
      </c>
    </row>
    <row r="313" spans="1:13">
      <c r="A313" t="s">
        <v>3011</v>
      </c>
      <c r="H313" s="48" t="s">
        <v>1390</v>
      </c>
      <c r="I313" s="49" t="s">
        <v>3042</v>
      </c>
      <c r="J313" s="49" t="s">
        <v>2645</v>
      </c>
      <c r="K313" s="171">
        <f>SUMIFS(エリア一覧!$J$15:$J$3463,エリア一覧!$H$15:$H$3463,H313,エリア一覧!$D$15:$D$3463,I313,エリア一覧!$E$15:$E$3463,J313)</f>
        <v>8920</v>
      </c>
      <c r="L313" s="71">
        <f>COUNTIFS(エリア一覧!$V$15:$V$3463,"&gt;0",エリア一覧!$H$15:$H$3463,H313,エリア一覧!$D$15:$D$3463,I313,エリア一覧!$E$15:$E$3463,J313)</f>
        <v>0</v>
      </c>
      <c r="M313" s="45">
        <f>SUMIFS(エリア一覧!$V$15:V3449,エリア一覧!$H$15:H3449,H313,エリア一覧!$D$15:D3449,I313,エリア一覧!$E$15:E3449,J313)</f>
        <v>0</v>
      </c>
    </row>
    <row r="314" spans="1:13">
      <c r="A314" t="s">
        <v>3011</v>
      </c>
      <c r="H314" s="48" t="s">
        <v>1390</v>
      </c>
      <c r="I314" s="49" t="s">
        <v>3042</v>
      </c>
      <c r="J314" s="49" t="s">
        <v>1397</v>
      </c>
      <c r="K314" s="171">
        <f>SUMIFS(エリア一覧!$J$15:$J$3463,エリア一覧!$H$15:$H$3463,H314,エリア一覧!$D$15:$D$3463,I314,エリア一覧!$E$15:$E$3463,J314)</f>
        <v>1265</v>
      </c>
      <c r="L314" s="71">
        <f>COUNTIFS(エリア一覧!$V$15:$V$3463,"&gt;0",エリア一覧!$H$15:$H$3463,H314,エリア一覧!$D$15:$D$3463,I314,エリア一覧!$E$15:$E$3463,J314)</f>
        <v>0</v>
      </c>
      <c r="M314" s="45">
        <f>SUMIFS(エリア一覧!$V$15:V3449,エリア一覧!$H$15:H3449,H314,エリア一覧!$D$15:D3449,I314,エリア一覧!$E$15:E3449,J314)</f>
        <v>0</v>
      </c>
    </row>
    <row r="315" spans="1:13">
      <c r="A315" t="s">
        <v>3011</v>
      </c>
      <c r="H315" s="48" t="s">
        <v>1390</v>
      </c>
      <c r="I315" s="49" t="s">
        <v>3042</v>
      </c>
      <c r="J315" s="49" t="s">
        <v>2646</v>
      </c>
      <c r="K315" s="171">
        <f>SUMIFS(エリア一覧!$J$15:$J$3463,エリア一覧!$H$15:$H$3463,H315,エリア一覧!$D$15:$D$3463,I315,エリア一覧!$E$15:$E$3463,J315)</f>
        <v>2740</v>
      </c>
      <c r="L315" s="71">
        <f>COUNTIFS(エリア一覧!$V$15:$V$3463,"&gt;0",エリア一覧!$H$15:$H$3463,H315,エリア一覧!$D$15:$D$3463,I315,エリア一覧!$E$15:$E$3463,J315)</f>
        <v>0</v>
      </c>
      <c r="M315" s="45">
        <f>SUMIFS(エリア一覧!$V$15:V3449,エリア一覧!$H$15:H3449,H315,エリア一覧!$D$15:D3449,I315,エリア一覧!$E$15:E3449,J315)</f>
        <v>0</v>
      </c>
    </row>
    <row r="316" spans="1:13">
      <c r="A316" t="s">
        <v>3011</v>
      </c>
      <c r="H316" s="48" t="s">
        <v>1390</v>
      </c>
      <c r="I316" s="49" t="s">
        <v>3042</v>
      </c>
      <c r="J316" s="49" t="s">
        <v>1396</v>
      </c>
      <c r="K316" s="171">
        <f>SUMIFS(エリア一覧!$J$15:$J$3463,エリア一覧!$H$15:$H$3463,H316,エリア一覧!$D$15:$D$3463,I316,エリア一覧!$E$15:$E$3463,J316)</f>
        <v>10375</v>
      </c>
      <c r="L316" s="71">
        <f>COUNTIFS(エリア一覧!$V$15:$V$3463,"&gt;0",エリア一覧!$H$15:$H$3463,H316,エリア一覧!$D$15:$D$3463,I316,エリア一覧!$E$15:$E$3463,J316)</f>
        <v>0</v>
      </c>
      <c r="M316" s="45">
        <f>SUMIFS(エリア一覧!$V$15:V3449,エリア一覧!$H$15:H3449,H316,エリア一覧!$D$15:D3449,I316,エリア一覧!$E$15:E3449,J316)</f>
        <v>0</v>
      </c>
    </row>
    <row r="317" spans="1:13">
      <c r="A317" t="s">
        <v>3011</v>
      </c>
      <c r="H317" s="48" t="s">
        <v>1390</v>
      </c>
      <c r="I317" s="49" t="s">
        <v>1390</v>
      </c>
      <c r="J317" s="49" t="s">
        <v>887</v>
      </c>
      <c r="K317" s="171">
        <f>SUMIFS(エリア一覧!$J$15:$J$3463,エリア一覧!$H$15:$H$3463,H317,エリア一覧!$D$15:$D$3463,I317,エリア一覧!$E$15:$E$3463,J317)</f>
        <v>6225</v>
      </c>
      <c r="L317" s="71">
        <f>COUNTIFS(エリア一覧!$V$15:$V$3463,"&gt;0",エリア一覧!$H$15:$H$3463,H317,エリア一覧!$D$15:$D$3463,I317,エリア一覧!$E$15:$E$3463,J317)</f>
        <v>0</v>
      </c>
      <c r="M317" s="45">
        <f>SUMIFS(エリア一覧!$V$15:V3449,エリア一覧!$H$15:H3449,H317,エリア一覧!$D$15:D3449,I317,エリア一覧!$E$15:E3449,J317)</f>
        <v>0</v>
      </c>
    </row>
    <row r="318" spans="1:13">
      <c r="A318" t="s">
        <v>3011</v>
      </c>
      <c r="H318" s="48" t="s">
        <v>1390</v>
      </c>
      <c r="I318" s="49" t="s">
        <v>1390</v>
      </c>
      <c r="J318" s="49" t="s">
        <v>1401</v>
      </c>
      <c r="K318" s="171">
        <f>SUMIFS(エリア一覧!$J$15:$J$3463,エリア一覧!$H$15:$H$3463,H318,エリア一覧!$D$15:$D$3463,I318,エリア一覧!$E$15:$E$3463,J318)</f>
        <v>6535</v>
      </c>
      <c r="L318" s="71">
        <f>COUNTIFS(エリア一覧!$V$15:$V$3463,"&gt;0",エリア一覧!$H$15:$H$3463,H318,エリア一覧!$D$15:$D$3463,I318,エリア一覧!$E$15:$E$3463,J318)</f>
        <v>0</v>
      </c>
      <c r="M318" s="45">
        <f>SUMIFS(エリア一覧!$V$15:V3449,エリア一覧!$H$15:H3449,H318,エリア一覧!$D$15:D3449,I318,エリア一覧!$E$15:E3449,J318)</f>
        <v>0</v>
      </c>
    </row>
    <row r="319" spans="1:13">
      <c r="A319" t="s">
        <v>3011</v>
      </c>
      <c r="H319" s="48" t="s">
        <v>1390</v>
      </c>
      <c r="I319" s="49" t="s">
        <v>1390</v>
      </c>
      <c r="J319" s="49" t="s">
        <v>1402</v>
      </c>
      <c r="K319" s="171">
        <f>SUMIFS(エリア一覧!$J$15:$J$3463,エリア一覧!$H$15:$H$3463,H319,エリア一覧!$D$15:$D$3463,I319,エリア一覧!$E$15:$E$3463,J319)</f>
        <v>2515</v>
      </c>
      <c r="L319" s="71">
        <f>COUNTIFS(エリア一覧!$V$15:$V$3463,"&gt;0",エリア一覧!$H$15:$H$3463,H319,エリア一覧!$D$15:$D$3463,I319,エリア一覧!$E$15:$E$3463,J319)</f>
        <v>0</v>
      </c>
      <c r="M319" s="45">
        <f>SUMIFS(エリア一覧!$V$15:V3449,エリア一覧!$H$15:H3449,H319,エリア一覧!$D$15:D3449,I319,エリア一覧!$E$15:E3449,J319)</f>
        <v>0</v>
      </c>
    </row>
    <row r="320" spans="1:13">
      <c r="A320" t="s">
        <v>3011</v>
      </c>
      <c r="H320" s="48" t="s">
        <v>1390</v>
      </c>
      <c r="I320" s="49" t="s">
        <v>1390</v>
      </c>
      <c r="J320" s="49" t="s">
        <v>1403</v>
      </c>
      <c r="K320" s="171">
        <f>SUMIFS(エリア一覧!$J$15:$J$3463,エリア一覧!$H$15:$H$3463,H320,エリア一覧!$D$15:$D$3463,I320,エリア一覧!$E$15:$E$3463,J320)</f>
        <v>6767</v>
      </c>
      <c r="L320" s="71">
        <f>COUNTIFS(エリア一覧!$V$15:$V$3463,"&gt;0",エリア一覧!$H$15:$H$3463,H320,エリア一覧!$D$15:$D$3463,I320,エリア一覧!$E$15:$E$3463,J320)</f>
        <v>0</v>
      </c>
      <c r="M320" s="45">
        <f>SUMIFS(エリア一覧!$V$15:V3449,エリア一覧!$H$15:H3449,H320,エリア一覧!$D$15:D3449,I320,エリア一覧!$E$15:E3449,J320)</f>
        <v>0</v>
      </c>
    </row>
    <row r="321" spans="1:13">
      <c r="A321" t="s">
        <v>3011</v>
      </c>
      <c r="H321" s="48" t="s">
        <v>1390</v>
      </c>
      <c r="I321" s="49" t="s">
        <v>1390</v>
      </c>
      <c r="J321" s="49" t="s">
        <v>886</v>
      </c>
      <c r="K321" s="171">
        <f>SUMIFS(エリア一覧!$J$15:$J$3463,エリア一覧!$H$15:$H$3463,H321,エリア一覧!$D$15:$D$3463,I321,エリア一覧!$E$15:$E$3463,J321)</f>
        <v>2082</v>
      </c>
      <c r="L321" s="71">
        <f>COUNTIFS(エリア一覧!$V$15:$V$3463,"&gt;0",エリア一覧!$H$15:$H$3463,H321,エリア一覧!$D$15:$D$3463,I321,エリア一覧!$E$15:$E$3463,J321)</f>
        <v>0</v>
      </c>
      <c r="M321" s="45">
        <f>SUMIFS(エリア一覧!$V$15:V3449,エリア一覧!$H$15:H3449,H321,エリア一覧!$D$15:D3449,I321,エリア一覧!$E$15:E3449,J321)</f>
        <v>0</v>
      </c>
    </row>
    <row r="322" spans="1:13">
      <c r="A322" t="s">
        <v>3011</v>
      </c>
      <c r="H322" s="48" t="s">
        <v>1390</v>
      </c>
      <c r="I322" s="49" t="s">
        <v>1390</v>
      </c>
      <c r="J322" s="49" t="s">
        <v>1404</v>
      </c>
      <c r="K322" s="171">
        <f>SUMIFS(エリア一覧!$J$15:$J$3463,エリア一覧!$H$15:$H$3463,H322,エリア一覧!$D$15:$D$3463,I322,エリア一覧!$E$15:$E$3463,J322)</f>
        <v>731</v>
      </c>
      <c r="L322" s="71">
        <f>COUNTIFS(エリア一覧!$V$15:$V$3463,"&gt;0",エリア一覧!$H$15:$H$3463,H322,エリア一覧!$D$15:$D$3463,I322,エリア一覧!$E$15:$E$3463,J322)</f>
        <v>0</v>
      </c>
      <c r="M322" s="45">
        <f>SUMIFS(エリア一覧!$V$15:V3449,エリア一覧!$H$15:H3449,H322,エリア一覧!$D$15:D3449,I322,エリア一覧!$E$15:E3449,J322)</f>
        <v>0</v>
      </c>
    </row>
    <row r="323" spans="1:13">
      <c r="A323" t="s">
        <v>3011</v>
      </c>
      <c r="H323" s="48" t="s">
        <v>1390</v>
      </c>
      <c r="I323" s="49" t="s">
        <v>1390</v>
      </c>
      <c r="J323" s="49" t="s">
        <v>1405</v>
      </c>
      <c r="K323" s="171">
        <f>SUMIFS(エリア一覧!$J$15:$J$3463,エリア一覧!$H$15:$H$3463,H323,エリア一覧!$D$15:$D$3463,I323,エリア一覧!$E$15:$E$3463,J323)</f>
        <v>4530</v>
      </c>
      <c r="L323" s="71">
        <f>COUNTIFS(エリア一覧!$V$15:$V$3463,"&gt;0",エリア一覧!$H$15:$H$3463,H323,エリア一覧!$D$15:$D$3463,I323,エリア一覧!$E$15:$E$3463,J323)</f>
        <v>0</v>
      </c>
      <c r="M323" s="45">
        <f>SUMIFS(エリア一覧!$V$15:V3449,エリア一覧!$H$15:H3449,H323,エリア一覧!$D$15:D3449,I323,エリア一覧!$E$15:E3449,J323)</f>
        <v>0</v>
      </c>
    </row>
    <row r="324" spans="1:13">
      <c r="A324" t="s">
        <v>3011</v>
      </c>
      <c r="H324" s="48" t="s">
        <v>1390</v>
      </c>
      <c r="I324" s="49" t="s">
        <v>1390</v>
      </c>
      <c r="J324" s="49" t="s">
        <v>1406</v>
      </c>
      <c r="K324" s="171">
        <f>SUMIFS(エリア一覧!$J$15:$J$3463,エリア一覧!$H$15:$H$3463,H324,エリア一覧!$D$15:$D$3463,I324,エリア一覧!$E$15:$E$3463,J324)</f>
        <v>1275</v>
      </c>
      <c r="L324" s="71">
        <f>COUNTIFS(エリア一覧!$V$15:$V$3463,"&gt;0",エリア一覧!$H$15:$H$3463,H324,エリア一覧!$D$15:$D$3463,I324,エリア一覧!$E$15:$E$3463,J324)</f>
        <v>0</v>
      </c>
      <c r="M324" s="45">
        <f>SUMIFS(エリア一覧!$V$15:V3449,エリア一覧!$H$15:H3449,H324,エリア一覧!$D$15:D3449,I324,エリア一覧!$E$15:E3449,J324)</f>
        <v>0</v>
      </c>
    </row>
    <row r="325" spans="1:13">
      <c r="A325" t="s">
        <v>3011</v>
      </c>
      <c r="H325" s="48" t="s">
        <v>1390</v>
      </c>
      <c r="I325" s="49" t="s">
        <v>1390</v>
      </c>
      <c r="J325" s="49" t="s">
        <v>1407</v>
      </c>
      <c r="K325" s="171">
        <f>SUMIFS(エリア一覧!$J$15:$J$3463,エリア一覧!$H$15:$H$3463,H325,エリア一覧!$D$15:$D$3463,I325,エリア一覧!$E$15:$E$3463,J325)</f>
        <v>3755</v>
      </c>
      <c r="L325" s="71">
        <f>COUNTIFS(エリア一覧!$V$15:$V$3463,"&gt;0",エリア一覧!$H$15:$H$3463,H325,エリア一覧!$D$15:$D$3463,I325,エリア一覧!$E$15:$E$3463,J325)</f>
        <v>0</v>
      </c>
      <c r="M325" s="45">
        <f>SUMIFS(エリア一覧!$V$15:V3449,エリア一覧!$H$15:H3449,H325,エリア一覧!$D$15:D3449,I325,エリア一覧!$E$15:E3449,J325)</f>
        <v>0</v>
      </c>
    </row>
    <row r="326" spans="1:13">
      <c r="A326" t="s">
        <v>3011</v>
      </c>
      <c r="H326" s="48" t="s">
        <v>1390</v>
      </c>
      <c r="I326" s="49" t="s">
        <v>1390</v>
      </c>
      <c r="J326" s="49" t="s">
        <v>1408</v>
      </c>
      <c r="K326" s="171">
        <f>SUMIFS(エリア一覧!$J$15:$J$3463,エリア一覧!$H$15:$H$3463,H326,エリア一覧!$D$15:$D$3463,I326,エリア一覧!$E$15:$E$3463,J326)</f>
        <v>1750</v>
      </c>
      <c r="L326" s="71">
        <f>COUNTIFS(エリア一覧!$V$15:$V$3463,"&gt;0",エリア一覧!$H$15:$H$3463,H326,エリア一覧!$D$15:$D$3463,I326,エリア一覧!$E$15:$E$3463,J326)</f>
        <v>0</v>
      </c>
      <c r="M326" s="45">
        <f>SUMIFS(エリア一覧!$V$15:V3449,エリア一覧!$H$15:H3449,H326,エリア一覧!$D$15:D3449,I326,エリア一覧!$E$15:E3449,J326)</f>
        <v>0</v>
      </c>
    </row>
    <row r="327" spans="1:13">
      <c r="A327" t="s">
        <v>3011</v>
      </c>
      <c r="H327" s="48" t="s">
        <v>1390</v>
      </c>
      <c r="I327" s="49" t="s">
        <v>1390</v>
      </c>
      <c r="J327" s="49" t="s">
        <v>1409</v>
      </c>
      <c r="K327" s="171">
        <f>SUMIFS(エリア一覧!$J$15:$J$3463,エリア一覧!$H$15:$H$3463,H327,エリア一覧!$D$15:$D$3463,I327,エリア一覧!$E$15:$E$3463,J327)</f>
        <v>3540</v>
      </c>
      <c r="L327" s="71">
        <f>COUNTIFS(エリア一覧!$V$15:$V$3463,"&gt;0",エリア一覧!$H$15:$H$3463,H327,エリア一覧!$D$15:$D$3463,I327,エリア一覧!$E$15:$E$3463,J327)</f>
        <v>0</v>
      </c>
      <c r="M327" s="45">
        <f>SUMIFS(エリア一覧!$V$15:V3449,エリア一覧!$H$15:H3449,H327,エリア一覧!$D$15:D3449,I327,エリア一覧!$E$15:E3449,J327)</f>
        <v>0</v>
      </c>
    </row>
    <row r="328" spans="1:13">
      <c r="A328" t="s">
        <v>3011</v>
      </c>
      <c r="H328" s="48" t="s">
        <v>1390</v>
      </c>
      <c r="I328" s="49" t="s">
        <v>1390</v>
      </c>
      <c r="J328" s="49" t="s">
        <v>1410</v>
      </c>
      <c r="K328" s="171">
        <f>SUMIFS(エリア一覧!$J$15:$J$3463,エリア一覧!$H$15:$H$3463,H328,エリア一覧!$D$15:$D$3463,I328,エリア一覧!$E$15:$E$3463,J328)</f>
        <v>4478</v>
      </c>
      <c r="L328" s="71">
        <f>COUNTIFS(エリア一覧!$V$15:$V$3463,"&gt;0",エリア一覧!$H$15:$H$3463,H328,エリア一覧!$D$15:$D$3463,I328,エリア一覧!$E$15:$E$3463,J328)</f>
        <v>0</v>
      </c>
      <c r="M328" s="45">
        <f>SUMIFS(エリア一覧!$V$15:V3449,エリア一覧!$H$15:H3449,H328,エリア一覧!$D$15:D3449,I328,エリア一覧!$E$15:E3449,J328)</f>
        <v>0</v>
      </c>
    </row>
    <row r="329" spans="1:13">
      <c r="A329" t="s">
        <v>3011</v>
      </c>
      <c r="H329" s="48" t="s">
        <v>1390</v>
      </c>
      <c r="I329" s="49" t="s">
        <v>1390</v>
      </c>
      <c r="J329" s="49" t="s">
        <v>1412</v>
      </c>
      <c r="K329" s="171">
        <f>SUMIFS(エリア一覧!$J$15:$J$3463,エリア一覧!$H$15:$H$3463,H329,エリア一覧!$D$15:$D$3463,I329,エリア一覧!$E$15:$E$3463,J329)</f>
        <v>1913</v>
      </c>
      <c r="L329" s="71">
        <f>COUNTIFS(エリア一覧!$V$15:$V$3463,"&gt;0",エリア一覧!$H$15:$H$3463,H329,エリア一覧!$D$15:$D$3463,I329,エリア一覧!$E$15:$E$3463,J329)</f>
        <v>0</v>
      </c>
      <c r="M329" s="45">
        <f>SUMIFS(エリア一覧!$V$15:V3449,エリア一覧!$H$15:H3449,H329,エリア一覧!$D$15:D3449,I329,エリア一覧!$E$15:E3449,J329)</f>
        <v>0</v>
      </c>
    </row>
    <row r="330" spans="1:13">
      <c r="A330" t="s">
        <v>3011</v>
      </c>
      <c r="H330" s="48" t="s">
        <v>1390</v>
      </c>
      <c r="I330" s="49" t="s">
        <v>1390</v>
      </c>
      <c r="J330" s="49" t="s">
        <v>1413</v>
      </c>
      <c r="K330" s="171">
        <f>SUMIFS(エリア一覧!$J$15:$J$3463,エリア一覧!$H$15:$H$3463,H330,エリア一覧!$D$15:$D$3463,I330,エリア一覧!$E$15:$E$3463,J330)</f>
        <v>3790</v>
      </c>
      <c r="L330" s="71">
        <f>COUNTIFS(エリア一覧!$V$15:$V$3463,"&gt;0",エリア一覧!$H$15:$H$3463,H330,エリア一覧!$D$15:$D$3463,I330,エリア一覧!$E$15:$E$3463,J330)</f>
        <v>0</v>
      </c>
      <c r="M330" s="45">
        <f>SUMIFS(エリア一覧!$V$15:V3449,エリア一覧!$H$15:H3449,H330,エリア一覧!$D$15:D3449,I330,エリア一覧!$E$15:E3449,J330)</f>
        <v>0</v>
      </c>
    </row>
    <row r="331" spans="1:13">
      <c r="A331" t="s">
        <v>3011</v>
      </c>
      <c r="H331" s="48" t="s">
        <v>1390</v>
      </c>
      <c r="I331" s="49" t="s">
        <v>1390</v>
      </c>
      <c r="J331" s="49" t="s">
        <v>1414</v>
      </c>
      <c r="K331" s="171">
        <f>SUMIFS(エリア一覧!$J$15:$J$3463,エリア一覧!$H$15:$H$3463,H331,エリア一覧!$D$15:$D$3463,I331,エリア一覧!$E$15:$E$3463,J331)</f>
        <v>2934</v>
      </c>
      <c r="L331" s="71">
        <f>COUNTIFS(エリア一覧!$V$15:$V$3463,"&gt;0",エリア一覧!$H$15:$H$3463,H331,エリア一覧!$D$15:$D$3463,I331,エリア一覧!$E$15:$E$3463,J331)</f>
        <v>0</v>
      </c>
      <c r="M331" s="45">
        <f>SUMIFS(エリア一覧!$V$15:V3449,エリア一覧!$H$15:H3449,H331,エリア一覧!$D$15:D3449,I331,エリア一覧!$E$15:E3449,J331)</f>
        <v>0</v>
      </c>
    </row>
    <row r="332" spans="1:13">
      <c r="A332" t="s">
        <v>3011</v>
      </c>
      <c r="H332" s="48" t="s">
        <v>1390</v>
      </c>
      <c r="I332" s="49" t="s">
        <v>1390</v>
      </c>
      <c r="J332" s="49" t="s">
        <v>1417</v>
      </c>
      <c r="K332" s="171">
        <f>SUMIFS(エリア一覧!$J$15:$J$3463,エリア一覧!$H$15:$H$3463,H332,エリア一覧!$D$15:$D$3463,I332,エリア一覧!$E$15:$E$3463,J332)</f>
        <v>1240</v>
      </c>
      <c r="L332" s="71">
        <f>COUNTIFS(エリア一覧!$V$15:$V$3463,"&gt;0",エリア一覧!$H$15:$H$3463,H332,エリア一覧!$D$15:$D$3463,I332,エリア一覧!$E$15:$E$3463,J332)</f>
        <v>0</v>
      </c>
      <c r="M332" s="45">
        <f>SUMIFS(エリア一覧!$V$15:V3449,エリア一覧!$H$15:H3449,H332,エリア一覧!$D$15:D3449,I332,エリア一覧!$E$15:E3449,J332)</f>
        <v>0</v>
      </c>
    </row>
    <row r="333" spans="1:13">
      <c r="A333" t="s">
        <v>3011</v>
      </c>
      <c r="H333" s="48" t="s">
        <v>1390</v>
      </c>
      <c r="I333" s="49" t="s">
        <v>1390</v>
      </c>
      <c r="J333" s="49" t="s">
        <v>1418</v>
      </c>
      <c r="K333" s="171">
        <f>SUMIFS(エリア一覧!$J$15:$J$3463,エリア一覧!$H$15:$H$3463,H333,エリア一覧!$D$15:$D$3463,I333,エリア一覧!$E$15:$E$3463,J333)</f>
        <v>1720</v>
      </c>
      <c r="L333" s="71">
        <f>COUNTIFS(エリア一覧!$V$15:$V$3463,"&gt;0",エリア一覧!$H$15:$H$3463,H333,エリア一覧!$D$15:$D$3463,I333,エリア一覧!$E$15:$E$3463,J333)</f>
        <v>0</v>
      </c>
      <c r="M333" s="45">
        <f>SUMIFS(エリア一覧!$V$15:V3449,エリア一覧!$H$15:H3449,H333,エリア一覧!$D$15:D3449,I333,エリア一覧!$E$15:E3449,J333)</f>
        <v>0</v>
      </c>
    </row>
    <row r="334" spans="1:13">
      <c r="A334" t="s">
        <v>3011</v>
      </c>
      <c r="H334" s="48" t="s">
        <v>1390</v>
      </c>
      <c r="I334" s="49" t="s">
        <v>1390</v>
      </c>
      <c r="J334" s="49" t="s">
        <v>1419</v>
      </c>
      <c r="K334" s="171">
        <f>SUMIFS(エリア一覧!$J$15:$J$3463,エリア一覧!$H$15:$H$3463,H334,エリア一覧!$D$15:$D$3463,I334,エリア一覧!$E$15:$E$3463,J334)</f>
        <v>925</v>
      </c>
      <c r="L334" s="71">
        <f>COUNTIFS(エリア一覧!$V$15:$V$3463,"&gt;0",エリア一覧!$H$15:$H$3463,H334,エリア一覧!$D$15:$D$3463,I334,エリア一覧!$E$15:$E$3463,J334)</f>
        <v>0</v>
      </c>
      <c r="M334" s="45">
        <f>SUMIFS(エリア一覧!$V$15:V3449,エリア一覧!$H$15:H3449,H334,エリア一覧!$D$15:D3449,I334,エリア一覧!$E$15:E3449,J334)</f>
        <v>0</v>
      </c>
    </row>
    <row r="335" spans="1:13">
      <c r="A335" t="s">
        <v>3011</v>
      </c>
      <c r="H335" s="48" t="s">
        <v>1390</v>
      </c>
      <c r="I335" s="49" t="s">
        <v>1390</v>
      </c>
      <c r="J335" s="49" t="s">
        <v>1420</v>
      </c>
      <c r="K335" s="171">
        <f>SUMIFS(エリア一覧!$J$15:$J$3463,エリア一覧!$H$15:$H$3463,H335,エリア一覧!$D$15:$D$3463,I335,エリア一覧!$E$15:$E$3463,J335)</f>
        <v>2390</v>
      </c>
      <c r="L335" s="71">
        <f>COUNTIFS(エリア一覧!$V$15:$V$3463,"&gt;0",エリア一覧!$H$15:$H$3463,H335,エリア一覧!$D$15:$D$3463,I335,エリア一覧!$E$15:$E$3463,J335)</f>
        <v>0</v>
      </c>
      <c r="M335" s="45">
        <f>SUMIFS(エリア一覧!$V$15:V3449,エリア一覧!$H$15:H3449,H335,エリア一覧!$D$15:D3449,I335,エリア一覧!$E$15:E3449,J335)</f>
        <v>0</v>
      </c>
    </row>
    <row r="336" spans="1:13">
      <c r="A336" t="s">
        <v>3011</v>
      </c>
      <c r="H336" s="48" t="s">
        <v>1390</v>
      </c>
      <c r="I336" s="49" t="s">
        <v>1390</v>
      </c>
      <c r="J336" s="49" t="s">
        <v>1421</v>
      </c>
      <c r="K336" s="171">
        <f>SUMIFS(エリア一覧!$J$15:$J$3463,エリア一覧!$H$15:$H$3463,H336,エリア一覧!$D$15:$D$3463,I336,エリア一覧!$E$15:$E$3463,J336)</f>
        <v>0</v>
      </c>
      <c r="L336" s="71">
        <f>COUNTIFS(エリア一覧!$V$15:$V$3463,"&gt;0",エリア一覧!$H$15:$H$3463,H336,エリア一覧!$D$15:$D$3463,I336,エリア一覧!$E$15:$E$3463,J336)</f>
        <v>0</v>
      </c>
      <c r="M336" s="45">
        <f>SUMIFS(エリア一覧!$V$15:V3449,エリア一覧!$H$15:H3449,H336,エリア一覧!$D$15:D3449,I336,エリア一覧!$E$15:E3449,J336)</f>
        <v>0</v>
      </c>
    </row>
    <row r="337" spans="1:13">
      <c r="A337" t="s">
        <v>3011</v>
      </c>
      <c r="H337" s="48" t="s">
        <v>1390</v>
      </c>
      <c r="I337" s="49" t="s">
        <v>3043</v>
      </c>
      <c r="J337" s="49" t="s">
        <v>1422</v>
      </c>
      <c r="K337" s="171">
        <f>SUMIFS(エリア一覧!$J$15:$J$3463,エリア一覧!$H$15:$H$3463,H337,エリア一覧!$D$15:$D$3463,I337,エリア一覧!$E$15:$E$3463,J337)</f>
        <v>1467</v>
      </c>
      <c r="L337" s="71">
        <f>COUNTIFS(エリア一覧!$V$15:$V$3463,"&gt;0",エリア一覧!$H$15:$H$3463,H337,エリア一覧!$D$15:$D$3463,I337,エリア一覧!$E$15:$E$3463,J337)</f>
        <v>0</v>
      </c>
      <c r="M337" s="45">
        <f>SUMIFS(エリア一覧!$V$15:V3449,エリア一覧!$H$15:H3449,H337,エリア一覧!$D$15:D3449,I337,エリア一覧!$E$15:E3449,J337)</f>
        <v>0</v>
      </c>
    </row>
    <row r="338" spans="1:13">
      <c r="A338" t="s">
        <v>3011</v>
      </c>
      <c r="H338" s="48" t="s">
        <v>1390</v>
      </c>
      <c r="I338" s="49" t="s">
        <v>3043</v>
      </c>
      <c r="J338" s="49" t="s">
        <v>1423</v>
      </c>
      <c r="K338" s="171">
        <f>SUMIFS(エリア一覧!$J$15:$J$3463,エリア一覧!$H$15:$H$3463,H338,エリア一覧!$D$15:$D$3463,I338,エリア一覧!$E$15:$E$3463,J338)</f>
        <v>765</v>
      </c>
      <c r="L338" s="71">
        <f>COUNTIFS(エリア一覧!$V$15:$V$3463,"&gt;0",エリア一覧!$H$15:$H$3463,H338,エリア一覧!$D$15:$D$3463,I338,エリア一覧!$E$15:$E$3463,J338)</f>
        <v>0</v>
      </c>
      <c r="M338" s="45">
        <f>SUMIFS(エリア一覧!$V$15:V3449,エリア一覧!$H$15:H3449,H338,エリア一覧!$D$15:D3449,I338,エリア一覧!$E$15:E3449,J338)</f>
        <v>0</v>
      </c>
    </row>
    <row r="339" spans="1:13">
      <c r="A339" t="s">
        <v>3011</v>
      </c>
      <c r="H339" s="48" t="s">
        <v>1390</v>
      </c>
      <c r="I339" s="49" t="s">
        <v>3043</v>
      </c>
      <c r="J339" s="49" t="s">
        <v>1424</v>
      </c>
      <c r="K339" s="171">
        <f>SUMIFS(エリア一覧!$J$15:$J$3463,エリア一覧!$H$15:$H$3463,H339,エリア一覧!$D$15:$D$3463,I339,エリア一覧!$E$15:$E$3463,J339)</f>
        <v>1888</v>
      </c>
      <c r="L339" s="71">
        <f>COUNTIFS(エリア一覧!$V$15:$V$3463,"&gt;0",エリア一覧!$H$15:$H$3463,H339,エリア一覧!$D$15:$D$3463,I339,エリア一覧!$E$15:$E$3463,J339)</f>
        <v>0</v>
      </c>
      <c r="M339" s="45">
        <f>SUMIFS(エリア一覧!$V$15:V3449,エリア一覧!$H$15:H3449,H339,エリア一覧!$D$15:D3449,I339,エリア一覧!$E$15:E3449,J339)</f>
        <v>0</v>
      </c>
    </row>
    <row r="340" spans="1:13">
      <c r="A340" t="s">
        <v>3011</v>
      </c>
      <c r="H340" s="48" t="s">
        <v>1390</v>
      </c>
      <c r="I340" s="49" t="s">
        <v>3043</v>
      </c>
      <c r="J340" s="49" t="s">
        <v>1425</v>
      </c>
      <c r="K340" s="171">
        <f>SUMIFS(エリア一覧!$J$15:$J$3463,エリア一覧!$H$15:$H$3463,H340,エリア一覧!$D$15:$D$3463,I340,エリア一覧!$E$15:$E$3463,J340)</f>
        <v>1822</v>
      </c>
      <c r="L340" s="71">
        <f>COUNTIFS(エリア一覧!$V$15:$V$3463,"&gt;0",エリア一覧!$H$15:$H$3463,H340,エリア一覧!$D$15:$D$3463,I340,エリア一覧!$E$15:$E$3463,J340)</f>
        <v>0</v>
      </c>
      <c r="M340" s="45">
        <f>SUMIFS(エリア一覧!$V$15:V3449,エリア一覧!$H$15:H3449,H340,エリア一覧!$D$15:D3449,I340,エリア一覧!$E$15:E3449,J340)</f>
        <v>0</v>
      </c>
    </row>
    <row r="341" spans="1:13">
      <c r="A341" t="s">
        <v>3011</v>
      </c>
      <c r="H341" s="48" t="s">
        <v>1390</v>
      </c>
      <c r="I341" s="49" t="s">
        <v>3043</v>
      </c>
      <c r="J341" s="49" t="s">
        <v>1426</v>
      </c>
      <c r="K341" s="171">
        <f>SUMIFS(エリア一覧!$J$15:$J$3463,エリア一覧!$H$15:$H$3463,H341,エリア一覧!$D$15:$D$3463,I341,エリア一覧!$E$15:$E$3463,J341)</f>
        <v>1793</v>
      </c>
      <c r="L341" s="71">
        <f>COUNTIFS(エリア一覧!$V$15:$V$3463,"&gt;0",エリア一覧!$H$15:$H$3463,H341,エリア一覧!$D$15:$D$3463,I341,エリア一覧!$E$15:$E$3463,J341)</f>
        <v>0</v>
      </c>
      <c r="M341" s="45">
        <f>SUMIFS(エリア一覧!$V$15:V3449,エリア一覧!$H$15:H3449,H341,エリア一覧!$D$15:D3449,I341,エリア一覧!$E$15:E3449,J341)</f>
        <v>0</v>
      </c>
    </row>
    <row r="342" spans="1:13">
      <c r="A342" t="s">
        <v>3011</v>
      </c>
      <c r="H342" s="48" t="s">
        <v>1390</v>
      </c>
      <c r="I342" s="49" t="s">
        <v>3043</v>
      </c>
      <c r="J342" s="49" t="s">
        <v>1427</v>
      </c>
      <c r="K342" s="171">
        <f>SUMIFS(エリア一覧!$J$15:$J$3463,エリア一覧!$H$15:$H$3463,H342,エリア一覧!$D$15:$D$3463,I342,エリア一覧!$E$15:$E$3463,J342)</f>
        <v>3217</v>
      </c>
      <c r="L342" s="71">
        <f>COUNTIFS(エリア一覧!$V$15:$V$3463,"&gt;0",エリア一覧!$H$15:$H$3463,H342,エリア一覧!$D$15:$D$3463,I342,エリア一覧!$E$15:$E$3463,J342)</f>
        <v>0</v>
      </c>
      <c r="M342" s="45">
        <f>SUMIFS(エリア一覧!$V$15:V3449,エリア一覧!$H$15:H3449,H342,エリア一覧!$D$15:D3449,I342,エリア一覧!$E$15:E3449,J342)</f>
        <v>0</v>
      </c>
    </row>
    <row r="343" spans="1:13">
      <c r="A343" t="s">
        <v>3011</v>
      </c>
      <c r="H343" s="48" t="s">
        <v>1390</v>
      </c>
      <c r="I343" s="49" t="s">
        <v>3043</v>
      </c>
      <c r="J343" s="49" t="s">
        <v>1428</v>
      </c>
      <c r="K343" s="171">
        <f>SUMIFS(エリア一覧!$J$15:$J$3463,エリア一覧!$H$15:$H$3463,H343,エリア一覧!$D$15:$D$3463,I343,エリア一覧!$E$15:$E$3463,J343)</f>
        <v>1005</v>
      </c>
      <c r="L343" s="71">
        <f>COUNTIFS(エリア一覧!$V$15:$V$3463,"&gt;0",エリア一覧!$H$15:$H$3463,H343,エリア一覧!$D$15:$D$3463,I343,エリア一覧!$E$15:$E$3463,J343)</f>
        <v>0</v>
      </c>
      <c r="M343" s="45">
        <f>SUMIFS(エリア一覧!$V$15:V3449,エリア一覧!$H$15:H3449,H343,エリア一覧!$D$15:D3449,I343,エリア一覧!$E$15:E3449,J343)</f>
        <v>0</v>
      </c>
    </row>
    <row r="344" spans="1:13">
      <c r="A344" t="s">
        <v>3011</v>
      </c>
      <c r="H344" s="48" t="s">
        <v>1390</v>
      </c>
      <c r="I344" s="49" t="s">
        <v>3043</v>
      </c>
      <c r="J344" s="49" t="s">
        <v>1429</v>
      </c>
      <c r="K344" s="171">
        <f>SUMIFS(エリア一覧!$J$15:$J$3463,エリア一覧!$H$15:$H$3463,H344,エリア一覧!$D$15:$D$3463,I344,エリア一覧!$E$15:$E$3463,J344)</f>
        <v>951</v>
      </c>
      <c r="L344" s="71">
        <f>COUNTIFS(エリア一覧!$V$15:$V$3463,"&gt;0",エリア一覧!$H$15:$H$3463,H344,エリア一覧!$D$15:$D$3463,I344,エリア一覧!$E$15:$E$3463,J344)</f>
        <v>0</v>
      </c>
      <c r="M344" s="45">
        <f>SUMIFS(エリア一覧!$V$15:V3449,エリア一覧!$H$15:H3449,H344,エリア一覧!$D$15:D3449,I344,エリア一覧!$E$15:E3449,J344)</f>
        <v>0</v>
      </c>
    </row>
    <row r="345" spans="1:13">
      <c r="A345" t="s">
        <v>3011</v>
      </c>
      <c r="H345" s="48" t="s">
        <v>1390</v>
      </c>
      <c r="I345" s="49" t="s">
        <v>3043</v>
      </c>
      <c r="J345" s="49" t="s">
        <v>2647</v>
      </c>
      <c r="K345" s="171">
        <f>SUMIFS(エリア一覧!$J$15:$J$3463,エリア一覧!$H$15:$H$3463,H345,エリア一覧!$D$15:$D$3463,I345,エリア一覧!$E$15:$E$3463,J345)</f>
        <v>0</v>
      </c>
      <c r="L345" s="71">
        <f>COUNTIFS(エリア一覧!$V$15:$V$3463,"&gt;0",エリア一覧!$H$15:$H$3463,H345,エリア一覧!$D$15:$D$3463,I345,エリア一覧!$E$15:$E$3463,J345)</f>
        <v>0</v>
      </c>
      <c r="M345" s="45">
        <f>SUMIFS(エリア一覧!$V$15:V3449,エリア一覧!$H$15:H3449,H345,エリア一覧!$D$15:D3449,I345,エリア一覧!$E$15:E3449,J345)</f>
        <v>0</v>
      </c>
    </row>
    <row r="346" spans="1:13">
      <c r="A346" t="s">
        <v>3011</v>
      </c>
      <c r="H346" s="48" t="s">
        <v>1390</v>
      </c>
      <c r="I346" s="49" t="s">
        <v>3043</v>
      </c>
      <c r="J346" s="49" t="s">
        <v>1430</v>
      </c>
      <c r="K346" s="171">
        <f>SUMIFS(エリア一覧!$J$15:$J$3463,エリア一覧!$H$15:$H$3463,H346,エリア一覧!$D$15:$D$3463,I346,エリア一覧!$E$15:$E$3463,J346)</f>
        <v>3082</v>
      </c>
      <c r="L346" s="71">
        <f>COUNTIFS(エリア一覧!$V$15:$V$3463,"&gt;0",エリア一覧!$H$15:$H$3463,H346,エリア一覧!$D$15:$D$3463,I346,エリア一覧!$E$15:$E$3463,J346)</f>
        <v>0</v>
      </c>
      <c r="M346" s="45">
        <f>SUMIFS(エリア一覧!$V$15:V3449,エリア一覧!$H$15:H3449,H346,エリア一覧!$D$15:D3449,I346,エリア一覧!$E$15:E3449,J346)</f>
        <v>0</v>
      </c>
    </row>
    <row r="347" spans="1:13">
      <c r="A347" t="s">
        <v>3011</v>
      </c>
      <c r="H347" s="48" t="s">
        <v>1390</v>
      </c>
      <c r="I347" s="49" t="s">
        <v>3043</v>
      </c>
      <c r="J347" s="49" t="s">
        <v>1433</v>
      </c>
      <c r="K347" s="171">
        <f>SUMIFS(エリア一覧!$J$15:$J$3463,エリア一覧!$H$15:$H$3463,H347,エリア一覧!$D$15:$D$3463,I347,エリア一覧!$E$15:$E$3463,J347)</f>
        <v>3650</v>
      </c>
      <c r="L347" s="71">
        <f>COUNTIFS(エリア一覧!$V$15:$V$3463,"&gt;0",エリア一覧!$H$15:$H$3463,H347,エリア一覧!$D$15:$D$3463,I347,エリア一覧!$E$15:$E$3463,J347)</f>
        <v>0</v>
      </c>
      <c r="M347" s="45">
        <f>SUMIFS(エリア一覧!$V$15:V3449,エリア一覧!$H$15:H3449,H347,エリア一覧!$D$15:D3449,I347,エリア一覧!$E$15:E3449,J347)</f>
        <v>0</v>
      </c>
    </row>
    <row r="348" spans="1:13">
      <c r="A348" t="s">
        <v>3011</v>
      </c>
      <c r="H348" s="48" t="s">
        <v>1390</v>
      </c>
      <c r="I348" s="49" t="s">
        <v>3043</v>
      </c>
      <c r="J348" s="49" t="s">
        <v>1434</v>
      </c>
      <c r="K348" s="171">
        <f>SUMIFS(エリア一覧!$J$15:$J$3463,エリア一覧!$H$15:$H$3463,H348,エリア一覧!$D$15:$D$3463,I348,エリア一覧!$E$15:$E$3463,J348)</f>
        <v>4368</v>
      </c>
      <c r="L348" s="71">
        <f>COUNTIFS(エリア一覧!$V$15:$V$3463,"&gt;0",エリア一覧!$H$15:$H$3463,H348,エリア一覧!$D$15:$D$3463,I348,エリア一覧!$E$15:$E$3463,J348)</f>
        <v>0</v>
      </c>
      <c r="M348" s="45">
        <f>SUMIFS(エリア一覧!$V$15:V3449,エリア一覧!$H$15:H3449,H348,エリア一覧!$D$15:D3449,I348,エリア一覧!$E$15:E3449,J348)</f>
        <v>0</v>
      </c>
    </row>
    <row r="349" spans="1:13">
      <c r="A349" t="s">
        <v>3011</v>
      </c>
      <c r="H349" s="48" t="s">
        <v>1390</v>
      </c>
      <c r="I349" s="49" t="s">
        <v>3043</v>
      </c>
      <c r="J349" s="49" t="s">
        <v>1436</v>
      </c>
      <c r="K349" s="171">
        <f>SUMIFS(エリア一覧!$J$15:$J$3463,エリア一覧!$H$15:$H$3463,H349,エリア一覧!$D$15:$D$3463,I349,エリア一覧!$E$15:$E$3463,J349)</f>
        <v>1295</v>
      </c>
      <c r="L349" s="71">
        <f>COUNTIFS(エリア一覧!$V$15:$V$3463,"&gt;0",エリア一覧!$H$15:$H$3463,H349,エリア一覧!$D$15:$D$3463,I349,エリア一覧!$E$15:$E$3463,J349)</f>
        <v>0</v>
      </c>
      <c r="M349" s="45">
        <f>SUMIFS(エリア一覧!$V$15:V3449,エリア一覧!$H$15:H3449,H349,エリア一覧!$D$15:D3449,I349,エリア一覧!$E$15:E3449,J349)</f>
        <v>0</v>
      </c>
    </row>
    <row r="350" spans="1:13">
      <c r="A350" t="s">
        <v>3011</v>
      </c>
      <c r="H350" s="48" t="s">
        <v>1439</v>
      </c>
      <c r="I350" s="49" t="s">
        <v>3044</v>
      </c>
      <c r="J350" s="49" t="s">
        <v>1437</v>
      </c>
      <c r="K350" s="171">
        <f>SUMIFS(エリア一覧!$J$15:$J$3463,エリア一覧!$H$15:$H$3463,H350,エリア一覧!$D$15:$D$3463,I350,エリア一覧!$E$15:$E$3463,J350)</f>
        <v>1740</v>
      </c>
      <c r="L350" s="71">
        <f>COUNTIFS(エリア一覧!$V$15:$V$3463,"&gt;0",エリア一覧!$H$15:$H$3463,H350,エリア一覧!$D$15:$D$3463,I350,エリア一覧!$E$15:$E$3463,J350)</f>
        <v>4</v>
      </c>
      <c r="M350" s="45">
        <f>SUMIFS(エリア一覧!$V$15:V3449,エリア一覧!$H$15:H3449,H350,エリア一覧!$D$15:D3449,I350,エリア一覧!$E$15:E3449,J350)</f>
        <v>1740</v>
      </c>
    </row>
    <row r="351" spans="1:13">
      <c r="A351" t="s">
        <v>3011</v>
      </c>
      <c r="H351" s="48" t="s">
        <v>1439</v>
      </c>
      <c r="I351" s="49" t="s">
        <v>3044</v>
      </c>
      <c r="J351" s="49" t="s">
        <v>1443</v>
      </c>
      <c r="K351" s="171">
        <f>SUMIFS(エリア一覧!$J$15:$J$3463,エリア一覧!$H$15:$H$3463,H351,エリア一覧!$D$15:$D$3463,I351,エリア一覧!$E$15:$E$3463,J351)</f>
        <v>8930</v>
      </c>
      <c r="L351" s="71">
        <f>COUNTIFS(エリア一覧!$V$15:$V$3463,"&gt;0",エリア一覧!$H$15:$H$3463,H351,エリア一覧!$D$15:$D$3463,I351,エリア一覧!$E$15:$E$3463,J351)</f>
        <v>20</v>
      </c>
      <c r="M351" s="45">
        <f>SUMIFS(エリア一覧!$V$15:V3449,エリア一覧!$H$15:H3449,H351,エリア一覧!$D$15:D3449,I351,エリア一覧!$E$15:E3449,J351)</f>
        <v>8930</v>
      </c>
    </row>
    <row r="352" spans="1:13">
      <c r="A352" t="s">
        <v>3011</v>
      </c>
      <c r="H352" s="48" t="s">
        <v>1439</v>
      </c>
      <c r="I352" s="49" t="s">
        <v>3044</v>
      </c>
      <c r="J352" s="49" t="s">
        <v>1460</v>
      </c>
      <c r="K352" s="171">
        <f>SUMIFS(エリア一覧!$J$15:$J$3463,エリア一覧!$H$15:$H$3463,H352,エリア一覧!$D$15:$D$3463,I352,エリア一覧!$E$15:$E$3463,J352)</f>
        <v>11780</v>
      </c>
      <c r="L352" s="71">
        <f>COUNTIFS(エリア一覧!$V$15:$V$3463,"&gt;0",エリア一覧!$H$15:$H$3463,H352,エリア一覧!$D$15:$D$3463,I352,エリア一覧!$E$15:$E$3463,J352)</f>
        <v>22</v>
      </c>
      <c r="M352" s="45">
        <f>SUMIFS(エリア一覧!$V$15:V3449,エリア一覧!$H$15:H3449,H352,エリア一覧!$D$15:D3449,I352,エリア一覧!$E$15:E3449,J352)</f>
        <v>11780</v>
      </c>
    </row>
    <row r="353" spans="1:13">
      <c r="A353" t="s">
        <v>3011</v>
      </c>
      <c r="H353" s="48" t="s">
        <v>1439</v>
      </c>
      <c r="I353" s="49" t="s">
        <v>3044</v>
      </c>
      <c r="J353" s="49" t="s">
        <v>1482</v>
      </c>
      <c r="K353" s="171">
        <f>SUMIFS(エリア一覧!$J$15:$J$3463,エリア一覧!$H$15:$H$3463,H353,エリア一覧!$D$15:$D$3463,I353,エリア一覧!$E$15:$E$3463,J353)</f>
        <v>5320</v>
      </c>
      <c r="L353" s="71">
        <f>COUNTIFS(エリア一覧!$V$15:$V$3463,"&gt;0",エリア一覧!$H$15:$H$3463,H353,エリア一覧!$D$15:$D$3463,I353,エリア一覧!$E$15:$E$3463,J353)</f>
        <v>8</v>
      </c>
      <c r="M353" s="45">
        <f>SUMIFS(エリア一覧!$V$15:V3449,エリア一覧!$H$15:H3449,H353,エリア一覧!$D$15:D3449,I353,エリア一覧!$E$15:E3449,J353)</f>
        <v>5320</v>
      </c>
    </row>
    <row r="354" spans="1:13">
      <c r="A354" t="s">
        <v>3011</v>
      </c>
      <c r="H354" s="48" t="s">
        <v>1439</v>
      </c>
      <c r="I354" s="49" t="s">
        <v>3044</v>
      </c>
      <c r="J354" s="49" t="s">
        <v>1491</v>
      </c>
      <c r="K354" s="171">
        <f>SUMIFS(エリア一覧!$J$15:$J$3463,エリア一覧!$H$15:$H$3463,H354,エリア一覧!$D$15:$D$3463,I354,エリア一覧!$E$15:$E$3463,J354)</f>
        <v>4180</v>
      </c>
      <c r="L354" s="71">
        <f>COUNTIFS(エリア一覧!$V$15:$V$3463,"&gt;0",エリア一覧!$H$15:$H$3463,H354,エリア一覧!$D$15:$D$3463,I354,エリア一覧!$E$15:$E$3463,J354)</f>
        <v>9</v>
      </c>
      <c r="M354" s="45">
        <f>SUMIFS(エリア一覧!$V$15:V3449,エリア一覧!$H$15:H3449,H354,エリア一覧!$D$15:D3449,I354,エリア一覧!$E$15:E3449,J354)</f>
        <v>4180</v>
      </c>
    </row>
    <row r="355" spans="1:13">
      <c r="A355" t="s">
        <v>3011</v>
      </c>
      <c r="H355" s="48" t="s">
        <v>1439</v>
      </c>
      <c r="I355" s="49" t="s">
        <v>3044</v>
      </c>
      <c r="J355" s="49" t="s">
        <v>1499</v>
      </c>
      <c r="K355" s="171">
        <f>SUMIFS(エリア一覧!$J$15:$J$3463,エリア一覧!$H$15:$H$3463,H355,エリア一覧!$D$15:$D$3463,I355,エリア一覧!$E$15:$E$3463,J355)</f>
        <v>2830</v>
      </c>
      <c r="L355" s="71">
        <f>COUNTIFS(エリア一覧!$V$15:$V$3463,"&gt;0",エリア一覧!$H$15:$H$3463,H355,エリア一覧!$D$15:$D$3463,I355,エリア一覧!$E$15:$E$3463,J355)</f>
        <v>6</v>
      </c>
      <c r="M355" s="45">
        <f>SUMIFS(エリア一覧!$V$15:V3449,エリア一覧!$H$15:H3449,H355,エリア一覧!$D$15:D3449,I355,エリア一覧!$E$15:E3449,J355)</f>
        <v>2365</v>
      </c>
    </row>
    <row r="356" spans="1:13">
      <c r="A356" t="s">
        <v>3011</v>
      </c>
      <c r="H356" s="48" t="s">
        <v>1439</v>
      </c>
      <c r="I356" s="49" t="s">
        <v>3044</v>
      </c>
      <c r="J356" s="49" t="s">
        <v>1505</v>
      </c>
      <c r="K356" s="171">
        <f>SUMIFS(エリア一覧!$J$15:$J$3463,エリア一覧!$H$15:$H$3463,H356,エリア一覧!$D$15:$D$3463,I356,エリア一覧!$E$15:$E$3463,J356)</f>
        <v>5832</v>
      </c>
      <c r="L356" s="71">
        <f>COUNTIFS(エリア一覧!$V$15:$V$3463,"&gt;0",エリア一覧!$H$15:$H$3463,H356,エリア一覧!$D$15:$D$3463,I356,エリア一覧!$E$15:$E$3463,J356)</f>
        <v>7</v>
      </c>
      <c r="M356" s="45">
        <f>SUMIFS(エリア一覧!$V$15:V3449,エリア一覧!$H$15:H3449,H356,エリア一覧!$D$15:D3449,I356,エリア一覧!$E$15:E3449,J356)</f>
        <v>4342</v>
      </c>
    </row>
    <row r="357" spans="1:13">
      <c r="A357" t="s">
        <v>3011</v>
      </c>
      <c r="H357" s="48" t="s">
        <v>1439</v>
      </c>
      <c r="I357" s="49" t="s">
        <v>3044</v>
      </c>
      <c r="J357" s="49" t="s">
        <v>1515</v>
      </c>
      <c r="K357" s="171">
        <f>SUMIFS(エリア一覧!$J$15:$J$3463,エリア一覧!$H$15:$H$3463,H357,エリア一覧!$D$15:$D$3463,I357,エリア一覧!$E$15:$E$3463,J357)</f>
        <v>830</v>
      </c>
      <c r="L357" s="71">
        <f>COUNTIFS(エリア一覧!$V$15:$V$3463,"&gt;0",エリア一覧!$H$15:$H$3463,H357,エリア一覧!$D$15:$D$3463,I357,エリア一覧!$E$15:$E$3463,J357)</f>
        <v>0</v>
      </c>
      <c r="M357" s="45">
        <f>SUMIFS(エリア一覧!$V$15:V3449,エリア一覧!$H$15:H3449,H357,エリア一覧!$D$15:D3449,I357,エリア一覧!$E$15:E3449,J357)</f>
        <v>0</v>
      </c>
    </row>
    <row r="358" spans="1:13">
      <c r="A358" t="s">
        <v>3011</v>
      </c>
      <c r="H358" s="48" t="s">
        <v>1439</v>
      </c>
      <c r="I358" s="49" t="s">
        <v>3044</v>
      </c>
      <c r="J358" s="49" t="s">
        <v>1516</v>
      </c>
      <c r="K358" s="171">
        <f>SUMIFS(エリア一覧!$J$15:$J$3463,エリア一覧!$H$15:$H$3463,H358,エリア一覧!$D$15:$D$3463,I358,エリア一覧!$E$15:$E$3463,J358)</f>
        <v>2225</v>
      </c>
      <c r="L358" s="71">
        <f>COUNTIFS(エリア一覧!$V$15:$V$3463,"&gt;0",エリア一覧!$H$15:$H$3463,H358,エリア一覧!$D$15:$D$3463,I358,エリア一覧!$E$15:$E$3463,J358)</f>
        <v>0</v>
      </c>
      <c r="M358" s="45">
        <f>SUMIFS(エリア一覧!$V$15:V3449,エリア一覧!$H$15:H3449,H358,エリア一覧!$D$15:D3449,I358,エリア一覧!$E$15:E3449,J358)</f>
        <v>0</v>
      </c>
    </row>
    <row r="359" spans="1:13">
      <c r="A359" t="s">
        <v>3011</v>
      </c>
      <c r="H359" s="48" t="s">
        <v>1439</v>
      </c>
      <c r="I359" s="49" t="s">
        <v>3044</v>
      </c>
      <c r="J359" s="49" t="s">
        <v>1522</v>
      </c>
      <c r="K359" s="171">
        <f>SUMIFS(エリア一覧!$J$15:$J$3463,エリア一覧!$H$15:$H$3463,H359,エリア一覧!$D$15:$D$3463,I359,エリア一覧!$E$15:$E$3463,J359)</f>
        <v>1860</v>
      </c>
      <c r="L359" s="71">
        <f>COUNTIFS(エリア一覧!$V$15:$V$3463,"&gt;0",エリア一覧!$H$15:$H$3463,H359,エリア一覧!$D$15:$D$3463,I359,エリア一覧!$E$15:$E$3463,J359)</f>
        <v>0</v>
      </c>
      <c r="M359" s="45">
        <f>SUMIFS(エリア一覧!$V$15:V3449,エリア一覧!$H$15:H3449,H359,エリア一覧!$D$15:D3449,I359,エリア一覧!$E$15:E3449,J359)</f>
        <v>0</v>
      </c>
    </row>
    <row r="360" spans="1:13">
      <c r="A360" t="s">
        <v>3011</v>
      </c>
      <c r="H360" s="48" t="s">
        <v>1439</v>
      </c>
      <c r="I360" s="49" t="s">
        <v>3044</v>
      </c>
      <c r="J360" s="49" t="s">
        <v>1527</v>
      </c>
      <c r="K360" s="171">
        <f>SUMIFS(エリア一覧!$J$15:$J$3463,エリア一覧!$H$15:$H$3463,H360,エリア一覧!$D$15:$D$3463,I360,エリア一覧!$E$15:$E$3463,J360)</f>
        <v>2073</v>
      </c>
      <c r="L360" s="71">
        <f>COUNTIFS(エリア一覧!$V$15:$V$3463,"&gt;0",エリア一覧!$H$15:$H$3463,H360,エリア一覧!$D$15:$D$3463,I360,エリア一覧!$E$15:$E$3463,J360)</f>
        <v>0</v>
      </c>
      <c r="M360" s="45">
        <f>SUMIFS(エリア一覧!$V$15:V3449,エリア一覧!$H$15:H3449,H360,エリア一覧!$D$15:D3449,I360,エリア一覧!$E$15:E3449,J360)</f>
        <v>0</v>
      </c>
    </row>
    <row r="361" spans="1:13">
      <c r="A361" t="s">
        <v>3011</v>
      </c>
      <c r="H361" s="48" t="s">
        <v>1439</v>
      </c>
      <c r="I361" s="49" t="s">
        <v>3044</v>
      </c>
      <c r="J361" s="49" t="s">
        <v>1533</v>
      </c>
      <c r="K361" s="171">
        <f>SUMIFS(エリア一覧!$J$15:$J$3463,エリア一覧!$H$15:$H$3463,H361,エリア一覧!$D$15:$D$3463,I361,エリア一覧!$E$15:$E$3463,J361)</f>
        <v>1515</v>
      </c>
      <c r="L361" s="71">
        <f>COUNTIFS(エリア一覧!$V$15:$V$3463,"&gt;0",エリア一覧!$H$15:$H$3463,H361,エリア一覧!$D$15:$D$3463,I361,エリア一覧!$E$15:$E$3463,J361)</f>
        <v>0</v>
      </c>
      <c r="M361" s="45">
        <f>SUMIFS(エリア一覧!$V$15:V3449,エリア一覧!$H$15:H3449,H361,エリア一覧!$D$15:D3449,I361,エリア一覧!$E$15:E3449,J361)</f>
        <v>0</v>
      </c>
    </row>
    <row r="362" spans="1:13">
      <c r="A362" t="s">
        <v>3011</v>
      </c>
      <c r="H362" s="48" t="s">
        <v>1439</v>
      </c>
      <c r="I362" s="49" t="s">
        <v>3044</v>
      </c>
      <c r="J362" s="49" t="s">
        <v>1537</v>
      </c>
      <c r="K362" s="171">
        <f>SUMIFS(エリア一覧!$J$15:$J$3463,エリア一覧!$H$15:$H$3463,H362,エリア一覧!$D$15:$D$3463,I362,エリア一覧!$E$15:$E$3463,J362)</f>
        <v>6360</v>
      </c>
      <c r="L362" s="71">
        <f>COUNTIFS(エリア一覧!$V$15:$V$3463,"&gt;0",エリア一覧!$H$15:$H$3463,H362,エリア一覧!$D$15:$D$3463,I362,エリア一覧!$E$15:$E$3463,J362)</f>
        <v>12</v>
      </c>
      <c r="M362" s="45">
        <f>SUMIFS(エリア一覧!$V$15:V3449,エリア一覧!$H$15:H3449,H362,エリア一覧!$D$15:D3449,I362,エリア一覧!$E$15:E3449,J362)</f>
        <v>6360</v>
      </c>
    </row>
    <row r="363" spans="1:13">
      <c r="A363" t="s">
        <v>3011</v>
      </c>
      <c r="H363" s="48" t="s">
        <v>1439</v>
      </c>
      <c r="I363" s="49" t="s">
        <v>3044</v>
      </c>
      <c r="J363" s="49" t="s">
        <v>1550</v>
      </c>
      <c r="K363" s="171">
        <f>SUMIFS(エリア一覧!$J$15:$J$3463,エリア一覧!$H$15:$H$3463,H363,エリア一覧!$D$15:$D$3463,I363,エリア一覧!$E$15:$E$3463,J363)</f>
        <v>1535</v>
      </c>
      <c r="L363" s="71">
        <f>COUNTIFS(エリア一覧!$V$15:$V$3463,"&gt;0",エリア一覧!$H$15:$H$3463,H363,エリア一覧!$D$15:$D$3463,I363,エリア一覧!$E$15:$E$3463,J363)</f>
        <v>4</v>
      </c>
      <c r="M363" s="45">
        <f>SUMIFS(エリア一覧!$V$15:V3449,エリア一覧!$H$15:H3449,H363,エリア一覧!$D$15:D3449,I363,エリア一覧!$E$15:E3449,J363)</f>
        <v>1535</v>
      </c>
    </row>
    <row r="364" spans="1:13">
      <c r="A364" t="s">
        <v>3011</v>
      </c>
      <c r="H364" s="48" t="s">
        <v>1439</v>
      </c>
      <c r="I364" s="49" t="s">
        <v>3044</v>
      </c>
      <c r="J364" s="49" t="s">
        <v>1553</v>
      </c>
      <c r="K364" s="171">
        <f>SUMIFS(エリア一覧!$J$15:$J$3463,エリア一覧!$H$15:$H$3463,H364,エリア一覧!$D$15:$D$3463,I364,エリア一覧!$E$15:$E$3463,J364)</f>
        <v>4520</v>
      </c>
      <c r="L364" s="71">
        <f>COUNTIFS(エリア一覧!$V$15:$V$3463,"&gt;0",エリア一覧!$H$15:$H$3463,H364,エリア一覧!$D$15:$D$3463,I364,エリア一覧!$E$15:$E$3463,J364)</f>
        <v>8</v>
      </c>
      <c r="M364" s="45">
        <f>SUMIFS(エリア一覧!$V$15:V3449,エリア一覧!$H$15:H3449,H364,エリア一覧!$D$15:D3449,I364,エリア一覧!$E$15:E3449,J364)</f>
        <v>4520</v>
      </c>
    </row>
    <row r="365" spans="1:13">
      <c r="A365" t="s">
        <v>3011</v>
      </c>
      <c r="H365" s="48" t="s">
        <v>1439</v>
      </c>
      <c r="I365" s="49" t="s">
        <v>3044</v>
      </c>
      <c r="J365" s="49" t="s">
        <v>1554</v>
      </c>
      <c r="K365" s="171">
        <f>SUMIFS(エリア一覧!$J$15:$J$3463,エリア一覧!$H$15:$H$3463,H365,エリア一覧!$D$15:$D$3463,I365,エリア一覧!$E$15:$E$3463,J365)</f>
        <v>1300</v>
      </c>
      <c r="L365" s="71">
        <f>COUNTIFS(エリア一覧!$V$15:$V$3463,"&gt;0",エリア一覧!$H$15:$H$3463,H365,エリア一覧!$D$15:$D$3463,I365,エリア一覧!$E$15:$E$3463,J365)</f>
        <v>2</v>
      </c>
      <c r="M365" s="45">
        <f>SUMIFS(エリア一覧!$V$15:V3449,エリア一覧!$H$15:H3449,H365,エリア一覧!$D$15:D3449,I365,エリア一覧!$E$15:E3449,J365)</f>
        <v>1300</v>
      </c>
    </row>
    <row r="366" spans="1:13">
      <c r="A366" t="s">
        <v>3011</v>
      </c>
      <c r="H366" s="48" t="s">
        <v>1439</v>
      </c>
      <c r="I366" s="49" t="s">
        <v>3044</v>
      </c>
      <c r="J366" s="49" t="s">
        <v>1555</v>
      </c>
      <c r="K366" s="171">
        <f>SUMIFS(エリア一覧!$J$15:$J$3463,エリア一覧!$H$15:$H$3463,H366,エリア一覧!$D$15:$D$3463,I366,エリア一覧!$E$15:$E$3463,J366)</f>
        <v>1795</v>
      </c>
      <c r="L366" s="71">
        <f>COUNTIFS(エリア一覧!$V$15:$V$3463,"&gt;0",エリア一覧!$H$15:$H$3463,H366,エリア一覧!$D$15:$D$3463,I366,エリア一覧!$E$15:$E$3463,J366)</f>
        <v>4</v>
      </c>
      <c r="M366" s="45">
        <f>SUMIFS(エリア一覧!$V$15:V3449,エリア一覧!$H$15:H3449,H366,エリア一覧!$D$15:D3449,I366,エリア一覧!$E$15:E3449,J366)</f>
        <v>1795</v>
      </c>
    </row>
    <row r="367" spans="1:13">
      <c r="A367" t="s">
        <v>3011</v>
      </c>
      <c r="H367" s="48" t="s">
        <v>1439</v>
      </c>
      <c r="I367" s="49" t="s">
        <v>3045</v>
      </c>
      <c r="J367" s="49" t="s">
        <v>1558</v>
      </c>
      <c r="K367" s="171">
        <f>SUMIFS(エリア一覧!$J$15:$J$3463,エリア一覧!$H$15:$H$3463,H367,エリア一覧!$D$15:$D$3463,I367,エリア一覧!$E$15:$E$3463,J367)</f>
        <v>7100</v>
      </c>
      <c r="L367" s="71">
        <f>COUNTIFS(エリア一覧!$V$15:$V$3463,"&gt;0",エリア一覧!$H$15:$H$3463,H367,エリア一覧!$D$15:$D$3463,I367,エリア一覧!$E$15:$E$3463,J367)</f>
        <v>16</v>
      </c>
      <c r="M367" s="45">
        <f>SUMIFS(エリア一覧!$V$15:V3449,エリア一覧!$H$15:H3449,H367,エリア一覧!$D$15:D3449,I367,エリア一覧!$E$15:E3449,J367)</f>
        <v>7100</v>
      </c>
    </row>
    <row r="368" spans="1:13">
      <c r="A368" t="s">
        <v>3011</v>
      </c>
      <c r="H368" s="48" t="s">
        <v>1439</v>
      </c>
      <c r="I368" s="49" t="s">
        <v>3045</v>
      </c>
      <c r="J368" s="49" t="s">
        <v>1574</v>
      </c>
      <c r="K368" s="171">
        <f>SUMIFS(エリア一覧!$J$15:$J$3463,エリア一覧!$H$15:$H$3463,H368,エリア一覧!$D$15:$D$3463,I368,エリア一覧!$E$15:$E$3463,J368)</f>
        <v>2525</v>
      </c>
      <c r="L368" s="71">
        <f>COUNTIFS(エリア一覧!$V$15:$V$3463,"&gt;0",エリア一覧!$H$15:$H$3463,H368,エリア一覧!$D$15:$D$3463,I368,エリア一覧!$E$15:$E$3463,J368)</f>
        <v>6</v>
      </c>
      <c r="M368" s="45">
        <f>SUMIFS(エリア一覧!$V$15:V3449,エリア一覧!$H$15:H3449,H368,エリア一覧!$D$15:D3449,I368,エリア一覧!$E$15:E3449,J368)</f>
        <v>2525</v>
      </c>
    </row>
    <row r="369" spans="1:13">
      <c r="A369" t="s">
        <v>3011</v>
      </c>
      <c r="H369" s="48" t="s">
        <v>1439</v>
      </c>
      <c r="I369" s="49" t="s">
        <v>3045</v>
      </c>
      <c r="J369" s="49" t="s">
        <v>1581</v>
      </c>
      <c r="K369" s="171">
        <f>SUMIFS(エリア一覧!$J$15:$J$3463,エリア一覧!$H$15:$H$3463,H369,エリア一覧!$D$15:$D$3463,I369,エリア一覧!$E$15:$E$3463,J369)</f>
        <v>1890</v>
      </c>
      <c r="L369" s="71">
        <f>COUNTIFS(エリア一覧!$V$15:$V$3463,"&gt;0",エリア一覧!$H$15:$H$3463,H369,エリア一覧!$D$15:$D$3463,I369,エリア一覧!$E$15:$E$3463,J369)</f>
        <v>3</v>
      </c>
      <c r="M369" s="45">
        <f>SUMIFS(エリア一覧!$V$15:V3449,エリア一覧!$H$15:H3449,H369,エリア一覧!$D$15:D3449,I369,エリア一覧!$E$15:E3449,J369)</f>
        <v>1890</v>
      </c>
    </row>
    <row r="370" spans="1:13">
      <c r="A370" t="s">
        <v>3011</v>
      </c>
      <c r="H370" s="48" t="s">
        <v>1439</v>
      </c>
      <c r="I370" s="49" t="s">
        <v>3045</v>
      </c>
      <c r="J370" s="49" t="s">
        <v>1585</v>
      </c>
      <c r="K370" s="171">
        <f>SUMIFS(エリア一覧!$J$15:$J$3463,エリア一覧!$H$15:$H$3463,H370,エリア一覧!$D$15:$D$3463,I370,エリア一覧!$E$15:$E$3463,J370)</f>
        <v>11968</v>
      </c>
      <c r="L370" s="71">
        <f>COUNTIFS(エリア一覧!$V$15:$V$3463,"&gt;0",エリア一覧!$H$15:$H$3463,H370,エリア一覧!$D$15:$D$3463,I370,エリア一覧!$E$15:$E$3463,J370)</f>
        <v>22</v>
      </c>
      <c r="M370" s="45">
        <f>SUMIFS(エリア一覧!$V$15:V3449,エリア一覧!$H$15:H3449,H370,エリア一覧!$D$15:D3449,I370,エリア一覧!$E$15:E3449,J370)</f>
        <v>11968</v>
      </c>
    </row>
    <row r="371" spans="1:13">
      <c r="A371" t="s">
        <v>3011</v>
      </c>
      <c r="H371" s="48" t="s">
        <v>1439</v>
      </c>
      <c r="I371" s="49" t="s">
        <v>3045</v>
      </c>
      <c r="J371" s="49" t="s">
        <v>1606</v>
      </c>
      <c r="K371" s="171">
        <f>SUMIFS(エリア一覧!$J$15:$J$3463,エリア一覧!$H$15:$H$3463,H371,エリア一覧!$D$15:$D$3463,I371,エリア一覧!$E$15:$E$3463,J371)</f>
        <v>2209</v>
      </c>
      <c r="L371" s="71">
        <f>COUNTIFS(エリア一覧!$V$15:$V$3463,"&gt;0",エリア一覧!$H$15:$H$3463,H371,エリア一覧!$D$15:$D$3463,I371,エリア一覧!$E$15:$E$3463,J371)</f>
        <v>5</v>
      </c>
      <c r="M371" s="45">
        <f>SUMIFS(エリア一覧!$V$15:V3449,エリア一覧!$H$15:H3449,H371,エリア一覧!$D$15:D3449,I371,エリア一覧!$E$15:E3449,J371)</f>
        <v>2209</v>
      </c>
    </row>
    <row r="372" spans="1:13">
      <c r="A372" t="s">
        <v>3011</v>
      </c>
      <c r="H372" s="48" t="s">
        <v>1439</v>
      </c>
      <c r="I372" s="49" t="s">
        <v>3045</v>
      </c>
      <c r="J372" s="49" t="s">
        <v>1612</v>
      </c>
      <c r="K372" s="171">
        <f>SUMIFS(エリア一覧!$J$15:$J$3463,エリア一覧!$H$15:$H$3463,H372,エリア一覧!$D$15:$D$3463,I372,エリア一覧!$E$15:$E$3463,J372)</f>
        <v>5200</v>
      </c>
      <c r="L372" s="71">
        <f>COUNTIFS(エリア一覧!$V$15:$V$3463,"&gt;0",エリア一覧!$H$15:$H$3463,H372,エリア一覧!$D$15:$D$3463,I372,エリア一覧!$E$15:$E$3463,J372)</f>
        <v>11</v>
      </c>
      <c r="M372" s="45">
        <f>SUMIFS(エリア一覧!$V$15:V3449,エリア一覧!$H$15:H3449,H372,エリア一覧!$D$15:D3449,I372,エリア一覧!$E$15:E3449,J372)</f>
        <v>5200</v>
      </c>
    </row>
    <row r="373" spans="1:13">
      <c r="A373" t="s">
        <v>3011</v>
      </c>
      <c r="H373" s="48" t="s">
        <v>1439</v>
      </c>
      <c r="I373" s="49" t="s">
        <v>3045</v>
      </c>
      <c r="J373" s="49" t="s">
        <v>1624</v>
      </c>
      <c r="K373" s="171">
        <f>SUMIFS(エリア一覧!$J$15:$J$3463,エリア一覧!$H$15:$H$3463,H373,エリア一覧!$D$15:$D$3463,I373,エリア一覧!$E$15:$E$3463,J373)</f>
        <v>9610</v>
      </c>
      <c r="L373" s="71">
        <f>COUNTIFS(エリア一覧!$V$15:$V$3463,"&gt;0",エリア一覧!$H$15:$H$3463,H373,エリア一覧!$D$15:$D$3463,I373,エリア一覧!$E$15:$E$3463,J373)</f>
        <v>20</v>
      </c>
      <c r="M373" s="45">
        <f>SUMIFS(エリア一覧!$V$15:V3449,エリア一覧!$H$15:H3449,H373,エリア一覧!$D$15:D3449,I373,エリア一覧!$E$15:E3449,J373)</f>
        <v>9610</v>
      </c>
    </row>
    <row r="374" spans="1:13">
      <c r="A374" t="s">
        <v>3011</v>
      </c>
      <c r="H374" s="48" t="s">
        <v>1439</v>
      </c>
      <c r="I374" s="49" t="s">
        <v>3045</v>
      </c>
      <c r="J374" s="49" t="s">
        <v>1645</v>
      </c>
      <c r="K374" s="171">
        <f>SUMIFS(エリア一覧!$J$15:$J$3463,エリア一覧!$H$15:$H$3463,H374,エリア一覧!$D$15:$D$3463,I374,エリア一覧!$E$15:$E$3463,J374)</f>
        <v>2270</v>
      </c>
      <c r="L374" s="71">
        <f>COUNTIFS(エリア一覧!$V$15:$V$3463,"&gt;0",エリア一覧!$H$15:$H$3463,H374,エリア一覧!$D$15:$D$3463,I374,エリア一覧!$E$15:$E$3463,J374)</f>
        <v>5</v>
      </c>
      <c r="M374" s="45">
        <f>SUMIFS(エリア一覧!$V$15:V3449,エリア一覧!$H$15:H3449,H374,エリア一覧!$D$15:D3449,I374,エリア一覧!$E$15:E3449,J374)</f>
        <v>2270</v>
      </c>
    </row>
    <row r="375" spans="1:13">
      <c r="A375" t="s">
        <v>3011</v>
      </c>
      <c r="H375" s="48" t="s">
        <v>1439</v>
      </c>
      <c r="I375" s="49" t="s">
        <v>3045</v>
      </c>
      <c r="J375" s="49" t="s">
        <v>1651</v>
      </c>
      <c r="K375" s="171">
        <f>SUMIFS(エリア一覧!$J$15:$J$3463,エリア一覧!$H$15:$H$3463,H375,エリア一覧!$D$15:$D$3463,I375,エリア一覧!$E$15:$E$3463,J375)</f>
        <v>6465</v>
      </c>
      <c r="L375" s="71">
        <f>COUNTIFS(エリア一覧!$V$15:$V$3463,"&gt;0",エリア一覧!$H$15:$H$3463,H375,エリア一覧!$D$15:$D$3463,I375,エリア一覧!$E$15:$E$3463,J375)</f>
        <v>13</v>
      </c>
      <c r="M375" s="45">
        <f>SUMIFS(エリア一覧!$V$15:V3449,エリア一覧!$H$15:H3449,H375,エリア一覧!$D$15:D3449,I375,エリア一覧!$E$15:E3449,J375)</f>
        <v>6465</v>
      </c>
    </row>
    <row r="376" spans="1:13">
      <c r="A376" t="s">
        <v>3011</v>
      </c>
      <c r="H376" s="48" t="s">
        <v>1439</v>
      </c>
      <c r="I376" s="49" t="s">
        <v>3045</v>
      </c>
      <c r="J376" s="49" t="s">
        <v>1665</v>
      </c>
      <c r="K376" s="171">
        <f>SUMIFS(エリア一覧!$J$15:$J$3463,エリア一覧!$H$15:$H$3463,H376,エリア一覧!$D$15:$D$3463,I376,エリア一覧!$E$15:$E$3463,J376)</f>
        <v>2345</v>
      </c>
      <c r="L376" s="71">
        <f>COUNTIFS(エリア一覧!$V$15:$V$3463,"&gt;0",エリア一覧!$H$15:$H$3463,H376,エリア一覧!$D$15:$D$3463,I376,エリア一覧!$E$15:$E$3463,J376)</f>
        <v>5</v>
      </c>
      <c r="M376" s="45">
        <f>SUMIFS(エリア一覧!$V$15:V3449,エリア一覧!$H$15:H3449,H376,エリア一覧!$D$15:D3449,I376,エリア一覧!$E$15:E3449,J376)</f>
        <v>2345</v>
      </c>
    </row>
    <row r="377" spans="1:13">
      <c r="A377" t="s">
        <v>3011</v>
      </c>
      <c r="H377" s="48" t="s">
        <v>1439</v>
      </c>
      <c r="I377" s="49" t="s">
        <v>3045</v>
      </c>
      <c r="J377" s="49" t="s">
        <v>1671</v>
      </c>
      <c r="K377" s="171">
        <f>SUMIFS(エリア一覧!$J$15:$J$3463,エリア一覧!$H$15:$H$3463,H377,エリア一覧!$D$15:$D$3463,I377,エリア一覧!$E$15:$E$3463,J377)</f>
        <v>2410</v>
      </c>
      <c r="L377" s="71">
        <f>COUNTIFS(エリア一覧!$V$15:$V$3463,"&gt;0",エリア一覧!$H$15:$H$3463,H377,エリア一覧!$D$15:$D$3463,I377,エリア一覧!$E$15:$E$3463,J377)</f>
        <v>3</v>
      </c>
      <c r="M377" s="45">
        <f>SUMIFS(エリア一覧!$V$15:V3449,エリア一覧!$H$15:H3449,H377,エリア一覧!$D$15:D3449,I377,エリア一覧!$E$15:E3449,J377)</f>
        <v>2410</v>
      </c>
    </row>
    <row r="378" spans="1:13">
      <c r="A378" t="s">
        <v>3011</v>
      </c>
      <c r="H378" s="48" t="s">
        <v>1439</v>
      </c>
      <c r="I378" s="49" t="s">
        <v>3045</v>
      </c>
      <c r="J378" s="49" t="s">
        <v>1675</v>
      </c>
      <c r="K378" s="171">
        <f>SUMIFS(エリア一覧!$J$15:$J$3463,エリア一覧!$H$15:$H$3463,H378,エリア一覧!$D$15:$D$3463,I378,エリア一覧!$E$15:$E$3463,J378)</f>
        <v>8170</v>
      </c>
      <c r="L378" s="71">
        <f>COUNTIFS(エリア一覧!$V$15:$V$3463,"&gt;0",エリア一覧!$H$15:$H$3463,H378,エリア一覧!$D$15:$D$3463,I378,エリア一覧!$E$15:$E$3463,J378)</f>
        <v>16</v>
      </c>
      <c r="M378" s="45">
        <f>SUMIFS(エリア一覧!$V$15:V3449,エリア一覧!$H$15:H3449,H378,エリア一覧!$D$15:D3449,I378,エリア一覧!$E$15:E3449,J378)</f>
        <v>7585</v>
      </c>
    </row>
    <row r="379" spans="1:13">
      <c r="A379" t="s">
        <v>3011</v>
      </c>
      <c r="H379" s="48" t="s">
        <v>1439</v>
      </c>
      <c r="I379" s="49" t="s">
        <v>3046</v>
      </c>
      <c r="J379" s="49" t="s">
        <v>1693</v>
      </c>
      <c r="K379" s="171">
        <f>SUMIFS(エリア一覧!$J$15:$J$3463,エリア一覧!$H$15:$H$3463,H379,エリア一覧!$D$15:$D$3463,I379,エリア一覧!$E$15:$E$3463,J379)</f>
        <v>1730</v>
      </c>
      <c r="L379" s="71">
        <f>COUNTIFS(エリア一覧!$V$15:$V$3463,"&gt;0",エリア一覧!$H$15:$H$3463,H379,エリア一覧!$D$15:$D$3463,I379,エリア一覧!$E$15:$E$3463,J379)</f>
        <v>4</v>
      </c>
      <c r="M379" s="45">
        <f>SUMIFS(エリア一覧!$V$15:V3449,エリア一覧!$H$15:H3449,H379,エリア一覧!$D$15:D3449,I379,エリア一覧!$E$15:E3449,J379)</f>
        <v>1730</v>
      </c>
    </row>
    <row r="380" spans="1:13">
      <c r="A380" t="s">
        <v>3011</v>
      </c>
      <c r="H380" s="48" t="s">
        <v>1439</v>
      </c>
      <c r="I380" s="49" t="s">
        <v>3046</v>
      </c>
      <c r="J380" s="49" t="s">
        <v>764</v>
      </c>
      <c r="K380" s="171">
        <f>SUMIFS(エリア一覧!$J$15:$J$3463,エリア一覧!$H$15:$H$3463,H380,エリア一覧!$D$15:$D$3463,I380,エリア一覧!$E$15:$E$3463,J380)</f>
        <v>4215</v>
      </c>
      <c r="L380" s="71">
        <f>COUNTIFS(エリア一覧!$V$15:$V$3463,"&gt;0",エリア一覧!$H$15:$H$3463,H380,エリア一覧!$D$15:$D$3463,I380,エリア一覧!$E$15:$E$3463,J380)</f>
        <v>11</v>
      </c>
      <c r="M380" s="45">
        <f>SUMIFS(エリア一覧!$V$15:V3449,エリア一覧!$H$15:H3449,H380,エリア一覧!$D$15:D3449,I380,エリア一覧!$E$15:E3449,J380)</f>
        <v>4215</v>
      </c>
    </row>
    <row r="381" spans="1:13">
      <c r="A381" t="s">
        <v>3011</v>
      </c>
      <c r="H381" s="48" t="s">
        <v>1439</v>
      </c>
      <c r="I381" s="49" t="s">
        <v>3046</v>
      </c>
      <c r="J381" s="49" t="s">
        <v>1709</v>
      </c>
      <c r="K381" s="171">
        <f>SUMIFS(エリア一覧!$J$15:$J$3463,エリア一覧!$H$15:$H$3463,H381,エリア一覧!$D$15:$D$3463,I381,エリア一覧!$E$15:$E$3463,J381)</f>
        <v>1440</v>
      </c>
      <c r="L381" s="71">
        <f>COUNTIFS(エリア一覧!$V$15:$V$3463,"&gt;0",エリア一覧!$H$15:$H$3463,H381,エリア一覧!$D$15:$D$3463,I381,エリア一覧!$E$15:$E$3463,J381)</f>
        <v>3</v>
      </c>
      <c r="M381" s="45">
        <f>SUMIFS(エリア一覧!$V$15:V3449,エリア一覧!$H$15:H3449,H381,エリア一覧!$D$15:D3449,I381,エリア一覧!$E$15:E3449,J381)</f>
        <v>1440</v>
      </c>
    </row>
    <row r="382" spans="1:13">
      <c r="A382" t="s">
        <v>3011</v>
      </c>
      <c r="H382" s="48" t="s">
        <v>1439</v>
      </c>
      <c r="I382" s="49" t="s">
        <v>3046</v>
      </c>
      <c r="J382" s="49" t="s">
        <v>1713</v>
      </c>
      <c r="K382" s="171">
        <f>SUMIFS(エリア一覧!$J$15:$J$3463,エリア一覧!$H$15:$H$3463,H382,エリア一覧!$D$15:$D$3463,I382,エリア一覧!$E$15:$E$3463,J382)</f>
        <v>5005</v>
      </c>
      <c r="L382" s="71">
        <f>COUNTIFS(エリア一覧!$V$15:$V$3463,"&gt;0",エリア一覧!$H$15:$H$3463,H382,エリア一覧!$D$15:$D$3463,I382,エリア一覧!$E$15:$E$3463,J382)</f>
        <v>11</v>
      </c>
      <c r="M382" s="45">
        <f>SUMIFS(エリア一覧!$V$15:V3449,エリア一覧!$H$15:H3449,H382,エリア一覧!$D$15:D3449,I382,エリア一覧!$E$15:E3449,J382)</f>
        <v>5005</v>
      </c>
    </row>
    <row r="383" spans="1:13">
      <c r="A383" t="s">
        <v>3011</v>
      </c>
      <c r="H383" s="48" t="s">
        <v>1439</v>
      </c>
      <c r="I383" s="49" t="s">
        <v>3046</v>
      </c>
      <c r="J383" s="49" t="s">
        <v>1725</v>
      </c>
      <c r="K383" s="171">
        <f>SUMIFS(エリア一覧!$J$15:$J$3463,エリア一覧!$H$15:$H$3463,H383,エリア一覧!$D$15:$D$3463,I383,エリア一覧!$E$15:$E$3463,J383)</f>
        <v>2540</v>
      </c>
      <c r="L383" s="71">
        <f>COUNTIFS(エリア一覧!$V$15:$V$3463,"&gt;0",エリア一覧!$H$15:$H$3463,H383,エリア一覧!$D$15:$D$3463,I383,エリア一覧!$E$15:$E$3463,J383)</f>
        <v>5</v>
      </c>
      <c r="M383" s="45">
        <f>SUMIFS(エリア一覧!$V$15:V3449,エリア一覧!$H$15:H3449,H383,エリア一覧!$D$15:D3449,I383,エリア一覧!$E$15:E3449,J383)</f>
        <v>2540</v>
      </c>
    </row>
    <row r="384" spans="1:13">
      <c r="A384" t="s">
        <v>3011</v>
      </c>
      <c r="H384" s="48" t="s">
        <v>1439</v>
      </c>
      <c r="I384" s="49" t="s">
        <v>3046</v>
      </c>
      <c r="J384" s="49" t="s">
        <v>1731</v>
      </c>
      <c r="K384" s="171">
        <f>SUMIFS(エリア一覧!$J$15:$J$3463,エリア一覧!$H$15:$H$3463,H384,エリア一覧!$D$15:$D$3463,I384,エリア一覧!$E$15:$E$3463,J384)</f>
        <v>5360</v>
      </c>
      <c r="L384" s="71">
        <f>COUNTIFS(エリア一覧!$V$15:$V$3463,"&gt;0",エリア一覧!$H$15:$H$3463,H384,エリア一覧!$D$15:$D$3463,I384,エリア一覧!$E$15:$E$3463,J384)</f>
        <v>12</v>
      </c>
      <c r="M384" s="45">
        <f>SUMIFS(エリア一覧!$V$15:V3449,エリア一覧!$H$15:H3449,H384,エリア一覧!$D$15:D3449,I384,エリア一覧!$E$15:E3449,J384)</f>
        <v>5360</v>
      </c>
    </row>
    <row r="385" spans="1:13">
      <c r="A385" t="s">
        <v>3011</v>
      </c>
      <c r="H385" s="48" t="s">
        <v>1439</v>
      </c>
      <c r="I385" s="49" t="s">
        <v>3046</v>
      </c>
      <c r="J385" s="49" t="s">
        <v>1744</v>
      </c>
      <c r="K385" s="171">
        <f>SUMIFS(エリア一覧!$J$15:$J$3463,エリア一覧!$H$15:$H$3463,H385,エリア一覧!$D$15:$D$3463,I385,エリア一覧!$E$15:$E$3463,J385)</f>
        <v>1865</v>
      </c>
      <c r="L385" s="71">
        <f>COUNTIFS(エリア一覧!$V$15:$V$3463,"&gt;0",エリア一覧!$H$15:$H$3463,H385,エリア一覧!$D$15:$D$3463,I385,エリア一覧!$E$15:$E$3463,J385)</f>
        <v>3</v>
      </c>
      <c r="M385" s="45">
        <f>SUMIFS(エリア一覧!$V$15:V3449,エリア一覧!$H$15:H3449,H385,エリア一覧!$D$15:D3449,I385,エリア一覧!$E$15:E3449,J385)</f>
        <v>1865</v>
      </c>
    </row>
    <row r="386" spans="1:13">
      <c r="A386" t="s">
        <v>3011</v>
      </c>
      <c r="H386" s="48" t="s">
        <v>1439</v>
      </c>
      <c r="I386" s="49" t="s">
        <v>3046</v>
      </c>
      <c r="J386" s="49" t="s">
        <v>1748</v>
      </c>
      <c r="K386" s="171">
        <f>SUMIFS(エリア一覧!$J$15:$J$3463,エリア一覧!$H$15:$H$3463,H386,エリア一覧!$D$15:$D$3463,I386,エリア一覧!$E$15:$E$3463,J386)</f>
        <v>6175</v>
      </c>
      <c r="L386" s="71">
        <f>COUNTIFS(エリア一覧!$V$15:$V$3463,"&gt;0",エリア一覧!$H$15:$H$3463,H386,エリア一覧!$D$15:$D$3463,I386,エリア一覧!$E$15:$E$3463,J386)</f>
        <v>11</v>
      </c>
      <c r="M386" s="45">
        <f>SUMIFS(エリア一覧!$V$15:V3449,エリア一覧!$H$15:H3449,H386,エリア一覧!$D$15:D3449,I386,エリア一覧!$E$15:E3449,J386)</f>
        <v>6175</v>
      </c>
    </row>
    <row r="387" spans="1:13">
      <c r="A387" t="s">
        <v>3011</v>
      </c>
      <c r="H387" s="48" t="s">
        <v>1439</v>
      </c>
      <c r="I387" s="49" t="s">
        <v>3046</v>
      </c>
      <c r="J387" s="49" t="s">
        <v>1759</v>
      </c>
      <c r="K387" s="171">
        <f>SUMIFS(エリア一覧!$J$15:$J$3463,エリア一覧!$H$15:$H$3463,H387,エリア一覧!$D$15:$D$3463,I387,エリア一覧!$E$15:$E$3463,J387)</f>
        <v>1905</v>
      </c>
      <c r="L387" s="71">
        <f>COUNTIFS(エリア一覧!$V$15:$V$3463,"&gt;0",エリア一覧!$H$15:$H$3463,H387,エリア一覧!$D$15:$D$3463,I387,エリア一覧!$E$15:$E$3463,J387)</f>
        <v>4</v>
      </c>
      <c r="M387" s="45">
        <f>SUMIFS(エリア一覧!$V$15:V3449,エリア一覧!$H$15:H3449,H387,エリア一覧!$D$15:D3449,I387,エリア一覧!$E$15:E3449,J387)</f>
        <v>1905</v>
      </c>
    </row>
    <row r="388" spans="1:13">
      <c r="A388" t="s">
        <v>3011</v>
      </c>
      <c r="H388" s="48" t="s">
        <v>1439</v>
      </c>
      <c r="I388" s="49" t="s">
        <v>3046</v>
      </c>
      <c r="J388" s="49" t="s">
        <v>1763</v>
      </c>
      <c r="K388" s="171">
        <f>SUMIFS(エリア一覧!$J$15:$J$3463,エリア一覧!$H$15:$H$3463,H388,エリア一覧!$D$15:$D$3463,I388,エリア一覧!$E$15:$E$3463,J388)</f>
        <v>1075</v>
      </c>
      <c r="L388" s="71">
        <f>COUNTIFS(エリア一覧!$V$15:$V$3463,"&gt;0",エリア一覧!$H$15:$H$3463,H388,エリア一覧!$D$15:$D$3463,I388,エリア一覧!$E$15:$E$3463,J388)</f>
        <v>3</v>
      </c>
      <c r="M388" s="45">
        <f>SUMIFS(エリア一覧!$V$15:V3449,エリア一覧!$H$15:H3449,H388,エリア一覧!$D$15:D3449,I388,エリア一覧!$E$15:E3449,J388)</f>
        <v>1075</v>
      </c>
    </row>
    <row r="389" spans="1:13">
      <c r="A389" t="s">
        <v>3011</v>
      </c>
      <c r="H389" s="48" t="s">
        <v>1439</v>
      </c>
      <c r="I389" s="49" t="s">
        <v>3046</v>
      </c>
      <c r="J389" s="49" t="s">
        <v>1767</v>
      </c>
      <c r="K389" s="171">
        <f>SUMIFS(エリア一覧!$J$15:$J$3463,エリア一覧!$H$15:$H$3463,H389,エリア一覧!$D$15:$D$3463,I389,エリア一覧!$E$15:$E$3463,J389)</f>
        <v>3530</v>
      </c>
      <c r="L389" s="71">
        <f>COUNTIFS(エリア一覧!$V$15:$V$3463,"&gt;0",エリア一覧!$H$15:$H$3463,H389,エリア一覧!$D$15:$D$3463,I389,エリア一覧!$E$15:$E$3463,J389)</f>
        <v>9</v>
      </c>
      <c r="M389" s="45">
        <f>SUMIFS(エリア一覧!$V$15:V3449,エリア一覧!$H$15:H3449,H389,エリア一覧!$D$15:D3449,I389,エリア一覧!$E$15:E3449,J389)</f>
        <v>3530</v>
      </c>
    </row>
    <row r="390" spans="1:13">
      <c r="A390" t="s">
        <v>3011</v>
      </c>
      <c r="H390" s="48" t="s">
        <v>1439</v>
      </c>
      <c r="I390" s="49" t="s">
        <v>3046</v>
      </c>
      <c r="J390" s="49" t="s">
        <v>1773</v>
      </c>
      <c r="K390" s="171">
        <f>SUMIFS(エリア一覧!$J$15:$J$3463,エリア一覧!$H$15:$H$3463,H390,エリア一覧!$D$15:$D$3463,I390,エリア一覧!$E$15:$E$3463,J390)</f>
        <v>6580</v>
      </c>
      <c r="L390" s="71">
        <f>COUNTIFS(エリア一覧!$V$15:$V$3463,"&gt;0",エリア一覧!$H$15:$H$3463,H390,エリア一覧!$D$15:$D$3463,I390,エリア一覧!$E$15:$E$3463,J390)</f>
        <v>12</v>
      </c>
      <c r="M390" s="45">
        <f>SUMIFS(エリア一覧!$V$15:V3449,エリア一覧!$H$15:H3449,H390,エリア一覧!$D$15:D3449,I390,エリア一覧!$E$15:E3449,J390)</f>
        <v>6580</v>
      </c>
    </row>
    <row r="391" spans="1:13">
      <c r="A391" t="s">
        <v>3011</v>
      </c>
      <c r="H391" s="48" t="s">
        <v>1439</v>
      </c>
      <c r="I391" s="49" t="s">
        <v>3046</v>
      </c>
      <c r="J391" s="49" t="s">
        <v>1783</v>
      </c>
      <c r="K391" s="171">
        <f>SUMIFS(エリア一覧!$J$15:$J$3463,エリア一覧!$H$15:$H$3463,H391,エリア一覧!$D$15:$D$3463,I391,エリア一覧!$E$15:$E$3463,J391)</f>
        <v>950</v>
      </c>
      <c r="L391" s="71">
        <f>COUNTIFS(エリア一覧!$V$15:$V$3463,"&gt;0",エリア一覧!$H$15:$H$3463,H391,エリア一覧!$D$15:$D$3463,I391,エリア一覧!$E$15:$E$3463,J391)</f>
        <v>3</v>
      </c>
      <c r="M391" s="45">
        <f>SUMIFS(エリア一覧!$V$15:V3449,エリア一覧!$H$15:H3449,H391,エリア一覧!$D$15:D3449,I391,エリア一覧!$E$15:E3449,J391)</f>
        <v>950</v>
      </c>
    </row>
    <row r="392" spans="1:13">
      <c r="A392" t="s">
        <v>3011</v>
      </c>
      <c r="H392" s="48" t="s">
        <v>1439</v>
      </c>
      <c r="I392" s="49" t="s">
        <v>3046</v>
      </c>
      <c r="J392" s="49" t="s">
        <v>1785</v>
      </c>
      <c r="K392" s="171">
        <f>SUMIFS(エリア一覧!$J$15:$J$3463,エリア一覧!$H$15:$H$3463,H392,エリア一覧!$D$15:$D$3463,I392,エリア一覧!$E$15:$E$3463,J392)</f>
        <v>780</v>
      </c>
      <c r="L392" s="71">
        <f>COUNTIFS(エリア一覧!$V$15:$V$3463,"&gt;0",エリア一覧!$H$15:$H$3463,H392,エリア一覧!$D$15:$D$3463,I392,エリア一覧!$E$15:$E$3463,J392)</f>
        <v>2</v>
      </c>
      <c r="M392" s="45">
        <f>SUMIFS(エリア一覧!$V$15:V3449,エリア一覧!$H$15:H3449,H392,エリア一覧!$D$15:D3449,I392,エリア一覧!$E$15:E3449,J392)</f>
        <v>780</v>
      </c>
    </row>
    <row r="393" spans="1:13">
      <c r="A393" t="s">
        <v>3011</v>
      </c>
      <c r="H393" s="48" t="s">
        <v>1439</v>
      </c>
      <c r="I393" s="49" t="s">
        <v>3046</v>
      </c>
      <c r="J393" s="49" t="s">
        <v>1786</v>
      </c>
      <c r="K393" s="171">
        <f>SUMIFS(エリア一覧!$J$15:$J$3463,エリア一覧!$H$15:$H$3463,H393,エリア一覧!$D$15:$D$3463,I393,エリア一覧!$E$15:$E$3463,J393)</f>
        <v>2555</v>
      </c>
      <c r="L393" s="71">
        <f>COUNTIFS(エリア一覧!$V$15:$V$3463,"&gt;0",エリア一覧!$H$15:$H$3463,H393,エリア一覧!$D$15:$D$3463,I393,エリア一覧!$E$15:$E$3463,J393)</f>
        <v>5</v>
      </c>
      <c r="M393" s="45">
        <f>SUMIFS(エリア一覧!$V$15:V3449,エリア一覧!$H$15:H3449,H393,エリア一覧!$D$15:D3449,I393,エリア一覧!$E$15:E3449,J393)</f>
        <v>2555</v>
      </c>
    </row>
    <row r="394" spans="1:13">
      <c r="A394" t="s">
        <v>3011</v>
      </c>
      <c r="H394" s="48" t="s">
        <v>1439</v>
      </c>
      <c r="I394" s="49" t="s">
        <v>3046</v>
      </c>
      <c r="J394" s="49" t="s">
        <v>1792</v>
      </c>
      <c r="K394" s="171">
        <f>SUMIFS(エリア一覧!$J$15:$J$3463,エリア一覧!$H$15:$H$3463,H394,エリア一覧!$D$15:$D$3463,I394,エリア一覧!$E$15:$E$3463,J394)</f>
        <v>6130</v>
      </c>
      <c r="L394" s="71">
        <f>COUNTIFS(エリア一覧!$V$15:$V$3463,"&gt;0",エリア一覧!$H$15:$H$3463,H394,エリア一覧!$D$15:$D$3463,I394,エリア一覧!$E$15:$E$3463,J394)</f>
        <v>12</v>
      </c>
      <c r="M394" s="45">
        <f>SUMIFS(エリア一覧!$V$15:V3449,エリア一覧!$H$15:H3449,H394,エリア一覧!$D$15:D3449,I394,エリア一覧!$E$15:E3449,J394)</f>
        <v>6130</v>
      </c>
    </row>
    <row r="395" spans="1:13">
      <c r="A395" t="s">
        <v>3011</v>
      </c>
      <c r="H395" s="48" t="s">
        <v>1439</v>
      </c>
      <c r="I395" s="49" t="s">
        <v>3046</v>
      </c>
      <c r="J395" s="49" t="s">
        <v>1801</v>
      </c>
      <c r="K395" s="171">
        <f>SUMIFS(エリア一覧!$J$15:$J$3463,エリア一覧!$H$15:$H$3463,H395,エリア一覧!$D$15:$D$3463,I395,エリア一覧!$E$15:$E$3463,J395)</f>
        <v>3695</v>
      </c>
      <c r="L395" s="71">
        <f>COUNTIFS(エリア一覧!$V$15:$V$3463,"&gt;0",エリア一覧!$H$15:$H$3463,H395,エリア一覧!$D$15:$D$3463,I395,エリア一覧!$E$15:$E$3463,J395)</f>
        <v>8</v>
      </c>
      <c r="M395" s="45">
        <f>SUMIFS(エリア一覧!$V$15:V3449,エリア一覧!$H$15:H3449,H395,エリア一覧!$D$15:D3449,I395,エリア一覧!$E$15:E3449,J395)</f>
        <v>3695</v>
      </c>
    </row>
    <row r="396" spans="1:13">
      <c r="A396" t="s">
        <v>3011</v>
      </c>
      <c r="H396" s="48" t="s">
        <v>1439</v>
      </c>
      <c r="I396" s="49" t="s">
        <v>3046</v>
      </c>
      <c r="J396" s="49" t="s">
        <v>1810</v>
      </c>
      <c r="K396" s="171">
        <f>SUMIFS(エリア一覧!$J$15:$J$3463,エリア一覧!$H$15:$H$3463,H396,エリア一覧!$D$15:$D$3463,I396,エリア一覧!$E$15:$E$3463,J396)</f>
        <v>2740</v>
      </c>
      <c r="L396" s="71">
        <f>COUNTIFS(エリア一覧!$V$15:$V$3463,"&gt;0",エリア一覧!$H$15:$H$3463,H396,エリア一覧!$D$15:$D$3463,I396,エリア一覧!$E$15:$E$3463,J396)</f>
        <v>5</v>
      </c>
      <c r="M396" s="45">
        <f>SUMIFS(エリア一覧!$V$15:V3449,エリア一覧!$H$15:H3449,H396,エリア一覧!$D$15:D3449,I396,エリア一覧!$E$15:E3449,J396)</f>
        <v>2740</v>
      </c>
    </row>
    <row r="397" spans="1:13">
      <c r="A397" t="s">
        <v>3011</v>
      </c>
      <c r="H397" s="48" t="s">
        <v>1439</v>
      </c>
      <c r="I397" s="49" t="s">
        <v>3046</v>
      </c>
      <c r="J397" s="49" t="s">
        <v>1814</v>
      </c>
      <c r="K397" s="171">
        <f>SUMIFS(エリア一覧!$J$15:$J$3463,エリア一覧!$H$15:$H$3463,H397,エリア一覧!$D$15:$D$3463,I397,エリア一覧!$E$15:$E$3463,J397)</f>
        <v>1260</v>
      </c>
      <c r="L397" s="71">
        <f>COUNTIFS(エリア一覧!$V$15:$V$3463,"&gt;0",エリア一覧!$H$15:$H$3463,H397,エリア一覧!$D$15:$D$3463,I397,エリア一覧!$E$15:$E$3463,J397)</f>
        <v>3</v>
      </c>
      <c r="M397" s="45">
        <f>SUMIFS(エリア一覧!$V$15:V3449,エリア一覧!$H$15:H3449,H397,エリア一覧!$D$15:D3449,I397,エリア一覧!$E$15:E3449,J397)</f>
        <v>1260</v>
      </c>
    </row>
    <row r="398" spans="1:13">
      <c r="A398" t="s">
        <v>3011</v>
      </c>
      <c r="H398" s="48" t="s">
        <v>1439</v>
      </c>
      <c r="I398" s="49" t="s">
        <v>3046</v>
      </c>
      <c r="J398" s="49" t="s">
        <v>1817</v>
      </c>
      <c r="K398" s="171">
        <f>SUMIFS(エリア一覧!$J$15:$J$3463,エリア一覧!$H$15:$H$3463,H398,エリア一覧!$D$15:$D$3463,I398,エリア一覧!$E$15:$E$3463,J398)</f>
        <v>1785</v>
      </c>
      <c r="L398" s="71">
        <f>COUNTIFS(エリア一覧!$V$15:$V$3463,"&gt;0",エリア一覧!$H$15:$H$3463,H398,エリア一覧!$D$15:$D$3463,I398,エリア一覧!$E$15:$E$3463,J398)</f>
        <v>4</v>
      </c>
      <c r="M398" s="45">
        <f>SUMIFS(エリア一覧!$V$15:V3449,エリア一覧!$H$15:H3449,H398,エリア一覧!$D$15:D3449,I398,エリア一覧!$E$15:E3449,J398)</f>
        <v>1785</v>
      </c>
    </row>
    <row r="399" spans="1:13">
      <c r="A399" t="s">
        <v>3011</v>
      </c>
      <c r="H399" s="48" t="s">
        <v>1439</v>
      </c>
      <c r="I399" s="49" t="s">
        <v>3046</v>
      </c>
      <c r="J399" s="49" t="s">
        <v>1818</v>
      </c>
      <c r="K399" s="171">
        <f>SUMIFS(エリア一覧!$J$15:$J$3463,エリア一覧!$H$15:$H$3463,H399,エリア一覧!$D$15:$D$3463,I399,エリア一覧!$E$15:$E$3463,J399)</f>
        <v>395</v>
      </c>
      <c r="L399" s="71">
        <f>COUNTIFS(エリア一覧!$V$15:$V$3463,"&gt;0",エリア一覧!$H$15:$H$3463,H399,エリア一覧!$D$15:$D$3463,I399,エリア一覧!$E$15:$E$3463,J399)</f>
        <v>1</v>
      </c>
      <c r="M399" s="45">
        <f>SUMIFS(エリア一覧!$V$15:V3449,エリア一覧!$H$15:H3449,H399,エリア一覧!$D$15:D3449,I399,エリア一覧!$E$15:E3449,J399)</f>
        <v>395</v>
      </c>
    </row>
    <row r="400" spans="1:13">
      <c r="A400" t="s">
        <v>3011</v>
      </c>
      <c r="H400" s="48" t="s">
        <v>1439</v>
      </c>
      <c r="I400" s="49" t="s">
        <v>1821</v>
      </c>
      <c r="J400" s="49" t="s">
        <v>1822</v>
      </c>
      <c r="K400" s="171">
        <f>SUMIFS(エリア一覧!$J$15:$J$3463,エリア一覧!$H$15:$H$3463,H400,エリア一覧!$D$15:$D$3463,I400,エリア一覧!$E$15:$E$3463,J400)</f>
        <v>4010</v>
      </c>
      <c r="L400" s="71">
        <f>COUNTIFS(エリア一覧!$V$15:$V$3463,"&gt;0",エリア一覧!$H$15:$H$3463,H400,エリア一覧!$D$15:$D$3463,I400,エリア一覧!$E$15:$E$3463,J400)</f>
        <v>0</v>
      </c>
      <c r="M400" s="45">
        <f>SUMIFS(エリア一覧!$V$15:V3449,エリア一覧!$H$15:H3449,H400,エリア一覧!$D$15:D3449,I400,エリア一覧!$E$15:E3449,J400)</f>
        <v>0</v>
      </c>
    </row>
    <row r="401" spans="1:13">
      <c r="A401" t="s">
        <v>3011</v>
      </c>
      <c r="H401" s="48" t="s">
        <v>1439</v>
      </c>
      <c r="I401" s="49" t="s">
        <v>1821</v>
      </c>
      <c r="J401" s="49" t="s">
        <v>1821</v>
      </c>
      <c r="K401" s="171">
        <f>SUMIFS(エリア一覧!$J$15:$J$3463,エリア一覧!$H$15:$H$3463,H401,エリア一覧!$D$15:$D$3463,I401,エリア一覧!$E$15:$E$3463,J401)</f>
        <v>1575</v>
      </c>
      <c r="L401" s="71">
        <f>COUNTIFS(エリア一覧!$V$15:$V$3463,"&gt;0",エリア一覧!$H$15:$H$3463,H401,エリア一覧!$D$15:$D$3463,I401,エリア一覧!$E$15:$E$3463,J401)</f>
        <v>0</v>
      </c>
      <c r="M401" s="45">
        <f>SUMIFS(エリア一覧!$V$15:V3449,エリア一覧!$H$15:H3449,H401,エリア一覧!$D$15:D3449,I401,エリア一覧!$E$15:E3449,J401)</f>
        <v>0</v>
      </c>
    </row>
    <row r="402" spans="1:13">
      <c r="A402" t="s">
        <v>3011</v>
      </c>
      <c r="H402" s="48" t="s">
        <v>1439</v>
      </c>
      <c r="I402" s="49" t="s">
        <v>1821</v>
      </c>
      <c r="J402" s="49" t="s">
        <v>1838</v>
      </c>
      <c r="K402" s="171">
        <f>SUMIFS(エリア一覧!$J$15:$J$3463,エリア一覧!$H$15:$H$3463,H402,エリア一覧!$D$15:$D$3463,I402,エリア一覧!$E$15:$E$3463,J402)</f>
        <v>3570</v>
      </c>
      <c r="L402" s="71">
        <f>COUNTIFS(エリア一覧!$V$15:$V$3463,"&gt;0",エリア一覧!$H$15:$H$3463,H402,エリア一覧!$D$15:$D$3463,I402,エリア一覧!$E$15:$E$3463,J402)</f>
        <v>0</v>
      </c>
      <c r="M402" s="45">
        <f>SUMIFS(エリア一覧!$V$15:V3449,エリア一覧!$H$15:H3449,H402,エリア一覧!$D$15:D3449,I402,エリア一覧!$E$15:E3449,J402)</f>
        <v>0</v>
      </c>
    </row>
    <row r="403" spans="1:13">
      <c r="A403" t="s">
        <v>3011</v>
      </c>
      <c r="H403" s="48" t="s">
        <v>1439</v>
      </c>
      <c r="I403" s="49" t="s">
        <v>1821</v>
      </c>
      <c r="J403" s="49" t="s">
        <v>1847</v>
      </c>
      <c r="K403" s="171">
        <f>SUMIFS(エリア一覧!$J$15:$J$3463,エリア一覧!$H$15:$H$3463,H403,エリア一覧!$D$15:$D$3463,I403,エリア一覧!$E$15:$E$3463,J403)</f>
        <v>2185</v>
      </c>
      <c r="L403" s="71">
        <f>COUNTIFS(エリア一覧!$V$15:$V$3463,"&gt;0",エリア一覧!$H$15:$H$3463,H403,エリア一覧!$D$15:$D$3463,I403,エリア一覧!$E$15:$E$3463,J403)</f>
        <v>0</v>
      </c>
      <c r="M403" s="45">
        <f>SUMIFS(エリア一覧!$V$15:V3449,エリア一覧!$H$15:H3449,H403,エリア一覧!$D$15:D3449,I403,エリア一覧!$E$15:E3449,J403)</f>
        <v>0</v>
      </c>
    </row>
    <row r="404" spans="1:13">
      <c r="A404" t="s">
        <v>3011</v>
      </c>
      <c r="H404" s="48" t="s">
        <v>1439</v>
      </c>
      <c r="I404" s="49" t="s">
        <v>1821</v>
      </c>
      <c r="J404" s="49" t="s">
        <v>1854</v>
      </c>
      <c r="K404" s="171">
        <f>SUMIFS(エリア一覧!$J$15:$J$3463,エリア一覧!$H$15:$H$3463,H404,エリア一覧!$D$15:$D$3463,I404,エリア一覧!$E$15:$E$3463,J404)</f>
        <v>8590</v>
      </c>
      <c r="L404" s="71">
        <f>COUNTIFS(エリア一覧!$V$15:$V$3463,"&gt;0",エリア一覧!$H$15:$H$3463,H404,エリア一覧!$D$15:$D$3463,I404,エリア一覧!$E$15:$E$3463,J404)</f>
        <v>0</v>
      </c>
      <c r="M404" s="45">
        <f>SUMIFS(エリア一覧!$V$15:V3449,エリア一覧!$H$15:H3449,H404,エリア一覧!$D$15:D3449,I404,エリア一覧!$E$15:E3449,J404)</f>
        <v>0</v>
      </c>
    </row>
    <row r="405" spans="1:13">
      <c r="A405" t="s">
        <v>3011</v>
      </c>
      <c r="H405" s="48" t="s">
        <v>1439</v>
      </c>
      <c r="I405" s="49" t="s">
        <v>1821</v>
      </c>
      <c r="J405" s="49" t="s">
        <v>1869</v>
      </c>
      <c r="K405" s="171">
        <f>SUMIFS(エリア一覧!$J$15:$J$3463,エリア一覧!$H$15:$H$3463,H405,エリア一覧!$D$15:$D$3463,I405,エリア一覧!$E$15:$E$3463,J405)</f>
        <v>1830</v>
      </c>
      <c r="L405" s="71">
        <f>COUNTIFS(エリア一覧!$V$15:$V$3463,"&gt;0",エリア一覧!$H$15:$H$3463,H405,エリア一覧!$D$15:$D$3463,I405,エリア一覧!$E$15:$E$3463,J405)</f>
        <v>0</v>
      </c>
      <c r="M405" s="45">
        <f>SUMIFS(エリア一覧!$V$15:V3449,エリア一覧!$H$15:H3449,H405,エリア一覧!$D$15:D3449,I405,エリア一覧!$E$15:E3449,J405)</f>
        <v>0</v>
      </c>
    </row>
    <row r="406" spans="1:13">
      <c r="A406" t="s">
        <v>3011</v>
      </c>
      <c r="H406" s="48" t="s">
        <v>1439</v>
      </c>
      <c r="I406" s="49" t="s">
        <v>1821</v>
      </c>
      <c r="J406" s="49" t="s">
        <v>1875</v>
      </c>
      <c r="K406" s="171">
        <f>SUMIFS(エリア一覧!$J$15:$J$3463,エリア一覧!$H$15:$H$3463,H406,エリア一覧!$D$15:$D$3463,I406,エリア一覧!$E$15:$E$3463,J406)</f>
        <v>2220</v>
      </c>
      <c r="L406" s="71">
        <f>COUNTIFS(エリア一覧!$V$15:$V$3463,"&gt;0",エリア一覧!$H$15:$H$3463,H406,エリア一覧!$D$15:$D$3463,I406,エリア一覧!$E$15:$E$3463,J406)</f>
        <v>0</v>
      </c>
      <c r="M406" s="45">
        <f>SUMIFS(エリア一覧!$V$15:V3449,エリア一覧!$H$15:H3449,H406,エリア一覧!$D$15:D3449,I406,エリア一覧!$E$15:E3449,J406)</f>
        <v>0</v>
      </c>
    </row>
    <row r="407" spans="1:13">
      <c r="A407" t="s">
        <v>3011</v>
      </c>
      <c r="H407" s="48" t="s">
        <v>1439</v>
      </c>
      <c r="I407" s="49" t="s">
        <v>1821</v>
      </c>
      <c r="J407" s="49" t="s">
        <v>1881</v>
      </c>
      <c r="K407" s="171">
        <f>SUMIFS(エリア一覧!$J$15:$J$3463,エリア一覧!$H$15:$H$3463,H407,エリア一覧!$D$15:$D$3463,I407,エリア一覧!$E$15:$E$3463,J407)</f>
        <v>800</v>
      </c>
      <c r="L407" s="71">
        <f>COUNTIFS(エリア一覧!$V$15:$V$3463,"&gt;0",エリア一覧!$H$15:$H$3463,H407,エリア一覧!$D$15:$D$3463,I407,エリア一覧!$E$15:$E$3463,J407)</f>
        <v>0</v>
      </c>
      <c r="M407" s="45">
        <f>SUMIFS(エリア一覧!$V$15:V3449,エリア一覧!$H$15:H3449,H407,エリア一覧!$D$15:D3449,I407,エリア一覧!$E$15:E3449,J407)</f>
        <v>0</v>
      </c>
    </row>
    <row r="408" spans="1:13">
      <c r="A408" t="s">
        <v>3011</v>
      </c>
      <c r="H408" s="48" t="s">
        <v>1439</v>
      </c>
      <c r="I408" s="49" t="s">
        <v>1821</v>
      </c>
      <c r="J408" s="49" t="s">
        <v>1884</v>
      </c>
      <c r="K408" s="171">
        <f>SUMIFS(エリア一覧!$J$15:$J$3463,エリア一覧!$H$15:$H$3463,H408,エリア一覧!$D$15:$D$3463,I408,エリア一覧!$E$15:$E$3463,J408)</f>
        <v>970</v>
      </c>
      <c r="L408" s="71">
        <f>COUNTIFS(エリア一覧!$V$15:$V$3463,"&gt;0",エリア一覧!$H$15:$H$3463,H408,エリア一覧!$D$15:$D$3463,I408,エリア一覧!$E$15:$E$3463,J408)</f>
        <v>0</v>
      </c>
      <c r="M408" s="45">
        <f>SUMIFS(エリア一覧!$V$15:V3449,エリア一覧!$H$15:H3449,H408,エリア一覧!$D$15:D3449,I408,エリア一覧!$E$15:E3449,J408)</f>
        <v>0</v>
      </c>
    </row>
    <row r="409" spans="1:13">
      <c r="A409" t="s">
        <v>3011</v>
      </c>
      <c r="H409" s="48" t="s">
        <v>1439</v>
      </c>
      <c r="I409" s="49" t="s">
        <v>1821</v>
      </c>
      <c r="J409" s="49" t="s">
        <v>1888</v>
      </c>
      <c r="K409" s="171">
        <f>SUMIFS(エリア一覧!$J$15:$J$3463,エリア一覧!$H$15:$H$3463,H409,エリア一覧!$D$15:$D$3463,I409,エリア一覧!$E$15:$E$3463,J409)</f>
        <v>1990</v>
      </c>
      <c r="L409" s="71">
        <f>COUNTIFS(エリア一覧!$V$15:$V$3463,"&gt;0",エリア一覧!$H$15:$H$3463,H409,エリア一覧!$D$15:$D$3463,I409,エリア一覧!$E$15:$E$3463,J409)</f>
        <v>0</v>
      </c>
      <c r="M409" s="45">
        <f>SUMIFS(エリア一覧!$V$15:V3449,エリア一覧!$H$15:H3449,H409,エリア一覧!$D$15:D3449,I409,エリア一覧!$E$15:E3449,J409)</f>
        <v>0</v>
      </c>
    </row>
    <row r="410" spans="1:13">
      <c r="A410" t="s">
        <v>3011</v>
      </c>
      <c r="H410" s="48" t="s">
        <v>1439</v>
      </c>
      <c r="I410" s="49" t="s">
        <v>1821</v>
      </c>
      <c r="J410" s="49" t="s">
        <v>1894</v>
      </c>
      <c r="K410" s="171">
        <f>SUMIFS(エリア一覧!$J$15:$J$3463,エリア一覧!$H$15:$H$3463,H410,エリア一覧!$D$15:$D$3463,I410,エリア一覧!$E$15:$E$3463,J410)</f>
        <v>2040</v>
      </c>
      <c r="L410" s="71">
        <f>COUNTIFS(エリア一覧!$V$15:$V$3463,"&gt;0",エリア一覧!$H$15:$H$3463,H410,エリア一覧!$D$15:$D$3463,I410,エリア一覧!$E$15:$E$3463,J410)</f>
        <v>0</v>
      </c>
      <c r="M410" s="45">
        <f>SUMIFS(エリア一覧!$V$15:V3449,エリア一覧!$H$15:H3449,H410,エリア一覧!$D$15:D3449,I410,エリア一覧!$E$15:E3449,J410)</f>
        <v>0</v>
      </c>
    </row>
    <row r="411" spans="1:13">
      <c r="A411" t="s">
        <v>3011</v>
      </c>
      <c r="H411" s="48" t="s">
        <v>1439</v>
      </c>
      <c r="I411" s="49" t="s">
        <v>1821</v>
      </c>
      <c r="J411" s="49" t="s">
        <v>1900</v>
      </c>
      <c r="K411" s="171">
        <f>SUMIFS(エリア一覧!$J$15:$J$3463,エリア一覧!$H$15:$H$3463,H411,エリア一覧!$D$15:$D$3463,I411,エリア一覧!$E$15:$E$3463,J411)</f>
        <v>1445</v>
      </c>
      <c r="L411" s="71">
        <f>COUNTIFS(エリア一覧!$V$15:$V$3463,"&gt;0",エリア一覧!$H$15:$H$3463,H411,エリア一覧!$D$15:$D$3463,I411,エリア一覧!$E$15:$E$3463,J411)</f>
        <v>0</v>
      </c>
      <c r="M411" s="45">
        <f>SUMIFS(エリア一覧!$V$15:V3449,エリア一覧!$H$15:H3449,H411,エリア一覧!$D$15:D3449,I411,エリア一覧!$E$15:E3449,J411)</f>
        <v>0</v>
      </c>
    </row>
    <row r="412" spans="1:13">
      <c r="A412" t="s">
        <v>3011</v>
      </c>
      <c r="H412" s="48" t="s">
        <v>1439</v>
      </c>
      <c r="I412" s="49" t="s">
        <v>1821</v>
      </c>
      <c r="J412" s="49" t="s">
        <v>1904</v>
      </c>
      <c r="K412" s="171">
        <f>SUMIFS(エリア一覧!$J$15:$J$3463,エリア一覧!$H$15:$H$3463,H412,エリア一覧!$D$15:$D$3463,I412,エリア一覧!$E$15:$E$3463,J412)</f>
        <v>4205</v>
      </c>
      <c r="L412" s="71">
        <f>COUNTIFS(エリア一覧!$V$15:$V$3463,"&gt;0",エリア一覧!$H$15:$H$3463,H412,エリア一覧!$D$15:$D$3463,I412,エリア一覧!$E$15:$E$3463,J412)</f>
        <v>0</v>
      </c>
      <c r="M412" s="45">
        <f>SUMIFS(エリア一覧!$V$15:V3449,エリア一覧!$H$15:H3449,H412,エリア一覧!$D$15:D3449,I412,エリア一覧!$E$15:E3449,J412)</f>
        <v>0</v>
      </c>
    </row>
    <row r="413" spans="1:13">
      <c r="A413" t="s">
        <v>3011</v>
      </c>
      <c r="H413" s="48" t="s">
        <v>1439</v>
      </c>
      <c r="I413" s="49" t="s">
        <v>1821</v>
      </c>
      <c r="J413" s="49" t="s">
        <v>1914</v>
      </c>
      <c r="K413" s="171">
        <f>SUMIFS(エリア一覧!$J$15:$J$3463,エリア一覧!$H$15:$H$3463,H413,エリア一覧!$D$15:$D$3463,I413,エリア一覧!$E$15:$E$3463,J413)</f>
        <v>3555</v>
      </c>
      <c r="L413" s="71">
        <f>COUNTIFS(エリア一覧!$V$15:$V$3463,"&gt;0",エリア一覧!$H$15:$H$3463,H413,エリア一覧!$D$15:$D$3463,I413,エリア一覧!$E$15:$E$3463,J413)</f>
        <v>0</v>
      </c>
      <c r="M413" s="45">
        <f>SUMIFS(エリア一覧!$V$15:V3449,エリア一覧!$H$15:H3449,H413,エリア一覧!$D$15:D3449,I413,エリア一覧!$E$15:E3449,J413)</f>
        <v>0</v>
      </c>
    </row>
    <row r="414" spans="1:13">
      <c r="A414" t="s">
        <v>3011</v>
      </c>
      <c r="H414" s="48" t="s">
        <v>1439</v>
      </c>
      <c r="I414" s="49" t="s">
        <v>1821</v>
      </c>
      <c r="J414" s="49" t="s">
        <v>1921</v>
      </c>
      <c r="K414" s="171">
        <f>SUMIFS(エリア一覧!$J$15:$J$3463,エリア一覧!$H$15:$H$3463,H414,エリア一覧!$D$15:$D$3463,I414,エリア一覧!$E$15:$E$3463,J414)</f>
        <v>800</v>
      </c>
      <c r="L414" s="71">
        <f>COUNTIFS(エリア一覧!$V$15:$V$3463,"&gt;0",エリア一覧!$H$15:$H$3463,H414,エリア一覧!$D$15:$D$3463,I414,エリア一覧!$E$15:$E$3463,J414)</f>
        <v>0</v>
      </c>
      <c r="M414" s="45">
        <f>SUMIFS(エリア一覧!$V$15:V3449,エリア一覧!$H$15:H3449,H414,エリア一覧!$D$15:D3449,I414,エリア一覧!$E$15:E3449,J414)</f>
        <v>0</v>
      </c>
    </row>
    <row r="415" spans="1:13">
      <c r="A415" t="s">
        <v>3011</v>
      </c>
      <c r="H415" s="48" t="s">
        <v>1439</v>
      </c>
      <c r="I415" s="49" t="s">
        <v>1821</v>
      </c>
      <c r="J415" s="49" t="s">
        <v>1924</v>
      </c>
      <c r="K415" s="171">
        <f>SUMIFS(エリア一覧!$J$15:$J$3463,エリア一覧!$H$15:$H$3463,H415,エリア一覧!$D$15:$D$3463,I415,エリア一覧!$E$15:$E$3463,J415)</f>
        <v>5642</v>
      </c>
      <c r="L415" s="71">
        <f>COUNTIFS(エリア一覧!$V$15:$V$3463,"&gt;0",エリア一覧!$H$15:$H$3463,H415,エリア一覧!$D$15:$D$3463,I415,エリア一覧!$E$15:$E$3463,J415)</f>
        <v>0</v>
      </c>
      <c r="M415" s="45">
        <f>SUMIFS(エリア一覧!$V$15:V3449,エリア一覧!$H$15:H3449,H415,エリア一覧!$D$15:D3449,I415,エリア一覧!$E$15:E3449,J415)</f>
        <v>0</v>
      </c>
    </row>
    <row r="416" spans="1:13">
      <c r="A416" t="s">
        <v>3011</v>
      </c>
      <c r="H416" s="48" t="s">
        <v>1439</v>
      </c>
      <c r="I416" s="49" t="s">
        <v>1821</v>
      </c>
      <c r="J416" s="49" t="s">
        <v>1927</v>
      </c>
      <c r="K416" s="171">
        <f>SUMIFS(エリア一覧!$J$15:$J$3463,エリア一覧!$H$15:$H$3463,H416,エリア一覧!$D$15:$D$3463,I416,エリア一覧!$E$15:$E$3463,J416)</f>
        <v>930</v>
      </c>
      <c r="L416" s="71">
        <f>COUNTIFS(エリア一覧!$V$15:$V$3463,"&gt;0",エリア一覧!$H$15:$H$3463,H416,エリア一覧!$D$15:$D$3463,I416,エリア一覧!$E$15:$E$3463,J416)</f>
        <v>0</v>
      </c>
      <c r="M416" s="45">
        <f>SUMIFS(エリア一覧!$V$15:V3449,エリア一覧!$H$15:H3449,H416,エリア一覧!$D$15:D3449,I416,エリア一覧!$E$15:E3449,J416)</f>
        <v>0</v>
      </c>
    </row>
    <row r="417" spans="1:13">
      <c r="A417" t="s">
        <v>3011</v>
      </c>
      <c r="H417" s="48" t="s">
        <v>1932</v>
      </c>
      <c r="I417" s="49" t="s">
        <v>3047</v>
      </c>
      <c r="J417" s="49" t="s">
        <v>1931</v>
      </c>
      <c r="K417" s="171">
        <f>SUMIFS(エリア一覧!$J$15:$J$3463,エリア一覧!$H$15:$H$3463,H417,エリア一覧!$D$15:$D$3463,I417,エリア一覧!$E$15:$E$3463,J417)</f>
        <v>3699</v>
      </c>
      <c r="L417" s="71">
        <f>COUNTIFS(エリア一覧!$V$15:$V$3463,"&gt;0",エリア一覧!$H$15:$H$3463,H417,エリア一覧!$D$15:$D$3463,I417,エリア一覧!$E$15:$E$3463,J417)</f>
        <v>0</v>
      </c>
      <c r="M417" s="45">
        <f>SUMIFS(エリア一覧!$V$15:V3449,エリア一覧!$H$15:H3449,H417,エリア一覧!$D$15:D3449,I417,エリア一覧!$E$15:E3449,J417)</f>
        <v>0</v>
      </c>
    </row>
    <row r="418" spans="1:13">
      <c r="A418" t="s">
        <v>3011</v>
      </c>
      <c r="H418" s="48" t="s">
        <v>1932</v>
      </c>
      <c r="I418" s="49" t="s">
        <v>3047</v>
      </c>
      <c r="J418" s="49" t="s">
        <v>1939</v>
      </c>
      <c r="K418" s="171">
        <f>SUMIFS(エリア一覧!$J$15:$J$3463,エリア一覧!$H$15:$H$3463,H418,エリア一覧!$D$15:$D$3463,I418,エリア一覧!$E$15:$E$3463,J418)</f>
        <v>250</v>
      </c>
      <c r="L418" s="71">
        <f>COUNTIFS(エリア一覧!$V$15:$V$3463,"&gt;0",エリア一覧!$H$15:$H$3463,H418,エリア一覧!$D$15:$D$3463,I418,エリア一覧!$E$15:$E$3463,J418)</f>
        <v>0</v>
      </c>
      <c r="M418" s="45">
        <f>SUMIFS(エリア一覧!$V$15:V3449,エリア一覧!$H$15:H3449,H418,エリア一覧!$D$15:D3449,I418,エリア一覧!$E$15:E3449,J418)</f>
        <v>0</v>
      </c>
    </row>
    <row r="419" spans="1:13">
      <c r="A419" t="s">
        <v>3011</v>
      </c>
      <c r="H419" s="48" t="s">
        <v>1932</v>
      </c>
      <c r="I419" s="49" t="s">
        <v>3047</v>
      </c>
      <c r="J419" s="49" t="s">
        <v>1940</v>
      </c>
      <c r="K419" s="171">
        <f>SUMIFS(エリア一覧!$J$15:$J$3463,エリア一覧!$H$15:$H$3463,H419,エリア一覧!$D$15:$D$3463,I419,エリア一覧!$E$15:$E$3463,J419)</f>
        <v>2915</v>
      </c>
      <c r="L419" s="71">
        <f>COUNTIFS(エリア一覧!$V$15:$V$3463,"&gt;0",エリア一覧!$H$15:$H$3463,H419,エリア一覧!$D$15:$D$3463,I419,エリア一覧!$E$15:$E$3463,J419)</f>
        <v>0</v>
      </c>
      <c r="M419" s="45">
        <f>SUMIFS(エリア一覧!$V$15:V3449,エリア一覧!$H$15:H3449,H419,エリア一覧!$D$15:D3449,I419,エリア一覧!$E$15:E3449,J419)</f>
        <v>0</v>
      </c>
    </row>
    <row r="420" spans="1:13">
      <c r="A420" t="s">
        <v>3011</v>
      </c>
      <c r="H420" s="48" t="s">
        <v>1932</v>
      </c>
      <c r="I420" s="49" t="s">
        <v>3047</v>
      </c>
      <c r="J420" s="49" t="s">
        <v>1326</v>
      </c>
      <c r="K420" s="171">
        <f>SUMIFS(エリア一覧!$J$15:$J$3463,エリア一覧!$H$15:$H$3463,H420,エリア一覧!$D$15:$D$3463,I420,エリア一覧!$E$15:$E$3463,J420)</f>
        <v>4510</v>
      </c>
      <c r="L420" s="71">
        <f>COUNTIFS(エリア一覧!$V$15:$V$3463,"&gt;0",エリア一覧!$H$15:$H$3463,H420,エリア一覧!$D$15:$D$3463,I420,エリア一覧!$E$15:$E$3463,J420)</f>
        <v>0</v>
      </c>
      <c r="M420" s="45">
        <f>SUMIFS(エリア一覧!$V$15:V3449,エリア一覧!$H$15:H3449,H420,エリア一覧!$D$15:D3449,I420,エリア一覧!$E$15:E3449,J420)</f>
        <v>0</v>
      </c>
    </row>
    <row r="421" spans="1:13">
      <c r="A421" t="s">
        <v>3011</v>
      </c>
      <c r="H421" s="48" t="s">
        <v>1932</v>
      </c>
      <c r="I421" s="49" t="s">
        <v>3047</v>
      </c>
      <c r="J421" s="49" t="s">
        <v>1955</v>
      </c>
      <c r="K421" s="171">
        <f>SUMIFS(エリア一覧!$J$15:$J$3463,エリア一覧!$H$15:$H$3463,H421,エリア一覧!$D$15:$D$3463,I421,エリア一覧!$E$15:$E$3463,J421)</f>
        <v>1725</v>
      </c>
      <c r="L421" s="71">
        <f>COUNTIFS(エリア一覧!$V$15:$V$3463,"&gt;0",エリア一覧!$H$15:$H$3463,H421,エリア一覧!$D$15:$D$3463,I421,エリア一覧!$E$15:$E$3463,J421)</f>
        <v>0</v>
      </c>
      <c r="M421" s="45">
        <f>SUMIFS(エリア一覧!$V$15:V3449,エリア一覧!$H$15:H3449,H421,エリア一覧!$D$15:D3449,I421,エリア一覧!$E$15:E3449,J421)</f>
        <v>0</v>
      </c>
    </row>
    <row r="422" spans="1:13">
      <c r="A422" t="s">
        <v>3011</v>
      </c>
      <c r="H422" s="48" t="s">
        <v>1932</v>
      </c>
      <c r="I422" s="49" t="s">
        <v>3047</v>
      </c>
      <c r="J422" s="49" t="s">
        <v>1960</v>
      </c>
      <c r="K422" s="171">
        <f>SUMIFS(エリア一覧!$J$15:$J$3463,エリア一覧!$H$15:$H$3463,H422,エリア一覧!$D$15:$D$3463,I422,エリア一覧!$E$15:$E$3463,J422)</f>
        <v>2820</v>
      </c>
      <c r="L422" s="71">
        <f>COUNTIFS(エリア一覧!$V$15:$V$3463,"&gt;0",エリア一覧!$H$15:$H$3463,H422,エリア一覧!$D$15:$D$3463,I422,エリア一覧!$E$15:$E$3463,J422)</f>
        <v>0</v>
      </c>
      <c r="M422" s="45">
        <f>SUMIFS(エリア一覧!$V$15:V3449,エリア一覧!$H$15:H3449,H422,エリア一覧!$D$15:D3449,I422,エリア一覧!$E$15:E3449,J422)</f>
        <v>0</v>
      </c>
    </row>
    <row r="423" spans="1:13">
      <c r="A423" t="s">
        <v>3011</v>
      </c>
      <c r="H423" s="48" t="s">
        <v>1932</v>
      </c>
      <c r="I423" s="49" t="s">
        <v>3047</v>
      </c>
      <c r="J423" s="49" t="s">
        <v>1965</v>
      </c>
      <c r="K423" s="171">
        <f>SUMIFS(エリア一覧!$J$15:$J$3463,エリア一覧!$H$15:$H$3463,H423,エリア一覧!$D$15:$D$3463,I423,エリア一覧!$E$15:$E$3463,J423)</f>
        <v>1115</v>
      </c>
      <c r="L423" s="71">
        <f>COUNTIFS(エリア一覧!$V$15:$V$3463,"&gt;0",エリア一覧!$H$15:$H$3463,H423,エリア一覧!$D$15:$D$3463,I423,エリア一覧!$E$15:$E$3463,J423)</f>
        <v>0</v>
      </c>
      <c r="M423" s="45">
        <f>SUMIFS(エリア一覧!$V$15:V3449,エリア一覧!$H$15:H3449,H423,エリア一覧!$D$15:D3449,I423,エリア一覧!$E$15:E3449,J423)</f>
        <v>0</v>
      </c>
    </row>
    <row r="424" spans="1:13">
      <c r="A424" t="s">
        <v>3011</v>
      </c>
      <c r="H424" s="48" t="s">
        <v>1932</v>
      </c>
      <c r="I424" s="49" t="s">
        <v>3047</v>
      </c>
      <c r="J424" s="49" t="s">
        <v>1969</v>
      </c>
      <c r="K424" s="171">
        <f>SUMIFS(エリア一覧!$J$15:$J$3463,エリア一覧!$H$15:$H$3463,H424,エリア一覧!$D$15:$D$3463,I424,エリア一覧!$E$15:$E$3463,J424)</f>
        <v>3535</v>
      </c>
      <c r="L424" s="71">
        <f>COUNTIFS(エリア一覧!$V$15:$V$3463,"&gt;0",エリア一覧!$H$15:$H$3463,H424,エリア一覧!$D$15:$D$3463,I424,エリア一覧!$E$15:$E$3463,J424)</f>
        <v>0</v>
      </c>
      <c r="M424" s="45">
        <f>SUMIFS(エリア一覧!$V$15:V3449,エリア一覧!$H$15:H3449,H424,エリア一覧!$D$15:D3449,I424,エリア一覧!$E$15:E3449,J424)</f>
        <v>0</v>
      </c>
    </row>
    <row r="425" spans="1:13">
      <c r="A425" t="s">
        <v>3011</v>
      </c>
      <c r="H425" s="48" t="s">
        <v>1932</v>
      </c>
      <c r="I425" s="49" t="s">
        <v>3047</v>
      </c>
      <c r="J425" s="49" t="s">
        <v>1976</v>
      </c>
      <c r="K425" s="171">
        <f>SUMIFS(エリア一覧!$J$15:$J$3463,エリア一覧!$H$15:$H$3463,H425,エリア一覧!$D$15:$D$3463,I425,エリア一覧!$E$15:$E$3463,J425)</f>
        <v>945</v>
      </c>
      <c r="L425" s="71">
        <f>COUNTIFS(エリア一覧!$V$15:$V$3463,"&gt;0",エリア一覧!$H$15:$H$3463,H425,エリア一覧!$D$15:$D$3463,I425,エリア一覧!$E$15:$E$3463,J425)</f>
        <v>0</v>
      </c>
      <c r="M425" s="45">
        <f>SUMIFS(エリア一覧!$V$15:V3449,エリア一覧!$H$15:H3449,H425,エリア一覧!$D$15:D3449,I425,エリア一覧!$E$15:E3449,J425)</f>
        <v>0</v>
      </c>
    </row>
    <row r="426" spans="1:13">
      <c r="A426" t="s">
        <v>3011</v>
      </c>
      <c r="H426" s="48" t="s">
        <v>1932</v>
      </c>
      <c r="I426" s="49" t="s">
        <v>3047</v>
      </c>
      <c r="J426" s="49" t="s">
        <v>1979</v>
      </c>
      <c r="K426" s="171">
        <f>SUMIFS(エリア一覧!$J$15:$J$3463,エリア一覧!$H$15:$H$3463,H426,エリア一覧!$D$15:$D$3463,I426,エリア一覧!$E$15:$E$3463,J426)</f>
        <v>1710</v>
      </c>
      <c r="L426" s="71">
        <f>COUNTIFS(エリア一覧!$V$15:$V$3463,"&gt;0",エリア一覧!$H$15:$H$3463,H426,エリア一覧!$D$15:$D$3463,I426,エリア一覧!$E$15:$E$3463,J426)</f>
        <v>0</v>
      </c>
      <c r="M426" s="45">
        <f>SUMIFS(エリア一覧!$V$15:V3449,エリア一覧!$H$15:H3449,H426,エリア一覧!$D$15:D3449,I426,エリア一覧!$E$15:E3449,J426)</f>
        <v>0</v>
      </c>
    </row>
    <row r="427" spans="1:13">
      <c r="A427" t="s">
        <v>3011</v>
      </c>
      <c r="H427" s="48" t="s">
        <v>1932</v>
      </c>
      <c r="I427" s="49" t="s">
        <v>3047</v>
      </c>
      <c r="J427" s="49" t="s">
        <v>1983</v>
      </c>
      <c r="K427" s="171">
        <f>SUMIFS(エリア一覧!$J$15:$J$3463,エリア一覧!$H$15:$H$3463,H427,エリア一覧!$D$15:$D$3463,I427,エリア一覧!$E$15:$E$3463,J427)</f>
        <v>1640</v>
      </c>
      <c r="L427" s="71">
        <f>COUNTIFS(エリア一覧!$V$15:$V$3463,"&gt;0",エリア一覧!$H$15:$H$3463,H427,エリア一覧!$D$15:$D$3463,I427,エリア一覧!$E$15:$E$3463,J427)</f>
        <v>0</v>
      </c>
      <c r="M427" s="45">
        <f>SUMIFS(エリア一覧!$V$15:V3449,エリア一覧!$H$15:H3449,H427,エリア一覧!$D$15:D3449,I427,エリア一覧!$E$15:E3449,J427)</f>
        <v>0</v>
      </c>
    </row>
    <row r="428" spans="1:13">
      <c r="A428" t="s">
        <v>3011</v>
      </c>
      <c r="H428" s="48" t="s">
        <v>1932</v>
      </c>
      <c r="I428" s="49" t="s">
        <v>3047</v>
      </c>
      <c r="J428" s="49" t="s">
        <v>1987</v>
      </c>
      <c r="K428" s="171">
        <f>SUMIFS(エリア一覧!$J$15:$J$3463,エリア一覧!$H$15:$H$3463,H428,エリア一覧!$D$15:$D$3463,I428,エリア一覧!$E$15:$E$3463,J428)</f>
        <v>905</v>
      </c>
      <c r="L428" s="71">
        <f>COUNTIFS(エリア一覧!$V$15:$V$3463,"&gt;0",エリア一覧!$H$15:$H$3463,H428,エリア一覧!$D$15:$D$3463,I428,エリア一覧!$E$15:$E$3463,J428)</f>
        <v>0</v>
      </c>
      <c r="M428" s="45">
        <f>SUMIFS(エリア一覧!$V$15:V3449,エリア一覧!$H$15:H3449,H428,エリア一覧!$D$15:D3449,I428,エリア一覧!$E$15:E3449,J428)</f>
        <v>0</v>
      </c>
    </row>
    <row r="429" spans="1:13">
      <c r="A429" t="s">
        <v>3011</v>
      </c>
      <c r="H429" s="48" t="s">
        <v>1932</v>
      </c>
      <c r="I429" s="49" t="s">
        <v>3047</v>
      </c>
      <c r="J429" s="49" t="s">
        <v>1990</v>
      </c>
      <c r="K429" s="171">
        <f>SUMIFS(エリア一覧!$J$15:$J$3463,エリア一覧!$H$15:$H$3463,H429,エリア一覧!$D$15:$D$3463,I429,エリア一覧!$E$15:$E$3463,J429)</f>
        <v>910</v>
      </c>
      <c r="L429" s="71">
        <f>COUNTIFS(エリア一覧!$V$15:$V$3463,"&gt;0",エリア一覧!$H$15:$H$3463,H429,エリア一覧!$D$15:$D$3463,I429,エリア一覧!$E$15:$E$3463,J429)</f>
        <v>0</v>
      </c>
      <c r="M429" s="45">
        <f>SUMIFS(エリア一覧!$V$15:V3449,エリア一覧!$H$15:H3449,H429,エリア一覧!$D$15:D3449,I429,エリア一覧!$E$15:E3449,J429)</f>
        <v>0</v>
      </c>
    </row>
    <row r="430" spans="1:13">
      <c r="A430" t="s">
        <v>3011</v>
      </c>
      <c r="H430" s="48" t="s">
        <v>1932</v>
      </c>
      <c r="I430" s="49" t="s">
        <v>3047</v>
      </c>
      <c r="J430" s="49" t="s">
        <v>1993</v>
      </c>
      <c r="K430" s="171">
        <f>SUMIFS(エリア一覧!$J$15:$J$3463,エリア一覧!$H$15:$H$3463,H430,エリア一覧!$D$15:$D$3463,I430,エリア一覧!$E$15:$E$3463,J430)</f>
        <v>1355</v>
      </c>
      <c r="L430" s="71">
        <f>COUNTIFS(エリア一覧!$V$15:$V$3463,"&gt;0",エリア一覧!$H$15:$H$3463,H430,エリア一覧!$D$15:$D$3463,I430,エリア一覧!$E$15:$E$3463,J430)</f>
        <v>0</v>
      </c>
      <c r="M430" s="45">
        <f>SUMIFS(エリア一覧!$V$15:V3449,エリア一覧!$H$15:H3449,H430,エリア一覧!$D$15:D3449,I430,エリア一覧!$E$15:E3449,J430)</f>
        <v>0</v>
      </c>
    </row>
    <row r="431" spans="1:13">
      <c r="A431" t="s">
        <v>3011</v>
      </c>
      <c r="H431" s="48" t="s">
        <v>1932</v>
      </c>
      <c r="I431" s="49" t="s">
        <v>3047</v>
      </c>
      <c r="J431" s="49" t="s">
        <v>1995</v>
      </c>
      <c r="K431" s="171">
        <f>SUMIFS(エリア一覧!$J$15:$J$3463,エリア一覧!$H$15:$H$3463,H431,エリア一覧!$D$15:$D$3463,I431,エリア一覧!$E$15:$E$3463,J431)</f>
        <v>1435</v>
      </c>
      <c r="L431" s="71">
        <f>COUNTIFS(エリア一覧!$V$15:$V$3463,"&gt;0",エリア一覧!$H$15:$H$3463,H431,エリア一覧!$D$15:$D$3463,I431,エリア一覧!$E$15:$E$3463,J431)</f>
        <v>0</v>
      </c>
      <c r="M431" s="45">
        <f>SUMIFS(エリア一覧!$V$15:V3449,エリア一覧!$H$15:H3449,H431,エリア一覧!$D$15:D3449,I431,エリア一覧!$E$15:E3449,J431)</f>
        <v>0</v>
      </c>
    </row>
    <row r="432" spans="1:13">
      <c r="A432" t="s">
        <v>3011</v>
      </c>
      <c r="H432" s="48" t="s">
        <v>1932</v>
      </c>
      <c r="I432" s="49" t="s">
        <v>3047</v>
      </c>
      <c r="J432" s="49" t="s">
        <v>1999</v>
      </c>
      <c r="K432" s="171">
        <f>SUMIFS(エリア一覧!$J$15:$J$3463,エリア一覧!$H$15:$H$3463,H432,エリア一覧!$D$15:$D$3463,I432,エリア一覧!$E$15:$E$3463,J432)</f>
        <v>880</v>
      </c>
      <c r="L432" s="71">
        <f>COUNTIFS(エリア一覧!$V$15:$V$3463,"&gt;0",エリア一覧!$H$15:$H$3463,H432,エリア一覧!$D$15:$D$3463,I432,エリア一覧!$E$15:$E$3463,J432)</f>
        <v>0</v>
      </c>
      <c r="M432" s="45">
        <f>SUMIFS(エリア一覧!$V$15:V3449,エリア一覧!$H$15:H3449,H432,エリア一覧!$D$15:D3449,I432,エリア一覧!$E$15:E3449,J432)</f>
        <v>0</v>
      </c>
    </row>
    <row r="433" spans="1:13">
      <c r="A433" t="s">
        <v>3011</v>
      </c>
      <c r="H433" s="48" t="s">
        <v>1932</v>
      </c>
      <c r="I433" s="49" t="s">
        <v>3047</v>
      </c>
      <c r="J433" s="49" t="s">
        <v>2002</v>
      </c>
      <c r="K433" s="171">
        <f>SUMIFS(エリア一覧!$J$15:$J$3463,エリア一覧!$H$15:$H$3463,H433,エリア一覧!$D$15:$D$3463,I433,エリア一覧!$E$15:$E$3463,J433)</f>
        <v>0</v>
      </c>
      <c r="L433" s="71">
        <f>COUNTIFS(エリア一覧!$V$15:$V$3463,"&gt;0",エリア一覧!$H$15:$H$3463,H433,エリア一覧!$D$15:$D$3463,I433,エリア一覧!$E$15:$E$3463,J433)</f>
        <v>0</v>
      </c>
      <c r="M433" s="45">
        <f>SUMIFS(エリア一覧!$V$15:V3449,エリア一覧!$H$15:H3449,H433,エリア一覧!$D$15:D3449,I433,エリア一覧!$E$15:E3449,J433)</f>
        <v>0</v>
      </c>
    </row>
    <row r="434" spans="1:13">
      <c r="A434" t="s">
        <v>3011</v>
      </c>
      <c r="H434" s="48" t="s">
        <v>1932</v>
      </c>
      <c r="I434" s="49" t="s">
        <v>3047</v>
      </c>
      <c r="J434" s="49" t="s">
        <v>2003</v>
      </c>
      <c r="K434" s="171">
        <f>SUMIFS(エリア一覧!$J$15:$J$3463,エリア一覧!$H$15:$H$3463,H434,エリア一覧!$D$15:$D$3463,I434,エリア一覧!$E$15:$E$3463,J434)</f>
        <v>1245</v>
      </c>
      <c r="L434" s="71">
        <f>COUNTIFS(エリア一覧!$V$15:$V$3463,"&gt;0",エリア一覧!$H$15:$H$3463,H434,エリア一覧!$D$15:$D$3463,I434,エリア一覧!$E$15:$E$3463,J434)</f>
        <v>0</v>
      </c>
      <c r="M434" s="45">
        <f>SUMIFS(エリア一覧!$V$15:V3449,エリア一覧!$H$15:H3449,H434,エリア一覧!$D$15:D3449,I434,エリア一覧!$E$15:E3449,J434)</f>
        <v>0</v>
      </c>
    </row>
    <row r="435" spans="1:13">
      <c r="A435" t="s">
        <v>3011</v>
      </c>
      <c r="H435" s="48" t="s">
        <v>1932</v>
      </c>
      <c r="I435" s="49" t="s">
        <v>3047</v>
      </c>
      <c r="J435" s="49" t="s">
        <v>2007</v>
      </c>
      <c r="K435" s="171">
        <f>SUMIFS(エリア一覧!$J$15:$J$3463,エリア一覧!$H$15:$H$3463,H435,エリア一覧!$D$15:$D$3463,I435,エリア一覧!$E$15:$E$3463,J435)</f>
        <v>1010</v>
      </c>
      <c r="L435" s="71">
        <f>COUNTIFS(エリア一覧!$V$15:$V$3463,"&gt;0",エリア一覧!$H$15:$H$3463,H435,エリア一覧!$D$15:$D$3463,I435,エリア一覧!$E$15:$E$3463,J435)</f>
        <v>0</v>
      </c>
      <c r="M435" s="45">
        <f>SUMIFS(エリア一覧!$V$15:V3449,エリア一覧!$H$15:H3449,H435,エリア一覧!$D$15:D3449,I435,エリア一覧!$E$15:E3449,J435)</f>
        <v>0</v>
      </c>
    </row>
    <row r="436" spans="1:13">
      <c r="A436" t="s">
        <v>3011</v>
      </c>
      <c r="H436" s="48" t="s">
        <v>1932</v>
      </c>
      <c r="I436" s="49" t="s">
        <v>3047</v>
      </c>
      <c r="J436" s="49" t="s">
        <v>2010</v>
      </c>
      <c r="K436" s="171">
        <f>SUMIFS(エリア一覧!$J$15:$J$3463,エリア一覧!$H$15:$H$3463,H436,エリア一覧!$D$15:$D$3463,I436,エリア一覧!$E$15:$E$3463,J436)</f>
        <v>1080</v>
      </c>
      <c r="L436" s="71">
        <f>COUNTIFS(エリア一覧!$V$15:$V$3463,"&gt;0",エリア一覧!$H$15:$H$3463,H436,エリア一覧!$D$15:$D$3463,I436,エリア一覧!$E$15:$E$3463,J436)</f>
        <v>0</v>
      </c>
      <c r="M436" s="45">
        <f>SUMIFS(エリア一覧!$V$15:V3449,エリア一覧!$H$15:H3449,H436,エリア一覧!$D$15:D3449,I436,エリア一覧!$E$15:E3449,J436)</f>
        <v>0</v>
      </c>
    </row>
    <row r="437" spans="1:13">
      <c r="A437" t="s">
        <v>3011</v>
      </c>
      <c r="H437" s="48" t="s">
        <v>1932</v>
      </c>
      <c r="I437" s="49" t="s">
        <v>3047</v>
      </c>
      <c r="J437" s="49" t="s">
        <v>2014</v>
      </c>
      <c r="K437" s="171">
        <f>SUMIFS(エリア一覧!$J$15:$J$3463,エリア一覧!$H$15:$H$3463,H437,エリア一覧!$D$15:$D$3463,I437,エリア一覧!$E$15:$E$3463,J437)</f>
        <v>980</v>
      </c>
      <c r="L437" s="71">
        <f>COUNTIFS(エリア一覧!$V$15:$V$3463,"&gt;0",エリア一覧!$H$15:$H$3463,H437,エリア一覧!$D$15:$D$3463,I437,エリア一覧!$E$15:$E$3463,J437)</f>
        <v>0</v>
      </c>
      <c r="M437" s="45">
        <f>SUMIFS(エリア一覧!$V$15:V3449,エリア一覧!$H$15:H3449,H437,エリア一覧!$D$15:D3449,I437,エリア一覧!$E$15:E3449,J437)</f>
        <v>0</v>
      </c>
    </row>
    <row r="438" spans="1:13">
      <c r="A438" t="s">
        <v>3011</v>
      </c>
      <c r="H438" s="48" t="s">
        <v>1932</v>
      </c>
      <c r="I438" s="49" t="s">
        <v>3047</v>
      </c>
      <c r="J438" s="49" t="s">
        <v>2017</v>
      </c>
      <c r="K438" s="171">
        <f>SUMIFS(エリア一覧!$J$15:$J$3463,エリア一覧!$H$15:$H$3463,H438,エリア一覧!$D$15:$D$3463,I438,エリア一覧!$E$15:$E$3463,J438)</f>
        <v>2120</v>
      </c>
      <c r="L438" s="71">
        <f>COUNTIFS(エリア一覧!$V$15:$V$3463,"&gt;0",エリア一覧!$H$15:$H$3463,H438,エリア一覧!$D$15:$D$3463,I438,エリア一覧!$E$15:$E$3463,J438)</f>
        <v>0</v>
      </c>
      <c r="M438" s="45">
        <f>SUMIFS(エリア一覧!$V$15:V3449,エリア一覧!$H$15:H3449,H438,エリア一覧!$D$15:D3449,I438,エリア一覧!$E$15:E3449,J438)</f>
        <v>0</v>
      </c>
    </row>
    <row r="439" spans="1:13">
      <c r="A439" t="s">
        <v>3011</v>
      </c>
      <c r="H439" s="48" t="s">
        <v>1932</v>
      </c>
      <c r="I439" s="49" t="s">
        <v>3047</v>
      </c>
      <c r="J439" s="49" t="s">
        <v>2021</v>
      </c>
      <c r="K439" s="171">
        <f>SUMIFS(エリア一覧!$J$15:$J$3463,エリア一覧!$H$15:$H$3463,H439,エリア一覧!$D$15:$D$3463,I439,エリア一覧!$E$15:$E$3463,J439)</f>
        <v>1235</v>
      </c>
      <c r="L439" s="71">
        <f>COUNTIFS(エリア一覧!$V$15:$V$3463,"&gt;0",エリア一覧!$H$15:$H$3463,H439,エリア一覧!$D$15:$D$3463,I439,エリア一覧!$E$15:$E$3463,J439)</f>
        <v>0</v>
      </c>
      <c r="M439" s="45">
        <f>SUMIFS(エリア一覧!$V$15:V3449,エリア一覧!$H$15:H3449,H439,エリア一覧!$D$15:D3449,I439,エリア一覧!$E$15:E3449,J439)</f>
        <v>0</v>
      </c>
    </row>
    <row r="440" spans="1:13">
      <c r="A440" t="s">
        <v>3011</v>
      </c>
      <c r="H440" s="48" t="s">
        <v>1932</v>
      </c>
      <c r="I440" s="49" t="s">
        <v>3048</v>
      </c>
      <c r="J440" s="49" t="s">
        <v>2024</v>
      </c>
      <c r="K440" s="171">
        <f>SUMIFS(エリア一覧!$J$15:$J$3463,エリア一覧!$H$15:$H$3463,H440,エリア一覧!$D$15:$D$3463,I440,エリア一覧!$E$15:$E$3463,J440)</f>
        <v>2620</v>
      </c>
      <c r="L440" s="71">
        <f>COUNTIFS(エリア一覧!$V$15:$V$3463,"&gt;0",エリア一覧!$H$15:$H$3463,H440,エリア一覧!$D$15:$D$3463,I440,エリア一覧!$E$15:$E$3463,J440)</f>
        <v>0</v>
      </c>
      <c r="M440" s="45">
        <f>SUMIFS(エリア一覧!$V$15:V3449,エリア一覧!$H$15:H3449,H440,エリア一覧!$D$15:D3449,I440,エリア一覧!$E$15:E3449,J440)</f>
        <v>0</v>
      </c>
    </row>
    <row r="441" spans="1:13">
      <c r="A441" t="s">
        <v>3011</v>
      </c>
      <c r="H441" s="48" t="s">
        <v>1932</v>
      </c>
      <c r="I441" s="49" t="s">
        <v>3048</v>
      </c>
      <c r="J441" s="49" t="s">
        <v>2028</v>
      </c>
      <c r="K441" s="171">
        <f>SUMIFS(エリア一覧!$J$15:$J$3463,エリア一覧!$H$15:$H$3463,H441,エリア一覧!$D$15:$D$3463,I441,エリア一覧!$E$15:$E$3463,J441)</f>
        <v>2865</v>
      </c>
      <c r="L441" s="71">
        <f>COUNTIFS(エリア一覧!$V$15:$V$3463,"&gt;0",エリア一覧!$H$15:$H$3463,H441,エリア一覧!$D$15:$D$3463,I441,エリア一覧!$E$15:$E$3463,J441)</f>
        <v>0</v>
      </c>
      <c r="M441" s="45">
        <f>SUMIFS(エリア一覧!$V$15:V3449,エリア一覧!$H$15:H3449,H441,エリア一覧!$D$15:D3449,I441,エリア一覧!$E$15:E3449,J441)</f>
        <v>0</v>
      </c>
    </row>
    <row r="442" spans="1:13">
      <c r="A442" t="s">
        <v>3011</v>
      </c>
      <c r="H442" s="48" t="s">
        <v>1932</v>
      </c>
      <c r="I442" s="49" t="s">
        <v>3048</v>
      </c>
      <c r="J442" s="49" t="s">
        <v>2035</v>
      </c>
      <c r="K442" s="171">
        <f>SUMIFS(エリア一覧!$J$15:$J$3463,エリア一覧!$H$15:$H$3463,H442,エリア一覧!$D$15:$D$3463,I442,エリア一覧!$E$15:$E$3463,J442)</f>
        <v>4209</v>
      </c>
      <c r="L442" s="71">
        <f>COUNTIFS(エリア一覧!$V$15:$V$3463,"&gt;0",エリア一覧!$H$15:$H$3463,H442,エリア一覧!$D$15:$D$3463,I442,エリア一覧!$E$15:$E$3463,J442)</f>
        <v>0</v>
      </c>
      <c r="M442" s="45">
        <f>SUMIFS(エリア一覧!$V$15:V3449,エリア一覧!$H$15:H3449,H442,エリア一覧!$D$15:D3449,I442,エリア一覧!$E$15:E3449,J442)</f>
        <v>0</v>
      </c>
    </row>
    <row r="443" spans="1:13">
      <c r="A443" t="s">
        <v>3011</v>
      </c>
      <c r="H443" s="48" t="s">
        <v>1932</v>
      </c>
      <c r="I443" s="49" t="s">
        <v>3048</v>
      </c>
      <c r="J443" s="49" t="s">
        <v>2045</v>
      </c>
      <c r="K443" s="171">
        <f>SUMIFS(エリア一覧!$J$15:$J$3463,エリア一覧!$H$15:$H$3463,H443,エリア一覧!$D$15:$D$3463,I443,エリア一覧!$E$15:$E$3463,J443)</f>
        <v>1530</v>
      </c>
      <c r="L443" s="71">
        <f>COUNTIFS(エリア一覧!$V$15:$V$3463,"&gt;0",エリア一覧!$H$15:$H$3463,H443,エリア一覧!$D$15:$D$3463,I443,エリア一覧!$E$15:$E$3463,J443)</f>
        <v>0</v>
      </c>
      <c r="M443" s="45">
        <f>SUMIFS(エリア一覧!$V$15:V3449,エリア一覧!$H$15:H3449,H443,エリア一覧!$D$15:D3449,I443,エリア一覧!$E$15:E3449,J443)</f>
        <v>0</v>
      </c>
    </row>
    <row r="444" spans="1:13">
      <c r="A444" t="s">
        <v>3011</v>
      </c>
      <c r="H444" s="48" t="s">
        <v>1932</v>
      </c>
      <c r="I444" s="49" t="s">
        <v>3048</v>
      </c>
      <c r="J444" s="49" t="s">
        <v>2048</v>
      </c>
      <c r="K444" s="171">
        <f>SUMIFS(エリア一覧!$J$15:$J$3463,エリア一覧!$H$15:$H$3463,H444,エリア一覧!$D$15:$D$3463,I444,エリア一覧!$E$15:$E$3463,J444)</f>
        <v>3230</v>
      </c>
      <c r="L444" s="71">
        <f>COUNTIFS(エリア一覧!$V$15:$V$3463,"&gt;0",エリア一覧!$H$15:$H$3463,H444,エリア一覧!$D$15:$D$3463,I444,エリア一覧!$E$15:$E$3463,J444)</f>
        <v>0</v>
      </c>
      <c r="M444" s="45">
        <f>SUMIFS(エリア一覧!$V$15:V3449,エリア一覧!$H$15:H3449,H444,エリア一覧!$D$15:D3449,I444,エリア一覧!$E$15:E3449,J444)</f>
        <v>0</v>
      </c>
    </row>
    <row r="445" spans="1:13">
      <c r="A445" t="s">
        <v>3011</v>
      </c>
      <c r="H445" s="48" t="s">
        <v>1932</v>
      </c>
      <c r="I445" s="49" t="s">
        <v>3048</v>
      </c>
      <c r="J445" s="49" t="s">
        <v>2054</v>
      </c>
      <c r="K445" s="171">
        <f>SUMIFS(エリア一覧!$J$15:$J$3463,エリア一覧!$H$15:$H$3463,H445,エリア一覧!$D$15:$D$3463,I445,エリア一覧!$E$15:$E$3463,J445)</f>
        <v>2450</v>
      </c>
      <c r="L445" s="71">
        <f>COUNTIFS(エリア一覧!$V$15:$V$3463,"&gt;0",エリア一覧!$H$15:$H$3463,H445,エリア一覧!$D$15:$D$3463,I445,エリア一覧!$E$15:$E$3463,J445)</f>
        <v>0</v>
      </c>
      <c r="M445" s="45">
        <f>SUMIFS(エリア一覧!$V$15:V3449,エリア一覧!$H$15:H3449,H445,エリア一覧!$D$15:D3449,I445,エリア一覧!$E$15:E3449,J445)</f>
        <v>0</v>
      </c>
    </row>
    <row r="446" spans="1:13">
      <c r="A446" t="s">
        <v>3011</v>
      </c>
      <c r="H446" s="48" t="s">
        <v>1932</v>
      </c>
      <c r="I446" s="49" t="s">
        <v>3048</v>
      </c>
      <c r="J446" s="49" t="s">
        <v>2060</v>
      </c>
      <c r="K446" s="171">
        <f>SUMIFS(エリア一覧!$J$15:$J$3463,エリア一覧!$H$15:$H$3463,H446,エリア一覧!$D$15:$D$3463,I446,エリア一覧!$E$15:$E$3463,J446)</f>
        <v>1865</v>
      </c>
      <c r="L446" s="71">
        <f>COUNTIFS(エリア一覧!$V$15:$V$3463,"&gt;0",エリア一覧!$H$15:$H$3463,H446,エリア一覧!$D$15:$D$3463,I446,エリア一覧!$E$15:$E$3463,J446)</f>
        <v>0</v>
      </c>
      <c r="M446" s="45">
        <f>SUMIFS(エリア一覧!$V$15:V3449,エリア一覧!$H$15:H3449,H446,エリア一覧!$D$15:D3449,I446,エリア一覧!$E$15:E3449,J446)</f>
        <v>0</v>
      </c>
    </row>
    <row r="447" spans="1:13">
      <c r="A447" t="s">
        <v>3011</v>
      </c>
      <c r="H447" s="48" t="s">
        <v>1932</v>
      </c>
      <c r="I447" s="49" t="s">
        <v>3048</v>
      </c>
      <c r="J447" s="49" t="s">
        <v>2065</v>
      </c>
      <c r="K447" s="171">
        <f>SUMIFS(エリア一覧!$J$15:$J$3463,エリア一覧!$H$15:$H$3463,H447,エリア一覧!$D$15:$D$3463,I447,エリア一覧!$E$15:$E$3463,J447)</f>
        <v>1505</v>
      </c>
      <c r="L447" s="71">
        <f>COUNTIFS(エリア一覧!$V$15:$V$3463,"&gt;0",エリア一覧!$H$15:$H$3463,H447,エリア一覧!$D$15:$D$3463,I447,エリア一覧!$E$15:$E$3463,J447)</f>
        <v>0</v>
      </c>
      <c r="M447" s="45">
        <f>SUMIFS(エリア一覧!$V$15:V3449,エリア一覧!$H$15:H3449,H447,エリア一覧!$D$15:D3449,I447,エリア一覧!$E$15:E3449,J447)</f>
        <v>0</v>
      </c>
    </row>
    <row r="448" spans="1:13">
      <c r="A448" t="s">
        <v>3011</v>
      </c>
      <c r="H448" s="48" t="s">
        <v>1932</v>
      </c>
      <c r="I448" s="49" t="s">
        <v>3048</v>
      </c>
      <c r="J448" s="49" t="s">
        <v>2068</v>
      </c>
      <c r="K448" s="171">
        <f>SUMIFS(エリア一覧!$J$15:$J$3463,エリア一覧!$H$15:$H$3463,H448,エリア一覧!$D$15:$D$3463,I448,エリア一覧!$E$15:$E$3463,J448)</f>
        <v>2350</v>
      </c>
      <c r="L448" s="71">
        <f>COUNTIFS(エリア一覧!$V$15:$V$3463,"&gt;0",エリア一覧!$H$15:$H$3463,H448,エリア一覧!$D$15:$D$3463,I448,エリア一覧!$E$15:$E$3463,J448)</f>
        <v>0</v>
      </c>
      <c r="M448" s="45">
        <f>SUMIFS(エリア一覧!$V$15:V3449,エリア一覧!$H$15:H3449,H448,エリア一覧!$D$15:D3449,I448,エリア一覧!$E$15:E3449,J448)</f>
        <v>0</v>
      </c>
    </row>
    <row r="449" spans="1:13">
      <c r="A449" t="s">
        <v>3011</v>
      </c>
      <c r="H449" s="48" t="s">
        <v>1932</v>
      </c>
      <c r="I449" s="49" t="s">
        <v>3048</v>
      </c>
      <c r="J449" s="49" t="s">
        <v>2073</v>
      </c>
      <c r="K449" s="171">
        <f>SUMIFS(エリア一覧!$J$15:$J$3463,エリア一覧!$H$15:$H$3463,H449,エリア一覧!$D$15:$D$3463,I449,エリア一覧!$E$15:$E$3463,J449)</f>
        <v>1925</v>
      </c>
      <c r="L449" s="71">
        <f>COUNTIFS(エリア一覧!$V$15:$V$3463,"&gt;0",エリア一覧!$H$15:$H$3463,H449,エリア一覧!$D$15:$D$3463,I449,エリア一覧!$E$15:$E$3463,J449)</f>
        <v>0</v>
      </c>
      <c r="M449" s="45">
        <f>SUMIFS(エリア一覧!$V$15:V3449,エリア一覧!$H$15:H3449,H449,エリア一覧!$D$15:D3449,I449,エリア一覧!$E$15:E3449,J449)</f>
        <v>0</v>
      </c>
    </row>
    <row r="450" spans="1:13">
      <c r="A450" t="s">
        <v>3011</v>
      </c>
      <c r="H450" s="48" t="s">
        <v>1932</v>
      </c>
      <c r="I450" s="49" t="s">
        <v>3048</v>
      </c>
      <c r="J450" s="49" t="s">
        <v>2078</v>
      </c>
      <c r="K450" s="171">
        <f>SUMIFS(エリア一覧!$J$15:$J$3463,エリア一覧!$H$15:$H$3463,H450,エリア一覧!$D$15:$D$3463,I450,エリア一覧!$E$15:$E$3463,J450)</f>
        <v>2000</v>
      </c>
      <c r="L450" s="71">
        <f>COUNTIFS(エリア一覧!$V$15:$V$3463,"&gt;0",エリア一覧!$H$15:$H$3463,H450,エリア一覧!$D$15:$D$3463,I450,エリア一覧!$E$15:$E$3463,J450)</f>
        <v>0</v>
      </c>
      <c r="M450" s="45">
        <f>SUMIFS(エリア一覧!$V$15:V3449,エリア一覧!$H$15:H3449,H450,エリア一覧!$D$15:D3449,I450,エリア一覧!$E$15:E3449,J450)</f>
        <v>0</v>
      </c>
    </row>
    <row r="451" spans="1:13">
      <c r="A451" t="s">
        <v>3011</v>
      </c>
      <c r="H451" s="48" t="s">
        <v>1932</v>
      </c>
      <c r="I451" s="49" t="s">
        <v>3048</v>
      </c>
      <c r="J451" s="49" t="s">
        <v>2083</v>
      </c>
      <c r="K451" s="171">
        <f>SUMIFS(エリア一覧!$J$15:$J$3463,エリア一覧!$H$15:$H$3463,H451,エリア一覧!$D$15:$D$3463,I451,エリア一覧!$E$15:$E$3463,J451)</f>
        <v>3528</v>
      </c>
      <c r="L451" s="71">
        <f>COUNTIFS(エリア一覧!$V$15:$V$3463,"&gt;0",エリア一覧!$H$15:$H$3463,H451,エリア一覧!$D$15:$D$3463,I451,エリア一覧!$E$15:$E$3463,J451)</f>
        <v>0</v>
      </c>
      <c r="M451" s="45">
        <f>SUMIFS(エリア一覧!$V$15:V3449,エリア一覧!$H$15:H3449,H451,エリア一覧!$D$15:D3449,I451,エリア一覧!$E$15:E3449,J451)</f>
        <v>0</v>
      </c>
    </row>
    <row r="452" spans="1:13">
      <c r="A452" t="s">
        <v>3011</v>
      </c>
      <c r="H452" s="48" t="s">
        <v>1932</v>
      </c>
      <c r="I452" s="49" t="s">
        <v>3048</v>
      </c>
      <c r="J452" s="49" t="s">
        <v>2091</v>
      </c>
      <c r="K452" s="171">
        <f>SUMIFS(エリア一覧!$J$15:$J$3463,エリア一覧!$H$15:$H$3463,H452,エリア一覧!$D$15:$D$3463,I452,エリア一覧!$E$15:$E$3463,J452)</f>
        <v>3150</v>
      </c>
      <c r="L452" s="71">
        <f>COUNTIFS(エリア一覧!$V$15:$V$3463,"&gt;0",エリア一覧!$H$15:$H$3463,H452,エリア一覧!$D$15:$D$3463,I452,エリア一覧!$E$15:$E$3463,J452)</f>
        <v>0</v>
      </c>
      <c r="M452" s="45">
        <f>SUMIFS(エリア一覧!$V$15:V3449,エリア一覧!$H$15:H3449,H452,エリア一覧!$D$15:D3449,I452,エリア一覧!$E$15:E3449,J452)</f>
        <v>0</v>
      </c>
    </row>
    <row r="453" spans="1:13">
      <c r="A453" t="s">
        <v>3011</v>
      </c>
      <c r="H453" s="48" t="s">
        <v>1932</v>
      </c>
      <c r="I453" s="49" t="s">
        <v>3048</v>
      </c>
      <c r="J453" s="49" t="s">
        <v>2100</v>
      </c>
      <c r="K453" s="171">
        <f>SUMIFS(エリア一覧!$J$15:$J$3463,エリア一覧!$H$15:$H$3463,H453,エリア一覧!$D$15:$D$3463,I453,エリア一覧!$E$15:$E$3463,J453)</f>
        <v>600</v>
      </c>
      <c r="L453" s="71">
        <f>COUNTIFS(エリア一覧!$V$15:$V$3463,"&gt;0",エリア一覧!$H$15:$H$3463,H453,エリア一覧!$D$15:$D$3463,I453,エリア一覧!$E$15:$E$3463,J453)</f>
        <v>0</v>
      </c>
      <c r="M453" s="45">
        <f>SUMIFS(エリア一覧!$V$15:V3449,エリア一覧!$H$15:H3449,H453,エリア一覧!$D$15:D3449,I453,エリア一覧!$E$15:E3449,J453)</f>
        <v>0</v>
      </c>
    </row>
    <row r="454" spans="1:13">
      <c r="A454" t="s">
        <v>3011</v>
      </c>
      <c r="H454" s="48" t="s">
        <v>1932</v>
      </c>
      <c r="I454" s="49" t="s">
        <v>3048</v>
      </c>
      <c r="J454" s="49" t="s">
        <v>2103</v>
      </c>
      <c r="K454" s="171">
        <f>SUMIFS(エリア一覧!$J$15:$J$3463,エリア一覧!$H$15:$H$3463,H454,エリア一覧!$D$15:$D$3463,I454,エリア一覧!$E$15:$E$3463,J454)</f>
        <v>2855</v>
      </c>
      <c r="L454" s="71">
        <f>COUNTIFS(エリア一覧!$V$15:$V$3463,"&gt;0",エリア一覧!$H$15:$H$3463,H454,エリア一覧!$D$15:$D$3463,I454,エリア一覧!$E$15:$E$3463,J454)</f>
        <v>0</v>
      </c>
      <c r="M454" s="45">
        <f>SUMIFS(エリア一覧!$V$15:V3449,エリア一覧!$H$15:H3449,H454,エリア一覧!$D$15:D3449,I454,エリア一覧!$E$15:E3449,J454)</f>
        <v>0</v>
      </c>
    </row>
    <row r="455" spans="1:13">
      <c r="A455" t="s">
        <v>3011</v>
      </c>
      <c r="H455" s="48" t="s">
        <v>1932</v>
      </c>
      <c r="I455" s="49" t="s">
        <v>3049</v>
      </c>
      <c r="J455" s="49" t="s">
        <v>2065</v>
      </c>
      <c r="K455" s="171">
        <f>SUMIFS(エリア一覧!$J$15:$J$3463,エリア一覧!$H$15:$H$3463,H455,エリア一覧!$D$15:$D$3463,I455,エリア一覧!$E$15:$E$3463,J455)</f>
        <v>750</v>
      </c>
      <c r="L455" s="71">
        <f>COUNTIFS(エリア一覧!$V$15:$V$3463,"&gt;0",エリア一覧!$H$15:$H$3463,H455,エリア一覧!$D$15:$D$3463,I455,エリア一覧!$E$15:$E$3463,J455)</f>
        <v>0</v>
      </c>
      <c r="M455" s="45">
        <f>SUMIFS(エリア一覧!$V$15:V3449,エリア一覧!$H$15:H3449,H455,エリア一覧!$D$15:D3449,I455,エリア一覧!$E$15:E3449,J455)</f>
        <v>0</v>
      </c>
    </row>
    <row r="456" spans="1:13">
      <c r="A456" t="s">
        <v>3011</v>
      </c>
      <c r="H456" s="48" t="s">
        <v>1932</v>
      </c>
      <c r="I456" s="49" t="s">
        <v>3049</v>
      </c>
      <c r="J456" s="49" t="s">
        <v>2112</v>
      </c>
      <c r="K456" s="171">
        <f>SUMIFS(エリア一覧!$J$15:$J$3463,エリア一覧!$H$15:$H$3463,H456,エリア一覧!$D$15:$D$3463,I456,エリア一覧!$E$15:$E$3463,J456)</f>
        <v>1905</v>
      </c>
      <c r="L456" s="71">
        <f>COUNTIFS(エリア一覧!$V$15:$V$3463,"&gt;0",エリア一覧!$H$15:$H$3463,H456,エリア一覧!$D$15:$D$3463,I456,エリア一覧!$E$15:$E$3463,J456)</f>
        <v>0</v>
      </c>
      <c r="M456" s="45">
        <f>SUMIFS(エリア一覧!$V$15:V3449,エリア一覧!$H$15:H3449,H456,エリア一覧!$D$15:D3449,I456,エリア一覧!$E$15:E3449,J456)</f>
        <v>0</v>
      </c>
    </row>
    <row r="457" spans="1:13">
      <c r="A457" t="s">
        <v>3011</v>
      </c>
      <c r="H457" s="48" t="s">
        <v>1932</v>
      </c>
      <c r="I457" s="49" t="s">
        <v>3049</v>
      </c>
      <c r="J457" s="49" t="s">
        <v>2118</v>
      </c>
      <c r="K457" s="171">
        <f>SUMIFS(エリア一覧!$J$15:$J$3463,エリア一覧!$H$15:$H$3463,H457,エリア一覧!$D$15:$D$3463,I457,エリア一覧!$E$15:$E$3463,J457)</f>
        <v>1365</v>
      </c>
      <c r="L457" s="71">
        <f>COUNTIFS(エリア一覧!$V$15:$V$3463,"&gt;0",エリア一覧!$H$15:$H$3463,H457,エリア一覧!$D$15:$D$3463,I457,エリア一覧!$E$15:$E$3463,J457)</f>
        <v>0</v>
      </c>
      <c r="M457" s="45">
        <f>SUMIFS(エリア一覧!$V$15:V3449,エリア一覧!$H$15:H3449,H457,エリア一覧!$D$15:D3449,I457,エリア一覧!$E$15:E3449,J457)</f>
        <v>0</v>
      </c>
    </row>
    <row r="458" spans="1:13">
      <c r="A458" t="s">
        <v>3011</v>
      </c>
      <c r="H458" s="48" t="s">
        <v>1932</v>
      </c>
      <c r="I458" s="49" t="s">
        <v>3049</v>
      </c>
      <c r="J458" s="49" t="s">
        <v>2122</v>
      </c>
      <c r="K458" s="171">
        <f>SUMIFS(エリア一覧!$J$15:$J$3463,エリア一覧!$H$15:$H$3463,H458,エリア一覧!$D$15:$D$3463,I458,エリア一覧!$E$15:$E$3463,J458)</f>
        <v>1110</v>
      </c>
      <c r="L458" s="71">
        <f>COUNTIFS(エリア一覧!$V$15:$V$3463,"&gt;0",エリア一覧!$H$15:$H$3463,H458,エリア一覧!$D$15:$D$3463,I458,エリア一覧!$E$15:$E$3463,J458)</f>
        <v>0</v>
      </c>
      <c r="M458" s="45">
        <f>SUMIFS(エリア一覧!$V$15:V3449,エリア一覧!$H$15:H3449,H458,エリア一覧!$D$15:D3449,I458,エリア一覧!$E$15:E3449,J458)</f>
        <v>0</v>
      </c>
    </row>
    <row r="459" spans="1:13">
      <c r="A459" t="s">
        <v>3011</v>
      </c>
      <c r="H459" s="48" t="s">
        <v>1932</v>
      </c>
      <c r="I459" s="49" t="s">
        <v>3049</v>
      </c>
      <c r="J459" s="49" t="s">
        <v>2125</v>
      </c>
      <c r="K459" s="171">
        <f>SUMIFS(エリア一覧!$J$15:$J$3463,エリア一覧!$H$15:$H$3463,H459,エリア一覧!$D$15:$D$3463,I459,エリア一覧!$E$15:$E$3463,J459)</f>
        <v>1600</v>
      </c>
      <c r="L459" s="71">
        <f>COUNTIFS(エリア一覧!$V$15:$V$3463,"&gt;0",エリア一覧!$H$15:$H$3463,H459,エリア一覧!$D$15:$D$3463,I459,エリア一覧!$E$15:$E$3463,J459)</f>
        <v>0</v>
      </c>
      <c r="M459" s="45">
        <f>SUMIFS(エリア一覧!$V$15:V3449,エリア一覧!$H$15:H3449,H459,エリア一覧!$D$15:D3449,I459,エリア一覧!$E$15:E3449,J459)</f>
        <v>0</v>
      </c>
    </row>
    <row r="460" spans="1:13">
      <c r="A460" t="s">
        <v>3011</v>
      </c>
      <c r="H460" s="48" t="s">
        <v>1932</v>
      </c>
      <c r="I460" s="49" t="s">
        <v>3049</v>
      </c>
      <c r="J460" s="49" t="s">
        <v>2129</v>
      </c>
      <c r="K460" s="171">
        <f>SUMIFS(エリア一覧!$J$15:$J$3463,エリア一覧!$H$15:$H$3463,H460,エリア一覧!$D$15:$D$3463,I460,エリア一覧!$E$15:$E$3463,J460)</f>
        <v>3015</v>
      </c>
      <c r="L460" s="71">
        <f>COUNTIFS(エリア一覧!$V$15:$V$3463,"&gt;0",エリア一覧!$H$15:$H$3463,H460,エリア一覧!$D$15:$D$3463,I460,エリア一覧!$E$15:$E$3463,J460)</f>
        <v>0</v>
      </c>
      <c r="M460" s="45">
        <f>SUMIFS(エリア一覧!$V$15:V3449,エリア一覧!$H$15:H3449,H460,エリア一覧!$D$15:D3449,I460,エリア一覧!$E$15:E3449,J460)</f>
        <v>0</v>
      </c>
    </row>
    <row r="461" spans="1:13">
      <c r="A461" t="s">
        <v>3011</v>
      </c>
      <c r="H461" s="48" t="s">
        <v>1932</v>
      </c>
      <c r="I461" s="49" t="s">
        <v>3049</v>
      </c>
      <c r="J461" s="49" t="s">
        <v>2137</v>
      </c>
      <c r="K461" s="171">
        <f>SUMIFS(エリア一覧!$J$15:$J$3463,エリア一覧!$H$15:$H$3463,H461,エリア一覧!$D$15:$D$3463,I461,エリア一覧!$E$15:$E$3463,J461)</f>
        <v>3015</v>
      </c>
      <c r="L461" s="71">
        <f>COUNTIFS(エリア一覧!$V$15:$V$3463,"&gt;0",エリア一覧!$H$15:$H$3463,H461,エリア一覧!$D$15:$D$3463,I461,エリア一覧!$E$15:$E$3463,J461)</f>
        <v>0</v>
      </c>
      <c r="M461" s="45">
        <f>SUMIFS(エリア一覧!$V$15:V3449,エリア一覧!$H$15:H3449,H461,エリア一覧!$D$15:D3449,I461,エリア一覧!$E$15:E3449,J461)</f>
        <v>0</v>
      </c>
    </row>
    <row r="462" spans="1:13">
      <c r="A462" t="s">
        <v>3011</v>
      </c>
      <c r="H462" s="48" t="s">
        <v>1932</v>
      </c>
      <c r="I462" s="49" t="s">
        <v>3049</v>
      </c>
      <c r="J462" s="49" t="s">
        <v>2145</v>
      </c>
      <c r="K462" s="171">
        <f>SUMIFS(エリア一覧!$J$15:$J$3463,エリア一覧!$H$15:$H$3463,H462,エリア一覧!$D$15:$D$3463,I462,エリア一覧!$E$15:$E$3463,J462)</f>
        <v>2260</v>
      </c>
      <c r="L462" s="71">
        <f>COUNTIFS(エリア一覧!$V$15:$V$3463,"&gt;0",エリア一覧!$H$15:$H$3463,H462,エリア一覧!$D$15:$D$3463,I462,エリア一覧!$E$15:$E$3463,J462)</f>
        <v>0</v>
      </c>
      <c r="M462" s="45">
        <f>SUMIFS(エリア一覧!$V$15:V3449,エリア一覧!$H$15:H3449,H462,エリア一覧!$D$15:D3449,I462,エリア一覧!$E$15:E3449,J462)</f>
        <v>0</v>
      </c>
    </row>
    <row r="463" spans="1:13">
      <c r="A463" t="s">
        <v>3011</v>
      </c>
      <c r="H463" s="48" t="s">
        <v>1932</v>
      </c>
      <c r="I463" s="49" t="s">
        <v>3049</v>
      </c>
      <c r="J463" s="49" t="s">
        <v>2151</v>
      </c>
      <c r="K463" s="171">
        <f>SUMIFS(エリア一覧!$J$15:$J$3463,エリア一覧!$H$15:$H$3463,H463,エリア一覧!$D$15:$D$3463,I463,エリア一覧!$E$15:$E$3463,J463)</f>
        <v>3245</v>
      </c>
      <c r="L463" s="71">
        <f>COUNTIFS(エリア一覧!$V$15:$V$3463,"&gt;0",エリア一覧!$H$15:$H$3463,H463,エリア一覧!$D$15:$D$3463,I463,エリア一覧!$E$15:$E$3463,J463)</f>
        <v>0</v>
      </c>
      <c r="M463" s="45">
        <f>SUMIFS(エリア一覧!$V$15:V3449,エリア一覧!$H$15:H3449,H463,エリア一覧!$D$15:D3449,I463,エリア一覧!$E$15:E3449,J463)</f>
        <v>0</v>
      </c>
    </row>
    <row r="464" spans="1:13">
      <c r="A464" t="s">
        <v>3011</v>
      </c>
      <c r="H464" s="48" t="s">
        <v>1932</v>
      </c>
      <c r="I464" s="49" t="s">
        <v>3049</v>
      </c>
      <c r="J464" s="49" t="s">
        <v>1414</v>
      </c>
      <c r="K464" s="171">
        <f>SUMIFS(エリア一覧!$J$15:$J$3463,エリア一覧!$H$15:$H$3463,H464,エリア一覧!$D$15:$D$3463,I464,エリア一覧!$E$15:$E$3463,J464)</f>
        <v>964</v>
      </c>
      <c r="L464" s="71">
        <f>COUNTIFS(エリア一覧!$V$15:$V$3463,"&gt;0",エリア一覧!$H$15:$H$3463,H464,エリア一覧!$D$15:$D$3463,I464,エリア一覧!$E$15:$E$3463,J464)</f>
        <v>0</v>
      </c>
      <c r="M464" s="45">
        <f>SUMIFS(エリア一覧!$V$15:V3449,エリア一覧!$H$15:H3449,H464,エリア一覧!$D$15:D3449,I464,エリア一覧!$E$15:E3449,J464)</f>
        <v>0</v>
      </c>
    </row>
    <row r="465" spans="1:13">
      <c r="A465" t="s">
        <v>3011</v>
      </c>
      <c r="H465" s="48" t="s">
        <v>1932</v>
      </c>
      <c r="I465" s="49" t="s">
        <v>3049</v>
      </c>
      <c r="J465" s="49" t="s">
        <v>2158</v>
      </c>
      <c r="K465" s="171">
        <f>SUMIFS(エリア一覧!$J$15:$J$3463,エリア一覧!$H$15:$H$3463,H465,エリア一覧!$D$15:$D$3463,I465,エリア一覧!$E$15:$E$3463,J465)</f>
        <v>3700</v>
      </c>
      <c r="L465" s="71">
        <f>COUNTIFS(エリア一覧!$V$15:$V$3463,"&gt;0",エリア一覧!$H$15:$H$3463,H465,エリア一覧!$D$15:$D$3463,I465,エリア一覧!$E$15:$E$3463,J465)</f>
        <v>0</v>
      </c>
      <c r="M465" s="45">
        <f>SUMIFS(エリア一覧!$V$15:V3449,エリア一覧!$H$15:H3449,H465,エリア一覧!$D$15:D3449,I465,エリア一覧!$E$15:E3449,J465)</f>
        <v>0</v>
      </c>
    </row>
    <row r="466" spans="1:13">
      <c r="A466" t="s">
        <v>3011</v>
      </c>
      <c r="H466" s="48" t="s">
        <v>1932</v>
      </c>
      <c r="I466" s="49" t="s">
        <v>3049</v>
      </c>
      <c r="J466" s="49" t="s">
        <v>2166</v>
      </c>
      <c r="K466" s="171">
        <f>SUMIFS(エリア一覧!$J$15:$J$3463,エリア一覧!$H$15:$H$3463,H466,エリア一覧!$D$15:$D$3463,I466,エリア一覧!$E$15:$E$3463,J466)</f>
        <v>3505</v>
      </c>
      <c r="L466" s="71">
        <f>COUNTIFS(エリア一覧!$V$15:$V$3463,"&gt;0",エリア一覧!$H$15:$H$3463,H466,エリア一覧!$D$15:$D$3463,I466,エリア一覧!$E$15:$E$3463,J466)</f>
        <v>0</v>
      </c>
      <c r="M466" s="45">
        <f>SUMIFS(エリア一覧!$V$15:V3449,エリア一覧!$H$15:H3449,H466,エリア一覧!$D$15:D3449,I466,エリア一覧!$E$15:E3449,J466)</f>
        <v>0</v>
      </c>
    </row>
    <row r="467" spans="1:13">
      <c r="A467" t="s">
        <v>3011</v>
      </c>
      <c r="H467" s="48" t="s">
        <v>1932</v>
      </c>
      <c r="I467" s="49" t="s">
        <v>3049</v>
      </c>
      <c r="J467" s="49" t="s">
        <v>2174</v>
      </c>
      <c r="K467" s="171">
        <f>SUMIFS(エリア一覧!$J$15:$J$3463,エリア一覧!$H$15:$H$3463,H467,エリア一覧!$D$15:$D$3463,I467,エリア一覧!$E$15:$E$3463,J467)</f>
        <v>1325</v>
      </c>
      <c r="L467" s="71">
        <f>COUNTIFS(エリア一覧!$V$15:$V$3463,"&gt;0",エリア一覧!$H$15:$H$3463,H467,エリア一覧!$D$15:$D$3463,I467,エリア一覧!$E$15:$E$3463,J467)</f>
        <v>0</v>
      </c>
      <c r="M467" s="45">
        <f>SUMIFS(エリア一覧!$V$15:V3449,エリア一覧!$H$15:H3449,H467,エリア一覧!$D$15:D3449,I467,エリア一覧!$E$15:E3449,J467)</f>
        <v>0</v>
      </c>
    </row>
    <row r="468" spans="1:13">
      <c r="A468" t="s">
        <v>3011</v>
      </c>
      <c r="H468" s="48" t="s">
        <v>1932</v>
      </c>
      <c r="I468" s="49" t="s">
        <v>3049</v>
      </c>
      <c r="J468" s="49" t="s">
        <v>2177</v>
      </c>
      <c r="K468" s="171">
        <f>SUMIFS(エリア一覧!$J$15:$J$3463,エリア一覧!$H$15:$H$3463,H468,エリア一覧!$D$15:$D$3463,I468,エリア一覧!$E$15:$E$3463,J468)</f>
        <v>4310</v>
      </c>
      <c r="L468" s="71">
        <f>COUNTIFS(エリア一覧!$V$15:$V$3463,"&gt;0",エリア一覧!$H$15:$H$3463,H468,エリア一覧!$D$15:$D$3463,I468,エリア一覧!$E$15:$E$3463,J468)</f>
        <v>0</v>
      </c>
      <c r="M468" s="45">
        <f>SUMIFS(エリア一覧!$V$15:V3449,エリア一覧!$H$15:H3449,H468,エリア一覧!$D$15:D3449,I468,エリア一覧!$E$15:E3449,J468)</f>
        <v>0</v>
      </c>
    </row>
    <row r="469" spans="1:13">
      <c r="A469" t="s">
        <v>3011</v>
      </c>
      <c r="H469" s="48" t="s">
        <v>1932</v>
      </c>
      <c r="I469" s="49" t="s">
        <v>3049</v>
      </c>
      <c r="J469" s="49" t="s">
        <v>2185</v>
      </c>
      <c r="K469" s="171">
        <f>SUMIFS(エリア一覧!$J$15:$J$3463,エリア一覧!$H$15:$H$3463,H469,エリア一覧!$D$15:$D$3463,I469,エリア一覧!$E$15:$E$3463,J469)</f>
        <v>3325</v>
      </c>
      <c r="L469" s="71">
        <f>COUNTIFS(エリア一覧!$V$15:$V$3463,"&gt;0",エリア一覧!$H$15:$H$3463,H469,エリア一覧!$D$15:$D$3463,I469,エリア一覧!$E$15:$E$3463,J469)</f>
        <v>0</v>
      </c>
      <c r="M469" s="45">
        <f>SUMIFS(エリア一覧!$V$15:V3449,エリア一覧!$H$15:H3449,H469,エリア一覧!$D$15:D3449,I469,エリア一覧!$E$15:E3449,J469)</f>
        <v>0</v>
      </c>
    </row>
    <row r="470" spans="1:13">
      <c r="A470" t="s">
        <v>3011</v>
      </c>
      <c r="H470" s="48" t="s">
        <v>1932</v>
      </c>
      <c r="I470" s="49" t="s">
        <v>3050</v>
      </c>
      <c r="J470" s="49" t="s">
        <v>2193</v>
      </c>
      <c r="K470" s="171">
        <f>SUMIFS(エリア一覧!$J$15:$J$3463,エリア一覧!$H$15:$H$3463,H470,エリア一覧!$D$15:$D$3463,I470,エリア一覧!$E$15:$E$3463,J470)</f>
        <v>4780</v>
      </c>
      <c r="L470" s="71">
        <f>COUNTIFS(エリア一覧!$V$15:$V$3463,"&gt;0",エリア一覧!$H$15:$H$3463,H470,エリア一覧!$D$15:$D$3463,I470,エリア一覧!$E$15:$E$3463,J470)</f>
        <v>0</v>
      </c>
      <c r="M470" s="45">
        <f>SUMIFS(エリア一覧!$V$15:V3449,エリア一覧!$H$15:H3449,H470,エリア一覧!$D$15:D3449,I470,エリア一覧!$E$15:E3449,J470)</f>
        <v>0</v>
      </c>
    </row>
    <row r="471" spans="1:13">
      <c r="A471" t="s">
        <v>3011</v>
      </c>
      <c r="H471" s="48" t="s">
        <v>1932</v>
      </c>
      <c r="I471" s="49" t="s">
        <v>3050</v>
      </c>
      <c r="J471" s="49" t="s">
        <v>2203</v>
      </c>
      <c r="K471" s="171">
        <f>SUMIFS(エリア一覧!$J$15:$J$3463,エリア一覧!$H$15:$H$3463,H471,エリア一覧!$D$15:$D$3463,I471,エリア一覧!$E$15:$E$3463,J471)</f>
        <v>1785</v>
      </c>
      <c r="L471" s="71">
        <f>COUNTIFS(エリア一覧!$V$15:$V$3463,"&gt;0",エリア一覧!$H$15:$H$3463,H471,エリア一覧!$D$15:$D$3463,I471,エリア一覧!$E$15:$E$3463,J471)</f>
        <v>0</v>
      </c>
      <c r="M471" s="45">
        <f>SUMIFS(エリア一覧!$V$15:V3449,エリア一覧!$H$15:H3449,H471,エリア一覧!$D$15:D3449,I471,エリア一覧!$E$15:E3449,J471)</f>
        <v>0</v>
      </c>
    </row>
    <row r="472" spans="1:13">
      <c r="A472" t="s">
        <v>3011</v>
      </c>
      <c r="H472" s="48" t="s">
        <v>1932</v>
      </c>
      <c r="I472" s="49" t="s">
        <v>3050</v>
      </c>
      <c r="J472" s="49" t="s">
        <v>2208</v>
      </c>
      <c r="K472" s="171">
        <f>SUMIFS(エリア一覧!$J$15:$J$3463,エリア一覧!$H$15:$H$3463,H472,エリア一覧!$D$15:$D$3463,I472,エリア一覧!$E$15:$E$3463,J472)</f>
        <v>3110</v>
      </c>
      <c r="L472" s="71">
        <f>COUNTIFS(エリア一覧!$V$15:$V$3463,"&gt;0",エリア一覧!$H$15:$H$3463,H472,エリア一覧!$D$15:$D$3463,I472,エリア一覧!$E$15:$E$3463,J472)</f>
        <v>0</v>
      </c>
      <c r="M472" s="45">
        <f>SUMIFS(エリア一覧!$V$15:V3449,エリア一覧!$H$15:H3449,H472,エリア一覧!$D$15:D3449,I472,エリア一覧!$E$15:E3449,J472)</f>
        <v>0</v>
      </c>
    </row>
    <row r="473" spans="1:13">
      <c r="A473" t="s">
        <v>3011</v>
      </c>
      <c r="H473" s="48" t="s">
        <v>1932</v>
      </c>
      <c r="I473" s="49" t="s">
        <v>3050</v>
      </c>
      <c r="J473" s="49" t="s">
        <v>2214</v>
      </c>
      <c r="K473" s="171">
        <f>SUMIFS(エリア一覧!$J$15:$J$3463,エリア一覧!$H$15:$H$3463,H473,エリア一覧!$D$15:$D$3463,I473,エリア一覧!$E$15:$E$3463,J473)</f>
        <v>4280</v>
      </c>
      <c r="L473" s="71">
        <f>COUNTIFS(エリア一覧!$V$15:$V$3463,"&gt;0",エリア一覧!$H$15:$H$3463,H473,エリア一覧!$D$15:$D$3463,I473,エリア一覧!$E$15:$E$3463,J473)</f>
        <v>0</v>
      </c>
      <c r="M473" s="45">
        <f>SUMIFS(エリア一覧!$V$15:V3449,エリア一覧!$H$15:H3449,H473,エリア一覧!$D$15:D3449,I473,エリア一覧!$E$15:E3449,J473)</f>
        <v>0</v>
      </c>
    </row>
    <row r="474" spans="1:13">
      <c r="A474" t="s">
        <v>3011</v>
      </c>
      <c r="H474" s="48" t="s">
        <v>1932</v>
      </c>
      <c r="I474" s="49" t="s">
        <v>3050</v>
      </c>
      <c r="J474" s="49" t="s">
        <v>2222</v>
      </c>
      <c r="K474" s="171">
        <f>SUMIFS(エリア一覧!$J$15:$J$3463,エリア一覧!$H$15:$H$3463,H474,エリア一覧!$D$15:$D$3463,I474,エリア一覧!$E$15:$E$3463,J474)</f>
        <v>3720</v>
      </c>
      <c r="L474" s="71">
        <f>COUNTIFS(エリア一覧!$V$15:$V$3463,"&gt;0",エリア一覧!$H$15:$H$3463,H474,エリア一覧!$D$15:$D$3463,I474,エリア一覧!$E$15:$E$3463,J474)</f>
        <v>0</v>
      </c>
      <c r="M474" s="45">
        <f>SUMIFS(エリア一覧!$V$15:V3449,エリア一覧!$H$15:H3449,H474,エリア一覧!$D$15:D3449,I474,エリア一覧!$E$15:E3449,J474)</f>
        <v>0</v>
      </c>
    </row>
    <row r="475" spans="1:13">
      <c r="A475" t="s">
        <v>3011</v>
      </c>
      <c r="H475" s="48" t="s">
        <v>1932</v>
      </c>
      <c r="I475" s="49" t="s">
        <v>3050</v>
      </c>
      <c r="J475" s="49" t="s">
        <v>2230</v>
      </c>
      <c r="K475" s="171">
        <f>SUMIFS(エリア一覧!$J$15:$J$3463,エリア一覧!$H$15:$H$3463,H475,エリア一覧!$D$15:$D$3463,I475,エリア一覧!$E$15:$E$3463,J475)</f>
        <v>2630</v>
      </c>
      <c r="L475" s="71">
        <f>COUNTIFS(エリア一覧!$V$15:$V$3463,"&gt;0",エリア一覧!$H$15:$H$3463,H475,エリア一覧!$D$15:$D$3463,I475,エリア一覧!$E$15:$E$3463,J475)</f>
        <v>0</v>
      </c>
      <c r="M475" s="45">
        <f>SUMIFS(エリア一覧!$V$15:V3449,エリア一覧!$H$15:H3449,H475,エリア一覧!$D$15:D3449,I475,エリア一覧!$E$15:E3449,J475)</f>
        <v>0</v>
      </c>
    </row>
    <row r="476" spans="1:13">
      <c r="A476" t="s">
        <v>3011</v>
      </c>
      <c r="H476" s="48" t="s">
        <v>1932</v>
      </c>
      <c r="I476" s="49" t="s">
        <v>3050</v>
      </c>
      <c r="J476" s="49" t="s">
        <v>2238</v>
      </c>
      <c r="K476" s="171">
        <f>SUMIFS(エリア一覧!$J$15:$J$3463,エリア一覧!$H$15:$H$3463,H476,エリア一覧!$D$15:$D$3463,I476,エリア一覧!$E$15:$E$3463,J476)</f>
        <v>1005</v>
      </c>
      <c r="L476" s="71">
        <f>COUNTIFS(エリア一覧!$V$15:$V$3463,"&gt;0",エリア一覧!$H$15:$H$3463,H476,エリア一覧!$D$15:$D$3463,I476,エリア一覧!$E$15:$E$3463,J476)</f>
        <v>0</v>
      </c>
      <c r="M476" s="45">
        <f>SUMIFS(エリア一覧!$V$15:V3449,エリア一覧!$H$15:H3449,H476,エリア一覧!$D$15:D3449,I476,エリア一覧!$E$15:E3449,J476)</f>
        <v>0</v>
      </c>
    </row>
    <row r="477" spans="1:13">
      <c r="A477" t="s">
        <v>3011</v>
      </c>
      <c r="H477" s="48" t="s">
        <v>1932</v>
      </c>
      <c r="I477" s="49" t="s">
        <v>3050</v>
      </c>
      <c r="J477" s="49" t="s">
        <v>2241</v>
      </c>
      <c r="K477" s="171">
        <f>SUMIFS(エリア一覧!$J$15:$J$3463,エリア一覧!$H$15:$H$3463,H477,エリア一覧!$D$15:$D$3463,I477,エリア一覧!$E$15:$E$3463,J477)</f>
        <v>1745</v>
      </c>
      <c r="L477" s="71">
        <f>COUNTIFS(エリア一覧!$V$15:$V$3463,"&gt;0",エリア一覧!$H$15:$H$3463,H477,エリア一覧!$D$15:$D$3463,I477,エリア一覧!$E$15:$E$3463,J477)</f>
        <v>0</v>
      </c>
      <c r="M477" s="45">
        <f>SUMIFS(エリア一覧!$V$15:V3449,エリア一覧!$H$15:H3449,H477,エリア一覧!$D$15:D3449,I477,エリア一覧!$E$15:E3449,J477)</f>
        <v>0</v>
      </c>
    </row>
    <row r="478" spans="1:13">
      <c r="A478" t="s">
        <v>3011</v>
      </c>
      <c r="H478" s="48" t="s">
        <v>1932</v>
      </c>
      <c r="I478" s="49" t="s">
        <v>3050</v>
      </c>
      <c r="J478" s="49" t="s">
        <v>2243</v>
      </c>
      <c r="K478" s="171">
        <f>SUMIFS(エリア一覧!$J$15:$J$3463,エリア一覧!$H$15:$H$3463,H478,エリア一覧!$D$15:$D$3463,I478,エリア一覧!$E$15:$E$3463,J478)</f>
        <v>2105</v>
      </c>
      <c r="L478" s="71">
        <f>COUNTIFS(エリア一覧!$V$15:$V$3463,"&gt;0",エリア一覧!$H$15:$H$3463,H478,エリア一覧!$D$15:$D$3463,I478,エリア一覧!$E$15:$E$3463,J478)</f>
        <v>0</v>
      </c>
      <c r="M478" s="45">
        <f>SUMIFS(エリア一覧!$V$15:V3449,エリア一覧!$H$15:H3449,H478,エリア一覧!$D$15:D3449,I478,エリア一覧!$E$15:E3449,J478)</f>
        <v>0</v>
      </c>
    </row>
    <row r="479" spans="1:13">
      <c r="A479" t="s">
        <v>3011</v>
      </c>
      <c r="H479" s="48" t="s">
        <v>1932</v>
      </c>
      <c r="I479" s="49" t="s">
        <v>3050</v>
      </c>
      <c r="J479" s="49" t="s">
        <v>2249</v>
      </c>
      <c r="K479" s="171">
        <f>SUMIFS(エリア一覧!$J$15:$J$3463,エリア一覧!$H$15:$H$3463,H479,エリア一覧!$D$15:$D$3463,I479,エリア一覧!$E$15:$E$3463,J479)</f>
        <v>2900</v>
      </c>
      <c r="L479" s="71">
        <f>COUNTIFS(エリア一覧!$V$15:$V$3463,"&gt;0",エリア一覧!$H$15:$H$3463,H479,エリア一覧!$D$15:$D$3463,I479,エリア一覧!$E$15:$E$3463,J479)</f>
        <v>0</v>
      </c>
      <c r="M479" s="45">
        <f>SUMIFS(エリア一覧!$V$15:V3449,エリア一覧!$H$15:H3449,H479,エリア一覧!$D$15:D3449,I479,エリア一覧!$E$15:E3449,J479)</f>
        <v>0</v>
      </c>
    </row>
    <row r="480" spans="1:13">
      <c r="A480" t="s">
        <v>3011</v>
      </c>
      <c r="H480" s="48" t="s">
        <v>1932</v>
      </c>
      <c r="I480" s="49" t="s">
        <v>3050</v>
      </c>
      <c r="J480" s="49" t="s">
        <v>2253</v>
      </c>
      <c r="K480" s="171">
        <f>SUMIFS(エリア一覧!$J$15:$J$3463,エリア一覧!$H$15:$H$3463,H480,エリア一覧!$D$15:$D$3463,I480,エリア一覧!$E$15:$E$3463,J480)</f>
        <v>2150</v>
      </c>
      <c r="L480" s="71">
        <f>COUNTIFS(エリア一覧!$V$15:$V$3463,"&gt;0",エリア一覧!$H$15:$H$3463,H480,エリア一覧!$D$15:$D$3463,I480,エリア一覧!$E$15:$E$3463,J480)</f>
        <v>0</v>
      </c>
      <c r="M480" s="45">
        <f>SUMIFS(エリア一覧!$V$15:V3449,エリア一覧!$H$15:H3449,H480,エリア一覧!$D$15:D3449,I480,エリア一覧!$E$15:E3449,J480)</f>
        <v>0</v>
      </c>
    </row>
    <row r="481" spans="1:13">
      <c r="A481" t="s">
        <v>3011</v>
      </c>
      <c r="H481" s="48" t="s">
        <v>1932</v>
      </c>
      <c r="I481" s="49" t="s">
        <v>3050</v>
      </c>
      <c r="J481" s="49" t="s">
        <v>2258</v>
      </c>
      <c r="K481" s="171">
        <f>SUMIFS(エリア一覧!$J$15:$J$3463,エリア一覧!$H$15:$H$3463,H481,エリア一覧!$D$15:$D$3463,I481,エリア一覧!$E$15:$E$3463,J481)</f>
        <v>1815</v>
      </c>
      <c r="L481" s="71">
        <f>COUNTIFS(エリア一覧!$V$15:$V$3463,"&gt;0",エリア一覧!$H$15:$H$3463,H481,エリア一覧!$D$15:$D$3463,I481,エリア一覧!$E$15:$E$3463,J481)</f>
        <v>0</v>
      </c>
      <c r="M481" s="45">
        <f>SUMIFS(エリア一覧!$V$15:V3449,エリア一覧!$H$15:H3449,H481,エリア一覧!$D$15:D3449,I481,エリア一覧!$E$15:E3449,J481)</f>
        <v>0</v>
      </c>
    </row>
    <row r="482" spans="1:13">
      <c r="A482" t="s">
        <v>3011</v>
      </c>
      <c r="H482" s="48" t="s">
        <v>1932</v>
      </c>
      <c r="I482" s="49" t="s">
        <v>3050</v>
      </c>
      <c r="J482" s="49" t="s">
        <v>2262</v>
      </c>
      <c r="K482" s="171">
        <f>SUMIFS(エリア一覧!$J$15:$J$3463,エリア一覧!$H$15:$H$3463,H482,エリア一覧!$D$15:$D$3463,I482,エリア一覧!$E$15:$E$3463,J482)</f>
        <v>1530</v>
      </c>
      <c r="L482" s="71">
        <f>COUNTIFS(エリア一覧!$V$15:$V$3463,"&gt;0",エリア一覧!$H$15:$H$3463,H482,エリア一覧!$D$15:$D$3463,I482,エリア一覧!$E$15:$E$3463,J482)</f>
        <v>0</v>
      </c>
      <c r="M482" s="45">
        <f>SUMIFS(エリア一覧!$V$15:V3449,エリア一覧!$H$15:H3449,H482,エリア一覧!$D$15:D3449,I482,エリア一覧!$E$15:E3449,J482)</f>
        <v>0</v>
      </c>
    </row>
    <row r="483" spans="1:13">
      <c r="A483" t="s">
        <v>3011</v>
      </c>
      <c r="H483" s="48" t="s">
        <v>1932</v>
      </c>
      <c r="I483" s="49" t="s">
        <v>3050</v>
      </c>
      <c r="J483" s="49" t="s">
        <v>2267</v>
      </c>
      <c r="K483" s="171">
        <f>SUMIFS(エリア一覧!$J$15:$J$3463,エリア一覧!$H$15:$H$3463,H483,エリア一覧!$D$15:$D$3463,I483,エリア一覧!$E$15:$E$3463,J483)</f>
        <v>3625</v>
      </c>
      <c r="L483" s="71">
        <f>COUNTIFS(エリア一覧!$V$15:$V$3463,"&gt;0",エリア一覧!$H$15:$H$3463,H483,エリア一覧!$D$15:$D$3463,I483,エリア一覧!$E$15:$E$3463,J483)</f>
        <v>0</v>
      </c>
      <c r="M483" s="45">
        <f>SUMIFS(エリア一覧!$V$15:V3449,エリア一覧!$H$15:H3449,H483,エリア一覧!$D$15:D3449,I483,エリア一覧!$E$15:E3449,J483)</f>
        <v>0</v>
      </c>
    </row>
    <row r="484" spans="1:13">
      <c r="A484" t="s">
        <v>3011</v>
      </c>
      <c r="H484" s="48" t="s">
        <v>1932</v>
      </c>
      <c r="I484" s="49" t="s">
        <v>3050</v>
      </c>
      <c r="J484" s="49" t="s">
        <v>2275</v>
      </c>
      <c r="K484" s="171">
        <f>SUMIFS(エリア一覧!$J$15:$J$3463,エリア一覧!$H$15:$H$3463,H484,エリア一覧!$D$15:$D$3463,I484,エリア一覧!$E$15:$E$3463,J484)</f>
        <v>1070</v>
      </c>
      <c r="L484" s="71">
        <f>COUNTIFS(エリア一覧!$V$15:$V$3463,"&gt;0",エリア一覧!$H$15:$H$3463,H484,エリア一覧!$D$15:$D$3463,I484,エリア一覧!$E$15:$E$3463,J484)</f>
        <v>0</v>
      </c>
      <c r="M484" s="45">
        <f>SUMIFS(エリア一覧!$V$15:V3449,エリア一覧!$H$15:H3449,H484,エリア一覧!$D$15:D3449,I484,エリア一覧!$E$15:E3449,J484)</f>
        <v>0</v>
      </c>
    </row>
    <row r="485" spans="1:13">
      <c r="A485" t="s">
        <v>3011</v>
      </c>
      <c r="H485" s="48" t="s">
        <v>1932</v>
      </c>
      <c r="I485" s="49" t="s">
        <v>3050</v>
      </c>
      <c r="J485" s="49" t="s">
        <v>2278</v>
      </c>
      <c r="K485" s="171">
        <f>SUMIFS(エリア一覧!$J$15:$J$3463,エリア一覧!$H$15:$H$3463,H485,エリア一覧!$D$15:$D$3463,I485,エリア一覧!$E$15:$E$3463,J485)</f>
        <v>335</v>
      </c>
      <c r="L485" s="71">
        <f>COUNTIFS(エリア一覧!$V$15:$V$3463,"&gt;0",エリア一覧!$H$15:$H$3463,H485,エリア一覧!$D$15:$D$3463,I485,エリア一覧!$E$15:$E$3463,J485)</f>
        <v>0</v>
      </c>
      <c r="M485" s="45">
        <f>SUMIFS(エリア一覧!$V$15:V3449,エリア一覧!$H$15:H3449,H485,エリア一覧!$D$15:D3449,I485,エリア一覧!$E$15:E3449,J485)</f>
        <v>0</v>
      </c>
    </row>
    <row r="486" spans="1:13">
      <c r="A486" t="s">
        <v>3011</v>
      </c>
      <c r="H486" s="48" t="s">
        <v>1932</v>
      </c>
      <c r="I486" s="49" t="s">
        <v>3051</v>
      </c>
      <c r="J486" s="49" t="s">
        <v>2280</v>
      </c>
      <c r="K486" s="171">
        <f>SUMIFS(エリア一覧!$J$15:$J$3463,エリア一覧!$H$15:$H$3463,H486,エリア一覧!$D$15:$D$3463,I486,エリア一覧!$E$15:$E$3463,J486)</f>
        <v>2840</v>
      </c>
      <c r="L486" s="71">
        <f>COUNTIFS(エリア一覧!$V$15:$V$3463,"&gt;0",エリア一覧!$H$15:$H$3463,H486,エリア一覧!$D$15:$D$3463,I486,エリア一覧!$E$15:$E$3463,J486)</f>
        <v>0</v>
      </c>
      <c r="M486" s="45">
        <f>SUMIFS(エリア一覧!$V$15:V3449,エリア一覧!$H$15:H3449,H486,エリア一覧!$D$15:D3449,I486,エリア一覧!$E$15:E3449,J486)</f>
        <v>0</v>
      </c>
    </row>
    <row r="487" spans="1:13">
      <c r="A487" t="s">
        <v>3011</v>
      </c>
      <c r="H487" s="48" t="s">
        <v>1932</v>
      </c>
      <c r="I487" s="49" t="s">
        <v>3051</v>
      </c>
      <c r="J487" s="49" t="s">
        <v>2287</v>
      </c>
      <c r="K487" s="171">
        <f>SUMIFS(エリア一覧!$J$15:$J$3463,エリア一覧!$H$15:$H$3463,H487,エリア一覧!$D$15:$D$3463,I487,エリア一覧!$E$15:$E$3463,J487)</f>
        <v>1680</v>
      </c>
      <c r="L487" s="71">
        <f>COUNTIFS(エリア一覧!$V$15:$V$3463,"&gt;0",エリア一覧!$H$15:$H$3463,H487,エリア一覧!$D$15:$D$3463,I487,エリア一覧!$E$15:$E$3463,J487)</f>
        <v>0</v>
      </c>
      <c r="M487" s="45">
        <f>SUMIFS(エリア一覧!$V$15:V3449,エリア一覧!$H$15:H3449,H487,エリア一覧!$D$15:D3449,I487,エリア一覧!$E$15:E3449,J487)</f>
        <v>0</v>
      </c>
    </row>
    <row r="488" spans="1:13">
      <c r="A488" t="s">
        <v>3011</v>
      </c>
      <c r="H488" s="48" t="s">
        <v>1932</v>
      </c>
      <c r="I488" s="49" t="s">
        <v>3051</v>
      </c>
      <c r="J488" s="49" t="s">
        <v>2292</v>
      </c>
      <c r="K488" s="171">
        <f>SUMIFS(エリア一覧!$J$15:$J$3463,エリア一覧!$H$15:$H$3463,H488,エリア一覧!$D$15:$D$3463,I488,エリア一覧!$E$15:$E$3463,J488)</f>
        <v>4098</v>
      </c>
      <c r="L488" s="71">
        <f>COUNTIFS(エリア一覧!$V$15:$V$3463,"&gt;0",エリア一覧!$H$15:$H$3463,H488,エリア一覧!$D$15:$D$3463,I488,エリア一覧!$E$15:$E$3463,J488)</f>
        <v>0</v>
      </c>
      <c r="M488" s="45">
        <f>SUMIFS(エリア一覧!$V$15:V3449,エリア一覧!$H$15:H3449,H488,エリア一覧!$D$15:D3449,I488,エリア一覧!$E$15:E3449,J488)</f>
        <v>0</v>
      </c>
    </row>
    <row r="489" spans="1:13">
      <c r="A489" t="s">
        <v>3011</v>
      </c>
      <c r="H489" s="48" t="s">
        <v>1932</v>
      </c>
      <c r="I489" s="49" t="s">
        <v>3051</v>
      </c>
      <c r="J489" s="49" t="s">
        <v>2295</v>
      </c>
      <c r="K489" s="171">
        <f>SUMIFS(エリア一覧!$J$15:$J$3463,エリア一覧!$H$15:$H$3463,H489,エリア一覧!$D$15:$D$3463,I489,エリア一覧!$E$15:$E$3463,J489)</f>
        <v>4305</v>
      </c>
      <c r="L489" s="71">
        <f>COUNTIFS(エリア一覧!$V$15:$V$3463,"&gt;0",エリア一覧!$H$15:$H$3463,H489,エリア一覧!$D$15:$D$3463,I489,エリア一覧!$E$15:$E$3463,J489)</f>
        <v>0</v>
      </c>
      <c r="M489" s="45">
        <f>SUMIFS(エリア一覧!$V$15:V3449,エリア一覧!$H$15:H3449,H489,エリア一覧!$D$15:D3449,I489,エリア一覧!$E$15:E3449,J489)</f>
        <v>0</v>
      </c>
    </row>
    <row r="490" spans="1:13">
      <c r="A490" t="s">
        <v>3011</v>
      </c>
      <c r="H490" s="48" t="s">
        <v>1932</v>
      </c>
      <c r="I490" s="49" t="s">
        <v>3051</v>
      </c>
      <c r="J490" s="49" t="s">
        <v>2304</v>
      </c>
      <c r="K490" s="171">
        <f>SUMIFS(エリア一覧!$J$15:$J$3463,エリア一覧!$H$15:$H$3463,H490,エリア一覧!$D$15:$D$3463,I490,エリア一覧!$E$15:$E$3463,J490)</f>
        <v>1750</v>
      </c>
      <c r="L490" s="71">
        <f>COUNTIFS(エリア一覧!$V$15:$V$3463,"&gt;0",エリア一覧!$H$15:$H$3463,H490,エリア一覧!$D$15:$D$3463,I490,エリア一覧!$E$15:$E$3463,J490)</f>
        <v>0</v>
      </c>
      <c r="M490" s="45">
        <f>SUMIFS(エリア一覧!$V$15:V3449,エリア一覧!$H$15:H3449,H490,エリア一覧!$D$15:D3449,I490,エリア一覧!$E$15:E3449,J490)</f>
        <v>0</v>
      </c>
    </row>
    <row r="491" spans="1:13">
      <c r="A491" t="s">
        <v>3011</v>
      </c>
      <c r="H491" s="48" t="s">
        <v>1932</v>
      </c>
      <c r="I491" s="49" t="s">
        <v>3051</v>
      </c>
      <c r="J491" s="49" t="s">
        <v>2309</v>
      </c>
      <c r="K491" s="171">
        <f>SUMIFS(エリア一覧!$J$15:$J$3463,エリア一覧!$H$15:$H$3463,H491,エリア一覧!$D$15:$D$3463,I491,エリア一覧!$E$15:$E$3463,J491)</f>
        <v>5385</v>
      </c>
      <c r="L491" s="71">
        <f>COUNTIFS(エリア一覧!$V$15:$V$3463,"&gt;0",エリア一覧!$H$15:$H$3463,H491,エリア一覧!$D$15:$D$3463,I491,エリア一覧!$E$15:$E$3463,J491)</f>
        <v>0</v>
      </c>
      <c r="M491" s="45">
        <f>SUMIFS(エリア一覧!$V$15:V3449,エリア一覧!$H$15:H3449,H491,エリア一覧!$D$15:D3449,I491,エリア一覧!$E$15:E3449,J491)</f>
        <v>0</v>
      </c>
    </row>
    <row r="492" spans="1:13">
      <c r="A492" t="s">
        <v>3011</v>
      </c>
      <c r="H492" s="48" t="s">
        <v>1932</v>
      </c>
      <c r="I492" s="49" t="s">
        <v>3051</v>
      </c>
      <c r="J492" s="49" t="s">
        <v>2320</v>
      </c>
      <c r="K492" s="171">
        <f>SUMIFS(エリア一覧!$J$15:$J$3463,エリア一覧!$H$15:$H$3463,H492,エリア一覧!$D$15:$D$3463,I492,エリア一覧!$E$15:$E$3463,J492)</f>
        <v>1920</v>
      </c>
      <c r="L492" s="71">
        <f>COUNTIFS(エリア一覧!$V$15:$V$3463,"&gt;0",エリア一覧!$H$15:$H$3463,H492,エリア一覧!$D$15:$D$3463,I492,エリア一覧!$E$15:$E$3463,J492)</f>
        <v>0</v>
      </c>
      <c r="M492" s="45">
        <f>SUMIFS(エリア一覧!$V$15:V3449,エリア一覧!$H$15:H3449,H492,エリア一覧!$D$15:D3449,I492,エリア一覧!$E$15:E3449,J492)</f>
        <v>0</v>
      </c>
    </row>
    <row r="493" spans="1:13">
      <c r="A493" t="s">
        <v>3011</v>
      </c>
      <c r="H493" s="48" t="s">
        <v>1932</v>
      </c>
      <c r="I493" s="49" t="s">
        <v>3051</v>
      </c>
      <c r="J493" s="49" t="s">
        <v>2321</v>
      </c>
      <c r="K493" s="171">
        <f>SUMIFS(エリア一覧!$J$15:$J$3463,エリア一覧!$H$15:$H$3463,H493,エリア一覧!$D$15:$D$3463,I493,エリア一覧!$E$15:$E$3463,J493)</f>
        <v>940</v>
      </c>
      <c r="L493" s="71">
        <f>COUNTIFS(エリア一覧!$V$15:$V$3463,"&gt;0",エリア一覧!$H$15:$H$3463,H493,エリア一覧!$D$15:$D$3463,I493,エリア一覧!$E$15:$E$3463,J493)</f>
        <v>0</v>
      </c>
      <c r="M493" s="45">
        <f>SUMIFS(エリア一覧!$V$15:V3449,エリア一覧!$H$15:H3449,H493,エリア一覧!$D$15:D3449,I493,エリア一覧!$E$15:E3449,J493)</f>
        <v>0</v>
      </c>
    </row>
    <row r="494" spans="1:13">
      <c r="A494" t="s">
        <v>3011</v>
      </c>
      <c r="H494" s="48" t="s">
        <v>1932</v>
      </c>
      <c r="I494" s="49" t="s">
        <v>3051</v>
      </c>
      <c r="J494" s="49" t="s">
        <v>2324</v>
      </c>
      <c r="K494" s="171">
        <f>SUMIFS(エリア一覧!$J$15:$J$3463,エリア一覧!$H$15:$H$3463,H494,エリア一覧!$D$15:$D$3463,I494,エリア一覧!$E$15:$E$3463,J494)</f>
        <v>1855</v>
      </c>
      <c r="L494" s="71">
        <f>COUNTIFS(エリア一覧!$V$15:$V$3463,"&gt;0",エリア一覧!$H$15:$H$3463,H494,エリア一覧!$D$15:$D$3463,I494,エリア一覧!$E$15:$E$3463,J494)</f>
        <v>0</v>
      </c>
      <c r="M494" s="45">
        <f>SUMIFS(エリア一覧!$V$15:V3449,エリア一覧!$H$15:H3449,H494,エリア一覧!$D$15:D3449,I494,エリア一覧!$E$15:E3449,J494)</f>
        <v>0</v>
      </c>
    </row>
    <row r="495" spans="1:13">
      <c r="A495" t="s">
        <v>3011</v>
      </c>
      <c r="H495" s="48" t="s">
        <v>1932</v>
      </c>
      <c r="I495" s="49" t="s">
        <v>3051</v>
      </c>
      <c r="J495" s="49" t="s">
        <v>2329</v>
      </c>
      <c r="K495" s="171">
        <f>SUMIFS(エリア一覧!$J$15:$J$3463,エリア一覧!$H$15:$H$3463,H495,エリア一覧!$D$15:$D$3463,I495,エリア一覧!$E$15:$E$3463,J495)</f>
        <v>3085</v>
      </c>
      <c r="L495" s="71">
        <f>COUNTIFS(エリア一覧!$V$15:$V$3463,"&gt;0",エリア一覧!$H$15:$H$3463,H495,エリア一覧!$D$15:$D$3463,I495,エリア一覧!$E$15:$E$3463,J495)</f>
        <v>0</v>
      </c>
      <c r="M495" s="45">
        <f>SUMIFS(エリア一覧!$V$15:V3449,エリア一覧!$H$15:H3449,H495,エリア一覧!$D$15:D3449,I495,エリア一覧!$E$15:E3449,J495)</f>
        <v>0</v>
      </c>
    </row>
    <row r="496" spans="1:13">
      <c r="A496" t="s">
        <v>3011</v>
      </c>
      <c r="H496" s="48" t="s">
        <v>1932</v>
      </c>
      <c r="I496" s="49" t="s">
        <v>3051</v>
      </c>
      <c r="J496" s="49" t="s">
        <v>2335</v>
      </c>
      <c r="K496" s="171">
        <f>SUMIFS(エリア一覧!$J$15:$J$3463,エリア一覧!$H$15:$H$3463,H496,エリア一覧!$D$15:$D$3463,I496,エリア一覧!$E$15:$E$3463,J496)</f>
        <v>935</v>
      </c>
      <c r="L496" s="71">
        <f>COUNTIFS(エリア一覧!$V$15:$V$3463,"&gt;0",エリア一覧!$H$15:$H$3463,H496,エリア一覧!$D$15:$D$3463,I496,エリア一覧!$E$15:$E$3463,J496)</f>
        <v>0</v>
      </c>
      <c r="M496" s="45">
        <f>SUMIFS(エリア一覧!$V$15:V3449,エリア一覧!$H$15:H3449,H496,エリア一覧!$D$15:D3449,I496,エリア一覧!$E$15:E3449,J496)</f>
        <v>0</v>
      </c>
    </row>
    <row r="497" spans="1:13">
      <c r="A497" t="s">
        <v>3011</v>
      </c>
      <c r="H497" s="48" t="s">
        <v>1932</v>
      </c>
      <c r="I497" s="49" t="s">
        <v>3051</v>
      </c>
      <c r="J497" s="49" t="s">
        <v>2338</v>
      </c>
      <c r="K497" s="171">
        <f>SUMIFS(エリア一覧!$J$15:$J$3463,エリア一覧!$H$15:$H$3463,H497,エリア一覧!$D$15:$D$3463,I497,エリア一覧!$E$15:$E$3463,J497)</f>
        <v>2130</v>
      </c>
      <c r="L497" s="71">
        <f>COUNTIFS(エリア一覧!$V$15:$V$3463,"&gt;0",エリア一覧!$H$15:$H$3463,H497,エリア一覧!$D$15:$D$3463,I497,エリア一覧!$E$15:$E$3463,J497)</f>
        <v>0</v>
      </c>
      <c r="M497" s="45">
        <f>SUMIFS(エリア一覧!$V$15:V3449,エリア一覧!$H$15:H3449,H497,エリア一覧!$D$15:D3449,I497,エリア一覧!$E$15:E3449,J497)</f>
        <v>0</v>
      </c>
    </row>
    <row r="498" spans="1:13">
      <c r="A498" t="s">
        <v>3011</v>
      </c>
      <c r="H498" s="48" t="s">
        <v>1932</v>
      </c>
      <c r="I498" s="49" t="s">
        <v>3051</v>
      </c>
      <c r="J498" s="49" t="s">
        <v>2344</v>
      </c>
      <c r="K498" s="171">
        <f>SUMIFS(エリア一覧!$J$15:$J$3463,エリア一覧!$H$15:$H$3463,H498,エリア一覧!$D$15:$D$3463,I498,エリア一覧!$E$15:$E$3463,J498)</f>
        <v>1375</v>
      </c>
      <c r="L498" s="71">
        <f>COUNTIFS(エリア一覧!$V$15:$V$3463,"&gt;0",エリア一覧!$H$15:$H$3463,H498,エリア一覧!$D$15:$D$3463,I498,エリア一覧!$E$15:$E$3463,J498)</f>
        <v>0</v>
      </c>
      <c r="M498" s="45">
        <f>SUMIFS(エリア一覧!$V$15:V3449,エリア一覧!$H$15:H3449,H498,エリア一覧!$D$15:D3449,I498,エリア一覧!$E$15:E3449,J498)</f>
        <v>0</v>
      </c>
    </row>
    <row r="499" spans="1:13">
      <c r="A499" t="s">
        <v>3011</v>
      </c>
      <c r="H499" s="48" t="s">
        <v>1932</v>
      </c>
      <c r="I499" s="49" t="s">
        <v>3051</v>
      </c>
      <c r="J499" s="49" t="s">
        <v>2348</v>
      </c>
      <c r="K499" s="171">
        <f>SUMIFS(エリア一覧!$J$15:$J$3463,エリア一覧!$H$15:$H$3463,H499,エリア一覧!$D$15:$D$3463,I499,エリア一覧!$E$15:$E$3463,J499)</f>
        <v>760</v>
      </c>
      <c r="L499" s="71">
        <f>COUNTIFS(エリア一覧!$V$15:$V$3463,"&gt;0",エリア一覧!$H$15:$H$3463,H499,エリア一覧!$D$15:$D$3463,I499,エリア一覧!$E$15:$E$3463,J499)</f>
        <v>0</v>
      </c>
      <c r="M499" s="45">
        <f>SUMIFS(エリア一覧!$V$15:V3449,エリア一覧!$H$15:H3449,H499,エリア一覧!$D$15:D3449,I499,エリア一覧!$E$15:E3449,J499)</f>
        <v>0</v>
      </c>
    </row>
    <row r="500" spans="1:13">
      <c r="A500" t="s">
        <v>3011</v>
      </c>
      <c r="H500" s="48" t="s">
        <v>1932</v>
      </c>
      <c r="I500" s="49" t="s">
        <v>3051</v>
      </c>
      <c r="J500" s="49" t="s">
        <v>2351</v>
      </c>
      <c r="K500" s="171">
        <f>SUMIFS(エリア一覧!$J$15:$J$3463,エリア一覧!$H$15:$H$3463,H500,エリア一覧!$D$15:$D$3463,I500,エリア一覧!$E$15:$E$3463,J500)</f>
        <v>1745</v>
      </c>
      <c r="L500" s="71">
        <f>COUNTIFS(エリア一覧!$V$15:$V$3463,"&gt;0",エリア一覧!$H$15:$H$3463,H500,エリア一覧!$D$15:$D$3463,I500,エリア一覧!$E$15:$E$3463,J500)</f>
        <v>0</v>
      </c>
      <c r="M500" s="45">
        <f>SUMIFS(エリア一覧!$V$15:V3449,エリア一覧!$H$15:H3449,H500,エリア一覧!$D$15:D3449,I500,エリア一覧!$E$15:E3449,J500)</f>
        <v>0</v>
      </c>
    </row>
    <row r="501" spans="1:13">
      <c r="A501" t="s">
        <v>3011</v>
      </c>
      <c r="H501" s="48" t="s">
        <v>1932</v>
      </c>
      <c r="I501" s="49" t="s">
        <v>3051</v>
      </c>
      <c r="J501" s="49" t="s">
        <v>2356</v>
      </c>
      <c r="K501" s="171">
        <f>SUMIFS(エリア一覧!$J$15:$J$3463,エリア一覧!$H$15:$H$3463,H501,エリア一覧!$D$15:$D$3463,I501,エリア一覧!$E$15:$E$3463,J501)</f>
        <v>3590</v>
      </c>
      <c r="L501" s="71">
        <f>COUNTIFS(エリア一覧!$V$15:$V$3463,"&gt;0",エリア一覧!$H$15:$H$3463,H501,エリア一覧!$D$15:$D$3463,I501,エリア一覧!$E$15:$E$3463,J501)</f>
        <v>0</v>
      </c>
      <c r="M501" s="45">
        <f>SUMIFS(エリア一覧!$V$15:V3449,エリア一覧!$H$15:H3449,H501,エリア一覧!$D$15:D3449,I501,エリア一覧!$E$15:E3449,J501)</f>
        <v>0</v>
      </c>
    </row>
    <row r="502" spans="1:13">
      <c r="A502" t="s">
        <v>3011</v>
      </c>
      <c r="H502" s="48" t="s">
        <v>1932</v>
      </c>
      <c r="I502" s="49" t="s">
        <v>3052</v>
      </c>
      <c r="J502" s="49" t="s">
        <v>2362</v>
      </c>
      <c r="K502" s="171">
        <f>SUMIFS(エリア一覧!$J$15:$J$3463,エリア一覧!$H$15:$H$3463,H502,エリア一覧!$D$15:$D$3463,I502,エリア一覧!$E$15:$E$3463,J502)</f>
        <v>3130</v>
      </c>
      <c r="L502" s="71">
        <f>COUNTIFS(エリア一覧!$V$15:$V$3463,"&gt;0",エリア一覧!$H$15:$H$3463,H502,エリア一覧!$D$15:$D$3463,I502,エリア一覧!$E$15:$E$3463,J502)</f>
        <v>0</v>
      </c>
      <c r="M502" s="45">
        <f>SUMIFS(エリア一覧!$V$15:V3449,エリア一覧!$H$15:H3449,H502,エリア一覧!$D$15:D3449,I502,エリア一覧!$E$15:E3449,J502)</f>
        <v>0</v>
      </c>
    </row>
    <row r="503" spans="1:13">
      <c r="A503" t="s">
        <v>3011</v>
      </c>
      <c r="H503" s="48" t="s">
        <v>1932</v>
      </c>
      <c r="I503" s="49" t="s">
        <v>3052</v>
      </c>
      <c r="J503" s="49" t="s">
        <v>2370</v>
      </c>
      <c r="K503" s="171">
        <f>SUMIFS(エリア一覧!$J$15:$J$3463,エリア一覧!$H$15:$H$3463,H503,エリア一覧!$D$15:$D$3463,I503,エリア一覧!$E$15:$E$3463,J503)</f>
        <v>1430</v>
      </c>
      <c r="L503" s="71">
        <f>COUNTIFS(エリア一覧!$V$15:$V$3463,"&gt;0",エリア一覧!$H$15:$H$3463,H503,エリア一覧!$D$15:$D$3463,I503,エリア一覧!$E$15:$E$3463,J503)</f>
        <v>0</v>
      </c>
      <c r="M503" s="45">
        <f>SUMIFS(エリア一覧!$V$15:V3449,エリア一覧!$H$15:H3449,H503,エリア一覧!$D$15:D3449,I503,エリア一覧!$E$15:E3449,J503)</f>
        <v>0</v>
      </c>
    </row>
    <row r="504" spans="1:13">
      <c r="A504" t="s">
        <v>3011</v>
      </c>
      <c r="H504" s="48" t="s">
        <v>1932</v>
      </c>
      <c r="I504" s="49" t="s">
        <v>3052</v>
      </c>
      <c r="J504" s="49" t="s">
        <v>2375</v>
      </c>
      <c r="K504" s="171">
        <f>SUMIFS(エリア一覧!$J$15:$J$3463,エリア一覧!$H$15:$H$3463,H504,エリア一覧!$D$15:$D$3463,I504,エリア一覧!$E$15:$E$3463,J504)</f>
        <v>5580</v>
      </c>
      <c r="L504" s="71">
        <f>COUNTIFS(エリア一覧!$V$15:$V$3463,"&gt;0",エリア一覧!$H$15:$H$3463,H504,エリア一覧!$D$15:$D$3463,I504,エリア一覧!$E$15:$E$3463,J504)</f>
        <v>0</v>
      </c>
      <c r="M504" s="45">
        <f>SUMIFS(エリア一覧!$V$15:V3449,エリア一覧!$H$15:H3449,H504,エリア一覧!$D$15:D3449,I504,エリア一覧!$E$15:E3449,J504)</f>
        <v>0</v>
      </c>
    </row>
    <row r="505" spans="1:13">
      <c r="A505" t="s">
        <v>3011</v>
      </c>
      <c r="H505" s="48" t="s">
        <v>1932</v>
      </c>
      <c r="I505" s="49" t="s">
        <v>3052</v>
      </c>
      <c r="J505" s="49" t="s">
        <v>2390</v>
      </c>
      <c r="K505" s="171">
        <f>SUMIFS(エリア一覧!$J$15:$J$3463,エリア一覧!$H$15:$H$3463,H505,エリア一覧!$D$15:$D$3463,I505,エリア一覧!$E$15:$E$3463,J505)</f>
        <v>4990</v>
      </c>
      <c r="L505" s="71">
        <f>COUNTIFS(エリア一覧!$V$15:$V$3463,"&gt;0",エリア一覧!$H$15:$H$3463,H505,エリア一覧!$D$15:$D$3463,I505,エリア一覧!$E$15:$E$3463,J505)</f>
        <v>0</v>
      </c>
      <c r="M505" s="45">
        <f>SUMIFS(エリア一覧!$V$15:V3449,エリア一覧!$H$15:H3449,H505,エリア一覧!$D$15:D3449,I505,エリア一覧!$E$15:E3449,J505)</f>
        <v>0</v>
      </c>
    </row>
    <row r="506" spans="1:13">
      <c r="A506" t="s">
        <v>3011</v>
      </c>
      <c r="H506" s="48" t="s">
        <v>1932</v>
      </c>
      <c r="I506" s="49" t="s">
        <v>3052</v>
      </c>
      <c r="J506" s="49" t="s">
        <v>2403</v>
      </c>
      <c r="K506" s="171">
        <f>SUMIFS(エリア一覧!$J$15:$J$3463,エリア一覧!$H$15:$H$3463,H506,エリア一覧!$D$15:$D$3463,I506,エリア一覧!$E$15:$E$3463,J506)</f>
        <v>2945</v>
      </c>
      <c r="L506" s="71">
        <f>COUNTIFS(エリア一覧!$V$15:$V$3463,"&gt;0",エリア一覧!$H$15:$H$3463,H506,エリア一覧!$D$15:$D$3463,I506,エリア一覧!$E$15:$E$3463,J506)</f>
        <v>0</v>
      </c>
      <c r="M506" s="45">
        <f>SUMIFS(エリア一覧!$V$15:V3449,エリア一覧!$H$15:H3449,H506,エリア一覧!$D$15:D3449,I506,エリア一覧!$E$15:E3449,J506)</f>
        <v>0</v>
      </c>
    </row>
    <row r="507" spans="1:13">
      <c r="A507" t="s">
        <v>3011</v>
      </c>
      <c r="H507" s="48" t="s">
        <v>1932</v>
      </c>
      <c r="I507" s="49" t="s">
        <v>3052</v>
      </c>
      <c r="J507" s="49" t="s">
        <v>2411</v>
      </c>
      <c r="K507" s="171">
        <f>SUMIFS(エリア一覧!$J$15:$J$3463,エリア一覧!$H$15:$H$3463,H507,エリア一覧!$D$15:$D$3463,I507,エリア一覧!$E$15:$E$3463,J507)</f>
        <v>1925</v>
      </c>
      <c r="L507" s="71">
        <f>COUNTIFS(エリア一覧!$V$15:$V$3463,"&gt;0",エリア一覧!$H$15:$H$3463,H507,エリア一覧!$D$15:$D$3463,I507,エリア一覧!$E$15:$E$3463,J507)</f>
        <v>0</v>
      </c>
      <c r="M507" s="45">
        <f>SUMIFS(エリア一覧!$V$15:V3449,エリア一覧!$H$15:H3449,H507,エリア一覧!$D$15:D3449,I507,エリア一覧!$E$15:E3449,J507)</f>
        <v>0</v>
      </c>
    </row>
    <row r="508" spans="1:13">
      <c r="A508" t="s">
        <v>3011</v>
      </c>
      <c r="H508" s="48" t="s">
        <v>1932</v>
      </c>
      <c r="I508" s="49" t="s">
        <v>3052</v>
      </c>
      <c r="J508" s="49" t="s">
        <v>2417</v>
      </c>
      <c r="K508" s="171">
        <f>SUMIFS(エリア一覧!$J$15:$J$3463,エリア一覧!$H$15:$H$3463,H508,エリア一覧!$D$15:$D$3463,I508,エリア一覧!$E$15:$E$3463,J508)</f>
        <v>1710</v>
      </c>
      <c r="L508" s="71">
        <f>COUNTIFS(エリア一覧!$V$15:$V$3463,"&gt;0",エリア一覧!$H$15:$H$3463,H508,エリア一覧!$D$15:$D$3463,I508,エリア一覧!$E$15:$E$3463,J508)</f>
        <v>0</v>
      </c>
      <c r="M508" s="45">
        <f>SUMIFS(エリア一覧!$V$15:V3449,エリア一覧!$H$15:H3449,H508,エリア一覧!$D$15:D3449,I508,エリア一覧!$E$15:E3449,J508)</f>
        <v>0</v>
      </c>
    </row>
    <row r="509" spans="1:13">
      <c r="A509" t="s">
        <v>3011</v>
      </c>
      <c r="H509" s="48" t="s">
        <v>1932</v>
      </c>
      <c r="I509" s="49" t="s">
        <v>3052</v>
      </c>
      <c r="J509" s="49" t="s">
        <v>2422</v>
      </c>
      <c r="K509" s="171">
        <f>SUMIFS(エリア一覧!$J$15:$J$3463,エリア一覧!$H$15:$H$3463,H509,エリア一覧!$D$15:$D$3463,I509,エリア一覧!$E$15:$E$3463,J509)</f>
        <v>1680</v>
      </c>
      <c r="L509" s="71">
        <f>COUNTIFS(エリア一覧!$V$15:$V$3463,"&gt;0",エリア一覧!$H$15:$H$3463,H509,エリア一覧!$D$15:$D$3463,I509,エリア一覧!$E$15:$E$3463,J509)</f>
        <v>0</v>
      </c>
      <c r="M509" s="45">
        <f>SUMIFS(エリア一覧!$V$15:V3449,エリア一覧!$H$15:H3449,H509,エリア一覧!$D$15:D3449,I509,エリア一覧!$E$15:E3449,J509)</f>
        <v>0</v>
      </c>
    </row>
    <row r="510" spans="1:13">
      <c r="A510" t="s">
        <v>3011</v>
      </c>
      <c r="H510" s="48" t="s">
        <v>1932</v>
      </c>
      <c r="I510" s="49" t="s">
        <v>3052</v>
      </c>
      <c r="J510" s="49" t="s">
        <v>2426</v>
      </c>
      <c r="K510" s="171">
        <f>SUMIFS(エリア一覧!$J$15:$J$3463,エリア一覧!$H$15:$H$3463,H510,エリア一覧!$D$15:$D$3463,I510,エリア一覧!$E$15:$E$3463,J510)</f>
        <v>4405</v>
      </c>
      <c r="L510" s="71">
        <f>COUNTIFS(エリア一覧!$V$15:$V$3463,"&gt;0",エリア一覧!$H$15:$H$3463,H510,エリア一覧!$D$15:$D$3463,I510,エリア一覧!$E$15:$E$3463,J510)</f>
        <v>0</v>
      </c>
      <c r="M510" s="45">
        <f>SUMIFS(エリア一覧!$V$15:V3449,エリア一覧!$H$15:H3449,H510,エリア一覧!$D$15:D3449,I510,エリア一覧!$E$15:E3449,J510)</f>
        <v>0</v>
      </c>
    </row>
    <row r="511" spans="1:13">
      <c r="A511" t="s">
        <v>3011</v>
      </c>
      <c r="H511" s="48" t="s">
        <v>1932</v>
      </c>
      <c r="I511" s="49" t="s">
        <v>3052</v>
      </c>
      <c r="J511" s="49" t="s">
        <v>2437</v>
      </c>
      <c r="K511" s="171">
        <f>SUMIFS(エリア一覧!$J$15:$J$3463,エリア一覧!$H$15:$H$3463,H511,エリア一覧!$D$15:$D$3463,I511,エリア一覧!$E$15:$E$3463,J511)</f>
        <v>6250</v>
      </c>
      <c r="L511" s="71">
        <f>COUNTIFS(エリア一覧!$V$15:$V$3463,"&gt;0",エリア一覧!$H$15:$H$3463,H511,エリア一覧!$D$15:$D$3463,I511,エリア一覧!$E$15:$E$3463,J511)</f>
        <v>0</v>
      </c>
      <c r="M511" s="45">
        <f>SUMIFS(エリア一覧!$V$15:V3449,エリア一覧!$H$15:H3449,H511,エリア一覧!$D$15:D3449,I511,エリア一覧!$E$15:E3449,J511)</f>
        <v>0</v>
      </c>
    </row>
    <row r="512" spans="1:13">
      <c r="A512" t="s">
        <v>3011</v>
      </c>
      <c r="H512" s="48" t="s">
        <v>1932</v>
      </c>
      <c r="I512" s="49" t="s">
        <v>3052</v>
      </c>
      <c r="J512" s="49" t="s">
        <v>2452</v>
      </c>
      <c r="K512" s="171">
        <f>SUMIFS(エリア一覧!$J$15:$J$3463,エリア一覧!$H$15:$H$3463,H512,エリア一覧!$D$15:$D$3463,I512,エリア一覧!$E$15:$E$3463,J512)</f>
        <v>515</v>
      </c>
      <c r="L512" s="71">
        <f>COUNTIFS(エリア一覧!$V$15:$V$3463,"&gt;0",エリア一覧!$H$15:$H$3463,H512,エリア一覧!$D$15:$D$3463,I512,エリア一覧!$E$15:$E$3463,J512)</f>
        <v>0</v>
      </c>
      <c r="M512" s="45">
        <f>SUMIFS(エリア一覧!$V$15:V3449,エリア一覧!$H$15:H3449,H512,エリア一覧!$D$15:D3449,I512,エリア一覧!$E$15:E3449,J512)</f>
        <v>0</v>
      </c>
    </row>
    <row r="513" spans="1:13">
      <c r="A513" t="s">
        <v>3011</v>
      </c>
      <c r="H513" s="48" t="s">
        <v>1932</v>
      </c>
      <c r="I513" s="49" t="s">
        <v>3052</v>
      </c>
      <c r="J513" s="49" t="s">
        <v>2454</v>
      </c>
      <c r="K513" s="171">
        <f>SUMIFS(エリア一覧!$J$15:$J$3463,エリア一覧!$H$15:$H$3463,H513,エリア一覧!$D$15:$D$3463,I513,エリア一覧!$E$15:$E$3463,J513)</f>
        <v>2375</v>
      </c>
      <c r="L513" s="71">
        <f>COUNTIFS(エリア一覧!$V$15:$V$3463,"&gt;0",エリア一覧!$H$15:$H$3463,H513,エリア一覧!$D$15:$D$3463,I513,エリア一覧!$E$15:$E$3463,J513)</f>
        <v>0</v>
      </c>
      <c r="M513" s="45">
        <f>SUMIFS(エリア一覧!$V$15:V3449,エリア一覧!$H$15:H3449,H513,エリア一覧!$D$15:D3449,I513,エリア一覧!$E$15:E3449,J513)</f>
        <v>0</v>
      </c>
    </row>
    <row r="514" spans="1:13">
      <c r="A514" t="s">
        <v>3011</v>
      </c>
      <c r="H514" s="48" t="s">
        <v>1932</v>
      </c>
      <c r="I514" s="49" t="s">
        <v>3053</v>
      </c>
      <c r="J514" s="49" t="s">
        <v>2460</v>
      </c>
      <c r="K514" s="171">
        <f>SUMIFS(エリア一覧!$J$15:$J$3463,エリア一覧!$H$15:$H$3463,H514,エリア一覧!$D$15:$D$3463,I514,エリア一覧!$E$15:$E$3463,J514)</f>
        <v>1975</v>
      </c>
      <c r="L514" s="71">
        <f>COUNTIFS(エリア一覧!$V$15:$V$3463,"&gt;0",エリア一覧!$H$15:$H$3463,H514,エリア一覧!$D$15:$D$3463,I514,エリア一覧!$E$15:$E$3463,J514)</f>
        <v>0</v>
      </c>
      <c r="M514" s="45">
        <f>SUMIFS(エリア一覧!$V$15:V3449,エリア一覧!$H$15:H3449,H514,エリア一覧!$D$15:D3449,I514,エリア一覧!$E$15:E3449,J514)</f>
        <v>0</v>
      </c>
    </row>
    <row r="515" spans="1:13">
      <c r="A515" t="s">
        <v>3011</v>
      </c>
      <c r="H515" s="48" t="s">
        <v>1932</v>
      </c>
      <c r="I515" s="49" t="s">
        <v>3053</v>
      </c>
      <c r="J515" s="49" t="s">
        <v>2468</v>
      </c>
      <c r="K515" s="171">
        <f>SUMIFS(エリア一覧!$J$15:$J$3463,エリア一覧!$H$15:$H$3463,H515,エリア一覧!$D$15:$D$3463,I515,エリア一覧!$E$15:$E$3463,J515)</f>
        <v>825</v>
      </c>
      <c r="L515" s="71">
        <f>COUNTIFS(エリア一覧!$V$15:$V$3463,"&gt;0",エリア一覧!$H$15:$H$3463,H515,エリア一覧!$D$15:$D$3463,I515,エリア一覧!$E$15:$E$3463,J515)</f>
        <v>0</v>
      </c>
      <c r="M515" s="45">
        <f>SUMIFS(エリア一覧!$V$15:V3449,エリア一覧!$H$15:H3449,H515,エリア一覧!$D$15:D3449,I515,エリア一覧!$E$15:E3449,J515)</f>
        <v>0</v>
      </c>
    </row>
    <row r="516" spans="1:13">
      <c r="A516" t="s">
        <v>3011</v>
      </c>
      <c r="H516" s="48" t="s">
        <v>1932</v>
      </c>
      <c r="I516" s="49" t="s">
        <v>3053</v>
      </c>
      <c r="J516" s="49" t="s">
        <v>2471</v>
      </c>
      <c r="K516" s="171">
        <f>SUMIFS(エリア一覧!$J$15:$J$3463,エリア一覧!$H$15:$H$3463,H516,エリア一覧!$D$15:$D$3463,I516,エリア一覧!$E$15:$E$3463,J516)</f>
        <v>1975</v>
      </c>
      <c r="L516" s="71">
        <f>COUNTIFS(エリア一覧!$V$15:$V$3463,"&gt;0",エリア一覧!$H$15:$H$3463,H516,エリア一覧!$D$15:$D$3463,I516,エリア一覧!$E$15:$E$3463,J516)</f>
        <v>0</v>
      </c>
      <c r="M516" s="45">
        <f>SUMIFS(エリア一覧!$V$15:V3449,エリア一覧!$H$15:H3449,H516,エリア一覧!$D$15:D3449,I516,エリア一覧!$E$15:E3449,J516)</f>
        <v>0</v>
      </c>
    </row>
    <row r="517" spans="1:13">
      <c r="A517" t="s">
        <v>3011</v>
      </c>
      <c r="H517" s="48" t="s">
        <v>1932</v>
      </c>
      <c r="I517" s="49" t="s">
        <v>3053</v>
      </c>
      <c r="J517" s="49" t="s">
        <v>2479</v>
      </c>
      <c r="K517" s="171">
        <f>SUMIFS(エリア一覧!$J$15:$J$3463,エリア一覧!$H$15:$H$3463,H517,エリア一覧!$D$15:$D$3463,I517,エリア一覧!$E$15:$E$3463,J517)</f>
        <v>6265</v>
      </c>
      <c r="L517" s="71">
        <f>COUNTIFS(エリア一覧!$V$15:$V$3463,"&gt;0",エリア一覧!$H$15:$H$3463,H517,エリア一覧!$D$15:$D$3463,I517,エリア一覧!$E$15:$E$3463,J517)</f>
        <v>0</v>
      </c>
      <c r="M517" s="45">
        <f>SUMIFS(エリア一覧!$V$15:V3449,エリア一覧!$H$15:H3449,H517,エリア一覧!$D$15:D3449,I517,エリア一覧!$E$15:E3449,J517)</f>
        <v>0</v>
      </c>
    </row>
    <row r="518" spans="1:13">
      <c r="A518" t="s">
        <v>3011</v>
      </c>
      <c r="H518" s="48" t="s">
        <v>1932</v>
      </c>
      <c r="I518" s="49" t="s">
        <v>3053</v>
      </c>
      <c r="J518" s="49" t="s">
        <v>2499</v>
      </c>
      <c r="K518" s="171">
        <f>SUMIFS(エリア一覧!$J$15:$J$3463,エリア一覧!$H$15:$H$3463,H518,エリア一覧!$D$15:$D$3463,I518,エリア一覧!$E$15:$E$3463,J518)</f>
        <v>1985</v>
      </c>
      <c r="L518" s="71">
        <f>COUNTIFS(エリア一覧!$V$15:$V$3463,"&gt;0",エリア一覧!$H$15:$H$3463,H518,エリア一覧!$D$15:$D$3463,I518,エリア一覧!$E$15:$E$3463,J518)</f>
        <v>0</v>
      </c>
      <c r="M518" s="45">
        <f>SUMIFS(エリア一覧!$V$15:V3449,エリア一覧!$H$15:H3449,H518,エリア一覧!$D$15:D3449,I518,エリア一覧!$E$15:E3449,J518)</f>
        <v>0</v>
      </c>
    </row>
    <row r="519" spans="1:13">
      <c r="A519" t="s">
        <v>3011</v>
      </c>
      <c r="H519" s="48" t="s">
        <v>1932</v>
      </c>
      <c r="I519" s="49" t="s">
        <v>3053</v>
      </c>
      <c r="J519" s="49" t="s">
        <v>2506</v>
      </c>
      <c r="K519" s="171">
        <f>SUMIFS(エリア一覧!$J$15:$J$3463,エリア一覧!$H$15:$H$3463,H519,エリア一覧!$D$15:$D$3463,I519,エリア一覧!$E$15:$E$3463,J519)</f>
        <v>1170</v>
      </c>
      <c r="L519" s="71">
        <f>COUNTIFS(エリア一覧!$V$15:$V$3463,"&gt;0",エリア一覧!$H$15:$H$3463,H519,エリア一覧!$D$15:$D$3463,I519,エリア一覧!$E$15:$E$3463,J519)</f>
        <v>0</v>
      </c>
      <c r="M519" s="45">
        <f>SUMIFS(エリア一覧!$V$15:V3449,エリア一覧!$H$15:H3449,H519,エリア一覧!$D$15:D3449,I519,エリア一覧!$E$15:E3449,J519)</f>
        <v>0</v>
      </c>
    </row>
    <row r="520" spans="1:13">
      <c r="A520" t="s">
        <v>3011</v>
      </c>
      <c r="H520" s="48" t="s">
        <v>1932</v>
      </c>
      <c r="I520" s="49" t="s">
        <v>3053</v>
      </c>
      <c r="J520" s="49" t="s">
        <v>2511</v>
      </c>
      <c r="K520" s="171">
        <f>SUMIFS(エリア一覧!$J$15:$J$3463,エリア一覧!$H$15:$H$3463,H520,エリア一覧!$D$15:$D$3463,I520,エリア一覧!$E$15:$E$3463,J520)</f>
        <v>1195</v>
      </c>
      <c r="L520" s="71">
        <f>COUNTIFS(エリア一覧!$V$15:$V$3463,"&gt;0",エリア一覧!$H$15:$H$3463,H520,エリア一覧!$D$15:$D$3463,I520,エリア一覧!$E$15:$E$3463,J520)</f>
        <v>0</v>
      </c>
      <c r="M520" s="45">
        <f>SUMIFS(エリア一覧!$V$15:V3449,エリア一覧!$H$15:H3449,H520,エリア一覧!$D$15:D3449,I520,エリア一覧!$E$15:E3449,J520)</f>
        <v>0</v>
      </c>
    </row>
    <row r="521" spans="1:13">
      <c r="A521" t="s">
        <v>3011</v>
      </c>
      <c r="H521" s="48" t="s">
        <v>1932</v>
      </c>
      <c r="I521" s="49" t="s">
        <v>3053</v>
      </c>
      <c r="J521" s="49" t="s">
        <v>2516</v>
      </c>
      <c r="K521" s="171">
        <f>SUMIFS(エリア一覧!$J$15:$J$3463,エリア一覧!$H$15:$H$3463,H521,エリア一覧!$D$15:$D$3463,I521,エリア一覧!$E$15:$E$3463,J521)</f>
        <v>1965</v>
      </c>
      <c r="L521" s="71">
        <f>COUNTIFS(エリア一覧!$V$15:$V$3463,"&gt;0",エリア一覧!$H$15:$H$3463,H521,エリア一覧!$D$15:$D$3463,I521,エリア一覧!$E$15:$E$3463,J521)</f>
        <v>0</v>
      </c>
      <c r="M521" s="45">
        <f>SUMIFS(エリア一覧!$V$15:V3449,エリア一覧!$H$15:H3449,H521,エリア一覧!$D$15:D3449,I521,エリア一覧!$E$15:E3449,J521)</f>
        <v>0</v>
      </c>
    </row>
    <row r="522" spans="1:13">
      <c r="A522" t="s">
        <v>3011</v>
      </c>
      <c r="H522" s="48" t="s">
        <v>1932</v>
      </c>
      <c r="I522" s="49" t="s">
        <v>3053</v>
      </c>
      <c r="J522" s="49" t="s">
        <v>2523</v>
      </c>
      <c r="K522" s="171">
        <f>SUMIFS(エリア一覧!$J$15:$J$3463,エリア一覧!$H$15:$H$3463,H522,エリア一覧!$D$15:$D$3463,I522,エリア一覧!$E$15:$E$3463,J522)</f>
        <v>2190</v>
      </c>
      <c r="L522" s="71">
        <f>COUNTIFS(エリア一覧!$V$15:$V$3463,"&gt;0",エリア一覧!$H$15:$H$3463,H522,エリア一覧!$D$15:$D$3463,I522,エリア一覧!$E$15:$E$3463,J522)</f>
        <v>0</v>
      </c>
      <c r="M522" s="45">
        <f>SUMIFS(エリア一覧!$V$15:V3449,エリア一覧!$H$15:H3449,H522,エリア一覧!$D$15:D3449,I522,エリア一覧!$E$15:E3449,J522)</f>
        <v>0</v>
      </c>
    </row>
    <row r="523" spans="1:13">
      <c r="A523" t="s">
        <v>3011</v>
      </c>
      <c r="H523" s="48" t="s">
        <v>1932</v>
      </c>
      <c r="I523" s="49" t="s">
        <v>3053</v>
      </c>
      <c r="J523" s="49" t="s">
        <v>2531</v>
      </c>
      <c r="K523" s="171">
        <f>SUMIFS(エリア一覧!$J$15:$J$3463,エリア一覧!$H$15:$H$3463,H523,エリア一覧!$D$15:$D$3463,I523,エリア一覧!$E$15:$E$3463,J523)</f>
        <v>1415</v>
      </c>
      <c r="L523" s="71">
        <f>COUNTIFS(エリア一覧!$V$15:$V$3463,"&gt;0",エリア一覧!$H$15:$H$3463,H523,エリア一覧!$D$15:$D$3463,I523,エリア一覧!$E$15:$E$3463,J523)</f>
        <v>0</v>
      </c>
      <c r="M523" s="45">
        <f>SUMIFS(エリア一覧!$V$15:V3449,エリア一覧!$H$15:H3449,H523,エリア一覧!$D$15:D3449,I523,エリア一覧!$E$15:E3449,J523)</f>
        <v>0</v>
      </c>
    </row>
    <row r="524" spans="1:13">
      <c r="A524" t="s">
        <v>3011</v>
      </c>
      <c r="H524" s="48" t="s">
        <v>1932</v>
      </c>
      <c r="I524" s="49" t="s">
        <v>3053</v>
      </c>
      <c r="J524" s="49" t="s">
        <v>2536</v>
      </c>
      <c r="K524" s="171">
        <f>SUMIFS(エリア一覧!$J$15:$J$3463,エリア一覧!$H$15:$H$3463,H524,エリア一覧!$D$15:$D$3463,I524,エリア一覧!$E$15:$E$3463,J524)</f>
        <v>1080</v>
      </c>
      <c r="L524" s="71">
        <f>COUNTIFS(エリア一覧!$V$15:$V$3463,"&gt;0",エリア一覧!$H$15:$H$3463,H524,エリア一覧!$D$15:$D$3463,I524,エリア一覧!$E$15:$E$3463,J524)</f>
        <v>0</v>
      </c>
      <c r="M524" s="45">
        <f>SUMIFS(エリア一覧!$V$15:V3449,エリア一覧!$H$15:H3449,H524,エリア一覧!$D$15:D3449,I524,エリア一覧!$E$15:E3449,J524)</f>
        <v>0</v>
      </c>
    </row>
    <row r="525" spans="1:13">
      <c r="A525" t="s">
        <v>3011</v>
      </c>
      <c r="H525" s="48" t="s">
        <v>1932</v>
      </c>
      <c r="I525" s="49" t="s">
        <v>3053</v>
      </c>
      <c r="J525" s="49" t="s">
        <v>1995</v>
      </c>
      <c r="K525" s="171">
        <f>SUMIFS(エリア一覧!$J$15:$J$3463,エリア一覧!$H$15:$H$3463,H525,エリア一覧!$D$15:$D$3463,I525,エリア一覧!$E$15:$E$3463,J525)</f>
        <v>1455</v>
      </c>
      <c r="L525" s="71">
        <f>COUNTIFS(エリア一覧!$V$15:$V$3463,"&gt;0",エリア一覧!$H$15:$H$3463,H525,エリア一覧!$D$15:$D$3463,I525,エリア一覧!$E$15:$E$3463,J525)</f>
        <v>0</v>
      </c>
      <c r="M525" s="45">
        <f>SUMIFS(エリア一覧!$V$15:V3449,エリア一覧!$H$15:H3449,H525,エリア一覧!$D$15:D3449,I525,エリア一覧!$E$15:E3449,J525)</f>
        <v>0</v>
      </c>
    </row>
    <row r="526" spans="1:13">
      <c r="A526" t="s">
        <v>3011</v>
      </c>
      <c r="H526" s="48" t="s">
        <v>1932</v>
      </c>
      <c r="I526" s="49" t="s">
        <v>3053</v>
      </c>
      <c r="J526" s="49" t="s">
        <v>2545</v>
      </c>
      <c r="K526" s="171">
        <f>SUMIFS(エリア一覧!$J$15:$J$3463,エリア一覧!$H$15:$H$3463,H526,エリア一覧!$D$15:$D$3463,I526,エリア一覧!$E$15:$E$3463,J526)</f>
        <v>1430</v>
      </c>
      <c r="L526" s="71">
        <f>COUNTIFS(エリア一覧!$V$15:$V$3463,"&gt;0",エリア一覧!$H$15:$H$3463,H526,エリア一覧!$D$15:$D$3463,I526,エリア一覧!$E$15:$E$3463,J526)</f>
        <v>0</v>
      </c>
      <c r="M526" s="45">
        <f>SUMIFS(エリア一覧!$V$15:V3449,エリア一覧!$H$15:H3449,H526,エリア一覧!$D$15:D3449,I526,エリア一覧!$E$15:E3449,J526)</f>
        <v>0</v>
      </c>
    </row>
    <row r="527" spans="1:13">
      <c r="A527" t="s">
        <v>3011</v>
      </c>
      <c r="H527" s="48" t="s">
        <v>1932</v>
      </c>
      <c r="I527" s="49" t="s">
        <v>3053</v>
      </c>
      <c r="J527" s="49" t="s">
        <v>2550</v>
      </c>
      <c r="K527" s="171">
        <f>SUMIFS(エリア一覧!$J$15:$J$3463,エリア一覧!$H$15:$H$3463,H527,エリア一覧!$D$15:$D$3463,I527,エリア一覧!$E$15:$E$3463,J527)</f>
        <v>1580</v>
      </c>
      <c r="L527" s="71">
        <f>COUNTIFS(エリア一覧!$V$15:$V$3463,"&gt;0",エリア一覧!$H$15:$H$3463,H527,エリア一覧!$D$15:$D$3463,I527,エリア一覧!$E$15:$E$3463,J527)</f>
        <v>0</v>
      </c>
      <c r="M527" s="45">
        <f>SUMIFS(エリア一覧!$V$15:V3449,エリア一覧!$H$15:H3449,H527,エリア一覧!$D$15:D3449,I527,エリア一覧!$E$15:E3449,J527)</f>
        <v>0</v>
      </c>
    </row>
    <row r="528" spans="1:13">
      <c r="A528" t="s">
        <v>3011</v>
      </c>
      <c r="H528" s="48" t="s">
        <v>1932</v>
      </c>
      <c r="I528" s="49" t="s">
        <v>3053</v>
      </c>
      <c r="J528" s="49" t="s">
        <v>2556</v>
      </c>
      <c r="K528" s="171">
        <f>SUMIFS(エリア一覧!$J$15:$J$3463,エリア一覧!$H$15:$H$3463,H528,エリア一覧!$D$15:$D$3463,I528,エリア一覧!$E$15:$E$3463,J528)</f>
        <v>975</v>
      </c>
      <c r="L528" s="71">
        <f>COUNTIFS(エリア一覧!$V$15:$V$3463,"&gt;0",エリア一覧!$H$15:$H$3463,H528,エリア一覧!$D$15:$D$3463,I528,エリア一覧!$E$15:$E$3463,J528)</f>
        <v>0</v>
      </c>
      <c r="M528" s="45">
        <f>SUMIFS(エリア一覧!$V$15:V3449,エリア一覧!$H$15:H3449,H528,エリア一覧!$D$15:D3449,I528,エリア一覧!$E$15:E3449,J528)</f>
        <v>0</v>
      </c>
    </row>
    <row r="529" spans="1:13">
      <c r="A529" t="s">
        <v>3011</v>
      </c>
      <c r="H529" s="48" t="s">
        <v>1932</v>
      </c>
      <c r="I529" s="49" t="s">
        <v>3053</v>
      </c>
      <c r="J529" s="49" t="s">
        <v>1420</v>
      </c>
      <c r="K529" s="171">
        <f>SUMIFS(エリア一覧!$J$15:$J$3463,エリア一覧!$H$15:$H$3463,H529,エリア一覧!$D$15:$D$3463,I529,エリア一覧!$E$15:$E$3463,J529)</f>
        <v>540</v>
      </c>
      <c r="L529" s="71">
        <f>COUNTIFS(エリア一覧!$V$15:$V$3463,"&gt;0",エリア一覧!$H$15:$H$3463,H529,エリア一覧!$D$15:$D$3463,I529,エリア一覧!$E$15:$E$3463,J529)</f>
        <v>0</v>
      </c>
      <c r="M529" s="45">
        <f>SUMIFS(エリア一覧!$V$15:V3449,エリア一覧!$H$15:H3449,H529,エリア一覧!$D$15:D3449,I529,エリア一覧!$E$15:E3449,J529)</f>
        <v>0</v>
      </c>
    </row>
    <row r="530" spans="1:13">
      <c r="A530" t="s">
        <v>3011</v>
      </c>
      <c r="H530" s="48" t="s">
        <v>1932</v>
      </c>
      <c r="I530" s="49" t="s">
        <v>3053</v>
      </c>
      <c r="J530" s="49" t="s">
        <v>2563</v>
      </c>
      <c r="K530" s="171">
        <f>SUMIFS(エリア一覧!$J$15:$J$3463,エリア一覧!$H$15:$H$3463,H530,エリア一覧!$D$15:$D$3463,I530,エリア一覧!$E$15:$E$3463,J530)</f>
        <v>1385</v>
      </c>
      <c r="L530" s="71">
        <f>COUNTIFS(エリア一覧!$V$15:$V$3463,"&gt;0",エリア一覧!$H$15:$H$3463,H530,エリア一覧!$D$15:$D$3463,I530,エリア一覧!$E$15:$E$3463,J530)</f>
        <v>0</v>
      </c>
      <c r="M530" s="45">
        <f>SUMIFS(エリア一覧!$V$15:V3449,エリア一覧!$H$15:H3449,H530,エリア一覧!$D$15:D3449,I530,エリア一覧!$E$15:E3449,J530)</f>
        <v>0</v>
      </c>
    </row>
    <row r="531" spans="1:13">
      <c r="A531" t="s">
        <v>3011</v>
      </c>
      <c r="H531" s="48" t="s">
        <v>1932</v>
      </c>
      <c r="I531" s="49" t="s">
        <v>3053</v>
      </c>
      <c r="J531" s="49" t="s">
        <v>2568</v>
      </c>
      <c r="K531" s="171">
        <f>SUMIFS(エリア一覧!$J$15:$J$3463,エリア一覧!$H$15:$H$3463,H531,エリア一覧!$D$15:$D$3463,I531,エリア一覧!$E$15:$E$3463,J531)</f>
        <v>1820</v>
      </c>
      <c r="L531" s="71">
        <f>COUNTIFS(エリア一覧!$V$15:$V$3463,"&gt;0",エリア一覧!$H$15:$H$3463,H531,エリア一覧!$D$15:$D$3463,I531,エリア一覧!$E$15:$E$3463,J531)</f>
        <v>0</v>
      </c>
      <c r="M531" s="45">
        <f>SUMIFS(エリア一覧!$V$15:V3449,エリア一覧!$H$15:H3449,H531,エリア一覧!$D$15:D3449,I531,エリア一覧!$E$15:E3449,J531)</f>
        <v>0</v>
      </c>
    </row>
    <row r="532" spans="1:13">
      <c r="A532" t="s">
        <v>3011</v>
      </c>
      <c r="H532" s="48" t="s">
        <v>1932</v>
      </c>
      <c r="I532" s="49" t="s">
        <v>3053</v>
      </c>
      <c r="J532" s="49" t="s">
        <v>2575</v>
      </c>
      <c r="K532" s="171">
        <f>SUMIFS(エリア一覧!$J$15:$J$3463,エリア一覧!$H$15:$H$3463,H532,エリア一覧!$D$15:$D$3463,I532,エリア一覧!$E$15:$E$3463,J532)</f>
        <v>1505</v>
      </c>
      <c r="L532" s="71">
        <f>COUNTIFS(エリア一覧!$V$15:$V$3463,"&gt;0",エリア一覧!$H$15:$H$3463,H532,エリア一覧!$D$15:$D$3463,I532,エリア一覧!$E$15:$E$3463,J532)</f>
        <v>0</v>
      </c>
      <c r="M532" s="45">
        <f>SUMIFS(エリア一覧!$V$15:V3449,エリア一覧!$H$15:H3449,H532,エリア一覧!$D$15:D3449,I532,エリア一覧!$E$15:E3449,J532)</f>
        <v>0</v>
      </c>
    </row>
    <row r="533" spans="1:13">
      <c r="A533" t="s">
        <v>3011</v>
      </c>
      <c r="H533" s="48" t="s">
        <v>1932</v>
      </c>
      <c r="I533" s="49" t="s">
        <v>3053</v>
      </c>
      <c r="J533" s="49" t="s">
        <v>2576</v>
      </c>
      <c r="K533" s="171">
        <f>SUMIFS(エリア一覧!$J$15:$J$3463,エリア一覧!$H$15:$H$3463,H533,エリア一覧!$D$15:$D$3463,I533,エリア一覧!$E$15:$E$3463,J533)</f>
        <v>1685</v>
      </c>
      <c r="L533" s="71">
        <f>COUNTIFS(エリア一覧!$V$15:$V$3463,"&gt;0",エリア一覧!$H$15:$H$3463,H533,エリア一覧!$D$15:$D$3463,I533,エリア一覧!$E$15:$E$3463,J533)</f>
        <v>0</v>
      </c>
      <c r="M533" s="45">
        <f>SUMIFS(エリア一覧!$V$15:V3449,エリア一覧!$H$15:H3449,H533,エリア一覧!$D$15:D3449,I533,エリア一覧!$E$15:E3449,J533)</f>
        <v>0</v>
      </c>
    </row>
    <row r="534" spans="1:13">
      <c r="A534" t="s">
        <v>3011</v>
      </c>
      <c r="H534" s="48" t="s">
        <v>1932</v>
      </c>
      <c r="I534" s="49" t="s">
        <v>3053</v>
      </c>
      <c r="J534" s="49" t="s">
        <v>2582</v>
      </c>
      <c r="K534" s="171">
        <f>SUMIFS(エリア一覧!$J$15:$J$3463,エリア一覧!$H$15:$H$3463,H534,エリア一覧!$D$15:$D$3463,I534,エリア一覧!$E$15:$E$3463,J534)</f>
        <v>3105</v>
      </c>
      <c r="L534" s="71">
        <f>COUNTIFS(エリア一覧!$V$15:$V$3463,"&gt;0",エリア一覧!$H$15:$H$3463,H534,エリア一覧!$D$15:$D$3463,I534,エリア一覧!$E$15:$E$3463,J534)</f>
        <v>0</v>
      </c>
      <c r="M534" s="45">
        <f>SUMIFS(エリア一覧!$V$15:V3449,エリア一覧!$H$15:H3449,H534,エリア一覧!$D$15:D3449,I534,エリア一覧!$E$15:E3449,J534)</f>
        <v>0</v>
      </c>
    </row>
    <row r="535" spans="1:13" ht="18.600000000000001" thickBot="1">
      <c r="A535" t="s">
        <v>3011</v>
      </c>
      <c r="H535" s="80" t="s">
        <v>1932</v>
      </c>
      <c r="I535" s="81" t="s">
        <v>3053</v>
      </c>
      <c r="J535" s="81" t="s">
        <v>2592</v>
      </c>
      <c r="K535" s="172">
        <f>SUMIFS(エリア一覧!$J$15:$J$3463,エリア一覧!$H$15:$H$3463,H535,エリア一覧!$D$15:$D$3463,I535,エリア一覧!$E$15:$E$3463,J535)</f>
        <v>4085</v>
      </c>
      <c r="L535" s="82">
        <f>COUNTIFS(エリア一覧!$V$15:$V$3463,"&gt;0",エリア一覧!$H$15:$H$3463,H535,エリア一覧!$D$15:$D$3463,I535,エリア一覧!$E$15:$E$3463,J535)</f>
        <v>0</v>
      </c>
      <c r="M535" s="83">
        <f>SUMIFS(エリア一覧!$V$15:V3449,エリア一覧!$H$15:H3449,H535,エリア一覧!$D$15:D3449,I535,エリア一覧!$E$15:E3449,J535)</f>
        <v>0</v>
      </c>
    </row>
    <row r="536" spans="1:13">
      <c r="A536" t="s">
        <v>3011</v>
      </c>
      <c r="H536" s="84"/>
      <c r="I536" s="84"/>
      <c r="J536" s="84"/>
      <c r="K536" s="84"/>
      <c r="L536" s="84"/>
      <c r="M536" s="84"/>
    </row>
    <row r="537" spans="1:13">
      <c r="A537" t="s">
        <v>3011</v>
      </c>
    </row>
    <row r="538" spans="1:13">
      <c r="A538" t="s">
        <v>3011</v>
      </c>
    </row>
    <row r="539" spans="1:13">
      <c r="A539" t="s">
        <v>3011</v>
      </c>
    </row>
    <row r="540" spans="1:13">
      <c r="A540" t="s">
        <v>3011</v>
      </c>
    </row>
    <row r="541" spans="1:13">
      <c r="A541" t="s">
        <v>3011</v>
      </c>
    </row>
    <row r="542" spans="1:13">
      <c r="A542" t="s">
        <v>3011</v>
      </c>
    </row>
    <row r="543" spans="1:13">
      <c r="A543" t="s">
        <v>3011</v>
      </c>
    </row>
    <row r="544" spans="1:13">
      <c r="A544" t="s">
        <v>3011</v>
      </c>
    </row>
    <row r="545" spans="1:1">
      <c r="A545" t="s">
        <v>3011</v>
      </c>
    </row>
    <row r="546" spans="1:1">
      <c r="A546" t="s">
        <v>3011</v>
      </c>
    </row>
    <row r="547" spans="1:1">
      <c r="A547" t="s">
        <v>3011</v>
      </c>
    </row>
    <row r="548" spans="1:1">
      <c r="A548" t="s">
        <v>3011</v>
      </c>
    </row>
    <row r="549" spans="1:1">
      <c r="A549" t="s">
        <v>3011</v>
      </c>
    </row>
    <row r="550" spans="1:1">
      <c r="A550" t="s">
        <v>3011</v>
      </c>
    </row>
    <row r="551" spans="1:1">
      <c r="A551" t="s">
        <v>3011</v>
      </c>
    </row>
    <row r="552" spans="1:1">
      <c r="A552" t="s">
        <v>3011</v>
      </c>
    </row>
    <row r="553" spans="1:1">
      <c r="A553" t="s">
        <v>3011</v>
      </c>
    </row>
    <row r="554" spans="1:1">
      <c r="A554" t="s">
        <v>3011</v>
      </c>
    </row>
    <row r="555" spans="1:1">
      <c r="A555" t="s">
        <v>3011</v>
      </c>
    </row>
    <row r="556" spans="1:1">
      <c r="A556" t="s">
        <v>3011</v>
      </c>
    </row>
    <row r="557" spans="1:1">
      <c r="A557" t="s">
        <v>3011</v>
      </c>
    </row>
    <row r="558" spans="1:1">
      <c r="A558" t="s">
        <v>3011</v>
      </c>
    </row>
    <row r="559" spans="1:1">
      <c r="A559" t="s">
        <v>3011</v>
      </c>
    </row>
    <row r="560" spans="1:1">
      <c r="A560" t="s">
        <v>3011</v>
      </c>
    </row>
    <row r="561" spans="1:1">
      <c r="A561" t="s">
        <v>3011</v>
      </c>
    </row>
    <row r="562" spans="1:1">
      <c r="A562" t="s">
        <v>3011</v>
      </c>
    </row>
    <row r="563" spans="1:1">
      <c r="A563" t="s">
        <v>3011</v>
      </c>
    </row>
    <row r="564" spans="1:1">
      <c r="A564" t="s">
        <v>3011</v>
      </c>
    </row>
    <row r="565" spans="1:1">
      <c r="A565" t="s">
        <v>3011</v>
      </c>
    </row>
    <row r="566" spans="1:1">
      <c r="A566" t="s">
        <v>3011</v>
      </c>
    </row>
    <row r="567" spans="1:1">
      <c r="A567" t="s">
        <v>3011</v>
      </c>
    </row>
    <row r="568" spans="1:1">
      <c r="A568" t="s">
        <v>3011</v>
      </c>
    </row>
    <row r="569" spans="1:1">
      <c r="A569" t="s">
        <v>3011</v>
      </c>
    </row>
    <row r="570" spans="1:1">
      <c r="A570" t="s">
        <v>3011</v>
      </c>
    </row>
    <row r="571" spans="1:1">
      <c r="A571" t="s">
        <v>3011</v>
      </c>
    </row>
    <row r="572" spans="1:1">
      <c r="A572" t="s">
        <v>3011</v>
      </c>
    </row>
    <row r="573" spans="1:1">
      <c r="A573" t="s">
        <v>3011</v>
      </c>
    </row>
    <row r="574" spans="1:1">
      <c r="A574" t="s">
        <v>3011</v>
      </c>
    </row>
    <row r="575" spans="1:1">
      <c r="A575" t="s">
        <v>3011</v>
      </c>
    </row>
    <row r="576" spans="1:1">
      <c r="A576" t="s">
        <v>3011</v>
      </c>
    </row>
    <row r="577" spans="1:1">
      <c r="A577" t="s">
        <v>3011</v>
      </c>
    </row>
    <row r="578" spans="1:1">
      <c r="A578" t="s">
        <v>3011</v>
      </c>
    </row>
    <row r="579" spans="1:1">
      <c r="A579" t="s">
        <v>3011</v>
      </c>
    </row>
    <row r="580" spans="1:1">
      <c r="A580" t="s">
        <v>3011</v>
      </c>
    </row>
    <row r="581" spans="1:1">
      <c r="A581" t="s">
        <v>3011</v>
      </c>
    </row>
    <row r="582" spans="1:1">
      <c r="A582" t="s">
        <v>3011</v>
      </c>
    </row>
    <row r="583" spans="1:1">
      <c r="A583" t="s">
        <v>3011</v>
      </c>
    </row>
    <row r="584" spans="1:1">
      <c r="A584" t="s">
        <v>3011</v>
      </c>
    </row>
    <row r="585" spans="1:1">
      <c r="A585" t="s">
        <v>3011</v>
      </c>
    </row>
    <row r="586" spans="1:1">
      <c r="A586" t="s">
        <v>3011</v>
      </c>
    </row>
    <row r="587" spans="1:1">
      <c r="A587" t="s">
        <v>3011</v>
      </c>
    </row>
    <row r="588" spans="1:1">
      <c r="A588" t="s">
        <v>3011</v>
      </c>
    </row>
    <row r="589" spans="1:1">
      <c r="A589" t="s">
        <v>3011</v>
      </c>
    </row>
    <row r="590" spans="1:1">
      <c r="A590" t="s">
        <v>3011</v>
      </c>
    </row>
    <row r="591" spans="1:1">
      <c r="A591" t="s">
        <v>3011</v>
      </c>
    </row>
    <row r="592" spans="1:1">
      <c r="A592" t="s">
        <v>3011</v>
      </c>
    </row>
    <row r="593" spans="1:1">
      <c r="A593" t="s">
        <v>3011</v>
      </c>
    </row>
    <row r="594" spans="1:1">
      <c r="A594" t="s">
        <v>3011</v>
      </c>
    </row>
    <row r="595" spans="1:1">
      <c r="A595" t="s">
        <v>3011</v>
      </c>
    </row>
    <row r="596" spans="1:1">
      <c r="A596" t="s">
        <v>3011</v>
      </c>
    </row>
    <row r="597" spans="1:1">
      <c r="A597" t="s">
        <v>3011</v>
      </c>
    </row>
    <row r="598" spans="1:1">
      <c r="A598" t="s">
        <v>3011</v>
      </c>
    </row>
    <row r="599" spans="1:1">
      <c r="A599" t="s">
        <v>3011</v>
      </c>
    </row>
    <row r="600" spans="1:1">
      <c r="A600" t="s">
        <v>3011</v>
      </c>
    </row>
    <row r="601" spans="1:1">
      <c r="A601" t="s">
        <v>3011</v>
      </c>
    </row>
    <row r="602" spans="1:1">
      <c r="A602" t="s">
        <v>3011</v>
      </c>
    </row>
    <row r="603" spans="1:1">
      <c r="A603" t="s">
        <v>3011</v>
      </c>
    </row>
    <row r="604" spans="1:1">
      <c r="A604" t="s">
        <v>3011</v>
      </c>
    </row>
    <row r="605" spans="1:1">
      <c r="A605" t="s">
        <v>3011</v>
      </c>
    </row>
    <row r="606" spans="1:1">
      <c r="A606" t="s">
        <v>3011</v>
      </c>
    </row>
    <row r="607" spans="1:1">
      <c r="A607" t="s">
        <v>3011</v>
      </c>
    </row>
    <row r="608" spans="1:1">
      <c r="A608" t="s">
        <v>3011</v>
      </c>
    </row>
    <row r="609" spans="1:1">
      <c r="A609" t="s">
        <v>3011</v>
      </c>
    </row>
    <row r="610" spans="1:1">
      <c r="A610" t="s">
        <v>3011</v>
      </c>
    </row>
    <row r="611" spans="1:1">
      <c r="A611" t="s">
        <v>3011</v>
      </c>
    </row>
    <row r="612" spans="1:1">
      <c r="A612" t="s">
        <v>3011</v>
      </c>
    </row>
    <row r="613" spans="1:1">
      <c r="A613" t="s">
        <v>3011</v>
      </c>
    </row>
    <row r="614" spans="1:1">
      <c r="A614" t="s">
        <v>3011</v>
      </c>
    </row>
    <row r="615" spans="1:1">
      <c r="A615" t="s">
        <v>3011</v>
      </c>
    </row>
    <row r="616" spans="1:1">
      <c r="A616" t="s">
        <v>3011</v>
      </c>
    </row>
    <row r="617" spans="1:1">
      <c r="A617" t="s">
        <v>3011</v>
      </c>
    </row>
    <row r="618" spans="1:1">
      <c r="A618" t="s">
        <v>3011</v>
      </c>
    </row>
    <row r="619" spans="1:1">
      <c r="A619" t="s">
        <v>3011</v>
      </c>
    </row>
    <row r="620" spans="1:1">
      <c r="A620" t="s">
        <v>3011</v>
      </c>
    </row>
    <row r="621" spans="1:1">
      <c r="A621" t="s">
        <v>3011</v>
      </c>
    </row>
    <row r="622" spans="1:1">
      <c r="A622" t="s">
        <v>3011</v>
      </c>
    </row>
    <row r="623" spans="1:1">
      <c r="A623" t="s">
        <v>3011</v>
      </c>
    </row>
    <row r="624" spans="1:1">
      <c r="A624" t="s">
        <v>3011</v>
      </c>
    </row>
    <row r="625" spans="1:1">
      <c r="A625" t="s">
        <v>3011</v>
      </c>
    </row>
    <row r="626" spans="1:1">
      <c r="A626" t="s">
        <v>3011</v>
      </c>
    </row>
    <row r="627" spans="1:1">
      <c r="A627" t="s">
        <v>3011</v>
      </c>
    </row>
    <row r="628" spans="1:1">
      <c r="A628" t="s">
        <v>3011</v>
      </c>
    </row>
    <row r="629" spans="1:1">
      <c r="A629" t="s">
        <v>3011</v>
      </c>
    </row>
    <row r="630" spans="1:1">
      <c r="A630" t="s">
        <v>3011</v>
      </c>
    </row>
    <row r="631" spans="1:1">
      <c r="A631" t="s">
        <v>3011</v>
      </c>
    </row>
    <row r="632" spans="1:1">
      <c r="A632" t="s">
        <v>3011</v>
      </c>
    </row>
    <row r="633" spans="1:1">
      <c r="A633" t="s">
        <v>3011</v>
      </c>
    </row>
    <row r="634" spans="1:1">
      <c r="A634" t="s">
        <v>3011</v>
      </c>
    </row>
    <row r="635" spans="1:1">
      <c r="A635" t="s">
        <v>3011</v>
      </c>
    </row>
    <row r="636" spans="1:1">
      <c r="A636" t="s">
        <v>3011</v>
      </c>
    </row>
    <row r="637" spans="1:1">
      <c r="A637" t="s">
        <v>3011</v>
      </c>
    </row>
    <row r="638" spans="1:1">
      <c r="A638" t="s">
        <v>3011</v>
      </c>
    </row>
    <row r="639" spans="1:1">
      <c r="A639" t="s">
        <v>3011</v>
      </c>
    </row>
    <row r="640" spans="1:1">
      <c r="A640" t="s">
        <v>3011</v>
      </c>
    </row>
    <row r="641" spans="1:1">
      <c r="A641" t="s">
        <v>3011</v>
      </c>
    </row>
    <row r="642" spans="1:1">
      <c r="A642" t="s">
        <v>3011</v>
      </c>
    </row>
    <row r="643" spans="1:1">
      <c r="A643" t="s">
        <v>3011</v>
      </c>
    </row>
    <row r="644" spans="1:1">
      <c r="A644" t="s">
        <v>3011</v>
      </c>
    </row>
    <row r="645" spans="1:1">
      <c r="A645" t="s">
        <v>3011</v>
      </c>
    </row>
    <row r="646" spans="1:1">
      <c r="A646" t="s">
        <v>3011</v>
      </c>
    </row>
    <row r="647" spans="1:1">
      <c r="A647" t="s">
        <v>3011</v>
      </c>
    </row>
    <row r="648" spans="1:1">
      <c r="A648" t="s">
        <v>3011</v>
      </c>
    </row>
    <row r="649" spans="1:1">
      <c r="A649" t="s">
        <v>3011</v>
      </c>
    </row>
    <row r="650" spans="1:1">
      <c r="A650" t="s">
        <v>3011</v>
      </c>
    </row>
    <row r="651" spans="1:1">
      <c r="A651" t="s">
        <v>3011</v>
      </c>
    </row>
    <row r="652" spans="1:1">
      <c r="A652" t="s">
        <v>3011</v>
      </c>
    </row>
    <row r="653" spans="1:1">
      <c r="A653" t="s">
        <v>3011</v>
      </c>
    </row>
    <row r="654" spans="1:1">
      <c r="A654" t="s">
        <v>3011</v>
      </c>
    </row>
    <row r="655" spans="1:1">
      <c r="A655" t="s">
        <v>3011</v>
      </c>
    </row>
    <row r="656" spans="1:1">
      <c r="A656" t="s">
        <v>3011</v>
      </c>
    </row>
    <row r="657" spans="1:1">
      <c r="A657" t="s">
        <v>3011</v>
      </c>
    </row>
    <row r="658" spans="1:1">
      <c r="A658" t="s">
        <v>3011</v>
      </c>
    </row>
    <row r="659" spans="1:1">
      <c r="A659" t="s">
        <v>3011</v>
      </c>
    </row>
    <row r="660" spans="1:1">
      <c r="A660" t="s">
        <v>3011</v>
      </c>
    </row>
    <row r="661" spans="1:1">
      <c r="A661" t="s">
        <v>3011</v>
      </c>
    </row>
    <row r="662" spans="1:1">
      <c r="A662" t="s">
        <v>3011</v>
      </c>
    </row>
    <row r="663" spans="1:1">
      <c r="A663" t="s">
        <v>3011</v>
      </c>
    </row>
    <row r="664" spans="1:1">
      <c r="A664" t="s">
        <v>3011</v>
      </c>
    </row>
    <row r="665" spans="1:1">
      <c r="A665" t="s">
        <v>3011</v>
      </c>
    </row>
    <row r="666" spans="1:1">
      <c r="A666" t="s">
        <v>3011</v>
      </c>
    </row>
    <row r="667" spans="1:1">
      <c r="A667" t="s">
        <v>3011</v>
      </c>
    </row>
    <row r="668" spans="1:1">
      <c r="A668" t="s">
        <v>3011</v>
      </c>
    </row>
    <row r="669" spans="1:1">
      <c r="A669" t="s">
        <v>3011</v>
      </c>
    </row>
    <row r="670" spans="1:1">
      <c r="A670" t="s">
        <v>3011</v>
      </c>
    </row>
    <row r="671" spans="1:1">
      <c r="A671" t="s">
        <v>3011</v>
      </c>
    </row>
    <row r="672" spans="1:1">
      <c r="A672" t="s">
        <v>3011</v>
      </c>
    </row>
    <row r="673" spans="1:1">
      <c r="A673" t="s">
        <v>3011</v>
      </c>
    </row>
    <row r="674" spans="1:1">
      <c r="A674" t="s">
        <v>3011</v>
      </c>
    </row>
    <row r="675" spans="1:1">
      <c r="A675" t="s">
        <v>3011</v>
      </c>
    </row>
    <row r="676" spans="1:1">
      <c r="A676" t="s">
        <v>3011</v>
      </c>
    </row>
    <row r="677" spans="1:1">
      <c r="A677" t="s">
        <v>3011</v>
      </c>
    </row>
    <row r="678" spans="1:1">
      <c r="A678" t="s">
        <v>3011</v>
      </c>
    </row>
    <row r="679" spans="1:1">
      <c r="A679" t="s">
        <v>3011</v>
      </c>
    </row>
    <row r="680" spans="1:1">
      <c r="A680" t="s">
        <v>3011</v>
      </c>
    </row>
    <row r="681" spans="1:1">
      <c r="A681" t="s">
        <v>3011</v>
      </c>
    </row>
    <row r="682" spans="1:1">
      <c r="A682" t="s">
        <v>3011</v>
      </c>
    </row>
    <row r="683" spans="1:1">
      <c r="A683" t="s">
        <v>3011</v>
      </c>
    </row>
    <row r="684" spans="1:1">
      <c r="A684" t="s">
        <v>3011</v>
      </c>
    </row>
    <row r="685" spans="1:1">
      <c r="A685" t="s">
        <v>3011</v>
      </c>
    </row>
    <row r="686" spans="1:1">
      <c r="A686" t="s">
        <v>3011</v>
      </c>
    </row>
    <row r="687" spans="1:1">
      <c r="A687" t="s">
        <v>3011</v>
      </c>
    </row>
    <row r="688" spans="1:1">
      <c r="A688" t="s">
        <v>3011</v>
      </c>
    </row>
    <row r="689" spans="1:1">
      <c r="A689" t="s">
        <v>3011</v>
      </c>
    </row>
    <row r="690" spans="1:1">
      <c r="A690" t="s">
        <v>3011</v>
      </c>
    </row>
    <row r="691" spans="1:1">
      <c r="A691" t="s">
        <v>3011</v>
      </c>
    </row>
    <row r="692" spans="1:1">
      <c r="A692" t="s">
        <v>3011</v>
      </c>
    </row>
    <row r="693" spans="1:1">
      <c r="A693" t="s">
        <v>3011</v>
      </c>
    </row>
    <row r="694" spans="1:1">
      <c r="A694" t="s">
        <v>3011</v>
      </c>
    </row>
    <row r="695" spans="1:1">
      <c r="A695" t="s">
        <v>3011</v>
      </c>
    </row>
    <row r="696" spans="1:1">
      <c r="A696" t="s">
        <v>3011</v>
      </c>
    </row>
    <row r="697" spans="1:1">
      <c r="A697" t="s">
        <v>3011</v>
      </c>
    </row>
    <row r="698" spans="1:1">
      <c r="A698" t="s">
        <v>3011</v>
      </c>
    </row>
    <row r="699" spans="1:1">
      <c r="A699" t="s">
        <v>3011</v>
      </c>
    </row>
    <row r="700" spans="1:1">
      <c r="A700" t="s">
        <v>3011</v>
      </c>
    </row>
    <row r="701" spans="1:1">
      <c r="A701" t="s">
        <v>3011</v>
      </c>
    </row>
    <row r="702" spans="1:1">
      <c r="A702" t="s">
        <v>3011</v>
      </c>
    </row>
    <row r="703" spans="1:1">
      <c r="A703" t="s">
        <v>3011</v>
      </c>
    </row>
    <row r="704" spans="1:1">
      <c r="A704" t="s">
        <v>3011</v>
      </c>
    </row>
    <row r="705" spans="1:1">
      <c r="A705" t="s">
        <v>3011</v>
      </c>
    </row>
    <row r="706" spans="1:1">
      <c r="A706" t="s">
        <v>3011</v>
      </c>
    </row>
    <row r="707" spans="1:1">
      <c r="A707" t="s">
        <v>3011</v>
      </c>
    </row>
    <row r="708" spans="1:1">
      <c r="A708" t="s">
        <v>3011</v>
      </c>
    </row>
    <row r="709" spans="1:1">
      <c r="A709" t="s">
        <v>3011</v>
      </c>
    </row>
    <row r="710" spans="1:1">
      <c r="A710" t="s">
        <v>3011</v>
      </c>
    </row>
    <row r="711" spans="1:1">
      <c r="A711" t="s">
        <v>3011</v>
      </c>
    </row>
    <row r="712" spans="1:1">
      <c r="A712" t="s">
        <v>3011</v>
      </c>
    </row>
    <row r="713" spans="1:1">
      <c r="A713" t="s">
        <v>3011</v>
      </c>
    </row>
    <row r="714" spans="1:1">
      <c r="A714" t="s">
        <v>3011</v>
      </c>
    </row>
    <row r="715" spans="1:1">
      <c r="A715" t="s">
        <v>3011</v>
      </c>
    </row>
    <row r="716" spans="1:1">
      <c r="A716" t="s">
        <v>3011</v>
      </c>
    </row>
    <row r="717" spans="1:1">
      <c r="A717" t="s">
        <v>3011</v>
      </c>
    </row>
    <row r="718" spans="1:1">
      <c r="A718" t="s">
        <v>3011</v>
      </c>
    </row>
    <row r="719" spans="1:1">
      <c r="A719" t="s">
        <v>3011</v>
      </c>
    </row>
    <row r="720" spans="1:1">
      <c r="A720" t="s">
        <v>3011</v>
      </c>
    </row>
    <row r="721" spans="1:1">
      <c r="A721" t="s">
        <v>3011</v>
      </c>
    </row>
    <row r="722" spans="1:1">
      <c r="A722" t="s">
        <v>3011</v>
      </c>
    </row>
    <row r="723" spans="1:1">
      <c r="A723" t="s">
        <v>3011</v>
      </c>
    </row>
    <row r="724" spans="1:1">
      <c r="A724" t="s">
        <v>3011</v>
      </c>
    </row>
    <row r="725" spans="1:1">
      <c r="A725" t="s">
        <v>3011</v>
      </c>
    </row>
    <row r="726" spans="1:1">
      <c r="A726" t="s">
        <v>3011</v>
      </c>
    </row>
    <row r="727" spans="1:1">
      <c r="A727" t="s">
        <v>3011</v>
      </c>
    </row>
    <row r="728" spans="1:1">
      <c r="A728" t="s">
        <v>3011</v>
      </c>
    </row>
    <row r="729" spans="1:1">
      <c r="A729" t="s">
        <v>3011</v>
      </c>
    </row>
    <row r="730" spans="1:1">
      <c r="A730" t="s">
        <v>3011</v>
      </c>
    </row>
    <row r="731" spans="1:1">
      <c r="A731" t="s">
        <v>3011</v>
      </c>
    </row>
    <row r="732" spans="1:1">
      <c r="A732" t="s">
        <v>3011</v>
      </c>
    </row>
    <row r="733" spans="1:1">
      <c r="A733" t="s">
        <v>3011</v>
      </c>
    </row>
    <row r="734" spans="1:1">
      <c r="A734" t="s">
        <v>3011</v>
      </c>
    </row>
    <row r="735" spans="1:1">
      <c r="A735" t="s">
        <v>3011</v>
      </c>
    </row>
    <row r="736" spans="1:1">
      <c r="A736" t="s">
        <v>3011</v>
      </c>
    </row>
    <row r="737" spans="1:1">
      <c r="A737" t="s">
        <v>3011</v>
      </c>
    </row>
    <row r="738" spans="1:1">
      <c r="A738" t="s">
        <v>3011</v>
      </c>
    </row>
    <row r="739" spans="1:1">
      <c r="A739" t="s">
        <v>3011</v>
      </c>
    </row>
    <row r="740" spans="1:1">
      <c r="A740" t="s">
        <v>3011</v>
      </c>
    </row>
    <row r="741" spans="1:1">
      <c r="A741" t="s">
        <v>3011</v>
      </c>
    </row>
    <row r="742" spans="1:1">
      <c r="A742" t="s">
        <v>3011</v>
      </c>
    </row>
    <row r="743" spans="1:1">
      <c r="A743" t="s">
        <v>3011</v>
      </c>
    </row>
    <row r="744" spans="1:1">
      <c r="A744" t="s">
        <v>3011</v>
      </c>
    </row>
    <row r="745" spans="1:1">
      <c r="A745" t="s">
        <v>3011</v>
      </c>
    </row>
    <row r="746" spans="1:1">
      <c r="A746" t="s">
        <v>3011</v>
      </c>
    </row>
    <row r="747" spans="1:1">
      <c r="A747" t="s">
        <v>3011</v>
      </c>
    </row>
    <row r="748" spans="1:1">
      <c r="A748" t="s">
        <v>3011</v>
      </c>
    </row>
    <row r="749" spans="1:1">
      <c r="A749" t="s">
        <v>3011</v>
      </c>
    </row>
    <row r="750" spans="1:1">
      <c r="A750" t="s">
        <v>3011</v>
      </c>
    </row>
    <row r="751" spans="1:1">
      <c r="A751" t="s">
        <v>3011</v>
      </c>
    </row>
    <row r="752" spans="1:1">
      <c r="A752" t="s">
        <v>3011</v>
      </c>
    </row>
    <row r="753" spans="1:1">
      <c r="A753" t="s">
        <v>3011</v>
      </c>
    </row>
    <row r="754" spans="1:1">
      <c r="A754" t="s">
        <v>3011</v>
      </c>
    </row>
    <row r="755" spans="1:1">
      <c r="A755" t="s">
        <v>3011</v>
      </c>
    </row>
    <row r="756" spans="1:1">
      <c r="A756" t="s">
        <v>3011</v>
      </c>
    </row>
    <row r="757" spans="1:1">
      <c r="A757" t="s">
        <v>3011</v>
      </c>
    </row>
    <row r="758" spans="1:1">
      <c r="A758" t="s">
        <v>3011</v>
      </c>
    </row>
    <row r="759" spans="1:1">
      <c r="A759" t="s">
        <v>3011</v>
      </c>
    </row>
    <row r="760" spans="1:1">
      <c r="A760" t="s">
        <v>3011</v>
      </c>
    </row>
    <row r="761" spans="1:1">
      <c r="A761" t="s">
        <v>3011</v>
      </c>
    </row>
    <row r="762" spans="1:1">
      <c r="A762" t="s">
        <v>3011</v>
      </c>
    </row>
    <row r="763" spans="1:1">
      <c r="A763" t="s">
        <v>3011</v>
      </c>
    </row>
    <row r="764" spans="1:1">
      <c r="A764" t="s">
        <v>3011</v>
      </c>
    </row>
    <row r="765" spans="1:1">
      <c r="A765" t="s">
        <v>3011</v>
      </c>
    </row>
    <row r="766" spans="1:1">
      <c r="A766" t="s">
        <v>3011</v>
      </c>
    </row>
    <row r="767" spans="1:1">
      <c r="A767" t="s">
        <v>3011</v>
      </c>
    </row>
    <row r="768" spans="1:1">
      <c r="A768" t="s">
        <v>3011</v>
      </c>
    </row>
    <row r="769" spans="1:1">
      <c r="A769" t="s">
        <v>3011</v>
      </c>
    </row>
    <row r="770" spans="1:1">
      <c r="A770" t="s">
        <v>3011</v>
      </c>
    </row>
    <row r="771" spans="1:1">
      <c r="A771" t="s">
        <v>3011</v>
      </c>
    </row>
    <row r="772" spans="1:1">
      <c r="A772" t="s">
        <v>3011</v>
      </c>
    </row>
    <row r="773" spans="1:1">
      <c r="A773" t="s">
        <v>3011</v>
      </c>
    </row>
    <row r="774" spans="1:1">
      <c r="A774" t="s">
        <v>3011</v>
      </c>
    </row>
    <row r="775" spans="1:1">
      <c r="A775" t="s">
        <v>3011</v>
      </c>
    </row>
    <row r="776" spans="1:1">
      <c r="A776" t="s">
        <v>3011</v>
      </c>
    </row>
    <row r="777" spans="1:1">
      <c r="A777" t="s">
        <v>3011</v>
      </c>
    </row>
    <row r="778" spans="1:1">
      <c r="A778" t="s">
        <v>3011</v>
      </c>
    </row>
    <row r="779" spans="1:1">
      <c r="A779" t="s">
        <v>3011</v>
      </c>
    </row>
    <row r="780" spans="1:1">
      <c r="A780" t="s">
        <v>3011</v>
      </c>
    </row>
    <row r="781" spans="1:1">
      <c r="A781" t="s">
        <v>3011</v>
      </c>
    </row>
    <row r="782" spans="1:1">
      <c r="A782" t="s">
        <v>3011</v>
      </c>
    </row>
    <row r="783" spans="1:1">
      <c r="A783" t="s">
        <v>3011</v>
      </c>
    </row>
    <row r="784" spans="1:1">
      <c r="A784" t="s">
        <v>3011</v>
      </c>
    </row>
    <row r="785" spans="1:1">
      <c r="A785" t="s">
        <v>3011</v>
      </c>
    </row>
    <row r="786" spans="1:1">
      <c r="A786" t="s">
        <v>3011</v>
      </c>
    </row>
    <row r="787" spans="1:1">
      <c r="A787" t="s">
        <v>3011</v>
      </c>
    </row>
    <row r="788" spans="1:1">
      <c r="A788" t="s">
        <v>3011</v>
      </c>
    </row>
    <row r="789" spans="1:1">
      <c r="A789" t="s">
        <v>3011</v>
      </c>
    </row>
    <row r="790" spans="1:1">
      <c r="A790" t="s">
        <v>3011</v>
      </c>
    </row>
    <row r="791" spans="1:1">
      <c r="A791" t="s">
        <v>3011</v>
      </c>
    </row>
    <row r="792" spans="1:1">
      <c r="A792" t="s">
        <v>3011</v>
      </c>
    </row>
    <row r="793" spans="1:1">
      <c r="A793" t="s">
        <v>3011</v>
      </c>
    </row>
    <row r="794" spans="1:1">
      <c r="A794" t="s">
        <v>3011</v>
      </c>
    </row>
    <row r="795" spans="1:1">
      <c r="A795" t="s">
        <v>3011</v>
      </c>
    </row>
    <row r="796" spans="1:1">
      <c r="A796" t="s">
        <v>3011</v>
      </c>
    </row>
    <row r="797" spans="1:1">
      <c r="A797" t="s">
        <v>3011</v>
      </c>
    </row>
    <row r="798" spans="1:1">
      <c r="A798" t="s">
        <v>3011</v>
      </c>
    </row>
    <row r="799" spans="1:1">
      <c r="A799" t="s">
        <v>3011</v>
      </c>
    </row>
    <row r="800" spans="1:1">
      <c r="A800" t="s">
        <v>3011</v>
      </c>
    </row>
  </sheetData>
  <sheetProtection algorithmName="SHA-512" hashValue="la/aDTpiCdxSwJ/bdKhi3V+4v2kKjx8+AQw2//6yhnK4CS7C4uRVSNEQ7s82h/Ah/lbjYWOzMSUODwVsUzRnyA==" saltValue="Gfx7qFGOou/7/TrCowbWKw==" spinCount="100000" sheet="1" objects="1" scenarios="1" autoFilter="0"/>
  <autoFilter ref="A2:M800" xr:uid="{BB7EF058-D59A-449A-A5A0-1AED7F1FE738}"/>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A18F8-220D-4986-985C-90AF08F19713}">
  <sheetPr codeName="Sheet8"/>
  <dimension ref="A1:B62"/>
  <sheetViews>
    <sheetView workbookViewId="0">
      <selection activeCell="A10" sqref="A10"/>
    </sheetView>
  </sheetViews>
  <sheetFormatPr defaultColWidth="8.69921875" defaultRowHeight="16.2"/>
  <cols>
    <col min="1" max="1" width="50.5" style="190" customWidth="1"/>
    <col min="2" max="2" width="57.5" style="190" bestFit="1" customWidth="1"/>
    <col min="3" max="16384" width="8.69921875" style="190"/>
  </cols>
  <sheetData>
    <row r="1" spans="1:2">
      <c r="A1" s="195" t="s">
        <v>8072</v>
      </c>
    </row>
    <row r="2" spans="1:2">
      <c r="A2" s="197" t="s">
        <v>8071</v>
      </c>
      <c r="B2" s="196" t="s">
        <v>8070</v>
      </c>
    </row>
    <row r="3" spans="1:2" ht="18">
      <c r="A3" s="197" t="s">
        <v>8069</v>
      </c>
      <c r="B3" s="198" t="s">
        <v>8068</v>
      </c>
    </row>
    <row r="4" spans="1:2">
      <c r="A4" s="197" t="s">
        <v>8067</v>
      </c>
      <c r="B4" s="196" t="s">
        <v>8066</v>
      </c>
    </row>
    <row r="5" spans="1:2" ht="18">
      <c r="A5" s="197" t="s">
        <v>8065</v>
      </c>
      <c r="B5" s="198" t="s">
        <v>8064</v>
      </c>
    </row>
    <row r="6" spans="1:2">
      <c r="A6" s="197" t="s">
        <v>8063</v>
      </c>
      <c r="B6" s="196" t="s">
        <v>8062</v>
      </c>
    </row>
    <row r="7" spans="1:2">
      <c r="A7" s="197" t="s">
        <v>8061</v>
      </c>
      <c r="B7" s="196" t="s">
        <v>8060</v>
      </c>
    </row>
    <row r="8" spans="1:2">
      <c r="A8" s="197" t="s">
        <v>8059</v>
      </c>
      <c r="B8" s="196" t="s">
        <v>8058</v>
      </c>
    </row>
    <row r="9" spans="1:2">
      <c r="A9" s="197" t="s">
        <v>9269</v>
      </c>
      <c r="B9" s="196" t="s">
        <v>8057</v>
      </c>
    </row>
    <row r="10" spans="1:2">
      <c r="A10" s="197" t="s">
        <v>9268</v>
      </c>
      <c r="B10" s="196" t="s">
        <v>9267</v>
      </c>
    </row>
    <row r="11" spans="1:2">
      <c r="A11" s="197" t="s">
        <v>8056</v>
      </c>
      <c r="B11" s="196" t="s">
        <v>8055</v>
      </c>
    </row>
    <row r="12" spans="1:2">
      <c r="A12" s="197" t="s">
        <v>8054</v>
      </c>
      <c r="B12" s="196" t="s">
        <v>8053</v>
      </c>
    </row>
    <row r="13" spans="1:2">
      <c r="A13" s="197" t="s">
        <v>8052</v>
      </c>
      <c r="B13" s="196" t="s">
        <v>8051</v>
      </c>
    </row>
    <row r="14" spans="1:2">
      <c r="A14" s="197" t="s">
        <v>8050</v>
      </c>
      <c r="B14" s="196" t="s">
        <v>8049</v>
      </c>
    </row>
    <row r="15" spans="1:2">
      <c r="A15" s="197" t="s">
        <v>8048</v>
      </c>
      <c r="B15" s="196" t="s">
        <v>8047</v>
      </c>
    </row>
    <row r="16" spans="1:2">
      <c r="B16" s="191"/>
    </row>
    <row r="17" spans="1:2">
      <c r="A17" s="195" t="s">
        <v>8046</v>
      </c>
    </row>
    <row r="18" spans="1:2">
      <c r="A18" s="194" t="s">
        <v>2698</v>
      </c>
      <c r="B18" s="194" t="s">
        <v>8045</v>
      </c>
    </row>
    <row r="19" spans="1:2" ht="18">
      <c r="A19" s="193" t="s">
        <v>8044</v>
      </c>
      <c r="B19" s="192" t="s">
        <v>8043</v>
      </c>
    </row>
    <row r="20" spans="1:2" ht="18">
      <c r="A20" s="193" t="s">
        <v>8042</v>
      </c>
      <c r="B20" s="192" t="s">
        <v>8041</v>
      </c>
    </row>
    <row r="21" spans="1:2" ht="18">
      <c r="A21" s="193" t="s">
        <v>8040</v>
      </c>
      <c r="B21" s="192" t="s">
        <v>8039</v>
      </c>
    </row>
    <row r="22" spans="1:2" ht="18">
      <c r="A22" s="193" t="s">
        <v>8038</v>
      </c>
      <c r="B22" s="192" t="s">
        <v>8037</v>
      </c>
    </row>
    <row r="23" spans="1:2" ht="18">
      <c r="A23" s="193" t="s">
        <v>8036</v>
      </c>
      <c r="B23" s="192" t="s">
        <v>8035</v>
      </c>
    </row>
    <row r="24" spans="1:2" ht="18">
      <c r="A24" s="193" t="s">
        <v>8034</v>
      </c>
      <c r="B24" s="192" t="s">
        <v>8033</v>
      </c>
    </row>
    <row r="25" spans="1:2" ht="18">
      <c r="A25" s="193" t="s">
        <v>8032</v>
      </c>
      <c r="B25" s="192" t="s">
        <v>8031</v>
      </c>
    </row>
    <row r="26" spans="1:2" ht="18">
      <c r="A26" s="193" t="s">
        <v>8030</v>
      </c>
      <c r="B26" s="192" t="s">
        <v>8029</v>
      </c>
    </row>
    <row r="27" spans="1:2" ht="18">
      <c r="A27" s="193" t="s">
        <v>8028</v>
      </c>
      <c r="B27" s="192" t="s">
        <v>8027</v>
      </c>
    </row>
    <row r="28" spans="1:2" ht="18">
      <c r="A28" s="193" t="s">
        <v>8026</v>
      </c>
      <c r="B28" s="192" t="s">
        <v>8025</v>
      </c>
    </row>
    <row r="29" spans="1:2" ht="18">
      <c r="A29" s="193" t="s">
        <v>8024</v>
      </c>
      <c r="B29" s="192" t="s">
        <v>8023</v>
      </c>
    </row>
    <row r="30" spans="1:2" ht="18">
      <c r="A30" s="193" t="s">
        <v>8022</v>
      </c>
      <c r="B30" s="192" t="s">
        <v>8021</v>
      </c>
    </row>
    <row r="31" spans="1:2" ht="18">
      <c r="A31" s="193" t="s">
        <v>8020</v>
      </c>
      <c r="B31" s="192" t="s">
        <v>8019</v>
      </c>
    </row>
    <row r="32" spans="1:2" ht="18">
      <c r="A32" s="193" t="s">
        <v>8018</v>
      </c>
      <c r="B32" s="192" t="s">
        <v>8017</v>
      </c>
    </row>
    <row r="33" spans="1:2" ht="18">
      <c r="A33" s="193" t="s">
        <v>8016</v>
      </c>
      <c r="B33" s="192" t="s">
        <v>8015</v>
      </c>
    </row>
    <row r="34" spans="1:2" ht="18">
      <c r="A34" s="193" t="s">
        <v>8014</v>
      </c>
      <c r="B34" s="192" t="s">
        <v>8013</v>
      </c>
    </row>
    <row r="35" spans="1:2" ht="18">
      <c r="A35" s="193" t="s">
        <v>8012</v>
      </c>
      <c r="B35" s="192" t="s">
        <v>8011</v>
      </c>
    </row>
    <row r="36" spans="1:2" ht="18">
      <c r="A36" s="193" t="s">
        <v>8010</v>
      </c>
      <c r="B36" s="192" t="s">
        <v>8009</v>
      </c>
    </row>
    <row r="37" spans="1:2" ht="18">
      <c r="A37" s="193" t="s">
        <v>8008</v>
      </c>
      <c r="B37" s="192" t="s">
        <v>8007</v>
      </c>
    </row>
    <row r="38" spans="1:2" ht="18">
      <c r="A38" s="193" t="s">
        <v>8006</v>
      </c>
      <c r="B38" s="192" t="s">
        <v>8005</v>
      </c>
    </row>
    <row r="39" spans="1:2" ht="18">
      <c r="A39" s="193" t="s">
        <v>8004</v>
      </c>
      <c r="B39" s="192" t="s">
        <v>8003</v>
      </c>
    </row>
    <row r="40" spans="1:2" ht="18">
      <c r="A40" s="193" t="s">
        <v>8002</v>
      </c>
      <c r="B40" s="192" t="s">
        <v>8001</v>
      </c>
    </row>
    <row r="41" spans="1:2" ht="18">
      <c r="A41" s="193" t="s">
        <v>8000</v>
      </c>
      <c r="B41" s="192" t="s">
        <v>7999</v>
      </c>
    </row>
    <row r="42" spans="1:2" ht="18">
      <c r="A42" s="193" t="s">
        <v>7998</v>
      </c>
      <c r="B42" s="192" t="s">
        <v>7997</v>
      </c>
    </row>
    <row r="43" spans="1:2" ht="18">
      <c r="A43" s="193" t="s">
        <v>7996</v>
      </c>
      <c r="B43" s="192" t="s">
        <v>7995</v>
      </c>
    </row>
    <row r="44" spans="1:2" ht="18">
      <c r="A44" s="193" t="s">
        <v>7994</v>
      </c>
      <c r="B44" s="192" t="s">
        <v>7993</v>
      </c>
    </row>
    <row r="45" spans="1:2" ht="18">
      <c r="A45" s="193" t="s">
        <v>7992</v>
      </c>
      <c r="B45" s="192" t="s">
        <v>7991</v>
      </c>
    </row>
    <row r="46" spans="1:2" ht="18">
      <c r="A46" s="193" t="s">
        <v>7990</v>
      </c>
      <c r="B46" s="192" t="s">
        <v>7989</v>
      </c>
    </row>
    <row r="47" spans="1:2" ht="18">
      <c r="A47" s="193" t="s">
        <v>7988</v>
      </c>
      <c r="B47" s="192" t="s">
        <v>7987</v>
      </c>
    </row>
    <row r="48" spans="1:2" ht="18">
      <c r="A48" s="193" t="s">
        <v>7986</v>
      </c>
      <c r="B48" s="192" t="s">
        <v>7985</v>
      </c>
    </row>
    <row r="49" spans="1:2" ht="18">
      <c r="A49" s="193" t="s">
        <v>7984</v>
      </c>
      <c r="B49" s="192" t="s">
        <v>7983</v>
      </c>
    </row>
    <row r="50" spans="1:2">
      <c r="B50" s="191"/>
    </row>
    <row r="51" spans="1:2">
      <c r="B51" s="191"/>
    </row>
    <row r="52" spans="1:2">
      <c r="B52" s="191"/>
    </row>
    <row r="53" spans="1:2">
      <c r="B53" s="191"/>
    </row>
    <row r="54" spans="1:2">
      <c r="B54" s="191"/>
    </row>
    <row r="55" spans="1:2">
      <c r="B55" s="191"/>
    </row>
    <row r="56" spans="1:2">
      <c r="B56" s="191"/>
    </row>
    <row r="57" spans="1:2">
      <c r="B57" s="191"/>
    </row>
    <row r="58" spans="1:2">
      <c r="B58" s="191"/>
    </row>
    <row r="59" spans="1:2">
      <c r="B59" s="191"/>
    </row>
    <row r="61" spans="1:2">
      <c r="B61" s="191"/>
    </row>
    <row r="62" spans="1:2">
      <c r="B62" s="191"/>
    </row>
  </sheetData>
  <phoneticPr fontId="2"/>
  <hyperlinks>
    <hyperlink ref="B2" r:id="rId1" display="https://chiikinews.co.jp/pdf/map/c_yachiyo.pdf" xr:uid="{809FA223-BF51-472C-8D97-8EEE0B780CF6}"/>
    <hyperlink ref="B3" r:id="rId2" xr:uid="{AF3C2994-847F-48A0-B2B9-C1DE0BD26110}"/>
    <hyperlink ref="B4" r:id="rId3" display="https://chiikinews.co.jp/pdf/map/c_narita.pdf" xr:uid="{1FA9FD96-413B-40DF-89F0-29AA762D11E1}"/>
    <hyperlink ref="B5" r:id="rId4" xr:uid="{BFEC83F5-1554-4410-AB7D-FC5DBF85F644}"/>
    <hyperlink ref="B6" r:id="rId5" display="https://chiikinews.co.jp/pdf/map/c_funabashi_1&amp;2.pdf" xr:uid="{3818625D-2915-4515-AD0C-079A7E67FC90}"/>
    <hyperlink ref="B7" r:id="rId6" display="https://chiikinews.co.jp/pdf/map/c_funabashi_ichikawa.pdf" xr:uid="{35656896-9733-4838-8533-8609BC40C86F}"/>
    <hyperlink ref="B8" r:id="rId7" display="https://chiikinews.co.jp/pdf/map/c_chiba_1&amp;2.pdf" xr:uid="{2A04E32F-930A-49C5-A5EA-560A795D0522}"/>
    <hyperlink ref="B9" r:id="rId8" display="https://chiikinews.co.jp/pdf/map/c_chiba_ichihara_1.pdf" xr:uid="{432E0A80-3B8E-4C37-BA39-F55FA72B43F9}"/>
    <hyperlink ref="B11" r:id="rId9" display="https://chiikinews.co.jp/pdf/map/c_chiba_ichihara_2.pdf" xr:uid="{33482787-0E6A-44CF-9F18-E4EEAF9D0910}"/>
    <hyperlink ref="B12" r:id="rId10" display="https://chiikinews.co.jp/pdf/map/c_matsudo_1&amp;2.pdf" xr:uid="{3BD7A434-800B-4F9F-BB89-1B393E997B30}"/>
    <hyperlink ref="B13" r:id="rId11" display="https://chiikinews.co.jp/pdf/map/c_kashiwa_1&amp;2.pdf" xr:uid="{AFF146D2-2CBC-41B7-96D2-5EF2420C2DDC}"/>
    <hyperlink ref="B14" r:id="rId12" display="https://chiikinews.co.jp/pdf/map/c_kashiwa_noda.pdf" xr:uid="{A4EF68A9-9474-4ABB-A56D-83E5F9986296}"/>
    <hyperlink ref="B15" r:id="rId13" display="https://chiikinews.co.jp/pdf/map/c_kashiwa_ibaraki.pdf" xr:uid="{1B45527A-9D3A-4A4C-9405-6BC34692C2A9}"/>
    <hyperlink ref="B19" r:id="rId14" xr:uid="{F0CAA2D8-F0ED-442E-9A5C-C2C6515EDAA8}"/>
    <hyperlink ref="B20" r:id="rId15" xr:uid="{68523A6E-34B3-476D-A55B-12141C454EF4}"/>
    <hyperlink ref="B21" r:id="rId16" xr:uid="{143AF364-9A6F-4627-9B4C-6F54CA1BB125}"/>
    <hyperlink ref="B22" r:id="rId17" xr:uid="{074FAA1F-7089-4BCE-B4BE-12F75598E089}"/>
    <hyperlink ref="B23" r:id="rId18" xr:uid="{D45B4D06-EF38-477A-A577-886F80E310E8}"/>
    <hyperlink ref="B24" r:id="rId19" xr:uid="{6D246E4E-6FB0-4CAC-BA59-A5281043CAE9}"/>
    <hyperlink ref="B25" r:id="rId20" xr:uid="{A6CD5FE5-8B0C-4A74-9F9A-415CE4CF440C}"/>
    <hyperlink ref="B26" r:id="rId21" xr:uid="{E3784B03-A053-4123-8854-1C5338031154}"/>
    <hyperlink ref="B27" r:id="rId22" xr:uid="{C28CC60C-393A-4A01-8A74-67C95347B5E5}"/>
    <hyperlink ref="B28" r:id="rId23" xr:uid="{5AAC124D-2B0F-432F-9A3F-0C414C61E0D1}"/>
    <hyperlink ref="B29" r:id="rId24" xr:uid="{ED6384F9-26D6-45E3-BDE5-58809F4F0EDA}"/>
    <hyperlink ref="B30" r:id="rId25" xr:uid="{4F00CB39-9BDB-4B9F-A8E8-1C768723BD51}"/>
    <hyperlink ref="B31" r:id="rId26" xr:uid="{E7825438-7912-4925-82C6-BD80418BC681}"/>
    <hyperlink ref="B32" r:id="rId27" xr:uid="{2161D8F2-983C-45F8-ABEC-83A9F536C977}"/>
    <hyperlink ref="B33" r:id="rId28" xr:uid="{7A21DCE1-16DC-4F6A-8B1A-C712FEF2A3B5}"/>
    <hyperlink ref="B34" r:id="rId29" xr:uid="{A10A98C3-5102-4944-B4AF-00DC8D9988CB}"/>
    <hyperlink ref="B35" r:id="rId30" xr:uid="{5A88B92D-597F-4E91-89B1-FD951B35FD6A}"/>
    <hyperlink ref="B36" r:id="rId31" xr:uid="{5B9F9BB2-8BB3-4BC0-8C23-CF738528D86C}"/>
    <hyperlink ref="B37" r:id="rId32" xr:uid="{353AAC6B-6021-4CE3-AC2E-62751A938577}"/>
    <hyperlink ref="B38" r:id="rId33" xr:uid="{03C45A6C-B262-4CCD-B6F1-65C6BC797C9F}"/>
    <hyperlink ref="B39" r:id="rId34" xr:uid="{D47A3809-0D93-446D-AF20-07CF98C89192}"/>
    <hyperlink ref="B40" r:id="rId35" xr:uid="{80828FF0-0479-4FBB-B290-52BF004F7C77}"/>
    <hyperlink ref="B41" r:id="rId36" xr:uid="{58959AEC-3E25-45B4-9B97-8E7110E4FF6C}"/>
    <hyperlink ref="B43" r:id="rId37" xr:uid="{C001F48B-4A3D-40A4-8F0B-B2E3665A242A}"/>
    <hyperlink ref="B42" r:id="rId38" xr:uid="{662B06BC-BB48-4E7C-A3B0-37D88C75C3F5}"/>
    <hyperlink ref="B44" r:id="rId39" xr:uid="{DED1594A-A234-490D-8E63-FE90055CA17B}"/>
    <hyperlink ref="B45" r:id="rId40" xr:uid="{9418006D-0BCF-4599-9210-F12782D5EB37}"/>
    <hyperlink ref="B46" r:id="rId41" xr:uid="{D8236552-BE61-44B8-AF0D-A4B981E06988}"/>
    <hyperlink ref="B47" r:id="rId42" xr:uid="{6639E455-C01B-406C-A61A-6157C36C972D}"/>
    <hyperlink ref="B49" r:id="rId43" xr:uid="{C26B051A-5E6E-40B4-929F-A5EBA957F15A}"/>
    <hyperlink ref="B48" r:id="rId44" xr:uid="{D6F1B222-00B0-4A28-A89A-E071DF4D559C}"/>
    <hyperlink ref="B10" r:id="rId45" xr:uid="{722DBFB9-E3A9-4399-BE0C-662E2F08482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7201-7B64-44B4-8EAA-049E7E54A0FC}">
  <sheetPr codeName="Sheet2"/>
  <dimension ref="A1:V3626"/>
  <sheetViews>
    <sheetView topLeftCell="A1996" zoomScaleNormal="100" workbookViewId="0">
      <selection activeCell="A2008" sqref="A2008"/>
    </sheetView>
  </sheetViews>
  <sheetFormatPr defaultRowHeight="18"/>
  <cols>
    <col min="1" max="2" width="9" style="53"/>
    <col min="6" max="6" width="18.8984375" customWidth="1"/>
    <col min="7" max="7" width="21.69921875" customWidth="1"/>
    <col min="10" max="16" width="9" style="66"/>
    <col min="17" max="17" width="9" style="66" customWidth="1"/>
    <col min="18" max="18" width="9" style="66"/>
    <col min="19" max="19" width="9" style="66" customWidth="1"/>
    <col min="20" max="22" width="9" style="66"/>
  </cols>
  <sheetData>
    <row r="1" spans="1:22">
      <c r="A1" s="53" t="s">
        <v>3055</v>
      </c>
      <c r="B1" s="53" t="s">
        <v>3056</v>
      </c>
      <c r="C1" t="s">
        <v>3057</v>
      </c>
      <c r="D1" t="s">
        <v>3017</v>
      </c>
      <c r="E1" t="s">
        <v>3018</v>
      </c>
      <c r="F1" t="s">
        <v>3019</v>
      </c>
      <c r="G1" t="s">
        <v>3020</v>
      </c>
      <c r="H1" t="s">
        <v>3021</v>
      </c>
      <c r="I1" t="s">
        <v>3022</v>
      </c>
      <c r="J1" s="66" t="s">
        <v>38</v>
      </c>
      <c r="K1" s="66" t="s">
        <v>7169</v>
      </c>
      <c r="L1" s="66" t="s">
        <v>7582</v>
      </c>
      <c r="M1" s="66" t="s">
        <v>7634</v>
      </c>
      <c r="N1" s="66" t="s">
        <v>7579</v>
      </c>
      <c r="O1" s="66" t="s">
        <v>7168</v>
      </c>
      <c r="P1" s="66" t="s">
        <v>7169</v>
      </c>
      <c r="Q1" s="66" t="s">
        <v>7580</v>
      </c>
      <c r="R1" s="66" t="s">
        <v>7581</v>
      </c>
      <c r="S1" s="66" t="s">
        <v>7582</v>
      </c>
      <c r="T1" s="66" t="s">
        <v>7634</v>
      </c>
      <c r="U1" s="66" t="s">
        <v>7180</v>
      </c>
      <c r="V1" s="66" t="s">
        <v>7183</v>
      </c>
    </row>
    <row r="2" spans="1:22">
      <c r="A2" s="53" t="str">
        <f>TEXT(D2,"000000")</f>
        <v>000001</v>
      </c>
      <c r="B2" s="53">
        <v>3</v>
      </c>
      <c r="C2">
        <v>1</v>
      </c>
      <c r="D2">
        <v>1</v>
      </c>
      <c r="E2" t="s">
        <v>3024</v>
      </c>
      <c r="F2" t="s">
        <v>73</v>
      </c>
      <c r="G2" t="str">
        <f>VLOOKUP(A2,GIS!A:B,2,0)</f>
        <v>八千代台東1Ａ</v>
      </c>
      <c r="H2" t="s">
        <v>58</v>
      </c>
      <c r="I2" t="s">
        <v>2608</v>
      </c>
      <c r="J2" s="66">
        <v>625</v>
      </c>
      <c r="K2" s="66">
        <v>625</v>
      </c>
      <c r="L2" s="66">
        <v>625</v>
      </c>
      <c r="M2" s="66">
        <v>625</v>
      </c>
      <c r="N2" s="66">
        <f>VLOOKUP(A2,GIS!A:C,3,0)</f>
        <v>625</v>
      </c>
      <c r="O2" s="66" t="str">
        <f>IF(J2=N2,"","✕")</f>
        <v/>
      </c>
      <c r="P2" s="66" t="str">
        <f>IF(J2=K2,IF(J2=L2,"","✕"),"✕")</f>
        <v/>
      </c>
      <c r="Q2" s="66">
        <f>N2</f>
        <v>625</v>
      </c>
      <c r="R2" s="66">
        <f>Q2-U2</f>
        <v>625</v>
      </c>
      <c r="S2" s="66">
        <f>Q2-U2-SUMIFS(条件付き不可!X:X,条件付き不可!E:E,D2)</f>
        <v>625</v>
      </c>
      <c r="T2" s="66">
        <f>Q2-V2</f>
        <v>625</v>
      </c>
      <c r="U2" s="66">
        <f>IF(COUNTIFS(条件付き不可!$E:$E,$D2,条件付き不可!$C:$C,条件付き不可!$V$3)&gt;0,Q2,SUMIFS(条件付き不可!$L:$L,条件付き不可!$E:$E,$D2,条件付き不可!$C:$C,U$1))</f>
        <v>0</v>
      </c>
      <c r="V2" s="66">
        <f>IF(COUNTIFS(条件付き不可!$E:$E,$D2,条件付き不可!$C:$C,条件付き不可!$V$5)&gt;0,Q2,IFERROR(VLOOKUP(D2,条件付き不可!E:Y,21,0),0))</f>
        <v>0</v>
      </c>
    </row>
    <row r="3" spans="1:22">
      <c r="A3" s="53" t="str">
        <f t="shared" ref="A3:A70" si="0">TEXT(D3,"000000")</f>
        <v>000002</v>
      </c>
      <c r="B3" s="53">
        <v>3</v>
      </c>
      <c r="C3">
        <v>2</v>
      </c>
      <c r="D3">
        <v>2</v>
      </c>
      <c r="E3" t="s">
        <v>3024</v>
      </c>
      <c r="F3" t="s">
        <v>73</v>
      </c>
      <c r="G3" t="str">
        <f>VLOOKUP(A3,GIS!A:B,2,0)</f>
        <v>八千代台東1Ｂ</v>
      </c>
      <c r="H3" t="s">
        <v>58</v>
      </c>
      <c r="I3" t="s">
        <v>2608</v>
      </c>
      <c r="J3" s="66">
        <v>490</v>
      </c>
      <c r="K3" s="66">
        <v>490</v>
      </c>
      <c r="L3" s="66">
        <v>490</v>
      </c>
      <c r="M3" s="66">
        <v>490</v>
      </c>
      <c r="N3" s="66">
        <f>VLOOKUP(A3,GIS!A:C,3,0)</f>
        <v>490</v>
      </c>
      <c r="O3" s="66" t="str">
        <f t="shared" ref="O3:O70" si="1">IF(J3=N3,"","✕")</f>
        <v/>
      </c>
      <c r="P3" s="66" t="str">
        <f t="shared" ref="P3:P69" si="2">IF(J3=K3,IF(J3=L3,"","✕"),"✕")</f>
        <v/>
      </c>
      <c r="Q3" s="66">
        <f t="shared" ref="Q3:Q70" si="3">N3</f>
        <v>490</v>
      </c>
      <c r="R3" s="66">
        <f t="shared" ref="R3:R70" si="4">Q3-U3</f>
        <v>490</v>
      </c>
      <c r="S3" s="66">
        <f>Q3-U3-SUMIFS(条件付き不可!X:X,条件付き不可!E:E,D3)</f>
        <v>490</v>
      </c>
      <c r="T3" s="66">
        <f t="shared" ref="T3:T69" si="5">Q3-V3</f>
        <v>490</v>
      </c>
      <c r="U3" s="66">
        <f>IF(COUNTIFS(条件付き不可!$E:$E,$D3,条件付き不可!$C:$C,条件付き不可!$V$3)&gt;0,Q3,SUMIFS(条件付き不可!$L:$L,条件付き不可!$E:$E,$D3,条件付き不可!$C:$C,U$1))</f>
        <v>0</v>
      </c>
      <c r="V3" s="66">
        <f>IF(COUNTIFS(条件付き不可!$E:$E,$D3,条件付き不可!$C:$C,条件付き不可!$V$5)&gt;0,Q3,IFERROR(VLOOKUP(D3,条件付き不可!E:Y,21,0),0))</f>
        <v>0</v>
      </c>
    </row>
    <row r="4" spans="1:22">
      <c r="A4" s="53" t="str">
        <f t="shared" si="0"/>
        <v>000003</v>
      </c>
      <c r="B4" s="53">
        <v>3</v>
      </c>
      <c r="C4">
        <v>3</v>
      </c>
      <c r="D4">
        <v>3</v>
      </c>
      <c r="E4" t="s">
        <v>3024</v>
      </c>
      <c r="F4" t="s">
        <v>73</v>
      </c>
      <c r="G4" t="str">
        <f>VLOOKUP(A4,GIS!A:B,2,0)</f>
        <v>八千代台東2</v>
      </c>
      <c r="H4" t="s">
        <v>58</v>
      </c>
      <c r="I4" t="s">
        <v>2608</v>
      </c>
      <c r="J4" s="66">
        <v>465</v>
      </c>
      <c r="K4" s="66">
        <v>465</v>
      </c>
      <c r="L4" s="66">
        <v>465</v>
      </c>
      <c r="M4" s="66">
        <v>465</v>
      </c>
      <c r="N4" s="66">
        <f>VLOOKUP(A4,GIS!A:C,3,0)</f>
        <v>465</v>
      </c>
      <c r="O4" s="66" t="str">
        <f t="shared" si="1"/>
        <v/>
      </c>
      <c r="P4" s="66" t="str">
        <f t="shared" si="2"/>
        <v/>
      </c>
      <c r="Q4" s="66">
        <f t="shared" si="3"/>
        <v>465</v>
      </c>
      <c r="R4" s="66">
        <f t="shared" si="4"/>
        <v>465</v>
      </c>
      <c r="S4" s="66">
        <f>Q4-U4-SUMIFS(条件付き不可!X:X,条件付き不可!E:E,D4)</f>
        <v>465</v>
      </c>
      <c r="T4" s="66">
        <f t="shared" si="5"/>
        <v>465</v>
      </c>
      <c r="U4" s="66">
        <f>IF(COUNTIFS(条件付き不可!$E:$E,$D4,条件付き不可!$C:$C,条件付き不可!$V$3)&gt;0,Q4,SUMIFS(条件付き不可!$L:$L,条件付き不可!$E:$E,$D4,条件付き不可!$C:$C,U$1))</f>
        <v>0</v>
      </c>
      <c r="V4" s="66">
        <f>IF(COUNTIFS(条件付き不可!$E:$E,$D4,条件付き不可!$C:$C,条件付き不可!$V$5)&gt;0,Q4,IFERROR(VLOOKUP(D4,条件付き不可!E:Y,21,0),0))</f>
        <v>0</v>
      </c>
    </row>
    <row r="5" spans="1:22">
      <c r="A5" s="53" t="str">
        <f t="shared" si="0"/>
        <v>000004</v>
      </c>
      <c r="B5" s="53">
        <v>3</v>
      </c>
      <c r="C5">
        <v>4</v>
      </c>
      <c r="D5">
        <v>4</v>
      </c>
      <c r="E5" t="s">
        <v>3024</v>
      </c>
      <c r="F5" t="s">
        <v>73</v>
      </c>
      <c r="G5" t="str">
        <f>VLOOKUP(A5,GIS!A:B,2,0)</f>
        <v>八千代台東3</v>
      </c>
      <c r="H5" t="s">
        <v>58</v>
      </c>
      <c r="I5" t="s">
        <v>2608</v>
      </c>
      <c r="J5" s="66">
        <v>580</v>
      </c>
      <c r="K5" s="66">
        <v>580</v>
      </c>
      <c r="L5" s="66">
        <v>580</v>
      </c>
      <c r="M5" s="66">
        <v>580</v>
      </c>
      <c r="N5" s="66">
        <f>VLOOKUP(A5,GIS!A:C,3,0)</f>
        <v>580</v>
      </c>
      <c r="O5" s="66" t="str">
        <f t="shared" si="1"/>
        <v/>
      </c>
      <c r="P5" s="66" t="str">
        <f t="shared" si="2"/>
        <v/>
      </c>
      <c r="Q5" s="66">
        <f t="shared" si="3"/>
        <v>580</v>
      </c>
      <c r="R5" s="66">
        <f t="shared" si="4"/>
        <v>580</v>
      </c>
      <c r="S5" s="66">
        <f>Q5-U5-SUMIFS(条件付き不可!X:X,条件付き不可!E:E,D5)</f>
        <v>580</v>
      </c>
      <c r="T5" s="66">
        <f t="shared" si="5"/>
        <v>580</v>
      </c>
      <c r="U5" s="66">
        <f>IF(COUNTIFS(条件付き不可!$E:$E,$D5,条件付き不可!$C:$C,条件付き不可!$V$3)&gt;0,Q5,SUMIFS(条件付き不可!$L:$L,条件付き不可!$E:$E,$D5,条件付き不可!$C:$C,U$1))</f>
        <v>0</v>
      </c>
      <c r="V5" s="66">
        <f>IF(COUNTIFS(条件付き不可!$E:$E,$D5,条件付き不可!$C:$C,条件付き不可!$V$5)&gt;0,Q5,IFERROR(VLOOKUP(D5,条件付き不可!E:Y,21,0),0))</f>
        <v>0</v>
      </c>
    </row>
    <row r="6" spans="1:22">
      <c r="A6" s="53" t="str">
        <f t="shared" si="0"/>
        <v>000005</v>
      </c>
      <c r="B6" s="53">
        <v>3</v>
      </c>
      <c r="C6">
        <v>5</v>
      </c>
      <c r="D6">
        <v>5</v>
      </c>
      <c r="E6" t="s">
        <v>3024</v>
      </c>
      <c r="F6" t="s">
        <v>73</v>
      </c>
      <c r="G6" t="str">
        <f>VLOOKUP(A6,GIS!A:B,2,0)</f>
        <v>八千代台東4</v>
      </c>
      <c r="H6" t="s">
        <v>58</v>
      </c>
      <c r="I6" t="s">
        <v>2608</v>
      </c>
      <c r="J6" s="66">
        <v>600</v>
      </c>
      <c r="K6" s="66">
        <v>600</v>
      </c>
      <c r="L6" s="66">
        <v>600</v>
      </c>
      <c r="M6" s="66">
        <v>600</v>
      </c>
      <c r="N6" s="66">
        <f>VLOOKUP(A6,GIS!A:C,3,0)</f>
        <v>600</v>
      </c>
      <c r="O6" s="66" t="str">
        <f t="shared" si="1"/>
        <v/>
      </c>
      <c r="P6" s="66" t="str">
        <f t="shared" si="2"/>
        <v/>
      </c>
      <c r="Q6" s="66">
        <f t="shared" si="3"/>
        <v>600</v>
      </c>
      <c r="R6" s="66">
        <f t="shared" si="4"/>
        <v>600</v>
      </c>
      <c r="S6" s="66">
        <f>Q6-U6-SUMIFS(条件付き不可!X:X,条件付き不可!E:E,D6)</f>
        <v>600</v>
      </c>
      <c r="T6" s="66">
        <f t="shared" si="5"/>
        <v>600</v>
      </c>
      <c r="U6" s="66">
        <f>IF(COUNTIFS(条件付き不可!$E:$E,$D6,条件付き不可!$C:$C,条件付き不可!$V$3)&gt;0,Q6,SUMIFS(条件付き不可!$L:$L,条件付き不可!$E:$E,$D6,条件付き不可!$C:$C,U$1))</f>
        <v>0</v>
      </c>
      <c r="V6" s="66">
        <f>IF(COUNTIFS(条件付き不可!$E:$E,$D6,条件付き不可!$C:$C,条件付き不可!$V$5)&gt;0,Q6,IFERROR(VLOOKUP(D6,条件付き不可!E:Y,21,0),0))</f>
        <v>0</v>
      </c>
    </row>
    <row r="7" spans="1:22">
      <c r="A7" s="53" t="str">
        <f t="shared" si="0"/>
        <v>000006</v>
      </c>
      <c r="B7" s="53">
        <v>3</v>
      </c>
      <c r="C7">
        <v>6</v>
      </c>
      <c r="D7">
        <v>6</v>
      </c>
      <c r="E7" t="s">
        <v>3024</v>
      </c>
      <c r="F7" t="s">
        <v>73</v>
      </c>
      <c r="G7" t="str">
        <f>VLOOKUP(A7,GIS!A:B,2,0)</f>
        <v>八千代台東5</v>
      </c>
      <c r="H7" t="s">
        <v>58</v>
      </c>
      <c r="I7" t="s">
        <v>2608</v>
      </c>
      <c r="J7" s="66">
        <v>570</v>
      </c>
      <c r="K7" s="66">
        <v>570</v>
      </c>
      <c r="L7" s="66">
        <v>570</v>
      </c>
      <c r="M7" s="66">
        <v>570</v>
      </c>
      <c r="N7" s="66">
        <f>VLOOKUP(A7,GIS!A:C,3,0)</f>
        <v>570</v>
      </c>
      <c r="O7" s="66" t="str">
        <f t="shared" si="1"/>
        <v/>
      </c>
      <c r="P7" s="66" t="str">
        <f t="shared" si="2"/>
        <v/>
      </c>
      <c r="Q7" s="66">
        <f t="shared" si="3"/>
        <v>570</v>
      </c>
      <c r="R7" s="66">
        <f t="shared" si="4"/>
        <v>570</v>
      </c>
      <c r="S7" s="66">
        <f>Q7-U7-SUMIFS(条件付き不可!X:X,条件付き不可!E:E,D7)</f>
        <v>570</v>
      </c>
      <c r="T7" s="66">
        <f t="shared" si="5"/>
        <v>570</v>
      </c>
      <c r="U7" s="66">
        <f>IF(COUNTIFS(条件付き不可!$E:$E,$D7,条件付き不可!$C:$C,条件付き不可!$V$3)&gt;0,Q7,SUMIFS(条件付き不可!$L:$L,条件付き不可!$E:$E,$D7,条件付き不可!$C:$C,U$1))</f>
        <v>0</v>
      </c>
      <c r="V7" s="66">
        <f>IF(COUNTIFS(条件付き不可!$E:$E,$D7,条件付き不可!$C:$C,条件付き不可!$V$5)&gt;0,Q7,IFERROR(VLOOKUP(D7,条件付き不可!E:Y,21,0),0))</f>
        <v>0</v>
      </c>
    </row>
    <row r="8" spans="1:22">
      <c r="A8" s="53" t="str">
        <f t="shared" si="0"/>
        <v>000007</v>
      </c>
      <c r="B8" s="53">
        <v>3</v>
      </c>
      <c r="C8">
        <v>7</v>
      </c>
      <c r="D8">
        <v>7</v>
      </c>
      <c r="E8" t="s">
        <v>3024</v>
      </c>
      <c r="F8" t="s">
        <v>73</v>
      </c>
      <c r="G8" t="str">
        <f>VLOOKUP(A8,GIS!A:B,2,0)</f>
        <v>八千代台東6</v>
      </c>
      <c r="H8" t="s">
        <v>58</v>
      </c>
      <c r="I8" t="s">
        <v>2608</v>
      </c>
      <c r="J8" s="66">
        <v>590</v>
      </c>
      <c r="K8" s="66">
        <v>590</v>
      </c>
      <c r="L8" s="66">
        <v>590</v>
      </c>
      <c r="M8" s="66">
        <v>590</v>
      </c>
      <c r="N8" s="66">
        <f>VLOOKUP(A8,GIS!A:C,3,0)</f>
        <v>590</v>
      </c>
      <c r="O8" s="66" t="str">
        <f t="shared" si="1"/>
        <v/>
      </c>
      <c r="P8" s="66" t="str">
        <f t="shared" si="2"/>
        <v/>
      </c>
      <c r="Q8" s="66">
        <f t="shared" si="3"/>
        <v>590</v>
      </c>
      <c r="R8" s="66">
        <f t="shared" si="4"/>
        <v>590</v>
      </c>
      <c r="S8" s="66">
        <f>Q8-U8-SUMIFS(条件付き不可!X:X,条件付き不可!E:E,D8)</f>
        <v>590</v>
      </c>
      <c r="T8" s="66">
        <f t="shared" si="5"/>
        <v>590</v>
      </c>
      <c r="U8" s="66">
        <f>IF(COUNTIFS(条件付き不可!$E:$E,$D8,条件付き不可!$C:$C,条件付き不可!$V$3)&gt;0,Q8,SUMIFS(条件付き不可!$L:$L,条件付き不可!$E:$E,$D8,条件付き不可!$C:$C,U$1))</f>
        <v>0</v>
      </c>
      <c r="V8" s="66">
        <f>IF(COUNTIFS(条件付き不可!$E:$E,$D8,条件付き不可!$C:$C,条件付き不可!$V$5)&gt;0,Q8,IFERROR(VLOOKUP(D8,条件付き不可!E:Y,21,0),0))</f>
        <v>0</v>
      </c>
    </row>
    <row r="9" spans="1:22">
      <c r="A9" s="53" t="str">
        <f t="shared" si="0"/>
        <v>000008</v>
      </c>
      <c r="B9" s="53">
        <v>3</v>
      </c>
      <c r="C9">
        <v>8</v>
      </c>
      <c r="D9">
        <v>8</v>
      </c>
      <c r="E9" t="s">
        <v>3024</v>
      </c>
      <c r="F9" t="s">
        <v>74</v>
      </c>
      <c r="G9" t="str">
        <f>VLOOKUP(A9,GIS!A:B,2,0)</f>
        <v>八千代台北1・2・3</v>
      </c>
      <c r="H9" t="s">
        <v>58</v>
      </c>
      <c r="I9" t="s">
        <v>2608</v>
      </c>
      <c r="J9" s="66">
        <v>690</v>
      </c>
      <c r="K9" s="66">
        <v>690</v>
      </c>
      <c r="L9" s="66">
        <v>690</v>
      </c>
      <c r="M9" s="66">
        <v>690</v>
      </c>
      <c r="N9" s="66">
        <f>VLOOKUP(A9,GIS!A:C,3,0)</f>
        <v>690</v>
      </c>
      <c r="O9" s="66" t="str">
        <f t="shared" si="1"/>
        <v/>
      </c>
      <c r="P9" s="66" t="str">
        <f t="shared" si="2"/>
        <v/>
      </c>
      <c r="Q9" s="66">
        <f t="shared" si="3"/>
        <v>690</v>
      </c>
      <c r="R9" s="66">
        <f t="shared" si="4"/>
        <v>690</v>
      </c>
      <c r="S9" s="66">
        <f>Q9-U9-SUMIFS(条件付き不可!X:X,条件付き不可!E:E,D9)</f>
        <v>690</v>
      </c>
      <c r="T9" s="66">
        <f t="shared" si="5"/>
        <v>690</v>
      </c>
      <c r="U9" s="66">
        <f>IF(COUNTIFS(条件付き不可!$E:$E,$D9,条件付き不可!$C:$C,条件付き不可!$V$3)&gt;0,Q9,SUMIFS(条件付き不可!$L:$L,条件付き不可!$E:$E,$D9,条件付き不可!$C:$C,U$1))</f>
        <v>0</v>
      </c>
      <c r="V9" s="66">
        <f>IF(COUNTIFS(条件付き不可!$E:$E,$D9,条件付き不可!$C:$C,条件付き不可!$V$5)&gt;0,Q9,IFERROR(VLOOKUP(D9,条件付き不可!E:Y,21,0),0))</f>
        <v>0</v>
      </c>
    </row>
    <row r="10" spans="1:22">
      <c r="A10" s="53" t="str">
        <f t="shared" si="0"/>
        <v>000009</v>
      </c>
      <c r="B10" s="53">
        <v>3</v>
      </c>
      <c r="C10">
        <v>9</v>
      </c>
      <c r="D10">
        <v>9</v>
      </c>
      <c r="E10" t="s">
        <v>3024</v>
      </c>
      <c r="F10" t="s">
        <v>74</v>
      </c>
      <c r="G10" t="str">
        <f>VLOOKUP(A10,GIS!A:B,2,0)</f>
        <v>八千代台北4・5</v>
      </c>
      <c r="H10" t="s">
        <v>58</v>
      </c>
      <c r="I10" t="s">
        <v>2608</v>
      </c>
      <c r="J10" s="66">
        <v>415</v>
      </c>
      <c r="K10" s="66">
        <v>415</v>
      </c>
      <c r="L10" s="66">
        <v>415</v>
      </c>
      <c r="M10" s="66">
        <v>415</v>
      </c>
      <c r="N10" s="66">
        <f>VLOOKUP(A10,GIS!A:C,3,0)</f>
        <v>415</v>
      </c>
      <c r="O10" s="66" t="str">
        <f t="shared" si="1"/>
        <v/>
      </c>
      <c r="P10" s="66" t="str">
        <f t="shared" si="2"/>
        <v/>
      </c>
      <c r="Q10" s="66">
        <f t="shared" si="3"/>
        <v>415</v>
      </c>
      <c r="R10" s="66">
        <f t="shared" si="4"/>
        <v>415</v>
      </c>
      <c r="S10" s="66">
        <f>Q10-U10-SUMIFS(条件付き不可!X:X,条件付き不可!E:E,D10)</f>
        <v>415</v>
      </c>
      <c r="T10" s="66">
        <f t="shared" si="5"/>
        <v>415</v>
      </c>
      <c r="U10" s="66">
        <f>IF(COUNTIFS(条件付き不可!$E:$E,$D10,条件付き不可!$C:$C,条件付き不可!$V$3)&gt;0,Q10,SUMIFS(条件付き不可!$L:$L,条件付き不可!$E:$E,$D10,条件付き不可!$C:$C,U$1))</f>
        <v>0</v>
      </c>
      <c r="V10" s="66">
        <f>IF(COUNTIFS(条件付き不可!$E:$E,$D10,条件付き不可!$C:$C,条件付き不可!$V$5)&gt;0,Q10,IFERROR(VLOOKUP(D10,条件付き不可!E:Y,21,0),0))</f>
        <v>0</v>
      </c>
    </row>
    <row r="11" spans="1:22">
      <c r="A11" s="53" t="str">
        <f t="shared" si="0"/>
        <v>000010</v>
      </c>
      <c r="B11" s="53">
        <v>3</v>
      </c>
      <c r="C11">
        <v>10</v>
      </c>
      <c r="D11">
        <v>10</v>
      </c>
      <c r="E11" t="s">
        <v>3024</v>
      </c>
      <c r="F11" t="s">
        <v>74</v>
      </c>
      <c r="G11" t="str">
        <f>VLOOKUP(A11,GIS!A:B,2,0)</f>
        <v>八千代台北6・7</v>
      </c>
      <c r="H11" t="s">
        <v>58</v>
      </c>
      <c r="I11" t="s">
        <v>2608</v>
      </c>
      <c r="J11" s="66">
        <v>660</v>
      </c>
      <c r="K11" s="66">
        <v>660</v>
      </c>
      <c r="L11" s="66">
        <v>660</v>
      </c>
      <c r="M11" s="66">
        <v>660</v>
      </c>
      <c r="N11" s="66">
        <f>VLOOKUP(A11,GIS!A:C,3,0)</f>
        <v>660</v>
      </c>
      <c r="O11" s="66" t="str">
        <f t="shared" si="1"/>
        <v/>
      </c>
      <c r="P11" s="66" t="str">
        <f t="shared" si="2"/>
        <v/>
      </c>
      <c r="Q11" s="66">
        <f t="shared" si="3"/>
        <v>660</v>
      </c>
      <c r="R11" s="66">
        <f t="shared" si="4"/>
        <v>660</v>
      </c>
      <c r="S11" s="66">
        <f>Q11-U11-SUMIFS(条件付き不可!X:X,条件付き不可!E:E,D11)</f>
        <v>660</v>
      </c>
      <c r="T11" s="66">
        <f t="shared" si="5"/>
        <v>660</v>
      </c>
      <c r="U11" s="66">
        <f>IF(COUNTIFS(条件付き不可!$E:$E,$D11,条件付き不可!$C:$C,条件付き不可!$V$3)&gt;0,Q11,SUMIFS(条件付き不可!$L:$L,条件付き不可!$E:$E,$D11,条件付き不可!$C:$C,U$1))</f>
        <v>0</v>
      </c>
      <c r="V11" s="66">
        <f>IF(COUNTIFS(条件付き不可!$E:$E,$D11,条件付き不可!$C:$C,条件付き不可!$V$5)&gt;0,Q11,IFERROR(VLOOKUP(D11,条件付き不可!E:Y,21,0),0))</f>
        <v>0</v>
      </c>
    </row>
    <row r="12" spans="1:22">
      <c r="A12" s="53" t="str">
        <f t="shared" ref="A12" si="6">TEXT(D12,"000000")</f>
        <v>000078</v>
      </c>
      <c r="B12" s="53">
        <v>3</v>
      </c>
      <c r="C12">
        <v>11</v>
      </c>
      <c r="D12">
        <v>78</v>
      </c>
      <c r="E12" t="s">
        <v>3024</v>
      </c>
      <c r="F12" t="s">
        <v>74</v>
      </c>
      <c r="G12" t="str">
        <f>VLOOKUP(A12,GIS!A:B,2,0)</f>
        <v>八千代台北8・9</v>
      </c>
      <c r="H12" t="s">
        <v>58</v>
      </c>
      <c r="I12" t="s">
        <v>2608</v>
      </c>
      <c r="J12" s="66">
        <v>520</v>
      </c>
      <c r="K12" s="66">
        <v>520</v>
      </c>
      <c r="L12" s="66">
        <v>520</v>
      </c>
      <c r="M12" s="66">
        <v>520</v>
      </c>
      <c r="N12" s="66">
        <f>VLOOKUP(A12,GIS!A:C,3,0)</f>
        <v>520</v>
      </c>
      <c r="O12" s="66" t="str">
        <f t="shared" ref="O12" si="7">IF(J12=N12,"","✕")</f>
        <v/>
      </c>
      <c r="P12" s="66" t="str">
        <f t="shared" ref="P12" si="8">IF(J12=K12,IF(J12=L12,"","✕"),"✕")</f>
        <v/>
      </c>
      <c r="Q12" s="66">
        <f t="shared" ref="Q12" si="9">N12</f>
        <v>520</v>
      </c>
      <c r="R12" s="66">
        <f t="shared" ref="R12" si="10">Q12-U12</f>
        <v>520</v>
      </c>
      <c r="S12" s="66">
        <f>Q12-U12-SUMIFS(条件付き不可!X:X,条件付き不可!E:E,D12)</f>
        <v>520</v>
      </c>
      <c r="T12" s="66">
        <f t="shared" ref="T12" si="11">Q12-V12</f>
        <v>520</v>
      </c>
      <c r="U12" s="66">
        <f>IF(COUNTIFS(条件付き不可!$E:$E,$D12,条件付き不可!$C:$C,条件付き不可!$V$3)&gt;0,Q12,SUMIFS(条件付き不可!$L:$L,条件付き不可!$E:$E,$D12,条件付き不可!$C:$C,U$1))</f>
        <v>0</v>
      </c>
      <c r="V12" s="66">
        <f>IF(COUNTIFS(条件付き不可!$E:$E,$D12,条件付き不可!$C:$C,条件付き不可!$V$5)&gt;0,Q12,IFERROR(VLOOKUP(D12,条件付き不可!E:Y,21,0),0))</f>
        <v>0</v>
      </c>
    </row>
    <row r="13" spans="1:22">
      <c r="A13" s="53" t="str">
        <f t="shared" si="0"/>
        <v>000011</v>
      </c>
      <c r="B13" s="53">
        <v>3</v>
      </c>
      <c r="C13">
        <v>12</v>
      </c>
      <c r="D13">
        <v>11</v>
      </c>
      <c r="E13" t="s">
        <v>3024</v>
      </c>
      <c r="F13" t="s">
        <v>74</v>
      </c>
      <c r="G13" t="str">
        <f>VLOOKUP(A13,GIS!A:B,2,0)</f>
        <v>八千代台北11</v>
      </c>
      <c r="H13" t="s">
        <v>58</v>
      </c>
      <c r="I13" t="s">
        <v>2608</v>
      </c>
      <c r="J13" s="66">
        <v>510</v>
      </c>
      <c r="K13" s="66">
        <v>510</v>
      </c>
      <c r="L13" s="66">
        <v>510</v>
      </c>
      <c r="M13" s="66">
        <v>510</v>
      </c>
      <c r="N13" s="66">
        <f>VLOOKUP(A13,GIS!A:C,3,0)</f>
        <v>510</v>
      </c>
      <c r="O13" s="66" t="str">
        <f t="shared" si="1"/>
        <v/>
      </c>
      <c r="P13" s="66" t="str">
        <f t="shared" si="2"/>
        <v/>
      </c>
      <c r="Q13" s="66">
        <f t="shared" si="3"/>
        <v>510</v>
      </c>
      <c r="R13" s="66">
        <f t="shared" si="4"/>
        <v>510</v>
      </c>
      <c r="S13" s="66">
        <f>Q13-U13-SUMIFS(条件付き不可!X:X,条件付き不可!E:E,D13)</f>
        <v>510</v>
      </c>
      <c r="T13" s="66">
        <f t="shared" si="5"/>
        <v>510</v>
      </c>
      <c r="U13" s="66">
        <f>IF(COUNTIFS(条件付き不可!$E:$E,$D13,条件付き不可!$C:$C,条件付き不可!$V$3)&gt;0,Q13,SUMIFS(条件付き不可!$L:$L,条件付き不可!$E:$E,$D13,条件付き不可!$C:$C,U$1))</f>
        <v>0</v>
      </c>
      <c r="V13" s="66">
        <f>IF(COUNTIFS(条件付き不可!$E:$E,$D13,条件付き不可!$C:$C,条件付き不可!$V$5)&gt;0,Q13,IFERROR(VLOOKUP(D13,条件付き不可!E:Y,21,0),0))</f>
        <v>0</v>
      </c>
    </row>
    <row r="14" spans="1:22">
      <c r="A14" s="53" t="str">
        <f t="shared" si="0"/>
        <v>000012</v>
      </c>
      <c r="B14" s="53">
        <v>3</v>
      </c>
      <c r="C14">
        <v>13</v>
      </c>
      <c r="D14">
        <v>12</v>
      </c>
      <c r="E14" t="s">
        <v>3024</v>
      </c>
      <c r="F14" t="s">
        <v>74</v>
      </c>
      <c r="G14" t="str">
        <f>VLOOKUP(A14,GIS!A:B,2,0)</f>
        <v>八千代台北10</v>
      </c>
      <c r="H14" t="s">
        <v>58</v>
      </c>
      <c r="I14" t="s">
        <v>2608</v>
      </c>
      <c r="J14" s="66">
        <v>815</v>
      </c>
      <c r="K14" s="66">
        <v>815</v>
      </c>
      <c r="L14" s="66">
        <v>815</v>
      </c>
      <c r="M14" s="66">
        <v>815</v>
      </c>
      <c r="N14" s="66">
        <f>VLOOKUP(A14,GIS!A:C,3,0)</f>
        <v>815</v>
      </c>
      <c r="O14" s="66" t="str">
        <f t="shared" si="1"/>
        <v/>
      </c>
      <c r="P14" s="66" t="str">
        <f t="shared" si="2"/>
        <v/>
      </c>
      <c r="Q14" s="66">
        <f t="shared" si="3"/>
        <v>815</v>
      </c>
      <c r="R14" s="66">
        <f t="shared" si="4"/>
        <v>815</v>
      </c>
      <c r="S14" s="66">
        <f>Q14-U14-SUMIFS(条件付き不可!X:X,条件付き不可!E:E,D14)</f>
        <v>815</v>
      </c>
      <c r="T14" s="66">
        <f t="shared" si="5"/>
        <v>815</v>
      </c>
      <c r="U14" s="66">
        <f>IF(COUNTIFS(条件付き不可!$E:$E,$D14,条件付き不可!$C:$C,条件付き不可!$V$3)&gt;0,Q14,SUMIFS(条件付き不可!$L:$L,条件付き不可!$E:$E,$D14,条件付き不可!$C:$C,U$1))</f>
        <v>0</v>
      </c>
      <c r="V14" s="66">
        <f>IF(COUNTIFS(条件付き不可!$E:$E,$D14,条件付き不可!$C:$C,条件付き不可!$V$5)&gt;0,Q14,IFERROR(VLOOKUP(D14,条件付き不可!E:Y,21,0),0))</f>
        <v>0</v>
      </c>
    </row>
    <row r="15" spans="1:22">
      <c r="A15" s="53" t="str">
        <f t="shared" si="0"/>
        <v>000013</v>
      </c>
      <c r="B15" s="53">
        <v>3</v>
      </c>
      <c r="C15">
        <v>14</v>
      </c>
      <c r="D15">
        <v>13</v>
      </c>
      <c r="E15" t="s">
        <v>3024</v>
      </c>
      <c r="F15" t="s">
        <v>74</v>
      </c>
      <c r="G15" t="str">
        <f>VLOOKUP(A15,GIS!A:B,2,0)</f>
        <v>八千代台北12</v>
      </c>
      <c r="H15" t="s">
        <v>58</v>
      </c>
      <c r="I15" t="s">
        <v>2608</v>
      </c>
      <c r="J15" s="66">
        <v>505</v>
      </c>
      <c r="K15" s="66">
        <v>505</v>
      </c>
      <c r="L15" s="66">
        <v>505</v>
      </c>
      <c r="M15" s="66">
        <v>505</v>
      </c>
      <c r="N15" s="66">
        <f>VLOOKUP(A15,GIS!A:C,3,0)</f>
        <v>505</v>
      </c>
      <c r="O15" s="66" t="str">
        <f t="shared" si="1"/>
        <v/>
      </c>
      <c r="P15" s="66" t="str">
        <f t="shared" si="2"/>
        <v/>
      </c>
      <c r="Q15" s="66">
        <f t="shared" si="3"/>
        <v>505</v>
      </c>
      <c r="R15" s="66">
        <f t="shared" si="4"/>
        <v>505</v>
      </c>
      <c r="S15" s="66">
        <f>Q15-U15-SUMIFS(条件付き不可!X:X,条件付き不可!E:E,D15)</f>
        <v>505</v>
      </c>
      <c r="T15" s="66">
        <f t="shared" si="5"/>
        <v>505</v>
      </c>
      <c r="U15" s="66">
        <f>IF(COUNTIFS(条件付き不可!$E:$E,$D15,条件付き不可!$C:$C,条件付き不可!$V$3)&gt;0,Q15,SUMIFS(条件付き不可!$L:$L,条件付き不可!$E:$E,$D15,条件付き不可!$C:$C,U$1))</f>
        <v>0</v>
      </c>
      <c r="V15" s="66">
        <f>IF(COUNTIFS(条件付き不可!$E:$E,$D15,条件付き不可!$C:$C,条件付き不可!$V$5)&gt;0,Q15,IFERROR(VLOOKUP(D15,条件付き不可!E:Y,21,0),0))</f>
        <v>0</v>
      </c>
    </row>
    <row r="16" spans="1:22">
      <c r="A16" s="53" t="str">
        <f t="shared" si="0"/>
        <v>000014</v>
      </c>
      <c r="B16" s="53">
        <v>3</v>
      </c>
      <c r="C16">
        <v>15</v>
      </c>
      <c r="D16">
        <v>14</v>
      </c>
      <c r="E16" t="s">
        <v>3024</v>
      </c>
      <c r="F16" t="s">
        <v>74</v>
      </c>
      <c r="G16" t="str">
        <f>VLOOKUP(A16,GIS!A:B,2,0)</f>
        <v>八千代台北13</v>
      </c>
      <c r="H16" t="s">
        <v>58</v>
      </c>
      <c r="I16" t="s">
        <v>2608</v>
      </c>
      <c r="J16" s="66">
        <v>495</v>
      </c>
      <c r="K16" s="66">
        <v>495</v>
      </c>
      <c r="L16" s="66">
        <v>495</v>
      </c>
      <c r="M16" s="66">
        <v>495</v>
      </c>
      <c r="N16" s="66">
        <f>VLOOKUP(A16,GIS!A:C,3,0)</f>
        <v>495</v>
      </c>
      <c r="O16" s="66" t="str">
        <f t="shared" si="1"/>
        <v/>
      </c>
      <c r="P16" s="66" t="str">
        <f t="shared" si="2"/>
        <v/>
      </c>
      <c r="Q16" s="66">
        <f t="shared" si="3"/>
        <v>495</v>
      </c>
      <c r="R16" s="66">
        <f t="shared" si="4"/>
        <v>495</v>
      </c>
      <c r="S16" s="66">
        <f>Q16-U16-SUMIFS(条件付き不可!X:X,条件付き不可!E:E,D16)</f>
        <v>495</v>
      </c>
      <c r="T16" s="66">
        <f t="shared" si="5"/>
        <v>495</v>
      </c>
      <c r="U16" s="66">
        <f>IF(COUNTIFS(条件付き不可!$E:$E,$D16,条件付き不可!$C:$C,条件付き不可!$V$3)&gt;0,Q16,SUMIFS(条件付き不可!$L:$L,条件付き不可!$E:$E,$D16,条件付き不可!$C:$C,U$1))</f>
        <v>0</v>
      </c>
      <c r="V16" s="66">
        <f>IF(COUNTIFS(条件付き不可!$E:$E,$D16,条件付き不可!$C:$C,条件付き不可!$V$5)&gt;0,Q16,IFERROR(VLOOKUP(D16,条件付き不可!E:Y,21,0),0))</f>
        <v>0</v>
      </c>
    </row>
    <row r="17" spans="1:22">
      <c r="A17" s="53" t="str">
        <f t="shared" si="0"/>
        <v>000015</v>
      </c>
      <c r="B17" s="53">
        <v>3</v>
      </c>
      <c r="C17">
        <v>16</v>
      </c>
      <c r="D17">
        <v>15</v>
      </c>
      <c r="E17" t="s">
        <v>3024</v>
      </c>
      <c r="F17" t="s">
        <v>74</v>
      </c>
      <c r="G17" t="str">
        <f>VLOOKUP(A17,GIS!A:B,2,0)</f>
        <v>八千代台北14・15</v>
      </c>
      <c r="H17" t="s">
        <v>58</v>
      </c>
      <c r="I17" t="s">
        <v>2608</v>
      </c>
      <c r="J17" s="66">
        <v>540</v>
      </c>
      <c r="K17" s="66">
        <v>540</v>
      </c>
      <c r="L17" s="66">
        <v>540</v>
      </c>
      <c r="M17" s="66">
        <v>540</v>
      </c>
      <c r="N17" s="66">
        <f>VLOOKUP(A17,GIS!A:C,3,0)</f>
        <v>540</v>
      </c>
      <c r="O17" s="66" t="str">
        <f t="shared" si="1"/>
        <v/>
      </c>
      <c r="P17" s="66" t="str">
        <f t="shared" si="2"/>
        <v/>
      </c>
      <c r="Q17" s="66">
        <f t="shared" si="3"/>
        <v>540</v>
      </c>
      <c r="R17" s="66">
        <f t="shared" si="4"/>
        <v>540</v>
      </c>
      <c r="S17" s="66">
        <f>Q17-U17-SUMIFS(条件付き不可!X:X,条件付き不可!E:E,D17)</f>
        <v>540</v>
      </c>
      <c r="T17" s="66">
        <f t="shared" si="5"/>
        <v>540</v>
      </c>
      <c r="U17" s="66">
        <f>IF(COUNTIFS(条件付き不可!$E:$E,$D17,条件付き不可!$C:$C,条件付き不可!$V$3)&gt;0,Q17,SUMIFS(条件付き不可!$L:$L,条件付き不可!$E:$E,$D17,条件付き不可!$C:$C,U$1))</f>
        <v>0</v>
      </c>
      <c r="V17" s="66">
        <f>IF(COUNTIFS(条件付き不可!$E:$E,$D17,条件付き不可!$C:$C,条件付き不可!$V$5)&gt;0,Q17,IFERROR(VLOOKUP(D17,条件付き不可!E:Y,21,0),0))</f>
        <v>0</v>
      </c>
    </row>
    <row r="18" spans="1:22">
      <c r="A18" s="53" t="str">
        <f t="shared" ref="A18" si="12">TEXT(D18,"000000")</f>
        <v>000079</v>
      </c>
      <c r="B18" s="53">
        <v>3</v>
      </c>
      <c r="C18">
        <v>17</v>
      </c>
      <c r="D18">
        <v>79</v>
      </c>
      <c r="E18" t="s">
        <v>3024</v>
      </c>
      <c r="F18" t="s">
        <v>74</v>
      </c>
      <c r="G18" t="str">
        <f>VLOOKUP(A18,GIS!A:B,2,0)</f>
        <v>八千代台北16</v>
      </c>
      <c r="H18" t="s">
        <v>58</v>
      </c>
      <c r="I18" t="s">
        <v>2608</v>
      </c>
      <c r="J18" s="66">
        <v>410</v>
      </c>
      <c r="K18" s="66">
        <v>410</v>
      </c>
      <c r="L18" s="66">
        <v>410</v>
      </c>
      <c r="M18" s="66">
        <v>410</v>
      </c>
      <c r="N18" s="66">
        <f>VLOOKUP(A18,GIS!A:C,3,0)</f>
        <v>410</v>
      </c>
      <c r="O18" s="66" t="str">
        <f t="shared" ref="O18" si="13">IF(J18=N18,"","✕")</f>
        <v/>
      </c>
      <c r="P18" s="66" t="str">
        <f t="shared" ref="P18" si="14">IF(J18=K18,IF(J18=L18,"","✕"),"✕")</f>
        <v/>
      </c>
      <c r="Q18" s="66">
        <f t="shared" ref="Q18" si="15">N18</f>
        <v>410</v>
      </c>
      <c r="R18" s="66">
        <f t="shared" ref="R18" si="16">Q18-U18</f>
        <v>410</v>
      </c>
      <c r="S18" s="66">
        <f>Q18-U18-SUMIFS(条件付き不可!X:X,条件付き不可!E:E,D18)</f>
        <v>410</v>
      </c>
      <c r="T18" s="66">
        <f t="shared" ref="T18" si="17">Q18-V18</f>
        <v>410</v>
      </c>
      <c r="U18" s="66">
        <f>IF(COUNTIFS(条件付き不可!$E:$E,$D18,条件付き不可!$C:$C,条件付き不可!$V$3)&gt;0,Q18,SUMIFS(条件付き不可!$L:$L,条件付き不可!$E:$E,$D18,条件付き不可!$C:$C,U$1))</f>
        <v>0</v>
      </c>
      <c r="V18" s="66">
        <f>IF(COUNTIFS(条件付き不可!$E:$E,$D18,条件付き不可!$C:$C,条件付き不可!$V$5)&gt;0,Q18,IFERROR(VLOOKUP(D18,条件付き不可!E:Y,21,0),0))</f>
        <v>0</v>
      </c>
    </row>
    <row r="19" spans="1:22">
      <c r="A19" s="53" t="str">
        <f t="shared" si="0"/>
        <v>000016</v>
      </c>
      <c r="B19" s="53">
        <v>3</v>
      </c>
      <c r="C19">
        <v>18</v>
      </c>
      <c r="D19">
        <v>16</v>
      </c>
      <c r="E19" t="s">
        <v>3024</v>
      </c>
      <c r="F19" t="s">
        <v>74</v>
      </c>
      <c r="G19" t="str">
        <f>VLOOKUP(A19,GIS!A:B,2,0)</f>
        <v>八千代台北17</v>
      </c>
      <c r="H19" t="s">
        <v>58</v>
      </c>
      <c r="I19" t="s">
        <v>2608</v>
      </c>
      <c r="J19" s="66">
        <v>410</v>
      </c>
      <c r="K19" s="66">
        <v>410</v>
      </c>
      <c r="L19" s="66">
        <v>410</v>
      </c>
      <c r="M19" s="66">
        <v>410</v>
      </c>
      <c r="N19" s="66">
        <f>VLOOKUP(A19,GIS!A:C,3,0)</f>
        <v>410</v>
      </c>
      <c r="O19" s="66" t="str">
        <f t="shared" si="1"/>
        <v/>
      </c>
      <c r="P19" s="66" t="str">
        <f t="shared" si="2"/>
        <v/>
      </c>
      <c r="Q19" s="66">
        <f t="shared" si="3"/>
        <v>410</v>
      </c>
      <c r="R19" s="66">
        <f t="shared" si="4"/>
        <v>410</v>
      </c>
      <c r="S19" s="66">
        <f>Q19-U19-SUMIFS(条件付き不可!X:X,条件付き不可!E:E,D19)</f>
        <v>410</v>
      </c>
      <c r="T19" s="66">
        <f t="shared" si="5"/>
        <v>410</v>
      </c>
      <c r="U19" s="66">
        <f>IF(COUNTIFS(条件付き不可!$E:$E,$D19,条件付き不可!$C:$C,条件付き不可!$V$3)&gt;0,Q19,SUMIFS(条件付き不可!$L:$L,条件付き不可!$E:$E,$D19,条件付き不可!$C:$C,U$1))</f>
        <v>0</v>
      </c>
      <c r="V19" s="66">
        <f>IF(COUNTIFS(条件付き不可!$E:$E,$D19,条件付き不可!$C:$C,条件付き不可!$V$5)&gt;0,Q19,IFERROR(VLOOKUP(D19,条件付き不可!E:Y,21,0),0))</f>
        <v>0</v>
      </c>
    </row>
    <row r="20" spans="1:22">
      <c r="A20" s="53" t="str">
        <f t="shared" si="0"/>
        <v>000017</v>
      </c>
      <c r="B20" s="53">
        <v>3</v>
      </c>
      <c r="C20">
        <v>19</v>
      </c>
      <c r="D20">
        <v>17</v>
      </c>
      <c r="E20" t="s">
        <v>3024</v>
      </c>
      <c r="F20" t="s">
        <v>74</v>
      </c>
      <c r="G20" t="str">
        <f>VLOOKUP(A20,GIS!A:B,2,0)</f>
        <v>高津東3・4</v>
      </c>
      <c r="H20" t="s">
        <v>58</v>
      </c>
      <c r="I20" t="s">
        <v>2608</v>
      </c>
      <c r="J20" s="66">
        <v>430</v>
      </c>
      <c r="K20" s="66">
        <v>430</v>
      </c>
      <c r="L20" s="66">
        <v>430</v>
      </c>
      <c r="M20" s="66">
        <v>430</v>
      </c>
      <c r="N20" s="66">
        <f>VLOOKUP(A20,GIS!A:C,3,0)</f>
        <v>430</v>
      </c>
      <c r="O20" s="66" t="str">
        <f t="shared" si="1"/>
        <v/>
      </c>
      <c r="P20" s="66" t="str">
        <f t="shared" si="2"/>
        <v/>
      </c>
      <c r="Q20" s="66">
        <f t="shared" si="3"/>
        <v>430</v>
      </c>
      <c r="R20" s="66">
        <f t="shared" si="4"/>
        <v>430</v>
      </c>
      <c r="S20" s="66">
        <f>Q20-U20-SUMIFS(条件付き不可!X:X,条件付き不可!E:E,D20)</f>
        <v>430</v>
      </c>
      <c r="T20" s="66">
        <f t="shared" si="5"/>
        <v>430</v>
      </c>
      <c r="U20" s="66">
        <f>IF(COUNTIFS(条件付き不可!$E:$E,$D20,条件付き不可!$C:$C,条件付き不可!$V$3)&gt;0,Q20,SUMIFS(条件付き不可!$L:$L,条件付き不可!$E:$E,$D20,条件付き不可!$C:$C,U$1))</f>
        <v>0</v>
      </c>
      <c r="V20" s="66">
        <f>IF(COUNTIFS(条件付き不可!$E:$E,$D20,条件付き不可!$C:$C,条件付き不可!$V$5)&gt;0,Q20,IFERROR(VLOOKUP(D20,条件付き不可!E:Y,21,0),0))</f>
        <v>0</v>
      </c>
    </row>
    <row r="21" spans="1:22">
      <c r="A21" s="53" t="str">
        <f t="shared" si="0"/>
        <v>000018</v>
      </c>
      <c r="B21" s="53">
        <v>3</v>
      </c>
      <c r="C21">
        <v>20</v>
      </c>
      <c r="D21">
        <v>18</v>
      </c>
      <c r="E21" t="s">
        <v>3024</v>
      </c>
      <c r="F21" t="s">
        <v>75</v>
      </c>
      <c r="G21" t="str">
        <f>VLOOKUP(A21,GIS!A:B,2,0)</f>
        <v>八千代台南1A</v>
      </c>
      <c r="H21" t="s">
        <v>58</v>
      </c>
      <c r="I21" t="s">
        <v>2608</v>
      </c>
      <c r="J21" s="66">
        <v>575</v>
      </c>
      <c r="K21" s="66">
        <v>575</v>
      </c>
      <c r="L21" s="66">
        <v>575</v>
      </c>
      <c r="M21" s="66">
        <v>575</v>
      </c>
      <c r="N21" s="66">
        <f>VLOOKUP(A21,GIS!A:C,3,0)</f>
        <v>575</v>
      </c>
      <c r="O21" s="66" t="str">
        <f t="shared" si="1"/>
        <v/>
      </c>
      <c r="P21" s="66" t="str">
        <f t="shared" si="2"/>
        <v/>
      </c>
      <c r="Q21" s="66">
        <f t="shared" si="3"/>
        <v>575</v>
      </c>
      <c r="R21" s="66">
        <f t="shared" si="4"/>
        <v>575</v>
      </c>
      <c r="S21" s="66">
        <f>Q21-U21-SUMIFS(条件付き不可!X:X,条件付き不可!E:E,D21)</f>
        <v>575</v>
      </c>
      <c r="T21" s="66">
        <f t="shared" si="5"/>
        <v>575</v>
      </c>
      <c r="U21" s="66">
        <f>IF(COUNTIFS(条件付き不可!$E:$E,$D21,条件付き不可!$C:$C,条件付き不可!$V$3)&gt;0,Q21,SUMIFS(条件付き不可!$L:$L,条件付き不可!$E:$E,$D21,条件付き不可!$C:$C,U$1))</f>
        <v>0</v>
      </c>
      <c r="V21" s="66">
        <f>IF(COUNTIFS(条件付き不可!$E:$E,$D21,条件付き不可!$C:$C,条件付き不可!$V$5)&gt;0,Q21,IFERROR(VLOOKUP(D21,条件付き不可!E:Y,21,0),0))</f>
        <v>0</v>
      </c>
    </row>
    <row r="22" spans="1:22">
      <c r="A22" s="53" t="str">
        <f t="shared" si="0"/>
        <v>000019</v>
      </c>
      <c r="B22" s="53">
        <v>3</v>
      </c>
      <c r="C22">
        <v>21</v>
      </c>
      <c r="D22">
        <v>19</v>
      </c>
      <c r="E22" t="s">
        <v>3024</v>
      </c>
      <c r="F22" t="s">
        <v>75</v>
      </c>
      <c r="G22" t="str">
        <f>VLOOKUP(A22,GIS!A:B,2,0)</f>
        <v>八千代台南1Ｂ</v>
      </c>
      <c r="H22" t="s">
        <v>58</v>
      </c>
      <c r="I22" t="s">
        <v>2608</v>
      </c>
      <c r="J22" s="66">
        <v>520</v>
      </c>
      <c r="K22" s="66">
        <v>520</v>
      </c>
      <c r="L22" s="66">
        <v>520</v>
      </c>
      <c r="M22" s="66">
        <v>520</v>
      </c>
      <c r="N22" s="66">
        <f>VLOOKUP(A22,GIS!A:C,3,0)</f>
        <v>520</v>
      </c>
      <c r="O22" s="66" t="str">
        <f t="shared" si="1"/>
        <v/>
      </c>
      <c r="P22" s="66" t="str">
        <f t="shared" si="2"/>
        <v/>
      </c>
      <c r="Q22" s="66">
        <f t="shared" si="3"/>
        <v>520</v>
      </c>
      <c r="R22" s="66">
        <f t="shared" si="4"/>
        <v>520</v>
      </c>
      <c r="S22" s="66">
        <f>Q22-U22-SUMIFS(条件付き不可!X:X,条件付き不可!E:E,D22)</f>
        <v>520</v>
      </c>
      <c r="T22" s="66">
        <f t="shared" si="5"/>
        <v>520</v>
      </c>
      <c r="U22" s="66">
        <f>IF(COUNTIFS(条件付き不可!$E:$E,$D22,条件付き不可!$C:$C,条件付き不可!$V$3)&gt;0,Q22,SUMIFS(条件付き不可!$L:$L,条件付き不可!$E:$E,$D22,条件付き不可!$C:$C,U$1))</f>
        <v>0</v>
      </c>
      <c r="V22" s="66">
        <f>IF(COUNTIFS(条件付き不可!$E:$E,$D22,条件付き不可!$C:$C,条件付き不可!$V$5)&gt;0,Q22,IFERROR(VLOOKUP(D22,条件付き不可!E:Y,21,0),0))</f>
        <v>0</v>
      </c>
    </row>
    <row r="23" spans="1:22">
      <c r="A23" s="53" t="str">
        <f t="shared" si="0"/>
        <v>000020</v>
      </c>
      <c r="B23" s="53">
        <v>3</v>
      </c>
      <c r="C23">
        <v>22</v>
      </c>
      <c r="D23">
        <v>20</v>
      </c>
      <c r="E23" t="s">
        <v>3024</v>
      </c>
      <c r="F23" t="s">
        <v>75</v>
      </c>
      <c r="G23" t="str">
        <f>VLOOKUP(A23,GIS!A:B,2,0)</f>
        <v>八千代台南2</v>
      </c>
      <c r="H23" t="s">
        <v>58</v>
      </c>
      <c r="I23" t="s">
        <v>2608</v>
      </c>
      <c r="J23" s="66">
        <v>585</v>
      </c>
      <c r="K23" s="66">
        <v>585</v>
      </c>
      <c r="L23" s="66">
        <v>585</v>
      </c>
      <c r="M23" s="66">
        <v>585</v>
      </c>
      <c r="N23" s="66">
        <f>VLOOKUP(A23,GIS!A:C,3,0)</f>
        <v>585</v>
      </c>
      <c r="O23" s="66" t="str">
        <f t="shared" si="1"/>
        <v/>
      </c>
      <c r="P23" s="66" t="str">
        <f t="shared" si="2"/>
        <v/>
      </c>
      <c r="Q23" s="66">
        <f t="shared" si="3"/>
        <v>585</v>
      </c>
      <c r="R23" s="66">
        <f t="shared" si="4"/>
        <v>585</v>
      </c>
      <c r="S23" s="66">
        <f>Q23-U23-SUMIFS(条件付き不可!X:X,条件付き不可!E:E,D23)</f>
        <v>585</v>
      </c>
      <c r="T23" s="66">
        <f t="shared" si="5"/>
        <v>585</v>
      </c>
      <c r="U23" s="66">
        <f>IF(COUNTIFS(条件付き不可!$E:$E,$D23,条件付き不可!$C:$C,条件付き不可!$V$3)&gt;0,Q23,SUMIFS(条件付き不可!$L:$L,条件付き不可!$E:$E,$D23,条件付き不可!$C:$C,U$1))</f>
        <v>0</v>
      </c>
      <c r="V23" s="66">
        <f>IF(COUNTIFS(条件付き不可!$E:$E,$D23,条件付き不可!$C:$C,条件付き不可!$V$5)&gt;0,Q23,IFERROR(VLOOKUP(D23,条件付き不可!E:Y,21,0),0))</f>
        <v>0</v>
      </c>
    </row>
    <row r="24" spans="1:22">
      <c r="A24" s="53" t="str">
        <f>TEXT(D24,"000000")</f>
        <v>000021</v>
      </c>
      <c r="B24" s="53">
        <v>3</v>
      </c>
      <c r="C24">
        <v>23</v>
      </c>
      <c r="D24">
        <v>21</v>
      </c>
      <c r="E24" t="s">
        <v>3024</v>
      </c>
      <c r="F24" t="s">
        <v>75</v>
      </c>
      <c r="G24" t="str">
        <f>VLOOKUP(A24,GIS!A:B,2,0)</f>
        <v>八千代台南3A</v>
      </c>
      <c r="H24" t="s">
        <v>58</v>
      </c>
      <c r="I24" t="s">
        <v>2608</v>
      </c>
      <c r="J24" s="66">
        <v>390</v>
      </c>
      <c r="K24" s="66">
        <v>390</v>
      </c>
      <c r="L24" s="66">
        <v>390</v>
      </c>
      <c r="M24" s="66">
        <v>390</v>
      </c>
      <c r="N24" s="66">
        <f>VLOOKUP(A24,GIS!A:C,3,0)</f>
        <v>390</v>
      </c>
      <c r="O24" s="66" t="str">
        <f>IF(J24=N24,"","✕")</f>
        <v/>
      </c>
      <c r="P24" s="66" t="str">
        <f t="shared" si="2"/>
        <v/>
      </c>
      <c r="Q24" s="66">
        <f>N24</f>
        <v>390</v>
      </c>
      <c r="R24" s="66">
        <f>Q24-U24</f>
        <v>390</v>
      </c>
      <c r="S24" s="66">
        <f>Q24-U24-SUMIFS(条件付き不可!X:X,条件付き不可!E:E,D24)</f>
        <v>390</v>
      </c>
      <c r="T24" s="66">
        <f t="shared" si="5"/>
        <v>390</v>
      </c>
      <c r="U24" s="66">
        <f>IF(COUNTIFS(条件付き不可!$E:$E,$D24,条件付き不可!$C:$C,条件付き不可!$V$3)&gt;0,Q24,SUMIFS(条件付き不可!$L:$L,条件付き不可!$E:$E,$D24,条件付き不可!$C:$C,U$1))</f>
        <v>0</v>
      </c>
      <c r="V24" s="66">
        <f>IF(COUNTIFS(条件付き不可!$E:$E,$D24,条件付き不可!$C:$C,条件付き不可!$V$5)&gt;0,Q24,IFERROR(VLOOKUP(D24,条件付き不可!E:Y,21,0),0))</f>
        <v>0</v>
      </c>
    </row>
    <row r="25" spans="1:22">
      <c r="A25" s="53" t="str">
        <f t="shared" si="0"/>
        <v>000076</v>
      </c>
      <c r="B25" s="53">
        <v>3</v>
      </c>
      <c r="C25">
        <v>24</v>
      </c>
      <c r="D25">
        <v>76</v>
      </c>
      <c r="E25" t="s">
        <v>3024</v>
      </c>
      <c r="F25" t="s">
        <v>75</v>
      </c>
      <c r="G25" t="str">
        <f>VLOOKUP(A25,GIS!A:B,2,0)</f>
        <v>八千代台南3B</v>
      </c>
      <c r="H25" t="s">
        <v>58</v>
      </c>
      <c r="I25" t="s">
        <v>2608</v>
      </c>
      <c r="J25" s="66">
        <v>530</v>
      </c>
      <c r="K25" s="66">
        <v>530</v>
      </c>
      <c r="L25" s="66">
        <v>530</v>
      </c>
      <c r="M25" s="66">
        <v>530</v>
      </c>
      <c r="N25" s="66">
        <f>VLOOKUP(A25,GIS!A:C,3,0)</f>
        <v>530</v>
      </c>
      <c r="O25" s="66" t="str">
        <f t="shared" si="1"/>
        <v/>
      </c>
      <c r="P25" s="66" t="str">
        <f t="shared" si="2"/>
        <v/>
      </c>
      <c r="Q25" s="66">
        <f t="shared" si="3"/>
        <v>530</v>
      </c>
      <c r="R25" s="66">
        <f t="shared" si="4"/>
        <v>530</v>
      </c>
      <c r="S25" s="66">
        <f>Q25-U25-SUMIFS(条件付き不可!X:X,条件付き不可!E:E,D25)</f>
        <v>530</v>
      </c>
      <c r="T25" s="66">
        <f t="shared" si="5"/>
        <v>530</v>
      </c>
      <c r="U25" s="66">
        <f>IF(COUNTIFS(条件付き不可!$E:$E,$D25,条件付き不可!$C:$C,条件付き不可!$V$3)&gt;0,Q25,SUMIFS(条件付き不可!$L:$L,条件付き不可!$E:$E,$D25,条件付き不可!$C:$C,U$1))</f>
        <v>0</v>
      </c>
      <c r="V25" s="66">
        <f>IF(COUNTIFS(条件付き不可!$E:$E,$D25,条件付き不可!$C:$C,条件付き不可!$V$5)&gt;0,Q25,IFERROR(VLOOKUP(D25,条件付き不可!E:Y,21,0),0))</f>
        <v>0</v>
      </c>
    </row>
    <row r="26" spans="1:22">
      <c r="A26" s="53" t="str">
        <f t="shared" si="0"/>
        <v>000022</v>
      </c>
      <c r="B26" s="53">
        <v>3</v>
      </c>
      <c r="C26">
        <v>25</v>
      </c>
      <c r="D26">
        <v>22</v>
      </c>
      <c r="E26" t="s">
        <v>3024</v>
      </c>
      <c r="F26" t="s">
        <v>75</v>
      </c>
      <c r="G26" t="str">
        <f>VLOOKUP(A26,GIS!A:B,2,0)</f>
        <v>八千代台西1・2・3</v>
      </c>
      <c r="H26" t="s">
        <v>58</v>
      </c>
      <c r="I26" t="s">
        <v>2608</v>
      </c>
      <c r="J26" s="66">
        <v>585</v>
      </c>
      <c r="K26" s="66">
        <v>585</v>
      </c>
      <c r="L26" s="66">
        <v>585</v>
      </c>
      <c r="M26" s="66">
        <v>585</v>
      </c>
      <c r="N26" s="66">
        <f>VLOOKUP(A26,GIS!A:C,3,0)</f>
        <v>585</v>
      </c>
      <c r="O26" s="66" t="str">
        <f t="shared" si="1"/>
        <v/>
      </c>
      <c r="P26" s="66" t="str">
        <f t="shared" si="2"/>
        <v/>
      </c>
      <c r="Q26" s="66">
        <f t="shared" si="3"/>
        <v>585</v>
      </c>
      <c r="R26" s="66">
        <f t="shared" si="4"/>
        <v>585</v>
      </c>
      <c r="S26" s="66">
        <f>Q26-U26-SUMIFS(条件付き不可!X:X,条件付き不可!E:E,D26)</f>
        <v>585</v>
      </c>
      <c r="T26" s="66">
        <f t="shared" si="5"/>
        <v>585</v>
      </c>
      <c r="U26" s="66">
        <f>IF(COUNTIFS(条件付き不可!$E:$E,$D26,条件付き不可!$C:$C,条件付き不可!$V$3)&gt;0,Q26,SUMIFS(条件付き不可!$L:$L,条件付き不可!$E:$E,$D26,条件付き不可!$C:$C,U$1))</f>
        <v>0</v>
      </c>
      <c r="V26" s="66">
        <f>IF(COUNTIFS(条件付き不可!$E:$E,$D26,条件付き不可!$C:$C,条件付き不可!$V$5)&gt;0,Q26,IFERROR(VLOOKUP(D26,条件付き不可!E:Y,21,0),0))</f>
        <v>0</v>
      </c>
    </row>
    <row r="27" spans="1:22">
      <c r="A27" s="53" t="str">
        <f t="shared" si="0"/>
        <v>000023</v>
      </c>
      <c r="B27" s="53">
        <v>3</v>
      </c>
      <c r="C27">
        <v>26</v>
      </c>
      <c r="D27">
        <v>23</v>
      </c>
      <c r="E27" t="s">
        <v>3024</v>
      </c>
      <c r="F27" t="s">
        <v>75</v>
      </c>
      <c r="G27" t="str">
        <f>VLOOKUP(A27,GIS!A:B,2,0)</f>
        <v>八千代台西4・5</v>
      </c>
      <c r="H27" t="s">
        <v>58</v>
      </c>
      <c r="I27" t="s">
        <v>2608</v>
      </c>
      <c r="J27" s="66">
        <v>650</v>
      </c>
      <c r="K27" s="66">
        <v>650</v>
      </c>
      <c r="L27" s="66">
        <v>650</v>
      </c>
      <c r="M27" s="66">
        <v>650</v>
      </c>
      <c r="N27" s="66">
        <f>VLOOKUP(A27,GIS!A:C,3,0)</f>
        <v>650</v>
      </c>
      <c r="O27" s="66" t="str">
        <f t="shared" si="1"/>
        <v/>
      </c>
      <c r="P27" s="66" t="str">
        <f t="shared" si="2"/>
        <v/>
      </c>
      <c r="Q27" s="66">
        <f t="shared" si="3"/>
        <v>650</v>
      </c>
      <c r="R27" s="66">
        <f t="shared" si="4"/>
        <v>650</v>
      </c>
      <c r="S27" s="66">
        <f>Q27-U27-SUMIFS(条件付き不可!X:X,条件付き不可!E:E,D27)</f>
        <v>650</v>
      </c>
      <c r="T27" s="66">
        <f t="shared" si="5"/>
        <v>650</v>
      </c>
      <c r="U27" s="66">
        <f>IF(COUNTIFS(条件付き不可!$E:$E,$D27,条件付き不可!$C:$C,条件付き不可!$V$3)&gt;0,Q27,SUMIFS(条件付き不可!$L:$L,条件付き不可!$E:$E,$D27,条件付き不可!$C:$C,U$1))</f>
        <v>0</v>
      </c>
      <c r="V27" s="66">
        <f>IF(COUNTIFS(条件付き不可!$E:$E,$D27,条件付き不可!$C:$C,条件付き不可!$V$5)&gt;0,Q27,IFERROR(VLOOKUP(D27,条件付き不可!E:Y,21,0),0))</f>
        <v>0</v>
      </c>
    </row>
    <row r="28" spans="1:22">
      <c r="A28" s="53" t="str">
        <f t="shared" si="0"/>
        <v>000024</v>
      </c>
      <c r="B28" s="53">
        <v>3</v>
      </c>
      <c r="C28">
        <v>27</v>
      </c>
      <c r="D28">
        <v>24</v>
      </c>
      <c r="E28" t="s">
        <v>3024</v>
      </c>
      <c r="F28" t="s">
        <v>75</v>
      </c>
      <c r="G28" t="str">
        <f>VLOOKUP(A28,GIS!A:B,2,0)</f>
        <v>八千代台西6・7</v>
      </c>
      <c r="H28" t="s">
        <v>58</v>
      </c>
      <c r="I28" t="s">
        <v>2608</v>
      </c>
      <c r="J28" s="66">
        <v>495</v>
      </c>
      <c r="K28" s="66">
        <v>377</v>
      </c>
      <c r="L28" s="66">
        <v>377</v>
      </c>
      <c r="M28" s="66">
        <v>495</v>
      </c>
      <c r="N28" s="66">
        <f>VLOOKUP(A28,GIS!A:C,3,0)</f>
        <v>495</v>
      </c>
      <c r="O28" s="66" t="str">
        <f t="shared" si="1"/>
        <v/>
      </c>
      <c r="P28" s="66" t="str">
        <f>IF(J28=K28,IF(J28=L28,"","✕"),"✕")</f>
        <v>✕</v>
      </c>
      <c r="Q28" s="66">
        <f t="shared" si="3"/>
        <v>495</v>
      </c>
      <c r="R28" s="66">
        <f t="shared" si="4"/>
        <v>377</v>
      </c>
      <c r="S28" s="66">
        <f>Q28-U28-SUMIFS(条件付き不可!X:X,条件付き不可!E:E,D28)</f>
        <v>377</v>
      </c>
      <c r="T28" s="66">
        <f t="shared" si="5"/>
        <v>495</v>
      </c>
      <c r="U28" s="66">
        <f>IF(COUNTIFS(条件付き不可!$E:$E,$D28,条件付き不可!$C:$C,条件付き不可!$V$3)&gt;0,Q28,SUMIFS(条件付き不可!$L:$L,条件付き不可!$E:$E,$D28,条件付き不可!$C:$C,U$1))</f>
        <v>118</v>
      </c>
      <c r="V28" s="66">
        <f>IF(COUNTIFS(条件付き不可!$E:$E,$D28,条件付き不可!$C:$C,条件付き不可!$V$5)&gt;0,Q28,IFERROR(VLOOKUP(D28,条件付き不可!E:Y,21,0),0))</f>
        <v>0</v>
      </c>
    </row>
    <row r="29" spans="1:22">
      <c r="A29" s="53" t="str">
        <f t="shared" si="0"/>
        <v>000025</v>
      </c>
      <c r="B29" s="53">
        <v>3</v>
      </c>
      <c r="C29">
        <v>28</v>
      </c>
      <c r="D29">
        <v>25</v>
      </c>
      <c r="E29" t="s">
        <v>3024</v>
      </c>
      <c r="F29" t="s">
        <v>75</v>
      </c>
      <c r="G29" t="str">
        <f>VLOOKUP(A29,GIS!A:B,2,0)</f>
        <v>八千代台西8・9</v>
      </c>
      <c r="H29" t="s">
        <v>58</v>
      </c>
      <c r="I29" t="s">
        <v>2608</v>
      </c>
      <c r="J29" s="66">
        <v>700</v>
      </c>
      <c r="K29" s="66">
        <v>700</v>
      </c>
      <c r="L29" s="66">
        <v>700</v>
      </c>
      <c r="M29" s="66">
        <v>700</v>
      </c>
      <c r="N29" s="66">
        <f>VLOOKUP(A29,GIS!A:C,3,0)</f>
        <v>700</v>
      </c>
      <c r="O29" s="66" t="str">
        <f t="shared" si="1"/>
        <v/>
      </c>
      <c r="P29" s="66" t="str">
        <f t="shared" si="2"/>
        <v/>
      </c>
      <c r="Q29" s="66">
        <f t="shared" si="3"/>
        <v>700</v>
      </c>
      <c r="R29" s="66">
        <f t="shared" si="4"/>
        <v>700</v>
      </c>
      <c r="S29" s="66">
        <f>Q29-U29-SUMIFS(条件付き不可!X:X,条件付き不可!E:E,D29)</f>
        <v>700</v>
      </c>
      <c r="T29" s="66">
        <f t="shared" si="5"/>
        <v>700</v>
      </c>
      <c r="U29" s="66">
        <f>IF(COUNTIFS(条件付き不可!$E:$E,$D29,条件付き不可!$C:$C,条件付き不可!$V$3)&gt;0,Q29,SUMIFS(条件付き不可!$L:$L,条件付き不可!$E:$E,$D29,条件付き不可!$C:$C,U$1))</f>
        <v>0</v>
      </c>
      <c r="V29" s="66">
        <f>IF(COUNTIFS(条件付き不可!$E:$E,$D29,条件付き不可!$C:$C,条件付き不可!$V$5)&gt;0,Q29,IFERROR(VLOOKUP(D29,条件付き不可!E:Y,21,0),0))</f>
        <v>0</v>
      </c>
    </row>
    <row r="30" spans="1:22">
      <c r="A30" s="53" t="str">
        <f t="shared" si="0"/>
        <v>000026</v>
      </c>
      <c r="B30" s="53">
        <v>3</v>
      </c>
      <c r="C30">
        <v>29</v>
      </c>
      <c r="D30">
        <v>26</v>
      </c>
      <c r="E30" t="s">
        <v>3024</v>
      </c>
      <c r="F30" t="s">
        <v>75</v>
      </c>
      <c r="G30" t="str">
        <f>VLOOKUP(A30,GIS!A:B,2,0)</f>
        <v>八千代台西8・10</v>
      </c>
      <c r="H30" t="s">
        <v>58</v>
      </c>
      <c r="I30" t="s">
        <v>2608</v>
      </c>
      <c r="J30" s="66">
        <v>720</v>
      </c>
      <c r="K30" s="66">
        <v>720</v>
      </c>
      <c r="L30" s="66">
        <v>720</v>
      </c>
      <c r="M30" s="66">
        <v>720</v>
      </c>
      <c r="N30" s="66">
        <f>VLOOKUP(A30,GIS!A:C,3,0)</f>
        <v>720</v>
      </c>
      <c r="O30" s="66" t="str">
        <f t="shared" si="1"/>
        <v/>
      </c>
      <c r="P30" s="66" t="str">
        <f t="shared" si="2"/>
        <v/>
      </c>
      <c r="Q30" s="66">
        <f t="shared" si="3"/>
        <v>720</v>
      </c>
      <c r="R30" s="66">
        <f t="shared" si="4"/>
        <v>720</v>
      </c>
      <c r="S30" s="66">
        <f>Q30-U30-SUMIFS(条件付き不可!X:X,条件付き不可!E:E,D30)</f>
        <v>720</v>
      </c>
      <c r="T30" s="66">
        <f t="shared" si="5"/>
        <v>720</v>
      </c>
      <c r="U30" s="66">
        <f>IF(COUNTIFS(条件付き不可!$E:$E,$D30,条件付き不可!$C:$C,条件付き不可!$V$3)&gt;0,Q30,SUMIFS(条件付き不可!$L:$L,条件付き不可!$E:$E,$D30,条件付き不可!$C:$C,U$1))</f>
        <v>0</v>
      </c>
      <c r="V30" s="66">
        <f>IF(COUNTIFS(条件付き不可!$E:$E,$D30,条件付き不可!$C:$C,条件付き不可!$V$5)&gt;0,Q30,IFERROR(VLOOKUP(D30,条件付き不可!E:Y,21,0),0))</f>
        <v>0</v>
      </c>
    </row>
    <row r="31" spans="1:22">
      <c r="A31" s="53" t="str">
        <f t="shared" si="0"/>
        <v>000027</v>
      </c>
      <c r="B31" s="53">
        <v>3</v>
      </c>
      <c r="C31">
        <v>30</v>
      </c>
      <c r="D31">
        <v>27</v>
      </c>
      <c r="E31" t="s">
        <v>3024</v>
      </c>
      <c r="F31" t="s">
        <v>134</v>
      </c>
      <c r="G31" t="str">
        <f>VLOOKUP(A31,GIS!A:B,2,0)</f>
        <v>花見川団地1</v>
      </c>
      <c r="H31" t="s">
        <v>58</v>
      </c>
      <c r="I31" t="s">
        <v>2609</v>
      </c>
      <c r="J31" s="66">
        <v>800</v>
      </c>
      <c r="K31" s="66">
        <v>800</v>
      </c>
      <c r="L31" s="66">
        <v>800</v>
      </c>
      <c r="M31" s="66">
        <v>800</v>
      </c>
      <c r="N31" s="66">
        <f>VLOOKUP(A31,GIS!A:C,3,0)</f>
        <v>800</v>
      </c>
      <c r="O31" s="66" t="str">
        <f t="shared" si="1"/>
        <v/>
      </c>
      <c r="P31" s="66" t="str">
        <f t="shared" si="2"/>
        <v/>
      </c>
      <c r="Q31" s="66">
        <f t="shared" si="3"/>
        <v>800</v>
      </c>
      <c r="R31" s="66">
        <f t="shared" si="4"/>
        <v>800</v>
      </c>
      <c r="S31" s="66">
        <f>Q31-U31-SUMIFS(条件付き不可!X:X,条件付き不可!E:E,D31)</f>
        <v>800</v>
      </c>
      <c r="T31" s="66">
        <f t="shared" si="5"/>
        <v>800</v>
      </c>
      <c r="U31" s="66">
        <f>IF(COUNTIFS(条件付き不可!$E:$E,$D31,条件付き不可!$C:$C,条件付き不可!$V$3)&gt;0,Q31,SUMIFS(条件付き不可!$L:$L,条件付き不可!$E:$E,$D31,条件付き不可!$C:$C,U$1))</f>
        <v>0</v>
      </c>
      <c r="V31" s="66">
        <f>IF(COUNTIFS(条件付き不可!$E:$E,$D31,条件付き不可!$C:$C,条件付き不可!$V$5)&gt;0,Q31,IFERROR(VLOOKUP(D31,条件付き不可!E:Y,21,0),0))</f>
        <v>0</v>
      </c>
    </row>
    <row r="32" spans="1:22">
      <c r="A32" s="53" t="str">
        <f t="shared" si="0"/>
        <v>000028</v>
      </c>
      <c r="B32" s="53">
        <v>3</v>
      </c>
      <c r="C32">
        <v>31</v>
      </c>
      <c r="D32">
        <v>28</v>
      </c>
      <c r="E32" t="s">
        <v>3024</v>
      </c>
      <c r="F32" t="s">
        <v>134</v>
      </c>
      <c r="G32" t="str">
        <f>VLOOKUP(A32,GIS!A:B,2,0)</f>
        <v>花見川団地2</v>
      </c>
      <c r="H32" t="s">
        <v>58</v>
      </c>
      <c r="I32" t="s">
        <v>2609</v>
      </c>
      <c r="J32" s="66">
        <v>1290</v>
      </c>
      <c r="K32" s="66">
        <v>1290</v>
      </c>
      <c r="L32" s="66">
        <v>1290</v>
      </c>
      <c r="M32" s="66">
        <v>1290</v>
      </c>
      <c r="N32" s="66">
        <f>VLOOKUP(A32,GIS!A:C,3,0)</f>
        <v>1290</v>
      </c>
      <c r="O32" s="66" t="str">
        <f t="shared" si="1"/>
        <v/>
      </c>
      <c r="P32" s="66" t="str">
        <f t="shared" si="2"/>
        <v/>
      </c>
      <c r="Q32" s="66">
        <f t="shared" si="3"/>
        <v>1290</v>
      </c>
      <c r="R32" s="66">
        <f t="shared" si="4"/>
        <v>1290</v>
      </c>
      <c r="S32" s="66">
        <f>Q32-U32-SUMIFS(条件付き不可!X:X,条件付き不可!E:E,D32)</f>
        <v>1290</v>
      </c>
      <c r="T32" s="66">
        <f t="shared" si="5"/>
        <v>1290</v>
      </c>
      <c r="U32" s="66">
        <f>IF(COUNTIFS(条件付き不可!$E:$E,$D32,条件付き不可!$C:$C,条件付き不可!$V$3)&gt;0,Q32,SUMIFS(条件付き不可!$L:$L,条件付き不可!$E:$E,$D32,条件付き不可!$C:$C,U$1))</f>
        <v>0</v>
      </c>
      <c r="V32" s="66">
        <f>IF(COUNTIFS(条件付き不可!$E:$E,$D32,条件付き不可!$C:$C,条件付き不可!$V$5)&gt;0,Q32,IFERROR(VLOOKUP(D32,条件付き不可!E:Y,21,0),0))</f>
        <v>0</v>
      </c>
    </row>
    <row r="33" spans="1:22">
      <c r="A33" s="53" t="str">
        <f t="shared" si="0"/>
        <v>000029</v>
      </c>
      <c r="B33" s="53">
        <v>3</v>
      </c>
      <c r="C33">
        <v>32</v>
      </c>
      <c r="D33">
        <v>29</v>
      </c>
      <c r="E33" t="s">
        <v>3024</v>
      </c>
      <c r="F33" t="s">
        <v>134</v>
      </c>
      <c r="G33" t="str">
        <f>VLOOKUP(A33,GIS!A:B,2,0)</f>
        <v>花見川団地3</v>
      </c>
      <c r="H33" t="s">
        <v>58</v>
      </c>
      <c r="I33" t="s">
        <v>2609</v>
      </c>
      <c r="J33" s="66">
        <v>530</v>
      </c>
      <c r="K33" s="66">
        <v>530</v>
      </c>
      <c r="L33" s="66">
        <v>530</v>
      </c>
      <c r="M33" s="66">
        <v>530</v>
      </c>
      <c r="N33" s="66">
        <f>VLOOKUP(A33,GIS!A:C,3,0)</f>
        <v>530</v>
      </c>
      <c r="O33" s="66" t="str">
        <f t="shared" si="1"/>
        <v/>
      </c>
      <c r="P33" s="66" t="str">
        <f t="shared" si="2"/>
        <v/>
      </c>
      <c r="Q33" s="66">
        <f t="shared" si="3"/>
        <v>530</v>
      </c>
      <c r="R33" s="66">
        <f t="shared" si="4"/>
        <v>530</v>
      </c>
      <c r="S33" s="66">
        <f>Q33-U33-SUMIFS(条件付き不可!X:X,条件付き不可!E:E,D33)</f>
        <v>530</v>
      </c>
      <c r="T33" s="66">
        <f t="shared" si="5"/>
        <v>530</v>
      </c>
      <c r="U33" s="66">
        <f>IF(COUNTIFS(条件付き不可!$E:$E,$D33,条件付き不可!$C:$C,条件付き不可!$V$3)&gt;0,Q33,SUMIFS(条件付き不可!$L:$L,条件付き不可!$E:$E,$D33,条件付き不可!$C:$C,U$1))</f>
        <v>0</v>
      </c>
      <c r="V33" s="66">
        <f>IF(COUNTIFS(条件付き不可!$E:$E,$D33,条件付き不可!$C:$C,条件付き不可!$V$5)&gt;0,Q33,IFERROR(VLOOKUP(D33,条件付き不可!E:Y,21,0),0))</f>
        <v>0</v>
      </c>
    </row>
    <row r="34" spans="1:22">
      <c r="A34" s="53" t="str">
        <f t="shared" si="0"/>
        <v>000030</v>
      </c>
      <c r="B34" s="53">
        <v>3</v>
      </c>
      <c r="C34">
        <v>33</v>
      </c>
      <c r="D34">
        <v>30</v>
      </c>
      <c r="E34" t="s">
        <v>3024</v>
      </c>
      <c r="F34" t="s">
        <v>134</v>
      </c>
      <c r="G34" t="str">
        <f>VLOOKUP(A34,GIS!A:B,2,0)</f>
        <v>花見川団地4</v>
      </c>
      <c r="H34" t="s">
        <v>58</v>
      </c>
      <c r="I34" t="s">
        <v>2609</v>
      </c>
      <c r="J34" s="66">
        <v>710</v>
      </c>
      <c r="K34" s="66">
        <v>710</v>
      </c>
      <c r="L34" s="66">
        <v>710</v>
      </c>
      <c r="M34" s="66">
        <v>710</v>
      </c>
      <c r="N34" s="66">
        <f>VLOOKUP(A34,GIS!A:C,3,0)</f>
        <v>710</v>
      </c>
      <c r="O34" s="66" t="str">
        <f t="shared" si="1"/>
        <v/>
      </c>
      <c r="P34" s="66" t="str">
        <f t="shared" si="2"/>
        <v/>
      </c>
      <c r="Q34" s="66">
        <f t="shared" si="3"/>
        <v>710</v>
      </c>
      <c r="R34" s="66">
        <f t="shared" si="4"/>
        <v>710</v>
      </c>
      <c r="S34" s="66">
        <f>Q34-U34-SUMIFS(条件付き不可!X:X,条件付き不可!E:E,D34)</f>
        <v>710</v>
      </c>
      <c r="T34" s="66">
        <f t="shared" si="5"/>
        <v>710</v>
      </c>
      <c r="U34" s="66">
        <f>IF(COUNTIFS(条件付き不可!$E:$E,$D34,条件付き不可!$C:$C,条件付き不可!$V$3)&gt;0,Q34,SUMIFS(条件付き不可!$L:$L,条件付き不可!$E:$E,$D34,条件付き不可!$C:$C,U$1))</f>
        <v>0</v>
      </c>
      <c r="V34" s="66">
        <f>IF(COUNTIFS(条件付き不可!$E:$E,$D34,条件付き不可!$C:$C,条件付き不可!$V$5)&gt;0,Q34,IFERROR(VLOOKUP(D34,条件付き不可!E:Y,21,0),0))</f>
        <v>0</v>
      </c>
    </row>
    <row r="35" spans="1:22">
      <c r="A35" s="53" t="str">
        <f t="shared" si="0"/>
        <v>000031</v>
      </c>
      <c r="B35" s="53">
        <v>3</v>
      </c>
      <c r="C35">
        <v>34</v>
      </c>
      <c r="D35">
        <v>31</v>
      </c>
      <c r="E35" t="s">
        <v>3024</v>
      </c>
      <c r="F35" t="s">
        <v>134</v>
      </c>
      <c r="G35" t="str">
        <f>VLOOKUP(A35,GIS!A:B,2,0)</f>
        <v>花見川団地5・6</v>
      </c>
      <c r="H35" t="s">
        <v>58</v>
      </c>
      <c r="I35" t="s">
        <v>2609</v>
      </c>
      <c r="J35" s="66">
        <v>670</v>
      </c>
      <c r="K35" s="66">
        <v>670</v>
      </c>
      <c r="L35" s="66">
        <v>670</v>
      </c>
      <c r="M35" s="66">
        <v>670</v>
      </c>
      <c r="N35" s="66">
        <f>VLOOKUP(A35,GIS!A:C,3,0)</f>
        <v>670</v>
      </c>
      <c r="O35" s="66" t="str">
        <f t="shared" si="1"/>
        <v/>
      </c>
      <c r="P35" s="66" t="str">
        <f t="shared" si="2"/>
        <v/>
      </c>
      <c r="Q35" s="66">
        <f t="shared" si="3"/>
        <v>670</v>
      </c>
      <c r="R35" s="66">
        <f t="shared" si="4"/>
        <v>670</v>
      </c>
      <c r="S35" s="66">
        <f>Q35-U35-SUMIFS(条件付き不可!X:X,条件付き不可!E:E,D35)</f>
        <v>670</v>
      </c>
      <c r="T35" s="66">
        <f t="shared" si="5"/>
        <v>670</v>
      </c>
      <c r="U35" s="66">
        <f>IF(COUNTIFS(条件付き不可!$E:$E,$D35,条件付き不可!$C:$C,条件付き不可!$V$3)&gt;0,Q35,SUMIFS(条件付き不可!$L:$L,条件付き不可!$E:$E,$D35,条件付き不可!$C:$C,U$1))</f>
        <v>0</v>
      </c>
      <c r="V35" s="66">
        <f>IF(COUNTIFS(条件付き不可!$E:$E,$D35,条件付き不可!$C:$C,条件付き不可!$V$5)&gt;0,Q35,IFERROR(VLOOKUP(D35,条件付き不可!E:Y,21,0),0))</f>
        <v>0</v>
      </c>
    </row>
    <row r="36" spans="1:22">
      <c r="A36" s="53" t="str">
        <f t="shared" si="0"/>
        <v>000032</v>
      </c>
      <c r="B36" s="53">
        <v>3</v>
      </c>
      <c r="C36">
        <v>35</v>
      </c>
      <c r="D36">
        <v>32</v>
      </c>
      <c r="E36" t="s">
        <v>3024</v>
      </c>
      <c r="F36" t="s">
        <v>134</v>
      </c>
      <c r="G36" t="str">
        <f>VLOOKUP(A36,GIS!A:B,2,0)</f>
        <v>花見川団地7</v>
      </c>
      <c r="H36" t="s">
        <v>58</v>
      </c>
      <c r="I36" t="s">
        <v>2609</v>
      </c>
      <c r="J36" s="66">
        <v>815</v>
      </c>
      <c r="K36" s="66">
        <v>815</v>
      </c>
      <c r="L36" s="66">
        <v>815</v>
      </c>
      <c r="M36" s="66">
        <v>815</v>
      </c>
      <c r="N36" s="66">
        <f>VLOOKUP(A36,GIS!A:C,3,0)</f>
        <v>815</v>
      </c>
      <c r="O36" s="66" t="str">
        <f t="shared" si="1"/>
        <v/>
      </c>
      <c r="P36" s="66" t="str">
        <f t="shared" si="2"/>
        <v/>
      </c>
      <c r="Q36" s="66">
        <f t="shared" si="3"/>
        <v>815</v>
      </c>
      <c r="R36" s="66">
        <f t="shared" si="4"/>
        <v>815</v>
      </c>
      <c r="S36" s="66">
        <f>Q36-U36-SUMIFS(条件付き不可!X:X,条件付き不可!E:E,D36)</f>
        <v>815</v>
      </c>
      <c r="T36" s="66">
        <f t="shared" si="5"/>
        <v>815</v>
      </c>
      <c r="U36" s="66">
        <f>IF(COUNTIFS(条件付き不可!$E:$E,$D36,条件付き不可!$C:$C,条件付き不可!$V$3)&gt;0,Q36,SUMIFS(条件付き不可!$L:$L,条件付き不可!$E:$E,$D36,条件付き不可!$C:$C,U$1))</f>
        <v>0</v>
      </c>
      <c r="V36" s="66">
        <f>IF(COUNTIFS(条件付き不可!$E:$E,$D36,条件付き不可!$C:$C,条件付き不可!$V$5)&gt;0,Q36,IFERROR(VLOOKUP(D36,条件付き不可!E:Y,21,0),0))</f>
        <v>0</v>
      </c>
    </row>
    <row r="37" spans="1:22">
      <c r="A37" s="53" t="str">
        <f t="shared" si="0"/>
        <v>000033</v>
      </c>
      <c r="B37" s="53">
        <v>3</v>
      </c>
      <c r="C37">
        <v>36</v>
      </c>
      <c r="D37">
        <v>33</v>
      </c>
      <c r="E37" t="s">
        <v>3024</v>
      </c>
      <c r="F37" t="s">
        <v>134</v>
      </c>
      <c r="G37" t="str">
        <f>VLOOKUP(A37,GIS!A:B,2,0)</f>
        <v>花見川団地8</v>
      </c>
      <c r="H37" t="s">
        <v>58</v>
      </c>
      <c r="I37" t="s">
        <v>2609</v>
      </c>
      <c r="J37" s="66">
        <v>580</v>
      </c>
      <c r="K37" s="66">
        <v>580</v>
      </c>
      <c r="L37" s="66">
        <v>580</v>
      </c>
      <c r="M37" s="66">
        <v>580</v>
      </c>
      <c r="N37" s="66">
        <f>VLOOKUP(A37,GIS!A:C,3,0)</f>
        <v>580</v>
      </c>
      <c r="O37" s="66" t="str">
        <f t="shared" si="1"/>
        <v/>
      </c>
      <c r="P37" s="66" t="str">
        <f t="shared" si="2"/>
        <v/>
      </c>
      <c r="Q37" s="66">
        <f t="shared" si="3"/>
        <v>580</v>
      </c>
      <c r="R37" s="66">
        <f t="shared" si="4"/>
        <v>580</v>
      </c>
      <c r="S37" s="66">
        <f>Q37-U37-SUMIFS(条件付き不可!X:X,条件付き不可!E:E,D37)</f>
        <v>580</v>
      </c>
      <c r="T37" s="66">
        <f t="shared" si="5"/>
        <v>580</v>
      </c>
      <c r="U37" s="66">
        <f>IF(COUNTIFS(条件付き不可!$E:$E,$D37,条件付き不可!$C:$C,条件付き不可!$V$3)&gt;0,Q37,SUMIFS(条件付き不可!$L:$L,条件付き不可!$E:$E,$D37,条件付き不可!$C:$C,U$1))</f>
        <v>0</v>
      </c>
      <c r="V37" s="66">
        <f>IF(COUNTIFS(条件付き不可!$E:$E,$D37,条件付き不可!$C:$C,条件付き不可!$V$5)&gt;0,Q37,IFERROR(VLOOKUP(D37,条件付き不可!E:Y,21,0),0))</f>
        <v>0</v>
      </c>
    </row>
    <row r="38" spans="1:22">
      <c r="A38" s="53" t="str">
        <f t="shared" si="0"/>
        <v>000034</v>
      </c>
      <c r="B38" s="53">
        <v>3</v>
      </c>
      <c r="C38">
        <v>37</v>
      </c>
      <c r="D38">
        <v>34</v>
      </c>
      <c r="E38" t="s">
        <v>3024</v>
      </c>
      <c r="F38" t="s">
        <v>134</v>
      </c>
      <c r="G38" t="str">
        <f>VLOOKUP(A38,GIS!A:B,2,0)</f>
        <v>花見川団地9</v>
      </c>
      <c r="H38" t="s">
        <v>58</v>
      </c>
      <c r="I38" t="s">
        <v>2609</v>
      </c>
      <c r="J38" s="66">
        <v>1000</v>
      </c>
      <c r="K38" s="66">
        <v>1000</v>
      </c>
      <c r="L38" s="66">
        <v>1000</v>
      </c>
      <c r="M38" s="66">
        <v>1000</v>
      </c>
      <c r="N38" s="66">
        <f>VLOOKUP(A38,GIS!A:C,3,0)</f>
        <v>1000</v>
      </c>
      <c r="O38" s="66" t="str">
        <f t="shared" si="1"/>
        <v/>
      </c>
      <c r="P38" s="66" t="str">
        <f t="shared" si="2"/>
        <v/>
      </c>
      <c r="Q38" s="66">
        <f t="shared" si="3"/>
        <v>1000</v>
      </c>
      <c r="R38" s="66">
        <f t="shared" si="4"/>
        <v>1000</v>
      </c>
      <c r="S38" s="66">
        <f>Q38-U38-SUMIFS(条件付き不可!X:X,条件付き不可!E:E,D38)</f>
        <v>1000</v>
      </c>
      <c r="T38" s="66">
        <f t="shared" si="5"/>
        <v>1000</v>
      </c>
      <c r="U38" s="66">
        <f>IF(COUNTIFS(条件付き不可!$E:$E,$D38,条件付き不可!$C:$C,条件付き不可!$V$3)&gt;0,Q38,SUMIFS(条件付き不可!$L:$L,条件付き不可!$E:$E,$D38,条件付き不可!$C:$C,U$1))</f>
        <v>0</v>
      </c>
      <c r="V38" s="66">
        <f>IF(COUNTIFS(条件付き不可!$E:$E,$D38,条件付き不可!$C:$C,条件付き不可!$V$5)&gt;0,Q38,IFERROR(VLOOKUP(D38,条件付き不可!E:Y,21,0),0))</f>
        <v>0</v>
      </c>
    </row>
    <row r="39" spans="1:22">
      <c r="A39" s="53" t="str">
        <f t="shared" si="0"/>
        <v>000035</v>
      </c>
      <c r="B39" s="53">
        <v>3</v>
      </c>
      <c r="C39">
        <v>38</v>
      </c>
      <c r="D39">
        <v>35</v>
      </c>
      <c r="E39" t="s">
        <v>3024</v>
      </c>
      <c r="F39" t="s">
        <v>134</v>
      </c>
      <c r="G39" t="str">
        <f>VLOOKUP(A39,GIS!A:B,2,0)</f>
        <v>天戸･花島町</v>
      </c>
      <c r="H39" t="s">
        <v>58</v>
      </c>
      <c r="I39" t="s">
        <v>2609</v>
      </c>
      <c r="J39" s="66">
        <v>345</v>
      </c>
      <c r="K39" s="66">
        <v>345</v>
      </c>
      <c r="L39" s="66">
        <v>345</v>
      </c>
      <c r="M39" s="66">
        <v>345</v>
      </c>
      <c r="N39" s="66">
        <f>VLOOKUP(A39,GIS!A:C,3,0)</f>
        <v>345</v>
      </c>
      <c r="O39" s="66" t="str">
        <f t="shared" si="1"/>
        <v/>
      </c>
      <c r="P39" s="66" t="str">
        <f t="shared" si="2"/>
        <v/>
      </c>
      <c r="Q39" s="66">
        <f t="shared" si="3"/>
        <v>345</v>
      </c>
      <c r="R39" s="66">
        <f t="shared" si="4"/>
        <v>345</v>
      </c>
      <c r="S39" s="66">
        <f>Q39-U39-SUMIFS(条件付き不可!X:X,条件付き不可!E:E,D39)</f>
        <v>345</v>
      </c>
      <c r="T39" s="66">
        <f t="shared" si="5"/>
        <v>345</v>
      </c>
      <c r="U39" s="66">
        <f>IF(COUNTIFS(条件付き不可!$E:$E,$D39,条件付き不可!$C:$C,条件付き不可!$V$3)&gt;0,Q39,SUMIFS(条件付き不可!$L:$L,条件付き不可!$E:$E,$D39,条件付き不可!$C:$C,U$1))</f>
        <v>0</v>
      </c>
      <c r="V39" s="66">
        <f>IF(COUNTIFS(条件付き不可!$E:$E,$D39,条件付き不可!$C:$C,条件付き不可!$V$5)&gt;0,Q39,IFERROR(VLOOKUP(D39,条件付き不可!E:Y,21,0),0))</f>
        <v>0</v>
      </c>
    </row>
    <row r="40" spans="1:22">
      <c r="A40" s="53" t="str">
        <f t="shared" si="0"/>
        <v>000036</v>
      </c>
      <c r="B40" s="53">
        <v>3</v>
      </c>
      <c r="C40">
        <v>39</v>
      </c>
      <c r="D40">
        <v>36</v>
      </c>
      <c r="E40" t="s">
        <v>3024</v>
      </c>
      <c r="F40" t="s">
        <v>142</v>
      </c>
      <c r="G40" t="str">
        <f>VLOOKUP(A40,GIS!A:B,2,0)</f>
        <v>東習志野8Ａ</v>
      </c>
      <c r="H40" t="s">
        <v>58</v>
      </c>
      <c r="I40" t="s">
        <v>2610</v>
      </c>
      <c r="J40" s="66">
        <v>530</v>
      </c>
      <c r="K40" s="66">
        <v>530</v>
      </c>
      <c r="L40" s="66">
        <v>530</v>
      </c>
      <c r="M40" s="66">
        <v>530</v>
      </c>
      <c r="N40" s="66">
        <f>VLOOKUP(A40,GIS!A:C,3,0)</f>
        <v>530</v>
      </c>
      <c r="O40" s="66" t="str">
        <f t="shared" si="1"/>
        <v/>
      </c>
      <c r="P40" s="66" t="str">
        <f t="shared" si="2"/>
        <v/>
      </c>
      <c r="Q40" s="66">
        <f t="shared" si="3"/>
        <v>530</v>
      </c>
      <c r="R40" s="66">
        <f t="shared" si="4"/>
        <v>530</v>
      </c>
      <c r="S40" s="66">
        <f>Q40-U40-SUMIFS(条件付き不可!X:X,条件付き不可!E:E,D40)</f>
        <v>530</v>
      </c>
      <c r="T40" s="66">
        <f t="shared" si="5"/>
        <v>530</v>
      </c>
      <c r="U40" s="66">
        <f>IF(COUNTIFS(条件付き不可!$E:$E,$D40,条件付き不可!$C:$C,条件付き不可!$V$3)&gt;0,Q40,SUMIFS(条件付き不可!$L:$L,条件付き不可!$E:$E,$D40,条件付き不可!$C:$C,U$1))</f>
        <v>0</v>
      </c>
      <c r="V40" s="66">
        <f>IF(COUNTIFS(条件付き不可!$E:$E,$D40,条件付き不可!$C:$C,条件付き不可!$V$5)&gt;0,Q40,IFERROR(VLOOKUP(D40,条件付き不可!E:Y,21,0),0))</f>
        <v>0</v>
      </c>
    </row>
    <row r="41" spans="1:22">
      <c r="A41" s="53" t="str">
        <f t="shared" si="0"/>
        <v>000037</v>
      </c>
      <c r="B41" s="53">
        <v>3</v>
      </c>
      <c r="C41">
        <v>40</v>
      </c>
      <c r="D41">
        <v>37</v>
      </c>
      <c r="E41" t="s">
        <v>3024</v>
      </c>
      <c r="F41" t="s">
        <v>142</v>
      </c>
      <c r="G41" t="str">
        <f>VLOOKUP(A41,GIS!A:B,2,0)</f>
        <v>東習志野8Ｂ</v>
      </c>
      <c r="H41" t="s">
        <v>58</v>
      </c>
      <c r="I41" t="s">
        <v>2610</v>
      </c>
      <c r="J41" s="66">
        <v>640</v>
      </c>
      <c r="K41" s="66">
        <v>640</v>
      </c>
      <c r="L41" s="66">
        <v>640</v>
      </c>
      <c r="M41" s="66">
        <v>640</v>
      </c>
      <c r="N41" s="66">
        <f>VLOOKUP(A41,GIS!A:C,3,0)</f>
        <v>640</v>
      </c>
      <c r="O41" s="66" t="str">
        <f t="shared" si="1"/>
        <v/>
      </c>
      <c r="P41" s="66" t="str">
        <f t="shared" si="2"/>
        <v/>
      </c>
      <c r="Q41" s="66">
        <f t="shared" si="3"/>
        <v>640</v>
      </c>
      <c r="R41" s="66">
        <f t="shared" si="4"/>
        <v>640</v>
      </c>
      <c r="S41" s="66">
        <f>Q41-U41-SUMIFS(条件付き不可!X:X,条件付き不可!E:E,D41)</f>
        <v>640</v>
      </c>
      <c r="T41" s="66">
        <f t="shared" si="5"/>
        <v>640</v>
      </c>
      <c r="U41" s="66">
        <f>IF(COUNTIFS(条件付き不可!$E:$E,$D41,条件付き不可!$C:$C,条件付き不可!$V$3)&gt;0,Q41,SUMIFS(条件付き不可!$L:$L,条件付き不可!$E:$E,$D41,条件付き不可!$C:$C,U$1))</f>
        <v>0</v>
      </c>
      <c r="V41" s="66">
        <f>IF(COUNTIFS(条件付き不可!$E:$E,$D41,条件付き不可!$C:$C,条件付き不可!$V$5)&gt;0,Q41,IFERROR(VLOOKUP(D41,条件付き不可!E:Y,21,0),0))</f>
        <v>0</v>
      </c>
    </row>
    <row r="42" spans="1:22">
      <c r="A42" s="53" t="str">
        <f t="shared" si="0"/>
        <v>000038</v>
      </c>
      <c r="B42" s="53">
        <v>3</v>
      </c>
      <c r="C42">
        <v>41</v>
      </c>
      <c r="D42">
        <v>38</v>
      </c>
      <c r="E42" t="s">
        <v>3024</v>
      </c>
      <c r="F42" t="s">
        <v>142</v>
      </c>
      <c r="G42" t="str">
        <f>VLOOKUP(A42,GIS!A:B,2,0)</f>
        <v>東習志野8Ｃ</v>
      </c>
      <c r="H42" t="s">
        <v>58</v>
      </c>
      <c r="I42" t="s">
        <v>2610</v>
      </c>
      <c r="J42" s="66">
        <v>600</v>
      </c>
      <c r="K42" s="66">
        <v>600</v>
      </c>
      <c r="L42" s="66">
        <v>600</v>
      </c>
      <c r="M42" s="66">
        <v>600</v>
      </c>
      <c r="N42" s="66">
        <f>VLOOKUP(A42,GIS!A:C,3,0)</f>
        <v>600</v>
      </c>
      <c r="O42" s="66" t="str">
        <f t="shared" si="1"/>
        <v/>
      </c>
      <c r="P42" s="66" t="str">
        <f t="shared" si="2"/>
        <v/>
      </c>
      <c r="Q42" s="66">
        <f t="shared" si="3"/>
        <v>600</v>
      </c>
      <c r="R42" s="66">
        <f t="shared" si="4"/>
        <v>600</v>
      </c>
      <c r="S42" s="66">
        <f>Q42-U42-SUMIFS(条件付き不可!X:X,条件付き不可!E:E,D42)</f>
        <v>600</v>
      </c>
      <c r="T42" s="66">
        <f t="shared" si="5"/>
        <v>600</v>
      </c>
      <c r="U42" s="66">
        <f>IF(COUNTIFS(条件付き不可!$E:$E,$D42,条件付き不可!$C:$C,条件付き不可!$V$3)&gt;0,Q42,SUMIFS(条件付き不可!$L:$L,条件付き不可!$E:$E,$D42,条件付き不可!$C:$C,U$1))</f>
        <v>0</v>
      </c>
      <c r="V42" s="66">
        <f>IF(COUNTIFS(条件付き不可!$E:$E,$D42,条件付き不可!$C:$C,条件付き不可!$V$5)&gt;0,Q42,IFERROR(VLOOKUP(D42,条件付き不可!E:Y,21,0),0))</f>
        <v>0</v>
      </c>
    </row>
    <row r="43" spans="1:22">
      <c r="A43" s="53" t="str">
        <f t="shared" si="0"/>
        <v>000039</v>
      </c>
      <c r="B43" s="53">
        <v>3</v>
      </c>
      <c r="C43">
        <v>42</v>
      </c>
      <c r="D43">
        <v>39</v>
      </c>
      <c r="E43" t="s">
        <v>3024</v>
      </c>
      <c r="F43" t="s">
        <v>146</v>
      </c>
      <c r="G43" t="str">
        <f>VLOOKUP(A43,GIS!A:B,2,0)</f>
        <v>柏井町（パークハイツ）</v>
      </c>
      <c r="H43" t="s">
        <v>58</v>
      </c>
      <c r="I43" t="s">
        <v>2609</v>
      </c>
      <c r="J43" s="66">
        <v>440</v>
      </c>
      <c r="K43" s="66">
        <v>440</v>
      </c>
      <c r="L43" s="66">
        <v>440</v>
      </c>
      <c r="M43" s="66">
        <v>440</v>
      </c>
      <c r="N43" s="66">
        <f>VLOOKUP(A43,GIS!A:C,3,0)</f>
        <v>440</v>
      </c>
      <c r="O43" s="66" t="str">
        <f t="shared" si="1"/>
        <v/>
      </c>
      <c r="P43" s="66" t="str">
        <f t="shared" si="2"/>
        <v/>
      </c>
      <c r="Q43" s="66">
        <f t="shared" si="3"/>
        <v>440</v>
      </c>
      <c r="R43" s="66">
        <f t="shared" si="4"/>
        <v>440</v>
      </c>
      <c r="S43" s="66">
        <f>Q43-U43-SUMIFS(条件付き不可!X:X,条件付き不可!E:E,D43)</f>
        <v>440</v>
      </c>
      <c r="T43" s="66">
        <f t="shared" si="5"/>
        <v>440</v>
      </c>
      <c r="U43" s="66">
        <f>IF(COUNTIFS(条件付き不可!$E:$E,$D43,条件付き不可!$C:$C,条件付き不可!$V$3)&gt;0,Q43,SUMIFS(条件付き不可!$L:$L,条件付き不可!$E:$E,$D43,条件付き不可!$C:$C,U$1))</f>
        <v>0</v>
      </c>
      <c r="V43" s="66">
        <f>IF(COUNTIFS(条件付き不可!$E:$E,$D43,条件付き不可!$C:$C,条件付き不可!$V$5)&gt;0,Q43,IFERROR(VLOOKUP(D43,条件付き不可!E:Y,21,0),0))</f>
        <v>0</v>
      </c>
    </row>
    <row r="44" spans="1:22">
      <c r="A44" s="53" t="str">
        <f t="shared" si="0"/>
        <v>000040</v>
      </c>
      <c r="B44" s="53">
        <v>3</v>
      </c>
      <c r="C44">
        <v>43</v>
      </c>
      <c r="D44">
        <v>40</v>
      </c>
      <c r="E44" t="s">
        <v>3024</v>
      </c>
      <c r="F44" t="s">
        <v>146</v>
      </c>
      <c r="G44" t="str">
        <f>VLOOKUP(A44,GIS!A:B,2,0)</f>
        <v>柏井町（コジマデンキ）</v>
      </c>
      <c r="H44" t="s">
        <v>58</v>
      </c>
      <c r="I44" t="s">
        <v>7552</v>
      </c>
      <c r="J44" s="66">
        <v>355</v>
      </c>
      <c r="K44" s="66">
        <v>355</v>
      </c>
      <c r="L44" s="66">
        <v>355</v>
      </c>
      <c r="M44" s="66">
        <v>355</v>
      </c>
      <c r="N44" s="66">
        <f>VLOOKUP(A44,GIS!A:C,3,0)</f>
        <v>355</v>
      </c>
      <c r="O44" s="66" t="str">
        <f t="shared" si="1"/>
        <v/>
      </c>
      <c r="P44" s="66" t="str">
        <f t="shared" si="2"/>
        <v/>
      </c>
      <c r="Q44" s="66">
        <f t="shared" si="3"/>
        <v>355</v>
      </c>
      <c r="R44" s="66">
        <f t="shared" si="4"/>
        <v>355</v>
      </c>
      <c r="S44" s="66">
        <f>Q44-U44-SUMIFS(条件付き不可!X:X,条件付き不可!E:E,D44)</f>
        <v>355</v>
      </c>
      <c r="T44" s="66">
        <f t="shared" si="5"/>
        <v>355</v>
      </c>
      <c r="U44" s="66">
        <f>IF(COUNTIFS(条件付き不可!$E:$E,$D44,条件付き不可!$C:$C,条件付き不可!$V$3)&gt;0,Q44,SUMIFS(条件付き不可!$L:$L,条件付き不可!$E:$E,$D44,条件付き不可!$C:$C,U$1))</f>
        <v>0</v>
      </c>
      <c r="V44" s="66">
        <f>IF(COUNTIFS(条件付き不可!$E:$E,$D44,条件付き不可!$C:$C,条件付き不可!$V$5)&gt;0,Q44,IFERROR(VLOOKUP(D44,条件付き不可!E:Y,21,0),0))</f>
        <v>0</v>
      </c>
    </row>
    <row r="45" spans="1:22">
      <c r="A45" s="53" t="str">
        <f t="shared" si="0"/>
        <v>000041</v>
      </c>
      <c r="B45" s="53">
        <v>3</v>
      </c>
      <c r="C45">
        <v>44</v>
      </c>
      <c r="D45">
        <v>41</v>
      </c>
      <c r="E45" t="s">
        <v>3024</v>
      </c>
      <c r="F45" t="s">
        <v>146</v>
      </c>
      <c r="G45" t="str">
        <f>VLOOKUP(A45,GIS!A:B,2,0)</f>
        <v>柏井町（八千代教習所）</v>
      </c>
      <c r="H45" t="s">
        <v>58</v>
      </c>
      <c r="I45" t="s">
        <v>2609</v>
      </c>
      <c r="J45" s="66">
        <v>310</v>
      </c>
      <c r="K45" s="66">
        <v>310</v>
      </c>
      <c r="L45" s="66">
        <v>310</v>
      </c>
      <c r="M45" s="66">
        <v>310</v>
      </c>
      <c r="N45" s="66">
        <f>VLOOKUP(A45,GIS!A:C,3,0)</f>
        <v>310</v>
      </c>
      <c r="O45" s="66" t="str">
        <f t="shared" si="1"/>
        <v/>
      </c>
      <c r="P45" s="66" t="str">
        <f t="shared" si="2"/>
        <v/>
      </c>
      <c r="Q45" s="66">
        <f t="shared" si="3"/>
        <v>310</v>
      </c>
      <c r="R45" s="66">
        <f t="shared" si="4"/>
        <v>310</v>
      </c>
      <c r="S45" s="66">
        <f>Q45-U45-SUMIFS(条件付き不可!X:X,条件付き不可!E:E,D45)</f>
        <v>310</v>
      </c>
      <c r="T45" s="66">
        <f t="shared" si="5"/>
        <v>310</v>
      </c>
      <c r="U45" s="66">
        <f>IF(COUNTIFS(条件付き不可!$E:$E,$D45,条件付き不可!$C:$C,条件付き不可!$V$3)&gt;0,Q45,SUMIFS(条件付き不可!$L:$L,条件付き不可!$E:$E,$D45,条件付き不可!$C:$C,U$1))</f>
        <v>0</v>
      </c>
      <c r="V45" s="66">
        <f>IF(COUNTIFS(条件付き不可!$E:$E,$D45,条件付き不可!$C:$C,条件付き不可!$V$5)&gt;0,Q45,IFERROR(VLOOKUP(D45,条件付き不可!E:Y,21,0),0))</f>
        <v>0</v>
      </c>
    </row>
    <row r="46" spans="1:22">
      <c r="A46" s="53" t="str">
        <f t="shared" si="0"/>
        <v>000042</v>
      </c>
      <c r="B46" s="53">
        <v>3</v>
      </c>
      <c r="C46">
        <v>45</v>
      </c>
      <c r="D46">
        <v>42</v>
      </c>
      <c r="E46" t="s">
        <v>3024</v>
      </c>
      <c r="F46" t="s">
        <v>146</v>
      </c>
      <c r="G46" t="str">
        <f>VLOOKUP(A46,GIS!A:B,2,0)</f>
        <v>柏井町（柏井小学校）</v>
      </c>
      <c r="H46" t="s">
        <v>58</v>
      </c>
      <c r="I46" t="s">
        <v>2609</v>
      </c>
      <c r="J46" s="66">
        <v>495</v>
      </c>
      <c r="K46" s="66">
        <v>495</v>
      </c>
      <c r="L46" s="66">
        <v>495</v>
      </c>
      <c r="M46" s="66">
        <v>495</v>
      </c>
      <c r="N46" s="66">
        <f>VLOOKUP(A46,GIS!A:C,3,0)</f>
        <v>495</v>
      </c>
      <c r="O46" s="66" t="str">
        <f t="shared" si="1"/>
        <v/>
      </c>
      <c r="P46" s="66" t="str">
        <f t="shared" si="2"/>
        <v/>
      </c>
      <c r="Q46" s="66">
        <f t="shared" si="3"/>
        <v>495</v>
      </c>
      <c r="R46" s="66">
        <f t="shared" si="4"/>
        <v>495</v>
      </c>
      <c r="S46" s="66">
        <f>Q46-U46-SUMIFS(条件付き不可!X:X,条件付き不可!E:E,D46)</f>
        <v>495</v>
      </c>
      <c r="T46" s="66">
        <f t="shared" si="5"/>
        <v>495</v>
      </c>
      <c r="U46" s="66">
        <f>IF(COUNTIFS(条件付き不可!$E:$E,$D46,条件付き不可!$C:$C,条件付き不可!$V$3)&gt;0,Q46,SUMIFS(条件付き不可!$L:$L,条件付き不可!$E:$E,$D46,条件付き不可!$C:$C,U$1))</f>
        <v>0</v>
      </c>
      <c r="V46" s="66">
        <f>IF(COUNTIFS(条件付き不可!$E:$E,$D46,条件付き不可!$C:$C,条件付き不可!$V$5)&gt;0,Q46,IFERROR(VLOOKUP(D46,条件付き不可!E:Y,21,0),0))</f>
        <v>0</v>
      </c>
    </row>
    <row r="47" spans="1:22">
      <c r="A47" s="53" t="str">
        <f t="shared" si="0"/>
        <v>000043</v>
      </c>
      <c r="B47" s="53">
        <v>3</v>
      </c>
      <c r="C47">
        <v>46</v>
      </c>
      <c r="D47">
        <v>43</v>
      </c>
      <c r="E47" t="s">
        <v>3024</v>
      </c>
      <c r="F47" t="s">
        <v>148</v>
      </c>
      <c r="G47" t="str">
        <f>VLOOKUP(A47,GIS!A:B,2,0)</f>
        <v>大和田（ちぐさ幼稚園）</v>
      </c>
      <c r="H47" t="s">
        <v>58</v>
      </c>
      <c r="I47" t="s">
        <v>2608</v>
      </c>
      <c r="J47" s="66">
        <v>465</v>
      </c>
      <c r="K47" s="66">
        <v>465</v>
      </c>
      <c r="L47" s="66">
        <v>465</v>
      </c>
      <c r="M47" s="66">
        <v>465</v>
      </c>
      <c r="N47" s="66">
        <f>VLOOKUP(A47,GIS!A:C,3,0)</f>
        <v>465</v>
      </c>
      <c r="O47" s="66" t="str">
        <f t="shared" si="1"/>
        <v/>
      </c>
      <c r="P47" s="66" t="str">
        <f t="shared" si="2"/>
        <v/>
      </c>
      <c r="Q47" s="66">
        <f t="shared" si="3"/>
        <v>465</v>
      </c>
      <c r="R47" s="66">
        <f t="shared" si="4"/>
        <v>465</v>
      </c>
      <c r="S47" s="66">
        <f>Q47-U47-SUMIFS(条件付き不可!X:X,条件付き不可!E:E,D47)</f>
        <v>465</v>
      </c>
      <c r="T47" s="66">
        <f t="shared" si="5"/>
        <v>465</v>
      </c>
      <c r="U47" s="66">
        <f>IF(COUNTIFS(条件付き不可!$E:$E,$D47,条件付き不可!$C:$C,条件付き不可!$V$3)&gt;0,Q47,SUMIFS(条件付き不可!$L:$L,条件付き不可!$E:$E,$D47,条件付き不可!$C:$C,U$1))</f>
        <v>0</v>
      </c>
      <c r="V47" s="66">
        <f>IF(COUNTIFS(条件付き不可!$E:$E,$D47,条件付き不可!$C:$C,条件付き不可!$V$5)&gt;0,Q47,IFERROR(VLOOKUP(D47,条件付き不可!E:Y,21,0),0))</f>
        <v>0</v>
      </c>
    </row>
    <row r="48" spans="1:22">
      <c r="A48" s="53" t="str">
        <f t="shared" si="0"/>
        <v>000044</v>
      </c>
      <c r="B48" s="53">
        <v>3</v>
      </c>
      <c r="C48">
        <v>47</v>
      </c>
      <c r="D48">
        <v>44</v>
      </c>
      <c r="E48" t="s">
        <v>3024</v>
      </c>
      <c r="F48" t="s">
        <v>148</v>
      </c>
      <c r="G48" t="str">
        <f>VLOOKUP(A48,GIS!A:B,2,0)</f>
        <v>大和田（千葉銀行大和田支店）</v>
      </c>
      <c r="H48" t="s">
        <v>58</v>
      </c>
      <c r="I48" t="s">
        <v>2608</v>
      </c>
      <c r="J48" s="66">
        <v>555</v>
      </c>
      <c r="K48" s="66">
        <v>555</v>
      </c>
      <c r="L48" s="66">
        <v>555</v>
      </c>
      <c r="M48" s="66">
        <v>555</v>
      </c>
      <c r="N48" s="66">
        <f>VLOOKUP(A48,GIS!A:C,3,0)</f>
        <v>555</v>
      </c>
      <c r="O48" s="66" t="str">
        <f t="shared" si="1"/>
        <v/>
      </c>
      <c r="P48" s="66" t="str">
        <f t="shared" si="2"/>
        <v/>
      </c>
      <c r="Q48" s="66">
        <f t="shared" si="3"/>
        <v>555</v>
      </c>
      <c r="R48" s="66">
        <f t="shared" si="4"/>
        <v>555</v>
      </c>
      <c r="S48" s="66">
        <f>Q48-U48-SUMIFS(条件付き不可!X:X,条件付き不可!E:E,D48)</f>
        <v>555</v>
      </c>
      <c r="T48" s="66">
        <f t="shared" si="5"/>
        <v>555</v>
      </c>
      <c r="U48" s="66">
        <f>IF(COUNTIFS(条件付き不可!$E:$E,$D48,条件付き不可!$C:$C,条件付き不可!$V$3)&gt;0,Q48,SUMIFS(条件付き不可!$L:$L,条件付き不可!$E:$E,$D48,条件付き不可!$C:$C,U$1))</f>
        <v>0</v>
      </c>
      <c r="V48" s="66">
        <f>IF(COUNTIFS(条件付き不可!$E:$E,$D48,条件付き不可!$C:$C,条件付き不可!$V$5)&gt;0,Q48,IFERROR(VLOOKUP(D48,条件付き不可!E:Y,21,0),0))</f>
        <v>0</v>
      </c>
    </row>
    <row r="49" spans="1:22">
      <c r="A49" s="53" t="str">
        <f t="shared" si="0"/>
        <v>000045</v>
      </c>
      <c r="B49" s="53">
        <v>3</v>
      </c>
      <c r="C49">
        <v>48</v>
      </c>
      <c r="D49">
        <v>45</v>
      </c>
      <c r="E49" t="s">
        <v>3024</v>
      </c>
      <c r="F49" t="s">
        <v>148</v>
      </c>
      <c r="G49" t="str">
        <f>VLOOKUP(A49,GIS!A:B,2,0)</f>
        <v>大和田（日興證券グランド）</v>
      </c>
      <c r="H49" t="s">
        <v>58</v>
      </c>
      <c r="I49" t="s">
        <v>2608</v>
      </c>
      <c r="J49" s="66">
        <v>620</v>
      </c>
      <c r="K49" s="66">
        <v>620</v>
      </c>
      <c r="L49" s="66">
        <v>620</v>
      </c>
      <c r="M49" s="66">
        <v>620</v>
      </c>
      <c r="N49" s="66">
        <f>VLOOKUP(A49,GIS!A:C,3,0)</f>
        <v>620</v>
      </c>
      <c r="O49" s="66" t="str">
        <f t="shared" si="1"/>
        <v/>
      </c>
      <c r="P49" s="66" t="str">
        <f t="shared" si="2"/>
        <v/>
      </c>
      <c r="Q49" s="66">
        <f t="shared" si="3"/>
        <v>620</v>
      </c>
      <c r="R49" s="66">
        <f t="shared" si="4"/>
        <v>620</v>
      </c>
      <c r="S49" s="66">
        <f>Q49-U49-SUMIFS(条件付き不可!X:X,条件付き不可!E:E,D49)</f>
        <v>620</v>
      </c>
      <c r="T49" s="66">
        <f t="shared" si="5"/>
        <v>620</v>
      </c>
      <c r="U49" s="66">
        <f>IF(COUNTIFS(条件付き不可!$E:$E,$D49,条件付き不可!$C:$C,条件付き不可!$V$3)&gt;0,Q49,SUMIFS(条件付き不可!$L:$L,条件付き不可!$E:$E,$D49,条件付き不可!$C:$C,U$1))</f>
        <v>0</v>
      </c>
      <c r="V49" s="66">
        <f>IF(COUNTIFS(条件付き不可!$E:$E,$D49,条件付き不可!$C:$C,条件付き不可!$V$5)&gt;0,Q49,IFERROR(VLOOKUP(D49,条件付き不可!E:Y,21,0),0))</f>
        <v>0</v>
      </c>
    </row>
    <row r="50" spans="1:22">
      <c r="A50" s="53" t="str">
        <f t="shared" si="0"/>
        <v>000046</v>
      </c>
      <c r="B50" s="53">
        <v>3</v>
      </c>
      <c r="C50">
        <v>49</v>
      </c>
      <c r="D50">
        <v>46</v>
      </c>
      <c r="E50" t="s">
        <v>3024</v>
      </c>
      <c r="F50" t="s">
        <v>148</v>
      </c>
      <c r="G50" t="str">
        <f>VLOOKUP(A50,GIS!A:B,2,0)</f>
        <v>大和田A</v>
      </c>
      <c r="H50" t="s">
        <v>58</v>
      </c>
      <c r="I50" t="s">
        <v>2608</v>
      </c>
      <c r="J50" s="66">
        <v>360</v>
      </c>
      <c r="K50" s="66">
        <v>360</v>
      </c>
      <c r="L50" s="66">
        <v>360</v>
      </c>
      <c r="M50" s="66">
        <v>360</v>
      </c>
      <c r="N50" s="66">
        <f>VLOOKUP(A50,GIS!A:C,3,0)</f>
        <v>360</v>
      </c>
      <c r="O50" s="66" t="str">
        <f t="shared" si="1"/>
        <v/>
      </c>
      <c r="P50" s="66" t="str">
        <f t="shared" si="2"/>
        <v/>
      </c>
      <c r="Q50" s="66">
        <f t="shared" si="3"/>
        <v>360</v>
      </c>
      <c r="R50" s="66">
        <f t="shared" si="4"/>
        <v>360</v>
      </c>
      <c r="S50" s="66">
        <f>Q50-U50-SUMIFS(条件付き不可!X:X,条件付き不可!E:E,D50)</f>
        <v>360</v>
      </c>
      <c r="T50" s="66">
        <f t="shared" si="5"/>
        <v>360</v>
      </c>
      <c r="U50" s="66">
        <f>IF(COUNTIFS(条件付き不可!$E:$E,$D50,条件付き不可!$C:$C,条件付き不可!$V$3)&gt;0,Q50,SUMIFS(条件付き不可!$L:$L,条件付き不可!$E:$E,$D50,条件付き不可!$C:$C,U$1))</f>
        <v>0</v>
      </c>
      <c r="V50" s="66">
        <f>IF(COUNTIFS(条件付き不可!$E:$E,$D50,条件付き不可!$C:$C,条件付き不可!$V$5)&gt;0,Q50,IFERROR(VLOOKUP(D50,条件付き不可!E:Y,21,0),0))</f>
        <v>0</v>
      </c>
    </row>
    <row r="51" spans="1:22">
      <c r="A51" s="53" t="str">
        <f t="shared" ref="A51" si="18">TEXT(D51,"000000")</f>
        <v>000077</v>
      </c>
      <c r="B51" s="53">
        <v>3</v>
      </c>
      <c r="C51">
        <v>50</v>
      </c>
      <c r="D51">
        <v>77</v>
      </c>
      <c r="E51" t="s">
        <v>3024</v>
      </c>
      <c r="F51" t="s">
        <v>148</v>
      </c>
      <c r="G51" t="str">
        <f>VLOOKUP(A51,GIS!A:B,2,0)</f>
        <v>大和田B</v>
      </c>
      <c r="H51" t="s">
        <v>58</v>
      </c>
      <c r="I51" t="s">
        <v>2608</v>
      </c>
      <c r="J51" s="66">
        <v>380</v>
      </c>
      <c r="K51" s="66">
        <v>380</v>
      </c>
      <c r="L51" s="66">
        <v>380</v>
      </c>
      <c r="M51" s="66">
        <v>380</v>
      </c>
      <c r="N51" s="66">
        <f>VLOOKUP(A51,GIS!A:C,3,0)</f>
        <v>380</v>
      </c>
      <c r="O51" s="66" t="str">
        <f t="shared" ref="O51" si="19">IF(J51=N51,"","✕")</f>
        <v/>
      </c>
      <c r="P51" s="66" t="str">
        <f t="shared" ref="P51" si="20">IF(J51=K51,IF(J51=L51,"","✕"),"✕")</f>
        <v/>
      </c>
      <c r="Q51" s="66">
        <f t="shared" ref="Q51" si="21">N51</f>
        <v>380</v>
      </c>
      <c r="R51" s="66">
        <f t="shared" ref="R51" si="22">Q51-U51</f>
        <v>380</v>
      </c>
      <c r="S51" s="66">
        <f>Q51-U51-SUMIFS(条件付き不可!X:X,条件付き不可!E:E,D51)</f>
        <v>380</v>
      </c>
      <c r="T51" s="66">
        <f t="shared" ref="T51" si="23">Q51-V51</f>
        <v>380</v>
      </c>
      <c r="U51" s="66">
        <f>IF(COUNTIFS(条件付き不可!$E:$E,$D51,条件付き不可!$C:$C,条件付き不可!$V$3)&gt;0,Q51,SUMIFS(条件付き不可!$L:$L,条件付き不可!$E:$E,$D51,条件付き不可!$C:$C,U$1))</f>
        <v>0</v>
      </c>
      <c r="V51" s="66">
        <f>IF(COUNTIFS(条件付き不可!$E:$E,$D51,条件付き不可!$C:$C,条件付き不可!$V$5)&gt;0,Q51,IFERROR(VLOOKUP(D51,条件付き不可!E:Y,21,0),0))</f>
        <v>0</v>
      </c>
    </row>
    <row r="52" spans="1:22">
      <c r="A52" s="53" t="str">
        <f t="shared" si="0"/>
        <v>000047</v>
      </c>
      <c r="B52" s="53">
        <v>3</v>
      </c>
      <c r="C52">
        <v>51</v>
      </c>
      <c r="D52">
        <v>47</v>
      </c>
      <c r="E52" t="s">
        <v>3024</v>
      </c>
      <c r="F52" t="s">
        <v>148</v>
      </c>
      <c r="G52" t="str">
        <f>VLOOKUP(A52,GIS!A:B,2,0)</f>
        <v>大和田（市教育会館）</v>
      </c>
      <c r="H52" t="s">
        <v>58</v>
      </c>
      <c r="I52" t="s">
        <v>2608</v>
      </c>
      <c r="J52" s="66">
        <v>645</v>
      </c>
      <c r="K52" s="66">
        <v>645</v>
      </c>
      <c r="L52" s="66">
        <v>645</v>
      </c>
      <c r="M52" s="66">
        <v>645</v>
      </c>
      <c r="N52" s="66">
        <f>VLOOKUP(A52,GIS!A:C,3,0)</f>
        <v>645</v>
      </c>
      <c r="O52" s="66" t="str">
        <f t="shared" si="1"/>
        <v/>
      </c>
      <c r="P52" s="66" t="str">
        <f t="shared" si="2"/>
        <v/>
      </c>
      <c r="Q52" s="66">
        <f t="shared" si="3"/>
        <v>645</v>
      </c>
      <c r="R52" s="66">
        <f t="shared" si="4"/>
        <v>645</v>
      </c>
      <c r="S52" s="66">
        <f>Q52-U52-SUMIFS(条件付き不可!X:X,条件付き不可!E:E,D52)</f>
        <v>645</v>
      </c>
      <c r="T52" s="66">
        <f t="shared" si="5"/>
        <v>645</v>
      </c>
      <c r="U52" s="66">
        <f>IF(COUNTIFS(条件付き不可!$E:$E,$D52,条件付き不可!$C:$C,条件付き不可!$V$3)&gt;0,Q52,SUMIFS(条件付き不可!$L:$L,条件付き不可!$E:$E,$D52,条件付き不可!$C:$C,U$1))</f>
        <v>0</v>
      </c>
      <c r="V52" s="66">
        <f>IF(COUNTIFS(条件付き不可!$E:$E,$D52,条件付き不可!$C:$C,条件付き不可!$V$5)&gt;0,Q52,IFERROR(VLOOKUP(D52,条件付き不可!E:Y,21,0),0))</f>
        <v>0</v>
      </c>
    </row>
    <row r="53" spans="1:22">
      <c r="A53" s="53" t="str">
        <f t="shared" si="0"/>
        <v>000048</v>
      </c>
      <c r="B53" s="53">
        <v>3</v>
      </c>
      <c r="C53">
        <v>52</v>
      </c>
      <c r="D53">
        <v>48</v>
      </c>
      <c r="E53" t="s">
        <v>3024</v>
      </c>
      <c r="F53" t="s">
        <v>148</v>
      </c>
      <c r="G53" t="str">
        <f>VLOOKUP(A53,GIS!A:B,2,0)</f>
        <v>大和田（大和田変電所）</v>
      </c>
      <c r="H53" t="s">
        <v>58</v>
      </c>
      <c r="I53" t="s">
        <v>2608</v>
      </c>
      <c r="J53" s="66">
        <v>435</v>
      </c>
      <c r="K53" s="66">
        <v>435</v>
      </c>
      <c r="L53" s="66">
        <v>435</v>
      </c>
      <c r="M53" s="66">
        <v>435</v>
      </c>
      <c r="N53" s="66">
        <f>VLOOKUP(A53,GIS!A:C,3,0)</f>
        <v>435</v>
      </c>
      <c r="O53" s="66" t="str">
        <f t="shared" si="1"/>
        <v/>
      </c>
      <c r="P53" s="66" t="str">
        <f t="shared" si="2"/>
        <v/>
      </c>
      <c r="Q53" s="66">
        <f t="shared" si="3"/>
        <v>435</v>
      </c>
      <c r="R53" s="66">
        <f t="shared" si="4"/>
        <v>435</v>
      </c>
      <c r="S53" s="66">
        <f>Q53-U53-SUMIFS(条件付き不可!X:X,条件付き不可!E:E,D53)</f>
        <v>435</v>
      </c>
      <c r="T53" s="66">
        <f t="shared" si="5"/>
        <v>435</v>
      </c>
      <c r="U53" s="66">
        <f>IF(COUNTIFS(条件付き不可!$E:$E,$D53,条件付き不可!$C:$C,条件付き不可!$V$3)&gt;0,Q53,SUMIFS(条件付き不可!$L:$L,条件付き不可!$E:$E,$D53,条件付き不可!$C:$C,U$1))</f>
        <v>0</v>
      </c>
      <c r="V53" s="66">
        <f>IF(COUNTIFS(条件付き不可!$E:$E,$D53,条件付き不可!$C:$C,条件付き不可!$V$5)&gt;0,Q53,IFERROR(VLOOKUP(D53,条件付き不可!E:Y,21,0),0))</f>
        <v>0</v>
      </c>
    </row>
    <row r="54" spans="1:22">
      <c r="A54" s="53" t="str">
        <f t="shared" si="0"/>
        <v>000049</v>
      </c>
      <c r="B54" s="53">
        <v>3</v>
      </c>
      <c r="C54">
        <v>53</v>
      </c>
      <c r="D54">
        <v>49</v>
      </c>
      <c r="E54" t="s">
        <v>3024</v>
      </c>
      <c r="F54" t="s">
        <v>148</v>
      </c>
      <c r="G54" t="str">
        <f>VLOOKUP(A54,GIS!A:B,2,0)</f>
        <v>大和田（大和田駅南）</v>
      </c>
      <c r="H54" t="s">
        <v>58</v>
      </c>
      <c r="I54" t="s">
        <v>2608</v>
      </c>
      <c r="J54" s="66">
        <v>520</v>
      </c>
      <c r="K54" s="66">
        <v>520</v>
      </c>
      <c r="L54" s="66">
        <v>520</v>
      </c>
      <c r="M54" s="66">
        <v>520</v>
      </c>
      <c r="N54" s="66">
        <f>VLOOKUP(A54,GIS!A:C,3,0)</f>
        <v>520</v>
      </c>
      <c r="O54" s="66" t="str">
        <f t="shared" si="1"/>
        <v/>
      </c>
      <c r="P54" s="66" t="str">
        <f t="shared" si="2"/>
        <v/>
      </c>
      <c r="Q54" s="66">
        <f t="shared" si="3"/>
        <v>520</v>
      </c>
      <c r="R54" s="66">
        <f t="shared" si="4"/>
        <v>520</v>
      </c>
      <c r="S54" s="66">
        <f>Q54-U54-SUMIFS(条件付き不可!X:X,条件付き不可!E:E,D54)</f>
        <v>520</v>
      </c>
      <c r="T54" s="66">
        <f t="shared" si="5"/>
        <v>520</v>
      </c>
      <c r="U54" s="66">
        <f>IF(COUNTIFS(条件付き不可!$E:$E,$D54,条件付き不可!$C:$C,条件付き不可!$V$3)&gt;0,Q54,SUMIFS(条件付き不可!$L:$L,条件付き不可!$E:$E,$D54,条件付き不可!$C:$C,U$1))</f>
        <v>0</v>
      </c>
      <c r="V54" s="66">
        <f>IF(COUNTIFS(条件付き不可!$E:$E,$D54,条件付き不可!$C:$C,条件付き不可!$V$5)&gt;0,Q54,IFERROR(VLOOKUP(D54,条件付き不可!E:Y,21,0),0))</f>
        <v>0</v>
      </c>
    </row>
    <row r="55" spans="1:22">
      <c r="A55" s="53" t="str">
        <f t="shared" si="0"/>
        <v>000050</v>
      </c>
      <c r="B55" s="53">
        <v>3</v>
      </c>
      <c r="C55">
        <v>54</v>
      </c>
      <c r="D55">
        <v>50</v>
      </c>
      <c r="E55" t="s">
        <v>3024</v>
      </c>
      <c r="F55" t="s">
        <v>148</v>
      </c>
      <c r="G55" t="str">
        <f>VLOOKUP(A55,GIS!A:B,2,0)</f>
        <v>横戸町</v>
      </c>
      <c r="H55" t="s">
        <v>58</v>
      </c>
      <c r="I55" t="s">
        <v>7552</v>
      </c>
      <c r="J55" s="66">
        <v>705</v>
      </c>
      <c r="K55" s="66">
        <v>705</v>
      </c>
      <c r="L55" s="66">
        <v>705</v>
      </c>
      <c r="M55" s="66">
        <v>705</v>
      </c>
      <c r="N55" s="66">
        <f>VLOOKUP(A55,GIS!A:C,3,0)</f>
        <v>705</v>
      </c>
      <c r="O55" s="66" t="str">
        <f t="shared" si="1"/>
        <v/>
      </c>
      <c r="P55" s="66" t="str">
        <f t="shared" si="2"/>
        <v/>
      </c>
      <c r="Q55" s="66">
        <f t="shared" si="3"/>
        <v>705</v>
      </c>
      <c r="R55" s="66">
        <f t="shared" si="4"/>
        <v>705</v>
      </c>
      <c r="S55" s="66">
        <f>Q55-U55-SUMIFS(条件付き不可!X:X,条件付き不可!E:E,D55)</f>
        <v>705</v>
      </c>
      <c r="T55" s="66">
        <f t="shared" si="5"/>
        <v>705</v>
      </c>
      <c r="U55" s="66">
        <f>IF(COUNTIFS(条件付き不可!$E:$E,$D55,条件付き不可!$C:$C,条件付き不可!$V$3)&gt;0,Q55,SUMIFS(条件付き不可!$L:$L,条件付き不可!$E:$E,$D55,条件付き不可!$C:$C,U$1))</f>
        <v>0</v>
      </c>
      <c r="V55" s="66">
        <f>IF(COUNTIFS(条件付き不可!$E:$E,$D55,条件付き不可!$C:$C,条件付き不可!$V$5)&gt;0,Q55,IFERROR(VLOOKUP(D55,条件付き不可!E:Y,21,0),0))</f>
        <v>0</v>
      </c>
    </row>
    <row r="56" spans="1:22">
      <c r="A56" s="53" t="str">
        <f t="shared" si="0"/>
        <v>000051</v>
      </c>
      <c r="B56" s="53">
        <v>3</v>
      </c>
      <c r="C56">
        <v>55</v>
      </c>
      <c r="D56">
        <v>51</v>
      </c>
      <c r="E56" t="s">
        <v>3024</v>
      </c>
      <c r="F56" t="s">
        <v>148</v>
      </c>
      <c r="G56" t="str">
        <f>VLOOKUP(A56,GIS!A:B,2,0)</f>
        <v>横戸町弁天橋</v>
      </c>
      <c r="H56" t="s">
        <v>58</v>
      </c>
      <c r="I56" t="s">
        <v>2609</v>
      </c>
      <c r="J56" s="66">
        <v>570</v>
      </c>
      <c r="K56" s="66">
        <v>570</v>
      </c>
      <c r="L56" s="66">
        <v>570</v>
      </c>
      <c r="M56" s="66">
        <v>570</v>
      </c>
      <c r="N56" s="66">
        <f>VLOOKUP(A56,GIS!A:C,3,0)</f>
        <v>570</v>
      </c>
      <c r="O56" s="66" t="str">
        <f t="shared" si="1"/>
        <v/>
      </c>
      <c r="P56" s="66" t="str">
        <f t="shared" si="2"/>
        <v/>
      </c>
      <c r="Q56" s="66">
        <f t="shared" si="3"/>
        <v>570</v>
      </c>
      <c r="R56" s="66">
        <f t="shared" si="4"/>
        <v>570</v>
      </c>
      <c r="S56" s="66">
        <f>Q56-U56-SUMIFS(条件付き不可!X:X,条件付き不可!E:E,D56)</f>
        <v>570</v>
      </c>
      <c r="T56" s="66">
        <f t="shared" si="5"/>
        <v>570</v>
      </c>
      <c r="U56" s="66">
        <f>IF(COUNTIFS(条件付き不可!$E:$E,$D56,条件付き不可!$C:$C,条件付き不可!$V$3)&gt;0,Q56,SUMIFS(条件付き不可!$L:$L,条件付き不可!$E:$E,$D56,条件付き不可!$C:$C,U$1))</f>
        <v>0</v>
      </c>
      <c r="V56" s="66">
        <f>IF(COUNTIFS(条件付き不可!$E:$E,$D56,条件付き不可!$C:$C,条件付き不可!$V$5)&gt;0,Q56,IFERROR(VLOOKUP(D56,条件付き不可!E:Y,21,0),0))</f>
        <v>0</v>
      </c>
    </row>
    <row r="57" spans="1:22">
      <c r="A57" s="53" t="str">
        <f t="shared" si="0"/>
        <v>000052</v>
      </c>
      <c r="B57" s="53">
        <v>3</v>
      </c>
      <c r="C57">
        <v>56</v>
      </c>
      <c r="D57">
        <v>52</v>
      </c>
      <c r="E57" t="s">
        <v>3024</v>
      </c>
      <c r="F57" t="s">
        <v>154</v>
      </c>
      <c r="G57" t="str">
        <f>VLOOKUP(A57,GIS!A:B,2,0)</f>
        <v>作新台1</v>
      </c>
      <c r="H57" t="s">
        <v>58</v>
      </c>
      <c r="I57" t="s">
        <v>7552</v>
      </c>
      <c r="J57" s="66">
        <v>655</v>
      </c>
      <c r="K57" s="66">
        <v>655</v>
      </c>
      <c r="L57" s="66">
        <v>655</v>
      </c>
      <c r="M57" s="66">
        <v>655</v>
      </c>
      <c r="N57" s="66">
        <f>VLOOKUP(A57,GIS!A:C,3,0)</f>
        <v>655</v>
      </c>
      <c r="O57" s="66" t="str">
        <f t="shared" si="1"/>
        <v/>
      </c>
      <c r="P57" s="66" t="str">
        <f t="shared" si="2"/>
        <v/>
      </c>
      <c r="Q57" s="66">
        <f t="shared" si="3"/>
        <v>655</v>
      </c>
      <c r="R57" s="66">
        <f t="shared" si="4"/>
        <v>655</v>
      </c>
      <c r="S57" s="66">
        <f>Q57-U57-SUMIFS(条件付き不可!X:X,条件付き不可!E:E,D57)</f>
        <v>655</v>
      </c>
      <c r="T57" s="66">
        <f t="shared" si="5"/>
        <v>655</v>
      </c>
      <c r="U57" s="66">
        <f>IF(COUNTIFS(条件付き不可!$E:$E,$D57,条件付き不可!$C:$C,条件付き不可!$V$3)&gt;0,Q57,SUMIFS(条件付き不可!$L:$L,条件付き不可!$E:$E,$D57,条件付き不可!$C:$C,U$1))</f>
        <v>0</v>
      </c>
      <c r="V57" s="66">
        <f>IF(COUNTIFS(条件付き不可!$E:$E,$D57,条件付き不可!$C:$C,条件付き不可!$V$5)&gt;0,Q57,IFERROR(VLOOKUP(D57,条件付き不可!E:Y,21,0),0))</f>
        <v>0</v>
      </c>
    </row>
    <row r="58" spans="1:22">
      <c r="A58" s="53" t="str">
        <f t="shared" si="0"/>
        <v>000053</v>
      </c>
      <c r="B58" s="53">
        <v>3</v>
      </c>
      <c r="C58">
        <v>57</v>
      </c>
      <c r="D58">
        <v>53</v>
      </c>
      <c r="E58" t="s">
        <v>3024</v>
      </c>
      <c r="F58" t="s">
        <v>154</v>
      </c>
      <c r="G58" t="str">
        <f>VLOOKUP(A58,GIS!A:B,2,0)</f>
        <v>作新台2</v>
      </c>
      <c r="H58" t="s">
        <v>58</v>
      </c>
      <c r="I58" t="s">
        <v>7552</v>
      </c>
      <c r="J58" s="66">
        <v>590</v>
      </c>
      <c r="K58" s="66">
        <v>590</v>
      </c>
      <c r="L58" s="66">
        <v>590</v>
      </c>
      <c r="M58" s="66">
        <v>590</v>
      </c>
      <c r="N58" s="66">
        <f>VLOOKUP(A58,GIS!A:C,3,0)</f>
        <v>590</v>
      </c>
      <c r="O58" s="66" t="str">
        <f t="shared" si="1"/>
        <v/>
      </c>
      <c r="P58" s="66" t="str">
        <f t="shared" si="2"/>
        <v/>
      </c>
      <c r="Q58" s="66">
        <f t="shared" si="3"/>
        <v>590</v>
      </c>
      <c r="R58" s="66">
        <f t="shared" si="4"/>
        <v>590</v>
      </c>
      <c r="S58" s="66">
        <f>Q58-U58-SUMIFS(条件付き不可!X:X,条件付き不可!E:E,D58)</f>
        <v>590</v>
      </c>
      <c r="T58" s="66">
        <f t="shared" si="5"/>
        <v>590</v>
      </c>
      <c r="U58" s="66">
        <f>IF(COUNTIFS(条件付き不可!$E:$E,$D58,条件付き不可!$C:$C,条件付き不可!$V$3)&gt;0,Q58,SUMIFS(条件付き不可!$L:$L,条件付き不可!$E:$E,$D58,条件付き不可!$C:$C,U$1))</f>
        <v>0</v>
      </c>
      <c r="V58" s="66">
        <f>IF(COUNTIFS(条件付き不可!$E:$E,$D58,条件付き不可!$C:$C,条件付き不可!$V$5)&gt;0,Q58,IFERROR(VLOOKUP(D58,条件付き不可!E:Y,21,0),0))</f>
        <v>0</v>
      </c>
    </row>
    <row r="59" spans="1:22">
      <c r="A59" s="53" t="str">
        <f t="shared" si="0"/>
        <v>000054</v>
      </c>
      <c r="B59" s="53">
        <v>3</v>
      </c>
      <c r="C59">
        <v>58</v>
      </c>
      <c r="D59">
        <v>54</v>
      </c>
      <c r="E59" t="s">
        <v>3024</v>
      </c>
      <c r="F59" t="s">
        <v>154</v>
      </c>
      <c r="G59" t="str">
        <f>VLOOKUP(A59,GIS!A:B,2,0)</f>
        <v>作新台3</v>
      </c>
      <c r="H59" t="s">
        <v>58</v>
      </c>
      <c r="I59" t="s">
        <v>7552</v>
      </c>
      <c r="J59" s="66">
        <v>540</v>
      </c>
      <c r="K59" s="66">
        <v>540</v>
      </c>
      <c r="L59" s="66">
        <v>540</v>
      </c>
      <c r="M59" s="66">
        <v>540</v>
      </c>
      <c r="N59" s="66">
        <f>VLOOKUP(A59,GIS!A:C,3,0)</f>
        <v>540</v>
      </c>
      <c r="O59" s="66" t="str">
        <f t="shared" si="1"/>
        <v/>
      </c>
      <c r="P59" s="66" t="str">
        <f t="shared" si="2"/>
        <v/>
      </c>
      <c r="Q59" s="66">
        <f t="shared" si="3"/>
        <v>540</v>
      </c>
      <c r="R59" s="66">
        <f t="shared" si="4"/>
        <v>540</v>
      </c>
      <c r="S59" s="66">
        <f>Q59-U59-SUMIFS(条件付き不可!X:X,条件付き不可!E:E,D59)</f>
        <v>540</v>
      </c>
      <c r="T59" s="66">
        <f t="shared" si="5"/>
        <v>540</v>
      </c>
      <c r="U59" s="66">
        <f>IF(COUNTIFS(条件付き不可!$E:$E,$D59,条件付き不可!$C:$C,条件付き不可!$V$3)&gt;0,Q59,SUMIFS(条件付き不可!$L:$L,条件付き不可!$E:$E,$D59,条件付き不可!$C:$C,U$1))</f>
        <v>0</v>
      </c>
      <c r="V59" s="66">
        <f>IF(COUNTIFS(条件付き不可!$E:$E,$D59,条件付き不可!$C:$C,条件付き不可!$V$5)&gt;0,Q59,IFERROR(VLOOKUP(D59,条件付き不可!E:Y,21,0),0))</f>
        <v>0</v>
      </c>
    </row>
    <row r="60" spans="1:22">
      <c r="A60" s="53" t="str">
        <f t="shared" si="0"/>
        <v>000055</v>
      </c>
      <c r="B60" s="53">
        <v>3</v>
      </c>
      <c r="C60">
        <v>59</v>
      </c>
      <c r="D60">
        <v>55</v>
      </c>
      <c r="E60" t="s">
        <v>3024</v>
      </c>
      <c r="F60" t="s">
        <v>154</v>
      </c>
      <c r="G60" t="str">
        <f>VLOOKUP(A60,GIS!A:B,2,0)</f>
        <v>作新台4</v>
      </c>
      <c r="H60" t="s">
        <v>58</v>
      </c>
      <c r="I60" t="s">
        <v>2609</v>
      </c>
      <c r="J60" s="66">
        <v>420</v>
      </c>
      <c r="K60" s="66">
        <v>420</v>
      </c>
      <c r="L60" s="66">
        <v>420</v>
      </c>
      <c r="M60" s="66">
        <v>420</v>
      </c>
      <c r="N60" s="66">
        <f>VLOOKUP(A60,GIS!A:C,3,0)</f>
        <v>420</v>
      </c>
      <c r="O60" s="66" t="str">
        <f t="shared" si="1"/>
        <v/>
      </c>
      <c r="P60" s="66" t="str">
        <f t="shared" si="2"/>
        <v/>
      </c>
      <c r="Q60" s="66">
        <f t="shared" si="3"/>
        <v>420</v>
      </c>
      <c r="R60" s="66">
        <f t="shared" si="4"/>
        <v>420</v>
      </c>
      <c r="S60" s="66">
        <f>Q60-U60-SUMIFS(条件付き不可!X:X,条件付き不可!E:E,D60)</f>
        <v>420</v>
      </c>
      <c r="T60" s="66">
        <f t="shared" si="5"/>
        <v>420</v>
      </c>
      <c r="U60" s="66">
        <f>IF(COUNTIFS(条件付き不可!$E:$E,$D60,条件付き不可!$C:$C,条件付き不可!$V$3)&gt;0,Q60,SUMIFS(条件付き不可!$L:$L,条件付き不可!$E:$E,$D60,条件付き不可!$C:$C,U$1))</f>
        <v>0</v>
      </c>
      <c r="V60" s="66">
        <f>IF(COUNTIFS(条件付き不可!$E:$E,$D60,条件付き不可!$C:$C,条件付き不可!$V$5)&gt;0,Q60,IFERROR(VLOOKUP(D60,条件付き不可!E:Y,21,0),0))</f>
        <v>0</v>
      </c>
    </row>
    <row r="61" spans="1:22">
      <c r="A61" s="53" t="str">
        <f t="shared" si="0"/>
        <v>000056</v>
      </c>
      <c r="B61" s="53">
        <v>3</v>
      </c>
      <c r="C61">
        <v>60</v>
      </c>
      <c r="D61">
        <v>56</v>
      </c>
      <c r="E61" t="s">
        <v>3024</v>
      </c>
      <c r="F61" t="s">
        <v>154</v>
      </c>
      <c r="G61" t="str">
        <f>VLOOKUP(A61,GIS!A:B,2,0)</f>
        <v>作新台5・7</v>
      </c>
      <c r="H61" t="s">
        <v>58</v>
      </c>
      <c r="I61" t="s">
        <v>2609</v>
      </c>
      <c r="J61" s="66">
        <v>670</v>
      </c>
      <c r="K61" s="66">
        <v>670</v>
      </c>
      <c r="L61" s="66">
        <v>670</v>
      </c>
      <c r="M61" s="66">
        <v>670</v>
      </c>
      <c r="N61" s="66">
        <f>VLOOKUP(A61,GIS!A:C,3,0)</f>
        <v>670</v>
      </c>
      <c r="O61" s="66" t="str">
        <f t="shared" si="1"/>
        <v/>
      </c>
      <c r="P61" s="66" t="str">
        <f t="shared" si="2"/>
        <v/>
      </c>
      <c r="Q61" s="66">
        <f t="shared" si="3"/>
        <v>670</v>
      </c>
      <c r="R61" s="66">
        <f t="shared" si="4"/>
        <v>670</v>
      </c>
      <c r="S61" s="66">
        <f>Q61-U61-SUMIFS(条件付き不可!X:X,条件付き不可!E:E,D61)</f>
        <v>670</v>
      </c>
      <c r="T61" s="66">
        <f t="shared" si="5"/>
        <v>670</v>
      </c>
      <c r="U61" s="66">
        <f>IF(COUNTIFS(条件付き不可!$E:$E,$D61,条件付き不可!$C:$C,条件付き不可!$V$3)&gt;0,Q61,SUMIFS(条件付き不可!$L:$L,条件付き不可!$E:$E,$D61,条件付き不可!$C:$C,U$1))</f>
        <v>0</v>
      </c>
      <c r="V61" s="66">
        <f>IF(COUNTIFS(条件付き不可!$E:$E,$D61,条件付き不可!$C:$C,条件付き不可!$V$5)&gt;0,Q61,IFERROR(VLOOKUP(D61,条件付き不可!E:Y,21,0),0))</f>
        <v>0</v>
      </c>
    </row>
    <row r="62" spans="1:22">
      <c r="A62" s="53" t="str">
        <f t="shared" si="0"/>
        <v>000057</v>
      </c>
      <c r="B62" s="53">
        <v>3</v>
      </c>
      <c r="C62">
        <v>61</v>
      </c>
      <c r="D62">
        <v>57</v>
      </c>
      <c r="E62" t="s">
        <v>3024</v>
      </c>
      <c r="F62" t="s">
        <v>154</v>
      </c>
      <c r="G62" t="str">
        <f>VLOOKUP(A62,GIS!A:B,2,0)</f>
        <v>作新台6・8（ライオン・サンハイツ）</v>
      </c>
      <c r="H62" t="s">
        <v>58</v>
      </c>
      <c r="I62" t="s">
        <v>2609</v>
      </c>
      <c r="J62" s="66">
        <v>565</v>
      </c>
      <c r="K62" s="66">
        <v>305</v>
      </c>
      <c r="L62" s="66">
        <v>305</v>
      </c>
      <c r="M62" s="66">
        <v>565</v>
      </c>
      <c r="N62" s="66">
        <f>VLOOKUP(A62,GIS!A:C,3,0)</f>
        <v>565</v>
      </c>
      <c r="O62" s="66" t="str">
        <f t="shared" si="1"/>
        <v/>
      </c>
      <c r="P62" s="66" t="str">
        <f t="shared" si="2"/>
        <v>✕</v>
      </c>
      <c r="Q62" s="66">
        <f t="shared" si="3"/>
        <v>565</v>
      </c>
      <c r="R62" s="66">
        <f t="shared" si="4"/>
        <v>305</v>
      </c>
      <c r="S62" s="66">
        <f>Q62-U62-SUMIFS(条件付き不可!X:X,条件付き不可!E:E,D62)</f>
        <v>305</v>
      </c>
      <c r="T62" s="66">
        <f t="shared" si="5"/>
        <v>565</v>
      </c>
      <c r="U62" s="66">
        <f>IF(COUNTIFS(条件付き不可!$E:$E,$D62,条件付き不可!$C:$C,条件付き不可!$V$3)&gt;0,Q62,SUMIFS(条件付き不可!$L:$L,条件付き不可!$E:$E,$D62,条件付き不可!$C:$C,U$1))</f>
        <v>260</v>
      </c>
      <c r="V62" s="66">
        <f>IF(COUNTIFS(条件付き不可!$E:$E,$D62,条件付き不可!$C:$C,条件付き不可!$V$5)&gt;0,Q62,IFERROR(VLOOKUP(D62,条件付き不可!E:Y,21,0),0))</f>
        <v>0</v>
      </c>
    </row>
    <row r="63" spans="1:22">
      <c r="A63" s="53" t="str">
        <f t="shared" si="0"/>
        <v>000058</v>
      </c>
      <c r="B63" s="53">
        <v>3</v>
      </c>
      <c r="C63">
        <v>62</v>
      </c>
      <c r="D63">
        <v>58</v>
      </c>
      <c r="E63" t="s">
        <v>3024</v>
      </c>
      <c r="F63" t="s">
        <v>154</v>
      </c>
      <c r="G63" t="str">
        <f>VLOOKUP(A63,GIS!A:B,2,0)</f>
        <v>作新台８</v>
      </c>
      <c r="H63" t="s">
        <v>58</v>
      </c>
      <c r="I63" t="s">
        <v>2609</v>
      </c>
      <c r="J63" s="66">
        <v>525</v>
      </c>
      <c r="K63" s="66">
        <v>525</v>
      </c>
      <c r="L63" s="66">
        <v>525</v>
      </c>
      <c r="M63" s="66">
        <v>525</v>
      </c>
      <c r="N63" s="66">
        <f>VLOOKUP(A63,GIS!A:C,3,0)</f>
        <v>525</v>
      </c>
      <c r="O63" s="66" t="str">
        <f t="shared" si="1"/>
        <v/>
      </c>
      <c r="P63" s="66" t="str">
        <f t="shared" si="2"/>
        <v/>
      </c>
      <c r="Q63" s="66">
        <f t="shared" si="3"/>
        <v>525</v>
      </c>
      <c r="R63" s="66">
        <f t="shared" si="4"/>
        <v>525</v>
      </c>
      <c r="S63" s="66">
        <f>Q63-U63-SUMIFS(条件付き不可!X:X,条件付き不可!E:E,D63)</f>
        <v>525</v>
      </c>
      <c r="T63" s="66">
        <f t="shared" si="5"/>
        <v>525</v>
      </c>
      <c r="U63" s="66">
        <f>IF(COUNTIFS(条件付き不可!$E:$E,$D63,条件付き不可!$C:$C,条件付き不可!$V$3)&gt;0,Q63,SUMIFS(条件付き不可!$L:$L,条件付き不可!$E:$E,$D63,条件付き不可!$C:$C,U$1))</f>
        <v>0</v>
      </c>
      <c r="V63" s="66">
        <f>IF(COUNTIFS(条件付き不可!$E:$E,$D63,条件付き不可!$C:$C,条件付き不可!$V$5)&gt;0,Q63,IFERROR(VLOOKUP(D63,条件付き不可!E:Y,21,0),0))</f>
        <v>0</v>
      </c>
    </row>
    <row r="64" spans="1:22">
      <c r="A64" s="53" t="str">
        <f t="shared" si="0"/>
        <v>000075</v>
      </c>
      <c r="B64" s="53">
        <v>3</v>
      </c>
      <c r="C64">
        <v>63</v>
      </c>
      <c r="D64">
        <v>75</v>
      </c>
      <c r="E64" t="s">
        <v>3024</v>
      </c>
      <c r="F64" t="s">
        <v>154</v>
      </c>
      <c r="G64" t="str">
        <f>VLOOKUP(A64,GIS!A:B,2,0)</f>
        <v>長作台２</v>
      </c>
      <c r="H64" t="s">
        <v>58</v>
      </c>
      <c r="I64" t="s">
        <v>2609</v>
      </c>
      <c r="J64" s="66">
        <v>385</v>
      </c>
      <c r="K64" s="66">
        <v>385</v>
      </c>
      <c r="L64" s="66">
        <v>385</v>
      </c>
      <c r="M64" s="66">
        <v>385</v>
      </c>
      <c r="N64" s="66">
        <f>VLOOKUP(A64,GIS!A:C,3,0)</f>
        <v>385</v>
      </c>
      <c r="O64" s="66" t="str">
        <f t="shared" si="1"/>
        <v/>
      </c>
      <c r="P64" s="66" t="str">
        <f t="shared" si="2"/>
        <v/>
      </c>
      <c r="Q64" s="66">
        <f t="shared" si="3"/>
        <v>385</v>
      </c>
      <c r="R64" s="66">
        <f t="shared" si="4"/>
        <v>385</v>
      </c>
      <c r="S64" s="66">
        <f>Q64-U64-SUMIFS(条件付き不可!X:X,条件付き不可!E:E,D64)</f>
        <v>385</v>
      </c>
      <c r="T64" s="66">
        <f t="shared" si="5"/>
        <v>385</v>
      </c>
      <c r="U64" s="66">
        <f>IF(COUNTIFS(条件付き不可!$E:$E,$D64,条件付き不可!$C:$C,条件付き不可!$V$3)&gt;0,Q64,SUMIFS(条件付き不可!$L:$L,条件付き不可!$E:$E,$D64,条件付き不可!$C:$C,U$1))</f>
        <v>0</v>
      </c>
      <c r="V64" s="66">
        <f>IF(COUNTIFS(条件付き不可!$E:$E,$D64,条件付き不可!$C:$C,条件付き不可!$V$5)&gt;0,Q64,IFERROR(VLOOKUP(D64,条件付き不可!E:Y,21,0),0))</f>
        <v>0</v>
      </c>
    </row>
    <row r="65" spans="1:22">
      <c r="A65" s="53" t="str">
        <f t="shared" si="0"/>
        <v>000059</v>
      </c>
      <c r="B65" s="53">
        <v>3</v>
      </c>
      <c r="C65">
        <v>64</v>
      </c>
      <c r="D65">
        <v>59</v>
      </c>
      <c r="E65" t="s">
        <v>3024</v>
      </c>
      <c r="F65" t="s">
        <v>154</v>
      </c>
      <c r="G65" t="str">
        <f>VLOOKUP(A65,GIS!A:B,2,0)</f>
        <v>作新台6</v>
      </c>
      <c r="H65" t="s">
        <v>58</v>
      </c>
      <c r="I65" t="s">
        <v>2609</v>
      </c>
      <c r="J65" s="66">
        <v>425</v>
      </c>
      <c r="K65" s="66">
        <v>425</v>
      </c>
      <c r="L65" s="66">
        <v>425</v>
      </c>
      <c r="M65" s="66">
        <v>425</v>
      </c>
      <c r="N65" s="66">
        <f>VLOOKUP(A65,GIS!A:C,3,0)</f>
        <v>425</v>
      </c>
      <c r="O65" s="66" t="str">
        <f t="shared" si="1"/>
        <v/>
      </c>
      <c r="P65" s="66" t="str">
        <f t="shared" si="2"/>
        <v/>
      </c>
      <c r="Q65" s="66">
        <f t="shared" si="3"/>
        <v>425</v>
      </c>
      <c r="R65" s="66">
        <f t="shared" si="4"/>
        <v>425</v>
      </c>
      <c r="S65" s="66">
        <f>Q65-U65-SUMIFS(条件付き不可!X:X,条件付き不可!E:E,D65)</f>
        <v>425</v>
      </c>
      <c r="T65" s="66">
        <f t="shared" si="5"/>
        <v>425</v>
      </c>
      <c r="U65" s="66">
        <f>IF(COUNTIFS(条件付き不可!$E:$E,$D65,条件付き不可!$C:$C,条件付き不可!$V$3)&gt;0,Q65,SUMIFS(条件付き不可!$L:$L,条件付き不可!$E:$E,$D65,条件付き不可!$C:$C,U$1))</f>
        <v>0</v>
      </c>
      <c r="V65" s="66">
        <f>IF(COUNTIFS(条件付き不可!$E:$E,$D65,条件付き不可!$C:$C,条件付き不可!$V$5)&gt;0,Q65,IFERROR(VLOOKUP(D65,条件付き不可!E:Y,21,0),0))</f>
        <v>0</v>
      </c>
    </row>
    <row r="66" spans="1:22">
      <c r="A66" s="53" t="str">
        <f t="shared" si="0"/>
        <v>000060</v>
      </c>
      <c r="B66" s="53">
        <v>3</v>
      </c>
      <c r="C66">
        <v>65</v>
      </c>
      <c r="D66">
        <v>60</v>
      </c>
      <c r="E66" t="s">
        <v>3024</v>
      </c>
      <c r="F66" t="s">
        <v>154</v>
      </c>
      <c r="G66" t="str">
        <f>VLOOKUP(A66,GIS!A:B,2,0)</f>
        <v>長作町（バスターミナル）</v>
      </c>
      <c r="H66" t="s">
        <v>58</v>
      </c>
      <c r="I66" t="s">
        <v>2609</v>
      </c>
      <c r="J66" s="66">
        <v>480</v>
      </c>
      <c r="K66" s="66">
        <v>480</v>
      </c>
      <c r="L66" s="66">
        <v>480</v>
      </c>
      <c r="M66" s="66">
        <v>480</v>
      </c>
      <c r="N66" s="66">
        <f>VLOOKUP(A66,GIS!A:C,3,0)</f>
        <v>480</v>
      </c>
      <c r="O66" s="66" t="str">
        <f t="shared" si="1"/>
        <v/>
      </c>
      <c r="P66" s="66" t="str">
        <f t="shared" si="2"/>
        <v/>
      </c>
      <c r="Q66" s="66">
        <f t="shared" si="3"/>
        <v>480</v>
      </c>
      <c r="R66" s="66">
        <f t="shared" si="4"/>
        <v>480</v>
      </c>
      <c r="S66" s="66">
        <f>Q66-U66-SUMIFS(条件付き不可!X:X,条件付き不可!E:E,D66)</f>
        <v>480</v>
      </c>
      <c r="T66" s="66">
        <f t="shared" si="5"/>
        <v>480</v>
      </c>
      <c r="U66" s="66">
        <f>IF(COUNTIFS(条件付き不可!$E:$E,$D66,条件付き不可!$C:$C,条件付き不可!$V$3)&gt;0,Q66,SUMIFS(条件付き不可!$L:$L,条件付き不可!$E:$E,$D66,条件付き不可!$C:$C,U$1))</f>
        <v>0</v>
      </c>
      <c r="V66" s="66">
        <f>IF(COUNTIFS(条件付き不可!$E:$E,$D66,条件付き不可!$C:$C,条件付き不可!$V$5)&gt;0,Q66,IFERROR(VLOOKUP(D66,条件付き不可!E:Y,21,0),0))</f>
        <v>0</v>
      </c>
    </row>
    <row r="67" spans="1:22">
      <c r="A67" s="53" t="str">
        <f t="shared" si="0"/>
        <v>000061</v>
      </c>
      <c r="B67" s="53">
        <v>3</v>
      </c>
      <c r="C67">
        <v>66</v>
      </c>
      <c r="D67">
        <v>61</v>
      </c>
      <c r="E67" t="s">
        <v>3024</v>
      </c>
      <c r="F67" t="s">
        <v>162</v>
      </c>
      <c r="G67" t="str">
        <f>VLOOKUP(A67,GIS!A:B,2,0)</f>
        <v>こてはし台１・２</v>
      </c>
      <c r="H67" t="s">
        <v>58</v>
      </c>
      <c r="I67" t="s">
        <v>2609</v>
      </c>
      <c r="J67" s="66">
        <v>560</v>
      </c>
      <c r="K67" s="66">
        <v>560</v>
      </c>
      <c r="L67" s="66">
        <v>560</v>
      </c>
      <c r="M67" s="66">
        <v>560</v>
      </c>
      <c r="N67" s="66">
        <f>VLOOKUP(A67,GIS!A:C,3,0)</f>
        <v>560</v>
      </c>
      <c r="O67" s="66" t="str">
        <f t="shared" si="1"/>
        <v/>
      </c>
      <c r="P67" s="66" t="str">
        <f t="shared" si="2"/>
        <v/>
      </c>
      <c r="Q67" s="66">
        <f t="shared" si="3"/>
        <v>560</v>
      </c>
      <c r="R67" s="66">
        <f t="shared" si="4"/>
        <v>560</v>
      </c>
      <c r="S67" s="66">
        <f>Q67-U67-SUMIFS(条件付き不可!X:X,条件付き不可!E:E,D67)</f>
        <v>560</v>
      </c>
      <c r="T67" s="66">
        <f t="shared" si="5"/>
        <v>560</v>
      </c>
      <c r="U67" s="66">
        <f>IF(COUNTIFS(条件付き不可!$E:$E,$D67,条件付き不可!$C:$C,条件付き不可!$V$3)&gt;0,Q67,SUMIFS(条件付き不可!$L:$L,条件付き不可!$E:$E,$D67,条件付き不可!$C:$C,U$1))</f>
        <v>0</v>
      </c>
      <c r="V67" s="66">
        <f>IF(COUNTIFS(条件付き不可!$E:$E,$D67,条件付き不可!$C:$C,条件付き不可!$V$5)&gt;0,Q67,IFERROR(VLOOKUP(D67,条件付き不可!E:Y,21,0),0))</f>
        <v>0</v>
      </c>
    </row>
    <row r="68" spans="1:22">
      <c r="A68" s="53" t="str">
        <f t="shared" si="0"/>
        <v>000062</v>
      </c>
      <c r="B68" s="53">
        <v>3</v>
      </c>
      <c r="C68">
        <v>67</v>
      </c>
      <c r="D68">
        <v>62</v>
      </c>
      <c r="E68" t="s">
        <v>3024</v>
      </c>
      <c r="F68" t="s">
        <v>162</v>
      </c>
      <c r="G68" t="str">
        <f>VLOOKUP(A68,GIS!A:B,2,0)</f>
        <v>こてはし台３</v>
      </c>
      <c r="H68" t="s">
        <v>58</v>
      </c>
      <c r="I68" t="s">
        <v>2609</v>
      </c>
      <c r="J68" s="66">
        <v>515</v>
      </c>
      <c r="K68" s="66">
        <v>515</v>
      </c>
      <c r="L68" s="66">
        <v>515</v>
      </c>
      <c r="M68" s="66">
        <v>515</v>
      </c>
      <c r="N68" s="66">
        <f>VLOOKUP(A68,GIS!A:C,3,0)</f>
        <v>515</v>
      </c>
      <c r="O68" s="66" t="str">
        <f t="shared" si="1"/>
        <v/>
      </c>
      <c r="P68" s="66" t="str">
        <f t="shared" si="2"/>
        <v/>
      </c>
      <c r="Q68" s="66">
        <f t="shared" si="3"/>
        <v>515</v>
      </c>
      <c r="R68" s="66">
        <f t="shared" si="4"/>
        <v>515</v>
      </c>
      <c r="S68" s="66">
        <f>Q68-U68-SUMIFS(条件付き不可!X:X,条件付き不可!E:E,D68)</f>
        <v>515</v>
      </c>
      <c r="T68" s="66">
        <f t="shared" si="5"/>
        <v>515</v>
      </c>
      <c r="U68" s="66">
        <f>IF(COUNTIFS(条件付き不可!$E:$E,$D68,条件付き不可!$C:$C,条件付き不可!$V$3)&gt;0,Q68,SUMIFS(条件付き不可!$L:$L,条件付き不可!$E:$E,$D68,条件付き不可!$C:$C,U$1))</f>
        <v>0</v>
      </c>
      <c r="V68" s="66">
        <f>IF(COUNTIFS(条件付き不可!$E:$E,$D68,条件付き不可!$C:$C,条件付き不可!$V$5)&gt;0,Q68,IFERROR(VLOOKUP(D68,条件付き不可!E:Y,21,0),0))</f>
        <v>0</v>
      </c>
    </row>
    <row r="69" spans="1:22">
      <c r="A69" s="53" t="str">
        <f t="shared" si="0"/>
        <v>000063</v>
      </c>
      <c r="B69" s="53">
        <v>3</v>
      </c>
      <c r="C69">
        <v>68</v>
      </c>
      <c r="D69">
        <v>63</v>
      </c>
      <c r="E69" t="s">
        <v>3024</v>
      </c>
      <c r="F69" t="s">
        <v>162</v>
      </c>
      <c r="G69" t="str">
        <f>VLOOKUP(A69,GIS!A:B,2,0)</f>
        <v>こてはし台４</v>
      </c>
      <c r="H69" t="s">
        <v>58</v>
      </c>
      <c r="I69" t="s">
        <v>2609</v>
      </c>
      <c r="J69" s="66">
        <v>460</v>
      </c>
      <c r="K69" s="66">
        <v>460</v>
      </c>
      <c r="L69" s="66">
        <v>460</v>
      </c>
      <c r="M69" s="66">
        <v>460</v>
      </c>
      <c r="N69" s="66">
        <f>VLOOKUP(A69,GIS!A:C,3,0)</f>
        <v>460</v>
      </c>
      <c r="O69" s="66" t="str">
        <f t="shared" si="1"/>
        <v/>
      </c>
      <c r="P69" s="66" t="str">
        <f t="shared" si="2"/>
        <v/>
      </c>
      <c r="Q69" s="66">
        <f t="shared" si="3"/>
        <v>460</v>
      </c>
      <c r="R69" s="66">
        <f t="shared" si="4"/>
        <v>460</v>
      </c>
      <c r="S69" s="66">
        <f>Q69-U69-SUMIFS(条件付き不可!X:X,条件付き不可!E:E,D69)</f>
        <v>460</v>
      </c>
      <c r="T69" s="66">
        <f t="shared" si="5"/>
        <v>460</v>
      </c>
      <c r="U69" s="66">
        <f>IF(COUNTIFS(条件付き不可!$E:$E,$D69,条件付き不可!$C:$C,条件付き不可!$V$3)&gt;0,Q69,SUMIFS(条件付き不可!$L:$L,条件付き不可!$E:$E,$D69,条件付き不可!$C:$C,U$1))</f>
        <v>0</v>
      </c>
      <c r="V69" s="66">
        <f>IF(COUNTIFS(条件付き不可!$E:$E,$D69,条件付き不可!$C:$C,条件付き不可!$V$5)&gt;0,Q69,IFERROR(VLOOKUP(D69,条件付き不可!E:Y,21,0),0))</f>
        <v>0</v>
      </c>
    </row>
    <row r="70" spans="1:22">
      <c r="A70" s="53" t="str">
        <f t="shared" si="0"/>
        <v>000064</v>
      </c>
      <c r="B70" s="53">
        <v>3</v>
      </c>
      <c r="C70">
        <v>69</v>
      </c>
      <c r="D70">
        <v>64</v>
      </c>
      <c r="E70" t="s">
        <v>3024</v>
      </c>
      <c r="F70" t="s">
        <v>162</v>
      </c>
      <c r="G70" t="str">
        <f>VLOOKUP(A70,GIS!A:B,2,0)</f>
        <v>こてはし台５</v>
      </c>
      <c r="H70" t="s">
        <v>58</v>
      </c>
      <c r="I70" t="s">
        <v>2609</v>
      </c>
      <c r="J70" s="66">
        <v>440</v>
      </c>
      <c r="K70" s="66">
        <v>440</v>
      </c>
      <c r="L70" s="66">
        <v>440</v>
      </c>
      <c r="M70" s="66">
        <v>440</v>
      </c>
      <c r="N70" s="66">
        <f>VLOOKUP(A70,GIS!A:C,3,0)</f>
        <v>440</v>
      </c>
      <c r="O70" s="66" t="str">
        <f t="shared" si="1"/>
        <v/>
      </c>
      <c r="P70" s="66" t="str">
        <f t="shared" ref="P70:P140" si="24">IF(J70=K70,IF(J70=L70,"","✕"),"✕")</f>
        <v/>
      </c>
      <c r="Q70" s="66">
        <f t="shared" si="3"/>
        <v>440</v>
      </c>
      <c r="R70" s="66">
        <f t="shared" si="4"/>
        <v>440</v>
      </c>
      <c r="S70" s="66">
        <f>Q70-U70-SUMIFS(条件付き不可!X:X,条件付き不可!E:E,D70)</f>
        <v>440</v>
      </c>
      <c r="T70" s="66">
        <f t="shared" ref="T70:T140" si="25">Q70-V70</f>
        <v>440</v>
      </c>
      <c r="U70" s="66">
        <f>IF(COUNTIFS(条件付き不可!$E:$E,$D70,条件付き不可!$C:$C,条件付き不可!$V$3)&gt;0,Q70,SUMIFS(条件付き不可!$L:$L,条件付き不可!$E:$E,$D70,条件付き不可!$C:$C,U$1))</f>
        <v>0</v>
      </c>
      <c r="V70" s="66">
        <f>IF(COUNTIFS(条件付き不可!$E:$E,$D70,条件付き不可!$C:$C,条件付き不可!$V$5)&gt;0,Q70,IFERROR(VLOOKUP(D70,条件付き不可!E:Y,21,0),0))</f>
        <v>0</v>
      </c>
    </row>
    <row r="71" spans="1:22">
      <c r="A71" s="53" t="str">
        <f t="shared" ref="A71:A142" si="26">TEXT(D71,"000000")</f>
        <v>000065</v>
      </c>
      <c r="B71" s="53">
        <v>3</v>
      </c>
      <c r="C71">
        <v>70</v>
      </c>
      <c r="D71">
        <v>65</v>
      </c>
      <c r="E71" t="s">
        <v>3024</v>
      </c>
      <c r="F71" t="s">
        <v>162</v>
      </c>
      <c r="G71" t="str">
        <f>VLOOKUP(A71,GIS!A:B,2,0)</f>
        <v>こてはし台６</v>
      </c>
      <c r="H71" t="s">
        <v>58</v>
      </c>
      <c r="I71" t="s">
        <v>2609</v>
      </c>
      <c r="J71" s="66">
        <v>660</v>
      </c>
      <c r="K71" s="66">
        <v>660</v>
      </c>
      <c r="L71" s="66">
        <v>660</v>
      </c>
      <c r="M71" s="66">
        <v>660</v>
      </c>
      <c r="N71" s="66">
        <f>VLOOKUP(A71,GIS!A:C,3,0)</f>
        <v>660</v>
      </c>
      <c r="O71" s="66" t="str">
        <f t="shared" ref="O71:O142" si="27">IF(J71=N71,"","✕")</f>
        <v/>
      </c>
      <c r="P71" s="66" t="str">
        <f t="shared" si="24"/>
        <v/>
      </c>
      <c r="Q71" s="66">
        <f t="shared" ref="Q71:Q142" si="28">N71</f>
        <v>660</v>
      </c>
      <c r="R71" s="66">
        <f t="shared" ref="R71:R142" si="29">Q71-U71</f>
        <v>660</v>
      </c>
      <c r="S71" s="66">
        <f>Q71-U71-SUMIFS(条件付き不可!X:X,条件付き不可!E:E,D71)</f>
        <v>660</v>
      </c>
      <c r="T71" s="66">
        <f t="shared" si="25"/>
        <v>660</v>
      </c>
      <c r="U71" s="66">
        <f>IF(COUNTIFS(条件付き不可!$E:$E,$D71,条件付き不可!$C:$C,条件付き不可!$V$3)&gt;0,Q71,SUMIFS(条件付き不可!$L:$L,条件付き不可!$E:$E,$D71,条件付き不可!$C:$C,U$1))</f>
        <v>0</v>
      </c>
      <c r="V71" s="66">
        <f>IF(COUNTIFS(条件付き不可!$E:$E,$D71,条件付き不可!$C:$C,条件付き不可!$V$5)&gt;0,Q71,IFERROR(VLOOKUP(D71,条件付き不可!E:Y,21,0),0))</f>
        <v>0</v>
      </c>
    </row>
    <row r="72" spans="1:22">
      <c r="A72" s="53" t="str">
        <f t="shared" si="26"/>
        <v>000067</v>
      </c>
      <c r="B72" s="53">
        <v>3</v>
      </c>
      <c r="C72">
        <v>71</v>
      </c>
      <c r="D72">
        <v>67</v>
      </c>
      <c r="E72" t="s">
        <v>3024</v>
      </c>
      <c r="F72" t="s">
        <v>162</v>
      </c>
      <c r="G72" t="str">
        <f>VLOOKUP(A72,GIS!A:B,2,0)</f>
        <v>横戸台</v>
      </c>
      <c r="H72" t="s">
        <v>58</v>
      </c>
      <c r="I72" t="s">
        <v>2609</v>
      </c>
      <c r="J72" s="66">
        <v>540</v>
      </c>
      <c r="K72" s="66">
        <v>540</v>
      </c>
      <c r="L72" s="66">
        <v>540</v>
      </c>
      <c r="M72" s="66">
        <v>540</v>
      </c>
      <c r="N72" s="66">
        <f>VLOOKUP(A72,GIS!A:C,3,0)</f>
        <v>540</v>
      </c>
      <c r="O72" s="66" t="str">
        <f t="shared" si="27"/>
        <v/>
      </c>
      <c r="P72" s="66" t="str">
        <f t="shared" si="24"/>
        <v/>
      </c>
      <c r="Q72" s="66">
        <f t="shared" si="28"/>
        <v>540</v>
      </c>
      <c r="R72" s="66">
        <f t="shared" si="29"/>
        <v>540</v>
      </c>
      <c r="S72" s="66">
        <f>Q72-U72-SUMIFS(条件付き不可!X:X,条件付き不可!E:E,D72)</f>
        <v>540</v>
      </c>
      <c r="T72" s="66">
        <f t="shared" si="25"/>
        <v>540</v>
      </c>
      <c r="U72" s="66">
        <f>IF(COUNTIFS(条件付き不可!$E:$E,$D72,条件付き不可!$C:$C,条件付き不可!$V$3)&gt;0,Q72,SUMIFS(条件付き不可!$L:$L,条件付き不可!$E:$E,$D72,条件付き不可!$C:$C,U$1))</f>
        <v>0</v>
      </c>
      <c r="V72" s="66">
        <f>IF(COUNTIFS(条件付き不可!$E:$E,$D72,条件付き不可!$C:$C,条件付き不可!$V$5)&gt;0,Q72,IFERROR(VLOOKUP(D72,条件付き不可!E:Y,21,0),0))</f>
        <v>0</v>
      </c>
    </row>
    <row r="73" spans="1:22">
      <c r="A73" s="53" t="str">
        <f t="shared" si="26"/>
        <v>000068</v>
      </c>
      <c r="B73" s="53">
        <v>3</v>
      </c>
      <c r="C73">
        <v>72</v>
      </c>
      <c r="D73">
        <v>68</v>
      </c>
      <c r="E73" t="s">
        <v>3024</v>
      </c>
      <c r="F73" t="s">
        <v>162</v>
      </c>
      <c r="G73" t="str">
        <f>VLOOKUP(A73,GIS!A:B,2,0)</f>
        <v>三角町</v>
      </c>
      <c r="H73" t="s">
        <v>58</v>
      </c>
      <c r="I73" t="s">
        <v>2609</v>
      </c>
      <c r="J73" s="66">
        <v>440</v>
      </c>
      <c r="K73" s="66">
        <v>440</v>
      </c>
      <c r="L73" s="66">
        <v>440</v>
      </c>
      <c r="M73" s="66">
        <v>440</v>
      </c>
      <c r="N73" s="66">
        <f>VLOOKUP(A73,GIS!A:C,3,0)</f>
        <v>440</v>
      </c>
      <c r="O73" s="66" t="str">
        <f t="shared" si="27"/>
        <v/>
      </c>
      <c r="P73" s="66" t="str">
        <f t="shared" si="24"/>
        <v/>
      </c>
      <c r="Q73" s="66">
        <f t="shared" si="28"/>
        <v>440</v>
      </c>
      <c r="R73" s="66">
        <f t="shared" si="29"/>
        <v>440</v>
      </c>
      <c r="S73" s="66">
        <f>Q73-U73-SUMIFS(条件付き不可!X:X,条件付き不可!E:E,D73)</f>
        <v>440</v>
      </c>
      <c r="T73" s="66">
        <f t="shared" si="25"/>
        <v>440</v>
      </c>
      <c r="U73" s="66">
        <f>IF(COUNTIFS(条件付き不可!$E:$E,$D73,条件付き不可!$C:$C,条件付き不可!$V$3)&gt;0,Q73,SUMIFS(条件付き不可!$L:$L,条件付き不可!$E:$E,$D73,条件付き不可!$C:$C,U$1))</f>
        <v>0</v>
      </c>
      <c r="V73" s="66">
        <f>IF(COUNTIFS(条件付き不可!$E:$E,$D73,条件付き不可!$C:$C,条件付き不可!$V$5)&gt;0,Q73,IFERROR(VLOOKUP(D73,条件付き不可!E:Y,21,0),0))</f>
        <v>0</v>
      </c>
    </row>
    <row r="74" spans="1:22">
      <c r="A74" s="53" t="str">
        <f t="shared" si="26"/>
        <v>000069</v>
      </c>
      <c r="B74" s="53">
        <v>3</v>
      </c>
      <c r="C74">
        <v>73</v>
      </c>
      <c r="D74">
        <v>69</v>
      </c>
      <c r="E74" t="s">
        <v>3024</v>
      </c>
      <c r="F74" t="s">
        <v>162</v>
      </c>
      <c r="G74" t="str">
        <f>VLOOKUP(A74,GIS!A:B,2,0)</f>
        <v>千種町・三角町</v>
      </c>
      <c r="H74" t="s">
        <v>58</v>
      </c>
      <c r="I74" t="s">
        <v>2609</v>
      </c>
      <c r="J74" s="66">
        <v>290</v>
      </c>
      <c r="K74" s="66">
        <v>290</v>
      </c>
      <c r="L74" s="66">
        <v>290</v>
      </c>
      <c r="M74" s="66">
        <v>290</v>
      </c>
      <c r="N74" s="66">
        <f>VLOOKUP(A74,GIS!A:C,3,0)</f>
        <v>290</v>
      </c>
      <c r="O74" s="66" t="str">
        <f t="shared" si="27"/>
        <v/>
      </c>
      <c r="P74" s="66" t="str">
        <f t="shared" si="24"/>
        <v/>
      </c>
      <c r="Q74" s="66">
        <f t="shared" si="28"/>
        <v>290</v>
      </c>
      <c r="R74" s="66">
        <f t="shared" si="29"/>
        <v>290</v>
      </c>
      <c r="S74" s="66">
        <f>Q74-U74-SUMIFS(条件付き不可!X:X,条件付き不可!E:E,D74)</f>
        <v>290</v>
      </c>
      <c r="T74" s="66">
        <f t="shared" si="25"/>
        <v>290</v>
      </c>
      <c r="U74" s="66">
        <f>IF(COUNTIFS(条件付き不可!$E:$E,$D74,条件付き不可!$C:$C,条件付き不可!$V$3)&gt;0,Q74,SUMIFS(条件付き不可!$L:$L,条件付き不可!$E:$E,$D74,条件付き不可!$C:$C,U$1))</f>
        <v>0</v>
      </c>
      <c r="V74" s="66">
        <f>IF(COUNTIFS(条件付き不可!$E:$E,$D74,条件付き不可!$C:$C,条件付き不可!$V$5)&gt;0,Q74,IFERROR(VLOOKUP(D74,条件付き不可!E:Y,21,0),0))</f>
        <v>0</v>
      </c>
    </row>
    <row r="75" spans="1:22">
      <c r="A75" s="53" t="str">
        <f t="shared" si="26"/>
        <v>000074</v>
      </c>
      <c r="B75" s="53">
        <v>3</v>
      </c>
      <c r="C75">
        <v>74</v>
      </c>
      <c r="D75">
        <v>74</v>
      </c>
      <c r="E75" t="s">
        <v>3024</v>
      </c>
      <c r="F75" t="s">
        <v>162</v>
      </c>
      <c r="G75" t="str">
        <f>VLOOKUP(A75,GIS!A:B,2,0)</f>
        <v>千種町</v>
      </c>
      <c r="H75" t="s">
        <v>58</v>
      </c>
      <c r="I75" t="s">
        <v>2609</v>
      </c>
      <c r="J75" s="66">
        <v>395</v>
      </c>
      <c r="K75" s="66">
        <v>395</v>
      </c>
      <c r="L75" s="66">
        <v>395</v>
      </c>
      <c r="M75" s="66">
        <v>395</v>
      </c>
      <c r="N75" s="66">
        <f>VLOOKUP(A75,GIS!A:C,3,0)</f>
        <v>395</v>
      </c>
      <c r="O75" s="66" t="str">
        <f t="shared" si="27"/>
        <v/>
      </c>
      <c r="P75" s="66" t="str">
        <f t="shared" si="24"/>
        <v/>
      </c>
      <c r="Q75" s="66">
        <f t="shared" si="28"/>
        <v>395</v>
      </c>
      <c r="R75" s="66">
        <f t="shared" si="29"/>
        <v>395</v>
      </c>
      <c r="S75" s="66">
        <f>Q75-U75-SUMIFS(条件付き不可!X:X,条件付き不可!E:E,D75)</f>
        <v>395</v>
      </c>
      <c r="T75" s="66">
        <f t="shared" si="25"/>
        <v>395</v>
      </c>
      <c r="U75" s="66">
        <f>IF(COUNTIFS(条件付き不可!$E:$E,$D75,条件付き不可!$C:$C,条件付き不可!$V$3)&gt;0,Q75,SUMIFS(条件付き不可!$L:$L,条件付き不可!$E:$E,$D75,条件付き不可!$C:$C,U$1))</f>
        <v>0</v>
      </c>
      <c r="V75" s="66">
        <f>IF(COUNTIFS(条件付き不可!$E:$E,$D75,条件付き不可!$C:$C,条件付き不可!$V$5)&gt;0,Q75,IFERROR(VLOOKUP(D75,条件付き不可!E:Y,21,0),0))</f>
        <v>0</v>
      </c>
    </row>
    <row r="76" spans="1:22">
      <c r="A76" s="53" t="str">
        <f t="shared" si="26"/>
        <v>000070</v>
      </c>
      <c r="B76" s="53">
        <v>3</v>
      </c>
      <c r="C76">
        <v>75</v>
      </c>
      <c r="D76">
        <v>70</v>
      </c>
      <c r="E76" t="s">
        <v>3024</v>
      </c>
      <c r="F76" t="s">
        <v>162</v>
      </c>
      <c r="G76" t="str">
        <f>VLOOKUP(A76,GIS!A:B,2,0)</f>
        <v>千種町Ａ</v>
      </c>
      <c r="H76" t="s">
        <v>58</v>
      </c>
      <c r="I76" t="s">
        <v>2609</v>
      </c>
      <c r="J76" s="66">
        <v>300</v>
      </c>
      <c r="K76" s="66">
        <v>300</v>
      </c>
      <c r="L76" s="66">
        <v>300</v>
      </c>
      <c r="M76" s="66">
        <v>300</v>
      </c>
      <c r="N76" s="66">
        <f>VLOOKUP(A76,GIS!A:C,3,0)</f>
        <v>300</v>
      </c>
      <c r="O76" s="66" t="str">
        <f t="shared" si="27"/>
        <v/>
      </c>
      <c r="P76" s="66" t="str">
        <f t="shared" si="24"/>
        <v/>
      </c>
      <c r="Q76" s="66">
        <f t="shared" si="28"/>
        <v>300</v>
      </c>
      <c r="R76" s="66">
        <f t="shared" si="29"/>
        <v>300</v>
      </c>
      <c r="S76" s="66">
        <f>Q76-U76-SUMIFS(条件付き不可!X:X,条件付き不可!E:E,D76)</f>
        <v>300</v>
      </c>
      <c r="T76" s="66">
        <f t="shared" si="25"/>
        <v>300</v>
      </c>
      <c r="U76" s="66">
        <f>IF(COUNTIFS(条件付き不可!$E:$E,$D76,条件付き不可!$C:$C,条件付き不可!$V$3)&gt;0,Q76,SUMIFS(条件付き不可!$L:$L,条件付き不可!$E:$E,$D76,条件付き不可!$C:$C,U$1))</f>
        <v>0</v>
      </c>
      <c r="V76" s="66">
        <f>IF(COUNTIFS(条件付き不可!$E:$E,$D76,条件付き不可!$C:$C,条件付き不可!$V$5)&gt;0,Q76,IFERROR(VLOOKUP(D76,条件付き不可!E:Y,21,0),0))</f>
        <v>0</v>
      </c>
    </row>
    <row r="77" spans="1:22">
      <c r="A77" s="53" t="str">
        <f t="shared" si="26"/>
        <v>000071</v>
      </c>
      <c r="B77" s="53">
        <v>3</v>
      </c>
      <c r="C77">
        <v>76</v>
      </c>
      <c r="D77">
        <v>71</v>
      </c>
      <c r="E77" t="s">
        <v>3024</v>
      </c>
      <c r="F77" t="s">
        <v>162</v>
      </c>
      <c r="G77" t="str">
        <f>VLOOKUP(A77,GIS!A:B,2,0)</f>
        <v>千種町Ｂ</v>
      </c>
      <c r="H77" t="s">
        <v>58</v>
      </c>
      <c r="I77" t="s">
        <v>2609</v>
      </c>
      <c r="J77" s="66">
        <v>595</v>
      </c>
      <c r="K77" s="66">
        <v>595</v>
      </c>
      <c r="L77" s="66">
        <v>595</v>
      </c>
      <c r="M77" s="66">
        <v>595</v>
      </c>
      <c r="N77" s="66">
        <f>VLOOKUP(A77,GIS!A:C,3,0)</f>
        <v>595</v>
      </c>
      <c r="O77" s="66" t="str">
        <f t="shared" si="27"/>
        <v/>
      </c>
      <c r="P77" s="66" t="str">
        <f t="shared" si="24"/>
        <v/>
      </c>
      <c r="Q77" s="66">
        <f t="shared" si="28"/>
        <v>595</v>
      </c>
      <c r="R77" s="66">
        <f t="shared" si="29"/>
        <v>595</v>
      </c>
      <c r="S77" s="66">
        <f>Q77-U77-SUMIFS(条件付き不可!X:X,条件付き不可!E:E,D77)</f>
        <v>595</v>
      </c>
      <c r="T77" s="66">
        <f t="shared" si="25"/>
        <v>595</v>
      </c>
      <c r="U77" s="66">
        <f>IF(COUNTIFS(条件付き不可!$E:$E,$D77,条件付き不可!$C:$C,条件付き不可!$V$3)&gt;0,Q77,SUMIFS(条件付き不可!$L:$L,条件付き不可!$E:$E,$D77,条件付き不可!$C:$C,U$1))</f>
        <v>0</v>
      </c>
      <c r="V77" s="66">
        <f>IF(COUNTIFS(条件付き不可!$E:$E,$D77,条件付き不可!$C:$C,条件付き不可!$V$5)&gt;0,Q77,IFERROR(VLOOKUP(D77,条件付き不可!E:Y,21,0),0))</f>
        <v>0</v>
      </c>
    </row>
    <row r="78" spans="1:22">
      <c r="A78" s="53" t="str">
        <f t="shared" si="26"/>
        <v>000072</v>
      </c>
      <c r="B78" s="53">
        <v>3</v>
      </c>
      <c r="C78">
        <v>77</v>
      </c>
      <c r="D78">
        <v>72</v>
      </c>
      <c r="E78" t="s">
        <v>3024</v>
      </c>
      <c r="F78" t="s">
        <v>162</v>
      </c>
      <c r="G78" t="str">
        <f>VLOOKUP(A78,GIS!A:B,2,0)</f>
        <v>千種町C（千葉工大グランド）</v>
      </c>
      <c r="H78" t="s">
        <v>58</v>
      </c>
      <c r="I78" t="s">
        <v>2609</v>
      </c>
      <c r="J78" s="66">
        <v>480</v>
      </c>
      <c r="K78" s="66">
        <v>480</v>
      </c>
      <c r="L78" s="66">
        <v>480</v>
      </c>
      <c r="M78" s="66">
        <v>480</v>
      </c>
      <c r="N78" s="66">
        <f>VLOOKUP(A78,GIS!A:C,3,0)</f>
        <v>480</v>
      </c>
      <c r="O78" s="66" t="str">
        <f t="shared" si="27"/>
        <v/>
      </c>
      <c r="P78" s="66" t="str">
        <f t="shared" si="24"/>
        <v/>
      </c>
      <c r="Q78" s="66">
        <f t="shared" si="28"/>
        <v>480</v>
      </c>
      <c r="R78" s="66">
        <f t="shared" si="29"/>
        <v>480</v>
      </c>
      <c r="S78" s="66">
        <f>Q78-U78-SUMIFS(条件付き不可!X:X,条件付き不可!E:E,D78)</f>
        <v>480</v>
      </c>
      <c r="T78" s="66">
        <f t="shared" si="25"/>
        <v>480</v>
      </c>
      <c r="U78" s="66">
        <f>IF(COUNTIFS(条件付き不可!$E:$E,$D78,条件付き不可!$C:$C,条件付き不可!$V$3)&gt;0,Q78,SUMIFS(条件付き不可!$L:$L,条件付き不可!$E:$E,$D78,条件付き不可!$C:$C,U$1))</f>
        <v>0</v>
      </c>
      <c r="V78" s="66">
        <f>IF(COUNTIFS(条件付き不可!$E:$E,$D78,条件付き不可!$C:$C,条件付き不可!$V$5)&gt;0,Q78,IFERROR(VLOOKUP(D78,条件付き不可!E:Y,21,0),0))</f>
        <v>0</v>
      </c>
    </row>
    <row r="79" spans="1:22">
      <c r="A79" s="53" t="str">
        <f t="shared" si="26"/>
        <v>000073</v>
      </c>
      <c r="B79" s="53">
        <v>3</v>
      </c>
      <c r="C79">
        <v>78</v>
      </c>
      <c r="D79">
        <v>73</v>
      </c>
      <c r="E79" t="s">
        <v>3024</v>
      </c>
      <c r="F79" t="s">
        <v>162</v>
      </c>
      <c r="G79" t="str">
        <f>VLOOKUP(A79,GIS!A:B,2,0)</f>
        <v>千種町D</v>
      </c>
      <c r="H79" t="s">
        <v>58</v>
      </c>
      <c r="I79" t="s">
        <v>2609</v>
      </c>
      <c r="J79" s="66">
        <v>540</v>
      </c>
      <c r="K79" s="66">
        <v>540</v>
      </c>
      <c r="L79" s="66">
        <v>540</v>
      </c>
      <c r="M79" s="66">
        <v>540</v>
      </c>
      <c r="N79" s="66">
        <f>VLOOKUP(A79,GIS!A:C,3,0)</f>
        <v>540</v>
      </c>
      <c r="O79" s="66" t="str">
        <f t="shared" si="27"/>
        <v/>
      </c>
      <c r="P79" s="66" t="str">
        <f t="shared" si="24"/>
        <v/>
      </c>
      <c r="Q79" s="66">
        <f t="shared" si="28"/>
        <v>540</v>
      </c>
      <c r="R79" s="66">
        <f t="shared" si="29"/>
        <v>540</v>
      </c>
      <c r="S79" s="66">
        <f>Q79-U79-SUMIFS(条件付き不可!X:X,条件付き不可!E:E,D79)</f>
        <v>540</v>
      </c>
      <c r="T79" s="66">
        <f t="shared" si="25"/>
        <v>540</v>
      </c>
      <c r="U79" s="66">
        <f>IF(COUNTIFS(条件付き不可!$E:$E,$D79,条件付き不可!$C:$C,条件付き不可!$V$3)&gt;0,Q79,SUMIFS(条件付き不可!$L:$L,条件付き不可!$E:$E,$D79,条件付き不可!$C:$C,U$1))</f>
        <v>0</v>
      </c>
      <c r="V79" s="66">
        <f>IF(COUNTIFS(条件付き不可!$E:$E,$D79,条件付き不可!$C:$C,条件付き不可!$V$5)&gt;0,Q79,IFERROR(VLOOKUP(D79,条件付き不可!E:Y,21,0),0))</f>
        <v>0</v>
      </c>
    </row>
    <row r="80" spans="1:22">
      <c r="A80" s="53" t="str">
        <f t="shared" si="26"/>
        <v>001001</v>
      </c>
      <c r="B80" s="53">
        <v>2</v>
      </c>
      <c r="C80">
        <v>79</v>
      </c>
      <c r="D80">
        <v>1001</v>
      </c>
      <c r="E80" t="s">
        <v>3025</v>
      </c>
      <c r="F80" t="s">
        <v>175</v>
      </c>
      <c r="G80" t="str">
        <f>VLOOKUP(A80,GIS!A:B,2,0)</f>
        <v>大和田新田（八千代市役所）</v>
      </c>
      <c r="H80" t="s">
        <v>58</v>
      </c>
      <c r="I80" t="s">
        <v>2608</v>
      </c>
      <c r="J80" s="66">
        <v>660</v>
      </c>
      <c r="K80" s="66">
        <v>660</v>
      </c>
      <c r="L80" s="66">
        <v>660</v>
      </c>
      <c r="M80" s="66">
        <v>660</v>
      </c>
      <c r="N80" s="66">
        <f>VLOOKUP(A80,GIS!A:C,3,0)</f>
        <v>660</v>
      </c>
      <c r="O80" s="66" t="str">
        <f t="shared" si="27"/>
        <v/>
      </c>
      <c r="P80" s="66" t="str">
        <f t="shared" si="24"/>
        <v/>
      </c>
      <c r="Q80" s="66">
        <f t="shared" si="28"/>
        <v>660</v>
      </c>
      <c r="R80" s="66">
        <f t="shared" si="29"/>
        <v>660</v>
      </c>
      <c r="S80" s="66">
        <f>Q80-U80-SUMIFS(条件付き不可!X:X,条件付き不可!E:E,D80)</f>
        <v>660</v>
      </c>
      <c r="T80" s="66">
        <f t="shared" si="25"/>
        <v>660</v>
      </c>
      <c r="U80" s="66">
        <f>IF(COUNTIFS(条件付き不可!$E:$E,$D80,条件付き不可!$C:$C,条件付き不可!$V$3)&gt;0,Q80,SUMIFS(条件付き不可!$L:$L,条件付き不可!$E:$E,$D80,条件付き不可!$C:$C,U$1))</f>
        <v>0</v>
      </c>
      <c r="V80" s="66">
        <f>IF(COUNTIFS(条件付き不可!$E:$E,$D80,条件付き不可!$C:$C,条件付き不可!$V$5)&gt;0,Q80,IFERROR(VLOOKUP(D80,条件付き不可!E:Y,21,0),0))</f>
        <v>0</v>
      </c>
    </row>
    <row r="81" spans="1:22">
      <c r="A81" s="53" t="str">
        <f t="shared" si="26"/>
        <v>001002</v>
      </c>
      <c r="B81" s="53">
        <v>2</v>
      </c>
      <c r="C81">
        <v>80</v>
      </c>
      <c r="D81">
        <v>1002</v>
      </c>
      <c r="E81" t="s">
        <v>3025</v>
      </c>
      <c r="F81" t="s">
        <v>175</v>
      </c>
      <c r="G81" t="str">
        <f>VLOOKUP(A81,GIS!A:B,2,0)</f>
        <v>大和田新田（大和田西小学校）</v>
      </c>
      <c r="H81" t="s">
        <v>58</v>
      </c>
      <c r="I81" t="s">
        <v>2608</v>
      </c>
      <c r="J81" s="66">
        <v>780</v>
      </c>
      <c r="K81" s="66">
        <v>745</v>
      </c>
      <c r="L81" s="66">
        <v>745</v>
      </c>
      <c r="M81" s="66">
        <v>780</v>
      </c>
      <c r="N81" s="66">
        <f>VLOOKUP(A81,GIS!A:C,3,0)</f>
        <v>780</v>
      </c>
      <c r="O81" s="66" t="str">
        <f t="shared" si="27"/>
        <v/>
      </c>
      <c r="P81" s="66" t="str">
        <f t="shared" si="24"/>
        <v>✕</v>
      </c>
      <c r="Q81" s="66">
        <f t="shared" si="28"/>
        <v>780</v>
      </c>
      <c r="R81" s="66">
        <f t="shared" si="29"/>
        <v>745</v>
      </c>
      <c r="S81" s="66">
        <f>Q81-U81-SUMIFS(条件付き不可!X:X,条件付き不可!E:E,D81)</f>
        <v>745</v>
      </c>
      <c r="T81" s="66">
        <f t="shared" si="25"/>
        <v>780</v>
      </c>
      <c r="U81" s="66">
        <f>IF(COUNTIFS(条件付き不可!$E:$E,$D81,条件付き不可!$C:$C,条件付き不可!$V$3)&gt;0,Q81,SUMIFS(条件付き不可!$L:$L,条件付き不可!$E:$E,$D81,条件付き不可!$C:$C,U$1))</f>
        <v>35</v>
      </c>
      <c r="V81" s="66">
        <f>IF(COUNTIFS(条件付き不可!$E:$E,$D81,条件付き不可!$C:$C,条件付き不可!$V$5)&gt;0,Q81,IFERROR(VLOOKUP(D81,条件付き不可!E:Y,21,0),0))</f>
        <v>0</v>
      </c>
    </row>
    <row r="82" spans="1:22">
      <c r="A82" s="53" t="str">
        <f t="shared" si="26"/>
        <v>001003</v>
      </c>
      <c r="B82" s="53">
        <v>2</v>
      </c>
      <c r="C82">
        <v>81</v>
      </c>
      <c r="D82">
        <v>1003</v>
      </c>
      <c r="E82" t="s">
        <v>3025</v>
      </c>
      <c r="F82" t="s">
        <v>175</v>
      </c>
      <c r="G82" t="str">
        <f>VLOOKUP(A82,GIS!A:B,2,0)</f>
        <v>大和田新田（新倉）</v>
      </c>
      <c r="H82" t="s">
        <v>58</v>
      </c>
      <c r="I82" t="s">
        <v>2608</v>
      </c>
      <c r="J82" s="66">
        <v>670</v>
      </c>
      <c r="K82" s="66">
        <v>670</v>
      </c>
      <c r="L82" s="66">
        <v>670</v>
      </c>
      <c r="M82" s="66">
        <v>670</v>
      </c>
      <c r="N82" s="66">
        <f>VLOOKUP(A82,GIS!A:C,3,0)</f>
        <v>670</v>
      </c>
      <c r="O82" s="66" t="str">
        <f t="shared" si="27"/>
        <v/>
      </c>
      <c r="P82" s="66" t="str">
        <f t="shared" si="24"/>
        <v/>
      </c>
      <c r="Q82" s="66">
        <f t="shared" si="28"/>
        <v>670</v>
      </c>
      <c r="R82" s="66">
        <f t="shared" si="29"/>
        <v>670</v>
      </c>
      <c r="S82" s="66">
        <f>Q82-U82-SUMIFS(条件付き不可!X:X,条件付き不可!E:E,D82)</f>
        <v>670</v>
      </c>
      <c r="T82" s="66">
        <f t="shared" si="25"/>
        <v>670</v>
      </c>
      <c r="U82" s="66">
        <f>IF(COUNTIFS(条件付き不可!$E:$E,$D82,条件付き不可!$C:$C,条件付き不可!$V$3)&gt;0,Q82,SUMIFS(条件付き不可!$L:$L,条件付き不可!$E:$E,$D82,条件付き不可!$C:$C,U$1))</f>
        <v>0</v>
      </c>
      <c r="V82" s="66">
        <f>IF(COUNTIFS(条件付き不可!$E:$E,$D82,条件付き不可!$C:$C,条件付き不可!$V$5)&gt;0,Q82,IFERROR(VLOOKUP(D82,条件付き不可!E:Y,21,0),0))</f>
        <v>0</v>
      </c>
    </row>
    <row r="83" spans="1:22">
      <c r="A83" s="53" t="str">
        <f>TEXT(D83,"000000")</f>
        <v>001004</v>
      </c>
      <c r="B83" s="53">
        <v>2</v>
      </c>
      <c r="C83">
        <v>82</v>
      </c>
      <c r="D83">
        <v>1004</v>
      </c>
      <c r="E83" t="s">
        <v>3025</v>
      </c>
      <c r="F83" t="s">
        <v>175</v>
      </c>
      <c r="G83" t="str">
        <f>VLOOKUP(A83,GIS!A:B,2,0)</f>
        <v>大和田新田（向山第3公園）</v>
      </c>
      <c r="H83" t="s">
        <v>58</v>
      </c>
      <c r="I83" t="s">
        <v>2608</v>
      </c>
      <c r="J83" s="66">
        <v>460</v>
      </c>
      <c r="K83" s="66">
        <v>460</v>
      </c>
      <c r="L83" s="66">
        <v>460</v>
      </c>
      <c r="M83" s="66">
        <v>460</v>
      </c>
      <c r="N83" s="66">
        <f>VLOOKUP(A83,GIS!A:C,3,0)</f>
        <v>460</v>
      </c>
      <c r="O83" s="66" t="str">
        <f>IF(J83=N83,"","✕")</f>
        <v/>
      </c>
      <c r="P83" s="66" t="str">
        <f t="shared" si="24"/>
        <v/>
      </c>
      <c r="Q83" s="66">
        <f>N83</f>
        <v>460</v>
      </c>
      <c r="R83" s="66">
        <f>Q83-U83</f>
        <v>460</v>
      </c>
      <c r="S83" s="66">
        <f>Q83-U83-SUMIFS(条件付き不可!X:X,条件付き不可!E:E,D83)</f>
        <v>460</v>
      </c>
      <c r="T83" s="66">
        <f t="shared" si="25"/>
        <v>460</v>
      </c>
      <c r="U83" s="66">
        <f>IF(COUNTIFS(条件付き不可!$E:$E,$D83,条件付き不可!$C:$C,条件付き不可!$V$3)&gt;0,Q83,SUMIFS(条件付き不可!$L:$L,条件付き不可!$E:$E,$D83,条件付き不可!$C:$C,U$1))</f>
        <v>0</v>
      </c>
      <c r="V83" s="66">
        <f>IF(COUNTIFS(条件付き不可!$E:$E,$D83,条件付き不可!$C:$C,条件付き不可!$V$5)&gt;0,Q83,IFERROR(VLOOKUP(D83,条件付き不可!E:Y,21,0),0))</f>
        <v>0</v>
      </c>
    </row>
    <row r="84" spans="1:22">
      <c r="A84" s="53" t="str">
        <f t="shared" si="26"/>
        <v>001096</v>
      </c>
      <c r="B84" s="53">
        <v>2</v>
      </c>
      <c r="C84">
        <v>83</v>
      </c>
      <c r="D84">
        <v>1096</v>
      </c>
      <c r="E84" t="s">
        <v>3025</v>
      </c>
      <c r="F84" t="s">
        <v>175</v>
      </c>
      <c r="G84" t="str">
        <f>VLOOKUP(A84,GIS!A:B,2,0)</f>
        <v>大和田新田（さつき公園）</v>
      </c>
      <c r="H84" t="s">
        <v>58</v>
      </c>
      <c r="I84" t="s">
        <v>2608</v>
      </c>
      <c r="J84" s="66">
        <v>350</v>
      </c>
      <c r="K84" s="66">
        <v>350</v>
      </c>
      <c r="L84" s="66">
        <v>350</v>
      </c>
      <c r="M84" s="66">
        <v>350</v>
      </c>
      <c r="N84" s="66">
        <f>VLOOKUP(A84,GIS!A:C,3,0)</f>
        <v>350</v>
      </c>
      <c r="O84" s="66" t="str">
        <f t="shared" si="27"/>
        <v/>
      </c>
      <c r="P84" s="66" t="str">
        <f t="shared" si="24"/>
        <v/>
      </c>
      <c r="Q84" s="66">
        <f t="shared" si="28"/>
        <v>350</v>
      </c>
      <c r="R84" s="66">
        <f t="shared" si="29"/>
        <v>350</v>
      </c>
      <c r="S84" s="66">
        <f>Q84-U84-SUMIFS(条件付き不可!X:X,条件付き不可!E:E,D84)</f>
        <v>350</v>
      </c>
      <c r="T84" s="66">
        <f t="shared" si="25"/>
        <v>350</v>
      </c>
      <c r="U84" s="66">
        <f>IF(COUNTIFS(条件付き不可!$E:$E,$D84,条件付き不可!$C:$C,条件付き不可!$V$3)&gt;0,Q84,SUMIFS(条件付き不可!$L:$L,条件付き不可!$E:$E,$D84,条件付き不可!$C:$C,U$1))</f>
        <v>0</v>
      </c>
      <c r="V84" s="66">
        <f>IF(COUNTIFS(条件付き不可!$E:$E,$D84,条件付き不可!$C:$C,条件付き不可!$V$5)&gt;0,Q84,IFERROR(VLOOKUP(D84,条件付き不可!E:Y,21,0),0))</f>
        <v>0</v>
      </c>
    </row>
    <row r="85" spans="1:22">
      <c r="A85" s="53" t="str">
        <f t="shared" si="26"/>
        <v>001005</v>
      </c>
      <c r="B85" s="53">
        <v>2</v>
      </c>
      <c r="C85">
        <v>84</v>
      </c>
      <c r="D85">
        <v>1005</v>
      </c>
      <c r="E85" t="s">
        <v>3025</v>
      </c>
      <c r="F85" t="s">
        <v>175</v>
      </c>
      <c r="G85" t="str">
        <f>VLOOKUP(A85,GIS!A:B,2,0)</f>
        <v>大和田新田（向山A）</v>
      </c>
      <c r="H85" t="s">
        <v>58</v>
      </c>
      <c r="I85" t="s">
        <v>2608</v>
      </c>
      <c r="J85" s="66">
        <v>410</v>
      </c>
      <c r="K85" s="66">
        <v>410</v>
      </c>
      <c r="L85" s="66">
        <v>410</v>
      </c>
      <c r="M85" s="66">
        <v>410</v>
      </c>
      <c r="N85" s="66">
        <f>VLOOKUP(A85,GIS!A:C,3,0)</f>
        <v>410</v>
      </c>
      <c r="O85" s="66" t="str">
        <f t="shared" si="27"/>
        <v/>
      </c>
      <c r="P85" s="66" t="str">
        <f t="shared" si="24"/>
        <v/>
      </c>
      <c r="Q85" s="66">
        <f t="shared" si="28"/>
        <v>410</v>
      </c>
      <c r="R85" s="66">
        <f t="shared" si="29"/>
        <v>410</v>
      </c>
      <c r="S85" s="66">
        <f>Q85-U85-SUMIFS(条件付き不可!X:X,条件付き不可!E:E,D85)</f>
        <v>410</v>
      </c>
      <c r="T85" s="66">
        <f t="shared" si="25"/>
        <v>410</v>
      </c>
      <c r="U85" s="66">
        <f>IF(COUNTIFS(条件付き不可!$E:$E,$D85,条件付き不可!$C:$C,条件付き不可!$V$3)&gt;0,Q85,SUMIFS(条件付き不可!$L:$L,条件付き不可!$E:$E,$D85,条件付き不可!$C:$C,U$1))</f>
        <v>0</v>
      </c>
      <c r="V85" s="66">
        <f>IF(COUNTIFS(条件付き不可!$E:$E,$D85,条件付き不可!$C:$C,条件付き不可!$V$5)&gt;0,Q85,IFERROR(VLOOKUP(D85,条件付き不可!E:Y,21,0),0))</f>
        <v>0</v>
      </c>
    </row>
    <row r="86" spans="1:22">
      <c r="A86" s="53" t="str">
        <f t="shared" ref="A86" si="30">TEXT(D86,"000000")</f>
        <v>001100</v>
      </c>
      <c r="B86" s="53">
        <v>2</v>
      </c>
      <c r="C86">
        <v>85</v>
      </c>
      <c r="D86">
        <v>1100</v>
      </c>
      <c r="E86" t="s">
        <v>3025</v>
      </c>
      <c r="F86" t="s">
        <v>175</v>
      </c>
      <c r="G86" t="str">
        <f>VLOOKUP(A86,GIS!A:B,2,0)</f>
        <v>大和田新田（向山B）</v>
      </c>
      <c r="H86" t="s">
        <v>58</v>
      </c>
      <c r="I86" t="s">
        <v>2608</v>
      </c>
      <c r="J86" s="66">
        <v>400</v>
      </c>
      <c r="K86" s="66">
        <v>400</v>
      </c>
      <c r="L86" s="66">
        <v>400</v>
      </c>
      <c r="M86" s="66">
        <v>400</v>
      </c>
      <c r="N86" s="66">
        <f>VLOOKUP(A86,GIS!A:C,3,0)</f>
        <v>400</v>
      </c>
      <c r="O86" s="66" t="str">
        <f t="shared" ref="O86" si="31">IF(J86=N86,"","✕")</f>
        <v/>
      </c>
      <c r="P86" s="66" t="str">
        <f t="shared" ref="P86" si="32">IF(J86=K86,IF(J86=L86,"","✕"),"✕")</f>
        <v/>
      </c>
      <c r="Q86" s="66">
        <f t="shared" ref="Q86" si="33">N86</f>
        <v>400</v>
      </c>
      <c r="R86" s="66">
        <f t="shared" ref="R86" si="34">Q86-U86</f>
        <v>400</v>
      </c>
      <c r="S86" s="66">
        <f>Q86-U86-SUMIFS(条件付き不可!X:X,条件付き不可!E:E,D86)</f>
        <v>400</v>
      </c>
      <c r="T86" s="66">
        <f t="shared" ref="T86" si="35">Q86-V86</f>
        <v>400</v>
      </c>
      <c r="U86" s="66">
        <f>IF(COUNTIFS(条件付き不可!$E:$E,$D86,条件付き不可!$C:$C,条件付き不可!$V$3)&gt;0,Q86,SUMIFS(条件付き不可!$L:$L,条件付き不可!$E:$E,$D86,条件付き不可!$C:$C,U$1))</f>
        <v>0</v>
      </c>
      <c r="V86" s="66">
        <f>IF(COUNTIFS(条件付き不可!$E:$E,$D86,条件付き不可!$C:$C,条件付き不可!$V$5)&gt;0,Q86,IFERROR(VLOOKUP(D86,条件付き不可!E:Y,21,0),0))</f>
        <v>0</v>
      </c>
    </row>
    <row r="87" spans="1:22">
      <c r="A87" s="53" t="str">
        <f t="shared" si="26"/>
        <v>001006</v>
      </c>
      <c r="B87" s="53">
        <v>2</v>
      </c>
      <c r="C87">
        <v>86</v>
      </c>
      <c r="D87">
        <v>1006</v>
      </c>
      <c r="E87" t="s">
        <v>3025</v>
      </c>
      <c r="F87" t="s">
        <v>175</v>
      </c>
      <c r="G87" t="str">
        <f>VLOOKUP(A87,GIS!A:B,2,0)</f>
        <v>大和田新田（中央自動車学校）</v>
      </c>
      <c r="H87" t="s">
        <v>58</v>
      </c>
      <c r="I87" t="s">
        <v>2608</v>
      </c>
      <c r="J87" s="66">
        <v>340</v>
      </c>
      <c r="K87" s="66">
        <v>340</v>
      </c>
      <c r="L87" s="66">
        <v>340</v>
      </c>
      <c r="M87" s="66">
        <v>340</v>
      </c>
      <c r="N87" s="66">
        <f>VLOOKUP(A87,GIS!A:C,3,0)</f>
        <v>340</v>
      </c>
      <c r="O87" s="66" t="str">
        <f t="shared" si="27"/>
        <v/>
      </c>
      <c r="P87" s="66" t="str">
        <f t="shared" si="24"/>
        <v/>
      </c>
      <c r="Q87" s="66">
        <f t="shared" si="28"/>
        <v>340</v>
      </c>
      <c r="R87" s="66">
        <f t="shared" si="29"/>
        <v>340</v>
      </c>
      <c r="S87" s="66">
        <f>Q87-U87-SUMIFS(条件付き不可!X:X,条件付き不可!E:E,D87)</f>
        <v>340</v>
      </c>
      <c r="T87" s="66">
        <f t="shared" si="25"/>
        <v>340</v>
      </c>
      <c r="U87" s="66">
        <f>IF(COUNTIFS(条件付き不可!$E:$E,$D87,条件付き不可!$C:$C,条件付き不可!$V$3)&gt;0,Q87,SUMIFS(条件付き不可!$L:$L,条件付き不可!$E:$E,$D87,条件付き不可!$C:$C,U$1))</f>
        <v>0</v>
      </c>
      <c r="V87" s="66">
        <f>IF(COUNTIFS(条件付き不可!$E:$E,$D87,条件付き不可!$C:$C,条件付き不可!$V$5)&gt;0,Q87,IFERROR(VLOOKUP(D87,条件付き不可!E:Y,21,0),0))</f>
        <v>0</v>
      </c>
    </row>
    <row r="88" spans="1:22">
      <c r="A88" s="53" t="str">
        <f t="shared" ref="A88" si="36">TEXT(D88,"000000")</f>
        <v>001105</v>
      </c>
      <c r="B88" s="53">
        <v>2</v>
      </c>
      <c r="C88">
        <v>87</v>
      </c>
      <c r="D88">
        <v>1105</v>
      </c>
      <c r="E88" t="s">
        <v>3025</v>
      </c>
      <c r="F88" t="s">
        <v>175</v>
      </c>
      <c r="G88" t="str">
        <f>VLOOKUP(A88,GIS!A:B,2,0)</f>
        <v>大和田新田（中央消防署）</v>
      </c>
      <c r="H88" t="s">
        <v>58</v>
      </c>
      <c r="I88" t="s">
        <v>2608</v>
      </c>
      <c r="J88" s="66">
        <v>400</v>
      </c>
      <c r="K88" s="66">
        <v>400</v>
      </c>
      <c r="L88" s="66">
        <v>400</v>
      </c>
      <c r="M88" s="66">
        <v>400</v>
      </c>
      <c r="N88" s="66">
        <f>VLOOKUP(A88,GIS!A:C,3,0)</f>
        <v>400</v>
      </c>
      <c r="O88" s="66" t="str">
        <f t="shared" ref="O88" si="37">IF(J88=N88,"","✕")</f>
        <v/>
      </c>
      <c r="P88" s="66" t="str">
        <f t="shared" ref="P88" si="38">IF(J88=K88,IF(J88=L88,"","✕"),"✕")</f>
        <v/>
      </c>
      <c r="Q88" s="66">
        <f t="shared" ref="Q88" si="39">N88</f>
        <v>400</v>
      </c>
      <c r="R88" s="66">
        <f t="shared" ref="R88" si="40">Q88-U88</f>
        <v>400</v>
      </c>
      <c r="S88" s="66">
        <f>Q88-U88-SUMIFS(条件付き不可!X:X,条件付き不可!E:E,D88)</f>
        <v>400</v>
      </c>
      <c r="T88" s="66">
        <f t="shared" ref="T88" si="41">Q88-V88</f>
        <v>400</v>
      </c>
      <c r="U88" s="66">
        <f>IF(COUNTIFS(条件付き不可!$E:$E,$D88,条件付き不可!$C:$C,条件付き不可!$V$3)&gt;0,Q88,SUMIFS(条件付き不可!$L:$L,条件付き不可!$E:$E,$D88,条件付き不可!$C:$C,U$1))</f>
        <v>0</v>
      </c>
      <c r="V88" s="66">
        <f>IF(COUNTIFS(条件付き不可!$E:$E,$D88,条件付き不可!$C:$C,条件付き不可!$V$5)&gt;0,Q88,IFERROR(VLOOKUP(D88,条件付き不可!E:Y,21,0),0))</f>
        <v>0</v>
      </c>
    </row>
    <row r="89" spans="1:22">
      <c r="A89" s="53" t="str">
        <f t="shared" si="26"/>
        <v>001082</v>
      </c>
      <c r="B89" s="53">
        <v>2</v>
      </c>
      <c r="C89">
        <v>88</v>
      </c>
      <c r="D89">
        <v>1082</v>
      </c>
      <c r="E89" t="s">
        <v>3025</v>
      </c>
      <c r="F89" t="s">
        <v>175</v>
      </c>
      <c r="G89" t="str">
        <f>VLOOKUP(A89,GIS!A:B,2,0)</f>
        <v>大和田新田（ｳｨﾙ･ｽﾏｰﾄﾋﾙｽﾞ）</v>
      </c>
      <c r="H89" t="s">
        <v>58</v>
      </c>
      <c r="I89" t="s">
        <v>2608</v>
      </c>
      <c r="J89" s="66">
        <v>315</v>
      </c>
      <c r="K89" s="66">
        <v>315</v>
      </c>
      <c r="L89" s="66">
        <v>315</v>
      </c>
      <c r="M89" s="66">
        <v>315</v>
      </c>
      <c r="N89" s="66">
        <f>VLOOKUP(A89,GIS!A:C,3,0)</f>
        <v>315</v>
      </c>
      <c r="O89" s="66" t="str">
        <f t="shared" si="27"/>
        <v/>
      </c>
      <c r="P89" s="66" t="str">
        <f t="shared" si="24"/>
        <v/>
      </c>
      <c r="Q89" s="66">
        <f t="shared" si="28"/>
        <v>315</v>
      </c>
      <c r="R89" s="66">
        <f t="shared" si="29"/>
        <v>315</v>
      </c>
      <c r="S89" s="66">
        <f>Q89-U89-SUMIFS(条件付き不可!X:X,条件付き不可!E:E,D89)</f>
        <v>315</v>
      </c>
      <c r="T89" s="66">
        <f t="shared" si="25"/>
        <v>315</v>
      </c>
      <c r="U89" s="66">
        <f>IF(COUNTIFS(条件付き不可!$E:$E,$D89,条件付き不可!$C:$C,条件付き不可!$V$3)&gt;0,Q89,SUMIFS(条件付き不可!$L:$L,条件付き不可!$E:$E,$D89,条件付き不可!$C:$C,U$1))</f>
        <v>0</v>
      </c>
      <c r="V89" s="66">
        <f>IF(COUNTIFS(条件付き不可!$E:$E,$D89,条件付き不可!$C:$C,条件付き不可!$V$5)&gt;0,Q89,IFERROR(VLOOKUP(D89,条件付き不可!E:Y,21,0),0))</f>
        <v>0</v>
      </c>
    </row>
    <row r="90" spans="1:22">
      <c r="A90" s="53" t="str">
        <f t="shared" si="26"/>
        <v>001007</v>
      </c>
      <c r="B90" s="53">
        <v>2</v>
      </c>
      <c r="C90">
        <v>89</v>
      </c>
      <c r="D90">
        <v>1007</v>
      </c>
      <c r="E90" t="s">
        <v>3025</v>
      </c>
      <c r="F90" t="s">
        <v>175</v>
      </c>
      <c r="G90" t="str">
        <f>VLOOKUP(A90,GIS!A:B,2,0)</f>
        <v>大和田新田（コーシン乳業）</v>
      </c>
      <c r="H90" t="s">
        <v>58</v>
      </c>
      <c r="I90" t="s">
        <v>2608</v>
      </c>
      <c r="J90" s="66">
        <v>535</v>
      </c>
      <c r="K90" s="66">
        <v>535</v>
      </c>
      <c r="L90" s="66">
        <v>535</v>
      </c>
      <c r="M90" s="66">
        <v>535</v>
      </c>
      <c r="N90" s="66">
        <f>VLOOKUP(A90,GIS!A:C,3,0)</f>
        <v>535</v>
      </c>
      <c r="O90" s="66" t="str">
        <f t="shared" si="27"/>
        <v/>
      </c>
      <c r="P90" s="66" t="str">
        <f t="shared" si="24"/>
        <v/>
      </c>
      <c r="Q90" s="66">
        <f t="shared" si="28"/>
        <v>535</v>
      </c>
      <c r="R90" s="66">
        <f t="shared" si="29"/>
        <v>535</v>
      </c>
      <c r="S90" s="66">
        <f>Q90-U90-SUMIFS(条件付き不可!X:X,条件付き不可!E:E,D90)</f>
        <v>535</v>
      </c>
      <c r="T90" s="66">
        <f t="shared" si="25"/>
        <v>535</v>
      </c>
      <c r="U90" s="66">
        <f>IF(COUNTIFS(条件付き不可!$E:$E,$D90,条件付き不可!$C:$C,条件付き不可!$V$3)&gt;0,Q90,SUMIFS(条件付き不可!$L:$L,条件付き不可!$E:$E,$D90,条件付き不可!$C:$C,U$1))</f>
        <v>0</v>
      </c>
      <c r="V90" s="66">
        <f>IF(COUNTIFS(条件付き不可!$E:$E,$D90,条件付き不可!$C:$C,条件付き不可!$V$5)&gt;0,Q90,IFERROR(VLOOKUP(D90,条件付き不可!E:Y,21,0),0))</f>
        <v>0</v>
      </c>
    </row>
    <row r="91" spans="1:22">
      <c r="A91" s="53" t="str">
        <f t="shared" si="26"/>
        <v>001079</v>
      </c>
      <c r="B91" s="53">
        <v>2</v>
      </c>
      <c r="C91">
        <v>90</v>
      </c>
      <c r="D91">
        <v>1079</v>
      </c>
      <c r="E91" t="s">
        <v>3025</v>
      </c>
      <c r="F91" t="s">
        <v>175</v>
      </c>
      <c r="G91" t="str">
        <f>VLOOKUP(A91,GIS!A:B,2,0)</f>
        <v>大和田新田（東映団地入り口）</v>
      </c>
      <c r="H91" t="s">
        <v>58</v>
      </c>
      <c r="I91" t="s">
        <v>2608</v>
      </c>
      <c r="J91" s="66">
        <v>500</v>
      </c>
      <c r="K91" s="66">
        <v>500</v>
      </c>
      <c r="L91" s="66">
        <v>500</v>
      </c>
      <c r="M91" s="66">
        <v>500</v>
      </c>
      <c r="N91" s="66">
        <f>VLOOKUP(A91,GIS!A:C,3,0)</f>
        <v>500</v>
      </c>
      <c r="O91" s="66" t="str">
        <f t="shared" si="27"/>
        <v/>
      </c>
      <c r="P91" s="66" t="str">
        <f t="shared" si="24"/>
        <v/>
      </c>
      <c r="Q91" s="66">
        <f t="shared" si="28"/>
        <v>500</v>
      </c>
      <c r="R91" s="66">
        <f t="shared" si="29"/>
        <v>500</v>
      </c>
      <c r="S91" s="66">
        <f>Q91-U91-SUMIFS(条件付き不可!X:X,条件付き不可!E:E,D91)</f>
        <v>500</v>
      </c>
      <c r="T91" s="66">
        <f t="shared" si="25"/>
        <v>500</v>
      </c>
      <c r="U91" s="66">
        <f>IF(COUNTIFS(条件付き不可!$E:$E,$D91,条件付き不可!$C:$C,条件付き不可!$V$3)&gt;0,Q91,SUMIFS(条件付き不可!$L:$L,条件付き不可!$E:$E,$D91,条件付き不可!$C:$C,U$1))</f>
        <v>0</v>
      </c>
      <c r="V91" s="66">
        <f>IF(COUNTIFS(条件付き不可!$E:$E,$D91,条件付き不可!$C:$C,条件付き不可!$V$5)&gt;0,Q91,IFERROR(VLOOKUP(D91,条件付き不可!E:Y,21,0),0))</f>
        <v>0</v>
      </c>
    </row>
    <row r="92" spans="1:22">
      <c r="A92" s="53" t="str">
        <f t="shared" si="26"/>
        <v>001089</v>
      </c>
      <c r="B92" s="53">
        <v>2</v>
      </c>
      <c r="C92">
        <v>91</v>
      </c>
      <c r="D92">
        <v>1089</v>
      </c>
      <c r="E92" t="s">
        <v>3025</v>
      </c>
      <c r="F92" t="s">
        <v>175</v>
      </c>
      <c r="G92" t="str">
        <f>VLOOKUP(A92,GIS!A:B,2,0)</f>
        <v>大和田新田（大師霊園）</v>
      </c>
      <c r="H92" t="s">
        <v>58</v>
      </c>
      <c r="I92" t="s">
        <v>2608</v>
      </c>
      <c r="J92" s="66">
        <v>470</v>
      </c>
      <c r="K92" s="66">
        <v>470</v>
      </c>
      <c r="L92" s="66">
        <v>470</v>
      </c>
      <c r="M92" s="66">
        <v>470</v>
      </c>
      <c r="N92" s="66">
        <f>VLOOKUP(A92,GIS!A:C,3,0)</f>
        <v>470</v>
      </c>
      <c r="O92" s="66" t="str">
        <f t="shared" si="27"/>
        <v/>
      </c>
      <c r="P92" s="66" t="str">
        <f t="shared" si="24"/>
        <v/>
      </c>
      <c r="Q92" s="66">
        <f t="shared" si="28"/>
        <v>470</v>
      </c>
      <c r="R92" s="66">
        <f t="shared" si="29"/>
        <v>470</v>
      </c>
      <c r="S92" s="66">
        <f>Q92-U92-SUMIFS(条件付き不可!X:X,条件付き不可!E:E,D92)</f>
        <v>470</v>
      </c>
      <c r="T92" s="66">
        <f t="shared" si="25"/>
        <v>470</v>
      </c>
      <c r="U92" s="66">
        <f>IF(COUNTIFS(条件付き不可!$E:$E,$D92,条件付き不可!$C:$C,条件付き不可!$V$3)&gt;0,Q92,SUMIFS(条件付き不可!$L:$L,条件付き不可!$E:$E,$D92,条件付き不可!$C:$C,U$1))</f>
        <v>0</v>
      </c>
      <c r="V92" s="66">
        <f>IF(COUNTIFS(条件付き不可!$E:$E,$D92,条件付き不可!$C:$C,条件付き不可!$V$5)&gt;0,Q92,IFERROR(VLOOKUP(D92,条件付き不可!E:Y,21,0),0))</f>
        <v>0</v>
      </c>
    </row>
    <row r="93" spans="1:22">
      <c r="A93" s="53" t="str">
        <f t="shared" si="26"/>
        <v>001008</v>
      </c>
      <c r="B93" s="53">
        <v>2</v>
      </c>
      <c r="C93">
        <v>92</v>
      </c>
      <c r="D93">
        <v>1008</v>
      </c>
      <c r="E93" t="s">
        <v>3025</v>
      </c>
      <c r="F93" t="s">
        <v>175</v>
      </c>
      <c r="G93" t="str">
        <f>VLOOKUP(A93,GIS!A:B,2,0)</f>
        <v>大和田新田（タウンハウス野村）</v>
      </c>
      <c r="H93" t="s">
        <v>58</v>
      </c>
      <c r="I93" t="s">
        <v>2608</v>
      </c>
      <c r="J93" s="66">
        <v>470</v>
      </c>
      <c r="K93" s="66">
        <v>470</v>
      </c>
      <c r="L93" s="66">
        <v>470</v>
      </c>
      <c r="M93" s="66">
        <v>470</v>
      </c>
      <c r="N93" s="66">
        <f>VLOOKUP(A93,GIS!A:C,3,0)</f>
        <v>470</v>
      </c>
      <c r="O93" s="66" t="str">
        <f t="shared" si="27"/>
        <v/>
      </c>
      <c r="P93" s="66" t="str">
        <f t="shared" si="24"/>
        <v/>
      </c>
      <c r="Q93" s="66">
        <f t="shared" si="28"/>
        <v>470</v>
      </c>
      <c r="R93" s="66">
        <f t="shared" si="29"/>
        <v>470</v>
      </c>
      <c r="S93" s="66">
        <f>Q93-U93-SUMIFS(条件付き不可!X:X,条件付き不可!E:E,D93)</f>
        <v>470</v>
      </c>
      <c r="T93" s="66">
        <f t="shared" si="25"/>
        <v>470</v>
      </c>
      <c r="U93" s="66">
        <f>IF(COUNTIFS(条件付き不可!$E:$E,$D93,条件付き不可!$C:$C,条件付き不可!$V$3)&gt;0,Q93,SUMIFS(条件付き不可!$L:$L,条件付き不可!$E:$E,$D93,条件付き不可!$C:$C,U$1))</f>
        <v>0</v>
      </c>
      <c r="V93" s="66">
        <f>IF(COUNTIFS(条件付き不可!$E:$E,$D93,条件付き不可!$C:$C,条件付き不可!$V$5)&gt;0,Q93,IFERROR(VLOOKUP(D93,条件付き不可!E:Y,21,0),0))</f>
        <v>0</v>
      </c>
    </row>
    <row r="94" spans="1:22">
      <c r="A94" s="53" t="str">
        <f t="shared" si="26"/>
        <v>001009</v>
      </c>
      <c r="B94" s="53">
        <v>2</v>
      </c>
      <c r="C94">
        <v>93</v>
      </c>
      <c r="D94">
        <v>1009</v>
      </c>
      <c r="E94" t="s">
        <v>3025</v>
      </c>
      <c r="F94" t="s">
        <v>175</v>
      </c>
      <c r="G94" t="str">
        <f>VLOOKUP(A94,GIS!A:B,2,0)</f>
        <v>大和田新田（むさし）</v>
      </c>
      <c r="H94" t="s">
        <v>58</v>
      </c>
      <c r="I94" t="s">
        <v>2608</v>
      </c>
      <c r="J94" s="66">
        <v>525</v>
      </c>
      <c r="K94" s="66">
        <v>525</v>
      </c>
      <c r="L94" s="66">
        <v>525</v>
      </c>
      <c r="M94" s="66">
        <v>525</v>
      </c>
      <c r="N94" s="66">
        <f>VLOOKUP(A94,GIS!A:C,3,0)</f>
        <v>525</v>
      </c>
      <c r="O94" s="66" t="str">
        <f t="shared" si="27"/>
        <v/>
      </c>
      <c r="P94" s="66" t="str">
        <f t="shared" si="24"/>
        <v/>
      </c>
      <c r="Q94" s="66">
        <f t="shared" si="28"/>
        <v>525</v>
      </c>
      <c r="R94" s="66">
        <f t="shared" si="29"/>
        <v>525</v>
      </c>
      <c r="S94" s="66">
        <f>Q94-U94-SUMIFS(条件付き不可!X:X,条件付き不可!E:E,D94)</f>
        <v>525</v>
      </c>
      <c r="T94" s="66">
        <f t="shared" si="25"/>
        <v>525</v>
      </c>
      <c r="U94" s="66">
        <f>IF(COUNTIFS(条件付き不可!$E:$E,$D94,条件付き不可!$C:$C,条件付き不可!$V$3)&gt;0,Q94,SUMIFS(条件付き不可!$L:$L,条件付き不可!$E:$E,$D94,条件付き不可!$C:$C,U$1))</f>
        <v>0</v>
      </c>
      <c r="V94" s="66">
        <f>IF(COUNTIFS(条件付き不可!$E:$E,$D94,条件付き不可!$C:$C,条件付き不可!$V$5)&gt;0,Q94,IFERROR(VLOOKUP(D94,条件付き不可!E:Y,21,0),0))</f>
        <v>0</v>
      </c>
    </row>
    <row r="95" spans="1:22">
      <c r="A95" s="53" t="str">
        <f t="shared" si="26"/>
        <v>001078</v>
      </c>
      <c r="B95" s="53">
        <v>2</v>
      </c>
      <c r="C95">
        <v>94</v>
      </c>
      <c r="D95">
        <v>1078</v>
      </c>
      <c r="E95" t="s">
        <v>3025</v>
      </c>
      <c r="F95" t="s">
        <v>175</v>
      </c>
      <c r="G95" t="str">
        <f>VLOOKUP(A95,GIS!A:B,2,0)</f>
        <v>大和田新田（ﾏﾂｷﾖ緑ヶ丘）</v>
      </c>
      <c r="H95" t="s">
        <v>58</v>
      </c>
      <c r="I95" t="s">
        <v>2608</v>
      </c>
      <c r="J95" s="66">
        <v>570</v>
      </c>
      <c r="K95" s="66">
        <v>570</v>
      </c>
      <c r="L95" s="66">
        <v>570</v>
      </c>
      <c r="M95" s="66">
        <v>570</v>
      </c>
      <c r="N95" s="66">
        <f>VLOOKUP(A95,GIS!A:C,3,0)</f>
        <v>570</v>
      </c>
      <c r="O95" s="66" t="str">
        <f t="shared" si="27"/>
        <v/>
      </c>
      <c r="P95" s="66" t="str">
        <f t="shared" si="24"/>
        <v/>
      </c>
      <c r="Q95" s="66">
        <f t="shared" si="28"/>
        <v>570</v>
      </c>
      <c r="R95" s="66">
        <f t="shared" si="29"/>
        <v>570</v>
      </c>
      <c r="S95" s="66">
        <f>Q95-U95-SUMIFS(条件付き不可!X:X,条件付き不可!E:E,D95)</f>
        <v>570</v>
      </c>
      <c r="T95" s="66">
        <f t="shared" si="25"/>
        <v>570</v>
      </c>
      <c r="U95" s="66">
        <f>IF(COUNTIFS(条件付き不可!$E:$E,$D95,条件付き不可!$C:$C,条件付き不可!$V$3)&gt;0,Q95,SUMIFS(条件付き不可!$L:$L,条件付き不可!$E:$E,$D95,条件付き不可!$C:$C,U$1))</f>
        <v>0</v>
      </c>
      <c r="V95" s="66">
        <f>IF(COUNTIFS(条件付き不可!$E:$E,$D95,条件付き不可!$C:$C,条件付き不可!$V$5)&gt;0,Q95,IFERROR(VLOOKUP(D95,条件付き不可!E:Y,21,0),0))</f>
        <v>0</v>
      </c>
    </row>
    <row r="96" spans="1:22">
      <c r="A96" s="53" t="str">
        <f t="shared" si="26"/>
        <v>001010</v>
      </c>
      <c r="B96" s="53">
        <v>2</v>
      </c>
      <c r="C96">
        <v>95</v>
      </c>
      <c r="D96">
        <v>1010</v>
      </c>
      <c r="E96" t="s">
        <v>3025</v>
      </c>
      <c r="F96" t="s">
        <v>175</v>
      </c>
      <c r="G96" t="str">
        <f>VLOOKUP(A96,GIS!A:B,2,0)</f>
        <v>大和田新田（若葉高津保育園）</v>
      </c>
      <c r="H96" t="s">
        <v>58</v>
      </c>
      <c r="I96" t="s">
        <v>2608</v>
      </c>
      <c r="J96" s="66">
        <v>400</v>
      </c>
      <c r="K96" s="66">
        <v>400</v>
      </c>
      <c r="L96" s="66">
        <v>400</v>
      </c>
      <c r="M96" s="66">
        <v>400</v>
      </c>
      <c r="N96" s="66">
        <f>VLOOKUP(A96,GIS!A:C,3,0)</f>
        <v>400</v>
      </c>
      <c r="O96" s="66" t="str">
        <f t="shared" si="27"/>
        <v/>
      </c>
      <c r="P96" s="66" t="str">
        <f t="shared" si="24"/>
        <v/>
      </c>
      <c r="Q96" s="66">
        <f t="shared" si="28"/>
        <v>400</v>
      </c>
      <c r="R96" s="66">
        <f t="shared" si="29"/>
        <v>400</v>
      </c>
      <c r="S96" s="66">
        <f>Q96-U96-SUMIFS(条件付き不可!X:X,条件付き不可!E:E,D96)</f>
        <v>400</v>
      </c>
      <c r="T96" s="66">
        <f t="shared" si="25"/>
        <v>400</v>
      </c>
      <c r="U96" s="66">
        <f>IF(COUNTIFS(条件付き不可!$E:$E,$D96,条件付き不可!$C:$C,条件付き不可!$V$3)&gt;0,Q96,SUMIFS(条件付き不可!$L:$L,条件付き不可!$E:$E,$D96,条件付き不可!$C:$C,U$1))</f>
        <v>0</v>
      </c>
      <c r="V96" s="66">
        <f>IF(COUNTIFS(条件付き不可!$E:$E,$D96,条件付き不可!$C:$C,条件付き不可!$V$5)&gt;0,Q96,IFERROR(VLOOKUP(D96,条件付き不可!E:Y,21,0),0))</f>
        <v>0</v>
      </c>
    </row>
    <row r="97" spans="1:22">
      <c r="A97" s="53" t="str">
        <f t="shared" si="26"/>
        <v>001084</v>
      </c>
      <c r="B97" s="53">
        <v>2</v>
      </c>
      <c r="C97">
        <v>96</v>
      </c>
      <c r="D97">
        <v>1084</v>
      </c>
      <c r="E97" t="s">
        <v>3025</v>
      </c>
      <c r="F97" t="s">
        <v>175</v>
      </c>
      <c r="G97" t="str">
        <f>VLOOKUP(A97,GIS!A:B,2,0)</f>
        <v>大和田新田（新木戸交差点）</v>
      </c>
      <c r="H97" t="s">
        <v>58</v>
      </c>
      <c r="I97" t="s">
        <v>2608</v>
      </c>
      <c r="J97" s="66">
        <v>600</v>
      </c>
      <c r="K97" s="66">
        <v>390</v>
      </c>
      <c r="L97" s="66">
        <v>390</v>
      </c>
      <c r="M97" s="66">
        <v>600</v>
      </c>
      <c r="N97" s="66">
        <f>VLOOKUP(A97,GIS!A:C,3,0)</f>
        <v>600</v>
      </c>
      <c r="O97" s="66" t="str">
        <f t="shared" si="27"/>
        <v/>
      </c>
      <c r="P97" s="66" t="str">
        <f t="shared" si="24"/>
        <v>✕</v>
      </c>
      <c r="Q97" s="66">
        <f t="shared" si="28"/>
        <v>600</v>
      </c>
      <c r="R97" s="66">
        <f t="shared" si="29"/>
        <v>390</v>
      </c>
      <c r="S97" s="66">
        <f>Q97-U97-SUMIFS(条件付き不可!X:X,条件付き不可!E:E,D97)</f>
        <v>390</v>
      </c>
      <c r="T97" s="66">
        <f t="shared" si="25"/>
        <v>600</v>
      </c>
      <c r="U97" s="66">
        <f>IF(COUNTIFS(条件付き不可!$E:$E,$D97,条件付き不可!$C:$C,条件付き不可!$V$3)&gt;0,Q97,SUMIFS(条件付き不可!$L:$L,条件付き不可!$E:$E,$D97,条件付き不可!$C:$C,U$1))</f>
        <v>210</v>
      </c>
      <c r="V97" s="66">
        <f>IF(COUNTIFS(条件付き不可!$E:$E,$D97,条件付き不可!$C:$C,条件付き不可!$V$5)&gt;0,Q97,IFERROR(VLOOKUP(D97,条件付き不可!E:Y,21,0),0))</f>
        <v>0</v>
      </c>
    </row>
    <row r="98" spans="1:22">
      <c r="A98" s="53" t="str">
        <f t="shared" si="26"/>
        <v>001016</v>
      </c>
      <c r="B98" s="53">
        <v>2</v>
      </c>
      <c r="C98">
        <v>97</v>
      </c>
      <c r="D98">
        <v>1016</v>
      </c>
      <c r="E98" t="s">
        <v>3025</v>
      </c>
      <c r="F98" t="s">
        <v>175</v>
      </c>
      <c r="G98" t="str">
        <f>VLOOKUP(A98,GIS!A:B,2,0)</f>
        <v>大和田新田（エスポワール）</v>
      </c>
      <c r="H98" t="s">
        <v>58</v>
      </c>
      <c r="I98" t="s">
        <v>2608</v>
      </c>
      <c r="J98" s="66">
        <v>655</v>
      </c>
      <c r="K98" s="66">
        <v>655</v>
      </c>
      <c r="L98" s="66">
        <v>655</v>
      </c>
      <c r="M98" s="66">
        <v>655</v>
      </c>
      <c r="N98" s="66">
        <f>VLOOKUP(A98,GIS!A:C,3,0)</f>
        <v>655</v>
      </c>
      <c r="O98" s="66" t="str">
        <f t="shared" si="27"/>
        <v/>
      </c>
      <c r="P98" s="66" t="str">
        <f t="shared" si="24"/>
        <v/>
      </c>
      <c r="Q98" s="66">
        <f t="shared" si="28"/>
        <v>655</v>
      </c>
      <c r="R98" s="66">
        <f t="shared" si="29"/>
        <v>655</v>
      </c>
      <c r="S98" s="66">
        <f>Q98-U98-SUMIFS(条件付き不可!X:X,条件付き不可!E:E,D98)</f>
        <v>655</v>
      </c>
      <c r="T98" s="66">
        <f t="shared" si="25"/>
        <v>655</v>
      </c>
      <c r="U98" s="66">
        <f>IF(COUNTIFS(条件付き不可!$E:$E,$D98,条件付き不可!$C:$C,条件付き不可!$V$3)&gt;0,Q98,SUMIFS(条件付き不可!$L:$L,条件付き不可!$E:$E,$D98,条件付き不可!$C:$C,U$1))</f>
        <v>0</v>
      </c>
      <c r="V98" s="66">
        <f>IF(COUNTIFS(条件付き不可!$E:$E,$D98,条件付き不可!$C:$C,条件付き不可!$V$5)&gt;0,Q98,IFERROR(VLOOKUP(D98,条件付き不可!E:Y,21,0),0))</f>
        <v>0</v>
      </c>
    </row>
    <row r="99" spans="1:22">
      <c r="A99" s="53" t="str">
        <f t="shared" si="26"/>
        <v>001017</v>
      </c>
      <c r="B99" s="53">
        <v>2</v>
      </c>
      <c r="C99">
        <v>98</v>
      </c>
      <c r="D99">
        <v>1017</v>
      </c>
      <c r="E99" t="s">
        <v>3025</v>
      </c>
      <c r="F99" t="s">
        <v>175</v>
      </c>
      <c r="G99" t="str">
        <f>VLOOKUP(A99,GIS!A:B,2,0)</f>
        <v>大和田新田（ローズヒルテニス）</v>
      </c>
      <c r="H99" t="s">
        <v>58</v>
      </c>
      <c r="I99" t="s">
        <v>2608</v>
      </c>
      <c r="J99" s="66">
        <v>690</v>
      </c>
      <c r="K99" s="66">
        <v>690</v>
      </c>
      <c r="L99" s="66">
        <v>690</v>
      </c>
      <c r="M99" s="66">
        <v>690</v>
      </c>
      <c r="N99" s="66">
        <f>VLOOKUP(A99,GIS!A:C,3,0)</f>
        <v>690</v>
      </c>
      <c r="O99" s="66" t="str">
        <f t="shared" si="27"/>
        <v/>
      </c>
      <c r="P99" s="66" t="str">
        <f t="shared" si="24"/>
        <v/>
      </c>
      <c r="Q99" s="66">
        <f t="shared" si="28"/>
        <v>690</v>
      </c>
      <c r="R99" s="66">
        <f t="shared" si="29"/>
        <v>690</v>
      </c>
      <c r="S99" s="66">
        <f>Q99-U99-SUMIFS(条件付き不可!X:X,条件付き不可!E:E,D99)</f>
        <v>690</v>
      </c>
      <c r="T99" s="66">
        <f t="shared" si="25"/>
        <v>690</v>
      </c>
      <c r="U99" s="66">
        <f>IF(COUNTIFS(条件付き不可!$E:$E,$D99,条件付き不可!$C:$C,条件付き不可!$V$3)&gt;0,Q99,SUMIFS(条件付き不可!$L:$L,条件付き不可!$E:$E,$D99,条件付き不可!$C:$C,U$1))</f>
        <v>0</v>
      </c>
      <c r="V99" s="66">
        <f>IF(COUNTIFS(条件付き不可!$E:$E,$D99,条件付き不可!$C:$C,条件付き不可!$V$5)&gt;0,Q99,IFERROR(VLOOKUP(D99,条件付き不可!E:Y,21,0),0))</f>
        <v>0</v>
      </c>
    </row>
    <row r="100" spans="1:22">
      <c r="A100" s="53" t="str">
        <f t="shared" si="26"/>
        <v>001018</v>
      </c>
      <c r="B100" s="53">
        <v>2</v>
      </c>
      <c r="C100">
        <v>99</v>
      </c>
      <c r="D100">
        <v>1018</v>
      </c>
      <c r="E100" t="s">
        <v>3025</v>
      </c>
      <c r="F100" t="s">
        <v>175</v>
      </c>
      <c r="G100" t="str">
        <f>VLOOKUP(A100,GIS!A:B,2,0)</f>
        <v>大和田新田（甲羅本店）</v>
      </c>
      <c r="H100" t="s">
        <v>58</v>
      </c>
      <c r="I100" t="s">
        <v>2608</v>
      </c>
      <c r="J100" s="66">
        <v>630</v>
      </c>
      <c r="K100" s="66">
        <v>80</v>
      </c>
      <c r="L100" s="66">
        <v>80</v>
      </c>
      <c r="M100" s="66">
        <v>630</v>
      </c>
      <c r="N100" s="66">
        <f>VLOOKUP(A100,GIS!A:C,3,0)</f>
        <v>630</v>
      </c>
      <c r="O100" s="66" t="str">
        <f t="shared" si="27"/>
        <v/>
      </c>
      <c r="P100" s="66" t="str">
        <f t="shared" si="24"/>
        <v>✕</v>
      </c>
      <c r="Q100" s="66">
        <f t="shared" si="28"/>
        <v>630</v>
      </c>
      <c r="R100" s="66">
        <f t="shared" si="29"/>
        <v>80</v>
      </c>
      <c r="S100" s="66">
        <f>Q100-U100-SUMIFS(条件付き不可!X:X,条件付き不可!E:E,D100)</f>
        <v>80</v>
      </c>
      <c r="T100" s="66">
        <f t="shared" si="25"/>
        <v>630</v>
      </c>
      <c r="U100" s="66">
        <f>IF(COUNTIFS(条件付き不可!$E:$E,$D100,条件付き不可!$C:$C,条件付き不可!$V$3)&gt;0,Q100,SUMIFS(条件付き不可!$L:$L,条件付き不可!$E:$E,$D100,条件付き不可!$C:$C,U$1))</f>
        <v>550</v>
      </c>
      <c r="V100" s="66">
        <f>IF(COUNTIFS(条件付き不可!$E:$E,$D100,条件付き不可!$C:$C,条件付き不可!$V$5)&gt;0,Q100,IFERROR(VLOOKUP(D100,条件付き不可!E:Y,21,0),0))</f>
        <v>0</v>
      </c>
    </row>
    <row r="101" spans="1:22">
      <c r="A101" s="53" t="str">
        <f t="shared" si="26"/>
        <v>001019</v>
      </c>
      <c r="B101" s="53">
        <v>2</v>
      </c>
      <c r="C101">
        <v>100</v>
      </c>
      <c r="D101">
        <v>1019</v>
      </c>
      <c r="E101" t="s">
        <v>3025</v>
      </c>
      <c r="F101" t="s">
        <v>175</v>
      </c>
      <c r="G101" t="str">
        <f>VLOOKUP(A101,GIS!A:B,2,0)</f>
        <v>大和田新田（八千代医療センター）</v>
      </c>
      <c r="H101" t="s">
        <v>58</v>
      </c>
      <c r="I101" t="s">
        <v>2608</v>
      </c>
      <c r="J101" s="66">
        <v>510</v>
      </c>
      <c r="K101" s="66">
        <v>462</v>
      </c>
      <c r="L101" s="66">
        <v>462</v>
      </c>
      <c r="M101" s="66">
        <v>510</v>
      </c>
      <c r="N101" s="66">
        <f>VLOOKUP(A101,GIS!A:C,3,0)</f>
        <v>510</v>
      </c>
      <c r="O101" s="66" t="str">
        <f t="shared" si="27"/>
        <v/>
      </c>
      <c r="P101" s="66" t="str">
        <f t="shared" si="24"/>
        <v>✕</v>
      </c>
      <c r="Q101" s="66">
        <f t="shared" si="28"/>
        <v>510</v>
      </c>
      <c r="R101" s="66">
        <f t="shared" si="29"/>
        <v>462</v>
      </c>
      <c r="S101" s="66">
        <f>Q101-U101-SUMIFS(条件付き不可!X:X,条件付き不可!E:E,D101)</f>
        <v>462</v>
      </c>
      <c r="T101" s="66">
        <f t="shared" si="25"/>
        <v>510</v>
      </c>
      <c r="U101" s="66">
        <f>IF(COUNTIFS(条件付き不可!$E:$E,$D101,条件付き不可!$C:$C,条件付き不可!$V$3)&gt;0,Q101,SUMIFS(条件付き不可!$L:$L,条件付き不可!$E:$E,$D101,条件付き不可!$C:$C,U$1))</f>
        <v>48</v>
      </c>
      <c r="V101" s="66">
        <f>IF(COUNTIFS(条件付き不可!$E:$E,$D101,条件付き不可!$C:$C,条件付き不可!$V$5)&gt;0,Q101,IFERROR(VLOOKUP(D101,条件付き不可!E:Y,21,0),0))</f>
        <v>0</v>
      </c>
    </row>
    <row r="102" spans="1:22">
      <c r="A102" s="53" t="str">
        <f t="shared" ref="A102" si="42">TEXT(D102,"000000")</f>
        <v>001106</v>
      </c>
      <c r="B102" s="53">
        <v>2</v>
      </c>
      <c r="C102">
        <v>101</v>
      </c>
      <c r="D102">
        <v>1106</v>
      </c>
      <c r="E102" t="s">
        <v>3025</v>
      </c>
      <c r="F102" t="s">
        <v>175</v>
      </c>
      <c r="G102" t="str">
        <f>VLOOKUP(A102,GIS!A:B,2,0)</f>
        <v>大和田新田（すてっぷ21）</v>
      </c>
      <c r="H102" t="s">
        <v>58</v>
      </c>
      <c r="I102" t="s">
        <v>2608</v>
      </c>
      <c r="J102" s="66">
        <v>385</v>
      </c>
      <c r="K102" s="66">
        <v>385</v>
      </c>
      <c r="L102" s="66">
        <v>385</v>
      </c>
      <c r="M102" s="66">
        <v>385</v>
      </c>
      <c r="N102" s="66">
        <f>VLOOKUP(A102,GIS!A:C,3,0)</f>
        <v>385</v>
      </c>
      <c r="O102" s="66" t="str">
        <f t="shared" ref="O102" si="43">IF(J102=N102,"","✕")</f>
        <v/>
      </c>
      <c r="P102" s="66" t="str">
        <f t="shared" ref="P102" si="44">IF(J102=K102,IF(J102=L102,"","✕"),"✕")</f>
        <v/>
      </c>
      <c r="Q102" s="66">
        <f t="shared" ref="Q102" si="45">N102</f>
        <v>385</v>
      </c>
      <c r="R102" s="66">
        <f t="shared" ref="R102" si="46">Q102-U102</f>
        <v>385</v>
      </c>
      <c r="S102" s="66">
        <f>Q102-U102-SUMIFS(条件付き不可!X:X,条件付き不可!E:E,D102)</f>
        <v>385</v>
      </c>
      <c r="T102" s="66">
        <f t="shared" ref="T102" si="47">Q102-V102</f>
        <v>385</v>
      </c>
      <c r="U102" s="66">
        <f>IF(COUNTIFS(条件付き不可!$E:$E,$D102,条件付き不可!$C:$C,条件付き不可!$V$3)&gt;0,Q102,SUMIFS(条件付き不可!$L:$L,条件付き不可!$E:$E,$D102,条件付き不可!$C:$C,U$1))</f>
        <v>0</v>
      </c>
      <c r="V102" s="66">
        <f>IF(COUNTIFS(条件付き不可!$E:$E,$D102,条件付き不可!$C:$C,条件付き不可!$V$5)&gt;0,Q102,IFERROR(VLOOKUP(D102,条件付き不可!E:Y,21,0),0))</f>
        <v>0</v>
      </c>
    </row>
    <row r="103" spans="1:22">
      <c r="A103" s="53" t="str">
        <f t="shared" si="26"/>
        <v>001094</v>
      </c>
      <c r="B103" s="53">
        <v>2</v>
      </c>
      <c r="C103">
        <v>102</v>
      </c>
      <c r="D103">
        <v>1094</v>
      </c>
      <c r="E103" t="s">
        <v>3025</v>
      </c>
      <c r="F103" t="s">
        <v>175</v>
      </c>
      <c r="G103" t="str">
        <f>VLOOKUP(A103,GIS!A:B,2,0)</f>
        <v>大和田新田（タウンハウス高津）</v>
      </c>
      <c r="H103" t="s">
        <v>58</v>
      </c>
      <c r="I103" t="s">
        <v>2608</v>
      </c>
      <c r="J103" s="66">
        <v>370</v>
      </c>
      <c r="K103" s="66">
        <v>370</v>
      </c>
      <c r="L103" s="66">
        <v>370</v>
      </c>
      <c r="M103" s="66">
        <v>370</v>
      </c>
      <c r="N103" s="66">
        <f>VLOOKUP(A103,GIS!A:C,3,0)</f>
        <v>370</v>
      </c>
      <c r="O103" s="66" t="str">
        <f t="shared" si="27"/>
        <v/>
      </c>
      <c r="P103" s="66" t="str">
        <f t="shared" si="24"/>
        <v/>
      </c>
      <c r="Q103" s="66">
        <f t="shared" si="28"/>
        <v>370</v>
      </c>
      <c r="R103" s="66">
        <f t="shared" si="29"/>
        <v>370</v>
      </c>
      <c r="S103" s="66">
        <f>Q103-U103-SUMIFS(条件付き不可!X:X,条件付き不可!E:E,D103)</f>
        <v>370</v>
      </c>
      <c r="T103" s="66">
        <f t="shared" si="25"/>
        <v>370</v>
      </c>
      <c r="U103" s="66">
        <f>IF(COUNTIFS(条件付き不可!$E:$E,$D103,条件付き不可!$C:$C,条件付き不可!$V$3)&gt;0,Q103,SUMIFS(条件付き不可!$L:$L,条件付き不可!$E:$E,$D103,条件付き不可!$C:$C,U$1))</f>
        <v>0</v>
      </c>
      <c r="V103" s="66">
        <f>IF(COUNTIFS(条件付き不可!$E:$E,$D103,条件付き不可!$C:$C,条件付き不可!$V$5)&gt;0,Q103,IFERROR(VLOOKUP(D103,条件付き不可!E:Y,21,0),0))</f>
        <v>0</v>
      </c>
    </row>
    <row r="104" spans="1:22">
      <c r="A104" s="53" t="str">
        <f>TEXT(D104,"000000")</f>
        <v>001099</v>
      </c>
      <c r="B104" s="53">
        <v>2</v>
      </c>
      <c r="C104">
        <v>103</v>
      </c>
      <c r="D104">
        <v>1099</v>
      </c>
      <c r="E104" t="s">
        <v>3025</v>
      </c>
      <c r="F104" t="s">
        <v>186</v>
      </c>
      <c r="G104" t="str">
        <f>VLOOKUP(A104,GIS!A:B,2,0)</f>
        <v>緑が丘2A</v>
      </c>
      <c r="H104" t="s">
        <v>58</v>
      </c>
      <c r="I104" t="s">
        <v>2608</v>
      </c>
      <c r="J104" s="66">
        <v>420</v>
      </c>
      <c r="K104" s="66">
        <v>360</v>
      </c>
      <c r="L104" s="66">
        <v>360</v>
      </c>
      <c r="M104" s="66">
        <v>420</v>
      </c>
      <c r="N104" s="66">
        <f>VLOOKUP(A104,GIS!A:C,3,0)</f>
        <v>420</v>
      </c>
      <c r="O104" s="66" t="str">
        <f>IF(J104=N104,"","✕")</f>
        <v/>
      </c>
      <c r="P104" s="66" t="str">
        <f>IF(J104=K104,IF(J104=L104,"","✕"),"✕")</f>
        <v>✕</v>
      </c>
      <c r="Q104" s="66">
        <f>N104</f>
        <v>420</v>
      </c>
      <c r="R104" s="66">
        <f>Q104-U104</f>
        <v>360</v>
      </c>
      <c r="S104" s="66">
        <f>Q104-U104-SUMIFS(条件付き不可!X:X,条件付き不可!E:E,D104)</f>
        <v>360</v>
      </c>
      <c r="T104" s="66">
        <f>Q104-V104</f>
        <v>420</v>
      </c>
      <c r="U104" s="66">
        <f>IF(COUNTIFS(条件付き不可!$E:$E,$D104,条件付き不可!$C:$C,条件付き不可!$V$3)&gt;0,Q104,SUMIFS(条件付き不可!$L:$L,条件付き不可!$E:$E,$D104,条件付き不可!$C:$C,U$1))</f>
        <v>60</v>
      </c>
      <c r="V104" s="66">
        <f>IF(COUNTIFS(条件付き不可!$E:$E,$D104,条件付き不可!$C:$C,条件付き不可!$V$5)&gt;0,Q104,IFERROR(VLOOKUP(D104,条件付き不可!E:Y,21,0),0))</f>
        <v>0</v>
      </c>
    </row>
    <row r="105" spans="1:22">
      <c r="A105" s="53" t="str">
        <f t="shared" si="26"/>
        <v>001011</v>
      </c>
      <c r="B105" s="53">
        <v>2</v>
      </c>
      <c r="C105">
        <v>104</v>
      </c>
      <c r="D105">
        <v>1011</v>
      </c>
      <c r="E105" t="s">
        <v>3025</v>
      </c>
      <c r="F105" t="s">
        <v>186</v>
      </c>
      <c r="G105" t="str">
        <f>VLOOKUP(A105,GIS!A:B,2,0)</f>
        <v>緑が丘2B（新木戸小学校）</v>
      </c>
      <c r="H105" t="s">
        <v>58</v>
      </c>
      <c r="I105" t="s">
        <v>2608</v>
      </c>
      <c r="J105" s="66">
        <v>470</v>
      </c>
      <c r="K105" s="66">
        <v>470</v>
      </c>
      <c r="L105" s="66">
        <v>470</v>
      </c>
      <c r="M105" s="66">
        <v>470</v>
      </c>
      <c r="N105" s="66">
        <f>VLOOKUP(A105,GIS!A:C,3,0)</f>
        <v>470</v>
      </c>
      <c r="O105" s="66" t="str">
        <f t="shared" si="27"/>
        <v/>
      </c>
      <c r="P105" s="66" t="str">
        <f t="shared" ref="P105:P111" si="48">IF(J105=K105,IF(J105=L105,"","✕"),"✕")</f>
        <v/>
      </c>
      <c r="Q105" s="66">
        <f t="shared" si="28"/>
        <v>470</v>
      </c>
      <c r="R105" s="66">
        <f t="shared" si="29"/>
        <v>470</v>
      </c>
      <c r="S105" s="66">
        <f>Q105-U105-SUMIFS(条件付き不可!X:X,条件付き不可!E:E,D105)</f>
        <v>470</v>
      </c>
      <c r="T105" s="66">
        <f t="shared" si="25"/>
        <v>470</v>
      </c>
      <c r="U105" s="66">
        <f>IF(COUNTIFS(条件付き不可!$E:$E,$D105,条件付き不可!$C:$C,条件付き不可!$V$3)&gt;0,Q105,SUMIFS(条件付き不可!$L:$L,条件付き不可!$E:$E,$D105,条件付き不可!$C:$C,U$1))</f>
        <v>0</v>
      </c>
      <c r="V105" s="66">
        <f>IF(COUNTIFS(条件付き不可!$E:$E,$D105,条件付き不可!$C:$C,条件付き不可!$V$5)&gt;0,Q105,IFERROR(VLOOKUP(D105,条件付き不可!E:Y,21,0),0))</f>
        <v>0</v>
      </c>
    </row>
    <row r="106" spans="1:22">
      <c r="A106" s="53" t="str">
        <f t="shared" si="26"/>
        <v>001012</v>
      </c>
      <c r="B106" s="53">
        <v>2</v>
      </c>
      <c r="C106">
        <v>105</v>
      </c>
      <c r="D106">
        <v>1012</v>
      </c>
      <c r="E106" t="s">
        <v>3025</v>
      </c>
      <c r="F106" t="s">
        <v>186</v>
      </c>
      <c r="G106" t="str">
        <f>VLOOKUP(A106,GIS!A:B,2,0)</f>
        <v>緑が丘1Ａ</v>
      </c>
      <c r="H106" t="s">
        <v>58</v>
      </c>
      <c r="I106" t="s">
        <v>2608</v>
      </c>
      <c r="J106" s="66">
        <v>650</v>
      </c>
      <c r="K106" s="66">
        <v>650</v>
      </c>
      <c r="L106" s="66">
        <v>650</v>
      </c>
      <c r="M106" s="66">
        <v>650</v>
      </c>
      <c r="N106" s="66">
        <f>VLOOKUP(A106,GIS!A:C,3,0)</f>
        <v>650</v>
      </c>
      <c r="O106" s="66" t="str">
        <f t="shared" si="27"/>
        <v/>
      </c>
      <c r="P106" s="66" t="str">
        <f t="shared" si="48"/>
        <v/>
      </c>
      <c r="Q106" s="66">
        <f t="shared" si="28"/>
        <v>650</v>
      </c>
      <c r="R106" s="66">
        <f t="shared" si="29"/>
        <v>650</v>
      </c>
      <c r="S106" s="66">
        <f>Q106-U106-SUMIFS(条件付き不可!X:X,条件付き不可!E:E,D106)</f>
        <v>650</v>
      </c>
      <c r="T106" s="66">
        <f t="shared" si="25"/>
        <v>650</v>
      </c>
      <c r="U106" s="66">
        <f>IF(COUNTIFS(条件付き不可!$E:$E,$D106,条件付き不可!$C:$C,条件付き不可!$V$3)&gt;0,Q106,SUMIFS(条件付き不可!$L:$L,条件付き不可!$E:$E,$D106,条件付き不可!$C:$C,U$1))</f>
        <v>0</v>
      </c>
      <c r="V106" s="66">
        <f>IF(COUNTIFS(条件付き不可!$E:$E,$D106,条件付き不可!$C:$C,条件付き不可!$V$5)&gt;0,Q106,IFERROR(VLOOKUP(D106,条件付き不可!E:Y,21,0),0))</f>
        <v>0</v>
      </c>
    </row>
    <row r="107" spans="1:22">
      <c r="A107" s="53" t="str">
        <f t="shared" si="26"/>
        <v>001013</v>
      </c>
      <c r="B107" s="53">
        <v>2</v>
      </c>
      <c r="C107">
        <v>106</v>
      </c>
      <c r="D107">
        <v>1013</v>
      </c>
      <c r="E107" t="s">
        <v>3025</v>
      </c>
      <c r="F107" t="s">
        <v>186</v>
      </c>
      <c r="G107" t="str">
        <f>VLOOKUP(A107,GIS!A:B,2,0)</f>
        <v>緑が丘1・3（カムザ）</v>
      </c>
      <c r="H107" t="s">
        <v>58</v>
      </c>
      <c r="I107" t="s">
        <v>2608</v>
      </c>
      <c r="J107" s="66">
        <v>625</v>
      </c>
      <c r="K107" s="66">
        <v>625</v>
      </c>
      <c r="L107" s="66">
        <v>625</v>
      </c>
      <c r="M107" s="66">
        <v>625</v>
      </c>
      <c r="N107" s="66">
        <f>VLOOKUP(A107,GIS!A:C,3,0)</f>
        <v>625</v>
      </c>
      <c r="O107" s="66" t="str">
        <f t="shared" si="27"/>
        <v/>
      </c>
      <c r="P107" s="66" t="str">
        <f t="shared" si="48"/>
        <v/>
      </c>
      <c r="Q107" s="66">
        <f t="shared" si="28"/>
        <v>625</v>
      </c>
      <c r="R107" s="66">
        <f t="shared" si="29"/>
        <v>625</v>
      </c>
      <c r="S107" s="66">
        <f>Q107-U107-SUMIFS(条件付き不可!X:X,条件付き不可!E:E,D107)</f>
        <v>625</v>
      </c>
      <c r="T107" s="66">
        <f t="shared" si="25"/>
        <v>625</v>
      </c>
      <c r="U107" s="66">
        <f>IF(COUNTIFS(条件付き不可!$E:$E,$D107,条件付き不可!$C:$C,条件付き不可!$V$3)&gt;0,Q107,SUMIFS(条件付き不可!$L:$L,条件付き不可!$E:$E,$D107,条件付き不可!$C:$C,U$1))</f>
        <v>0</v>
      </c>
      <c r="V107" s="66">
        <f>IF(COUNTIFS(条件付き不可!$E:$E,$D107,条件付き不可!$C:$C,条件付き不可!$V$5)&gt;0,Q107,IFERROR(VLOOKUP(D107,条件付き不可!E:Y,21,0),0))</f>
        <v>0</v>
      </c>
    </row>
    <row r="108" spans="1:22">
      <c r="A108" s="53" t="str">
        <f t="shared" si="26"/>
        <v>001014</v>
      </c>
      <c r="B108" s="53">
        <v>2</v>
      </c>
      <c r="C108">
        <v>107</v>
      </c>
      <c r="D108">
        <v>1014</v>
      </c>
      <c r="E108" t="s">
        <v>3025</v>
      </c>
      <c r="F108" t="s">
        <v>186</v>
      </c>
      <c r="G108" t="str">
        <f>VLOOKUP(A108,GIS!A:B,2,0)</f>
        <v>緑が丘1・3（アパ・リーセント）</v>
      </c>
      <c r="H108" t="s">
        <v>58</v>
      </c>
      <c r="I108" t="s">
        <v>2608</v>
      </c>
      <c r="J108" s="66">
        <v>605</v>
      </c>
      <c r="K108" s="66">
        <v>605</v>
      </c>
      <c r="L108" s="66">
        <v>605</v>
      </c>
      <c r="M108" s="66">
        <v>605</v>
      </c>
      <c r="N108" s="66">
        <f>VLOOKUP(A108,GIS!A:C,3,0)</f>
        <v>605</v>
      </c>
      <c r="O108" s="66" t="str">
        <f t="shared" si="27"/>
        <v/>
      </c>
      <c r="P108" s="66" t="str">
        <f t="shared" si="48"/>
        <v/>
      </c>
      <c r="Q108" s="66">
        <f t="shared" si="28"/>
        <v>605</v>
      </c>
      <c r="R108" s="66">
        <f t="shared" si="29"/>
        <v>605</v>
      </c>
      <c r="S108" s="66">
        <f>Q108-U108-SUMIFS(条件付き不可!X:X,条件付き不可!E:E,D108)</f>
        <v>605</v>
      </c>
      <c r="T108" s="66">
        <f t="shared" si="25"/>
        <v>605</v>
      </c>
      <c r="U108" s="66">
        <f>IF(COUNTIFS(条件付き不可!$E:$E,$D108,条件付き不可!$C:$C,条件付き不可!$V$3)&gt;0,Q108,SUMIFS(条件付き不可!$L:$L,条件付き不可!$E:$E,$D108,条件付き不可!$C:$C,U$1))</f>
        <v>0</v>
      </c>
      <c r="V108" s="66">
        <f>IF(COUNTIFS(条件付き不可!$E:$E,$D108,条件付き不可!$C:$C,条件付き不可!$V$5)&gt;0,Q108,IFERROR(VLOOKUP(D108,条件付き不可!E:Y,21,0),0))</f>
        <v>0</v>
      </c>
    </row>
    <row r="109" spans="1:22">
      <c r="A109" s="53" t="str">
        <f t="shared" si="26"/>
        <v>001015</v>
      </c>
      <c r="B109" s="53">
        <v>2</v>
      </c>
      <c r="C109">
        <v>108</v>
      </c>
      <c r="D109">
        <v>1015</v>
      </c>
      <c r="E109" t="s">
        <v>3025</v>
      </c>
      <c r="F109" t="s">
        <v>186</v>
      </c>
      <c r="G109" t="str">
        <f>VLOOKUP(A109,GIS!A:B,2,0)</f>
        <v>緑が丘1Ｃ</v>
      </c>
      <c r="H109" t="s">
        <v>58</v>
      </c>
      <c r="I109" t="s">
        <v>2608</v>
      </c>
      <c r="J109" s="66">
        <v>780</v>
      </c>
      <c r="K109" s="66">
        <v>780</v>
      </c>
      <c r="L109" s="66">
        <v>780</v>
      </c>
      <c r="M109" s="66">
        <v>780</v>
      </c>
      <c r="N109" s="66">
        <f>VLOOKUP(A109,GIS!A:C,3,0)</f>
        <v>780</v>
      </c>
      <c r="O109" s="66" t="str">
        <f t="shared" si="27"/>
        <v/>
      </c>
      <c r="P109" s="66" t="str">
        <f t="shared" si="48"/>
        <v/>
      </c>
      <c r="Q109" s="66">
        <f t="shared" si="28"/>
        <v>780</v>
      </c>
      <c r="R109" s="66">
        <f t="shared" si="29"/>
        <v>780</v>
      </c>
      <c r="S109" s="66">
        <f>Q109-U109-SUMIFS(条件付き不可!X:X,条件付き不可!E:E,D109)</f>
        <v>780</v>
      </c>
      <c r="T109" s="66">
        <f t="shared" si="25"/>
        <v>780</v>
      </c>
      <c r="U109" s="66">
        <f>IF(COUNTIFS(条件付き不可!$E:$E,$D109,条件付き不可!$C:$C,条件付き不可!$V$3)&gt;0,Q109,SUMIFS(条件付き不可!$L:$L,条件付き不可!$E:$E,$D109,条件付き不可!$C:$C,U$1))</f>
        <v>0</v>
      </c>
      <c r="V109" s="66">
        <f>IF(COUNTIFS(条件付き不可!$E:$E,$D109,条件付き不可!$C:$C,条件付き不可!$V$5)&gt;0,Q109,IFERROR(VLOOKUP(D109,条件付き不可!E:Y,21,0),0))</f>
        <v>0</v>
      </c>
    </row>
    <row r="110" spans="1:22">
      <c r="A110" s="53" t="str">
        <f t="shared" si="26"/>
        <v>001088</v>
      </c>
      <c r="B110" s="53">
        <v>2</v>
      </c>
      <c r="C110">
        <v>109</v>
      </c>
      <c r="D110">
        <v>1088</v>
      </c>
      <c r="E110" t="s">
        <v>3025</v>
      </c>
      <c r="F110" t="s">
        <v>186</v>
      </c>
      <c r="G110" t="str">
        <f>VLOOKUP(A110,GIS!A:B,2,0)</f>
        <v>緑が丘西1（シティテラス）</v>
      </c>
      <c r="H110" t="s">
        <v>58</v>
      </c>
      <c r="I110" t="s">
        <v>2608</v>
      </c>
      <c r="J110" s="66">
        <v>1100</v>
      </c>
      <c r="K110" s="66">
        <v>132</v>
      </c>
      <c r="L110" s="66">
        <v>132</v>
      </c>
      <c r="M110" s="66">
        <v>1100</v>
      </c>
      <c r="N110" s="66">
        <f>VLOOKUP(A110,GIS!A:C,3,0)</f>
        <v>1100</v>
      </c>
      <c r="O110" s="66" t="str">
        <f t="shared" si="27"/>
        <v/>
      </c>
      <c r="P110" s="66" t="str">
        <f>IF(J110=K110,IF(J110=L110,"","✕"),"✕")</f>
        <v>✕</v>
      </c>
      <c r="Q110" s="66">
        <f t="shared" si="28"/>
        <v>1100</v>
      </c>
      <c r="R110" s="66">
        <f t="shared" si="29"/>
        <v>132</v>
      </c>
      <c r="S110" s="66">
        <f>Q110-U110-SUMIFS(条件付き不可!X:X,条件付き不可!E:E,D110)</f>
        <v>132</v>
      </c>
      <c r="T110" s="66">
        <f t="shared" si="25"/>
        <v>1100</v>
      </c>
      <c r="U110" s="66">
        <f>IF(COUNTIFS(条件付き不可!$E:$E,$D110,条件付き不可!$C:$C,条件付き不可!$V$3)&gt;0,Q110,SUMIFS(条件付き不可!$L:$L,条件付き不可!$E:$E,$D110,条件付き不可!$C:$C,U$1))</f>
        <v>968</v>
      </c>
      <c r="V110" s="66">
        <f>IF(COUNTIFS(条件付き不可!$E:$E,$D110,条件付き不可!$C:$C,条件付き不可!$V$5)&gt;0,Q110,IFERROR(VLOOKUP(D110,条件付き不可!E:Y,21,0),0))</f>
        <v>0</v>
      </c>
    </row>
    <row r="111" spans="1:22">
      <c r="A111" s="53" t="str">
        <f t="shared" si="26"/>
        <v>001090</v>
      </c>
      <c r="B111" s="53">
        <v>2</v>
      </c>
      <c r="C111">
        <v>110</v>
      </c>
      <c r="D111">
        <v>1090</v>
      </c>
      <c r="E111" t="s">
        <v>3025</v>
      </c>
      <c r="F111" t="s">
        <v>188</v>
      </c>
      <c r="G111" t="str">
        <f>VLOOKUP(A111,GIS!A:B,2,0)</f>
        <v>緑が丘西1・2</v>
      </c>
      <c r="H111" t="s">
        <v>58</v>
      </c>
      <c r="I111" t="s">
        <v>2608</v>
      </c>
      <c r="J111" s="66">
        <v>430</v>
      </c>
      <c r="K111" s="66">
        <v>430</v>
      </c>
      <c r="L111" s="66">
        <v>430</v>
      </c>
      <c r="M111" s="66">
        <v>430</v>
      </c>
      <c r="N111" s="66">
        <f>VLOOKUP(A111,GIS!A:C,3,0)</f>
        <v>430</v>
      </c>
      <c r="O111" s="66" t="str">
        <f t="shared" si="27"/>
        <v/>
      </c>
      <c r="P111" s="66" t="str">
        <f t="shared" si="48"/>
        <v/>
      </c>
      <c r="Q111" s="66">
        <f t="shared" si="28"/>
        <v>430</v>
      </c>
      <c r="R111" s="66">
        <f t="shared" si="29"/>
        <v>430</v>
      </c>
      <c r="S111" s="66">
        <f>Q111-U111-SUMIFS(条件付き不可!X:X,条件付き不可!E:E,D111)</f>
        <v>430</v>
      </c>
      <c r="T111" s="66">
        <f t="shared" si="25"/>
        <v>430</v>
      </c>
      <c r="U111" s="66">
        <f>IF(COUNTIFS(条件付き不可!$E:$E,$D111,条件付き不可!$C:$C,条件付き不可!$V$3)&gt;0,Q111,SUMIFS(条件付き不可!$L:$L,条件付き不可!$E:$E,$D111,条件付き不可!$C:$C,U$1))</f>
        <v>0</v>
      </c>
      <c r="V111" s="66">
        <f>IF(COUNTIFS(条件付き不可!$E:$E,$D111,条件付き不可!$C:$C,条件付き不可!$V$5)&gt;0,Q111,IFERROR(VLOOKUP(D111,条件付き不可!E:Y,21,0),0))</f>
        <v>0</v>
      </c>
    </row>
    <row r="112" spans="1:22">
      <c r="A112" s="53" t="str">
        <f t="shared" ref="A112" si="49">TEXT(D112,"000000")</f>
        <v>001104</v>
      </c>
      <c r="B112" s="53">
        <v>2</v>
      </c>
      <c r="C112">
        <v>111</v>
      </c>
      <c r="D112">
        <v>1104</v>
      </c>
      <c r="E112" t="s">
        <v>3025</v>
      </c>
      <c r="F112" t="s">
        <v>188</v>
      </c>
      <c r="G112" t="str">
        <f>VLOOKUP(A112,GIS!A:B,2,0)</f>
        <v>緑が丘西1</v>
      </c>
      <c r="H112" t="s">
        <v>58</v>
      </c>
      <c r="I112" t="s">
        <v>2608</v>
      </c>
      <c r="J112" s="66">
        <v>310</v>
      </c>
      <c r="K112" s="66">
        <v>310</v>
      </c>
      <c r="L112" s="66">
        <v>310</v>
      </c>
      <c r="M112" s="66">
        <v>310</v>
      </c>
      <c r="N112" s="66">
        <f>VLOOKUP(A112,GIS!A:C,3,0)</f>
        <v>310</v>
      </c>
      <c r="O112" s="66" t="str">
        <f t="shared" ref="O112" si="50">IF(J112=N112,"","✕")</f>
        <v/>
      </c>
      <c r="P112" s="66" t="str">
        <f t="shared" ref="P112" si="51">IF(J112=K112,IF(J112=L112,"","✕"),"✕")</f>
        <v/>
      </c>
      <c r="Q112" s="66">
        <f t="shared" ref="Q112" si="52">N112</f>
        <v>310</v>
      </c>
      <c r="R112" s="66">
        <f t="shared" ref="R112" si="53">Q112-U112</f>
        <v>310</v>
      </c>
      <c r="S112" s="66">
        <f>Q112-U112-SUMIFS(条件付き不可!X:X,条件付き不可!E:E,D112)</f>
        <v>310</v>
      </c>
      <c r="T112" s="66">
        <f t="shared" ref="T112" si="54">Q112-V112</f>
        <v>310</v>
      </c>
      <c r="U112" s="66">
        <f>IF(COUNTIFS(条件付き不可!$E:$E,$D112,条件付き不可!$C:$C,条件付き不可!$V$3)&gt;0,Q112,SUMIFS(条件付き不可!$L:$L,条件付き不可!$E:$E,$D112,条件付き不可!$C:$C,U$1))</f>
        <v>0</v>
      </c>
      <c r="V112" s="66">
        <f>IF(COUNTIFS(条件付き不可!$E:$E,$D112,条件付き不可!$C:$C,条件付き不可!$V$5)&gt;0,Q112,IFERROR(VLOOKUP(D112,条件付き不可!E:Y,21,0),0))</f>
        <v>0</v>
      </c>
    </row>
    <row r="113" spans="1:22">
      <c r="A113" s="53" t="str">
        <f t="shared" si="26"/>
        <v>001083</v>
      </c>
      <c r="B113" s="53">
        <v>2</v>
      </c>
      <c r="C113">
        <v>112</v>
      </c>
      <c r="D113">
        <v>1083</v>
      </c>
      <c r="E113" t="s">
        <v>3025</v>
      </c>
      <c r="F113" t="s">
        <v>188</v>
      </c>
      <c r="G113" t="str">
        <f>VLOOKUP(A113,GIS!A:B,2,0)</f>
        <v>緑が丘西3</v>
      </c>
      <c r="H113" t="s">
        <v>58</v>
      </c>
      <c r="I113" t="s">
        <v>2608</v>
      </c>
      <c r="J113" s="66">
        <v>440</v>
      </c>
      <c r="K113" s="66">
        <v>440</v>
      </c>
      <c r="L113" s="66">
        <v>440</v>
      </c>
      <c r="M113" s="66">
        <v>440</v>
      </c>
      <c r="N113" s="66">
        <f>VLOOKUP(A113,GIS!A:C,3,0)</f>
        <v>440</v>
      </c>
      <c r="O113" s="66" t="str">
        <f t="shared" si="27"/>
        <v/>
      </c>
      <c r="P113" s="66" t="str">
        <f t="shared" si="24"/>
        <v/>
      </c>
      <c r="Q113" s="66">
        <f t="shared" si="28"/>
        <v>440</v>
      </c>
      <c r="R113" s="66">
        <f t="shared" si="29"/>
        <v>440</v>
      </c>
      <c r="S113" s="66">
        <f>Q113-U113-SUMIFS(条件付き不可!X:X,条件付き不可!E:E,D113)</f>
        <v>440</v>
      </c>
      <c r="T113" s="66">
        <f t="shared" si="25"/>
        <v>440</v>
      </c>
      <c r="U113" s="66">
        <f>IF(COUNTIFS(条件付き不可!$E:$E,$D113,条件付き不可!$C:$C,条件付き不可!$V$3)&gt;0,Q113,SUMIFS(条件付き不可!$L:$L,条件付き不可!$E:$E,$D113,条件付き不可!$C:$C,U$1))</f>
        <v>0</v>
      </c>
      <c r="V113" s="66">
        <f>IF(COUNTIFS(条件付き不可!$E:$E,$D113,条件付き不可!$C:$C,条件付き不可!$V$5)&gt;0,Q113,IFERROR(VLOOKUP(D113,条件付き不可!E:Y,21,0),0))</f>
        <v>0</v>
      </c>
    </row>
    <row r="114" spans="1:22">
      <c r="A114" s="53" t="str">
        <f t="shared" si="26"/>
        <v>001091</v>
      </c>
      <c r="B114" s="53">
        <v>2</v>
      </c>
      <c r="C114">
        <v>113</v>
      </c>
      <c r="D114">
        <v>1091</v>
      </c>
      <c r="E114" t="s">
        <v>3025</v>
      </c>
      <c r="F114" t="s">
        <v>188</v>
      </c>
      <c r="G114" t="str">
        <f>VLOOKUP(A114,GIS!A:B,2,0)</f>
        <v>緑が丘西4・5</v>
      </c>
      <c r="H114" t="s">
        <v>58</v>
      </c>
      <c r="I114" t="s">
        <v>2608</v>
      </c>
      <c r="J114" s="66">
        <v>455</v>
      </c>
      <c r="K114" s="66">
        <v>455</v>
      </c>
      <c r="L114" s="66">
        <v>455</v>
      </c>
      <c r="M114" s="66">
        <v>455</v>
      </c>
      <c r="N114" s="66">
        <f>VLOOKUP(A114,GIS!A:C,3,0)</f>
        <v>455</v>
      </c>
      <c r="O114" s="66" t="str">
        <f t="shared" si="27"/>
        <v/>
      </c>
      <c r="P114" s="66" t="str">
        <f t="shared" si="24"/>
        <v/>
      </c>
      <c r="Q114" s="66">
        <f t="shared" si="28"/>
        <v>455</v>
      </c>
      <c r="R114" s="66">
        <f t="shared" si="29"/>
        <v>455</v>
      </c>
      <c r="S114" s="66">
        <f>Q114-U114-SUMIFS(条件付き不可!X:X,条件付き不可!E:E,D114)</f>
        <v>455</v>
      </c>
      <c r="T114" s="66">
        <f t="shared" si="25"/>
        <v>455</v>
      </c>
      <c r="U114" s="66">
        <f>IF(COUNTIFS(条件付き不可!$E:$E,$D114,条件付き不可!$C:$C,条件付き不可!$V$3)&gt;0,Q114,SUMIFS(条件付き不可!$L:$L,条件付き不可!$E:$E,$D114,条件付き不可!$C:$C,U$1))</f>
        <v>0</v>
      </c>
      <c r="V114" s="66">
        <f>IF(COUNTIFS(条件付き不可!$E:$E,$D114,条件付き不可!$C:$C,条件付き不可!$V$5)&gt;0,Q114,IFERROR(VLOOKUP(D114,条件付き不可!E:Y,21,0),0))</f>
        <v>0</v>
      </c>
    </row>
    <row r="115" spans="1:22">
      <c r="A115" s="53" t="str">
        <f t="shared" si="26"/>
        <v>001092</v>
      </c>
      <c r="B115" s="53">
        <v>2</v>
      </c>
      <c r="C115">
        <v>114</v>
      </c>
      <c r="D115">
        <v>1092</v>
      </c>
      <c r="E115" t="s">
        <v>3025</v>
      </c>
      <c r="F115" t="s">
        <v>188</v>
      </c>
      <c r="G115" t="str">
        <f>VLOOKUP(A115,GIS!A:B,2,0)</f>
        <v>緑が丘西5・6</v>
      </c>
      <c r="H115" t="s">
        <v>58</v>
      </c>
      <c r="I115" t="s">
        <v>2608</v>
      </c>
      <c r="J115" s="66">
        <v>500</v>
      </c>
      <c r="K115" s="66">
        <v>500</v>
      </c>
      <c r="L115" s="66">
        <v>500</v>
      </c>
      <c r="M115" s="66">
        <v>500</v>
      </c>
      <c r="N115" s="66">
        <f>VLOOKUP(A115,GIS!A:C,3,0)</f>
        <v>500</v>
      </c>
      <c r="O115" s="66" t="str">
        <f t="shared" si="27"/>
        <v/>
      </c>
      <c r="P115" s="66" t="str">
        <f t="shared" si="24"/>
        <v/>
      </c>
      <c r="Q115" s="66">
        <f t="shared" si="28"/>
        <v>500</v>
      </c>
      <c r="R115" s="66">
        <f t="shared" si="29"/>
        <v>500</v>
      </c>
      <c r="S115" s="66">
        <f>Q115-U115-SUMIFS(条件付き不可!X:X,条件付き不可!E:E,D115)</f>
        <v>500</v>
      </c>
      <c r="T115" s="66">
        <f t="shared" si="25"/>
        <v>500</v>
      </c>
      <c r="U115" s="66">
        <f>IF(COUNTIFS(条件付き不可!$E:$E,$D115,条件付き不可!$C:$C,条件付き不可!$V$3)&gt;0,Q115,SUMIFS(条件付き不可!$L:$L,条件付き不可!$E:$E,$D115,条件付き不可!$C:$C,U$1))</f>
        <v>0</v>
      </c>
      <c r="V115" s="66">
        <f>IF(COUNTIFS(条件付き不可!$E:$E,$D115,条件付き不可!$C:$C,条件付き不可!$V$5)&gt;0,Q115,IFERROR(VLOOKUP(D115,条件付き不可!E:Y,21,0),0))</f>
        <v>0</v>
      </c>
    </row>
    <row r="116" spans="1:22">
      <c r="A116" s="53" t="str">
        <f t="shared" si="26"/>
        <v>001093</v>
      </c>
      <c r="B116" s="53">
        <v>2</v>
      </c>
      <c r="C116">
        <v>115</v>
      </c>
      <c r="D116">
        <v>1093</v>
      </c>
      <c r="E116" t="s">
        <v>3025</v>
      </c>
      <c r="F116" t="s">
        <v>188</v>
      </c>
      <c r="G116" t="str">
        <f>VLOOKUP(A116,GIS!A:B,2,0)</f>
        <v>緑が丘西7</v>
      </c>
      <c r="H116" t="s">
        <v>58</v>
      </c>
      <c r="I116" t="s">
        <v>2608</v>
      </c>
      <c r="J116" s="66">
        <v>480</v>
      </c>
      <c r="K116" s="66">
        <v>480</v>
      </c>
      <c r="L116" s="66">
        <v>480</v>
      </c>
      <c r="M116" s="66">
        <v>480</v>
      </c>
      <c r="N116" s="66">
        <f>VLOOKUP(A116,GIS!A:C,3,0)</f>
        <v>480</v>
      </c>
      <c r="O116" s="66" t="str">
        <f t="shared" si="27"/>
        <v/>
      </c>
      <c r="P116" s="66" t="str">
        <f t="shared" si="24"/>
        <v/>
      </c>
      <c r="Q116" s="66">
        <f t="shared" si="28"/>
        <v>480</v>
      </c>
      <c r="R116" s="66">
        <f t="shared" si="29"/>
        <v>480</v>
      </c>
      <c r="S116" s="66">
        <f>Q116-U116-SUMIFS(条件付き不可!X:X,条件付き不可!E:E,D116)</f>
        <v>480</v>
      </c>
      <c r="T116" s="66">
        <f t="shared" si="25"/>
        <v>480</v>
      </c>
      <c r="U116" s="66">
        <f>IF(COUNTIFS(条件付き不可!$E:$E,$D116,条件付き不可!$C:$C,条件付き不可!$V$3)&gt;0,Q116,SUMIFS(条件付き不可!$L:$L,条件付き不可!$E:$E,$D116,条件付き不可!$C:$C,U$1))</f>
        <v>0</v>
      </c>
      <c r="V116" s="66">
        <f>IF(COUNTIFS(条件付き不可!$E:$E,$D116,条件付き不可!$C:$C,条件付き不可!$V$5)&gt;0,Q116,IFERROR(VLOOKUP(D116,条件付き不可!E:Y,21,0),0))</f>
        <v>0</v>
      </c>
    </row>
    <row r="117" spans="1:22">
      <c r="A117" s="53" t="str">
        <f t="shared" si="26"/>
        <v>001020</v>
      </c>
      <c r="B117" s="53">
        <v>2</v>
      </c>
      <c r="C117">
        <v>116</v>
      </c>
      <c r="D117">
        <v>1020</v>
      </c>
      <c r="E117" t="s">
        <v>3025</v>
      </c>
      <c r="F117" t="s">
        <v>194</v>
      </c>
      <c r="G117" t="str">
        <f>VLOOKUP(A117,GIS!A:B,2,0)</f>
        <v>高津団地1</v>
      </c>
      <c r="H117" t="s">
        <v>58</v>
      </c>
      <c r="I117" t="s">
        <v>2608</v>
      </c>
      <c r="J117" s="66">
        <v>570</v>
      </c>
      <c r="K117" s="66">
        <v>570</v>
      </c>
      <c r="L117" s="66">
        <v>570</v>
      </c>
      <c r="M117" s="66">
        <v>570</v>
      </c>
      <c r="N117" s="66">
        <f>VLOOKUP(A117,GIS!A:C,3,0)</f>
        <v>570</v>
      </c>
      <c r="O117" s="66" t="str">
        <f t="shared" si="27"/>
        <v/>
      </c>
      <c r="P117" s="66" t="str">
        <f t="shared" si="24"/>
        <v/>
      </c>
      <c r="Q117" s="66">
        <f t="shared" si="28"/>
        <v>570</v>
      </c>
      <c r="R117" s="66">
        <f t="shared" si="29"/>
        <v>570</v>
      </c>
      <c r="S117" s="66">
        <f>Q117-U117-SUMIFS(条件付き不可!X:X,条件付き不可!E:E,D117)</f>
        <v>570</v>
      </c>
      <c r="T117" s="66">
        <f t="shared" si="25"/>
        <v>570</v>
      </c>
      <c r="U117" s="66">
        <f>IF(COUNTIFS(条件付き不可!$E:$E,$D117,条件付き不可!$C:$C,条件付き不可!$V$3)&gt;0,Q117,SUMIFS(条件付き不可!$L:$L,条件付き不可!$E:$E,$D117,条件付き不可!$C:$C,U$1))</f>
        <v>0</v>
      </c>
      <c r="V117" s="66">
        <f>IF(COUNTIFS(条件付き不可!$E:$E,$D117,条件付き不可!$C:$C,条件付き不可!$V$5)&gt;0,Q117,IFERROR(VLOOKUP(D117,条件付き不可!E:Y,21,0),0))</f>
        <v>0</v>
      </c>
    </row>
    <row r="118" spans="1:22">
      <c r="A118" s="53" t="str">
        <f t="shared" si="26"/>
        <v>001021</v>
      </c>
      <c r="B118" s="53">
        <v>2</v>
      </c>
      <c r="C118">
        <v>117</v>
      </c>
      <c r="D118">
        <v>1021</v>
      </c>
      <c r="E118" t="s">
        <v>3025</v>
      </c>
      <c r="F118" t="s">
        <v>194</v>
      </c>
      <c r="G118" t="str">
        <f>VLOOKUP(A118,GIS!A:B,2,0)</f>
        <v>高津団地2</v>
      </c>
      <c r="H118" t="s">
        <v>58</v>
      </c>
      <c r="I118" t="s">
        <v>2608</v>
      </c>
      <c r="J118" s="66">
        <v>755</v>
      </c>
      <c r="K118" s="66">
        <v>755</v>
      </c>
      <c r="L118" s="66">
        <v>755</v>
      </c>
      <c r="M118" s="66">
        <v>755</v>
      </c>
      <c r="N118" s="66">
        <f>VLOOKUP(A118,GIS!A:C,3,0)</f>
        <v>755</v>
      </c>
      <c r="O118" s="66" t="str">
        <f t="shared" si="27"/>
        <v/>
      </c>
      <c r="P118" s="66" t="str">
        <f t="shared" si="24"/>
        <v/>
      </c>
      <c r="Q118" s="66">
        <f t="shared" si="28"/>
        <v>755</v>
      </c>
      <c r="R118" s="66">
        <f t="shared" si="29"/>
        <v>755</v>
      </c>
      <c r="S118" s="66">
        <f>Q118-U118-SUMIFS(条件付き不可!X:X,条件付き不可!E:E,D118)</f>
        <v>755</v>
      </c>
      <c r="T118" s="66">
        <f t="shared" si="25"/>
        <v>755</v>
      </c>
      <c r="U118" s="66">
        <f>IF(COUNTIFS(条件付き不可!$E:$E,$D118,条件付き不可!$C:$C,条件付き不可!$V$3)&gt;0,Q118,SUMIFS(条件付き不可!$L:$L,条件付き不可!$E:$E,$D118,条件付き不可!$C:$C,U$1))</f>
        <v>0</v>
      </c>
      <c r="V118" s="66">
        <f>IF(COUNTIFS(条件付き不可!$E:$E,$D118,条件付き不可!$C:$C,条件付き不可!$V$5)&gt;0,Q118,IFERROR(VLOOKUP(D118,条件付き不可!E:Y,21,0),0))</f>
        <v>0</v>
      </c>
    </row>
    <row r="119" spans="1:22">
      <c r="A119" s="53" t="str">
        <f t="shared" si="26"/>
        <v>001022</v>
      </c>
      <c r="B119" s="53">
        <v>2</v>
      </c>
      <c r="C119">
        <v>118</v>
      </c>
      <c r="D119">
        <v>1022</v>
      </c>
      <c r="E119" t="s">
        <v>3025</v>
      </c>
      <c r="F119" t="s">
        <v>194</v>
      </c>
      <c r="G119" t="str">
        <f>VLOOKUP(A119,GIS!A:B,2,0)</f>
        <v>高津団地3</v>
      </c>
      <c r="H119" t="s">
        <v>58</v>
      </c>
      <c r="I119" t="s">
        <v>2608</v>
      </c>
      <c r="J119" s="66">
        <v>800</v>
      </c>
      <c r="K119" s="66">
        <v>800</v>
      </c>
      <c r="L119" s="66">
        <v>800</v>
      </c>
      <c r="M119" s="66">
        <v>800</v>
      </c>
      <c r="N119" s="66">
        <f>VLOOKUP(A119,GIS!A:C,3,0)</f>
        <v>800</v>
      </c>
      <c r="O119" s="66" t="str">
        <f t="shared" si="27"/>
        <v/>
      </c>
      <c r="P119" s="66" t="str">
        <f t="shared" si="24"/>
        <v/>
      </c>
      <c r="Q119" s="66">
        <f t="shared" si="28"/>
        <v>800</v>
      </c>
      <c r="R119" s="66">
        <f t="shared" si="29"/>
        <v>800</v>
      </c>
      <c r="S119" s="66">
        <f>Q119-U119-SUMIFS(条件付き不可!X:X,条件付き不可!E:E,D119)</f>
        <v>800</v>
      </c>
      <c r="T119" s="66">
        <f t="shared" si="25"/>
        <v>800</v>
      </c>
      <c r="U119" s="66">
        <f>IF(COUNTIFS(条件付き不可!$E:$E,$D119,条件付き不可!$C:$C,条件付き不可!$V$3)&gt;0,Q119,SUMIFS(条件付き不可!$L:$L,条件付き不可!$E:$E,$D119,条件付き不可!$C:$C,U$1))</f>
        <v>0</v>
      </c>
      <c r="V119" s="66">
        <f>IF(COUNTIFS(条件付き不可!$E:$E,$D119,条件付き不可!$C:$C,条件付き不可!$V$5)&gt;0,Q119,IFERROR(VLOOKUP(D119,条件付き不可!E:Y,21,0),0))</f>
        <v>0</v>
      </c>
    </row>
    <row r="120" spans="1:22">
      <c r="A120" s="53" t="str">
        <f t="shared" si="26"/>
        <v>001023</v>
      </c>
      <c r="B120" s="53">
        <v>2</v>
      </c>
      <c r="C120">
        <v>119</v>
      </c>
      <c r="D120">
        <v>1023</v>
      </c>
      <c r="E120" t="s">
        <v>3025</v>
      </c>
      <c r="F120" t="s">
        <v>194</v>
      </c>
      <c r="G120" t="str">
        <f>VLOOKUP(A120,GIS!A:B,2,0)</f>
        <v>高津団地5(分譲）</v>
      </c>
      <c r="H120" t="s">
        <v>58</v>
      </c>
      <c r="I120" t="s">
        <v>2608</v>
      </c>
      <c r="J120" s="66">
        <v>610</v>
      </c>
      <c r="K120" s="66">
        <v>610</v>
      </c>
      <c r="L120" s="66">
        <v>610</v>
      </c>
      <c r="M120" s="66">
        <v>610</v>
      </c>
      <c r="N120" s="66">
        <f>VLOOKUP(A120,GIS!A:C,3,0)</f>
        <v>610</v>
      </c>
      <c r="O120" s="66" t="str">
        <f t="shared" si="27"/>
        <v/>
      </c>
      <c r="P120" s="66" t="str">
        <f t="shared" si="24"/>
        <v/>
      </c>
      <c r="Q120" s="66">
        <f t="shared" si="28"/>
        <v>610</v>
      </c>
      <c r="R120" s="66">
        <f t="shared" si="29"/>
        <v>610</v>
      </c>
      <c r="S120" s="66">
        <f>Q120-U120-SUMIFS(条件付き不可!X:X,条件付き不可!E:E,D120)</f>
        <v>610</v>
      </c>
      <c r="T120" s="66">
        <f t="shared" si="25"/>
        <v>610</v>
      </c>
      <c r="U120" s="66">
        <f>IF(COUNTIFS(条件付き不可!$E:$E,$D120,条件付き不可!$C:$C,条件付き不可!$V$3)&gt;0,Q120,SUMIFS(条件付き不可!$L:$L,条件付き不可!$E:$E,$D120,条件付き不可!$C:$C,U$1))</f>
        <v>0</v>
      </c>
      <c r="V120" s="66">
        <f>IF(COUNTIFS(条件付き不可!$E:$E,$D120,条件付き不可!$C:$C,条件付き不可!$V$5)&gt;0,Q120,IFERROR(VLOOKUP(D120,条件付き不可!E:Y,21,0),0))</f>
        <v>0</v>
      </c>
    </row>
    <row r="121" spans="1:22">
      <c r="A121" s="53" t="str">
        <f t="shared" si="26"/>
        <v>001024</v>
      </c>
      <c r="B121" s="53">
        <v>2</v>
      </c>
      <c r="C121">
        <v>120</v>
      </c>
      <c r="D121">
        <v>1024</v>
      </c>
      <c r="E121" t="s">
        <v>3025</v>
      </c>
      <c r="F121" t="s">
        <v>194</v>
      </c>
      <c r="G121" t="str">
        <f>VLOOKUP(A121,GIS!A:B,2,0)</f>
        <v>高津団地6(分譲）</v>
      </c>
      <c r="H121" t="s">
        <v>58</v>
      </c>
      <c r="I121" t="s">
        <v>2608</v>
      </c>
      <c r="J121" s="66">
        <v>860</v>
      </c>
      <c r="K121" s="66">
        <v>860</v>
      </c>
      <c r="L121" s="66">
        <v>860</v>
      </c>
      <c r="M121" s="66">
        <v>860</v>
      </c>
      <c r="N121" s="66">
        <f>VLOOKUP(A121,GIS!A:C,3,0)</f>
        <v>860</v>
      </c>
      <c r="O121" s="66" t="str">
        <f t="shared" si="27"/>
        <v/>
      </c>
      <c r="P121" s="66" t="str">
        <f t="shared" si="24"/>
        <v/>
      </c>
      <c r="Q121" s="66">
        <f t="shared" si="28"/>
        <v>860</v>
      </c>
      <c r="R121" s="66">
        <f t="shared" si="29"/>
        <v>860</v>
      </c>
      <c r="S121" s="66">
        <f>Q121-U121-SUMIFS(条件付き不可!X:X,条件付き不可!E:E,D121)</f>
        <v>860</v>
      </c>
      <c r="T121" s="66">
        <f t="shared" si="25"/>
        <v>860</v>
      </c>
      <c r="U121" s="66">
        <f>IF(COUNTIFS(条件付き不可!$E:$E,$D121,条件付き不可!$C:$C,条件付き不可!$V$3)&gt;0,Q121,SUMIFS(条件付き不可!$L:$L,条件付き不可!$E:$E,$D121,条件付き不可!$C:$C,U$1))</f>
        <v>0</v>
      </c>
      <c r="V121" s="66">
        <f>IF(COUNTIFS(条件付き不可!$E:$E,$D121,条件付き不可!$C:$C,条件付き不可!$V$5)&gt;0,Q121,IFERROR(VLOOKUP(D121,条件付き不可!E:Y,21,0),0))</f>
        <v>0</v>
      </c>
    </row>
    <row r="122" spans="1:22">
      <c r="A122" s="53" t="str">
        <f t="shared" si="26"/>
        <v>001025</v>
      </c>
      <c r="B122" s="53">
        <v>2</v>
      </c>
      <c r="C122">
        <v>121</v>
      </c>
      <c r="D122">
        <v>1025</v>
      </c>
      <c r="E122" t="s">
        <v>3025</v>
      </c>
      <c r="F122" t="s">
        <v>194</v>
      </c>
      <c r="G122" t="str">
        <f>VLOOKUP(A122,GIS!A:B,2,0)</f>
        <v>高津団地7</v>
      </c>
      <c r="H122" t="s">
        <v>58</v>
      </c>
      <c r="I122" t="s">
        <v>2608</v>
      </c>
      <c r="J122" s="66">
        <v>1040</v>
      </c>
      <c r="K122" s="66">
        <v>1040</v>
      </c>
      <c r="L122" s="66">
        <v>1040</v>
      </c>
      <c r="M122" s="66">
        <v>1040</v>
      </c>
      <c r="N122" s="66">
        <f>VLOOKUP(A122,GIS!A:C,3,0)</f>
        <v>1040</v>
      </c>
      <c r="O122" s="66" t="str">
        <f t="shared" si="27"/>
        <v/>
      </c>
      <c r="P122" s="66" t="str">
        <f t="shared" si="24"/>
        <v/>
      </c>
      <c r="Q122" s="66">
        <f t="shared" si="28"/>
        <v>1040</v>
      </c>
      <c r="R122" s="66">
        <f t="shared" si="29"/>
        <v>1040</v>
      </c>
      <c r="S122" s="66">
        <f>Q122-U122-SUMIFS(条件付き不可!X:X,条件付き不可!E:E,D122)</f>
        <v>1040</v>
      </c>
      <c r="T122" s="66">
        <f t="shared" si="25"/>
        <v>1040</v>
      </c>
      <c r="U122" s="66">
        <f>IF(COUNTIFS(条件付き不可!$E:$E,$D122,条件付き不可!$C:$C,条件付き不可!$V$3)&gt;0,Q122,SUMIFS(条件付き不可!$L:$L,条件付き不可!$E:$E,$D122,条件付き不可!$C:$C,U$1))</f>
        <v>0</v>
      </c>
      <c r="V122" s="66">
        <f>IF(COUNTIFS(条件付き不可!$E:$E,$D122,条件付き不可!$C:$C,条件付き不可!$V$5)&gt;0,Q122,IFERROR(VLOOKUP(D122,条件付き不可!E:Y,21,0),0))</f>
        <v>0</v>
      </c>
    </row>
    <row r="123" spans="1:22">
      <c r="A123" s="53" t="str">
        <f t="shared" si="26"/>
        <v>001026</v>
      </c>
      <c r="B123" s="53">
        <v>2</v>
      </c>
      <c r="C123">
        <v>122</v>
      </c>
      <c r="D123">
        <v>1026</v>
      </c>
      <c r="E123" t="s">
        <v>3025</v>
      </c>
      <c r="F123" t="s">
        <v>201</v>
      </c>
      <c r="G123" t="str">
        <f>VLOOKUP(A123,GIS!A:B,2,0)</f>
        <v>高津（観音寺）</v>
      </c>
      <c r="H123" t="s">
        <v>58</v>
      </c>
      <c r="I123" t="s">
        <v>2608</v>
      </c>
      <c r="J123" s="66">
        <v>320</v>
      </c>
      <c r="K123" s="66">
        <v>320</v>
      </c>
      <c r="L123" s="66">
        <v>320</v>
      </c>
      <c r="M123" s="66">
        <v>320</v>
      </c>
      <c r="N123" s="66">
        <f>VLOOKUP(A123,GIS!A:C,3,0)</f>
        <v>320</v>
      </c>
      <c r="O123" s="66" t="str">
        <f t="shared" si="27"/>
        <v/>
      </c>
      <c r="P123" s="66" t="str">
        <f t="shared" si="24"/>
        <v/>
      </c>
      <c r="Q123" s="66">
        <f t="shared" si="28"/>
        <v>320</v>
      </c>
      <c r="R123" s="66">
        <f t="shared" si="29"/>
        <v>320</v>
      </c>
      <c r="S123" s="66">
        <f>Q123-U123-SUMIFS(条件付き不可!X:X,条件付き不可!E:E,D123)</f>
        <v>320</v>
      </c>
      <c r="T123" s="66">
        <f t="shared" si="25"/>
        <v>320</v>
      </c>
      <c r="U123" s="66">
        <f>IF(COUNTIFS(条件付き不可!$E:$E,$D123,条件付き不可!$C:$C,条件付き不可!$V$3)&gt;0,Q123,SUMIFS(条件付き不可!$L:$L,条件付き不可!$E:$E,$D123,条件付き不可!$C:$C,U$1))</f>
        <v>0</v>
      </c>
      <c r="V123" s="66">
        <f>IF(COUNTIFS(条件付き不可!$E:$E,$D123,条件付き不可!$C:$C,条件付き不可!$V$5)&gt;0,Q123,IFERROR(VLOOKUP(D123,条件付き不可!E:Y,21,0),0))</f>
        <v>0</v>
      </c>
    </row>
    <row r="124" spans="1:22">
      <c r="A124" s="53" t="str">
        <f t="shared" si="26"/>
        <v>001027</v>
      </c>
      <c r="B124" s="53">
        <v>2</v>
      </c>
      <c r="C124">
        <v>123</v>
      </c>
      <c r="D124">
        <v>1027</v>
      </c>
      <c r="E124" t="s">
        <v>3025</v>
      </c>
      <c r="F124" t="s">
        <v>201</v>
      </c>
      <c r="G124" t="str">
        <f>VLOOKUP(A124,GIS!A:B,2,0)</f>
        <v>高津（ローズタウン）A</v>
      </c>
      <c r="H124" t="s">
        <v>58</v>
      </c>
      <c r="I124" t="s">
        <v>2608</v>
      </c>
      <c r="J124" s="66">
        <v>320</v>
      </c>
      <c r="K124" s="66">
        <v>320</v>
      </c>
      <c r="L124" s="66">
        <v>320</v>
      </c>
      <c r="M124" s="66">
        <v>320</v>
      </c>
      <c r="N124" s="66">
        <f>VLOOKUP(A124,GIS!A:C,3,0)</f>
        <v>320</v>
      </c>
      <c r="O124" s="66" t="str">
        <f t="shared" si="27"/>
        <v/>
      </c>
      <c r="P124" s="66" t="str">
        <f t="shared" si="24"/>
        <v/>
      </c>
      <c r="Q124" s="66">
        <f t="shared" si="28"/>
        <v>320</v>
      </c>
      <c r="R124" s="66">
        <f t="shared" si="29"/>
        <v>320</v>
      </c>
      <c r="S124" s="66">
        <f>Q124-U124-SUMIFS(条件付き不可!X:X,条件付き不可!E:E,D124)</f>
        <v>320</v>
      </c>
      <c r="T124" s="66">
        <f t="shared" si="25"/>
        <v>320</v>
      </c>
      <c r="U124" s="66">
        <f>IF(COUNTIFS(条件付き不可!$E:$E,$D124,条件付き不可!$C:$C,条件付き不可!$V$3)&gt;0,Q124,SUMIFS(条件付き不可!$L:$L,条件付き不可!$E:$E,$D124,条件付き不可!$C:$C,U$1))</f>
        <v>0</v>
      </c>
      <c r="V124" s="66">
        <f>IF(COUNTIFS(条件付き不可!$E:$E,$D124,条件付き不可!$C:$C,条件付き不可!$V$5)&gt;0,Q124,IFERROR(VLOOKUP(D124,条件付き不可!E:Y,21,0),0))</f>
        <v>0</v>
      </c>
    </row>
    <row r="125" spans="1:22">
      <c r="A125" s="53" t="str">
        <f>TEXT(D125,"000000")</f>
        <v>001098</v>
      </c>
      <c r="B125" s="53">
        <v>2</v>
      </c>
      <c r="C125">
        <v>124</v>
      </c>
      <c r="D125">
        <v>1098</v>
      </c>
      <c r="E125" t="s">
        <v>3025</v>
      </c>
      <c r="F125" t="s">
        <v>201</v>
      </c>
      <c r="G125" t="str">
        <f>VLOOKUP(A125,GIS!A:B,2,0)</f>
        <v>高津（ローズタウン）B</v>
      </c>
      <c r="H125" t="s">
        <v>58</v>
      </c>
      <c r="I125" t="s">
        <v>2608</v>
      </c>
      <c r="J125" s="66">
        <v>340</v>
      </c>
      <c r="K125" s="66">
        <v>340</v>
      </c>
      <c r="L125" s="66">
        <v>340</v>
      </c>
      <c r="M125" s="66">
        <v>340</v>
      </c>
      <c r="N125" s="66">
        <f>VLOOKUP(A125,GIS!A:C,3,0)</f>
        <v>340</v>
      </c>
      <c r="O125" s="66" t="str">
        <f>IF(J125=N125,"","✕")</f>
        <v/>
      </c>
      <c r="P125" s="66" t="str">
        <f>IF(J125=K125,IF(J125=L125,"","✕"),"✕")</f>
        <v/>
      </c>
      <c r="Q125" s="66">
        <f>N125</f>
        <v>340</v>
      </c>
      <c r="R125" s="66">
        <f>Q125-U125</f>
        <v>340</v>
      </c>
      <c r="S125" s="66">
        <f>Q125-U125-SUMIFS(条件付き不可!X:X,条件付き不可!E:E,D125)</f>
        <v>340</v>
      </c>
      <c r="T125" s="66">
        <f>Q125-V125</f>
        <v>340</v>
      </c>
      <c r="U125" s="66">
        <f>IF(COUNTIFS(条件付き不可!$E:$E,$D125,条件付き不可!$C:$C,条件付き不可!$V$3)&gt;0,Q125,SUMIFS(条件付き不可!$L:$L,条件付き不可!$E:$E,$D125,条件付き不可!$C:$C,U$1))</f>
        <v>0</v>
      </c>
      <c r="V125" s="66">
        <f>IF(COUNTIFS(条件付き不可!$E:$E,$D125,条件付き不可!$C:$C,条件付き不可!$V$5)&gt;0,Q125,IFERROR(VLOOKUP(D125,条件付き不可!E:Y,21,0),0))</f>
        <v>0</v>
      </c>
    </row>
    <row r="126" spans="1:22">
      <c r="A126" s="53" t="str">
        <f t="shared" si="26"/>
        <v>001028</v>
      </c>
      <c r="B126" s="53">
        <v>2</v>
      </c>
      <c r="C126">
        <v>125</v>
      </c>
      <c r="D126">
        <v>1028</v>
      </c>
      <c r="E126" t="s">
        <v>3025</v>
      </c>
      <c r="F126" t="s">
        <v>201</v>
      </c>
      <c r="G126" t="str">
        <f>VLOOKUP(A126,GIS!A:B,2,0)</f>
        <v>高津（西霊園）</v>
      </c>
      <c r="H126" t="s">
        <v>58</v>
      </c>
      <c r="I126" t="s">
        <v>2608</v>
      </c>
      <c r="J126" s="66">
        <v>600</v>
      </c>
      <c r="K126" s="66">
        <v>600</v>
      </c>
      <c r="L126" s="66">
        <v>600</v>
      </c>
      <c r="M126" s="66">
        <v>600</v>
      </c>
      <c r="N126" s="66">
        <f>VLOOKUP(A126,GIS!A:C,3,0)</f>
        <v>600</v>
      </c>
      <c r="O126" s="66" t="str">
        <f t="shared" si="27"/>
        <v/>
      </c>
      <c r="P126" s="66" t="str">
        <f t="shared" si="24"/>
        <v/>
      </c>
      <c r="Q126" s="66">
        <f t="shared" si="28"/>
        <v>600</v>
      </c>
      <c r="R126" s="66">
        <f t="shared" si="29"/>
        <v>600</v>
      </c>
      <c r="S126" s="66">
        <f>Q126-U126-SUMIFS(条件付き不可!X:X,条件付き不可!E:E,D126)</f>
        <v>600</v>
      </c>
      <c r="T126" s="66">
        <f t="shared" si="25"/>
        <v>600</v>
      </c>
      <c r="U126" s="66">
        <f>IF(COUNTIFS(条件付き不可!$E:$E,$D126,条件付き不可!$C:$C,条件付き不可!$V$3)&gt;0,Q126,SUMIFS(条件付き不可!$L:$L,条件付き不可!$E:$E,$D126,条件付き不可!$C:$C,U$1))</f>
        <v>0</v>
      </c>
      <c r="V126" s="66">
        <f>IF(COUNTIFS(条件付き不可!$E:$E,$D126,条件付き不可!$C:$C,条件付き不可!$V$5)&gt;0,Q126,IFERROR(VLOOKUP(D126,条件付き不可!E:Y,21,0),0))</f>
        <v>0</v>
      </c>
    </row>
    <row r="127" spans="1:22">
      <c r="A127" s="53" t="str">
        <f t="shared" si="26"/>
        <v>001029</v>
      </c>
      <c r="B127" s="53">
        <v>2</v>
      </c>
      <c r="C127">
        <v>126</v>
      </c>
      <c r="D127">
        <v>1029</v>
      </c>
      <c r="E127" t="s">
        <v>3025</v>
      </c>
      <c r="F127" t="s">
        <v>201</v>
      </c>
      <c r="G127" t="str">
        <f>VLOOKUP(A127,GIS!A:B,2,0)</f>
        <v>高津（東洋団地入り口）</v>
      </c>
      <c r="H127" t="s">
        <v>58</v>
      </c>
      <c r="I127" t="s">
        <v>2608</v>
      </c>
      <c r="J127" s="66">
        <v>470</v>
      </c>
      <c r="K127" s="66">
        <v>470</v>
      </c>
      <c r="L127" s="66">
        <v>470</v>
      </c>
      <c r="M127" s="66">
        <v>470</v>
      </c>
      <c r="N127" s="66">
        <f>VLOOKUP(A127,GIS!A:C,3,0)</f>
        <v>470</v>
      </c>
      <c r="O127" s="66" t="str">
        <f t="shared" si="27"/>
        <v/>
      </c>
      <c r="P127" s="66" t="str">
        <f t="shared" si="24"/>
        <v/>
      </c>
      <c r="Q127" s="66">
        <f t="shared" si="28"/>
        <v>470</v>
      </c>
      <c r="R127" s="66">
        <f t="shared" si="29"/>
        <v>470</v>
      </c>
      <c r="S127" s="66">
        <f>Q127-U127-SUMIFS(条件付き不可!X:X,条件付き不可!E:E,D127)</f>
        <v>470</v>
      </c>
      <c r="T127" s="66">
        <f t="shared" si="25"/>
        <v>470</v>
      </c>
      <c r="U127" s="66">
        <f>IF(COUNTIFS(条件付き不可!$E:$E,$D127,条件付き不可!$C:$C,条件付き不可!$V$3)&gt;0,Q127,SUMIFS(条件付き不可!$L:$L,条件付き不可!$E:$E,$D127,条件付き不可!$C:$C,U$1))</f>
        <v>0</v>
      </c>
      <c r="V127" s="66">
        <f>IF(COUNTIFS(条件付き不可!$E:$E,$D127,条件付き不可!$C:$C,条件付き不可!$V$5)&gt;0,Q127,IFERROR(VLOOKUP(D127,条件付き不可!E:Y,21,0),0))</f>
        <v>0</v>
      </c>
    </row>
    <row r="128" spans="1:22">
      <c r="A128" s="53" t="str">
        <f t="shared" si="26"/>
        <v>001095</v>
      </c>
      <c r="B128" s="53">
        <v>2</v>
      </c>
      <c r="C128">
        <v>127</v>
      </c>
      <c r="D128">
        <v>1095</v>
      </c>
      <c r="E128" t="s">
        <v>3025</v>
      </c>
      <c r="F128" t="s">
        <v>201</v>
      </c>
      <c r="G128" t="str">
        <f>VLOOKUP(A128,GIS!A:B,2,0)</f>
        <v>高津（ゴルフ練習場）</v>
      </c>
      <c r="H128" t="s">
        <v>58</v>
      </c>
      <c r="I128" t="s">
        <v>2608</v>
      </c>
      <c r="J128" s="66">
        <v>370</v>
      </c>
      <c r="K128" s="66">
        <v>370</v>
      </c>
      <c r="L128" s="66">
        <v>370</v>
      </c>
      <c r="M128" s="66">
        <v>370</v>
      </c>
      <c r="N128" s="66">
        <f>VLOOKUP(A128,GIS!A:C,3,0)</f>
        <v>370</v>
      </c>
      <c r="O128" s="66" t="str">
        <f t="shared" si="27"/>
        <v/>
      </c>
      <c r="P128" s="66" t="str">
        <f t="shared" si="24"/>
        <v/>
      </c>
      <c r="Q128" s="66">
        <f t="shared" si="28"/>
        <v>370</v>
      </c>
      <c r="R128" s="66">
        <f t="shared" si="29"/>
        <v>370</v>
      </c>
      <c r="S128" s="66">
        <f>Q128-U128-SUMIFS(条件付き不可!X:X,条件付き不可!E:E,D128)</f>
        <v>370</v>
      </c>
      <c r="T128" s="66">
        <f t="shared" si="25"/>
        <v>370</v>
      </c>
      <c r="U128" s="66">
        <f>IF(COUNTIFS(条件付き不可!$E:$E,$D128,条件付き不可!$C:$C,条件付き不可!$V$3)&gt;0,Q128,SUMIFS(条件付き不可!$L:$L,条件付き不可!$E:$E,$D128,条件付き不可!$C:$C,U$1))</f>
        <v>0</v>
      </c>
      <c r="V128" s="66">
        <f>IF(COUNTIFS(条件付き不可!$E:$E,$D128,条件付き不可!$C:$C,条件付き不可!$V$5)&gt;0,Q128,IFERROR(VLOOKUP(D128,条件付き不可!E:Y,21,0),0))</f>
        <v>0</v>
      </c>
    </row>
    <row r="129" spans="1:22">
      <c r="A129" s="53" t="str">
        <f t="shared" si="26"/>
        <v>001030</v>
      </c>
      <c r="B129" s="53">
        <v>2</v>
      </c>
      <c r="C129">
        <v>128</v>
      </c>
      <c r="D129">
        <v>1030</v>
      </c>
      <c r="E129" t="s">
        <v>3025</v>
      </c>
      <c r="F129" t="s">
        <v>205</v>
      </c>
      <c r="G129" t="str">
        <f>VLOOKUP(A129,GIS!A:B,2,0)</f>
        <v>萱田町A</v>
      </c>
      <c r="H129" t="s">
        <v>58</v>
      </c>
      <c r="I129" t="s">
        <v>2608</v>
      </c>
      <c r="J129" s="66">
        <v>380</v>
      </c>
      <c r="K129" s="66">
        <v>380</v>
      </c>
      <c r="L129" s="66">
        <v>380</v>
      </c>
      <c r="M129" s="66">
        <v>380</v>
      </c>
      <c r="N129" s="66">
        <f>VLOOKUP(A129,GIS!A:C,3,0)</f>
        <v>380</v>
      </c>
      <c r="O129" s="66" t="str">
        <f t="shared" si="27"/>
        <v/>
      </c>
      <c r="P129" s="66" t="str">
        <f t="shared" si="24"/>
        <v/>
      </c>
      <c r="Q129" s="66">
        <f t="shared" si="28"/>
        <v>380</v>
      </c>
      <c r="R129" s="66">
        <f t="shared" si="29"/>
        <v>380</v>
      </c>
      <c r="S129" s="66">
        <f>Q129-U129-SUMIFS(条件付き不可!X:X,条件付き不可!E:E,D129)</f>
        <v>380</v>
      </c>
      <c r="T129" s="66">
        <f t="shared" si="25"/>
        <v>380</v>
      </c>
      <c r="U129" s="66">
        <f>IF(COUNTIFS(条件付き不可!$E:$E,$D129,条件付き不可!$C:$C,条件付き不可!$V$3)&gt;0,Q129,SUMIFS(条件付き不可!$L:$L,条件付き不可!$E:$E,$D129,条件付き不可!$C:$C,U$1))</f>
        <v>0</v>
      </c>
      <c r="V129" s="66">
        <f>IF(COUNTIFS(条件付き不可!$E:$E,$D129,条件付き不可!$C:$C,条件付き不可!$V$5)&gt;0,Q129,IFERROR(VLOOKUP(D129,条件付き不可!E:Y,21,0),0))</f>
        <v>0</v>
      </c>
    </row>
    <row r="130" spans="1:22">
      <c r="A130" s="53" t="str">
        <f t="shared" ref="A130" si="55">TEXT(D130,"000000")</f>
        <v>001101</v>
      </c>
      <c r="B130" s="53">
        <v>2</v>
      </c>
      <c r="C130">
        <v>129</v>
      </c>
      <c r="D130">
        <v>1101</v>
      </c>
      <c r="E130" t="s">
        <v>3025</v>
      </c>
      <c r="F130" t="s">
        <v>205</v>
      </c>
      <c r="G130" t="str">
        <f>VLOOKUP(A130,GIS!A:B,2,0)</f>
        <v>萱田町B</v>
      </c>
      <c r="H130" t="s">
        <v>58</v>
      </c>
      <c r="I130" t="s">
        <v>2608</v>
      </c>
      <c r="J130" s="66">
        <v>400</v>
      </c>
      <c r="K130" s="66">
        <v>400</v>
      </c>
      <c r="L130" s="66">
        <v>400</v>
      </c>
      <c r="M130" s="66">
        <v>400</v>
      </c>
      <c r="N130" s="66">
        <f>VLOOKUP(A130,GIS!A:C,3,0)</f>
        <v>400</v>
      </c>
      <c r="O130" s="66" t="str">
        <f t="shared" ref="O130" si="56">IF(J130=N130,"","✕")</f>
        <v/>
      </c>
      <c r="P130" s="66" t="str">
        <f t="shared" ref="P130" si="57">IF(J130=K130,IF(J130=L130,"","✕"),"✕")</f>
        <v/>
      </c>
      <c r="Q130" s="66">
        <f t="shared" ref="Q130" si="58">N130</f>
        <v>400</v>
      </c>
      <c r="R130" s="66">
        <f t="shared" ref="R130" si="59">Q130-U130</f>
        <v>400</v>
      </c>
      <c r="S130" s="66">
        <f>Q130-U130-SUMIFS(条件付き不可!X:X,条件付き不可!E:E,D130)</f>
        <v>400</v>
      </c>
      <c r="T130" s="66">
        <f t="shared" ref="T130" si="60">Q130-V130</f>
        <v>400</v>
      </c>
      <c r="U130" s="66">
        <f>IF(COUNTIFS(条件付き不可!$E:$E,$D130,条件付き不可!$C:$C,条件付き不可!$V$3)&gt;0,Q130,SUMIFS(条件付き不可!$L:$L,条件付き不可!$E:$E,$D130,条件付き不可!$C:$C,U$1))</f>
        <v>0</v>
      </c>
      <c r="V130" s="66">
        <f>IF(COUNTIFS(条件付き不可!$E:$E,$D130,条件付き不可!$C:$C,条件付き不可!$V$5)&gt;0,Q130,IFERROR(VLOOKUP(D130,条件付き不可!E:Y,21,0),0))</f>
        <v>0</v>
      </c>
    </row>
    <row r="131" spans="1:22">
      <c r="A131" s="53" t="str">
        <f t="shared" si="26"/>
        <v>001031</v>
      </c>
      <c r="B131" s="53">
        <v>2</v>
      </c>
      <c r="C131">
        <v>130</v>
      </c>
      <c r="D131">
        <v>1031</v>
      </c>
      <c r="E131" t="s">
        <v>3025</v>
      </c>
      <c r="F131" t="s">
        <v>205</v>
      </c>
      <c r="G131" t="str">
        <f>VLOOKUP(A131,GIS!A:B,2,0)</f>
        <v>萱田町（大和田中学校）</v>
      </c>
      <c r="H131" t="s">
        <v>58</v>
      </c>
      <c r="I131" t="s">
        <v>2608</v>
      </c>
      <c r="J131" s="66">
        <v>635</v>
      </c>
      <c r="K131" s="66">
        <v>635</v>
      </c>
      <c r="L131" s="66">
        <v>635</v>
      </c>
      <c r="M131" s="66">
        <v>635</v>
      </c>
      <c r="N131" s="66">
        <f>VLOOKUP(A131,GIS!A:C,3,0)</f>
        <v>635</v>
      </c>
      <c r="O131" s="66" t="str">
        <f t="shared" si="27"/>
        <v/>
      </c>
      <c r="P131" s="66" t="str">
        <f t="shared" si="24"/>
        <v/>
      </c>
      <c r="Q131" s="66">
        <f t="shared" si="28"/>
        <v>635</v>
      </c>
      <c r="R131" s="66">
        <f t="shared" si="29"/>
        <v>635</v>
      </c>
      <c r="S131" s="66">
        <f>Q131-U131-SUMIFS(条件付き不可!X:X,条件付き不可!E:E,D131)</f>
        <v>635</v>
      </c>
      <c r="T131" s="66">
        <f t="shared" si="25"/>
        <v>635</v>
      </c>
      <c r="U131" s="66">
        <f>IF(COUNTIFS(条件付き不可!$E:$E,$D131,条件付き不可!$C:$C,条件付き不可!$V$3)&gt;0,Q131,SUMIFS(条件付き不可!$L:$L,条件付き不可!$E:$E,$D131,条件付き不可!$C:$C,U$1))</f>
        <v>0</v>
      </c>
      <c r="V131" s="66">
        <f>IF(COUNTIFS(条件付き不可!$E:$E,$D131,条件付き不可!$C:$C,条件付き不可!$V$5)&gt;0,Q131,IFERROR(VLOOKUP(D131,条件付き不可!E:Y,21,0),0))</f>
        <v>0</v>
      </c>
    </row>
    <row r="132" spans="1:22">
      <c r="A132" s="53" t="str">
        <f t="shared" si="26"/>
        <v>001032</v>
      </c>
      <c r="B132" s="53">
        <v>2</v>
      </c>
      <c r="C132">
        <v>131</v>
      </c>
      <c r="D132">
        <v>1032</v>
      </c>
      <c r="E132" t="s">
        <v>3025</v>
      </c>
      <c r="F132" t="s">
        <v>205</v>
      </c>
      <c r="G132" t="str">
        <f>VLOOKUP(A132,GIS!A:B,2,0)</f>
        <v>萱田町（市民の森.）</v>
      </c>
      <c r="H132" t="s">
        <v>58</v>
      </c>
      <c r="I132" t="s">
        <v>2608</v>
      </c>
      <c r="J132" s="66">
        <v>560</v>
      </c>
      <c r="K132" s="66">
        <v>560</v>
      </c>
      <c r="L132" s="66">
        <v>560</v>
      </c>
      <c r="M132" s="66">
        <v>560</v>
      </c>
      <c r="N132" s="66">
        <f>VLOOKUP(A132,GIS!A:C,3,0)</f>
        <v>560</v>
      </c>
      <c r="O132" s="66" t="str">
        <f t="shared" si="27"/>
        <v/>
      </c>
      <c r="P132" s="66" t="str">
        <f t="shared" si="24"/>
        <v/>
      </c>
      <c r="Q132" s="66">
        <f t="shared" si="28"/>
        <v>560</v>
      </c>
      <c r="R132" s="66">
        <f t="shared" si="29"/>
        <v>560</v>
      </c>
      <c r="S132" s="66">
        <f>Q132-U132-SUMIFS(条件付き不可!X:X,条件付き不可!E:E,D132)</f>
        <v>560</v>
      </c>
      <c r="T132" s="66">
        <f t="shared" si="25"/>
        <v>560</v>
      </c>
      <c r="U132" s="66">
        <f>IF(COUNTIFS(条件付き不可!$E:$E,$D132,条件付き不可!$C:$C,条件付き不可!$V$3)&gt;0,Q132,SUMIFS(条件付き不可!$L:$L,条件付き不可!$E:$E,$D132,条件付き不可!$C:$C,U$1))</f>
        <v>0</v>
      </c>
      <c r="V132" s="66">
        <f>IF(COUNTIFS(条件付き不可!$E:$E,$D132,条件付き不可!$C:$C,条件付き不可!$V$5)&gt;0,Q132,IFERROR(VLOOKUP(D132,条件付き不可!E:Y,21,0),0))</f>
        <v>0</v>
      </c>
    </row>
    <row r="133" spans="1:22">
      <c r="A133" s="53" t="str">
        <f t="shared" si="26"/>
        <v>001033</v>
      </c>
      <c r="B133" s="53">
        <v>2</v>
      </c>
      <c r="C133">
        <v>132</v>
      </c>
      <c r="D133">
        <v>1033</v>
      </c>
      <c r="E133" t="s">
        <v>3025</v>
      </c>
      <c r="F133" t="s">
        <v>205</v>
      </c>
      <c r="G133" t="str">
        <f>VLOOKUP(A133,GIS!A:B,2,0)</f>
        <v>萱田町（エクセル）</v>
      </c>
      <c r="H133" t="s">
        <v>58</v>
      </c>
      <c r="I133" t="s">
        <v>2608</v>
      </c>
      <c r="J133" s="66">
        <v>610</v>
      </c>
      <c r="K133" s="66">
        <v>610</v>
      </c>
      <c r="L133" s="66">
        <v>610</v>
      </c>
      <c r="M133" s="66">
        <v>610</v>
      </c>
      <c r="N133" s="66">
        <f>VLOOKUP(A133,GIS!A:C,3,0)</f>
        <v>610</v>
      </c>
      <c r="O133" s="66" t="str">
        <f t="shared" si="27"/>
        <v/>
      </c>
      <c r="P133" s="66" t="str">
        <f t="shared" si="24"/>
        <v/>
      </c>
      <c r="Q133" s="66">
        <f t="shared" si="28"/>
        <v>610</v>
      </c>
      <c r="R133" s="66">
        <f t="shared" si="29"/>
        <v>610</v>
      </c>
      <c r="S133" s="66">
        <f>Q133-U133-SUMIFS(条件付き不可!X:X,条件付き不可!E:E,D133)</f>
        <v>610</v>
      </c>
      <c r="T133" s="66">
        <f t="shared" si="25"/>
        <v>610</v>
      </c>
      <c r="U133" s="66">
        <f>IF(COUNTIFS(条件付き不可!$E:$E,$D133,条件付き不可!$C:$C,条件付き不可!$V$3)&gt;0,Q133,SUMIFS(条件付き不可!$L:$L,条件付き不可!$E:$E,$D133,条件付き不可!$C:$C,U$1))</f>
        <v>0</v>
      </c>
      <c r="V133" s="66">
        <f>IF(COUNTIFS(条件付き不可!$E:$E,$D133,条件付き不可!$C:$C,条件付き不可!$V$5)&gt;0,Q133,IFERROR(VLOOKUP(D133,条件付き不可!E:Y,21,0),0))</f>
        <v>0</v>
      </c>
    </row>
    <row r="134" spans="1:22">
      <c r="A134" s="53" t="str">
        <f t="shared" si="26"/>
        <v>001086</v>
      </c>
      <c r="B134" s="53">
        <v>2</v>
      </c>
      <c r="C134">
        <v>133</v>
      </c>
      <c r="D134">
        <v>1086</v>
      </c>
      <c r="E134" t="s">
        <v>3025</v>
      </c>
      <c r="F134" t="s">
        <v>205</v>
      </c>
      <c r="G134" t="str">
        <f>VLOOKUP(A134,GIS!A:B,2,0)</f>
        <v>萱田町（中台公園）</v>
      </c>
      <c r="H134" t="s">
        <v>58</v>
      </c>
      <c r="I134" t="s">
        <v>2608</v>
      </c>
      <c r="J134" s="66">
        <v>435</v>
      </c>
      <c r="K134" s="66">
        <v>435</v>
      </c>
      <c r="L134" s="66">
        <v>435</v>
      </c>
      <c r="M134" s="66">
        <v>435</v>
      </c>
      <c r="N134" s="66">
        <f>VLOOKUP(A134,GIS!A:C,3,0)</f>
        <v>435</v>
      </c>
      <c r="O134" s="66" t="str">
        <f t="shared" si="27"/>
        <v/>
      </c>
      <c r="P134" s="66" t="str">
        <f t="shared" si="24"/>
        <v/>
      </c>
      <c r="Q134" s="66">
        <f t="shared" si="28"/>
        <v>435</v>
      </c>
      <c r="R134" s="66">
        <f t="shared" si="29"/>
        <v>435</v>
      </c>
      <c r="S134" s="66">
        <f>Q134-U134-SUMIFS(条件付き不可!X:X,条件付き不可!E:E,D134)</f>
        <v>435</v>
      </c>
      <c r="T134" s="66">
        <f t="shared" si="25"/>
        <v>435</v>
      </c>
      <c r="U134" s="66">
        <f>IF(COUNTIFS(条件付き不可!$E:$E,$D134,条件付き不可!$C:$C,条件付き不可!$V$3)&gt;0,Q134,SUMIFS(条件付き不可!$L:$L,条件付き不可!$E:$E,$D134,条件付き不可!$C:$C,U$1))</f>
        <v>0</v>
      </c>
      <c r="V134" s="66">
        <f>IF(COUNTIFS(条件付き不可!$E:$E,$D134,条件付き不可!$C:$C,条件付き不可!$V$5)&gt;0,Q134,IFERROR(VLOOKUP(D134,条件付き不可!E:Y,21,0),0))</f>
        <v>0</v>
      </c>
    </row>
    <row r="135" spans="1:22">
      <c r="A135" s="53" t="str">
        <f t="shared" si="26"/>
        <v>001077</v>
      </c>
      <c r="B135" s="53">
        <v>2</v>
      </c>
      <c r="C135">
        <v>134</v>
      </c>
      <c r="D135">
        <v>1077</v>
      </c>
      <c r="E135" t="s">
        <v>3025</v>
      </c>
      <c r="F135" t="s">
        <v>208</v>
      </c>
      <c r="G135" t="str">
        <f>VLOOKUP(A135,GIS!A:B,2,0)</f>
        <v>ゆりのき1</v>
      </c>
      <c r="H135" t="s">
        <v>58</v>
      </c>
      <c r="I135" t="s">
        <v>2608</v>
      </c>
      <c r="J135" s="66">
        <v>750</v>
      </c>
      <c r="K135" s="66">
        <v>750</v>
      </c>
      <c r="L135" s="66">
        <v>750</v>
      </c>
      <c r="M135" s="66">
        <v>750</v>
      </c>
      <c r="N135" s="66">
        <f>VLOOKUP(A135,GIS!A:C,3,0)</f>
        <v>750</v>
      </c>
      <c r="O135" s="66" t="str">
        <f t="shared" si="27"/>
        <v/>
      </c>
      <c r="P135" s="66" t="str">
        <f t="shared" si="24"/>
        <v/>
      </c>
      <c r="Q135" s="66">
        <f t="shared" si="28"/>
        <v>750</v>
      </c>
      <c r="R135" s="66">
        <f t="shared" si="29"/>
        <v>750</v>
      </c>
      <c r="S135" s="66">
        <f>Q135-U135-SUMIFS(条件付き不可!X:X,条件付き不可!E:E,D135)</f>
        <v>750</v>
      </c>
      <c r="T135" s="66">
        <f t="shared" si="25"/>
        <v>750</v>
      </c>
      <c r="U135" s="66">
        <f>IF(COUNTIFS(条件付き不可!$E:$E,$D135,条件付き不可!$C:$C,条件付き不可!$V$3)&gt;0,Q135,SUMIFS(条件付き不可!$L:$L,条件付き不可!$E:$E,$D135,条件付き不可!$C:$C,U$1))</f>
        <v>0</v>
      </c>
      <c r="V135" s="66">
        <f>IF(COUNTIFS(条件付き不可!$E:$E,$D135,条件付き不可!$C:$C,条件付き不可!$V$5)&gt;0,Q135,IFERROR(VLOOKUP(D135,条件付き不可!E:Y,21,0),0))</f>
        <v>0</v>
      </c>
    </row>
    <row r="136" spans="1:22">
      <c r="A136" s="53" t="str">
        <f t="shared" si="26"/>
        <v>001034</v>
      </c>
      <c r="B136" s="53">
        <v>2</v>
      </c>
      <c r="C136">
        <v>135</v>
      </c>
      <c r="D136">
        <v>1034</v>
      </c>
      <c r="E136" t="s">
        <v>3025</v>
      </c>
      <c r="F136" t="s">
        <v>208</v>
      </c>
      <c r="G136" t="str">
        <f>VLOOKUP(A136,GIS!A:B,2,0)</f>
        <v>ゆりのき2・4</v>
      </c>
      <c r="H136" t="s">
        <v>58</v>
      </c>
      <c r="I136" t="s">
        <v>2608</v>
      </c>
      <c r="J136" s="66">
        <v>1085</v>
      </c>
      <c r="K136" s="66">
        <v>1085</v>
      </c>
      <c r="L136" s="66">
        <v>1085</v>
      </c>
      <c r="M136" s="66">
        <v>1085</v>
      </c>
      <c r="N136" s="66">
        <f>VLOOKUP(A136,GIS!A:C,3,0)</f>
        <v>1085</v>
      </c>
      <c r="O136" s="66" t="str">
        <f t="shared" si="27"/>
        <v/>
      </c>
      <c r="P136" s="66" t="str">
        <f t="shared" si="24"/>
        <v/>
      </c>
      <c r="Q136" s="66">
        <f t="shared" si="28"/>
        <v>1085</v>
      </c>
      <c r="R136" s="66">
        <f t="shared" si="29"/>
        <v>1085</v>
      </c>
      <c r="S136" s="66">
        <f>Q136-U136-SUMIFS(条件付き不可!X:X,条件付き不可!E:E,D136)</f>
        <v>1085</v>
      </c>
      <c r="T136" s="66">
        <f t="shared" si="25"/>
        <v>1085</v>
      </c>
      <c r="U136" s="66">
        <f>IF(COUNTIFS(条件付き不可!$E:$E,$D136,条件付き不可!$C:$C,条件付き不可!$V$3)&gt;0,Q136,SUMIFS(条件付き不可!$L:$L,条件付き不可!$E:$E,$D136,条件付き不可!$C:$C,U$1))</f>
        <v>0</v>
      </c>
      <c r="V136" s="66">
        <f>IF(COUNTIFS(条件付き不可!$E:$E,$D136,条件付き不可!$C:$C,条件付き不可!$V$5)&gt;0,Q136,IFERROR(VLOOKUP(D136,条件付き不可!E:Y,21,0),0))</f>
        <v>0</v>
      </c>
    </row>
    <row r="137" spans="1:22">
      <c r="A137" s="53" t="str">
        <f t="shared" si="26"/>
        <v>001035</v>
      </c>
      <c r="B137" s="53">
        <v>2</v>
      </c>
      <c r="C137">
        <v>136</v>
      </c>
      <c r="D137">
        <v>1035</v>
      </c>
      <c r="E137" t="s">
        <v>3025</v>
      </c>
      <c r="F137" t="s">
        <v>208</v>
      </c>
      <c r="G137" t="str">
        <f>VLOOKUP(A137,GIS!A:B,2,0)</f>
        <v>ゆりのき5</v>
      </c>
      <c r="H137" t="s">
        <v>58</v>
      </c>
      <c r="I137" t="s">
        <v>2608</v>
      </c>
      <c r="J137" s="66">
        <v>850</v>
      </c>
      <c r="K137" s="66">
        <v>850</v>
      </c>
      <c r="L137" s="66">
        <v>850</v>
      </c>
      <c r="M137" s="66">
        <v>850</v>
      </c>
      <c r="N137" s="66">
        <f>VLOOKUP(A137,GIS!A:C,3,0)</f>
        <v>850</v>
      </c>
      <c r="O137" s="66" t="str">
        <f t="shared" si="27"/>
        <v/>
      </c>
      <c r="P137" s="66" t="str">
        <f t="shared" si="24"/>
        <v/>
      </c>
      <c r="Q137" s="66">
        <f t="shared" si="28"/>
        <v>850</v>
      </c>
      <c r="R137" s="66">
        <f t="shared" si="29"/>
        <v>850</v>
      </c>
      <c r="S137" s="66">
        <f>Q137-U137-SUMIFS(条件付き不可!X:X,条件付き不可!E:E,D137)</f>
        <v>850</v>
      </c>
      <c r="T137" s="66">
        <f t="shared" si="25"/>
        <v>850</v>
      </c>
      <c r="U137" s="66">
        <f>IF(COUNTIFS(条件付き不可!$E:$E,$D137,条件付き不可!$C:$C,条件付き不可!$V$3)&gt;0,Q137,SUMIFS(条件付き不可!$L:$L,条件付き不可!$E:$E,$D137,条件付き不可!$C:$C,U$1))</f>
        <v>0</v>
      </c>
      <c r="V137" s="66">
        <f>IF(COUNTIFS(条件付き不可!$E:$E,$D137,条件付き不可!$C:$C,条件付き不可!$V$5)&gt;0,Q137,IFERROR(VLOOKUP(D137,条件付き不可!E:Y,21,0),0))</f>
        <v>0</v>
      </c>
    </row>
    <row r="138" spans="1:22">
      <c r="A138" s="53" t="str">
        <f t="shared" si="26"/>
        <v>001036</v>
      </c>
      <c r="B138" s="53">
        <v>2</v>
      </c>
      <c r="C138">
        <v>137</v>
      </c>
      <c r="D138">
        <v>1036</v>
      </c>
      <c r="E138" t="s">
        <v>3025</v>
      </c>
      <c r="F138" t="s">
        <v>208</v>
      </c>
      <c r="G138" t="str">
        <f>VLOOKUP(A138,GIS!A:B,2,0)</f>
        <v>ゆりのき3</v>
      </c>
      <c r="H138" t="s">
        <v>58</v>
      </c>
      <c r="I138" t="s">
        <v>2608</v>
      </c>
      <c r="J138" s="66">
        <v>1165</v>
      </c>
      <c r="K138" s="66">
        <v>1165</v>
      </c>
      <c r="L138" s="66">
        <v>1165</v>
      </c>
      <c r="M138" s="66">
        <v>1165</v>
      </c>
      <c r="N138" s="66">
        <f>VLOOKUP(A138,GIS!A:C,3,0)</f>
        <v>1165</v>
      </c>
      <c r="O138" s="66" t="str">
        <f t="shared" si="27"/>
        <v/>
      </c>
      <c r="P138" s="66" t="str">
        <f t="shared" si="24"/>
        <v/>
      </c>
      <c r="Q138" s="66">
        <f t="shared" si="28"/>
        <v>1165</v>
      </c>
      <c r="R138" s="66">
        <f t="shared" si="29"/>
        <v>1165</v>
      </c>
      <c r="S138" s="66">
        <f>Q138-U138-SUMIFS(条件付き不可!X:X,条件付き不可!E:E,D138)</f>
        <v>1165</v>
      </c>
      <c r="T138" s="66">
        <f t="shared" si="25"/>
        <v>1165</v>
      </c>
      <c r="U138" s="66">
        <f>IF(COUNTIFS(条件付き不可!$E:$E,$D138,条件付き不可!$C:$C,条件付き不可!$V$3)&gt;0,Q138,SUMIFS(条件付き不可!$L:$L,条件付き不可!$E:$E,$D138,条件付き不可!$C:$C,U$1))</f>
        <v>0</v>
      </c>
      <c r="V138" s="66">
        <f>IF(COUNTIFS(条件付き不可!$E:$E,$D138,条件付き不可!$C:$C,条件付き不可!$V$5)&gt;0,Q138,IFERROR(VLOOKUP(D138,条件付き不可!E:Y,21,0),0))</f>
        <v>0</v>
      </c>
    </row>
    <row r="139" spans="1:22">
      <c r="A139" s="53" t="str">
        <f t="shared" si="26"/>
        <v>001037</v>
      </c>
      <c r="B139" s="53">
        <v>2</v>
      </c>
      <c r="C139">
        <v>138</v>
      </c>
      <c r="D139">
        <v>1037</v>
      </c>
      <c r="E139" t="s">
        <v>3025</v>
      </c>
      <c r="F139" t="s">
        <v>208</v>
      </c>
      <c r="G139" t="str">
        <f>VLOOKUP(A139,GIS!A:B,2,0)</f>
        <v>ゆりのき６・萱田</v>
      </c>
      <c r="H139" t="s">
        <v>58</v>
      </c>
      <c r="I139" t="s">
        <v>2608</v>
      </c>
      <c r="J139" s="66">
        <v>830</v>
      </c>
      <c r="K139" s="66">
        <v>830</v>
      </c>
      <c r="L139" s="66">
        <v>830</v>
      </c>
      <c r="M139" s="66">
        <v>830</v>
      </c>
      <c r="N139" s="66">
        <f>VLOOKUP(A139,GIS!A:C,3,0)</f>
        <v>830</v>
      </c>
      <c r="O139" s="66" t="str">
        <f t="shared" si="27"/>
        <v/>
      </c>
      <c r="P139" s="66" t="str">
        <f t="shared" si="24"/>
        <v/>
      </c>
      <c r="Q139" s="66">
        <f t="shared" si="28"/>
        <v>830</v>
      </c>
      <c r="R139" s="66">
        <f t="shared" si="29"/>
        <v>830</v>
      </c>
      <c r="S139" s="66">
        <f>Q139-U139-SUMIFS(条件付き不可!X:X,条件付き不可!E:E,D139)</f>
        <v>830</v>
      </c>
      <c r="T139" s="66">
        <f t="shared" si="25"/>
        <v>830</v>
      </c>
      <c r="U139" s="66">
        <f>IF(COUNTIFS(条件付き不可!$E:$E,$D139,条件付き不可!$C:$C,条件付き不可!$V$3)&gt;0,Q139,SUMIFS(条件付き不可!$L:$L,条件付き不可!$E:$E,$D139,条件付き不可!$C:$C,U$1))</f>
        <v>0</v>
      </c>
      <c r="V139" s="66">
        <f>IF(COUNTIFS(条件付き不可!$E:$E,$D139,条件付き不可!$C:$C,条件付き不可!$V$5)&gt;0,Q139,IFERROR(VLOOKUP(D139,条件付き不可!E:Y,21,0),0))</f>
        <v>0</v>
      </c>
    </row>
    <row r="140" spans="1:22">
      <c r="A140" s="53" t="str">
        <f t="shared" si="26"/>
        <v>001038</v>
      </c>
      <c r="B140" s="53">
        <v>2</v>
      </c>
      <c r="C140">
        <v>139</v>
      </c>
      <c r="D140">
        <v>1038</v>
      </c>
      <c r="E140" t="s">
        <v>3025</v>
      </c>
      <c r="F140" t="s">
        <v>208</v>
      </c>
      <c r="G140" t="str">
        <f>VLOOKUP(A140,GIS!A:B,2,0)</f>
        <v>ゆりのき7.8</v>
      </c>
      <c r="H140" t="s">
        <v>58</v>
      </c>
      <c r="I140" t="s">
        <v>2608</v>
      </c>
      <c r="J140" s="66">
        <v>670</v>
      </c>
      <c r="K140" s="66">
        <v>670</v>
      </c>
      <c r="L140" s="66">
        <v>670</v>
      </c>
      <c r="M140" s="66">
        <v>670</v>
      </c>
      <c r="N140" s="66">
        <f>VLOOKUP(A140,GIS!A:C,3,0)</f>
        <v>670</v>
      </c>
      <c r="O140" s="66" t="str">
        <f t="shared" si="27"/>
        <v/>
      </c>
      <c r="P140" s="66" t="str">
        <f t="shared" si="24"/>
        <v/>
      </c>
      <c r="Q140" s="66">
        <f t="shared" si="28"/>
        <v>670</v>
      </c>
      <c r="R140" s="66">
        <f t="shared" si="29"/>
        <v>670</v>
      </c>
      <c r="S140" s="66">
        <f>Q140-U140-SUMIFS(条件付き不可!X:X,条件付き不可!E:E,D140)</f>
        <v>670</v>
      </c>
      <c r="T140" s="66">
        <f t="shared" si="25"/>
        <v>670</v>
      </c>
      <c r="U140" s="66">
        <f>IF(COUNTIFS(条件付き不可!$E:$E,$D140,条件付き不可!$C:$C,条件付き不可!$V$3)&gt;0,Q140,SUMIFS(条件付き不可!$L:$L,条件付き不可!$E:$E,$D140,条件付き不可!$C:$C,U$1))</f>
        <v>0</v>
      </c>
      <c r="V140" s="66">
        <f>IF(COUNTIFS(条件付き不可!$E:$E,$D140,条件付き不可!$C:$C,条件付き不可!$V$5)&gt;0,Q140,IFERROR(VLOOKUP(D140,条件付き不可!E:Y,21,0),0))</f>
        <v>0</v>
      </c>
    </row>
    <row r="141" spans="1:22">
      <c r="A141" s="53" t="str">
        <f t="shared" si="26"/>
        <v>001080</v>
      </c>
      <c r="B141" s="53">
        <v>2</v>
      </c>
      <c r="C141">
        <v>140</v>
      </c>
      <c r="D141">
        <v>1080</v>
      </c>
      <c r="E141" t="s">
        <v>3025</v>
      </c>
      <c r="F141" t="s">
        <v>208</v>
      </c>
      <c r="G141" t="str">
        <f>VLOOKUP(A141,GIS!A:B,2,0)</f>
        <v>大和田新田（ＪＡ八千代）</v>
      </c>
      <c r="H141" t="s">
        <v>58</v>
      </c>
      <c r="I141" t="s">
        <v>2608</v>
      </c>
      <c r="J141" s="66">
        <v>240</v>
      </c>
      <c r="K141" s="66">
        <v>240</v>
      </c>
      <c r="L141" s="66">
        <v>240</v>
      </c>
      <c r="M141" s="66">
        <v>240</v>
      </c>
      <c r="N141" s="66">
        <f>VLOOKUP(A141,GIS!A:C,3,0)</f>
        <v>240</v>
      </c>
      <c r="O141" s="66" t="str">
        <f t="shared" si="27"/>
        <v/>
      </c>
      <c r="P141" s="66" t="str">
        <f t="shared" ref="P141:P187" si="61">IF(J141=K141,IF(J141=L141,"","✕"),"✕")</f>
        <v/>
      </c>
      <c r="Q141" s="66">
        <f t="shared" si="28"/>
        <v>240</v>
      </c>
      <c r="R141" s="66">
        <f t="shared" si="29"/>
        <v>240</v>
      </c>
      <c r="S141" s="66">
        <f>Q141-U141-SUMIFS(条件付き不可!X:X,条件付き不可!E:E,D141)</f>
        <v>240</v>
      </c>
      <c r="T141" s="66">
        <f t="shared" ref="T141:T208" si="62">Q141-V141</f>
        <v>240</v>
      </c>
      <c r="U141" s="66">
        <f>IF(COUNTIFS(条件付き不可!$E:$E,$D141,条件付き不可!$C:$C,条件付き不可!$V$3)&gt;0,Q141,SUMIFS(条件付き不可!$L:$L,条件付き不可!$E:$E,$D141,条件付き不可!$C:$C,U$1))</f>
        <v>0</v>
      </c>
      <c r="V141" s="66">
        <f>IF(COUNTIFS(条件付き不可!$E:$E,$D141,条件付き不可!$C:$C,条件付き不可!$V$5)&gt;0,Q141,IFERROR(VLOOKUP(D141,条件付き不可!E:Y,21,0),0))</f>
        <v>0</v>
      </c>
    </row>
    <row r="142" spans="1:22">
      <c r="A142" s="53" t="str">
        <f t="shared" si="26"/>
        <v>001039</v>
      </c>
      <c r="B142" s="53">
        <v>2</v>
      </c>
      <c r="C142">
        <v>141</v>
      </c>
      <c r="D142">
        <v>1039</v>
      </c>
      <c r="E142" t="s">
        <v>3025</v>
      </c>
      <c r="F142" t="s">
        <v>214</v>
      </c>
      <c r="G142" t="str">
        <f>VLOOKUP(A142,GIS!A:B,2,0)</f>
        <v>米本団地1・2(分譲）</v>
      </c>
      <c r="H142" t="s">
        <v>58</v>
      </c>
      <c r="I142" t="s">
        <v>2608</v>
      </c>
      <c r="J142" s="66">
        <v>715</v>
      </c>
      <c r="K142" s="66">
        <v>715</v>
      </c>
      <c r="L142" s="66">
        <v>715</v>
      </c>
      <c r="M142" s="66">
        <v>715</v>
      </c>
      <c r="N142" s="66">
        <f>VLOOKUP(A142,GIS!A:C,3,0)</f>
        <v>715</v>
      </c>
      <c r="O142" s="66" t="str">
        <f t="shared" si="27"/>
        <v/>
      </c>
      <c r="P142" s="66" t="str">
        <f t="shared" si="61"/>
        <v/>
      </c>
      <c r="Q142" s="66">
        <f t="shared" si="28"/>
        <v>715</v>
      </c>
      <c r="R142" s="66">
        <f t="shared" si="29"/>
        <v>715</v>
      </c>
      <c r="S142" s="66">
        <f>Q142-U142-SUMIFS(条件付き不可!X:X,条件付き不可!E:E,D142)</f>
        <v>715</v>
      </c>
      <c r="T142" s="66">
        <f t="shared" si="62"/>
        <v>715</v>
      </c>
      <c r="U142" s="66">
        <f>IF(COUNTIFS(条件付き不可!$E:$E,$D142,条件付き不可!$C:$C,条件付き不可!$V$3)&gt;0,Q142,SUMIFS(条件付き不可!$L:$L,条件付き不可!$E:$E,$D142,条件付き不可!$C:$C,U$1))</f>
        <v>0</v>
      </c>
      <c r="V142" s="66">
        <f>IF(COUNTIFS(条件付き不可!$E:$E,$D142,条件付き不可!$C:$C,条件付き不可!$V$5)&gt;0,Q142,IFERROR(VLOOKUP(D142,条件付き不可!E:Y,21,0),0))</f>
        <v>0</v>
      </c>
    </row>
    <row r="143" spans="1:22">
      <c r="A143" s="53" t="str">
        <f t="shared" ref="A143:A210" si="63">TEXT(D143,"000000")</f>
        <v>001040</v>
      </c>
      <c r="B143" s="53">
        <v>2</v>
      </c>
      <c r="C143">
        <v>142</v>
      </c>
      <c r="D143">
        <v>1040</v>
      </c>
      <c r="E143" t="s">
        <v>3025</v>
      </c>
      <c r="F143" t="s">
        <v>214</v>
      </c>
      <c r="G143" t="str">
        <f>VLOOKUP(A143,GIS!A:B,2,0)</f>
        <v>米本団地3</v>
      </c>
      <c r="H143" t="s">
        <v>58</v>
      </c>
      <c r="I143" t="s">
        <v>2608</v>
      </c>
      <c r="J143" s="66">
        <v>930</v>
      </c>
      <c r="K143" s="66">
        <v>930</v>
      </c>
      <c r="L143" s="66">
        <v>930</v>
      </c>
      <c r="M143" s="66">
        <v>930</v>
      </c>
      <c r="N143" s="66">
        <f>VLOOKUP(A143,GIS!A:C,3,0)</f>
        <v>930</v>
      </c>
      <c r="O143" s="66" t="str">
        <f t="shared" ref="O143:O210" si="64">IF(J143=N143,"","✕")</f>
        <v/>
      </c>
      <c r="P143" s="66" t="str">
        <f t="shared" si="61"/>
        <v/>
      </c>
      <c r="Q143" s="66">
        <f t="shared" ref="Q143:Q210" si="65">N143</f>
        <v>930</v>
      </c>
      <c r="R143" s="66">
        <f t="shared" ref="R143:R210" si="66">Q143-U143</f>
        <v>930</v>
      </c>
      <c r="S143" s="66">
        <f>Q143-U143-SUMIFS(条件付き不可!X:X,条件付き不可!E:E,D143)</f>
        <v>930</v>
      </c>
      <c r="T143" s="66">
        <f t="shared" si="62"/>
        <v>930</v>
      </c>
      <c r="U143" s="66">
        <f>IF(COUNTIFS(条件付き不可!$E:$E,$D143,条件付き不可!$C:$C,条件付き不可!$V$3)&gt;0,Q143,SUMIFS(条件付き不可!$L:$L,条件付き不可!$E:$E,$D143,条件付き不可!$C:$C,U$1))</f>
        <v>0</v>
      </c>
      <c r="V143" s="66">
        <f>IF(COUNTIFS(条件付き不可!$E:$E,$D143,条件付き不可!$C:$C,条件付き不可!$V$5)&gt;0,Q143,IFERROR(VLOOKUP(D143,条件付き不可!E:Y,21,0),0))</f>
        <v>0</v>
      </c>
    </row>
    <row r="144" spans="1:22">
      <c r="A144" s="53" t="str">
        <f t="shared" si="63"/>
        <v>001041</v>
      </c>
      <c r="B144" s="53">
        <v>2</v>
      </c>
      <c r="C144">
        <v>143</v>
      </c>
      <c r="D144">
        <v>1041</v>
      </c>
      <c r="E144" t="s">
        <v>3025</v>
      </c>
      <c r="F144" t="s">
        <v>214</v>
      </c>
      <c r="G144" t="str">
        <f>VLOOKUP(A144,GIS!A:B,2,0)</f>
        <v>米本団地4</v>
      </c>
      <c r="H144" t="s">
        <v>58</v>
      </c>
      <c r="I144" t="s">
        <v>2608</v>
      </c>
      <c r="J144" s="66">
        <v>950</v>
      </c>
      <c r="K144" s="66">
        <v>950</v>
      </c>
      <c r="L144" s="66">
        <v>950</v>
      </c>
      <c r="M144" s="66">
        <v>950</v>
      </c>
      <c r="N144" s="66">
        <f>VLOOKUP(A144,GIS!A:C,3,0)</f>
        <v>950</v>
      </c>
      <c r="O144" s="66" t="str">
        <f t="shared" si="64"/>
        <v/>
      </c>
      <c r="P144" s="66" t="str">
        <f t="shared" si="61"/>
        <v/>
      </c>
      <c r="Q144" s="66">
        <f t="shared" si="65"/>
        <v>950</v>
      </c>
      <c r="R144" s="66">
        <f t="shared" si="66"/>
        <v>950</v>
      </c>
      <c r="S144" s="66">
        <f>Q144-U144-SUMIFS(条件付き不可!X:X,条件付き不可!E:E,D144)</f>
        <v>950</v>
      </c>
      <c r="T144" s="66">
        <f t="shared" si="62"/>
        <v>950</v>
      </c>
      <c r="U144" s="66">
        <f>IF(COUNTIFS(条件付き不可!$E:$E,$D144,条件付き不可!$C:$C,条件付き不可!$V$3)&gt;0,Q144,SUMIFS(条件付き不可!$L:$L,条件付き不可!$E:$E,$D144,条件付き不可!$C:$C,U$1))</f>
        <v>0</v>
      </c>
      <c r="V144" s="66">
        <f>IF(COUNTIFS(条件付き不可!$E:$E,$D144,条件付き不可!$C:$C,条件付き不可!$V$5)&gt;0,Q144,IFERROR(VLOOKUP(D144,条件付き不可!E:Y,21,0),0))</f>
        <v>0</v>
      </c>
    </row>
    <row r="145" spans="1:22">
      <c r="A145" s="53" t="str">
        <f t="shared" si="63"/>
        <v>001042</v>
      </c>
      <c r="B145" s="53">
        <v>2</v>
      </c>
      <c r="C145">
        <v>144</v>
      </c>
      <c r="D145">
        <v>1042</v>
      </c>
      <c r="E145" t="s">
        <v>3025</v>
      </c>
      <c r="F145" t="s">
        <v>214</v>
      </c>
      <c r="G145" t="str">
        <f>VLOOKUP(A145,GIS!A:B,2,0)</f>
        <v>米本団地5</v>
      </c>
      <c r="H145" t="s">
        <v>58</v>
      </c>
      <c r="I145" t="s">
        <v>2608</v>
      </c>
      <c r="J145" s="66">
        <v>560</v>
      </c>
      <c r="K145" s="66">
        <v>560</v>
      </c>
      <c r="L145" s="66">
        <v>560</v>
      </c>
      <c r="M145" s="66">
        <v>560</v>
      </c>
      <c r="N145" s="66">
        <f>VLOOKUP(A145,GIS!A:C,3,0)</f>
        <v>560</v>
      </c>
      <c r="O145" s="66" t="str">
        <f t="shared" si="64"/>
        <v/>
      </c>
      <c r="P145" s="66" t="str">
        <f t="shared" si="61"/>
        <v/>
      </c>
      <c r="Q145" s="66">
        <f t="shared" si="65"/>
        <v>560</v>
      </c>
      <c r="R145" s="66">
        <f t="shared" si="66"/>
        <v>560</v>
      </c>
      <c r="S145" s="66">
        <f>Q145-U145-SUMIFS(条件付き不可!X:X,条件付き不可!E:E,D145)</f>
        <v>560</v>
      </c>
      <c r="T145" s="66">
        <f t="shared" si="62"/>
        <v>560</v>
      </c>
      <c r="U145" s="66">
        <f>IF(COUNTIFS(条件付き不可!$E:$E,$D145,条件付き不可!$C:$C,条件付き不可!$V$3)&gt;0,Q145,SUMIFS(条件付き不可!$L:$L,条件付き不可!$E:$E,$D145,条件付き不可!$C:$C,U$1))</f>
        <v>0</v>
      </c>
      <c r="V145" s="66">
        <f>IF(COUNTIFS(条件付き不可!$E:$E,$D145,条件付き不可!$C:$C,条件付き不可!$V$5)&gt;0,Q145,IFERROR(VLOOKUP(D145,条件付き不可!E:Y,21,0),0))</f>
        <v>0</v>
      </c>
    </row>
    <row r="146" spans="1:22">
      <c r="A146" s="53" t="str">
        <f t="shared" si="63"/>
        <v>001043</v>
      </c>
      <c r="B146" s="53">
        <v>2</v>
      </c>
      <c r="C146">
        <v>145</v>
      </c>
      <c r="D146">
        <v>1043</v>
      </c>
      <c r="E146" t="s">
        <v>3025</v>
      </c>
      <c r="F146" t="s">
        <v>214</v>
      </c>
      <c r="G146" t="str">
        <f>VLOOKUP(A146,GIS!A:B,2,0)</f>
        <v>大学町</v>
      </c>
      <c r="H146" t="s">
        <v>58</v>
      </c>
      <c r="I146" t="s">
        <v>2608</v>
      </c>
      <c r="J146" s="66">
        <v>520</v>
      </c>
      <c r="K146" s="66">
        <v>520</v>
      </c>
      <c r="L146" s="66">
        <v>520</v>
      </c>
      <c r="M146" s="66">
        <v>520</v>
      </c>
      <c r="N146" s="66">
        <f>VLOOKUP(A146,GIS!A:C,3,0)</f>
        <v>520</v>
      </c>
      <c r="O146" s="66" t="str">
        <f t="shared" si="64"/>
        <v/>
      </c>
      <c r="P146" s="66" t="str">
        <f t="shared" si="61"/>
        <v/>
      </c>
      <c r="Q146" s="66">
        <f t="shared" si="65"/>
        <v>520</v>
      </c>
      <c r="R146" s="66">
        <f t="shared" si="66"/>
        <v>520</v>
      </c>
      <c r="S146" s="66">
        <f>Q146-U146-SUMIFS(条件付き不可!X:X,条件付き不可!E:E,D146)</f>
        <v>520</v>
      </c>
      <c r="T146" s="66">
        <f t="shared" si="62"/>
        <v>520</v>
      </c>
      <c r="U146" s="66">
        <f>IF(COUNTIFS(条件付き不可!$E:$E,$D146,条件付き不可!$C:$C,条件付き不可!$V$3)&gt;0,Q146,SUMIFS(条件付き不可!$L:$L,条件付き不可!$E:$E,$D146,条件付き不可!$C:$C,U$1))</f>
        <v>0</v>
      </c>
      <c r="V146" s="66">
        <f>IF(COUNTIFS(条件付き不可!$E:$E,$D146,条件付き不可!$C:$C,条件付き不可!$V$5)&gt;0,Q146,IFERROR(VLOOKUP(D146,条件付き不可!E:Y,21,0),0))</f>
        <v>0</v>
      </c>
    </row>
    <row r="147" spans="1:22">
      <c r="A147" s="53" t="str">
        <f t="shared" si="63"/>
        <v>001085</v>
      </c>
      <c r="B147" s="53">
        <v>2</v>
      </c>
      <c r="C147">
        <v>146</v>
      </c>
      <c r="D147">
        <v>1085</v>
      </c>
      <c r="E147" t="s">
        <v>3025</v>
      </c>
      <c r="F147" t="s">
        <v>214</v>
      </c>
      <c r="G147" t="str">
        <f>VLOOKUP(A147,GIS!A:B,2,0)</f>
        <v>もえぎ野</v>
      </c>
      <c r="H147" t="s">
        <v>58</v>
      </c>
      <c r="I147" t="s">
        <v>2608</v>
      </c>
      <c r="J147" s="66">
        <v>340</v>
      </c>
      <c r="K147" s="66">
        <v>340</v>
      </c>
      <c r="L147" s="66">
        <v>340</v>
      </c>
      <c r="M147" s="66">
        <v>340</v>
      </c>
      <c r="N147" s="66">
        <f>VLOOKUP(A147,GIS!A:C,3,0)</f>
        <v>340</v>
      </c>
      <c r="O147" s="66" t="str">
        <f t="shared" si="64"/>
        <v/>
      </c>
      <c r="P147" s="66" t="str">
        <f t="shared" si="61"/>
        <v/>
      </c>
      <c r="Q147" s="66">
        <f t="shared" si="65"/>
        <v>340</v>
      </c>
      <c r="R147" s="66">
        <f t="shared" si="66"/>
        <v>340</v>
      </c>
      <c r="S147" s="66">
        <f>Q147-U147-SUMIFS(条件付き不可!X:X,条件付き不可!E:E,D147)</f>
        <v>340</v>
      </c>
      <c r="T147" s="66">
        <f t="shared" si="62"/>
        <v>340</v>
      </c>
      <c r="U147" s="66">
        <f>IF(COUNTIFS(条件付き不可!$E:$E,$D147,条件付き不可!$C:$C,条件付き不可!$V$3)&gt;0,Q147,SUMIFS(条件付き不可!$L:$L,条件付き不可!$E:$E,$D147,条件付き不可!$C:$C,U$1))</f>
        <v>0</v>
      </c>
      <c r="V147" s="66">
        <f>IF(COUNTIFS(条件付き不可!$E:$E,$D147,条件付き不可!$C:$C,条件付き不可!$V$5)&gt;0,Q147,IFERROR(VLOOKUP(D147,条件付き不可!E:Y,21,0),0))</f>
        <v>0</v>
      </c>
    </row>
    <row r="148" spans="1:22">
      <c r="A148" s="53" t="str">
        <f t="shared" si="63"/>
        <v>001044</v>
      </c>
      <c r="B148" s="53">
        <v>2</v>
      </c>
      <c r="C148">
        <v>147</v>
      </c>
      <c r="D148">
        <v>1044</v>
      </c>
      <c r="E148" t="s">
        <v>3025</v>
      </c>
      <c r="F148" t="s">
        <v>221</v>
      </c>
      <c r="G148" t="str">
        <f>VLOOKUP(A148,GIS!A:B,2,0)</f>
        <v>村上団地1Ａ</v>
      </c>
      <c r="H148" t="s">
        <v>58</v>
      </c>
      <c r="I148" t="s">
        <v>2608</v>
      </c>
      <c r="J148" s="66">
        <v>795</v>
      </c>
      <c r="K148" s="66">
        <v>795</v>
      </c>
      <c r="L148" s="66">
        <v>795</v>
      </c>
      <c r="M148" s="66">
        <v>795</v>
      </c>
      <c r="N148" s="66">
        <f>VLOOKUP(A148,GIS!A:C,3,0)</f>
        <v>795</v>
      </c>
      <c r="O148" s="66" t="str">
        <f t="shared" si="64"/>
        <v/>
      </c>
      <c r="P148" s="66" t="str">
        <f t="shared" si="61"/>
        <v/>
      </c>
      <c r="Q148" s="66">
        <f t="shared" si="65"/>
        <v>795</v>
      </c>
      <c r="R148" s="66">
        <f t="shared" si="66"/>
        <v>795</v>
      </c>
      <c r="S148" s="66">
        <f>Q148-U148-SUMIFS(条件付き不可!X:X,条件付き不可!E:E,D148)</f>
        <v>795</v>
      </c>
      <c r="T148" s="66">
        <f t="shared" si="62"/>
        <v>795</v>
      </c>
      <c r="U148" s="66">
        <f>IF(COUNTIFS(条件付き不可!$E:$E,$D148,条件付き不可!$C:$C,条件付き不可!$V$3)&gt;0,Q148,SUMIFS(条件付き不可!$L:$L,条件付き不可!$E:$E,$D148,条件付き不可!$C:$C,U$1))</f>
        <v>0</v>
      </c>
      <c r="V148" s="66">
        <f>IF(COUNTIFS(条件付き不可!$E:$E,$D148,条件付き不可!$C:$C,条件付き不可!$V$5)&gt;0,Q148,IFERROR(VLOOKUP(D148,条件付き不可!E:Y,21,0),0))</f>
        <v>0</v>
      </c>
    </row>
    <row r="149" spans="1:22">
      <c r="A149" s="53" t="str">
        <f t="shared" si="63"/>
        <v>001045</v>
      </c>
      <c r="B149" s="53">
        <v>2</v>
      </c>
      <c r="C149">
        <v>148</v>
      </c>
      <c r="D149">
        <v>1045</v>
      </c>
      <c r="E149" t="s">
        <v>3025</v>
      </c>
      <c r="F149" t="s">
        <v>221</v>
      </c>
      <c r="G149" t="str">
        <f>VLOOKUP(A149,GIS!A:B,2,0)</f>
        <v>村上団地1Ｂ</v>
      </c>
      <c r="H149" t="s">
        <v>58</v>
      </c>
      <c r="I149" t="s">
        <v>2608</v>
      </c>
      <c r="J149" s="66">
        <v>1530</v>
      </c>
      <c r="K149" s="66">
        <v>1450</v>
      </c>
      <c r="L149" s="66">
        <v>1450</v>
      </c>
      <c r="M149" s="66">
        <v>1530</v>
      </c>
      <c r="N149" s="66">
        <f>VLOOKUP(A149,GIS!A:C,3,0)</f>
        <v>1530</v>
      </c>
      <c r="O149" s="66" t="str">
        <f t="shared" si="64"/>
        <v/>
      </c>
      <c r="P149" s="66" t="str">
        <f t="shared" si="61"/>
        <v>✕</v>
      </c>
      <c r="Q149" s="66">
        <f t="shared" si="65"/>
        <v>1530</v>
      </c>
      <c r="R149" s="66">
        <f t="shared" si="66"/>
        <v>1450</v>
      </c>
      <c r="S149" s="66">
        <f>Q149-U149-SUMIFS(条件付き不可!X:X,条件付き不可!E:E,D149)</f>
        <v>1450</v>
      </c>
      <c r="T149" s="66">
        <f t="shared" si="62"/>
        <v>1530</v>
      </c>
      <c r="U149" s="66">
        <f>IF(COUNTIFS(条件付き不可!$E:$E,$D149,条件付き不可!$C:$C,条件付き不可!$V$3)&gt;0,Q149,SUMIFS(条件付き不可!$L:$L,条件付き不可!$E:$E,$D149,条件付き不可!$C:$C,U$1))</f>
        <v>80</v>
      </c>
      <c r="V149" s="66">
        <f>IF(COUNTIFS(条件付き不可!$E:$E,$D149,条件付き不可!$C:$C,条件付き不可!$V$5)&gt;0,Q149,IFERROR(VLOOKUP(D149,条件付き不可!E:Y,21,0),0))</f>
        <v>0</v>
      </c>
    </row>
    <row r="150" spans="1:22">
      <c r="A150" s="53" t="str">
        <f t="shared" si="63"/>
        <v>001046</v>
      </c>
      <c r="B150" s="53">
        <v>2</v>
      </c>
      <c r="C150">
        <v>149</v>
      </c>
      <c r="D150">
        <v>1046</v>
      </c>
      <c r="E150" t="s">
        <v>3025</v>
      </c>
      <c r="F150" t="s">
        <v>221</v>
      </c>
      <c r="G150" t="str">
        <f>VLOOKUP(A150,GIS!A:B,2,0)</f>
        <v>村上団地1Ｃ</v>
      </c>
      <c r="H150" t="s">
        <v>58</v>
      </c>
      <c r="I150" t="s">
        <v>2608</v>
      </c>
      <c r="J150" s="66">
        <v>770</v>
      </c>
      <c r="K150" s="66">
        <v>770</v>
      </c>
      <c r="L150" s="66">
        <v>770</v>
      </c>
      <c r="M150" s="66">
        <v>770</v>
      </c>
      <c r="N150" s="66">
        <f>VLOOKUP(A150,GIS!A:C,3,0)</f>
        <v>770</v>
      </c>
      <c r="O150" s="66" t="str">
        <f t="shared" si="64"/>
        <v/>
      </c>
      <c r="P150" s="66" t="str">
        <f t="shared" si="61"/>
        <v/>
      </c>
      <c r="Q150" s="66">
        <f t="shared" si="65"/>
        <v>770</v>
      </c>
      <c r="R150" s="66">
        <f t="shared" si="66"/>
        <v>770</v>
      </c>
      <c r="S150" s="66">
        <f>Q150-U150-SUMIFS(条件付き不可!X:X,条件付き不可!E:E,D150)</f>
        <v>770</v>
      </c>
      <c r="T150" s="66">
        <f t="shared" si="62"/>
        <v>770</v>
      </c>
      <c r="U150" s="66">
        <f>IF(COUNTIFS(条件付き不可!$E:$E,$D150,条件付き不可!$C:$C,条件付き不可!$V$3)&gt;0,Q150,SUMIFS(条件付き不可!$L:$L,条件付き不可!$E:$E,$D150,条件付き不可!$C:$C,U$1))</f>
        <v>0</v>
      </c>
      <c r="V150" s="66">
        <f>IF(COUNTIFS(条件付き不可!$E:$E,$D150,条件付き不可!$C:$C,条件付き不可!$V$5)&gt;0,Q150,IFERROR(VLOOKUP(D150,条件付き不可!E:Y,21,0),0))</f>
        <v>0</v>
      </c>
    </row>
    <row r="151" spans="1:22">
      <c r="A151" s="53" t="str">
        <f t="shared" si="63"/>
        <v>001047</v>
      </c>
      <c r="B151" s="53">
        <v>2</v>
      </c>
      <c r="C151">
        <v>150</v>
      </c>
      <c r="D151">
        <v>1047</v>
      </c>
      <c r="E151" t="s">
        <v>3025</v>
      </c>
      <c r="F151" t="s">
        <v>221</v>
      </c>
      <c r="G151" t="str">
        <f>VLOOKUP(A151,GIS!A:B,2,0)</f>
        <v>村上団地2</v>
      </c>
      <c r="H151" t="s">
        <v>58</v>
      </c>
      <c r="I151" t="s">
        <v>2608</v>
      </c>
      <c r="J151" s="66">
        <v>1180</v>
      </c>
      <c r="K151" s="66">
        <v>1180</v>
      </c>
      <c r="L151" s="66">
        <v>1180</v>
      </c>
      <c r="M151" s="66">
        <v>1180</v>
      </c>
      <c r="N151" s="66">
        <f>VLOOKUP(A151,GIS!A:C,3,0)</f>
        <v>1180</v>
      </c>
      <c r="O151" s="66" t="str">
        <f t="shared" si="64"/>
        <v/>
      </c>
      <c r="P151" s="66" t="str">
        <f t="shared" si="61"/>
        <v/>
      </c>
      <c r="Q151" s="66">
        <f t="shared" si="65"/>
        <v>1180</v>
      </c>
      <c r="R151" s="66">
        <f t="shared" si="66"/>
        <v>1180</v>
      </c>
      <c r="S151" s="66">
        <f>Q151-U151-SUMIFS(条件付き不可!X:X,条件付き不可!E:E,D151)</f>
        <v>1180</v>
      </c>
      <c r="T151" s="66">
        <f t="shared" si="62"/>
        <v>1180</v>
      </c>
      <c r="U151" s="66">
        <f>IF(COUNTIFS(条件付き不可!$E:$E,$D151,条件付き不可!$C:$C,条件付き不可!$V$3)&gt;0,Q151,SUMIFS(条件付き不可!$L:$L,条件付き不可!$E:$E,$D151,条件付き不可!$C:$C,U$1))</f>
        <v>0</v>
      </c>
      <c r="V151" s="66">
        <f>IF(COUNTIFS(条件付き不可!$E:$E,$D151,条件付き不可!$C:$C,条件付き不可!$V$5)&gt;0,Q151,IFERROR(VLOOKUP(D151,条件付き不可!E:Y,21,0),0))</f>
        <v>0</v>
      </c>
    </row>
    <row r="152" spans="1:22">
      <c r="A152" s="53" t="str">
        <f t="shared" si="63"/>
        <v>001048</v>
      </c>
      <c r="B152" s="53">
        <v>2</v>
      </c>
      <c r="C152">
        <v>151</v>
      </c>
      <c r="D152">
        <v>1048</v>
      </c>
      <c r="E152" t="s">
        <v>3025</v>
      </c>
      <c r="F152" t="s">
        <v>221</v>
      </c>
      <c r="G152" t="str">
        <f>VLOOKUP(A152,GIS!A:B,2,0)</f>
        <v>村上団地3</v>
      </c>
      <c r="H152" t="s">
        <v>58</v>
      </c>
      <c r="I152" t="s">
        <v>2608</v>
      </c>
      <c r="J152" s="66">
        <v>630</v>
      </c>
      <c r="K152" s="66">
        <v>630</v>
      </c>
      <c r="L152" s="66">
        <v>630</v>
      </c>
      <c r="M152" s="66">
        <v>630</v>
      </c>
      <c r="N152" s="66">
        <f>VLOOKUP(A152,GIS!A:C,3,0)</f>
        <v>630</v>
      </c>
      <c r="O152" s="66" t="str">
        <f t="shared" si="64"/>
        <v/>
      </c>
      <c r="P152" s="66" t="str">
        <f t="shared" si="61"/>
        <v/>
      </c>
      <c r="Q152" s="66">
        <f t="shared" si="65"/>
        <v>630</v>
      </c>
      <c r="R152" s="66">
        <f t="shared" si="66"/>
        <v>630</v>
      </c>
      <c r="S152" s="66">
        <f>Q152-U152-SUMIFS(条件付き不可!X:X,条件付き不可!E:E,D152)</f>
        <v>630</v>
      </c>
      <c r="T152" s="66">
        <f t="shared" si="62"/>
        <v>630</v>
      </c>
      <c r="U152" s="66">
        <f>IF(COUNTIFS(条件付き不可!$E:$E,$D152,条件付き不可!$C:$C,条件付き不可!$V$3)&gt;0,Q152,SUMIFS(条件付き不可!$L:$L,条件付き不可!$E:$E,$D152,条件付き不可!$C:$C,U$1))</f>
        <v>0</v>
      </c>
      <c r="V152" s="66">
        <f>IF(COUNTIFS(条件付き不可!$E:$E,$D152,条件付き不可!$C:$C,条件付き不可!$V$5)&gt;0,Q152,IFERROR(VLOOKUP(D152,条件付き不可!E:Y,21,0),0))</f>
        <v>0</v>
      </c>
    </row>
    <row r="153" spans="1:22">
      <c r="A153" s="53" t="str">
        <f t="shared" si="63"/>
        <v>001049</v>
      </c>
      <c r="B153" s="53">
        <v>2</v>
      </c>
      <c r="C153">
        <v>152</v>
      </c>
      <c r="D153">
        <v>1049</v>
      </c>
      <c r="E153" t="s">
        <v>3025</v>
      </c>
      <c r="F153" t="s">
        <v>227</v>
      </c>
      <c r="G153" t="str">
        <f>VLOOKUP(A153,GIS!A:B,2,0)</f>
        <v>勝田台南2A</v>
      </c>
      <c r="H153" t="s">
        <v>58</v>
      </c>
      <c r="I153" t="s">
        <v>2608</v>
      </c>
      <c r="J153" s="66">
        <v>350</v>
      </c>
      <c r="K153" s="66">
        <v>350</v>
      </c>
      <c r="L153" s="66">
        <v>350</v>
      </c>
      <c r="M153" s="66">
        <v>350</v>
      </c>
      <c r="N153" s="66">
        <f>VLOOKUP(A153,GIS!A:C,3,0)</f>
        <v>350</v>
      </c>
      <c r="O153" s="66" t="str">
        <f t="shared" si="64"/>
        <v/>
      </c>
      <c r="P153" s="66" t="str">
        <f t="shared" si="61"/>
        <v/>
      </c>
      <c r="Q153" s="66">
        <f t="shared" si="65"/>
        <v>350</v>
      </c>
      <c r="R153" s="66">
        <f t="shared" si="66"/>
        <v>350</v>
      </c>
      <c r="S153" s="66">
        <f>Q153-U153-SUMIFS(条件付き不可!X:X,条件付き不可!E:E,D153)</f>
        <v>350</v>
      </c>
      <c r="T153" s="66">
        <f t="shared" si="62"/>
        <v>350</v>
      </c>
      <c r="U153" s="66">
        <f>IF(COUNTIFS(条件付き不可!$E:$E,$D153,条件付き不可!$C:$C,条件付き不可!$V$3)&gt;0,Q153,SUMIFS(条件付き不可!$L:$L,条件付き不可!$E:$E,$D153,条件付き不可!$C:$C,U$1))</f>
        <v>0</v>
      </c>
      <c r="V153" s="66">
        <f>IF(COUNTIFS(条件付き不可!$E:$E,$D153,条件付き不可!$C:$C,条件付き不可!$V$5)&gt;0,Q153,IFERROR(VLOOKUP(D153,条件付き不可!E:Y,21,0),0))</f>
        <v>0</v>
      </c>
    </row>
    <row r="154" spans="1:22">
      <c r="A154" s="53" t="str">
        <f t="shared" ref="A154" si="67">TEXT(D154,"000000")</f>
        <v>001102</v>
      </c>
      <c r="B154" s="53">
        <v>2</v>
      </c>
      <c r="C154">
        <v>153</v>
      </c>
      <c r="D154">
        <v>1102</v>
      </c>
      <c r="E154" t="s">
        <v>3025</v>
      </c>
      <c r="F154" t="s">
        <v>227</v>
      </c>
      <c r="G154" t="str">
        <f>VLOOKUP(A154,GIS!A:B,2,0)</f>
        <v>勝田台南2B</v>
      </c>
      <c r="H154" t="s">
        <v>58</v>
      </c>
      <c r="I154" t="s">
        <v>2608</v>
      </c>
      <c r="J154" s="66">
        <v>310</v>
      </c>
      <c r="K154" s="66">
        <v>310</v>
      </c>
      <c r="L154" s="66">
        <v>310</v>
      </c>
      <c r="M154" s="66">
        <v>310</v>
      </c>
      <c r="N154" s="66">
        <f>VLOOKUP(A154,GIS!A:C,3,0)</f>
        <v>310</v>
      </c>
      <c r="O154" s="66" t="str">
        <f t="shared" ref="O154" si="68">IF(J154=N154,"","✕")</f>
        <v/>
      </c>
      <c r="P154" s="66" t="str">
        <f t="shared" ref="P154" si="69">IF(J154=K154,IF(J154=L154,"","✕"),"✕")</f>
        <v/>
      </c>
      <c r="Q154" s="66">
        <f t="shared" ref="Q154" si="70">N154</f>
        <v>310</v>
      </c>
      <c r="R154" s="66">
        <f t="shared" ref="R154" si="71">Q154-U154</f>
        <v>310</v>
      </c>
      <c r="S154" s="66">
        <f>Q154-U154-SUMIFS(条件付き不可!X:X,条件付き不可!E:E,D154)</f>
        <v>310</v>
      </c>
      <c r="T154" s="66">
        <f t="shared" ref="T154" si="72">Q154-V154</f>
        <v>310</v>
      </c>
      <c r="U154" s="66">
        <f>IF(COUNTIFS(条件付き不可!$E:$E,$D154,条件付き不可!$C:$C,条件付き不可!$V$3)&gt;0,Q154,SUMIFS(条件付き不可!$L:$L,条件付き不可!$E:$E,$D154,条件付き不可!$C:$C,U$1))</f>
        <v>0</v>
      </c>
      <c r="V154" s="66">
        <f>IF(COUNTIFS(条件付き不可!$E:$E,$D154,条件付き不可!$C:$C,条件付き不可!$V$5)&gt;0,Q154,IFERROR(VLOOKUP(D154,条件付き不可!E:Y,21,0),0))</f>
        <v>0</v>
      </c>
    </row>
    <row r="155" spans="1:22">
      <c r="A155" s="53" t="str">
        <f t="shared" si="63"/>
        <v>001050</v>
      </c>
      <c r="B155" s="53">
        <v>2</v>
      </c>
      <c r="C155">
        <v>154</v>
      </c>
      <c r="D155">
        <v>1050</v>
      </c>
      <c r="E155" t="s">
        <v>3025</v>
      </c>
      <c r="F155" t="s">
        <v>227</v>
      </c>
      <c r="G155" t="str">
        <f>VLOOKUP(A155,GIS!A:B,2,0)</f>
        <v>勝田台南・エバ</v>
      </c>
      <c r="H155" t="s">
        <v>58</v>
      </c>
      <c r="I155" t="s">
        <v>2608</v>
      </c>
      <c r="J155" s="66">
        <v>565</v>
      </c>
      <c r="K155" s="66">
        <v>565</v>
      </c>
      <c r="L155" s="66">
        <v>565</v>
      </c>
      <c r="M155" s="66">
        <v>565</v>
      </c>
      <c r="N155" s="66">
        <f>VLOOKUP(A155,GIS!A:C,3,0)</f>
        <v>565</v>
      </c>
      <c r="O155" s="66" t="str">
        <f t="shared" si="64"/>
        <v/>
      </c>
      <c r="P155" s="66" t="str">
        <f t="shared" si="61"/>
        <v/>
      </c>
      <c r="Q155" s="66">
        <f t="shared" si="65"/>
        <v>565</v>
      </c>
      <c r="R155" s="66">
        <f t="shared" si="66"/>
        <v>565</v>
      </c>
      <c r="S155" s="66">
        <f>Q155-U155-SUMIFS(条件付き不可!X:X,条件付き不可!E:E,D155)</f>
        <v>565</v>
      </c>
      <c r="T155" s="66">
        <f t="shared" si="62"/>
        <v>565</v>
      </c>
      <c r="U155" s="66">
        <f>IF(COUNTIFS(条件付き不可!$E:$E,$D155,条件付き不可!$C:$C,条件付き不可!$V$3)&gt;0,Q155,SUMIFS(条件付き不可!$L:$L,条件付き不可!$E:$E,$D155,条件付き不可!$C:$C,U$1))</f>
        <v>0</v>
      </c>
      <c r="V155" s="66">
        <f>IF(COUNTIFS(条件付き不可!$E:$E,$D155,条件付き不可!$C:$C,条件付き不可!$V$5)&gt;0,Q155,IFERROR(VLOOKUP(D155,条件付き不可!E:Y,21,0),0))</f>
        <v>0</v>
      </c>
    </row>
    <row r="156" spans="1:22">
      <c r="A156" s="53" t="str">
        <f t="shared" si="63"/>
        <v>001051</v>
      </c>
      <c r="B156" s="53">
        <v>2</v>
      </c>
      <c r="C156">
        <v>155</v>
      </c>
      <c r="D156">
        <v>1051</v>
      </c>
      <c r="E156" t="s">
        <v>3025</v>
      </c>
      <c r="F156" t="s">
        <v>227</v>
      </c>
      <c r="G156" t="str">
        <f>VLOOKUP(A156,GIS!A:B,2,0)</f>
        <v>勝田台1Ａ</v>
      </c>
      <c r="H156" t="s">
        <v>58</v>
      </c>
      <c r="I156" t="s">
        <v>2608</v>
      </c>
      <c r="J156" s="66">
        <v>490</v>
      </c>
      <c r="K156" s="66">
        <v>490</v>
      </c>
      <c r="L156" s="66">
        <v>490</v>
      </c>
      <c r="M156" s="66">
        <v>490</v>
      </c>
      <c r="N156" s="66">
        <f>VLOOKUP(A156,GIS!A:C,3,0)</f>
        <v>490</v>
      </c>
      <c r="O156" s="66" t="str">
        <f t="shared" si="64"/>
        <v/>
      </c>
      <c r="P156" s="66" t="str">
        <f t="shared" si="61"/>
        <v/>
      </c>
      <c r="Q156" s="66">
        <f t="shared" si="65"/>
        <v>490</v>
      </c>
      <c r="R156" s="66">
        <f t="shared" si="66"/>
        <v>490</v>
      </c>
      <c r="S156" s="66">
        <f>Q156-U156-SUMIFS(条件付き不可!X:X,条件付き不可!E:E,D156)</f>
        <v>490</v>
      </c>
      <c r="T156" s="66">
        <f t="shared" si="62"/>
        <v>490</v>
      </c>
      <c r="U156" s="66">
        <f>IF(COUNTIFS(条件付き不可!$E:$E,$D156,条件付き不可!$C:$C,条件付き不可!$V$3)&gt;0,Q156,SUMIFS(条件付き不可!$L:$L,条件付き不可!$E:$E,$D156,条件付き不可!$C:$C,U$1))</f>
        <v>0</v>
      </c>
      <c r="V156" s="66">
        <f>IF(COUNTIFS(条件付き不可!$E:$E,$D156,条件付き不可!$C:$C,条件付き不可!$V$5)&gt;0,Q156,IFERROR(VLOOKUP(D156,条件付き不可!E:Y,21,0),0))</f>
        <v>0</v>
      </c>
    </row>
    <row r="157" spans="1:22">
      <c r="A157" s="53" t="str">
        <f t="shared" si="63"/>
        <v>001052</v>
      </c>
      <c r="B157" s="53">
        <v>2</v>
      </c>
      <c r="C157">
        <v>156</v>
      </c>
      <c r="D157">
        <v>1052</v>
      </c>
      <c r="E157" t="s">
        <v>3025</v>
      </c>
      <c r="F157" t="s">
        <v>227</v>
      </c>
      <c r="G157" t="str">
        <f>VLOOKUP(A157,GIS!A:B,2,0)</f>
        <v>勝田台1Ｂ</v>
      </c>
      <c r="H157" t="s">
        <v>58</v>
      </c>
      <c r="I157" t="s">
        <v>2608</v>
      </c>
      <c r="J157" s="66">
        <v>570</v>
      </c>
      <c r="K157" s="66">
        <v>570</v>
      </c>
      <c r="L157" s="66">
        <v>570</v>
      </c>
      <c r="M157" s="66">
        <v>570</v>
      </c>
      <c r="N157" s="66">
        <f>VLOOKUP(A157,GIS!A:C,3,0)</f>
        <v>570</v>
      </c>
      <c r="O157" s="66" t="str">
        <f t="shared" si="64"/>
        <v/>
      </c>
      <c r="P157" s="66" t="str">
        <f t="shared" si="61"/>
        <v/>
      </c>
      <c r="Q157" s="66">
        <f t="shared" si="65"/>
        <v>570</v>
      </c>
      <c r="R157" s="66">
        <f t="shared" si="66"/>
        <v>570</v>
      </c>
      <c r="S157" s="66">
        <f>Q157-U157-SUMIFS(条件付き不可!X:X,条件付き不可!E:E,D157)</f>
        <v>570</v>
      </c>
      <c r="T157" s="66">
        <f t="shared" si="62"/>
        <v>570</v>
      </c>
      <c r="U157" s="66">
        <f>IF(COUNTIFS(条件付き不可!$E:$E,$D157,条件付き不可!$C:$C,条件付き不可!$V$3)&gt;0,Q157,SUMIFS(条件付き不可!$L:$L,条件付き不可!$E:$E,$D157,条件付き不可!$C:$C,U$1))</f>
        <v>0</v>
      </c>
      <c r="V157" s="66">
        <f>IF(COUNTIFS(条件付き不可!$E:$E,$D157,条件付き不可!$C:$C,条件付き不可!$V$5)&gt;0,Q157,IFERROR(VLOOKUP(D157,条件付き不可!E:Y,21,0),0))</f>
        <v>0</v>
      </c>
    </row>
    <row r="158" spans="1:22">
      <c r="A158" s="53" t="str">
        <f t="shared" si="63"/>
        <v>001053</v>
      </c>
      <c r="B158" s="53">
        <v>2</v>
      </c>
      <c r="C158">
        <v>157</v>
      </c>
      <c r="D158">
        <v>1053</v>
      </c>
      <c r="E158" t="s">
        <v>3025</v>
      </c>
      <c r="F158" t="s">
        <v>227</v>
      </c>
      <c r="G158" t="str">
        <f>VLOOKUP(A158,GIS!A:B,2,0)</f>
        <v>勝田台1Ｃ</v>
      </c>
      <c r="H158" t="s">
        <v>58</v>
      </c>
      <c r="I158" t="s">
        <v>2608</v>
      </c>
      <c r="J158" s="66">
        <v>540</v>
      </c>
      <c r="K158" s="66">
        <v>540</v>
      </c>
      <c r="L158" s="66">
        <v>540</v>
      </c>
      <c r="M158" s="66">
        <v>540</v>
      </c>
      <c r="N158" s="66">
        <f>VLOOKUP(A158,GIS!A:C,3,0)</f>
        <v>540</v>
      </c>
      <c r="O158" s="66" t="str">
        <f t="shared" si="64"/>
        <v/>
      </c>
      <c r="P158" s="66" t="str">
        <f t="shared" si="61"/>
        <v/>
      </c>
      <c r="Q158" s="66">
        <f t="shared" si="65"/>
        <v>540</v>
      </c>
      <c r="R158" s="66">
        <f t="shared" si="66"/>
        <v>540</v>
      </c>
      <c r="S158" s="66">
        <f>Q158-U158-SUMIFS(条件付き不可!X:X,条件付き不可!E:E,D158)</f>
        <v>540</v>
      </c>
      <c r="T158" s="66">
        <f t="shared" si="62"/>
        <v>540</v>
      </c>
      <c r="U158" s="66">
        <f>IF(COUNTIFS(条件付き不可!$E:$E,$D158,条件付き不可!$C:$C,条件付き不可!$V$3)&gt;0,Q158,SUMIFS(条件付き不可!$L:$L,条件付き不可!$E:$E,$D158,条件付き不可!$C:$C,U$1))</f>
        <v>0</v>
      </c>
      <c r="V158" s="66">
        <f>IF(COUNTIFS(条件付き不可!$E:$E,$D158,条件付き不可!$C:$C,条件付き不可!$V$5)&gt;0,Q158,IFERROR(VLOOKUP(D158,条件付き不可!E:Y,21,0),0))</f>
        <v>0</v>
      </c>
    </row>
    <row r="159" spans="1:22">
      <c r="A159" s="53" t="str">
        <f t="shared" si="63"/>
        <v>001054</v>
      </c>
      <c r="B159" s="53">
        <v>2</v>
      </c>
      <c r="C159">
        <v>158</v>
      </c>
      <c r="D159">
        <v>1054</v>
      </c>
      <c r="E159" t="s">
        <v>3025</v>
      </c>
      <c r="F159" t="s">
        <v>227</v>
      </c>
      <c r="G159" t="str">
        <f>VLOOKUP(A159,GIS!A:B,2,0)</f>
        <v>勝田台2</v>
      </c>
      <c r="H159" t="s">
        <v>58</v>
      </c>
      <c r="I159" t="s">
        <v>2608</v>
      </c>
      <c r="J159" s="66">
        <v>720</v>
      </c>
      <c r="K159" s="66">
        <v>720</v>
      </c>
      <c r="L159" s="66">
        <v>720</v>
      </c>
      <c r="M159" s="66">
        <v>720</v>
      </c>
      <c r="N159" s="66">
        <f>VLOOKUP(A159,GIS!A:C,3,0)</f>
        <v>720</v>
      </c>
      <c r="O159" s="66" t="str">
        <f t="shared" si="64"/>
        <v/>
      </c>
      <c r="P159" s="66" t="str">
        <f t="shared" si="61"/>
        <v/>
      </c>
      <c r="Q159" s="66">
        <f t="shared" si="65"/>
        <v>720</v>
      </c>
      <c r="R159" s="66">
        <f t="shared" si="66"/>
        <v>720</v>
      </c>
      <c r="S159" s="66">
        <f>Q159-U159-SUMIFS(条件付き不可!X:X,条件付き不可!E:E,D159)</f>
        <v>720</v>
      </c>
      <c r="T159" s="66">
        <f t="shared" si="62"/>
        <v>720</v>
      </c>
      <c r="U159" s="66">
        <f>IF(COUNTIFS(条件付き不可!$E:$E,$D159,条件付き不可!$C:$C,条件付き不可!$V$3)&gt;0,Q159,SUMIFS(条件付き不可!$L:$L,条件付き不可!$E:$E,$D159,条件付き不可!$C:$C,U$1))</f>
        <v>0</v>
      </c>
      <c r="V159" s="66">
        <f>IF(COUNTIFS(条件付き不可!$E:$E,$D159,条件付き不可!$C:$C,条件付き不可!$V$5)&gt;0,Q159,IFERROR(VLOOKUP(D159,条件付き不可!E:Y,21,0),0))</f>
        <v>0</v>
      </c>
    </row>
    <row r="160" spans="1:22">
      <c r="A160" s="53" t="str">
        <f t="shared" si="63"/>
        <v>001055</v>
      </c>
      <c r="B160" s="53">
        <v>2</v>
      </c>
      <c r="C160">
        <v>159</v>
      </c>
      <c r="D160">
        <v>1055</v>
      </c>
      <c r="E160" t="s">
        <v>3025</v>
      </c>
      <c r="F160" t="s">
        <v>227</v>
      </c>
      <c r="G160" t="str">
        <f>VLOOKUP(A160,GIS!A:B,2,0)</f>
        <v>勝田台3Ａ</v>
      </c>
      <c r="H160" t="s">
        <v>58</v>
      </c>
      <c r="I160" t="s">
        <v>2608</v>
      </c>
      <c r="J160" s="66">
        <v>500</v>
      </c>
      <c r="K160" s="66">
        <v>500</v>
      </c>
      <c r="L160" s="66">
        <v>500</v>
      </c>
      <c r="M160" s="66">
        <v>500</v>
      </c>
      <c r="N160" s="66">
        <f>VLOOKUP(A160,GIS!A:C,3,0)</f>
        <v>500</v>
      </c>
      <c r="O160" s="66" t="str">
        <f t="shared" si="64"/>
        <v/>
      </c>
      <c r="P160" s="66" t="str">
        <f t="shared" si="61"/>
        <v/>
      </c>
      <c r="Q160" s="66">
        <f t="shared" si="65"/>
        <v>500</v>
      </c>
      <c r="R160" s="66">
        <f t="shared" si="66"/>
        <v>500</v>
      </c>
      <c r="S160" s="66">
        <f>Q160-U160-SUMIFS(条件付き不可!X:X,条件付き不可!E:E,D160)</f>
        <v>500</v>
      </c>
      <c r="T160" s="66">
        <f t="shared" si="62"/>
        <v>500</v>
      </c>
      <c r="U160" s="66">
        <f>IF(COUNTIFS(条件付き不可!$E:$E,$D160,条件付き不可!$C:$C,条件付き不可!$V$3)&gt;0,Q160,SUMIFS(条件付き不可!$L:$L,条件付き不可!$E:$E,$D160,条件付き不可!$C:$C,U$1))</f>
        <v>0</v>
      </c>
      <c r="V160" s="66">
        <f>IF(COUNTIFS(条件付き不可!$E:$E,$D160,条件付き不可!$C:$C,条件付き不可!$V$5)&gt;0,Q160,IFERROR(VLOOKUP(D160,条件付き不可!E:Y,21,0),0))</f>
        <v>0</v>
      </c>
    </row>
    <row r="161" spans="1:22">
      <c r="A161" s="53" t="str">
        <f t="shared" si="63"/>
        <v>001056</v>
      </c>
      <c r="B161" s="53">
        <v>2</v>
      </c>
      <c r="C161">
        <v>160</v>
      </c>
      <c r="D161">
        <v>1056</v>
      </c>
      <c r="E161" t="s">
        <v>3025</v>
      </c>
      <c r="F161" t="s">
        <v>227</v>
      </c>
      <c r="G161" t="str">
        <f>VLOOKUP(A161,GIS!A:B,2,0)</f>
        <v>勝田台３B</v>
      </c>
      <c r="H161" t="s">
        <v>58</v>
      </c>
      <c r="I161" t="s">
        <v>2608</v>
      </c>
      <c r="J161" s="66">
        <v>440</v>
      </c>
      <c r="K161" s="66">
        <v>440</v>
      </c>
      <c r="L161" s="66">
        <v>440</v>
      </c>
      <c r="M161" s="66">
        <v>440</v>
      </c>
      <c r="N161" s="66">
        <f>VLOOKUP(A161,GIS!A:C,3,0)</f>
        <v>440</v>
      </c>
      <c r="O161" s="66" t="str">
        <f t="shared" si="64"/>
        <v/>
      </c>
      <c r="P161" s="66" t="str">
        <f t="shared" si="61"/>
        <v/>
      </c>
      <c r="Q161" s="66">
        <f t="shared" si="65"/>
        <v>440</v>
      </c>
      <c r="R161" s="66">
        <f t="shared" si="66"/>
        <v>440</v>
      </c>
      <c r="S161" s="66">
        <f>Q161-U161-SUMIFS(条件付き不可!X:X,条件付き不可!E:E,D161)</f>
        <v>440</v>
      </c>
      <c r="T161" s="66">
        <f t="shared" si="62"/>
        <v>440</v>
      </c>
      <c r="U161" s="66">
        <f>IF(COUNTIFS(条件付き不可!$E:$E,$D161,条件付き不可!$C:$C,条件付き不可!$V$3)&gt;0,Q161,SUMIFS(条件付き不可!$L:$L,条件付き不可!$E:$E,$D161,条件付き不可!$C:$C,U$1))</f>
        <v>0</v>
      </c>
      <c r="V161" s="66">
        <f>IF(COUNTIFS(条件付き不可!$E:$E,$D161,条件付き不可!$C:$C,条件付き不可!$V$5)&gt;0,Q161,IFERROR(VLOOKUP(D161,条件付き不可!E:Y,21,0),0))</f>
        <v>0</v>
      </c>
    </row>
    <row r="162" spans="1:22">
      <c r="A162" s="53" t="str">
        <f t="shared" si="63"/>
        <v>001057</v>
      </c>
      <c r="B162" s="53">
        <v>2</v>
      </c>
      <c r="C162">
        <v>161</v>
      </c>
      <c r="D162">
        <v>1057</v>
      </c>
      <c r="E162" t="s">
        <v>3025</v>
      </c>
      <c r="F162" t="s">
        <v>227</v>
      </c>
      <c r="G162" t="str">
        <f>VLOOKUP(A162,GIS!A:B,2,0)</f>
        <v>勝田台４　</v>
      </c>
      <c r="H162" t="s">
        <v>58</v>
      </c>
      <c r="I162" t="s">
        <v>2608</v>
      </c>
      <c r="J162" s="66">
        <v>545</v>
      </c>
      <c r="K162" s="66">
        <v>545</v>
      </c>
      <c r="L162" s="66">
        <v>545</v>
      </c>
      <c r="M162" s="66">
        <v>545</v>
      </c>
      <c r="N162" s="66">
        <f>VLOOKUP(A162,GIS!A:C,3,0)</f>
        <v>545</v>
      </c>
      <c r="O162" s="66" t="str">
        <f t="shared" si="64"/>
        <v/>
      </c>
      <c r="P162" s="66" t="str">
        <f t="shared" si="61"/>
        <v/>
      </c>
      <c r="Q162" s="66">
        <f t="shared" si="65"/>
        <v>545</v>
      </c>
      <c r="R162" s="66">
        <f t="shared" si="66"/>
        <v>545</v>
      </c>
      <c r="S162" s="66">
        <f>Q162-U162-SUMIFS(条件付き不可!X:X,条件付き不可!E:E,D162)</f>
        <v>545</v>
      </c>
      <c r="T162" s="66">
        <f t="shared" si="62"/>
        <v>545</v>
      </c>
      <c r="U162" s="66">
        <f>IF(COUNTIFS(条件付き不可!$E:$E,$D162,条件付き不可!$C:$C,条件付き不可!$V$3)&gt;0,Q162,SUMIFS(条件付き不可!$L:$L,条件付き不可!$E:$E,$D162,条件付き不可!$C:$C,U$1))</f>
        <v>0</v>
      </c>
      <c r="V162" s="66">
        <f>IF(COUNTIFS(条件付き不可!$E:$E,$D162,条件付き不可!$C:$C,条件付き不可!$V$5)&gt;0,Q162,IFERROR(VLOOKUP(D162,条件付き不可!E:Y,21,0),0))</f>
        <v>0</v>
      </c>
    </row>
    <row r="163" spans="1:22">
      <c r="A163" s="53" t="str">
        <f t="shared" si="63"/>
        <v>001058</v>
      </c>
      <c r="B163" s="53">
        <v>2</v>
      </c>
      <c r="C163">
        <v>162</v>
      </c>
      <c r="D163">
        <v>1058</v>
      </c>
      <c r="E163" t="s">
        <v>3025</v>
      </c>
      <c r="F163" t="s">
        <v>227</v>
      </c>
      <c r="G163" t="str">
        <f>VLOOKUP(A163,GIS!A:B,2,0)</f>
        <v>勝田台5</v>
      </c>
      <c r="H163" t="s">
        <v>58</v>
      </c>
      <c r="I163" t="s">
        <v>2608</v>
      </c>
      <c r="J163" s="66">
        <v>570</v>
      </c>
      <c r="K163" s="66">
        <v>570</v>
      </c>
      <c r="L163" s="66">
        <v>570</v>
      </c>
      <c r="M163" s="66">
        <v>570</v>
      </c>
      <c r="N163" s="66">
        <f>VLOOKUP(A163,GIS!A:C,3,0)</f>
        <v>570</v>
      </c>
      <c r="O163" s="66" t="str">
        <f t="shared" si="64"/>
        <v/>
      </c>
      <c r="P163" s="66" t="str">
        <f t="shared" si="61"/>
        <v/>
      </c>
      <c r="Q163" s="66">
        <f t="shared" si="65"/>
        <v>570</v>
      </c>
      <c r="R163" s="66">
        <f t="shared" si="66"/>
        <v>570</v>
      </c>
      <c r="S163" s="66">
        <f>Q163-U163-SUMIFS(条件付き不可!X:X,条件付き不可!E:E,D163)</f>
        <v>570</v>
      </c>
      <c r="T163" s="66">
        <f t="shared" si="62"/>
        <v>570</v>
      </c>
      <c r="U163" s="66">
        <f>IF(COUNTIFS(条件付き不可!$E:$E,$D163,条件付き不可!$C:$C,条件付き不可!$V$3)&gt;0,Q163,SUMIFS(条件付き不可!$L:$L,条件付き不可!$E:$E,$D163,条件付き不可!$C:$C,U$1))</f>
        <v>0</v>
      </c>
      <c r="V163" s="66">
        <f>IF(COUNTIFS(条件付き不可!$E:$E,$D163,条件付き不可!$C:$C,条件付き不可!$V$5)&gt;0,Q163,IFERROR(VLOOKUP(D163,条件付き不可!E:Y,21,0),0))</f>
        <v>0</v>
      </c>
    </row>
    <row r="164" spans="1:22">
      <c r="A164" s="53" t="str">
        <f t="shared" si="63"/>
        <v>001059</v>
      </c>
      <c r="B164" s="53">
        <v>2</v>
      </c>
      <c r="C164">
        <v>163</v>
      </c>
      <c r="D164">
        <v>1059</v>
      </c>
      <c r="E164" t="s">
        <v>3025</v>
      </c>
      <c r="F164" t="s">
        <v>227</v>
      </c>
      <c r="G164" t="str">
        <f>VLOOKUP(A164,GIS!A:B,2,0)</f>
        <v>勝田台6</v>
      </c>
      <c r="H164" t="s">
        <v>58</v>
      </c>
      <c r="I164" t="s">
        <v>2608</v>
      </c>
      <c r="J164" s="66">
        <v>530</v>
      </c>
      <c r="K164" s="66">
        <v>530</v>
      </c>
      <c r="L164" s="66">
        <v>530</v>
      </c>
      <c r="M164" s="66">
        <v>530</v>
      </c>
      <c r="N164" s="66">
        <f>VLOOKUP(A164,GIS!A:C,3,0)</f>
        <v>530</v>
      </c>
      <c r="O164" s="66" t="str">
        <f t="shared" si="64"/>
        <v/>
      </c>
      <c r="P164" s="66" t="str">
        <f t="shared" si="61"/>
        <v/>
      </c>
      <c r="Q164" s="66">
        <f t="shared" si="65"/>
        <v>530</v>
      </c>
      <c r="R164" s="66">
        <f t="shared" si="66"/>
        <v>530</v>
      </c>
      <c r="S164" s="66">
        <f>Q164-U164-SUMIFS(条件付き不可!X:X,条件付き不可!E:E,D164)</f>
        <v>530</v>
      </c>
      <c r="T164" s="66">
        <f t="shared" si="62"/>
        <v>530</v>
      </c>
      <c r="U164" s="66">
        <f>IF(COUNTIFS(条件付き不可!$E:$E,$D164,条件付き不可!$C:$C,条件付き不可!$V$3)&gt;0,Q164,SUMIFS(条件付き不可!$L:$L,条件付き不可!$E:$E,$D164,条件付き不可!$C:$C,U$1))</f>
        <v>0</v>
      </c>
      <c r="V164" s="66">
        <f>IF(COUNTIFS(条件付き不可!$E:$E,$D164,条件付き不可!$C:$C,条件付き不可!$V$5)&gt;0,Q164,IFERROR(VLOOKUP(D164,条件付き不可!E:Y,21,0),0))</f>
        <v>0</v>
      </c>
    </row>
    <row r="165" spans="1:22">
      <c r="A165" s="53" t="str">
        <f t="shared" si="63"/>
        <v>001087</v>
      </c>
      <c r="B165" s="53">
        <v>2</v>
      </c>
      <c r="C165">
        <v>164</v>
      </c>
      <c r="D165">
        <v>1087</v>
      </c>
      <c r="E165" t="s">
        <v>3025</v>
      </c>
      <c r="F165" t="s">
        <v>227</v>
      </c>
      <c r="G165" t="str">
        <f>VLOOKUP(A165,GIS!A:B,2,0)</f>
        <v>勝田</v>
      </c>
      <c r="H165" t="s">
        <v>58</v>
      </c>
      <c r="I165" t="s">
        <v>2608</v>
      </c>
      <c r="J165" s="66">
        <v>320</v>
      </c>
      <c r="K165" s="66">
        <v>320</v>
      </c>
      <c r="L165" s="66">
        <v>320</v>
      </c>
      <c r="M165" s="66">
        <v>320</v>
      </c>
      <c r="N165" s="66">
        <f>VLOOKUP(A165,GIS!A:C,3,0)</f>
        <v>320</v>
      </c>
      <c r="O165" s="66" t="str">
        <f t="shared" si="64"/>
        <v/>
      </c>
      <c r="P165" s="66" t="str">
        <f t="shared" si="61"/>
        <v/>
      </c>
      <c r="Q165" s="66">
        <f t="shared" si="65"/>
        <v>320</v>
      </c>
      <c r="R165" s="66">
        <f t="shared" si="66"/>
        <v>320</v>
      </c>
      <c r="S165" s="66">
        <f>Q165-U165-SUMIFS(条件付き不可!X:X,条件付き不可!E:E,D165)</f>
        <v>320</v>
      </c>
      <c r="T165" s="66">
        <f t="shared" si="62"/>
        <v>320</v>
      </c>
      <c r="U165" s="66">
        <f>IF(COUNTIFS(条件付き不可!$E:$E,$D165,条件付き不可!$C:$C,条件付き不可!$V$3)&gt;0,Q165,SUMIFS(条件付き不可!$L:$L,条件付き不可!$E:$E,$D165,条件付き不可!$C:$C,U$1))</f>
        <v>0</v>
      </c>
      <c r="V165" s="66">
        <f>IF(COUNTIFS(条件付き不可!$E:$E,$D165,条件付き不可!$C:$C,条件付き不可!$V$5)&gt;0,Q165,IFERROR(VLOOKUP(D165,条件付き不可!E:Y,21,0),0))</f>
        <v>0</v>
      </c>
    </row>
    <row r="166" spans="1:22">
      <c r="A166" s="53" t="str">
        <f t="shared" si="63"/>
        <v>001060</v>
      </c>
      <c r="B166" s="53">
        <v>2</v>
      </c>
      <c r="C166">
        <v>165</v>
      </c>
      <c r="D166">
        <v>1060</v>
      </c>
      <c r="E166" t="s">
        <v>3025</v>
      </c>
      <c r="F166" t="s">
        <v>227</v>
      </c>
      <c r="G166" t="str">
        <f>VLOOKUP(A166,GIS!A:B,2,0)</f>
        <v>勝田台7</v>
      </c>
      <c r="H166" t="s">
        <v>58</v>
      </c>
      <c r="I166" t="s">
        <v>2608</v>
      </c>
      <c r="J166" s="66">
        <v>800</v>
      </c>
      <c r="K166" s="66">
        <v>800</v>
      </c>
      <c r="L166" s="66">
        <v>800</v>
      </c>
      <c r="M166" s="66">
        <v>800</v>
      </c>
      <c r="N166" s="66">
        <f>VLOOKUP(A166,GIS!A:C,3,0)</f>
        <v>800</v>
      </c>
      <c r="O166" s="66" t="str">
        <f t="shared" si="64"/>
        <v/>
      </c>
      <c r="P166" s="66" t="str">
        <f t="shared" si="61"/>
        <v/>
      </c>
      <c r="Q166" s="66">
        <f t="shared" si="65"/>
        <v>800</v>
      </c>
      <c r="R166" s="66">
        <f t="shared" si="66"/>
        <v>800</v>
      </c>
      <c r="S166" s="66">
        <f>Q166-U166-SUMIFS(条件付き不可!X:X,条件付き不可!E:E,D166)</f>
        <v>800</v>
      </c>
      <c r="T166" s="66">
        <f t="shared" si="62"/>
        <v>800</v>
      </c>
      <c r="U166" s="66">
        <f>IF(COUNTIFS(条件付き不可!$E:$E,$D166,条件付き不可!$C:$C,条件付き不可!$V$3)&gt;0,Q166,SUMIFS(条件付き不可!$L:$L,条件付き不可!$E:$E,$D166,条件付き不可!$C:$C,U$1))</f>
        <v>0</v>
      </c>
      <c r="V166" s="66">
        <f>IF(COUNTIFS(条件付き不可!$E:$E,$D166,条件付き不可!$C:$C,条件付き不可!$V$5)&gt;0,Q166,IFERROR(VLOOKUP(D166,条件付き不可!E:Y,21,0),0))</f>
        <v>0</v>
      </c>
    </row>
    <row r="167" spans="1:22">
      <c r="A167" s="53" t="str">
        <f t="shared" si="63"/>
        <v>001061</v>
      </c>
      <c r="B167" s="53">
        <v>2</v>
      </c>
      <c r="C167">
        <v>166</v>
      </c>
      <c r="D167">
        <v>1061</v>
      </c>
      <c r="E167" t="s">
        <v>3025</v>
      </c>
      <c r="F167" t="s">
        <v>238</v>
      </c>
      <c r="G167" t="str">
        <f>VLOOKUP(A167,GIS!A:B,2,0)</f>
        <v>勝田台（村上地下道入り口）</v>
      </c>
      <c r="H167" t="s">
        <v>58</v>
      </c>
      <c r="I167" t="s">
        <v>2608</v>
      </c>
      <c r="J167" s="66">
        <v>610</v>
      </c>
      <c r="K167" s="66">
        <v>610</v>
      </c>
      <c r="L167" s="66">
        <v>610</v>
      </c>
      <c r="M167" s="66">
        <v>610</v>
      </c>
      <c r="N167" s="66">
        <f>VLOOKUP(A167,GIS!A:C,3,0)</f>
        <v>610</v>
      </c>
      <c r="O167" s="66" t="str">
        <f t="shared" si="64"/>
        <v/>
      </c>
      <c r="P167" s="66" t="str">
        <f t="shared" si="61"/>
        <v/>
      </c>
      <c r="Q167" s="66">
        <f t="shared" si="65"/>
        <v>610</v>
      </c>
      <c r="R167" s="66">
        <f t="shared" si="66"/>
        <v>610</v>
      </c>
      <c r="S167" s="66">
        <f>Q167-U167-SUMIFS(条件付き不可!X:X,条件付き不可!E:E,D167)</f>
        <v>610</v>
      </c>
      <c r="T167" s="66">
        <f t="shared" si="62"/>
        <v>610</v>
      </c>
      <c r="U167" s="66">
        <f>IF(COUNTIFS(条件付き不可!$E:$E,$D167,条件付き不可!$C:$C,条件付き不可!$V$3)&gt;0,Q167,SUMIFS(条件付き不可!$L:$L,条件付き不可!$E:$E,$D167,条件付き不可!$C:$C,U$1))</f>
        <v>0</v>
      </c>
      <c r="V167" s="66">
        <f>IF(COUNTIFS(条件付き不可!$E:$E,$D167,条件付き不可!$C:$C,条件付き不可!$V$5)&gt;0,Q167,IFERROR(VLOOKUP(D167,条件付き不可!E:Y,21,0),0))</f>
        <v>0</v>
      </c>
    </row>
    <row r="168" spans="1:22">
      <c r="A168" s="53" t="str">
        <f t="shared" si="63"/>
        <v>001062</v>
      </c>
      <c r="B168" s="53">
        <v>2</v>
      </c>
      <c r="C168">
        <v>167</v>
      </c>
      <c r="D168">
        <v>1062</v>
      </c>
      <c r="E168" t="s">
        <v>3025</v>
      </c>
      <c r="F168" t="s">
        <v>238</v>
      </c>
      <c r="G168" t="str">
        <f>VLOOKUP(A168,GIS!A:B,2,0)</f>
        <v>勝田台（大字村上）</v>
      </c>
      <c r="H168" t="s">
        <v>58</v>
      </c>
      <c r="I168" t="s">
        <v>2608</v>
      </c>
      <c r="J168" s="66">
        <v>770</v>
      </c>
      <c r="K168" s="66">
        <v>770</v>
      </c>
      <c r="L168" s="66">
        <v>770</v>
      </c>
      <c r="M168" s="66">
        <v>770</v>
      </c>
      <c r="N168" s="66">
        <f>VLOOKUP(A168,GIS!A:C,3,0)</f>
        <v>770</v>
      </c>
      <c r="O168" s="66" t="str">
        <f t="shared" si="64"/>
        <v/>
      </c>
      <c r="P168" s="66" t="str">
        <f t="shared" si="61"/>
        <v/>
      </c>
      <c r="Q168" s="66">
        <f t="shared" si="65"/>
        <v>770</v>
      </c>
      <c r="R168" s="66">
        <f t="shared" si="66"/>
        <v>770</v>
      </c>
      <c r="S168" s="66">
        <f>Q168-U168-SUMIFS(条件付き不可!X:X,条件付き不可!E:E,D168)</f>
        <v>770</v>
      </c>
      <c r="T168" s="66">
        <f t="shared" si="62"/>
        <v>770</v>
      </c>
      <c r="U168" s="66">
        <f>IF(COUNTIFS(条件付き不可!$E:$E,$D168,条件付き不可!$C:$C,条件付き不可!$V$3)&gt;0,Q168,SUMIFS(条件付き不可!$L:$L,条件付き不可!$E:$E,$D168,条件付き不可!$C:$C,U$1))</f>
        <v>0</v>
      </c>
      <c r="V168" s="66">
        <f>IF(COUNTIFS(条件付き不可!$E:$E,$D168,条件付き不可!$C:$C,条件付き不可!$V$5)&gt;0,Q168,IFERROR(VLOOKUP(D168,条件付き不可!E:Y,21,0),0))</f>
        <v>0</v>
      </c>
    </row>
    <row r="169" spans="1:22">
      <c r="A169" s="53" t="str">
        <f t="shared" si="63"/>
        <v>001063</v>
      </c>
      <c r="B169" s="53">
        <v>2</v>
      </c>
      <c r="C169">
        <v>168</v>
      </c>
      <c r="D169">
        <v>1063</v>
      </c>
      <c r="E169" t="s">
        <v>3025</v>
      </c>
      <c r="F169" t="s">
        <v>238</v>
      </c>
      <c r="G169" t="str">
        <f>VLOOKUP(A169,GIS!A:B,2,0)</f>
        <v>勝田台（村上栄町公園）</v>
      </c>
      <c r="H169" t="s">
        <v>58</v>
      </c>
      <c r="I169" t="s">
        <v>2608</v>
      </c>
      <c r="J169" s="66">
        <v>790</v>
      </c>
      <c r="K169" s="66">
        <v>790</v>
      </c>
      <c r="L169" s="66">
        <v>790</v>
      </c>
      <c r="M169" s="66">
        <v>790</v>
      </c>
      <c r="N169" s="66">
        <f>VLOOKUP(A169,GIS!A:C,3,0)</f>
        <v>790</v>
      </c>
      <c r="O169" s="66" t="str">
        <f t="shared" si="64"/>
        <v/>
      </c>
      <c r="P169" s="66" t="str">
        <f t="shared" si="61"/>
        <v/>
      </c>
      <c r="Q169" s="66">
        <f t="shared" si="65"/>
        <v>790</v>
      </c>
      <c r="R169" s="66">
        <f t="shared" si="66"/>
        <v>790</v>
      </c>
      <c r="S169" s="66">
        <f>Q169-U169-SUMIFS(条件付き不可!X:X,条件付き不可!E:E,D169)</f>
        <v>790</v>
      </c>
      <c r="T169" s="66">
        <f t="shared" si="62"/>
        <v>790</v>
      </c>
      <c r="U169" s="66">
        <f>IF(COUNTIFS(条件付き不可!$E:$E,$D169,条件付き不可!$C:$C,条件付き不可!$V$3)&gt;0,Q169,SUMIFS(条件付き不可!$L:$L,条件付き不可!$E:$E,$D169,条件付き不可!$C:$C,U$1))</f>
        <v>0</v>
      </c>
      <c r="V169" s="66">
        <f>IF(COUNTIFS(条件付き不可!$E:$E,$D169,条件付き不可!$C:$C,条件付き不可!$V$5)&gt;0,Q169,IFERROR(VLOOKUP(D169,条件付き不可!E:Y,21,0),0))</f>
        <v>0</v>
      </c>
    </row>
    <row r="170" spans="1:22">
      <c r="A170" s="53" t="str">
        <f t="shared" si="63"/>
        <v>001064</v>
      </c>
      <c r="B170" s="53">
        <v>2</v>
      </c>
      <c r="C170">
        <v>169</v>
      </c>
      <c r="D170">
        <v>1064</v>
      </c>
      <c r="E170" t="s">
        <v>3025</v>
      </c>
      <c r="F170" t="s">
        <v>238</v>
      </c>
      <c r="G170" t="str">
        <f>VLOOKUP(A170,GIS!A:B,2,0)</f>
        <v>下市場A</v>
      </c>
      <c r="H170" t="s">
        <v>58</v>
      </c>
      <c r="I170" t="s">
        <v>2608</v>
      </c>
      <c r="J170" s="66">
        <v>430</v>
      </c>
      <c r="K170" s="66">
        <v>430</v>
      </c>
      <c r="L170" s="66">
        <v>430</v>
      </c>
      <c r="M170" s="66">
        <v>430</v>
      </c>
      <c r="N170" s="66">
        <f>VLOOKUP(A170,GIS!A:C,3,0)</f>
        <v>430</v>
      </c>
      <c r="O170" s="66" t="str">
        <f t="shared" si="64"/>
        <v/>
      </c>
      <c r="P170" s="66" t="str">
        <f t="shared" si="61"/>
        <v/>
      </c>
      <c r="Q170" s="66">
        <f t="shared" si="65"/>
        <v>430</v>
      </c>
      <c r="R170" s="66">
        <f t="shared" si="66"/>
        <v>430</v>
      </c>
      <c r="S170" s="66">
        <f>Q170-U170-SUMIFS(条件付き不可!X:X,条件付き不可!E:E,D170)</f>
        <v>430</v>
      </c>
      <c r="T170" s="66">
        <f t="shared" si="62"/>
        <v>430</v>
      </c>
      <c r="U170" s="66">
        <f>IF(COUNTIFS(条件付き不可!$E:$E,$D170,条件付き不可!$C:$C,条件付き不可!$V$3)&gt;0,Q170,SUMIFS(条件付き不可!$L:$L,条件付き不可!$E:$E,$D170,条件付き不可!$C:$C,U$1))</f>
        <v>0</v>
      </c>
      <c r="V170" s="66">
        <f>IF(COUNTIFS(条件付き不可!$E:$E,$D170,条件付き不可!$C:$C,条件付き不可!$V$5)&gt;0,Q170,IFERROR(VLOOKUP(D170,条件付き不可!E:Y,21,0),0))</f>
        <v>0</v>
      </c>
    </row>
    <row r="171" spans="1:22">
      <c r="A171" s="53" t="str">
        <f t="shared" si="63"/>
        <v>001065</v>
      </c>
      <c r="B171" s="53">
        <v>2</v>
      </c>
      <c r="C171">
        <v>170</v>
      </c>
      <c r="D171">
        <v>1065</v>
      </c>
      <c r="E171" t="s">
        <v>3025</v>
      </c>
      <c r="F171" t="s">
        <v>238</v>
      </c>
      <c r="G171" t="str">
        <f>VLOOKUP(A171,GIS!A:B,2,0)</f>
        <v>下市場B</v>
      </c>
      <c r="H171" t="s">
        <v>58</v>
      </c>
      <c r="I171" t="s">
        <v>2608</v>
      </c>
      <c r="J171" s="66">
        <v>475</v>
      </c>
      <c r="K171" s="66">
        <v>475</v>
      </c>
      <c r="L171" s="66">
        <v>475</v>
      </c>
      <c r="M171" s="66">
        <v>475</v>
      </c>
      <c r="N171" s="66">
        <f>VLOOKUP(A171,GIS!A:C,3,0)</f>
        <v>475</v>
      </c>
      <c r="O171" s="66" t="str">
        <f t="shared" si="64"/>
        <v/>
      </c>
      <c r="P171" s="66" t="str">
        <f t="shared" si="61"/>
        <v/>
      </c>
      <c r="Q171" s="66">
        <f t="shared" si="65"/>
        <v>475</v>
      </c>
      <c r="R171" s="66">
        <f t="shared" si="66"/>
        <v>475</v>
      </c>
      <c r="S171" s="66">
        <f>Q171-U171-SUMIFS(条件付き不可!X:X,条件付き不可!E:E,D171)</f>
        <v>475</v>
      </c>
      <c r="T171" s="66">
        <f t="shared" si="62"/>
        <v>475</v>
      </c>
      <c r="U171" s="66">
        <f>IF(COUNTIFS(条件付き不可!$E:$E,$D171,条件付き不可!$C:$C,条件付き不可!$V$3)&gt;0,Q171,SUMIFS(条件付き不可!$L:$L,条件付き不可!$E:$E,$D171,条件付き不可!$C:$C,U$1))</f>
        <v>0</v>
      </c>
      <c r="V171" s="66">
        <f>IF(COUNTIFS(条件付き不可!$E:$E,$D171,条件付き不可!$C:$C,条件付き不可!$V$5)&gt;0,Q171,IFERROR(VLOOKUP(D171,条件付き不可!E:Y,21,0),0))</f>
        <v>0</v>
      </c>
    </row>
    <row r="172" spans="1:22">
      <c r="A172" s="53" t="str">
        <f t="shared" si="63"/>
        <v>001066</v>
      </c>
      <c r="B172" s="53">
        <v>2</v>
      </c>
      <c r="C172">
        <v>171</v>
      </c>
      <c r="D172">
        <v>1066</v>
      </c>
      <c r="E172" t="s">
        <v>3025</v>
      </c>
      <c r="F172" t="s">
        <v>238</v>
      </c>
      <c r="G172" t="str">
        <f>VLOOKUP(A172,GIS!A:B,2,0)</f>
        <v>下市場C</v>
      </c>
      <c r="H172" t="s">
        <v>58</v>
      </c>
      <c r="I172" t="s">
        <v>2608</v>
      </c>
      <c r="J172" s="66">
        <v>475</v>
      </c>
      <c r="K172" s="66">
        <v>475</v>
      </c>
      <c r="L172" s="66">
        <v>475</v>
      </c>
      <c r="M172" s="66">
        <v>475</v>
      </c>
      <c r="N172" s="66">
        <f>VLOOKUP(A172,GIS!A:C,3,0)</f>
        <v>475</v>
      </c>
      <c r="O172" s="66" t="str">
        <f t="shared" si="64"/>
        <v/>
      </c>
      <c r="P172" s="66" t="str">
        <f t="shared" si="61"/>
        <v/>
      </c>
      <c r="Q172" s="66">
        <f t="shared" si="65"/>
        <v>475</v>
      </c>
      <c r="R172" s="66">
        <f t="shared" si="66"/>
        <v>475</v>
      </c>
      <c r="S172" s="66">
        <f>Q172-U172-SUMIFS(条件付き不可!X:X,条件付き不可!E:E,D172)</f>
        <v>475</v>
      </c>
      <c r="T172" s="66">
        <f t="shared" si="62"/>
        <v>475</v>
      </c>
      <c r="U172" s="66">
        <f>IF(COUNTIFS(条件付き不可!$E:$E,$D172,条件付き不可!$C:$C,条件付き不可!$V$3)&gt;0,Q172,SUMIFS(条件付き不可!$L:$L,条件付き不可!$E:$E,$D172,条件付き不可!$C:$C,U$1))</f>
        <v>0</v>
      </c>
      <c r="V172" s="66">
        <f>IF(COUNTIFS(条件付き不可!$E:$E,$D172,条件付き不可!$C:$C,条件付き不可!$V$5)&gt;0,Q172,IFERROR(VLOOKUP(D172,条件付き不可!E:Y,21,0),0))</f>
        <v>0</v>
      </c>
    </row>
    <row r="173" spans="1:22">
      <c r="A173" s="53" t="str">
        <f t="shared" si="63"/>
        <v>001067</v>
      </c>
      <c r="B173" s="53">
        <v>2</v>
      </c>
      <c r="C173">
        <v>172</v>
      </c>
      <c r="D173">
        <v>1067</v>
      </c>
      <c r="E173" t="s">
        <v>3025</v>
      </c>
      <c r="F173" t="s">
        <v>238</v>
      </c>
      <c r="G173" t="str">
        <f>VLOOKUP(A173,GIS!A:B,2,0)</f>
        <v>村上南5</v>
      </c>
      <c r="H173" t="s">
        <v>58</v>
      </c>
      <c r="I173" t="s">
        <v>2608</v>
      </c>
      <c r="J173" s="66">
        <v>565</v>
      </c>
      <c r="K173" s="66">
        <v>565</v>
      </c>
      <c r="L173" s="66">
        <v>565</v>
      </c>
      <c r="M173" s="66">
        <v>565</v>
      </c>
      <c r="N173" s="66">
        <f>VLOOKUP(A173,GIS!A:C,3,0)</f>
        <v>565</v>
      </c>
      <c r="O173" s="66" t="str">
        <f t="shared" si="64"/>
        <v/>
      </c>
      <c r="P173" s="66" t="str">
        <f t="shared" si="61"/>
        <v/>
      </c>
      <c r="Q173" s="66">
        <f t="shared" si="65"/>
        <v>565</v>
      </c>
      <c r="R173" s="66">
        <f t="shared" si="66"/>
        <v>565</v>
      </c>
      <c r="S173" s="66">
        <f>Q173-U173-SUMIFS(条件付き不可!X:X,条件付き不可!E:E,D173)</f>
        <v>565</v>
      </c>
      <c r="T173" s="66">
        <f t="shared" si="62"/>
        <v>565</v>
      </c>
      <c r="U173" s="66">
        <f>IF(COUNTIFS(条件付き不可!$E:$E,$D173,条件付き不可!$C:$C,条件付き不可!$V$3)&gt;0,Q173,SUMIFS(条件付き不可!$L:$L,条件付き不可!$E:$E,$D173,条件付き不可!$C:$C,U$1))</f>
        <v>0</v>
      </c>
      <c r="V173" s="66">
        <f>IF(COUNTIFS(条件付き不可!$E:$E,$D173,条件付き不可!$C:$C,条件付き不可!$V$5)&gt;0,Q173,IFERROR(VLOOKUP(D173,条件付き不可!E:Y,21,0),0))</f>
        <v>0</v>
      </c>
    </row>
    <row r="174" spans="1:22">
      <c r="A174" s="53" t="str">
        <f t="shared" ref="A174" si="73">TEXT(D174,"000000")</f>
        <v>001103</v>
      </c>
      <c r="B174" s="53">
        <v>2</v>
      </c>
      <c r="C174">
        <v>173</v>
      </c>
      <c r="D174">
        <v>1103</v>
      </c>
      <c r="E174" t="s">
        <v>3025</v>
      </c>
      <c r="F174" t="s">
        <v>238</v>
      </c>
      <c r="G174" t="str">
        <f>VLOOKUP(A174,GIS!A:B,2,0)</f>
        <v>村上南4</v>
      </c>
      <c r="H174" t="s">
        <v>58</v>
      </c>
      <c r="I174" t="s">
        <v>2608</v>
      </c>
      <c r="J174" s="66">
        <v>360</v>
      </c>
      <c r="K174" s="66">
        <v>360</v>
      </c>
      <c r="L174" s="66">
        <v>360</v>
      </c>
      <c r="M174" s="66">
        <v>360</v>
      </c>
      <c r="N174" s="66">
        <f>VLOOKUP(A174,GIS!A:C,3,0)</f>
        <v>360</v>
      </c>
      <c r="O174" s="66" t="str">
        <f t="shared" ref="O174" si="74">IF(J174=N174,"","✕")</f>
        <v/>
      </c>
      <c r="P174" s="66" t="str">
        <f t="shared" ref="P174" si="75">IF(J174=K174,IF(J174=L174,"","✕"),"✕")</f>
        <v/>
      </c>
      <c r="Q174" s="66">
        <f t="shared" ref="Q174" si="76">N174</f>
        <v>360</v>
      </c>
      <c r="R174" s="66">
        <f t="shared" ref="R174" si="77">Q174-U174</f>
        <v>360</v>
      </c>
      <c r="S174" s="66">
        <f>Q174-U174-SUMIFS(条件付き不可!X:X,条件付き不可!E:E,D174)</f>
        <v>360</v>
      </c>
      <c r="T174" s="66">
        <f t="shared" ref="T174" si="78">Q174-V174</f>
        <v>360</v>
      </c>
      <c r="U174" s="66">
        <f>IF(COUNTIFS(条件付き不可!$E:$E,$D174,条件付き不可!$C:$C,条件付き不可!$V$3)&gt;0,Q174,SUMIFS(条件付き不可!$L:$L,条件付き不可!$E:$E,$D174,条件付き不可!$C:$C,U$1))</f>
        <v>0</v>
      </c>
      <c r="V174" s="66">
        <f>IF(COUNTIFS(条件付き不可!$E:$E,$D174,条件付き不可!$C:$C,条件付き不可!$V$5)&gt;0,Q174,IFERROR(VLOOKUP(D174,条件付き不可!E:Y,21,0),0))</f>
        <v>0</v>
      </c>
    </row>
    <row r="175" spans="1:22">
      <c r="A175" s="53" t="str">
        <f t="shared" si="63"/>
        <v>001068</v>
      </c>
      <c r="B175" s="53">
        <v>2</v>
      </c>
      <c r="C175">
        <v>174</v>
      </c>
      <c r="D175">
        <v>1068</v>
      </c>
      <c r="E175" t="s">
        <v>3025</v>
      </c>
      <c r="F175" t="s">
        <v>238</v>
      </c>
      <c r="G175" t="str">
        <f>VLOOKUP(A175,GIS!A:B,2,0)</f>
        <v>村上（八千代三菱）</v>
      </c>
      <c r="H175" t="s">
        <v>58</v>
      </c>
      <c r="I175" t="s">
        <v>2608</v>
      </c>
      <c r="J175" s="66">
        <v>770</v>
      </c>
      <c r="K175" s="66">
        <v>770</v>
      </c>
      <c r="L175" s="66">
        <v>770</v>
      </c>
      <c r="M175" s="66">
        <v>770</v>
      </c>
      <c r="N175" s="66">
        <f>VLOOKUP(A175,GIS!A:C,3,0)</f>
        <v>770</v>
      </c>
      <c r="O175" s="66" t="str">
        <f t="shared" si="64"/>
        <v/>
      </c>
      <c r="P175" s="66" t="str">
        <f t="shared" si="61"/>
        <v/>
      </c>
      <c r="Q175" s="66">
        <f t="shared" si="65"/>
        <v>770</v>
      </c>
      <c r="R175" s="66">
        <f t="shared" si="66"/>
        <v>770</v>
      </c>
      <c r="S175" s="66">
        <f>Q175-U175-SUMIFS(条件付き不可!X:X,条件付き不可!E:E,D175)</f>
        <v>770</v>
      </c>
      <c r="T175" s="66">
        <f t="shared" si="62"/>
        <v>770</v>
      </c>
      <c r="U175" s="66">
        <f>IF(COUNTIFS(条件付き不可!$E:$E,$D175,条件付き不可!$C:$C,条件付き不可!$V$3)&gt;0,Q175,SUMIFS(条件付き不可!$L:$L,条件付き不可!$E:$E,$D175,条件付き不可!$C:$C,U$1))</f>
        <v>0</v>
      </c>
      <c r="V175" s="66">
        <f>IF(COUNTIFS(条件付き不可!$E:$E,$D175,条件付き不可!$C:$C,条件付き不可!$V$5)&gt;0,Q175,IFERROR(VLOOKUP(D175,条件付き不可!E:Y,21,0),0))</f>
        <v>0</v>
      </c>
    </row>
    <row r="176" spans="1:22">
      <c r="A176" s="53" t="str">
        <f t="shared" si="63"/>
        <v>001069</v>
      </c>
      <c r="B176" s="53">
        <v>2</v>
      </c>
      <c r="C176">
        <v>175</v>
      </c>
      <c r="D176">
        <v>1069</v>
      </c>
      <c r="E176" t="s">
        <v>3025</v>
      </c>
      <c r="F176" t="s">
        <v>238</v>
      </c>
      <c r="G176" t="str">
        <f>VLOOKUP(A176,GIS!A:B,2,0)</f>
        <v>村上（歴史博物館）</v>
      </c>
      <c r="H176" t="s">
        <v>58</v>
      </c>
      <c r="I176" t="s">
        <v>2608</v>
      </c>
      <c r="J176" s="66">
        <v>710</v>
      </c>
      <c r="K176" s="66">
        <v>710</v>
      </c>
      <c r="L176" s="66">
        <v>710</v>
      </c>
      <c r="M176" s="66">
        <v>710</v>
      </c>
      <c r="N176" s="66">
        <f>VLOOKUP(A176,GIS!A:C,3,0)</f>
        <v>710</v>
      </c>
      <c r="O176" s="66" t="str">
        <f t="shared" si="64"/>
        <v/>
      </c>
      <c r="P176" s="66" t="str">
        <f t="shared" si="61"/>
        <v/>
      </c>
      <c r="Q176" s="66">
        <f t="shared" si="65"/>
        <v>710</v>
      </c>
      <c r="R176" s="66">
        <f t="shared" si="66"/>
        <v>710</v>
      </c>
      <c r="S176" s="66">
        <f>Q176-U176-SUMIFS(条件付き不可!X:X,条件付き不可!E:E,D176)</f>
        <v>710</v>
      </c>
      <c r="T176" s="66">
        <f t="shared" si="62"/>
        <v>710</v>
      </c>
      <c r="U176" s="66">
        <f>IF(COUNTIFS(条件付き不可!$E:$E,$D176,条件付き不可!$C:$C,条件付き不可!$V$3)&gt;0,Q176,SUMIFS(条件付き不可!$L:$L,条件付き不可!$E:$E,$D176,条件付き不可!$C:$C,U$1))</f>
        <v>0</v>
      </c>
      <c r="V176" s="66">
        <f>IF(COUNTIFS(条件付き不可!$E:$E,$D176,条件付き不可!$C:$C,条件付き不可!$V$5)&gt;0,Q176,IFERROR(VLOOKUP(D176,条件付き不可!E:Y,21,0),0))</f>
        <v>0</v>
      </c>
    </row>
    <row r="177" spans="1:22">
      <c r="A177" s="53" t="str">
        <f t="shared" si="63"/>
        <v>001070</v>
      </c>
      <c r="B177" s="53">
        <v>2</v>
      </c>
      <c r="C177">
        <v>176</v>
      </c>
      <c r="D177">
        <v>1070</v>
      </c>
      <c r="E177" t="s">
        <v>3025</v>
      </c>
      <c r="F177" t="s">
        <v>245</v>
      </c>
      <c r="G177" t="str">
        <f>VLOOKUP(A177,GIS!A:B,2,0)</f>
        <v>上高野（黒沢台）</v>
      </c>
      <c r="H177" t="s">
        <v>58</v>
      </c>
      <c r="I177" t="s">
        <v>2608</v>
      </c>
      <c r="J177" s="66">
        <v>840</v>
      </c>
      <c r="K177" s="66">
        <v>840</v>
      </c>
      <c r="L177" s="66">
        <v>840</v>
      </c>
      <c r="M177" s="66">
        <v>840</v>
      </c>
      <c r="N177" s="66">
        <f>VLOOKUP(A177,GIS!A:C,3,0)</f>
        <v>840</v>
      </c>
      <c r="O177" s="66" t="str">
        <f t="shared" si="64"/>
        <v/>
      </c>
      <c r="P177" s="66" t="str">
        <f t="shared" si="61"/>
        <v/>
      </c>
      <c r="Q177" s="66">
        <f t="shared" si="65"/>
        <v>840</v>
      </c>
      <c r="R177" s="66">
        <f t="shared" si="66"/>
        <v>840</v>
      </c>
      <c r="S177" s="66">
        <f>Q177-U177-SUMIFS(条件付き不可!X:X,条件付き不可!E:E,D177)</f>
        <v>840</v>
      </c>
      <c r="T177" s="66">
        <f t="shared" si="62"/>
        <v>840</v>
      </c>
      <c r="U177" s="66">
        <f>IF(COUNTIFS(条件付き不可!$E:$E,$D177,条件付き不可!$C:$C,条件付き不可!$V$3)&gt;0,Q177,SUMIFS(条件付き不可!$L:$L,条件付き不可!$E:$E,$D177,条件付き不可!$C:$C,U$1))</f>
        <v>0</v>
      </c>
      <c r="V177" s="66">
        <f>IF(COUNTIFS(条件付き不可!$E:$E,$D177,条件付き不可!$C:$C,条件付き不可!$V$5)&gt;0,Q177,IFERROR(VLOOKUP(D177,条件付き不可!E:Y,21,0),0))</f>
        <v>0</v>
      </c>
    </row>
    <row r="178" spans="1:22">
      <c r="A178" s="53" t="str">
        <f t="shared" si="63"/>
        <v>001071</v>
      </c>
      <c r="B178" s="53">
        <v>2</v>
      </c>
      <c r="C178">
        <v>177</v>
      </c>
      <c r="D178">
        <v>1071</v>
      </c>
      <c r="E178" t="s">
        <v>3025</v>
      </c>
      <c r="F178" t="s">
        <v>245</v>
      </c>
      <c r="G178" t="str">
        <f>VLOOKUP(A178,GIS!A:B,2,0)</f>
        <v>上高野（大野台公園）</v>
      </c>
      <c r="H178" t="s">
        <v>58</v>
      </c>
      <c r="I178" t="s">
        <v>2608</v>
      </c>
      <c r="J178" s="66">
        <v>580</v>
      </c>
      <c r="K178" s="66">
        <v>580</v>
      </c>
      <c r="L178" s="66">
        <v>580</v>
      </c>
      <c r="M178" s="66">
        <v>580</v>
      </c>
      <c r="N178" s="66">
        <f>VLOOKUP(A178,GIS!A:C,3,0)</f>
        <v>580</v>
      </c>
      <c r="O178" s="66" t="str">
        <f t="shared" si="64"/>
        <v/>
      </c>
      <c r="P178" s="66" t="str">
        <f t="shared" si="61"/>
        <v/>
      </c>
      <c r="Q178" s="66">
        <f t="shared" si="65"/>
        <v>580</v>
      </c>
      <c r="R178" s="66">
        <f t="shared" si="66"/>
        <v>580</v>
      </c>
      <c r="S178" s="66">
        <f>Q178-U178-SUMIFS(条件付き不可!X:X,条件付き不可!E:E,D178)</f>
        <v>580</v>
      </c>
      <c r="T178" s="66">
        <f t="shared" si="62"/>
        <v>580</v>
      </c>
      <c r="U178" s="66">
        <f>IF(COUNTIFS(条件付き不可!$E:$E,$D178,条件付き不可!$C:$C,条件付き不可!$V$3)&gt;0,Q178,SUMIFS(条件付き不可!$L:$L,条件付き不可!$E:$E,$D178,条件付き不可!$C:$C,U$1))</f>
        <v>0</v>
      </c>
      <c r="V178" s="66">
        <f>IF(COUNTIFS(条件付き不可!$E:$E,$D178,条件付き不可!$C:$C,条件付き不可!$V$5)&gt;0,Q178,IFERROR(VLOOKUP(D178,条件付き不可!E:Y,21,0),0))</f>
        <v>0</v>
      </c>
    </row>
    <row r="179" spans="1:22">
      <c r="A179" s="53" t="str">
        <f t="shared" si="63"/>
        <v>001072</v>
      </c>
      <c r="B179" s="53">
        <v>2</v>
      </c>
      <c r="C179">
        <v>178</v>
      </c>
      <c r="D179">
        <v>1072</v>
      </c>
      <c r="E179" t="s">
        <v>3025</v>
      </c>
      <c r="F179" t="s">
        <v>245</v>
      </c>
      <c r="G179" t="str">
        <f>VLOOKUP(A179,GIS!A:B,2,0)</f>
        <v>上高野（大野台第二公園）</v>
      </c>
      <c r="H179" t="s">
        <v>58</v>
      </c>
      <c r="I179" t="s">
        <v>2608</v>
      </c>
      <c r="J179" s="66">
        <v>440</v>
      </c>
      <c r="K179" s="66">
        <v>440</v>
      </c>
      <c r="L179" s="66">
        <v>440</v>
      </c>
      <c r="M179" s="66">
        <v>440</v>
      </c>
      <c r="N179" s="66">
        <f>VLOOKUP(A179,GIS!A:C,3,0)</f>
        <v>440</v>
      </c>
      <c r="O179" s="66" t="str">
        <f t="shared" si="64"/>
        <v/>
      </c>
      <c r="P179" s="66" t="str">
        <f t="shared" si="61"/>
        <v/>
      </c>
      <c r="Q179" s="66">
        <f t="shared" si="65"/>
        <v>440</v>
      </c>
      <c r="R179" s="66">
        <f t="shared" si="66"/>
        <v>440</v>
      </c>
      <c r="S179" s="66">
        <f>Q179-U179-SUMIFS(条件付き不可!X:X,条件付き不可!E:E,D179)</f>
        <v>440</v>
      </c>
      <c r="T179" s="66">
        <f t="shared" si="62"/>
        <v>440</v>
      </c>
      <c r="U179" s="66">
        <f>IF(COUNTIFS(条件付き不可!$E:$E,$D179,条件付き不可!$C:$C,条件付き不可!$V$3)&gt;0,Q179,SUMIFS(条件付き不可!$L:$L,条件付き不可!$E:$E,$D179,条件付き不可!$C:$C,U$1))</f>
        <v>0</v>
      </c>
      <c r="V179" s="66">
        <f>IF(COUNTIFS(条件付き不可!$E:$E,$D179,条件付き不可!$C:$C,条件付き不可!$V$5)&gt;0,Q179,IFERROR(VLOOKUP(D179,条件付き不可!E:Y,21,0),0))</f>
        <v>0</v>
      </c>
    </row>
    <row r="180" spans="1:22">
      <c r="A180" s="53" t="str">
        <f>TEXT(D180,"000000")</f>
        <v>001097</v>
      </c>
      <c r="B180" s="53">
        <v>2</v>
      </c>
      <c r="C180">
        <v>179</v>
      </c>
      <c r="D180">
        <v>1097</v>
      </c>
      <c r="E180" t="s">
        <v>3025</v>
      </c>
      <c r="F180" t="s">
        <v>245</v>
      </c>
      <c r="G180" t="str">
        <f>VLOOKUP(A180,GIS!A:B,2,0)</f>
        <v>上高野（細田台公園）</v>
      </c>
      <c r="H180" t="s">
        <v>58</v>
      </c>
      <c r="I180" t="s">
        <v>2608</v>
      </c>
      <c r="J180" s="66">
        <v>370</v>
      </c>
      <c r="K180" s="66">
        <v>370</v>
      </c>
      <c r="L180" s="66">
        <v>370</v>
      </c>
      <c r="M180" s="66">
        <v>370</v>
      </c>
      <c r="N180" s="66">
        <f>VLOOKUP(A180,GIS!A:C,3,0)</f>
        <v>370</v>
      </c>
      <c r="O180" s="66" t="str">
        <f>IF(J180=N180,"","✕")</f>
        <v/>
      </c>
      <c r="P180" s="66" t="str">
        <f>IF(J180=K180,IF(J180=L180,"","✕"),"✕")</f>
        <v/>
      </c>
      <c r="Q180" s="66">
        <f>N180</f>
        <v>370</v>
      </c>
      <c r="R180" s="66">
        <f>Q180-U180</f>
        <v>370</v>
      </c>
      <c r="S180" s="66">
        <f>Q180-U180-SUMIFS(条件付き不可!X:X,条件付き不可!E:E,D180)</f>
        <v>370</v>
      </c>
      <c r="T180" s="66">
        <f>Q180-V180</f>
        <v>370</v>
      </c>
      <c r="U180" s="66">
        <f>IF(COUNTIFS(条件付き不可!$E:$E,$D180,条件付き不可!$C:$C,条件付き不可!$V$3)&gt;0,Q180,SUMIFS(条件付き不可!$L:$L,条件付き不可!$E:$E,$D180,条件付き不可!$C:$C,U$1))</f>
        <v>0</v>
      </c>
      <c r="V180" s="66">
        <f>IF(COUNTIFS(条件付き不可!$E:$E,$D180,条件付き不可!$C:$C,条件付き不可!$V$5)&gt;0,Q180,IFERROR(VLOOKUP(D180,条件付き不可!E:Y,21,0),0))</f>
        <v>0</v>
      </c>
    </row>
    <row r="181" spans="1:22">
      <c r="A181" s="53" t="str">
        <f>TEXT(D181,"000000")</f>
        <v>001073</v>
      </c>
      <c r="B181" s="53">
        <v>2</v>
      </c>
      <c r="C181">
        <v>180</v>
      </c>
      <c r="D181">
        <v>1073</v>
      </c>
      <c r="E181" t="s">
        <v>3025</v>
      </c>
      <c r="F181" t="s">
        <v>245</v>
      </c>
      <c r="G181" t="str">
        <f>VLOOKUP(A181,GIS!A:B,2,0)</f>
        <v>上高野（たんぽぽ幼稚園）</v>
      </c>
      <c r="H181" t="s">
        <v>58</v>
      </c>
      <c r="I181" t="s">
        <v>2608</v>
      </c>
      <c r="J181" s="66">
        <v>870</v>
      </c>
      <c r="K181" s="66">
        <v>870</v>
      </c>
      <c r="L181" s="66">
        <v>870</v>
      </c>
      <c r="M181" s="66">
        <v>870</v>
      </c>
      <c r="N181" s="66">
        <f>VLOOKUP(A181,GIS!A:C,3,0)</f>
        <v>870</v>
      </c>
      <c r="O181" s="66" t="str">
        <f t="shared" si="64"/>
        <v/>
      </c>
      <c r="P181" s="66" t="str">
        <f t="shared" si="61"/>
        <v/>
      </c>
      <c r="Q181" s="66">
        <f t="shared" si="65"/>
        <v>870</v>
      </c>
      <c r="R181" s="66">
        <f t="shared" si="66"/>
        <v>870</v>
      </c>
      <c r="S181" s="66">
        <f>Q181-U181-SUMIFS(条件付き不可!X:X,条件付き不可!E:E,D181)</f>
        <v>870</v>
      </c>
      <c r="T181" s="66">
        <f t="shared" si="62"/>
        <v>870</v>
      </c>
      <c r="U181" s="66">
        <f>IF(COUNTIFS(条件付き不可!$E:$E,$D181,条件付き不可!$C:$C,条件付き不可!$V$3)&gt;0,Q181,SUMIFS(条件付き不可!$L:$L,条件付き不可!$E:$E,$D181,条件付き不可!$C:$C,U$1))</f>
        <v>0</v>
      </c>
      <c r="V181" s="66">
        <f>IF(COUNTIFS(条件付き不可!$E:$E,$D181,条件付き不可!$C:$C,条件付き不可!$V$5)&gt;0,Q181,IFERROR(VLOOKUP(D181,条件付き不可!E:Y,21,0),0))</f>
        <v>0</v>
      </c>
    </row>
    <row r="182" spans="1:22">
      <c r="A182" s="53" t="str">
        <f t="shared" si="63"/>
        <v>001074</v>
      </c>
      <c r="B182" s="53">
        <v>2</v>
      </c>
      <c r="C182">
        <v>181</v>
      </c>
      <c r="D182">
        <v>1074</v>
      </c>
      <c r="E182" t="s">
        <v>3025</v>
      </c>
      <c r="F182" t="s">
        <v>249</v>
      </c>
      <c r="G182" t="str">
        <f>VLOOKUP(A182,GIS!A:B,2,0)</f>
        <v>みはる野１･２(千葉市）</v>
      </c>
      <c r="H182" t="s">
        <v>58</v>
      </c>
      <c r="I182" t="s">
        <v>2609</v>
      </c>
      <c r="J182" s="66">
        <v>510</v>
      </c>
      <c r="K182" s="66">
        <v>510</v>
      </c>
      <c r="L182" s="66">
        <v>510</v>
      </c>
      <c r="M182" s="66">
        <v>510</v>
      </c>
      <c r="N182" s="66">
        <f>VLOOKUP(A182,GIS!A:C,3,0)</f>
        <v>510</v>
      </c>
      <c r="O182" s="66" t="str">
        <f t="shared" si="64"/>
        <v/>
      </c>
      <c r="P182" s="66" t="str">
        <f t="shared" si="61"/>
        <v/>
      </c>
      <c r="Q182" s="66">
        <f t="shared" si="65"/>
        <v>510</v>
      </c>
      <c r="R182" s="66">
        <f t="shared" si="66"/>
        <v>510</v>
      </c>
      <c r="S182" s="66">
        <f>Q182-U182-SUMIFS(条件付き不可!X:X,条件付き不可!E:E,D182)</f>
        <v>510</v>
      </c>
      <c r="T182" s="66">
        <f t="shared" si="62"/>
        <v>510</v>
      </c>
      <c r="U182" s="66">
        <f>IF(COUNTIFS(条件付き不可!$E:$E,$D182,条件付き不可!$C:$C,条件付き不可!$V$3)&gt;0,Q182,SUMIFS(条件付き不可!$L:$L,条件付き不可!$E:$E,$D182,条件付き不可!$C:$C,U$1))</f>
        <v>0</v>
      </c>
      <c r="V182" s="66">
        <f>IF(COUNTIFS(条件付き不可!$E:$E,$D182,条件付き不可!$C:$C,条件付き不可!$V$5)&gt;0,Q182,IFERROR(VLOOKUP(D182,条件付き不可!E:Y,21,0),0))</f>
        <v>0</v>
      </c>
    </row>
    <row r="183" spans="1:22">
      <c r="A183" s="53" t="str">
        <f t="shared" si="63"/>
        <v>001081</v>
      </c>
      <c r="B183" s="53">
        <v>2</v>
      </c>
      <c r="C183">
        <v>182</v>
      </c>
      <c r="D183">
        <v>1081</v>
      </c>
      <c r="E183" t="s">
        <v>3025</v>
      </c>
      <c r="F183" t="s">
        <v>249</v>
      </c>
      <c r="G183" t="str">
        <f>VLOOKUP(A183,GIS!A:B,2,0)</f>
        <v>みはる野１･３（千葉市）</v>
      </c>
      <c r="H183" t="s">
        <v>58</v>
      </c>
      <c r="I183" t="s">
        <v>2609</v>
      </c>
      <c r="J183" s="66">
        <v>480</v>
      </c>
      <c r="K183" s="66">
        <v>480</v>
      </c>
      <c r="L183" s="66">
        <v>480</v>
      </c>
      <c r="M183" s="66">
        <v>480</v>
      </c>
      <c r="N183" s="66">
        <f>VLOOKUP(A183,GIS!A:C,3,0)</f>
        <v>480</v>
      </c>
      <c r="O183" s="66" t="str">
        <f t="shared" si="64"/>
        <v/>
      </c>
      <c r="P183" s="66" t="str">
        <f t="shared" si="61"/>
        <v/>
      </c>
      <c r="Q183" s="66">
        <f t="shared" si="65"/>
        <v>480</v>
      </c>
      <c r="R183" s="66">
        <f t="shared" si="66"/>
        <v>480</v>
      </c>
      <c r="S183" s="66">
        <f>Q183-U183-SUMIFS(条件付き不可!X:X,条件付き不可!E:E,D183)</f>
        <v>480</v>
      </c>
      <c r="T183" s="66">
        <f t="shared" si="62"/>
        <v>480</v>
      </c>
      <c r="U183" s="66">
        <f>IF(COUNTIFS(条件付き不可!$E:$E,$D183,条件付き不可!$C:$C,条件付き不可!$V$3)&gt;0,Q183,SUMIFS(条件付き不可!$L:$L,条件付き不可!$E:$E,$D183,条件付き不可!$C:$C,U$1))</f>
        <v>0</v>
      </c>
      <c r="V183" s="66">
        <f>IF(COUNTIFS(条件付き不可!$E:$E,$D183,条件付き不可!$C:$C,条件付き不可!$V$5)&gt;0,Q183,IFERROR(VLOOKUP(D183,条件付き不可!E:Y,21,0),0))</f>
        <v>0</v>
      </c>
    </row>
    <row r="184" spans="1:22">
      <c r="A184" s="53" t="str">
        <f t="shared" si="63"/>
        <v>002001</v>
      </c>
      <c r="B184" s="53">
        <v>1</v>
      </c>
      <c r="C184">
        <v>183</v>
      </c>
      <c r="D184">
        <v>2001</v>
      </c>
      <c r="E184" t="s">
        <v>3026</v>
      </c>
      <c r="F184" t="s">
        <v>250</v>
      </c>
      <c r="G184" t="str">
        <f>VLOOKUP(A184,GIS!A:B,2,0)</f>
        <v>西志津4</v>
      </c>
      <c r="H184" t="s">
        <v>58</v>
      </c>
      <c r="I184" t="s">
        <v>2611</v>
      </c>
      <c r="J184" s="66">
        <v>510</v>
      </c>
      <c r="K184" s="66">
        <v>510</v>
      </c>
      <c r="L184" s="66">
        <v>510</v>
      </c>
      <c r="M184" s="66">
        <v>510</v>
      </c>
      <c r="N184" s="66">
        <f>VLOOKUP(A184,GIS!A:C,3,0)</f>
        <v>510</v>
      </c>
      <c r="O184" s="66" t="str">
        <f t="shared" si="64"/>
        <v/>
      </c>
      <c r="P184" s="66" t="str">
        <f t="shared" si="61"/>
        <v/>
      </c>
      <c r="Q184" s="66">
        <f t="shared" si="65"/>
        <v>510</v>
      </c>
      <c r="R184" s="66">
        <f t="shared" si="66"/>
        <v>510</v>
      </c>
      <c r="S184" s="66">
        <f>Q184-U184-SUMIFS(条件付き不可!X:X,条件付き不可!E:E,D184)</f>
        <v>510</v>
      </c>
      <c r="T184" s="66">
        <f t="shared" si="62"/>
        <v>510</v>
      </c>
      <c r="U184" s="66">
        <f>IF(COUNTIFS(条件付き不可!$E:$E,$D184,条件付き不可!$C:$C,条件付き不可!$V$3)&gt;0,Q184,SUMIFS(条件付き不可!$L:$L,条件付き不可!$E:$E,$D184,条件付き不可!$C:$C,U$1))</f>
        <v>0</v>
      </c>
      <c r="V184" s="66">
        <f>IF(COUNTIFS(条件付き不可!$E:$E,$D184,条件付き不可!$C:$C,条件付き不可!$V$5)&gt;0,Q184,IFERROR(VLOOKUP(D184,条件付き不可!E:Y,21,0),0))</f>
        <v>0</v>
      </c>
    </row>
    <row r="185" spans="1:22">
      <c r="A185" s="53" t="str">
        <f t="shared" si="63"/>
        <v>002002</v>
      </c>
      <c r="B185" s="53">
        <v>1</v>
      </c>
      <c r="C185">
        <v>184</v>
      </c>
      <c r="D185">
        <v>2002</v>
      </c>
      <c r="E185" t="s">
        <v>3026</v>
      </c>
      <c r="F185" t="s">
        <v>250</v>
      </c>
      <c r="G185" t="str">
        <f>VLOOKUP(A185,GIS!A:B,2,0)</f>
        <v>西志津２</v>
      </c>
      <c r="H185" t="s">
        <v>58</v>
      </c>
      <c r="I185" t="s">
        <v>2611</v>
      </c>
      <c r="J185" s="66">
        <v>715</v>
      </c>
      <c r="K185" s="66">
        <v>715</v>
      </c>
      <c r="L185" s="66">
        <v>715</v>
      </c>
      <c r="M185" s="66">
        <v>715</v>
      </c>
      <c r="N185" s="66">
        <f>VLOOKUP(A185,GIS!A:C,3,0)</f>
        <v>715</v>
      </c>
      <c r="O185" s="66" t="str">
        <f t="shared" si="64"/>
        <v/>
      </c>
      <c r="P185" s="66" t="str">
        <f t="shared" si="61"/>
        <v/>
      </c>
      <c r="Q185" s="66">
        <f t="shared" si="65"/>
        <v>715</v>
      </c>
      <c r="R185" s="66">
        <f t="shared" si="66"/>
        <v>715</v>
      </c>
      <c r="S185" s="66">
        <f>Q185-U185-SUMIFS(条件付き不可!X:X,条件付き不可!E:E,D185)</f>
        <v>715</v>
      </c>
      <c r="T185" s="66">
        <f t="shared" si="62"/>
        <v>715</v>
      </c>
      <c r="U185" s="66">
        <f>IF(COUNTIFS(条件付き不可!$E:$E,$D185,条件付き不可!$C:$C,条件付き不可!$V$3)&gt;0,Q185,SUMIFS(条件付き不可!$L:$L,条件付き不可!$E:$E,$D185,条件付き不可!$C:$C,U$1))</f>
        <v>0</v>
      </c>
      <c r="V185" s="66">
        <f>IF(COUNTIFS(条件付き不可!$E:$E,$D185,条件付き不可!$C:$C,条件付き不可!$V$5)&gt;0,Q185,IFERROR(VLOOKUP(D185,条件付き不可!E:Y,21,0),0))</f>
        <v>0</v>
      </c>
    </row>
    <row r="186" spans="1:22">
      <c r="A186" s="53" t="str">
        <f t="shared" si="63"/>
        <v>002003</v>
      </c>
      <c r="B186" s="53">
        <v>1</v>
      </c>
      <c r="C186">
        <v>185</v>
      </c>
      <c r="D186">
        <v>2003</v>
      </c>
      <c r="E186" t="s">
        <v>3026</v>
      </c>
      <c r="F186" t="s">
        <v>250</v>
      </c>
      <c r="G186" t="str">
        <f>VLOOKUP(A186,GIS!A:B,2,0)</f>
        <v>西志津３</v>
      </c>
      <c r="H186" t="s">
        <v>58</v>
      </c>
      <c r="I186" t="s">
        <v>2611</v>
      </c>
      <c r="J186" s="66">
        <v>620</v>
      </c>
      <c r="K186" s="66">
        <v>620</v>
      </c>
      <c r="L186" s="66">
        <v>620</v>
      </c>
      <c r="M186" s="66">
        <v>620</v>
      </c>
      <c r="N186" s="66">
        <f>VLOOKUP(A186,GIS!A:C,3,0)</f>
        <v>620</v>
      </c>
      <c r="O186" s="66" t="str">
        <f t="shared" si="64"/>
        <v/>
      </c>
      <c r="P186" s="66" t="str">
        <f t="shared" si="61"/>
        <v/>
      </c>
      <c r="Q186" s="66">
        <f t="shared" si="65"/>
        <v>620</v>
      </c>
      <c r="R186" s="66">
        <f t="shared" si="66"/>
        <v>620</v>
      </c>
      <c r="S186" s="66">
        <f>Q186-U186-SUMIFS(条件付き不可!X:X,条件付き不可!E:E,D186)</f>
        <v>620</v>
      </c>
      <c r="T186" s="66">
        <f t="shared" si="62"/>
        <v>620</v>
      </c>
      <c r="U186" s="66">
        <f>IF(COUNTIFS(条件付き不可!$E:$E,$D186,条件付き不可!$C:$C,条件付き不可!$V$3)&gt;0,Q186,SUMIFS(条件付き不可!$L:$L,条件付き不可!$E:$E,$D186,条件付き不可!$C:$C,U$1))</f>
        <v>0</v>
      </c>
      <c r="V186" s="66">
        <f>IF(COUNTIFS(条件付き不可!$E:$E,$D186,条件付き不可!$C:$C,条件付き不可!$V$5)&gt;0,Q186,IFERROR(VLOOKUP(D186,条件付き不可!E:Y,21,0),0))</f>
        <v>0</v>
      </c>
    </row>
    <row r="187" spans="1:22">
      <c r="A187" s="53" t="str">
        <f t="shared" si="63"/>
        <v>002004</v>
      </c>
      <c r="B187" s="53">
        <v>1</v>
      </c>
      <c r="C187">
        <v>186</v>
      </c>
      <c r="D187">
        <v>2004</v>
      </c>
      <c r="E187" t="s">
        <v>3026</v>
      </c>
      <c r="F187" t="s">
        <v>250</v>
      </c>
      <c r="G187" t="str">
        <f>VLOOKUP(A187,GIS!A:B,2,0)</f>
        <v>西志津5</v>
      </c>
      <c r="H187" t="s">
        <v>58</v>
      </c>
      <c r="I187" t="s">
        <v>2611</v>
      </c>
      <c r="J187" s="66">
        <v>425</v>
      </c>
      <c r="K187" s="66">
        <v>425</v>
      </c>
      <c r="L187" s="66">
        <v>425</v>
      </c>
      <c r="M187" s="66">
        <v>425</v>
      </c>
      <c r="N187" s="66">
        <f>VLOOKUP(A187,GIS!A:C,3,0)</f>
        <v>425</v>
      </c>
      <c r="O187" s="66" t="str">
        <f t="shared" si="64"/>
        <v/>
      </c>
      <c r="P187" s="66" t="str">
        <f t="shared" si="61"/>
        <v/>
      </c>
      <c r="Q187" s="66">
        <f t="shared" si="65"/>
        <v>425</v>
      </c>
      <c r="R187" s="66">
        <f t="shared" si="66"/>
        <v>425</v>
      </c>
      <c r="S187" s="66">
        <f>Q187-U187-SUMIFS(条件付き不可!X:X,条件付き不可!E:E,D187)</f>
        <v>425</v>
      </c>
      <c r="T187" s="66">
        <f t="shared" si="62"/>
        <v>425</v>
      </c>
      <c r="U187" s="66">
        <f>IF(COUNTIFS(条件付き不可!$E:$E,$D187,条件付き不可!$C:$C,条件付き不可!$V$3)&gt;0,Q187,SUMIFS(条件付き不可!$L:$L,条件付き不可!$E:$E,$D187,条件付き不可!$C:$C,U$1))</f>
        <v>0</v>
      </c>
      <c r="V187" s="66">
        <f>IF(COUNTIFS(条件付き不可!$E:$E,$D187,条件付き不可!$C:$C,条件付き不可!$V$5)&gt;0,Q187,IFERROR(VLOOKUP(D187,条件付き不可!E:Y,21,0),0))</f>
        <v>0</v>
      </c>
    </row>
    <row r="188" spans="1:22">
      <c r="A188" s="53" t="str">
        <f t="shared" ref="A188" si="79">TEXT(D188,"000000")</f>
        <v>002081</v>
      </c>
      <c r="B188" s="53">
        <v>1</v>
      </c>
      <c r="C188">
        <v>187</v>
      </c>
      <c r="D188">
        <v>2081</v>
      </c>
      <c r="E188" t="s">
        <v>3026</v>
      </c>
      <c r="F188" t="s">
        <v>250</v>
      </c>
      <c r="G188" t="str">
        <f>VLOOKUP(A188,GIS!A:B,2,0)</f>
        <v>西志津6</v>
      </c>
      <c r="H188" t="s">
        <v>58</v>
      </c>
      <c r="I188" t="s">
        <v>2611</v>
      </c>
      <c r="J188" s="66">
        <v>340</v>
      </c>
      <c r="K188" s="66">
        <v>340</v>
      </c>
      <c r="L188" s="66">
        <v>340</v>
      </c>
      <c r="M188" s="66">
        <v>340</v>
      </c>
      <c r="N188" s="66">
        <f>VLOOKUP(A188,GIS!A:C,3,0)</f>
        <v>340</v>
      </c>
      <c r="O188" s="66" t="str">
        <f t="shared" ref="O188" si="80">IF(J188=N188,"","✕")</f>
        <v/>
      </c>
      <c r="P188" s="66" t="str">
        <f t="shared" ref="P188" si="81">IF(J188=K188,IF(J188=L188,"","✕"),"✕")</f>
        <v/>
      </c>
      <c r="Q188" s="66">
        <f t="shared" ref="Q188" si="82">N188</f>
        <v>340</v>
      </c>
      <c r="R188" s="66">
        <f t="shared" ref="R188" si="83">Q188-U188</f>
        <v>340</v>
      </c>
      <c r="S188" s="66">
        <f>Q188-U188-SUMIFS(条件付き不可!X:X,条件付き不可!E:E,D188)</f>
        <v>340</v>
      </c>
      <c r="T188" s="66">
        <f t="shared" ref="T188" si="84">Q188-V188</f>
        <v>340</v>
      </c>
      <c r="U188" s="66">
        <f>IF(COUNTIFS(条件付き不可!$E:$E,$D188,条件付き不可!$C:$C,条件付き不可!$V$3)&gt;0,Q188,SUMIFS(条件付き不可!$L:$L,条件付き不可!$E:$E,$D188,条件付き不可!$C:$C,U$1))</f>
        <v>0</v>
      </c>
      <c r="V188" s="66">
        <f>IF(COUNTIFS(条件付き不可!$E:$E,$D188,条件付き不可!$C:$C,条件付き不可!$V$5)&gt;0,Q188,IFERROR(VLOOKUP(D188,条件付き不可!E:Y,21,0),0))</f>
        <v>0</v>
      </c>
    </row>
    <row r="189" spans="1:22">
      <c r="A189" s="53" t="str">
        <f t="shared" si="63"/>
        <v>002005</v>
      </c>
      <c r="B189" s="53">
        <v>1</v>
      </c>
      <c r="C189">
        <v>188</v>
      </c>
      <c r="D189">
        <v>2005</v>
      </c>
      <c r="E189" t="s">
        <v>3026</v>
      </c>
      <c r="F189" t="s">
        <v>250</v>
      </c>
      <c r="G189" t="str">
        <f>VLOOKUP(A189,GIS!A:B,2,0)</f>
        <v>西志津１・３</v>
      </c>
      <c r="H189" t="s">
        <v>58</v>
      </c>
      <c r="I189" t="s">
        <v>2611</v>
      </c>
      <c r="J189" s="66">
        <v>885</v>
      </c>
      <c r="K189" s="66">
        <v>885</v>
      </c>
      <c r="L189" s="66">
        <v>885</v>
      </c>
      <c r="M189" s="66">
        <v>885</v>
      </c>
      <c r="N189" s="66">
        <f>VLOOKUP(A189,GIS!A:C,3,0)</f>
        <v>885</v>
      </c>
      <c r="O189" s="66" t="str">
        <f t="shared" si="64"/>
        <v/>
      </c>
      <c r="P189" s="66" t="str">
        <f t="shared" ref="P189:P199" si="85">IF(J189=K189,IF(J189=L189,"","✕"),"✕")</f>
        <v/>
      </c>
      <c r="Q189" s="66">
        <f t="shared" si="65"/>
        <v>885</v>
      </c>
      <c r="R189" s="66">
        <f t="shared" si="66"/>
        <v>885</v>
      </c>
      <c r="S189" s="66">
        <f>Q189-U189-SUMIFS(条件付き不可!X:X,条件付き不可!E:E,D189)</f>
        <v>885</v>
      </c>
      <c r="T189" s="66">
        <f t="shared" si="62"/>
        <v>885</v>
      </c>
      <c r="U189" s="66">
        <f>IF(COUNTIFS(条件付き不可!$E:$E,$D189,条件付き不可!$C:$C,条件付き不可!$V$3)&gt;0,Q189,SUMIFS(条件付き不可!$L:$L,条件付き不可!$E:$E,$D189,条件付き不可!$C:$C,U$1))</f>
        <v>0</v>
      </c>
      <c r="V189" s="66">
        <f>IF(COUNTIFS(条件付き不可!$E:$E,$D189,条件付き不可!$C:$C,条件付き不可!$V$5)&gt;0,Q189,IFERROR(VLOOKUP(D189,条件付き不可!E:Y,21,0),0))</f>
        <v>0</v>
      </c>
    </row>
    <row r="190" spans="1:22">
      <c r="A190" s="53" t="str">
        <f t="shared" si="63"/>
        <v>002006</v>
      </c>
      <c r="B190" s="53">
        <v>1</v>
      </c>
      <c r="C190">
        <v>189</v>
      </c>
      <c r="D190">
        <v>2006</v>
      </c>
      <c r="E190" t="s">
        <v>3026</v>
      </c>
      <c r="F190" t="s">
        <v>250</v>
      </c>
      <c r="G190" t="str">
        <f>VLOOKUP(A190,GIS!A:B,2,0)</f>
        <v>西志津7西志津小</v>
      </c>
      <c r="H190" t="s">
        <v>58</v>
      </c>
      <c r="I190" t="s">
        <v>2611</v>
      </c>
      <c r="J190" s="66">
        <v>520</v>
      </c>
      <c r="K190" s="66">
        <v>520</v>
      </c>
      <c r="L190" s="66">
        <v>520</v>
      </c>
      <c r="M190" s="66">
        <v>520</v>
      </c>
      <c r="N190" s="66">
        <f>VLOOKUP(A190,GIS!A:C,3,0)</f>
        <v>520</v>
      </c>
      <c r="O190" s="66" t="str">
        <f t="shared" si="64"/>
        <v/>
      </c>
      <c r="P190" s="66" t="str">
        <f t="shared" si="85"/>
        <v/>
      </c>
      <c r="Q190" s="66">
        <f t="shared" si="65"/>
        <v>520</v>
      </c>
      <c r="R190" s="66">
        <f t="shared" si="66"/>
        <v>520</v>
      </c>
      <c r="S190" s="66">
        <f>Q190-U190-SUMIFS(条件付き不可!X:X,条件付き不可!E:E,D190)</f>
        <v>520</v>
      </c>
      <c r="T190" s="66">
        <f t="shared" si="62"/>
        <v>520</v>
      </c>
      <c r="U190" s="66">
        <f>IF(COUNTIFS(条件付き不可!$E:$E,$D190,条件付き不可!$C:$C,条件付き不可!$V$3)&gt;0,Q190,SUMIFS(条件付き不可!$L:$L,条件付き不可!$E:$E,$D190,条件付き不可!$C:$C,U$1))</f>
        <v>0</v>
      </c>
      <c r="V190" s="66">
        <f>IF(COUNTIFS(条件付き不可!$E:$E,$D190,条件付き不可!$C:$C,条件付き不可!$V$5)&gt;0,Q190,IFERROR(VLOOKUP(D190,条件付き不可!E:Y,21,0),0))</f>
        <v>0</v>
      </c>
    </row>
    <row r="191" spans="1:22">
      <c r="A191" s="53" t="str">
        <f t="shared" si="63"/>
        <v>002007</v>
      </c>
      <c r="B191" s="53">
        <v>1</v>
      </c>
      <c r="C191">
        <v>190</v>
      </c>
      <c r="D191">
        <v>2007</v>
      </c>
      <c r="E191" t="s">
        <v>3026</v>
      </c>
      <c r="F191" t="s">
        <v>250</v>
      </c>
      <c r="G191" t="str">
        <f>VLOOKUP(A191,GIS!A:B,2,0)</f>
        <v>西志津８</v>
      </c>
      <c r="H191" t="s">
        <v>58</v>
      </c>
      <c r="I191" t="s">
        <v>2611</v>
      </c>
      <c r="J191" s="66">
        <v>450</v>
      </c>
      <c r="K191" s="66">
        <v>450</v>
      </c>
      <c r="L191" s="66">
        <v>450</v>
      </c>
      <c r="M191" s="66">
        <v>450</v>
      </c>
      <c r="N191" s="66">
        <f>VLOOKUP(A191,GIS!A:C,3,0)</f>
        <v>450</v>
      </c>
      <c r="O191" s="66" t="str">
        <f t="shared" si="64"/>
        <v/>
      </c>
      <c r="P191" s="66" t="str">
        <f t="shared" si="85"/>
        <v/>
      </c>
      <c r="Q191" s="66">
        <f t="shared" si="65"/>
        <v>450</v>
      </c>
      <c r="R191" s="66">
        <f t="shared" si="66"/>
        <v>450</v>
      </c>
      <c r="S191" s="66">
        <f>Q191-U191-SUMIFS(条件付き不可!X:X,条件付き不可!E:E,D191)</f>
        <v>450</v>
      </c>
      <c r="T191" s="66">
        <f t="shared" si="62"/>
        <v>450</v>
      </c>
      <c r="U191" s="66">
        <f>IF(COUNTIFS(条件付き不可!$E:$E,$D191,条件付き不可!$C:$C,条件付き不可!$V$3)&gt;0,Q191,SUMIFS(条件付き不可!$L:$L,条件付き不可!$E:$E,$D191,条件付き不可!$C:$C,U$1))</f>
        <v>0</v>
      </c>
      <c r="V191" s="66">
        <f>IF(COUNTIFS(条件付き不可!$E:$E,$D191,条件付き不可!$C:$C,条件付き不可!$V$5)&gt;0,Q191,IFERROR(VLOOKUP(D191,条件付き不可!E:Y,21,0),0))</f>
        <v>0</v>
      </c>
    </row>
    <row r="192" spans="1:22">
      <c r="A192" s="53" t="str">
        <f t="shared" si="63"/>
        <v>002008</v>
      </c>
      <c r="B192" s="53">
        <v>1</v>
      </c>
      <c r="C192">
        <v>191</v>
      </c>
      <c r="D192">
        <v>2008</v>
      </c>
      <c r="E192" t="s">
        <v>3026</v>
      </c>
      <c r="F192" t="s">
        <v>250</v>
      </c>
      <c r="G192" t="str">
        <f>VLOOKUP(A192,GIS!A:B,2,0)</f>
        <v>上志津原A</v>
      </c>
      <c r="H192" t="s">
        <v>58</v>
      </c>
      <c r="I192" t="s">
        <v>2611</v>
      </c>
      <c r="J192" s="66">
        <v>300</v>
      </c>
      <c r="K192" s="66">
        <v>300</v>
      </c>
      <c r="L192" s="66">
        <v>300</v>
      </c>
      <c r="M192" s="66">
        <v>300</v>
      </c>
      <c r="N192" s="66">
        <f>VLOOKUP(A192,GIS!A:C,3,0)</f>
        <v>300</v>
      </c>
      <c r="O192" s="66" t="str">
        <f t="shared" si="64"/>
        <v/>
      </c>
      <c r="P192" s="66" t="str">
        <f t="shared" si="85"/>
        <v/>
      </c>
      <c r="Q192" s="66">
        <f t="shared" si="65"/>
        <v>300</v>
      </c>
      <c r="R192" s="66">
        <f t="shared" si="66"/>
        <v>300</v>
      </c>
      <c r="S192" s="66">
        <f>Q192-U192-SUMIFS(条件付き不可!X:X,条件付き不可!E:E,D192)</f>
        <v>300</v>
      </c>
      <c r="T192" s="66">
        <f t="shared" si="62"/>
        <v>300</v>
      </c>
      <c r="U192" s="66">
        <f>IF(COUNTIFS(条件付き不可!$E:$E,$D192,条件付き不可!$C:$C,条件付き不可!$V$3)&gt;0,Q192,SUMIFS(条件付き不可!$L:$L,条件付き不可!$E:$E,$D192,条件付き不可!$C:$C,U$1))</f>
        <v>0</v>
      </c>
      <c r="V192" s="66">
        <f>IF(COUNTIFS(条件付き不可!$E:$E,$D192,条件付き不可!$C:$C,条件付き不可!$V$5)&gt;0,Q192,IFERROR(VLOOKUP(D192,条件付き不可!E:Y,21,0),0))</f>
        <v>0</v>
      </c>
    </row>
    <row r="193" spans="1:22">
      <c r="A193" s="53" t="str">
        <f t="shared" si="63"/>
        <v>002078</v>
      </c>
      <c r="B193" s="53">
        <v>1</v>
      </c>
      <c r="C193">
        <v>192</v>
      </c>
      <c r="D193">
        <v>2078</v>
      </c>
      <c r="E193" t="s">
        <v>3026</v>
      </c>
      <c r="F193" t="s">
        <v>250</v>
      </c>
      <c r="G193" t="str">
        <f>VLOOKUP(A193,GIS!A:B,2,0)</f>
        <v>上志津原B</v>
      </c>
      <c r="H193" t="s">
        <v>58</v>
      </c>
      <c r="I193" t="s">
        <v>2611</v>
      </c>
      <c r="J193" s="66">
        <v>310</v>
      </c>
      <c r="K193" s="66">
        <v>310</v>
      </c>
      <c r="L193" s="66">
        <v>310</v>
      </c>
      <c r="M193" s="66">
        <v>310</v>
      </c>
      <c r="N193" s="66">
        <f>VLOOKUP(A193,GIS!A:C,3,0)</f>
        <v>310</v>
      </c>
      <c r="O193" s="66" t="str">
        <f t="shared" si="64"/>
        <v/>
      </c>
      <c r="P193" s="66" t="str">
        <f t="shared" si="85"/>
        <v/>
      </c>
      <c r="Q193" s="66">
        <f t="shared" si="65"/>
        <v>310</v>
      </c>
      <c r="R193" s="66">
        <f t="shared" si="66"/>
        <v>310</v>
      </c>
      <c r="S193" s="66">
        <f>Q193-U193-SUMIFS(条件付き不可!X:X,条件付き不可!E:E,D193)</f>
        <v>310</v>
      </c>
      <c r="T193" s="66">
        <f t="shared" si="62"/>
        <v>310</v>
      </c>
      <c r="U193" s="66">
        <f>IF(COUNTIFS(条件付き不可!$E:$E,$D193,条件付き不可!$C:$C,条件付き不可!$V$3)&gt;0,Q193,SUMIFS(条件付き不可!$L:$L,条件付き不可!$E:$E,$D193,条件付き不可!$C:$C,U$1))</f>
        <v>0</v>
      </c>
      <c r="V193" s="66">
        <f>IF(COUNTIFS(条件付き不可!$E:$E,$D193,条件付き不可!$C:$C,条件付き不可!$V$5)&gt;0,Q193,IFERROR(VLOOKUP(D193,条件付き不可!E:Y,21,0),0))</f>
        <v>0</v>
      </c>
    </row>
    <row r="194" spans="1:22">
      <c r="A194" s="53" t="str">
        <f t="shared" si="63"/>
        <v>002009</v>
      </c>
      <c r="B194" s="53">
        <v>1</v>
      </c>
      <c r="C194">
        <v>193</v>
      </c>
      <c r="D194">
        <v>2009</v>
      </c>
      <c r="E194" t="s">
        <v>3026</v>
      </c>
      <c r="F194" t="s">
        <v>258</v>
      </c>
      <c r="G194" t="str">
        <f>VLOOKUP(A194,GIS!A:B,2,0)</f>
        <v xml:space="preserve">上座A </v>
      </c>
      <c r="H194" t="s">
        <v>58</v>
      </c>
      <c r="I194" t="s">
        <v>2611</v>
      </c>
      <c r="J194" s="66">
        <v>675</v>
      </c>
      <c r="K194" s="66">
        <v>675</v>
      </c>
      <c r="L194" s="66">
        <v>675</v>
      </c>
      <c r="M194" s="66">
        <v>675</v>
      </c>
      <c r="N194" s="66">
        <f>VLOOKUP(A194,GIS!A:C,3,0)</f>
        <v>675</v>
      </c>
      <c r="O194" s="66" t="str">
        <f t="shared" si="64"/>
        <v/>
      </c>
      <c r="P194" s="66" t="str">
        <f t="shared" si="85"/>
        <v/>
      </c>
      <c r="Q194" s="66">
        <f t="shared" si="65"/>
        <v>675</v>
      </c>
      <c r="R194" s="66">
        <f t="shared" si="66"/>
        <v>675</v>
      </c>
      <c r="S194" s="66">
        <f>Q194-U194-SUMIFS(条件付き不可!X:X,条件付き不可!E:E,D194)</f>
        <v>675</v>
      </c>
      <c r="T194" s="66">
        <f t="shared" si="62"/>
        <v>675</v>
      </c>
      <c r="U194" s="66">
        <f>IF(COUNTIFS(条件付き不可!$E:$E,$D194,条件付き不可!$C:$C,条件付き不可!$V$3)&gt;0,Q194,SUMIFS(条件付き不可!$L:$L,条件付き不可!$E:$E,$D194,条件付き不可!$C:$C,U$1))</f>
        <v>0</v>
      </c>
      <c r="V194" s="66">
        <f>IF(COUNTIFS(条件付き不可!$E:$E,$D194,条件付き不可!$C:$C,条件付き不可!$V$5)&gt;0,Q194,IFERROR(VLOOKUP(D194,条件付き不可!E:Y,21,0),0))</f>
        <v>0</v>
      </c>
    </row>
    <row r="195" spans="1:22">
      <c r="A195" s="53" t="str">
        <f t="shared" si="63"/>
        <v>002010</v>
      </c>
      <c r="B195" s="53">
        <v>1</v>
      </c>
      <c r="C195">
        <v>194</v>
      </c>
      <c r="D195">
        <v>2010</v>
      </c>
      <c r="E195" t="s">
        <v>3026</v>
      </c>
      <c r="F195" t="s">
        <v>258</v>
      </c>
      <c r="G195" t="str">
        <f>VLOOKUP(A195,GIS!A:B,2,0)</f>
        <v>上座Ｂ</v>
      </c>
      <c r="H195" t="s">
        <v>58</v>
      </c>
      <c r="I195" t="s">
        <v>2611</v>
      </c>
      <c r="J195" s="66">
        <v>360</v>
      </c>
      <c r="K195" s="66">
        <v>360</v>
      </c>
      <c r="L195" s="66">
        <v>360</v>
      </c>
      <c r="M195" s="66">
        <v>360</v>
      </c>
      <c r="N195" s="66">
        <f>VLOOKUP(A195,GIS!A:C,3,0)</f>
        <v>360</v>
      </c>
      <c r="O195" s="66" t="str">
        <f t="shared" si="64"/>
        <v/>
      </c>
      <c r="P195" s="66" t="str">
        <f t="shared" si="85"/>
        <v/>
      </c>
      <c r="Q195" s="66">
        <f t="shared" si="65"/>
        <v>360</v>
      </c>
      <c r="R195" s="66">
        <f t="shared" si="66"/>
        <v>360</v>
      </c>
      <c r="S195" s="66">
        <f>Q195-U195-SUMIFS(条件付き不可!X:X,条件付き不可!E:E,D195)</f>
        <v>360</v>
      </c>
      <c r="T195" s="66">
        <f t="shared" si="62"/>
        <v>360</v>
      </c>
      <c r="U195" s="66">
        <f>IF(COUNTIFS(条件付き不可!$E:$E,$D195,条件付き不可!$C:$C,条件付き不可!$V$3)&gt;0,Q195,SUMIFS(条件付き不可!$L:$L,条件付き不可!$E:$E,$D195,条件付き不可!$C:$C,U$1))</f>
        <v>0</v>
      </c>
      <c r="V195" s="66">
        <f>IF(COUNTIFS(条件付き不可!$E:$E,$D195,条件付き不可!$C:$C,条件付き不可!$V$5)&gt;0,Q195,IFERROR(VLOOKUP(D195,条件付き不可!E:Y,21,0),0))</f>
        <v>0</v>
      </c>
    </row>
    <row r="196" spans="1:22">
      <c r="A196" s="53" t="str">
        <f t="shared" si="63"/>
        <v>002011</v>
      </c>
      <c r="B196" s="53">
        <v>1</v>
      </c>
      <c r="C196">
        <v>195</v>
      </c>
      <c r="D196">
        <v>2011</v>
      </c>
      <c r="E196" t="s">
        <v>3026</v>
      </c>
      <c r="F196" t="s">
        <v>258</v>
      </c>
      <c r="G196" t="str">
        <f>VLOOKUP(A196,GIS!A:B,2,0)</f>
        <v>上座（ティアラガーデン）</v>
      </c>
      <c r="H196" t="s">
        <v>58</v>
      </c>
      <c r="I196" t="s">
        <v>2611</v>
      </c>
      <c r="J196" s="66">
        <v>290</v>
      </c>
      <c r="K196" s="66">
        <v>290</v>
      </c>
      <c r="L196" s="66">
        <v>290</v>
      </c>
      <c r="M196" s="66">
        <v>290</v>
      </c>
      <c r="N196" s="66">
        <f>VLOOKUP(A196,GIS!A:C,3,0)</f>
        <v>290</v>
      </c>
      <c r="O196" s="66" t="str">
        <f t="shared" si="64"/>
        <v/>
      </c>
      <c r="P196" s="66" t="str">
        <f t="shared" si="85"/>
        <v/>
      </c>
      <c r="Q196" s="66">
        <f t="shared" si="65"/>
        <v>290</v>
      </c>
      <c r="R196" s="66">
        <f t="shared" si="66"/>
        <v>290</v>
      </c>
      <c r="S196" s="66">
        <f>Q196-U196-SUMIFS(条件付き不可!X:X,条件付き不可!E:E,D196)</f>
        <v>290</v>
      </c>
      <c r="T196" s="66">
        <f t="shared" si="62"/>
        <v>290</v>
      </c>
      <c r="U196" s="66">
        <f>IF(COUNTIFS(条件付き不可!$E:$E,$D196,条件付き不可!$C:$C,条件付き不可!$V$3)&gt;0,Q196,SUMIFS(条件付き不可!$L:$L,条件付き不可!$E:$E,$D196,条件付き不可!$C:$C,U$1))</f>
        <v>0</v>
      </c>
      <c r="V196" s="66">
        <f>IF(COUNTIFS(条件付き不可!$E:$E,$D196,条件付き不可!$C:$C,条件付き不可!$V$5)&gt;0,Q196,IFERROR(VLOOKUP(D196,条件付き不可!E:Y,21,0),0))</f>
        <v>0</v>
      </c>
    </row>
    <row r="197" spans="1:22">
      <c r="A197" s="53" t="str">
        <f t="shared" si="63"/>
        <v>002012</v>
      </c>
      <c r="B197" s="53">
        <v>1</v>
      </c>
      <c r="C197">
        <v>196</v>
      </c>
      <c r="D197">
        <v>2012</v>
      </c>
      <c r="E197" t="s">
        <v>3026</v>
      </c>
      <c r="F197" t="s">
        <v>258</v>
      </c>
      <c r="G197" t="str">
        <f>VLOOKUP(A197,GIS!A:B,2,0)</f>
        <v>南ユ－カリが丘</v>
      </c>
      <c r="H197" t="s">
        <v>58</v>
      </c>
      <c r="I197" t="s">
        <v>2611</v>
      </c>
      <c r="J197" s="66">
        <v>750</v>
      </c>
      <c r="K197" s="66">
        <v>750</v>
      </c>
      <c r="L197" s="66">
        <v>750</v>
      </c>
      <c r="M197" s="66">
        <v>750</v>
      </c>
      <c r="N197" s="66">
        <f>VLOOKUP(A197,GIS!A:C,3,0)</f>
        <v>750</v>
      </c>
      <c r="O197" s="66" t="str">
        <f t="shared" si="64"/>
        <v/>
      </c>
      <c r="P197" s="66" t="str">
        <f t="shared" si="85"/>
        <v/>
      </c>
      <c r="Q197" s="66">
        <f t="shared" si="65"/>
        <v>750</v>
      </c>
      <c r="R197" s="66">
        <f t="shared" si="66"/>
        <v>750</v>
      </c>
      <c r="S197" s="66">
        <f>Q197-U197-SUMIFS(条件付き不可!X:X,条件付き不可!E:E,D197)</f>
        <v>750</v>
      </c>
      <c r="T197" s="66">
        <f t="shared" si="62"/>
        <v>750</v>
      </c>
      <c r="U197" s="66">
        <f>IF(COUNTIFS(条件付き不可!$E:$E,$D197,条件付き不可!$C:$C,条件付き不可!$V$3)&gt;0,Q197,SUMIFS(条件付き不可!$L:$L,条件付き不可!$E:$E,$D197,条件付き不可!$C:$C,U$1))</f>
        <v>0</v>
      </c>
      <c r="V197" s="66">
        <f>IF(COUNTIFS(条件付き不可!$E:$E,$D197,条件付き不可!$C:$C,条件付き不可!$V$5)&gt;0,Q197,IFERROR(VLOOKUP(D197,条件付き不可!E:Y,21,0),0))</f>
        <v>0</v>
      </c>
    </row>
    <row r="198" spans="1:22">
      <c r="A198" s="53" t="str">
        <f t="shared" si="63"/>
        <v>002013</v>
      </c>
      <c r="B198" s="53">
        <v>1</v>
      </c>
      <c r="C198">
        <v>197</v>
      </c>
      <c r="D198">
        <v>2013</v>
      </c>
      <c r="E198" t="s">
        <v>3026</v>
      </c>
      <c r="F198" t="s">
        <v>258</v>
      </c>
      <c r="G198" t="str">
        <f>VLOOKUP(A198,GIS!A:B,2,0)</f>
        <v>上座（２９６）</v>
      </c>
      <c r="H198" t="s">
        <v>58</v>
      </c>
      <c r="I198" t="s">
        <v>2611</v>
      </c>
      <c r="J198" s="66">
        <v>640</v>
      </c>
      <c r="K198" s="66">
        <v>640</v>
      </c>
      <c r="L198" s="66">
        <v>640</v>
      </c>
      <c r="M198" s="66">
        <v>640</v>
      </c>
      <c r="N198" s="66">
        <f>VLOOKUP(A198,GIS!A:C,3,0)</f>
        <v>640</v>
      </c>
      <c r="O198" s="66" t="str">
        <f t="shared" si="64"/>
        <v/>
      </c>
      <c r="P198" s="66" t="str">
        <f t="shared" si="85"/>
        <v/>
      </c>
      <c r="Q198" s="66">
        <f t="shared" si="65"/>
        <v>640</v>
      </c>
      <c r="R198" s="66">
        <f t="shared" si="66"/>
        <v>640</v>
      </c>
      <c r="S198" s="66">
        <f>Q198-U198-SUMIFS(条件付き不可!X:X,条件付き不可!E:E,D198)</f>
        <v>640</v>
      </c>
      <c r="T198" s="66">
        <f t="shared" si="62"/>
        <v>640</v>
      </c>
      <c r="U198" s="66">
        <f>IF(COUNTIFS(条件付き不可!$E:$E,$D198,条件付き不可!$C:$C,条件付き不可!$V$3)&gt;0,Q198,SUMIFS(条件付き不可!$L:$L,条件付き不可!$E:$E,$D198,条件付き不可!$C:$C,U$1))</f>
        <v>0</v>
      </c>
      <c r="V198" s="66">
        <f>IF(COUNTIFS(条件付き不可!$E:$E,$D198,条件付き不可!$C:$C,条件付き不可!$V$5)&gt;0,Q198,IFERROR(VLOOKUP(D198,条件付き不可!E:Y,21,0),0))</f>
        <v>0</v>
      </c>
    </row>
    <row r="199" spans="1:22">
      <c r="A199" s="53" t="str">
        <f t="shared" si="63"/>
        <v>002014</v>
      </c>
      <c r="B199" s="53">
        <v>1</v>
      </c>
      <c r="C199">
        <v>198</v>
      </c>
      <c r="D199">
        <v>2014</v>
      </c>
      <c r="E199" t="s">
        <v>3026</v>
      </c>
      <c r="F199" t="s">
        <v>258</v>
      </c>
      <c r="G199" t="str">
        <f>VLOOKUP(A199,GIS!A:B,2,0)</f>
        <v>ユーカリ１Ａ</v>
      </c>
      <c r="H199" t="s">
        <v>58</v>
      </c>
      <c r="I199" t="s">
        <v>2611</v>
      </c>
      <c r="J199" s="66">
        <v>475</v>
      </c>
      <c r="K199" s="66">
        <v>475</v>
      </c>
      <c r="L199" s="66">
        <v>475</v>
      </c>
      <c r="M199" s="66">
        <v>475</v>
      </c>
      <c r="N199" s="66">
        <f>VLOOKUP(A199,GIS!A:C,3,0)</f>
        <v>475</v>
      </c>
      <c r="O199" s="66" t="str">
        <f t="shared" si="64"/>
        <v/>
      </c>
      <c r="P199" s="66" t="str">
        <f t="shared" si="85"/>
        <v/>
      </c>
      <c r="Q199" s="66">
        <f t="shared" si="65"/>
        <v>475</v>
      </c>
      <c r="R199" s="66">
        <f t="shared" si="66"/>
        <v>475</v>
      </c>
      <c r="S199" s="66">
        <f>Q199-U199-SUMIFS(条件付き不可!X:X,条件付き不可!E:E,D199)</f>
        <v>475</v>
      </c>
      <c r="T199" s="66">
        <f t="shared" si="62"/>
        <v>475</v>
      </c>
      <c r="U199" s="66">
        <f>IF(COUNTIFS(条件付き不可!$E:$E,$D199,条件付き不可!$C:$C,条件付き不可!$V$3)&gt;0,Q199,SUMIFS(条件付き不可!$L:$L,条件付き不可!$E:$E,$D199,条件付き不可!$C:$C,U$1))</f>
        <v>0</v>
      </c>
      <c r="V199" s="66">
        <f>IF(COUNTIFS(条件付き不可!$E:$E,$D199,条件付き不可!$C:$C,条件付き不可!$V$5)&gt;0,Q199,IFERROR(VLOOKUP(D199,条件付き不可!E:Y,21,0),0))</f>
        <v>0</v>
      </c>
    </row>
    <row r="200" spans="1:22">
      <c r="A200" s="53" t="str">
        <f t="shared" si="63"/>
        <v>002015</v>
      </c>
      <c r="B200" s="53">
        <v>1</v>
      </c>
      <c r="C200">
        <v>199</v>
      </c>
      <c r="D200">
        <v>2015</v>
      </c>
      <c r="E200" t="s">
        <v>3026</v>
      </c>
      <c r="F200" t="s">
        <v>258</v>
      </c>
      <c r="G200" t="str">
        <f>VLOOKUP(A200,GIS!A:B,2,0)</f>
        <v>ユーカリ１Ｂ</v>
      </c>
      <c r="H200" t="s">
        <v>58</v>
      </c>
      <c r="I200" t="s">
        <v>2611</v>
      </c>
      <c r="J200" s="66">
        <v>375</v>
      </c>
      <c r="K200" s="66">
        <v>375</v>
      </c>
      <c r="L200" s="66">
        <v>375</v>
      </c>
      <c r="M200" s="66">
        <v>375</v>
      </c>
      <c r="N200" s="66">
        <f>VLOOKUP(A200,GIS!A:C,3,0)</f>
        <v>375</v>
      </c>
      <c r="O200" s="66" t="str">
        <f t="shared" si="64"/>
        <v/>
      </c>
      <c r="P200" s="66" t="str">
        <f t="shared" ref="P200:P267" si="86">IF(J200=K200,IF(J200=L200,"","✕"),"✕")</f>
        <v/>
      </c>
      <c r="Q200" s="66">
        <f t="shared" si="65"/>
        <v>375</v>
      </c>
      <c r="R200" s="66">
        <f t="shared" si="66"/>
        <v>375</v>
      </c>
      <c r="S200" s="66">
        <f>Q200-U200-SUMIFS(条件付き不可!X:X,条件付き不可!E:E,D200)</f>
        <v>375</v>
      </c>
      <c r="T200" s="66">
        <f t="shared" si="62"/>
        <v>375</v>
      </c>
      <c r="U200" s="66">
        <f>IF(COUNTIFS(条件付き不可!$E:$E,$D200,条件付き不可!$C:$C,条件付き不可!$V$3)&gt;0,Q200,SUMIFS(条件付き不可!$L:$L,条件付き不可!$E:$E,$D200,条件付き不可!$C:$C,U$1))</f>
        <v>0</v>
      </c>
      <c r="V200" s="66">
        <f>IF(COUNTIFS(条件付き不可!$E:$E,$D200,条件付き不可!$C:$C,条件付き不可!$V$5)&gt;0,Q200,IFERROR(VLOOKUP(D200,条件付き不可!E:Y,21,0),0))</f>
        <v>0</v>
      </c>
    </row>
    <row r="201" spans="1:22">
      <c r="A201" s="53" t="str">
        <f t="shared" si="63"/>
        <v>002016</v>
      </c>
      <c r="B201" s="53">
        <v>1</v>
      </c>
      <c r="C201">
        <v>200</v>
      </c>
      <c r="D201">
        <v>2016</v>
      </c>
      <c r="E201" t="s">
        <v>3026</v>
      </c>
      <c r="F201" t="s">
        <v>258</v>
      </c>
      <c r="G201" t="str">
        <f>VLOOKUP(A201,GIS!A:B,2,0)</f>
        <v>ユーカリ２</v>
      </c>
      <c r="H201" t="s">
        <v>58</v>
      </c>
      <c r="I201" t="s">
        <v>2611</v>
      </c>
      <c r="J201" s="66">
        <v>455</v>
      </c>
      <c r="K201" s="66">
        <v>455</v>
      </c>
      <c r="L201" s="66">
        <v>455</v>
      </c>
      <c r="M201" s="66">
        <v>455</v>
      </c>
      <c r="N201" s="66">
        <f>VLOOKUP(A201,GIS!A:C,3,0)</f>
        <v>455</v>
      </c>
      <c r="O201" s="66" t="str">
        <f t="shared" si="64"/>
        <v/>
      </c>
      <c r="P201" s="66" t="str">
        <f t="shared" si="86"/>
        <v/>
      </c>
      <c r="Q201" s="66">
        <f t="shared" si="65"/>
        <v>455</v>
      </c>
      <c r="R201" s="66">
        <f t="shared" si="66"/>
        <v>455</v>
      </c>
      <c r="S201" s="66">
        <f>Q201-U201-SUMIFS(条件付き不可!X:X,条件付き不可!E:E,D201)</f>
        <v>455</v>
      </c>
      <c r="T201" s="66">
        <f t="shared" si="62"/>
        <v>455</v>
      </c>
      <c r="U201" s="66">
        <f>IF(COUNTIFS(条件付き不可!$E:$E,$D201,条件付き不可!$C:$C,条件付き不可!$V$3)&gt;0,Q201,SUMIFS(条件付き不可!$L:$L,条件付き不可!$E:$E,$D201,条件付き不可!$C:$C,U$1))</f>
        <v>0</v>
      </c>
      <c r="V201" s="66">
        <f>IF(COUNTIFS(条件付き不可!$E:$E,$D201,条件付き不可!$C:$C,条件付き不可!$V$5)&gt;0,Q201,IFERROR(VLOOKUP(D201,条件付き不可!E:Y,21,0),0))</f>
        <v>0</v>
      </c>
    </row>
    <row r="202" spans="1:22">
      <c r="A202" s="53" t="str">
        <f t="shared" si="63"/>
        <v>002017</v>
      </c>
      <c r="B202" s="53">
        <v>1</v>
      </c>
      <c r="C202">
        <v>201</v>
      </c>
      <c r="D202">
        <v>2017</v>
      </c>
      <c r="E202" t="s">
        <v>3026</v>
      </c>
      <c r="F202" t="s">
        <v>258</v>
      </c>
      <c r="G202" t="str">
        <f>VLOOKUP(A202,GIS!A:B,2,0)</f>
        <v>ユーカリ３</v>
      </c>
      <c r="H202" t="s">
        <v>58</v>
      </c>
      <c r="I202" t="s">
        <v>2611</v>
      </c>
      <c r="J202" s="66">
        <v>300</v>
      </c>
      <c r="K202" s="66">
        <v>300</v>
      </c>
      <c r="L202" s="66">
        <v>300</v>
      </c>
      <c r="M202" s="66">
        <v>300</v>
      </c>
      <c r="N202" s="66">
        <f>VLOOKUP(A202,GIS!A:C,3,0)</f>
        <v>300</v>
      </c>
      <c r="O202" s="66" t="str">
        <f t="shared" si="64"/>
        <v/>
      </c>
      <c r="P202" s="66" t="str">
        <f t="shared" si="86"/>
        <v/>
      </c>
      <c r="Q202" s="66">
        <f t="shared" si="65"/>
        <v>300</v>
      </c>
      <c r="R202" s="66">
        <f t="shared" si="66"/>
        <v>300</v>
      </c>
      <c r="S202" s="66">
        <f>Q202-U202-SUMIFS(条件付き不可!X:X,条件付き不可!E:E,D202)</f>
        <v>300</v>
      </c>
      <c r="T202" s="66">
        <f t="shared" si="62"/>
        <v>300</v>
      </c>
      <c r="U202" s="66">
        <f>IF(COUNTIFS(条件付き不可!$E:$E,$D202,条件付き不可!$C:$C,条件付き不可!$V$3)&gt;0,Q202,SUMIFS(条件付き不可!$L:$L,条件付き不可!$E:$E,$D202,条件付き不可!$C:$C,U$1))</f>
        <v>0</v>
      </c>
      <c r="V202" s="66">
        <f>IF(COUNTIFS(条件付き不可!$E:$E,$D202,条件付き不可!$C:$C,条件付き不可!$V$5)&gt;0,Q202,IFERROR(VLOOKUP(D202,条件付き不可!E:Y,21,0),0))</f>
        <v>0</v>
      </c>
    </row>
    <row r="203" spans="1:22">
      <c r="A203" s="53" t="str">
        <f t="shared" si="63"/>
        <v>002018</v>
      </c>
      <c r="B203" s="53">
        <v>1</v>
      </c>
      <c r="C203">
        <v>202</v>
      </c>
      <c r="D203">
        <v>2018</v>
      </c>
      <c r="E203" t="s">
        <v>3026</v>
      </c>
      <c r="F203" t="s">
        <v>258</v>
      </c>
      <c r="G203" t="str">
        <f>VLOOKUP(A203,GIS!A:B,2,0)</f>
        <v>ユーカリ６・７</v>
      </c>
      <c r="H203" t="s">
        <v>58</v>
      </c>
      <c r="I203" t="s">
        <v>2611</v>
      </c>
      <c r="J203" s="66">
        <v>665</v>
      </c>
      <c r="K203" s="66">
        <v>665</v>
      </c>
      <c r="L203" s="66">
        <v>665</v>
      </c>
      <c r="M203" s="66">
        <v>665</v>
      </c>
      <c r="N203" s="66">
        <f>VLOOKUP(A203,GIS!A:C,3,0)</f>
        <v>665</v>
      </c>
      <c r="O203" s="66" t="str">
        <f t="shared" si="64"/>
        <v/>
      </c>
      <c r="P203" s="66" t="str">
        <f t="shared" si="86"/>
        <v/>
      </c>
      <c r="Q203" s="66">
        <f t="shared" si="65"/>
        <v>665</v>
      </c>
      <c r="R203" s="66">
        <f t="shared" si="66"/>
        <v>665</v>
      </c>
      <c r="S203" s="66">
        <f>Q203-U203-SUMIFS(条件付き不可!X:X,条件付き不可!E:E,D203)</f>
        <v>665</v>
      </c>
      <c r="T203" s="66">
        <f t="shared" si="62"/>
        <v>665</v>
      </c>
      <c r="U203" s="66">
        <f>IF(COUNTIFS(条件付き不可!$E:$E,$D203,条件付き不可!$C:$C,条件付き不可!$V$3)&gt;0,Q203,SUMIFS(条件付き不可!$L:$L,条件付き不可!$E:$E,$D203,条件付き不可!$C:$C,U$1))</f>
        <v>0</v>
      </c>
      <c r="V203" s="66">
        <f>IF(COUNTIFS(条件付き不可!$E:$E,$D203,条件付き不可!$C:$C,条件付き不可!$V$5)&gt;0,Q203,IFERROR(VLOOKUP(D203,条件付き不可!E:Y,21,0),0))</f>
        <v>0</v>
      </c>
    </row>
    <row r="204" spans="1:22">
      <c r="A204" s="53" t="str">
        <f t="shared" si="63"/>
        <v>002019</v>
      </c>
      <c r="B204" s="53">
        <v>1</v>
      </c>
      <c r="C204">
        <v>203</v>
      </c>
      <c r="D204">
        <v>2019</v>
      </c>
      <c r="E204" t="s">
        <v>3026</v>
      </c>
      <c r="F204" t="s">
        <v>258</v>
      </c>
      <c r="G204" t="str">
        <f>VLOOKUP(A204,GIS!A:B,2,0)</f>
        <v>ユーカリ４（ｽｶｲﾀﾜｰ・ﾐﾗｲｱﾀﾜｰ）</v>
      </c>
      <c r="H204" t="s">
        <v>58</v>
      </c>
      <c r="I204" t="s">
        <v>2611</v>
      </c>
      <c r="J204" s="66">
        <v>1085</v>
      </c>
      <c r="K204" s="66">
        <v>1085</v>
      </c>
      <c r="L204" s="66">
        <v>1085</v>
      </c>
      <c r="M204" s="66">
        <v>1085</v>
      </c>
      <c r="N204" s="66">
        <f>VLOOKUP(A204,GIS!A:C,3,0)</f>
        <v>1085</v>
      </c>
      <c r="O204" s="66" t="str">
        <f t="shared" si="64"/>
        <v/>
      </c>
      <c r="P204" s="66" t="str">
        <f t="shared" si="86"/>
        <v/>
      </c>
      <c r="Q204" s="66">
        <f t="shared" si="65"/>
        <v>1085</v>
      </c>
      <c r="R204" s="66">
        <f t="shared" si="66"/>
        <v>1085</v>
      </c>
      <c r="S204" s="66">
        <f>Q204-U204-SUMIFS(条件付き不可!X:X,条件付き不可!E:E,D204)</f>
        <v>1085</v>
      </c>
      <c r="T204" s="66">
        <f t="shared" si="62"/>
        <v>1085</v>
      </c>
      <c r="U204" s="66">
        <f>IF(COUNTIFS(条件付き不可!$E:$E,$D204,条件付き不可!$C:$C,条件付き不可!$V$3)&gt;0,Q204,SUMIFS(条件付き不可!$L:$L,条件付き不可!$E:$E,$D204,条件付き不可!$C:$C,U$1))</f>
        <v>0</v>
      </c>
      <c r="V204" s="66">
        <f>IF(COUNTIFS(条件付き不可!$E:$E,$D204,条件付き不可!$C:$C,条件付き不可!$V$5)&gt;0,Q204,IFERROR(VLOOKUP(D204,条件付き不可!E:Y,21,0),0))</f>
        <v>0</v>
      </c>
    </row>
    <row r="205" spans="1:22">
      <c r="A205" s="53" t="str">
        <f t="shared" si="63"/>
        <v>002020</v>
      </c>
      <c r="B205" s="53">
        <v>1</v>
      </c>
      <c r="C205">
        <v>204</v>
      </c>
      <c r="D205">
        <v>2020</v>
      </c>
      <c r="E205" t="s">
        <v>3026</v>
      </c>
      <c r="F205" t="s">
        <v>258</v>
      </c>
      <c r="G205" t="str">
        <f>VLOOKUP(A205,GIS!A:B,2,0)</f>
        <v>ユーカリ５（五番町ハイツ）</v>
      </c>
      <c r="H205" t="s">
        <v>58</v>
      </c>
      <c r="I205" t="s">
        <v>2611</v>
      </c>
      <c r="J205" s="66">
        <v>390</v>
      </c>
      <c r="K205" s="66">
        <v>306</v>
      </c>
      <c r="L205" s="66">
        <v>306</v>
      </c>
      <c r="M205" s="66">
        <v>390</v>
      </c>
      <c r="N205" s="66">
        <f>VLOOKUP(A205,GIS!A:C,3,0)</f>
        <v>390</v>
      </c>
      <c r="O205" s="66" t="str">
        <f t="shared" si="64"/>
        <v/>
      </c>
      <c r="P205" s="66" t="str">
        <f t="shared" si="86"/>
        <v>✕</v>
      </c>
      <c r="Q205" s="66">
        <f t="shared" si="65"/>
        <v>390</v>
      </c>
      <c r="R205" s="66">
        <f t="shared" si="66"/>
        <v>306</v>
      </c>
      <c r="S205" s="66">
        <f>Q205-U205-SUMIFS(条件付き不可!X:X,条件付き不可!E:E,D205)</f>
        <v>306</v>
      </c>
      <c r="T205" s="66">
        <f t="shared" si="62"/>
        <v>390</v>
      </c>
      <c r="U205" s="66">
        <f>IF(COUNTIFS(条件付き不可!$E:$E,$D205,条件付き不可!$C:$C,条件付き不可!$V$3)&gt;0,Q205,SUMIFS(条件付き不可!$L:$L,条件付き不可!$E:$E,$D205,条件付き不可!$C:$C,U$1))</f>
        <v>84</v>
      </c>
      <c r="V205" s="66">
        <f>IF(COUNTIFS(条件付き不可!$E:$E,$D205,条件付き不可!$C:$C,条件付き不可!$V$5)&gt;0,Q205,IFERROR(VLOOKUP(D205,条件付き不可!E:Y,21,0),0))</f>
        <v>0</v>
      </c>
    </row>
    <row r="206" spans="1:22">
      <c r="A206" s="53" t="str">
        <f t="shared" si="63"/>
        <v>002076</v>
      </c>
      <c r="B206" s="53">
        <v>1</v>
      </c>
      <c r="C206">
        <v>205</v>
      </c>
      <c r="D206">
        <v>2076</v>
      </c>
      <c r="E206" t="s">
        <v>3026</v>
      </c>
      <c r="F206" t="s">
        <v>267</v>
      </c>
      <c r="G206" t="str">
        <f>VLOOKUP(A206,GIS!A:B,2,0)</f>
        <v>西ユーカリが丘1</v>
      </c>
      <c r="H206" t="s">
        <v>58</v>
      </c>
      <c r="I206" t="s">
        <v>2611</v>
      </c>
      <c r="J206" s="66">
        <v>415</v>
      </c>
      <c r="K206" s="66">
        <v>415</v>
      </c>
      <c r="L206" s="66">
        <v>415</v>
      </c>
      <c r="M206" s="66">
        <v>415</v>
      </c>
      <c r="N206" s="66">
        <f>VLOOKUP(A206,GIS!A:C,3,0)</f>
        <v>415</v>
      </c>
      <c r="O206" s="66" t="str">
        <f t="shared" si="64"/>
        <v/>
      </c>
      <c r="P206" s="66" t="str">
        <f t="shared" si="86"/>
        <v/>
      </c>
      <c r="Q206" s="66">
        <f t="shared" si="65"/>
        <v>415</v>
      </c>
      <c r="R206" s="66">
        <f t="shared" si="66"/>
        <v>415</v>
      </c>
      <c r="S206" s="66">
        <f>Q206-U206-SUMIFS(条件付き不可!X:X,条件付き不可!E:E,D206)</f>
        <v>415</v>
      </c>
      <c r="T206" s="66">
        <f t="shared" si="62"/>
        <v>415</v>
      </c>
      <c r="U206" s="66">
        <f>IF(COUNTIFS(条件付き不可!$E:$E,$D206,条件付き不可!$C:$C,条件付き不可!$V$3)&gt;0,Q206,SUMIFS(条件付き不可!$L:$L,条件付き不可!$E:$E,$D206,条件付き不可!$C:$C,U$1))</f>
        <v>0</v>
      </c>
      <c r="V206" s="66">
        <f>IF(COUNTIFS(条件付き不可!$E:$E,$D206,条件付き不可!$C:$C,条件付き不可!$V$5)&gt;0,Q206,IFERROR(VLOOKUP(D206,条件付き不可!E:Y,21,0),0))</f>
        <v>0</v>
      </c>
    </row>
    <row r="207" spans="1:22">
      <c r="A207" s="53" t="str">
        <f t="shared" si="63"/>
        <v>002021</v>
      </c>
      <c r="B207" s="53">
        <v>1</v>
      </c>
      <c r="C207">
        <v>206</v>
      </c>
      <c r="D207">
        <v>2021</v>
      </c>
      <c r="E207" t="s">
        <v>3026</v>
      </c>
      <c r="F207" t="s">
        <v>269</v>
      </c>
      <c r="G207" t="str">
        <f>VLOOKUP(A207,GIS!A:B,2,0)</f>
        <v>宮ノ台１・２</v>
      </c>
      <c r="H207" t="s">
        <v>58</v>
      </c>
      <c r="I207" t="s">
        <v>2611</v>
      </c>
      <c r="J207" s="66">
        <v>720</v>
      </c>
      <c r="K207" s="66">
        <v>720</v>
      </c>
      <c r="L207" s="66">
        <v>720</v>
      </c>
      <c r="M207" s="66">
        <v>720</v>
      </c>
      <c r="N207" s="66">
        <f>VLOOKUP(A207,GIS!A:C,3,0)</f>
        <v>720</v>
      </c>
      <c r="O207" s="66" t="str">
        <f t="shared" si="64"/>
        <v/>
      </c>
      <c r="P207" s="66" t="str">
        <f t="shared" si="86"/>
        <v/>
      </c>
      <c r="Q207" s="66">
        <f t="shared" si="65"/>
        <v>720</v>
      </c>
      <c r="R207" s="66">
        <f t="shared" si="66"/>
        <v>720</v>
      </c>
      <c r="S207" s="66">
        <f>Q207-U207-SUMIFS(条件付き不可!X:X,条件付き不可!E:E,D207)</f>
        <v>720</v>
      </c>
      <c r="T207" s="66">
        <f t="shared" si="62"/>
        <v>720</v>
      </c>
      <c r="U207" s="66">
        <f>IF(COUNTIFS(条件付き不可!$E:$E,$D207,条件付き不可!$C:$C,条件付き不可!$V$3)&gt;0,Q207,SUMIFS(条件付き不可!$L:$L,条件付き不可!$E:$E,$D207,条件付き不可!$C:$C,U$1))</f>
        <v>0</v>
      </c>
      <c r="V207" s="66">
        <f>IF(COUNTIFS(条件付き不可!$E:$E,$D207,条件付き不可!$C:$C,条件付き不可!$V$5)&gt;0,Q207,IFERROR(VLOOKUP(D207,条件付き不可!E:Y,21,0),0))</f>
        <v>0</v>
      </c>
    </row>
    <row r="208" spans="1:22">
      <c r="A208" s="53" t="str">
        <f t="shared" si="63"/>
        <v>002022</v>
      </c>
      <c r="B208" s="53">
        <v>1</v>
      </c>
      <c r="C208">
        <v>207</v>
      </c>
      <c r="D208">
        <v>2022</v>
      </c>
      <c r="E208" t="s">
        <v>3026</v>
      </c>
      <c r="F208" t="s">
        <v>269</v>
      </c>
      <c r="G208" t="str">
        <f>VLOOKUP(A208,GIS!A:B,2,0)</f>
        <v>宮ノ台４・５</v>
      </c>
      <c r="H208" t="s">
        <v>58</v>
      </c>
      <c r="I208" t="s">
        <v>2611</v>
      </c>
      <c r="J208" s="66">
        <v>530</v>
      </c>
      <c r="K208" s="66">
        <v>530</v>
      </c>
      <c r="L208" s="66">
        <v>530</v>
      </c>
      <c r="M208" s="66">
        <v>530</v>
      </c>
      <c r="N208" s="66">
        <f>VLOOKUP(A208,GIS!A:C,3,0)</f>
        <v>530</v>
      </c>
      <c r="O208" s="66" t="str">
        <f t="shared" si="64"/>
        <v/>
      </c>
      <c r="P208" s="66" t="str">
        <f t="shared" si="86"/>
        <v/>
      </c>
      <c r="Q208" s="66">
        <f t="shared" si="65"/>
        <v>530</v>
      </c>
      <c r="R208" s="66">
        <f t="shared" si="66"/>
        <v>530</v>
      </c>
      <c r="S208" s="66">
        <f>Q208-U208-SUMIFS(条件付き不可!X:X,条件付き不可!E:E,D208)</f>
        <v>530</v>
      </c>
      <c r="T208" s="66">
        <f t="shared" si="62"/>
        <v>530</v>
      </c>
      <c r="U208" s="66">
        <f>IF(COUNTIFS(条件付き不可!$E:$E,$D208,条件付き不可!$C:$C,条件付き不可!$V$3)&gt;0,Q208,SUMIFS(条件付き不可!$L:$L,条件付き不可!$E:$E,$D208,条件付き不可!$C:$C,U$1))</f>
        <v>0</v>
      </c>
      <c r="V208" s="66">
        <f>IF(COUNTIFS(条件付き不可!$E:$E,$D208,条件付き不可!$C:$C,条件付き不可!$V$5)&gt;0,Q208,IFERROR(VLOOKUP(D208,条件付き不可!E:Y,21,0),0))</f>
        <v>0</v>
      </c>
    </row>
    <row r="209" spans="1:22">
      <c r="A209" s="53" t="str">
        <f t="shared" si="63"/>
        <v>002073</v>
      </c>
      <c r="B209" s="53">
        <v>1</v>
      </c>
      <c r="C209">
        <v>208</v>
      </c>
      <c r="D209">
        <v>2073</v>
      </c>
      <c r="E209" t="s">
        <v>3026</v>
      </c>
      <c r="F209" t="s">
        <v>269</v>
      </c>
      <c r="G209" t="str">
        <f>VLOOKUP(A209,GIS!A:B,2,0)</f>
        <v>ビオウィング</v>
      </c>
      <c r="H209" t="s">
        <v>58</v>
      </c>
      <c r="I209" t="s">
        <v>2611</v>
      </c>
      <c r="J209" s="66">
        <v>555</v>
      </c>
      <c r="K209" s="66">
        <v>245</v>
      </c>
      <c r="L209" s="66">
        <v>245</v>
      </c>
      <c r="M209" s="66">
        <v>555</v>
      </c>
      <c r="N209" s="66">
        <f>VLOOKUP(A209,GIS!A:C,3,0)</f>
        <v>555</v>
      </c>
      <c r="O209" s="66" t="str">
        <f t="shared" si="64"/>
        <v/>
      </c>
      <c r="P209" s="66" t="str">
        <f t="shared" si="86"/>
        <v>✕</v>
      </c>
      <c r="Q209" s="66">
        <f t="shared" si="65"/>
        <v>555</v>
      </c>
      <c r="R209" s="66">
        <f t="shared" si="66"/>
        <v>245</v>
      </c>
      <c r="S209" s="66">
        <f>Q209-U209-SUMIFS(条件付き不可!X:X,条件付き不可!E:E,D209)</f>
        <v>245</v>
      </c>
      <c r="T209" s="66">
        <f t="shared" ref="T209:T277" si="87">Q209-V209</f>
        <v>555</v>
      </c>
      <c r="U209" s="66">
        <f>IF(COUNTIFS(条件付き不可!$E:$E,$D209,条件付き不可!$C:$C,条件付き不可!$V$3)&gt;0,Q209,SUMIFS(条件付き不可!$L:$L,条件付き不可!$E:$E,$D209,条件付き不可!$C:$C,U$1))</f>
        <v>310</v>
      </c>
      <c r="V209" s="66">
        <f>IF(COUNTIFS(条件付き不可!$E:$E,$D209,条件付き不可!$C:$C,条件付き不可!$V$5)&gt;0,Q209,IFERROR(VLOOKUP(D209,条件付き不可!E:Y,21,0),0))</f>
        <v>0</v>
      </c>
    </row>
    <row r="210" spans="1:22">
      <c r="A210" s="53" t="str">
        <f t="shared" si="63"/>
        <v>002023</v>
      </c>
      <c r="B210" s="53">
        <v>1</v>
      </c>
      <c r="C210">
        <v>209</v>
      </c>
      <c r="D210">
        <v>2023</v>
      </c>
      <c r="E210" t="s">
        <v>3026</v>
      </c>
      <c r="F210" t="s">
        <v>273</v>
      </c>
      <c r="G210" t="str">
        <f>VLOOKUP(A210,GIS!A:B,2,0)</f>
        <v>上志津（テクノマツヤ）</v>
      </c>
      <c r="H210" t="s">
        <v>58</v>
      </c>
      <c r="I210" t="s">
        <v>2611</v>
      </c>
      <c r="J210" s="66">
        <v>495</v>
      </c>
      <c r="K210" s="66">
        <v>495</v>
      </c>
      <c r="L210" s="66">
        <v>495</v>
      </c>
      <c r="M210" s="66">
        <v>495</v>
      </c>
      <c r="N210" s="66">
        <f>VLOOKUP(A210,GIS!A:C,3,0)</f>
        <v>495</v>
      </c>
      <c r="O210" s="66" t="str">
        <f t="shared" si="64"/>
        <v/>
      </c>
      <c r="P210" s="66" t="str">
        <f t="shared" si="86"/>
        <v/>
      </c>
      <c r="Q210" s="66">
        <f t="shared" si="65"/>
        <v>495</v>
      </c>
      <c r="R210" s="66">
        <f t="shared" si="66"/>
        <v>495</v>
      </c>
      <c r="S210" s="66">
        <f>Q210-U210-SUMIFS(条件付き不可!X:X,条件付き不可!E:E,D210)</f>
        <v>495</v>
      </c>
      <c r="T210" s="66">
        <f t="shared" si="87"/>
        <v>495</v>
      </c>
      <c r="U210" s="66">
        <f>IF(COUNTIFS(条件付き不可!$E:$E,$D210,条件付き不可!$C:$C,条件付き不可!$V$3)&gt;0,Q210,SUMIFS(条件付き不可!$L:$L,条件付き不可!$E:$E,$D210,条件付き不可!$C:$C,U$1))</f>
        <v>0</v>
      </c>
      <c r="V210" s="66">
        <f>IF(COUNTIFS(条件付き不可!$E:$E,$D210,条件付き不可!$C:$C,条件付き不可!$V$5)&gt;0,Q210,IFERROR(VLOOKUP(D210,条件付き不可!E:Y,21,0),0))</f>
        <v>0</v>
      </c>
    </row>
    <row r="211" spans="1:22">
      <c r="A211" s="53" t="str">
        <f t="shared" ref="A211:A279" si="88">TEXT(D211,"000000")</f>
        <v>002024</v>
      </c>
      <c r="B211" s="53">
        <v>1</v>
      </c>
      <c r="C211">
        <v>210</v>
      </c>
      <c r="D211">
        <v>2024</v>
      </c>
      <c r="E211" t="s">
        <v>3026</v>
      </c>
      <c r="F211" t="s">
        <v>273</v>
      </c>
      <c r="G211" t="str">
        <f>VLOOKUP(A211,GIS!A:B,2,0)</f>
        <v>上志津（志津駅南口）</v>
      </c>
      <c r="H211" t="s">
        <v>58</v>
      </c>
      <c r="I211" t="s">
        <v>2611</v>
      </c>
      <c r="J211" s="66">
        <v>380</v>
      </c>
      <c r="K211" s="66">
        <v>270</v>
      </c>
      <c r="L211" s="66">
        <v>270</v>
      </c>
      <c r="M211" s="66">
        <v>380</v>
      </c>
      <c r="N211" s="66">
        <f>VLOOKUP(A211,GIS!A:C,3,0)</f>
        <v>380</v>
      </c>
      <c r="O211" s="66" t="str">
        <f t="shared" ref="O211:O279" si="89">IF(J211=N211,"","✕")</f>
        <v/>
      </c>
      <c r="P211" s="66" t="str">
        <f t="shared" si="86"/>
        <v>✕</v>
      </c>
      <c r="Q211" s="66">
        <f t="shared" ref="Q211:Q279" si="90">N211</f>
        <v>380</v>
      </c>
      <c r="R211" s="66">
        <f t="shared" ref="R211:R279" si="91">Q211-U211</f>
        <v>270</v>
      </c>
      <c r="S211" s="66">
        <f>Q211-U211-SUMIFS(条件付き不可!X:X,条件付き不可!E:E,D211)</f>
        <v>270</v>
      </c>
      <c r="T211" s="66">
        <f t="shared" si="87"/>
        <v>380</v>
      </c>
      <c r="U211" s="66">
        <f>IF(COUNTIFS(条件付き不可!$E:$E,$D211,条件付き不可!$C:$C,条件付き不可!$V$3)&gt;0,Q211,SUMIFS(条件付き不可!$L:$L,条件付き不可!$E:$E,$D211,条件付き不可!$C:$C,U$1))</f>
        <v>110</v>
      </c>
      <c r="V211" s="66">
        <f>IF(COUNTIFS(条件付き不可!$E:$E,$D211,条件付き不可!$C:$C,条件付き不可!$V$5)&gt;0,Q211,IFERROR(VLOOKUP(D211,条件付き不可!E:Y,21,0),0))</f>
        <v>0</v>
      </c>
    </row>
    <row r="212" spans="1:22">
      <c r="A212" s="53" t="str">
        <f t="shared" si="88"/>
        <v>002025</v>
      </c>
      <c r="B212" s="53">
        <v>1</v>
      </c>
      <c r="C212">
        <v>211</v>
      </c>
      <c r="D212">
        <v>2025</v>
      </c>
      <c r="E212" t="s">
        <v>3026</v>
      </c>
      <c r="F212" t="s">
        <v>273</v>
      </c>
      <c r="G212" t="str">
        <f>VLOOKUP(A212,GIS!A:B,2,0)</f>
        <v>上志津（ローズタウン）</v>
      </c>
      <c r="H212" t="s">
        <v>58</v>
      </c>
      <c r="I212" t="s">
        <v>2611</v>
      </c>
      <c r="J212" s="66">
        <v>730</v>
      </c>
      <c r="K212" s="66">
        <v>730</v>
      </c>
      <c r="L212" s="66">
        <v>730</v>
      </c>
      <c r="M212" s="66">
        <v>730</v>
      </c>
      <c r="N212" s="66">
        <f>VLOOKUP(A212,GIS!A:C,3,0)</f>
        <v>730</v>
      </c>
      <c r="O212" s="66" t="str">
        <f t="shared" si="89"/>
        <v/>
      </c>
      <c r="P212" s="66" t="str">
        <f t="shared" si="86"/>
        <v/>
      </c>
      <c r="Q212" s="66">
        <f t="shared" si="90"/>
        <v>730</v>
      </c>
      <c r="R212" s="66">
        <f t="shared" si="91"/>
        <v>730</v>
      </c>
      <c r="S212" s="66">
        <f>Q212-U212-SUMIFS(条件付き不可!X:X,条件付き不可!E:E,D212)</f>
        <v>730</v>
      </c>
      <c r="T212" s="66">
        <f t="shared" si="87"/>
        <v>730</v>
      </c>
      <c r="U212" s="66">
        <f>IF(COUNTIFS(条件付き不可!$E:$E,$D212,条件付き不可!$C:$C,条件付き不可!$V$3)&gt;0,Q212,SUMIFS(条件付き不可!$L:$L,条件付き不可!$E:$E,$D212,条件付き不可!$C:$C,U$1))</f>
        <v>0</v>
      </c>
      <c r="V212" s="66">
        <f>IF(COUNTIFS(条件付き不可!$E:$E,$D212,条件付き不可!$C:$C,条件付き不可!$V$5)&gt;0,Q212,IFERROR(VLOOKUP(D212,条件付き不可!E:Y,21,0),0))</f>
        <v>0</v>
      </c>
    </row>
    <row r="213" spans="1:22">
      <c r="A213" s="53" t="str">
        <f t="shared" si="88"/>
        <v>002026</v>
      </c>
      <c r="B213" s="53">
        <v>1</v>
      </c>
      <c r="C213">
        <v>212</v>
      </c>
      <c r="D213">
        <v>2026</v>
      </c>
      <c r="E213" t="s">
        <v>3026</v>
      </c>
      <c r="F213" t="s">
        <v>273</v>
      </c>
      <c r="G213" t="str">
        <f>VLOOKUP(A213,GIS!A:B,2,0)</f>
        <v>上志津（上志津小）</v>
      </c>
      <c r="H213" t="s">
        <v>58</v>
      </c>
      <c r="I213" t="s">
        <v>2611</v>
      </c>
      <c r="J213" s="66">
        <v>395</v>
      </c>
      <c r="K213" s="66">
        <v>395</v>
      </c>
      <c r="L213" s="66">
        <v>395</v>
      </c>
      <c r="M213" s="66">
        <v>395</v>
      </c>
      <c r="N213" s="66">
        <f>VLOOKUP(A213,GIS!A:C,3,0)</f>
        <v>395</v>
      </c>
      <c r="O213" s="66" t="str">
        <f t="shared" si="89"/>
        <v/>
      </c>
      <c r="P213" s="66" t="str">
        <f t="shared" si="86"/>
        <v/>
      </c>
      <c r="Q213" s="66">
        <f t="shared" si="90"/>
        <v>395</v>
      </c>
      <c r="R213" s="66">
        <f t="shared" si="91"/>
        <v>395</v>
      </c>
      <c r="S213" s="66">
        <f>Q213-U213-SUMIFS(条件付き不可!X:X,条件付き不可!E:E,D213)</f>
        <v>395</v>
      </c>
      <c r="T213" s="66">
        <f t="shared" si="87"/>
        <v>395</v>
      </c>
      <c r="U213" s="66">
        <f>IF(COUNTIFS(条件付き不可!$E:$E,$D213,条件付き不可!$C:$C,条件付き不可!$V$3)&gt;0,Q213,SUMIFS(条件付き不可!$L:$L,条件付き不可!$E:$E,$D213,条件付き不可!$C:$C,U$1))</f>
        <v>0</v>
      </c>
      <c r="V213" s="66">
        <f>IF(COUNTIFS(条件付き不可!$E:$E,$D213,条件付き不可!$C:$C,条件付き不可!$V$5)&gt;0,Q213,IFERROR(VLOOKUP(D213,条件付き不可!E:Y,21,0),0))</f>
        <v>0</v>
      </c>
    </row>
    <row r="214" spans="1:22">
      <c r="A214" s="53" t="str">
        <f t="shared" si="88"/>
        <v>002027</v>
      </c>
      <c r="B214" s="53">
        <v>1</v>
      </c>
      <c r="C214">
        <v>213</v>
      </c>
      <c r="D214">
        <v>2027</v>
      </c>
      <c r="E214" t="s">
        <v>3026</v>
      </c>
      <c r="F214" t="s">
        <v>273</v>
      </c>
      <c r="G214" t="str">
        <f>VLOOKUP(A214,GIS!A:B,2,0)</f>
        <v>上志津（矢橋台）</v>
      </c>
      <c r="H214" t="s">
        <v>58</v>
      </c>
      <c r="I214" t="s">
        <v>2611</v>
      </c>
      <c r="J214" s="66">
        <v>380</v>
      </c>
      <c r="K214" s="66">
        <v>380</v>
      </c>
      <c r="L214" s="66">
        <v>380</v>
      </c>
      <c r="M214" s="66">
        <v>380</v>
      </c>
      <c r="N214" s="66">
        <f>VLOOKUP(A214,GIS!A:C,3,0)</f>
        <v>380</v>
      </c>
      <c r="O214" s="66" t="str">
        <f t="shared" si="89"/>
        <v/>
      </c>
      <c r="P214" s="66" t="str">
        <f t="shared" si="86"/>
        <v/>
      </c>
      <c r="Q214" s="66">
        <f t="shared" si="90"/>
        <v>380</v>
      </c>
      <c r="R214" s="66">
        <f t="shared" si="91"/>
        <v>380</v>
      </c>
      <c r="S214" s="66">
        <f>Q214-U214-SUMIFS(条件付き不可!X:X,条件付き不可!E:E,D214)</f>
        <v>380</v>
      </c>
      <c r="T214" s="66">
        <f t="shared" si="87"/>
        <v>380</v>
      </c>
      <c r="U214" s="66">
        <f>IF(COUNTIFS(条件付き不可!$E:$E,$D214,条件付き不可!$C:$C,条件付き不可!$V$3)&gt;0,Q214,SUMIFS(条件付き不可!$L:$L,条件付き不可!$E:$E,$D214,条件付き不可!$C:$C,U$1))</f>
        <v>0</v>
      </c>
      <c r="V214" s="66">
        <f>IF(COUNTIFS(条件付き不可!$E:$E,$D214,条件付き不可!$C:$C,条件付き不可!$V$5)&gt;0,Q214,IFERROR(VLOOKUP(D214,条件付き不可!E:Y,21,0),0))</f>
        <v>0</v>
      </c>
    </row>
    <row r="215" spans="1:22">
      <c r="A215" s="53" t="str">
        <f t="shared" si="88"/>
        <v>002028</v>
      </c>
      <c r="B215" s="53">
        <v>1</v>
      </c>
      <c r="C215">
        <v>214</v>
      </c>
      <c r="D215">
        <v>2028</v>
      </c>
      <c r="E215" t="s">
        <v>3026</v>
      </c>
      <c r="F215" t="s">
        <v>273</v>
      </c>
      <c r="G215" t="str">
        <f>VLOOKUP(A215,GIS!A:B,2,0)</f>
        <v>上志津（志津自然公園）</v>
      </c>
      <c r="H215" t="s">
        <v>58</v>
      </c>
      <c r="I215" t="s">
        <v>2611</v>
      </c>
      <c r="J215" s="66">
        <v>435</v>
      </c>
      <c r="K215" s="66">
        <v>435</v>
      </c>
      <c r="L215" s="66">
        <v>435</v>
      </c>
      <c r="M215" s="66">
        <v>435</v>
      </c>
      <c r="N215" s="66">
        <f>VLOOKUP(A215,GIS!A:C,3,0)</f>
        <v>435</v>
      </c>
      <c r="O215" s="66" t="str">
        <f t="shared" si="89"/>
        <v/>
      </c>
      <c r="P215" s="66" t="str">
        <f t="shared" si="86"/>
        <v/>
      </c>
      <c r="Q215" s="66">
        <f t="shared" si="90"/>
        <v>435</v>
      </c>
      <c r="R215" s="66">
        <f t="shared" si="91"/>
        <v>435</v>
      </c>
      <c r="S215" s="66">
        <f>Q215-U215-SUMIFS(条件付き不可!X:X,条件付き不可!E:E,D215)</f>
        <v>435</v>
      </c>
      <c r="T215" s="66">
        <f t="shared" si="87"/>
        <v>435</v>
      </c>
      <c r="U215" s="66">
        <f>IF(COUNTIFS(条件付き不可!$E:$E,$D215,条件付き不可!$C:$C,条件付き不可!$V$3)&gt;0,Q215,SUMIFS(条件付き不可!$L:$L,条件付き不可!$E:$E,$D215,条件付き不可!$C:$C,U$1))</f>
        <v>0</v>
      </c>
      <c r="V215" s="66">
        <f>IF(COUNTIFS(条件付き不可!$E:$E,$D215,条件付き不可!$C:$C,条件付き不可!$V$5)&gt;0,Q215,IFERROR(VLOOKUP(D215,条件付き不可!E:Y,21,0),0))</f>
        <v>0</v>
      </c>
    </row>
    <row r="216" spans="1:22">
      <c r="A216" s="53" t="str">
        <f t="shared" si="88"/>
        <v>002029</v>
      </c>
      <c r="B216" s="53">
        <v>1</v>
      </c>
      <c r="C216">
        <v>215</v>
      </c>
      <c r="D216">
        <v>2029</v>
      </c>
      <c r="E216" t="s">
        <v>3026</v>
      </c>
      <c r="F216" t="s">
        <v>273</v>
      </c>
      <c r="G216" t="str">
        <f>VLOOKUP(A216,GIS!A:B,2,0)</f>
        <v>上志津（鉱住協）</v>
      </c>
      <c r="H216" t="s">
        <v>58</v>
      </c>
      <c r="I216" t="s">
        <v>2611</v>
      </c>
      <c r="J216" s="66">
        <v>500</v>
      </c>
      <c r="K216" s="66">
        <v>500</v>
      </c>
      <c r="L216" s="66">
        <v>500</v>
      </c>
      <c r="M216" s="66">
        <v>500</v>
      </c>
      <c r="N216" s="66">
        <f>VLOOKUP(A216,GIS!A:C,3,0)</f>
        <v>500</v>
      </c>
      <c r="O216" s="66" t="str">
        <f t="shared" si="89"/>
        <v/>
      </c>
      <c r="P216" s="66" t="str">
        <f t="shared" si="86"/>
        <v/>
      </c>
      <c r="Q216" s="66">
        <f t="shared" si="90"/>
        <v>500</v>
      </c>
      <c r="R216" s="66">
        <f t="shared" si="91"/>
        <v>500</v>
      </c>
      <c r="S216" s="66">
        <f>Q216-U216-SUMIFS(条件付き不可!X:X,条件付き不可!E:E,D216)</f>
        <v>500</v>
      </c>
      <c r="T216" s="66">
        <f t="shared" si="87"/>
        <v>500</v>
      </c>
      <c r="U216" s="66">
        <f>IF(COUNTIFS(条件付き不可!$E:$E,$D216,条件付き不可!$C:$C,条件付き不可!$V$3)&gt;0,Q216,SUMIFS(条件付き不可!$L:$L,条件付き不可!$E:$E,$D216,条件付き不可!$C:$C,U$1))</f>
        <v>0</v>
      </c>
      <c r="V216" s="66">
        <f>IF(COUNTIFS(条件付き不可!$E:$E,$D216,条件付き不可!$C:$C,条件付き不可!$V$5)&gt;0,Q216,IFERROR(VLOOKUP(D216,条件付き不可!E:Y,21,0),0))</f>
        <v>0</v>
      </c>
    </row>
    <row r="217" spans="1:22">
      <c r="A217" s="53" t="str">
        <f t="shared" si="88"/>
        <v>002077</v>
      </c>
      <c r="B217" s="53">
        <v>1</v>
      </c>
      <c r="C217">
        <v>216</v>
      </c>
      <c r="D217">
        <v>2077</v>
      </c>
      <c r="E217" t="s">
        <v>3026</v>
      </c>
      <c r="F217" t="s">
        <v>273</v>
      </c>
      <c r="G217" t="str">
        <f>VLOOKUP(A217,GIS!A:B,2,0)</f>
        <v>上志津（西福寺）</v>
      </c>
      <c r="H217" t="s">
        <v>58</v>
      </c>
      <c r="I217" t="s">
        <v>2611</v>
      </c>
      <c r="J217" s="66">
        <v>460</v>
      </c>
      <c r="K217" s="66">
        <v>460</v>
      </c>
      <c r="L217" s="66">
        <v>460</v>
      </c>
      <c r="M217" s="66">
        <v>460</v>
      </c>
      <c r="N217" s="66">
        <f>VLOOKUP(A217,GIS!A:C,3,0)</f>
        <v>460</v>
      </c>
      <c r="O217" s="66" t="str">
        <f t="shared" si="89"/>
        <v/>
      </c>
      <c r="P217" s="66" t="str">
        <f t="shared" si="86"/>
        <v/>
      </c>
      <c r="Q217" s="66">
        <f t="shared" si="90"/>
        <v>460</v>
      </c>
      <c r="R217" s="66">
        <f t="shared" si="91"/>
        <v>460</v>
      </c>
      <c r="S217" s="66">
        <f>Q217-U217-SUMIFS(条件付き不可!X:X,条件付き不可!E:E,D217)</f>
        <v>460</v>
      </c>
      <c r="T217" s="66">
        <f t="shared" si="87"/>
        <v>460</v>
      </c>
      <c r="U217" s="66">
        <f>IF(COUNTIFS(条件付き不可!$E:$E,$D217,条件付き不可!$C:$C,条件付き不可!$V$3)&gt;0,Q217,SUMIFS(条件付き不可!$L:$L,条件付き不可!$E:$E,$D217,条件付き不可!$C:$C,U$1))</f>
        <v>0</v>
      </c>
      <c r="V217" s="66">
        <f>IF(COUNTIFS(条件付き不可!$E:$E,$D217,条件付き不可!$C:$C,条件付き不可!$V$5)&gt;0,Q217,IFERROR(VLOOKUP(D217,条件付き不可!E:Y,21,0),0))</f>
        <v>0</v>
      </c>
    </row>
    <row r="218" spans="1:22">
      <c r="A218" s="53" t="str">
        <f t="shared" si="88"/>
        <v>002030</v>
      </c>
      <c r="B218" s="53">
        <v>1</v>
      </c>
      <c r="C218">
        <v>217</v>
      </c>
      <c r="D218">
        <v>2030</v>
      </c>
      <c r="E218" t="s">
        <v>3026</v>
      </c>
      <c r="F218" t="s">
        <v>281</v>
      </c>
      <c r="G218" t="str">
        <f>VLOOKUP(A218,GIS!A:B,2,0)</f>
        <v>井野（井野厳島神社）</v>
      </c>
      <c r="H218" t="s">
        <v>58</v>
      </c>
      <c r="I218" t="s">
        <v>2611</v>
      </c>
      <c r="J218" s="66">
        <v>1045</v>
      </c>
      <c r="K218" s="66">
        <v>1045</v>
      </c>
      <c r="L218" s="66">
        <v>1045</v>
      </c>
      <c r="M218" s="66">
        <v>1045</v>
      </c>
      <c r="N218" s="66">
        <f>VLOOKUP(A218,GIS!A:C,3,0)</f>
        <v>1045</v>
      </c>
      <c r="O218" s="66" t="str">
        <f t="shared" si="89"/>
        <v/>
      </c>
      <c r="P218" s="66" t="str">
        <f t="shared" si="86"/>
        <v/>
      </c>
      <c r="Q218" s="66">
        <f t="shared" si="90"/>
        <v>1045</v>
      </c>
      <c r="R218" s="66">
        <f t="shared" si="91"/>
        <v>1045</v>
      </c>
      <c r="S218" s="66">
        <f>Q218-U218-SUMIFS(条件付き不可!X:X,条件付き不可!E:E,D218)</f>
        <v>1045</v>
      </c>
      <c r="T218" s="66">
        <f t="shared" si="87"/>
        <v>1045</v>
      </c>
      <c r="U218" s="66">
        <f>IF(COUNTIFS(条件付き不可!$E:$E,$D218,条件付き不可!$C:$C,条件付き不可!$V$3)&gt;0,Q218,SUMIFS(条件付き不可!$L:$L,条件付き不可!$E:$E,$D218,条件付き不可!$C:$C,U$1))</f>
        <v>0</v>
      </c>
      <c r="V218" s="66">
        <f>IF(COUNTIFS(条件付き不可!$E:$E,$D218,条件付き不可!$C:$C,条件付き不可!$V$5)&gt;0,Q218,IFERROR(VLOOKUP(D218,条件付き不可!E:Y,21,0),0))</f>
        <v>0</v>
      </c>
    </row>
    <row r="219" spans="1:22">
      <c r="A219" s="53" t="str">
        <f t="shared" si="88"/>
        <v>002031</v>
      </c>
      <c r="B219" s="53">
        <v>1</v>
      </c>
      <c r="C219">
        <v>218</v>
      </c>
      <c r="D219">
        <v>2031</v>
      </c>
      <c r="E219" t="s">
        <v>3026</v>
      </c>
      <c r="F219" t="s">
        <v>281</v>
      </c>
      <c r="G219" t="str">
        <f>VLOOKUP(A219,GIS!A:B,2,0)</f>
        <v>井野（吉田洋品店）</v>
      </c>
      <c r="H219" t="s">
        <v>58</v>
      </c>
      <c r="I219" t="s">
        <v>2611</v>
      </c>
      <c r="J219" s="66">
        <v>640</v>
      </c>
      <c r="K219" s="66">
        <v>640</v>
      </c>
      <c r="L219" s="66">
        <v>640</v>
      </c>
      <c r="M219" s="66">
        <v>640</v>
      </c>
      <c r="N219" s="66">
        <f>VLOOKUP(A219,GIS!A:C,3,0)</f>
        <v>640</v>
      </c>
      <c r="O219" s="66" t="str">
        <f t="shared" si="89"/>
        <v/>
      </c>
      <c r="P219" s="66" t="str">
        <f t="shared" si="86"/>
        <v/>
      </c>
      <c r="Q219" s="66">
        <f t="shared" si="90"/>
        <v>640</v>
      </c>
      <c r="R219" s="66">
        <f t="shared" si="91"/>
        <v>640</v>
      </c>
      <c r="S219" s="66">
        <f>Q219-U219-SUMIFS(条件付き不可!X:X,条件付き不可!E:E,D219)</f>
        <v>640</v>
      </c>
      <c r="T219" s="66">
        <f t="shared" si="87"/>
        <v>640</v>
      </c>
      <c r="U219" s="66">
        <f>IF(COUNTIFS(条件付き不可!$E:$E,$D219,条件付き不可!$C:$C,条件付き不可!$V$3)&gt;0,Q219,SUMIFS(条件付き不可!$L:$L,条件付き不可!$E:$E,$D219,条件付き不可!$C:$C,U$1))</f>
        <v>0</v>
      </c>
      <c r="V219" s="66">
        <f>IF(COUNTIFS(条件付き不可!$E:$E,$D219,条件付き不可!$C:$C,条件付き不可!$V$5)&gt;0,Q219,IFERROR(VLOOKUP(D219,条件付き不可!E:Y,21,0),0))</f>
        <v>0</v>
      </c>
    </row>
    <row r="220" spans="1:22">
      <c r="A220" s="53" t="str">
        <f t="shared" si="88"/>
        <v>002032</v>
      </c>
      <c r="B220" s="53">
        <v>1</v>
      </c>
      <c r="C220">
        <v>219</v>
      </c>
      <c r="D220">
        <v>2032</v>
      </c>
      <c r="E220" t="s">
        <v>3026</v>
      </c>
      <c r="F220" t="s">
        <v>281</v>
      </c>
      <c r="G220" t="str">
        <f>VLOOKUP(A220,GIS!A:B,2,0)</f>
        <v>井野（京友みどり会）</v>
      </c>
      <c r="H220" t="s">
        <v>58</v>
      </c>
      <c r="I220" t="s">
        <v>2611</v>
      </c>
      <c r="J220" s="66">
        <v>390</v>
      </c>
      <c r="K220" s="66">
        <v>390</v>
      </c>
      <c r="L220" s="66">
        <v>390</v>
      </c>
      <c r="M220" s="66">
        <v>390</v>
      </c>
      <c r="N220" s="66">
        <f>VLOOKUP(A220,GIS!A:C,3,0)</f>
        <v>390</v>
      </c>
      <c r="O220" s="66" t="str">
        <f t="shared" si="89"/>
        <v/>
      </c>
      <c r="P220" s="66" t="str">
        <f t="shared" si="86"/>
        <v/>
      </c>
      <c r="Q220" s="66">
        <f t="shared" si="90"/>
        <v>390</v>
      </c>
      <c r="R220" s="66">
        <f t="shared" si="91"/>
        <v>390</v>
      </c>
      <c r="S220" s="66">
        <f>Q220-U220-SUMIFS(条件付き不可!X:X,条件付き不可!E:E,D220)</f>
        <v>390</v>
      </c>
      <c r="T220" s="66">
        <f t="shared" si="87"/>
        <v>390</v>
      </c>
      <c r="U220" s="66">
        <f>IF(COUNTIFS(条件付き不可!$E:$E,$D220,条件付き不可!$C:$C,条件付き不可!$V$3)&gt;0,Q220,SUMIFS(条件付き不可!$L:$L,条件付き不可!$E:$E,$D220,条件付き不可!$C:$C,U$1))</f>
        <v>0</v>
      </c>
      <c r="V220" s="66">
        <f>IF(COUNTIFS(条件付き不可!$E:$E,$D220,条件付き不可!$C:$C,条件付き不可!$V$5)&gt;0,Q220,IFERROR(VLOOKUP(D220,条件付き不可!E:Y,21,0),0))</f>
        <v>0</v>
      </c>
    </row>
    <row r="221" spans="1:22">
      <c r="A221" s="53" t="str">
        <f t="shared" si="88"/>
        <v>002033</v>
      </c>
      <c r="B221" s="53">
        <v>1</v>
      </c>
      <c r="C221">
        <v>220</v>
      </c>
      <c r="D221">
        <v>2033</v>
      </c>
      <c r="E221" t="s">
        <v>3026</v>
      </c>
      <c r="F221" t="s">
        <v>281</v>
      </c>
      <c r="G221" t="str">
        <f>VLOOKUP(A221,GIS!A:B,2,0)</f>
        <v>井野（志津タクシー）</v>
      </c>
      <c r="H221" t="s">
        <v>58</v>
      </c>
      <c r="I221" t="s">
        <v>2611</v>
      </c>
      <c r="J221" s="66">
        <v>480</v>
      </c>
      <c r="K221" s="66">
        <v>480</v>
      </c>
      <c r="L221" s="66">
        <v>480</v>
      </c>
      <c r="M221" s="66">
        <v>480</v>
      </c>
      <c r="N221" s="66">
        <f>VLOOKUP(A221,GIS!A:C,3,0)</f>
        <v>480</v>
      </c>
      <c r="O221" s="66" t="str">
        <f t="shared" si="89"/>
        <v/>
      </c>
      <c r="P221" s="66" t="str">
        <f t="shared" si="86"/>
        <v/>
      </c>
      <c r="Q221" s="66">
        <f t="shared" si="90"/>
        <v>480</v>
      </c>
      <c r="R221" s="66">
        <f t="shared" si="91"/>
        <v>480</v>
      </c>
      <c r="S221" s="66">
        <f>Q221-U221-SUMIFS(条件付き不可!X:X,条件付き不可!E:E,D221)</f>
        <v>480</v>
      </c>
      <c r="T221" s="66">
        <f t="shared" si="87"/>
        <v>480</v>
      </c>
      <c r="U221" s="66">
        <f>IF(COUNTIFS(条件付き不可!$E:$E,$D221,条件付き不可!$C:$C,条件付き不可!$V$3)&gt;0,Q221,SUMIFS(条件付き不可!$L:$L,条件付き不可!$E:$E,$D221,条件付き不可!$C:$C,U$1))</f>
        <v>0</v>
      </c>
      <c r="V221" s="66">
        <f>IF(COUNTIFS(条件付き不可!$E:$E,$D221,条件付き不可!$C:$C,条件付き不可!$V$5)&gt;0,Q221,IFERROR(VLOOKUP(D221,条件付き不可!E:Y,21,0),0))</f>
        <v>0</v>
      </c>
    </row>
    <row r="222" spans="1:22">
      <c r="A222" s="53" t="str">
        <f t="shared" si="88"/>
        <v>002034</v>
      </c>
      <c r="B222" s="53">
        <v>1</v>
      </c>
      <c r="C222">
        <v>221</v>
      </c>
      <c r="D222">
        <v>2034</v>
      </c>
      <c r="E222" t="s">
        <v>3026</v>
      </c>
      <c r="F222" t="s">
        <v>281</v>
      </c>
      <c r="G222" t="str">
        <f>VLOOKUP(A222,GIS!A:B,2,0)</f>
        <v>井野（ビレッジ）</v>
      </c>
      <c r="H222" t="s">
        <v>58</v>
      </c>
      <c r="I222" t="s">
        <v>2611</v>
      </c>
      <c r="J222" s="66">
        <v>720</v>
      </c>
      <c r="K222" s="66">
        <v>720</v>
      </c>
      <c r="L222" s="66">
        <v>720</v>
      </c>
      <c r="M222" s="66">
        <v>720</v>
      </c>
      <c r="N222" s="66">
        <f>VLOOKUP(A222,GIS!A:C,3,0)</f>
        <v>720</v>
      </c>
      <c r="O222" s="66" t="str">
        <f t="shared" si="89"/>
        <v/>
      </c>
      <c r="P222" s="66" t="str">
        <f t="shared" si="86"/>
        <v/>
      </c>
      <c r="Q222" s="66">
        <f t="shared" si="90"/>
        <v>720</v>
      </c>
      <c r="R222" s="66">
        <f t="shared" si="91"/>
        <v>720</v>
      </c>
      <c r="S222" s="66">
        <f>Q222-U222-SUMIFS(条件付き不可!X:X,条件付き不可!E:E,D222)</f>
        <v>720</v>
      </c>
      <c r="T222" s="66">
        <f t="shared" si="87"/>
        <v>720</v>
      </c>
      <c r="U222" s="66">
        <f>IF(COUNTIFS(条件付き不可!$E:$E,$D222,条件付き不可!$C:$C,条件付き不可!$V$3)&gt;0,Q222,SUMIFS(条件付き不可!$L:$L,条件付き不可!$E:$E,$D222,条件付き不可!$C:$C,U$1))</f>
        <v>0</v>
      </c>
      <c r="V222" s="66">
        <f>IF(COUNTIFS(条件付き不可!$E:$E,$D222,条件付き不可!$C:$C,条件付き不可!$V$5)&gt;0,Q222,IFERROR(VLOOKUP(D222,条件付き不可!E:Y,21,0),0))</f>
        <v>0</v>
      </c>
    </row>
    <row r="223" spans="1:22">
      <c r="A223" s="53" t="str">
        <f t="shared" si="88"/>
        <v>002035</v>
      </c>
      <c r="B223" s="53">
        <v>1</v>
      </c>
      <c r="C223">
        <v>222</v>
      </c>
      <c r="D223">
        <v>2035</v>
      </c>
      <c r="E223" t="s">
        <v>3026</v>
      </c>
      <c r="F223" t="s">
        <v>281</v>
      </c>
      <c r="G223" t="str">
        <f>VLOOKUP(A223,GIS!A:B,2,0)</f>
        <v>井野（グリーンヒル）</v>
      </c>
      <c r="H223" t="s">
        <v>58</v>
      </c>
      <c r="I223" t="s">
        <v>2611</v>
      </c>
      <c r="J223" s="66">
        <v>560</v>
      </c>
      <c r="K223" s="66">
        <v>560</v>
      </c>
      <c r="L223" s="66">
        <v>560</v>
      </c>
      <c r="M223" s="66">
        <v>560</v>
      </c>
      <c r="N223" s="66">
        <f>VLOOKUP(A223,GIS!A:C,3,0)</f>
        <v>560</v>
      </c>
      <c r="O223" s="66" t="str">
        <f t="shared" si="89"/>
        <v/>
      </c>
      <c r="P223" s="66" t="str">
        <f t="shared" si="86"/>
        <v/>
      </c>
      <c r="Q223" s="66">
        <f t="shared" si="90"/>
        <v>560</v>
      </c>
      <c r="R223" s="66">
        <f t="shared" si="91"/>
        <v>560</v>
      </c>
      <c r="S223" s="66">
        <f>Q223-U223-SUMIFS(条件付き不可!X:X,条件付き不可!E:E,D223)</f>
        <v>560</v>
      </c>
      <c r="T223" s="66">
        <f t="shared" si="87"/>
        <v>560</v>
      </c>
      <c r="U223" s="66">
        <f>IF(COUNTIFS(条件付き不可!$E:$E,$D223,条件付き不可!$C:$C,条件付き不可!$V$3)&gt;0,Q223,SUMIFS(条件付き不可!$L:$L,条件付き不可!$E:$E,$D223,条件付き不可!$C:$C,U$1))</f>
        <v>0</v>
      </c>
      <c r="V223" s="66">
        <f>IF(COUNTIFS(条件付き不可!$E:$E,$D223,条件付き不可!$C:$C,条件付き不可!$V$5)&gt;0,Q223,IFERROR(VLOOKUP(D223,条件付き不可!E:Y,21,0),0))</f>
        <v>0</v>
      </c>
    </row>
    <row r="224" spans="1:22">
      <c r="A224" s="53" t="str">
        <f t="shared" si="88"/>
        <v>002036</v>
      </c>
      <c r="B224" s="53">
        <v>1</v>
      </c>
      <c r="C224">
        <v>223</v>
      </c>
      <c r="D224">
        <v>2036</v>
      </c>
      <c r="E224" t="s">
        <v>3026</v>
      </c>
      <c r="F224" t="s">
        <v>281</v>
      </c>
      <c r="G224" t="str">
        <f>VLOOKUP(A224,GIS!A:B,2,0)</f>
        <v>井野（志津中学校）</v>
      </c>
      <c r="H224" t="s">
        <v>58</v>
      </c>
      <c r="I224" t="s">
        <v>2611</v>
      </c>
      <c r="J224" s="66">
        <v>350</v>
      </c>
      <c r="K224" s="66">
        <v>350</v>
      </c>
      <c r="L224" s="66">
        <v>350</v>
      </c>
      <c r="M224" s="66">
        <v>350</v>
      </c>
      <c r="N224" s="66">
        <f>VLOOKUP(A224,GIS!A:C,3,0)</f>
        <v>350</v>
      </c>
      <c r="O224" s="66" t="str">
        <f t="shared" si="89"/>
        <v/>
      </c>
      <c r="P224" s="66" t="str">
        <f t="shared" si="86"/>
        <v/>
      </c>
      <c r="Q224" s="66">
        <f t="shared" si="90"/>
        <v>350</v>
      </c>
      <c r="R224" s="66">
        <f t="shared" si="91"/>
        <v>350</v>
      </c>
      <c r="S224" s="66">
        <f>Q224-U224-SUMIFS(条件付き不可!X:X,条件付き不可!E:E,D224)</f>
        <v>350</v>
      </c>
      <c r="T224" s="66">
        <f t="shared" si="87"/>
        <v>350</v>
      </c>
      <c r="U224" s="66">
        <f>IF(COUNTIFS(条件付き不可!$E:$E,$D224,条件付き不可!$C:$C,条件付き不可!$V$3)&gt;0,Q224,SUMIFS(条件付き不可!$L:$L,条件付き不可!$E:$E,$D224,条件付き不可!$C:$C,U$1))</f>
        <v>0</v>
      </c>
      <c r="V224" s="66">
        <f>IF(COUNTIFS(条件付き不可!$E:$E,$D224,条件付き不可!$C:$C,条件付き不可!$V$5)&gt;0,Q224,IFERROR(VLOOKUP(D224,条件付き不可!E:Y,21,0),0))</f>
        <v>0</v>
      </c>
    </row>
    <row r="225" spans="1:22">
      <c r="A225" s="53" t="str">
        <f t="shared" ref="A225" si="92">TEXT(D225,"000000")</f>
        <v>002083</v>
      </c>
      <c r="B225" s="53">
        <v>1</v>
      </c>
      <c r="C225">
        <v>224</v>
      </c>
      <c r="D225">
        <v>2083</v>
      </c>
      <c r="E225" t="s">
        <v>3026</v>
      </c>
      <c r="F225" t="s">
        <v>281</v>
      </c>
      <c r="G225" t="str">
        <f>VLOOKUP(A225,GIS!A:B,2,0)</f>
        <v>井野（のびのび公園）</v>
      </c>
      <c r="H225" t="s">
        <v>58</v>
      </c>
      <c r="I225" t="s">
        <v>2611</v>
      </c>
      <c r="J225" s="66">
        <v>530</v>
      </c>
      <c r="K225" s="66">
        <v>530</v>
      </c>
      <c r="L225" s="66">
        <v>530</v>
      </c>
      <c r="M225" s="66">
        <v>530</v>
      </c>
      <c r="N225" s="66">
        <f>VLOOKUP(A225,GIS!A:C,3,0)</f>
        <v>530</v>
      </c>
      <c r="O225" s="66" t="str">
        <f t="shared" ref="O225" si="93">IF(J225=N225,"","✕")</f>
        <v/>
      </c>
      <c r="P225" s="66" t="str">
        <f t="shared" ref="P225" si="94">IF(J225=K225,IF(J225=L225,"","✕"),"✕")</f>
        <v/>
      </c>
      <c r="Q225" s="66">
        <f t="shared" ref="Q225" si="95">N225</f>
        <v>530</v>
      </c>
      <c r="R225" s="66">
        <f t="shared" ref="R225" si="96">Q225-U225</f>
        <v>530</v>
      </c>
      <c r="S225" s="66">
        <f>Q225-U225-SUMIFS(条件付き不可!X:X,条件付き不可!E:E,D225)</f>
        <v>530</v>
      </c>
      <c r="T225" s="66">
        <f t="shared" ref="T225" si="97">Q225-V225</f>
        <v>530</v>
      </c>
      <c r="U225" s="66">
        <f>IF(COUNTIFS(条件付き不可!$E:$E,$D225,条件付き不可!$C:$C,条件付き不可!$V$3)&gt;0,Q225,SUMIFS(条件付き不可!$L:$L,条件付き不可!$E:$E,$D225,条件付き不可!$C:$C,U$1))</f>
        <v>0</v>
      </c>
      <c r="V225" s="66">
        <f>IF(COUNTIFS(条件付き不可!$E:$E,$D225,条件付き不可!$C:$C,条件付き不可!$V$5)&gt;0,Q225,IFERROR(VLOOKUP(D225,条件付き不可!E:Y,21,0),0))</f>
        <v>0</v>
      </c>
    </row>
    <row r="226" spans="1:22">
      <c r="A226" s="53" t="str">
        <f t="shared" si="88"/>
        <v>002037</v>
      </c>
      <c r="B226" s="53">
        <v>1</v>
      </c>
      <c r="C226">
        <v>225</v>
      </c>
      <c r="D226">
        <v>2037</v>
      </c>
      <c r="E226" t="s">
        <v>3026</v>
      </c>
      <c r="F226" t="s">
        <v>281</v>
      </c>
      <c r="G226" t="str">
        <f>VLOOKUP(A226,GIS!A:B,2,0)</f>
        <v>井野（かっぱ寿司）</v>
      </c>
      <c r="H226" t="s">
        <v>58</v>
      </c>
      <c r="I226" t="s">
        <v>2611</v>
      </c>
      <c r="J226" s="66">
        <v>455</v>
      </c>
      <c r="K226" s="66">
        <v>455</v>
      </c>
      <c r="L226" s="66">
        <v>455</v>
      </c>
      <c r="M226" s="66">
        <v>455</v>
      </c>
      <c r="N226" s="66">
        <f>VLOOKUP(A226,GIS!A:C,3,0)</f>
        <v>455</v>
      </c>
      <c r="O226" s="66" t="str">
        <f t="shared" si="89"/>
        <v/>
      </c>
      <c r="P226" s="66" t="str">
        <f t="shared" si="86"/>
        <v/>
      </c>
      <c r="Q226" s="66">
        <f t="shared" si="90"/>
        <v>455</v>
      </c>
      <c r="R226" s="66">
        <f t="shared" si="91"/>
        <v>455</v>
      </c>
      <c r="S226" s="66">
        <f>Q226-U226-SUMIFS(条件付き不可!X:X,条件付き不可!E:E,D226)</f>
        <v>455</v>
      </c>
      <c r="T226" s="66">
        <f t="shared" si="87"/>
        <v>455</v>
      </c>
      <c r="U226" s="66">
        <f>IF(COUNTIFS(条件付き不可!$E:$E,$D226,条件付き不可!$C:$C,条件付き不可!$V$3)&gt;0,Q226,SUMIFS(条件付き不可!$L:$L,条件付き不可!$E:$E,$D226,条件付き不可!$C:$C,U$1))</f>
        <v>0</v>
      </c>
      <c r="V226" s="66">
        <f>IF(COUNTIFS(条件付き不可!$E:$E,$D226,条件付き不可!$C:$C,条件付き不可!$V$5)&gt;0,Q226,IFERROR(VLOOKUP(D226,条件付き不可!E:Y,21,0),0))</f>
        <v>0</v>
      </c>
    </row>
    <row r="227" spans="1:22">
      <c r="A227" s="53" t="str">
        <f t="shared" si="88"/>
        <v>002038</v>
      </c>
      <c r="B227" s="53">
        <v>1</v>
      </c>
      <c r="C227">
        <v>226</v>
      </c>
      <c r="D227">
        <v>2038</v>
      </c>
      <c r="E227" t="s">
        <v>3026</v>
      </c>
      <c r="F227" t="s">
        <v>281</v>
      </c>
      <c r="G227" t="str">
        <f>VLOOKUP(A227,GIS!A:B,2,0)</f>
        <v>井野（リブレ）</v>
      </c>
      <c r="H227" t="s">
        <v>58</v>
      </c>
      <c r="I227" t="s">
        <v>2611</v>
      </c>
      <c r="J227" s="66">
        <v>670</v>
      </c>
      <c r="K227" s="66">
        <v>670</v>
      </c>
      <c r="L227" s="66">
        <v>670</v>
      </c>
      <c r="M227" s="66">
        <v>670</v>
      </c>
      <c r="N227" s="66">
        <f>VLOOKUP(A227,GIS!A:C,3,0)</f>
        <v>670</v>
      </c>
      <c r="O227" s="66" t="str">
        <f t="shared" si="89"/>
        <v/>
      </c>
      <c r="P227" s="66" t="str">
        <f t="shared" si="86"/>
        <v/>
      </c>
      <c r="Q227" s="66">
        <f t="shared" si="90"/>
        <v>670</v>
      </c>
      <c r="R227" s="66">
        <f t="shared" si="91"/>
        <v>670</v>
      </c>
      <c r="S227" s="66">
        <f>Q227-U227-SUMIFS(条件付き不可!X:X,条件付き不可!E:E,D227)</f>
        <v>670</v>
      </c>
      <c r="T227" s="66">
        <f t="shared" si="87"/>
        <v>670</v>
      </c>
      <c r="U227" s="66">
        <f>IF(COUNTIFS(条件付き不可!$E:$E,$D227,条件付き不可!$C:$C,条件付き不可!$V$3)&gt;0,Q227,SUMIFS(条件付き不可!$L:$L,条件付き不可!$E:$E,$D227,条件付き不可!$C:$C,U$1))</f>
        <v>0</v>
      </c>
      <c r="V227" s="66">
        <f>IF(COUNTIFS(条件付き不可!$E:$E,$D227,条件付き不可!$C:$C,条件付き不可!$V$5)&gt;0,Q227,IFERROR(VLOOKUP(D227,条件付き不可!E:Y,21,0),0))</f>
        <v>0</v>
      </c>
    </row>
    <row r="228" spans="1:22">
      <c r="A228" s="53" t="str">
        <f t="shared" si="88"/>
        <v>002039</v>
      </c>
      <c r="B228" s="53">
        <v>1</v>
      </c>
      <c r="C228">
        <v>227</v>
      </c>
      <c r="D228">
        <v>2039</v>
      </c>
      <c r="E228" t="s">
        <v>3026</v>
      </c>
      <c r="F228" t="s">
        <v>281</v>
      </c>
      <c r="G228" t="str">
        <f>VLOOKUP(A228,GIS!A:B,2,0)</f>
        <v>井野（上高野入り口）</v>
      </c>
      <c r="H228" t="s">
        <v>58</v>
      </c>
      <c r="I228" t="s">
        <v>2611</v>
      </c>
      <c r="J228" s="66">
        <v>500</v>
      </c>
      <c r="K228" s="66">
        <v>442</v>
      </c>
      <c r="L228" s="66">
        <v>442</v>
      </c>
      <c r="M228" s="66">
        <v>500</v>
      </c>
      <c r="N228" s="66">
        <f>VLOOKUP(A228,GIS!A:C,3,0)</f>
        <v>500</v>
      </c>
      <c r="O228" s="66" t="str">
        <f t="shared" si="89"/>
        <v/>
      </c>
      <c r="P228" s="66" t="str">
        <f t="shared" si="86"/>
        <v>✕</v>
      </c>
      <c r="Q228" s="66">
        <f t="shared" si="90"/>
        <v>500</v>
      </c>
      <c r="R228" s="66">
        <f t="shared" si="91"/>
        <v>442</v>
      </c>
      <c r="S228" s="66">
        <f>Q228-U228-SUMIFS(条件付き不可!X:X,条件付き不可!E:E,D228)</f>
        <v>442</v>
      </c>
      <c r="T228" s="66">
        <f t="shared" si="87"/>
        <v>500</v>
      </c>
      <c r="U228" s="66">
        <f>IF(COUNTIFS(条件付き不可!$E:$E,$D228,条件付き不可!$C:$C,条件付き不可!$V$3)&gt;0,Q228,SUMIFS(条件付き不可!$L:$L,条件付き不可!$E:$E,$D228,条件付き不可!$C:$C,U$1))</f>
        <v>58</v>
      </c>
      <c r="V228" s="66">
        <f>IF(COUNTIFS(条件付き不可!$E:$E,$D228,条件付き不可!$C:$C,条件付き不可!$V$5)&gt;0,Q228,IFERROR(VLOOKUP(D228,条件付き不可!E:Y,21,0),0))</f>
        <v>0</v>
      </c>
    </row>
    <row r="229" spans="1:22">
      <c r="A229" s="53" t="str">
        <f t="shared" si="88"/>
        <v>002040</v>
      </c>
      <c r="B229" s="53">
        <v>1</v>
      </c>
      <c r="C229">
        <v>228</v>
      </c>
      <c r="D229">
        <v>2040</v>
      </c>
      <c r="E229" t="s">
        <v>3026</v>
      </c>
      <c r="F229" t="s">
        <v>290</v>
      </c>
      <c r="G229" t="str">
        <f>VLOOKUP(A229,GIS!A:B,2,0)</f>
        <v>中志津１Ａ</v>
      </c>
      <c r="H229" t="s">
        <v>58</v>
      </c>
      <c r="I229" t="s">
        <v>2611</v>
      </c>
      <c r="J229" s="66">
        <v>510</v>
      </c>
      <c r="K229" s="66">
        <v>510</v>
      </c>
      <c r="L229" s="66">
        <v>510</v>
      </c>
      <c r="M229" s="66">
        <v>510</v>
      </c>
      <c r="N229" s="66">
        <f>VLOOKUP(A229,GIS!A:C,3,0)</f>
        <v>510</v>
      </c>
      <c r="O229" s="66" t="str">
        <f t="shared" si="89"/>
        <v/>
      </c>
      <c r="P229" s="66" t="str">
        <f t="shared" si="86"/>
        <v/>
      </c>
      <c r="Q229" s="66">
        <f t="shared" si="90"/>
        <v>510</v>
      </c>
      <c r="R229" s="66">
        <f t="shared" si="91"/>
        <v>510</v>
      </c>
      <c r="S229" s="66">
        <f>Q229-U229-SUMIFS(条件付き不可!X:X,条件付き不可!E:E,D229)</f>
        <v>510</v>
      </c>
      <c r="T229" s="66">
        <f t="shared" si="87"/>
        <v>510</v>
      </c>
      <c r="U229" s="66">
        <f>IF(COUNTIFS(条件付き不可!$E:$E,$D229,条件付き不可!$C:$C,条件付き不可!$V$3)&gt;0,Q229,SUMIFS(条件付き不可!$L:$L,条件付き不可!$E:$E,$D229,条件付き不可!$C:$C,U$1))</f>
        <v>0</v>
      </c>
      <c r="V229" s="66">
        <f>IF(COUNTIFS(条件付き不可!$E:$E,$D229,条件付き不可!$C:$C,条件付き不可!$V$5)&gt;0,Q229,IFERROR(VLOOKUP(D229,条件付き不可!E:Y,21,0),0))</f>
        <v>0</v>
      </c>
    </row>
    <row r="230" spans="1:22">
      <c r="A230" s="53" t="str">
        <f t="shared" si="88"/>
        <v>002041</v>
      </c>
      <c r="B230" s="53">
        <v>1</v>
      </c>
      <c r="C230">
        <v>229</v>
      </c>
      <c r="D230">
        <v>2041</v>
      </c>
      <c r="E230" t="s">
        <v>3026</v>
      </c>
      <c r="F230" t="s">
        <v>290</v>
      </c>
      <c r="G230" t="str">
        <f>VLOOKUP(A230,GIS!A:B,2,0)</f>
        <v>中志津１</v>
      </c>
      <c r="H230" t="s">
        <v>58</v>
      </c>
      <c r="I230" t="s">
        <v>2611</v>
      </c>
      <c r="J230" s="66">
        <v>340</v>
      </c>
      <c r="K230" s="66">
        <v>340</v>
      </c>
      <c r="L230" s="66">
        <v>340</v>
      </c>
      <c r="M230" s="66">
        <v>340</v>
      </c>
      <c r="N230" s="66">
        <f>VLOOKUP(A230,GIS!A:C,3,0)</f>
        <v>340</v>
      </c>
      <c r="O230" s="66" t="str">
        <f t="shared" si="89"/>
        <v/>
      </c>
      <c r="P230" s="66" t="str">
        <f t="shared" si="86"/>
        <v/>
      </c>
      <c r="Q230" s="66">
        <f t="shared" si="90"/>
        <v>340</v>
      </c>
      <c r="R230" s="66">
        <f t="shared" si="91"/>
        <v>340</v>
      </c>
      <c r="S230" s="66">
        <f>Q230-U230-SUMIFS(条件付き不可!X:X,条件付き不可!E:E,D230)</f>
        <v>340</v>
      </c>
      <c r="T230" s="66">
        <f t="shared" si="87"/>
        <v>340</v>
      </c>
      <c r="U230" s="66">
        <f>IF(COUNTIFS(条件付き不可!$E:$E,$D230,条件付き不可!$C:$C,条件付き不可!$V$3)&gt;0,Q230,SUMIFS(条件付き不可!$L:$L,条件付き不可!$E:$E,$D230,条件付き不可!$C:$C,U$1))</f>
        <v>0</v>
      </c>
      <c r="V230" s="66">
        <f>IF(COUNTIFS(条件付き不可!$E:$E,$D230,条件付き不可!$C:$C,条件付き不可!$V$5)&gt;0,Q230,IFERROR(VLOOKUP(D230,条件付き不可!E:Y,21,0),0))</f>
        <v>0</v>
      </c>
    </row>
    <row r="231" spans="1:22">
      <c r="A231" s="53" t="str">
        <f t="shared" si="88"/>
        <v>002042</v>
      </c>
      <c r="B231" s="53">
        <v>1</v>
      </c>
      <c r="C231">
        <v>230</v>
      </c>
      <c r="D231">
        <v>2042</v>
      </c>
      <c r="E231" t="s">
        <v>3026</v>
      </c>
      <c r="F231" t="s">
        <v>290</v>
      </c>
      <c r="G231" t="str">
        <f>VLOOKUP(A231,GIS!A:B,2,0)</f>
        <v>中志津２</v>
      </c>
      <c r="H231" t="s">
        <v>58</v>
      </c>
      <c r="I231" t="s">
        <v>2611</v>
      </c>
      <c r="J231" s="66">
        <v>440</v>
      </c>
      <c r="K231" s="66">
        <v>440</v>
      </c>
      <c r="L231" s="66">
        <v>440</v>
      </c>
      <c r="M231" s="66">
        <v>440</v>
      </c>
      <c r="N231" s="66">
        <f>VLOOKUP(A231,GIS!A:C,3,0)</f>
        <v>440</v>
      </c>
      <c r="O231" s="66" t="str">
        <f t="shared" si="89"/>
        <v/>
      </c>
      <c r="P231" s="66" t="str">
        <f t="shared" si="86"/>
        <v/>
      </c>
      <c r="Q231" s="66">
        <f t="shared" si="90"/>
        <v>440</v>
      </c>
      <c r="R231" s="66">
        <f t="shared" si="91"/>
        <v>440</v>
      </c>
      <c r="S231" s="66">
        <f>Q231-U231-SUMIFS(条件付き不可!X:X,条件付き不可!E:E,D231)</f>
        <v>440</v>
      </c>
      <c r="T231" s="66">
        <f t="shared" si="87"/>
        <v>440</v>
      </c>
      <c r="U231" s="66">
        <f>IF(COUNTIFS(条件付き不可!$E:$E,$D231,条件付き不可!$C:$C,条件付き不可!$V$3)&gt;0,Q231,SUMIFS(条件付き不可!$L:$L,条件付き不可!$E:$E,$D231,条件付き不可!$C:$C,U$1))</f>
        <v>0</v>
      </c>
      <c r="V231" s="66">
        <f>IF(COUNTIFS(条件付き不可!$E:$E,$D231,条件付き不可!$C:$C,条件付き不可!$V$5)&gt;0,Q231,IFERROR(VLOOKUP(D231,条件付き不可!E:Y,21,0),0))</f>
        <v>0</v>
      </c>
    </row>
    <row r="232" spans="1:22">
      <c r="A232" s="53" t="str">
        <f t="shared" si="88"/>
        <v>002043</v>
      </c>
      <c r="B232" s="53">
        <v>1</v>
      </c>
      <c r="C232">
        <v>231</v>
      </c>
      <c r="D232">
        <v>2043</v>
      </c>
      <c r="E232" t="s">
        <v>3026</v>
      </c>
      <c r="F232" t="s">
        <v>290</v>
      </c>
      <c r="G232" t="str">
        <f>VLOOKUP(A232,GIS!A:B,2,0)</f>
        <v>中志津３</v>
      </c>
      <c r="H232" t="s">
        <v>58</v>
      </c>
      <c r="I232" t="s">
        <v>2611</v>
      </c>
      <c r="J232" s="66">
        <v>420</v>
      </c>
      <c r="K232" s="66">
        <v>420</v>
      </c>
      <c r="L232" s="66">
        <v>420</v>
      </c>
      <c r="M232" s="66">
        <v>420</v>
      </c>
      <c r="N232" s="66">
        <f>VLOOKUP(A232,GIS!A:C,3,0)</f>
        <v>420</v>
      </c>
      <c r="O232" s="66" t="str">
        <f t="shared" si="89"/>
        <v/>
      </c>
      <c r="P232" s="66" t="str">
        <f t="shared" si="86"/>
        <v/>
      </c>
      <c r="Q232" s="66">
        <f t="shared" si="90"/>
        <v>420</v>
      </c>
      <c r="R232" s="66">
        <f t="shared" si="91"/>
        <v>420</v>
      </c>
      <c r="S232" s="66">
        <f>Q232-U232-SUMIFS(条件付き不可!X:X,条件付き不可!E:E,D232)</f>
        <v>420</v>
      </c>
      <c r="T232" s="66">
        <f t="shared" si="87"/>
        <v>420</v>
      </c>
      <c r="U232" s="66">
        <f>IF(COUNTIFS(条件付き不可!$E:$E,$D232,条件付き不可!$C:$C,条件付き不可!$V$3)&gt;0,Q232,SUMIFS(条件付き不可!$L:$L,条件付き不可!$E:$E,$D232,条件付き不可!$C:$C,U$1))</f>
        <v>0</v>
      </c>
      <c r="V232" s="66">
        <f>IF(COUNTIFS(条件付き不可!$E:$E,$D232,条件付き不可!$C:$C,条件付き不可!$V$5)&gt;0,Q232,IFERROR(VLOOKUP(D232,条件付き不可!E:Y,21,0),0))</f>
        <v>0</v>
      </c>
    </row>
    <row r="233" spans="1:22">
      <c r="A233" s="53" t="str">
        <f t="shared" si="88"/>
        <v>002044</v>
      </c>
      <c r="B233" s="53">
        <v>1</v>
      </c>
      <c r="C233">
        <v>232</v>
      </c>
      <c r="D233">
        <v>2044</v>
      </c>
      <c r="E233" t="s">
        <v>3026</v>
      </c>
      <c r="F233" t="s">
        <v>290</v>
      </c>
      <c r="G233" t="str">
        <f>VLOOKUP(A233,GIS!A:B,2,0)</f>
        <v>中志津４</v>
      </c>
      <c r="H233" t="s">
        <v>58</v>
      </c>
      <c r="I233" t="s">
        <v>2611</v>
      </c>
      <c r="J233" s="66">
        <v>530</v>
      </c>
      <c r="K233" s="66">
        <v>530</v>
      </c>
      <c r="L233" s="66">
        <v>530</v>
      </c>
      <c r="M233" s="66">
        <v>530</v>
      </c>
      <c r="N233" s="66">
        <f>VLOOKUP(A233,GIS!A:C,3,0)</f>
        <v>530</v>
      </c>
      <c r="O233" s="66" t="str">
        <f t="shared" si="89"/>
        <v/>
      </c>
      <c r="P233" s="66" t="str">
        <f t="shared" si="86"/>
        <v/>
      </c>
      <c r="Q233" s="66">
        <f t="shared" si="90"/>
        <v>530</v>
      </c>
      <c r="R233" s="66">
        <f t="shared" si="91"/>
        <v>530</v>
      </c>
      <c r="S233" s="66">
        <f>Q233-U233-SUMIFS(条件付き不可!X:X,条件付き不可!E:E,D233)</f>
        <v>530</v>
      </c>
      <c r="T233" s="66">
        <f t="shared" si="87"/>
        <v>530</v>
      </c>
      <c r="U233" s="66">
        <f>IF(COUNTIFS(条件付き不可!$E:$E,$D233,条件付き不可!$C:$C,条件付き不可!$V$3)&gt;0,Q233,SUMIFS(条件付き不可!$L:$L,条件付き不可!$E:$E,$D233,条件付き不可!$C:$C,U$1))</f>
        <v>0</v>
      </c>
      <c r="V233" s="66">
        <f>IF(COUNTIFS(条件付き不可!$E:$E,$D233,条件付き不可!$C:$C,条件付き不可!$V$5)&gt;0,Q233,IFERROR(VLOOKUP(D233,条件付き不可!E:Y,21,0),0))</f>
        <v>0</v>
      </c>
    </row>
    <row r="234" spans="1:22">
      <c r="A234" s="53" t="str">
        <f t="shared" si="88"/>
        <v>002045</v>
      </c>
      <c r="B234" s="53">
        <v>1</v>
      </c>
      <c r="C234">
        <v>233</v>
      </c>
      <c r="D234">
        <v>2045</v>
      </c>
      <c r="E234" t="s">
        <v>3026</v>
      </c>
      <c r="F234" t="s">
        <v>290</v>
      </c>
      <c r="G234" t="str">
        <f>VLOOKUP(A234,GIS!A:B,2,0)</f>
        <v>中志津５</v>
      </c>
      <c r="H234" t="s">
        <v>58</v>
      </c>
      <c r="I234" t="s">
        <v>2611</v>
      </c>
      <c r="J234" s="66">
        <v>470</v>
      </c>
      <c r="K234" s="66">
        <v>470</v>
      </c>
      <c r="L234" s="66">
        <v>470</v>
      </c>
      <c r="M234" s="66">
        <v>470</v>
      </c>
      <c r="N234" s="66">
        <f>VLOOKUP(A234,GIS!A:C,3,0)</f>
        <v>470</v>
      </c>
      <c r="O234" s="66" t="str">
        <f t="shared" si="89"/>
        <v/>
      </c>
      <c r="P234" s="66" t="str">
        <f t="shared" si="86"/>
        <v/>
      </c>
      <c r="Q234" s="66">
        <f t="shared" si="90"/>
        <v>470</v>
      </c>
      <c r="R234" s="66">
        <f t="shared" si="91"/>
        <v>470</v>
      </c>
      <c r="S234" s="66">
        <f>Q234-U234-SUMIFS(条件付き不可!X:X,条件付き不可!E:E,D234)</f>
        <v>470</v>
      </c>
      <c r="T234" s="66">
        <f t="shared" si="87"/>
        <v>470</v>
      </c>
      <c r="U234" s="66">
        <f>IF(COUNTIFS(条件付き不可!$E:$E,$D234,条件付き不可!$C:$C,条件付き不可!$V$3)&gt;0,Q234,SUMIFS(条件付き不可!$L:$L,条件付き不可!$E:$E,$D234,条件付き不可!$C:$C,U$1))</f>
        <v>0</v>
      </c>
      <c r="V234" s="66">
        <f>IF(COUNTIFS(条件付き不可!$E:$E,$D234,条件付き不可!$C:$C,条件付き不可!$V$5)&gt;0,Q234,IFERROR(VLOOKUP(D234,条件付き不可!E:Y,21,0),0))</f>
        <v>0</v>
      </c>
    </row>
    <row r="235" spans="1:22">
      <c r="A235" s="53" t="str">
        <f t="shared" si="88"/>
        <v>002046</v>
      </c>
      <c r="B235" s="53">
        <v>1</v>
      </c>
      <c r="C235">
        <v>234</v>
      </c>
      <c r="D235">
        <v>2046</v>
      </c>
      <c r="E235" t="s">
        <v>3026</v>
      </c>
      <c r="F235" t="s">
        <v>290</v>
      </c>
      <c r="G235" t="str">
        <f>VLOOKUP(A235,GIS!A:B,2,0)</f>
        <v>中志津６</v>
      </c>
      <c r="H235" t="s">
        <v>58</v>
      </c>
      <c r="I235" t="s">
        <v>2611</v>
      </c>
      <c r="J235" s="66">
        <v>460</v>
      </c>
      <c r="K235" s="66">
        <v>460</v>
      </c>
      <c r="L235" s="66">
        <v>460</v>
      </c>
      <c r="M235" s="66">
        <v>460</v>
      </c>
      <c r="N235" s="66">
        <f>VLOOKUP(A235,GIS!A:C,3,0)</f>
        <v>460</v>
      </c>
      <c r="O235" s="66" t="str">
        <f t="shared" si="89"/>
        <v/>
      </c>
      <c r="P235" s="66" t="str">
        <f t="shared" si="86"/>
        <v/>
      </c>
      <c r="Q235" s="66">
        <f t="shared" si="90"/>
        <v>460</v>
      </c>
      <c r="R235" s="66">
        <f t="shared" si="91"/>
        <v>460</v>
      </c>
      <c r="S235" s="66">
        <f>Q235-U235-SUMIFS(条件付き不可!X:X,条件付き不可!E:E,D235)</f>
        <v>460</v>
      </c>
      <c r="T235" s="66">
        <f t="shared" si="87"/>
        <v>460</v>
      </c>
      <c r="U235" s="66">
        <f>IF(COUNTIFS(条件付き不可!$E:$E,$D235,条件付き不可!$C:$C,条件付き不可!$V$3)&gt;0,Q235,SUMIFS(条件付き不可!$L:$L,条件付き不可!$E:$E,$D235,条件付き不可!$C:$C,U$1))</f>
        <v>0</v>
      </c>
      <c r="V235" s="66">
        <f>IF(COUNTIFS(条件付き不可!$E:$E,$D235,条件付き不可!$C:$C,条件付き不可!$V$5)&gt;0,Q235,IFERROR(VLOOKUP(D235,条件付き不可!E:Y,21,0),0))</f>
        <v>0</v>
      </c>
    </row>
    <row r="236" spans="1:22">
      <c r="A236" s="53" t="str">
        <f t="shared" si="88"/>
        <v>002047</v>
      </c>
      <c r="B236" s="53">
        <v>1</v>
      </c>
      <c r="C236">
        <v>235</v>
      </c>
      <c r="D236">
        <v>2047</v>
      </c>
      <c r="E236" t="s">
        <v>3026</v>
      </c>
      <c r="F236" t="s">
        <v>290</v>
      </c>
      <c r="G236" t="str">
        <f>VLOOKUP(A236,GIS!A:B,2,0)</f>
        <v>中志津７</v>
      </c>
      <c r="H236" t="s">
        <v>58</v>
      </c>
      <c r="I236" t="s">
        <v>2611</v>
      </c>
      <c r="J236" s="66">
        <v>520</v>
      </c>
      <c r="K236" s="66">
        <v>520</v>
      </c>
      <c r="L236" s="66">
        <v>520</v>
      </c>
      <c r="M236" s="66">
        <v>520</v>
      </c>
      <c r="N236" s="66">
        <f>VLOOKUP(A236,GIS!A:C,3,0)</f>
        <v>520</v>
      </c>
      <c r="O236" s="66" t="str">
        <f t="shared" si="89"/>
        <v/>
      </c>
      <c r="P236" s="66" t="str">
        <f t="shared" si="86"/>
        <v/>
      </c>
      <c r="Q236" s="66">
        <f t="shared" si="90"/>
        <v>520</v>
      </c>
      <c r="R236" s="66">
        <f t="shared" si="91"/>
        <v>520</v>
      </c>
      <c r="S236" s="66">
        <f>Q236-U236-SUMIFS(条件付き不可!X:X,条件付き不可!E:E,D236)</f>
        <v>520</v>
      </c>
      <c r="T236" s="66">
        <f t="shared" si="87"/>
        <v>520</v>
      </c>
      <c r="U236" s="66">
        <f>IF(COUNTIFS(条件付き不可!$E:$E,$D236,条件付き不可!$C:$C,条件付き不可!$V$3)&gt;0,Q236,SUMIFS(条件付き不可!$L:$L,条件付き不可!$E:$E,$D236,条件付き不可!$C:$C,U$1))</f>
        <v>0</v>
      </c>
      <c r="V236" s="66">
        <f>IF(COUNTIFS(条件付き不可!$E:$E,$D236,条件付き不可!$C:$C,条件付き不可!$V$5)&gt;0,Q236,IFERROR(VLOOKUP(D236,条件付き不可!E:Y,21,0),0))</f>
        <v>0</v>
      </c>
    </row>
    <row r="237" spans="1:22">
      <c r="A237" s="53" t="str">
        <f t="shared" si="88"/>
        <v>002048</v>
      </c>
      <c r="B237" s="53">
        <v>1</v>
      </c>
      <c r="C237">
        <v>236</v>
      </c>
      <c r="D237">
        <v>2048</v>
      </c>
      <c r="E237" t="s">
        <v>3026</v>
      </c>
      <c r="F237" t="s">
        <v>299</v>
      </c>
      <c r="G237" t="str">
        <f>VLOOKUP(A237,GIS!A:B,2,0)</f>
        <v>稲荷台１・２</v>
      </c>
      <c r="H237" t="s">
        <v>58</v>
      </c>
      <c r="I237" t="s">
        <v>2611</v>
      </c>
      <c r="J237" s="66">
        <v>510</v>
      </c>
      <c r="K237" s="66">
        <v>510</v>
      </c>
      <c r="L237" s="66">
        <v>510</v>
      </c>
      <c r="M237" s="66">
        <v>510</v>
      </c>
      <c r="N237" s="66">
        <f>VLOOKUP(A237,GIS!A:C,3,0)</f>
        <v>510</v>
      </c>
      <c r="O237" s="66" t="str">
        <f t="shared" si="89"/>
        <v/>
      </c>
      <c r="P237" s="66" t="str">
        <f t="shared" si="86"/>
        <v/>
      </c>
      <c r="Q237" s="66">
        <f t="shared" si="90"/>
        <v>510</v>
      </c>
      <c r="R237" s="66">
        <f t="shared" si="91"/>
        <v>510</v>
      </c>
      <c r="S237" s="66">
        <f>Q237-U237-SUMIFS(条件付き不可!X:X,条件付き不可!E:E,D237)</f>
        <v>510</v>
      </c>
      <c r="T237" s="66">
        <f t="shared" si="87"/>
        <v>510</v>
      </c>
      <c r="U237" s="66">
        <f>IF(COUNTIFS(条件付き不可!$E:$E,$D237,条件付き不可!$C:$C,条件付き不可!$V$3)&gt;0,Q237,SUMIFS(条件付き不可!$L:$L,条件付き不可!$E:$E,$D237,条件付き不可!$C:$C,U$1))</f>
        <v>0</v>
      </c>
      <c r="V237" s="66">
        <f>IF(COUNTIFS(条件付き不可!$E:$E,$D237,条件付き不可!$C:$C,条件付き不可!$V$5)&gt;0,Q237,IFERROR(VLOOKUP(D237,条件付き不可!E:Y,21,0),0))</f>
        <v>0</v>
      </c>
    </row>
    <row r="238" spans="1:22">
      <c r="A238" s="53" t="str">
        <f t="shared" si="88"/>
        <v>002049</v>
      </c>
      <c r="B238" s="53">
        <v>1</v>
      </c>
      <c r="C238">
        <v>237</v>
      </c>
      <c r="D238">
        <v>2049</v>
      </c>
      <c r="E238" t="s">
        <v>3026</v>
      </c>
      <c r="F238" t="s">
        <v>299</v>
      </c>
      <c r="G238" t="str">
        <f>VLOOKUP(A238,GIS!A:B,2,0)</f>
        <v>稲荷台３・４</v>
      </c>
      <c r="H238" t="s">
        <v>58</v>
      </c>
      <c r="I238" t="s">
        <v>2611</v>
      </c>
      <c r="J238" s="66">
        <v>370</v>
      </c>
      <c r="K238" s="66">
        <v>370</v>
      </c>
      <c r="L238" s="66">
        <v>370</v>
      </c>
      <c r="M238" s="66">
        <v>370</v>
      </c>
      <c r="N238" s="66">
        <f>VLOOKUP(A238,GIS!A:C,3,0)</f>
        <v>370</v>
      </c>
      <c r="O238" s="66" t="str">
        <f t="shared" si="89"/>
        <v/>
      </c>
      <c r="P238" s="66" t="str">
        <f t="shared" si="86"/>
        <v/>
      </c>
      <c r="Q238" s="66">
        <f t="shared" si="90"/>
        <v>370</v>
      </c>
      <c r="R238" s="66">
        <f t="shared" si="91"/>
        <v>370</v>
      </c>
      <c r="S238" s="66">
        <f>Q238-U238-SUMIFS(条件付き不可!X:X,条件付き不可!E:E,D238)</f>
        <v>370</v>
      </c>
      <c r="T238" s="66">
        <f t="shared" si="87"/>
        <v>370</v>
      </c>
      <c r="U238" s="66">
        <f>IF(COUNTIFS(条件付き不可!$E:$E,$D238,条件付き不可!$C:$C,条件付き不可!$V$3)&gt;0,Q238,SUMIFS(条件付き不可!$L:$L,条件付き不可!$E:$E,$D238,条件付き不可!$C:$C,U$1))</f>
        <v>0</v>
      </c>
      <c r="V238" s="66">
        <f>IF(COUNTIFS(条件付き不可!$E:$E,$D238,条件付き不可!$C:$C,条件付き不可!$V$5)&gt;0,Q238,IFERROR(VLOOKUP(D238,条件付き不可!E:Y,21,0),0))</f>
        <v>0</v>
      </c>
    </row>
    <row r="239" spans="1:22">
      <c r="A239" s="53" t="str">
        <f t="shared" si="88"/>
        <v>002050</v>
      </c>
      <c r="B239" s="53">
        <v>1</v>
      </c>
      <c r="C239">
        <v>238</v>
      </c>
      <c r="D239">
        <v>2050</v>
      </c>
      <c r="E239" t="s">
        <v>3026</v>
      </c>
      <c r="F239" t="s">
        <v>299</v>
      </c>
      <c r="G239" t="str">
        <f>VLOOKUP(A239,GIS!A:B,2,0)</f>
        <v>臼井田1　</v>
      </c>
      <c r="H239" t="s">
        <v>58</v>
      </c>
      <c r="I239" t="s">
        <v>2611</v>
      </c>
      <c r="J239" s="66">
        <v>830</v>
      </c>
      <c r="K239" s="66">
        <v>830</v>
      </c>
      <c r="L239" s="66">
        <v>830</v>
      </c>
      <c r="M239" s="66">
        <v>830</v>
      </c>
      <c r="N239" s="66">
        <f>VLOOKUP(A239,GIS!A:C,3,0)</f>
        <v>830</v>
      </c>
      <c r="O239" s="66" t="str">
        <f t="shared" si="89"/>
        <v/>
      </c>
      <c r="P239" s="66" t="str">
        <f t="shared" si="86"/>
        <v/>
      </c>
      <c r="Q239" s="66">
        <f t="shared" si="90"/>
        <v>830</v>
      </c>
      <c r="R239" s="66">
        <f t="shared" si="91"/>
        <v>830</v>
      </c>
      <c r="S239" s="66">
        <f>Q239-U239-SUMIFS(条件付き不可!X:X,条件付き不可!E:E,D239)</f>
        <v>830</v>
      </c>
      <c r="T239" s="66">
        <f t="shared" si="87"/>
        <v>830</v>
      </c>
      <c r="U239" s="66">
        <f>IF(COUNTIFS(条件付き不可!$E:$E,$D239,条件付き不可!$C:$C,条件付き不可!$V$3)&gt;0,Q239,SUMIFS(条件付き不可!$L:$L,条件付き不可!$E:$E,$D239,条件付き不可!$C:$C,U$1))</f>
        <v>0</v>
      </c>
      <c r="V239" s="66">
        <f>IF(COUNTIFS(条件付き不可!$E:$E,$D239,条件付き不可!$C:$C,条件付き不可!$V$5)&gt;0,Q239,IFERROR(VLOOKUP(D239,条件付き不可!E:Y,21,0),0))</f>
        <v>0</v>
      </c>
    </row>
    <row r="240" spans="1:22">
      <c r="A240" s="53" t="str">
        <f t="shared" si="88"/>
        <v>002051</v>
      </c>
      <c r="B240" s="53">
        <v>1</v>
      </c>
      <c r="C240">
        <v>239</v>
      </c>
      <c r="D240">
        <v>2051</v>
      </c>
      <c r="E240" t="s">
        <v>3026</v>
      </c>
      <c r="F240" t="s">
        <v>299</v>
      </c>
      <c r="G240" t="str">
        <f>VLOOKUP(A240,GIS!A:B,2,0)</f>
        <v>臼井小学校</v>
      </c>
      <c r="H240" t="s">
        <v>58</v>
      </c>
      <c r="I240" t="s">
        <v>2611</v>
      </c>
      <c r="J240" s="66">
        <v>470</v>
      </c>
      <c r="K240" s="66">
        <v>470</v>
      </c>
      <c r="L240" s="66">
        <v>470</v>
      </c>
      <c r="M240" s="66">
        <v>470</v>
      </c>
      <c r="N240" s="66">
        <f>VLOOKUP(A240,GIS!A:C,3,0)</f>
        <v>470</v>
      </c>
      <c r="O240" s="66" t="str">
        <f t="shared" si="89"/>
        <v/>
      </c>
      <c r="P240" s="66" t="str">
        <f t="shared" si="86"/>
        <v/>
      </c>
      <c r="Q240" s="66">
        <f t="shared" si="90"/>
        <v>470</v>
      </c>
      <c r="R240" s="66">
        <f t="shared" si="91"/>
        <v>470</v>
      </c>
      <c r="S240" s="66">
        <f>Q240-U240-SUMIFS(条件付き不可!X:X,条件付き不可!E:E,D240)</f>
        <v>470</v>
      </c>
      <c r="T240" s="66">
        <f t="shared" si="87"/>
        <v>470</v>
      </c>
      <c r="U240" s="66">
        <f>IF(COUNTIFS(条件付き不可!$E:$E,$D240,条件付き不可!$C:$C,条件付き不可!$V$3)&gt;0,Q240,SUMIFS(条件付き不可!$L:$L,条件付き不可!$E:$E,$D240,条件付き不可!$C:$C,U$1))</f>
        <v>0</v>
      </c>
      <c r="V240" s="66">
        <f>IF(COUNTIFS(条件付き不可!$E:$E,$D240,条件付き不可!$C:$C,条件付き不可!$V$5)&gt;0,Q240,IFERROR(VLOOKUP(D240,条件付き不可!E:Y,21,0),0))</f>
        <v>0</v>
      </c>
    </row>
    <row r="241" spans="1:22">
      <c r="A241" s="53" t="str">
        <f t="shared" si="88"/>
        <v>002052</v>
      </c>
      <c r="B241" s="53">
        <v>1</v>
      </c>
      <c r="C241">
        <v>240</v>
      </c>
      <c r="D241">
        <v>2052</v>
      </c>
      <c r="E241" t="s">
        <v>3026</v>
      </c>
      <c r="F241" t="s">
        <v>299</v>
      </c>
      <c r="G241" t="str">
        <f>VLOOKUP(A241,GIS!A:B,2,0)</f>
        <v>南臼井台</v>
      </c>
      <c r="H241" t="s">
        <v>58</v>
      </c>
      <c r="I241" t="s">
        <v>2611</v>
      </c>
      <c r="J241" s="66">
        <v>430</v>
      </c>
      <c r="K241" s="66">
        <v>430</v>
      </c>
      <c r="L241" s="66">
        <v>430</v>
      </c>
      <c r="M241" s="66">
        <v>430</v>
      </c>
      <c r="N241" s="66">
        <f>VLOOKUP(A241,GIS!A:C,3,0)</f>
        <v>430</v>
      </c>
      <c r="O241" s="66" t="str">
        <f t="shared" si="89"/>
        <v/>
      </c>
      <c r="P241" s="66" t="str">
        <f t="shared" si="86"/>
        <v/>
      </c>
      <c r="Q241" s="66">
        <f t="shared" si="90"/>
        <v>430</v>
      </c>
      <c r="R241" s="66">
        <f t="shared" si="91"/>
        <v>430</v>
      </c>
      <c r="S241" s="66">
        <f>Q241-U241-SUMIFS(条件付き不可!X:X,条件付き不可!E:E,D241)</f>
        <v>430</v>
      </c>
      <c r="T241" s="66">
        <f t="shared" si="87"/>
        <v>430</v>
      </c>
      <c r="U241" s="66">
        <f>IF(COUNTIFS(条件付き不可!$E:$E,$D241,条件付き不可!$C:$C,条件付き不可!$V$3)&gt;0,Q241,SUMIFS(条件付き不可!$L:$L,条件付き不可!$E:$E,$D241,条件付き不可!$C:$C,U$1))</f>
        <v>0</v>
      </c>
      <c r="V241" s="66">
        <f>IF(COUNTIFS(条件付き不可!$E:$E,$D241,条件付き不可!$C:$C,条件付き不可!$V$5)&gt;0,Q241,IFERROR(VLOOKUP(D241,条件付き不可!E:Y,21,0),0))</f>
        <v>0</v>
      </c>
    </row>
    <row r="242" spans="1:22">
      <c r="A242" s="53" t="str">
        <f t="shared" si="88"/>
        <v>002053</v>
      </c>
      <c r="B242" s="53">
        <v>1</v>
      </c>
      <c r="C242">
        <v>241</v>
      </c>
      <c r="D242">
        <v>2053</v>
      </c>
      <c r="E242" t="s">
        <v>3026</v>
      </c>
      <c r="F242" t="s">
        <v>299</v>
      </c>
      <c r="G242" t="str">
        <f>VLOOKUP(A242,GIS!A:B,2,0)</f>
        <v>臼井台Ａ</v>
      </c>
      <c r="H242" t="s">
        <v>58</v>
      </c>
      <c r="I242" t="s">
        <v>2611</v>
      </c>
      <c r="J242" s="66">
        <v>530</v>
      </c>
      <c r="K242" s="66">
        <v>530</v>
      </c>
      <c r="L242" s="66">
        <v>530</v>
      </c>
      <c r="M242" s="66">
        <v>530</v>
      </c>
      <c r="N242" s="66">
        <f>VLOOKUP(A242,GIS!A:C,3,0)</f>
        <v>530</v>
      </c>
      <c r="O242" s="66" t="str">
        <f t="shared" si="89"/>
        <v/>
      </c>
      <c r="P242" s="66" t="str">
        <f t="shared" si="86"/>
        <v/>
      </c>
      <c r="Q242" s="66">
        <f t="shared" si="90"/>
        <v>530</v>
      </c>
      <c r="R242" s="66">
        <f t="shared" si="91"/>
        <v>530</v>
      </c>
      <c r="S242" s="66">
        <f>Q242-U242-SUMIFS(条件付き不可!X:X,条件付き不可!E:E,D242)</f>
        <v>530</v>
      </c>
      <c r="T242" s="66">
        <f t="shared" si="87"/>
        <v>530</v>
      </c>
      <c r="U242" s="66">
        <f>IF(COUNTIFS(条件付き不可!$E:$E,$D242,条件付き不可!$C:$C,条件付き不可!$V$3)&gt;0,Q242,SUMIFS(条件付き不可!$L:$L,条件付き不可!$E:$E,$D242,条件付き不可!$C:$C,U$1))</f>
        <v>0</v>
      </c>
      <c r="V242" s="66">
        <f>IF(COUNTIFS(条件付き不可!$E:$E,$D242,条件付き不可!$C:$C,条件付き不可!$V$5)&gt;0,Q242,IFERROR(VLOOKUP(D242,条件付き不可!E:Y,21,0),0))</f>
        <v>0</v>
      </c>
    </row>
    <row r="243" spans="1:22">
      <c r="A243" s="53" t="str">
        <f t="shared" si="88"/>
        <v>002054</v>
      </c>
      <c r="B243" s="53">
        <v>1</v>
      </c>
      <c r="C243">
        <v>242</v>
      </c>
      <c r="D243">
        <v>2054</v>
      </c>
      <c r="E243" t="s">
        <v>3026</v>
      </c>
      <c r="F243" t="s">
        <v>299</v>
      </c>
      <c r="G243" t="str">
        <f>VLOOKUP(A243,GIS!A:B,2,0)</f>
        <v>臼井台Ｂ</v>
      </c>
      <c r="H243" t="s">
        <v>58</v>
      </c>
      <c r="I243" t="s">
        <v>2611</v>
      </c>
      <c r="J243" s="66">
        <v>410</v>
      </c>
      <c r="K243" s="66">
        <v>410</v>
      </c>
      <c r="L243" s="66">
        <v>410</v>
      </c>
      <c r="M243" s="66">
        <v>410</v>
      </c>
      <c r="N243" s="66">
        <f>VLOOKUP(A243,GIS!A:C,3,0)</f>
        <v>410</v>
      </c>
      <c r="O243" s="66" t="str">
        <f t="shared" si="89"/>
        <v/>
      </c>
      <c r="P243" s="66" t="str">
        <f t="shared" si="86"/>
        <v/>
      </c>
      <c r="Q243" s="66">
        <f t="shared" si="90"/>
        <v>410</v>
      </c>
      <c r="R243" s="66">
        <f t="shared" si="91"/>
        <v>410</v>
      </c>
      <c r="S243" s="66">
        <f>Q243-U243-SUMIFS(条件付き不可!X:X,条件付き不可!E:E,D243)</f>
        <v>410</v>
      </c>
      <c r="T243" s="66">
        <f t="shared" si="87"/>
        <v>410</v>
      </c>
      <c r="U243" s="66">
        <f>IF(COUNTIFS(条件付き不可!$E:$E,$D243,条件付き不可!$C:$C,条件付き不可!$V$3)&gt;0,Q243,SUMIFS(条件付き不可!$L:$L,条件付き不可!$E:$E,$D243,条件付き不可!$C:$C,U$1))</f>
        <v>0</v>
      </c>
      <c r="V243" s="66">
        <f>IF(COUNTIFS(条件付き不可!$E:$E,$D243,条件付き不可!$C:$C,条件付き不可!$V$5)&gt;0,Q243,IFERROR(VLOOKUP(D243,条件付き不可!E:Y,21,0),0))</f>
        <v>0</v>
      </c>
    </row>
    <row r="244" spans="1:22">
      <c r="A244" s="53" t="str">
        <f t="shared" si="88"/>
        <v>002055</v>
      </c>
      <c r="B244" s="53">
        <v>1</v>
      </c>
      <c r="C244">
        <v>243</v>
      </c>
      <c r="D244">
        <v>2055</v>
      </c>
      <c r="E244" t="s">
        <v>3026</v>
      </c>
      <c r="F244" t="s">
        <v>299</v>
      </c>
      <c r="G244" t="str">
        <f>VLOOKUP(A244,GIS!A:B,2,0)</f>
        <v>八幡台１</v>
      </c>
      <c r="H244" t="s">
        <v>58</v>
      </c>
      <c r="I244" t="s">
        <v>2611</v>
      </c>
      <c r="J244" s="66">
        <v>330</v>
      </c>
      <c r="K244" s="66">
        <v>330</v>
      </c>
      <c r="L244" s="66">
        <v>330</v>
      </c>
      <c r="M244" s="66">
        <v>330</v>
      </c>
      <c r="N244" s="66">
        <f>VLOOKUP(A244,GIS!A:C,3,0)</f>
        <v>330</v>
      </c>
      <c r="O244" s="66" t="str">
        <f t="shared" si="89"/>
        <v/>
      </c>
      <c r="P244" s="66" t="str">
        <f t="shared" si="86"/>
        <v/>
      </c>
      <c r="Q244" s="66">
        <f t="shared" si="90"/>
        <v>330</v>
      </c>
      <c r="R244" s="66">
        <f t="shared" si="91"/>
        <v>330</v>
      </c>
      <c r="S244" s="66">
        <f>Q244-U244-SUMIFS(条件付き不可!X:X,条件付き不可!E:E,D244)</f>
        <v>330</v>
      </c>
      <c r="T244" s="66">
        <f t="shared" si="87"/>
        <v>330</v>
      </c>
      <c r="U244" s="66">
        <f>IF(COUNTIFS(条件付き不可!$E:$E,$D244,条件付き不可!$C:$C,条件付き不可!$V$3)&gt;0,Q244,SUMIFS(条件付き不可!$L:$L,条件付き不可!$E:$E,$D244,条件付き不可!$C:$C,U$1))</f>
        <v>0</v>
      </c>
      <c r="V244" s="66">
        <f>IF(COUNTIFS(条件付き不可!$E:$E,$D244,条件付き不可!$C:$C,条件付き不可!$V$5)&gt;0,Q244,IFERROR(VLOOKUP(D244,条件付き不可!E:Y,21,0),0))</f>
        <v>0</v>
      </c>
    </row>
    <row r="245" spans="1:22">
      <c r="A245" s="53" t="str">
        <f t="shared" si="88"/>
        <v>002056</v>
      </c>
      <c r="B245" s="53">
        <v>1</v>
      </c>
      <c r="C245">
        <v>244</v>
      </c>
      <c r="D245">
        <v>2056</v>
      </c>
      <c r="E245" t="s">
        <v>3026</v>
      </c>
      <c r="F245" t="s">
        <v>299</v>
      </c>
      <c r="G245" t="str">
        <f>VLOOKUP(A245,GIS!A:B,2,0)</f>
        <v>八幡台２・３</v>
      </c>
      <c r="H245" t="s">
        <v>58</v>
      </c>
      <c r="I245" t="s">
        <v>2611</v>
      </c>
      <c r="J245" s="66">
        <v>490</v>
      </c>
      <c r="K245" s="66">
        <v>490</v>
      </c>
      <c r="L245" s="66">
        <v>490</v>
      </c>
      <c r="M245" s="66">
        <v>490</v>
      </c>
      <c r="N245" s="66">
        <f>VLOOKUP(A245,GIS!A:C,3,0)</f>
        <v>490</v>
      </c>
      <c r="O245" s="66" t="str">
        <f t="shared" si="89"/>
        <v/>
      </c>
      <c r="P245" s="66" t="str">
        <f t="shared" si="86"/>
        <v/>
      </c>
      <c r="Q245" s="66">
        <f t="shared" si="90"/>
        <v>490</v>
      </c>
      <c r="R245" s="66">
        <f t="shared" si="91"/>
        <v>490</v>
      </c>
      <c r="S245" s="66">
        <f>Q245-U245-SUMIFS(条件付き不可!X:X,条件付き不可!E:E,D245)</f>
        <v>490</v>
      </c>
      <c r="T245" s="66">
        <f t="shared" si="87"/>
        <v>490</v>
      </c>
      <c r="U245" s="66">
        <f>IF(COUNTIFS(条件付き不可!$E:$E,$D245,条件付き不可!$C:$C,条件付き不可!$V$3)&gt;0,Q245,SUMIFS(条件付き不可!$L:$L,条件付き不可!$E:$E,$D245,条件付き不可!$C:$C,U$1))</f>
        <v>0</v>
      </c>
      <c r="V245" s="66">
        <f>IF(COUNTIFS(条件付き不可!$E:$E,$D245,条件付き不可!$C:$C,条件付き不可!$V$5)&gt;0,Q245,IFERROR(VLOOKUP(D245,条件付き不可!E:Y,21,0),0))</f>
        <v>0</v>
      </c>
    </row>
    <row r="246" spans="1:22">
      <c r="A246" s="53" t="str">
        <f t="shared" si="88"/>
        <v>002057</v>
      </c>
      <c r="B246" s="53">
        <v>1</v>
      </c>
      <c r="C246">
        <v>245</v>
      </c>
      <c r="D246">
        <v>2057</v>
      </c>
      <c r="E246" t="s">
        <v>3026</v>
      </c>
      <c r="F246" t="s">
        <v>308</v>
      </c>
      <c r="G246" t="str">
        <f>VLOOKUP(A246,GIS!A:B,2,0)</f>
        <v>王子台１　ジャスコ</v>
      </c>
      <c r="H246" t="s">
        <v>58</v>
      </c>
      <c r="I246" t="s">
        <v>2611</v>
      </c>
      <c r="J246" s="66">
        <v>335</v>
      </c>
      <c r="K246" s="66">
        <v>335</v>
      </c>
      <c r="L246" s="66">
        <v>335</v>
      </c>
      <c r="M246" s="66">
        <v>335</v>
      </c>
      <c r="N246" s="66">
        <f>VLOOKUP(A246,GIS!A:C,3,0)</f>
        <v>335</v>
      </c>
      <c r="O246" s="66" t="str">
        <f t="shared" si="89"/>
        <v/>
      </c>
      <c r="P246" s="66" t="str">
        <f t="shared" si="86"/>
        <v/>
      </c>
      <c r="Q246" s="66">
        <f t="shared" si="90"/>
        <v>335</v>
      </c>
      <c r="R246" s="66">
        <f t="shared" si="91"/>
        <v>335</v>
      </c>
      <c r="S246" s="66">
        <f>Q246-U246-SUMIFS(条件付き不可!X:X,条件付き不可!E:E,D246)</f>
        <v>335</v>
      </c>
      <c r="T246" s="66">
        <f t="shared" si="87"/>
        <v>335</v>
      </c>
      <c r="U246" s="66">
        <f>IF(COUNTIFS(条件付き不可!$E:$E,$D246,条件付き不可!$C:$C,条件付き不可!$V$3)&gt;0,Q246,SUMIFS(条件付き不可!$L:$L,条件付き不可!$E:$E,$D246,条件付き不可!$C:$C,U$1))</f>
        <v>0</v>
      </c>
      <c r="V246" s="66">
        <f>IF(COUNTIFS(条件付き不可!$E:$E,$D246,条件付き不可!$C:$C,条件付き不可!$V$5)&gt;0,Q246,IFERROR(VLOOKUP(D246,条件付き不可!E:Y,21,0),0))</f>
        <v>0</v>
      </c>
    </row>
    <row r="247" spans="1:22">
      <c r="A247" s="53" t="str">
        <f t="shared" si="88"/>
        <v>002058</v>
      </c>
      <c r="B247" s="53">
        <v>1</v>
      </c>
      <c r="C247">
        <v>246</v>
      </c>
      <c r="D247">
        <v>2058</v>
      </c>
      <c r="E247" t="s">
        <v>3026</v>
      </c>
      <c r="F247" t="s">
        <v>308</v>
      </c>
      <c r="G247" t="str">
        <f>VLOOKUP(A247,GIS!A:B,2,0)</f>
        <v>王子台１　臼井</v>
      </c>
      <c r="H247" t="s">
        <v>58</v>
      </c>
      <c r="I247" t="s">
        <v>2611</v>
      </c>
      <c r="J247" s="66">
        <v>360</v>
      </c>
      <c r="K247" s="66">
        <v>360</v>
      </c>
      <c r="L247" s="66">
        <v>360</v>
      </c>
      <c r="M247" s="66">
        <v>360</v>
      </c>
      <c r="N247" s="66">
        <f>VLOOKUP(A247,GIS!A:C,3,0)</f>
        <v>360</v>
      </c>
      <c r="O247" s="66" t="str">
        <f t="shared" si="89"/>
        <v/>
      </c>
      <c r="P247" s="66" t="str">
        <f t="shared" si="86"/>
        <v/>
      </c>
      <c r="Q247" s="66">
        <f t="shared" si="90"/>
        <v>360</v>
      </c>
      <c r="R247" s="66">
        <f t="shared" si="91"/>
        <v>360</v>
      </c>
      <c r="S247" s="66">
        <f>Q247-U247-SUMIFS(条件付き不可!X:X,条件付き不可!E:E,D247)</f>
        <v>360</v>
      </c>
      <c r="T247" s="66">
        <f t="shared" si="87"/>
        <v>360</v>
      </c>
      <c r="U247" s="66">
        <f>IF(COUNTIFS(条件付き不可!$E:$E,$D247,条件付き不可!$C:$C,条件付き不可!$V$3)&gt;0,Q247,SUMIFS(条件付き不可!$L:$L,条件付き不可!$E:$E,$D247,条件付き不可!$C:$C,U$1))</f>
        <v>0</v>
      </c>
      <c r="V247" s="66">
        <f>IF(COUNTIFS(条件付き不可!$E:$E,$D247,条件付き不可!$C:$C,条件付き不可!$V$5)&gt;0,Q247,IFERROR(VLOOKUP(D247,条件付き不可!E:Y,21,0),0))</f>
        <v>0</v>
      </c>
    </row>
    <row r="248" spans="1:22">
      <c r="A248" s="53" t="str">
        <f t="shared" si="88"/>
        <v>002059</v>
      </c>
      <c r="B248" s="53">
        <v>1</v>
      </c>
      <c r="C248">
        <v>247</v>
      </c>
      <c r="D248">
        <v>2059</v>
      </c>
      <c r="E248" t="s">
        <v>3026</v>
      </c>
      <c r="F248" t="s">
        <v>308</v>
      </c>
      <c r="G248" t="str">
        <f>VLOOKUP(A248,GIS!A:B,2,0)</f>
        <v>王子台２</v>
      </c>
      <c r="H248" t="s">
        <v>58</v>
      </c>
      <c r="I248" t="s">
        <v>2611</v>
      </c>
      <c r="J248" s="66">
        <v>640</v>
      </c>
      <c r="K248" s="66">
        <v>640</v>
      </c>
      <c r="L248" s="66">
        <v>640</v>
      </c>
      <c r="M248" s="66">
        <v>640</v>
      </c>
      <c r="N248" s="66">
        <f>VLOOKUP(A248,GIS!A:C,3,0)</f>
        <v>640</v>
      </c>
      <c r="O248" s="66" t="str">
        <f t="shared" si="89"/>
        <v/>
      </c>
      <c r="P248" s="66" t="str">
        <f t="shared" si="86"/>
        <v/>
      </c>
      <c r="Q248" s="66">
        <f t="shared" si="90"/>
        <v>640</v>
      </c>
      <c r="R248" s="66">
        <f t="shared" si="91"/>
        <v>640</v>
      </c>
      <c r="S248" s="66">
        <f>Q248-U248-SUMIFS(条件付き不可!X:X,条件付き不可!E:E,D248)</f>
        <v>640</v>
      </c>
      <c r="T248" s="66">
        <f t="shared" si="87"/>
        <v>640</v>
      </c>
      <c r="U248" s="66">
        <f>IF(COUNTIFS(条件付き不可!$E:$E,$D248,条件付き不可!$C:$C,条件付き不可!$V$3)&gt;0,Q248,SUMIFS(条件付き不可!$L:$L,条件付き不可!$E:$E,$D248,条件付き不可!$C:$C,U$1))</f>
        <v>0</v>
      </c>
      <c r="V248" s="66">
        <f>IF(COUNTIFS(条件付き不可!$E:$E,$D248,条件付き不可!$C:$C,条件付き不可!$V$5)&gt;0,Q248,IFERROR(VLOOKUP(D248,条件付き不可!E:Y,21,0),0))</f>
        <v>0</v>
      </c>
    </row>
    <row r="249" spans="1:22">
      <c r="A249" s="53" t="str">
        <f t="shared" si="88"/>
        <v>002060</v>
      </c>
      <c r="B249" s="53">
        <v>1</v>
      </c>
      <c r="C249">
        <v>248</v>
      </c>
      <c r="D249">
        <v>2060</v>
      </c>
      <c r="E249" t="s">
        <v>3026</v>
      </c>
      <c r="F249" t="s">
        <v>308</v>
      </c>
      <c r="G249" t="str">
        <f>VLOOKUP(A249,GIS!A:B,2,0)</f>
        <v>王子台3</v>
      </c>
      <c r="H249" t="s">
        <v>58</v>
      </c>
      <c r="I249" t="s">
        <v>2611</v>
      </c>
      <c r="J249" s="66">
        <v>620</v>
      </c>
      <c r="K249" s="66">
        <v>620</v>
      </c>
      <c r="L249" s="66">
        <v>620</v>
      </c>
      <c r="M249" s="66">
        <v>620</v>
      </c>
      <c r="N249" s="66">
        <f>VLOOKUP(A249,GIS!A:C,3,0)</f>
        <v>620</v>
      </c>
      <c r="O249" s="66" t="str">
        <f t="shared" si="89"/>
        <v/>
      </c>
      <c r="P249" s="66" t="str">
        <f t="shared" si="86"/>
        <v/>
      </c>
      <c r="Q249" s="66">
        <f t="shared" si="90"/>
        <v>620</v>
      </c>
      <c r="R249" s="66">
        <f t="shared" si="91"/>
        <v>620</v>
      </c>
      <c r="S249" s="66">
        <f>Q249-U249-SUMIFS(条件付き不可!X:X,条件付き不可!E:E,D249)</f>
        <v>620</v>
      </c>
      <c r="T249" s="66">
        <f t="shared" si="87"/>
        <v>620</v>
      </c>
      <c r="U249" s="66">
        <f>IF(COUNTIFS(条件付き不可!$E:$E,$D249,条件付き不可!$C:$C,条件付き不可!$V$3)&gt;0,Q249,SUMIFS(条件付き不可!$L:$L,条件付き不可!$E:$E,$D249,条件付き不可!$C:$C,U$1))</f>
        <v>0</v>
      </c>
      <c r="V249" s="66">
        <f>IF(COUNTIFS(条件付き不可!$E:$E,$D249,条件付き不可!$C:$C,条件付き不可!$V$5)&gt;0,Q249,IFERROR(VLOOKUP(D249,条件付き不可!E:Y,21,0),0))</f>
        <v>0</v>
      </c>
    </row>
    <row r="250" spans="1:22">
      <c r="A250" s="53" t="str">
        <f t="shared" si="88"/>
        <v>002061</v>
      </c>
      <c r="B250" s="53">
        <v>1</v>
      </c>
      <c r="C250">
        <v>249</v>
      </c>
      <c r="D250">
        <v>2061</v>
      </c>
      <c r="E250" t="s">
        <v>3026</v>
      </c>
      <c r="F250" t="s">
        <v>308</v>
      </c>
      <c r="G250" t="str">
        <f>VLOOKUP(A250,GIS!A:B,2,0)</f>
        <v>王子台４</v>
      </c>
      <c r="H250" t="s">
        <v>58</v>
      </c>
      <c r="I250" t="s">
        <v>2611</v>
      </c>
      <c r="J250" s="66">
        <v>675</v>
      </c>
      <c r="K250" s="66">
        <v>675</v>
      </c>
      <c r="L250" s="66">
        <v>675</v>
      </c>
      <c r="M250" s="66">
        <v>675</v>
      </c>
      <c r="N250" s="66">
        <f>VLOOKUP(A250,GIS!A:C,3,0)</f>
        <v>675</v>
      </c>
      <c r="O250" s="66" t="str">
        <f t="shared" si="89"/>
        <v/>
      </c>
      <c r="P250" s="66" t="str">
        <f t="shared" si="86"/>
        <v/>
      </c>
      <c r="Q250" s="66">
        <f t="shared" si="90"/>
        <v>675</v>
      </c>
      <c r="R250" s="66">
        <f t="shared" si="91"/>
        <v>675</v>
      </c>
      <c r="S250" s="66">
        <f>Q250-U250-SUMIFS(条件付き不可!X:X,条件付き不可!E:E,D250)</f>
        <v>675</v>
      </c>
      <c r="T250" s="66">
        <f t="shared" si="87"/>
        <v>675</v>
      </c>
      <c r="U250" s="66">
        <f>IF(COUNTIFS(条件付き不可!$E:$E,$D250,条件付き不可!$C:$C,条件付き不可!$V$3)&gt;0,Q250,SUMIFS(条件付き不可!$L:$L,条件付き不可!$E:$E,$D250,条件付き不可!$C:$C,U$1))</f>
        <v>0</v>
      </c>
      <c r="V250" s="66">
        <f>IF(COUNTIFS(条件付き不可!$E:$E,$D250,条件付き不可!$C:$C,条件付き不可!$V$5)&gt;0,Q250,IFERROR(VLOOKUP(D250,条件付き不可!E:Y,21,0),0))</f>
        <v>0</v>
      </c>
    </row>
    <row r="251" spans="1:22">
      <c r="A251" s="53" t="str">
        <f t="shared" si="88"/>
        <v>002062</v>
      </c>
      <c r="B251" s="53">
        <v>1</v>
      </c>
      <c r="C251">
        <v>250</v>
      </c>
      <c r="D251">
        <v>2062</v>
      </c>
      <c r="E251" t="s">
        <v>3026</v>
      </c>
      <c r="F251" t="s">
        <v>308</v>
      </c>
      <c r="G251" t="str">
        <f>VLOOKUP(A251,GIS!A:B,2,0)</f>
        <v>王子台５Ａ</v>
      </c>
      <c r="H251" t="s">
        <v>58</v>
      </c>
      <c r="I251" t="s">
        <v>2611</v>
      </c>
      <c r="J251" s="66">
        <v>360</v>
      </c>
      <c r="K251" s="66">
        <v>360</v>
      </c>
      <c r="L251" s="66">
        <v>360</v>
      </c>
      <c r="M251" s="66">
        <v>360</v>
      </c>
      <c r="N251" s="66">
        <f>VLOOKUP(A251,GIS!A:C,3,0)</f>
        <v>360</v>
      </c>
      <c r="O251" s="66" t="str">
        <f t="shared" si="89"/>
        <v/>
      </c>
      <c r="P251" s="66" t="str">
        <f t="shared" si="86"/>
        <v/>
      </c>
      <c r="Q251" s="66">
        <f t="shared" si="90"/>
        <v>360</v>
      </c>
      <c r="R251" s="66">
        <f t="shared" si="91"/>
        <v>360</v>
      </c>
      <c r="S251" s="66">
        <f>Q251-U251-SUMIFS(条件付き不可!X:X,条件付き不可!E:E,D251)</f>
        <v>360</v>
      </c>
      <c r="T251" s="66">
        <f t="shared" si="87"/>
        <v>360</v>
      </c>
      <c r="U251" s="66">
        <f>IF(COUNTIFS(条件付き不可!$E:$E,$D251,条件付き不可!$C:$C,条件付き不可!$V$3)&gt;0,Q251,SUMIFS(条件付き不可!$L:$L,条件付き不可!$E:$E,$D251,条件付き不可!$C:$C,U$1))</f>
        <v>0</v>
      </c>
      <c r="V251" s="66">
        <f>IF(COUNTIFS(条件付き不可!$E:$E,$D251,条件付き不可!$C:$C,条件付き不可!$V$5)&gt;0,Q251,IFERROR(VLOOKUP(D251,条件付き不可!E:Y,21,0),0))</f>
        <v>0</v>
      </c>
    </row>
    <row r="252" spans="1:22">
      <c r="A252" s="53" t="str">
        <f t="shared" si="88"/>
        <v>002063</v>
      </c>
      <c r="B252" s="53">
        <v>1</v>
      </c>
      <c r="C252">
        <v>251</v>
      </c>
      <c r="D252">
        <v>2063</v>
      </c>
      <c r="E252" t="s">
        <v>3026</v>
      </c>
      <c r="F252" t="s">
        <v>308</v>
      </c>
      <c r="G252" t="str">
        <f>VLOOKUP(A252,GIS!A:B,2,0)</f>
        <v>王子台５Ｂ</v>
      </c>
      <c r="H252" t="s">
        <v>58</v>
      </c>
      <c r="I252" t="s">
        <v>2611</v>
      </c>
      <c r="J252" s="66">
        <v>415</v>
      </c>
      <c r="K252" s="66">
        <v>415</v>
      </c>
      <c r="L252" s="66">
        <v>415</v>
      </c>
      <c r="M252" s="66">
        <v>415</v>
      </c>
      <c r="N252" s="66">
        <f>VLOOKUP(A252,GIS!A:C,3,0)</f>
        <v>415</v>
      </c>
      <c r="O252" s="66" t="str">
        <f t="shared" si="89"/>
        <v/>
      </c>
      <c r="P252" s="66" t="str">
        <f t="shared" si="86"/>
        <v/>
      </c>
      <c r="Q252" s="66">
        <f t="shared" si="90"/>
        <v>415</v>
      </c>
      <c r="R252" s="66">
        <f t="shared" si="91"/>
        <v>415</v>
      </c>
      <c r="S252" s="66">
        <f>Q252-U252-SUMIFS(条件付き不可!X:X,条件付き不可!E:E,D252)</f>
        <v>415</v>
      </c>
      <c r="T252" s="66">
        <f t="shared" si="87"/>
        <v>415</v>
      </c>
      <c r="U252" s="66">
        <f>IF(COUNTIFS(条件付き不可!$E:$E,$D252,条件付き不可!$C:$C,条件付き不可!$V$3)&gt;0,Q252,SUMIFS(条件付き不可!$L:$L,条件付き不可!$E:$E,$D252,条件付き不可!$C:$C,U$1))</f>
        <v>0</v>
      </c>
      <c r="V252" s="66">
        <f>IF(COUNTIFS(条件付き不可!$E:$E,$D252,条件付き不可!$C:$C,条件付き不可!$V$5)&gt;0,Q252,IFERROR(VLOOKUP(D252,条件付き不可!E:Y,21,0),0))</f>
        <v>0</v>
      </c>
    </row>
    <row r="253" spans="1:22">
      <c r="A253" s="53" t="str">
        <f t="shared" si="88"/>
        <v>002064</v>
      </c>
      <c r="B253" s="53">
        <v>1</v>
      </c>
      <c r="C253">
        <v>252</v>
      </c>
      <c r="D253">
        <v>2064</v>
      </c>
      <c r="E253" t="s">
        <v>3026</v>
      </c>
      <c r="F253" t="s">
        <v>308</v>
      </c>
      <c r="G253" t="str">
        <f>VLOOKUP(A253,GIS!A:B,2,0)</f>
        <v>王子台６Ａ</v>
      </c>
      <c r="H253" t="s">
        <v>58</v>
      </c>
      <c r="I253" t="s">
        <v>2611</v>
      </c>
      <c r="J253" s="66">
        <v>395</v>
      </c>
      <c r="K253" s="66">
        <v>395</v>
      </c>
      <c r="L253" s="66">
        <v>395</v>
      </c>
      <c r="M253" s="66">
        <v>395</v>
      </c>
      <c r="N253" s="66">
        <f>VLOOKUP(A253,GIS!A:C,3,0)</f>
        <v>395</v>
      </c>
      <c r="O253" s="66" t="str">
        <f t="shared" si="89"/>
        <v/>
      </c>
      <c r="P253" s="66" t="str">
        <f t="shared" si="86"/>
        <v/>
      </c>
      <c r="Q253" s="66">
        <f t="shared" si="90"/>
        <v>395</v>
      </c>
      <c r="R253" s="66">
        <f t="shared" si="91"/>
        <v>395</v>
      </c>
      <c r="S253" s="66">
        <f>Q253-U253-SUMIFS(条件付き不可!X:X,条件付き不可!E:E,D253)</f>
        <v>395</v>
      </c>
      <c r="T253" s="66">
        <f t="shared" si="87"/>
        <v>395</v>
      </c>
      <c r="U253" s="66">
        <f>IF(COUNTIFS(条件付き不可!$E:$E,$D253,条件付き不可!$C:$C,条件付き不可!$V$3)&gt;0,Q253,SUMIFS(条件付き不可!$L:$L,条件付き不可!$E:$E,$D253,条件付き不可!$C:$C,U$1))</f>
        <v>0</v>
      </c>
      <c r="V253" s="66">
        <f>IF(COUNTIFS(条件付き不可!$E:$E,$D253,条件付き不可!$C:$C,条件付き不可!$V$5)&gt;0,Q253,IFERROR(VLOOKUP(D253,条件付き不可!E:Y,21,0),0))</f>
        <v>0</v>
      </c>
    </row>
    <row r="254" spans="1:22">
      <c r="A254" s="53" t="str">
        <f t="shared" si="88"/>
        <v>002065</v>
      </c>
      <c r="B254" s="53">
        <v>1</v>
      </c>
      <c r="C254">
        <v>253</v>
      </c>
      <c r="D254">
        <v>2065</v>
      </c>
      <c r="E254" t="s">
        <v>3026</v>
      </c>
      <c r="F254" t="s">
        <v>308</v>
      </c>
      <c r="G254" t="str">
        <f>VLOOKUP(A254,GIS!A:B,2,0)</f>
        <v>王子台６Ｂ</v>
      </c>
      <c r="H254" t="s">
        <v>58</v>
      </c>
      <c r="I254" t="s">
        <v>2611</v>
      </c>
      <c r="J254" s="66">
        <v>465</v>
      </c>
      <c r="K254" s="66">
        <v>465</v>
      </c>
      <c r="L254" s="66">
        <v>465</v>
      </c>
      <c r="M254" s="66">
        <v>465</v>
      </c>
      <c r="N254" s="66">
        <f>VLOOKUP(A254,GIS!A:C,3,0)</f>
        <v>465</v>
      </c>
      <c r="O254" s="66" t="str">
        <f t="shared" si="89"/>
        <v/>
      </c>
      <c r="P254" s="66" t="str">
        <f t="shared" si="86"/>
        <v/>
      </c>
      <c r="Q254" s="66">
        <f t="shared" si="90"/>
        <v>465</v>
      </c>
      <c r="R254" s="66">
        <f t="shared" si="91"/>
        <v>465</v>
      </c>
      <c r="S254" s="66">
        <f>Q254-U254-SUMIFS(条件付き不可!X:X,条件付き不可!E:E,D254)</f>
        <v>465</v>
      </c>
      <c r="T254" s="66">
        <f t="shared" si="87"/>
        <v>465</v>
      </c>
      <c r="U254" s="66">
        <f>IF(COUNTIFS(条件付き不可!$E:$E,$D254,条件付き不可!$C:$C,条件付き不可!$V$3)&gt;0,Q254,SUMIFS(条件付き不可!$L:$L,条件付き不可!$E:$E,$D254,条件付き不可!$C:$C,U$1))</f>
        <v>0</v>
      </c>
      <c r="V254" s="66">
        <f>IF(COUNTIFS(条件付き不可!$E:$E,$D254,条件付き不可!$C:$C,条件付き不可!$V$5)&gt;0,Q254,IFERROR(VLOOKUP(D254,条件付き不可!E:Y,21,0),0))</f>
        <v>0</v>
      </c>
    </row>
    <row r="255" spans="1:22">
      <c r="A255" s="53" t="str">
        <f t="shared" si="88"/>
        <v>002066</v>
      </c>
      <c r="B255" s="53">
        <v>1</v>
      </c>
      <c r="C255">
        <v>254</v>
      </c>
      <c r="D255">
        <v>2066</v>
      </c>
      <c r="E255" t="s">
        <v>3026</v>
      </c>
      <c r="F255" t="s">
        <v>317</v>
      </c>
      <c r="G255" t="str">
        <f>VLOOKUP(A255,GIS!A:B,2,0)</f>
        <v>生谷</v>
      </c>
      <c r="H255" t="s">
        <v>58</v>
      </c>
      <c r="I255" t="s">
        <v>2611</v>
      </c>
      <c r="J255" s="66">
        <v>690</v>
      </c>
      <c r="K255" s="66">
        <v>690</v>
      </c>
      <c r="L255" s="66">
        <v>690</v>
      </c>
      <c r="M255" s="66">
        <v>690</v>
      </c>
      <c r="N255" s="66">
        <f>VLOOKUP(A255,GIS!A:C,3,0)</f>
        <v>690</v>
      </c>
      <c r="O255" s="66" t="str">
        <f t="shared" si="89"/>
        <v/>
      </c>
      <c r="P255" s="66" t="str">
        <f t="shared" si="86"/>
        <v/>
      </c>
      <c r="Q255" s="66">
        <f t="shared" si="90"/>
        <v>690</v>
      </c>
      <c r="R255" s="66">
        <f t="shared" si="91"/>
        <v>690</v>
      </c>
      <c r="S255" s="66">
        <f>Q255-U255-SUMIFS(条件付き不可!X:X,条件付き不可!E:E,D255)</f>
        <v>690</v>
      </c>
      <c r="T255" s="66">
        <f t="shared" si="87"/>
        <v>690</v>
      </c>
      <c r="U255" s="66">
        <f>IF(COUNTIFS(条件付き不可!$E:$E,$D255,条件付き不可!$C:$C,条件付き不可!$V$3)&gt;0,Q255,SUMIFS(条件付き不可!$L:$L,条件付き不可!$E:$E,$D255,条件付き不可!$C:$C,U$1))</f>
        <v>0</v>
      </c>
      <c r="V255" s="66">
        <f>IF(COUNTIFS(条件付き不可!$E:$E,$D255,条件付き不可!$C:$C,条件付き不可!$V$5)&gt;0,Q255,IFERROR(VLOOKUP(D255,条件付き不可!E:Y,21,0),0))</f>
        <v>0</v>
      </c>
    </row>
    <row r="256" spans="1:22">
      <c r="A256" s="53" t="str">
        <f t="shared" si="88"/>
        <v>002067</v>
      </c>
      <c r="B256" s="53">
        <v>1</v>
      </c>
      <c r="C256">
        <v>255</v>
      </c>
      <c r="D256">
        <v>2067</v>
      </c>
      <c r="E256" t="s">
        <v>3026</v>
      </c>
      <c r="F256" t="s">
        <v>317</v>
      </c>
      <c r="G256" t="str">
        <f>VLOOKUP(A256,GIS!A:B,2,0)</f>
        <v>染井野2・3</v>
      </c>
      <c r="H256" t="s">
        <v>58</v>
      </c>
      <c r="I256" t="s">
        <v>2611</v>
      </c>
      <c r="J256" s="66">
        <v>490</v>
      </c>
      <c r="K256" s="66">
        <v>490</v>
      </c>
      <c r="L256" s="66">
        <v>490</v>
      </c>
      <c r="M256" s="66">
        <v>490</v>
      </c>
      <c r="N256" s="66">
        <f>VLOOKUP(A256,GIS!A:C,3,0)</f>
        <v>490</v>
      </c>
      <c r="O256" s="66" t="str">
        <f t="shared" si="89"/>
        <v/>
      </c>
      <c r="P256" s="66" t="str">
        <f t="shared" si="86"/>
        <v/>
      </c>
      <c r="Q256" s="66">
        <f t="shared" si="90"/>
        <v>490</v>
      </c>
      <c r="R256" s="66">
        <f t="shared" si="91"/>
        <v>490</v>
      </c>
      <c r="S256" s="66">
        <f>Q256-U256-SUMIFS(条件付き不可!X:X,条件付き不可!E:E,D256)</f>
        <v>490</v>
      </c>
      <c r="T256" s="66">
        <f t="shared" si="87"/>
        <v>490</v>
      </c>
      <c r="U256" s="66">
        <f>IF(COUNTIFS(条件付き不可!$E:$E,$D256,条件付き不可!$C:$C,条件付き不可!$V$3)&gt;0,Q256,SUMIFS(条件付き不可!$L:$L,条件付き不可!$E:$E,$D256,条件付き不可!$C:$C,U$1))</f>
        <v>0</v>
      </c>
      <c r="V256" s="66">
        <f>IF(COUNTIFS(条件付き不可!$E:$E,$D256,条件付き不可!$C:$C,条件付き不可!$V$5)&gt;0,Q256,IFERROR(VLOOKUP(D256,条件付き不可!E:Y,21,0),0))</f>
        <v>0</v>
      </c>
    </row>
    <row r="257" spans="1:22">
      <c r="A257" s="53" t="str">
        <f t="shared" ref="A257" si="98">TEXT(D257,"000000")</f>
        <v>002082</v>
      </c>
      <c r="B257" s="53">
        <v>1</v>
      </c>
      <c r="C257">
        <v>256</v>
      </c>
      <c r="D257">
        <v>2082</v>
      </c>
      <c r="E257" t="s">
        <v>3026</v>
      </c>
      <c r="F257" t="s">
        <v>317</v>
      </c>
      <c r="G257" t="str">
        <f>VLOOKUP(A257,GIS!A:B,2,0)</f>
        <v>染井野1・2</v>
      </c>
      <c r="H257" t="s">
        <v>58</v>
      </c>
      <c r="I257" t="s">
        <v>2611</v>
      </c>
      <c r="J257" s="66">
        <v>470</v>
      </c>
      <c r="K257" s="66">
        <v>470</v>
      </c>
      <c r="L257" s="66">
        <v>470</v>
      </c>
      <c r="M257" s="66">
        <v>470</v>
      </c>
      <c r="N257" s="66">
        <f>VLOOKUP(A257,GIS!A:C,3,0)</f>
        <v>470</v>
      </c>
      <c r="O257" s="66" t="str">
        <f t="shared" ref="O257" si="99">IF(J257=N257,"","✕")</f>
        <v/>
      </c>
      <c r="P257" s="66" t="str">
        <f t="shared" ref="P257" si="100">IF(J257=K257,IF(J257=L257,"","✕"),"✕")</f>
        <v/>
      </c>
      <c r="Q257" s="66">
        <f t="shared" ref="Q257" si="101">N257</f>
        <v>470</v>
      </c>
      <c r="R257" s="66">
        <f t="shared" ref="R257" si="102">Q257-U257</f>
        <v>470</v>
      </c>
      <c r="S257" s="66">
        <f>Q257-U257-SUMIFS(条件付き不可!X:X,条件付き不可!E:E,D257)</f>
        <v>470</v>
      </c>
      <c r="T257" s="66">
        <f t="shared" ref="T257" si="103">Q257-V257</f>
        <v>470</v>
      </c>
      <c r="U257" s="66">
        <f>IF(COUNTIFS(条件付き不可!$E:$E,$D257,条件付き不可!$C:$C,条件付き不可!$V$3)&gt;0,Q257,SUMIFS(条件付き不可!$L:$L,条件付き不可!$E:$E,$D257,条件付き不可!$C:$C,U$1))</f>
        <v>0</v>
      </c>
      <c r="V257" s="66">
        <f>IF(COUNTIFS(条件付き不可!$E:$E,$D257,条件付き不可!$C:$C,条件付き不可!$V$5)&gt;0,Q257,IFERROR(VLOOKUP(D257,条件付き不可!E:Y,21,0),0))</f>
        <v>0</v>
      </c>
    </row>
    <row r="258" spans="1:22">
      <c r="A258" s="53" t="str">
        <f t="shared" si="88"/>
        <v>002068</v>
      </c>
      <c r="B258" s="53">
        <v>1</v>
      </c>
      <c r="C258">
        <v>257</v>
      </c>
      <c r="D258">
        <v>2068</v>
      </c>
      <c r="E258" t="s">
        <v>3026</v>
      </c>
      <c r="F258" t="s">
        <v>317</v>
      </c>
      <c r="G258" t="str">
        <f>VLOOKUP(A258,GIS!A:B,2,0)</f>
        <v>染井野５</v>
      </c>
      <c r="H258" t="s">
        <v>58</v>
      </c>
      <c r="I258" t="s">
        <v>2611</v>
      </c>
      <c r="J258" s="66">
        <v>590</v>
      </c>
      <c r="K258" s="66">
        <v>590</v>
      </c>
      <c r="L258" s="66">
        <v>590</v>
      </c>
      <c r="M258" s="66">
        <v>590</v>
      </c>
      <c r="N258" s="66">
        <f>VLOOKUP(A258,GIS!A:C,3,0)</f>
        <v>590</v>
      </c>
      <c r="O258" s="66" t="str">
        <f t="shared" si="89"/>
        <v/>
      </c>
      <c r="P258" s="66" t="str">
        <f t="shared" si="86"/>
        <v/>
      </c>
      <c r="Q258" s="66">
        <f t="shared" si="90"/>
        <v>590</v>
      </c>
      <c r="R258" s="66">
        <f t="shared" si="91"/>
        <v>590</v>
      </c>
      <c r="S258" s="66">
        <f>Q258-U258-SUMIFS(条件付き不可!X:X,条件付き不可!E:E,D258)</f>
        <v>590</v>
      </c>
      <c r="T258" s="66">
        <f t="shared" si="87"/>
        <v>590</v>
      </c>
      <c r="U258" s="66">
        <f>IF(COUNTIFS(条件付き不可!$E:$E,$D258,条件付き不可!$C:$C,条件付き不可!$V$3)&gt;0,Q258,SUMIFS(条件付き不可!$L:$L,条件付き不可!$E:$E,$D258,条件付き不可!$C:$C,U$1))</f>
        <v>0</v>
      </c>
      <c r="V258" s="66">
        <f>IF(COUNTIFS(条件付き不可!$E:$E,$D258,条件付き不可!$C:$C,条件付き不可!$V$5)&gt;0,Q258,IFERROR(VLOOKUP(D258,条件付き不可!E:Y,21,0),0))</f>
        <v>0</v>
      </c>
    </row>
    <row r="259" spans="1:22">
      <c r="A259" s="53" t="str">
        <f t="shared" si="88"/>
        <v>002075</v>
      </c>
      <c r="B259" s="53">
        <v>1</v>
      </c>
      <c r="C259">
        <v>258</v>
      </c>
      <c r="D259">
        <v>2075</v>
      </c>
      <c r="E259" t="s">
        <v>3026</v>
      </c>
      <c r="F259" t="s">
        <v>317</v>
      </c>
      <c r="G259" t="str">
        <f>VLOOKUP(A259,GIS!A:B,2,0)</f>
        <v>染井野６･７</v>
      </c>
      <c r="H259" t="s">
        <v>58</v>
      </c>
      <c r="I259" t="s">
        <v>2611</v>
      </c>
      <c r="J259" s="66">
        <v>705</v>
      </c>
      <c r="K259" s="66">
        <v>705</v>
      </c>
      <c r="L259" s="66">
        <v>705</v>
      </c>
      <c r="M259" s="66">
        <v>705</v>
      </c>
      <c r="N259" s="66">
        <f>VLOOKUP(A259,GIS!A:C,3,0)</f>
        <v>705</v>
      </c>
      <c r="O259" s="66" t="str">
        <f t="shared" si="89"/>
        <v/>
      </c>
      <c r="P259" s="66" t="str">
        <f t="shared" si="86"/>
        <v/>
      </c>
      <c r="Q259" s="66">
        <f t="shared" si="90"/>
        <v>705</v>
      </c>
      <c r="R259" s="66">
        <f t="shared" si="91"/>
        <v>705</v>
      </c>
      <c r="S259" s="66">
        <f>Q259-U259-SUMIFS(条件付き不可!X:X,条件付き不可!E:E,D259)</f>
        <v>705</v>
      </c>
      <c r="T259" s="66">
        <f t="shared" si="87"/>
        <v>705</v>
      </c>
      <c r="U259" s="66">
        <f>IF(COUNTIFS(条件付き不可!$E:$E,$D259,条件付き不可!$C:$C,条件付き不可!$V$3)&gt;0,Q259,SUMIFS(条件付き不可!$L:$L,条件付き不可!$E:$E,$D259,条件付き不可!$C:$C,U$1))</f>
        <v>0</v>
      </c>
      <c r="V259" s="66">
        <f>IF(COUNTIFS(条件付き不可!$E:$E,$D259,条件付き不可!$C:$C,条件付き不可!$V$5)&gt;0,Q259,IFERROR(VLOOKUP(D259,条件付き不可!E:Y,21,0),0))</f>
        <v>0</v>
      </c>
    </row>
    <row r="260" spans="1:22">
      <c r="A260" s="53" t="str">
        <f t="shared" si="88"/>
        <v>002074</v>
      </c>
      <c r="B260" s="53">
        <v>1</v>
      </c>
      <c r="C260">
        <v>259</v>
      </c>
      <c r="D260">
        <v>2074</v>
      </c>
      <c r="E260" t="s">
        <v>3026</v>
      </c>
      <c r="F260" t="s">
        <v>317</v>
      </c>
      <c r="G260" t="str">
        <f>VLOOKUP(A260,GIS!A:B,2,0)</f>
        <v>臼井消防署</v>
      </c>
      <c r="H260" t="s">
        <v>58</v>
      </c>
      <c r="I260" t="s">
        <v>2611</v>
      </c>
      <c r="J260" s="66">
        <v>350</v>
      </c>
      <c r="K260" s="66">
        <v>350</v>
      </c>
      <c r="L260" s="66">
        <v>350</v>
      </c>
      <c r="M260" s="66">
        <v>350</v>
      </c>
      <c r="N260" s="66">
        <f>VLOOKUP(A260,GIS!A:C,3,0)</f>
        <v>350</v>
      </c>
      <c r="O260" s="66" t="str">
        <f t="shared" si="89"/>
        <v/>
      </c>
      <c r="P260" s="66" t="str">
        <f t="shared" si="86"/>
        <v/>
      </c>
      <c r="Q260" s="66">
        <f t="shared" si="90"/>
        <v>350</v>
      </c>
      <c r="R260" s="66">
        <f t="shared" si="91"/>
        <v>350</v>
      </c>
      <c r="S260" s="66">
        <f>Q260-U260-SUMIFS(条件付き不可!X:X,条件付き不可!E:E,D260)</f>
        <v>350</v>
      </c>
      <c r="T260" s="66">
        <f t="shared" si="87"/>
        <v>350</v>
      </c>
      <c r="U260" s="66">
        <f>IF(COUNTIFS(条件付き不可!$E:$E,$D260,条件付き不可!$C:$C,条件付き不可!$V$3)&gt;0,Q260,SUMIFS(条件付き不可!$L:$L,条件付き不可!$E:$E,$D260,条件付き不可!$C:$C,U$1))</f>
        <v>0</v>
      </c>
      <c r="V260" s="66">
        <f>IF(COUNTIFS(条件付き不可!$E:$E,$D260,条件付き不可!$C:$C,条件付き不可!$V$5)&gt;0,Q260,IFERROR(VLOOKUP(D260,条件付き不可!E:Y,21,0),0))</f>
        <v>0</v>
      </c>
    </row>
    <row r="261" spans="1:22">
      <c r="A261" s="53" t="str">
        <f t="shared" si="88"/>
        <v>002069</v>
      </c>
      <c r="B261" s="53">
        <v>1</v>
      </c>
      <c r="C261">
        <v>260</v>
      </c>
      <c r="D261">
        <v>2069</v>
      </c>
      <c r="E261" t="s">
        <v>3026</v>
      </c>
      <c r="F261" t="s">
        <v>321</v>
      </c>
      <c r="G261" t="str">
        <f>VLOOKUP(A261,GIS!A:B,2,0)</f>
        <v>新臼井田Ａ</v>
      </c>
      <c r="H261" t="s">
        <v>58</v>
      </c>
      <c r="I261" t="s">
        <v>2611</v>
      </c>
      <c r="J261" s="66">
        <v>600</v>
      </c>
      <c r="K261" s="66">
        <v>600</v>
      </c>
      <c r="L261" s="66">
        <v>600</v>
      </c>
      <c r="M261" s="66">
        <v>600</v>
      </c>
      <c r="N261" s="66">
        <f>VLOOKUP(A261,GIS!A:C,3,0)</f>
        <v>600</v>
      </c>
      <c r="O261" s="66" t="str">
        <f t="shared" si="89"/>
        <v/>
      </c>
      <c r="P261" s="66" t="str">
        <f t="shared" si="86"/>
        <v/>
      </c>
      <c r="Q261" s="66">
        <f t="shared" si="90"/>
        <v>600</v>
      </c>
      <c r="R261" s="66">
        <f t="shared" si="91"/>
        <v>600</v>
      </c>
      <c r="S261" s="66">
        <f>Q261-U261-SUMIFS(条件付き不可!X:X,条件付き不可!E:E,D261)</f>
        <v>600</v>
      </c>
      <c r="T261" s="66">
        <f t="shared" si="87"/>
        <v>600</v>
      </c>
      <c r="U261" s="66">
        <f>IF(COUNTIFS(条件付き不可!$E:$E,$D261,条件付き不可!$C:$C,条件付き不可!$V$3)&gt;0,Q261,SUMIFS(条件付き不可!$L:$L,条件付き不可!$E:$E,$D261,条件付き不可!$C:$C,U$1))</f>
        <v>0</v>
      </c>
      <c r="V261" s="66">
        <f>IF(COUNTIFS(条件付き不可!$E:$E,$D261,条件付き不可!$C:$C,条件付き不可!$V$5)&gt;0,Q261,IFERROR(VLOOKUP(D261,条件付き不可!E:Y,21,0),0))</f>
        <v>0</v>
      </c>
    </row>
    <row r="262" spans="1:22">
      <c r="A262" s="53" t="str">
        <f t="shared" si="88"/>
        <v>002070</v>
      </c>
      <c r="B262" s="53">
        <v>1</v>
      </c>
      <c r="C262">
        <v>261</v>
      </c>
      <c r="D262">
        <v>2070</v>
      </c>
      <c r="E262" t="s">
        <v>3026</v>
      </c>
      <c r="F262" t="s">
        <v>321</v>
      </c>
      <c r="G262" t="str">
        <f>VLOOKUP(A262,GIS!A:B,2,0)</f>
        <v>新臼井田Ｂ</v>
      </c>
      <c r="H262" t="s">
        <v>58</v>
      </c>
      <c r="I262" t="s">
        <v>2611</v>
      </c>
      <c r="J262" s="66">
        <v>630</v>
      </c>
      <c r="K262" s="66">
        <v>630</v>
      </c>
      <c r="L262" s="66">
        <v>630</v>
      </c>
      <c r="M262" s="66">
        <v>630</v>
      </c>
      <c r="N262" s="66">
        <f>VLOOKUP(A262,GIS!A:C,3,0)</f>
        <v>630</v>
      </c>
      <c r="O262" s="66" t="str">
        <f t="shared" si="89"/>
        <v/>
      </c>
      <c r="P262" s="66" t="str">
        <f t="shared" si="86"/>
        <v/>
      </c>
      <c r="Q262" s="66">
        <f t="shared" si="90"/>
        <v>630</v>
      </c>
      <c r="R262" s="66">
        <f t="shared" si="91"/>
        <v>630</v>
      </c>
      <c r="S262" s="66">
        <f>Q262-U262-SUMIFS(条件付き不可!X:X,条件付き不可!E:E,D262)</f>
        <v>630</v>
      </c>
      <c r="T262" s="66">
        <f t="shared" si="87"/>
        <v>630</v>
      </c>
      <c r="U262" s="66">
        <f>IF(COUNTIFS(条件付き不可!$E:$E,$D262,条件付き不可!$C:$C,条件付き不可!$V$3)&gt;0,Q262,SUMIFS(条件付き不可!$L:$L,条件付き不可!$E:$E,$D262,条件付き不可!$C:$C,U$1))</f>
        <v>0</v>
      </c>
      <c r="V262" s="66">
        <f>IF(COUNTIFS(条件付き不可!$E:$E,$D262,条件付き不可!$C:$C,条件付き不可!$V$5)&gt;0,Q262,IFERROR(VLOOKUP(D262,条件付き不可!E:Y,21,0),0))</f>
        <v>0</v>
      </c>
    </row>
    <row r="263" spans="1:22">
      <c r="A263" s="53" t="str">
        <f t="shared" si="88"/>
        <v>002071</v>
      </c>
      <c r="B263" s="53">
        <v>1</v>
      </c>
      <c r="C263">
        <v>262</v>
      </c>
      <c r="D263">
        <v>2071</v>
      </c>
      <c r="E263" t="s">
        <v>3026</v>
      </c>
      <c r="F263" t="s">
        <v>321</v>
      </c>
      <c r="G263" t="str">
        <f>VLOOKUP(A263,GIS!A:B,2,0)</f>
        <v>江原台１A</v>
      </c>
      <c r="H263" t="s">
        <v>58</v>
      </c>
      <c r="I263" t="s">
        <v>2611</v>
      </c>
      <c r="J263" s="66">
        <v>390</v>
      </c>
      <c r="K263" s="66">
        <v>390</v>
      </c>
      <c r="L263" s="66">
        <v>390</v>
      </c>
      <c r="M263" s="66">
        <v>390</v>
      </c>
      <c r="N263" s="66">
        <f>VLOOKUP(A263,GIS!A:C,3,0)</f>
        <v>390</v>
      </c>
      <c r="O263" s="66" t="str">
        <f t="shared" si="89"/>
        <v/>
      </c>
      <c r="P263" s="66" t="str">
        <f t="shared" si="86"/>
        <v/>
      </c>
      <c r="Q263" s="66">
        <f t="shared" si="90"/>
        <v>390</v>
      </c>
      <c r="R263" s="66">
        <f t="shared" si="91"/>
        <v>390</v>
      </c>
      <c r="S263" s="66">
        <f>Q263-U263-SUMIFS(条件付き不可!X:X,条件付き不可!E:E,D263)</f>
        <v>390</v>
      </c>
      <c r="T263" s="66">
        <f t="shared" si="87"/>
        <v>390</v>
      </c>
      <c r="U263" s="66">
        <f>IF(COUNTIFS(条件付き不可!$E:$E,$D263,条件付き不可!$C:$C,条件付き不可!$V$3)&gt;0,Q263,SUMIFS(条件付き不可!$L:$L,条件付き不可!$E:$E,$D263,条件付き不可!$C:$C,U$1))</f>
        <v>0</v>
      </c>
      <c r="V263" s="66">
        <f>IF(COUNTIFS(条件付き不可!$E:$E,$D263,条件付き不可!$C:$C,条件付き不可!$V$5)&gt;0,Q263,IFERROR(VLOOKUP(D263,条件付き不可!E:Y,21,0),0))</f>
        <v>0</v>
      </c>
    </row>
    <row r="264" spans="1:22">
      <c r="A264" s="53" t="str">
        <f>TEXT(D264,"000000")</f>
        <v>002079</v>
      </c>
      <c r="B264" s="53">
        <v>1</v>
      </c>
      <c r="C264">
        <v>263</v>
      </c>
      <c r="D264">
        <v>2079</v>
      </c>
      <c r="E264" t="s">
        <v>3026</v>
      </c>
      <c r="F264" t="s">
        <v>321</v>
      </c>
      <c r="G264" t="str">
        <f>VLOOKUP(A264,GIS!A:B,2,0)</f>
        <v>江原台１B</v>
      </c>
      <c r="H264" t="s">
        <v>58</v>
      </c>
      <c r="I264" t="s">
        <v>2611</v>
      </c>
      <c r="J264" s="66">
        <v>390</v>
      </c>
      <c r="K264" s="66">
        <v>390</v>
      </c>
      <c r="L264" s="66">
        <v>390</v>
      </c>
      <c r="M264" s="66">
        <v>390</v>
      </c>
      <c r="N264" s="66">
        <f>VLOOKUP(A264,GIS!A:C,3,0)</f>
        <v>390</v>
      </c>
      <c r="O264" s="66" t="str">
        <f>IF(J264=N264,"","✕")</f>
        <v/>
      </c>
      <c r="P264" s="66" t="str">
        <f>IF(J264=K264,IF(J264=L264,"","✕"),"✕")</f>
        <v/>
      </c>
      <c r="Q264" s="66">
        <f>N264</f>
        <v>390</v>
      </c>
      <c r="R264" s="66">
        <f>Q264-U264</f>
        <v>390</v>
      </c>
      <c r="S264" s="66">
        <f>Q264-U264-SUMIFS(条件付き不可!X:X,条件付き不可!E:E,D264)</f>
        <v>390</v>
      </c>
      <c r="T264" s="66">
        <f>Q264-V264</f>
        <v>390</v>
      </c>
      <c r="U264" s="66">
        <f>IF(COUNTIFS(条件付き不可!$E:$E,$D264,条件付き不可!$C:$C,条件付き不可!$V$3)&gt;0,Q264,SUMIFS(条件付き不可!$L:$L,条件付き不可!$E:$E,$D264,条件付き不可!$C:$C,U$1))</f>
        <v>0</v>
      </c>
      <c r="V264" s="66">
        <f>IF(COUNTIFS(条件付き不可!$E:$E,$D264,条件付き不可!$C:$C,条件付き不可!$V$5)&gt;0,Q264,IFERROR(VLOOKUP(D264,条件付き不可!E:Y,21,0),0))</f>
        <v>0</v>
      </c>
    </row>
    <row r="265" spans="1:22">
      <c r="A265" s="53" t="str">
        <f t="shared" si="88"/>
        <v>002072</v>
      </c>
      <c r="B265" s="53">
        <v>1</v>
      </c>
      <c r="C265">
        <v>264</v>
      </c>
      <c r="D265">
        <v>2072</v>
      </c>
      <c r="E265" t="s">
        <v>3026</v>
      </c>
      <c r="F265" t="s">
        <v>321</v>
      </c>
      <c r="G265" t="str">
        <f>VLOOKUP(A265,GIS!A:B,2,0)</f>
        <v>江原台２A</v>
      </c>
      <c r="H265" t="s">
        <v>58</v>
      </c>
      <c r="I265" t="s">
        <v>2611</v>
      </c>
      <c r="J265" s="66">
        <v>400</v>
      </c>
      <c r="K265" s="66">
        <v>400</v>
      </c>
      <c r="L265" s="66">
        <v>400</v>
      </c>
      <c r="M265" s="66">
        <v>400</v>
      </c>
      <c r="N265" s="66">
        <f>VLOOKUP(A265,GIS!A:C,3,0)</f>
        <v>400</v>
      </c>
      <c r="O265" s="66" t="str">
        <f t="shared" si="89"/>
        <v/>
      </c>
      <c r="P265" s="66" t="str">
        <f t="shared" si="86"/>
        <v/>
      </c>
      <c r="Q265" s="66">
        <f t="shared" si="90"/>
        <v>400</v>
      </c>
      <c r="R265" s="66">
        <f t="shared" si="91"/>
        <v>400</v>
      </c>
      <c r="S265" s="66">
        <f>Q265-U265-SUMIFS(条件付き不可!X:X,条件付き不可!E:E,D265)</f>
        <v>400</v>
      </c>
      <c r="T265" s="66">
        <f t="shared" si="87"/>
        <v>400</v>
      </c>
      <c r="U265" s="66">
        <f>IF(COUNTIFS(条件付き不可!$E:$E,$D265,条件付き不可!$C:$C,条件付き不可!$V$3)&gt;0,Q265,SUMIFS(条件付き不可!$L:$L,条件付き不可!$E:$E,$D265,条件付き不可!$C:$C,U$1))</f>
        <v>0</v>
      </c>
      <c r="V265" s="66">
        <f>IF(COUNTIFS(条件付き不可!$E:$E,$D265,条件付き不可!$C:$C,条件付き不可!$V$5)&gt;0,Q265,IFERROR(VLOOKUP(D265,条件付き不可!E:Y,21,0),0))</f>
        <v>0</v>
      </c>
    </row>
    <row r="266" spans="1:22">
      <c r="A266" s="53" t="str">
        <f>TEXT(D266,"000000")</f>
        <v>002080</v>
      </c>
      <c r="B266" s="53">
        <v>1</v>
      </c>
      <c r="C266">
        <v>265</v>
      </c>
      <c r="D266">
        <v>2080</v>
      </c>
      <c r="E266" t="s">
        <v>3026</v>
      </c>
      <c r="F266" t="s">
        <v>321</v>
      </c>
      <c r="G266" t="str">
        <f>VLOOKUP(A266,GIS!A:B,2,0)</f>
        <v>江原台２B</v>
      </c>
      <c r="H266" t="s">
        <v>58</v>
      </c>
      <c r="I266" t="s">
        <v>2611</v>
      </c>
      <c r="J266" s="66">
        <v>410</v>
      </c>
      <c r="K266" s="66">
        <v>410</v>
      </c>
      <c r="L266" s="66">
        <v>410</v>
      </c>
      <c r="M266" s="66">
        <v>410</v>
      </c>
      <c r="N266" s="66">
        <f>VLOOKUP(A266,GIS!A:C,3,0)</f>
        <v>410</v>
      </c>
      <c r="O266" s="66" t="str">
        <f>IF(J266=N266,"","✕")</f>
        <v/>
      </c>
      <c r="P266" s="66" t="str">
        <f>IF(J266=K266,IF(J266=L266,"","✕"),"✕")</f>
        <v/>
      </c>
      <c r="Q266" s="66">
        <f>N266</f>
        <v>410</v>
      </c>
      <c r="R266" s="66">
        <f>Q266-U266</f>
        <v>410</v>
      </c>
      <c r="S266" s="66">
        <f>Q266-U266-SUMIFS(条件付き不可!X:X,条件付き不可!E:E,D266)</f>
        <v>410</v>
      </c>
      <c r="T266" s="66">
        <f>Q266-V266</f>
        <v>410</v>
      </c>
      <c r="U266" s="66">
        <f>IF(COUNTIFS(条件付き不可!$E:$E,$D266,条件付き不可!$C:$C,条件付き不可!$V$3)&gt;0,Q266,SUMIFS(条件付き不可!$L:$L,条件付き不可!$E:$E,$D266,条件付き不可!$C:$C,U$1))</f>
        <v>0</v>
      </c>
      <c r="V266" s="66">
        <f>IF(COUNTIFS(条件付き不可!$E:$E,$D266,条件付き不可!$C:$C,条件付き不可!$V$5)&gt;0,Q266,IFERROR(VLOOKUP(D266,条件付き不可!E:Y,21,0),0))</f>
        <v>0</v>
      </c>
    </row>
    <row r="267" spans="1:22">
      <c r="A267" s="53" t="str">
        <f t="shared" si="88"/>
        <v>013001</v>
      </c>
      <c r="B267" s="53">
        <v>4</v>
      </c>
      <c r="C267">
        <v>266</v>
      </c>
      <c r="D267">
        <v>13001</v>
      </c>
      <c r="E267" t="s">
        <v>324</v>
      </c>
      <c r="F267" t="s">
        <v>325</v>
      </c>
      <c r="G267" t="str">
        <f>VLOOKUP(A267,GIS!A:B,2,0)</f>
        <v>藤崎１・４</v>
      </c>
      <c r="H267" t="s">
        <v>327</v>
      </c>
      <c r="I267" t="s">
        <v>2610</v>
      </c>
      <c r="J267" s="66">
        <v>800</v>
      </c>
      <c r="K267" s="66">
        <v>800</v>
      </c>
      <c r="L267" s="66">
        <v>800</v>
      </c>
      <c r="M267" s="66">
        <v>800</v>
      </c>
      <c r="N267" s="66">
        <f>VLOOKUP(A267,GIS!A:C,3,0)</f>
        <v>800</v>
      </c>
      <c r="O267" s="66" t="str">
        <f t="shared" si="89"/>
        <v/>
      </c>
      <c r="P267" s="66" t="str">
        <f t="shared" si="86"/>
        <v/>
      </c>
      <c r="Q267" s="66">
        <f t="shared" si="90"/>
        <v>800</v>
      </c>
      <c r="R267" s="66">
        <f t="shared" si="91"/>
        <v>800</v>
      </c>
      <c r="S267" s="66">
        <f>Q267-U267-SUMIFS(条件付き不可!X:X,条件付き不可!E:E,D267)</f>
        <v>800</v>
      </c>
      <c r="T267" s="66">
        <f t="shared" si="87"/>
        <v>800</v>
      </c>
      <c r="U267" s="66">
        <f>IF(COUNTIFS(条件付き不可!$E:$E,$D267,条件付き不可!$C:$C,条件付き不可!$V$3)&gt;0,Q267,SUMIFS(条件付き不可!$L:$L,条件付き不可!$E:$E,$D267,条件付き不可!$C:$C,U$1))</f>
        <v>0</v>
      </c>
      <c r="V267" s="66">
        <f>IF(COUNTIFS(条件付き不可!$E:$E,$D267,条件付き不可!$C:$C,条件付き不可!$V$5)&gt;0,Q267,IFERROR(VLOOKUP(D267,条件付き不可!E:Y,21,0),0))</f>
        <v>0</v>
      </c>
    </row>
    <row r="268" spans="1:22">
      <c r="A268" s="53" t="str">
        <f t="shared" si="88"/>
        <v>013002</v>
      </c>
      <c r="B268" s="53">
        <v>4</v>
      </c>
      <c r="C268">
        <v>267</v>
      </c>
      <c r="D268">
        <v>13002</v>
      </c>
      <c r="E268" t="s">
        <v>324</v>
      </c>
      <c r="F268" t="s">
        <v>325</v>
      </c>
      <c r="G268" t="str">
        <f>VLOOKUP(A268,GIS!A:B,2,0)</f>
        <v>藤崎5</v>
      </c>
      <c r="H268" t="s">
        <v>327</v>
      </c>
      <c r="I268" t="s">
        <v>2610</v>
      </c>
      <c r="J268" s="66">
        <v>825</v>
      </c>
      <c r="K268" s="66">
        <v>825</v>
      </c>
      <c r="L268" s="66">
        <v>825</v>
      </c>
      <c r="M268" s="66">
        <v>825</v>
      </c>
      <c r="N268" s="66">
        <f>VLOOKUP(A268,GIS!A:C,3,0)</f>
        <v>825</v>
      </c>
      <c r="O268" s="66" t="str">
        <f t="shared" si="89"/>
        <v/>
      </c>
      <c r="P268" s="66" t="str">
        <f t="shared" ref="P268:P338" si="104">IF(J268=K268,IF(J268=L268,"","✕"),"✕")</f>
        <v/>
      </c>
      <c r="Q268" s="66">
        <f t="shared" si="90"/>
        <v>825</v>
      </c>
      <c r="R268" s="66">
        <f t="shared" si="91"/>
        <v>825</v>
      </c>
      <c r="S268" s="66">
        <f>Q268-U268-SUMIFS(条件付き不可!X:X,条件付き不可!E:E,D268)</f>
        <v>825</v>
      </c>
      <c r="T268" s="66">
        <f t="shared" si="87"/>
        <v>825</v>
      </c>
      <c r="U268" s="66">
        <f>IF(COUNTIFS(条件付き不可!$E:$E,$D268,条件付き不可!$C:$C,条件付き不可!$V$3)&gt;0,Q268,SUMIFS(条件付き不可!$L:$L,条件付き不可!$E:$E,$D268,条件付き不可!$C:$C,U$1))</f>
        <v>0</v>
      </c>
      <c r="V268" s="66">
        <f>IF(COUNTIFS(条件付き不可!$E:$E,$D268,条件付き不可!$C:$C,条件付き不可!$V$5)&gt;0,Q268,IFERROR(VLOOKUP(D268,条件付き不可!E:Y,21,0),0))</f>
        <v>0</v>
      </c>
    </row>
    <row r="269" spans="1:22">
      <c r="A269" s="53" t="str">
        <f t="shared" si="88"/>
        <v>013003</v>
      </c>
      <c r="B269" s="53">
        <v>4</v>
      </c>
      <c r="C269">
        <v>268</v>
      </c>
      <c r="D269">
        <v>13003</v>
      </c>
      <c r="E269" t="s">
        <v>324</v>
      </c>
      <c r="F269" t="s">
        <v>325</v>
      </c>
      <c r="G269" t="str">
        <f>VLOOKUP(A269,GIS!A:B,2,0)</f>
        <v>藤崎5・６</v>
      </c>
      <c r="H269" t="s">
        <v>327</v>
      </c>
      <c r="I269" t="s">
        <v>2610</v>
      </c>
      <c r="J269" s="66">
        <v>460</v>
      </c>
      <c r="K269" s="66">
        <v>460</v>
      </c>
      <c r="L269" s="66">
        <v>460</v>
      </c>
      <c r="M269" s="66">
        <v>460</v>
      </c>
      <c r="N269" s="66">
        <f>VLOOKUP(A269,GIS!A:C,3,0)</f>
        <v>460</v>
      </c>
      <c r="O269" s="66" t="str">
        <f t="shared" si="89"/>
        <v/>
      </c>
      <c r="P269" s="66" t="str">
        <f t="shared" si="104"/>
        <v/>
      </c>
      <c r="Q269" s="66">
        <f t="shared" si="90"/>
        <v>460</v>
      </c>
      <c r="R269" s="66">
        <f t="shared" si="91"/>
        <v>460</v>
      </c>
      <c r="S269" s="66">
        <f>Q269-U269-SUMIFS(条件付き不可!X:X,条件付き不可!E:E,D269)</f>
        <v>460</v>
      </c>
      <c r="T269" s="66">
        <f t="shared" si="87"/>
        <v>460</v>
      </c>
      <c r="U269" s="66">
        <f>IF(COUNTIFS(条件付き不可!$E:$E,$D269,条件付き不可!$C:$C,条件付き不可!$V$3)&gt;0,Q269,SUMIFS(条件付き不可!$L:$L,条件付き不可!$E:$E,$D269,条件付き不可!$C:$C,U$1))</f>
        <v>0</v>
      </c>
      <c r="V269" s="66">
        <f>IF(COUNTIFS(条件付き不可!$E:$E,$D269,条件付き不可!$C:$C,条件付き不可!$V$5)&gt;0,Q269,IFERROR(VLOOKUP(D269,条件付き不可!E:Y,21,0),0))</f>
        <v>0</v>
      </c>
    </row>
    <row r="270" spans="1:22">
      <c r="A270" s="53" t="str">
        <f t="shared" ref="A270" si="105">TEXT(D270,"000000")</f>
        <v>013074</v>
      </c>
      <c r="B270" s="53">
        <v>4</v>
      </c>
      <c r="C270">
        <v>269</v>
      </c>
      <c r="D270">
        <v>13074</v>
      </c>
      <c r="E270" t="s">
        <v>324</v>
      </c>
      <c r="F270" t="s">
        <v>325</v>
      </c>
      <c r="G270" t="str">
        <f>VLOOKUP(A270,GIS!A:B,2,0)</f>
        <v>藤崎６</v>
      </c>
      <c r="H270" t="s">
        <v>327</v>
      </c>
      <c r="I270" t="s">
        <v>2610</v>
      </c>
      <c r="J270" s="66">
        <v>400</v>
      </c>
      <c r="K270" s="66">
        <v>400</v>
      </c>
      <c r="L270" s="66">
        <v>400</v>
      </c>
      <c r="M270" s="66">
        <v>400</v>
      </c>
      <c r="N270" s="66">
        <f>VLOOKUP(A270,GIS!A:C,3,0)</f>
        <v>400</v>
      </c>
      <c r="O270" s="66" t="str">
        <f t="shared" ref="O270" si="106">IF(J270=N270,"","✕")</f>
        <v/>
      </c>
      <c r="P270" s="66" t="str">
        <f t="shared" ref="P270" si="107">IF(J270=K270,IF(J270=L270,"","✕"),"✕")</f>
        <v/>
      </c>
      <c r="Q270" s="66">
        <f t="shared" ref="Q270" si="108">N270</f>
        <v>400</v>
      </c>
      <c r="R270" s="66">
        <f t="shared" ref="R270" si="109">Q270-U270</f>
        <v>400</v>
      </c>
      <c r="S270" s="66">
        <f>Q270-U270-SUMIFS(条件付き不可!X:X,条件付き不可!E:E,D270)</f>
        <v>400</v>
      </c>
      <c r="T270" s="66">
        <f t="shared" ref="T270" si="110">Q270-V270</f>
        <v>400</v>
      </c>
      <c r="U270" s="66">
        <f>IF(COUNTIFS(条件付き不可!$E:$E,$D270,条件付き不可!$C:$C,条件付き不可!$V$3)&gt;0,Q270,SUMIFS(条件付き不可!$L:$L,条件付き不可!$E:$E,$D270,条件付き不可!$C:$C,U$1))</f>
        <v>0</v>
      </c>
      <c r="V270" s="66">
        <f>IF(COUNTIFS(条件付き不可!$E:$E,$D270,条件付き不可!$C:$C,条件付き不可!$V$5)&gt;0,Q270,IFERROR(VLOOKUP(D270,条件付き不可!E:Y,21,0),0))</f>
        <v>0</v>
      </c>
    </row>
    <row r="271" spans="1:22">
      <c r="A271" s="53" t="str">
        <f t="shared" si="88"/>
        <v>013004</v>
      </c>
      <c r="B271" s="53">
        <v>4</v>
      </c>
      <c r="C271">
        <v>270</v>
      </c>
      <c r="D271">
        <v>13004</v>
      </c>
      <c r="E271" t="s">
        <v>324</v>
      </c>
      <c r="F271" t="s">
        <v>325</v>
      </c>
      <c r="G271" t="str">
        <f>VLOOKUP(A271,GIS!A:B,2,0)</f>
        <v>藤崎７</v>
      </c>
      <c r="H271" t="s">
        <v>327</v>
      </c>
      <c r="I271" t="s">
        <v>2610</v>
      </c>
      <c r="J271" s="66">
        <v>810</v>
      </c>
      <c r="K271" s="66">
        <v>810</v>
      </c>
      <c r="L271" s="66">
        <v>810</v>
      </c>
      <c r="M271" s="66">
        <v>810</v>
      </c>
      <c r="N271" s="66">
        <f>VLOOKUP(A271,GIS!A:C,3,0)</f>
        <v>810</v>
      </c>
      <c r="O271" s="66" t="str">
        <f t="shared" si="89"/>
        <v/>
      </c>
      <c r="P271" s="66" t="str">
        <f t="shared" si="104"/>
        <v/>
      </c>
      <c r="Q271" s="66">
        <f t="shared" si="90"/>
        <v>810</v>
      </c>
      <c r="R271" s="66">
        <f t="shared" si="91"/>
        <v>810</v>
      </c>
      <c r="S271" s="66">
        <f>Q271-U271-SUMIFS(条件付き不可!X:X,条件付き不可!E:E,D271)</f>
        <v>810</v>
      </c>
      <c r="T271" s="66">
        <f t="shared" si="87"/>
        <v>810</v>
      </c>
      <c r="U271" s="66">
        <f>IF(COUNTIFS(条件付き不可!$E:$E,$D271,条件付き不可!$C:$C,条件付き不可!$V$3)&gt;0,Q271,SUMIFS(条件付き不可!$L:$L,条件付き不可!$E:$E,$D271,条件付き不可!$C:$C,U$1))</f>
        <v>0</v>
      </c>
      <c r="V271" s="66">
        <f>IF(COUNTIFS(条件付き不可!$E:$E,$D271,条件付き不可!$C:$C,条件付き不可!$V$5)&gt;0,Q271,IFERROR(VLOOKUP(D271,条件付き不可!E:Y,21,0),0))</f>
        <v>0</v>
      </c>
    </row>
    <row r="272" spans="1:22">
      <c r="A272" s="53" t="str">
        <f t="shared" si="88"/>
        <v>013005</v>
      </c>
      <c r="B272" s="53">
        <v>4</v>
      </c>
      <c r="C272">
        <v>271</v>
      </c>
      <c r="D272">
        <v>13005</v>
      </c>
      <c r="E272" t="s">
        <v>324</v>
      </c>
      <c r="F272" t="s">
        <v>329</v>
      </c>
      <c r="G272" t="str">
        <f>VLOOKUP(A272,GIS!A:B,2,0)</f>
        <v>本大久保１</v>
      </c>
      <c r="H272" t="s">
        <v>327</v>
      </c>
      <c r="I272" t="s">
        <v>2610</v>
      </c>
      <c r="J272" s="66">
        <v>480</v>
      </c>
      <c r="K272" s="66">
        <v>480</v>
      </c>
      <c r="L272" s="66">
        <v>480</v>
      </c>
      <c r="M272" s="66">
        <v>480</v>
      </c>
      <c r="N272" s="66">
        <f>VLOOKUP(A272,GIS!A:C,3,0)</f>
        <v>480</v>
      </c>
      <c r="O272" s="66" t="str">
        <f t="shared" si="89"/>
        <v/>
      </c>
      <c r="P272" s="66" t="str">
        <f t="shared" si="104"/>
        <v/>
      </c>
      <c r="Q272" s="66">
        <f t="shared" si="90"/>
        <v>480</v>
      </c>
      <c r="R272" s="66">
        <f t="shared" si="91"/>
        <v>480</v>
      </c>
      <c r="S272" s="66">
        <f>Q272-U272-SUMIFS(条件付き不可!X:X,条件付き不可!E:E,D272)</f>
        <v>480</v>
      </c>
      <c r="T272" s="66">
        <f t="shared" si="87"/>
        <v>480</v>
      </c>
      <c r="U272" s="66">
        <f>IF(COUNTIFS(条件付き不可!$E:$E,$D272,条件付き不可!$C:$C,条件付き不可!$V$3)&gt;0,Q272,SUMIFS(条件付き不可!$L:$L,条件付き不可!$E:$E,$D272,条件付き不可!$C:$C,U$1))</f>
        <v>0</v>
      </c>
      <c r="V272" s="66">
        <f>IF(COUNTIFS(条件付き不可!$E:$E,$D272,条件付き不可!$C:$C,条件付き不可!$V$5)&gt;0,Q272,IFERROR(VLOOKUP(D272,条件付き不可!E:Y,21,0),0))</f>
        <v>0</v>
      </c>
    </row>
    <row r="273" spans="1:22">
      <c r="A273" s="53" t="str">
        <f t="shared" si="88"/>
        <v>013006</v>
      </c>
      <c r="B273" s="53">
        <v>4</v>
      </c>
      <c r="C273">
        <v>272</v>
      </c>
      <c r="D273">
        <v>13006</v>
      </c>
      <c r="E273" t="s">
        <v>324</v>
      </c>
      <c r="F273" t="s">
        <v>329</v>
      </c>
      <c r="G273" t="str">
        <f>VLOOKUP(A273,GIS!A:B,2,0)</f>
        <v>本大久保２Ａ</v>
      </c>
      <c r="H273" t="s">
        <v>327</v>
      </c>
      <c r="I273" t="s">
        <v>2610</v>
      </c>
      <c r="J273" s="66">
        <v>470</v>
      </c>
      <c r="K273" s="66">
        <v>470</v>
      </c>
      <c r="L273" s="66">
        <v>470</v>
      </c>
      <c r="M273" s="66">
        <v>470</v>
      </c>
      <c r="N273" s="66">
        <f>VLOOKUP(A273,GIS!A:C,3,0)</f>
        <v>470</v>
      </c>
      <c r="O273" s="66" t="str">
        <f t="shared" si="89"/>
        <v/>
      </c>
      <c r="P273" s="66" t="str">
        <f t="shared" si="104"/>
        <v/>
      </c>
      <c r="Q273" s="66">
        <f t="shared" si="90"/>
        <v>470</v>
      </c>
      <c r="R273" s="66">
        <f t="shared" si="91"/>
        <v>470</v>
      </c>
      <c r="S273" s="66">
        <f>Q273-U273-SUMIFS(条件付き不可!X:X,条件付き不可!E:E,D273)</f>
        <v>470</v>
      </c>
      <c r="T273" s="66">
        <f t="shared" si="87"/>
        <v>470</v>
      </c>
      <c r="U273" s="66">
        <f>IF(COUNTIFS(条件付き不可!$E:$E,$D273,条件付き不可!$C:$C,条件付き不可!$V$3)&gt;0,Q273,SUMIFS(条件付き不可!$L:$L,条件付き不可!$E:$E,$D273,条件付き不可!$C:$C,U$1))</f>
        <v>0</v>
      </c>
      <c r="V273" s="66">
        <f>IF(COUNTIFS(条件付き不可!$E:$E,$D273,条件付き不可!$C:$C,条件付き不可!$V$5)&gt;0,Q273,IFERROR(VLOOKUP(D273,条件付き不可!E:Y,21,0),0))</f>
        <v>0</v>
      </c>
    </row>
    <row r="274" spans="1:22">
      <c r="A274" s="53" t="str">
        <f t="shared" si="88"/>
        <v>013007</v>
      </c>
      <c r="B274" s="53">
        <v>4</v>
      </c>
      <c r="C274">
        <v>273</v>
      </c>
      <c r="D274">
        <v>13007</v>
      </c>
      <c r="E274" t="s">
        <v>324</v>
      </c>
      <c r="F274" t="s">
        <v>329</v>
      </c>
      <c r="G274" t="str">
        <f>VLOOKUP(A274,GIS!A:B,2,0)</f>
        <v>本大久保２Ｂ</v>
      </c>
      <c r="H274" t="s">
        <v>327</v>
      </c>
      <c r="I274" t="s">
        <v>2610</v>
      </c>
      <c r="J274" s="66">
        <v>520</v>
      </c>
      <c r="K274" s="66">
        <v>520</v>
      </c>
      <c r="L274" s="66">
        <v>520</v>
      </c>
      <c r="M274" s="66">
        <v>520</v>
      </c>
      <c r="N274" s="66">
        <f>VLOOKUP(A274,GIS!A:C,3,0)</f>
        <v>520</v>
      </c>
      <c r="O274" s="66" t="str">
        <f t="shared" si="89"/>
        <v/>
      </c>
      <c r="P274" s="66" t="str">
        <f t="shared" si="104"/>
        <v/>
      </c>
      <c r="Q274" s="66">
        <f t="shared" si="90"/>
        <v>520</v>
      </c>
      <c r="R274" s="66">
        <f t="shared" si="91"/>
        <v>520</v>
      </c>
      <c r="S274" s="66">
        <f>Q274-U274-SUMIFS(条件付き不可!X:X,条件付き不可!E:E,D274)</f>
        <v>520</v>
      </c>
      <c r="T274" s="66">
        <f t="shared" si="87"/>
        <v>520</v>
      </c>
      <c r="U274" s="66">
        <f>IF(COUNTIFS(条件付き不可!$E:$E,$D274,条件付き不可!$C:$C,条件付き不可!$V$3)&gt;0,Q274,SUMIFS(条件付き不可!$L:$L,条件付き不可!$E:$E,$D274,条件付き不可!$C:$C,U$1))</f>
        <v>0</v>
      </c>
      <c r="V274" s="66">
        <f>IF(COUNTIFS(条件付き不可!$E:$E,$D274,条件付き不可!$C:$C,条件付き不可!$V$5)&gt;0,Q274,IFERROR(VLOOKUP(D274,条件付き不可!E:Y,21,0),0))</f>
        <v>0</v>
      </c>
    </row>
    <row r="275" spans="1:22">
      <c r="A275" s="53" t="str">
        <f t="shared" si="88"/>
        <v>013008</v>
      </c>
      <c r="B275" s="53">
        <v>4</v>
      </c>
      <c r="C275">
        <v>274</v>
      </c>
      <c r="D275">
        <v>13008</v>
      </c>
      <c r="E275" t="s">
        <v>324</v>
      </c>
      <c r="F275" t="s">
        <v>329</v>
      </c>
      <c r="G275" t="str">
        <f>VLOOKUP(A275,GIS!A:B,2,0)</f>
        <v>本大久保３Ａ</v>
      </c>
      <c r="H275" t="s">
        <v>327</v>
      </c>
      <c r="I275" t="s">
        <v>2610</v>
      </c>
      <c r="J275" s="66">
        <v>330</v>
      </c>
      <c r="K275" s="66">
        <v>330</v>
      </c>
      <c r="L275" s="66">
        <v>330</v>
      </c>
      <c r="M275" s="66">
        <v>330</v>
      </c>
      <c r="N275" s="66">
        <f>VLOOKUP(A275,GIS!A:C,3,0)</f>
        <v>330</v>
      </c>
      <c r="O275" s="66" t="str">
        <f t="shared" si="89"/>
        <v/>
      </c>
      <c r="P275" s="66" t="str">
        <f t="shared" si="104"/>
        <v/>
      </c>
      <c r="Q275" s="66">
        <f t="shared" si="90"/>
        <v>330</v>
      </c>
      <c r="R275" s="66">
        <f t="shared" si="91"/>
        <v>330</v>
      </c>
      <c r="S275" s="66">
        <f>Q275-U275-SUMIFS(条件付き不可!X:X,条件付き不可!E:E,D275)</f>
        <v>330</v>
      </c>
      <c r="T275" s="66">
        <f t="shared" si="87"/>
        <v>330</v>
      </c>
      <c r="U275" s="66">
        <f>IF(COUNTIFS(条件付き不可!$E:$E,$D275,条件付き不可!$C:$C,条件付き不可!$V$3)&gt;0,Q275,SUMIFS(条件付き不可!$L:$L,条件付き不可!$E:$E,$D275,条件付き不可!$C:$C,U$1))</f>
        <v>0</v>
      </c>
      <c r="V275" s="66">
        <f>IF(COUNTIFS(条件付き不可!$E:$E,$D275,条件付き不可!$C:$C,条件付き不可!$V$5)&gt;0,Q275,IFERROR(VLOOKUP(D275,条件付き不可!E:Y,21,0),0))</f>
        <v>0</v>
      </c>
    </row>
    <row r="276" spans="1:22">
      <c r="A276" s="53" t="str">
        <f t="shared" si="88"/>
        <v>013009</v>
      </c>
      <c r="B276" s="53">
        <v>4</v>
      </c>
      <c r="C276">
        <v>275</v>
      </c>
      <c r="D276">
        <v>13009</v>
      </c>
      <c r="E276" t="s">
        <v>324</v>
      </c>
      <c r="F276" t="s">
        <v>329</v>
      </c>
      <c r="G276" t="str">
        <f>VLOOKUP(A276,GIS!A:B,2,0)</f>
        <v>本大久保３Ｂ</v>
      </c>
      <c r="H276" t="s">
        <v>327</v>
      </c>
      <c r="I276" t="s">
        <v>2610</v>
      </c>
      <c r="J276" s="66">
        <v>630</v>
      </c>
      <c r="K276" s="66">
        <v>630</v>
      </c>
      <c r="L276" s="66">
        <v>630</v>
      </c>
      <c r="M276" s="66">
        <v>630</v>
      </c>
      <c r="N276" s="66">
        <f>VLOOKUP(A276,GIS!A:C,3,0)</f>
        <v>630</v>
      </c>
      <c r="O276" s="66" t="str">
        <f t="shared" si="89"/>
        <v/>
      </c>
      <c r="P276" s="66" t="str">
        <f t="shared" si="104"/>
        <v/>
      </c>
      <c r="Q276" s="66">
        <f t="shared" si="90"/>
        <v>630</v>
      </c>
      <c r="R276" s="66">
        <f t="shared" si="91"/>
        <v>630</v>
      </c>
      <c r="S276" s="66">
        <f>Q276-U276-SUMIFS(条件付き不可!X:X,条件付き不可!E:E,D276)</f>
        <v>630</v>
      </c>
      <c r="T276" s="66">
        <f t="shared" si="87"/>
        <v>630</v>
      </c>
      <c r="U276" s="66">
        <f>IF(COUNTIFS(条件付き不可!$E:$E,$D276,条件付き不可!$C:$C,条件付き不可!$V$3)&gt;0,Q276,SUMIFS(条件付き不可!$L:$L,条件付き不可!$E:$E,$D276,条件付き不可!$C:$C,U$1))</f>
        <v>0</v>
      </c>
      <c r="V276" s="66">
        <f>IF(COUNTIFS(条件付き不可!$E:$E,$D276,条件付き不可!$C:$C,条件付き不可!$V$5)&gt;0,Q276,IFERROR(VLOOKUP(D276,条件付き不可!E:Y,21,0),0))</f>
        <v>0</v>
      </c>
    </row>
    <row r="277" spans="1:22">
      <c r="A277" s="53" t="str">
        <f t="shared" si="88"/>
        <v>013010</v>
      </c>
      <c r="B277" s="53">
        <v>4</v>
      </c>
      <c r="C277">
        <v>276</v>
      </c>
      <c r="D277">
        <v>13010</v>
      </c>
      <c r="E277" t="s">
        <v>324</v>
      </c>
      <c r="F277" t="s">
        <v>329</v>
      </c>
      <c r="G277" t="str">
        <f>VLOOKUP(A277,GIS!A:B,2,0)</f>
        <v>本大久保４Ａ</v>
      </c>
      <c r="H277" t="s">
        <v>327</v>
      </c>
      <c r="I277" t="s">
        <v>2610</v>
      </c>
      <c r="J277" s="66">
        <v>520</v>
      </c>
      <c r="K277" s="66">
        <v>520</v>
      </c>
      <c r="L277" s="66">
        <v>520</v>
      </c>
      <c r="M277" s="66">
        <v>520</v>
      </c>
      <c r="N277" s="66">
        <f>VLOOKUP(A277,GIS!A:C,3,0)</f>
        <v>520</v>
      </c>
      <c r="O277" s="66" t="str">
        <f t="shared" si="89"/>
        <v/>
      </c>
      <c r="P277" s="66" t="str">
        <f t="shared" si="104"/>
        <v/>
      </c>
      <c r="Q277" s="66">
        <f t="shared" si="90"/>
        <v>520</v>
      </c>
      <c r="R277" s="66">
        <f t="shared" si="91"/>
        <v>520</v>
      </c>
      <c r="S277" s="66">
        <f>Q277-U277-SUMIFS(条件付き不可!X:X,条件付き不可!E:E,D277)</f>
        <v>520</v>
      </c>
      <c r="T277" s="66">
        <f t="shared" si="87"/>
        <v>520</v>
      </c>
      <c r="U277" s="66">
        <f>IF(COUNTIFS(条件付き不可!$E:$E,$D277,条件付き不可!$C:$C,条件付き不可!$V$3)&gt;0,Q277,SUMIFS(条件付き不可!$L:$L,条件付き不可!$E:$E,$D277,条件付き不可!$C:$C,U$1))</f>
        <v>0</v>
      </c>
      <c r="V277" s="66">
        <f>IF(COUNTIFS(条件付き不可!$E:$E,$D277,条件付き不可!$C:$C,条件付き不可!$V$5)&gt;0,Q277,IFERROR(VLOOKUP(D277,条件付き不可!E:Y,21,0),0))</f>
        <v>0</v>
      </c>
    </row>
    <row r="278" spans="1:22">
      <c r="A278" s="53" t="str">
        <f t="shared" si="88"/>
        <v>013011</v>
      </c>
      <c r="B278" s="53">
        <v>4</v>
      </c>
      <c r="C278">
        <v>277</v>
      </c>
      <c r="D278">
        <v>13011</v>
      </c>
      <c r="E278" t="s">
        <v>324</v>
      </c>
      <c r="F278" t="s">
        <v>329</v>
      </c>
      <c r="G278" t="str">
        <f>VLOOKUP(A278,GIS!A:B,2,0)</f>
        <v>本大久保４Ｂ</v>
      </c>
      <c r="H278" t="s">
        <v>327</v>
      </c>
      <c r="I278" t="s">
        <v>2610</v>
      </c>
      <c r="J278" s="66">
        <v>420</v>
      </c>
      <c r="K278" s="66">
        <v>420</v>
      </c>
      <c r="L278" s="66">
        <v>420</v>
      </c>
      <c r="M278" s="66">
        <v>420</v>
      </c>
      <c r="N278" s="66">
        <f>VLOOKUP(A278,GIS!A:C,3,0)</f>
        <v>420</v>
      </c>
      <c r="O278" s="66" t="str">
        <f t="shared" si="89"/>
        <v/>
      </c>
      <c r="P278" s="66" t="str">
        <f t="shared" si="104"/>
        <v/>
      </c>
      <c r="Q278" s="66">
        <f t="shared" si="90"/>
        <v>420</v>
      </c>
      <c r="R278" s="66">
        <f t="shared" si="91"/>
        <v>420</v>
      </c>
      <c r="S278" s="66">
        <f>Q278-U278-SUMIFS(条件付き不可!X:X,条件付き不可!E:E,D278)</f>
        <v>420</v>
      </c>
      <c r="T278" s="66">
        <f t="shared" ref="T278:T348" si="111">Q278-V278</f>
        <v>420</v>
      </c>
      <c r="U278" s="66">
        <f>IF(COUNTIFS(条件付き不可!$E:$E,$D278,条件付き不可!$C:$C,条件付き不可!$V$3)&gt;0,Q278,SUMIFS(条件付き不可!$L:$L,条件付き不可!$E:$E,$D278,条件付き不可!$C:$C,U$1))</f>
        <v>0</v>
      </c>
      <c r="V278" s="66">
        <f>IF(COUNTIFS(条件付き不可!$E:$E,$D278,条件付き不可!$C:$C,条件付き不可!$V$5)&gt;0,Q278,IFERROR(VLOOKUP(D278,条件付き不可!E:Y,21,0),0))</f>
        <v>0</v>
      </c>
    </row>
    <row r="279" spans="1:22">
      <c r="A279" s="53" t="str">
        <f t="shared" si="88"/>
        <v>013012</v>
      </c>
      <c r="B279" s="53">
        <v>4</v>
      </c>
      <c r="C279">
        <v>278</v>
      </c>
      <c r="D279">
        <v>13012</v>
      </c>
      <c r="E279" t="s">
        <v>324</v>
      </c>
      <c r="F279" t="s">
        <v>329</v>
      </c>
      <c r="G279" t="str">
        <f>VLOOKUP(A279,GIS!A:B,2,0)</f>
        <v>本大久保４Ｃ</v>
      </c>
      <c r="H279" t="s">
        <v>327</v>
      </c>
      <c r="I279" t="s">
        <v>2610</v>
      </c>
      <c r="J279" s="66">
        <v>240</v>
      </c>
      <c r="K279" s="66">
        <v>240</v>
      </c>
      <c r="L279" s="66">
        <v>240</v>
      </c>
      <c r="M279" s="66">
        <v>240</v>
      </c>
      <c r="N279" s="66">
        <f>VLOOKUP(A279,GIS!A:C,3,0)</f>
        <v>240</v>
      </c>
      <c r="O279" s="66" t="str">
        <f t="shared" si="89"/>
        <v/>
      </c>
      <c r="P279" s="66" t="str">
        <f t="shared" si="104"/>
        <v/>
      </c>
      <c r="Q279" s="66">
        <f t="shared" si="90"/>
        <v>240</v>
      </c>
      <c r="R279" s="66">
        <f t="shared" si="91"/>
        <v>240</v>
      </c>
      <c r="S279" s="66">
        <f>Q279-U279-SUMIFS(条件付き不可!X:X,条件付き不可!E:E,D279)</f>
        <v>240</v>
      </c>
      <c r="T279" s="66">
        <f t="shared" si="111"/>
        <v>240</v>
      </c>
      <c r="U279" s="66">
        <f>IF(COUNTIFS(条件付き不可!$E:$E,$D279,条件付き不可!$C:$C,条件付き不可!$V$3)&gt;0,Q279,SUMIFS(条件付き不可!$L:$L,条件付き不可!$E:$E,$D279,条件付き不可!$C:$C,U$1))</f>
        <v>0</v>
      </c>
      <c r="V279" s="66">
        <f>IF(COUNTIFS(条件付き不可!$E:$E,$D279,条件付き不可!$C:$C,条件付き不可!$V$5)&gt;0,Q279,IFERROR(VLOOKUP(D279,条件付き不可!E:Y,21,0),0))</f>
        <v>0</v>
      </c>
    </row>
    <row r="280" spans="1:22">
      <c r="A280" s="53" t="str">
        <f t="shared" ref="A280:A350" si="112">TEXT(D280,"000000")</f>
        <v>013013</v>
      </c>
      <c r="B280" s="53">
        <v>4</v>
      </c>
      <c r="C280">
        <v>279</v>
      </c>
      <c r="D280">
        <v>13013</v>
      </c>
      <c r="E280" t="s">
        <v>324</v>
      </c>
      <c r="F280" t="s">
        <v>329</v>
      </c>
      <c r="G280" t="str">
        <f>VLOOKUP(A280,GIS!A:B,2,0)</f>
        <v>本大久保５</v>
      </c>
      <c r="H280" t="s">
        <v>327</v>
      </c>
      <c r="I280" t="s">
        <v>2610</v>
      </c>
      <c r="J280" s="66">
        <v>765</v>
      </c>
      <c r="K280" s="66">
        <v>675</v>
      </c>
      <c r="L280" s="66">
        <v>675</v>
      </c>
      <c r="M280" s="66">
        <v>765</v>
      </c>
      <c r="N280" s="66">
        <f>VLOOKUP(A280,GIS!A:C,3,0)</f>
        <v>765</v>
      </c>
      <c r="O280" s="66" t="str">
        <f t="shared" ref="O280:O350" si="113">IF(J280=N280,"","✕")</f>
        <v/>
      </c>
      <c r="P280" s="66" t="str">
        <f t="shared" si="104"/>
        <v>✕</v>
      </c>
      <c r="Q280" s="66">
        <f t="shared" ref="Q280:Q350" si="114">N280</f>
        <v>765</v>
      </c>
      <c r="R280" s="66">
        <f t="shared" ref="R280:R350" si="115">Q280-U280</f>
        <v>675</v>
      </c>
      <c r="S280" s="66">
        <f>Q280-U280-SUMIFS(条件付き不可!X:X,条件付き不可!E:E,D280)</f>
        <v>675</v>
      </c>
      <c r="T280" s="66">
        <f t="shared" si="111"/>
        <v>765</v>
      </c>
      <c r="U280" s="66">
        <f>IF(COUNTIFS(条件付き不可!$E:$E,$D280,条件付き不可!$C:$C,条件付き不可!$V$3)&gt;0,Q280,SUMIFS(条件付き不可!$L:$L,条件付き不可!$E:$E,$D280,条件付き不可!$C:$C,U$1))</f>
        <v>90</v>
      </c>
      <c r="V280" s="66">
        <f>IF(COUNTIFS(条件付き不可!$E:$E,$D280,条件付き不可!$C:$C,条件付き不可!$V$5)&gt;0,Q280,IFERROR(VLOOKUP(D280,条件付き不可!E:Y,21,0),0))</f>
        <v>0</v>
      </c>
    </row>
    <row r="281" spans="1:22">
      <c r="A281" s="53" t="str">
        <f t="shared" si="112"/>
        <v>013014</v>
      </c>
      <c r="B281" s="53">
        <v>4</v>
      </c>
      <c r="C281">
        <v>280</v>
      </c>
      <c r="D281">
        <v>13014</v>
      </c>
      <c r="E281" t="s">
        <v>324</v>
      </c>
      <c r="F281" t="s">
        <v>339</v>
      </c>
      <c r="G281" t="str">
        <f>VLOOKUP(A281,GIS!A:B,2,0)</f>
        <v>花咲１Ａ</v>
      </c>
      <c r="H281" t="s">
        <v>327</v>
      </c>
      <c r="I281" t="s">
        <v>2610</v>
      </c>
      <c r="J281" s="66">
        <v>635</v>
      </c>
      <c r="K281" s="66">
        <v>635</v>
      </c>
      <c r="L281" s="66">
        <v>635</v>
      </c>
      <c r="M281" s="66">
        <v>635</v>
      </c>
      <c r="N281" s="66">
        <f>VLOOKUP(A281,GIS!A:C,3,0)</f>
        <v>635</v>
      </c>
      <c r="O281" s="66" t="str">
        <f t="shared" si="113"/>
        <v/>
      </c>
      <c r="P281" s="66" t="str">
        <f t="shared" si="104"/>
        <v/>
      </c>
      <c r="Q281" s="66">
        <f t="shared" si="114"/>
        <v>635</v>
      </c>
      <c r="R281" s="66">
        <f t="shared" si="115"/>
        <v>635</v>
      </c>
      <c r="S281" s="66">
        <f>Q281-U281-SUMIFS(条件付き不可!X:X,条件付き不可!E:E,D281)</f>
        <v>635</v>
      </c>
      <c r="T281" s="66">
        <f t="shared" si="111"/>
        <v>635</v>
      </c>
      <c r="U281" s="66">
        <f>IF(COUNTIFS(条件付き不可!$E:$E,$D281,条件付き不可!$C:$C,条件付き不可!$V$3)&gt;0,Q281,SUMIFS(条件付き不可!$L:$L,条件付き不可!$E:$E,$D281,条件付き不可!$C:$C,U$1))</f>
        <v>0</v>
      </c>
      <c r="V281" s="66">
        <f>IF(COUNTIFS(条件付き不可!$E:$E,$D281,条件付き不可!$C:$C,条件付き不可!$V$5)&gt;0,Q281,IFERROR(VLOOKUP(D281,条件付き不可!E:Y,21,0),0))</f>
        <v>0</v>
      </c>
    </row>
    <row r="282" spans="1:22">
      <c r="A282" s="53" t="str">
        <f t="shared" si="112"/>
        <v>013015</v>
      </c>
      <c r="B282" s="53">
        <v>4</v>
      </c>
      <c r="C282">
        <v>281</v>
      </c>
      <c r="D282">
        <v>13015</v>
      </c>
      <c r="E282" t="s">
        <v>324</v>
      </c>
      <c r="F282" t="s">
        <v>339</v>
      </c>
      <c r="G282" t="str">
        <f>VLOOKUP(A282,GIS!A:B,2,0)</f>
        <v>花咲１Ｂ</v>
      </c>
      <c r="H282" t="s">
        <v>327</v>
      </c>
      <c r="I282" t="s">
        <v>2610</v>
      </c>
      <c r="J282" s="66">
        <v>380</v>
      </c>
      <c r="K282" s="66">
        <v>380</v>
      </c>
      <c r="L282" s="66">
        <v>380</v>
      </c>
      <c r="M282" s="66">
        <v>380</v>
      </c>
      <c r="N282" s="66">
        <f>VLOOKUP(A282,GIS!A:C,3,0)</f>
        <v>380</v>
      </c>
      <c r="O282" s="66" t="str">
        <f t="shared" si="113"/>
        <v/>
      </c>
      <c r="P282" s="66" t="str">
        <f t="shared" si="104"/>
        <v/>
      </c>
      <c r="Q282" s="66">
        <f t="shared" si="114"/>
        <v>380</v>
      </c>
      <c r="R282" s="66">
        <f t="shared" si="115"/>
        <v>380</v>
      </c>
      <c r="S282" s="66">
        <f>Q282-U282-SUMIFS(条件付き不可!X:X,条件付き不可!E:E,D282)</f>
        <v>380</v>
      </c>
      <c r="T282" s="66">
        <f t="shared" si="111"/>
        <v>380</v>
      </c>
      <c r="U282" s="66">
        <f>IF(COUNTIFS(条件付き不可!$E:$E,$D282,条件付き不可!$C:$C,条件付き不可!$V$3)&gt;0,Q282,SUMIFS(条件付き不可!$L:$L,条件付き不可!$E:$E,$D282,条件付き不可!$C:$C,U$1))</f>
        <v>0</v>
      </c>
      <c r="V282" s="66">
        <f>IF(COUNTIFS(条件付き不可!$E:$E,$D282,条件付き不可!$C:$C,条件付き不可!$V$5)&gt;0,Q282,IFERROR(VLOOKUP(D282,条件付き不可!E:Y,21,0),0))</f>
        <v>0</v>
      </c>
    </row>
    <row r="283" spans="1:22">
      <c r="A283" s="53" t="str">
        <f t="shared" si="112"/>
        <v>013016</v>
      </c>
      <c r="B283" s="53">
        <v>4</v>
      </c>
      <c r="C283">
        <v>282</v>
      </c>
      <c r="D283">
        <v>13016</v>
      </c>
      <c r="E283" t="s">
        <v>324</v>
      </c>
      <c r="F283" t="s">
        <v>339</v>
      </c>
      <c r="G283" t="str">
        <f>VLOOKUP(A283,GIS!A:B,2,0)</f>
        <v>花咲２A</v>
      </c>
      <c r="H283" t="s">
        <v>327</v>
      </c>
      <c r="I283" t="s">
        <v>2610</v>
      </c>
      <c r="J283" s="66">
        <v>400</v>
      </c>
      <c r="K283" s="66">
        <v>400</v>
      </c>
      <c r="L283" s="66">
        <v>400</v>
      </c>
      <c r="M283" s="66">
        <v>400</v>
      </c>
      <c r="N283" s="66">
        <f>VLOOKUP(A283,GIS!A:C,3,0)</f>
        <v>400</v>
      </c>
      <c r="O283" s="66" t="str">
        <f t="shared" si="113"/>
        <v/>
      </c>
      <c r="P283" s="66" t="str">
        <f t="shared" si="104"/>
        <v/>
      </c>
      <c r="Q283" s="66">
        <f t="shared" si="114"/>
        <v>400</v>
      </c>
      <c r="R283" s="66">
        <f t="shared" si="115"/>
        <v>400</v>
      </c>
      <c r="S283" s="66">
        <f>Q283-U283-SUMIFS(条件付き不可!X:X,条件付き不可!E:E,D283)</f>
        <v>400</v>
      </c>
      <c r="T283" s="66">
        <f t="shared" si="111"/>
        <v>400</v>
      </c>
      <c r="U283" s="66">
        <f>IF(COUNTIFS(条件付き不可!$E:$E,$D283,条件付き不可!$C:$C,条件付き不可!$V$3)&gt;0,Q283,SUMIFS(条件付き不可!$L:$L,条件付き不可!$E:$E,$D283,条件付き不可!$C:$C,U$1))</f>
        <v>0</v>
      </c>
      <c r="V283" s="66">
        <f>IF(COUNTIFS(条件付き不可!$E:$E,$D283,条件付き不可!$C:$C,条件付き不可!$V$5)&gt;0,Q283,IFERROR(VLOOKUP(D283,条件付き不可!E:Y,21,0),0))</f>
        <v>0</v>
      </c>
    </row>
    <row r="284" spans="1:22">
      <c r="A284" s="53" t="str">
        <f t="shared" ref="A284" si="116">TEXT(D284,"000000")</f>
        <v>013068</v>
      </c>
      <c r="B284" s="53">
        <v>4</v>
      </c>
      <c r="C284">
        <v>283</v>
      </c>
      <c r="D284">
        <v>13068</v>
      </c>
      <c r="E284" t="s">
        <v>324</v>
      </c>
      <c r="F284" t="s">
        <v>339</v>
      </c>
      <c r="G284" t="str">
        <f>VLOOKUP(A284,GIS!A:B,2,0)</f>
        <v>花咲２B</v>
      </c>
      <c r="H284" t="s">
        <v>327</v>
      </c>
      <c r="I284" t="s">
        <v>2610</v>
      </c>
      <c r="J284" s="66">
        <v>390</v>
      </c>
      <c r="K284" s="66">
        <v>390</v>
      </c>
      <c r="L284" s="66">
        <v>390</v>
      </c>
      <c r="M284" s="66">
        <v>390</v>
      </c>
      <c r="N284" s="66">
        <f>VLOOKUP(A284,GIS!A:C,3,0)</f>
        <v>390</v>
      </c>
      <c r="O284" s="66" t="str">
        <f t="shared" ref="O284" si="117">IF(J284=N284,"","✕")</f>
        <v/>
      </c>
      <c r="P284" s="66" t="str">
        <f t="shared" ref="P284" si="118">IF(J284=K284,IF(J284=L284,"","✕"),"✕")</f>
        <v/>
      </c>
      <c r="Q284" s="66">
        <f t="shared" ref="Q284" si="119">N284</f>
        <v>390</v>
      </c>
      <c r="R284" s="66">
        <f t="shared" ref="R284" si="120">Q284-U284</f>
        <v>390</v>
      </c>
      <c r="S284" s="66">
        <f>Q284-U284-SUMIFS(条件付き不可!X:X,条件付き不可!E:E,D284)</f>
        <v>390</v>
      </c>
      <c r="T284" s="66">
        <f t="shared" ref="T284" si="121">Q284-V284</f>
        <v>390</v>
      </c>
      <c r="U284" s="66">
        <f>IF(COUNTIFS(条件付き不可!$E:$E,$D284,条件付き不可!$C:$C,条件付き不可!$V$3)&gt;0,Q284,SUMIFS(条件付き不可!$L:$L,条件付き不可!$E:$E,$D284,条件付き不可!$C:$C,U$1))</f>
        <v>0</v>
      </c>
      <c r="V284" s="66">
        <f>IF(COUNTIFS(条件付き不可!$E:$E,$D284,条件付き不可!$C:$C,条件付き不可!$V$5)&gt;0,Q284,IFERROR(VLOOKUP(D284,条件付き不可!E:Y,21,0),0))</f>
        <v>0</v>
      </c>
    </row>
    <row r="285" spans="1:22">
      <c r="A285" s="53" t="str">
        <f t="shared" si="112"/>
        <v>013017</v>
      </c>
      <c r="B285" s="53">
        <v>4</v>
      </c>
      <c r="C285">
        <v>284</v>
      </c>
      <c r="D285">
        <v>13017</v>
      </c>
      <c r="E285" t="s">
        <v>324</v>
      </c>
      <c r="F285" t="s">
        <v>339</v>
      </c>
      <c r="G285" t="str">
        <f>VLOOKUP(A285,GIS!A:B,2,0)</f>
        <v>屋敷１</v>
      </c>
      <c r="H285" t="s">
        <v>327</v>
      </c>
      <c r="I285" t="s">
        <v>7553</v>
      </c>
      <c r="J285" s="66">
        <v>640</v>
      </c>
      <c r="K285" s="66">
        <v>640</v>
      </c>
      <c r="L285" s="66">
        <v>640</v>
      </c>
      <c r="M285" s="66">
        <v>640</v>
      </c>
      <c r="N285" s="66">
        <f>VLOOKUP(A285,GIS!A:C,3,0)</f>
        <v>640</v>
      </c>
      <c r="O285" s="66" t="str">
        <f t="shared" si="113"/>
        <v/>
      </c>
      <c r="P285" s="66" t="str">
        <f t="shared" si="104"/>
        <v/>
      </c>
      <c r="Q285" s="66">
        <f t="shared" si="114"/>
        <v>640</v>
      </c>
      <c r="R285" s="66">
        <f t="shared" si="115"/>
        <v>640</v>
      </c>
      <c r="S285" s="66">
        <f>Q285-U285-SUMIFS(条件付き不可!X:X,条件付き不可!E:E,D285)</f>
        <v>640</v>
      </c>
      <c r="T285" s="66">
        <f t="shared" si="111"/>
        <v>640</v>
      </c>
      <c r="U285" s="66">
        <f>IF(COUNTIFS(条件付き不可!$E:$E,$D285,条件付き不可!$C:$C,条件付き不可!$V$3)&gt;0,Q285,SUMIFS(条件付き不可!$L:$L,条件付き不可!$E:$E,$D285,条件付き不可!$C:$C,U$1))</f>
        <v>0</v>
      </c>
      <c r="V285" s="66">
        <f>IF(COUNTIFS(条件付き不可!$E:$E,$D285,条件付き不可!$C:$C,条件付き不可!$V$5)&gt;0,Q285,IFERROR(VLOOKUP(D285,条件付き不可!E:Y,21,0),0))</f>
        <v>0</v>
      </c>
    </row>
    <row r="286" spans="1:22">
      <c r="A286" s="53" t="str">
        <f t="shared" si="112"/>
        <v>013018</v>
      </c>
      <c r="B286" s="53">
        <v>4</v>
      </c>
      <c r="C286">
        <v>285</v>
      </c>
      <c r="D286">
        <v>13018</v>
      </c>
      <c r="E286" t="s">
        <v>324</v>
      </c>
      <c r="F286" t="s">
        <v>339</v>
      </c>
      <c r="G286" t="str">
        <f>VLOOKUP(A286,GIS!A:B,2,0)</f>
        <v>屋敷３</v>
      </c>
      <c r="H286" t="s">
        <v>327</v>
      </c>
      <c r="I286" t="s">
        <v>2610</v>
      </c>
      <c r="J286" s="66">
        <v>410</v>
      </c>
      <c r="K286" s="66">
        <v>410</v>
      </c>
      <c r="L286" s="66">
        <v>410</v>
      </c>
      <c r="M286" s="66">
        <v>410</v>
      </c>
      <c r="N286" s="66">
        <f>VLOOKUP(A286,GIS!A:C,3,0)</f>
        <v>410</v>
      </c>
      <c r="O286" s="66" t="str">
        <f t="shared" si="113"/>
        <v/>
      </c>
      <c r="P286" s="66" t="str">
        <f t="shared" si="104"/>
        <v/>
      </c>
      <c r="Q286" s="66">
        <f t="shared" si="114"/>
        <v>410</v>
      </c>
      <c r="R286" s="66">
        <f t="shared" si="115"/>
        <v>410</v>
      </c>
      <c r="S286" s="66">
        <f>Q286-U286-SUMIFS(条件付き不可!X:X,条件付き不可!E:E,D286)</f>
        <v>410</v>
      </c>
      <c r="T286" s="66">
        <f t="shared" si="111"/>
        <v>410</v>
      </c>
      <c r="U286" s="66">
        <f>IF(COUNTIFS(条件付き不可!$E:$E,$D286,条件付き不可!$C:$C,条件付き不可!$V$3)&gt;0,Q286,SUMIFS(条件付き不可!$L:$L,条件付き不可!$E:$E,$D286,条件付き不可!$C:$C,U$1))</f>
        <v>0</v>
      </c>
      <c r="V286" s="66">
        <f>IF(COUNTIFS(条件付き不可!$E:$E,$D286,条件付き不可!$C:$C,条件付き不可!$V$5)&gt;0,Q286,IFERROR(VLOOKUP(D286,条件付き不可!E:Y,21,0),0))</f>
        <v>0</v>
      </c>
    </row>
    <row r="287" spans="1:22">
      <c r="A287" s="53" t="str">
        <f t="shared" si="112"/>
        <v>013019</v>
      </c>
      <c r="B287" s="53">
        <v>4</v>
      </c>
      <c r="C287">
        <v>286</v>
      </c>
      <c r="D287">
        <v>13019</v>
      </c>
      <c r="E287" t="s">
        <v>324</v>
      </c>
      <c r="F287" t="s">
        <v>339</v>
      </c>
      <c r="G287" t="str">
        <f>VLOOKUP(A287,GIS!A:B,2,0)</f>
        <v>屋敷４・５</v>
      </c>
      <c r="H287" t="s">
        <v>327</v>
      </c>
      <c r="I287" t="s">
        <v>2610</v>
      </c>
      <c r="J287" s="66">
        <v>510</v>
      </c>
      <c r="K287" s="66">
        <v>510</v>
      </c>
      <c r="L287" s="66">
        <v>510</v>
      </c>
      <c r="M287" s="66">
        <v>510</v>
      </c>
      <c r="N287" s="66">
        <f>VLOOKUP(A287,GIS!A:C,3,0)</f>
        <v>510</v>
      </c>
      <c r="O287" s="66" t="str">
        <f t="shared" si="113"/>
        <v/>
      </c>
      <c r="P287" s="66" t="str">
        <f t="shared" si="104"/>
        <v/>
      </c>
      <c r="Q287" s="66">
        <f t="shared" si="114"/>
        <v>510</v>
      </c>
      <c r="R287" s="66">
        <f t="shared" si="115"/>
        <v>510</v>
      </c>
      <c r="S287" s="66">
        <f>Q287-U287-SUMIFS(条件付き不可!X:X,条件付き不可!E:E,D287)</f>
        <v>510</v>
      </c>
      <c r="T287" s="66">
        <f t="shared" si="111"/>
        <v>510</v>
      </c>
      <c r="U287" s="66">
        <f>IF(COUNTIFS(条件付き不可!$E:$E,$D287,条件付き不可!$C:$C,条件付き不可!$V$3)&gt;0,Q287,SUMIFS(条件付き不可!$L:$L,条件付き不可!$E:$E,$D287,条件付き不可!$C:$C,U$1))</f>
        <v>0</v>
      </c>
      <c r="V287" s="66">
        <f>IF(COUNTIFS(条件付き不可!$E:$E,$D287,条件付き不可!$C:$C,条件付き不可!$V$5)&gt;0,Q287,IFERROR(VLOOKUP(D287,条件付き不可!E:Y,21,0),0))</f>
        <v>0</v>
      </c>
    </row>
    <row r="288" spans="1:22">
      <c r="A288" s="53" t="str">
        <f t="shared" si="112"/>
        <v>013065</v>
      </c>
      <c r="B288" s="53">
        <v>4</v>
      </c>
      <c r="C288">
        <v>287</v>
      </c>
      <c r="D288">
        <v>13065</v>
      </c>
      <c r="E288" t="s">
        <v>324</v>
      </c>
      <c r="F288" t="s">
        <v>339</v>
      </c>
      <c r="G288" t="str">
        <f>VLOOKUP(A288,GIS!A:B,2,0)</f>
        <v>屋敷4 ｸﾞﾗﾝｼﾃｨﾐﾚﾅ</v>
      </c>
      <c r="H288" t="s">
        <v>327</v>
      </c>
      <c r="I288" t="s">
        <v>2610</v>
      </c>
      <c r="J288" s="66">
        <v>475</v>
      </c>
      <c r="K288" s="66">
        <v>475</v>
      </c>
      <c r="L288" s="66">
        <v>475</v>
      </c>
      <c r="M288" s="66">
        <v>475</v>
      </c>
      <c r="N288" s="66">
        <f>VLOOKUP(A288,GIS!A:C,3,0)</f>
        <v>475</v>
      </c>
      <c r="O288" s="66" t="str">
        <f t="shared" si="113"/>
        <v/>
      </c>
      <c r="P288" s="66" t="str">
        <f t="shared" si="104"/>
        <v/>
      </c>
      <c r="Q288" s="66">
        <f t="shared" si="114"/>
        <v>475</v>
      </c>
      <c r="R288" s="66">
        <f t="shared" si="115"/>
        <v>475</v>
      </c>
      <c r="S288" s="66">
        <f>Q288-U288-SUMIFS(条件付き不可!X:X,条件付き不可!E:E,D288)</f>
        <v>475</v>
      </c>
      <c r="T288" s="66">
        <f t="shared" si="111"/>
        <v>475</v>
      </c>
      <c r="U288" s="66">
        <f>IF(COUNTIFS(条件付き不可!$E:$E,$D288,条件付き不可!$C:$C,条件付き不可!$V$3)&gt;0,Q288,SUMIFS(条件付き不可!$L:$L,条件付き不可!$E:$E,$D288,条件付き不可!$C:$C,U$1))</f>
        <v>0</v>
      </c>
      <c r="V288" s="66">
        <f>IF(COUNTIFS(条件付き不可!$E:$E,$D288,条件付き不可!$C:$C,条件付き不可!$V$5)&gt;0,Q288,IFERROR(VLOOKUP(D288,条件付き不可!E:Y,21,0),0))</f>
        <v>0</v>
      </c>
    </row>
    <row r="289" spans="1:22">
      <c r="A289" s="53" t="str">
        <f t="shared" si="112"/>
        <v>013020</v>
      </c>
      <c r="B289" s="53">
        <v>4</v>
      </c>
      <c r="C289">
        <v>288</v>
      </c>
      <c r="D289">
        <v>13020</v>
      </c>
      <c r="E289" t="s">
        <v>324</v>
      </c>
      <c r="F289" t="s">
        <v>345</v>
      </c>
      <c r="G289" t="str">
        <f>VLOOKUP(A289,GIS!A:B,2,0)</f>
        <v>大久保１Ａ</v>
      </c>
      <c r="H289" t="s">
        <v>327</v>
      </c>
      <c r="I289" t="s">
        <v>2610</v>
      </c>
      <c r="J289" s="66">
        <v>505</v>
      </c>
      <c r="K289" s="66">
        <v>505</v>
      </c>
      <c r="L289" s="66">
        <v>505</v>
      </c>
      <c r="M289" s="66">
        <v>505</v>
      </c>
      <c r="N289" s="66">
        <f>VLOOKUP(A289,GIS!A:C,3,0)</f>
        <v>505</v>
      </c>
      <c r="O289" s="66" t="str">
        <f t="shared" si="113"/>
        <v/>
      </c>
      <c r="P289" s="66" t="str">
        <f t="shared" si="104"/>
        <v/>
      </c>
      <c r="Q289" s="66">
        <f t="shared" si="114"/>
        <v>505</v>
      </c>
      <c r="R289" s="66">
        <f t="shared" si="115"/>
        <v>505</v>
      </c>
      <c r="S289" s="66">
        <f>Q289-U289-SUMIFS(条件付き不可!X:X,条件付き不可!E:E,D289)</f>
        <v>505</v>
      </c>
      <c r="T289" s="66">
        <f t="shared" si="111"/>
        <v>505</v>
      </c>
      <c r="U289" s="66">
        <f>IF(COUNTIFS(条件付き不可!$E:$E,$D289,条件付き不可!$C:$C,条件付き不可!$V$3)&gt;0,Q289,SUMIFS(条件付き不可!$L:$L,条件付き不可!$E:$E,$D289,条件付き不可!$C:$C,U$1))</f>
        <v>0</v>
      </c>
      <c r="V289" s="66">
        <f>IF(COUNTIFS(条件付き不可!$E:$E,$D289,条件付き不可!$C:$C,条件付き不可!$V$5)&gt;0,Q289,IFERROR(VLOOKUP(D289,条件付き不可!E:Y,21,0),0))</f>
        <v>0</v>
      </c>
    </row>
    <row r="290" spans="1:22">
      <c r="A290" s="53" t="str">
        <f t="shared" si="112"/>
        <v>013021</v>
      </c>
      <c r="B290" s="53">
        <v>4</v>
      </c>
      <c r="C290">
        <v>289</v>
      </c>
      <c r="D290">
        <v>13021</v>
      </c>
      <c r="E290" t="s">
        <v>324</v>
      </c>
      <c r="F290" t="s">
        <v>345</v>
      </c>
      <c r="G290" t="str">
        <f>VLOOKUP(A290,GIS!A:B,2,0)</f>
        <v>大久保１Ｂ</v>
      </c>
      <c r="H290" t="s">
        <v>327</v>
      </c>
      <c r="I290" t="s">
        <v>2610</v>
      </c>
      <c r="J290" s="66">
        <v>500</v>
      </c>
      <c r="K290" s="66">
        <v>500</v>
      </c>
      <c r="L290" s="66">
        <v>500</v>
      </c>
      <c r="M290" s="66">
        <v>500</v>
      </c>
      <c r="N290" s="66">
        <f>VLOOKUP(A290,GIS!A:C,3,0)</f>
        <v>500</v>
      </c>
      <c r="O290" s="66" t="str">
        <f t="shared" si="113"/>
        <v/>
      </c>
      <c r="P290" s="66" t="str">
        <f t="shared" si="104"/>
        <v/>
      </c>
      <c r="Q290" s="66">
        <f t="shared" si="114"/>
        <v>500</v>
      </c>
      <c r="R290" s="66">
        <f t="shared" si="115"/>
        <v>500</v>
      </c>
      <c r="S290" s="66">
        <f>Q290-U290-SUMIFS(条件付き不可!X:X,条件付き不可!E:E,D290)</f>
        <v>500</v>
      </c>
      <c r="T290" s="66">
        <f t="shared" si="111"/>
        <v>500</v>
      </c>
      <c r="U290" s="66">
        <f>IF(COUNTIFS(条件付き不可!$E:$E,$D290,条件付き不可!$C:$C,条件付き不可!$V$3)&gt;0,Q290,SUMIFS(条件付き不可!$L:$L,条件付き不可!$E:$E,$D290,条件付き不可!$C:$C,U$1))</f>
        <v>0</v>
      </c>
      <c r="V290" s="66">
        <f>IF(COUNTIFS(条件付き不可!$E:$E,$D290,条件付き不可!$C:$C,条件付き不可!$V$5)&gt;0,Q290,IFERROR(VLOOKUP(D290,条件付き不可!E:Y,21,0),0))</f>
        <v>0</v>
      </c>
    </row>
    <row r="291" spans="1:22">
      <c r="A291" s="53" t="str">
        <f t="shared" si="112"/>
        <v>013022</v>
      </c>
      <c r="B291" s="53">
        <v>4</v>
      </c>
      <c r="C291">
        <v>290</v>
      </c>
      <c r="D291">
        <v>13022</v>
      </c>
      <c r="E291" t="s">
        <v>324</v>
      </c>
      <c r="F291" t="s">
        <v>345</v>
      </c>
      <c r="G291" t="str">
        <f>VLOOKUP(A291,GIS!A:B,2,0)</f>
        <v>大久保１Ｃ</v>
      </c>
      <c r="H291" t="s">
        <v>327</v>
      </c>
      <c r="I291" t="s">
        <v>2610</v>
      </c>
      <c r="J291" s="66">
        <v>585</v>
      </c>
      <c r="K291" s="66">
        <v>585</v>
      </c>
      <c r="L291" s="66">
        <v>585</v>
      </c>
      <c r="M291" s="66">
        <v>585</v>
      </c>
      <c r="N291" s="66">
        <f>VLOOKUP(A291,GIS!A:C,3,0)</f>
        <v>585</v>
      </c>
      <c r="O291" s="66" t="str">
        <f t="shared" si="113"/>
        <v/>
      </c>
      <c r="P291" s="66" t="str">
        <f t="shared" si="104"/>
        <v/>
      </c>
      <c r="Q291" s="66">
        <f t="shared" si="114"/>
        <v>585</v>
      </c>
      <c r="R291" s="66">
        <f t="shared" si="115"/>
        <v>585</v>
      </c>
      <c r="S291" s="66">
        <f>Q291-U291-SUMIFS(条件付き不可!X:X,条件付き不可!E:E,D291)</f>
        <v>585</v>
      </c>
      <c r="T291" s="66">
        <f t="shared" si="111"/>
        <v>585</v>
      </c>
      <c r="U291" s="66">
        <f>IF(COUNTIFS(条件付き不可!$E:$E,$D291,条件付き不可!$C:$C,条件付き不可!$V$3)&gt;0,Q291,SUMIFS(条件付き不可!$L:$L,条件付き不可!$E:$E,$D291,条件付き不可!$C:$C,U$1))</f>
        <v>0</v>
      </c>
      <c r="V291" s="66">
        <f>IF(COUNTIFS(条件付き不可!$E:$E,$D291,条件付き不可!$C:$C,条件付き不可!$V$5)&gt;0,Q291,IFERROR(VLOOKUP(D291,条件付き不可!E:Y,21,0),0))</f>
        <v>0</v>
      </c>
    </row>
    <row r="292" spans="1:22">
      <c r="A292" s="53" t="str">
        <f t="shared" si="112"/>
        <v>013023</v>
      </c>
      <c r="B292" s="53">
        <v>4</v>
      </c>
      <c r="C292">
        <v>291</v>
      </c>
      <c r="D292">
        <v>13023</v>
      </c>
      <c r="E292" t="s">
        <v>324</v>
      </c>
      <c r="F292" t="s">
        <v>345</v>
      </c>
      <c r="G292" t="str">
        <f>VLOOKUP(A292,GIS!A:B,2,0)</f>
        <v>大久保２A</v>
      </c>
      <c r="H292" t="s">
        <v>327</v>
      </c>
      <c r="I292" t="s">
        <v>2610</v>
      </c>
      <c r="J292" s="66">
        <v>490</v>
      </c>
      <c r="K292" s="66">
        <v>490</v>
      </c>
      <c r="L292" s="66">
        <v>490</v>
      </c>
      <c r="M292" s="66">
        <v>490</v>
      </c>
      <c r="N292" s="66">
        <f>VLOOKUP(A292,GIS!A:C,3,0)</f>
        <v>490</v>
      </c>
      <c r="O292" s="66" t="str">
        <f t="shared" si="113"/>
        <v/>
      </c>
      <c r="P292" s="66" t="str">
        <f t="shared" si="104"/>
        <v/>
      </c>
      <c r="Q292" s="66">
        <f t="shared" si="114"/>
        <v>490</v>
      </c>
      <c r="R292" s="66">
        <f t="shared" si="115"/>
        <v>490</v>
      </c>
      <c r="S292" s="66">
        <f>Q292-U292-SUMIFS(条件付き不可!X:X,条件付き不可!E:E,D292)</f>
        <v>490</v>
      </c>
      <c r="T292" s="66">
        <f t="shared" si="111"/>
        <v>490</v>
      </c>
      <c r="U292" s="66">
        <f>IF(COUNTIFS(条件付き不可!$E:$E,$D292,条件付き不可!$C:$C,条件付き不可!$V$3)&gt;0,Q292,SUMIFS(条件付き不可!$L:$L,条件付き不可!$E:$E,$D292,条件付き不可!$C:$C,U$1))</f>
        <v>0</v>
      </c>
      <c r="V292" s="66">
        <f>IF(COUNTIFS(条件付き不可!$E:$E,$D292,条件付き不可!$C:$C,条件付き不可!$V$5)&gt;0,Q292,IFERROR(VLOOKUP(D292,条件付き不可!E:Y,21,0),0))</f>
        <v>0</v>
      </c>
    </row>
    <row r="293" spans="1:22">
      <c r="A293" s="53" t="str">
        <f t="shared" si="112"/>
        <v>013067</v>
      </c>
      <c r="B293" s="53">
        <v>4</v>
      </c>
      <c r="C293">
        <v>292</v>
      </c>
      <c r="D293">
        <v>13067</v>
      </c>
      <c r="E293" t="s">
        <v>324</v>
      </c>
      <c r="F293" t="s">
        <v>345</v>
      </c>
      <c r="G293" t="str">
        <f>VLOOKUP(A293,GIS!A:B,2,0)</f>
        <v>大久保２B</v>
      </c>
      <c r="H293" t="s">
        <v>327</v>
      </c>
      <c r="I293" t="s">
        <v>2610</v>
      </c>
      <c r="J293" s="66">
        <v>510</v>
      </c>
      <c r="K293" s="66">
        <v>510</v>
      </c>
      <c r="L293" s="66">
        <v>510</v>
      </c>
      <c r="M293" s="66">
        <v>510</v>
      </c>
      <c r="N293" s="66">
        <f>VLOOKUP(A293,GIS!A:C,3,0)</f>
        <v>510</v>
      </c>
      <c r="O293" s="66" t="str">
        <f t="shared" si="113"/>
        <v/>
      </c>
      <c r="P293" s="66" t="str">
        <f t="shared" si="104"/>
        <v/>
      </c>
      <c r="Q293" s="66">
        <f t="shared" si="114"/>
        <v>510</v>
      </c>
      <c r="R293" s="66">
        <f t="shared" si="115"/>
        <v>510</v>
      </c>
      <c r="S293" s="66">
        <f>Q293-U293-SUMIFS(条件付き不可!X:X,条件付き不可!E:E,D293)</f>
        <v>510</v>
      </c>
      <c r="T293" s="66">
        <f t="shared" si="111"/>
        <v>510</v>
      </c>
      <c r="U293" s="66">
        <f>IF(COUNTIFS(条件付き不可!$E:$E,$D293,条件付き不可!$C:$C,条件付き不可!$V$3)&gt;0,Q293,SUMIFS(条件付き不可!$L:$L,条件付き不可!$E:$E,$D293,条件付き不可!$C:$C,U$1))</f>
        <v>0</v>
      </c>
      <c r="V293" s="66">
        <f>IF(COUNTIFS(条件付き不可!$E:$E,$D293,条件付き不可!$C:$C,条件付き不可!$V$5)&gt;0,Q293,IFERROR(VLOOKUP(D293,条件付き不可!E:Y,21,0),0))</f>
        <v>0</v>
      </c>
    </row>
    <row r="294" spans="1:22">
      <c r="A294" s="53" t="str">
        <f t="shared" si="112"/>
        <v>013024</v>
      </c>
      <c r="B294" s="53">
        <v>4</v>
      </c>
      <c r="C294">
        <v>293</v>
      </c>
      <c r="D294">
        <v>13024</v>
      </c>
      <c r="E294" t="s">
        <v>324</v>
      </c>
      <c r="F294" t="s">
        <v>345</v>
      </c>
      <c r="G294" t="str">
        <f>VLOOKUP(A294,GIS!A:B,2,0)</f>
        <v>大久保３A</v>
      </c>
      <c r="H294" t="s">
        <v>327</v>
      </c>
      <c r="I294" t="s">
        <v>7554</v>
      </c>
      <c r="J294" s="66">
        <v>360</v>
      </c>
      <c r="K294" s="66">
        <v>360</v>
      </c>
      <c r="L294" s="66">
        <v>360</v>
      </c>
      <c r="M294" s="66">
        <v>360</v>
      </c>
      <c r="N294" s="66">
        <f>VLOOKUP(A294,GIS!A:C,3,0)</f>
        <v>360</v>
      </c>
      <c r="O294" s="66" t="str">
        <f t="shared" si="113"/>
        <v/>
      </c>
      <c r="P294" s="66" t="str">
        <f t="shared" si="104"/>
        <v/>
      </c>
      <c r="Q294" s="66">
        <f t="shared" si="114"/>
        <v>360</v>
      </c>
      <c r="R294" s="66">
        <f t="shared" si="115"/>
        <v>360</v>
      </c>
      <c r="S294" s="66">
        <f>Q294-U294-SUMIFS(条件付き不可!X:X,条件付き不可!E:E,D294)</f>
        <v>360</v>
      </c>
      <c r="T294" s="66">
        <f t="shared" si="111"/>
        <v>360</v>
      </c>
      <c r="U294" s="66">
        <f>IF(COUNTIFS(条件付き不可!$E:$E,$D294,条件付き不可!$C:$C,条件付き不可!$V$3)&gt;0,Q294,SUMIFS(条件付き不可!$L:$L,条件付き不可!$E:$E,$D294,条件付き不可!$C:$C,U$1))</f>
        <v>0</v>
      </c>
      <c r="V294" s="66">
        <f>IF(COUNTIFS(条件付き不可!$E:$E,$D294,条件付き不可!$C:$C,条件付き不可!$V$5)&gt;0,Q294,IFERROR(VLOOKUP(D294,条件付き不可!E:Y,21,0),0))</f>
        <v>0</v>
      </c>
    </row>
    <row r="295" spans="1:22">
      <c r="A295" s="53" t="str">
        <f t="shared" ref="A295:A296" si="122">TEXT(D295,"000000")</f>
        <v>013071</v>
      </c>
      <c r="B295" s="53">
        <v>4</v>
      </c>
      <c r="C295">
        <v>294</v>
      </c>
      <c r="D295">
        <v>13071</v>
      </c>
      <c r="E295" t="s">
        <v>324</v>
      </c>
      <c r="F295" t="s">
        <v>345</v>
      </c>
      <c r="G295" t="str">
        <f>VLOOKUP(A295,GIS!A:B,2,0)</f>
        <v>大久保３B</v>
      </c>
      <c r="H295" t="s">
        <v>327</v>
      </c>
      <c r="I295" t="s">
        <v>7554</v>
      </c>
      <c r="J295" s="66">
        <v>460</v>
      </c>
      <c r="K295" s="66">
        <v>460</v>
      </c>
      <c r="L295" s="66">
        <v>460</v>
      </c>
      <c r="M295" s="66">
        <v>460</v>
      </c>
      <c r="N295" s="66">
        <f>VLOOKUP(A295,GIS!A:C,3,0)</f>
        <v>460</v>
      </c>
      <c r="O295" s="66" t="str">
        <f t="shared" ref="O295:O296" si="123">IF(J295=N295,"","✕")</f>
        <v/>
      </c>
      <c r="P295" s="66" t="str">
        <f t="shared" ref="P295:P296" si="124">IF(J295=K295,IF(J295=L295,"","✕"),"✕")</f>
        <v/>
      </c>
      <c r="Q295" s="66">
        <f t="shared" ref="Q295:Q296" si="125">N295</f>
        <v>460</v>
      </c>
      <c r="R295" s="66">
        <f t="shared" ref="R295:R296" si="126">Q295-U295</f>
        <v>460</v>
      </c>
      <c r="S295" s="66">
        <f>Q295-U295-SUMIFS(条件付き不可!X:X,条件付き不可!E:E,D295)</f>
        <v>460</v>
      </c>
      <c r="T295" s="66">
        <f t="shared" ref="T295:T296" si="127">Q295-V295</f>
        <v>460</v>
      </c>
      <c r="U295" s="66">
        <f>IF(COUNTIFS(条件付き不可!$E:$E,$D295,条件付き不可!$C:$C,条件付き不可!$V$3)&gt;0,Q295,SUMIFS(条件付き不可!$L:$L,条件付き不可!$E:$E,$D295,条件付き不可!$C:$C,U$1))</f>
        <v>0</v>
      </c>
      <c r="V295" s="66">
        <f>IF(COUNTIFS(条件付き不可!$E:$E,$D295,条件付き不可!$C:$C,条件付き不可!$V$5)&gt;0,Q295,IFERROR(VLOOKUP(D295,条件付き不可!E:Y,21,0),0))</f>
        <v>0</v>
      </c>
    </row>
    <row r="296" spans="1:22">
      <c r="A296" s="53" t="str">
        <f t="shared" si="122"/>
        <v>013072</v>
      </c>
      <c r="B296" s="53">
        <v>4</v>
      </c>
      <c r="C296">
        <v>295</v>
      </c>
      <c r="D296">
        <v>13072</v>
      </c>
      <c r="E296" t="s">
        <v>324</v>
      </c>
      <c r="F296" t="s">
        <v>345</v>
      </c>
      <c r="G296" t="str">
        <f>VLOOKUP(A296,GIS!A:B,2,0)</f>
        <v>大久保３C</v>
      </c>
      <c r="H296" t="s">
        <v>327</v>
      </c>
      <c r="I296" t="s">
        <v>7554</v>
      </c>
      <c r="J296" s="66">
        <v>470</v>
      </c>
      <c r="K296" s="66">
        <v>470</v>
      </c>
      <c r="L296" s="66">
        <v>470</v>
      </c>
      <c r="M296" s="66">
        <v>470</v>
      </c>
      <c r="N296" s="66">
        <f>VLOOKUP(A296,GIS!A:C,3,0)</f>
        <v>470</v>
      </c>
      <c r="O296" s="66" t="str">
        <f t="shared" si="123"/>
        <v/>
      </c>
      <c r="P296" s="66" t="str">
        <f t="shared" si="124"/>
        <v/>
      </c>
      <c r="Q296" s="66">
        <f t="shared" si="125"/>
        <v>470</v>
      </c>
      <c r="R296" s="66">
        <f t="shared" si="126"/>
        <v>470</v>
      </c>
      <c r="S296" s="66">
        <f>Q296-U296-SUMIFS(条件付き不可!X:X,条件付き不可!E:E,D296)</f>
        <v>470</v>
      </c>
      <c r="T296" s="66">
        <f t="shared" si="127"/>
        <v>470</v>
      </c>
      <c r="U296" s="66">
        <f>IF(COUNTIFS(条件付き不可!$E:$E,$D296,条件付き不可!$C:$C,条件付き不可!$V$3)&gt;0,Q296,SUMIFS(条件付き不可!$L:$L,条件付き不可!$E:$E,$D296,条件付き不可!$C:$C,U$1))</f>
        <v>0</v>
      </c>
      <c r="V296" s="66">
        <f>IF(COUNTIFS(条件付き不可!$E:$E,$D296,条件付き不可!$C:$C,条件付き不可!$V$5)&gt;0,Q296,IFERROR(VLOOKUP(D296,条件付き不可!E:Y,21,0),0))</f>
        <v>0</v>
      </c>
    </row>
    <row r="297" spans="1:22">
      <c r="A297" s="53" t="str">
        <f t="shared" si="112"/>
        <v>013025</v>
      </c>
      <c r="B297" s="53">
        <v>4</v>
      </c>
      <c r="C297">
        <v>296</v>
      </c>
      <c r="D297">
        <v>13025</v>
      </c>
      <c r="E297" t="s">
        <v>324</v>
      </c>
      <c r="F297" t="s">
        <v>345</v>
      </c>
      <c r="G297" t="str">
        <f>VLOOKUP(A297,GIS!A:B,2,0)</f>
        <v>大久保４</v>
      </c>
      <c r="H297" t="s">
        <v>327</v>
      </c>
      <c r="I297" t="s">
        <v>2610</v>
      </c>
      <c r="J297" s="66">
        <v>780</v>
      </c>
      <c r="K297" s="66">
        <v>780</v>
      </c>
      <c r="L297" s="66">
        <v>780</v>
      </c>
      <c r="M297" s="66">
        <v>780</v>
      </c>
      <c r="N297" s="66">
        <f>VLOOKUP(A297,GIS!A:C,3,0)</f>
        <v>780</v>
      </c>
      <c r="O297" s="66" t="str">
        <f t="shared" si="113"/>
        <v/>
      </c>
      <c r="P297" s="66" t="str">
        <f t="shared" si="104"/>
        <v/>
      </c>
      <c r="Q297" s="66">
        <f t="shared" si="114"/>
        <v>780</v>
      </c>
      <c r="R297" s="66">
        <f t="shared" si="115"/>
        <v>780</v>
      </c>
      <c r="S297" s="66">
        <f>Q297-U297-SUMIFS(条件付き不可!X:X,条件付き不可!E:E,D297)</f>
        <v>780</v>
      </c>
      <c r="T297" s="66">
        <f t="shared" si="111"/>
        <v>780</v>
      </c>
      <c r="U297" s="66">
        <f>IF(COUNTIFS(条件付き不可!$E:$E,$D297,条件付き不可!$C:$C,条件付き不可!$V$3)&gt;0,Q297,SUMIFS(条件付き不可!$L:$L,条件付き不可!$E:$E,$D297,条件付き不可!$C:$C,U$1))</f>
        <v>0</v>
      </c>
      <c r="V297" s="66">
        <f>IF(COUNTIFS(条件付き不可!$E:$E,$D297,条件付き不可!$C:$C,条件付き不可!$V$5)&gt;0,Q297,IFERROR(VLOOKUP(D297,条件付き不可!E:Y,21,0),0))</f>
        <v>0</v>
      </c>
    </row>
    <row r="298" spans="1:22">
      <c r="A298" s="53" t="str">
        <f t="shared" si="112"/>
        <v>013026</v>
      </c>
      <c r="B298" s="53">
        <v>4</v>
      </c>
      <c r="C298">
        <v>297</v>
      </c>
      <c r="D298">
        <v>13026</v>
      </c>
      <c r="E298" t="s">
        <v>324</v>
      </c>
      <c r="F298" t="s">
        <v>345</v>
      </c>
      <c r="G298" t="str">
        <f>VLOOKUP(A298,GIS!A:B,2,0)</f>
        <v>泉町２</v>
      </c>
      <c r="H298" t="s">
        <v>327</v>
      </c>
      <c r="I298" t="s">
        <v>2610</v>
      </c>
      <c r="J298" s="66">
        <v>370</v>
      </c>
      <c r="K298" s="66">
        <v>370</v>
      </c>
      <c r="L298" s="66">
        <v>370</v>
      </c>
      <c r="M298" s="66">
        <v>370</v>
      </c>
      <c r="N298" s="66">
        <f>VLOOKUP(A298,GIS!A:C,3,0)</f>
        <v>370</v>
      </c>
      <c r="O298" s="66" t="str">
        <f t="shared" si="113"/>
        <v/>
      </c>
      <c r="P298" s="66" t="str">
        <f t="shared" si="104"/>
        <v/>
      </c>
      <c r="Q298" s="66">
        <f t="shared" si="114"/>
        <v>370</v>
      </c>
      <c r="R298" s="66">
        <f t="shared" si="115"/>
        <v>370</v>
      </c>
      <c r="S298" s="66">
        <f>Q298-U298-SUMIFS(条件付き不可!X:X,条件付き不可!E:E,D298)</f>
        <v>370</v>
      </c>
      <c r="T298" s="66">
        <f t="shared" si="111"/>
        <v>370</v>
      </c>
      <c r="U298" s="66">
        <f>IF(COUNTIFS(条件付き不可!$E:$E,$D298,条件付き不可!$C:$C,条件付き不可!$V$3)&gt;0,Q298,SUMIFS(条件付き不可!$L:$L,条件付き不可!$E:$E,$D298,条件付き不可!$C:$C,U$1))</f>
        <v>0</v>
      </c>
      <c r="V298" s="66">
        <f>IF(COUNTIFS(条件付き不可!$E:$E,$D298,条件付き不可!$C:$C,条件付き不可!$V$5)&gt;0,Q298,IFERROR(VLOOKUP(D298,条件付き不可!E:Y,21,0),0))</f>
        <v>0</v>
      </c>
    </row>
    <row r="299" spans="1:22">
      <c r="A299" s="53" t="str">
        <f t="shared" si="112"/>
        <v>013027</v>
      </c>
      <c r="B299" s="53">
        <v>4</v>
      </c>
      <c r="C299">
        <v>298</v>
      </c>
      <c r="D299">
        <v>13027</v>
      </c>
      <c r="E299" t="s">
        <v>324</v>
      </c>
      <c r="F299" t="s">
        <v>345</v>
      </c>
      <c r="G299" t="str">
        <f>VLOOKUP(A299,GIS!A:B,2,0)</f>
        <v>泉町３</v>
      </c>
      <c r="H299" t="s">
        <v>327</v>
      </c>
      <c r="I299" t="s">
        <v>2610</v>
      </c>
      <c r="J299" s="66">
        <v>710</v>
      </c>
      <c r="K299" s="66">
        <v>710</v>
      </c>
      <c r="L299" s="66">
        <v>710</v>
      </c>
      <c r="M299" s="66">
        <v>710</v>
      </c>
      <c r="N299" s="66">
        <f>VLOOKUP(A299,GIS!A:C,3,0)</f>
        <v>710</v>
      </c>
      <c r="O299" s="66" t="str">
        <f t="shared" si="113"/>
        <v/>
      </c>
      <c r="P299" s="66" t="str">
        <f t="shared" si="104"/>
        <v/>
      </c>
      <c r="Q299" s="66">
        <f t="shared" si="114"/>
        <v>710</v>
      </c>
      <c r="R299" s="66">
        <f t="shared" si="115"/>
        <v>710</v>
      </c>
      <c r="S299" s="66">
        <f>Q299-U299-SUMIFS(条件付き不可!X:X,条件付き不可!E:E,D299)</f>
        <v>710</v>
      </c>
      <c r="T299" s="66">
        <f t="shared" si="111"/>
        <v>710</v>
      </c>
      <c r="U299" s="66">
        <f>IF(COUNTIFS(条件付き不可!$E:$E,$D299,条件付き不可!$C:$C,条件付き不可!$V$3)&gt;0,Q299,SUMIFS(条件付き不可!$L:$L,条件付き不可!$E:$E,$D299,条件付き不可!$C:$C,U$1))</f>
        <v>0</v>
      </c>
      <c r="V299" s="66">
        <f>IF(COUNTIFS(条件付き不可!$E:$E,$D299,条件付き不可!$C:$C,条件付き不可!$V$5)&gt;0,Q299,IFERROR(VLOOKUP(D299,条件付き不可!E:Y,21,0),0))</f>
        <v>0</v>
      </c>
    </row>
    <row r="300" spans="1:22">
      <c r="A300" s="53" t="str">
        <f t="shared" si="112"/>
        <v>013028</v>
      </c>
      <c r="B300" s="53">
        <v>4</v>
      </c>
      <c r="C300">
        <v>299</v>
      </c>
      <c r="D300">
        <v>13028</v>
      </c>
      <c r="E300" t="s">
        <v>324</v>
      </c>
      <c r="F300" t="s">
        <v>352</v>
      </c>
      <c r="G300" t="str">
        <f>VLOOKUP(A300,GIS!A:B,2,0)</f>
        <v>三山１Ａ</v>
      </c>
      <c r="H300" t="s">
        <v>327</v>
      </c>
      <c r="I300" t="s">
        <v>7554</v>
      </c>
      <c r="J300" s="66">
        <v>685</v>
      </c>
      <c r="K300" s="66">
        <v>685</v>
      </c>
      <c r="L300" s="66">
        <v>685</v>
      </c>
      <c r="M300" s="66">
        <v>685</v>
      </c>
      <c r="N300" s="66">
        <f>VLOOKUP(A300,GIS!A:C,3,0)</f>
        <v>685</v>
      </c>
      <c r="O300" s="66" t="str">
        <f t="shared" si="113"/>
        <v/>
      </c>
      <c r="P300" s="66" t="str">
        <f t="shared" si="104"/>
        <v/>
      </c>
      <c r="Q300" s="66">
        <f t="shared" si="114"/>
        <v>685</v>
      </c>
      <c r="R300" s="66">
        <f t="shared" si="115"/>
        <v>685</v>
      </c>
      <c r="S300" s="66">
        <f>Q300-U300-SUMIFS(条件付き不可!X:X,条件付き不可!E:E,D300)</f>
        <v>685</v>
      </c>
      <c r="T300" s="66">
        <f t="shared" si="111"/>
        <v>685</v>
      </c>
      <c r="U300" s="66">
        <f>IF(COUNTIFS(条件付き不可!$E:$E,$D300,条件付き不可!$C:$C,条件付き不可!$V$3)&gt;0,Q300,SUMIFS(条件付き不可!$L:$L,条件付き不可!$E:$E,$D300,条件付き不可!$C:$C,U$1))</f>
        <v>0</v>
      </c>
      <c r="V300" s="66">
        <f>IF(COUNTIFS(条件付き不可!$E:$E,$D300,条件付き不可!$C:$C,条件付き不可!$V$5)&gt;0,Q300,IFERROR(VLOOKUP(D300,条件付き不可!E:Y,21,0),0))</f>
        <v>0</v>
      </c>
    </row>
    <row r="301" spans="1:22">
      <c r="A301" s="53" t="str">
        <f t="shared" si="112"/>
        <v>013029</v>
      </c>
      <c r="B301" s="53">
        <v>4</v>
      </c>
      <c r="C301">
        <v>300</v>
      </c>
      <c r="D301">
        <v>13029</v>
      </c>
      <c r="E301" t="s">
        <v>324</v>
      </c>
      <c r="F301" t="s">
        <v>352</v>
      </c>
      <c r="G301" t="str">
        <f>VLOOKUP(A301,GIS!A:B,2,0)</f>
        <v>三山１Ｂ</v>
      </c>
      <c r="H301" t="s">
        <v>327</v>
      </c>
      <c r="I301" t="s">
        <v>2612</v>
      </c>
      <c r="J301" s="66">
        <v>500</v>
      </c>
      <c r="K301" s="66">
        <v>500</v>
      </c>
      <c r="L301" s="66">
        <v>500</v>
      </c>
      <c r="M301" s="66">
        <v>500</v>
      </c>
      <c r="N301" s="66">
        <f>VLOOKUP(A301,GIS!A:C,3,0)</f>
        <v>500</v>
      </c>
      <c r="O301" s="66" t="str">
        <f t="shared" si="113"/>
        <v/>
      </c>
      <c r="P301" s="66" t="str">
        <f t="shared" si="104"/>
        <v/>
      </c>
      <c r="Q301" s="66">
        <f t="shared" si="114"/>
        <v>500</v>
      </c>
      <c r="R301" s="66">
        <f t="shared" si="115"/>
        <v>500</v>
      </c>
      <c r="S301" s="66">
        <f>Q301-U301-SUMIFS(条件付き不可!X:X,条件付き不可!E:E,D301)</f>
        <v>500</v>
      </c>
      <c r="T301" s="66">
        <f t="shared" si="111"/>
        <v>500</v>
      </c>
      <c r="U301" s="66">
        <f>IF(COUNTIFS(条件付き不可!$E:$E,$D301,条件付き不可!$C:$C,条件付き不可!$V$3)&gt;0,Q301,SUMIFS(条件付き不可!$L:$L,条件付き不可!$E:$E,$D301,条件付き不可!$C:$C,U$1))</f>
        <v>0</v>
      </c>
      <c r="V301" s="66">
        <f>IF(COUNTIFS(条件付き不可!$E:$E,$D301,条件付き不可!$C:$C,条件付き不可!$V$5)&gt;0,Q301,IFERROR(VLOOKUP(D301,条件付き不可!E:Y,21,0),0))</f>
        <v>0</v>
      </c>
    </row>
    <row r="302" spans="1:22">
      <c r="A302" s="53" t="str">
        <f t="shared" si="112"/>
        <v>013030</v>
      </c>
      <c r="B302" s="53">
        <v>4</v>
      </c>
      <c r="C302">
        <v>301</v>
      </c>
      <c r="D302">
        <v>13030</v>
      </c>
      <c r="E302" t="s">
        <v>324</v>
      </c>
      <c r="F302" t="s">
        <v>352</v>
      </c>
      <c r="G302" t="str">
        <f>VLOOKUP(A302,GIS!A:B,2,0)</f>
        <v>三山２A</v>
      </c>
      <c r="H302" t="s">
        <v>327</v>
      </c>
      <c r="I302" t="s">
        <v>2612</v>
      </c>
      <c r="J302" s="66">
        <v>345</v>
      </c>
      <c r="K302" s="66">
        <v>345</v>
      </c>
      <c r="L302" s="66">
        <v>345</v>
      </c>
      <c r="M302" s="66">
        <v>345</v>
      </c>
      <c r="N302" s="66">
        <f>VLOOKUP(A302,GIS!A:C,3,0)</f>
        <v>345</v>
      </c>
      <c r="O302" s="66" t="str">
        <f t="shared" si="113"/>
        <v/>
      </c>
      <c r="P302" s="66" t="str">
        <f t="shared" si="104"/>
        <v/>
      </c>
      <c r="Q302" s="66">
        <f t="shared" si="114"/>
        <v>345</v>
      </c>
      <c r="R302" s="66">
        <f t="shared" si="115"/>
        <v>345</v>
      </c>
      <c r="S302" s="66">
        <f>Q302-U302-SUMIFS(条件付き不可!X:X,条件付き不可!E:E,D302)</f>
        <v>345</v>
      </c>
      <c r="T302" s="66">
        <f t="shared" si="111"/>
        <v>345</v>
      </c>
      <c r="U302" s="66">
        <f>IF(COUNTIFS(条件付き不可!$E:$E,$D302,条件付き不可!$C:$C,条件付き不可!$V$3)&gt;0,Q302,SUMIFS(条件付き不可!$L:$L,条件付き不可!$E:$E,$D302,条件付き不可!$C:$C,U$1))</f>
        <v>0</v>
      </c>
      <c r="V302" s="66">
        <f>IF(COUNTIFS(条件付き不可!$E:$E,$D302,条件付き不可!$C:$C,条件付き不可!$V$5)&gt;0,Q302,IFERROR(VLOOKUP(D302,条件付き不可!E:Y,21,0),0))</f>
        <v>0</v>
      </c>
    </row>
    <row r="303" spans="1:22">
      <c r="A303" s="53" t="str">
        <f t="shared" ref="A303" si="128">TEXT(D303,"000000")</f>
        <v>013075</v>
      </c>
      <c r="B303" s="53">
        <v>4</v>
      </c>
      <c r="C303">
        <v>302</v>
      </c>
      <c r="D303">
        <v>13075</v>
      </c>
      <c r="E303" t="s">
        <v>324</v>
      </c>
      <c r="F303" t="s">
        <v>352</v>
      </c>
      <c r="G303" t="str">
        <f>VLOOKUP(A303,GIS!A:B,2,0)</f>
        <v>三山２B</v>
      </c>
      <c r="H303" t="s">
        <v>327</v>
      </c>
      <c r="I303" t="s">
        <v>2612</v>
      </c>
      <c r="J303" s="66">
        <v>330</v>
      </c>
      <c r="K303" s="66">
        <v>330</v>
      </c>
      <c r="L303" s="66">
        <v>330</v>
      </c>
      <c r="M303" s="66">
        <v>330</v>
      </c>
      <c r="N303" s="66">
        <f>VLOOKUP(A303,GIS!A:C,3,0)</f>
        <v>330</v>
      </c>
      <c r="O303" s="66" t="str">
        <f t="shared" ref="O303" si="129">IF(J303=N303,"","✕")</f>
        <v/>
      </c>
      <c r="P303" s="66" t="str">
        <f t="shared" ref="P303" si="130">IF(J303=K303,IF(J303=L303,"","✕"),"✕")</f>
        <v/>
      </c>
      <c r="Q303" s="66">
        <f t="shared" ref="Q303" si="131">N303</f>
        <v>330</v>
      </c>
      <c r="R303" s="66">
        <f t="shared" ref="R303" si="132">Q303-U303</f>
        <v>330</v>
      </c>
      <c r="S303" s="66">
        <f>Q303-U303-SUMIFS(条件付き不可!X:X,条件付き不可!E:E,D303)</f>
        <v>330</v>
      </c>
      <c r="T303" s="66">
        <f t="shared" ref="T303" si="133">Q303-V303</f>
        <v>330</v>
      </c>
      <c r="U303" s="66">
        <f>IF(COUNTIFS(条件付き不可!$E:$E,$D303,条件付き不可!$C:$C,条件付き不可!$V$3)&gt;0,Q303,SUMIFS(条件付き不可!$L:$L,条件付き不可!$E:$E,$D303,条件付き不可!$C:$C,U$1))</f>
        <v>0</v>
      </c>
      <c r="V303" s="66">
        <f>IF(COUNTIFS(条件付き不可!$E:$E,$D303,条件付き不可!$C:$C,条件付き不可!$V$5)&gt;0,Q303,IFERROR(VLOOKUP(D303,条件付き不可!E:Y,21,0),0))</f>
        <v>0</v>
      </c>
    </row>
    <row r="304" spans="1:22">
      <c r="A304" s="53" t="str">
        <f t="shared" si="112"/>
        <v>013031</v>
      </c>
      <c r="B304" s="53">
        <v>4</v>
      </c>
      <c r="C304">
        <v>303</v>
      </c>
      <c r="D304">
        <v>13031</v>
      </c>
      <c r="E304" t="s">
        <v>324</v>
      </c>
      <c r="F304" t="s">
        <v>352</v>
      </c>
      <c r="G304" t="str">
        <f>VLOOKUP(A304,GIS!A:B,2,0)</f>
        <v>三山３A</v>
      </c>
      <c r="H304" t="s">
        <v>327</v>
      </c>
      <c r="I304" t="s">
        <v>2612</v>
      </c>
      <c r="J304" s="66">
        <v>320</v>
      </c>
      <c r="K304" s="66">
        <v>320</v>
      </c>
      <c r="L304" s="66">
        <v>320</v>
      </c>
      <c r="M304" s="66">
        <v>320</v>
      </c>
      <c r="N304" s="66">
        <f>VLOOKUP(A304,GIS!A:C,3,0)</f>
        <v>320</v>
      </c>
      <c r="O304" s="66" t="str">
        <f t="shared" si="113"/>
        <v/>
      </c>
      <c r="P304" s="66" t="str">
        <f t="shared" si="104"/>
        <v/>
      </c>
      <c r="Q304" s="66">
        <f t="shared" si="114"/>
        <v>320</v>
      </c>
      <c r="R304" s="66">
        <f t="shared" si="115"/>
        <v>320</v>
      </c>
      <c r="S304" s="66">
        <f>Q304-U304-SUMIFS(条件付き不可!X:X,条件付き不可!E:E,D304)</f>
        <v>320</v>
      </c>
      <c r="T304" s="66">
        <f t="shared" si="111"/>
        <v>320</v>
      </c>
      <c r="U304" s="66">
        <f>IF(COUNTIFS(条件付き不可!$E:$E,$D304,条件付き不可!$C:$C,条件付き不可!$V$3)&gt;0,Q304,SUMIFS(条件付き不可!$L:$L,条件付き不可!$E:$E,$D304,条件付き不可!$C:$C,U$1))</f>
        <v>0</v>
      </c>
      <c r="V304" s="66">
        <f>IF(COUNTIFS(条件付き不可!$E:$E,$D304,条件付き不可!$C:$C,条件付き不可!$V$5)&gt;0,Q304,IFERROR(VLOOKUP(D304,条件付き不可!E:Y,21,0),0))</f>
        <v>0</v>
      </c>
    </row>
    <row r="305" spans="1:22">
      <c r="A305" s="53" t="str">
        <f t="shared" ref="A305" si="134">TEXT(D305,"000000")</f>
        <v>013073</v>
      </c>
      <c r="B305" s="53">
        <v>4</v>
      </c>
      <c r="C305">
        <v>304</v>
      </c>
      <c r="D305">
        <v>13073</v>
      </c>
      <c r="E305" t="s">
        <v>324</v>
      </c>
      <c r="F305" t="s">
        <v>352</v>
      </c>
      <c r="G305" t="str">
        <f>VLOOKUP(A305,GIS!A:B,2,0)</f>
        <v>三山３B</v>
      </c>
      <c r="H305" t="s">
        <v>327</v>
      </c>
      <c r="I305" t="s">
        <v>2612</v>
      </c>
      <c r="J305" s="66">
        <v>400</v>
      </c>
      <c r="K305" s="66">
        <v>400</v>
      </c>
      <c r="L305" s="66">
        <v>400</v>
      </c>
      <c r="M305" s="66">
        <v>400</v>
      </c>
      <c r="N305" s="66">
        <f>VLOOKUP(A305,GIS!A:C,3,0)</f>
        <v>400</v>
      </c>
      <c r="O305" s="66" t="str">
        <f t="shared" ref="O305" si="135">IF(J305=N305,"","✕")</f>
        <v/>
      </c>
      <c r="P305" s="66" t="str">
        <f t="shared" ref="P305" si="136">IF(J305=K305,IF(J305=L305,"","✕"),"✕")</f>
        <v/>
      </c>
      <c r="Q305" s="66">
        <f t="shared" ref="Q305" si="137">N305</f>
        <v>400</v>
      </c>
      <c r="R305" s="66">
        <f t="shared" ref="R305" si="138">Q305-U305</f>
        <v>400</v>
      </c>
      <c r="S305" s="66">
        <f>Q305-U305-SUMIFS(条件付き不可!X:X,条件付き不可!E:E,D305)</f>
        <v>400</v>
      </c>
      <c r="T305" s="66">
        <f t="shared" ref="T305" si="139">Q305-V305</f>
        <v>400</v>
      </c>
      <c r="U305" s="66">
        <f>IF(COUNTIFS(条件付き不可!$E:$E,$D305,条件付き不可!$C:$C,条件付き不可!$V$3)&gt;0,Q305,SUMIFS(条件付き不可!$L:$L,条件付き不可!$E:$E,$D305,条件付き不可!$C:$C,U$1))</f>
        <v>0</v>
      </c>
      <c r="V305" s="66">
        <f>IF(COUNTIFS(条件付き不可!$E:$E,$D305,条件付き不可!$C:$C,条件付き不可!$V$5)&gt;0,Q305,IFERROR(VLOOKUP(D305,条件付き不可!E:Y,21,0),0))</f>
        <v>0</v>
      </c>
    </row>
    <row r="306" spans="1:22">
      <c r="A306" s="53" t="str">
        <f t="shared" si="112"/>
        <v>013032</v>
      </c>
      <c r="B306" s="53">
        <v>4</v>
      </c>
      <c r="C306">
        <v>305</v>
      </c>
      <c r="D306">
        <v>13032</v>
      </c>
      <c r="E306" t="s">
        <v>324</v>
      </c>
      <c r="F306" t="s">
        <v>352</v>
      </c>
      <c r="G306" t="str">
        <f>VLOOKUP(A306,GIS!A:B,2,0)</f>
        <v>三山４</v>
      </c>
      <c r="H306" t="s">
        <v>327</v>
      </c>
      <c r="I306" t="s">
        <v>2612</v>
      </c>
      <c r="J306" s="66">
        <v>770</v>
      </c>
      <c r="K306" s="66">
        <v>770</v>
      </c>
      <c r="L306" s="66">
        <v>770</v>
      </c>
      <c r="M306" s="66">
        <v>770</v>
      </c>
      <c r="N306" s="66">
        <f>VLOOKUP(A306,GIS!A:C,3,0)</f>
        <v>770</v>
      </c>
      <c r="O306" s="66" t="str">
        <f t="shared" si="113"/>
        <v/>
      </c>
      <c r="P306" s="66" t="str">
        <f t="shared" si="104"/>
        <v/>
      </c>
      <c r="Q306" s="66">
        <f t="shared" si="114"/>
        <v>770</v>
      </c>
      <c r="R306" s="66">
        <f t="shared" si="115"/>
        <v>770</v>
      </c>
      <c r="S306" s="66">
        <f>Q306-U306-SUMIFS(条件付き不可!X:X,条件付き不可!E:E,D306)</f>
        <v>770</v>
      </c>
      <c r="T306" s="66">
        <f t="shared" si="111"/>
        <v>770</v>
      </c>
      <c r="U306" s="66">
        <f>IF(COUNTIFS(条件付き不可!$E:$E,$D306,条件付き不可!$C:$C,条件付き不可!$V$3)&gt;0,Q306,SUMIFS(条件付き不可!$L:$L,条件付き不可!$E:$E,$D306,条件付き不可!$C:$C,U$1))</f>
        <v>0</v>
      </c>
      <c r="V306" s="66">
        <f>IF(COUNTIFS(条件付き不可!$E:$E,$D306,条件付き不可!$C:$C,条件付き不可!$V$5)&gt;0,Q306,IFERROR(VLOOKUP(D306,条件付き不可!E:Y,21,0),0))</f>
        <v>0</v>
      </c>
    </row>
    <row r="307" spans="1:22">
      <c r="A307" s="53" t="str">
        <f t="shared" si="112"/>
        <v>013033</v>
      </c>
      <c r="B307" s="53">
        <v>4</v>
      </c>
      <c r="C307">
        <v>306</v>
      </c>
      <c r="D307">
        <v>13033</v>
      </c>
      <c r="E307" t="s">
        <v>324</v>
      </c>
      <c r="F307" t="s">
        <v>352</v>
      </c>
      <c r="G307" t="str">
        <f>VLOOKUP(A307,GIS!A:B,2,0)</f>
        <v>三山５</v>
      </c>
      <c r="H307" t="s">
        <v>327</v>
      </c>
      <c r="I307" t="s">
        <v>2612</v>
      </c>
      <c r="J307" s="66">
        <v>710</v>
      </c>
      <c r="K307" s="66">
        <v>710</v>
      </c>
      <c r="L307" s="66">
        <v>710</v>
      </c>
      <c r="M307" s="66">
        <v>710</v>
      </c>
      <c r="N307" s="66">
        <f>VLOOKUP(A307,GIS!A:C,3,0)</f>
        <v>710</v>
      </c>
      <c r="O307" s="66" t="str">
        <f t="shared" si="113"/>
        <v/>
      </c>
      <c r="P307" s="66" t="str">
        <f t="shared" si="104"/>
        <v/>
      </c>
      <c r="Q307" s="66">
        <f t="shared" si="114"/>
        <v>710</v>
      </c>
      <c r="R307" s="66">
        <f t="shared" si="115"/>
        <v>710</v>
      </c>
      <c r="S307" s="66">
        <f>Q307-U307-SUMIFS(条件付き不可!X:X,条件付き不可!E:E,D307)</f>
        <v>710</v>
      </c>
      <c r="T307" s="66">
        <f t="shared" si="111"/>
        <v>710</v>
      </c>
      <c r="U307" s="66">
        <f>IF(COUNTIFS(条件付き不可!$E:$E,$D307,条件付き不可!$C:$C,条件付き不可!$V$3)&gt;0,Q307,SUMIFS(条件付き不可!$L:$L,条件付き不可!$E:$E,$D307,条件付き不可!$C:$C,U$1))</f>
        <v>0</v>
      </c>
      <c r="V307" s="66">
        <f>IF(COUNTIFS(条件付き不可!$E:$E,$D307,条件付き不可!$C:$C,条件付き不可!$V$5)&gt;0,Q307,IFERROR(VLOOKUP(D307,条件付き不可!E:Y,21,0),0))</f>
        <v>0</v>
      </c>
    </row>
    <row r="308" spans="1:22">
      <c r="A308" s="53" t="str">
        <f t="shared" si="112"/>
        <v>013034</v>
      </c>
      <c r="B308" s="53">
        <v>4</v>
      </c>
      <c r="C308">
        <v>307</v>
      </c>
      <c r="D308">
        <v>13034</v>
      </c>
      <c r="E308" t="s">
        <v>324</v>
      </c>
      <c r="F308" t="s">
        <v>352</v>
      </c>
      <c r="G308" t="str">
        <f>VLOOKUP(A308,GIS!A:B,2,0)</f>
        <v>三山６</v>
      </c>
      <c r="H308" t="s">
        <v>327</v>
      </c>
      <c r="I308" t="s">
        <v>2612</v>
      </c>
      <c r="J308" s="66">
        <v>700</v>
      </c>
      <c r="K308" s="66">
        <v>700</v>
      </c>
      <c r="L308" s="66">
        <v>700</v>
      </c>
      <c r="M308" s="66">
        <v>700</v>
      </c>
      <c r="N308" s="66">
        <f>VLOOKUP(A308,GIS!A:C,3,0)</f>
        <v>700</v>
      </c>
      <c r="O308" s="66" t="str">
        <f t="shared" si="113"/>
        <v/>
      </c>
      <c r="P308" s="66" t="str">
        <f t="shared" si="104"/>
        <v/>
      </c>
      <c r="Q308" s="66">
        <f t="shared" si="114"/>
        <v>700</v>
      </c>
      <c r="R308" s="66">
        <f t="shared" si="115"/>
        <v>700</v>
      </c>
      <c r="S308" s="66">
        <f>Q308-U308-SUMIFS(条件付き不可!X:X,条件付き不可!E:E,D308)</f>
        <v>700</v>
      </c>
      <c r="T308" s="66">
        <f t="shared" si="111"/>
        <v>700</v>
      </c>
      <c r="U308" s="66">
        <f>IF(COUNTIFS(条件付き不可!$E:$E,$D308,条件付き不可!$C:$C,条件付き不可!$V$3)&gt;0,Q308,SUMIFS(条件付き不可!$L:$L,条件付き不可!$E:$E,$D308,条件付き不可!$C:$C,U$1))</f>
        <v>0</v>
      </c>
      <c r="V308" s="66">
        <f>IF(COUNTIFS(条件付き不可!$E:$E,$D308,条件付き不可!$C:$C,条件付き不可!$V$5)&gt;0,Q308,IFERROR(VLOOKUP(D308,条件付き不可!E:Y,21,0),0))</f>
        <v>0</v>
      </c>
    </row>
    <row r="309" spans="1:22">
      <c r="A309" s="53" t="str">
        <f t="shared" si="112"/>
        <v>013035</v>
      </c>
      <c r="B309" s="53">
        <v>4</v>
      </c>
      <c r="C309">
        <v>308</v>
      </c>
      <c r="D309">
        <v>13035</v>
      </c>
      <c r="E309" t="s">
        <v>324</v>
      </c>
      <c r="F309" t="s">
        <v>352</v>
      </c>
      <c r="G309" t="str">
        <f>VLOOKUP(A309,GIS!A:B,2,0)</f>
        <v>三山７</v>
      </c>
      <c r="H309" t="s">
        <v>327</v>
      </c>
      <c r="I309" t="s">
        <v>2612</v>
      </c>
      <c r="J309" s="66">
        <v>815</v>
      </c>
      <c r="K309" s="66">
        <v>815</v>
      </c>
      <c r="L309" s="66">
        <v>815</v>
      </c>
      <c r="M309" s="66">
        <v>815</v>
      </c>
      <c r="N309" s="66">
        <f>VLOOKUP(A309,GIS!A:C,3,0)</f>
        <v>815</v>
      </c>
      <c r="O309" s="66" t="str">
        <f t="shared" si="113"/>
        <v/>
      </c>
      <c r="P309" s="66" t="str">
        <f t="shared" si="104"/>
        <v/>
      </c>
      <c r="Q309" s="66">
        <f t="shared" si="114"/>
        <v>815</v>
      </c>
      <c r="R309" s="66">
        <f t="shared" si="115"/>
        <v>815</v>
      </c>
      <c r="S309" s="66">
        <f>Q309-U309-SUMIFS(条件付き不可!X:X,条件付き不可!E:E,D309)</f>
        <v>815</v>
      </c>
      <c r="T309" s="66">
        <f t="shared" si="111"/>
        <v>815</v>
      </c>
      <c r="U309" s="66">
        <f>IF(COUNTIFS(条件付き不可!$E:$E,$D309,条件付き不可!$C:$C,条件付き不可!$V$3)&gt;0,Q309,SUMIFS(条件付き不可!$L:$L,条件付き不可!$E:$E,$D309,条件付き不可!$C:$C,U$1))</f>
        <v>0</v>
      </c>
      <c r="V309" s="66">
        <f>IF(COUNTIFS(条件付き不可!$E:$E,$D309,条件付き不可!$C:$C,条件付き不可!$V$5)&gt;0,Q309,IFERROR(VLOOKUP(D309,条件付き不可!E:Y,21,0),0))</f>
        <v>0</v>
      </c>
    </row>
    <row r="310" spans="1:22">
      <c r="A310" s="53" t="str">
        <f t="shared" si="112"/>
        <v>013036</v>
      </c>
      <c r="B310" s="53">
        <v>4</v>
      </c>
      <c r="C310">
        <v>309</v>
      </c>
      <c r="D310">
        <v>13036</v>
      </c>
      <c r="E310" t="s">
        <v>324</v>
      </c>
      <c r="F310" t="s">
        <v>352</v>
      </c>
      <c r="G310" t="str">
        <f>VLOOKUP(A310,GIS!A:B,2,0)</f>
        <v>三山８</v>
      </c>
      <c r="H310" t="s">
        <v>327</v>
      </c>
      <c r="I310" t="s">
        <v>2612</v>
      </c>
      <c r="J310" s="66">
        <v>670</v>
      </c>
      <c r="K310" s="66">
        <v>670</v>
      </c>
      <c r="L310" s="66">
        <v>670</v>
      </c>
      <c r="M310" s="66">
        <v>670</v>
      </c>
      <c r="N310" s="66">
        <f>VLOOKUP(A310,GIS!A:C,3,0)</f>
        <v>670</v>
      </c>
      <c r="O310" s="66" t="str">
        <f t="shared" si="113"/>
        <v/>
      </c>
      <c r="P310" s="66" t="str">
        <f t="shared" si="104"/>
        <v/>
      </c>
      <c r="Q310" s="66">
        <f t="shared" si="114"/>
        <v>670</v>
      </c>
      <c r="R310" s="66">
        <f t="shared" si="115"/>
        <v>670</v>
      </c>
      <c r="S310" s="66">
        <f>Q310-U310-SUMIFS(条件付き不可!X:X,条件付き不可!E:E,D310)</f>
        <v>670</v>
      </c>
      <c r="T310" s="66">
        <f t="shared" si="111"/>
        <v>670</v>
      </c>
      <c r="U310" s="66">
        <f>IF(COUNTIFS(条件付き不可!$E:$E,$D310,条件付き不可!$C:$C,条件付き不可!$V$3)&gt;0,Q310,SUMIFS(条件付き不可!$L:$L,条件付き不可!$E:$E,$D310,条件付き不可!$C:$C,U$1))</f>
        <v>0</v>
      </c>
      <c r="V310" s="66">
        <f>IF(COUNTIFS(条件付き不可!$E:$E,$D310,条件付き不可!$C:$C,条件付き不可!$V$5)&gt;0,Q310,IFERROR(VLOOKUP(D310,条件付き不可!E:Y,21,0),0))</f>
        <v>0</v>
      </c>
    </row>
    <row r="311" spans="1:22">
      <c r="A311" s="53" t="str">
        <f t="shared" si="112"/>
        <v>013038</v>
      </c>
      <c r="B311" s="53">
        <v>4</v>
      </c>
      <c r="C311">
        <v>310</v>
      </c>
      <c r="D311">
        <v>13038</v>
      </c>
      <c r="E311" t="s">
        <v>324</v>
      </c>
      <c r="F311" t="s">
        <v>352</v>
      </c>
      <c r="G311" t="str">
        <f>VLOOKUP(A311,GIS!A:B,2,0)</f>
        <v>三山９Ａ</v>
      </c>
      <c r="H311" t="s">
        <v>327</v>
      </c>
      <c r="I311" t="s">
        <v>2612</v>
      </c>
      <c r="J311" s="66">
        <v>455</v>
      </c>
      <c r="K311" s="66">
        <v>455</v>
      </c>
      <c r="L311" s="66">
        <v>455</v>
      </c>
      <c r="M311" s="66">
        <v>455</v>
      </c>
      <c r="N311" s="66">
        <f>VLOOKUP(A311,GIS!A:C,3,0)</f>
        <v>455</v>
      </c>
      <c r="O311" s="66" t="str">
        <f t="shared" si="113"/>
        <v/>
      </c>
      <c r="P311" s="66" t="str">
        <f t="shared" si="104"/>
        <v/>
      </c>
      <c r="Q311" s="66">
        <f t="shared" si="114"/>
        <v>455</v>
      </c>
      <c r="R311" s="66">
        <f t="shared" si="115"/>
        <v>455</v>
      </c>
      <c r="S311" s="66">
        <f>Q311-U311-SUMIFS(条件付き不可!X:X,条件付き不可!E:E,D311)</f>
        <v>455</v>
      </c>
      <c r="T311" s="66">
        <f t="shared" si="111"/>
        <v>455</v>
      </c>
      <c r="U311" s="66">
        <f>IF(COUNTIFS(条件付き不可!$E:$E,$D311,条件付き不可!$C:$C,条件付き不可!$V$3)&gt;0,Q311,SUMIFS(条件付き不可!$L:$L,条件付き不可!$E:$E,$D311,条件付き不可!$C:$C,U$1))</f>
        <v>0</v>
      </c>
      <c r="V311" s="66">
        <f>IF(COUNTIFS(条件付き不可!$E:$E,$D311,条件付き不可!$C:$C,条件付き不可!$V$5)&gt;0,Q311,IFERROR(VLOOKUP(D311,条件付き不可!E:Y,21,0),0))</f>
        <v>0</v>
      </c>
    </row>
    <row r="312" spans="1:22">
      <c r="A312" s="53" t="str">
        <f t="shared" si="112"/>
        <v>013039</v>
      </c>
      <c r="B312" s="53">
        <v>4</v>
      </c>
      <c r="C312">
        <v>311</v>
      </c>
      <c r="D312">
        <v>13039</v>
      </c>
      <c r="E312" t="s">
        <v>324</v>
      </c>
      <c r="F312" t="s">
        <v>352</v>
      </c>
      <c r="G312" t="str">
        <f>VLOOKUP(A312,GIS!A:B,2,0)</f>
        <v>三山９Ｂ</v>
      </c>
      <c r="H312" t="s">
        <v>327</v>
      </c>
      <c r="I312" t="s">
        <v>2612</v>
      </c>
      <c r="J312" s="66">
        <v>400</v>
      </c>
      <c r="K312" s="66">
        <v>400</v>
      </c>
      <c r="L312" s="66">
        <v>400</v>
      </c>
      <c r="M312" s="66">
        <v>400</v>
      </c>
      <c r="N312" s="66">
        <f>VLOOKUP(A312,GIS!A:C,3,0)</f>
        <v>400</v>
      </c>
      <c r="O312" s="66" t="str">
        <f t="shared" si="113"/>
        <v/>
      </c>
      <c r="P312" s="66" t="str">
        <f t="shared" si="104"/>
        <v/>
      </c>
      <c r="Q312" s="66">
        <f t="shared" si="114"/>
        <v>400</v>
      </c>
      <c r="R312" s="66">
        <f t="shared" si="115"/>
        <v>400</v>
      </c>
      <c r="S312" s="66">
        <f>Q312-U312-SUMIFS(条件付き不可!X:X,条件付き不可!E:E,D312)</f>
        <v>400</v>
      </c>
      <c r="T312" s="66">
        <f t="shared" si="111"/>
        <v>400</v>
      </c>
      <c r="U312" s="66">
        <f>IF(COUNTIFS(条件付き不可!$E:$E,$D312,条件付き不可!$C:$C,条件付き不可!$V$3)&gt;0,Q312,SUMIFS(条件付き不可!$L:$L,条件付き不可!$E:$E,$D312,条件付き不可!$C:$C,U$1))</f>
        <v>0</v>
      </c>
      <c r="V312" s="66">
        <f>IF(COUNTIFS(条件付き不可!$E:$E,$D312,条件付き不可!$C:$C,条件付き不可!$V$5)&gt;0,Q312,IFERROR(VLOOKUP(D312,条件付き不可!E:Y,21,0),0))</f>
        <v>0</v>
      </c>
    </row>
    <row r="313" spans="1:22">
      <c r="A313" s="53" t="str">
        <f t="shared" si="112"/>
        <v>013040</v>
      </c>
      <c r="B313" s="53">
        <v>4</v>
      </c>
      <c r="C313">
        <v>312</v>
      </c>
      <c r="D313">
        <v>13040</v>
      </c>
      <c r="E313" t="s">
        <v>324</v>
      </c>
      <c r="F313" t="s">
        <v>352</v>
      </c>
      <c r="G313" t="str">
        <f>VLOOKUP(A313,GIS!A:B,2,0)</f>
        <v>新栄</v>
      </c>
      <c r="H313" t="s">
        <v>327</v>
      </c>
      <c r="I313" t="s">
        <v>2610</v>
      </c>
      <c r="J313" s="66">
        <v>405</v>
      </c>
      <c r="K313" s="66">
        <v>405</v>
      </c>
      <c r="L313" s="66">
        <v>405</v>
      </c>
      <c r="M313" s="66">
        <v>405</v>
      </c>
      <c r="N313" s="66">
        <f>VLOOKUP(A313,GIS!A:C,3,0)</f>
        <v>405</v>
      </c>
      <c r="O313" s="66" t="str">
        <f t="shared" si="113"/>
        <v/>
      </c>
      <c r="P313" s="66" t="str">
        <f t="shared" si="104"/>
        <v/>
      </c>
      <c r="Q313" s="66">
        <f t="shared" si="114"/>
        <v>405</v>
      </c>
      <c r="R313" s="66">
        <f t="shared" si="115"/>
        <v>405</v>
      </c>
      <c r="S313" s="66">
        <f>Q313-U313-SUMIFS(条件付き不可!X:X,条件付き不可!E:E,D313)</f>
        <v>405</v>
      </c>
      <c r="T313" s="66">
        <f t="shared" si="111"/>
        <v>405</v>
      </c>
      <c r="U313" s="66">
        <f>IF(COUNTIFS(条件付き不可!$E:$E,$D313,条件付き不可!$C:$C,条件付き不可!$V$3)&gt;0,Q313,SUMIFS(条件付き不可!$L:$L,条件付き不可!$E:$E,$D313,条件付き不可!$C:$C,U$1))</f>
        <v>0</v>
      </c>
      <c r="V313" s="66">
        <f>IF(COUNTIFS(条件付き不可!$E:$E,$D313,条件付き不可!$C:$C,条件付き不可!$V$5)&gt;0,Q313,IFERROR(VLOOKUP(D313,条件付き不可!E:Y,21,0),0))</f>
        <v>0</v>
      </c>
    </row>
    <row r="314" spans="1:22">
      <c r="A314" s="53" t="str">
        <f t="shared" si="112"/>
        <v>013041</v>
      </c>
      <c r="B314" s="53">
        <v>4</v>
      </c>
      <c r="C314">
        <v>313</v>
      </c>
      <c r="D314">
        <v>13041</v>
      </c>
      <c r="E314" t="s">
        <v>324</v>
      </c>
      <c r="F314" t="s">
        <v>363</v>
      </c>
      <c r="G314" t="str">
        <f>VLOOKUP(A314,GIS!A:B,2,0)</f>
        <v>実籾１Ａ</v>
      </c>
      <c r="H314" t="s">
        <v>327</v>
      </c>
      <c r="I314" t="s">
        <v>2610</v>
      </c>
      <c r="J314" s="66">
        <v>780</v>
      </c>
      <c r="K314" s="66">
        <v>780</v>
      </c>
      <c r="L314" s="66">
        <v>780</v>
      </c>
      <c r="M314" s="66">
        <v>780</v>
      </c>
      <c r="N314" s="66">
        <f>VLOOKUP(A314,GIS!A:C,3,0)</f>
        <v>780</v>
      </c>
      <c r="O314" s="66" t="str">
        <f t="shared" si="113"/>
        <v/>
      </c>
      <c r="P314" s="66" t="str">
        <f t="shared" si="104"/>
        <v/>
      </c>
      <c r="Q314" s="66">
        <f t="shared" si="114"/>
        <v>780</v>
      </c>
      <c r="R314" s="66">
        <f t="shared" si="115"/>
        <v>780</v>
      </c>
      <c r="S314" s="66">
        <f>Q314-U314-SUMIFS(条件付き不可!X:X,条件付き不可!E:E,D314)</f>
        <v>780</v>
      </c>
      <c r="T314" s="66">
        <f t="shared" si="111"/>
        <v>780</v>
      </c>
      <c r="U314" s="66">
        <f>IF(COUNTIFS(条件付き不可!$E:$E,$D314,条件付き不可!$C:$C,条件付き不可!$V$3)&gt;0,Q314,SUMIFS(条件付き不可!$L:$L,条件付き不可!$E:$E,$D314,条件付き不可!$C:$C,U$1))</f>
        <v>0</v>
      </c>
      <c r="V314" s="66">
        <f>IF(COUNTIFS(条件付き不可!$E:$E,$D314,条件付き不可!$C:$C,条件付き不可!$V$5)&gt;0,Q314,IFERROR(VLOOKUP(D314,条件付き不可!E:Y,21,0),0))</f>
        <v>0</v>
      </c>
    </row>
    <row r="315" spans="1:22">
      <c r="A315" s="53" t="str">
        <f t="shared" si="112"/>
        <v>013042</v>
      </c>
      <c r="B315" s="53">
        <v>4</v>
      </c>
      <c r="C315">
        <v>314</v>
      </c>
      <c r="D315">
        <v>13042</v>
      </c>
      <c r="E315" t="s">
        <v>324</v>
      </c>
      <c r="F315" t="s">
        <v>363</v>
      </c>
      <c r="G315" t="str">
        <f>VLOOKUP(A315,GIS!A:B,2,0)</f>
        <v xml:space="preserve">実籾１Ｂ  </v>
      </c>
      <c r="H315" t="s">
        <v>327</v>
      </c>
      <c r="I315" t="s">
        <v>2610</v>
      </c>
      <c r="J315" s="66">
        <v>435</v>
      </c>
      <c r="K315" s="66">
        <v>435</v>
      </c>
      <c r="L315" s="66">
        <v>435</v>
      </c>
      <c r="M315" s="66">
        <v>435</v>
      </c>
      <c r="N315" s="66">
        <f>VLOOKUP(A315,GIS!A:C,3,0)</f>
        <v>435</v>
      </c>
      <c r="O315" s="66" t="str">
        <f t="shared" si="113"/>
        <v/>
      </c>
      <c r="P315" s="66" t="str">
        <f t="shared" si="104"/>
        <v/>
      </c>
      <c r="Q315" s="66">
        <f t="shared" si="114"/>
        <v>435</v>
      </c>
      <c r="R315" s="66">
        <f t="shared" si="115"/>
        <v>435</v>
      </c>
      <c r="S315" s="66">
        <f>Q315-U315-SUMIFS(条件付き不可!X:X,条件付き不可!E:E,D315)</f>
        <v>435</v>
      </c>
      <c r="T315" s="66">
        <f t="shared" si="111"/>
        <v>435</v>
      </c>
      <c r="U315" s="66">
        <f>IF(COUNTIFS(条件付き不可!$E:$E,$D315,条件付き不可!$C:$C,条件付き不可!$V$3)&gt;0,Q315,SUMIFS(条件付き不可!$L:$L,条件付き不可!$E:$E,$D315,条件付き不可!$C:$C,U$1))</f>
        <v>0</v>
      </c>
      <c r="V315" s="66">
        <f>IF(COUNTIFS(条件付き不可!$E:$E,$D315,条件付き不可!$C:$C,条件付き不可!$V$5)&gt;0,Q315,IFERROR(VLOOKUP(D315,条件付き不可!E:Y,21,0),0))</f>
        <v>0</v>
      </c>
    </row>
    <row r="316" spans="1:22">
      <c r="A316" s="53" t="str">
        <f t="shared" si="112"/>
        <v>013043</v>
      </c>
      <c r="B316" s="53">
        <v>4</v>
      </c>
      <c r="C316">
        <v>315</v>
      </c>
      <c r="D316">
        <v>13043</v>
      </c>
      <c r="E316" t="s">
        <v>324</v>
      </c>
      <c r="F316" t="s">
        <v>363</v>
      </c>
      <c r="G316" t="str">
        <f>VLOOKUP(A316,GIS!A:B,2,0)</f>
        <v>実籾５</v>
      </c>
      <c r="H316" t="s">
        <v>327</v>
      </c>
      <c r="I316" t="s">
        <v>2610</v>
      </c>
      <c r="J316" s="66">
        <v>445</v>
      </c>
      <c r="K316" s="66">
        <v>445</v>
      </c>
      <c r="L316" s="66">
        <v>445</v>
      </c>
      <c r="M316" s="66">
        <v>445</v>
      </c>
      <c r="N316" s="66">
        <f>VLOOKUP(A316,GIS!A:C,3,0)</f>
        <v>445</v>
      </c>
      <c r="O316" s="66" t="str">
        <f t="shared" si="113"/>
        <v/>
      </c>
      <c r="P316" s="66" t="str">
        <f t="shared" si="104"/>
        <v/>
      </c>
      <c r="Q316" s="66">
        <f t="shared" si="114"/>
        <v>445</v>
      </c>
      <c r="R316" s="66">
        <f t="shared" si="115"/>
        <v>445</v>
      </c>
      <c r="S316" s="66">
        <f>Q316-U316-SUMIFS(条件付き不可!X:X,条件付き不可!E:E,D316)</f>
        <v>445</v>
      </c>
      <c r="T316" s="66">
        <f t="shared" si="111"/>
        <v>445</v>
      </c>
      <c r="U316" s="66">
        <f>IF(COUNTIFS(条件付き不可!$E:$E,$D316,条件付き不可!$C:$C,条件付き不可!$V$3)&gt;0,Q316,SUMIFS(条件付き不可!$L:$L,条件付き不可!$E:$E,$D316,条件付き不可!$C:$C,U$1))</f>
        <v>0</v>
      </c>
      <c r="V316" s="66">
        <f>IF(COUNTIFS(条件付き不可!$E:$E,$D316,条件付き不可!$C:$C,条件付き不可!$V$5)&gt;0,Q316,IFERROR(VLOOKUP(D316,条件付き不可!E:Y,21,0),0))</f>
        <v>0</v>
      </c>
    </row>
    <row r="317" spans="1:22">
      <c r="A317" s="53" t="str">
        <f t="shared" ref="A317" si="140">TEXT(D317,"000000")</f>
        <v>013070</v>
      </c>
      <c r="B317" s="53">
        <v>4</v>
      </c>
      <c r="C317">
        <v>316</v>
      </c>
      <c r="D317">
        <v>13070</v>
      </c>
      <c r="E317" t="s">
        <v>324</v>
      </c>
      <c r="F317" t="s">
        <v>363</v>
      </c>
      <c r="G317" t="str">
        <f>VLOOKUP(A317,GIS!A:B,2,0)</f>
        <v>実籾６</v>
      </c>
      <c r="H317" t="s">
        <v>327</v>
      </c>
      <c r="I317" t="s">
        <v>2610</v>
      </c>
      <c r="J317" s="66">
        <v>315</v>
      </c>
      <c r="K317" s="66">
        <v>315</v>
      </c>
      <c r="L317" s="66">
        <v>315</v>
      </c>
      <c r="M317" s="66">
        <v>315</v>
      </c>
      <c r="N317" s="66">
        <f>VLOOKUP(A317,GIS!A:C,3,0)</f>
        <v>315</v>
      </c>
      <c r="O317" s="66" t="str">
        <f t="shared" ref="O317" si="141">IF(J317=N317,"","✕")</f>
        <v/>
      </c>
      <c r="P317" s="66" t="str">
        <f t="shared" ref="P317" si="142">IF(J317=K317,IF(J317=L317,"","✕"),"✕")</f>
        <v/>
      </c>
      <c r="Q317" s="66">
        <f t="shared" ref="Q317" si="143">N317</f>
        <v>315</v>
      </c>
      <c r="R317" s="66">
        <f t="shared" ref="R317" si="144">Q317-U317</f>
        <v>315</v>
      </c>
      <c r="S317" s="66">
        <f>Q317-U317-SUMIFS(条件付き不可!X:X,条件付き不可!E:E,D317)</f>
        <v>315</v>
      </c>
      <c r="T317" s="66">
        <f t="shared" ref="T317" si="145">Q317-V317</f>
        <v>315</v>
      </c>
      <c r="U317" s="66">
        <f>IF(COUNTIFS(条件付き不可!$E:$E,$D317,条件付き不可!$C:$C,条件付き不可!$V$3)&gt;0,Q317,SUMIFS(条件付き不可!$L:$L,条件付き不可!$E:$E,$D317,条件付き不可!$C:$C,U$1))</f>
        <v>0</v>
      </c>
      <c r="V317" s="66">
        <f>IF(COUNTIFS(条件付き不可!$E:$E,$D317,条件付き不可!$C:$C,条件付き不可!$V$5)&gt;0,Q317,IFERROR(VLOOKUP(D317,条件付き不可!E:Y,21,0),0))</f>
        <v>0</v>
      </c>
    </row>
    <row r="318" spans="1:22">
      <c r="A318" s="53" t="str">
        <f t="shared" si="112"/>
        <v>013044</v>
      </c>
      <c r="B318" s="53">
        <v>4</v>
      </c>
      <c r="C318">
        <v>317</v>
      </c>
      <c r="D318">
        <v>13044</v>
      </c>
      <c r="E318" t="s">
        <v>324</v>
      </c>
      <c r="F318" t="s">
        <v>363</v>
      </c>
      <c r="G318" t="str">
        <f>VLOOKUP(A318,GIS!A:B,2,0)</f>
        <v>実籾１C</v>
      </c>
      <c r="H318" t="s">
        <v>327</v>
      </c>
      <c r="I318" t="s">
        <v>2610</v>
      </c>
      <c r="J318" s="66">
        <v>590</v>
      </c>
      <c r="K318" s="66">
        <v>590</v>
      </c>
      <c r="L318" s="66">
        <v>590</v>
      </c>
      <c r="M318" s="66">
        <v>590</v>
      </c>
      <c r="N318" s="66">
        <f>VLOOKUP(A318,GIS!A:C,3,0)</f>
        <v>590</v>
      </c>
      <c r="O318" s="66" t="str">
        <f t="shared" si="113"/>
        <v/>
      </c>
      <c r="P318" s="66" t="str">
        <f t="shared" si="104"/>
        <v/>
      </c>
      <c r="Q318" s="66">
        <f t="shared" si="114"/>
        <v>590</v>
      </c>
      <c r="R318" s="66">
        <f t="shared" si="115"/>
        <v>590</v>
      </c>
      <c r="S318" s="66">
        <f>Q318-U318-SUMIFS(条件付き不可!X:X,条件付き不可!E:E,D318)</f>
        <v>590</v>
      </c>
      <c r="T318" s="66">
        <f t="shared" si="111"/>
        <v>590</v>
      </c>
      <c r="U318" s="66">
        <f>IF(COUNTIFS(条件付き不可!$E:$E,$D318,条件付き不可!$C:$C,条件付き不可!$V$3)&gt;0,Q318,SUMIFS(条件付き不可!$L:$L,条件付き不可!$E:$E,$D318,条件付き不可!$C:$C,U$1))</f>
        <v>0</v>
      </c>
      <c r="V318" s="66">
        <f>IF(COUNTIFS(条件付き不可!$E:$E,$D318,条件付き不可!$C:$C,条件付き不可!$V$5)&gt;0,Q318,IFERROR(VLOOKUP(D318,条件付き不可!E:Y,21,0),0))</f>
        <v>0</v>
      </c>
    </row>
    <row r="319" spans="1:22">
      <c r="A319" s="53" t="str">
        <f t="shared" si="112"/>
        <v>013045</v>
      </c>
      <c r="B319" s="53">
        <v>4</v>
      </c>
      <c r="C319">
        <v>318</v>
      </c>
      <c r="D319">
        <v>13045</v>
      </c>
      <c r="E319" t="s">
        <v>324</v>
      </c>
      <c r="F319" t="s">
        <v>363</v>
      </c>
      <c r="G319" t="str">
        <f>VLOOKUP(A319,GIS!A:B,2,0)</f>
        <v>実籾４A</v>
      </c>
      <c r="H319" t="s">
        <v>327</v>
      </c>
      <c r="I319" t="s">
        <v>2610</v>
      </c>
      <c r="J319" s="66">
        <v>580</v>
      </c>
      <c r="K319" s="66">
        <v>544</v>
      </c>
      <c r="L319" s="66">
        <v>544</v>
      </c>
      <c r="M319" s="66">
        <v>580</v>
      </c>
      <c r="N319" s="66">
        <f>VLOOKUP(A319,GIS!A:C,3,0)</f>
        <v>580</v>
      </c>
      <c r="O319" s="66" t="str">
        <f t="shared" si="113"/>
        <v/>
      </c>
      <c r="P319" s="66" t="str">
        <f t="shared" si="104"/>
        <v>✕</v>
      </c>
      <c r="Q319" s="66">
        <f t="shared" si="114"/>
        <v>580</v>
      </c>
      <c r="R319" s="66">
        <f t="shared" si="115"/>
        <v>544</v>
      </c>
      <c r="S319" s="66">
        <f>Q319-U319-SUMIFS(条件付き不可!X:X,条件付き不可!E:E,D319)</f>
        <v>544</v>
      </c>
      <c r="T319" s="66">
        <f t="shared" si="111"/>
        <v>580</v>
      </c>
      <c r="U319" s="66">
        <f>IF(COUNTIFS(条件付き不可!$E:$E,$D319,条件付き不可!$C:$C,条件付き不可!$V$3)&gt;0,Q319,SUMIFS(条件付き不可!$L:$L,条件付き不可!$E:$E,$D319,条件付き不可!$C:$C,U$1))</f>
        <v>36</v>
      </c>
      <c r="V319" s="66">
        <f>IF(COUNTIFS(条件付き不可!$E:$E,$D319,条件付き不可!$C:$C,条件付き不可!$V$5)&gt;0,Q319,IFERROR(VLOOKUP(D319,条件付き不可!E:Y,21,0),0))</f>
        <v>0</v>
      </c>
    </row>
    <row r="320" spans="1:22">
      <c r="A320" s="53" t="str">
        <f t="shared" si="112"/>
        <v>013066</v>
      </c>
      <c r="B320" s="53">
        <v>4</v>
      </c>
      <c r="C320">
        <v>319</v>
      </c>
      <c r="D320">
        <v>13066</v>
      </c>
      <c r="E320" t="s">
        <v>324</v>
      </c>
      <c r="F320" t="s">
        <v>363</v>
      </c>
      <c r="G320" t="str">
        <f>VLOOKUP(A320,GIS!A:B,2,0)</f>
        <v>実籾4B</v>
      </c>
      <c r="H320" t="s">
        <v>327</v>
      </c>
      <c r="I320" t="s">
        <v>2610</v>
      </c>
      <c r="J320" s="66">
        <v>350</v>
      </c>
      <c r="K320" s="66">
        <v>350</v>
      </c>
      <c r="L320" s="66">
        <v>350</v>
      </c>
      <c r="M320" s="66">
        <v>350</v>
      </c>
      <c r="N320" s="66">
        <f>VLOOKUP(A320,GIS!A:C,3,0)</f>
        <v>350</v>
      </c>
      <c r="O320" s="66" t="str">
        <f t="shared" si="113"/>
        <v/>
      </c>
      <c r="P320" s="66" t="str">
        <f t="shared" si="104"/>
        <v/>
      </c>
      <c r="Q320" s="66">
        <f t="shared" si="114"/>
        <v>350</v>
      </c>
      <c r="R320" s="66">
        <f t="shared" si="115"/>
        <v>350</v>
      </c>
      <c r="S320" s="66">
        <f>Q320-U320-SUMIFS(条件付き不可!X:X,条件付き不可!E:E,D320)</f>
        <v>350</v>
      </c>
      <c r="T320" s="66">
        <f t="shared" si="111"/>
        <v>350</v>
      </c>
      <c r="U320" s="66">
        <f>IF(COUNTIFS(条件付き不可!$E:$E,$D320,条件付き不可!$C:$C,条件付き不可!$V$3)&gt;0,Q320,SUMIFS(条件付き不可!$L:$L,条件付き不可!$E:$E,$D320,条件付き不可!$C:$C,U$1))</f>
        <v>0</v>
      </c>
      <c r="V320" s="66">
        <f>IF(COUNTIFS(条件付き不可!$E:$E,$D320,条件付き不可!$C:$C,条件付き不可!$V$5)&gt;0,Q320,IFERROR(VLOOKUP(D320,条件付き不可!E:Y,21,0),0))</f>
        <v>0</v>
      </c>
    </row>
    <row r="321" spans="1:22">
      <c r="A321" s="53" t="str">
        <f t="shared" si="112"/>
        <v>013046</v>
      </c>
      <c r="B321" s="53">
        <v>4</v>
      </c>
      <c r="C321">
        <v>320</v>
      </c>
      <c r="D321">
        <v>13046</v>
      </c>
      <c r="E321" t="s">
        <v>324</v>
      </c>
      <c r="F321" t="s">
        <v>363</v>
      </c>
      <c r="G321" t="str">
        <f>VLOOKUP(A321,GIS!A:B,2,0)</f>
        <v>実籾２・３</v>
      </c>
      <c r="H321" t="s">
        <v>327</v>
      </c>
      <c r="I321" t="s">
        <v>2610</v>
      </c>
      <c r="J321" s="66">
        <v>775</v>
      </c>
      <c r="K321" s="66">
        <v>775</v>
      </c>
      <c r="L321" s="66">
        <v>775</v>
      </c>
      <c r="M321" s="66">
        <v>775</v>
      </c>
      <c r="N321" s="66">
        <f>VLOOKUP(A321,GIS!A:C,3,0)</f>
        <v>775</v>
      </c>
      <c r="O321" s="66" t="str">
        <f t="shared" si="113"/>
        <v/>
      </c>
      <c r="P321" s="66" t="str">
        <f t="shared" si="104"/>
        <v/>
      </c>
      <c r="Q321" s="66">
        <f t="shared" si="114"/>
        <v>775</v>
      </c>
      <c r="R321" s="66">
        <f t="shared" si="115"/>
        <v>775</v>
      </c>
      <c r="S321" s="66">
        <f>Q321-U321-SUMIFS(条件付き不可!X:X,条件付き不可!E:E,D321)</f>
        <v>775</v>
      </c>
      <c r="T321" s="66">
        <f t="shared" si="111"/>
        <v>775</v>
      </c>
      <c r="U321" s="66">
        <f>IF(COUNTIFS(条件付き不可!$E:$E,$D321,条件付き不可!$C:$C,条件付き不可!$V$3)&gt;0,Q321,SUMIFS(条件付き不可!$L:$L,条件付き不可!$E:$E,$D321,条件付き不可!$C:$C,U$1))</f>
        <v>0</v>
      </c>
      <c r="V321" s="66">
        <f>IF(COUNTIFS(条件付き不可!$E:$E,$D321,条件付き不可!$C:$C,条件付き不可!$V$5)&gt;0,Q321,IFERROR(VLOOKUP(D321,条件付き不可!E:Y,21,0),0))</f>
        <v>0</v>
      </c>
    </row>
    <row r="322" spans="1:22">
      <c r="A322" s="53" t="str">
        <f t="shared" si="112"/>
        <v>013064</v>
      </c>
      <c r="B322" s="53">
        <v>4</v>
      </c>
      <c r="C322">
        <v>321</v>
      </c>
      <c r="D322">
        <v>13064</v>
      </c>
      <c r="E322" t="s">
        <v>324</v>
      </c>
      <c r="F322" t="s">
        <v>363</v>
      </c>
      <c r="G322" t="str">
        <f>VLOOKUP(A322,GIS!A:B,2,0)</f>
        <v>実籾2</v>
      </c>
      <c r="H322" t="s">
        <v>327</v>
      </c>
      <c r="I322" t="s">
        <v>2610</v>
      </c>
      <c r="J322" s="66">
        <v>430</v>
      </c>
      <c r="K322" s="66">
        <v>430</v>
      </c>
      <c r="L322" s="66">
        <v>430</v>
      </c>
      <c r="M322" s="66">
        <v>430</v>
      </c>
      <c r="N322" s="66">
        <f>VLOOKUP(A322,GIS!A:C,3,0)</f>
        <v>430</v>
      </c>
      <c r="O322" s="66" t="str">
        <f t="shared" si="113"/>
        <v/>
      </c>
      <c r="P322" s="66" t="str">
        <f t="shared" si="104"/>
        <v/>
      </c>
      <c r="Q322" s="66">
        <f t="shared" si="114"/>
        <v>430</v>
      </c>
      <c r="R322" s="66">
        <f t="shared" si="115"/>
        <v>430</v>
      </c>
      <c r="S322" s="66">
        <f>Q322-U322-SUMIFS(条件付き不可!X:X,条件付き不可!E:E,D322)</f>
        <v>430</v>
      </c>
      <c r="T322" s="66">
        <f t="shared" si="111"/>
        <v>430</v>
      </c>
      <c r="U322" s="66">
        <f>IF(COUNTIFS(条件付き不可!$E:$E,$D322,条件付き不可!$C:$C,条件付き不可!$V$3)&gt;0,Q322,SUMIFS(条件付き不可!$L:$L,条件付き不可!$E:$E,$D322,条件付き不可!$C:$C,U$1))</f>
        <v>0</v>
      </c>
      <c r="V322" s="66">
        <f>IF(COUNTIFS(条件付き不可!$E:$E,$D322,条件付き不可!$C:$C,条件付き不可!$V$5)&gt;0,Q322,IFERROR(VLOOKUP(D322,条件付き不可!E:Y,21,0),0))</f>
        <v>0</v>
      </c>
    </row>
    <row r="323" spans="1:22">
      <c r="A323" s="53" t="str">
        <f t="shared" si="112"/>
        <v>013047</v>
      </c>
      <c r="B323" s="53">
        <v>4</v>
      </c>
      <c r="C323">
        <v>322</v>
      </c>
      <c r="D323">
        <v>13047</v>
      </c>
      <c r="E323" t="s">
        <v>324</v>
      </c>
      <c r="F323" t="s">
        <v>363</v>
      </c>
      <c r="G323" t="str">
        <f>VLOOKUP(A323,GIS!A:B,2,0)</f>
        <v>長作町A</v>
      </c>
      <c r="H323" t="s">
        <v>327</v>
      </c>
      <c r="I323" t="s">
        <v>2609</v>
      </c>
      <c r="J323" s="66">
        <v>790</v>
      </c>
      <c r="K323" s="66">
        <v>790</v>
      </c>
      <c r="L323" s="66">
        <v>790</v>
      </c>
      <c r="M323" s="66">
        <v>790</v>
      </c>
      <c r="N323" s="66">
        <f>VLOOKUP(A323,GIS!A:C,3,0)</f>
        <v>790</v>
      </c>
      <c r="O323" s="66" t="str">
        <f t="shared" si="113"/>
        <v/>
      </c>
      <c r="P323" s="66" t="str">
        <f t="shared" si="104"/>
        <v/>
      </c>
      <c r="Q323" s="66">
        <f t="shared" si="114"/>
        <v>790</v>
      </c>
      <c r="R323" s="66">
        <f t="shared" si="115"/>
        <v>790</v>
      </c>
      <c r="S323" s="66">
        <f>Q323-U323-SUMIFS(条件付き不可!X:X,条件付き不可!E:E,D323)</f>
        <v>790</v>
      </c>
      <c r="T323" s="66">
        <f t="shared" si="111"/>
        <v>790</v>
      </c>
      <c r="U323" s="66">
        <f>IF(COUNTIFS(条件付き不可!$E:$E,$D323,条件付き不可!$C:$C,条件付き不可!$V$3)&gt;0,Q323,SUMIFS(条件付き不可!$L:$L,条件付き不可!$E:$E,$D323,条件付き不可!$C:$C,U$1))</f>
        <v>0</v>
      </c>
      <c r="V323" s="66">
        <f>IF(COUNTIFS(条件付き不可!$E:$E,$D323,条件付き不可!$C:$C,条件付き不可!$V$5)&gt;0,Q323,IFERROR(VLOOKUP(D323,条件付き不可!E:Y,21,0),0))</f>
        <v>0</v>
      </c>
    </row>
    <row r="324" spans="1:22">
      <c r="A324" s="53" t="str">
        <f t="shared" si="112"/>
        <v>013063</v>
      </c>
      <c r="B324" s="53">
        <v>4</v>
      </c>
      <c r="C324">
        <v>323</v>
      </c>
      <c r="D324">
        <v>13063</v>
      </c>
      <c r="E324" t="s">
        <v>324</v>
      </c>
      <c r="F324" t="s">
        <v>363</v>
      </c>
      <c r="G324" t="str">
        <f>VLOOKUP(A324,GIS!A:B,2,0)</f>
        <v>長作町B</v>
      </c>
      <c r="H324" t="s">
        <v>327</v>
      </c>
      <c r="I324" t="s">
        <v>2609</v>
      </c>
      <c r="J324" s="66">
        <v>560</v>
      </c>
      <c r="K324" s="66">
        <v>560</v>
      </c>
      <c r="L324" s="66">
        <v>560</v>
      </c>
      <c r="M324" s="66">
        <v>560</v>
      </c>
      <c r="N324" s="66">
        <f>VLOOKUP(A324,GIS!A:C,3,0)</f>
        <v>560</v>
      </c>
      <c r="O324" s="66" t="str">
        <f t="shared" si="113"/>
        <v/>
      </c>
      <c r="P324" s="66" t="str">
        <f t="shared" si="104"/>
        <v/>
      </c>
      <c r="Q324" s="66">
        <f t="shared" si="114"/>
        <v>560</v>
      </c>
      <c r="R324" s="66">
        <f t="shared" si="115"/>
        <v>560</v>
      </c>
      <c r="S324" s="66">
        <f>Q324-U324-SUMIFS(条件付き不可!X:X,条件付き不可!E:E,D324)</f>
        <v>560</v>
      </c>
      <c r="T324" s="66">
        <f t="shared" si="111"/>
        <v>560</v>
      </c>
      <c r="U324" s="66">
        <f>IF(COUNTIFS(条件付き不可!$E:$E,$D324,条件付き不可!$C:$C,条件付き不可!$V$3)&gt;0,Q324,SUMIFS(条件付き不可!$L:$L,条件付き不可!$E:$E,$D324,条件付き不可!$C:$C,U$1))</f>
        <v>0</v>
      </c>
      <c r="V324" s="66">
        <f>IF(COUNTIFS(条件付き不可!$E:$E,$D324,条件付き不可!$C:$C,条件付き不可!$V$5)&gt;0,Q324,IFERROR(VLOOKUP(D324,条件付き不可!E:Y,21,0),0))</f>
        <v>0</v>
      </c>
    </row>
    <row r="325" spans="1:22">
      <c r="A325" s="53" t="str">
        <f t="shared" si="112"/>
        <v>013048</v>
      </c>
      <c r="B325" s="53">
        <v>4</v>
      </c>
      <c r="C325">
        <v>324</v>
      </c>
      <c r="D325">
        <v>13048</v>
      </c>
      <c r="E325" t="s">
        <v>324</v>
      </c>
      <c r="F325" t="s">
        <v>366</v>
      </c>
      <c r="G325" t="str">
        <f>VLOOKUP(A325,GIS!A:B,2,0)</f>
        <v>習志野５A</v>
      </c>
      <c r="H325" t="s">
        <v>327</v>
      </c>
      <c r="I325" t="s">
        <v>7555</v>
      </c>
      <c r="J325" s="66">
        <v>640</v>
      </c>
      <c r="K325" s="66">
        <v>640</v>
      </c>
      <c r="L325" s="66">
        <v>640</v>
      </c>
      <c r="M325" s="66">
        <v>640</v>
      </c>
      <c r="N325" s="66">
        <f>VLOOKUP(A325,GIS!A:C,3,0)</f>
        <v>640</v>
      </c>
      <c r="O325" s="66" t="str">
        <f t="shared" si="113"/>
        <v/>
      </c>
      <c r="P325" s="66" t="str">
        <f t="shared" si="104"/>
        <v/>
      </c>
      <c r="Q325" s="66">
        <f t="shared" si="114"/>
        <v>640</v>
      </c>
      <c r="R325" s="66">
        <f t="shared" si="115"/>
        <v>640</v>
      </c>
      <c r="S325" s="66">
        <f>Q325-U325-SUMIFS(条件付き不可!X:X,条件付き不可!E:E,D325)</f>
        <v>640</v>
      </c>
      <c r="T325" s="66">
        <f t="shared" si="111"/>
        <v>640</v>
      </c>
      <c r="U325" s="66">
        <f>IF(COUNTIFS(条件付き不可!$E:$E,$D325,条件付き不可!$C:$C,条件付き不可!$V$3)&gt;0,Q325,SUMIFS(条件付き不可!$L:$L,条件付き不可!$E:$E,$D325,条件付き不可!$C:$C,U$1))</f>
        <v>0</v>
      </c>
      <c r="V325" s="66">
        <f>IF(COUNTIFS(条件付き不可!$E:$E,$D325,条件付き不可!$C:$C,条件付き不可!$V$5)&gt;0,Q325,IFERROR(VLOOKUP(D325,条件付き不可!E:Y,21,0),0))</f>
        <v>0</v>
      </c>
    </row>
    <row r="326" spans="1:22">
      <c r="A326" s="53" t="str">
        <f t="shared" si="112"/>
        <v>013049</v>
      </c>
      <c r="B326" s="53">
        <v>4</v>
      </c>
      <c r="C326">
        <v>325</v>
      </c>
      <c r="D326">
        <v>13049</v>
      </c>
      <c r="E326" t="s">
        <v>324</v>
      </c>
      <c r="F326" t="s">
        <v>366</v>
      </c>
      <c r="G326" t="str">
        <f>VLOOKUP(A326,GIS!A:B,2,0)</f>
        <v>習志野5B</v>
      </c>
      <c r="H326" t="s">
        <v>327</v>
      </c>
      <c r="I326" t="s">
        <v>2612</v>
      </c>
      <c r="J326" s="66">
        <v>375</v>
      </c>
      <c r="K326" s="66">
        <v>125</v>
      </c>
      <c r="L326" s="66">
        <v>125</v>
      </c>
      <c r="M326" s="66">
        <v>375</v>
      </c>
      <c r="N326" s="66">
        <f>VLOOKUP(A326,GIS!A:C,3,0)</f>
        <v>375</v>
      </c>
      <c r="O326" s="66" t="str">
        <f t="shared" si="113"/>
        <v/>
      </c>
      <c r="P326" s="66" t="str">
        <f t="shared" si="104"/>
        <v>✕</v>
      </c>
      <c r="Q326" s="66">
        <f t="shared" si="114"/>
        <v>375</v>
      </c>
      <c r="R326" s="66">
        <f t="shared" si="115"/>
        <v>125</v>
      </c>
      <c r="S326" s="66">
        <f>Q326-U326-SUMIFS(条件付き不可!X:X,条件付き不可!E:E,D326)</f>
        <v>125</v>
      </c>
      <c r="T326" s="66">
        <f t="shared" si="111"/>
        <v>375</v>
      </c>
      <c r="U326" s="66">
        <f>IF(COUNTIFS(条件付き不可!$E:$E,$D326,条件付き不可!$C:$C,条件付き不可!$V$3)&gt;0,Q326,SUMIFS(条件付き不可!$L:$L,条件付き不可!$E:$E,$D326,条件付き不可!$C:$C,U$1))</f>
        <v>250</v>
      </c>
      <c r="V326" s="66">
        <f>IF(COUNTIFS(条件付き不可!$E:$E,$D326,条件付き不可!$C:$C,条件付き不可!$V$5)&gt;0,Q326,IFERROR(VLOOKUP(D326,条件付き不可!E:Y,21,0),0))</f>
        <v>0</v>
      </c>
    </row>
    <row r="327" spans="1:22">
      <c r="A327" s="53" t="str">
        <f t="shared" si="112"/>
        <v>013050</v>
      </c>
      <c r="B327" s="53">
        <v>4</v>
      </c>
      <c r="C327">
        <v>326</v>
      </c>
      <c r="D327">
        <v>13050</v>
      </c>
      <c r="E327" t="s">
        <v>324</v>
      </c>
      <c r="F327" t="s">
        <v>366</v>
      </c>
      <c r="G327" t="str">
        <f>VLOOKUP(A327,GIS!A:B,2,0)</f>
        <v>東習志野１</v>
      </c>
      <c r="H327" t="s">
        <v>327</v>
      </c>
      <c r="I327" t="s">
        <v>2610</v>
      </c>
      <c r="J327" s="66">
        <v>545</v>
      </c>
      <c r="K327" s="66">
        <v>545</v>
      </c>
      <c r="L327" s="66">
        <v>545</v>
      </c>
      <c r="M327" s="66">
        <v>545</v>
      </c>
      <c r="N327" s="66">
        <f>VLOOKUP(A327,GIS!A:C,3,0)</f>
        <v>545</v>
      </c>
      <c r="O327" s="66" t="str">
        <f t="shared" si="113"/>
        <v/>
      </c>
      <c r="P327" s="66" t="str">
        <f t="shared" si="104"/>
        <v/>
      </c>
      <c r="Q327" s="66">
        <f t="shared" si="114"/>
        <v>545</v>
      </c>
      <c r="R327" s="66">
        <f t="shared" si="115"/>
        <v>545</v>
      </c>
      <c r="S327" s="66">
        <f>Q327-U327-SUMIFS(条件付き不可!X:X,条件付き不可!E:E,D327)</f>
        <v>545</v>
      </c>
      <c r="T327" s="66">
        <f t="shared" si="111"/>
        <v>545</v>
      </c>
      <c r="U327" s="66">
        <f>IF(COUNTIFS(条件付き不可!$E:$E,$D327,条件付き不可!$C:$C,条件付き不可!$V$3)&gt;0,Q327,SUMIFS(条件付き不可!$L:$L,条件付き不可!$E:$E,$D327,条件付き不可!$C:$C,U$1))</f>
        <v>0</v>
      </c>
      <c r="V327" s="66">
        <f>IF(COUNTIFS(条件付き不可!$E:$E,$D327,条件付き不可!$C:$C,条件付き不可!$V$5)&gt;0,Q327,IFERROR(VLOOKUP(D327,条件付き不可!E:Y,21,0),0))</f>
        <v>0</v>
      </c>
    </row>
    <row r="328" spans="1:22">
      <c r="A328" s="53" t="str">
        <f t="shared" si="112"/>
        <v>013051</v>
      </c>
      <c r="B328" s="53">
        <v>4</v>
      </c>
      <c r="C328">
        <v>327</v>
      </c>
      <c r="D328">
        <v>13051</v>
      </c>
      <c r="E328" t="s">
        <v>324</v>
      </c>
      <c r="F328" t="s">
        <v>366</v>
      </c>
      <c r="G328" t="str">
        <f>VLOOKUP(A328,GIS!A:B,2,0)</f>
        <v>東習志野２</v>
      </c>
      <c r="H328" t="s">
        <v>327</v>
      </c>
      <c r="I328" t="s">
        <v>2610</v>
      </c>
      <c r="J328" s="66">
        <v>1400</v>
      </c>
      <c r="K328" s="66">
        <v>1400</v>
      </c>
      <c r="L328" s="66">
        <v>1400</v>
      </c>
      <c r="M328" s="66">
        <v>1400</v>
      </c>
      <c r="N328" s="66">
        <f>VLOOKUP(A328,GIS!A:C,3,0)</f>
        <v>1400</v>
      </c>
      <c r="O328" s="66" t="str">
        <f t="shared" si="113"/>
        <v/>
      </c>
      <c r="P328" s="66" t="str">
        <f t="shared" si="104"/>
        <v/>
      </c>
      <c r="Q328" s="66">
        <f t="shared" si="114"/>
        <v>1400</v>
      </c>
      <c r="R328" s="66">
        <f t="shared" si="115"/>
        <v>1400</v>
      </c>
      <c r="S328" s="66">
        <f>Q328-U328-SUMIFS(条件付き不可!X:X,条件付き不可!E:E,D328)</f>
        <v>1400</v>
      </c>
      <c r="T328" s="66">
        <f t="shared" si="111"/>
        <v>1400</v>
      </c>
      <c r="U328" s="66">
        <f>IF(COUNTIFS(条件付き不可!$E:$E,$D328,条件付き不可!$C:$C,条件付き不可!$V$3)&gt;0,Q328,SUMIFS(条件付き不可!$L:$L,条件付き不可!$E:$E,$D328,条件付き不可!$C:$C,U$1))</f>
        <v>0</v>
      </c>
      <c r="V328" s="66">
        <f>IF(COUNTIFS(条件付き不可!$E:$E,$D328,条件付き不可!$C:$C,条件付き不可!$V$5)&gt;0,Q328,IFERROR(VLOOKUP(D328,条件付き不可!E:Y,21,0),0))</f>
        <v>0</v>
      </c>
    </row>
    <row r="329" spans="1:22">
      <c r="A329" s="53" t="str">
        <f t="shared" si="112"/>
        <v>013052</v>
      </c>
      <c r="B329" s="53">
        <v>4</v>
      </c>
      <c r="C329">
        <v>328</v>
      </c>
      <c r="D329">
        <v>13052</v>
      </c>
      <c r="E329" t="s">
        <v>324</v>
      </c>
      <c r="F329" t="s">
        <v>366</v>
      </c>
      <c r="G329" t="str">
        <f>VLOOKUP(A329,GIS!A:B,2,0)</f>
        <v>東習志野３</v>
      </c>
      <c r="H329" t="s">
        <v>327</v>
      </c>
      <c r="I329" t="s">
        <v>2610</v>
      </c>
      <c r="J329" s="66">
        <v>580</v>
      </c>
      <c r="K329" s="66">
        <v>580</v>
      </c>
      <c r="L329" s="66">
        <v>580</v>
      </c>
      <c r="M329" s="66">
        <v>580</v>
      </c>
      <c r="N329" s="66">
        <f>VLOOKUP(A329,GIS!A:C,3,0)</f>
        <v>580</v>
      </c>
      <c r="O329" s="66" t="str">
        <f t="shared" si="113"/>
        <v/>
      </c>
      <c r="P329" s="66" t="str">
        <f t="shared" si="104"/>
        <v/>
      </c>
      <c r="Q329" s="66">
        <f t="shared" si="114"/>
        <v>580</v>
      </c>
      <c r="R329" s="66">
        <f t="shared" si="115"/>
        <v>580</v>
      </c>
      <c r="S329" s="66">
        <f>Q329-U329-SUMIFS(条件付き不可!X:X,条件付き不可!E:E,D329)</f>
        <v>580</v>
      </c>
      <c r="T329" s="66">
        <f t="shared" si="111"/>
        <v>580</v>
      </c>
      <c r="U329" s="66">
        <f>IF(COUNTIFS(条件付き不可!$E:$E,$D329,条件付き不可!$C:$C,条件付き不可!$V$3)&gt;0,Q329,SUMIFS(条件付き不可!$L:$L,条件付き不可!$E:$E,$D329,条件付き不可!$C:$C,U$1))</f>
        <v>0</v>
      </c>
      <c r="V329" s="66">
        <f>IF(COUNTIFS(条件付き不可!$E:$E,$D329,条件付き不可!$C:$C,条件付き不可!$V$5)&gt;0,Q329,IFERROR(VLOOKUP(D329,条件付き不可!E:Y,21,0),0))</f>
        <v>0</v>
      </c>
    </row>
    <row r="330" spans="1:22">
      <c r="A330" s="53" t="str">
        <f t="shared" si="112"/>
        <v>013053</v>
      </c>
      <c r="B330" s="53">
        <v>4</v>
      </c>
      <c r="C330">
        <v>329</v>
      </c>
      <c r="D330">
        <v>13053</v>
      </c>
      <c r="E330" t="s">
        <v>324</v>
      </c>
      <c r="F330" t="s">
        <v>366</v>
      </c>
      <c r="G330" t="str">
        <f>VLOOKUP(A330,GIS!A:B,2,0)</f>
        <v>東習志野４Ａ</v>
      </c>
      <c r="H330" t="s">
        <v>327</v>
      </c>
      <c r="I330" t="s">
        <v>2610</v>
      </c>
      <c r="J330" s="66">
        <v>465</v>
      </c>
      <c r="K330" s="66">
        <v>459</v>
      </c>
      <c r="L330" s="66">
        <v>459</v>
      </c>
      <c r="M330" s="66">
        <v>465</v>
      </c>
      <c r="N330" s="66">
        <f>VLOOKUP(A330,GIS!A:C,3,0)</f>
        <v>465</v>
      </c>
      <c r="O330" s="66" t="str">
        <f t="shared" si="113"/>
        <v/>
      </c>
      <c r="P330" s="66" t="str">
        <f t="shared" si="104"/>
        <v>✕</v>
      </c>
      <c r="Q330" s="66">
        <f t="shared" si="114"/>
        <v>465</v>
      </c>
      <c r="R330" s="66">
        <f t="shared" si="115"/>
        <v>459</v>
      </c>
      <c r="S330" s="66">
        <f>Q330-U330-SUMIFS(条件付き不可!X:X,条件付き不可!E:E,D330)</f>
        <v>459</v>
      </c>
      <c r="T330" s="66">
        <f t="shared" si="111"/>
        <v>465</v>
      </c>
      <c r="U330" s="66">
        <f>IF(COUNTIFS(条件付き不可!$E:$E,$D330,条件付き不可!$C:$C,条件付き不可!$V$3)&gt;0,Q330,SUMIFS(条件付き不可!$L:$L,条件付き不可!$E:$E,$D330,条件付き不可!$C:$C,U$1))</f>
        <v>6</v>
      </c>
      <c r="V330" s="66">
        <f>IF(COUNTIFS(条件付き不可!$E:$E,$D330,条件付き不可!$C:$C,条件付き不可!$V$5)&gt;0,Q330,IFERROR(VLOOKUP(D330,条件付き不可!E:Y,21,0),0))</f>
        <v>0</v>
      </c>
    </row>
    <row r="331" spans="1:22">
      <c r="A331" s="53" t="str">
        <f t="shared" si="112"/>
        <v>013054</v>
      </c>
      <c r="B331" s="53">
        <v>4</v>
      </c>
      <c r="C331">
        <v>330</v>
      </c>
      <c r="D331">
        <v>13054</v>
      </c>
      <c r="E331" t="s">
        <v>324</v>
      </c>
      <c r="F331" t="s">
        <v>366</v>
      </c>
      <c r="G331" t="str">
        <f>VLOOKUP(A331,GIS!A:B,2,0)</f>
        <v>東習志野４B</v>
      </c>
      <c r="H331" t="s">
        <v>327</v>
      </c>
      <c r="I331" t="s">
        <v>2610</v>
      </c>
      <c r="J331" s="66">
        <v>685</v>
      </c>
      <c r="K331" s="66">
        <v>486</v>
      </c>
      <c r="L331" s="66">
        <v>486</v>
      </c>
      <c r="M331" s="66">
        <v>685</v>
      </c>
      <c r="N331" s="66">
        <f>VLOOKUP(A331,GIS!A:C,3,0)</f>
        <v>685</v>
      </c>
      <c r="O331" s="66" t="str">
        <f t="shared" si="113"/>
        <v/>
      </c>
      <c r="P331" s="66" t="str">
        <f t="shared" si="104"/>
        <v>✕</v>
      </c>
      <c r="Q331" s="66">
        <f t="shared" si="114"/>
        <v>685</v>
      </c>
      <c r="R331" s="66">
        <f t="shared" si="115"/>
        <v>486</v>
      </c>
      <c r="S331" s="66">
        <f>Q331-U331-SUMIFS(条件付き不可!X:X,条件付き不可!E:E,D331)</f>
        <v>486</v>
      </c>
      <c r="T331" s="66">
        <f t="shared" si="111"/>
        <v>685</v>
      </c>
      <c r="U331" s="66">
        <f>IF(COUNTIFS(条件付き不可!$E:$E,$D331,条件付き不可!$C:$C,条件付き不可!$V$3)&gt;0,Q331,SUMIFS(条件付き不可!$L:$L,条件付き不可!$E:$E,$D331,条件付き不可!$C:$C,U$1))</f>
        <v>199</v>
      </c>
      <c r="V331" s="66">
        <f>IF(COUNTIFS(条件付き不可!$E:$E,$D331,条件付き不可!$C:$C,条件付き不可!$V$5)&gt;0,Q331,IFERROR(VLOOKUP(D331,条件付き不可!E:Y,21,0),0))</f>
        <v>0</v>
      </c>
    </row>
    <row r="332" spans="1:22">
      <c r="A332" s="53" t="str">
        <f t="shared" si="112"/>
        <v>013055</v>
      </c>
      <c r="B332" s="53">
        <v>4</v>
      </c>
      <c r="C332">
        <v>331</v>
      </c>
      <c r="D332">
        <v>13055</v>
      </c>
      <c r="E332" t="s">
        <v>324</v>
      </c>
      <c r="F332" t="s">
        <v>366</v>
      </c>
      <c r="G332" t="str">
        <f>VLOOKUP(A332,GIS!A:B,2,0)</f>
        <v>東習志野５Ａ</v>
      </c>
      <c r="H332" t="s">
        <v>327</v>
      </c>
      <c r="I332" t="s">
        <v>2610</v>
      </c>
      <c r="J332" s="66">
        <v>430</v>
      </c>
      <c r="K332" s="66">
        <v>430</v>
      </c>
      <c r="L332" s="66">
        <v>430</v>
      </c>
      <c r="M332" s="66">
        <v>430</v>
      </c>
      <c r="N332" s="66">
        <f>VLOOKUP(A332,GIS!A:C,3,0)</f>
        <v>430</v>
      </c>
      <c r="O332" s="66" t="str">
        <f t="shared" si="113"/>
        <v/>
      </c>
      <c r="P332" s="66" t="str">
        <f t="shared" si="104"/>
        <v/>
      </c>
      <c r="Q332" s="66">
        <f t="shared" si="114"/>
        <v>430</v>
      </c>
      <c r="R332" s="66">
        <f t="shared" si="115"/>
        <v>430</v>
      </c>
      <c r="S332" s="66">
        <f>Q332-U332-SUMIFS(条件付き不可!X:X,条件付き不可!E:E,D332)</f>
        <v>430</v>
      </c>
      <c r="T332" s="66">
        <f t="shared" si="111"/>
        <v>430</v>
      </c>
      <c r="U332" s="66">
        <f>IF(COUNTIFS(条件付き不可!$E:$E,$D332,条件付き不可!$C:$C,条件付き不可!$V$3)&gt;0,Q332,SUMIFS(条件付き不可!$L:$L,条件付き不可!$E:$E,$D332,条件付き不可!$C:$C,U$1))</f>
        <v>0</v>
      </c>
      <c r="V332" s="66">
        <f>IF(COUNTIFS(条件付き不可!$E:$E,$D332,条件付き不可!$C:$C,条件付き不可!$V$5)&gt;0,Q332,IFERROR(VLOOKUP(D332,条件付き不可!E:Y,21,0),0))</f>
        <v>0</v>
      </c>
    </row>
    <row r="333" spans="1:22">
      <c r="A333" s="53" t="str">
        <f t="shared" si="112"/>
        <v>013056</v>
      </c>
      <c r="B333" s="53">
        <v>4</v>
      </c>
      <c r="C333">
        <v>332</v>
      </c>
      <c r="D333">
        <v>13056</v>
      </c>
      <c r="E333" t="s">
        <v>324</v>
      </c>
      <c r="F333" t="s">
        <v>366</v>
      </c>
      <c r="G333" t="str">
        <f>VLOOKUP(A333,GIS!A:B,2,0)</f>
        <v>東習志野５Ｂ</v>
      </c>
      <c r="H333" t="s">
        <v>327</v>
      </c>
      <c r="I333" t="s">
        <v>2610</v>
      </c>
      <c r="J333" s="66">
        <v>665</v>
      </c>
      <c r="K333" s="66">
        <v>665</v>
      </c>
      <c r="L333" s="66">
        <v>665</v>
      </c>
      <c r="M333" s="66">
        <v>665</v>
      </c>
      <c r="N333" s="66">
        <f>VLOOKUP(A333,GIS!A:C,3,0)</f>
        <v>665</v>
      </c>
      <c r="O333" s="66" t="str">
        <f t="shared" si="113"/>
        <v/>
      </c>
      <c r="P333" s="66" t="str">
        <f t="shared" si="104"/>
        <v/>
      </c>
      <c r="Q333" s="66">
        <f t="shared" si="114"/>
        <v>665</v>
      </c>
      <c r="R333" s="66">
        <f t="shared" si="115"/>
        <v>665</v>
      </c>
      <c r="S333" s="66">
        <f>Q333-U333-SUMIFS(条件付き不可!X:X,条件付き不可!E:E,D333)</f>
        <v>665</v>
      </c>
      <c r="T333" s="66">
        <f t="shared" si="111"/>
        <v>665</v>
      </c>
      <c r="U333" s="66">
        <f>IF(COUNTIFS(条件付き不可!$E:$E,$D333,条件付き不可!$C:$C,条件付き不可!$V$3)&gt;0,Q333,SUMIFS(条件付き不可!$L:$L,条件付き不可!$E:$E,$D333,条件付き不可!$C:$C,U$1))</f>
        <v>0</v>
      </c>
      <c r="V333" s="66">
        <f>IF(COUNTIFS(条件付き不可!$E:$E,$D333,条件付き不可!$C:$C,条件付き不可!$V$5)&gt;0,Q333,IFERROR(VLOOKUP(D333,条件付き不可!E:Y,21,0),0))</f>
        <v>0</v>
      </c>
    </row>
    <row r="334" spans="1:22">
      <c r="A334" s="53" t="str">
        <f t="shared" si="112"/>
        <v>013057</v>
      </c>
      <c r="B334" s="53">
        <v>4</v>
      </c>
      <c r="C334">
        <v>333</v>
      </c>
      <c r="D334">
        <v>13057</v>
      </c>
      <c r="E334" t="s">
        <v>324</v>
      </c>
      <c r="F334" t="s">
        <v>366</v>
      </c>
      <c r="G334" t="str">
        <f>VLOOKUP(A334,GIS!A:B,2,0)</f>
        <v>東習志野６</v>
      </c>
      <c r="H334" t="s">
        <v>327</v>
      </c>
      <c r="I334" t="s">
        <v>7554</v>
      </c>
      <c r="J334" s="66">
        <v>630</v>
      </c>
      <c r="K334" s="66">
        <v>630</v>
      </c>
      <c r="L334" s="66">
        <v>630</v>
      </c>
      <c r="M334" s="66">
        <v>630</v>
      </c>
      <c r="N334" s="66">
        <f>VLOOKUP(A334,GIS!A:C,3,0)</f>
        <v>630</v>
      </c>
      <c r="O334" s="66" t="str">
        <f t="shared" si="113"/>
        <v/>
      </c>
      <c r="P334" s="66" t="str">
        <f t="shared" si="104"/>
        <v/>
      </c>
      <c r="Q334" s="66">
        <f t="shared" si="114"/>
        <v>630</v>
      </c>
      <c r="R334" s="66">
        <f t="shared" si="115"/>
        <v>630</v>
      </c>
      <c r="S334" s="66">
        <f>Q334-U334-SUMIFS(条件付き不可!X:X,条件付き不可!E:E,D334)</f>
        <v>630</v>
      </c>
      <c r="T334" s="66">
        <f t="shared" si="111"/>
        <v>630</v>
      </c>
      <c r="U334" s="66">
        <f>IF(COUNTIFS(条件付き不可!$E:$E,$D334,条件付き不可!$C:$C,条件付き不可!$V$3)&gt;0,Q334,SUMIFS(条件付き不可!$L:$L,条件付き不可!$E:$E,$D334,条件付き不可!$C:$C,U$1))</f>
        <v>0</v>
      </c>
      <c r="V334" s="66">
        <f>IF(COUNTIFS(条件付き不可!$E:$E,$D334,条件付き不可!$C:$C,条件付き不可!$V$5)&gt;0,Q334,IFERROR(VLOOKUP(D334,条件付き不可!E:Y,21,0),0))</f>
        <v>0</v>
      </c>
    </row>
    <row r="335" spans="1:22">
      <c r="A335" s="53" t="str">
        <f t="shared" si="112"/>
        <v>013058</v>
      </c>
      <c r="B335" s="53">
        <v>4</v>
      </c>
      <c r="C335">
        <v>334</v>
      </c>
      <c r="D335">
        <v>13058</v>
      </c>
      <c r="E335" t="s">
        <v>324</v>
      </c>
      <c r="F335" t="s">
        <v>324</v>
      </c>
      <c r="G335" t="str">
        <f>VLOOKUP(A335,GIS!A:B,2,0)</f>
        <v>習志野１</v>
      </c>
      <c r="H335" t="s">
        <v>327</v>
      </c>
      <c r="I335" t="s">
        <v>2612</v>
      </c>
      <c r="J335" s="66">
        <v>540</v>
      </c>
      <c r="K335" s="66">
        <v>540</v>
      </c>
      <c r="L335" s="66">
        <v>540</v>
      </c>
      <c r="M335" s="66">
        <v>540</v>
      </c>
      <c r="N335" s="66">
        <f>VLOOKUP(A335,GIS!A:C,3,0)</f>
        <v>540</v>
      </c>
      <c r="O335" s="66" t="str">
        <f t="shared" si="113"/>
        <v/>
      </c>
      <c r="P335" s="66" t="str">
        <f t="shared" si="104"/>
        <v/>
      </c>
      <c r="Q335" s="66">
        <f t="shared" si="114"/>
        <v>540</v>
      </c>
      <c r="R335" s="66">
        <f t="shared" si="115"/>
        <v>540</v>
      </c>
      <c r="S335" s="66">
        <f>Q335-U335-SUMIFS(条件付き不可!X:X,条件付き不可!E:E,D335)</f>
        <v>540</v>
      </c>
      <c r="T335" s="66">
        <f t="shared" si="111"/>
        <v>540</v>
      </c>
      <c r="U335" s="66">
        <f>IF(COUNTIFS(条件付き不可!$E:$E,$D335,条件付き不可!$C:$C,条件付き不可!$V$3)&gt;0,Q335,SUMIFS(条件付き不可!$L:$L,条件付き不可!$E:$E,$D335,条件付き不可!$C:$C,U$1))</f>
        <v>0</v>
      </c>
      <c r="V335" s="66">
        <f>IF(COUNTIFS(条件付き不可!$E:$E,$D335,条件付き不可!$C:$C,条件付き不可!$V$5)&gt;0,Q335,IFERROR(VLOOKUP(D335,条件付き不可!E:Y,21,0),0))</f>
        <v>0</v>
      </c>
    </row>
    <row r="336" spans="1:22">
      <c r="A336" s="53" t="str">
        <f t="shared" si="112"/>
        <v>013059</v>
      </c>
      <c r="B336" s="53">
        <v>4</v>
      </c>
      <c r="C336">
        <v>335</v>
      </c>
      <c r="D336">
        <v>13059</v>
      </c>
      <c r="E336" t="s">
        <v>324</v>
      </c>
      <c r="F336" t="s">
        <v>324</v>
      </c>
      <c r="G336" t="str">
        <f>VLOOKUP(A336,GIS!A:B,2,0)</f>
        <v>習志野２</v>
      </c>
      <c r="H336" t="s">
        <v>327</v>
      </c>
      <c r="I336" t="s">
        <v>2612</v>
      </c>
      <c r="J336" s="66">
        <v>330</v>
      </c>
      <c r="K336" s="66">
        <v>330</v>
      </c>
      <c r="L336" s="66">
        <v>330</v>
      </c>
      <c r="M336" s="66">
        <v>330</v>
      </c>
      <c r="N336" s="66">
        <f>VLOOKUP(A336,GIS!A:C,3,0)</f>
        <v>330</v>
      </c>
      <c r="O336" s="66" t="str">
        <f t="shared" si="113"/>
        <v/>
      </c>
      <c r="P336" s="66" t="str">
        <f t="shared" si="104"/>
        <v/>
      </c>
      <c r="Q336" s="66">
        <f t="shared" si="114"/>
        <v>330</v>
      </c>
      <c r="R336" s="66">
        <f t="shared" si="115"/>
        <v>330</v>
      </c>
      <c r="S336" s="66">
        <f>Q336-U336-SUMIFS(条件付き不可!X:X,条件付き不可!E:E,D336)</f>
        <v>330</v>
      </c>
      <c r="T336" s="66">
        <f t="shared" si="111"/>
        <v>330</v>
      </c>
      <c r="U336" s="66">
        <f>IF(COUNTIFS(条件付き不可!$E:$E,$D336,条件付き不可!$C:$C,条件付き不可!$V$3)&gt;0,Q336,SUMIFS(条件付き不可!$L:$L,条件付き不可!$E:$E,$D336,条件付き不可!$C:$C,U$1))</f>
        <v>0</v>
      </c>
      <c r="V336" s="66">
        <f>IF(COUNTIFS(条件付き不可!$E:$E,$D336,条件付き不可!$C:$C,条件付き不可!$V$5)&gt;0,Q336,IFERROR(VLOOKUP(D336,条件付き不可!E:Y,21,0),0))</f>
        <v>0</v>
      </c>
    </row>
    <row r="337" spans="1:22">
      <c r="A337" s="53" t="str">
        <f t="shared" si="112"/>
        <v>013060</v>
      </c>
      <c r="B337" s="53">
        <v>4</v>
      </c>
      <c r="C337">
        <v>336</v>
      </c>
      <c r="D337">
        <v>13060</v>
      </c>
      <c r="E337" t="s">
        <v>324</v>
      </c>
      <c r="F337" t="s">
        <v>376</v>
      </c>
      <c r="G337" t="str">
        <f>VLOOKUP(A337,GIS!A:B,2,0)</f>
        <v>鷺沼台３</v>
      </c>
      <c r="H337" t="s">
        <v>327</v>
      </c>
      <c r="I337" t="s">
        <v>2610</v>
      </c>
      <c r="J337" s="66">
        <v>815</v>
      </c>
      <c r="K337" s="66">
        <v>815</v>
      </c>
      <c r="L337" s="66">
        <v>815</v>
      </c>
      <c r="M337" s="66">
        <v>815</v>
      </c>
      <c r="N337" s="66">
        <f>VLOOKUP(A337,GIS!A:C,3,0)</f>
        <v>815</v>
      </c>
      <c r="O337" s="66" t="str">
        <f t="shared" si="113"/>
        <v/>
      </c>
      <c r="P337" s="66" t="str">
        <f t="shared" si="104"/>
        <v/>
      </c>
      <c r="Q337" s="66">
        <f t="shared" si="114"/>
        <v>815</v>
      </c>
      <c r="R337" s="66">
        <f t="shared" si="115"/>
        <v>815</v>
      </c>
      <c r="S337" s="66">
        <f>Q337-U337-SUMIFS(条件付き不可!X:X,条件付き不可!E:E,D337)</f>
        <v>815</v>
      </c>
      <c r="T337" s="66">
        <f t="shared" si="111"/>
        <v>815</v>
      </c>
      <c r="U337" s="66">
        <f>IF(COUNTIFS(条件付き不可!$E:$E,$D337,条件付き不可!$C:$C,条件付き不可!$V$3)&gt;0,Q337,SUMIFS(条件付き不可!$L:$L,条件付き不可!$E:$E,$D337,条件付き不可!$C:$C,U$1))</f>
        <v>0</v>
      </c>
      <c r="V337" s="66">
        <f>IF(COUNTIFS(条件付き不可!$E:$E,$D337,条件付き不可!$C:$C,条件付き不可!$V$5)&gt;0,Q337,IFERROR(VLOOKUP(D337,条件付き不可!E:Y,21,0),0))</f>
        <v>0</v>
      </c>
    </row>
    <row r="338" spans="1:22">
      <c r="A338" s="53" t="str">
        <f t="shared" si="112"/>
        <v>013061</v>
      </c>
      <c r="B338" s="53">
        <v>4</v>
      </c>
      <c r="C338">
        <v>337</v>
      </c>
      <c r="D338">
        <v>13061</v>
      </c>
      <c r="E338" t="s">
        <v>324</v>
      </c>
      <c r="F338" t="s">
        <v>376</v>
      </c>
      <c r="G338" t="str">
        <f>VLOOKUP(A338,GIS!A:B,2,0)</f>
        <v>鷺沼台３・４</v>
      </c>
      <c r="H338" t="s">
        <v>327</v>
      </c>
      <c r="I338" t="s">
        <v>2610</v>
      </c>
      <c r="J338" s="66">
        <v>480</v>
      </c>
      <c r="K338" s="66">
        <v>480</v>
      </c>
      <c r="L338" s="66">
        <v>480</v>
      </c>
      <c r="M338" s="66">
        <v>480</v>
      </c>
      <c r="N338" s="66">
        <f>VLOOKUP(A338,GIS!A:C,3,0)</f>
        <v>480</v>
      </c>
      <c r="O338" s="66" t="str">
        <f t="shared" si="113"/>
        <v/>
      </c>
      <c r="P338" s="66" t="str">
        <f t="shared" si="104"/>
        <v/>
      </c>
      <c r="Q338" s="66">
        <f t="shared" si="114"/>
        <v>480</v>
      </c>
      <c r="R338" s="66">
        <f t="shared" si="115"/>
        <v>480</v>
      </c>
      <c r="S338" s="66">
        <f>Q338-U338-SUMIFS(条件付き不可!X:X,条件付き不可!E:E,D338)</f>
        <v>480</v>
      </c>
      <c r="T338" s="66">
        <f t="shared" si="111"/>
        <v>480</v>
      </c>
      <c r="U338" s="66">
        <f>IF(COUNTIFS(条件付き不可!$E:$E,$D338,条件付き不可!$C:$C,条件付き不可!$V$3)&gt;0,Q338,SUMIFS(条件付き不可!$L:$L,条件付き不可!$E:$E,$D338,条件付き不可!$C:$C,U$1))</f>
        <v>0</v>
      </c>
      <c r="V338" s="66">
        <f>IF(COUNTIFS(条件付き不可!$E:$E,$D338,条件付き不可!$C:$C,条件付き不可!$V$5)&gt;0,Q338,IFERROR(VLOOKUP(D338,条件付き不可!E:Y,21,0),0))</f>
        <v>0</v>
      </c>
    </row>
    <row r="339" spans="1:22">
      <c r="A339" s="53" t="str">
        <f t="shared" si="112"/>
        <v>013062</v>
      </c>
      <c r="B339" s="53">
        <v>4</v>
      </c>
      <c r="C339">
        <v>338</v>
      </c>
      <c r="D339">
        <v>13062</v>
      </c>
      <c r="E339" t="s">
        <v>324</v>
      </c>
      <c r="F339" t="s">
        <v>376</v>
      </c>
      <c r="G339" t="str">
        <f>VLOOKUP(A339,GIS!A:B,2,0)</f>
        <v>鷺沼台４A</v>
      </c>
      <c r="H339" t="s">
        <v>327</v>
      </c>
      <c r="I339" t="s">
        <v>2610</v>
      </c>
      <c r="J339" s="66">
        <v>340</v>
      </c>
      <c r="K339" s="66">
        <v>340</v>
      </c>
      <c r="L339" s="66">
        <v>340</v>
      </c>
      <c r="M339" s="66">
        <v>340</v>
      </c>
      <c r="N339" s="66">
        <f>VLOOKUP(A339,GIS!A:C,3,0)</f>
        <v>340</v>
      </c>
      <c r="O339" s="66" t="str">
        <f t="shared" si="113"/>
        <v/>
      </c>
      <c r="P339" s="66" t="str">
        <f t="shared" ref="P339:P403" si="146">IF(J339=K339,IF(J339=L339,"","✕"),"✕")</f>
        <v/>
      </c>
      <c r="Q339" s="66">
        <f t="shared" si="114"/>
        <v>340</v>
      </c>
      <c r="R339" s="66">
        <f t="shared" si="115"/>
        <v>340</v>
      </c>
      <c r="S339" s="66">
        <f>Q339-U339-SUMIFS(条件付き不可!X:X,条件付き不可!E:E,D339)</f>
        <v>340</v>
      </c>
      <c r="T339" s="66">
        <f t="shared" si="111"/>
        <v>340</v>
      </c>
      <c r="U339" s="66">
        <f>IF(COUNTIFS(条件付き不可!$E:$E,$D339,条件付き不可!$C:$C,条件付き不可!$V$3)&gt;0,Q339,SUMIFS(条件付き不可!$L:$L,条件付き不可!$E:$E,$D339,条件付き不可!$C:$C,U$1))</f>
        <v>0</v>
      </c>
      <c r="V339" s="66">
        <f>IF(COUNTIFS(条件付き不可!$E:$E,$D339,条件付き不可!$C:$C,条件付き不可!$V$5)&gt;0,Q339,IFERROR(VLOOKUP(D339,条件付き不可!E:Y,21,0),0))</f>
        <v>0</v>
      </c>
    </row>
    <row r="340" spans="1:22">
      <c r="A340" s="53" t="str">
        <f t="shared" ref="A340" si="147">TEXT(D340,"000000")</f>
        <v>013069</v>
      </c>
      <c r="B340" s="53">
        <v>4</v>
      </c>
      <c r="C340">
        <v>339</v>
      </c>
      <c r="D340">
        <v>13069</v>
      </c>
      <c r="E340" t="s">
        <v>324</v>
      </c>
      <c r="F340" t="s">
        <v>376</v>
      </c>
      <c r="G340" t="str">
        <f>VLOOKUP(A340,GIS!A:B,2,0)</f>
        <v>鷺沼台４B</v>
      </c>
      <c r="H340" t="s">
        <v>327</v>
      </c>
      <c r="I340" t="s">
        <v>2610</v>
      </c>
      <c r="J340" s="66">
        <v>400</v>
      </c>
      <c r="K340" s="66">
        <v>400</v>
      </c>
      <c r="L340" s="66">
        <v>400</v>
      </c>
      <c r="M340" s="66">
        <v>400</v>
      </c>
      <c r="N340" s="66">
        <f>VLOOKUP(A340,GIS!A:C,3,0)</f>
        <v>400</v>
      </c>
      <c r="O340" s="66" t="str">
        <f t="shared" ref="O340" si="148">IF(J340=N340,"","✕")</f>
        <v/>
      </c>
      <c r="P340" s="66" t="str">
        <f t="shared" ref="P340" si="149">IF(J340=K340,IF(J340=L340,"","✕"),"✕")</f>
        <v/>
      </c>
      <c r="Q340" s="66">
        <f t="shared" ref="Q340" si="150">N340</f>
        <v>400</v>
      </c>
      <c r="R340" s="66">
        <f t="shared" ref="R340" si="151">Q340-U340</f>
        <v>400</v>
      </c>
      <c r="S340" s="66">
        <f>Q340-U340-SUMIFS(条件付き不可!X:X,条件付き不可!E:E,D340)</f>
        <v>400</v>
      </c>
      <c r="T340" s="66">
        <f t="shared" ref="T340" si="152">Q340-V340</f>
        <v>400</v>
      </c>
      <c r="U340" s="66">
        <f>IF(COUNTIFS(条件付き不可!$E:$E,$D340,条件付き不可!$C:$C,条件付き不可!$V$3)&gt;0,Q340,SUMIFS(条件付き不可!$L:$L,条件付き不可!$E:$E,$D340,条件付き不可!$C:$C,U$1))</f>
        <v>0</v>
      </c>
      <c r="V340" s="66">
        <f>IF(COUNTIFS(条件付き不可!$E:$E,$D340,条件付き不可!$C:$C,条件付き不可!$V$5)&gt;0,Q340,IFERROR(VLOOKUP(D340,条件付き不可!E:Y,21,0),0))</f>
        <v>0</v>
      </c>
    </row>
    <row r="341" spans="1:22">
      <c r="A341" s="53" t="str">
        <f t="shared" si="112"/>
        <v>014001</v>
      </c>
      <c r="B341" s="53">
        <v>5</v>
      </c>
      <c r="C341">
        <v>340</v>
      </c>
      <c r="D341">
        <v>14001</v>
      </c>
      <c r="E341" t="s">
        <v>3027</v>
      </c>
      <c r="F341" t="s">
        <v>379</v>
      </c>
      <c r="G341" t="str">
        <f>VLOOKUP(A341,GIS!A:B,2,0)</f>
        <v>習志野台1A</v>
      </c>
      <c r="H341" t="s">
        <v>327</v>
      </c>
      <c r="I341" t="s">
        <v>2612</v>
      </c>
      <c r="J341" s="66">
        <v>590</v>
      </c>
      <c r="K341" s="66">
        <v>590</v>
      </c>
      <c r="L341" s="66">
        <v>590</v>
      </c>
      <c r="M341" s="66">
        <v>590</v>
      </c>
      <c r="N341" s="66">
        <f>VLOOKUP(A341,GIS!A:C,3,0)</f>
        <v>590</v>
      </c>
      <c r="O341" s="66" t="str">
        <f t="shared" si="113"/>
        <v/>
      </c>
      <c r="P341" s="66" t="str">
        <f t="shared" si="146"/>
        <v/>
      </c>
      <c r="Q341" s="66">
        <f t="shared" si="114"/>
        <v>590</v>
      </c>
      <c r="R341" s="66">
        <f t="shared" si="115"/>
        <v>590</v>
      </c>
      <c r="S341" s="66">
        <f>Q341-U341-SUMIFS(条件付き不可!X:X,条件付き不可!E:E,D341)</f>
        <v>590</v>
      </c>
      <c r="T341" s="66">
        <f t="shared" si="111"/>
        <v>590</v>
      </c>
      <c r="U341" s="66">
        <f>IF(COUNTIFS(条件付き不可!$E:$E,$D341,条件付き不可!$C:$C,条件付き不可!$V$3)&gt;0,Q341,SUMIFS(条件付き不可!$L:$L,条件付き不可!$E:$E,$D341,条件付き不可!$C:$C,U$1))</f>
        <v>0</v>
      </c>
      <c r="V341" s="66">
        <f>IF(COUNTIFS(条件付き不可!$E:$E,$D341,条件付き不可!$C:$C,条件付き不可!$V$5)&gt;0,Q341,IFERROR(VLOOKUP(D341,条件付き不可!E:Y,21,0),0))</f>
        <v>0</v>
      </c>
    </row>
    <row r="342" spans="1:22">
      <c r="A342" s="53" t="str">
        <f t="shared" si="112"/>
        <v>014002</v>
      </c>
      <c r="B342" s="53">
        <v>5</v>
      </c>
      <c r="C342">
        <v>341</v>
      </c>
      <c r="D342">
        <v>14002</v>
      </c>
      <c r="E342" t="s">
        <v>3027</v>
      </c>
      <c r="F342" t="s">
        <v>379</v>
      </c>
      <c r="G342" t="str">
        <f>VLOOKUP(A342,GIS!A:B,2,0)</f>
        <v>習志野台1B</v>
      </c>
      <c r="H342" t="s">
        <v>327</v>
      </c>
      <c r="I342" t="s">
        <v>2612</v>
      </c>
      <c r="J342" s="66">
        <v>785</v>
      </c>
      <c r="K342" s="66">
        <v>635</v>
      </c>
      <c r="L342" s="66">
        <v>635</v>
      </c>
      <c r="M342" s="66">
        <v>785</v>
      </c>
      <c r="N342" s="66">
        <f>VLOOKUP(A342,GIS!A:C,3,0)</f>
        <v>785</v>
      </c>
      <c r="O342" s="66" t="str">
        <f t="shared" si="113"/>
        <v/>
      </c>
      <c r="P342" s="66" t="str">
        <f t="shared" si="146"/>
        <v>✕</v>
      </c>
      <c r="Q342" s="66">
        <f t="shared" si="114"/>
        <v>785</v>
      </c>
      <c r="R342" s="66">
        <f t="shared" si="115"/>
        <v>635</v>
      </c>
      <c r="S342" s="66">
        <f>Q342-U342-SUMIFS(条件付き不可!X:X,条件付き不可!E:E,D342)</f>
        <v>635</v>
      </c>
      <c r="T342" s="66">
        <f t="shared" si="111"/>
        <v>785</v>
      </c>
      <c r="U342" s="66">
        <f>IF(COUNTIFS(条件付き不可!$E:$E,$D342,条件付き不可!$C:$C,条件付き不可!$V$3)&gt;0,Q342,SUMIFS(条件付き不可!$L:$L,条件付き不可!$E:$E,$D342,条件付き不可!$C:$C,U$1))</f>
        <v>150</v>
      </c>
      <c r="V342" s="66">
        <f>IF(COUNTIFS(条件付き不可!$E:$E,$D342,条件付き不可!$C:$C,条件付き不可!$V$5)&gt;0,Q342,IFERROR(VLOOKUP(D342,条件付き不可!E:Y,21,0),0))</f>
        <v>0</v>
      </c>
    </row>
    <row r="343" spans="1:22">
      <c r="A343" s="53" t="str">
        <f t="shared" si="112"/>
        <v>014003</v>
      </c>
      <c r="B343" s="53">
        <v>5</v>
      </c>
      <c r="C343">
        <v>342</v>
      </c>
      <c r="D343">
        <v>14003</v>
      </c>
      <c r="E343" t="s">
        <v>3027</v>
      </c>
      <c r="F343" t="s">
        <v>379</v>
      </c>
      <c r="G343" t="str">
        <f>VLOOKUP(A343,GIS!A:B,2,0)</f>
        <v>習志野台２A</v>
      </c>
      <c r="H343" t="s">
        <v>327</v>
      </c>
      <c r="I343" t="s">
        <v>2612</v>
      </c>
      <c r="J343" s="66">
        <v>485</v>
      </c>
      <c r="K343" s="66">
        <v>485</v>
      </c>
      <c r="L343" s="66">
        <v>485</v>
      </c>
      <c r="M343" s="66">
        <v>485</v>
      </c>
      <c r="N343" s="66">
        <f>VLOOKUP(A343,GIS!A:C,3,0)</f>
        <v>485</v>
      </c>
      <c r="O343" s="66" t="str">
        <f t="shared" si="113"/>
        <v/>
      </c>
      <c r="P343" s="66" t="str">
        <f t="shared" si="146"/>
        <v/>
      </c>
      <c r="Q343" s="66">
        <f t="shared" si="114"/>
        <v>485</v>
      </c>
      <c r="R343" s="66">
        <f t="shared" si="115"/>
        <v>485</v>
      </c>
      <c r="S343" s="66">
        <f>Q343-U343-SUMIFS(条件付き不可!X:X,条件付き不可!E:E,D343)</f>
        <v>485</v>
      </c>
      <c r="T343" s="66">
        <f t="shared" si="111"/>
        <v>485</v>
      </c>
      <c r="U343" s="66">
        <f>IF(COUNTIFS(条件付き不可!$E:$E,$D343,条件付き不可!$C:$C,条件付き不可!$V$3)&gt;0,Q343,SUMIFS(条件付き不可!$L:$L,条件付き不可!$E:$E,$D343,条件付き不可!$C:$C,U$1))</f>
        <v>0</v>
      </c>
      <c r="V343" s="66">
        <f>IF(COUNTIFS(条件付き不可!$E:$E,$D343,条件付き不可!$C:$C,条件付き不可!$V$5)&gt;0,Q343,IFERROR(VLOOKUP(D343,条件付き不可!E:Y,21,0),0))</f>
        <v>0</v>
      </c>
    </row>
    <row r="344" spans="1:22">
      <c r="A344" s="53" t="str">
        <f t="shared" si="112"/>
        <v>014004</v>
      </c>
      <c r="B344" s="53">
        <v>5</v>
      </c>
      <c r="C344">
        <v>343</v>
      </c>
      <c r="D344">
        <v>14004</v>
      </c>
      <c r="E344" t="s">
        <v>3027</v>
      </c>
      <c r="F344" t="s">
        <v>379</v>
      </c>
      <c r="G344" t="str">
        <f>VLOOKUP(A344,GIS!A:B,2,0)</f>
        <v>習志野台２B</v>
      </c>
      <c r="H344" t="s">
        <v>327</v>
      </c>
      <c r="I344" t="s">
        <v>2612</v>
      </c>
      <c r="J344" s="66">
        <v>625</v>
      </c>
      <c r="K344" s="66">
        <v>625</v>
      </c>
      <c r="L344" s="66">
        <v>625</v>
      </c>
      <c r="M344" s="66">
        <v>625</v>
      </c>
      <c r="N344" s="66">
        <f>VLOOKUP(A344,GIS!A:C,3,0)</f>
        <v>625</v>
      </c>
      <c r="O344" s="66" t="str">
        <f t="shared" si="113"/>
        <v/>
      </c>
      <c r="P344" s="66" t="str">
        <f t="shared" si="146"/>
        <v/>
      </c>
      <c r="Q344" s="66">
        <f t="shared" si="114"/>
        <v>625</v>
      </c>
      <c r="R344" s="66">
        <f t="shared" si="115"/>
        <v>625</v>
      </c>
      <c r="S344" s="66">
        <f>Q344-U344-SUMIFS(条件付き不可!X:X,条件付き不可!E:E,D344)</f>
        <v>625</v>
      </c>
      <c r="T344" s="66">
        <f t="shared" si="111"/>
        <v>625</v>
      </c>
      <c r="U344" s="66">
        <f>IF(COUNTIFS(条件付き不可!$E:$E,$D344,条件付き不可!$C:$C,条件付き不可!$V$3)&gt;0,Q344,SUMIFS(条件付き不可!$L:$L,条件付き不可!$E:$E,$D344,条件付き不可!$C:$C,U$1))</f>
        <v>0</v>
      </c>
      <c r="V344" s="66">
        <f>IF(COUNTIFS(条件付き不可!$E:$E,$D344,条件付き不可!$C:$C,条件付き不可!$V$5)&gt;0,Q344,IFERROR(VLOOKUP(D344,条件付き不可!E:Y,21,0),0))</f>
        <v>0</v>
      </c>
    </row>
    <row r="345" spans="1:22">
      <c r="A345" s="53" t="str">
        <f t="shared" si="112"/>
        <v>014005</v>
      </c>
      <c r="B345" s="53">
        <v>5</v>
      </c>
      <c r="C345">
        <v>344</v>
      </c>
      <c r="D345">
        <v>14005</v>
      </c>
      <c r="E345" t="s">
        <v>3027</v>
      </c>
      <c r="F345" t="s">
        <v>379</v>
      </c>
      <c r="G345" t="str">
        <f>VLOOKUP(A345,GIS!A:B,2,0)</f>
        <v>習志野台２C</v>
      </c>
      <c r="H345" t="s">
        <v>327</v>
      </c>
      <c r="I345" t="s">
        <v>2612</v>
      </c>
      <c r="J345" s="66">
        <v>575</v>
      </c>
      <c r="K345" s="66">
        <v>575</v>
      </c>
      <c r="L345" s="66">
        <v>575</v>
      </c>
      <c r="M345" s="66">
        <v>575</v>
      </c>
      <c r="N345" s="66">
        <f>VLOOKUP(A345,GIS!A:C,3,0)</f>
        <v>575</v>
      </c>
      <c r="O345" s="66" t="str">
        <f t="shared" si="113"/>
        <v/>
      </c>
      <c r="P345" s="66" t="str">
        <f t="shared" si="146"/>
        <v/>
      </c>
      <c r="Q345" s="66">
        <f t="shared" si="114"/>
        <v>575</v>
      </c>
      <c r="R345" s="66">
        <f t="shared" si="115"/>
        <v>575</v>
      </c>
      <c r="S345" s="66">
        <f>Q345-U345-SUMIFS(条件付き不可!X:X,条件付き不可!E:E,D345)</f>
        <v>575</v>
      </c>
      <c r="T345" s="66">
        <f t="shared" si="111"/>
        <v>575</v>
      </c>
      <c r="U345" s="66">
        <f>IF(COUNTIFS(条件付き不可!$E:$E,$D345,条件付き不可!$C:$C,条件付き不可!$V$3)&gt;0,Q345,SUMIFS(条件付き不可!$L:$L,条件付き不可!$E:$E,$D345,条件付き不可!$C:$C,U$1))</f>
        <v>0</v>
      </c>
      <c r="V345" s="66">
        <f>IF(COUNTIFS(条件付き不可!$E:$E,$D345,条件付き不可!$C:$C,条件付き不可!$V$5)&gt;0,Q345,IFERROR(VLOOKUP(D345,条件付き不可!E:Y,21,0),0))</f>
        <v>0</v>
      </c>
    </row>
    <row r="346" spans="1:22">
      <c r="A346" s="53" t="str">
        <f t="shared" si="112"/>
        <v>014006</v>
      </c>
      <c r="B346" s="53">
        <v>5</v>
      </c>
      <c r="C346">
        <v>345</v>
      </c>
      <c r="D346">
        <v>14006</v>
      </c>
      <c r="E346" t="s">
        <v>3027</v>
      </c>
      <c r="F346" t="s">
        <v>379</v>
      </c>
      <c r="G346" t="str">
        <f>VLOOKUP(A346,GIS!A:B,2,0)</f>
        <v>習志野台３A</v>
      </c>
      <c r="H346" t="s">
        <v>327</v>
      </c>
      <c r="I346" t="s">
        <v>2612</v>
      </c>
      <c r="J346" s="66">
        <v>500</v>
      </c>
      <c r="K346" s="66">
        <v>500</v>
      </c>
      <c r="L346" s="66">
        <v>500</v>
      </c>
      <c r="M346" s="66">
        <v>500</v>
      </c>
      <c r="N346" s="66">
        <f>VLOOKUP(A346,GIS!A:C,3,0)</f>
        <v>500</v>
      </c>
      <c r="O346" s="66" t="str">
        <f t="shared" si="113"/>
        <v/>
      </c>
      <c r="P346" s="66" t="str">
        <f t="shared" si="146"/>
        <v/>
      </c>
      <c r="Q346" s="66">
        <f t="shared" si="114"/>
        <v>500</v>
      </c>
      <c r="R346" s="66">
        <f t="shared" si="115"/>
        <v>500</v>
      </c>
      <c r="S346" s="66">
        <f>Q346-U346-SUMIFS(条件付き不可!X:X,条件付き不可!E:E,D346)</f>
        <v>500</v>
      </c>
      <c r="T346" s="66">
        <f t="shared" si="111"/>
        <v>500</v>
      </c>
      <c r="U346" s="66">
        <f>IF(COUNTIFS(条件付き不可!$E:$E,$D346,条件付き不可!$C:$C,条件付き不可!$V$3)&gt;0,Q346,SUMIFS(条件付き不可!$L:$L,条件付き不可!$E:$E,$D346,条件付き不可!$C:$C,U$1))</f>
        <v>0</v>
      </c>
      <c r="V346" s="66">
        <f>IF(COUNTIFS(条件付き不可!$E:$E,$D346,条件付き不可!$C:$C,条件付き不可!$V$5)&gt;0,Q346,IFERROR(VLOOKUP(D346,条件付き不可!E:Y,21,0),0))</f>
        <v>0</v>
      </c>
    </row>
    <row r="347" spans="1:22">
      <c r="A347" s="53" t="str">
        <f t="shared" si="112"/>
        <v>014007</v>
      </c>
      <c r="B347" s="53">
        <v>5</v>
      </c>
      <c r="C347">
        <v>346</v>
      </c>
      <c r="D347">
        <v>14007</v>
      </c>
      <c r="E347" t="s">
        <v>3027</v>
      </c>
      <c r="F347" t="s">
        <v>379</v>
      </c>
      <c r="G347" t="str">
        <f>VLOOKUP(A347,GIS!A:B,2,0)</f>
        <v>習志野台３B団</v>
      </c>
      <c r="H347" t="s">
        <v>327</v>
      </c>
      <c r="I347" t="s">
        <v>2612</v>
      </c>
      <c r="J347" s="66">
        <v>510</v>
      </c>
      <c r="K347" s="66">
        <v>510</v>
      </c>
      <c r="L347" s="66">
        <v>510</v>
      </c>
      <c r="M347" s="66">
        <v>510</v>
      </c>
      <c r="N347" s="66">
        <f>VLOOKUP(A347,GIS!A:C,3,0)</f>
        <v>510</v>
      </c>
      <c r="O347" s="66" t="str">
        <f t="shared" si="113"/>
        <v/>
      </c>
      <c r="P347" s="66" t="str">
        <f t="shared" si="146"/>
        <v/>
      </c>
      <c r="Q347" s="66">
        <f t="shared" si="114"/>
        <v>510</v>
      </c>
      <c r="R347" s="66">
        <f t="shared" si="115"/>
        <v>510</v>
      </c>
      <c r="S347" s="66">
        <f>Q347-U347-SUMIFS(条件付き不可!X:X,条件付き不可!E:E,D347)</f>
        <v>510</v>
      </c>
      <c r="T347" s="66">
        <f t="shared" si="111"/>
        <v>510</v>
      </c>
      <c r="U347" s="66">
        <f>IF(COUNTIFS(条件付き不可!$E:$E,$D347,条件付き不可!$C:$C,条件付き不可!$V$3)&gt;0,Q347,SUMIFS(条件付き不可!$L:$L,条件付き不可!$E:$E,$D347,条件付き不可!$C:$C,U$1))</f>
        <v>0</v>
      </c>
      <c r="V347" s="66">
        <f>IF(COUNTIFS(条件付き不可!$E:$E,$D347,条件付き不可!$C:$C,条件付き不可!$V$5)&gt;0,Q347,IFERROR(VLOOKUP(D347,条件付き不可!E:Y,21,0),0))</f>
        <v>0</v>
      </c>
    </row>
    <row r="348" spans="1:22">
      <c r="A348" s="53" t="str">
        <f t="shared" si="112"/>
        <v>014008</v>
      </c>
      <c r="B348" s="53">
        <v>5</v>
      </c>
      <c r="C348">
        <v>347</v>
      </c>
      <c r="D348">
        <v>14008</v>
      </c>
      <c r="E348" t="s">
        <v>3027</v>
      </c>
      <c r="F348" t="s">
        <v>379</v>
      </c>
      <c r="G348" t="str">
        <f>VLOOKUP(A348,GIS!A:B,2,0)</f>
        <v>習志野台３C団</v>
      </c>
      <c r="H348" t="s">
        <v>327</v>
      </c>
      <c r="I348" t="s">
        <v>2612</v>
      </c>
      <c r="J348" s="66">
        <v>880</v>
      </c>
      <c r="K348" s="66">
        <v>880</v>
      </c>
      <c r="L348" s="66">
        <v>880</v>
      </c>
      <c r="M348" s="66">
        <v>880</v>
      </c>
      <c r="N348" s="66">
        <f>VLOOKUP(A348,GIS!A:C,3,0)</f>
        <v>880</v>
      </c>
      <c r="O348" s="66" t="str">
        <f t="shared" si="113"/>
        <v/>
      </c>
      <c r="P348" s="66" t="str">
        <f t="shared" si="146"/>
        <v/>
      </c>
      <c r="Q348" s="66">
        <f t="shared" si="114"/>
        <v>880</v>
      </c>
      <c r="R348" s="66">
        <f t="shared" si="115"/>
        <v>880</v>
      </c>
      <c r="S348" s="66">
        <f>Q348-U348-SUMIFS(条件付き不可!X:X,条件付き不可!E:E,D348)</f>
        <v>880</v>
      </c>
      <c r="T348" s="66">
        <f t="shared" si="111"/>
        <v>880</v>
      </c>
      <c r="U348" s="66">
        <f>IF(COUNTIFS(条件付き不可!$E:$E,$D348,条件付き不可!$C:$C,条件付き不可!$V$3)&gt;0,Q348,SUMIFS(条件付き不可!$L:$L,条件付き不可!$E:$E,$D348,条件付き不可!$C:$C,U$1))</f>
        <v>0</v>
      </c>
      <c r="V348" s="66">
        <f>IF(COUNTIFS(条件付き不可!$E:$E,$D348,条件付き不可!$C:$C,条件付き不可!$V$5)&gt;0,Q348,IFERROR(VLOOKUP(D348,条件付き不可!E:Y,21,0),0))</f>
        <v>0</v>
      </c>
    </row>
    <row r="349" spans="1:22">
      <c r="A349" s="53" t="str">
        <f t="shared" si="112"/>
        <v>014009</v>
      </c>
      <c r="B349" s="53">
        <v>5</v>
      </c>
      <c r="C349">
        <v>348</v>
      </c>
      <c r="D349">
        <v>14009</v>
      </c>
      <c r="E349" t="s">
        <v>3027</v>
      </c>
      <c r="F349" t="s">
        <v>379</v>
      </c>
      <c r="G349" t="str">
        <f>VLOOKUP(A349,GIS!A:B,2,0)</f>
        <v>習志野台４A</v>
      </c>
      <c r="H349" t="s">
        <v>327</v>
      </c>
      <c r="I349" t="s">
        <v>2612</v>
      </c>
      <c r="J349" s="66">
        <v>330</v>
      </c>
      <c r="K349" s="66">
        <v>330</v>
      </c>
      <c r="L349" s="66">
        <v>330</v>
      </c>
      <c r="M349" s="66">
        <v>330</v>
      </c>
      <c r="N349" s="66">
        <f>VLOOKUP(A349,GIS!A:C,3,0)</f>
        <v>330</v>
      </c>
      <c r="O349" s="66" t="str">
        <f t="shared" si="113"/>
        <v/>
      </c>
      <c r="P349" s="66" t="str">
        <f t="shared" si="146"/>
        <v/>
      </c>
      <c r="Q349" s="66">
        <f t="shared" si="114"/>
        <v>330</v>
      </c>
      <c r="R349" s="66">
        <f t="shared" si="115"/>
        <v>330</v>
      </c>
      <c r="S349" s="66">
        <f>Q349-U349-SUMIFS(条件付き不可!X:X,条件付き不可!E:E,D349)</f>
        <v>330</v>
      </c>
      <c r="T349" s="66">
        <f t="shared" ref="T349:T412" si="153">Q349-V349</f>
        <v>330</v>
      </c>
      <c r="U349" s="66">
        <f>IF(COUNTIFS(条件付き不可!$E:$E,$D349,条件付き不可!$C:$C,条件付き不可!$V$3)&gt;0,Q349,SUMIFS(条件付き不可!$L:$L,条件付き不可!$E:$E,$D349,条件付き不可!$C:$C,U$1))</f>
        <v>0</v>
      </c>
      <c r="V349" s="66">
        <f>IF(COUNTIFS(条件付き不可!$E:$E,$D349,条件付き不可!$C:$C,条件付き不可!$V$5)&gt;0,Q349,IFERROR(VLOOKUP(D349,条件付き不可!E:Y,21,0),0))</f>
        <v>0</v>
      </c>
    </row>
    <row r="350" spans="1:22">
      <c r="A350" s="53" t="str">
        <f t="shared" si="112"/>
        <v>014010</v>
      </c>
      <c r="B350" s="53">
        <v>5</v>
      </c>
      <c r="C350">
        <v>349</v>
      </c>
      <c r="D350">
        <v>14010</v>
      </c>
      <c r="E350" t="s">
        <v>3027</v>
      </c>
      <c r="F350" t="s">
        <v>379</v>
      </c>
      <c r="G350" t="str">
        <f>VLOOKUP(A350,GIS!A:B,2,0)</f>
        <v>習志野台４B</v>
      </c>
      <c r="H350" t="s">
        <v>327</v>
      </c>
      <c r="I350" t="s">
        <v>2612</v>
      </c>
      <c r="J350" s="66">
        <v>840</v>
      </c>
      <c r="K350" s="66">
        <v>821</v>
      </c>
      <c r="L350" s="66">
        <v>821</v>
      </c>
      <c r="M350" s="66">
        <v>840</v>
      </c>
      <c r="N350" s="66">
        <f>VLOOKUP(A350,GIS!A:C,3,0)</f>
        <v>840</v>
      </c>
      <c r="O350" s="66" t="str">
        <f t="shared" si="113"/>
        <v/>
      </c>
      <c r="P350" s="66" t="str">
        <f t="shared" si="146"/>
        <v>✕</v>
      </c>
      <c r="Q350" s="66">
        <f t="shared" si="114"/>
        <v>840</v>
      </c>
      <c r="R350" s="66">
        <f t="shared" si="115"/>
        <v>821</v>
      </c>
      <c r="S350" s="66">
        <f>Q350-U350-SUMIFS(条件付き不可!X:X,条件付き不可!E:E,D350)</f>
        <v>821</v>
      </c>
      <c r="T350" s="66">
        <f t="shared" si="153"/>
        <v>840</v>
      </c>
      <c r="U350" s="66">
        <f>IF(COUNTIFS(条件付き不可!$E:$E,$D350,条件付き不可!$C:$C,条件付き不可!$V$3)&gt;0,Q350,SUMIFS(条件付き不可!$L:$L,条件付き不可!$E:$E,$D350,条件付き不可!$C:$C,U$1))</f>
        <v>19</v>
      </c>
      <c r="V350" s="66">
        <f>IF(COUNTIFS(条件付き不可!$E:$E,$D350,条件付き不可!$C:$C,条件付き不可!$V$5)&gt;0,Q350,IFERROR(VLOOKUP(D350,条件付き不可!E:Y,21,0),0))</f>
        <v>0</v>
      </c>
    </row>
    <row r="351" spans="1:22">
      <c r="A351" s="53" t="str">
        <f t="shared" ref="A351:A415" si="154">TEXT(D351,"000000")</f>
        <v>014011</v>
      </c>
      <c r="B351" s="53">
        <v>5</v>
      </c>
      <c r="C351">
        <v>350</v>
      </c>
      <c r="D351">
        <v>14011</v>
      </c>
      <c r="E351" t="s">
        <v>3027</v>
      </c>
      <c r="F351" t="s">
        <v>379</v>
      </c>
      <c r="G351" t="str">
        <f>VLOOKUP(A351,GIS!A:B,2,0)</f>
        <v>習志野台４C</v>
      </c>
      <c r="H351" t="s">
        <v>327</v>
      </c>
      <c r="I351" t="s">
        <v>2612</v>
      </c>
      <c r="J351" s="66">
        <v>580</v>
      </c>
      <c r="K351" s="66">
        <v>580</v>
      </c>
      <c r="L351" s="66">
        <v>580</v>
      </c>
      <c r="M351" s="66">
        <v>580</v>
      </c>
      <c r="N351" s="66">
        <f>VLOOKUP(A351,GIS!A:C,3,0)</f>
        <v>580</v>
      </c>
      <c r="O351" s="66" t="str">
        <f t="shared" ref="O351:O415" si="155">IF(J351=N351,"","✕")</f>
        <v/>
      </c>
      <c r="P351" s="66" t="str">
        <f t="shared" si="146"/>
        <v/>
      </c>
      <c r="Q351" s="66">
        <f t="shared" ref="Q351:Q415" si="156">N351</f>
        <v>580</v>
      </c>
      <c r="R351" s="66">
        <f t="shared" ref="R351:R415" si="157">Q351-U351</f>
        <v>580</v>
      </c>
      <c r="S351" s="66">
        <f>Q351-U351-SUMIFS(条件付き不可!X:X,条件付き不可!E:E,D351)</f>
        <v>580</v>
      </c>
      <c r="T351" s="66">
        <f t="shared" si="153"/>
        <v>580</v>
      </c>
      <c r="U351" s="66">
        <f>IF(COUNTIFS(条件付き不可!$E:$E,$D351,条件付き不可!$C:$C,条件付き不可!$V$3)&gt;0,Q351,SUMIFS(条件付き不可!$L:$L,条件付き不可!$E:$E,$D351,条件付き不可!$C:$C,U$1))</f>
        <v>0</v>
      </c>
      <c r="V351" s="66">
        <f>IF(COUNTIFS(条件付き不可!$E:$E,$D351,条件付き不可!$C:$C,条件付き不可!$V$5)&gt;0,Q351,IFERROR(VLOOKUP(D351,条件付き不可!E:Y,21,0),0))</f>
        <v>0</v>
      </c>
    </row>
    <row r="352" spans="1:22">
      <c r="A352" s="53" t="str">
        <f t="shared" si="154"/>
        <v>014012</v>
      </c>
      <c r="B352" s="53">
        <v>5</v>
      </c>
      <c r="C352">
        <v>351</v>
      </c>
      <c r="D352">
        <v>14012</v>
      </c>
      <c r="E352" t="s">
        <v>3027</v>
      </c>
      <c r="F352" t="s">
        <v>379</v>
      </c>
      <c r="G352" t="str">
        <f>VLOOKUP(A352,GIS!A:B,2,0)</f>
        <v>習志野台４D</v>
      </c>
      <c r="H352" t="s">
        <v>327</v>
      </c>
      <c r="I352" t="s">
        <v>2612</v>
      </c>
      <c r="J352" s="66">
        <v>580</v>
      </c>
      <c r="K352" s="66">
        <v>530</v>
      </c>
      <c r="L352" s="66">
        <v>530</v>
      </c>
      <c r="M352" s="66">
        <v>580</v>
      </c>
      <c r="N352" s="66">
        <f>VLOOKUP(A352,GIS!A:C,3,0)</f>
        <v>580</v>
      </c>
      <c r="O352" s="66" t="str">
        <f t="shared" si="155"/>
        <v/>
      </c>
      <c r="P352" s="66" t="str">
        <f t="shared" si="146"/>
        <v>✕</v>
      </c>
      <c r="Q352" s="66">
        <f t="shared" si="156"/>
        <v>580</v>
      </c>
      <c r="R352" s="66">
        <f t="shared" si="157"/>
        <v>530</v>
      </c>
      <c r="S352" s="66">
        <f>Q352-U352-SUMIFS(条件付き不可!X:X,条件付き不可!E:E,D352)</f>
        <v>530</v>
      </c>
      <c r="T352" s="66">
        <f t="shared" si="153"/>
        <v>580</v>
      </c>
      <c r="U352" s="66">
        <f>IF(COUNTIFS(条件付き不可!$E:$E,$D352,条件付き不可!$C:$C,条件付き不可!$V$3)&gt;0,Q352,SUMIFS(条件付き不可!$L:$L,条件付き不可!$E:$E,$D352,条件付き不可!$C:$C,U$1))</f>
        <v>50</v>
      </c>
      <c r="V352" s="66">
        <f>IF(COUNTIFS(条件付き不可!$E:$E,$D352,条件付き不可!$C:$C,条件付き不可!$V$5)&gt;0,Q352,IFERROR(VLOOKUP(D352,条件付き不可!E:Y,21,0),0))</f>
        <v>0</v>
      </c>
    </row>
    <row r="353" spans="1:22">
      <c r="A353" s="53" t="str">
        <f t="shared" si="154"/>
        <v>014013</v>
      </c>
      <c r="B353" s="53">
        <v>5</v>
      </c>
      <c r="C353">
        <v>352</v>
      </c>
      <c r="D353">
        <v>14013</v>
      </c>
      <c r="E353" t="s">
        <v>3027</v>
      </c>
      <c r="F353" t="s">
        <v>379</v>
      </c>
      <c r="G353" t="str">
        <f>VLOOKUP(A353,GIS!A:B,2,0)</f>
        <v>習志野台４E</v>
      </c>
      <c r="H353" t="s">
        <v>327</v>
      </c>
      <c r="I353" t="s">
        <v>2612</v>
      </c>
      <c r="J353" s="66">
        <v>570</v>
      </c>
      <c r="K353" s="66">
        <v>495</v>
      </c>
      <c r="L353" s="66">
        <v>495</v>
      </c>
      <c r="M353" s="66">
        <v>570</v>
      </c>
      <c r="N353" s="66">
        <f>VLOOKUP(A353,GIS!A:C,3,0)</f>
        <v>570</v>
      </c>
      <c r="O353" s="66" t="str">
        <f t="shared" si="155"/>
        <v/>
      </c>
      <c r="P353" s="66" t="str">
        <f t="shared" si="146"/>
        <v>✕</v>
      </c>
      <c r="Q353" s="66">
        <f t="shared" si="156"/>
        <v>570</v>
      </c>
      <c r="R353" s="66">
        <f t="shared" si="157"/>
        <v>495</v>
      </c>
      <c r="S353" s="66">
        <f>Q353-U353-SUMIFS(条件付き不可!X:X,条件付き不可!E:E,D353)</f>
        <v>495</v>
      </c>
      <c r="T353" s="66">
        <f t="shared" si="153"/>
        <v>570</v>
      </c>
      <c r="U353" s="66">
        <f>IF(COUNTIFS(条件付き不可!$E:$E,$D353,条件付き不可!$C:$C,条件付き不可!$V$3)&gt;0,Q353,SUMIFS(条件付き不可!$L:$L,条件付き不可!$E:$E,$D353,条件付き不可!$C:$C,U$1))</f>
        <v>75</v>
      </c>
      <c r="V353" s="66">
        <f>IF(COUNTIFS(条件付き不可!$E:$E,$D353,条件付き不可!$C:$C,条件付き不可!$V$5)&gt;0,Q353,IFERROR(VLOOKUP(D353,条件付き不可!E:Y,21,0),0))</f>
        <v>0</v>
      </c>
    </row>
    <row r="354" spans="1:22">
      <c r="A354" s="53" t="str">
        <f t="shared" si="154"/>
        <v>014014</v>
      </c>
      <c r="B354" s="53">
        <v>5</v>
      </c>
      <c r="C354">
        <v>353</v>
      </c>
      <c r="D354">
        <v>14014</v>
      </c>
      <c r="E354" t="s">
        <v>3027</v>
      </c>
      <c r="F354" t="s">
        <v>379</v>
      </c>
      <c r="G354" t="str">
        <f>VLOOKUP(A354,GIS!A:B,2,0)</f>
        <v>習志野台４F</v>
      </c>
      <c r="H354" t="s">
        <v>327</v>
      </c>
      <c r="I354" t="s">
        <v>2612</v>
      </c>
      <c r="J354" s="66">
        <v>540</v>
      </c>
      <c r="K354" s="66">
        <v>540</v>
      </c>
      <c r="L354" s="66">
        <v>540</v>
      </c>
      <c r="M354" s="66">
        <v>540</v>
      </c>
      <c r="N354" s="66">
        <f>VLOOKUP(A354,GIS!A:C,3,0)</f>
        <v>540</v>
      </c>
      <c r="O354" s="66" t="str">
        <f t="shared" si="155"/>
        <v/>
      </c>
      <c r="P354" s="66" t="str">
        <f t="shared" si="146"/>
        <v/>
      </c>
      <c r="Q354" s="66">
        <f t="shared" si="156"/>
        <v>540</v>
      </c>
      <c r="R354" s="66">
        <f t="shared" si="157"/>
        <v>540</v>
      </c>
      <c r="S354" s="66">
        <f>Q354-U354-SUMIFS(条件付き不可!X:X,条件付き不可!E:E,D354)</f>
        <v>540</v>
      </c>
      <c r="T354" s="66">
        <f t="shared" si="153"/>
        <v>540</v>
      </c>
      <c r="U354" s="66">
        <f>IF(COUNTIFS(条件付き不可!$E:$E,$D354,条件付き不可!$C:$C,条件付き不可!$V$3)&gt;0,Q354,SUMIFS(条件付き不可!$L:$L,条件付き不可!$E:$E,$D354,条件付き不可!$C:$C,U$1))</f>
        <v>0</v>
      </c>
      <c r="V354" s="66">
        <f>IF(COUNTIFS(条件付き不可!$E:$E,$D354,条件付き不可!$C:$C,条件付き不可!$V$5)&gt;0,Q354,IFERROR(VLOOKUP(D354,条件付き不可!E:Y,21,0),0))</f>
        <v>0</v>
      </c>
    </row>
    <row r="355" spans="1:22">
      <c r="A355" s="53" t="str">
        <f t="shared" si="154"/>
        <v>014074</v>
      </c>
      <c r="B355" s="53">
        <v>5</v>
      </c>
      <c r="C355">
        <v>354</v>
      </c>
      <c r="D355">
        <v>14074</v>
      </c>
      <c r="E355" t="s">
        <v>3027</v>
      </c>
      <c r="F355" t="s">
        <v>379</v>
      </c>
      <c r="G355" t="str">
        <f>VLOOKUP(A355,GIS!A:B,2,0)</f>
        <v>習志野台4Ｇ</v>
      </c>
      <c r="H355" t="s">
        <v>327</v>
      </c>
      <c r="I355" t="s">
        <v>2612</v>
      </c>
      <c r="J355" s="66">
        <v>515</v>
      </c>
      <c r="K355" s="66">
        <v>515</v>
      </c>
      <c r="L355" s="66">
        <v>515</v>
      </c>
      <c r="M355" s="66">
        <v>515</v>
      </c>
      <c r="N355" s="66">
        <f>VLOOKUP(A355,GIS!A:C,3,0)</f>
        <v>515</v>
      </c>
      <c r="O355" s="66" t="str">
        <f t="shared" si="155"/>
        <v/>
      </c>
      <c r="P355" s="66" t="str">
        <f t="shared" si="146"/>
        <v/>
      </c>
      <c r="Q355" s="66">
        <f t="shared" si="156"/>
        <v>515</v>
      </c>
      <c r="R355" s="66">
        <f t="shared" si="157"/>
        <v>515</v>
      </c>
      <c r="S355" s="66">
        <f>Q355-U355-SUMIFS(条件付き不可!X:X,条件付き不可!E:E,D355)</f>
        <v>515</v>
      </c>
      <c r="T355" s="66">
        <f t="shared" si="153"/>
        <v>515</v>
      </c>
      <c r="U355" s="66">
        <f>IF(COUNTIFS(条件付き不可!$E:$E,$D355,条件付き不可!$C:$C,条件付き不可!$V$3)&gt;0,Q355,SUMIFS(条件付き不可!$L:$L,条件付き不可!$E:$E,$D355,条件付き不可!$C:$C,U$1))</f>
        <v>0</v>
      </c>
      <c r="V355" s="66">
        <f>IF(COUNTIFS(条件付き不可!$E:$E,$D355,条件付き不可!$C:$C,条件付き不可!$V$5)&gt;0,Q355,IFERROR(VLOOKUP(D355,条件付き不可!E:Y,21,0),0))</f>
        <v>0</v>
      </c>
    </row>
    <row r="356" spans="1:22">
      <c r="A356" s="53" t="str">
        <f t="shared" si="154"/>
        <v>014015</v>
      </c>
      <c r="B356" s="53">
        <v>5</v>
      </c>
      <c r="C356">
        <v>355</v>
      </c>
      <c r="D356">
        <v>14015</v>
      </c>
      <c r="E356" t="s">
        <v>3027</v>
      </c>
      <c r="F356" t="s">
        <v>379</v>
      </c>
      <c r="G356" t="str">
        <f>VLOOKUP(A356,GIS!A:B,2,0)</f>
        <v>習志野台５A</v>
      </c>
      <c r="H356" t="s">
        <v>327</v>
      </c>
      <c r="I356" t="s">
        <v>2612</v>
      </c>
      <c r="J356" s="66">
        <v>480</v>
      </c>
      <c r="K356" s="66">
        <v>480</v>
      </c>
      <c r="L356" s="66">
        <v>480</v>
      </c>
      <c r="M356" s="66">
        <v>480</v>
      </c>
      <c r="N356" s="66">
        <f>VLOOKUP(A356,GIS!A:C,3,0)</f>
        <v>480</v>
      </c>
      <c r="O356" s="66" t="str">
        <f t="shared" si="155"/>
        <v/>
      </c>
      <c r="P356" s="66" t="str">
        <f t="shared" si="146"/>
        <v/>
      </c>
      <c r="Q356" s="66">
        <f t="shared" si="156"/>
        <v>480</v>
      </c>
      <c r="R356" s="66">
        <f t="shared" si="157"/>
        <v>480</v>
      </c>
      <c r="S356" s="66">
        <f>Q356-U356-SUMIFS(条件付き不可!X:X,条件付き不可!E:E,D356)</f>
        <v>480</v>
      </c>
      <c r="T356" s="66">
        <f t="shared" si="153"/>
        <v>480</v>
      </c>
      <c r="U356" s="66">
        <f>IF(COUNTIFS(条件付き不可!$E:$E,$D356,条件付き不可!$C:$C,条件付き不可!$V$3)&gt;0,Q356,SUMIFS(条件付き不可!$L:$L,条件付き不可!$E:$E,$D356,条件付き不可!$C:$C,U$1))</f>
        <v>0</v>
      </c>
      <c r="V356" s="66">
        <f>IF(COUNTIFS(条件付き不可!$E:$E,$D356,条件付き不可!$C:$C,条件付き不可!$V$5)&gt;0,Q356,IFERROR(VLOOKUP(D356,条件付き不可!E:Y,21,0),0))</f>
        <v>0</v>
      </c>
    </row>
    <row r="357" spans="1:22">
      <c r="A357" s="53" t="str">
        <f t="shared" si="154"/>
        <v>014016</v>
      </c>
      <c r="B357" s="53">
        <v>5</v>
      </c>
      <c r="C357">
        <v>356</v>
      </c>
      <c r="D357">
        <v>14016</v>
      </c>
      <c r="E357" t="s">
        <v>3027</v>
      </c>
      <c r="F357" t="s">
        <v>379</v>
      </c>
      <c r="G357" t="str">
        <f>VLOOKUP(A357,GIS!A:B,2,0)</f>
        <v xml:space="preserve">習志野台５B </v>
      </c>
      <c r="H357" t="s">
        <v>327</v>
      </c>
      <c r="I357" t="s">
        <v>2612</v>
      </c>
      <c r="J357" s="66">
        <v>320</v>
      </c>
      <c r="K357" s="66">
        <v>320</v>
      </c>
      <c r="L357" s="66">
        <v>320</v>
      </c>
      <c r="M357" s="66">
        <v>320</v>
      </c>
      <c r="N357" s="66">
        <f>VLOOKUP(A357,GIS!A:C,3,0)</f>
        <v>320</v>
      </c>
      <c r="O357" s="66" t="str">
        <f t="shared" si="155"/>
        <v/>
      </c>
      <c r="P357" s="66" t="str">
        <f t="shared" si="146"/>
        <v/>
      </c>
      <c r="Q357" s="66">
        <f t="shared" si="156"/>
        <v>320</v>
      </c>
      <c r="R357" s="66">
        <f t="shared" si="157"/>
        <v>320</v>
      </c>
      <c r="S357" s="66">
        <f>Q357-U357-SUMIFS(条件付き不可!X:X,条件付き不可!E:E,D357)</f>
        <v>320</v>
      </c>
      <c r="T357" s="66">
        <f t="shared" si="153"/>
        <v>320</v>
      </c>
      <c r="U357" s="66">
        <f>IF(COUNTIFS(条件付き不可!$E:$E,$D357,条件付き不可!$C:$C,条件付き不可!$V$3)&gt;0,Q357,SUMIFS(条件付き不可!$L:$L,条件付き不可!$E:$E,$D357,条件付き不可!$C:$C,U$1))</f>
        <v>0</v>
      </c>
      <c r="V357" s="66">
        <f>IF(COUNTIFS(条件付き不可!$E:$E,$D357,条件付き不可!$C:$C,条件付き不可!$V$5)&gt;0,Q357,IFERROR(VLOOKUP(D357,条件付き不可!E:Y,21,0),0))</f>
        <v>0</v>
      </c>
    </row>
    <row r="358" spans="1:22">
      <c r="A358" s="53" t="str">
        <f t="shared" si="154"/>
        <v>014017</v>
      </c>
      <c r="B358" s="53">
        <v>5</v>
      </c>
      <c r="C358">
        <v>357</v>
      </c>
      <c r="D358">
        <v>14017</v>
      </c>
      <c r="E358" t="s">
        <v>3027</v>
      </c>
      <c r="F358" t="s">
        <v>379</v>
      </c>
      <c r="G358" t="str">
        <f>VLOOKUP(A358,GIS!A:B,2,0)</f>
        <v>習志野台５C</v>
      </c>
      <c r="H358" t="s">
        <v>327</v>
      </c>
      <c r="I358" t="s">
        <v>2612</v>
      </c>
      <c r="J358" s="66">
        <v>750</v>
      </c>
      <c r="K358" s="66">
        <v>750</v>
      </c>
      <c r="L358" s="66">
        <v>750</v>
      </c>
      <c r="M358" s="66">
        <v>750</v>
      </c>
      <c r="N358" s="66">
        <f>VLOOKUP(A358,GIS!A:C,3,0)</f>
        <v>750</v>
      </c>
      <c r="O358" s="66" t="str">
        <f t="shared" si="155"/>
        <v/>
      </c>
      <c r="P358" s="66" t="str">
        <f t="shared" si="146"/>
        <v/>
      </c>
      <c r="Q358" s="66">
        <f t="shared" si="156"/>
        <v>750</v>
      </c>
      <c r="R358" s="66">
        <f t="shared" si="157"/>
        <v>750</v>
      </c>
      <c r="S358" s="66">
        <f>Q358-U358-SUMIFS(条件付き不可!X:X,条件付き不可!E:E,D358)</f>
        <v>750</v>
      </c>
      <c r="T358" s="66">
        <f t="shared" si="153"/>
        <v>750</v>
      </c>
      <c r="U358" s="66">
        <f>IF(COUNTIFS(条件付き不可!$E:$E,$D358,条件付き不可!$C:$C,条件付き不可!$V$3)&gt;0,Q358,SUMIFS(条件付き不可!$L:$L,条件付き不可!$E:$E,$D358,条件付き不可!$C:$C,U$1))</f>
        <v>0</v>
      </c>
      <c r="V358" s="66">
        <f>IF(COUNTIFS(条件付き不可!$E:$E,$D358,条件付き不可!$C:$C,条件付き不可!$V$5)&gt;0,Q358,IFERROR(VLOOKUP(D358,条件付き不可!E:Y,21,0),0))</f>
        <v>0</v>
      </c>
    </row>
    <row r="359" spans="1:22">
      <c r="A359" s="53" t="str">
        <f t="shared" si="154"/>
        <v>014018</v>
      </c>
      <c r="B359" s="53">
        <v>5</v>
      </c>
      <c r="C359">
        <v>358</v>
      </c>
      <c r="D359">
        <v>14018</v>
      </c>
      <c r="E359" t="s">
        <v>3027</v>
      </c>
      <c r="F359" t="s">
        <v>379</v>
      </c>
      <c r="G359" t="str">
        <f>VLOOKUP(A359,GIS!A:B,2,0)</f>
        <v>習志野台６A団</v>
      </c>
      <c r="H359" t="s">
        <v>327</v>
      </c>
      <c r="I359" t="s">
        <v>2612</v>
      </c>
      <c r="J359" s="66">
        <v>855</v>
      </c>
      <c r="K359" s="66">
        <v>855</v>
      </c>
      <c r="L359" s="66">
        <v>855</v>
      </c>
      <c r="M359" s="66">
        <v>855</v>
      </c>
      <c r="N359" s="66">
        <f>VLOOKUP(A359,GIS!A:C,3,0)</f>
        <v>855</v>
      </c>
      <c r="O359" s="66" t="str">
        <f t="shared" si="155"/>
        <v/>
      </c>
      <c r="P359" s="66" t="str">
        <f t="shared" si="146"/>
        <v/>
      </c>
      <c r="Q359" s="66">
        <f t="shared" si="156"/>
        <v>855</v>
      </c>
      <c r="R359" s="66">
        <f t="shared" si="157"/>
        <v>855</v>
      </c>
      <c r="S359" s="66">
        <f>Q359-U359-SUMIFS(条件付き不可!X:X,条件付き不可!E:E,D359)</f>
        <v>855</v>
      </c>
      <c r="T359" s="66">
        <f t="shared" si="153"/>
        <v>855</v>
      </c>
      <c r="U359" s="66">
        <f>IF(COUNTIFS(条件付き不可!$E:$E,$D359,条件付き不可!$C:$C,条件付き不可!$V$3)&gt;0,Q359,SUMIFS(条件付き不可!$L:$L,条件付き不可!$E:$E,$D359,条件付き不可!$C:$C,U$1))</f>
        <v>0</v>
      </c>
      <c r="V359" s="66">
        <f>IF(COUNTIFS(条件付き不可!$E:$E,$D359,条件付き不可!$C:$C,条件付き不可!$V$5)&gt;0,Q359,IFERROR(VLOOKUP(D359,条件付き不可!E:Y,21,0),0))</f>
        <v>0</v>
      </c>
    </row>
    <row r="360" spans="1:22">
      <c r="A360" s="53" t="str">
        <f t="shared" si="154"/>
        <v>014019</v>
      </c>
      <c r="B360" s="53">
        <v>5</v>
      </c>
      <c r="C360">
        <v>359</v>
      </c>
      <c r="D360">
        <v>14019</v>
      </c>
      <c r="E360" t="s">
        <v>3027</v>
      </c>
      <c r="F360" t="s">
        <v>379</v>
      </c>
      <c r="G360" t="str">
        <f>VLOOKUP(A360,GIS!A:B,2,0)</f>
        <v>習志野台６B</v>
      </c>
      <c r="H360" t="s">
        <v>327</v>
      </c>
      <c r="I360" t="s">
        <v>2612</v>
      </c>
      <c r="J360" s="66">
        <v>490</v>
      </c>
      <c r="K360" s="66">
        <v>490</v>
      </c>
      <c r="L360" s="66">
        <v>490</v>
      </c>
      <c r="M360" s="66">
        <v>490</v>
      </c>
      <c r="N360" s="66">
        <f>VLOOKUP(A360,GIS!A:C,3,0)</f>
        <v>490</v>
      </c>
      <c r="O360" s="66" t="str">
        <f t="shared" si="155"/>
        <v/>
      </c>
      <c r="P360" s="66" t="str">
        <f t="shared" si="146"/>
        <v/>
      </c>
      <c r="Q360" s="66">
        <f t="shared" si="156"/>
        <v>490</v>
      </c>
      <c r="R360" s="66">
        <f t="shared" si="157"/>
        <v>490</v>
      </c>
      <c r="S360" s="66">
        <f>Q360-U360-SUMIFS(条件付き不可!X:X,条件付き不可!E:E,D360)</f>
        <v>490</v>
      </c>
      <c r="T360" s="66">
        <f t="shared" si="153"/>
        <v>490</v>
      </c>
      <c r="U360" s="66">
        <f>IF(COUNTIFS(条件付き不可!$E:$E,$D360,条件付き不可!$C:$C,条件付き不可!$V$3)&gt;0,Q360,SUMIFS(条件付き不可!$L:$L,条件付き不可!$E:$E,$D360,条件付き不可!$C:$C,U$1))</f>
        <v>0</v>
      </c>
      <c r="V360" s="66">
        <f>IF(COUNTIFS(条件付き不可!$E:$E,$D360,条件付き不可!$C:$C,条件付き不可!$V$5)&gt;0,Q360,IFERROR(VLOOKUP(D360,条件付き不可!E:Y,21,0),0))</f>
        <v>0</v>
      </c>
    </row>
    <row r="361" spans="1:22">
      <c r="A361" s="53" t="str">
        <f t="shared" si="154"/>
        <v>014078</v>
      </c>
      <c r="B361" s="53">
        <v>5</v>
      </c>
      <c r="C361">
        <v>360</v>
      </c>
      <c r="D361">
        <v>14078</v>
      </c>
      <c r="E361" t="s">
        <v>3027</v>
      </c>
      <c r="F361" t="s">
        <v>379</v>
      </c>
      <c r="G361" t="str">
        <f>VLOOKUP(A361,GIS!A:B,2,0)</f>
        <v>習志野台6C・2D</v>
      </c>
      <c r="H361" t="s">
        <v>327</v>
      </c>
      <c r="I361" t="s">
        <v>2612</v>
      </c>
      <c r="J361" s="66">
        <v>355</v>
      </c>
      <c r="K361" s="66">
        <v>355</v>
      </c>
      <c r="L361" s="66">
        <v>355</v>
      </c>
      <c r="M361" s="66">
        <v>355</v>
      </c>
      <c r="N361" s="66">
        <f>VLOOKUP(A361,GIS!A:C,3,0)</f>
        <v>355</v>
      </c>
      <c r="O361" s="66" t="str">
        <f t="shared" si="155"/>
        <v/>
      </c>
      <c r="P361" s="66" t="str">
        <f t="shared" si="146"/>
        <v/>
      </c>
      <c r="Q361" s="66">
        <f t="shared" si="156"/>
        <v>355</v>
      </c>
      <c r="R361" s="66">
        <f t="shared" si="157"/>
        <v>355</v>
      </c>
      <c r="S361" s="66">
        <f>Q361-U361-SUMIFS(条件付き不可!X:X,条件付き不可!E:E,D361)</f>
        <v>355</v>
      </c>
      <c r="T361" s="66">
        <f t="shared" si="153"/>
        <v>355</v>
      </c>
      <c r="U361" s="66">
        <f>IF(COUNTIFS(条件付き不可!$E:$E,$D361,条件付き不可!$C:$C,条件付き不可!$V$3)&gt;0,Q361,SUMIFS(条件付き不可!$L:$L,条件付き不可!$E:$E,$D361,条件付き不可!$C:$C,U$1))</f>
        <v>0</v>
      </c>
      <c r="V361" s="66">
        <f>IF(COUNTIFS(条件付き不可!$E:$E,$D361,条件付き不可!$C:$C,条件付き不可!$V$5)&gt;0,Q361,IFERROR(VLOOKUP(D361,条件付き不可!E:Y,21,0),0))</f>
        <v>0</v>
      </c>
    </row>
    <row r="362" spans="1:22">
      <c r="A362" s="53" t="str">
        <f t="shared" si="154"/>
        <v>014020</v>
      </c>
      <c r="B362" s="53">
        <v>5</v>
      </c>
      <c r="C362">
        <v>361</v>
      </c>
      <c r="D362">
        <v>14020</v>
      </c>
      <c r="E362" t="s">
        <v>3027</v>
      </c>
      <c r="F362" t="s">
        <v>379</v>
      </c>
      <c r="G362" t="str">
        <f>VLOOKUP(A362,GIS!A:B,2,0)</f>
        <v xml:space="preserve">習志野台７ </v>
      </c>
      <c r="H362" t="s">
        <v>327</v>
      </c>
      <c r="I362" t="s">
        <v>2612</v>
      </c>
      <c r="J362" s="66">
        <v>630</v>
      </c>
      <c r="K362" s="66">
        <v>630</v>
      </c>
      <c r="L362" s="66">
        <v>630</v>
      </c>
      <c r="M362" s="66">
        <v>630</v>
      </c>
      <c r="N362" s="66">
        <f>VLOOKUP(A362,GIS!A:C,3,0)</f>
        <v>630</v>
      </c>
      <c r="O362" s="66" t="str">
        <f t="shared" si="155"/>
        <v/>
      </c>
      <c r="P362" s="66" t="str">
        <f t="shared" si="146"/>
        <v/>
      </c>
      <c r="Q362" s="66">
        <f t="shared" si="156"/>
        <v>630</v>
      </c>
      <c r="R362" s="66">
        <f t="shared" si="157"/>
        <v>630</v>
      </c>
      <c r="S362" s="66">
        <f>Q362-U362-SUMIFS(条件付き不可!X:X,条件付き不可!E:E,D362)</f>
        <v>630</v>
      </c>
      <c r="T362" s="66">
        <f t="shared" si="153"/>
        <v>630</v>
      </c>
      <c r="U362" s="66">
        <f>IF(COUNTIFS(条件付き不可!$E:$E,$D362,条件付き不可!$C:$C,条件付き不可!$V$3)&gt;0,Q362,SUMIFS(条件付き不可!$L:$L,条件付き不可!$E:$E,$D362,条件付き不可!$C:$C,U$1))</f>
        <v>0</v>
      </c>
      <c r="V362" s="66">
        <f>IF(COUNTIFS(条件付き不可!$E:$E,$D362,条件付き不可!$C:$C,条件付き不可!$V$5)&gt;0,Q362,IFERROR(VLOOKUP(D362,条件付き不可!E:Y,21,0),0))</f>
        <v>0</v>
      </c>
    </row>
    <row r="363" spans="1:22">
      <c r="A363" s="53" t="str">
        <f t="shared" si="154"/>
        <v>014021</v>
      </c>
      <c r="B363" s="53">
        <v>5</v>
      </c>
      <c r="C363">
        <v>362</v>
      </c>
      <c r="D363">
        <v>14021</v>
      </c>
      <c r="E363" t="s">
        <v>3027</v>
      </c>
      <c r="F363" t="s">
        <v>379</v>
      </c>
      <c r="G363" t="str">
        <f>VLOOKUP(A363,GIS!A:B,2,0)</f>
        <v>習志野台８A</v>
      </c>
      <c r="H363" t="s">
        <v>327</v>
      </c>
      <c r="I363" t="s">
        <v>2612</v>
      </c>
      <c r="J363" s="66">
        <v>385</v>
      </c>
      <c r="K363" s="66">
        <v>385</v>
      </c>
      <c r="L363" s="66">
        <v>385</v>
      </c>
      <c r="M363" s="66">
        <v>385</v>
      </c>
      <c r="N363" s="66">
        <f>VLOOKUP(A363,GIS!A:C,3,0)</f>
        <v>385</v>
      </c>
      <c r="O363" s="66" t="str">
        <f t="shared" si="155"/>
        <v/>
      </c>
      <c r="P363" s="66" t="str">
        <f t="shared" si="146"/>
        <v/>
      </c>
      <c r="Q363" s="66">
        <f t="shared" si="156"/>
        <v>385</v>
      </c>
      <c r="R363" s="66">
        <f t="shared" si="157"/>
        <v>385</v>
      </c>
      <c r="S363" s="66">
        <f>Q363-U363-SUMIFS(条件付き不可!X:X,条件付き不可!E:E,D363)</f>
        <v>385</v>
      </c>
      <c r="T363" s="66">
        <f t="shared" si="153"/>
        <v>385</v>
      </c>
      <c r="U363" s="66">
        <f>IF(COUNTIFS(条件付き不可!$E:$E,$D363,条件付き不可!$C:$C,条件付き不可!$V$3)&gt;0,Q363,SUMIFS(条件付き不可!$L:$L,条件付き不可!$E:$E,$D363,条件付き不可!$C:$C,U$1))</f>
        <v>0</v>
      </c>
      <c r="V363" s="66">
        <f>IF(COUNTIFS(条件付き不可!$E:$E,$D363,条件付き不可!$C:$C,条件付き不可!$V$5)&gt;0,Q363,IFERROR(VLOOKUP(D363,条件付き不可!E:Y,21,0),0))</f>
        <v>0</v>
      </c>
    </row>
    <row r="364" spans="1:22">
      <c r="A364" s="53" t="str">
        <f t="shared" si="154"/>
        <v>014022</v>
      </c>
      <c r="B364" s="53">
        <v>5</v>
      </c>
      <c r="C364">
        <v>363</v>
      </c>
      <c r="D364">
        <v>14022</v>
      </c>
      <c r="E364" t="s">
        <v>3027</v>
      </c>
      <c r="F364" t="s">
        <v>379</v>
      </c>
      <c r="G364" t="str">
        <f>VLOOKUP(A364,GIS!A:B,2,0)</f>
        <v>習志野台８B</v>
      </c>
      <c r="H364" t="s">
        <v>327</v>
      </c>
      <c r="I364" t="s">
        <v>2612</v>
      </c>
      <c r="J364" s="66">
        <v>515</v>
      </c>
      <c r="K364" s="66">
        <v>515</v>
      </c>
      <c r="L364" s="66">
        <v>515</v>
      </c>
      <c r="M364" s="66">
        <v>515</v>
      </c>
      <c r="N364" s="66">
        <f>VLOOKUP(A364,GIS!A:C,3,0)</f>
        <v>515</v>
      </c>
      <c r="O364" s="66" t="str">
        <f t="shared" si="155"/>
        <v/>
      </c>
      <c r="P364" s="66" t="str">
        <f t="shared" si="146"/>
        <v/>
      </c>
      <c r="Q364" s="66">
        <f t="shared" si="156"/>
        <v>515</v>
      </c>
      <c r="R364" s="66">
        <f t="shared" si="157"/>
        <v>515</v>
      </c>
      <c r="S364" s="66">
        <f>Q364-U364-SUMIFS(条件付き不可!X:X,条件付き不可!E:E,D364)</f>
        <v>515</v>
      </c>
      <c r="T364" s="66">
        <f t="shared" si="153"/>
        <v>515</v>
      </c>
      <c r="U364" s="66">
        <f>IF(COUNTIFS(条件付き不可!$E:$E,$D364,条件付き不可!$C:$C,条件付き不可!$V$3)&gt;0,Q364,SUMIFS(条件付き不可!$L:$L,条件付き不可!$E:$E,$D364,条件付き不可!$C:$C,U$1))</f>
        <v>0</v>
      </c>
      <c r="V364" s="66">
        <f>IF(COUNTIFS(条件付き不可!$E:$E,$D364,条件付き不可!$C:$C,条件付き不可!$V$5)&gt;0,Q364,IFERROR(VLOOKUP(D364,条件付き不可!E:Y,21,0),0))</f>
        <v>0</v>
      </c>
    </row>
    <row r="365" spans="1:22">
      <c r="A365" s="53" t="str">
        <f t="shared" si="154"/>
        <v>014023</v>
      </c>
      <c r="B365" s="53">
        <v>5</v>
      </c>
      <c r="C365">
        <v>364</v>
      </c>
      <c r="D365">
        <v>14023</v>
      </c>
      <c r="E365" t="s">
        <v>3027</v>
      </c>
      <c r="F365" t="s">
        <v>379</v>
      </c>
      <c r="G365" t="str">
        <f>VLOOKUP(A365,GIS!A:B,2,0)</f>
        <v>習志野台８C</v>
      </c>
      <c r="H365" t="s">
        <v>327</v>
      </c>
      <c r="I365" t="s">
        <v>2612</v>
      </c>
      <c r="J365" s="66">
        <v>875</v>
      </c>
      <c r="K365" s="66">
        <v>875</v>
      </c>
      <c r="L365" s="66">
        <v>875</v>
      </c>
      <c r="M365" s="66">
        <v>875</v>
      </c>
      <c r="N365" s="66">
        <f>VLOOKUP(A365,GIS!A:C,3,0)</f>
        <v>875</v>
      </c>
      <c r="O365" s="66" t="str">
        <f t="shared" si="155"/>
        <v/>
      </c>
      <c r="P365" s="66" t="str">
        <f t="shared" si="146"/>
        <v/>
      </c>
      <c r="Q365" s="66">
        <f t="shared" si="156"/>
        <v>875</v>
      </c>
      <c r="R365" s="66">
        <f t="shared" si="157"/>
        <v>875</v>
      </c>
      <c r="S365" s="66">
        <f>Q365-U365-SUMIFS(条件付き不可!X:X,条件付き不可!E:E,D365)</f>
        <v>875</v>
      </c>
      <c r="T365" s="66">
        <f t="shared" si="153"/>
        <v>875</v>
      </c>
      <c r="U365" s="66">
        <f>IF(COUNTIFS(条件付き不可!$E:$E,$D365,条件付き不可!$C:$C,条件付き不可!$V$3)&gt;0,Q365,SUMIFS(条件付き不可!$L:$L,条件付き不可!$E:$E,$D365,条件付き不可!$C:$C,U$1))</f>
        <v>0</v>
      </c>
      <c r="V365" s="66">
        <f>IF(COUNTIFS(条件付き不可!$E:$E,$D365,条件付き不可!$C:$C,条件付き不可!$V$5)&gt;0,Q365,IFERROR(VLOOKUP(D365,条件付き不可!E:Y,21,0),0))</f>
        <v>0</v>
      </c>
    </row>
    <row r="366" spans="1:22">
      <c r="A366" s="53" t="str">
        <f t="shared" si="154"/>
        <v>014024</v>
      </c>
      <c r="B366" s="53">
        <v>5</v>
      </c>
      <c r="C366">
        <v>365</v>
      </c>
      <c r="D366">
        <v>14024</v>
      </c>
      <c r="E366" t="s">
        <v>3027</v>
      </c>
      <c r="F366" t="s">
        <v>381</v>
      </c>
      <c r="G366" t="str">
        <f>VLOOKUP(A366,GIS!A:B,2,0)</f>
        <v>西習志野１A</v>
      </c>
      <c r="H366" t="s">
        <v>327</v>
      </c>
      <c r="I366" t="s">
        <v>2612</v>
      </c>
      <c r="J366" s="66">
        <v>470</v>
      </c>
      <c r="K366" s="66">
        <v>470</v>
      </c>
      <c r="L366" s="66">
        <v>470</v>
      </c>
      <c r="M366" s="66">
        <v>470</v>
      </c>
      <c r="N366" s="66">
        <f>VLOOKUP(A366,GIS!A:C,3,0)</f>
        <v>470</v>
      </c>
      <c r="O366" s="66" t="str">
        <f t="shared" si="155"/>
        <v/>
      </c>
      <c r="P366" s="66" t="str">
        <f t="shared" si="146"/>
        <v/>
      </c>
      <c r="Q366" s="66">
        <f t="shared" si="156"/>
        <v>470</v>
      </c>
      <c r="R366" s="66">
        <f t="shared" si="157"/>
        <v>470</v>
      </c>
      <c r="S366" s="66">
        <f>Q366-U366-SUMIFS(条件付き不可!X:X,条件付き不可!E:E,D366)</f>
        <v>470</v>
      </c>
      <c r="T366" s="66">
        <f t="shared" si="153"/>
        <v>470</v>
      </c>
      <c r="U366" s="66">
        <f>IF(COUNTIFS(条件付き不可!$E:$E,$D366,条件付き不可!$C:$C,条件付き不可!$V$3)&gt;0,Q366,SUMIFS(条件付き不可!$L:$L,条件付き不可!$E:$E,$D366,条件付き不可!$C:$C,U$1))</f>
        <v>0</v>
      </c>
      <c r="V366" s="66">
        <f>IF(COUNTIFS(条件付き不可!$E:$E,$D366,条件付き不可!$C:$C,条件付き不可!$V$5)&gt;0,Q366,IFERROR(VLOOKUP(D366,条件付き不可!E:Y,21,0),0))</f>
        <v>0</v>
      </c>
    </row>
    <row r="367" spans="1:22">
      <c r="A367" s="53" t="str">
        <f t="shared" si="154"/>
        <v>014025</v>
      </c>
      <c r="B367" s="53">
        <v>5</v>
      </c>
      <c r="C367">
        <v>366</v>
      </c>
      <c r="D367">
        <v>14025</v>
      </c>
      <c r="E367" t="s">
        <v>3027</v>
      </c>
      <c r="F367" t="s">
        <v>381</v>
      </c>
      <c r="G367" t="str">
        <f>VLOOKUP(A367,GIS!A:B,2,0)</f>
        <v>西習志野１B</v>
      </c>
      <c r="H367" t="s">
        <v>327</v>
      </c>
      <c r="I367" t="s">
        <v>2612</v>
      </c>
      <c r="J367" s="66">
        <v>470</v>
      </c>
      <c r="K367" s="66">
        <v>470</v>
      </c>
      <c r="L367" s="66">
        <v>470</v>
      </c>
      <c r="M367" s="66">
        <v>470</v>
      </c>
      <c r="N367" s="66">
        <f>VLOOKUP(A367,GIS!A:C,3,0)</f>
        <v>470</v>
      </c>
      <c r="O367" s="66" t="str">
        <f t="shared" si="155"/>
        <v/>
      </c>
      <c r="P367" s="66" t="str">
        <f t="shared" si="146"/>
        <v/>
      </c>
      <c r="Q367" s="66">
        <f t="shared" si="156"/>
        <v>470</v>
      </c>
      <c r="R367" s="66">
        <f t="shared" si="157"/>
        <v>470</v>
      </c>
      <c r="S367" s="66">
        <f>Q367-U367-SUMIFS(条件付き不可!X:X,条件付き不可!E:E,D367)</f>
        <v>470</v>
      </c>
      <c r="T367" s="66">
        <f t="shared" si="153"/>
        <v>470</v>
      </c>
      <c r="U367" s="66">
        <f>IF(COUNTIFS(条件付き不可!$E:$E,$D367,条件付き不可!$C:$C,条件付き不可!$V$3)&gt;0,Q367,SUMIFS(条件付き不可!$L:$L,条件付き不可!$E:$E,$D367,条件付き不可!$C:$C,U$1))</f>
        <v>0</v>
      </c>
      <c r="V367" s="66">
        <f>IF(COUNTIFS(条件付き不可!$E:$E,$D367,条件付き不可!$C:$C,条件付き不可!$V$5)&gt;0,Q367,IFERROR(VLOOKUP(D367,条件付き不可!E:Y,21,0),0))</f>
        <v>0</v>
      </c>
    </row>
    <row r="368" spans="1:22">
      <c r="A368" s="53" t="str">
        <f t="shared" si="154"/>
        <v>014026</v>
      </c>
      <c r="B368" s="53">
        <v>5</v>
      </c>
      <c r="C368">
        <v>367</v>
      </c>
      <c r="D368">
        <v>14026</v>
      </c>
      <c r="E368" t="s">
        <v>3027</v>
      </c>
      <c r="F368" t="s">
        <v>381</v>
      </c>
      <c r="G368" t="str">
        <f>VLOOKUP(A368,GIS!A:B,2,0)</f>
        <v>西習志野2A</v>
      </c>
      <c r="H368" t="s">
        <v>327</v>
      </c>
      <c r="I368" t="s">
        <v>2612</v>
      </c>
      <c r="J368" s="66">
        <v>690</v>
      </c>
      <c r="K368" s="66">
        <v>690</v>
      </c>
      <c r="L368" s="66">
        <v>690</v>
      </c>
      <c r="M368" s="66">
        <v>690</v>
      </c>
      <c r="N368" s="66">
        <f>VLOOKUP(A368,GIS!A:C,3,0)</f>
        <v>690</v>
      </c>
      <c r="O368" s="66" t="str">
        <f t="shared" si="155"/>
        <v/>
      </c>
      <c r="P368" s="66" t="str">
        <f t="shared" si="146"/>
        <v/>
      </c>
      <c r="Q368" s="66">
        <f t="shared" si="156"/>
        <v>690</v>
      </c>
      <c r="R368" s="66">
        <f t="shared" si="157"/>
        <v>690</v>
      </c>
      <c r="S368" s="66">
        <f>Q368-U368-SUMIFS(条件付き不可!X:X,条件付き不可!E:E,D368)</f>
        <v>690</v>
      </c>
      <c r="T368" s="66">
        <f t="shared" si="153"/>
        <v>690</v>
      </c>
      <c r="U368" s="66">
        <f>IF(COUNTIFS(条件付き不可!$E:$E,$D368,条件付き不可!$C:$C,条件付き不可!$V$3)&gt;0,Q368,SUMIFS(条件付き不可!$L:$L,条件付き不可!$E:$E,$D368,条件付き不可!$C:$C,U$1))</f>
        <v>0</v>
      </c>
      <c r="V368" s="66">
        <f>IF(COUNTIFS(条件付き不可!$E:$E,$D368,条件付き不可!$C:$C,条件付き不可!$V$5)&gt;0,Q368,IFERROR(VLOOKUP(D368,条件付き不可!E:Y,21,0),0))</f>
        <v>0</v>
      </c>
    </row>
    <row r="369" spans="1:22">
      <c r="A369" s="53" t="str">
        <f t="shared" si="154"/>
        <v>014027</v>
      </c>
      <c r="B369" s="53">
        <v>5</v>
      </c>
      <c r="C369">
        <v>368</v>
      </c>
      <c r="D369">
        <v>14027</v>
      </c>
      <c r="E369" t="s">
        <v>3027</v>
      </c>
      <c r="F369" t="s">
        <v>381</v>
      </c>
      <c r="G369" t="str">
        <f>VLOOKUP(A369,GIS!A:B,2,0)</f>
        <v>西習志野２B</v>
      </c>
      <c r="H369" t="s">
        <v>327</v>
      </c>
      <c r="I369" t="s">
        <v>2612</v>
      </c>
      <c r="J369" s="66">
        <v>420</v>
      </c>
      <c r="K369" s="66">
        <v>420</v>
      </c>
      <c r="L369" s="66">
        <v>420</v>
      </c>
      <c r="M369" s="66">
        <v>420</v>
      </c>
      <c r="N369" s="66">
        <f>VLOOKUP(A369,GIS!A:C,3,0)</f>
        <v>420</v>
      </c>
      <c r="O369" s="66" t="str">
        <f t="shared" si="155"/>
        <v/>
      </c>
      <c r="P369" s="66" t="str">
        <f t="shared" si="146"/>
        <v/>
      </c>
      <c r="Q369" s="66">
        <f t="shared" si="156"/>
        <v>420</v>
      </c>
      <c r="R369" s="66">
        <f t="shared" si="157"/>
        <v>420</v>
      </c>
      <c r="S369" s="66">
        <f>Q369-U369-SUMIFS(条件付き不可!X:X,条件付き不可!E:E,D369)</f>
        <v>420</v>
      </c>
      <c r="T369" s="66">
        <f t="shared" si="153"/>
        <v>420</v>
      </c>
      <c r="U369" s="66">
        <f>IF(COUNTIFS(条件付き不可!$E:$E,$D369,条件付き不可!$C:$C,条件付き不可!$V$3)&gt;0,Q369,SUMIFS(条件付き不可!$L:$L,条件付き不可!$E:$E,$D369,条件付き不可!$C:$C,U$1))</f>
        <v>0</v>
      </c>
      <c r="V369" s="66">
        <f>IF(COUNTIFS(条件付き不可!$E:$E,$D369,条件付き不可!$C:$C,条件付き不可!$V$5)&gt;0,Q369,IFERROR(VLOOKUP(D369,条件付き不可!E:Y,21,0),0))</f>
        <v>0</v>
      </c>
    </row>
    <row r="370" spans="1:22">
      <c r="A370" s="53" t="str">
        <f t="shared" si="154"/>
        <v>014028</v>
      </c>
      <c r="B370" s="53">
        <v>5</v>
      </c>
      <c r="C370">
        <v>369</v>
      </c>
      <c r="D370">
        <v>14028</v>
      </c>
      <c r="E370" t="s">
        <v>3027</v>
      </c>
      <c r="F370" t="s">
        <v>381</v>
      </c>
      <c r="G370" t="str">
        <f>VLOOKUP(A370,GIS!A:B,2,0)</f>
        <v>西習志野３A</v>
      </c>
      <c r="H370" t="s">
        <v>327</v>
      </c>
      <c r="I370" t="s">
        <v>2612</v>
      </c>
      <c r="J370" s="66">
        <v>620</v>
      </c>
      <c r="K370" s="66">
        <v>620</v>
      </c>
      <c r="L370" s="66">
        <v>620</v>
      </c>
      <c r="M370" s="66">
        <v>620</v>
      </c>
      <c r="N370" s="66">
        <f>VLOOKUP(A370,GIS!A:C,3,0)</f>
        <v>620</v>
      </c>
      <c r="O370" s="66" t="str">
        <f t="shared" si="155"/>
        <v/>
      </c>
      <c r="P370" s="66" t="str">
        <f t="shared" si="146"/>
        <v/>
      </c>
      <c r="Q370" s="66">
        <f t="shared" si="156"/>
        <v>620</v>
      </c>
      <c r="R370" s="66">
        <f t="shared" si="157"/>
        <v>620</v>
      </c>
      <c r="S370" s="66">
        <f>Q370-U370-SUMIFS(条件付き不可!X:X,条件付き不可!E:E,D370)</f>
        <v>620</v>
      </c>
      <c r="T370" s="66">
        <f t="shared" si="153"/>
        <v>620</v>
      </c>
      <c r="U370" s="66">
        <f>IF(COUNTIFS(条件付き不可!$E:$E,$D370,条件付き不可!$C:$C,条件付き不可!$V$3)&gt;0,Q370,SUMIFS(条件付き不可!$L:$L,条件付き不可!$E:$E,$D370,条件付き不可!$C:$C,U$1))</f>
        <v>0</v>
      </c>
      <c r="V370" s="66">
        <f>IF(COUNTIFS(条件付き不可!$E:$E,$D370,条件付き不可!$C:$C,条件付き不可!$V$5)&gt;0,Q370,IFERROR(VLOOKUP(D370,条件付き不可!E:Y,21,0),0))</f>
        <v>0</v>
      </c>
    </row>
    <row r="371" spans="1:22">
      <c r="A371" s="53" t="str">
        <f t="shared" si="154"/>
        <v>014029</v>
      </c>
      <c r="B371" s="53">
        <v>5</v>
      </c>
      <c r="C371">
        <v>370</v>
      </c>
      <c r="D371">
        <v>14029</v>
      </c>
      <c r="E371" t="s">
        <v>3027</v>
      </c>
      <c r="F371" t="s">
        <v>381</v>
      </c>
      <c r="G371" t="str">
        <f>VLOOKUP(A371,GIS!A:B,2,0)</f>
        <v>西習志野３B</v>
      </c>
      <c r="H371" t="s">
        <v>327</v>
      </c>
      <c r="I371" t="s">
        <v>2612</v>
      </c>
      <c r="J371" s="66">
        <v>700</v>
      </c>
      <c r="K371" s="66">
        <v>700</v>
      </c>
      <c r="L371" s="66">
        <v>700</v>
      </c>
      <c r="M371" s="66">
        <v>700</v>
      </c>
      <c r="N371" s="66">
        <f>VLOOKUP(A371,GIS!A:C,3,0)</f>
        <v>700</v>
      </c>
      <c r="O371" s="66" t="str">
        <f t="shared" si="155"/>
        <v/>
      </c>
      <c r="P371" s="66" t="str">
        <f t="shared" si="146"/>
        <v/>
      </c>
      <c r="Q371" s="66">
        <f t="shared" si="156"/>
        <v>700</v>
      </c>
      <c r="R371" s="66">
        <f t="shared" si="157"/>
        <v>700</v>
      </c>
      <c r="S371" s="66">
        <f>Q371-U371-SUMIFS(条件付き不可!X:X,条件付き不可!E:E,D371)</f>
        <v>700</v>
      </c>
      <c r="T371" s="66">
        <f t="shared" si="153"/>
        <v>700</v>
      </c>
      <c r="U371" s="66">
        <f>IF(COUNTIFS(条件付き不可!$E:$E,$D371,条件付き不可!$C:$C,条件付き不可!$V$3)&gt;0,Q371,SUMIFS(条件付き不可!$L:$L,条件付き不可!$E:$E,$D371,条件付き不可!$C:$C,U$1))</f>
        <v>0</v>
      </c>
      <c r="V371" s="66">
        <f>IF(COUNTIFS(条件付き不可!$E:$E,$D371,条件付き不可!$C:$C,条件付き不可!$V$5)&gt;0,Q371,IFERROR(VLOOKUP(D371,条件付き不可!E:Y,21,0),0))</f>
        <v>0</v>
      </c>
    </row>
    <row r="372" spans="1:22">
      <c r="A372" s="53" t="str">
        <f t="shared" si="154"/>
        <v>014030</v>
      </c>
      <c r="B372" s="53">
        <v>5</v>
      </c>
      <c r="C372">
        <v>371</v>
      </c>
      <c r="D372">
        <v>14030</v>
      </c>
      <c r="E372" t="s">
        <v>3027</v>
      </c>
      <c r="F372" t="s">
        <v>381</v>
      </c>
      <c r="G372" t="str">
        <f>VLOOKUP(A372,GIS!A:B,2,0)</f>
        <v>西習志野４</v>
      </c>
      <c r="H372" t="s">
        <v>327</v>
      </c>
      <c r="I372" t="s">
        <v>2612</v>
      </c>
      <c r="J372" s="66">
        <v>825</v>
      </c>
      <c r="K372" s="66">
        <v>825</v>
      </c>
      <c r="L372" s="66">
        <v>825</v>
      </c>
      <c r="M372" s="66">
        <v>825</v>
      </c>
      <c r="N372" s="66">
        <f>VLOOKUP(A372,GIS!A:C,3,0)</f>
        <v>825</v>
      </c>
      <c r="O372" s="66" t="str">
        <f t="shared" si="155"/>
        <v/>
      </c>
      <c r="P372" s="66" t="str">
        <f t="shared" si="146"/>
        <v/>
      </c>
      <c r="Q372" s="66">
        <f t="shared" si="156"/>
        <v>825</v>
      </c>
      <c r="R372" s="66">
        <f t="shared" si="157"/>
        <v>825</v>
      </c>
      <c r="S372" s="66">
        <f>Q372-U372-SUMIFS(条件付き不可!X:X,条件付き不可!E:E,D372)</f>
        <v>825</v>
      </c>
      <c r="T372" s="66">
        <f t="shared" si="153"/>
        <v>825</v>
      </c>
      <c r="U372" s="66">
        <f>IF(COUNTIFS(条件付き不可!$E:$E,$D372,条件付き不可!$C:$C,条件付き不可!$V$3)&gt;0,Q372,SUMIFS(条件付き不可!$L:$L,条件付き不可!$E:$E,$D372,条件付き不可!$C:$C,U$1))</f>
        <v>0</v>
      </c>
      <c r="V372" s="66">
        <f>IF(COUNTIFS(条件付き不可!$E:$E,$D372,条件付き不可!$C:$C,条件付き不可!$V$5)&gt;0,Q372,IFERROR(VLOOKUP(D372,条件付き不可!E:Y,21,0),0))</f>
        <v>0</v>
      </c>
    </row>
    <row r="373" spans="1:22">
      <c r="A373" s="53" t="str">
        <f t="shared" si="154"/>
        <v>014031</v>
      </c>
      <c r="B373" s="53">
        <v>5</v>
      </c>
      <c r="C373">
        <v>372</v>
      </c>
      <c r="D373">
        <v>14031</v>
      </c>
      <c r="E373" t="s">
        <v>3027</v>
      </c>
      <c r="F373" t="s">
        <v>381</v>
      </c>
      <c r="G373" t="str">
        <f>VLOOKUP(A373,GIS!A:B,2,0)</f>
        <v>七林町</v>
      </c>
      <c r="H373" t="s">
        <v>327</v>
      </c>
      <c r="I373" t="s">
        <v>2612</v>
      </c>
      <c r="J373" s="66">
        <v>845</v>
      </c>
      <c r="K373" s="66">
        <v>845</v>
      </c>
      <c r="L373" s="66">
        <v>845</v>
      </c>
      <c r="M373" s="66">
        <v>845</v>
      </c>
      <c r="N373" s="66">
        <f>VLOOKUP(A373,GIS!A:C,3,0)</f>
        <v>845</v>
      </c>
      <c r="O373" s="66" t="str">
        <f t="shared" si="155"/>
        <v/>
      </c>
      <c r="P373" s="66" t="str">
        <f t="shared" si="146"/>
        <v/>
      </c>
      <c r="Q373" s="66">
        <f t="shared" si="156"/>
        <v>845</v>
      </c>
      <c r="R373" s="66">
        <f t="shared" si="157"/>
        <v>845</v>
      </c>
      <c r="S373" s="66">
        <f>Q373-U373-SUMIFS(条件付き不可!X:X,条件付き不可!E:E,D373)</f>
        <v>845</v>
      </c>
      <c r="T373" s="66">
        <f t="shared" si="153"/>
        <v>845</v>
      </c>
      <c r="U373" s="66">
        <f>IF(COUNTIFS(条件付き不可!$E:$E,$D373,条件付き不可!$C:$C,条件付き不可!$V$3)&gt;0,Q373,SUMIFS(条件付き不可!$L:$L,条件付き不可!$E:$E,$D373,条件付き不可!$C:$C,U$1))</f>
        <v>0</v>
      </c>
      <c r="V373" s="66">
        <f>IF(COUNTIFS(条件付き不可!$E:$E,$D373,条件付き不可!$C:$C,条件付き不可!$V$5)&gt;0,Q373,IFERROR(VLOOKUP(D373,条件付き不可!E:Y,21,0),0))</f>
        <v>0</v>
      </c>
    </row>
    <row r="374" spans="1:22">
      <c r="A374" s="53" t="str">
        <f t="shared" si="154"/>
        <v>014032</v>
      </c>
      <c r="B374" s="53">
        <v>5</v>
      </c>
      <c r="C374">
        <v>373</v>
      </c>
      <c r="D374">
        <v>14032</v>
      </c>
      <c r="E374" t="s">
        <v>3027</v>
      </c>
      <c r="F374" t="s">
        <v>383</v>
      </c>
      <c r="G374" t="str">
        <f>VLOOKUP(A374,GIS!A:B,2,0)</f>
        <v>芝山１</v>
      </c>
      <c r="H374" t="s">
        <v>327</v>
      </c>
      <c r="I374" t="s">
        <v>2612</v>
      </c>
      <c r="J374" s="66">
        <v>800</v>
      </c>
      <c r="K374" s="66">
        <v>800</v>
      </c>
      <c r="L374" s="66">
        <v>800</v>
      </c>
      <c r="M374" s="66">
        <v>800</v>
      </c>
      <c r="N374" s="66">
        <f>VLOOKUP(A374,GIS!A:C,3,0)</f>
        <v>800</v>
      </c>
      <c r="O374" s="66" t="str">
        <f t="shared" si="155"/>
        <v/>
      </c>
      <c r="P374" s="66" t="str">
        <f t="shared" si="146"/>
        <v/>
      </c>
      <c r="Q374" s="66">
        <f t="shared" si="156"/>
        <v>800</v>
      </c>
      <c r="R374" s="66">
        <f t="shared" si="157"/>
        <v>800</v>
      </c>
      <c r="S374" s="66">
        <f>Q374-U374-SUMIFS(条件付き不可!X:X,条件付き不可!E:E,D374)</f>
        <v>800</v>
      </c>
      <c r="T374" s="66">
        <f t="shared" si="153"/>
        <v>800</v>
      </c>
      <c r="U374" s="66">
        <f>IF(COUNTIFS(条件付き不可!$E:$E,$D374,条件付き不可!$C:$C,条件付き不可!$V$3)&gt;0,Q374,SUMIFS(条件付き不可!$L:$L,条件付き不可!$E:$E,$D374,条件付き不可!$C:$C,U$1))</f>
        <v>0</v>
      </c>
      <c r="V374" s="66">
        <f>IF(COUNTIFS(条件付き不可!$E:$E,$D374,条件付き不可!$C:$C,条件付き不可!$V$5)&gt;0,Q374,IFERROR(VLOOKUP(D374,条件付き不可!E:Y,21,0),0))</f>
        <v>0</v>
      </c>
    </row>
    <row r="375" spans="1:22">
      <c r="A375" s="53" t="str">
        <f t="shared" si="154"/>
        <v>014033</v>
      </c>
      <c r="B375" s="53">
        <v>5</v>
      </c>
      <c r="C375">
        <v>374</v>
      </c>
      <c r="D375">
        <v>14033</v>
      </c>
      <c r="E375" t="s">
        <v>3027</v>
      </c>
      <c r="F375" t="s">
        <v>383</v>
      </c>
      <c r="G375" t="str">
        <f>VLOOKUP(A375,GIS!A:B,2,0)</f>
        <v>芝山1.3団</v>
      </c>
      <c r="H375" t="s">
        <v>327</v>
      </c>
      <c r="I375" t="s">
        <v>2612</v>
      </c>
      <c r="J375" s="66">
        <v>775</v>
      </c>
      <c r="K375" s="66">
        <v>705</v>
      </c>
      <c r="L375" s="66">
        <v>705</v>
      </c>
      <c r="M375" s="66">
        <v>775</v>
      </c>
      <c r="N375" s="66">
        <f>VLOOKUP(A375,GIS!A:C,3,0)</f>
        <v>775</v>
      </c>
      <c r="O375" s="66" t="str">
        <f t="shared" si="155"/>
        <v/>
      </c>
      <c r="P375" s="66" t="str">
        <f t="shared" si="146"/>
        <v>✕</v>
      </c>
      <c r="Q375" s="66">
        <f t="shared" si="156"/>
        <v>775</v>
      </c>
      <c r="R375" s="66">
        <f t="shared" si="157"/>
        <v>705</v>
      </c>
      <c r="S375" s="66">
        <f>Q375-U375-SUMIFS(条件付き不可!X:X,条件付き不可!E:E,D375)</f>
        <v>705</v>
      </c>
      <c r="T375" s="66">
        <f t="shared" si="153"/>
        <v>775</v>
      </c>
      <c r="U375" s="66">
        <f>IF(COUNTIFS(条件付き不可!$E:$E,$D375,条件付き不可!$C:$C,条件付き不可!$V$3)&gt;0,Q375,SUMIFS(条件付き不可!$L:$L,条件付き不可!$E:$E,$D375,条件付き不可!$C:$C,U$1))</f>
        <v>70</v>
      </c>
      <c r="V375" s="66">
        <f>IF(COUNTIFS(条件付き不可!$E:$E,$D375,条件付き不可!$C:$C,条件付き不可!$V$5)&gt;0,Q375,IFERROR(VLOOKUP(D375,条件付き不可!E:Y,21,0),0))</f>
        <v>0</v>
      </c>
    </row>
    <row r="376" spans="1:22">
      <c r="A376" s="53" t="str">
        <f t="shared" si="154"/>
        <v>014034</v>
      </c>
      <c r="B376" s="53">
        <v>5</v>
      </c>
      <c r="C376">
        <v>375</v>
      </c>
      <c r="D376">
        <v>14034</v>
      </c>
      <c r="E376" t="s">
        <v>3027</v>
      </c>
      <c r="F376" t="s">
        <v>383</v>
      </c>
      <c r="G376" t="str">
        <f>VLOOKUP(A376,GIS!A:B,2,0)</f>
        <v>芝山２　団</v>
      </c>
      <c r="H376" t="s">
        <v>327</v>
      </c>
      <c r="I376" t="s">
        <v>2612</v>
      </c>
      <c r="J376" s="66">
        <v>885</v>
      </c>
      <c r="K376" s="66">
        <v>885</v>
      </c>
      <c r="L376" s="66">
        <v>885</v>
      </c>
      <c r="M376" s="66">
        <v>885</v>
      </c>
      <c r="N376" s="66">
        <f>VLOOKUP(A376,GIS!A:C,3,0)</f>
        <v>885</v>
      </c>
      <c r="O376" s="66" t="str">
        <f t="shared" si="155"/>
        <v/>
      </c>
      <c r="P376" s="66" t="str">
        <f t="shared" si="146"/>
        <v/>
      </c>
      <c r="Q376" s="66">
        <f t="shared" si="156"/>
        <v>885</v>
      </c>
      <c r="R376" s="66">
        <f t="shared" si="157"/>
        <v>885</v>
      </c>
      <c r="S376" s="66">
        <f>Q376-U376-SUMIFS(条件付き不可!X:X,条件付き不可!E:E,D376)</f>
        <v>885</v>
      </c>
      <c r="T376" s="66">
        <f t="shared" si="153"/>
        <v>885</v>
      </c>
      <c r="U376" s="66">
        <f>IF(COUNTIFS(条件付き不可!$E:$E,$D376,条件付き不可!$C:$C,条件付き不可!$V$3)&gt;0,Q376,SUMIFS(条件付き不可!$L:$L,条件付き不可!$E:$E,$D376,条件付き不可!$C:$C,U$1))</f>
        <v>0</v>
      </c>
      <c r="V376" s="66">
        <f>IF(COUNTIFS(条件付き不可!$E:$E,$D376,条件付き不可!$C:$C,条件付き不可!$V$5)&gt;0,Q376,IFERROR(VLOOKUP(D376,条件付き不可!E:Y,21,0),0))</f>
        <v>0</v>
      </c>
    </row>
    <row r="377" spans="1:22">
      <c r="A377" s="53" t="str">
        <f t="shared" si="154"/>
        <v>014035</v>
      </c>
      <c r="B377" s="53">
        <v>5</v>
      </c>
      <c r="C377">
        <v>376</v>
      </c>
      <c r="D377">
        <v>14035</v>
      </c>
      <c r="E377" t="s">
        <v>3027</v>
      </c>
      <c r="F377" t="s">
        <v>383</v>
      </c>
      <c r="G377" t="str">
        <f>VLOOKUP(A377,GIS!A:B,2,0)</f>
        <v>芝山３　団</v>
      </c>
      <c r="H377" t="s">
        <v>327</v>
      </c>
      <c r="I377" t="s">
        <v>2612</v>
      </c>
      <c r="J377" s="66">
        <v>945</v>
      </c>
      <c r="K377" s="66">
        <v>945</v>
      </c>
      <c r="L377" s="66">
        <v>945</v>
      </c>
      <c r="M377" s="66">
        <v>945</v>
      </c>
      <c r="N377" s="66">
        <f>VLOOKUP(A377,GIS!A:C,3,0)</f>
        <v>945</v>
      </c>
      <c r="O377" s="66" t="str">
        <f t="shared" si="155"/>
        <v/>
      </c>
      <c r="P377" s="66" t="str">
        <f t="shared" si="146"/>
        <v/>
      </c>
      <c r="Q377" s="66">
        <f t="shared" si="156"/>
        <v>945</v>
      </c>
      <c r="R377" s="66">
        <f t="shared" si="157"/>
        <v>945</v>
      </c>
      <c r="S377" s="66">
        <f>Q377-U377-SUMIFS(条件付き不可!X:X,条件付き不可!E:E,D377)</f>
        <v>945</v>
      </c>
      <c r="T377" s="66">
        <f t="shared" si="153"/>
        <v>945</v>
      </c>
      <c r="U377" s="66">
        <f>IF(COUNTIFS(条件付き不可!$E:$E,$D377,条件付き不可!$C:$C,条件付き不可!$V$3)&gt;0,Q377,SUMIFS(条件付き不可!$L:$L,条件付き不可!$E:$E,$D377,条件付き不可!$C:$C,U$1))</f>
        <v>0</v>
      </c>
      <c r="V377" s="66">
        <f>IF(COUNTIFS(条件付き不可!$E:$E,$D377,条件付き不可!$C:$C,条件付き不可!$V$5)&gt;0,Q377,IFERROR(VLOOKUP(D377,条件付き不可!E:Y,21,0),0))</f>
        <v>0</v>
      </c>
    </row>
    <row r="378" spans="1:22">
      <c r="A378" s="53" t="str">
        <f t="shared" si="154"/>
        <v>014036</v>
      </c>
      <c r="B378" s="53">
        <v>5</v>
      </c>
      <c r="C378">
        <v>377</v>
      </c>
      <c r="D378">
        <v>14036</v>
      </c>
      <c r="E378" t="s">
        <v>3027</v>
      </c>
      <c r="F378" t="s">
        <v>383</v>
      </c>
      <c r="G378" t="str">
        <f>VLOOKUP(A378,GIS!A:B,2,0)</f>
        <v>芝山４</v>
      </c>
      <c r="H378" t="s">
        <v>327</v>
      </c>
      <c r="I378" t="s">
        <v>2612</v>
      </c>
      <c r="J378" s="66">
        <v>500</v>
      </c>
      <c r="K378" s="66">
        <v>500</v>
      </c>
      <c r="L378" s="66">
        <v>500</v>
      </c>
      <c r="M378" s="66">
        <v>500</v>
      </c>
      <c r="N378" s="66">
        <f>VLOOKUP(A378,GIS!A:C,3,0)</f>
        <v>500</v>
      </c>
      <c r="O378" s="66" t="str">
        <f t="shared" si="155"/>
        <v/>
      </c>
      <c r="P378" s="66" t="str">
        <f t="shared" si="146"/>
        <v/>
      </c>
      <c r="Q378" s="66">
        <f t="shared" si="156"/>
        <v>500</v>
      </c>
      <c r="R378" s="66">
        <f t="shared" si="157"/>
        <v>500</v>
      </c>
      <c r="S378" s="66">
        <f>Q378-U378-SUMIFS(条件付き不可!X:X,条件付き不可!E:E,D378)</f>
        <v>500</v>
      </c>
      <c r="T378" s="66">
        <f t="shared" si="153"/>
        <v>500</v>
      </c>
      <c r="U378" s="66">
        <f>IF(COUNTIFS(条件付き不可!$E:$E,$D378,条件付き不可!$C:$C,条件付き不可!$V$3)&gt;0,Q378,SUMIFS(条件付き不可!$L:$L,条件付き不可!$E:$E,$D378,条件付き不可!$C:$C,U$1))</f>
        <v>0</v>
      </c>
      <c r="V378" s="66">
        <f>IF(COUNTIFS(条件付き不可!$E:$E,$D378,条件付き不可!$C:$C,条件付き不可!$V$5)&gt;0,Q378,IFERROR(VLOOKUP(D378,条件付き不可!E:Y,21,0),0))</f>
        <v>0</v>
      </c>
    </row>
    <row r="379" spans="1:22">
      <c r="A379" s="53" t="str">
        <f t="shared" si="154"/>
        <v>014037</v>
      </c>
      <c r="B379" s="53">
        <v>5</v>
      </c>
      <c r="C379">
        <v>378</v>
      </c>
      <c r="D379">
        <v>14037</v>
      </c>
      <c r="E379" t="s">
        <v>3027</v>
      </c>
      <c r="F379" t="s">
        <v>383</v>
      </c>
      <c r="G379" t="str">
        <f>VLOOKUP(A379,GIS!A:B,2,0)</f>
        <v>芝山５A</v>
      </c>
      <c r="H379" t="s">
        <v>327</v>
      </c>
      <c r="I379" t="s">
        <v>2612</v>
      </c>
      <c r="J379" s="66">
        <v>420</v>
      </c>
      <c r="K379" s="66">
        <v>420</v>
      </c>
      <c r="L379" s="66">
        <v>420</v>
      </c>
      <c r="M379" s="66">
        <v>420</v>
      </c>
      <c r="N379" s="66">
        <f>VLOOKUP(A379,GIS!A:C,3,0)</f>
        <v>420</v>
      </c>
      <c r="O379" s="66" t="str">
        <f t="shared" si="155"/>
        <v/>
      </c>
      <c r="P379" s="66" t="str">
        <f t="shared" si="146"/>
        <v/>
      </c>
      <c r="Q379" s="66">
        <f t="shared" si="156"/>
        <v>420</v>
      </c>
      <c r="R379" s="66">
        <f t="shared" si="157"/>
        <v>420</v>
      </c>
      <c r="S379" s="66">
        <f>Q379-U379-SUMIFS(条件付き不可!X:X,条件付き不可!E:E,D379)</f>
        <v>420</v>
      </c>
      <c r="T379" s="66">
        <f t="shared" si="153"/>
        <v>420</v>
      </c>
      <c r="U379" s="66">
        <f>IF(COUNTIFS(条件付き不可!$E:$E,$D379,条件付き不可!$C:$C,条件付き不可!$V$3)&gt;0,Q379,SUMIFS(条件付き不可!$L:$L,条件付き不可!$E:$E,$D379,条件付き不可!$C:$C,U$1))</f>
        <v>0</v>
      </c>
      <c r="V379" s="66">
        <f>IF(COUNTIFS(条件付き不可!$E:$E,$D379,条件付き不可!$C:$C,条件付き不可!$V$5)&gt;0,Q379,IFERROR(VLOOKUP(D379,条件付き不可!E:Y,21,0),0))</f>
        <v>0</v>
      </c>
    </row>
    <row r="380" spans="1:22">
      <c r="A380" s="53" t="str">
        <f t="shared" si="154"/>
        <v>014038</v>
      </c>
      <c r="B380" s="53">
        <v>5</v>
      </c>
      <c r="C380">
        <v>379</v>
      </c>
      <c r="D380">
        <v>14038</v>
      </c>
      <c r="E380" t="s">
        <v>3027</v>
      </c>
      <c r="F380" t="s">
        <v>383</v>
      </c>
      <c r="G380" t="str">
        <f>VLOOKUP(A380,GIS!A:B,2,0)</f>
        <v>芝山５B</v>
      </c>
      <c r="H380" t="s">
        <v>327</v>
      </c>
      <c r="I380" t="s">
        <v>2612</v>
      </c>
      <c r="J380" s="66">
        <v>485</v>
      </c>
      <c r="K380" s="66">
        <v>485</v>
      </c>
      <c r="L380" s="66">
        <v>485</v>
      </c>
      <c r="M380" s="66">
        <v>485</v>
      </c>
      <c r="N380" s="66">
        <f>VLOOKUP(A380,GIS!A:C,3,0)</f>
        <v>485</v>
      </c>
      <c r="O380" s="66" t="str">
        <f t="shared" si="155"/>
        <v/>
      </c>
      <c r="P380" s="66" t="str">
        <f t="shared" si="146"/>
        <v/>
      </c>
      <c r="Q380" s="66">
        <f t="shared" si="156"/>
        <v>485</v>
      </c>
      <c r="R380" s="66">
        <f t="shared" si="157"/>
        <v>485</v>
      </c>
      <c r="S380" s="66">
        <f>Q380-U380-SUMIFS(条件付き不可!X:X,条件付き不可!E:E,D380)</f>
        <v>485</v>
      </c>
      <c r="T380" s="66">
        <f t="shared" si="153"/>
        <v>485</v>
      </c>
      <c r="U380" s="66">
        <f>IF(COUNTIFS(条件付き不可!$E:$E,$D380,条件付き不可!$C:$C,条件付き不可!$V$3)&gt;0,Q380,SUMIFS(条件付き不可!$L:$L,条件付き不可!$E:$E,$D380,条件付き不可!$C:$C,U$1))</f>
        <v>0</v>
      </c>
      <c r="V380" s="66">
        <f>IF(COUNTIFS(条件付き不可!$E:$E,$D380,条件付き不可!$C:$C,条件付き不可!$V$5)&gt;0,Q380,IFERROR(VLOOKUP(D380,条件付き不可!E:Y,21,0),0))</f>
        <v>0</v>
      </c>
    </row>
    <row r="381" spans="1:22">
      <c r="A381" s="53" t="str">
        <f t="shared" si="154"/>
        <v>014039</v>
      </c>
      <c r="B381" s="53">
        <v>5</v>
      </c>
      <c r="C381">
        <v>380</v>
      </c>
      <c r="D381">
        <v>14039</v>
      </c>
      <c r="E381" t="s">
        <v>3027</v>
      </c>
      <c r="F381" t="s">
        <v>383</v>
      </c>
      <c r="G381" t="str">
        <f>VLOOKUP(A381,GIS!A:B,2,0)</f>
        <v>芝山６A</v>
      </c>
      <c r="H381" t="s">
        <v>327</v>
      </c>
      <c r="I381" t="s">
        <v>2612</v>
      </c>
      <c r="J381" s="66">
        <v>590</v>
      </c>
      <c r="K381" s="66">
        <v>590</v>
      </c>
      <c r="L381" s="66">
        <v>590</v>
      </c>
      <c r="M381" s="66">
        <v>590</v>
      </c>
      <c r="N381" s="66">
        <f>VLOOKUP(A381,GIS!A:C,3,0)</f>
        <v>590</v>
      </c>
      <c r="O381" s="66" t="str">
        <f t="shared" si="155"/>
        <v/>
      </c>
      <c r="P381" s="66" t="str">
        <f t="shared" si="146"/>
        <v/>
      </c>
      <c r="Q381" s="66">
        <f t="shared" si="156"/>
        <v>590</v>
      </c>
      <c r="R381" s="66">
        <f t="shared" si="157"/>
        <v>590</v>
      </c>
      <c r="S381" s="66">
        <f>Q381-U381-SUMIFS(条件付き不可!X:X,条件付き不可!E:E,D381)</f>
        <v>590</v>
      </c>
      <c r="T381" s="66">
        <f t="shared" si="153"/>
        <v>590</v>
      </c>
      <c r="U381" s="66">
        <f>IF(COUNTIFS(条件付き不可!$E:$E,$D381,条件付き不可!$C:$C,条件付き不可!$V$3)&gt;0,Q381,SUMIFS(条件付き不可!$L:$L,条件付き不可!$E:$E,$D381,条件付き不可!$C:$C,U$1))</f>
        <v>0</v>
      </c>
      <c r="V381" s="66">
        <f>IF(COUNTIFS(条件付き不可!$E:$E,$D381,条件付き不可!$C:$C,条件付き不可!$V$5)&gt;0,Q381,IFERROR(VLOOKUP(D381,条件付き不可!E:Y,21,0),0))</f>
        <v>0</v>
      </c>
    </row>
    <row r="382" spans="1:22">
      <c r="A382" s="53" t="str">
        <f t="shared" si="154"/>
        <v>014040</v>
      </c>
      <c r="B382" s="53">
        <v>5</v>
      </c>
      <c r="C382">
        <v>381</v>
      </c>
      <c r="D382">
        <v>14040</v>
      </c>
      <c r="E382" t="s">
        <v>3027</v>
      </c>
      <c r="F382" t="s">
        <v>383</v>
      </c>
      <c r="G382" t="str">
        <f>VLOOKUP(A382,GIS!A:B,2,0)</f>
        <v>芝山６B</v>
      </c>
      <c r="H382" t="s">
        <v>327</v>
      </c>
      <c r="I382" t="s">
        <v>2612</v>
      </c>
      <c r="J382" s="66">
        <v>580</v>
      </c>
      <c r="K382" s="66">
        <v>580</v>
      </c>
      <c r="L382" s="66">
        <v>580</v>
      </c>
      <c r="M382" s="66">
        <v>580</v>
      </c>
      <c r="N382" s="66">
        <f>VLOOKUP(A382,GIS!A:C,3,0)</f>
        <v>580</v>
      </c>
      <c r="O382" s="66" t="str">
        <f t="shared" si="155"/>
        <v/>
      </c>
      <c r="P382" s="66" t="str">
        <f t="shared" si="146"/>
        <v/>
      </c>
      <c r="Q382" s="66">
        <f t="shared" si="156"/>
        <v>580</v>
      </c>
      <c r="R382" s="66">
        <f t="shared" si="157"/>
        <v>580</v>
      </c>
      <c r="S382" s="66">
        <f>Q382-U382-SUMIFS(条件付き不可!X:X,条件付き不可!E:E,D382)</f>
        <v>580</v>
      </c>
      <c r="T382" s="66">
        <f t="shared" si="153"/>
        <v>580</v>
      </c>
      <c r="U382" s="66">
        <f>IF(COUNTIFS(条件付き不可!$E:$E,$D382,条件付き不可!$C:$C,条件付き不可!$V$3)&gt;0,Q382,SUMIFS(条件付き不可!$L:$L,条件付き不可!$E:$E,$D382,条件付き不可!$C:$C,U$1))</f>
        <v>0</v>
      </c>
      <c r="V382" s="66">
        <f>IF(COUNTIFS(条件付き不可!$E:$E,$D382,条件付き不可!$C:$C,条件付き不可!$V$5)&gt;0,Q382,IFERROR(VLOOKUP(D382,条件付き不可!E:Y,21,0),0))</f>
        <v>0</v>
      </c>
    </row>
    <row r="383" spans="1:22">
      <c r="A383" s="53" t="str">
        <f t="shared" si="154"/>
        <v>014041</v>
      </c>
      <c r="B383" s="53">
        <v>5</v>
      </c>
      <c r="C383">
        <v>382</v>
      </c>
      <c r="D383">
        <v>14041</v>
      </c>
      <c r="E383" t="s">
        <v>3027</v>
      </c>
      <c r="F383" t="s">
        <v>383</v>
      </c>
      <c r="G383" t="str">
        <f>VLOOKUP(A383,GIS!A:B,2,0)</f>
        <v>芝山７</v>
      </c>
      <c r="H383" t="s">
        <v>327</v>
      </c>
      <c r="I383" t="s">
        <v>2612</v>
      </c>
      <c r="J383" s="66">
        <v>490</v>
      </c>
      <c r="K383" s="66">
        <v>490</v>
      </c>
      <c r="L383" s="66">
        <v>490</v>
      </c>
      <c r="M383" s="66">
        <v>490</v>
      </c>
      <c r="N383" s="66">
        <f>VLOOKUP(A383,GIS!A:C,3,0)</f>
        <v>490</v>
      </c>
      <c r="O383" s="66" t="str">
        <f t="shared" si="155"/>
        <v/>
      </c>
      <c r="P383" s="66" t="str">
        <f t="shared" si="146"/>
        <v/>
      </c>
      <c r="Q383" s="66">
        <f t="shared" si="156"/>
        <v>490</v>
      </c>
      <c r="R383" s="66">
        <f t="shared" si="157"/>
        <v>490</v>
      </c>
      <c r="S383" s="66">
        <f>Q383-U383-SUMIFS(条件付き不可!X:X,条件付き不可!E:E,D383)</f>
        <v>490</v>
      </c>
      <c r="T383" s="66">
        <f t="shared" si="153"/>
        <v>490</v>
      </c>
      <c r="U383" s="66">
        <f>IF(COUNTIFS(条件付き不可!$E:$E,$D383,条件付き不可!$C:$C,条件付き不可!$V$3)&gt;0,Q383,SUMIFS(条件付き不可!$L:$L,条件付き不可!$E:$E,$D383,条件付き不可!$C:$C,U$1))</f>
        <v>0</v>
      </c>
      <c r="V383" s="66">
        <f>IF(COUNTIFS(条件付き不可!$E:$E,$D383,条件付き不可!$C:$C,条件付き不可!$V$5)&gt;0,Q383,IFERROR(VLOOKUP(D383,条件付き不可!E:Y,21,0),0))</f>
        <v>0</v>
      </c>
    </row>
    <row r="384" spans="1:22">
      <c r="A384" s="53" t="str">
        <f t="shared" si="154"/>
        <v>014042</v>
      </c>
      <c r="B384" s="53">
        <v>5</v>
      </c>
      <c r="C384">
        <v>383</v>
      </c>
      <c r="D384">
        <v>14042</v>
      </c>
      <c r="E384" t="s">
        <v>3027</v>
      </c>
      <c r="F384" t="s">
        <v>387</v>
      </c>
      <c r="G384" t="str">
        <f>VLOOKUP(A384,GIS!A:B,2,0)</f>
        <v>新高根１</v>
      </c>
      <c r="H384" t="s">
        <v>327</v>
      </c>
      <c r="I384" t="s">
        <v>2612</v>
      </c>
      <c r="J384" s="66">
        <v>610</v>
      </c>
      <c r="K384" s="66">
        <v>610</v>
      </c>
      <c r="L384" s="66">
        <v>610</v>
      </c>
      <c r="M384" s="66">
        <v>610</v>
      </c>
      <c r="N384" s="66">
        <f>VLOOKUP(A384,GIS!A:C,3,0)</f>
        <v>610</v>
      </c>
      <c r="O384" s="66" t="str">
        <f t="shared" si="155"/>
        <v/>
      </c>
      <c r="P384" s="66" t="str">
        <f t="shared" si="146"/>
        <v/>
      </c>
      <c r="Q384" s="66">
        <f t="shared" si="156"/>
        <v>610</v>
      </c>
      <c r="R384" s="66">
        <f t="shared" si="157"/>
        <v>610</v>
      </c>
      <c r="S384" s="66">
        <f>Q384-U384-SUMIFS(条件付き不可!X:X,条件付き不可!E:E,D384)</f>
        <v>610</v>
      </c>
      <c r="T384" s="66">
        <f t="shared" si="153"/>
        <v>610</v>
      </c>
      <c r="U384" s="66">
        <f>IF(COUNTIFS(条件付き不可!$E:$E,$D384,条件付き不可!$C:$C,条件付き不可!$V$3)&gt;0,Q384,SUMIFS(条件付き不可!$L:$L,条件付き不可!$E:$E,$D384,条件付き不可!$C:$C,U$1))</f>
        <v>0</v>
      </c>
      <c r="V384" s="66">
        <f>IF(COUNTIFS(条件付き不可!$E:$E,$D384,条件付き不可!$C:$C,条件付き不可!$V$5)&gt;0,Q384,IFERROR(VLOOKUP(D384,条件付き不可!E:Y,21,0),0))</f>
        <v>0</v>
      </c>
    </row>
    <row r="385" spans="1:22">
      <c r="A385" s="53" t="str">
        <f t="shared" si="154"/>
        <v>014043</v>
      </c>
      <c r="B385" s="53">
        <v>5</v>
      </c>
      <c r="C385">
        <v>384</v>
      </c>
      <c r="D385">
        <v>14043</v>
      </c>
      <c r="E385" t="s">
        <v>3027</v>
      </c>
      <c r="F385" t="s">
        <v>387</v>
      </c>
      <c r="G385" t="str">
        <f>VLOOKUP(A385,GIS!A:B,2,0)</f>
        <v>新高根２</v>
      </c>
      <c r="H385" t="s">
        <v>327</v>
      </c>
      <c r="I385" t="s">
        <v>2612</v>
      </c>
      <c r="J385" s="66">
        <v>605</v>
      </c>
      <c r="K385" s="66">
        <v>605</v>
      </c>
      <c r="L385" s="66">
        <v>605</v>
      </c>
      <c r="M385" s="66">
        <v>605</v>
      </c>
      <c r="N385" s="66">
        <f>VLOOKUP(A385,GIS!A:C,3,0)</f>
        <v>605</v>
      </c>
      <c r="O385" s="66" t="str">
        <f t="shared" si="155"/>
        <v/>
      </c>
      <c r="P385" s="66" t="str">
        <f t="shared" si="146"/>
        <v/>
      </c>
      <c r="Q385" s="66">
        <f t="shared" si="156"/>
        <v>605</v>
      </c>
      <c r="R385" s="66">
        <f t="shared" si="157"/>
        <v>605</v>
      </c>
      <c r="S385" s="66">
        <f>Q385-U385-SUMIFS(条件付き不可!X:X,条件付き不可!E:E,D385)</f>
        <v>605</v>
      </c>
      <c r="T385" s="66">
        <f t="shared" si="153"/>
        <v>605</v>
      </c>
      <c r="U385" s="66">
        <f>IF(COUNTIFS(条件付き不可!$E:$E,$D385,条件付き不可!$C:$C,条件付き不可!$V$3)&gt;0,Q385,SUMIFS(条件付き不可!$L:$L,条件付き不可!$E:$E,$D385,条件付き不可!$C:$C,U$1))</f>
        <v>0</v>
      </c>
      <c r="V385" s="66">
        <f>IF(COUNTIFS(条件付き不可!$E:$E,$D385,条件付き不可!$C:$C,条件付き不可!$V$5)&gt;0,Q385,IFERROR(VLOOKUP(D385,条件付き不可!E:Y,21,0),0))</f>
        <v>0</v>
      </c>
    </row>
    <row r="386" spans="1:22">
      <c r="A386" s="53" t="str">
        <f t="shared" si="154"/>
        <v>014044</v>
      </c>
      <c r="B386" s="53">
        <v>5</v>
      </c>
      <c r="C386">
        <v>385</v>
      </c>
      <c r="D386">
        <v>14044</v>
      </c>
      <c r="E386" t="s">
        <v>3027</v>
      </c>
      <c r="F386" t="s">
        <v>387</v>
      </c>
      <c r="G386" t="str">
        <f>VLOOKUP(A386,GIS!A:B,2,0)</f>
        <v>新高根３</v>
      </c>
      <c r="H386" t="s">
        <v>327</v>
      </c>
      <c r="I386" t="s">
        <v>2612</v>
      </c>
      <c r="J386" s="66">
        <v>550</v>
      </c>
      <c r="K386" s="66">
        <v>550</v>
      </c>
      <c r="L386" s="66">
        <v>550</v>
      </c>
      <c r="M386" s="66">
        <v>550</v>
      </c>
      <c r="N386" s="66">
        <f>VLOOKUP(A386,GIS!A:C,3,0)</f>
        <v>550</v>
      </c>
      <c r="O386" s="66" t="str">
        <f t="shared" si="155"/>
        <v/>
      </c>
      <c r="P386" s="66" t="str">
        <f t="shared" si="146"/>
        <v/>
      </c>
      <c r="Q386" s="66">
        <f t="shared" si="156"/>
        <v>550</v>
      </c>
      <c r="R386" s="66">
        <f t="shared" si="157"/>
        <v>550</v>
      </c>
      <c r="S386" s="66">
        <f>Q386-U386-SUMIFS(条件付き不可!X:X,条件付き不可!E:E,D386)</f>
        <v>550</v>
      </c>
      <c r="T386" s="66">
        <f t="shared" si="153"/>
        <v>550</v>
      </c>
      <c r="U386" s="66">
        <f>IF(COUNTIFS(条件付き不可!$E:$E,$D386,条件付き不可!$C:$C,条件付き不可!$V$3)&gt;0,Q386,SUMIFS(条件付き不可!$L:$L,条件付き不可!$E:$E,$D386,条件付き不可!$C:$C,U$1))</f>
        <v>0</v>
      </c>
      <c r="V386" s="66">
        <f>IF(COUNTIFS(条件付き不可!$E:$E,$D386,条件付き不可!$C:$C,条件付き不可!$V$5)&gt;0,Q386,IFERROR(VLOOKUP(D386,条件付き不可!E:Y,21,0),0))</f>
        <v>0</v>
      </c>
    </row>
    <row r="387" spans="1:22">
      <c r="A387" s="53" t="str">
        <f t="shared" si="154"/>
        <v>014045</v>
      </c>
      <c r="B387" s="53">
        <v>5</v>
      </c>
      <c r="C387">
        <v>386</v>
      </c>
      <c r="D387">
        <v>14045</v>
      </c>
      <c r="E387" t="s">
        <v>3027</v>
      </c>
      <c r="F387" t="s">
        <v>387</v>
      </c>
      <c r="G387" t="str">
        <f>VLOOKUP(A387,GIS!A:B,2,0)</f>
        <v>新高根４</v>
      </c>
      <c r="H387" t="s">
        <v>327</v>
      </c>
      <c r="I387" t="s">
        <v>2612</v>
      </c>
      <c r="J387" s="66">
        <v>475</v>
      </c>
      <c r="K387" s="66">
        <v>475</v>
      </c>
      <c r="L387" s="66">
        <v>475</v>
      </c>
      <c r="M387" s="66">
        <v>475</v>
      </c>
      <c r="N387" s="66">
        <f>VLOOKUP(A387,GIS!A:C,3,0)</f>
        <v>475</v>
      </c>
      <c r="O387" s="66" t="str">
        <f t="shared" si="155"/>
        <v/>
      </c>
      <c r="P387" s="66" t="str">
        <f t="shared" si="146"/>
        <v/>
      </c>
      <c r="Q387" s="66">
        <f t="shared" si="156"/>
        <v>475</v>
      </c>
      <c r="R387" s="66">
        <f t="shared" si="157"/>
        <v>475</v>
      </c>
      <c r="S387" s="66">
        <f>Q387-U387-SUMIFS(条件付き不可!X:X,条件付き不可!E:E,D387)</f>
        <v>475</v>
      </c>
      <c r="T387" s="66">
        <f t="shared" si="153"/>
        <v>475</v>
      </c>
      <c r="U387" s="66">
        <f>IF(COUNTIFS(条件付き不可!$E:$E,$D387,条件付き不可!$C:$C,条件付き不可!$V$3)&gt;0,Q387,SUMIFS(条件付き不可!$L:$L,条件付き不可!$E:$E,$D387,条件付き不可!$C:$C,U$1))</f>
        <v>0</v>
      </c>
      <c r="V387" s="66">
        <f>IF(COUNTIFS(条件付き不可!$E:$E,$D387,条件付き不可!$C:$C,条件付き不可!$V$5)&gt;0,Q387,IFERROR(VLOOKUP(D387,条件付き不可!E:Y,21,0),0))</f>
        <v>0</v>
      </c>
    </row>
    <row r="388" spans="1:22">
      <c r="A388" s="53" t="str">
        <f t="shared" si="154"/>
        <v>014046</v>
      </c>
      <c r="B388" s="53">
        <v>5</v>
      </c>
      <c r="C388">
        <v>387</v>
      </c>
      <c r="D388">
        <v>14046</v>
      </c>
      <c r="E388" t="s">
        <v>3027</v>
      </c>
      <c r="F388" t="s">
        <v>387</v>
      </c>
      <c r="G388" t="str">
        <f>VLOOKUP(A388,GIS!A:B,2,0)</f>
        <v>新高根５A</v>
      </c>
      <c r="H388" t="s">
        <v>327</v>
      </c>
      <c r="I388" t="s">
        <v>2612</v>
      </c>
      <c r="J388" s="66">
        <v>405</v>
      </c>
      <c r="K388" s="66">
        <v>405</v>
      </c>
      <c r="L388" s="66">
        <v>405</v>
      </c>
      <c r="M388" s="66">
        <v>405</v>
      </c>
      <c r="N388" s="66">
        <f>VLOOKUP(A388,GIS!A:C,3,0)</f>
        <v>405</v>
      </c>
      <c r="O388" s="66" t="str">
        <f t="shared" si="155"/>
        <v/>
      </c>
      <c r="P388" s="66" t="str">
        <f t="shared" si="146"/>
        <v/>
      </c>
      <c r="Q388" s="66">
        <f t="shared" si="156"/>
        <v>405</v>
      </c>
      <c r="R388" s="66">
        <f t="shared" si="157"/>
        <v>405</v>
      </c>
      <c r="S388" s="66">
        <f>Q388-U388-SUMIFS(条件付き不可!X:X,条件付き不可!E:E,D388)</f>
        <v>405</v>
      </c>
      <c r="T388" s="66">
        <f t="shared" si="153"/>
        <v>405</v>
      </c>
      <c r="U388" s="66">
        <f>IF(COUNTIFS(条件付き不可!$E:$E,$D388,条件付き不可!$C:$C,条件付き不可!$V$3)&gt;0,Q388,SUMIFS(条件付き不可!$L:$L,条件付き不可!$E:$E,$D388,条件付き不可!$C:$C,U$1))</f>
        <v>0</v>
      </c>
      <c r="V388" s="66">
        <f>IF(COUNTIFS(条件付き不可!$E:$E,$D388,条件付き不可!$C:$C,条件付き不可!$V$5)&gt;0,Q388,IFERROR(VLOOKUP(D388,条件付き不可!E:Y,21,0),0))</f>
        <v>0</v>
      </c>
    </row>
    <row r="389" spans="1:22">
      <c r="A389" s="53" t="str">
        <f t="shared" si="154"/>
        <v>014047</v>
      </c>
      <c r="B389" s="53">
        <v>5</v>
      </c>
      <c r="C389">
        <v>388</v>
      </c>
      <c r="D389">
        <v>14047</v>
      </c>
      <c r="E389" t="s">
        <v>3027</v>
      </c>
      <c r="F389" t="s">
        <v>387</v>
      </c>
      <c r="G389" t="str">
        <f>VLOOKUP(A389,GIS!A:B,2,0)</f>
        <v>新高根５B</v>
      </c>
      <c r="H389" t="s">
        <v>327</v>
      </c>
      <c r="I389" t="s">
        <v>2612</v>
      </c>
      <c r="J389" s="66">
        <v>430</v>
      </c>
      <c r="K389" s="66">
        <v>430</v>
      </c>
      <c r="L389" s="66">
        <v>430</v>
      </c>
      <c r="M389" s="66">
        <v>430</v>
      </c>
      <c r="N389" s="66">
        <f>VLOOKUP(A389,GIS!A:C,3,0)</f>
        <v>430</v>
      </c>
      <c r="O389" s="66" t="str">
        <f t="shared" si="155"/>
        <v/>
      </c>
      <c r="P389" s="66" t="str">
        <f t="shared" si="146"/>
        <v/>
      </c>
      <c r="Q389" s="66">
        <f t="shared" si="156"/>
        <v>430</v>
      </c>
      <c r="R389" s="66">
        <f t="shared" si="157"/>
        <v>430</v>
      </c>
      <c r="S389" s="66">
        <f>Q389-U389-SUMIFS(条件付き不可!X:X,条件付き不可!E:E,D389)</f>
        <v>430</v>
      </c>
      <c r="T389" s="66">
        <f t="shared" si="153"/>
        <v>430</v>
      </c>
      <c r="U389" s="66">
        <f>IF(COUNTIFS(条件付き不可!$E:$E,$D389,条件付き不可!$C:$C,条件付き不可!$V$3)&gt;0,Q389,SUMIFS(条件付き不可!$L:$L,条件付き不可!$E:$E,$D389,条件付き不可!$C:$C,U$1))</f>
        <v>0</v>
      </c>
      <c r="V389" s="66">
        <f>IF(COUNTIFS(条件付き不可!$E:$E,$D389,条件付き不可!$C:$C,条件付き不可!$V$5)&gt;0,Q389,IFERROR(VLOOKUP(D389,条件付き不可!E:Y,21,0),0))</f>
        <v>0</v>
      </c>
    </row>
    <row r="390" spans="1:22">
      <c r="A390" s="53" t="str">
        <f t="shared" si="154"/>
        <v>014048</v>
      </c>
      <c r="B390" s="53">
        <v>5</v>
      </c>
      <c r="C390">
        <v>389</v>
      </c>
      <c r="D390">
        <v>14048</v>
      </c>
      <c r="E390" t="s">
        <v>3027</v>
      </c>
      <c r="F390" t="s">
        <v>387</v>
      </c>
      <c r="G390" t="str">
        <f>VLOOKUP(A390,GIS!A:B,2,0)</f>
        <v>新高根６</v>
      </c>
      <c r="H390" t="s">
        <v>327</v>
      </c>
      <c r="I390" t="s">
        <v>2612</v>
      </c>
      <c r="J390" s="66">
        <v>580</v>
      </c>
      <c r="K390" s="66">
        <v>580</v>
      </c>
      <c r="L390" s="66">
        <v>580</v>
      </c>
      <c r="M390" s="66">
        <v>580</v>
      </c>
      <c r="N390" s="66">
        <f>VLOOKUP(A390,GIS!A:C,3,0)</f>
        <v>580</v>
      </c>
      <c r="O390" s="66" t="str">
        <f t="shared" si="155"/>
        <v/>
      </c>
      <c r="P390" s="66" t="str">
        <f t="shared" si="146"/>
        <v/>
      </c>
      <c r="Q390" s="66">
        <f t="shared" si="156"/>
        <v>580</v>
      </c>
      <c r="R390" s="66">
        <f t="shared" si="157"/>
        <v>580</v>
      </c>
      <c r="S390" s="66">
        <f>Q390-U390-SUMIFS(条件付き不可!X:X,条件付き不可!E:E,D390)</f>
        <v>580</v>
      </c>
      <c r="T390" s="66">
        <f t="shared" si="153"/>
        <v>580</v>
      </c>
      <c r="U390" s="66">
        <f>IF(COUNTIFS(条件付き不可!$E:$E,$D390,条件付き不可!$C:$C,条件付き不可!$V$3)&gt;0,Q390,SUMIFS(条件付き不可!$L:$L,条件付き不可!$E:$E,$D390,条件付き不可!$C:$C,U$1))</f>
        <v>0</v>
      </c>
      <c r="V390" s="66">
        <f>IF(COUNTIFS(条件付き不可!$E:$E,$D390,条件付き不可!$C:$C,条件付き不可!$V$5)&gt;0,Q390,IFERROR(VLOOKUP(D390,条件付き不可!E:Y,21,0),0))</f>
        <v>0</v>
      </c>
    </row>
    <row r="391" spans="1:22">
      <c r="A391" s="53" t="str">
        <f t="shared" si="154"/>
        <v>014049</v>
      </c>
      <c r="B391" s="53">
        <v>5</v>
      </c>
      <c r="C391">
        <v>390</v>
      </c>
      <c r="D391">
        <v>14049</v>
      </c>
      <c r="E391" t="s">
        <v>3027</v>
      </c>
      <c r="F391" t="s">
        <v>392</v>
      </c>
      <c r="G391" t="str">
        <f>VLOOKUP(A391,GIS!A:B,2,0)</f>
        <v>高根台１A団</v>
      </c>
      <c r="H391" t="s">
        <v>327</v>
      </c>
      <c r="I391" t="s">
        <v>2612</v>
      </c>
      <c r="J391" s="66">
        <v>695</v>
      </c>
      <c r="K391" s="66">
        <v>486</v>
      </c>
      <c r="L391" s="66">
        <v>486</v>
      </c>
      <c r="M391" s="66">
        <v>695</v>
      </c>
      <c r="N391" s="66">
        <f>VLOOKUP(A391,GIS!A:C,3,0)</f>
        <v>695</v>
      </c>
      <c r="O391" s="66" t="str">
        <f t="shared" si="155"/>
        <v/>
      </c>
      <c r="P391" s="66" t="str">
        <f t="shared" si="146"/>
        <v>✕</v>
      </c>
      <c r="Q391" s="66">
        <f t="shared" si="156"/>
        <v>695</v>
      </c>
      <c r="R391" s="66">
        <f t="shared" si="157"/>
        <v>486</v>
      </c>
      <c r="S391" s="66">
        <f>Q391-U391-SUMIFS(条件付き不可!X:X,条件付き不可!E:E,D391)</f>
        <v>486</v>
      </c>
      <c r="T391" s="66">
        <f t="shared" si="153"/>
        <v>695</v>
      </c>
      <c r="U391" s="66">
        <f>IF(COUNTIFS(条件付き不可!$E:$E,$D391,条件付き不可!$C:$C,条件付き不可!$V$3)&gt;0,Q391,SUMIFS(条件付き不可!$L:$L,条件付き不可!$E:$E,$D391,条件付き不可!$C:$C,U$1))</f>
        <v>209</v>
      </c>
      <c r="V391" s="66">
        <f>IF(COUNTIFS(条件付き不可!$E:$E,$D391,条件付き不可!$C:$C,条件付き不可!$V$5)&gt;0,Q391,IFERROR(VLOOKUP(D391,条件付き不可!E:Y,21,0),0))</f>
        <v>0</v>
      </c>
    </row>
    <row r="392" spans="1:22">
      <c r="A392" s="53" t="str">
        <f t="shared" si="154"/>
        <v>014050</v>
      </c>
      <c r="B392" s="53">
        <v>5</v>
      </c>
      <c r="C392">
        <v>391</v>
      </c>
      <c r="D392">
        <v>14050</v>
      </c>
      <c r="E392" t="s">
        <v>3027</v>
      </c>
      <c r="F392" t="s">
        <v>392</v>
      </c>
      <c r="G392" t="str">
        <f>VLOOKUP(A392,GIS!A:B,2,0)</f>
        <v>高根台1B団</v>
      </c>
      <c r="H392" t="s">
        <v>327</v>
      </c>
      <c r="I392" t="s">
        <v>2612</v>
      </c>
      <c r="J392" s="66">
        <v>695</v>
      </c>
      <c r="K392" s="66">
        <v>545</v>
      </c>
      <c r="L392" s="66">
        <v>545</v>
      </c>
      <c r="M392" s="66">
        <v>695</v>
      </c>
      <c r="N392" s="66">
        <f>VLOOKUP(A392,GIS!A:C,3,0)</f>
        <v>695</v>
      </c>
      <c r="O392" s="66" t="str">
        <f t="shared" si="155"/>
        <v/>
      </c>
      <c r="P392" s="66" t="str">
        <f t="shared" si="146"/>
        <v>✕</v>
      </c>
      <c r="Q392" s="66">
        <f t="shared" si="156"/>
        <v>695</v>
      </c>
      <c r="R392" s="66">
        <f t="shared" si="157"/>
        <v>545</v>
      </c>
      <c r="S392" s="66">
        <f>Q392-U392-SUMIFS(条件付き不可!X:X,条件付き不可!E:E,D392)</f>
        <v>545</v>
      </c>
      <c r="T392" s="66">
        <f t="shared" si="153"/>
        <v>695</v>
      </c>
      <c r="U392" s="66">
        <f>IF(COUNTIFS(条件付き不可!$E:$E,$D392,条件付き不可!$C:$C,条件付き不可!$V$3)&gt;0,Q392,SUMIFS(条件付き不可!$L:$L,条件付き不可!$E:$E,$D392,条件付き不可!$C:$C,U$1))</f>
        <v>150</v>
      </c>
      <c r="V392" s="66">
        <f>IF(COUNTIFS(条件付き不可!$E:$E,$D392,条件付き不可!$C:$C,条件付き不可!$V$5)&gt;0,Q392,IFERROR(VLOOKUP(D392,条件付き不可!E:Y,21,0),0))</f>
        <v>0</v>
      </c>
    </row>
    <row r="393" spans="1:22">
      <c r="A393" s="53" t="str">
        <f t="shared" si="154"/>
        <v>014051</v>
      </c>
      <c r="B393" s="53">
        <v>5</v>
      </c>
      <c r="C393">
        <v>392</v>
      </c>
      <c r="D393">
        <v>14051</v>
      </c>
      <c r="E393" t="s">
        <v>3027</v>
      </c>
      <c r="F393" t="s">
        <v>392</v>
      </c>
      <c r="G393" t="str">
        <f>VLOOKUP(A393,GIS!A:B,2,0)</f>
        <v>高根台２A　団</v>
      </c>
      <c r="H393" t="s">
        <v>327</v>
      </c>
      <c r="I393" t="s">
        <v>2612</v>
      </c>
      <c r="J393" s="66">
        <v>430</v>
      </c>
      <c r="K393" s="66">
        <v>430</v>
      </c>
      <c r="L393" s="66">
        <v>430</v>
      </c>
      <c r="M393" s="66">
        <v>430</v>
      </c>
      <c r="N393" s="66">
        <f>VLOOKUP(A393,GIS!A:C,3,0)</f>
        <v>430</v>
      </c>
      <c r="O393" s="66" t="str">
        <f t="shared" si="155"/>
        <v/>
      </c>
      <c r="P393" s="66" t="str">
        <f t="shared" si="146"/>
        <v/>
      </c>
      <c r="Q393" s="66">
        <f t="shared" si="156"/>
        <v>430</v>
      </c>
      <c r="R393" s="66">
        <f t="shared" si="157"/>
        <v>430</v>
      </c>
      <c r="S393" s="66">
        <f>Q393-U393-SUMIFS(条件付き不可!X:X,条件付き不可!E:E,D393)</f>
        <v>430</v>
      </c>
      <c r="T393" s="66">
        <f t="shared" si="153"/>
        <v>430</v>
      </c>
      <c r="U393" s="66">
        <f>IF(COUNTIFS(条件付き不可!$E:$E,$D393,条件付き不可!$C:$C,条件付き不可!$V$3)&gt;0,Q393,SUMIFS(条件付き不可!$L:$L,条件付き不可!$E:$E,$D393,条件付き不可!$C:$C,U$1))</f>
        <v>0</v>
      </c>
      <c r="V393" s="66">
        <f>IF(COUNTIFS(条件付き不可!$E:$E,$D393,条件付き不可!$C:$C,条件付き不可!$V$5)&gt;0,Q393,IFERROR(VLOOKUP(D393,条件付き不可!E:Y,21,0),0))</f>
        <v>0</v>
      </c>
    </row>
    <row r="394" spans="1:22">
      <c r="A394" s="53" t="str">
        <f t="shared" si="154"/>
        <v>014052</v>
      </c>
      <c r="B394" s="53">
        <v>5</v>
      </c>
      <c r="C394">
        <v>393</v>
      </c>
      <c r="D394">
        <v>14052</v>
      </c>
      <c r="E394" t="s">
        <v>3027</v>
      </c>
      <c r="F394" t="s">
        <v>392</v>
      </c>
      <c r="G394" t="str">
        <f>VLOOKUP(A394,GIS!A:B,2,0)</f>
        <v>高根台２B　団</v>
      </c>
      <c r="H394" t="s">
        <v>327</v>
      </c>
      <c r="I394" t="s">
        <v>2612</v>
      </c>
      <c r="J394" s="66">
        <v>395</v>
      </c>
      <c r="K394" s="66">
        <v>395</v>
      </c>
      <c r="L394" s="66">
        <v>395</v>
      </c>
      <c r="M394" s="66">
        <v>395</v>
      </c>
      <c r="N394" s="66">
        <f>VLOOKUP(A394,GIS!A:C,3,0)</f>
        <v>395</v>
      </c>
      <c r="O394" s="66" t="str">
        <f t="shared" si="155"/>
        <v/>
      </c>
      <c r="P394" s="66" t="str">
        <f t="shared" si="146"/>
        <v/>
      </c>
      <c r="Q394" s="66">
        <f t="shared" si="156"/>
        <v>395</v>
      </c>
      <c r="R394" s="66">
        <f t="shared" si="157"/>
        <v>395</v>
      </c>
      <c r="S394" s="66">
        <f>Q394-U394-SUMIFS(条件付き不可!X:X,条件付き不可!E:E,D394)</f>
        <v>395</v>
      </c>
      <c r="T394" s="66">
        <f t="shared" si="153"/>
        <v>395</v>
      </c>
      <c r="U394" s="66">
        <f>IF(COUNTIFS(条件付き不可!$E:$E,$D394,条件付き不可!$C:$C,条件付き不可!$V$3)&gt;0,Q394,SUMIFS(条件付き不可!$L:$L,条件付き不可!$E:$E,$D394,条件付き不可!$C:$C,U$1))</f>
        <v>0</v>
      </c>
      <c r="V394" s="66">
        <f>IF(COUNTIFS(条件付き不可!$E:$E,$D394,条件付き不可!$C:$C,条件付き不可!$V$5)&gt;0,Q394,IFERROR(VLOOKUP(D394,条件付き不可!E:Y,21,0),0))</f>
        <v>0</v>
      </c>
    </row>
    <row r="395" spans="1:22">
      <c r="A395" s="53" t="str">
        <f t="shared" si="154"/>
        <v>014053</v>
      </c>
      <c r="B395" s="53">
        <v>5</v>
      </c>
      <c r="C395">
        <v>394</v>
      </c>
      <c r="D395">
        <v>14053</v>
      </c>
      <c r="E395" t="s">
        <v>3027</v>
      </c>
      <c r="F395" t="s">
        <v>392</v>
      </c>
      <c r="G395" t="str">
        <f>VLOOKUP(A395,GIS!A:B,2,0)</f>
        <v>高根台３A　団</v>
      </c>
      <c r="H395" t="s">
        <v>327</v>
      </c>
      <c r="I395" t="s">
        <v>2612</v>
      </c>
      <c r="J395" s="66">
        <v>360</v>
      </c>
      <c r="K395" s="66">
        <v>360</v>
      </c>
      <c r="L395" s="66">
        <v>360</v>
      </c>
      <c r="M395" s="66">
        <v>360</v>
      </c>
      <c r="N395" s="66">
        <f>VLOOKUP(A395,GIS!A:C,3,0)</f>
        <v>360</v>
      </c>
      <c r="O395" s="66" t="str">
        <f t="shared" si="155"/>
        <v/>
      </c>
      <c r="P395" s="66" t="str">
        <f t="shared" si="146"/>
        <v/>
      </c>
      <c r="Q395" s="66">
        <f t="shared" si="156"/>
        <v>360</v>
      </c>
      <c r="R395" s="66">
        <f t="shared" si="157"/>
        <v>360</v>
      </c>
      <c r="S395" s="66">
        <f>Q395-U395-SUMIFS(条件付き不可!X:X,条件付き不可!E:E,D395)</f>
        <v>360</v>
      </c>
      <c r="T395" s="66">
        <f t="shared" si="153"/>
        <v>360</v>
      </c>
      <c r="U395" s="66">
        <f>IF(COUNTIFS(条件付き不可!$E:$E,$D395,条件付き不可!$C:$C,条件付き不可!$V$3)&gt;0,Q395,SUMIFS(条件付き不可!$L:$L,条件付き不可!$E:$E,$D395,条件付き不可!$C:$C,U$1))</f>
        <v>0</v>
      </c>
      <c r="V395" s="66">
        <f>IF(COUNTIFS(条件付き不可!$E:$E,$D395,条件付き不可!$C:$C,条件付き不可!$V$5)&gt;0,Q395,IFERROR(VLOOKUP(D395,条件付き不可!E:Y,21,0),0))</f>
        <v>0</v>
      </c>
    </row>
    <row r="396" spans="1:22">
      <c r="A396" s="53" t="str">
        <f t="shared" si="154"/>
        <v>014054</v>
      </c>
      <c r="B396" s="53">
        <v>5</v>
      </c>
      <c r="C396">
        <v>395</v>
      </c>
      <c r="D396">
        <v>14054</v>
      </c>
      <c r="E396" t="s">
        <v>3027</v>
      </c>
      <c r="F396" t="s">
        <v>392</v>
      </c>
      <c r="G396" t="str">
        <f>VLOOKUP(A396,GIS!A:B,2,0)</f>
        <v>高根台３B　団</v>
      </c>
      <c r="H396" t="s">
        <v>327</v>
      </c>
      <c r="I396" t="s">
        <v>2612</v>
      </c>
      <c r="J396" s="66">
        <v>375</v>
      </c>
      <c r="K396" s="66">
        <v>375</v>
      </c>
      <c r="L396" s="66">
        <v>375</v>
      </c>
      <c r="M396" s="66">
        <v>375</v>
      </c>
      <c r="N396" s="66">
        <f>VLOOKUP(A396,GIS!A:C,3,0)</f>
        <v>375</v>
      </c>
      <c r="O396" s="66" t="str">
        <f t="shared" si="155"/>
        <v/>
      </c>
      <c r="P396" s="66" t="str">
        <f t="shared" si="146"/>
        <v/>
      </c>
      <c r="Q396" s="66">
        <f t="shared" si="156"/>
        <v>375</v>
      </c>
      <c r="R396" s="66">
        <f t="shared" si="157"/>
        <v>375</v>
      </c>
      <c r="S396" s="66">
        <f>Q396-U396-SUMIFS(条件付き不可!X:X,条件付き不可!E:E,D396)</f>
        <v>375</v>
      </c>
      <c r="T396" s="66">
        <f t="shared" si="153"/>
        <v>375</v>
      </c>
      <c r="U396" s="66">
        <f>IF(COUNTIFS(条件付き不可!$E:$E,$D396,条件付き不可!$C:$C,条件付き不可!$V$3)&gt;0,Q396,SUMIFS(条件付き不可!$L:$L,条件付き不可!$E:$E,$D396,条件付き不可!$C:$C,U$1))</f>
        <v>0</v>
      </c>
      <c r="V396" s="66">
        <f>IF(COUNTIFS(条件付き不可!$E:$E,$D396,条件付き不可!$C:$C,条件付き不可!$V$5)&gt;0,Q396,IFERROR(VLOOKUP(D396,条件付き不可!E:Y,21,0),0))</f>
        <v>0</v>
      </c>
    </row>
    <row r="397" spans="1:22">
      <c r="A397" s="53" t="str">
        <f t="shared" si="154"/>
        <v>014055</v>
      </c>
      <c r="B397" s="53">
        <v>5</v>
      </c>
      <c r="C397">
        <v>396</v>
      </c>
      <c r="D397">
        <v>14055</v>
      </c>
      <c r="E397" t="s">
        <v>3027</v>
      </c>
      <c r="F397" t="s">
        <v>392</v>
      </c>
      <c r="G397" t="str">
        <f>VLOOKUP(A397,GIS!A:B,2,0)</f>
        <v>高根台３C　団</v>
      </c>
      <c r="H397" t="s">
        <v>327</v>
      </c>
      <c r="I397" t="s">
        <v>2612</v>
      </c>
      <c r="J397" s="66">
        <v>500</v>
      </c>
      <c r="K397" s="66">
        <v>500</v>
      </c>
      <c r="L397" s="66">
        <v>500</v>
      </c>
      <c r="M397" s="66">
        <v>500</v>
      </c>
      <c r="N397" s="66">
        <f>VLOOKUP(A397,GIS!A:C,3,0)</f>
        <v>500</v>
      </c>
      <c r="O397" s="66" t="str">
        <f t="shared" si="155"/>
        <v/>
      </c>
      <c r="P397" s="66" t="str">
        <f t="shared" si="146"/>
        <v/>
      </c>
      <c r="Q397" s="66">
        <f t="shared" si="156"/>
        <v>500</v>
      </c>
      <c r="R397" s="66">
        <f t="shared" si="157"/>
        <v>500</v>
      </c>
      <c r="S397" s="66">
        <f>Q397-U397-SUMIFS(条件付き不可!X:X,条件付き不可!E:E,D397)</f>
        <v>500</v>
      </c>
      <c r="T397" s="66">
        <f t="shared" si="153"/>
        <v>500</v>
      </c>
      <c r="U397" s="66">
        <f>IF(COUNTIFS(条件付き不可!$E:$E,$D397,条件付き不可!$C:$C,条件付き不可!$V$3)&gt;0,Q397,SUMIFS(条件付き不可!$L:$L,条件付き不可!$E:$E,$D397,条件付き不可!$C:$C,U$1))</f>
        <v>0</v>
      </c>
      <c r="V397" s="66">
        <f>IF(COUNTIFS(条件付き不可!$E:$E,$D397,条件付き不可!$C:$C,条件付き不可!$V$5)&gt;0,Q397,IFERROR(VLOOKUP(D397,条件付き不可!E:Y,21,0),0))</f>
        <v>0</v>
      </c>
    </row>
    <row r="398" spans="1:22">
      <c r="A398" s="53" t="str">
        <f t="shared" si="154"/>
        <v>014056</v>
      </c>
      <c r="B398" s="53">
        <v>5</v>
      </c>
      <c r="C398">
        <v>397</v>
      </c>
      <c r="D398">
        <v>14056</v>
      </c>
      <c r="E398" t="s">
        <v>3027</v>
      </c>
      <c r="F398" t="s">
        <v>392</v>
      </c>
      <c r="G398" t="str">
        <f>VLOOKUP(A398,GIS!A:B,2,0)</f>
        <v>高根台４</v>
      </c>
      <c r="H398" t="s">
        <v>327</v>
      </c>
      <c r="I398" t="s">
        <v>2612</v>
      </c>
      <c r="J398" s="66">
        <v>680</v>
      </c>
      <c r="K398" s="66">
        <v>680</v>
      </c>
      <c r="L398" s="66">
        <v>680</v>
      </c>
      <c r="M398" s="66">
        <v>680</v>
      </c>
      <c r="N398" s="66">
        <f>VLOOKUP(A398,GIS!A:C,3,0)</f>
        <v>680</v>
      </c>
      <c r="O398" s="66" t="str">
        <f t="shared" si="155"/>
        <v/>
      </c>
      <c r="P398" s="66" t="str">
        <f t="shared" si="146"/>
        <v/>
      </c>
      <c r="Q398" s="66">
        <f t="shared" si="156"/>
        <v>680</v>
      </c>
      <c r="R398" s="66">
        <f t="shared" si="157"/>
        <v>680</v>
      </c>
      <c r="S398" s="66">
        <f>Q398-U398-SUMIFS(条件付き不可!X:X,条件付き不可!E:E,D398)</f>
        <v>680</v>
      </c>
      <c r="T398" s="66">
        <f t="shared" si="153"/>
        <v>680</v>
      </c>
      <c r="U398" s="66">
        <f>IF(COUNTIFS(条件付き不可!$E:$E,$D398,条件付き不可!$C:$C,条件付き不可!$V$3)&gt;0,Q398,SUMIFS(条件付き不可!$L:$L,条件付き不可!$E:$E,$D398,条件付き不可!$C:$C,U$1))</f>
        <v>0</v>
      </c>
      <c r="V398" s="66">
        <f>IF(COUNTIFS(条件付き不可!$E:$E,$D398,条件付き不可!$C:$C,条件付き不可!$V$5)&gt;0,Q398,IFERROR(VLOOKUP(D398,条件付き不可!E:Y,21,0),0))</f>
        <v>0</v>
      </c>
    </row>
    <row r="399" spans="1:22">
      <c r="A399" s="53" t="str">
        <f t="shared" si="154"/>
        <v>014057</v>
      </c>
      <c r="B399" s="53">
        <v>5</v>
      </c>
      <c r="C399">
        <v>398</v>
      </c>
      <c r="D399">
        <v>14057</v>
      </c>
      <c r="E399" t="s">
        <v>3027</v>
      </c>
      <c r="F399" t="s">
        <v>392</v>
      </c>
      <c r="G399" t="str">
        <f>VLOOKUP(A399,GIS!A:B,2,0)</f>
        <v>高根台５　団</v>
      </c>
      <c r="H399" t="s">
        <v>327</v>
      </c>
      <c r="I399" t="s">
        <v>2612</v>
      </c>
      <c r="J399" s="66">
        <v>845</v>
      </c>
      <c r="K399" s="66">
        <v>845</v>
      </c>
      <c r="L399" s="66">
        <v>845</v>
      </c>
      <c r="M399" s="66">
        <v>845</v>
      </c>
      <c r="N399" s="66">
        <f>VLOOKUP(A399,GIS!A:C,3,0)</f>
        <v>845</v>
      </c>
      <c r="O399" s="66" t="str">
        <f t="shared" si="155"/>
        <v/>
      </c>
      <c r="P399" s="66" t="str">
        <f t="shared" si="146"/>
        <v/>
      </c>
      <c r="Q399" s="66">
        <f t="shared" si="156"/>
        <v>845</v>
      </c>
      <c r="R399" s="66">
        <f t="shared" si="157"/>
        <v>845</v>
      </c>
      <c r="S399" s="66">
        <f>Q399-U399-SUMIFS(条件付き不可!X:X,条件付き不可!E:E,D399)</f>
        <v>845</v>
      </c>
      <c r="T399" s="66">
        <f t="shared" si="153"/>
        <v>845</v>
      </c>
      <c r="U399" s="66">
        <f>IF(COUNTIFS(条件付き不可!$E:$E,$D399,条件付き不可!$C:$C,条件付き不可!$V$3)&gt;0,Q399,SUMIFS(条件付き不可!$L:$L,条件付き不可!$E:$E,$D399,条件付き不可!$C:$C,U$1))</f>
        <v>0</v>
      </c>
      <c r="V399" s="66">
        <f>IF(COUNTIFS(条件付き不可!$E:$E,$D399,条件付き不可!$C:$C,条件付き不可!$V$5)&gt;0,Q399,IFERROR(VLOOKUP(D399,条件付き不可!E:Y,21,0),0))</f>
        <v>0</v>
      </c>
    </row>
    <row r="400" spans="1:22">
      <c r="A400" s="53" t="str">
        <f t="shared" si="154"/>
        <v>014058</v>
      </c>
      <c r="B400" s="53">
        <v>5</v>
      </c>
      <c r="C400">
        <v>399</v>
      </c>
      <c r="D400">
        <v>14058</v>
      </c>
      <c r="E400" t="s">
        <v>3027</v>
      </c>
      <c r="F400" t="s">
        <v>392</v>
      </c>
      <c r="G400" t="str">
        <f>VLOOKUP(A400,GIS!A:B,2,0)</f>
        <v>高根台６</v>
      </c>
      <c r="H400" t="s">
        <v>327</v>
      </c>
      <c r="I400" t="s">
        <v>2612</v>
      </c>
      <c r="J400" s="66">
        <v>750</v>
      </c>
      <c r="K400" s="66">
        <v>750</v>
      </c>
      <c r="L400" s="66">
        <v>750</v>
      </c>
      <c r="M400" s="66">
        <v>750</v>
      </c>
      <c r="N400" s="66">
        <f>VLOOKUP(A400,GIS!A:C,3,0)</f>
        <v>750</v>
      </c>
      <c r="O400" s="66" t="str">
        <f t="shared" si="155"/>
        <v/>
      </c>
      <c r="P400" s="66" t="str">
        <f t="shared" si="146"/>
        <v/>
      </c>
      <c r="Q400" s="66">
        <f t="shared" si="156"/>
        <v>750</v>
      </c>
      <c r="R400" s="66">
        <f t="shared" si="157"/>
        <v>750</v>
      </c>
      <c r="S400" s="66">
        <f>Q400-U400-SUMIFS(条件付き不可!X:X,条件付き不可!E:E,D400)</f>
        <v>750</v>
      </c>
      <c r="T400" s="66">
        <f t="shared" si="153"/>
        <v>750</v>
      </c>
      <c r="U400" s="66">
        <f>IF(COUNTIFS(条件付き不可!$E:$E,$D400,条件付き不可!$C:$C,条件付き不可!$V$3)&gt;0,Q400,SUMIFS(条件付き不可!$L:$L,条件付き不可!$E:$E,$D400,条件付き不可!$C:$C,U$1))</f>
        <v>0</v>
      </c>
      <c r="V400" s="66">
        <f>IF(COUNTIFS(条件付き不可!$E:$E,$D400,条件付き不可!$C:$C,条件付き不可!$V$5)&gt;0,Q400,IFERROR(VLOOKUP(D400,条件付き不可!E:Y,21,0),0))</f>
        <v>0</v>
      </c>
    </row>
    <row r="401" spans="1:22">
      <c r="A401" s="53" t="str">
        <f t="shared" si="154"/>
        <v>014059</v>
      </c>
      <c r="B401" s="53">
        <v>5</v>
      </c>
      <c r="C401">
        <v>400</v>
      </c>
      <c r="D401">
        <v>14059</v>
      </c>
      <c r="E401" t="s">
        <v>3027</v>
      </c>
      <c r="F401" t="s">
        <v>392</v>
      </c>
      <c r="G401" t="str">
        <f>VLOOKUP(A401,GIS!A:B,2,0)</f>
        <v>高根台７A</v>
      </c>
      <c r="H401" t="s">
        <v>327</v>
      </c>
      <c r="I401" t="s">
        <v>2612</v>
      </c>
      <c r="J401" s="66">
        <v>370</v>
      </c>
      <c r="K401" s="66">
        <v>370</v>
      </c>
      <c r="L401" s="66">
        <v>370</v>
      </c>
      <c r="M401" s="66">
        <v>370</v>
      </c>
      <c r="N401" s="66">
        <f>VLOOKUP(A401,GIS!A:C,3,0)</f>
        <v>370</v>
      </c>
      <c r="O401" s="66" t="str">
        <f t="shared" si="155"/>
        <v/>
      </c>
      <c r="P401" s="66" t="str">
        <f t="shared" si="146"/>
        <v/>
      </c>
      <c r="Q401" s="66">
        <f t="shared" si="156"/>
        <v>370</v>
      </c>
      <c r="R401" s="66">
        <f t="shared" si="157"/>
        <v>370</v>
      </c>
      <c r="S401" s="66">
        <f>Q401-U401-SUMIFS(条件付き不可!X:X,条件付き不可!E:E,D401)</f>
        <v>370</v>
      </c>
      <c r="T401" s="66">
        <f t="shared" si="153"/>
        <v>370</v>
      </c>
      <c r="U401" s="66">
        <f>IF(COUNTIFS(条件付き不可!$E:$E,$D401,条件付き不可!$C:$C,条件付き不可!$V$3)&gt;0,Q401,SUMIFS(条件付き不可!$L:$L,条件付き不可!$E:$E,$D401,条件付き不可!$C:$C,U$1))</f>
        <v>0</v>
      </c>
      <c r="V401" s="66">
        <f>IF(COUNTIFS(条件付き不可!$E:$E,$D401,条件付き不可!$C:$C,条件付き不可!$V$5)&gt;0,Q401,IFERROR(VLOOKUP(D401,条件付き不可!E:Y,21,0),0))</f>
        <v>0</v>
      </c>
    </row>
    <row r="402" spans="1:22">
      <c r="A402" s="53" t="str">
        <f t="shared" si="154"/>
        <v>014060</v>
      </c>
      <c r="B402" s="53">
        <v>5</v>
      </c>
      <c r="C402">
        <v>401</v>
      </c>
      <c r="D402">
        <v>14060</v>
      </c>
      <c r="E402" t="s">
        <v>3027</v>
      </c>
      <c r="F402" t="s">
        <v>392</v>
      </c>
      <c r="G402" t="str">
        <f>VLOOKUP(A402,GIS!A:B,2,0)</f>
        <v>高根台７B</v>
      </c>
      <c r="H402" t="s">
        <v>327</v>
      </c>
      <c r="I402" t="s">
        <v>2612</v>
      </c>
      <c r="J402" s="66">
        <v>550</v>
      </c>
      <c r="K402" s="66">
        <v>550</v>
      </c>
      <c r="L402" s="66">
        <v>550</v>
      </c>
      <c r="M402" s="66">
        <v>550</v>
      </c>
      <c r="N402" s="66">
        <f>VLOOKUP(A402,GIS!A:C,3,0)</f>
        <v>550</v>
      </c>
      <c r="O402" s="66" t="str">
        <f t="shared" si="155"/>
        <v/>
      </c>
      <c r="P402" s="66" t="str">
        <f t="shared" si="146"/>
        <v/>
      </c>
      <c r="Q402" s="66">
        <f t="shared" si="156"/>
        <v>550</v>
      </c>
      <c r="R402" s="66">
        <f t="shared" si="157"/>
        <v>550</v>
      </c>
      <c r="S402" s="66">
        <f>Q402-U402-SUMIFS(条件付き不可!X:X,条件付き不可!E:E,D402)</f>
        <v>550</v>
      </c>
      <c r="T402" s="66">
        <f t="shared" si="153"/>
        <v>550</v>
      </c>
      <c r="U402" s="66">
        <f>IF(COUNTIFS(条件付き不可!$E:$E,$D402,条件付き不可!$C:$C,条件付き不可!$V$3)&gt;0,Q402,SUMIFS(条件付き不可!$L:$L,条件付き不可!$E:$E,$D402,条件付き不可!$C:$C,U$1))</f>
        <v>0</v>
      </c>
      <c r="V402" s="66">
        <f>IF(COUNTIFS(条件付き不可!$E:$E,$D402,条件付き不可!$C:$C,条件付き不可!$V$5)&gt;0,Q402,IFERROR(VLOOKUP(D402,条件付き不可!E:Y,21,0),0))</f>
        <v>0</v>
      </c>
    </row>
    <row r="403" spans="1:22">
      <c r="A403" s="53" t="str">
        <f t="shared" si="154"/>
        <v>014061</v>
      </c>
      <c r="B403" s="53">
        <v>5</v>
      </c>
      <c r="C403">
        <v>402</v>
      </c>
      <c r="D403">
        <v>14061</v>
      </c>
      <c r="E403" t="s">
        <v>3027</v>
      </c>
      <c r="F403" t="s">
        <v>394</v>
      </c>
      <c r="G403" t="str">
        <f>VLOOKUP(A403,GIS!A:B,2,0)</f>
        <v>松ヶ丘１A</v>
      </c>
      <c r="H403" t="s">
        <v>327</v>
      </c>
      <c r="I403" t="s">
        <v>2612</v>
      </c>
      <c r="J403" s="66">
        <v>570</v>
      </c>
      <c r="K403" s="66">
        <v>570</v>
      </c>
      <c r="L403" s="66">
        <v>570</v>
      </c>
      <c r="M403" s="66">
        <v>570</v>
      </c>
      <c r="N403" s="66">
        <f>VLOOKUP(A403,GIS!A:C,3,0)</f>
        <v>570</v>
      </c>
      <c r="O403" s="66" t="str">
        <f t="shared" si="155"/>
        <v/>
      </c>
      <c r="P403" s="66" t="str">
        <f t="shared" si="146"/>
        <v/>
      </c>
      <c r="Q403" s="66">
        <f t="shared" si="156"/>
        <v>570</v>
      </c>
      <c r="R403" s="66">
        <f t="shared" si="157"/>
        <v>570</v>
      </c>
      <c r="S403" s="66">
        <f>Q403-U403-SUMIFS(条件付き不可!X:X,条件付き不可!E:E,D403)</f>
        <v>570</v>
      </c>
      <c r="T403" s="66">
        <f t="shared" si="153"/>
        <v>570</v>
      </c>
      <c r="U403" s="66">
        <f>IF(COUNTIFS(条件付き不可!$E:$E,$D403,条件付き不可!$C:$C,条件付き不可!$V$3)&gt;0,Q403,SUMIFS(条件付き不可!$L:$L,条件付き不可!$E:$E,$D403,条件付き不可!$C:$C,U$1))</f>
        <v>0</v>
      </c>
      <c r="V403" s="66">
        <f>IF(COUNTIFS(条件付き不可!$E:$E,$D403,条件付き不可!$C:$C,条件付き不可!$V$5)&gt;0,Q403,IFERROR(VLOOKUP(D403,条件付き不可!E:Y,21,0),0))</f>
        <v>0</v>
      </c>
    </row>
    <row r="404" spans="1:22">
      <c r="A404" s="53" t="str">
        <f t="shared" si="154"/>
        <v>014062</v>
      </c>
      <c r="B404" s="53">
        <v>5</v>
      </c>
      <c r="C404">
        <v>403</v>
      </c>
      <c r="D404">
        <v>14062</v>
      </c>
      <c r="E404" t="s">
        <v>3027</v>
      </c>
      <c r="F404" t="s">
        <v>394</v>
      </c>
      <c r="G404" t="str">
        <f>VLOOKUP(A404,GIS!A:B,2,0)</f>
        <v>松ヶ丘１B</v>
      </c>
      <c r="H404" t="s">
        <v>327</v>
      </c>
      <c r="I404" t="s">
        <v>2612</v>
      </c>
      <c r="J404" s="66">
        <v>585</v>
      </c>
      <c r="K404" s="66">
        <v>585</v>
      </c>
      <c r="L404" s="66">
        <v>585</v>
      </c>
      <c r="M404" s="66">
        <v>585</v>
      </c>
      <c r="N404" s="66">
        <f>VLOOKUP(A404,GIS!A:C,3,0)</f>
        <v>585</v>
      </c>
      <c r="O404" s="66" t="str">
        <f t="shared" si="155"/>
        <v/>
      </c>
      <c r="P404" s="66" t="str">
        <f t="shared" ref="P404:P469" si="158">IF(J404=K404,IF(J404=L404,"","✕"),"✕")</f>
        <v/>
      </c>
      <c r="Q404" s="66">
        <f t="shared" si="156"/>
        <v>585</v>
      </c>
      <c r="R404" s="66">
        <f t="shared" si="157"/>
        <v>585</v>
      </c>
      <c r="S404" s="66">
        <f>Q404-U404-SUMIFS(条件付き不可!X:X,条件付き不可!E:E,D404)</f>
        <v>585</v>
      </c>
      <c r="T404" s="66">
        <f t="shared" si="153"/>
        <v>585</v>
      </c>
      <c r="U404" s="66">
        <f>IF(COUNTIFS(条件付き不可!$E:$E,$D404,条件付き不可!$C:$C,条件付き不可!$V$3)&gt;0,Q404,SUMIFS(条件付き不可!$L:$L,条件付き不可!$E:$E,$D404,条件付き不可!$C:$C,U$1))</f>
        <v>0</v>
      </c>
      <c r="V404" s="66">
        <f>IF(COUNTIFS(条件付き不可!$E:$E,$D404,条件付き不可!$C:$C,条件付き不可!$V$5)&gt;0,Q404,IFERROR(VLOOKUP(D404,条件付き不可!E:Y,21,0),0))</f>
        <v>0</v>
      </c>
    </row>
    <row r="405" spans="1:22">
      <c r="A405" s="53" t="str">
        <f t="shared" si="154"/>
        <v>014063</v>
      </c>
      <c r="B405" s="53">
        <v>5</v>
      </c>
      <c r="C405">
        <v>404</v>
      </c>
      <c r="D405">
        <v>14063</v>
      </c>
      <c r="E405" t="s">
        <v>3027</v>
      </c>
      <c r="F405" t="s">
        <v>394</v>
      </c>
      <c r="G405" t="str">
        <f>VLOOKUP(A405,GIS!A:B,2,0)</f>
        <v>松ヶ丘２</v>
      </c>
      <c r="H405" t="s">
        <v>327</v>
      </c>
      <c r="I405" t="s">
        <v>2612</v>
      </c>
      <c r="J405" s="66">
        <v>600</v>
      </c>
      <c r="K405" s="66">
        <v>600</v>
      </c>
      <c r="L405" s="66">
        <v>600</v>
      </c>
      <c r="M405" s="66">
        <v>600</v>
      </c>
      <c r="N405" s="66">
        <f>VLOOKUP(A405,GIS!A:C,3,0)</f>
        <v>600</v>
      </c>
      <c r="O405" s="66" t="str">
        <f t="shared" si="155"/>
        <v/>
      </c>
      <c r="P405" s="66" t="str">
        <f t="shared" si="158"/>
        <v/>
      </c>
      <c r="Q405" s="66">
        <f t="shared" si="156"/>
        <v>600</v>
      </c>
      <c r="R405" s="66">
        <f t="shared" si="157"/>
        <v>600</v>
      </c>
      <c r="S405" s="66">
        <f>Q405-U405-SUMIFS(条件付き不可!X:X,条件付き不可!E:E,D405)</f>
        <v>600</v>
      </c>
      <c r="T405" s="66">
        <f t="shared" si="153"/>
        <v>600</v>
      </c>
      <c r="U405" s="66">
        <f>IF(COUNTIFS(条件付き不可!$E:$E,$D405,条件付き不可!$C:$C,条件付き不可!$V$3)&gt;0,Q405,SUMIFS(条件付き不可!$L:$L,条件付き不可!$E:$E,$D405,条件付き不可!$C:$C,U$1))</f>
        <v>0</v>
      </c>
      <c r="V405" s="66">
        <f>IF(COUNTIFS(条件付き不可!$E:$E,$D405,条件付き不可!$C:$C,条件付き不可!$V$5)&gt;0,Q405,IFERROR(VLOOKUP(D405,条件付き不可!E:Y,21,0),0))</f>
        <v>0</v>
      </c>
    </row>
    <row r="406" spans="1:22">
      <c r="A406" s="53" t="str">
        <f t="shared" si="154"/>
        <v>014064</v>
      </c>
      <c r="B406" s="53">
        <v>5</v>
      </c>
      <c r="C406">
        <v>405</v>
      </c>
      <c r="D406">
        <v>14064</v>
      </c>
      <c r="E406" t="s">
        <v>3027</v>
      </c>
      <c r="F406" t="s">
        <v>394</v>
      </c>
      <c r="G406" t="str">
        <f>VLOOKUP(A406,GIS!A:B,2,0)</f>
        <v>松ヶ丘３A</v>
      </c>
      <c r="H406" t="s">
        <v>327</v>
      </c>
      <c r="I406" t="s">
        <v>2612</v>
      </c>
      <c r="J406" s="66">
        <v>475</v>
      </c>
      <c r="K406" s="66">
        <v>475</v>
      </c>
      <c r="L406" s="66">
        <v>475</v>
      </c>
      <c r="M406" s="66">
        <v>475</v>
      </c>
      <c r="N406" s="66">
        <f>VLOOKUP(A406,GIS!A:C,3,0)</f>
        <v>475</v>
      </c>
      <c r="O406" s="66" t="str">
        <f t="shared" si="155"/>
        <v/>
      </c>
      <c r="P406" s="66" t="str">
        <f t="shared" si="158"/>
        <v/>
      </c>
      <c r="Q406" s="66">
        <f t="shared" si="156"/>
        <v>475</v>
      </c>
      <c r="R406" s="66">
        <f t="shared" si="157"/>
        <v>475</v>
      </c>
      <c r="S406" s="66">
        <f>Q406-U406-SUMIFS(条件付き不可!X:X,条件付き不可!E:E,D406)</f>
        <v>475</v>
      </c>
      <c r="T406" s="66">
        <f t="shared" si="153"/>
        <v>475</v>
      </c>
      <c r="U406" s="66">
        <f>IF(COUNTIFS(条件付き不可!$E:$E,$D406,条件付き不可!$C:$C,条件付き不可!$V$3)&gt;0,Q406,SUMIFS(条件付き不可!$L:$L,条件付き不可!$E:$E,$D406,条件付き不可!$C:$C,U$1))</f>
        <v>0</v>
      </c>
      <c r="V406" s="66">
        <f>IF(COUNTIFS(条件付き不可!$E:$E,$D406,条件付き不可!$C:$C,条件付き不可!$V$5)&gt;0,Q406,IFERROR(VLOOKUP(D406,条件付き不可!E:Y,21,0),0))</f>
        <v>0</v>
      </c>
    </row>
    <row r="407" spans="1:22">
      <c r="A407" s="53" t="str">
        <f t="shared" si="154"/>
        <v>014065</v>
      </c>
      <c r="B407" s="53">
        <v>5</v>
      </c>
      <c r="C407">
        <v>406</v>
      </c>
      <c r="D407">
        <v>14065</v>
      </c>
      <c r="E407" t="s">
        <v>3027</v>
      </c>
      <c r="F407" t="s">
        <v>394</v>
      </c>
      <c r="G407" t="str">
        <f>VLOOKUP(A407,GIS!A:B,2,0)</f>
        <v>松ヶ丘３B</v>
      </c>
      <c r="H407" t="s">
        <v>327</v>
      </c>
      <c r="I407" t="s">
        <v>2612</v>
      </c>
      <c r="J407" s="66">
        <v>580</v>
      </c>
      <c r="K407" s="66">
        <v>580</v>
      </c>
      <c r="L407" s="66">
        <v>580</v>
      </c>
      <c r="M407" s="66">
        <v>580</v>
      </c>
      <c r="N407" s="66">
        <f>VLOOKUP(A407,GIS!A:C,3,0)</f>
        <v>580</v>
      </c>
      <c r="O407" s="66" t="str">
        <f t="shared" si="155"/>
        <v/>
      </c>
      <c r="P407" s="66" t="str">
        <f t="shared" si="158"/>
        <v/>
      </c>
      <c r="Q407" s="66">
        <f t="shared" si="156"/>
        <v>580</v>
      </c>
      <c r="R407" s="66">
        <f t="shared" si="157"/>
        <v>580</v>
      </c>
      <c r="S407" s="66">
        <f>Q407-U407-SUMIFS(条件付き不可!X:X,条件付き不可!E:E,D407)</f>
        <v>580</v>
      </c>
      <c r="T407" s="66">
        <f t="shared" si="153"/>
        <v>580</v>
      </c>
      <c r="U407" s="66">
        <f>IF(COUNTIFS(条件付き不可!$E:$E,$D407,条件付き不可!$C:$C,条件付き不可!$V$3)&gt;0,Q407,SUMIFS(条件付き不可!$L:$L,条件付き不可!$E:$E,$D407,条件付き不可!$C:$C,U$1))</f>
        <v>0</v>
      </c>
      <c r="V407" s="66">
        <f>IF(COUNTIFS(条件付き不可!$E:$E,$D407,条件付き不可!$C:$C,条件付き不可!$V$5)&gt;0,Q407,IFERROR(VLOOKUP(D407,条件付き不可!E:Y,21,0),0))</f>
        <v>0</v>
      </c>
    </row>
    <row r="408" spans="1:22">
      <c r="A408" s="53" t="str">
        <f t="shared" si="154"/>
        <v>014066</v>
      </c>
      <c r="B408" s="53">
        <v>5</v>
      </c>
      <c r="C408">
        <v>407</v>
      </c>
      <c r="D408">
        <v>14066</v>
      </c>
      <c r="E408" t="s">
        <v>3027</v>
      </c>
      <c r="F408" t="s">
        <v>394</v>
      </c>
      <c r="G408" t="str">
        <f>VLOOKUP(A408,GIS!A:B,2,0)</f>
        <v>松ヶ丘３C</v>
      </c>
      <c r="H408" t="s">
        <v>327</v>
      </c>
      <c r="I408" t="s">
        <v>2612</v>
      </c>
      <c r="J408" s="66">
        <v>545</v>
      </c>
      <c r="K408" s="66">
        <v>545</v>
      </c>
      <c r="L408" s="66">
        <v>545</v>
      </c>
      <c r="M408" s="66">
        <v>545</v>
      </c>
      <c r="N408" s="66">
        <f>VLOOKUP(A408,GIS!A:C,3,0)</f>
        <v>545</v>
      </c>
      <c r="O408" s="66" t="str">
        <f t="shared" si="155"/>
        <v/>
      </c>
      <c r="P408" s="66" t="str">
        <f t="shared" si="158"/>
        <v/>
      </c>
      <c r="Q408" s="66">
        <f t="shared" si="156"/>
        <v>545</v>
      </c>
      <c r="R408" s="66">
        <f t="shared" si="157"/>
        <v>545</v>
      </c>
      <c r="S408" s="66">
        <f>Q408-U408-SUMIFS(条件付き不可!X:X,条件付き不可!E:E,D408)</f>
        <v>545</v>
      </c>
      <c r="T408" s="66">
        <f t="shared" si="153"/>
        <v>545</v>
      </c>
      <c r="U408" s="66">
        <f>IF(COUNTIFS(条件付き不可!$E:$E,$D408,条件付き不可!$C:$C,条件付き不可!$V$3)&gt;0,Q408,SUMIFS(条件付き不可!$L:$L,条件付き不可!$E:$E,$D408,条件付き不可!$C:$C,U$1))</f>
        <v>0</v>
      </c>
      <c r="V408" s="66">
        <f>IF(COUNTIFS(条件付き不可!$E:$E,$D408,条件付き不可!$C:$C,条件付き不可!$V$5)&gt;0,Q408,IFERROR(VLOOKUP(D408,条件付き不可!E:Y,21,0),0))</f>
        <v>0</v>
      </c>
    </row>
    <row r="409" spans="1:22">
      <c r="A409" s="53" t="str">
        <f t="shared" si="154"/>
        <v>014067</v>
      </c>
      <c r="B409" s="53">
        <v>5</v>
      </c>
      <c r="C409">
        <v>408</v>
      </c>
      <c r="D409">
        <v>14067</v>
      </c>
      <c r="E409" t="s">
        <v>3027</v>
      </c>
      <c r="F409" t="s">
        <v>394</v>
      </c>
      <c r="G409" t="str">
        <f>VLOOKUP(A409,GIS!A:B,2,0)</f>
        <v>松ヶ丘４A</v>
      </c>
      <c r="H409" t="s">
        <v>327</v>
      </c>
      <c r="I409" t="s">
        <v>2612</v>
      </c>
      <c r="J409" s="66">
        <v>635</v>
      </c>
      <c r="K409" s="66">
        <v>635</v>
      </c>
      <c r="L409" s="66">
        <v>635</v>
      </c>
      <c r="M409" s="66">
        <v>635</v>
      </c>
      <c r="N409" s="66">
        <f>VLOOKUP(A409,GIS!A:C,3,0)</f>
        <v>635</v>
      </c>
      <c r="O409" s="66" t="str">
        <f t="shared" si="155"/>
        <v/>
      </c>
      <c r="P409" s="66" t="str">
        <f t="shared" si="158"/>
        <v/>
      </c>
      <c r="Q409" s="66">
        <f t="shared" si="156"/>
        <v>635</v>
      </c>
      <c r="R409" s="66">
        <f t="shared" si="157"/>
        <v>635</v>
      </c>
      <c r="S409" s="66">
        <f>Q409-U409-SUMIFS(条件付き不可!X:X,条件付き不可!E:E,D409)</f>
        <v>635</v>
      </c>
      <c r="T409" s="66">
        <f t="shared" si="153"/>
        <v>635</v>
      </c>
      <c r="U409" s="66">
        <f>IF(COUNTIFS(条件付き不可!$E:$E,$D409,条件付き不可!$C:$C,条件付き不可!$V$3)&gt;0,Q409,SUMIFS(条件付き不可!$L:$L,条件付き不可!$E:$E,$D409,条件付き不可!$C:$C,U$1))</f>
        <v>0</v>
      </c>
      <c r="V409" s="66">
        <f>IF(COUNTIFS(条件付き不可!$E:$E,$D409,条件付き不可!$C:$C,条件付き不可!$V$5)&gt;0,Q409,IFERROR(VLOOKUP(D409,条件付き不可!E:Y,21,0),0))</f>
        <v>0</v>
      </c>
    </row>
    <row r="410" spans="1:22">
      <c r="A410" s="53" t="str">
        <f t="shared" si="154"/>
        <v>014068</v>
      </c>
      <c r="B410" s="53">
        <v>5</v>
      </c>
      <c r="C410">
        <v>409</v>
      </c>
      <c r="D410">
        <v>14068</v>
      </c>
      <c r="E410" t="s">
        <v>3027</v>
      </c>
      <c r="F410" t="s">
        <v>394</v>
      </c>
      <c r="G410" t="str">
        <f>VLOOKUP(A410,GIS!A:B,2,0)</f>
        <v>松ヶ丘４B</v>
      </c>
      <c r="H410" t="s">
        <v>327</v>
      </c>
      <c r="I410" t="s">
        <v>2612</v>
      </c>
      <c r="J410" s="66">
        <v>560</v>
      </c>
      <c r="K410" s="66">
        <v>560</v>
      </c>
      <c r="L410" s="66">
        <v>560</v>
      </c>
      <c r="M410" s="66">
        <v>560</v>
      </c>
      <c r="N410" s="66">
        <f>VLOOKUP(A410,GIS!A:C,3,0)</f>
        <v>560</v>
      </c>
      <c r="O410" s="66" t="str">
        <f t="shared" si="155"/>
        <v/>
      </c>
      <c r="P410" s="66" t="str">
        <f t="shared" si="158"/>
        <v/>
      </c>
      <c r="Q410" s="66">
        <f t="shared" si="156"/>
        <v>560</v>
      </c>
      <c r="R410" s="66">
        <f t="shared" si="157"/>
        <v>560</v>
      </c>
      <c r="S410" s="66">
        <f>Q410-U410-SUMIFS(条件付き不可!X:X,条件付き不可!E:E,D410)</f>
        <v>560</v>
      </c>
      <c r="T410" s="66">
        <f t="shared" si="153"/>
        <v>560</v>
      </c>
      <c r="U410" s="66">
        <f>IF(COUNTIFS(条件付き不可!$E:$E,$D410,条件付き不可!$C:$C,条件付き不可!$V$3)&gt;0,Q410,SUMIFS(条件付き不可!$L:$L,条件付き不可!$E:$E,$D410,条件付き不可!$C:$C,U$1))</f>
        <v>0</v>
      </c>
      <c r="V410" s="66">
        <f>IF(COUNTIFS(条件付き不可!$E:$E,$D410,条件付き不可!$C:$C,条件付き不可!$V$5)&gt;0,Q410,IFERROR(VLOOKUP(D410,条件付き不可!E:Y,21,0),0))</f>
        <v>0</v>
      </c>
    </row>
    <row r="411" spans="1:22">
      <c r="A411" s="53" t="str">
        <f t="shared" si="154"/>
        <v>014069</v>
      </c>
      <c r="B411" s="53">
        <v>5</v>
      </c>
      <c r="C411">
        <v>410</v>
      </c>
      <c r="D411">
        <v>14069</v>
      </c>
      <c r="E411" t="s">
        <v>3027</v>
      </c>
      <c r="F411" t="s">
        <v>394</v>
      </c>
      <c r="G411" t="str">
        <f>VLOOKUP(A411,GIS!A:B,2,0)</f>
        <v>松ヶ丘５</v>
      </c>
      <c r="H411" t="s">
        <v>327</v>
      </c>
      <c r="I411" t="s">
        <v>2612</v>
      </c>
      <c r="J411" s="66">
        <v>680</v>
      </c>
      <c r="K411" s="66">
        <v>680</v>
      </c>
      <c r="L411" s="66">
        <v>680</v>
      </c>
      <c r="M411" s="66">
        <v>680</v>
      </c>
      <c r="N411" s="66">
        <f>VLOOKUP(A411,GIS!A:C,3,0)</f>
        <v>680</v>
      </c>
      <c r="O411" s="66" t="str">
        <f t="shared" si="155"/>
        <v/>
      </c>
      <c r="P411" s="66" t="str">
        <f t="shared" si="158"/>
        <v/>
      </c>
      <c r="Q411" s="66">
        <f t="shared" si="156"/>
        <v>680</v>
      </c>
      <c r="R411" s="66">
        <f t="shared" si="157"/>
        <v>680</v>
      </c>
      <c r="S411" s="66">
        <f>Q411-U411-SUMIFS(条件付き不可!X:X,条件付き不可!E:E,D411)</f>
        <v>680</v>
      </c>
      <c r="T411" s="66">
        <f t="shared" si="153"/>
        <v>680</v>
      </c>
      <c r="U411" s="66">
        <f>IF(COUNTIFS(条件付き不可!$E:$E,$D411,条件付き不可!$C:$C,条件付き不可!$V$3)&gt;0,Q411,SUMIFS(条件付き不可!$L:$L,条件付き不可!$E:$E,$D411,条件付き不可!$C:$C,U$1))</f>
        <v>0</v>
      </c>
      <c r="V411" s="66">
        <f>IF(COUNTIFS(条件付き不可!$E:$E,$D411,条件付き不可!$C:$C,条件付き不可!$V$5)&gt;0,Q411,IFERROR(VLOOKUP(D411,条件付き不可!E:Y,21,0),0))</f>
        <v>0</v>
      </c>
    </row>
    <row r="412" spans="1:22">
      <c r="A412" s="53" t="str">
        <f t="shared" si="154"/>
        <v>014070</v>
      </c>
      <c r="B412" s="53">
        <v>5</v>
      </c>
      <c r="C412">
        <v>411</v>
      </c>
      <c r="D412">
        <v>14070</v>
      </c>
      <c r="E412" t="s">
        <v>3027</v>
      </c>
      <c r="F412" t="s">
        <v>394</v>
      </c>
      <c r="G412" t="str">
        <f>VLOOKUP(A412,GIS!A:B,2,0)</f>
        <v>坪井西1</v>
      </c>
      <c r="H412" t="s">
        <v>327</v>
      </c>
      <c r="I412" t="s">
        <v>2612</v>
      </c>
      <c r="J412" s="66">
        <v>650</v>
      </c>
      <c r="K412" s="66">
        <v>650</v>
      </c>
      <c r="L412" s="66">
        <v>650</v>
      </c>
      <c r="M412" s="66">
        <v>650</v>
      </c>
      <c r="N412" s="66">
        <f>VLOOKUP(A412,GIS!A:C,3,0)</f>
        <v>650</v>
      </c>
      <c r="O412" s="66" t="str">
        <f t="shared" si="155"/>
        <v/>
      </c>
      <c r="P412" s="66" t="str">
        <f t="shared" si="158"/>
        <v/>
      </c>
      <c r="Q412" s="66">
        <f t="shared" si="156"/>
        <v>650</v>
      </c>
      <c r="R412" s="66">
        <f t="shared" si="157"/>
        <v>650</v>
      </c>
      <c r="S412" s="66">
        <f>Q412-U412-SUMIFS(条件付き不可!X:X,条件付き不可!E:E,D412)</f>
        <v>650</v>
      </c>
      <c r="T412" s="66">
        <f t="shared" si="153"/>
        <v>650</v>
      </c>
      <c r="U412" s="66">
        <f>IF(COUNTIFS(条件付き不可!$E:$E,$D412,条件付き不可!$C:$C,条件付き不可!$V$3)&gt;0,Q412,SUMIFS(条件付き不可!$L:$L,条件付き不可!$E:$E,$D412,条件付き不可!$C:$C,U$1))</f>
        <v>0</v>
      </c>
      <c r="V412" s="66">
        <f>IF(COUNTIFS(条件付き不可!$E:$E,$D412,条件付き不可!$C:$C,条件付き不可!$V$5)&gt;0,Q412,IFERROR(VLOOKUP(D412,条件付き不可!E:Y,21,0),0))</f>
        <v>0</v>
      </c>
    </row>
    <row r="413" spans="1:22">
      <c r="A413" s="53" t="str">
        <f t="shared" si="154"/>
        <v>014071</v>
      </c>
      <c r="B413" s="53">
        <v>5</v>
      </c>
      <c r="C413">
        <v>412</v>
      </c>
      <c r="D413">
        <v>14071</v>
      </c>
      <c r="E413" t="s">
        <v>3027</v>
      </c>
      <c r="F413" t="s">
        <v>394</v>
      </c>
      <c r="G413" t="str">
        <f>VLOOKUP(A413,GIS!A:B,2,0)</f>
        <v>坪井東1</v>
      </c>
      <c r="H413" t="s">
        <v>327</v>
      </c>
      <c r="I413" t="s">
        <v>2612</v>
      </c>
      <c r="J413" s="66">
        <v>470</v>
      </c>
      <c r="K413" s="66">
        <v>470</v>
      </c>
      <c r="L413" s="66">
        <v>470</v>
      </c>
      <c r="M413" s="66">
        <v>470</v>
      </c>
      <c r="N413" s="66">
        <f>VLOOKUP(A413,GIS!A:C,3,0)</f>
        <v>470</v>
      </c>
      <c r="O413" s="66" t="str">
        <f t="shared" si="155"/>
        <v/>
      </c>
      <c r="P413" s="66" t="str">
        <f t="shared" si="158"/>
        <v/>
      </c>
      <c r="Q413" s="66">
        <f t="shared" si="156"/>
        <v>470</v>
      </c>
      <c r="R413" s="66">
        <f t="shared" si="157"/>
        <v>470</v>
      </c>
      <c r="S413" s="66">
        <f>Q413-U413-SUMIFS(条件付き不可!X:X,条件付き不可!E:E,D413)</f>
        <v>470</v>
      </c>
      <c r="T413" s="66">
        <f t="shared" ref="T413:T480" si="159">Q413-V413</f>
        <v>470</v>
      </c>
      <c r="U413" s="66">
        <f>IF(COUNTIFS(条件付き不可!$E:$E,$D413,条件付き不可!$C:$C,条件付き不可!$V$3)&gt;0,Q413,SUMIFS(条件付き不可!$L:$L,条件付き不可!$E:$E,$D413,条件付き不可!$C:$C,U$1))</f>
        <v>0</v>
      </c>
      <c r="V413" s="66">
        <f>IF(COUNTIFS(条件付き不可!$E:$E,$D413,条件付き不可!$C:$C,条件付き不可!$V$5)&gt;0,Q413,IFERROR(VLOOKUP(D413,条件付き不可!E:Y,21,0),0))</f>
        <v>0</v>
      </c>
    </row>
    <row r="414" spans="1:22">
      <c r="A414" s="53" t="str">
        <f t="shared" ref="A414" si="160">TEXT(D414,"000000")</f>
        <v>014079</v>
      </c>
      <c r="B414" s="53">
        <v>5</v>
      </c>
      <c r="C414">
        <v>413</v>
      </c>
      <c r="D414">
        <v>14079</v>
      </c>
      <c r="E414" t="s">
        <v>3027</v>
      </c>
      <c r="F414" t="s">
        <v>394</v>
      </c>
      <c r="G414" t="str">
        <f>VLOOKUP(A414,GIS!A:B,2,0)</f>
        <v>坪井西2</v>
      </c>
      <c r="H414" t="s">
        <v>327</v>
      </c>
      <c r="I414" t="s">
        <v>2612</v>
      </c>
      <c r="J414" s="66">
        <v>360</v>
      </c>
      <c r="K414" s="66">
        <v>360</v>
      </c>
      <c r="L414" s="66">
        <v>360</v>
      </c>
      <c r="M414" s="66">
        <v>360</v>
      </c>
      <c r="N414" s="66">
        <f>VLOOKUP(A414,GIS!A:C,3,0)</f>
        <v>360</v>
      </c>
      <c r="O414" s="66" t="str">
        <f t="shared" ref="O414" si="161">IF(J414=N414,"","✕")</f>
        <v/>
      </c>
      <c r="P414" s="66" t="str">
        <f t="shared" ref="P414" si="162">IF(J414=K414,IF(J414=L414,"","✕"),"✕")</f>
        <v/>
      </c>
      <c r="Q414" s="66">
        <f t="shared" ref="Q414" si="163">N414</f>
        <v>360</v>
      </c>
      <c r="R414" s="66">
        <f t="shared" ref="R414" si="164">Q414-U414</f>
        <v>360</v>
      </c>
      <c r="S414" s="66">
        <f>Q414-U414-SUMIFS(条件付き不可!X:X,条件付き不可!E:E,D414)</f>
        <v>360</v>
      </c>
      <c r="T414" s="66">
        <f t="shared" ref="T414" si="165">Q414-V414</f>
        <v>360</v>
      </c>
      <c r="U414" s="66">
        <f>IF(COUNTIFS(条件付き不可!$E:$E,$D414,条件付き不可!$C:$C,条件付き不可!$V$3)&gt;0,Q414,SUMIFS(条件付き不可!$L:$L,条件付き不可!$E:$E,$D414,条件付き不可!$C:$C,U$1))</f>
        <v>0</v>
      </c>
      <c r="V414" s="66">
        <f>IF(COUNTIFS(条件付き不可!$E:$E,$D414,条件付き不可!$C:$C,条件付き不可!$V$5)&gt;0,Q414,IFERROR(VLOOKUP(D414,条件付き不可!E:Y,21,0),0))</f>
        <v>0</v>
      </c>
    </row>
    <row r="415" spans="1:22">
      <c r="A415" s="53" t="str">
        <f t="shared" si="154"/>
        <v>014072</v>
      </c>
      <c r="B415" s="53">
        <v>5</v>
      </c>
      <c r="C415">
        <v>414</v>
      </c>
      <c r="D415">
        <v>14072</v>
      </c>
      <c r="E415" t="s">
        <v>3027</v>
      </c>
      <c r="F415" t="s">
        <v>394</v>
      </c>
      <c r="G415" t="str">
        <f>VLOOKUP(A415,GIS!A:B,2,0)</f>
        <v>坪井東5・6</v>
      </c>
      <c r="H415" t="s">
        <v>327</v>
      </c>
      <c r="I415" t="s">
        <v>2612</v>
      </c>
      <c r="J415" s="66">
        <v>780</v>
      </c>
      <c r="K415" s="66">
        <v>780</v>
      </c>
      <c r="L415" s="66">
        <v>780</v>
      </c>
      <c r="M415" s="66">
        <v>780</v>
      </c>
      <c r="N415" s="66">
        <f>VLOOKUP(A415,GIS!A:C,3,0)</f>
        <v>780</v>
      </c>
      <c r="O415" s="66" t="str">
        <f t="shared" si="155"/>
        <v/>
      </c>
      <c r="P415" s="66" t="str">
        <f t="shared" si="158"/>
        <v/>
      </c>
      <c r="Q415" s="66">
        <f t="shared" si="156"/>
        <v>780</v>
      </c>
      <c r="R415" s="66">
        <f t="shared" si="157"/>
        <v>780</v>
      </c>
      <c r="S415" s="66">
        <f>Q415-U415-SUMIFS(条件付き不可!X:X,条件付き不可!E:E,D415)</f>
        <v>780</v>
      </c>
      <c r="T415" s="66">
        <f t="shared" si="159"/>
        <v>780</v>
      </c>
      <c r="U415" s="66">
        <f>IF(COUNTIFS(条件付き不可!$E:$E,$D415,条件付き不可!$C:$C,条件付き不可!$V$3)&gt;0,Q415,SUMIFS(条件付き不可!$L:$L,条件付き不可!$E:$E,$D415,条件付き不可!$C:$C,U$1))</f>
        <v>0</v>
      </c>
      <c r="V415" s="66">
        <f>IF(COUNTIFS(条件付き不可!$E:$E,$D415,条件付き不可!$C:$C,条件付き不可!$V$5)&gt;0,Q415,IFERROR(VLOOKUP(D415,条件付き不可!E:Y,21,0),0))</f>
        <v>0</v>
      </c>
    </row>
    <row r="416" spans="1:22">
      <c r="A416" s="53" t="str">
        <f t="shared" ref="A416:A482" si="166">TEXT(D416,"000000")</f>
        <v>014073</v>
      </c>
      <c r="B416" s="53">
        <v>5</v>
      </c>
      <c r="C416">
        <v>415</v>
      </c>
      <c r="D416">
        <v>14073</v>
      </c>
      <c r="E416" t="s">
        <v>3027</v>
      </c>
      <c r="F416" t="s">
        <v>394</v>
      </c>
      <c r="G416" t="str">
        <f>VLOOKUP(A416,GIS!A:B,2,0)</f>
        <v>坪井東2</v>
      </c>
      <c r="H416" t="s">
        <v>327</v>
      </c>
      <c r="I416" t="s">
        <v>2612</v>
      </c>
      <c r="J416" s="66">
        <v>750</v>
      </c>
      <c r="K416" s="66">
        <v>750</v>
      </c>
      <c r="L416" s="66">
        <v>750</v>
      </c>
      <c r="M416" s="66">
        <v>750</v>
      </c>
      <c r="N416" s="66">
        <f>VLOOKUP(A416,GIS!A:C,3,0)</f>
        <v>750</v>
      </c>
      <c r="O416" s="66" t="str">
        <f t="shared" ref="O416:O482" si="167">IF(J416=N416,"","✕")</f>
        <v/>
      </c>
      <c r="P416" s="66" t="str">
        <f t="shared" si="158"/>
        <v/>
      </c>
      <c r="Q416" s="66">
        <f t="shared" ref="Q416:Q482" si="168">N416</f>
        <v>750</v>
      </c>
      <c r="R416" s="66">
        <f t="shared" ref="R416:R482" si="169">Q416-U416</f>
        <v>750</v>
      </c>
      <c r="S416" s="66">
        <f>Q416-U416-SUMIFS(条件付き不可!X:X,条件付き不可!E:E,D416)</f>
        <v>750</v>
      </c>
      <c r="T416" s="66">
        <f t="shared" si="159"/>
        <v>750</v>
      </c>
      <c r="U416" s="66">
        <f>IF(COUNTIFS(条件付き不可!$E:$E,$D416,条件付き不可!$C:$C,条件付き不可!$V$3)&gt;0,Q416,SUMIFS(条件付き不可!$L:$L,条件付き不可!$E:$E,$D416,条件付き不可!$C:$C,U$1))</f>
        <v>0</v>
      </c>
      <c r="V416" s="66">
        <f>IF(COUNTIFS(条件付き不可!$E:$E,$D416,条件付き不可!$C:$C,条件付き不可!$V$5)&gt;0,Q416,IFERROR(VLOOKUP(D416,条件付き不可!E:Y,21,0),0))</f>
        <v>0</v>
      </c>
    </row>
    <row r="417" spans="1:22">
      <c r="A417" s="53" t="str">
        <f t="shared" si="166"/>
        <v>014075</v>
      </c>
      <c r="B417" s="53">
        <v>5</v>
      </c>
      <c r="C417">
        <v>416</v>
      </c>
      <c r="D417">
        <v>14075</v>
      </c>
      <c r="E417" t="s">
        <v>3027</v>
      </c>
      <c r="F417" t="s">
        <v>394</v>
      </c>
      <c r="G417" t="str">
        <f>VLOOKUP(A417,GIS!A:B,2,0)</f>
        <v>坪井東3A・4・5</v>
      </c>
      <c r="H417" t="s">
        <v>327</v>
      </c>
      <c r="I417" t="s">
        <v>2612</v>
      </c>
      <c r="J417" s="66">
        <v>500</v>
      </c>
      <c r="K417" s="66">
        <v>500</v>
      </c>
      <c r="L417" s="66">
        <v>500</v>
      </c>
      <c r="M417" s="66">
        <v>500</v>
      </c>
      <c r="N417" s="66">
        <f>VLOOKUP(A417,GIS!A:C,3,0)</f>
        <v>500</v>
      </c>
      <c r="O417" s="66" t="str">
        <f t="shared" si="167"/>
        <v/>
      </c>
      <c r="P417" s="66" t="str">
        <f t="shared" si="158"/>
        <v/>
      </c>
      <c r="Q417" s="66">
        <f t="shared" si="168"/>
        <v>500</v>
      </c>
      <c r="R417" s="66">
        <f t="shared" si="169"/>
        <v>500</v>
      </c>
      <c r="S417" s="66">
        <f>Q417-U417-SUMIFS(条件付き不可!X:X,条件付き不可!E:E,D417)</f>
        <v>500</v>
      </c>
      <c r="T417" s="66">
        <f t="shared" si="159"/>
        <v>500</v>
      </c>
      <c r="U417" s="66">
        <f>IF(COUNTIFS(条件付き不可!$E:$E,$D417,条件付き不可!$C:$C,条件付き不可!$V$3)&gt;0,Q417,SUMIFS(条件付き不可!$L:$L,条件付き不可!$E:$E,$D417,条件付き不可!$C:$C,U$1))</f>
        <v>0</v>
      </c>
      <c r="V417" s="66">
        <f>IF(COUNTIFS(条件付き不可!$E:$E,$D417,条件付き不可!$C:$C,条件付き不可!$V$5)&gt;0,Q417,IFERROR(VLOOKUP(D417,条件付き不可!E:Y,21,0),0))</f>
        <v>0</v>
      </c>
    </row>
    <row r="418" spans="1:22">
      <c r="A418" s="53" t="str">
        <f t="shared" si="166"/>
        <v>014077</v>
      </c>
      <c r="B418" s="53">
        <v>5</v>
      </c>
      <c r="C418">
        <v>417</v>
      </c>
      <c r="D418">
        <v>14077</v>
      </c>
      <c r="E418" t="s">
        <v>3027</v>
      </c>
      <c r="F418" t="s">
        <v>394</v>
      </c>
      <c r="G418" t="str">
        <f>VLOOKUP(A418,GIS!A:B,2,0)</f>
        <v>坪井東3B</v>
      </c>
      <c r="H418" t="s">
        <v>327</v>
      </c>
      <c r="I418" t="s">
        <v>2612</v>
      </c>
      <c r="J418" s="66">
        <v>380</v>
      </c>
      <c r="K418" s="66">
        <v>380</v>
      </c>
      <c r="L418" s="66">
        <v>380</v>
      </c>
      <c r="M418" s="66">
        <v>380</v>
      </c>
      <c r="N418" s="66">
        <f>VLOOKUP(A418,GIS!A:C,3,0)</f>
        <v>380</v>
      </c>
      <c r="O418" s="66" t="str">
        <f t="shared" si="167"/>
        <v/>
      </c>
      <c r="P418" s="66" t="str">
        <f t="shared" si="158"/>
        <v/>
      </c>
      <c r="Q418" s="66">
        <f t="shared" si="168"/>
        <v>380</v>
      </c>
      <c r="R418" s="66">
        <f t="shared" si="169"/>
        <v>380</v>
      </c>
      <c r="S418" s="66">
        <f>Q418-U418-SUMIFS(条件付き不可!X:X,条件付き不可!E:E,D418)</f>
        <v>380</v>
      </c>
      <c r="T418" s="66">
        <f t="shared" si="159"/>
        <v>380</v>
      </c>
      <c r="U418" s="66">
        <f>IF(COUNTIFS(条件付き不可!$E:$E,$D418,条件付き不可!$C:$C,条件付き不可!$V$3)&gt;0,Q418,SUMIFS(条件付き不可!$L:$L,条件付き不可!$E:$E,$D418,条件付き不可!$C:$C,U$1))</f>
        <v>0</v>
      </c>
      <c r="V418" s="66">
        <f>IF(COUNTIFS(条件付き不可!$E:$E,$D418,条件付き不可!$C:$C,条件付き不可!$V$5)&gt;0,Q418,IFERROR(VLOOKUP(D418,条件付き不可!E:Y,21,0),0))</f>
        <v>0</v>
      </c>
    </row>
    <row r="419" spans="1:22">
      <c r="A419" s="53" t="str">
        <f t="shared" si="166"/>
        <v>014076</v>
      </c>
      <c r="B419" s="53">
        <v>5</v>
      </c>
      <c r="C419">
        <v>418</v>
      </c>
      <c r="D419">
        <v>14076</v>
      </c>
      <c r="E419" t="s">
        <v>3027</v>
      </c>
      <c r="F419" t="s">
        <v>394</v>
      </c>
      <c r="G419" t="str">
        <f>VLOOKUP(A419,GIS!A:B,2,0)</f>
        <v>古和釜</v>
      </c>
      <c r="H419" t="s">
        <v>327</v>
      </c>
      <c r="I419" t="s">
        <v>2612</v>
      </c>
      <c r="J419" s="66">
        <v>315</v>
      </c>
      <c r="K419" s="66">
        <v>315</v>
      </c>
      <c r="L419" s="66">
        <v>315</v>
      </c>
      <c r="M419" s="66">
        <v>315</v>
      </c>
      <c r="N419" s="66">
        <f>VLOOKUP(A419,GIS!A:C,3,0)</f>
        <v>315</v>
      </c>
      <c r="O419" s="66" t="str">
        <f t="shared" si="167"/>
        <v/>
      </c>
      <c r="P419" s="66" t="str">
        <f t="shared" si="158"/>
        <v/>
      </c>
      <c r="Q419" s="66">
        <f t="shared" si="168"/>
        <v>315</v>
      </c>
      <c r="R419" s="66">
        <f t="shared" si="169"/>
        <v>315</v>
      </c>
      <c r="S419" s="66">
        <f>Q419-U419-SUMIFS(条件付き不可!X:X,条件付き不可!E:E,D419)</f>
        <v>315</v>
      </c>
      <c r="T419" s="66">
        <f t="shared" si="159"/>
        <v>315</v>
      </c>
      <c r="U419" s="66">
        <f>IF(COUNTIFS(条件付き不可!$E:$E,$D419,条件付き不可!$C:$C,条件付き不可!$V$3)&gt;0,Q419,SUMIFS(条件付き不可!$L:$L,条件付き不可!$E:$E,$D419,条件付き不可!$C:$C,U$1))</f>
        <v>0</v>
      </c>
      <c r="V419" s="66">
        <f>IF(COUNTIFS(条件付き不可!$E:$E,$D419,条件付き不可!$C:$C,条件付き不可!$V$5)&gt;0,Q419,IFERROR(VLOOKUP(D419,条件付き不可!E:Y,21,0),0))</f>
        <v>0</v>
      </c>
    </row>
    <row r="420" spans="1:22">
      <c r="A420" s="53" t="str">
        <f t="shared" si="166"/>
        <v>015001</v>
      </c>
      <c r="B420" s="53">
        <v>6</v>
      </c>
      <c r="C420">
        <v>419</v>
      </c>
      <c r="D420">
        <v>15001</v>
      </c>
      <c r="E420" t="s">
        <v>327</v>
      </c>
      <c r="F420" t="s">
        <v>401</v>
      </c>
      <c r="G420" t="str">
        <f>VLOOKUP(A420,GIS!A:B,2,0)</f>
        <v>前原西1Ａ</v>
      </c>
      <c r="H420" t="s">
        <v>327</v>
      </c>
      <c r="I420" t="s">
        <v>2612</v>
      </c>
      <c r="J420" s="66">
        <v>520</v>
      </c>
      <c r="K420" s="66">
        <v>520</v>
      </c>
      <c r="L420" s="66">
        <v>520</v>
      </c>
      <c r="M420" s="66">
        <v>520</v>
      </c>
      <c r="N420" s="66">
        <f>VLOOKUP(A420,GIS!A:C,3,0)</f>
        <v>520</v>
      </c>
      <c r="O420" s="66" t="str">
        <f t="shared" si="167"/>
        <v/>
      </c>
      <c r="P420" s="66" t="str">
        <f t="shared" si="158"/>
        <v/>
      </c>
      <c r="Q420" s="66">
        <f t="shared" si="168"/>
        <v>520</v>
      </c>
      <c r="R420" s="66">
        <f t="shared" si="169"/>
        <v>520</v>
      </c>
      <c r="S420" s="66">
        <f>Q420-U420-SUMIFS(条件付き不可!X:X,条件付き不可!E:E,D420)</f>
        <v>520</v>
      </c>
      <c r="T420" s="66">
        <f t="shared" si="159"/>
        <v>520</v>
      </c>
      <c r="U420" s="66">
        <f>IF(COUNTIFS(条件付き不可!$E:$E,$D420,条件付き不可!$C:$C,条件付き不可!$V$3)&gt;0,Q420,SUMIFS(条件付き不可!$L:$L,条件付き不可!$E:$E,$D420,条件付き不可!$C:$C,U$1))</f>
        <v>0</v>
      </c>
      <c r="V420" s="66">
        <f>IF(COUNTIFS(条件付き不可!$E:$E,$D420,条件付き不可!$C:$C,条件付き不可!$V$5)&gt;0,Q420,IFERROR(VLOOKUP(D420,条件付き不可!E:Y,21,0),0))</f>
        <v>0</v>
      </c>
    </row>
    <row r="421" spans="1:22">
      <c r="A421" s="53" t="str">
        <f t="shared" si="166"/>
        <v>015002</v>
      </c>
      <c r="B421" s="53">
        <v>6</v>
      </c>
      <c r="C421">
        <v>420</v>
      </c>
      <c r="D421">
        <v>15002</v>
      </c>
      <c r="E421" t="s">
        <v>327</v>
      </c>
      <c r="F421" t="s">
        <v>401</v>
      </c>
      <c r="G421" t="str">
        <f>VLOOKUP(A421,GIS!A:B,2,0)</f>
        <v>前原西1Ｂ</v>
      </c>
      <c r="H421" t="s">
        <v>327</v>
      </c>
      <c r="I421" t="s">
        <v>2612</v>
      </c>
      <c r="J421" s="66">
        <v>590</v>
      </c>
      <c r="K421" s="66">
        <v>590</v>
      </c>
      <c r="L421" s="66">
        <v>590</v>
      </c>
      <c r="M421" s="66">
        <v>590</v>
      </c>
      <c r="N421" s="66">
        <f>VLOOKUP(A421,GIS!A:C,3,0)</f>
        <v>590</v>
      </c>
      <c r="O421" s="66" t="str">
        <f t="shared" si="167"/>
        <v/>
      </c>
      <c r="P421" s="66" t="str">
        <f t="shared" si="158"/>
        <v/>
      </c>
      <c r="Q421" s="66">
        <f t="shared" si="168"/>
        <v>590</v>
      </c>
      <c r="R421" s="66">
        <f t="shared" si="169"/>
        <v>590</v>
      </c>
      <c r="S421" s="66">
        <f>Q421-U421-SUMIFS(条件付き不可!X:X,条件付き不可!E:E,D421)</f>
        <v>590</v>
      </c>
      <c r="T421" s="66">
        <f t="shared" si="159"/>
        <v>590</v>
      </c>
      <c r="U421" s="66">
        <f>IF(COUNTIFS(条件付き不可!$E:$E,$D421,条件付き不可!$C:$C,条件付き不可!$V$3)&gt;0,Q421,SUMIFS(条件付き不可!$L:$L,条件付き不可!$E:$E,$D421,条件付き不可!$C:$C,U$1))</f>
        <v>0</v>
      </c>
      <c r="V421" s="66">
        <f>IF(COUNTIFS(条件付き不可!$E:$E,$D421,条件付き不可!$C:$C,条件付き不可!$V$5)&gt;0,Q421,IFERROR(VLOOKUP(D421,条件付き不可!E:Y,21,0),0))</f>
        <v>0</v>
      </c>
    </row>
    <row r="422" spans="1:22">
      <c r="A422" s="53" t="str">
        <f t="shared" si="166"/>
        <v>015003</v>
      </c>
      <c r="B422" s="53">
        <v>6</v>
      </c>
      <c r="C422">
        <v>421</v>
      </c>
      <c r="D422">
        <v>15003</v>
      </c>
      <c r="E422" t="s">
        <v>327</v>
      </c>
      <c r="F422" t="s">
        <v>401</v>
      </c>
      <c r="G422" t="str">
        <f>VLOOKUP(A422,GIS!A:B,2,0)</f>
        <v>前原西1Ｃ</v>
      </c>
      <c r="H422" t="s">
        <v>327</v>
      </c>
      <c r="I422" t="s">
        <v>2612</v>
      </c>
      <c r="J422" s="66">
        <v>495</v>
      </c>
      <c r="K422" s="66">
        <v>495</v>
      </c>
      <c r="L422" s="66">
        <v>495</v>
      </c>
      <c r="M422" s="66">
        <v>495</v>
      </c>
      <c r="N422" s="66">
        <f>VLOOKUP(A422,GIS!A:C,3,0)</f>
        <v>495</v>
      </c>
      <c r="O422" s="66" t="str">
        <f t="shared" si="167"/>
        <v/>
      </c>
      <c r="P422" s="66" t="str">
        <f t="shared" si="158"/>
        <v/>
      </c>
      <c r="Q422" s="66">
        <f t="shared" si="168"/>
        <v>495</v>
      </c>
      <c r="R422" s="66">
        <f t="shared" si="169"/>
        <v>495</v>
      </c>
      <c r="S422" s="66">
        <f>Q422-U422-SUMIFS(条件付き不可!X:X,条件付き不可!E:E,D422)</f>
        <v>495</v>
      </c>
      <c r="T422" s="66">
        <f t="shared" si="159"/>
        <v>495</v>
      </c>
      <c r="U422" s="66">
        <f>IF(COUNTIFS(条件付き不可!$E:$E,$D422,条件付き不可!$C:$C,条件付き不可!$V$3)&gt;0,Q422,SUMIFS(条件付き不可!$L:$L,条件付き不可!$E:$E,$D422,条件付き不可!$C:$C,U$1))</f>
        <v>0</v>
      </c>
      <c r="V422" s="66">
        <f>IF(COUNTIFS(条件付き不可!$E:$E,$D422,条件付き不可!$C:$C,条件付き不可!$V$5)&gt;0,Q422,IFERROR(VLOOKUP(D422,条件付き不可!E:Y,21,0),0))</f>
        <v>0</v>
      </c>
    </row>
    <row r="423" spans="1:22">
      <c r="A423" s="53" t="str">
        <f t="shared" si="166"/>
        <v>015004</v>
      </c>
      <c r="B423" s="53">
        <v>6</v>
      </c>
      <c r="C423">
        <v>422</v>
      </c>
      <c r="D423">
        <v>15004</v>
      </c>
      <c r="E423" t="s">
        <v>327</v>
      </c>
      <c r="F423" t="s">
        <v>401</v>
      </c>
      <c r="G423" t="str">
        <f>VLOOKUP(A423,GIS!A:B,2,0)</f>
        <v>前原西2Ａ</v>
      </c>
      <c r="H423" t="s">
        <v>327</v>
      </c>
      <c r="I423" t="s">
        <v>2612</v>
      </c>
      <c r="J423" s="66">
        <v>520</v>
      </c>
      <c r="K423" s="66">
        <v>520</v>
      </c>
      <c r="L423" s="66">
        <v>520</v>
      </c>
      <c r="M423" s="66">
        <v>520</v>
      </c>
      <c r="N423" s="66">
        <f>VLOOKUP(A423,GIS!A:C,3,0)</f>
        <v>520</v>
      </c>
      <c r="O423" s="66" t="str">
        <f t="shared" si="167"/>
        <v/>
      </c>
      <c r="P423" s="66" t="str">
        <f t="shared" si="158"/>
        <v/>
      </c>
      <c r="Q423" s="66">
        <f t="shared" si="168"/>
        <v>520</v>
      </c>
      <c r="R423" s="66">
        <f t="shared" si="169"/>
        <v>520</v>
      </c>
      <c r="S423" s="66">
        <f>Q423-U423-SUMIFS(条件付き不可!X:X,条件付き不可!E:E,D423)</f>
        <v>520</v>
      </c>
      <c r="T423" s="66">
        <f t="shared" si="159"/>
        <v>520</v>
      </c>
      <c r="U423" s="66">
        <f>IF(COUNTIFS(条件付き不可!$E:$E,$D423,条件付き不可!$C:$C,条件付き不可!$V$3)&gt;0,Q423,SUMIFS(条件付き不可!$L:$L,条件付き不可!$E:$E,$D423,条件付き不可!$C:$C,U$1))</f>
        <v>0</v>
      </c>
      <c r="V423" s="66">
        <f>IF(COUNTIFS(条件付き不可!$E:$E,$D423,条件付き不可!$C:$C,条件付き不可!$V$5)&gt;0,Q423,IFERROR(VLOOKUP(D423,条件付き不可!E:Y,21,0),0))</f>
        <v>0</v>
      </c>
    </row>
    <row r="424" spans="1:22">
      <c r="A424" s="53" t="str">
        <f t="shared" si="166"/>
        <v>015005</v>
      </c>
      <c r="B424" s="53">
        <v>6</v>
      </c>
      <c r="C424">
        <v>423</v>
      </c>
      <c r="D424">
        <v>15005</v>
      </c>
      <c r="E424" t="s">
        <v>327</v>
      </c>
      <c r="F424" t="s">
        <v>401</v>
      </c>
      <c r="G424" t="str">
        <f>VLOOKUP(A424,GIS!A:B,2,0)</f>
        <v>前原西2Ｂ</v>
      </c>
      <c r="H424" t="s">
        <v>327</v>
      </c>
      <c r="I424" t="s">
        <v>2612</v>
      </c>
      <c r="J424" s="66">
        <v>830</v>
      </c>
      <c r="K424" s="66">
        <v>729</v>
      </c>
      <c r="L424" s="66">
        <v>729</v>
      </c>
      <c r="M424" s="66">
        <v>830</v>
      </c>
      <c r="N424" s="66">
        <f>VLOOKUP(A424,GIS!A:C,3,0)</f>
        <v>830</v>
      </c>
      <c r="O424" s="66" t="str">
        <f t="shared" si="167"/>
        <v/>
      </c>
      <c r="P424" s="66" t="str">
        <f t="shared" si="158"/>
        <v>✕</v>
      </c>
      <c r="Q424" s="66">
        <f t="shared" si="168"/>
        <v>830</v>
      </c>
      <c r="R424" s="66">
        <f t="shared" si="169"/>
        <v>729</v>
      </c>
      <c r="S424" s="66">
        <f>Q424-U424-SUMIFS(条件付き不可!X:X,条件付き不可!E:E,D424)</f>
        <v>729</v>
      </c>
      <c r="T424" s="66">
        <f t="shared" si="159"/>
        <v>830</v>
      </c>
      <c r="U424" s="66">
        <f>IF(COUNTIFS(条件付き不可!$E:$E,$D424,条件付き不可!$C:$C,条件付き不可!$V$3)&gt;0,Q424,SUMIFS(条件付き不可!$L:$L,条件付き不可!$E:$E,$D424,条件付き不可!$C:$C,U$1))</f>
        <v>101</v>
      </c>
      <c r="V424" s="66">
        <f>IF(COUNTIFS(条件付き不可!$E:$E,$D424,条件付き不可!$C:$C,条件付き不可!$V$5)&gt;0,Q424,IFERROR(VLOOKUP(D424,条件付き不可!E:Y,21,0),0))</f>
        <v>0</v>
      </c>
    </row>
    <row r="425" spans="1:22">
      <c r="A425" s="53" t="str">
        <f t="shared" si="166"/>
        <v>015006</v>
      </c>
      <c r="B425" s="53">
        <v>6</v>
      </c>
      <c r="C425">
        <v>424</v>
      </c>
      <c r="D425">
        <v>15006</v>
      </c>
      <c r="E425" t="s">
        <v>327</v>
      </c>
      <c r="F425" t="s">
        <v>401</v>
      </c>
      <c r="G425" t="str">
        <f>VLOOKUP(A425,GIS!A:B,2,0)</f>
        <v>前原西2.3</v>
      </c>
      <c r="H425" t="s">
        <v>327</v>
      </c>
      <c r="I425" t="s">
        <v>2612</v>
      </c>
      <c r="J425" s="66">
        <v>680</v>
      </c>
      <c r="K425" s="66">
        <v>680</v>
      </c>
      <c r="L425" s="66">
        <v>680</v>
      </c>
      <c r="M425" s="66">
        <v>680</v>
      </c>
      <c r="N425" s="66">
        <f>VLOOKUP(A425,GIS!A:C,3,0)</f>
        <v>680</v>
      </c>
      <c r="O425" s="66" t="str">
        <f t="shared" si="167"/>
        <v/>
      </c>
      <c r="P425" s="66" t="str">
        <f t="shared" si="158"/>
        <v/>
      </c>
      <c r="Q425" s="66">
        <f t="shared" si="168"/>
        <v>680</v>
      </c>
      <c r="R425" s="66">
        <f t="shared" si="169"/>
        <v>680</v>
      </c>
      <c r="S425" s="66">
        <f>Q425-U425-SUMIFS(条件付き不可!X:X,条件付き不可!E:E,D425)</f>
        <v>680</v>
      </c>
      <c r="T425" s="66">
        <f t="shared" si="159"/>
        <v>680</v>
      </c>
      <c r="U425" s="66">
        <f>IF(COUNTIFS(条件付き不可!$E:$E,$D425,条件付き不可!$C:$C,条件付き不可!$V$3)&gt;0,Q425,SUMIFS(条件付き不可!$L:$L,条件付き不可!$E:$E,$D425,条件付き不可!$C:$C,U$1))</f>
        <v>0</v>
      </c>
      <c r="V425" s="66">
        <f>IF(COUNTIFS(条件付き不可!$E:$E,$D425,条件付き不可!$C:$C,条件付き不可!$V$5)&gt;0,Q425,IFERROR(VLOOKUP(D425,条件付き不可!E:Y,21,0),0))</f>
        <v>0</v>
      </c>
    </row>
    <row r="426" spans="1:22">
      <c r="A426" s="53" t="str">
        <f t="shared" si="166"/>
        <v>015007</v>
      </c>
      <c r="B426" s="53">
        <v>6</v>
      </c>
      <c r="C426">
        <v>425</v>
      </c>
      <c r="D426">
        <v>15007</v>
      </c>
      <c r="E426" t="s">
        <v>327</v>
      </c>
      <c r="F426" t="s">
        <v>401</v>
      </c>
      <c r="G426" t="str">
        <f>VLOOKUP(A426,GIS!A:B,2,0)</f>
        <v>前原西3</v>
      </c>
      <c r="H426" t="s">
        <v>327</v>
      </c>
      <c r="I426" t="s">
        <v>2612</v>
      </c>
      <c r="J426" s="66">
        <v>700</v>
      </c>
      <c r="K426" s="66">
        <v>700</v>
      </c>
      <c r="L426" s="66">
        <v>700</v>
      </c>
      <c r="M426" s="66">
        <v>700</v>
      </c>
      <c r="N426" s="66">
        <f>VLOOKUP(A426,GIS!A:C,3,0)</f>
        <v>700</v>
      </c>
      <c r="O426" s="66" t="str">
        <f t="shared" si="167"/>
        <v/>
      </c>
      <c r="P426" s="66" t="str">
        <f t="shared" si="158"/>
        <v/>
      </c>
      <c r="Q426" s="66">
        <f t="shared" si="168"/>
        <v>700</v>
      </c>
      <c r="R426" s="66">
        <f t="shared" si="169"/>
        <v>700</v>
      </c>
      <c r="S426" s="66">
        <f>Q426-U426-SUMIFS(条件付き不可!X:X,条件付き不可!E:E,D426)</f>
        <v>700</v>
      </c>
      <c r="T426" s="66">
        <f t="shared" si="159"/>
        <v>700</v>
      </c>
      <c r="U426" s="66">
        <f>IF(COUNTIFS(条件付き不可!$E:$E,$D426,条件付き不可!$C:$C,条件付き不可!$V$3)&gt;0,Q426,SUMIFS(条件付き不可!$L:$L,条件付き不可!$E:$E,$D426,条件付き不可!$C:$C,U$1))</f>
        <v>0</v>
      </c>
      <c r="V426" s="66">
        <f>IF(COUNTIFS(条件付き不可!$E:$E,$D426,条件付き不可!$C:$C,条件付き不可!$V$5)&gt;0,Q426,IFERROR(VLOOKUP(D426,条件付き不可!E:Y,21,0),0))</f>
        <v>0</v>
      </c>
    </row>
    <row r="427" spans="1:22">
      <c r="A427" s="53" t="str">
        <f t="shared" si="166"/>
        <v>015008</v>
      </c>
      <c r="B427" s="53">
        <v>6</v>
      </c>
      <c r="C427">
        <v>426</v>
      </c>
      <c r="D427">
        <v>15008</v>
      </c>
      <c r="E427" t="s">
        <v>327</v>
      </c>
      <c r="F427" t="s">
        <v>401</v>
      </c>
      <c r="G427" t="str">
        <f>VLOOKUP(A427,GIS!A:B,2,0)</f>
        <v>前原西4Ａ</v>
      </c>
      <c r="H427" t="s">
        <v>327</v>
      </c>
      <c r="I427" t="s">
        <v>2612</v>
      </c>
      <c r="J427" s="66">
        <v>600</v>
      </c>
      <c r="K427" s="66">
        <v>600</v>
      </c>
      <c r="L427" s="66">
        <v>600</v>
      </c>
      <c r="M427" s="66">
        <v>600</v>
      </c>
      <c r="N427" s="66">
        <f>VLOOKUP(A427,GIS!A:C,3,0)</f>
        <v>600</v>
      </c>
      <c r="O427" s="66" t="str">
        <f t="shared" si="167"/>
        <v/>
      </c>
      <c r="P427" s="66" t="str">
        <f t="shared" si="158"/>
        <v/>
      </c>
      <c r="Q427" s="66">
        <f t="shared" si="168"/>
        <v>600</v>
      </c>
      <c r="R427" s="66">
        <f t="shared" si="169"/>
        <v>600</v>
      </c>
      <c r="S427" s="66">
        <f>Q427-U427-SUMIFS(条件付き不可!X:X,条件付き不可!E:E,D427)</f>
        <v>600</v>
      </c>
      <c r="T427" s="66">
        <f t="shared" si="159"/>
        <v>600</v>
      </c>
      <c r="U427" s="66">
        <f>IF(COUNTIFS(条件付き不可!$E:$E,$D427,条件付き不可!$C:$C,条件付き不可!$V$3)&gt;0,Q427,SUMIFS(条件付き不可!$L:$L,条件付き不可!$E:$E,$D427,条件付き不可!$C:$C,U$1))</f>
        <v>0</v>
      </c>
      <c r="V427" s="66">
        <f>IF(COUNTIFS(条件付き不可!$E:$E,$D427,条件付き不可!$C:$C,条件付き不可!$V$5)&gt;0,Q427,IFERROR(VLOOKUP(D427,条件付き不可!E:Y,21,0),0))</f>
        <v>0</v>
      </c>
    </row>
    <row r="428" spans="1:22">
      <c r="A428" s="53" t="str">
        <f t="shared" si="166"/>
        <v>015009</v>
      </c>
      <c r="B428" s="53">
        <v>6</v>
      </c>
      <c r="C428">
        <v>427</v>
      </c>
      <c r="D428">
        <v>15009</v>
      </c>
      <c r="E428" t="s">
        <v>327</v>
      </c>
      <c r="F428" t="s">
        <v>401</v>
      </c>
      <c r="G428" t="str">
        <f>VLOOKUP(A428,GIS!A:B,2,0)</f>
        <v>前原西4Ｂ</v>
      </c>
      <c r="H428" t="s">
        <v>327</v>
      </c>
      <c r="I428" t="s">
        <v>2612</v>
      </c>
      <c r="J428" s="66">
        <v>690</v>
      </c>
      <c r="K428" s="66">
        <v>690</v>
      </c>
      <c r="L428" s="66">
        <v>690</v>
      </c>
      <c r="M428" s="66">
        <v>690</v>
      </c>
      <c r="N428" s="66">
        <f>VLOOKUP(A428,GIS!A:C,3,0)</f>
        <v>690</v>
      </c>
      <c r="O428" s="66" t="str">
        <f t="shared" si="167"/>
        <v/>
      </c>
      <c r="P428" s="66" t="str">
        <f t="shared" si="158"/>
        <v/>
      </c>
      <c r="Q428" s="66">
        <f t="shared" si="168"/>
        <v>690</v>
      </c>
      <c r="R428" s="66">
        <f t="shared" si="169"/>
        <v>690</v>
      </c>
      <c r="S428" s="66">
        <f>Q428-U428-SUMIFS(条件付き不可!X:X,条件付き不可!E:E,D428)</f>
        <v>690</v>
      </c>
      <c r="T428" s="66">
        <f t="shared" si="159"/>
        <v>690</v>
      </c>
      <c r="U428" s="66">
        <f>IF(COUNTIFS(条件付き不可!$E:$E,$D428,条件付き不可!$C:$C,条件付き不可!$V$3)&gt;0,Q428,SUMIFS(条件付き不可!$L:$L,条件付き不可!$E:$E,$D428,条件付き不可!$C:$C,U$1))</f>
        <v>0</v>
      </c>
      <c r="V428" s="66">
        <f>IF(COUNTIFS(条件付き不可!$E:$E,$D428,条件付き不可!$C:$C,条件付き不可!$V$5)&gt;0,Q428,IFERROR(VLOOKUP(D428,条件付き不可!E:Y,21,0),0))</f>
        <v>0</v>
      </c>
    </row>
    <row r="429" spans="1:22">
      <c r="A429" s="53" t="str">
        <f t="shared" si="166"/>
        <v>015010</v>
      </c>
      <c r="B429" s="53">
        <v>6</v>
      </c>
      <c r="C429">
        <v>428</v>
      </c>
      <c r="D429">
        <v>15010</v>
      </c>
      <c r="E429" t="s">
        <v>327</v>
      </c>
      <c r="F429" t="s">
        <v>401</v>
      </c>
      <c r="G429" t="str">
        <f>VLOOKUP(A429,GIS!A:B,2,0)</f>
        <v>前原西5</v>
      </c>
      <c r="H429" t="s">
        <v>327</v>
      </c>
      <c r="I429" t="s">
        <v>2612</v>
      </c>
      <c r="J429" s="66">
        <v>850</v>
      </c>
      <c r="K429" s="66">
        <v>850</v>
      </c>
      <c r="L429" s="66">
        <v>850</v>
      </c>
      <c r="M429" s="66">
        <v>850</v>
      </c>
      <c r="N429" s="66">
        <f>VLOOKUP(A429,GIS!A:C,3,0)</f>
        <v>850</v>
      </c>
      <c r="O429" s="66" t="str">
        <f t="shared" si="167"/>
        <v/>
      </c>
      <c r="P429" s="66" t="str">
        <f t="shared" si="158"/>
        <v/>
      </c>
      <c r="Q429" s="66">
        <f t="shared" si="168"/>
        <v>850</v>
      </c>
      <c r="R429" s="66">
        <f t="shared" si="169"/>
        <v>850</v>
      </c>
      <c r="S429" s="66">
        <f>Q429-U429-SUMIFS(条件付き不可!X:X,条件付き不可!E:E,D429)</f>
        <v>850</v>
      </c>
      <c r="T429" s="66">
        <f t="shared" si="159"/>
        <v>850</v>
      </c>
      <c r="U429" s="66">
        <f>IF(COUNTIFS(条件付き不可!$E:$E,$D429,条件付き不可!$C:$C,条件付き不可!$V$3)&gt;0,Q429,SUMIFS(条件付き不可!$L:$L,条件付き不可!$E:$E,$D429,条件付き不可!$C:$C,U$1))</f>
        <v>0</v>
      </c>
      <c r="V429" s="66">
        <f>IF(COUNTIFS(条件付き不可!$E:$E,$D429,条件付き不可!$C:$C,条件付き不可!$V$5)&gt;0,Q429,IFERROR(VLOOKUP(D429,条件付き不可!E:Y,21,0),0))</f>
        <v>0</v>
      </c>
    </row>
    <row r="430" spans="1:22">
      <c r="A430" s="53" t="str">
        <f t="shared" si="166"/>
        <v>015011</v>
      </c>
      <c r="B430" s="53">
        <v>6</v>
      </c>
      <c r="C430">
        <v>429</v>
      </c>
      <c r="D430">
        <v>15011</v>
      </c>
      <c r="E430" t="s">
        <v>327</v>
      </c>
      <c r="F430" t="s">
        <v>401</v>
      </c>
      <c r="G430" t="str">
        <f>VLOOKUP(A430,GIS!A:B,2,0)</f>
        <v>前原西6</v>
      </c>
      <c r="H430" t="s">
        <v>327</v>
      </c>
      <c r="I430" t="s">
        <v>2612</v>
      </c>
      <c r="J430" s="66">
        <v>890</v>
      </c>
      <c r="K430" s="66">
        <v>890</v>
      </c>
      <c r="L430" s="66">
        <v>890</v>
      </c>
      <c r="M430" s="66">
        <v>890</v>
      </c>
      <c r="N430" s="66">
        <f>VLOOKUP(A430,GIS!A:C,3,0)</f>
        <v>890</v>
      </c>
      <c r="O430" s="66" t="str">
        <f t="shared" si="167"/>
        <v/>
      </c>
      <c r="P430" s="66" t="str">
        <f t="shared" si="158"/>
        <v/>
      </c>
      <c r="Q430" s="66">
        <f t="shared" si="168"/>
        <v>890</v>
      </c>
      <c r="R430" s="66">
        <f t="shared" si="169"/>
        <v>890</v>
      </c>
      <c r="S430" s="66">
        <f>Q430-U430-SUMIFS(条件付き不可!X:X,条件付き不可!E:E,D430)</f>
        <v>890</v>
      </c>
      <c r="T430" s="66">
        <f t="shared" si="159"/>
        <v>890</v>
      </c>
      <c r="U430" s="66">
        <f>IF(COUNTIFS(条件付き不可!$E:$E,$D430,条件付き不可!$C:$C,条件付き不可!$V$3)&gt;0,Q430,SUMIFS(条件付き不可!$L:$L,条件付き不可!$E:$E,$D430,条件付き不可!$C:$C,U$1))</f>
        <v>0</v>
      </c>
      <c r="V430" s="66">
        <f>IF(COUNTIFS(条件付き不可!$E:$E,$D430,条件付き不可!$C:$C,条件付き不可!$V$5)&gt;0,Q430,IFERROR(VLOOKUP(D430,条件付き不可!E:Y,21,0),0))</f>
        <v>0</v>
      </c>
    </row>
    <row r="431" spans="1:22">
      <c r="A431" s="53" t="str">
        <f t="shared" si="166"/>
        <v>015012</v>
      </c>
      <c r="B431" s="53">
        <v>6</v>
      </c>
      <c r="C431">
        <v>430</v>
      </c>
      <c r="D431">
        <v>15012</v>
      </c>
      <c r="E431" t="s">
        <v>327</v>
      </c>
      <c r="F431" t="s">
        <v>401</v>
      </c>
      <c r="G431" t="str">
        <f>VLOOKUP(A431,GIS!A:B,2,0)</f>
        <v>前原西7</v>
      </c>
      <c r="H431" t="s">
        <v>327</v>
      </c>
      <c r="I431" t="s">
        <v>2612</v>
      </c>
      <c r="J431" s="66">
        <v>980</v>
      </c>
      <c r="K431" s="66">
        <v>980</v>
      </c>
      <c r="L431" s="66">
        <v>980</v>
      </c>
      <c r="M431" s="66">
        <v>980</v>
      </c>
      <c r="N431" s="66">
        <f>VLOOKUP(A431,GIS!A:C,3,0)</f>
        <v>980</v>
      </c>
      <c r="O431" s="66" t="str">
        <f t="shared" si="167"/>
        <v/>
      </c>
      <c r="P431" s="66" t="str">
        <f t="shared" si="158"/>
        <v/>
      </c>
      <c r="Q431" s="66">
        <f t="shared" si="168"/>
        <v>980</v>
      </c>
      <c r="R431" s="66">
        <f t="shared" si="169"/>
        <v>980</v>
      </c>
      <c r="S431" s="66">
        <f>Q431-U431-SUMIFS(条件付き不可!X:X,条件付き不可!E:E,D431)</f>
        <v>980</v>
      </c>
      <c r="T431" s="66">
        <f t="shared" si="159"/>
        <v>980</v>
      </c>
      <c r="U431" s="66">
        <f>IF(COUNTIFS(条件付き不可!$E:$E,$D431,条件付き不可!$C:$C,条件付き不可!$V$3)&gt;0,Q431,SUMIFS(条件付き不可!$L:$L,条件付き不可!$E:$E,$D431,条件付き不可!$C:$C,U$1))</f>
        <v>0</v>
      </c>
      <c r="V431" s="66">
        <f>IF(COUNTIFS(条件付き不可!$E:$E,$D431,条件付き不可!$C:$C,条件付き不可!$V$5)&gt;0,Q431,IFERROR(VLOOKUP(D431,条件付き不可!E:Y,21,0),0))</f>
        <v>0</v>
      </c>
    </row>
    <row r="432" spans="1:22">
      <c r="A432" s="53" t="str">
        <f t="shared" si="166"/>
        <v>015013</v>
      </c>
      <c r="B432" s="53">
        <v>6</v>
      </c>
      <c r="C432">
        <v>431</v>
      </c>
      <c r="D432">
        <v>15013</v>
      </c>
      <c r="E432" t="s">
        <v>327</v>
      </c>
      <c r="F432" t="s">
        <v>401</v>
      </c>
      <c r="G432" t="str">
        <f>VLOOKUP(A432,GIS!A:B,2,0)</f>
        <v>前原西6.8</v>
      </c>
      <c r="H432" t="s">
        <v>327</v>
      </c>
      <c r="I432" t="s">
        <v>2612</v>
      </c>
      <c r="J432" s="66">
        <v>710</v>
      </c>
      <c r="K432" s="66">
        <v>710</v>
      </c>
      <c r="L432" s="66">
        <v>710</v>
      </c>
      <c r="M432" s="66">
        <v>710</v>
      </c>
      <c r="N432" s="66">
        <f>VLOOKUP(A432,GIS!A:C,3,0)</f>
        <v>710</v>
      </c>
      <c r="O432" s="66" t="str">
        <f t="shared" si="167"/>
        <v/>
      </c>
      <c r="P432" s="66" t="str">
        <f t="shared" si="158"/>
        <v/>
      </c>
      <c r="Q432" s="66">
        <f t="shared" si="168"/>
        <v>710</v>
      </c>
      <c r="R432" s="66">
        <f t="shared" si="169"/>
        <v>710</v>
      </c>
      <c r="S432" s="66">
        <f>Q432-U432-SUMIFS(条件付き不可!X:X,条件付き不可!E:E,D432)</f>
        <v>710</v>
      </c>
      <c r="T432" s="66">
        <f t="shared" si="159"/>
        <v>710</v>
      </c>
      <c r="U432" s="66">
        <f>IF(COUNTIFS(条件付き不可!$E:$E,$D432,条件付き不可!$C:$C,条件付き不可!$V$3)&gt;0,Q432,SUMIFS(条件付き不可!$L:$L,条件付き不可!$E:$E,$D432,条件付き不可!$C:$C,U$1))</f>
        <v>0</v>
      </c>
      <c r="V432" s="66">
        <f>IF(COUNTIFS(条件付き不可!$E:$E,$D432,条件付き不可!$C:$C,条件付き不可!$V$5)&gt;0,Q432,IFERROR(VLOOKUP(D432,条件付き不可!E:Y,21,0),0))</f>
        <v>0</v>
      </c>
    </row>
    <row r="433" spans="1:22">
      <c r="A433" s="53" t="str">
        <f t="shared" si="166"/>
        <v>015014</v>
      </c>
      <c r="B433" s="53">
        <v>6</v>
      </c>
      <c r="C433">
        <v>432</v>
      </c>
      <c r="D433">
        <v>15014</v>
      </c>
      <c r="E433" t="s">
        <v>327</v>
      </c>
      <c r="F433" t="s">
        <v>401</v>
      </c>
      <c r="G433" t="str">
        <f>VLOOKUP(A433,GIS!A:B,2,0)</f>
        <v>前原西8</v>
      </c>
      <c r="H433" t="s">
        <v>327</v>
      </c>
      <c r="I433" t="s">
        <v>2612</v>
      </c>
      <c r="J433" s="66">
        <v>695</v>
      </c>
      <c r="K433" s="66">
        <v>695</v>
      </c>
      <c r="L433" s="66">
        <v>695</v>
      </c>
      <c r="M433" s="66">
        <v>695</v>
      </c>
      <c r="N433" s="66">
        <f>VLOOKUP(A433,GIS!A:C,3,0)</f>
        <v>695</v>
      </c>
      <c r="O433" s="66" t="str">
        <f t="shared" si="167"/>
        <v/>
      </c>
      <c r="P433" s="66" t="str">
        <f t="shared" si="158"/>
        <v/>
      </c>
      <c r="Q433" s="66">
        <f t="shared" si="168"/>
        <v>695</v>
      </c>
      <c r="R433" s="66">
        <f t="shared" si="169"/>
        <v>695</v>
      </c>
      <c r="S433" s="66">
        <f>Q433-U433-SUMIFS(条件付き不可!X:X,条件付き不可!E:E,D433)</f>
        <v>695</v>
      </c>
      <c r="T433" s="66">
        <f t="shared" si="159"/>
        <v>695</v>
      </c>
      <c r="U433" s="66">
        <f>IF(COUNTIFS(条件付き不可!$E:$E,$D433,条件付き不可!$C:$C,条件付き不可!$V$3)&gt;0,Q433,SUMIFS(条件付き不可!$L:$L,条件付き不可!$E:$E,$D433,条件付き不可!$C:$C,U$1))</f>
        <v>0</v>
      </c>
      <c r="V433" s="66">
        <f>IF(COUNTIFS(条件付き不可!$E:$E,$D433,条件付き不可!$C:$C,条件付き不可!$V$5)&gt;0,Q433,IFERROR(VLOOKUP(D433,条件付き不可!E:Y,21,0),0))</f>
        <v>0</v>
      </c>
    </row>
    <row r="434" spans="1:22">
      <c r="A434" s="53" t="str">
        <f t="shared" si="166"/>
        <v>015015</v>
      </c>
      <c r="B434" s="53">
        <v>6</v>
      </c>
      <c r="C434">
        <v>433</v>
      </c>
      <c r="D434">
        <v>15015</v>
      </c>
      <c r="E434" t="s">
        <v>327</v>
      </c>
      <c r="F434" t="s">
        <v>402</v>
      </c>
      <c r="G434" t="str">
        <f>VLOOKUP(A434,GIS!A:B,2,0)</f>
        <v>中野木1</v>
      </c>
      <c r="H434" t="s">
        <v>327</v>
      </c>
      <c r="I434" t="s">
        <v>2612</v>
      </c>
      <c r="J434" s="66">
        <v>925</v>
      </c>
      <c r="K434" s="66">
        <v>925</v>
      </c>
      <c r="L434" s="66">
        <v>925</v>
      </c>
      <c r="M434" s="66">
        <v>925</v>
      </c>
      <c r="N434" s="66">
        <f>VLOOKUP(A434,GIS!A:C,3,0)</f>
        <v>925</v>
      </c>
      <c r="O434" s="66" t="str">
        <f t="shared" si="167"/>
        <v/>
      </c>
      <c r="P434" s="66" t="str">
        <f t="shared" si="158"/>
        <v/>
      </c>
      <c r="Q434" s="66">
        <f t="shared" si="168"/>
        <v>925</v>
      </c>
      <c r="R434" s="66">
        <f t="shared" si="169"/>
        <v>925</v>
      </c>
      <c r="S434" s="66">
        <f>Q434-U434-SUMIFS(条件付き不可!X:X,条件付き不可!E:E,D434)</f>
        <v>925</v>
      </c>
      <c r="T434" s="66">
        <f t="shared" si="159"/>
        <v>925</v>
      </c>
      <c r="U434" s="66">
        <f>IF(COUNTIFS(条件付き不可!$E:$E,$D434,条件付き不可!$C:$C,条件付き不可!$V$3)&gt;0,Q434,SUMIFS(条件付き不可!$L:$L,条件付き不可!$E:$E,$D434,条件付き不可!$C:$C,U$1))</f>
        <v>0</v>
      </c>
      <c r="V434" s="66">
        <f>IF(COUNTIFS(条件付き不可!$E:$E,$D434,条件付き不可!$C:$C,条件付き不可!$V$5)&gt;0,Q434,IFERROR(VLOOKUP(D434,条件付き不可!E:Y,21,0),0))</f>
        <v>0</v>
      </c>
    </row>
    <row r="435" spans="1:22">
      <c r="A435" s="53" t="str">
        <f t="shared" si="166"/>
        <v>015016</v>
      </c>
      <c r="B435" s="53">
        <v>6</v>
      </c>
      <c r="C435">
        <v>434</v>
      </c>
      <c r="D435">
        <v>15016</v>
      </c>
      <c r="E435" t="s">
        <v>327</v>
      </c>
      <c r="F435" t="s">
        <v>402</v>
      </c>
      <c r="G435" t="str">
        <f>VLOOKUP(A435,GIS!A:B,2,0)</f>
        <v>中野木2</v>
      </c>
      <c r="H435" t="s">
        <v>327</v>
      </c>
      <c r="I435" t="s">
        <v>2612</v>
      </c>
      <c r="J435" s="66">
        <v>860</v>
      </c>
      <c r="K435" s="66">
        <v>860</v>
      </c>
      <c r="L435" s="66">
        <v>860</v>
      </c>
      <c r="M435" s="66">
        <v>860</v>
      </c>
      <c r="N435" s="66">
        <f>VLOOKUP(A435,GIS!A:C,3,0)</f>
        <v>860</v>
      </c>
      <c r="O435" s="66" t="str">
        <f t="shared" si="167"/>
        <v/>
      </c>
      <c r="P435" s="66" t="str">
        <f t="shared" si="158"/>
        <v/>
      </c>
      <c r="Q435" s="66">
        <f t="shared" si="168"/>
        <v>860</v>
      </c>
      <c r="R435" s="66">
        <f t="shared" si="169"/>
        <v>860</v>
      </c>
      <c r="S435" s="66">
        <f>Q435-U435-SUMIFS(条件付き不可!X:X,条件付き不可!E:E,D435)</f>
        <v>860</v>
      </c>
      <c r="T435" s="66">
        <f t="shared" si="159"/>
        <v>860</v>
      </c>
      <c r="U435" s="66">
        <f>IF(COUNTIFS(条件付き不可!$E:$E,$D435,条件付き不可!$C:$C,条件付き不可!$V$3)&gt;0,Q435,SUMIFS(条件付き不可!$L:$L,条件付き不可!$E:$E,$D435,条件付き不可!$C:$C,U$1))</f>
        <v>0</v>
      </c>
      <c r="V435" s="66">
        <f>IF(COUNTIFS(条件付き不可!$E:$E,$D435,条件付き不可!$C:$C,条件付き不可!$V$5)&gt;0,Q435,IFERROR(VLOOKUP(D435,条件付き不可!E:Y,21,0),0))</f>
        <v>0</v>
      </c>
    </row>
    <row r="436" spans="1:22">
      <c r="A436" s="53" t="str">
        <f t="shared" si="166"/>
        <v>015017</v>
      </c>
      <c r="B436" s="53">
        <v>6</v>
      </c>
      <c r="C436">
        <v>435</v>
      </c>
      <c r="D436">
        <v>15017</v>
      </c>
      <c r="E436" t="s">
        <v>327</v>
      </c>
      <c r="F436" t="s">
        <v>402</v>
      </c>
      <c r="G436" t="str">
        <f>VLOOKUP(A436,GIS!A:B,2,0)</f>
        <v>駿河台2Ａ</v>
      </c>
      <c r="H436" t="s">
        <v>327</v>
      </c>
      <c r="I436" t="s">
        <v>2612</v>
      </c>
      <c r="J436" s="66">
        <v>680</v>
      </c>
      <c r="K436" s="66">
        <v>680</v>
      </c>
      <c r="L436" s="66">
        <v>680</v>
      </c>
      <c r="M436" s="66">
        <v>680</v>
      </c>
      <c r="N436" s="66">
        <f>VLOOKUP(A436,GIS!A:C,3,0)</f>
        <v>680</v>
      </c>
      <c r="O436" s="66" t="str">
        <f t="shared" si="167"/>
        <v/>
      </c>
      <c r="P436" s="66" t="str">
        <f t="shared" si="158"/>
        <v/>
      </c>
      <c r="Q436" s="66">
        <f t="shared" si="168"/>
        <v>680</v>
      </c>
      <c r="R436" s="66">
        <f t="shared" si="169"/>
        <v>680</v>
      </c>
      <c r="S436" s="66">
        <f>Q436-U436-SUMIFS(条件付き不可!X:X,条件付き不可!E:E,D436)</f>
        <v>680</v>
      </c>
      <c r="T436" s="66">
        <f t="shared" si="159"/>
        <v>680</v>
      </c>
      <c r="U436" s="66">
        <f>IF(COUNTIFS(条件付き不可!$E:$E,$D436,条件付き不可!$C:$C,条件付き不可!$V$3)&gt;0,Q436,SUMIFS(条件付き不可!$L:$L,条件付き不可!$E:$E,$D436,条件付き不可!$C:$C,U$1))</f>
        <v>0</v>
      </c>
      <c r="V436" s="66">
        <f>IF(COUNTIFS(条件付き不可!$E:$E,$D436,条件付き不可!$C:$C,条件付き不可!$V$5)&gt;0,Q436,IFERROR(VLOOKUP(D436,条件付き不可!E:Y,21,0),0))</f>
        <v>0</v>
      </c>
    </row>
    <row r="437" spans="1:22">
      <c r="A437" s="53" t="str">
        <f t="shared" si="166"/>
        <v>015018</v>
      </c>
      <c r="B437" s="53">
        <v>6</v>
      </c>
      <c r="C437">
        <v>436</v>
      </c>
      <c r="D437">
        <v>15018</v>
      </c>
      <c r="E437" t="s">
        <v>327</v>
      </c>
      <c r="F437" t="s">
        <v>402</v>
      </c>
      <c r="G437" t="str">
        <f>VLOOKUP(A437,GIS!A:B,2,0)</f>
        <v>駿河台2Ｂ</v>
      </c>
      <c r="H437" t="s">
        <v>327</v>
      </c>
      <c r="I437" t="s">
        <v>2612</v>
      </c>
      <c r="J437" s="66">
        <v>470</v>
      </c>
      <c r="K437" s="66">
        <v>470</v>
      </c>
      <c r="L437" s="66">
        <v>470</v>
      </c>
      <c r="M437" s="66">
        <v>470</v>
      </c>
      <c r="N437" s="66">
        <f>VLOOKUP(A437,GIS!A:C,3,0)</f>
        <v>470</v>
      </c>
      <c r="O437" s="66" t="str">
        <f t="shared" si="167"/>
        <v/>
      </c>
      <c r="P437" s="66" t="str">
        <f t="shared" si="158"/>
        <v/>
      </c>
      <c r="Q437" s="66">
        <f t="shared" si="168"/>
        <v>470</v>
      </c>
      <c r="R437" s="66">
        <f t="shared" si="169"/>
        <v>470</v>
      </c>
      <c r="S437" s="66">
        <f>Q437-U437-SUMIFS(条件付き不可!X:X,条件付き不可!E:E,D437)</f>
        <v>470</v>
      </c>
      <c r="T437" s="66">
        <f t="shared" si="159"/>
        <v>470</v>
      </c>
      <c r="U437" s="66">
        <f>IF(COUNTIFS(条件付き不可!$E:$E,$D437,条件付き不可!$C:$C,条件付き不可!$V$3)&gt;0,Q437,SUMIFS(条件付き不可!$L:$L,条件付き不可!$E:$E,$D437,条件付き不可!$C:$C,U$1))</f>
        <v>0</v>
      </c>
      <c r="V437" s="66">
        <f>IF(COUNTIFS(条件付き不可!$E:$E,$D437,条件付き不可!$C:$C,条件付き不可!$V$5)&gt;0,Q437,IFERROR(VLOOKUP(D437,条件付き不可!E:Y,21,0),0))</f>
        <v>0</v>
      </c>
    </row>
    <row r="438" spans="1:22">
      <c r="A438" s="53" t="str">
        <f t="shared" si="166"/>
        <v>015019</v>
      </c>
      <c r="B438" s="53">
        <v>6</v>
      </c>
      <c r="C438">
        <v>437</v>
      </c>
      <c r="D438">
        <v>15019</v>
      </c>
      <c r="E438" t="s">
        <v>327</v>
      </c>
      <c r="F438" t="s">
        <v>403</v>
      </c>
      <c r="G438" t="str">
        <f>VLOOKUP(A438,GIS!A:B,2,0)</f>
        <v>前原東1</v>
      </c>
      <c r="H438" t="s">
        <v>327</v>
      </c>
      <c r="I438" t="s">
        <v>7555</v>
      </c>
      <c r="J438" s="66">
        <v>880</v>
      </c>
      <c r="K438" s="66">
        <v>789</v>
      </c>
      <c r="L438" s="66">
        <v>789</v>
      </c>
      <c r="M438" s="66">
        <v>880</v>
      </c>
      <c r="N438" s="66">
        <f>VLOOKUP(A438,GIS!A:C,3,0)</f>
        <v>880</v>
      </c>
      <c r="O438" s="66" t="str">
        <f t="shared" si="167"/>
        <v/>
      </c>
      <c r="P438" s="66" t="str">
        <f t="shared" si="158"/>
        <v>✕</v>
      </c>
      <c r="Q438" s="66">
        <f t="shared" si="168"/>
        <v>880</v>
      </c>
      <c r="R438" s="66">
        <f t="shared" si="169"/>
        <v>789</v>
      </c>
      <c r="S438" s="66">
        <f>Q438-U438-SUMIFS(条件付き不可!X:X,条件付き不可!E:E,D438)</f>
        <v>789</v>
      </c>
      <c r="T438" s="66">
        <f t="shared" si="159"/>
        <v>880</v>
      </c>
      <c r="U438" s="66">
        <f>IF(COUNTIFS(条件付き不可!$E:$E,$D438,条件付き不可!$C:$C,条件付き不可!$V$3)&gt;0,Q438,SUMIFS(条件付き不可!$L:$L,条件付き不可!$E:$E,$D438,条件付き不可!$C:$C,U$1))</f>
        <v>91</v>
      </c>
      <c r="V438" s="66">
        <f>IF(COUNTIFS(条件付き不可!$E:$E,$D438,条件付き不可!$C:$C,条件付き不可!$V$5)&gt;0,Q438,IFERROR(VLOOKUP(D438,条件付き不可!E:Y,21,0),0))</f>
        <v>0</v>
      </c>
    </row>
    <row r="439" spans="1:22">
      <c r="A439" s="53" t="str">
        <f t="shared" si="166"/>
        <v>015020</v>
      </c>
      <c r="B439" s="53">
        <v>6</v>
      </c>
      <c r="C439">
        <v>438</v>
      </c>
      <c r="D439">
        <v>15020</v>
      </c>
      <c r="E439" t="s">
        <v>327</v>
      </c>
      <c r="F439" t="s">
        <v>403</v>
      </c>
      <c r="G439" t="str">
        <f>VLOOKUP(A439,GIS!A:B,2,0)</f>
        <v>前原東2</v>
      </c>
      <c r="H439" t="s">
        <v>327</v>
      </c>
      <c r="I439" t="s">
        <v>2612</v>
      </c>
      <c r="J439" s="66">
        <v>870</v>
      </c>
      <c r="K439" s="66">
        <v>870</v>
      </c>
      <c r="L439" s="66">
        <v>870</v>
      </c>
      <c r="M439" s="66">
        <v>870</v>
      </c>
      <c r="N439" s="66">
        <f>VLOOKUP(A439,GIS!A:C,3,0)</f>
        <v>870</v>
      </c>
      <c r="O439" s="66" t="str">
        <f t="shared" si="167"/>
        <v/>
      </c>
      <c r="P439" s="66" t="str">
        <f t="shared" si="158"/>
        <v/>
      </c>
      <c r="Q439" s="66">
        <f t="shared" si="168"/>
        <v>870</v>
      </c>
      <c r="R439" s="66">
        <f t="shared" si="169"/>
        <v>870</v>
      </c>
      <c r="S439" s="66">
        <f>Q439-U439-SUMIFS(条件付き不可!X:X,条件付き不可!E:E,D439)</f>
        <v>870</v>
      </c>
      <c r="T439" s="66">
        <f t="shared" si="159"/>
        <v>870</v>
      </c>
      <c r="U439" s="66">
        <f>IF(COUNTIFS(条件付き不可!$E:$E,$D439,条件付き不可!$C:$C,条件付き不可!$V$3)&gt;0,Q439,SUMIFS(条件付き不可!$L:$L,条件付き不可!$E:$E,$D439,条件付き不可!$C:$C,U$1))</f>
        <v>0</v>
      </c>
      <c r="V439" s="66">
        <f>IF(COUNTIFS(条件付き不可!$E:$E,$D439,条件付き不可!$C:$C,条件付き不可!$V$5)&gt;0,Q439,IFERROR(VLOOKUP(D439,条件付き不可!E:Y,21,0),0))</f>
        <v>0</v>
      </c>
    </row>
    <row r="440" spans="1:22">
      <c r="A440" s="53" t="str">
        <f t="shared" si="166"/>
        <v>015021</v>
      </c>
      <c r="B440" s="53">
        <v>6</v>
      </c>
      <c r="C440">
        <v>439</v>
      </c>
      <c r="D440">
        <v>15021</v>
      </c>
      <c r="E440" t="s">
        <v>327</v>
      </c>
      <c r="F440" t="s">
        <v>403</v>
      </c>
      <c r="G440" t="str">
        <f>VLOOKUP(A440,GIS!A:B,2,0)</f>
        <v>前原東2.3</v>
      </c>
      <c r="H440" t="s">
        <v>327</v>
      </c>
      <c r="I440" t="s">
        <v>2612</v>
      </c>
      <c r="J440" s="66">
        <v>850</v>
      </c>
      <c r="K440" s="66">
        <v>850</v>
      </c>
      <c r="L440" s="66">
        <v>850</v>
      </c>
      <c r="M440" s="66">
        <v>850</v>
      </c>
      <c r="N440" s="66">
        <f>VLOOKUP(A440,GIS!A:C,3,0)</f>
        <v>850</v>
      </c>
      <c r="O440" s="66" t="str">
        <f t="shared" si="167"/>
        <v/>
      </c>
      <c r="P440" s="66" t="str">
        <f t="shared" si="158"/>
        <v/>
      </c>
      <c r="Q440" s="66">
        <f t="shared" si="168"/>
        <v>850</v>
      </c>
      <c r="R440" s="66">
        <f t="shared" si="169"/>
        <v>850</v>
      </c>
      <c r="S440" s="66">
        <f>Q440-U440-SUMIFS(条件付き不可!X:X,条件付き不可!E:E,D440)</f>
        <v>850</v>
      </c>
      <c r="T440" s="66">
        <f t="shared" si="159"/>
        <v>850</v>
      </c>
      <c r="U440" s="66">
        <f>IF(COUNTIFS(条件付き不可!$E:$E,$D440,条件付き不可!$C:$C,条件付き不可!$V$3)&gt;0,Q440,SUMIFS(条件付き不可!$L:$L,条件付き不可!$E:$E,$D440,条件付き不可!$C:$C,U$1))</f>
        <v>0</v>
      </c>
      <c r="V440" s="66">
        <f>IF(COUNTIFS(条件付き不可!$E:$E,$D440,条件付き不可!$C:$C,条件付き不可!$V$5)&gt;0,Q440,IFERROR(VLOOKUP(D440,条件付き不可!E:Y,21,0),0))</f>
        <v>0</v>
      </c>
    </row>
    <row r="441" spans="1:22">
      <c r="A441" s="53" t="str">
        <f t="shared" si="166"/>
        <v>015022</v>
      </c>
      <c r="B441" s="53">
        <v>6</v>
      </c>
      <c r="C441">
        <v>440</v>
      </c>
      <c r="D441">
        <v>15022</v>
      </c>
      <c r="E441" t="s">
        <v>327</v>
      </c>
      <c r="F441" t="s">
        <v>403</v>
      </c>
      <c r="G441" t="str">
        <f>VLOOKUP(A441,GIS!A:B,2,0)</f>
        <v>前原東3</v>
      </c>
      <c r="H441" t="s">
        <v>327</v>
      </c>
      <c r="I441" t="s">
        <v>2612</v>
      </c>
      <c r="J441" s="66">
        <v>715</v>
      </c>
      <c r="K441" s="66">
        <v>715</v>
      </c>
      <c r="L441" s="66">
        <v>715</v>
      </c>
      <c r="M441" s="66">
        <v>715</v>
      </c>
      <c r="N441" s="66">
        <f>VLOOKUP(A441,GIS!A:C,3,0)</f>
        <v>715</v>
      </c>
      <c r="O441" s="66" t="str">
        <f t="shared" si="167"/>
        <v/>
      </c>
      <c r="P441" s="66" t="str">
        <f t="shared" si="158"/>
        <v/>
      </c>
      <c r="Q441" s="66">
        <f t="shared" si="168"/>
        <v>715</v>
      </c>
      <c r="R441" s="66">
        <f t="shared" si="169"/>
        <v>715</v>
      </c>
      <c r="S441" s="66">
        <f>Q441-U441-SUMIFS(条件付き不可!X:X,条件付き不可!E:E,D441)</f>
        <v>715</v>
      </c>
      <c r="T441" s="66">
        <f t="shared" si="159"/>
        <v>715</v>
      </c>
      <c r="U441" s="66">
        <f>IF(COUNTIFS(条件付き不可!$E:$E,$D441,条件付き不可!$C:$C,条件付き不可!$V$3)&gt;0,Q441,SUMIFS(条件付き不可!$L:$L,条件付き不可!$E:$E,$D441,条件付き不可!$C:$C,U$1))</f>
        <v>0</v>
      </c>
      <c r="V441" s="66">
        <f>IF(COUNTIFS(条件付き不可!$E:$E,$D441,条件付き不可!$C:$C,条件付き不可!$V$5)&gt;0,Q441,IFERROR(VLOOKUP(D441,条件付き不可!E:Y,21,0),0))</f>
        <v>0</v>
      </c>
    </row>
    <row r="442" spans="1:22">
      <c r="A442" s="53" t="str">
        <f t="shared" si="166"/>
        <v>015023</v>
      </c>
      <c r="B442" s="53">
        <v>6</v>
      </c>
      <c r="C442">
        <v>441</v>
      </c>
      <c r="D442">
        <v>15023</v>
      </c>
      <c r="E442" t="s">
        <v>327</v>
      </c>
      <c r="F442" t="s">
        <v>403</v>
      </c>
      <c r="G442" t="str">
        <f>VLOOKUP(A442,GIS!A:B,2,0)</f>
        <v>前原東4</v>
      </c>
      <c r="H442" t="s">
        <v>327</v>
      </c>
      <c r="I442" t="s">
        <v>2612</v>
      </c>
      <c r="J442" s="66">
        <v>790</v>
      </c>
      <c r="K442" s="66">
        <v>759</v>
      </c>
      <c r="L442" s="66">
        <v>759</v>
      </c>
      <c r="M442" s="66">
        <v>790</v>
      </c>
      <c r="N442" s="66">
        <f>VLOOKUP(A442,GIS!A:C,3,0)</f>
        <v>790</v>
      </c>
      <c r="O442" s="66" t="str">
        <f t="shared" si="167"/>
        <v/>
      </c>
      <c r="P442" s="66" t="str">
        <f t="shared" si="158"/>
        <v>✕</v>
      </c>
      <c r="Q442" s="66">
        <f t="shared" si="168"/>
        <v>790</v>
      </c>
      <c r="R442" s="66">
        <f t="shared" si="169"/>
        <v>759</v>
      </c>
      <c r="S442" s="66">
        <f>Q442-U442-SUMIFS(条件付き不可!X:X,条件付き不可!E:E,D442)</f>
        <v>759</v>
      </c>
      <c r="T442" s="66">
        <f t="shared" si="159"/>
        <v>790</v>
      </c>
      <c r="U442" s="66">
        <f>IF(COUNTIFS(条件付き不可!$E:$E,$D442,条件付き不可!$C:$C,条件付き不可!$V$3)&gt;0,Q442,SUMIFS(条件付き不可!$L:$L,条件付き不可!$E:$E,$D442,条件付き不可!$C:$C,U$1))</f>
        <v>31</v>
      </c>
      <c r="V442" s="66">
        <f>IF(COUNTIFS(条件付き不可!$E:$E,$D442,条件付き不可!$C:$C,条件付き不可!$V$5)&gt;0,Q442,IFERROR(VLOOKUP(D442,条件付き不可!E:Y,21,0),0))</f>
        <v>0</v>
      </c>
    </row>
    <row r="443" spans="1:22">
      <c r="A443" s="53" t="str">
        <f t="shared" si="166"/>
        <v>015024</v>
      </c>
      <c r="B443" s="53">
        <v>6</v>
      </c>
      <c r="C443">
        <v>442</v>
      </c>
      <c r="D443">
        <v>15024</v>
      </c>
      <c r="E443" t="s">
        <v>327</v>
      </c>
      <c r="F443" t="s">
        <v>403</v>
      </c>
      <c r="G443" t="str">
        <f>VLOOKUP(A443,GIS!A:B,2,0)</f>
        <v>前原東5Ａ</v>
      </c>
      <c r="H443" t="s">
        <v>327</v>
      </c>
      <c r="I443" t="s">
        <v>2612</v>
      </c>
      <c r="J443" s="66">
        <v>1105</v>
      </c>
      <c r="K443" s="66">
        <v>1105</v>
      </c>
      <c r="L443" s="66">
        <v>1105</v>
      </c>
      <c r="M443" s="66">
        <v>1105</v>
      </c>
      <c r="N443" s="66">
        <f>VLOOKUP(A443,GIS!A:C,3,0)</f>
        <v>1105</v>
      </c>
      <c r="O443" s="66" t="str">
        <f t="shared" si="167"/>
        <v/>
      </c>
      <c r="P443" s="66" t="str">
        <f t="shared" si="158"/>
        <v/>
      </c>
      <c r="Q443" s="66">
        <f t="shared" si="168"/>
        <v>1105</v>
      </c>
      <c r="R443" s="66">
        <f t="shared" si="169"/>
        <v>1105</v>
      </c>
      <c r="S443" s="66">
        <f>Q443-U443-SUMIFS(条件付き不可!X:X,条件付き不可!E:E,D443)</f>
        <v>1105</v>
      </c>
      <c r="T443" s="66">
        <f t="shared" si="159"/>
        <v>1105</v>
      </c>
      <c r="U443" s="66">
        <f>IF(COUNTIFS(条件付き不可!$E:$E,$D443,条件付き不可!$C:$C,条件付き不可!$V$3)&gt;0,Q443,SUMIFS(条件付き不可!$L:$L,条件付き不可!$E:$E,$D443,条件付き不可!$C:$C,U$1))</f>
        <v>0</v>
      </c>
      <c r="V443" s="66">
        <f>IF(COUNTIFS(条件付き不可!$E:$E,$D443,条件付き不可!$C:$C,条件付き不可!$V$5)&gt;0,Q443,IFERROR(VLOOKUP(D443,条件付き不可!E:Y,21,0),0))</f>
        <v>0</v>
      </c>
    </row>
    <row r="444" spans="1:22">
      <c r="A444" s="53" t="str">
        <f t="shared" si="166"/>
        <v>015025</v>
      </c>
      <c r="B444" s="53">
        <v>6</v>
      </c>
      <c r="C444">
        <v>443</v>
      </c>
      <c r="D444">
        <v>15025</v>
      </c>
      <c r="E444" t="s">
        <v>327</v>
      </c>
      <c r="F444" t="s">
        <v>403</v>
      </c>
      <c r="G444" t="str">
        <f>VLOOKUP(A444,GIS!A:B,2,0)</f>
        <v>前原東5Ｂ</v>
      </c>
      <c r="H444" t="s">
        <v>327</v>
      </c>
      <c r="I444" t="s">
        <v>2612</v>
      </c>
      <c r="J444" s="66">
        <v>740</v>
      </c>
      <c r="K444" s="66">
        <v>740</v>
      </c>
      <c r="L444" s="66">
        <v>740</v>
      </c>
      <c r="M444" s="66">
        <v>740</v>
      </c>
      <c r="N444" s="66">
        <f>VLOOKUP(A444,GIS!A:C,3,0)</f>
        <v>740</v>
      </c>
      <c r="O444" s="66" t="str">
        <f t="shared" si="167"/>
        <v/>
      </c>
      <c r="P444" s="66" t="str">
        <f t="shared" si="158"/>
        <v/>
      </c>
      <c r="Q444" s="66">
        <f t="shared" si="168"/>
        <v>740</v>
      </c>
      <c r="R444" s="66">
        <f t="shared" si="169"/>
        <v>740</v>
      </c>
      <c r="S444" s="66">
        <f>Q444-U444-SUMIFS(条件付き不可!X:X,条件付き不可!E:E,D444)</f>
        <v>740</v>
      </c>
      <c r="T444" s="66">
        <f t="shared" si="159"/>
        <v>740</v>
      </c>
      <c r="U444" s="66">
        <f>IF(COUNTIFS(条件付き不可!$E:$E,$D444,条件付き不可!$C:$C,条件付き不可!$V$3)&gt;0,Q444,SUMIFS(条件付き不可!$L:$L,条件付き不可!$E:$E,$D444,条件付き不可!$C:$C,U$1))</f>
        <v>0</v>
      </c>
      <c r="V444" s="66">
        <f>IF(COUNTIFS(条件付き不可!$E:$E,$D444,条件付き不可!$C:$C,条件付き不可!$V$5)&gt;0,Q444,IFERROR(VLOOKUP(D444,条件付き不可!E:Y,21,0),0))</f>
        <v>0</v>
      </c>
    </row>
    <row r="445" spans="1:22">
      <c r="A445" s="53" t="str">
        <f t="shared" si="166"/>
        <v>015026</v>
      </c>
      <c r="B445" s="53">
        <v>6</v>
      </c>
      <c r="C445">
        <v>444</v>
      </c>
      <c r="D445">
        <v>15026</v>
      </c>
      <c r="E445" t="s">
        <v>327</v>
      </c>
      <c r="F445" t="s">
        <v>403</v>
      </c>
      <c r="G445" t="str">
        <f>VLOOKUP(A445,GIS!A:B,2,0)</f>
        <v>前原東6</v>
      </c>
      <c r="H445" t="s">
        <v>327</v>
      </c>
      <c r="I445" t="s">
        <v>2612</v>
      </c>
      <c r="J445" s="66">
        <v>580</v>
      </c>
      <c r="K445" s="66">
        <v>580</v>
      </c>
      <c r="L445" s="66">
        <v>580</v>
      </c>
      <c r="M445" s="66">
        <v>580</v>
      </c>
      <c r="N445" s="66">
        <f>VLOOKUP(A445,GIS!A:C,3,0)</f>
        <v>580</v>
      </c>
      <c r="O445" s="66" t="str">
        <f t="shared" si="167"/>
        <v/>
      </c>
      <c r="P445" s="66" t="str">
        <f t="shared" si="158"/>
        <v/>
      </c>
      <c r="Q445" s="66">
        <f t="shared" si="168"/>
        <v>580</v>
      </c>
      <c r="R445" s="66">
        <f t="shared" si="169"/>
        <v>580</v>
      </c>
      <c r="S445" s="66">
        <f>Q445-U445-SUMIFS(条件付き不可!X:X,条件付き不可!E:E,D445)</f>
        <v>580</v>
      </c>
      <c r="T445" s="66">
        <f t="shared" si="159"/>
        <v>580</v>
      </c>
      <c r="U445" s="66">
        <f>IF(COUNTIFS(条件付き不可!$E:$E,$D445,条件付き不可!$C:$C,条件付き不可!$V$3)&gt;0,Q445,SUMIFS(条件付き不可!$L:$L,条件付き不可!$E:$E,$D445,条件付き不可!$C:$C,U$1))</f>
        <v>0</v>
      </c>
      <c r="V445" s="66">
        <f>IF(COUNTIFS(条件付き不可!$E:$E,$D445,条件付き不可!$C:$C,条件付き不可!$V$5)&gt;0,Q445,IFERROR(VLOOKUP(D445,条件付き不可!E:Y,21,0),0))</f>
        <v>0</v>
      </c>
    </row>
    <row r="446" spans="1:22">
      <c r="A446" s="53" t="str">
        <f t="shared" si="166"/>
        <v>015027</v>
      </c>
      <c r="B446" s="53">
        <v>6</v>
      </c>
      <c r="C446">
        <v>445</v>
      </c>
      <c r="D446">
        <v>15027</v>
      </c>
      <c r="E446" t="s">
        <v>327</v>
      </c>
      <c r="F446" t="s">
        <v>404</v>
      </c>
      <c r="G446" t="str">
        <f>VLOOKUP(A446,GIS!A:B,2,0)</f>
        <v>田喜野井1Ａ</v>
      </c>
      <c r="H446" t="s">
        <v>327</v>
      </c>
      <c r="I446" t="s">
        <v>2612</v>
      </c>
      <c r="J446" s="66">
        <v>530</v>
      </c>
      <c r="K446" s="66">
        <v>530</v>
      </c>
      <c r="L446" s="66">
        <v>530</v>
      </c>
      <c r="M446" s="66">
        <v>530</v>
      </c>
      <c r="N446" s="66">
        <f>VLOOKUP(A446,GIS!A:C,3,0)</f>
        <v>530</v>
      </c>
      <c r="O446" s="66" t="str">
        <f t="shared" si="167"/>
        <v/>
      </c>
      <c r="P446" s="66" t="str">
        <f t="shared" si="158"/>
        <v/>
      </c>
      <c r="Q446" s="66">
        <f t="shared" si="168"/>
        <v>530</v>
      </c>
      <c r="R446" s="66">
        <f t="shared" si="169"/>
        <v>530</v>
      </c>
      <c r="S446" s="66">
        <f>Q446-U446-SUMIFS(条件付き不可!X:X,条件付き不可!E:E,D446)</f>
        <v>530</v>
      </c>
      <c r="T446" s="66">
        <f t="shared" si="159"/>
        <v>530</v>
      </c>
      <c r="U446" s="66">
        <f>IF(COUNTIFS(条件付き不可!$E:$E,$D446,条件付き不可!$C:$C,条件付き不可!$V$3)&gt;0,Q446,SUMIFS(条件付き不可!$L:$L,条件付き不可!$E:$E,$D446,条件付き不可!$C:$C,U$1))</f>
        <v>0</v>
      </c>
      <c r="V446" s="66">
        <f>IF(COUNTIFS(条件付き不可!$E:$E,$D446,条件付き不可!$C:$C,条件付き不可!$V$5)&gt;0,Q446,IFERROR(VLOOKUP(D446,条件付き不可!E:Y,21,0),0))</f>
        <v>0</v>
      </c>
    </row>
    <row r="447" spans="1:22">
      <c r="A447" s="53" t="str">
        <f t="shared" si="166"/>
        <v>015028</v>
      </c>
      <c r="B447" s="53">
        <v>6</v>
      </c>
      <c r="C447">
        <v>446</v>
      </c>
      <c r="D447">
        <v>15028</v>
      </c>
      <c r="E447" t="s">
        <v>327</v>
      </c>
      <c r="F447" t="s">
        <v>404</v>
      </c>
      <c r="G447" t="str">
        <f>VLOOKUP(A447,GIS!A:B,2,0)</f>
        <v>田喜野井1Ｂ</v>
      </c>
      <c r="H447" t="s">
        <v>327</v>
      </c>
      <c r="I447" t="s">
        <v>2612</v>
      </c>
      <c r="J447" s="66">
        <v>470</v>
      </c>
      <c r="K447" s="66">
        <v>470</v>
      </c>
      <c r="L447" s="66">
        <v>470</v>
      </c>
      <c r="M447" s="66">
        <v>470</v>
      </c>
      <c r="N447" s="66">
        <f>VLOOKUP(A447,GIS!A:C,3,0)</f>
        <v>470</v>
      </c>
      <c r="O447" s="66" t="str">
        <f t="shared" si="167"/>
        <v/>
      </c>
      <c r="P447" s="66" t="str">
        <f t="shared" si="158"/>
        <v/>
      </c>
      <c r="Q447" s="66">
        <f t="shared" si="168"/>
        <v>470</v>
      </c>
      <c r="R447" s="66">
        <f t="shared" si="169"/>
        <v>470</v>
      </c>
      <c r="S447" s="66">
        <f>Q447-U447-SUMIFS(条件付き不可!X:X,条件付き不可!E:E,D447)</f>
        <v>470</v>
      </c>
      <c r="T447" s="66">
        <f t="shared" si="159"/>
        <v>470</v>
      </c>
      <c r="U447" s="66">
        <f>IF(COUNTIFS(条件付き不可!$E:$E,$D447,条件付き不可!$C:$C,条件付き不可!$V$3)&gt;0,Q447,SUMIFS(条件付き不可!$L:$L,条件付き不可!$E:$E,$D447,条件付き不可!$C:$C,U$1))</f>
        <v>0</v>
      </c>
      <c r="V447" s="66">
        <f>IF(COUNTIFS(条件付き不可!$E:$E,$D447,条件付き不可!$C:$C,条件付き不可!$V$5)&gt;0,Q447,IFERROR(VLOOKUP(D447,条件付き不可!E:Y,21,0),0))</f>
        <v>0</v>
      </c>
    </row>
    <row r="448" spans="1:22">
      <c r="A448" s="53" t="str">
        <f t="shared" si="166"/>
        <v>015029</v>
      </c>
      <c r="B448" s="53">
        <v>6</v>
      </c>
      <c r="C448">
        <v>447</v>
      </c>
      <c r="D448">
        <v>15029</v>
      </c>
      <c r="E448" t="s">
        <v>327</v>
      </c>
      <c r="F448" t="s">
        <v>404</v>
      </c>
      <c r="G448" t="str">
        <f>VLOOKUP(A448,GIS!A:B,2,0)</f>
        <v>田喜野井2</v>
      </c>
      <c r="H448" t="s">
        <v>327</v>
      </c>
      <c r="I448" t="s">
        <v>2612</v>
      </c>
      <c r="J448" s="66">
        <v>575</v>
      </c>
      <c r="K448" s="66">
        <v>575</v>
      </c>
      <c r="L448" s="66">
        <v>575</v>
      </c>
      <c r="M448" s="66">
        <v>575</v>
      </c>
      <c r="N448" s="66">
        <f>VLOOKUP(A448,GIS!A:C,3,0)</f>
        <v>575</v>
      </c>
      <c r="O448" s="66" t="str">
        <f t="shared" si="167"/>
        <v/>
      </c>
      <c r="P448" s="66" t="str">
        <f t="shared" si="158"/>
        <v/>
      </c>
      <c r="Q448" s="66">
        <f t="shared" si="168"/>
        <v>575</v>
      </c>
      <c r="R448" s="66">
        <f t="shared" si="169"/>
        <v>575</v>
      </c>
      <c r="S448" s="66">
        <f>Q448-U448-SUMIFS(条件付き不可!X:X,条件付き不可!E:E,D448)</f>
        <v>575</v>
      </c>
      <c r="T448" s="66">
        <f t="shared" si="159"/>
        <v>575</v>
      </c>
      <c r="U448" s="66">
        <f>IF(COUNTIFS(条件付き不可!$E:$E,$D448,条件付き不可!$C:$C,条件付き不可!$V$3)&gt;0,Q448,SUMIFS(条件付き不可!$L:$L,条件付き不可!$E:$E,$D448,条件付き不可!$C:$C,U$1))</f>
        <v>0</v>
      </c>
      <c r="V448" s="66">
        <f>IF(COUNTIFS(条件付き不可!$E:$E,$D448,条件付き不可!$C:$C,条件付き不可!$V$5)&gt;0,Q448,IFERROR(VLOOKUP(D448,条件付き不可!E:Y,21,0),0))</f>
        <v>0</v>
      </c>
    </row>
    <row r="449" spans="1:22">
      <c r="A449" s="53" t="str">
        <f t="shared" si="166"/>
        <v>015030</v>
      </c>
      <c r="B449" s="53">
        <v>6</v>
      </c>
      <c r="C449">
        <v>448</v>
      </c>
      <c r="D449">
        <v>15030</v>
      </c>
      <c r="E449" t="s">
        <v>327</v>
      </c>
      <c r="F449" t="s">
        <v>404</v>
      </c>
      <c r="G449" t="str">
        <f>VLOOKUP(A449,GIS!A:B,2,0)</f>
        <v>田喜野井3</v>
      </c>
      <c r="H449" t="s">
        <v>327</v>
      </c>
      <c r="I449" t="s">
        <v>2612</v>
      </c>
      <c r="J449" s="66">
        <v>585</v>
      </c>
      <c r="K449" s="66">
        <v>585</v>
      </c>
      <c r="L449" s="66">
        <v>585</v>
      </c>
      <c r="M449" s="66">
        <v>585</v>
      </c>
      <c r="N449" s="66">
        <f>VLOOKUP(A449,GIS!A:C,3,0)</f>
        <v>585</v>
      </c>
      <c r="O449" s="66" t="str">
        <f t="shared" si="167"/>
        <v/>
      </c>
      <c r="P449" s="66" t="str">
        <f t="shared" si="158"/>
        <v/>
      </c>
      <c r="Q449" s="66">
        <f t="shared" si="168"/>
        <v>585</v>
      </c>
      <c r="R449" s="66">
        <f t="shared" si="169"/>
        <v>585</v>
      </c>
      <c r="S449" s="66">
        <f>Q449-U449-SUMIFS(条件付き不可!X:X,条件付き不可!E:E,D449)</f>
        <v>585</v>
      </c>
      <c r="T449" s="66">
        <f t="shared" si="159"/>
        <v>585</v>
      </c>
      <c r="U449" s="66">
        <f>IF(COUNTIFS(条件付き不可!$E:$E,$D449,条件付き不可!$C:$C,条件付き不可!$V$3)&gt;0,Q449,SUMIFS(条件付き不可!$L:$L,条件付き不可!$E:$E,$D449,条件付き不可!$C:$C,U$1))</f>
        <v>0</v>
      </c>
      <c r="V449" s="66">
        <f>IF(COUNTIFS(条件付き不可!$E:$E,$D449,条件付き不可!$C:$C,条件付き不可!$V$5)&gt;0,Q449,IFERROR(VLOOKUP(D449,条件付き不可!E:Y,21,0),0))</f>
        <v>0</v>
      </c>
    </row>
    <row r="450" spans="1:22">
      <c r="A450" s="53" t="str">
        <f t="shared" si="166"/>
        <v>015031</v>
      </c>
      <c r="B450" s="53">
        <v>6</v>
      </c>
      <c r="C450">
        <v>449</v>
      </c>
      <c r="D450">
        <v>15031</v>
      </c>
      <c r="E450" t="s">
        <v>327</v>
      </c>
      <c r="F450" t="s">
        <v>404</v>
      </c>
      <c r="G450" t="str">
        <f>VLOOKUP(A450,GIS!A:B,2,0)</f>
        <v>田喜野井4</v>
      </c>
      <c r="H450" t="s">
        <v>327</v>
      </c>
      <c r="I450" t="s">
        <v>2612</v>
      </c>
      <c r="J450" s="66">
        <v>815</v>
      </c>
      <c r="K450" s="66">
        <v>815</v>
      </c>
      <c r="L450" s="66">
        <v>815</v>
      </c>
      <c r="M450" s="66">
        <v>815</v>
      </c>
      <c r="N450" s="66">
        <f>VLOOKUP(A450,GIS!A:C,3,0)</f>
        <v>815</v>
      </c>
      <c r="O450" s="66" t="str">
        <f t="shared" si="167"/>
        <v/>
      </c>
      <c r="P450" s="66" t="str">
        <f t="shared" si="158"/>
        <v/>
      </c>
      <c r="Q450" s="66">
        <f t="shared" si="168"/>
        <v>815</v>
      </c>
      <c r="R450" s="66">
        <f t="shared" si="169"/>
        <v>815</v>
      </c>
      <c r="S450" s="66">
        <f>Q450-U450-SUMIFS(条件付き不可!X:X,条件付き不可!E:E,D450)</f>
        <v>815</v>
      </c>
      <c r="T450" s="66">
        <f t="shared" si="159"/>
        <v>815</v>
      </c>
      <c r="U450" s="66">
        <f>IF(COUNTIFS(条件付き不可!$E:$E,$D450,条件付き不可!$C:$C,条件付き不可!$V$3)&gt;0,Q450,SUMIFS(条件付き不可!$L:$L,条件付き不可!$E:$E,$D450,条件付き不可!$C:$C,U$1))</f>
        <v>0</v>
      </c>
      <c r="V450" s="66">
        <f>IF(COUNTIFS(条件付き不可!$E:$E,$D450,条件付き不可!$C:$C,条件付き不可!$V$5)&gt;0,Q450,IFERROR(VLOOKUP(D450,条件付き不可!E:Y,21,0),0))</f>
        <v>0</v>
      </c>
    </row>
    <row r="451" spans="1:22">
      <c r="A451" s="53" t="str">
        <f t="shared" si="166"/>
        <v>015032</v>
      </c>
      <c r="B451" s="53">
        <v>6</v>
      </c>
      <c r="C451">
        <v>450</v>
      </c>
      <c r="D451">
        <v>15032</v>
      </c>
      <c r="E451" t="s">
        <v>327</v>
      </c>
      <c r="F451" t="s">
        <v>404</v>
      </c>
      <c r="G451" t="str">
        <f>VLOOKUP(A451,GIS!A:B,2,0)</f>
        <v>田喜野井5</v>
      </c>
      <c r="H451" t="s">
        <v>327</v>
      </c>
      <c r="I451" t="s">
        <v>2612</v>
      </c>
      <c r="J451" s="66">
        <v>815</v>
      </c>
      <c r="K451" s="66">
        <v>815</v>
      </c>
      <c r="L451" s="66">
        <v>815</v>
      </c>
      <c r="M451" s="66">
        <v>815</v>
      </c>
      <c r="N451" s="66">
        <f>VLOOKUP(A451,GIS!A:C,3,0)</f>
        <v>815</v>
      </c>
      <c r="O451" s="66" t="str">
        <f t="shared" si="167"/>
        <v/>
      </c>
      <c r="P451" s="66" t="str">
        <f t="shared" si="158"/>
        <v/>
      </c>
      <c r="Q451" s="66">
        <f t="shared" si="168"/>
        <v>815</v>
      </c>
      <c r="R451" s="66">
        <f t="shared" si="169"/>
        <v>815</v>
      </c>
      <c r="S451" s="66">
        <f>Q451-U451-SUMIFS(条件付き不可!X:X,条件付き不可!E:E,D451)</f>
        <v>815</v>
      </c>
      <c r="T451" s="66">
        <f t="shared" si="159"/>
        <v>815</v>
      </c>
      <c r="U451" s="66">
        <f>IF(COUNTIFS(条件付き不可!$E:$E,$D451,条件付き不可!$C:$C,条件付き不可!$V$3)&gt;0,Q451,SUMIFS(条件付き不可!$L:$L,条件付き不可!$E:$E,$D451,条件付き不可!$C:$C,U$1))</f>
        <v>0</v>
      </c>
      <c r="V451" s="66">
        <f>IF(COUNTIFS(条件付き不可!$E:$E,$D451,条件付き不可!$C:$C,条件付き不可!$V$5)&gt;0,Q451,IFERROR(VLOOKUP(D451,条件付き不可!E:Y,21,0),0))</f>
        <v>0</v>
      </c>
    </row>
    <row r="452" spans="1:22">
      <c r="A452" s="53" t="str">
        <f t="shared" si="166"/>
        <v>015033</v>
      </c>
      <c r="B452" s="53">
        <v>6</v>
      </c>
      <c r="C452">
        <v>451</v>
      </c>
      <c r="D452">
        <v>15033</v>
      </c>
      <c r="E452" t="s">
        <v>327</v>
      </c>
      <c r="F452" t="s">
        <v>404</v>
      </c>
      <c r="G452" t="str">
        <f>VLOOKUP(A452,GIS!A:B,2,0)</f>
        <v>田喜野井6</v>
      </c>
      <c r="H452" t="s">
        <v>327</v>
      </c>
      <c r="I452" t="s">
        <v>2612</v>
      </c>
      <c r="J452" s="66">
        <v>550</v>
      </c>
      <c r="K452" s="66">
        <v>550</v>
      </c>
      <c r="L452" s="66">
        <v>550</v>
      </c>
      <c r="M452" s="66">
        <v>550</v>
      </c>
      <c r="N452" s="66">
        <f>VLOOKUP(A452,GIS!A:C,3,0)</f>
        <v>550</v>
      </c>
      <c r="O452" s="66" t="str">
        <f t="shared" si="167"/>
        <v/>
      </c>
      <c r="P452" s="66" t="str">
        <f t="shared" si="158"/>
        <v/>
      </c>
      <c r="Q452" s="66">
        <f t="shared" si="168"/>
        <v>550</v>
      </c>
      <c r="R452" s="66">
        <f t="shared" si="169"/>
        <v>550</v>
      </c>
      <c r="S452" s="66">
        <f>Q452-U452-SUMIFS(条件付き不可!X:X,条件付き不可!E:E,D452)</f>
        <v>550</v>
      </c>
      <c r="T452" s="66">
        <f t="shared" si="159"/>
        <v>550</v>
      </c>
      <c r="U452" s="66">
        <f>IF(COUNTIFS(条件付き不可!$E:$E,$D452,条件付き不可!$C:$C,条件付き不可!$V$3)&gt;0,Q452,SUMIFS(条件付き不可!$L:$L,条件付き不可!$E:$E,$D452,条件付き不可!$C:$C,U$1))</f>
        <v>0</v>
      </c>
      <c r="V452" s="66">
        <f>IF(COUNTIFS(条件付き不可!$E:$E,$D452,条件付き不可!$C:$C,条件付き不可!$V$5)&gt;0,Q452,IFERROR(VLOOKUP(D452,条件付き不可!E:Y,21,0),0))</f>
        <v>0</v>
      </c>
    </row>
    <row r="453" spans="1:22">
      <c r="A453" s="53" t="str">
        <f t="shared" si="166"/>
        <v>015034</v>
      </c>
      <c r="B453" s="53">
        <v>6</v>
      </c>
      <c r="C453">
        <v>452</v>
      </c>
      <c r="D453">
        <v>15034</v>
      </c>
      <c r="E453" t="s">
        <v>327</v>
      </c>
      <c r="F453" t="s">
        <v>404</v>
      </c>
      <c r="G453" t="str">
        <f>VLOOKUP(A453,GIS!A:B,2,0)</f>
        <v>田喜野井7</v>
      </c>
      <c r="H453" t="s">
        <v>327</v>
      </c>
      <c r="I453" t="s">
        <v>2612</v>
      </c>
      <c r="J453" s="66">
        <v>510</v>
      </c>
      <c r="K453" s="66">
        <v>510</v>
      </c>
      <c r="L453" s="66">
        <v>510</v>
      </c>
      <c r="M453" s="66">
        <v>510</v>
      </c>
      <c r="N453" s="66">
        <f>VLOOKUP(A453,GIS!A:C,3,0)</f>
        <v>510</v>
      </c>
      <c r="O453" s="66" t="str">
        <f t="shared" si="167"/>
        <v/>
      </c>
      <c r="P453" s="66" t="str">
        <f t="shared" si="158"/>
        <v/>
      </c>
      <c r="Q453" s="66">
        <f t="shared" si="168"/>
        <v>510</v>
      </c>
      <c r="R453" s="66">
        <f t="shared" si="169"/>
        <v>510</v>
      </c>
      <c r="S453" s="66">
        <f>Q453-U453-SUMIFS(条件付き不可!X:X,条件付き不可!E:E,D453)</f>
        <v>510</v>
      </c>
      <c r="T453" s="66">
        <f t="shared" si="159"/>
        <v>510</v>
      </c>
      <c r="U453" s="66">
        <f>IF(COUNTIFS(条件付き不可!$E:$E,$D453,条件付き不可!$C:$C,条件付き不可!$V$3)&gt;0,Q453,SUMIFS(条件付き不可!$L:$L,条件付き不可!$E:$E,$D453,条件付き不可!$C:$C,U$1))</f>
        <v>0</v>
      </c>
      <c r="V453" s="66">
        <f>IF(COUNTIFS(条件付き不可!$E:$E,$D453,条件付き不可!$C:$C,条件付き不可!$V$5)&gt;0,Q453,IFERROR(VLOOKUP(D453,条件付き不可!E:Y,21,0),0))</f>
        <v>0</v>
      </c>
    </row>
    <row r="454" spans="1:22">
      <c r="A454" s="53" t="str">
        <f t="shared" si="166"/>
        <v>015035</v>
      </c>
      <c r="B454" s="53">
        <v>6</v>
      </c>
      <c r="C454">
        <v>453</v>
      </c>
      <c r="D454">
        <v>15035</v>
      </c>
      <c r="E454" t="s">
        <v>327</v>
      </c>
      <c r="F454" t="s">
        <v>405</v>
      </c>
      <c r="G454" t="str">
        <f>VLOOKUP(A454,GIS!A:B,2,0)</f>
        <v>飯山満2Ａ</v>
      </c>
      <c r="H454" t="s">
        <v>327</v>
      </c>
      <c r="I454" t="s">
        <v>2612</v>
      </c>
      <c r="J454" s="66">
        <v>760</v>
      </c>
      <c r="K454" s="66">
        <v>760</v>
      </c>
      <c r="L454" s="66">
        <v>760</v>
      </c>
      <c r="M454" s="66">
        <v>760</v>
      </c>
      <c r="N454" s="66">
        <f>VLOOKUP(A454,GIS!A:C,3,0)</f>
        <v>760</v>
      </c>
      <c r="O454" s="66" t="str">
        <f t="shared" si="167"/>
        <v/>
      </c>
      <c r="P454" s="66" t="str">
        <f t="shared" si="158"/>
        <v/>
      </c>
      <c r="Q454" s="66">
        <f t="shared" si="168"/>
        <v>760</v>
      </c>
      <c r="R454" s="66">
        <f t="shared" si="169"/>
        <v>760</v>
      </c>
      <c r="S454" s="66">
        <f>Q454-U454-SUMIFS(条件付き不可!X:X,条件付き不可!E:E,D454)</f>
        <v>760</v>
      </c>
      <c r="T454" s="66">
        <f t="shared" si="159"/>
        <v>760</v>
      </c>
      <c r="U454" s="66">
        <f>IF(COUNTIFS(条件付き不可!$E:$E,$D454,条件付き不可!$C:$C,条件付き不可!$V$3)&gt;0,Q454,SUMIFS(条件付き不可!$L:$L,条件付き不可!$E:$E,$D454,条件付き不可!$C:$C,U$1))</f>
        <v>0</v>
      </c>
      <c r="V454" s="66">
        <f>IF(COUNTIFS(条件付き不可!$E:$E,$D454,条件付き不可!$C:$C,条件付き不可!$V$5)&gt;0,Q454,IFERROR(VLOOKUP(D454,条件付き不可!E:Y,21,0),0))</f>
        <v>0</v>
      </c>
    </row>
    <row r="455" spans="1:22">
      <c r="A455" s="53" t="str">
        <f t="shared" si="166"/>
        <v>015036</v>
      </c>
      <c r="B455" s="53">
        <v>6</v>
      </c>
      <c r="C455">
        <v>454</v>
      </c>
      <c r="D455">
        <v>15036</v>
      </c>
      <c r="E455" t="s">
        <v>327</v>
      </c>
      <c r="F455" t="s">
        <v>405</v>
      </c>
      <c r="G455" t="str">
        <f>VLOOKUP(A455,GIS!A:B,2,0)</f>
        <v>飯山満2Ｂ</v>
      </c>
      <c r="H455" t="s">
        <v>327</v>
      </c>
      <c r="I455" t="s">
        <v>2612</v>
      </c>
      <c r="J455" s="66">
        <v>440</v>
      </c>
      <c r="K455" s="66">
        <v>440</v>
      </c>
      <c r="L455" s="66">
        <v>440</v>
      </c>
      <c r="M455" s="66">
        <v>440</v>
      </c>
      <c r="N455" s="66">
        <f>VLOOKUP(A455,GIS!A:C,3,0)</f>
        <v>440</v>
      </c>
      <c r="O455" s="66" t="str">
        <f t="shared" si="167"/>
        <v/>
      </c>
      <c r="P455" s="66" t="str">
        <f t="shared" si="158"/>
        <v/>
      </c>
      <c r="Q455" s="66">
        <f t="shared" si="168"/>
        <v>440</v>
      </c>
      <c r="R455" s="66">
        <f t="shared" si="169"/>
        <v>440</v>
      </c>
      <c r="S455" s="66">
        <f>Q455-U455-SUMIFS(条件付き不可!X:X,条件付き不可!E:E,D455)</f>
        <v>440</v>
      </c>
      <c r="T455" s="66">
        <f t="shared" si="159"/>
        <v>440</v>
      </c>
      <c r="U455" s="66">
        <f>IF(COUNTIFS(条件付き不可!$E:$E,$D455,条件付き不可!$C:$C,条件付き不可!$V$3)&gt;0,Q455,SUMIFS(条件付き不可!$L:$L,条件付き不可!$E:$E,$D455,条件付き不可!$C:$C,U$1))</f>
        <v>0</v>
      </c>
      <c r="V455" s="66">
        <f>IF(COUNTIFS(条件付き不可!$E:$E,$D455,条件付き不可!$C:$C,条件付き不可!$V$5)&gt;0,Q455,IFERROR(VLOOKUP(D455,条件付き不可!E:Y,21,0),0))</f>
        <v>0</v>
      </c>
    </row>
    <row r="456" spans="1:22">
      <c r="A456" s="53" t="str">
        <f t="shared" si="166"/>
        <v>015037</v>
      </c>
      <c r="B456" s="53">
        <v>6</v>
      </c>
      <c r="C456">
        <v>455</v>
      </c>
      <c r="D456">
        <v>15037</v>
      </c>
      <c r="E456" t="s">
        <v>327</v>
      </c>
      <c r="F456" t="s">
        <v>405</v>
      </c>
      <c r="G456" t="str">
        <f>VLOOKUP(A456,GIS!A:B,2,0)</f>
        <v>飯山満2C</v>
      </c>
      <c r="H456" t="s">
        <v>327</v>
      </c>
      <c r="I456" t="s">
        <v>2612</v>
      </c>
      <c r="J456" s="66">
        <v>940</v>
      </c>
      <c r="K456" s="66">
        <v>940</v>
      </c>
      <c r="L456" s="66">
        <v>940</v>
      </c>
      <c r="M456" s="66">
        <v>940</v>
      </c>
      <c r="N456" s="66">
        <f>VLOOKUP(A456,GIS!A:C,3,0)</f>
        <v>940</v>
      </c>
      <c r="O456" s="66" t="str">
        <f t="shared" si="167"/>
        <v/>
      </c>
      <c r="P456" s="66" t="str">
        <f t="shared" si="158"/>
        <v/>
      </c>
      <c r="Q456" s="66">
        <f t="shared" si="168"/>
        <v>940</v>
      </c>
      <c r="R456" s="66">
        <f t="shared" si="169"/>
        <v>940</v>
      </c>
      <c r="S456" s="66">
        <f>Q456-U456-SUMIFS(条件付き不可!X:X,条件付き不可!E:E,D456)</f>
        <v>940</v>
      </c>
      <c r="T456" s="66">
        <f t="shared" si="159"/>
        <v>940</v>
      </c>
      <c r="U456" s="66">
        <f>IF(COUNTIFS(条件付き不可!$E:$E,$D456,条件付き不可!$C:$C,条件付き不可!$V$3)&gt;0,Q456,SUMIFS(条件付き不可!$L:$L,条件付き不可!$E:$E,$D456,条件付き不可!$C:$C,U$1))</f>
        <v>0</v>
      </c>
      <c r="V456" s="66">
        <f>IF(COUNTIFS(条件付き不可!$E:$E,$D456,条件付き不可!$C:$C,条件付き不可!$V$5)&gt;0,Q456,IFERROR(VLOOKUP(D456,条件付き不可!E:Y,21,0),0))</f>
        <v>0</v>
      </c>
    </row>
    <row r="457" spans="1:22">
      <c r="A457" s="53" t="str">
        <f>TEXT(D457,"000000")</f>
        <v>015058</v>
      </c>
      <c r="B457" s="53">
        <v>6</v>
      </c>
      <c r="C457">
        <v>456</v>
      </c>
      <c r="D457">
        <v>15058</v>
      </c>
      <c r="E457" t="s">
        <v>327</v>
      </c>
      <c r="F457" t="s">
        <v>405</v>
      </c>
      <c r="G457" t="str">
        <f>VLOOKUP(A457,GIS!A:B,2,0)</f>
        <v>飯山満2D</v>
      </c>
      <c r="H457" t="s">
        <v>327</v>
      </c>
      <c r="I457" t="s">
        <v>2612</v>
      </c>
      <c r="J457" s="66">
        <v>410</v>
      </c>
      <c r="K457" s="66">
        <v>410</v>
      </c>
      <c r="L457" s="66">
        <v>410</v>
      </c>
      <c r="M457" s="66">
        <v>410</v>
      </c>
      <c r="N457" s="66">
        <f>VLOOKUP(A457,GIS!A:C,3,0)</f>
        <v>410</v>
      </c>
      <c r="O457" s="66" t="str">
        <f>IF(J457=N457,"","✕")</f>
        <v/>
      </c>
      <c r="P457" s="66" t="str">
        <f>IF(J457=K457,IF(J457=L457,"","✕"),"✕")</f>
        <v/>
      </c>
      <c r="Q457" s="66">
        <f>N457</f>
        <v>410</v>
      </c>
      <c r="R457" s="66">
        <f>Q457-U457</f>
        <v>410</v>
      </c>
      <c r="S457" s="66">
        <f>Q457-U457-SUMIFS(条件付き不可!X:X,条件付き不可!E:E,D457)</f>
        <v>410</v>
      </c>
      <c r="T457" s="66">
        <f>Q457-V457</f>
        <v>410</v>
      </c>
      <c r="U457" s="66">
        <f>IF(COUNTIFS(条件付き不可!$E:$E,$D457,条件付き不可!$C:$C,条件付き不可!$V$3)&gt;0,Q457,SUMIFS(条件付き不可!$L:$L,条件付き不可!$E:$E,$D457,条件付き不可!$C:$C,U$1))</f>
        <v>0</v>
      </c>
      <c r="V457" s="66">
        <f>IF(COUNTIFS(条件付き不可!$E:$E,$D457,条件付き不可!$C:$C,条件付き不可!$V$5)&gt;0,Q457,IFERROR(VLOOKUP(D457,条件付き不可!E:Y,21,0),0))</f>
        <v>0</v>
      </c>
    </row>
    <row r="458" spans="1:22">
      <c r="A458" s="53" t="str">
        <f t="shared" si="166"/>
        <v>015038</v>
      </c>
      <c r="B458" s="53">
        <v>6</v>
      </c>
      <c r="C458">
        <v>457</v>
      </c>
      <c r="D458">
        <v>15038</v>
      </c>
      <c r="E458" t="s">
        <v>327</v>
      </c>
      <c r="F458" t="s">
        <v>405</v>
      </c>
      <c r="G458" t="str">
        <f>VLOOKUP(A458,GIS!A:B,2,0)</f>
        <v>二宮1Ａ</v>
      </c>
      <c r="H458" t="s">
        <v>327</v>
      </c>
      <c r="I458" t="s">
        <v>2612</v>
      </c>
      <c r="J458" s="66">
        <v>650</v>
      </c>
      <c r="K458" s="66">
        <v>650</v>
      </c>
      <c r="L458" s="66">
        <v>650</v>
      </c>
      <c r="M458" s="66">
        <v>650</v>
      </c>
      <c r="N458" s="66">
        <f>VLOOKUP(A458,GIS!A:C,3,0)</f>
        <v>650</v>
      </c>
      <c r="O458" s="66" t="str">
        <f t="shared" si="167"/>
        <v/>
      </c>
      <c r="P458" s="66" t="str">
        <f t="shared" si="158"/>
        <v/>
      </c>
      <c r="Q458" s="66">
        <f t="shared" si="168"/>
        <v>650</v>
      </c>
      <c r="R458" s="66">
        <f t="shared" si="169"/>
        <v>650</v>
      </c>
      <c r="S458" s="66">
        <f>Q458-U458-SUMIFS(条件付き不可!X:X,条件付き不可!E:E,D458)</f>
        <v>650</v>
      </c>
      <c r="T458" s="66">
        <f t="shared" si="159"/>
        <v>650</v>
      </c>
      <c r="U458" s="66">
        <f>IF(COUNTIFS(条件付き不可!$E:$E,$D458,条件付き不可!$C:$C,条件付き不可!$V$3)&gt;0,Q458,SUMIFS(条件付き不可!$L:$L,条件付き不可!$E:$E,$D458,条件付き不可!$C:$C,U$1))</f>
        <v>0</v>
      </c>
      <c r="V458" s="66">
        <f>IF(COUNTIFS(条件付き不可!$E:$E,$D458,条件付き不可!$C:$C,条件付き不可!$V$5)&gt;0,Q458,IFERROR(VLOOKUP(D458,条件付き不可!E:Y,21,0),0))</f>
        <v>0</v>
      </c>
    </row>
    <row r="459" spans="1:22">
      <c r="A459" s="53" t="str">
        <f t="shared" si="166"/>
        <v>015039</v>
      </c>
      <c r="B459" s="53">
        <v>6</v>
      </c>
      <c r="C459">
        <v>458</v>
      </c>
      <c r="D459">
        <v>15039</v>
      </c>
      <c r="E459" t="s">
        <v>327</v>
      </c>
      <c r="F459" t="s">
        <v>405</v>
      </c>
      <c r="G459" t="str">
        <f>VLOOKUP(A459,GIS!A:B,2,0)</f>
        <v>二宮1Ｂ</v>
      </c>
      <c r="H459" t="s">
        <v>327</v>
      </c>
      <c r="I459" t="s">
        <v>2612</v>
      </c>
      <c r="J459" s="66">
        <v>840</v>
      </c>
      <c r="K459" s="66">
        <v>840</v>
      </c>
      <c r="L459" s="66">
        <v>840</v>
      </c>
      <c r="M459" s="66">
        <v>840</v>
      </c>
      <c r="N459" s="66">
        <f>VLOOKUP(A459,GIS!A:C,3,0)</f>
        <v>840</v>
      </c>
      <c r="O459" s="66" t="str">
        <f t="shared" si="167"/>
        <v/>
      </c>
      <c r="P459" s="66" t="str">
        <f t="shared" si="158"/>
        <v/>
      </c>
      <c r="Q459" s="66">
        <f t="shared" si="168"/>
        <v>840</v>
      </c>
      <c r="R459" s="66">
        <f t="shared" si="169"/>
        <v>840</v>
      </c>
      <c r="S459" s="66">
        <f>Q459-U459-SUMIFS(条件付き不可!X:X,条件付き不可!E:E,D459)</f>
        <v>840</v>
      </c>
      <c r="T459" s="66">
        <f t="shared" si="159"/>
        <v>840</v>
      </c>
      <c r="U459" s="66">
        <f>IF(COUNTIFS(条件付き不可!$E:$E,$D459,条件付き不可!$C:$C,条件付き不可!$V$3)&gt;0,Q459,SUMIFS(条件付き不可!$L:$L,条件付き不可!$E:$E,$D459,条件付き不可!$C:$C,U$1))</f>
        <v>0</v>
      </c>
      <c r="V459" s="66">
        <f>IF(COUNTIFS(条件付き不可!$E:$E,$D459,条件付き不可!$C:$C,条件付き不可!$V$5)&gt;0,Q459,IFERROR(VLOOKUP(D459,条件付き不可!E:Y,21,0),0))</f>
        <v>0</v>
      </c>
    </row>
    <row r="460" spans="1:22">
      <c r="A460" s="53" t="str">
        <f t="shared" si="166"/>
        <v>015040</v>
      </c>
      <c r="B460" s="53">
        <v>6</v>
      </c>
      <c r="C460">
        <v>459</v>
      </c>
      <c r="D460">
        <v>15040</v>
      </c>
      <c r="E460" t="s">
        <v>327</v>
      </c>
      <c r="F460" t="s">
        <v>405</v>
      </c>
      <c r="G460" t="str">
        <f>VLOOKUP(A460,GIS!A:B,2,0)</f>
        <v>二宮2</v>
      </c>
      <c r="H460" t="s">
        <v>327</v>
      </c>
      <c r="I460" t="s">
        <v>2612</v>
      </c>
      <c r="J460" s="66">
        <v>470</v>
      </c>
      <c r="K460" s="66">
        <v>470</v>
      </c>
      <c r="L460" s="66">
        <v>470</v>
      </c>
      <c r="M460" s="66">
        <v>470</v>
      </c>
      <c r="N460" s="66">
        <f>VLOOKUP(A460,GIS!A:C,3,0)</f>
        <v>470</v>
      </c>
      <c r="O460" s="66" t="str">
        <f t="shared" si="167"/>
        <v/>
      </c>
      <c r="P460" s="66" t="str">
        <f t="shared" si="158"/>
        <v/>
      </c>
      <c r="Q460" s="66">
        <f t="shared" si="168"/>
        <v>470</v>
      </c>
      <c r="R460" s="66">
        <f t="shared" si="169"/>
        <v>470</v>
      </c>
      <c r="S460" s="66">
        <f>Q460-U460-SUMIFS(条件付き不可!X:X,条件付き不可!E:E,D460)</f>
        <v>470</v>
      </c>
      <c r="T460" s="66">
        <f t="shared" si="159"/>
        <v>470</v>
      </c>
      <c r="U460" s="66">
        <f>IF(COUNTIFS(条件付き不可!$E:$E,$D460,条件付き不可!$C:$C,条件付き不可!$V$3)&gt;0,Q460,SUMIFS(条件付き不可!$L:$L,条件付き不可!$E:$E,$D460,条件付き不可!$C:$C,U$1))</f>
        <v>0</v>
      </c>
      <c r="V460" s="66">
        <f>IF(COUNTIFS(条件付き不可!$E:$E,$D460,条件付き不可!$C:$C,条件付き不可!$V$5)&gt;0,Q460,IFERROR(VLOOKUP(D460,条件付き不可!E:Y,21,0),0))</f>
        <v>0</v>
      </c>
    </row>
    <row r="461" spans="1:22">
      <c r="A461" s="53" t="str">
        <f t="shared" si="166"/>
        <v>015041</v>
      </c>
      <c r="B461" s="53">
        <v>6</v>
      </c>
      <c r="C461">
        <v>460</v>
      </c>
      <c r="D461">
        <v>15041</v>
      </c>
      <c r="E461" t="s">
        <v>327</v>
      </c>
      <c r="F461" t="s">
        <v>405</v>
      </c>
      <c r="G461" t="str">
        <f>VLOOKUP(A461,GIS!A:B,2,0)</f>
        <v>飯山満2.3</v>
      </c>
      <c r="H461" t="s">
        <v>327</v>
      </c>
      <c r="I461" t="s">
        <v>2612</v>
      </c>
      <c r="J461" s="66">
        <v>670</v>
      </c>
      <c r="K461" s="66">
        <v>670</v>
      </c>
      <c r="L461" s="66">
        <v>670</v>
      </c>
      <c r="M461" s="66">
        <v>670</v>
      </c>
      <c r="N461" s="66">
        <f>VLOOKUP(A461,GIS!A:C,3,0)</f>
        <v>670</v>
      </c>
      <c r="O461" s="66" t="str">
        <f t="shared" si="167"/>
        <v/>
      </c>
      <c r="P461" s="66" t="str">
        <f t="shared" si="158"/>
        <v/>
      </c>
      <c r="Q461" s="66">
        <f t="shared" si="168"/>
        <v>670</v>
      </c>
      <c r="R461" s="66">
        <f t="shared" si="169"/>
        <v>670</v>
      </c>
      <c r="S461" s="66">
        <f>Q461-U461-SUMIFS(条件付き不可!X:X,条件付き不可!E:E,D461)</f>
        <v>670</v>
      </c>
      <c r="T461" s="66">
        <f t="shared" si="159"/>
        <v>670</v>
      </c>
      <c r="U461" s="66">
        <f>IF(COUNTIFS(条件付き不可!$E:$E,$D461,条件付き不可!$C:$C,条件付き不可!$V$3)&gt;0,Q461,SUMIFS(条件付き不可!$L:$L,条件付き不可!$E:$E,$D461,条件付き不可!$C:$C,U$1))</f>
        <v>0</v>
      </c>
      <c r="V461" s="66">
        <f>IF(COUNTIFS(条件付き不可!$E:$E,$D461,条件付き不可!$C:$C,条件付き不可!$V$5)&gt;0,Q461,IFERROR(VLOOKUP(D461,条件付き不可!E:Y,21,0),0))</f>
        <v>0</v>
      </c>
    </row>
    <row r="462" spans="1:22">
      <c r="A462" s="53" t="str">
        <f t="shared" si="166"/>
        <v>015042</v>
      </c>
      <c r="B462" s="53">
        <v>6</v>
      </c>
      <c r="C462">
        <v>461</v>
      </c>
      <c r="D462">
        <v>15042</v>
      </c>
      <c r="E462" t="s">
        <v>327</v>
      </c>
      <c r="F462" t="s">
        <v>405</v>
      </c>
      <c r="G462" t="str">
        <f>VLOOKUP(A462,GIS!A:B,2,0)</f>
        <v>飯山満3Ａ</v>
      </c>
      <c r="H462" t="s">
        <v>327</v>
      </c>
      <c r="I462" t="s">
        <v>2612</v>
      </c>
      <c r="J462" s="66">
        <v>750</v>
      </c>
      <c r="K462" s="66">
        <v>750</v>
      </c>
      <c r="L462" s="66">
        <v>750</v>
      </c>
      <c r="M462" s="66">
        <v>750</v>
      </c>
      <c r="N462" s="66">
        <f>VLOOKUP(A462,GIS!A:C,3,0)</f>
        <v>750</v>
      </c>
      <c r="O462" s="66" t="str">
        <f t="shared" si="167"/>
        <v/>
      </c>
      <c r="P462" s="66" t="str">
        <f t="shared" si="158"/>
        <v/>
      </c>
      <c r="Q462" s="66">
        <f t="shared" si="168"/>
        <v>750</v>
      </c>
      <c r="R462" s="66">
        <f t="shared" si="169"/>
        <v>750</v>
      </c>
      <c r="S462" s="66">
        <f>Q462-U462-SUMIFS(条件付き不可!X:X,条件付き不可!E:E,D462)</f>
        <v>750</v>
      </c>
      <c r="T462" s="66">
        <f t="shared" si="159"/>
        <v>750</v>
      </c>
      <c r="U462" s="66">
        <f>IF(COUNTIFS(条件付き不可!$E:$E,$D462,条件付き不可!$C:$C,条件付き不可!$V$3)&gt;0,Q462,SUMIFS(条件付き不可!$L:$L,条件付き不可!$E:$E,$D462,条件付き不可!$C:$C,U$1))</f>
        <v>0</v>
      </c>
      <c r="V462" s="66">
        <f>IF(COUNTIFS(条件付き不可!$E:$E,$D462,条件付き不可!$C:$C,条件付き不可!$V$5)&gt;0,Q462,IFERROR(VLOOKUP(D462,条件付き不可!E:Y,21,0),0))</f>
        <v>0</v>
      </c>
    </row>
    <row r="463" spans="1:22">
      <c r="A463" s="53" t="str">
        <f t="shared" si="166"/>
        <v>015043</v>
      </c>
      <c r="B463" s="53">
        <v>6</v>
      </c>
      <c r="C463">
        <v>462</v>
      </c>
      <c r="D463">
        <v>15043</v>
      </c>
      <c r="E463" t="s">
        <v>327</v>
      </c>
      <c r="F463" t="s">
        <v>405</v>
      </c>
      <c r="G463" t="str">
        <f>VLOOKUP(A463,GIS!A:B,2,0)</f>
        <v>飯山満3Ｂ</v>
      </c>
      <c r="H463" t="s">
        <v>327</v>
      </c>
      <c r="I463" t="s">
        <v>2612</v>
      </c>
      <c r="J463" s="66">
        <v>410</v>
      </c>
      <c r="K463" s="66">
        <v>410</v>
      </c>
      <c r="L463" s="66">
        <v>410</v>
      </c>
      <c r="M463" s="66">
        <v>410</v>
      </c>
      <c r="N463" s="66">
        <f>VLOOKUP(A463,GIS!A:C,3,0)</f>
        <v>410</v>
      </c>
      <c r="O463" s="66" t="str">
        <f t="shared" si="167"/>
        <v/>
      </c>
      <c r="P463" s="66" t="str">
        <f t="shared" si="158"/>
        <v/>
      </c>
      <c r="Q463" s="66">
        <f t="shared" si="168"/>
        <v>410</v>
      </c>
      <c r="R463" s="66">
        <f t="shared" si="169"/>
        <v>410</v>
      </c>
      <c r="S463" s="66">
        <f>Q463-U463-SUMIFS(条件付き不可!X:X,条件付き不可!E:E,D463)</f>
        <v>410</v>
      </c>
      <c r="T463" s="66">
        <f t="shared" si="159"/>
        <v>410</v>
      </c>
      <c r="U463" s="66">
        <f>IF(COUNTIFS(条件付き不可!$E:$E,$D463,条件付き不可!$C:$C,条件付き不可!$V$3)&gt;0,Q463,SUMIFS(条件付き不可!$L:$L,条件付き不可!$E:$E,$D463,条件付き不可!$C:$C,U$1))</f>
        <v>0</v>
      </c>
      <c r="V463" s="66">
        <f>IF(COUNTIFS(条件付き不可!$E:$E,$D463,条件付き不可!$C:$C,条件付き不可!$V$5)&gt;0,Q463,IFERROR(VLOOKUP(D463,条件付き不可!E:Y,21,0),0))</f>
        <v>0</v>
      </c>
    </row>
    <row r="464" spans="1:22">
      <c r="A464" s="53" t="str">
        <f t="shared" si="166"/>
        <v>015044</v>
      </c>
      <c r="B464" s="53">
        <v>6</v>
      </c>
      <c r="C464">
        <v>463</v>
      </c>
      <c r="D464">
        <v>15044</v>
      </c>
      <c r="E464" t="s">
        <v>327</v>
      </c>
      <c r="F464" t="s">
        <v>405</v>
      </c>
      <c r="G464" t="str">
        <f>VLOOKUP(A464,GIS!A:B,2,0)</f>
        <v>飯山満3Ｃ　</v>
      </c>
      <c r="H464" t="s">
        <v>327</v>
      </c>
      <c r="I464" t="s">
        <v>2612</v>
      </c>
      <c r="J464" s="66">
        <v>850</v>
      </c>
      <c r="K464" s="66">
        <v>850</v>
      </c>
      <c r="L464" s="66">
        <v>850</v>
      </c>
      <c r="M464" s="66">
        <v>850</v>
      </c>
      <c r="N464" s="66">
        <f>VLOOKUP(A464,GIS!A:C,3,0)</f>
        <v>850</v>
      </c>
      <c r="O464" s="66" t="str">
        <f t="shared" si="167"/>
        <v/>
      </c>
      <c r="P464" s="66" t="str">
        <f t="shared" si="158"/>
        <v/>
      </c>
      <c r="Q464" s="66">
        <f t="shared" si="168"/>
        <v>850</v>
      </c>
      <c r="R464" s="66">
        <f t="shared" si="169"/>
        <v>850</v>
      </c>
      <c r="S464" s="66">
        <f>Q464-U464-SUMIFS(条件付き不可!X:X,条件付き不可!E:E,D464)</f>
        <v>850</v>
      </c>
      <c r="T464" s="66">
        <f t="shared" si="159"/>
        <v>850</v>
      </c>
      <c r="U464" s="66">
        <f>IF(COUNTIFS(条件付き不可!$E:$E,$D464,条件付き不可!$C:$C,条件付き不可!$V$3)&gt;0,Q464,SUMIFS(条件付き不可!$L:$L,条件付き不可!$E:$E,$D464,条件付き不可!$C:$C,U$1))</f>
        <v>0</v>
      </c>
      <c r="V464" s="66">
        <f>IF(COUNTIFS(条件付き不可!$E:$E,$D464,条件付き不可!$C:$C,条件付き不可!$V$5)&gt;0,Q464,IFERROR(VLOOKUP(D464,条件付き不可!E:Y,21,0),0))</f>
        <v>0</v>
      </c>
    </row>
    <row r="465" spans="1:22">
      <c r="A465" s="53" t="str">
        <f t="shared" si="166"/>
        <v>015045</v>
      </c>
      <c r="B465" s="53">
        <v>6</v>
      </c>
      <c r="C465">
        <v>464</v>
      </c>
      <c r="D465">
        <v>15045</v>
      </c>
      <c r="E465" t="s">
        <v>327</v>
      </c>
      <c r="F465" t="s">
        <v>405</v>
      </c>
      <c r="G465" t="str">
        <f>VLOOKUP(A465,GIS!A:B,2,0)</f>
        <v>飯山満3Ｄ</v>
      </c>
      <c r="H465" t="s">
        <v>327</v>
      </c>
      <c r="I465" t="s">
        <v>2612</v>
      </c>
      <c r="J465" s="66">
        <v>620</v>
      </c>
      <c r="K465" s="66">
        <v>620</v>
      </c>
      <c r="L465" s="66">
        <v>620</v>
      </c>
      <c r="M465" s="66">
        <v>620</v>
      </c>
      <c r="N465" s="66">
        <f>VLOOKUP(A465,GIS!A:C,3,0)</f>
        <v>620</v>
      </c>
      <c r="O465" s="66" t="str">
        <f t="shared" si="167"/>
        <v/>
      </c>
      <c r="P465" s="66" t="str">
        <f t="shared" si="158"/>
        <v/>
      </c>
      <c r="Q465" s="66">
        <f t="shared" si="168"/>
        <v>620</v>
      </c>
      <c r="R465" s="66">
        <f t="shared" si="169"/>
        <v>620</v>
      </c>
      <c r="S465" s="66">
        <f>Q465-U465-SUMIFS(条件付き不可!X:X,条件付き不可!E:E,D465)</f>
        <v>620</v>
      </c>
      <c r="T465" s="66">
        <f t="shared" si="159"/>
        <v>620</v>
      </c>
      <c r="U465" s="66">
        <f>IF(COUNTIFS(条件付き不可!$E:$E,$D465,条件付き不可!$C:$C,条件付き不可!$V$3)&gt;0,Q465,SUMIFS(条件付き不可!$L:$L,条件付き不可!$E:$E,$D465,条件付き不可!$C:$C,U$1))</f>
        <v>0</v>
      </c>
      <c r="V465" s="66">
        <f>IF(COUNTIFS(条件付き不可!$E:$E,$D465,条件付き不可!$C:$C,条件付き不可!$V$5)&gt;0,Q465,IFERROR(VLOOKUP(D465,条件付き不可!E:Y,21,0),0))</f>
        <v>0</v>
      </c>
    </row>
    <row r="466" spans="1:22">
      <c r="A466" s="53" t="str">
        <f t="shared" si="166"/>
        <v>015056</v>
      </c>
      <c r="B466" s="53">
        <v>6</v>
      </c>
      <c r="C466">
        <v>465</v>
      </c>
      <c r="D466">
        <v>15056</v>
      </c>
      <c r="E466" t="s">
        <v>327</v>
      </c>
      <c r="F466" t="s">
        <v>405</v>
      </c>
      <c r="G466" t="str">
        <f>VLOOKUP(A466,GIS!A:B,2,0)</f>
        <v>飯山満３E</v>
      </c>
      <c r="H466" t="s">
        <v>327</v>
      </c>
      <c r="I466" t="s">
        <v>2612</v>
      </c>
      <c r="J466" s="66">
        <v>350</v>
      </c>
      <c r="K466" s="66">
        <v>350</v>
      </c>
      <c r="L466" s="66">
        <v>350</v>
      </c>
      <c r="M466" s="66">
        <v>350</v>
      </c>
      <c r="N466" s="66">
        <f>VLOOKUP(A466,GIS!A:C,3,0)</f>
        <v>350</v>
      </c>
      <c r="O466" s="66" t="str">
        <f t="shared" si="167"/>
        <v/>
      </c>
      <c r="P466" s="66" t="str">
        <f t="shared" si="158"/>
        <v/>
      </c>
      <c r="Q466" s="66">
        <f t="shared" si="168"/>
        <v>350</v>
      </c>
      <c r="R466" s="66">
        <f t="shared" si="169"/>
        <v>350</v>
      </c>
      <c r="S466" s="66">
        <f>Q466-U466-SUMIFS(条件付き不可!X:X,条件付き不可!E:E,D466)</f>
        <v>350</v>
      </c>
      <c r="T466" s="66">
        <f t="shared" si="159"/>
        <v>350</v>
      </c>
      <c r="U466" s="66">
        <f>IF(COUNTIFS(条件付き不可!$E:$E,$D466,条件付き不可!$C:$C,条件付き不可!$V$3)&gt;0,Q466,SUMIFS(条件付き不可!$L:$L,条件付き不可!$E:$E,$D466,条件付き不可!$C:$C,U$1))</f>
        <v>0</v>
      </c>
      <c r="V466" s="66">
        <f>IF(COUNTIFS(条件付き不可!$E:$E,$D466,条件付き不可!$C:$C,条件付き不可!$V$5)&gt;0,Q466,IFERROR(VLOOKUP(D466,条件付き不可!E:Y,21,0),0))</f>
        <v>0</v>
      </c>
    </row>
    <row r="467" spans="1:22">
      <c r="A467" s="53" t="str">
        <f t="shared" si="166"/>
        <v>015046</v>
      </c>
      <c r="B467" s="53">
        <v>6</v>
      </c>
      <c r="C467">
        <v>466</v>
      </c>
      <c r="D467">
        <v>15046</v>
      </c>
      <c r="E467" t="s">
        <v>327</v>
      </c>
      <c r="F467" t="s">
        <v>406</v>
      </c>
      <c r="G467" t="str">
        <f>VLOOKUP(A467,GIS!A:B,2,0)</f>
        <v>滝台1</v>
      </c>
      <c r="H467" t="s">
        <v>327</v>
      </c>
      <c r="I467" t="s">
        <v>2612</v>
      </c>
      <c r="J467" s="66">
        <v>605</v>
      </c>
      <c r="K467" s="66">
        <v>605</v>
      </c>
      <c r="L467" s="66">
        <v>605</v>
      </c>
      <c r="M467" s="66">
        <v>605</v>
      </c>
      <c r="N467" s="66">
        <f>VLOOKUP(A467,GIS!A:C,3,0)</f>
        <v>605</v>
      </c>
      <c r="O467" s="66" t="str">
        <f t="shared" si="167"/>
        <v/>
      </c>
      <c r="P467" s="66" t="str">
        <f t="shared" si="158"/>
        <v/>
      </c>
      <c r="Q467" s="66">
        <f t="shared" si="168"/>
        <v>605</v>
      </c>
      <c r="R467" s="66">
        <f t="shared" si="169"/>
        <v>605</v>
      </c>
      <c r="S467" s="66">
        <f>Q467-U467-SUMIFS(条件付き不可!X:X,条件付き不可!E:E,D467)</f>
        <v>605</v>
      </c>
      <c r="T467" s="66">
        <f t="shared" si="159"/>
        <v>605</v>
      </c>
      <c r="U467" s="66">
        <f>IF(COUNTIFS(条件付き不可!$E:$E,$D467,条件付き不可!$C:$C,条件付き不可!$V$3)&gt;0,Q467,SUMIFS(条件付き不可!$L:$L,条件付き不可!$E:$E,$D467,条件付き不可!$C:$C,U$1))</f>
        <v>0</v>
      </c>
      <c r="V467" s="66">
        <f>IF(COUNTIFS(条件付き不可!$E:$E,$D467,条件付き不可!$C:$C,条件付き不可!$V$5)&gt;0,Q467,IFERROR(VLOOKUP(D467,条件付き不可!E:Y,21,0),0))</f>
        <v>0</v>
      </c>
    </row>
    <row r="468" spans="1:22">
      <c r="A468" s="53" t="str">
        <f t="shared" si="166"/>
        <v>015047</v>
      </c>
      <c r="B468" s="53">
        <v>6</v>
      </c>
      <c r="C468">
        <v>467</v>
      </c>
      <c r="D468">
        <v>15047</v>
      </c>
      <c r="E468" t="s">
        <v>327</v>
      </c>
      <c r="F468" t="s">
        <v>406</v>
      </c>
      <c r="G468" t="str">
        <f>VLOOKUP(A468,GIS!A:B,2,0)</f>
        <v>滝台2</v>
      </c>
      <c r="H468" t="s">
        <v>327</v>
      </c>
      <c r="I468" t="s">
        <v>2612</v>
      </c>
      <c r="J468" s="66">
        <v>1015</v>
      </c>
      <c r="K468" s="66">
        <v>890</v>
      </c>
      <c r="L468" s="66">
        <v>890</v>
      </c>
      <c r="M468" s="66">
        <v>1015</v>
      </c>
      <c r="N468" s="66">
        <f>VLOOKUP(A468,GIS!A:C,3,0)</f>
        <v>1015</v>
      </c>
      <c r="O468" s="66" t="str">
        <f t="shared" si="167"/>
        <v/>
      </c>
      <c r="P468" s="66" t="str">
        <f t="shared" si="158"/>
        <v>✕</v>
      </c>
      <c r="Q468" s="66">
        <f t="shared" si="168"/>
        <v>1015</v>
      </c>
      <c r="R468" s="66">
        <f t="shared" si="169"/>
        <v>890</v>
      </c>
      <c r="S468" s="66">
        <f>Q468-U468-SUMIFS(条件付き不可!X:X,条件付き不可!E:E,D468)</f>
        <v>890</v>
      </c>
      <c r="T468" s="66">
        <f t="shared" si="159"/>
        <v>1015</v>
      </c>
      <c r="U468" s="66">
        <f>IF(COUNTIFS(条件付き不可!$E:$E,$D468,条件付き不可!$C:$C,条件付き不可!$V$3)&gt;0,Q468,SUMIFS(条件付き不可!$L:$L,条件付き不可!$E:$E,$D468,条件付き不可!$C:$C,U$1))</f>
        <v>125</v>
      </c>
      <c r="V468" s="66">
        <f>IF(COUNTIFS(条件付き不可!$E:$E,$D468,条件付き不可!$C:$C,条件付き不可!$V$5)&gt;0,Q468,IFERROR(VLOOKUP(D468,条件付き不可!E:Y,21,0),0))</f>
        <v>0</v>
      </c>
    </row>
    <row r="469" spans="1:22">
      <c r="A469" s="53" t="str">
        <f t="shared" si="166"/>
        <v>015048</v>
      </c>
      <c r="B469" s="53">
        <v>6</v>
      </c>
      <c r="C469">
        <v>468</v>
      </c>
      <c r="D469">
        <v>15048</v>
      </c>
      <c r="E469" t="s">
        <v>327</v>
      </c>
      <c r="F469" t="s">
        <v>406</v>
      </c>
      <c r="G469" t="str">
        <f>VLOOKUP(A469,GIS!A:B,2,0)</f>
        <v>薬円台1</v>
      </c>
      <c r="H469" t="s">
        <v>327</v>
      </c>
      <c r="I469" t="s">
        <v>2612</v>
      </c>
      <c r="J469" s="66">
        <v>805</v>
      </c>
      <c r="K469" s="66">
        <v>805</v>
      </c>
      <c r="L469" s="66">
        <v>805</v>
      </c>
      <c r="M469" s="66">
        <v>805</v>
      </c>
      <c r="N469" s="66">
        <f>VLOOKUP(A469,GIS!A:C,3,0)</f>
        <v>805</v>
      </c>
      <c r="O469" s="66" t="str">
        <f t="shared" si="167"/>
        <v/>
      </c>
      <c r="P469" s="66" t="str">
        <f t="shared" si="158"/>
        <v/>
      </c>
      <c r="Q469" s="66">
        <f t="shared" si="168"/>
        <v>805</v>
      </c>
      <c r="R469" s="66">
        <f t="shared" si="169"/>
        <v>805</v>
      </c>
      <c r="S469" s="66">
        <f>Q469-U469-SUMIFS(条件付き不可!X:X,条件付き不可!E:E,D469)</f>
        <v>805</v>
      </c>
      <c r="T469" s="66">
        <f t="shared" si="159"/>
        <v>805</v>
      </c>
      <c r="U469" s="66">
        <f>IF(COUNTIFS(条件付き不可!$E:$E,$D469,条件付き不可!$C:$C,条件付き不可!$V$3)&gt;0,Q469,SUMIFS(条件付き不可!$L:$L,条件付き不可!$E:$E,$D469,条件付き不可!$C:$C,U$1))</f>
        <v>0</v>
      </c>
      <c r="V469" s="66">
        <f>IF(COUNTIFS(条件付き不可!$E:$E,$D469,条件付き不可!$C:$C,条件付き不可!$V$5)&gt;0,Q469,IFERROR(VLOOKUP(D469,条件付き不可!E:Y,21,0),0))</f>
        <v>0</v>
      </c>
    </row>
    <row r="470" spans="1:22">
      <c r="A470" s="53" t="str">
        <f t="shared" si="166"/>
        <v>015049</v>
      </c>
      <c r="B470" s="53">
        <v>6</v>
      </c>
      <c r="C470">
        <v>469</v>
      </c>
      <c r="D470">
        <v>15049</v>
      </c>
      <c r="E470" t="s">
        <v>327</v>
      </c>
      <c r="F470" t="s">
        <v>406</v>
      </c>
      <c r="G470" t="str">
        <f>VLOOKUP(A470,GIS!A:B,2,0)</f>
        <v>薬円台2A</v>
      </c>
      <c r="H470" t="s">
        <v>327</v>
      </c>
      <c r="I470" t="s">
        <v>2612</v>
      </c>
      <c r="J470" s="66">
        <v>470</v>
      </c>
      <c r="K470" s="66">
        <v>470</v>
      </c>
      <c r="L470" s="66">
        <v>470</v>
      </c>
      <c r="M470" s="66">
        <v>470</v>
      </c>
      <c r="N470" s="66">
        <f>VLOOKUP(A470,GIS!A:C,3,0)</f>
        <v>470</v>
      </c>
      <c r="O470" s="66" t="str">
        <f t="shared" si="167"/>
        <v/>
      </c>
      <c r="P470" s="66" t="str">
        <f t="shared" ref="P470:P540" si="170">IF(J470=K470,IF(J470=L470,"","✕"),"✕")</f>
        <v/>
      </c>
      <c r="Q470" s="66">
        <f t="shared" si="168"/>
        <v>470</v>
      </c>
      <c r="R470" s="66">
        <f t="shared" si="169"/>
        <v>470</v>
      </c>
      <c r="S470" s="66">
        <f>Q470-U470-SUMIFS(条件付き不可!X:X,条件付き不可!E:E,D470)</f>
        <v>470</v>
      </c>
      <c r="T470" s="66">
        <f t="shared" si="159"/>
        <v>470</v>
      </c>
      <c r="U470" s="66">
        <f>IF(COUNTIFS(条件付き不可!$E:$E,$D470,条件付き不可!$C:$C,条件付き不可!$V$3)&gt;0,Q470,SUMIFS(条件付き不可!$L:$L,条件付き不可!$E:$E,$D470,条件付き不可!$C:$C,U$1))</f>
        <v>0</v>
      </c>
      <c r="V470" s="66">
        <f>IF(COUNTIFS(条件付き不可!$E:$E,$D470,条件付き不可!$C:$C,条件付き不可!$V$5)&gt;0,Q470,IFERROR(VLOOKUP(D470,条件付き不可!E:Y,21,0),0))</f>
        <v>0</v>
      </c>
    </row>
    <row r="471" spans="1:22">
      <c r="A471" s="53" t="str">
        <f t="shared" ref="A471" si="171">TEXT(D471,"000000")</f>
        <v>015059</v>
      </c>
      <c r="B471" s="53">
        <v>6</v>
      </c>
      <c r="C471">
        <v>470</v>
      </c>
      <c r="D471">
        <v>15059</v>
      </c>
      <c r="E471" t="s">
        <v>327</v>
      </c>
      <c r="F471" t="s">
        <v>406</v>
      </c>
      <c r="G471" t="str">
        <f>VLOOKUP(A471,GIS!A:B,2,0)</f>
        <v>薬円台2B</v>
      </c>
      <c r="H471" t="s">
        <v>327</v>
      </c>
      <c r="I471" t="s">
        <v>2612</v>
      </c>
      <c r="J471" s="66">
        <v>510</v>
      </c>
      <c r="K471" s="66">
        <v>510</v>
      </c>
      <c r="L471" s="66">
        <v>510</v>
      </c>
      <c r="M471" s="66">
        <v>510</v>
      </c>
      <c r="N471" s="66">
        <f>VLOOKUP(A471,GIS!A:C,3,0)</f>
        <v>510</v>
      </c>
      <c r="O471" s="66" t="str">
        <f t="shared" ref="O471" si="172">IF(J471=N471,"","✕")</f>
        <v/>
      </c>
      <c r="P471" s="66" t="str">
        <f t="shared" ref="P471" si="173">IF(J471=K471,IF(J471=L471,"","✕"),"✕")</f>
        <v/>
      </c>
      <c r="Q471" s="66">
        <f t="shared" ref="Q471" si="174">N471</f>
        <v>510</v>
      </c>
      <c r="R471" s="66">
        <f t="shared" ref="R471" si="175">Q471-U471</f>
        <v>510</v>
      </c>
      <c r="S471" s="66">
        <f>Q471-U471-SUMIFS(条件付き不可!X:X,条件付き不可!E:E,D471)</f>
        <v>510</v>
      </c>
      <c r="T471" s="66">
        <f t="shared" ref="T471" si="176">Q471-V471</f>
        <v>510</v>
      </c>
      <c r="U471" s="66">
        <f>IF(COUNTIFS(条件付き不可!$E:$E,$D471,条件付き不可!$C:$C,条件付き不可!$V$3)&gt;0,Q471,SUMIFS(条件付き不可!$L:$L,条件付き不可!$E:$E,$D471,条件付き不可!$C:$C,U$1))</f>
        <v>0</v>
      </c>
      <c r="V471" s="66">
        <f>IF(COUNTIFS(条件付き不可!$E:$E,$D471,条件付き不可!$C:$C,条件付き不可!$V$5)&gt;0,Q471,IFERROR(VLOOKUP(D471,条件付き不可!E:Y,21,0),0))</f>
        <v>0</v>
      </c>
    </row>
    <row r="472" spans="1:22">
      <c r="A472" s="53" t="str">
        <f t="shared" si="166"/>
        <v>015050</v>
      </c>
      <c r="B472" s="53">
        <v>6</v>
      </c>
      <c r="C472">
        <v>471</v>
      </c>
      <c r="D472">
        <v>15050</v>
      </c>
      <c r="E472" t="s">
        <v>327</v>
      </c>
      <c r="F472" t="s">
        <v>406</v>
      </c>
      <c r="G472" t="str">
        <f>VLOOKUP(A472,GIS!A:B,2,0)</f>
        <v>薬円台3</v>
      </c>
      <c r="H472" t="s">
        <v>327</v>
      </c>
      <c r="I472" t="s">
        <v>2612</v>
      </c>
      <c r="J472" s="66">
        <v>770</v>
      </c>
      <c r="K472" s="66">
        <v>770</v>
      </c>
      <c r="L472" s="66">
        <v>770</v>
      </c>
      <c r="M472" s="66">
        <v>770</v>
      </c>
      <c r="N472" s="66">
        <f>VLOOKUP(A472,GIS!A:C,3,0)</f>
        <v>770</v>
      </c>
      <c r="O472" s="66" t="str">
        <f t="shared" si="167"/>
        <v/>
      </c>
      <c r="P472" s="66" t="str">
        <f t="shared" si="170"/>
        <v/>
      </c>
      <c r="Q472" s="66">
        <f t="shared" si="168"/>
        <v>770</v>
      </c>
      <c r="R472" s="66">
        <f t="shared" si="169"/>
        <v>770</v>
      </c>
      <c r="S472" s="66">
        <f>Q472-U472-SUMIFS(条件付き不可!X:X,条件付き不可!E:E,D472)</f>
        <v>770</v>
      </c>
      <c r="T472" s="66">
        <f t="shared" si="159"/>
        <v>770</v>
      </c>
      <c r="U472" s="66">
        <f>IF(COUNTIFS(条件付き不可!$E:$E,$D472,条件付き不可!$C:$C,条件付き不可!$V$3)&gt;0,Q472,SUMIFS(条件付き不可!$L:$L,条件付き不可!$E:$E,$D472,条件付き不可!$C:$C,U$1))</f>
        <v>0</v>
      </c>
      <c r="V472" s="66">
        <f>IF(COUNTIFS(条件付き不可!$E:$E,$D472,条件付き不可!$C:$C,条件付き不可!$V$5)&gt;0,Q472,IFERROR(VLOOKUP(D472,条件付き不可!E:Y,21,0),0))</f>
        <v>0</v>
      </c>
    </row>
    <row r="473" spans="1:22">
      <c r="A473" s="53" t="str">
        <f t="shared" si="166"/>
        <v>015051</v>
      </c>
      <c r="B473" s="53">
        <v>6</v>
      </c>
      <c r="C473">
        <v>472</v>
      </c>
      <c r="D473">
        <v>15051</v>
      </c>
      <c r="E473" t="s">
        <v>327</v>
      </c>
      <c r="F473" t="s">
        <v>406</v>
      </c>
      <c r="G473" t="str">
        <f>VLOOKUP(A473,GIS!A:B,2,0)</f>
        <v>薬円台4Ａ</v>
      </c>
      <c r="H473" t="s">
        <v>327</v>
      </c>
      <c r="I473" t="s">
        <v>2612</v>
      </c>
      <c r="J473" s="66">
        <v>600</v>
      </c>
      <c r="K473" s="66">
        <v>600</v>
      </c>
      <c r="L473" s="66">
        <v>600</v>
      </c>
      <c r="M473" s="66">
        <v>600</v>
      </c>
      <c r="N473" s="66">
        <f>VLOOKUP(A473,GIS!A:C,3,0)</f>
        <v>600</v>
      </c>
      <c r="O473" s="66" t="str">
        <f t="shared" si="167"/>
        <v/>
      </c>
      <c r="P473" s="66" t="str">
        <f t="shared" si="170"/>
        <v/>
      </c>
      <c r="Q473" s="66">
        <f t="shared" si="168"/>
        <v>600</v>
      </c>
      <c r="R473" s="66">
        <f t="shared" si="169"/>
        <v>600</v>
      </c>
      <c r="S473" s="66">
        <f>Q473-U473-SUMIFS(条件付き不可!X:X,条件付き不可!E:E,D473)</f>
        <v>600</v>
      </c>
      <c r="T473" s="66">
        <f t="shared" si="159"/>
        <v>600</v>
      </c>
      <c r="U473" s="66">
        <f>IF(COUNTIFS(条件付き不可!$E:$E,$D473,条件付き不可!$C:$C,条件付き不可!$V$3)&gt;0,Q473,SUMIFS(条件付き不可!$L:$L,条件付き不可!$E:$E,$D473,条件付き不可!$C:$C,U$1))</f>
        <v>0</v>
      </c>
      <c r="V473" s="66">
        <f>IF(COUNTIFS(条件付き不可!$E:$E,$D473,条件付き不可!$C:$C,条件付き不可!$V$5)&gt;0,Q473,IFERROR(VLOOKUP(D473,条件付き不可!E:Y,21,0),0))</f>
        <v>0</v>
      </c>
    </row>
    <row r="474" spans="1:22">
      <c r="A474" s="53" t="str">
        <f t="shared" si="166"/>
        <v>015052</v>
      </c>
      <c r="B474" s="53">
        <v>6</v>
      </c>
      <c r="C474">
        <v>473</v>
      </c>
      <c r="D474">
        <v>15052</v>
      </c>
      <c r="E474" t="s">
        <v>327</v>
      </c>
      <c r="F474" t="s">
        <v>406</v>
      </c>
      <c r="G474" t="str">
        <f>VLOOKUP(A474,GIS!A:B,2,0)</f>
        <v>薬円台4Ｂ</v>
      </c>
      <c r="H474" t="s">
        <v>327</v>
      </c>
      <c r="I474" t="s">
        <v>2612</v>
      </c>
      <c r="J474" s="66">
        <v>620</v>
      </c>
      <c r="K474" s="66">
        <v>620</v>
      </c>
      <c r="L474" s="66">
        <v>620</v>
      </c>
      <c r="M474" s="66">
        <v>620</v>
      </c>
      <c r="N474" s="66">
        <f>VLOOKUP(A474,GIS!A:C,3,0)</f>
        <v>620</v>
      </c>
      <c r="O474" s="66" t="str">
        <f t="shared" si="167"/>
        <v/>
      </c>
      <c r="P474" s="66" t="str">
        <f t="shared" si="170"/>
        <v/>
      </c>
      <c r="Q474" s="66">
        <f t="shared" si="168"/>
        <v>620</v>
      </c>
      <c r="R474" s="66">
        <f t="shared" si="169"/>
        <v>620</v>
      </c>
      <c r="S474" s="66">
        <f>Q474-U474-SUMIFS(条件付き不可!X:X,条件付き不可!E:E,D474)</f>
        <v>620</v>
      </c>
      <c r="T474" s="66">
        <f t="shared" si="159"/>
        <v>620</v>
      </c>
      <c r="U474" s="66">
        <f>IF(COUNTIFS(条件付き不可!$E:$E,$D474,条件付き不可!$C:$C,条件付き不可!$V$3)&gt;0,Q474,SUMIFS(条件付き不可!$L:$L,条件付き不可!$E:$E,$D474,条件付き不可!$C:$C,U$1))</f>
        <v>0</v>
      </c>
      <c r="V474" s="66">
        <f>IF(COUNTIFS(条件付き不可!$E:$E,$D474,条件付き不可!$C:$C,条件付き不可!$V$5)&gt;0,Q474,IFERROR(VLOOKUP(D474,条件付き不可!E:Y,21,0),0))</f>
        <v>0</v>
      </c>
    </row>
    <row r="475" spans="1:22">
      <c r="A475" s="53" t="str">
        <f t="shared" si="166"/>
        <v>015053</v>
      </c>
      <c r="B475" s="53">
        <v>6</v>
      </c>
      <c r="C475">
        <v>474</v>
      </c>
      <c r="D475">
        <v>15053</v>
      </c>
      <c r="E475" t="s">
        <v>327</v>
      </c>
      <c r="F475" t="s">
        <v>406</v>
      </c>
      <c r="G475" t="str">
        <f>VLOOKUP(A475,GIS!A:B,2,0)</f>
        <v>薬円台5Ａ</v>
      </c>
      <c r="H475" t="s">
        <v>327</v>
      </c>
      <c r="I475" t="s">
        <v>2612</v>
      </c>
      <c r="J475" s="66">
        <v>715</v>
      </c>
      <c r="K475" s="66">
        <v>715</v>
      </c>
      <c r="L475" s="66">
        <v>715</v>
      </c>
      <c r="M475" s="66">
        <v>715</v>
      </c>
      <c r="N475" s="66">
        <f>VLOOKUP(A475,GIS!A:C,3,0)</f>
        <v>715</v>
      </c>
      <c r="O475" s="66" t="str">
        <f t="shared" si="167"/>
        <v/>
      </c>
      <c r="P475" s="66" t="str">
        <f t="shared" si="170"/>
        <v/>
      </c>
      <c r="Q475" s="66">
        <f t="shared" si="168"/>
        <v>715</v>
      </c>
      <c r="R475" s="66">
        <f t="shared" si="169"/>
        <v>715</v>
      </c>
      <c r="S475" s="66">
        <f>Q475-U475-SUMIFS(条件付き不可!X:X,条件付き不可!E:E,D475)</f>
        <v>715</v>
      </c>
      <c r="T475" s="66">
        <f t="shared" si="159"/>
        <v>715</v>
      </c>
      <c r="U475" s="66">
        <f>IF(COUNTIFS(条件付き不可!$E:$E,$D475,条件付き不可!$C:$C,条件付き不可!$V$3)&gt;0,Q475,SUMIFS(条件付き不可!$L:$L,条件付き不可!$E:$E,$D475,条件付き不可!$C:$C,U$1))</f>
        <v>0</v>
      </c>
      <c r="V475" s="66">
        <f>IF(COUNTIFS(条件付き不可!$E:$E,$D475,条件付き不可!$C:$C,条件付き不可!$V$5)&gt;0,Q475,IFERROR(VLOOKUP(D475,条件付き不可!E:Y,21,0),0))</f>
        <v>0</v>
      </c>
    </row>
    <row r="476" spans="1:22">
      <c r="A476" s="53" t="str">
        <f t="shared" si="166"/>
        <v>015054</v>
      </c>
      <c r="B476" s="53">
        <v>6</v>
      </c>
      <c r="C476">
        <v>475</v>
      </c>
      <c r="D476">
        <v>15054</v>
      </c>
      <c r="E476" t="s">
        <v>327</v>
      </c>
      <c r="F476" t="s">
        <v>406</v>
      </c>
      <c r="G476" t="str">
        <f>VLOOKUP(A476,GIS!A:B,2,0)</f>
        <v>薬円台5Ｂ</v>
      </c>
      <c r="H476" t="s">
        <v>327</v>
      </c>
      <c r="I476" t="s">
        <v>2612</v>
      </c>
      <c r="J476" s="66">
        <v>205</v>
      </c>
      <c r="K476" s="66">
        <v>205</v>
      </c>
      <c r="L476" s="66">
        <v>205</v>
      </c>
      <c r="M476" s="66">
        <v>205</v>
      </c>
      <c r="N476" s="66">
        <f>VLOOKUP(A476,GIS!A:C,3,0)</f>
        <v>205</v>
      </c>
      <c r="O476" s="66" t="str">
        <f t="shared" si="167"/>
        <v/>
      </c>
      <c r="P476" s="66" t="str">
        <f t="shared" si="170"/>
        <v/>
      </c>
      <c r="Q476" s="66">
        <f t="shared" si="168"/>
        <v>205</v>
      </c>
      <c r="R476" s="66">
        <f t="shared" si="169"/>
        <v>205</v>
      </c>
      <c r="S476" s="66">
        <f>Q476-U476-SUMIFS(条件付き不可!X:X,条件付き不可!E:E,D476)</f>
        <v>205</v>
      </c>
      <c r="T476" s="66">
        <f t="shared" si="159"/>
        <v>205</v>
      </c>
      <c r="U476" s="66">
        <f>IF(COUNTIFS(条件付き不可!$E:$E,$D476,条件付き不可!$C:$C,条件付き不可!$V$3)&gt;0,Q476,SUMIFS(条件付き不可!$L:$L,条件付き不可!$E:$E,$D476,条件付き不可!$C:$C,U$1))</f>
        <v>0</v>
      </c>
      <c r="V476" s="66">
        <f>IF(COUNTIFS(条件付き不可!$E:$E,$D476,条件付き不可!$C:$C,条件付き不可!$V$5)&gt;0,Q476,IFERROR(VLOOKUP(D476,条件付き不可!E:Y,21,0),0))</f>
        <v>0</v>
      </c>
    </row>
    <row r="477" spans="1:22">
      <c r="A477" s="53" t="str">
        <f t="shared" si="166"/>
        <v>015055</v>
      </c>
      <c r="B477" s="53">
        <v>6</v>
      </c>
      <c r="C477">
        <v>476</v>
      </c>
      <c r="D477">
        <v>15055</v>
      </c>
      <c r="E477" t="s">
        <v>327</v>
      </c>
      <c r="F477" t="s">
        <v>406</v>
      </c>
      <c r="G477" t="str">
        <f>VLOOKUP(A477,GIS!A:B,2,0)</f>
        <v>薬円台6A</v>
      </c>
      <c r="H477" t="s">
        <v>327</v>
      </c>
      <c r="I477" t="s">
        <v>2612</v>
      </c>
      <c r="J477" s="66">
        <v>450</v>
      </c>
      <c r="K477" s="66">
        <v>450</v>
      </c>
      <c r="L477" s="66">
        <v>450</v>
      </c>
      <c r="M477" s="66">
        <v>450</v>
      </c>
      <c r="N477" s="66">
        <f>VLOOKUP(A477,GIS!A:C,3,0)</f>
        <v>450</v>
      </c>
      <c r="O477" s="66" t="str">
        <f t="shared" si="167"/>
        <v/>
      </c>
      <c r="P477" s="66" t="str">
        <f t="shared" si="170"/>
        <v/>
      </c>
      <c r="Q477" s="66">
        <f t="shared" si="168"/>
        <v>450</v>
      </c>
      <c r="R477" s="66">
        <f t="shared" si="169"/>
        <v>450</v>
      </c>
      <c r="S477" s="66">
        <f>Q477-U477-SUMIFS(条件付き不可!X:X,条件付き不可!E:E,D477)</f>
        <v>450</v>
      </c>
      <c r="T477" s="66">
        <f t="shared" si="159"/>
        <v>450</v>
      </c>
      <c r="U477" s="66">
        <f>IF(COUNTIFS(条件付き不可!$E:$E,$D477,条件付き不可!$C:$C,条件付き不可!$V$3)&gt;0,Q477,SUMIFS(条件付き不可!$L:$L,条件付き不可!$E:$E,$D477,条件付き不可!$C:$C,U$1))</f>
        <v>0</v>
      </c>
      <c r="V477" s="66">
        <f>IF(COUNTIFS(条件付き不可!$E:$E,$D477,条件付き不可!$C:$C,条件付き不可!$V$5)&gt;0,Q477,IFERROR(VLOOKUP(D477,条件付き不可!E:Y,21,0),0))</f>
        <v>0</v>
      </c>
    </row>
    <row r="478" spans="1:22">
      <c r="A478" s="53" t="str">
        <f t="shared" ref="A478" si="177">TEXT(D478,"000000")</f>
        <v>015060</v>
      </c>
      <c r="B478" s="53">
        <v>6</v>
      </c>
      <c r="C478">
        <v>477</v>
      </c>
      <c r="D478">
        <v>15060</v>
      </c>
      <c r="E478" t="s">
        <v>327</v>
      </c>
      <c r="F478" t="s">
        <v>406</v>
      </c>
      <c r="G478" t="str">
        <f>VLOOKUP(A478,GIS!A:B,2,0)</f>
        <v>薬円台6B</v>
      </c>
      <c r="H478" t="s">
        <v>327</v>
      </c>
      <c r="I478" t="s">
        <v>2612</v>
      </c>
      <c r="J478" s="66">
        <v>515</v>
      </c>
      <c r="K478" s="66">
        <v>515</v>
      </c>
      <c r="L478" s="66">
        <v>515</v>
      </c>
      <c r="M478" s="66">
        <v>515</v>
      </c>
      <c r="N478" s="66">
        <f>VLOOKUP(A478,GIS!A:C,3,0)</f>
        <v>515</v>
      </c>
      <c r="O478" s="66" t="str">
        <f t="shared" ref="O478" si="178">IF(J478=N478,"","✕")</f>
        <v/>
      </c>
      <c r="P478" s="66" t="str">
        <f t="shared" ref="P478" si="179">IF(J478=K478,IF(J478=L478,"","✕"),"✕")</f>
        <v/>
      </c>
      <c r="Q478" s="66">
        <f t="shared" ref="Q478" si="180">N478</f>
        <v>515</v>
      </c>
      <c r="R478" s="66">
        <f t="shared" ref="R478" si="181">Q478-U478</f>
        <v>515</v>
      </c>
      <c r="S478" s="66">
        <f>Q478-U478-SUMIFS(条件付き不可!X:X,条件付き不可!E:E,D478)</f>
        <v>515</v>
      </c>
      <c r="T478" s="66">
        <f t="shared" ref="T478" si="182">Q478-V478</f>
        <v>515</v>
      </c>
      <c r="U478" s="66">
        <f>IF(COUNTIFS(条件付き不可!$E:$E,$D478,条件付き不可!$C:$C,条件付き不可!$V$3)&gt;0,Q478,SUMIFS(条件付き不可!$L:$L,条件付き不可!$E:$E,$D478,条件付き不可!$C:$C,U$1))</f>
        <v>0</v>
      </c>
      <c r="V478" s="66">
        <f>IF(COUNTIFS(条件付き不可!$E:$E,$D478,条件付き不可!$C:$C,条件付き不可!$V$5)&gt;0,Q478,IFERROR(VLOOKUP(D478,条件付き不可!E:Y,21,0),0))</f>
        <v>0</v>
      </c>
    </row>
    <row r="479" spans="1:22">
      <c r="A479" s="53" t="str">
        <f t="shared" si="166"/>
        <v>016001</v>
      </c>
      <c r="B479" s="53">
        <v>7</v>
      </c>
      <c r="C479">
        <v>478</v>
      </c>
      <c r="D479">
        <v>16001</v>
      </c>
      <c r="E479" t="s">
        <v>3028</v>
      </c>
      <c r="F479" t="s">
        <v>407</v>
      </c>
      <c r="G479" t="str">
        <f>VLOOKUP(A479,GIS!A:B,2,0)</f>
        <v>谷津１A</v>
      </c>
      <c r="H479" t="s">
        <v>327</v>
      </c>
      <c r="I479" t="s">
        <v>2610</v>
      </c>
      <c r="J479" s="66">
        <v>660</v>
      </c>
      <c r="K479" s="66">
        <v>660</v>
      </c>
      <c r="L479" s="66">
        <v>610</v>
      </c>
      <c r="M479" s="66">
        <v>610</v>
      </c>
      <c r="N479" s="66">
        <f>VLOOKUP(A479,GIS!A:C,3,0)</f>
        <v>660</v>
      </c>
      <c r="O479" s="66" t="str">
        <f t="shared" si="167"/>
        <v/>
      </c>
      <c r="P479" s="66" t="str">
        <f>IF(J479=K479,IF(J479=L479,"","✕"),"✕")</f>
        <v>✕</v>
      </c>
      <c r="Q479" s="66">
        <f t="shared" si="168"/>
        <v>660</v>
      </c>
      <c r="R479" s="66">
        <f t="shared" si="169"/>
        <v>660</v>
      </c>
      <c r="S479" s="66">
        <f>Q479-U479-SUMIFS(条件付き不可!X:X,条件付き不可!E:E,D479)</f>
        <v>610</v>
      </c>
      <c r="T479" s="66">
        <f t="shared" si="159"/>
        <v>610</v>
      </c>
      <c r="U479" s="66">
        <f>IF(COUNTIFS(条件付き不可!$E:$E,$D479,条件付き不可!$C:$C,条件付き不可!$V$3)&gt;0,Q479,SUMIFS(条件付き不可!$L:$L,条件付き不可!$E:$E,$D479,条件付き不可!$C:$C,U$1))</f>
        <v>0</v>
      </c>
      <c r="V479" s="66">
        <f>IF(COUNTIFS(条件付き不可!$E:$E,$D479,条件付き不可!$C:$C,条件付き不可!$V$5)&gt;0,Q479,IFERROR(VLOOKUP(D479,条件付き不可!E:Y,21,0),0))</f>
        <v>50</v>
      </c>
    </row>
    <row r="480" spans="1:22">
      <c r="A480" s="53" t="str">
        <f t="shared" si="166"/>
        <v>016002</v>
      </c>
      <c r="B480" s="53">
        <v>7</v>
      </c>
      <c r="C480">
        <v>479</v>
      </c>
      <c r="D480">
        <v>16002</v>
      </c>
      <c r="E480" t="s">
        <v>3028</v>
      </c>
      <c r="F480" t="s">
        <v>407</v>
      </c>
      <c r="G480" t="str">
        <f>VLOOKUP(A480,GIS!A:B,2,0)</f>
        <v>谷津１B</v>
      </c>
      <c r="H480" t="s">
        <v>327</v>
      </c>
      <c r="I480" t="s">
        <v>2610</v>
      </c>
      <c r="J480" s="66">
        <v>330</v>
      </c>
      <c r="K480" s="66">
        <v>330</v>
      </c>
      <c r="L480" s="66">
        <v>330</v>
      </c>
      <c r="M480" s="66">
        <v>330</v>
      </c>
      <c r="N480" s="66">
        <f>VLOOKUP(A480,GIS!A:C,3,0)</f>
        <v>330</v>
      </c>
      <c r="O480" s="66" t="str">
        <f t="shared" si="167"/>
        <v/>
      </c>
      <c r="P480" s="66" t="str">
        <f t="shared" si="170"/>
        <v/>
      </c>
      <c r="Q480" s="66">
        <f t="shared" si="168"/>
        <v>330</v>
      </c>
      <c r="R480" s="66">
        <f t="shared" si="169"/>
        <v>330</v>
      </c>
      <c r="S480" s="66">
        <f>Q480-U480-SUMIFS(条件付き不可!X:X,条件付き不可!E:E,D480)</f>
        <v>330</v>
      </c>
      <c r="T480" s="66">
        <f t="shared" si="159"/>
        <v>330</v>
      </c>
      <c r="U480" s="66">
        <f>IF(COUNTIFS(条件付き不可!$E:$E,$D480,条件付き不可!$C:$C,条件付き不可!$V$3)&gt;0,Q480,SUMIFS(条件付き不可!$L:$L,条件付き不可!$E:$E,$D480,条件付き不可!$C:$C,U$1))</f>
        <v>0</v>
      </c>
      <c r="V480" s="66">
        <f>IF(COUNTIFS(条件付き不可!$E:$E,$D480,条件付き不可!$C:$C,条件付き不可!$V$5)&gt;0,Q480,IFERROR(VLOOKUP(D480,条件付き不可!E:Y,21,0),0))</f>
        <v>0</v>
      </c>
    </row>
    <row r="481" spans="1:22">
      <c r="A481" s="53" t="str">
        <f t="shared" si="166"/>
        <v>016052</v>
      </c>
      <c r="B481" s="53">
        <v>7</v>
      </c>
      <c r="C481">
        <v>480</v>
      </c>
      <c r="D481">
        <v>16052</v>
      </c>
      <c r="E481" t="s">
        <v>3028</v>
      </c>
      <c r="F481" t="s">
        <v>407</v>
      </c>
      <c r="G481" t="str">
        <f>VLOOKUP(A481,GIS!A:B,2,0)</f>
        <v>谷津1Ｃ・奏の杜3</v>
      </c>
      <c r="H481" t="s">
        <v>327</v>
      </c>
      <c r="I481" t="s">
        <v>2610</v>
      </c>
      <c r="J481" s="66">
        <v>865</v>
      </c>
      <c r="K481" s="66">
        <v>865</v>
      </c>
      <c r="L481" s="66">
        <v>865</v>
      </c>
      <c r="M481" s="66">
        <v>865</v>
      </c>
      <c r="N481" s="66">
        <f>VLOOKUP(A481,GIS!A:C,3,0)</f>
        <v>865</v>
      </c>
      <c r="O481" s="66" t="str">
        <f t="shared" si="167"/>
        <v/>
      </c>
      <c r="P481" s="66" t="str">
        <f t="shared" si="170"/>
        <v/>
      </c>
      <c r="Q481" s="66">
        <f t="shared" si="168"/>
        <v>865</v>
      </c>
      <c r="R481" s="66">
        <f t="shared" si="169"/>
        <v>865</v>
      </c>
      <c r="S481" s="66">
        <f>Q481-U481-SUMIFS(条件付き不可!X:X,条件付き不可!E:E,D481)</f>
        <v>865</v>
      </c>
      <c r="T481" s="66">
        <f t="shared" ref="T481:T549" si="183">Q481-V481</f>
        <v>865</v>
      </c>
      <c r="U481" s="66">
        <f>IF(COUNTIFS(条件付き不可!$E:$E,$D481,条件付き不可!$C:$C,条件付き不可!$V$3)&gt;0,Q481,SUMIFS(条件付き不可!$L:$L,条件付き不可!$E:$E,$D481,条件付き不可!$C:$C,U$1))</f>
        <v>0</v>
      </c>
      <c r="V481" s="66">
        <f>IF(COUNTIFS(条件付き不可!$E:$E,$D481,条件付き不可!$C:$C,条件付き不可!$V$5)&gt;0,Q481,IFERROR(VLOOKUP(D481,条件付き不可!E:Y,21,0),0))</f>
        <v>0</v>
      </c>
    </row>
    <row r="482" spans="1:22">
      <c r="A482" s="53" t="str">
        <f t="shared" si="166"/>
        <v>016056</v>
      </c>
      <c r="B482" s="53">
        <v>7</v>
      </c>
      <c r="C482">
        <v>481</v>
      </c>
      <c r="D482">
        <v>16056</v>
      </c>
      <c r="E482" t="s">
        <v>3028</v>
      </c>
      <c r="F482" t="s">
        <v>407</v>
      </c>
      <c r="G482" t="str">
        <f>VLOOKUP(A482,GIS!A:B,2,0)</f>
        <v>谷津1D（津田沼ザ・タワー）</v>
      </c>
      <c r="H482" t="s">
        <v>327</v>
      </c>
      <c r="I482" t="s">
        <v>2610</v>
      </c>
      <c r="J482" s="66">
        <v>760</v>
      </c>
      <c r="K482" s="66">
        <v>760</v>
      </c>
      <c r="L482" s="66">
        <v>760</v>
      </c>
      <c r="M482" s="66">
        <v>0</v>
      </c>
      <c r="N482" s="66">
        <f>VLOOKUP(A482,GIS!A:C,3,0)</f>
        <v>760</v>
      </c>
      <c r="O482" s="66" t="str">
        <f t="shared" si="167"/>
        <v/>
      </c>
      <c r="P482" s="66" t="str">
        <f t="shared" si="170"/>
        <v/>
      </c>
      <c r="Q482" s="66">
        <f t="shared" si="168"/>
        <v>760</v>
      </c>
      <c r="R482" s="66">
        <f t="shared" si="169"/>
        <v>760</v>
      </c>
      <c r="S482" s="66">
        <f>Q482-U482-SUMIFS(条件付き不可!X:X,条件付き不可!E:E,D482)</f>
        <v>760</v>
      </c>
      <c r="T482" s="66">
        <f t="shared" si="183"/>
        <v>0</v>
      </c>
      <c r="U482" s="66">
        <f>IF(COUNTIFS(条件付き不可!$E:$E,$D482,条件付き不可!$C:$C,条件付き不可!$V$3)&gt;0,Q482,SUMIFS(条件付き不可!$L:$L,条件付き不可!$E:$E,$D482,条件付き不可!$C:$C,U$1))</f>
        <v>0</v>
      </c>
      <c r="V482" s="66">
        <f>IF(COUNTIFS(条件付き不可!$E:$E,$D482,条件付き不可!$C:$C,条件付き不可!$V$5)&gt;0,Q482,IFERROR(VLOOKUP(D482,条件付き不可!E:Y,21,0),0))</f>
        <v>760</v>
      </c>
    </row>
    <row r="483" spans="1:22">
      <c r="A483" s="53" t="str">
        <f t="shared" ref="A483:A551" si="184">TEXT(D483,"000000")</f>
        <v>016003</v>
      </c>
      <c r="B483" s="53">
        <v>7</v>
      </c>
      <c r="C483">
        <v>482</v>
      </c>
      <c r="D483">
        <v>16003</v>
      </c>
      <c r="E483" t="s">
        <v>3028</v>
      </c>
      <c r="F483" t="s">
        <v>407</v>
      </c>
      <c r="G483" t="str">
        <f>VLOOKUP(A483,GIS!A:B,2,0)</f>
        <v>谷津１・７</v>
      </c>
      <c r="H483" t="s">
        <v>327</v>
      </c>
      <c r="I483" t="s">
        <v>7554</v>
      </c>
      <c r="J483" s="66">
        <v>1140</v>
      </c>
      <c r="K483" s="66">
        <v>1140</v>
      </c>
      <c r="L483" s="66">
        <v>1140</v>
      </c>
      <c r="M483" s="66">
        <v>1140</v>
      </c>
      <c r="N483" s="66">
        <f>VLOOKUP(A483,GIS!A:C,3,0)</f>
        <v>1140</v>
      </c>
      <c r="O483" s="66" t="str">
        <f t="shared" ref="O483:O551" si="185">IF(J483=N483,"","✕")</f>
        <v/>
      </c>
      <c r="P483" s="66" t="str">
        <f t="shared" si="170"/>
        <v/>
      </c>
      <c r="Q483" s="66">
        <f t="shared" ref="Q483:Q551" si="186">N483</f>
        <v>1140</v>
      </c>
      <c r="R483" s="66">
        <f t="shared" ref="R483:R551" si="187">Q483-U483</f>
        <v>1140</v>
      </c>
      <c r="S483" s="66">
        <f>Q483-U483-SUMIFS(条件付き不可!X:X,条件付き不可!E:E,D483)</f>
        <v>1140</v>
      </c>
      <c r="T483" s="66">
        <f t="shared" si="183"/>
        <v>1140</v>
      </c>
      <c r="U483" s="66">
        <f>IF(COUNTIFS(条件付き不可!$E:$E,$D483,条件付き不可!$C:$C,条件付き不可!$V$3)&gt;0,Q483,SUMIFS(条件付き不可!$L:$L,条件付き不可!$E:$E,$D483,条件付き不可!$C:$C,U$1))</f>
        <v>0</v>
      </c>
      <c r="V483" s="66">
        <f>IF(COUNTIFS(条件付き不可!$E:$E,$D483,条件付き不可!$C:$C,条件付き不可!$V$5)&gt;0,Q483,IFERROR(VLOOKUP(D483,条件付き不可!E:Y,21,0),0))</f>
        <v>0</v>
      </c>
    </row>
    <row r="484" spans="1:22">
      <c r="A484" s="53" t="str">
        <f t="shared" si="184"/>
        <v>016005</v>
      </c>
      <c r="B484" s="53">
        <v>7</v>
      </c>
      <c r="C484">
        <v>483</v>
      </c>
      <c r="D484">
        <v>16005</v>
      </c>
      <c r="E484" t="s">
        <v>3028</v>
      </c>
      <c r="F484" t="s">
        <v>407</v>
      </c>
      <c r="G484" t="str">
        <f>VLOOKUP(A484,GIS!A:B,2,0)</f>
        <v>谷津５A</v>
      </c>
      <c r="H484" t="s">
        <v>327</v>
      </c>
      <c r="I484" t="s">
        <v>2610</v>
      </c>
      <c r="J484" s="66">
        <v>350</v>
      </c>
      <c r="K484" s="66">
        <v>350</v>
      </c>
      <c r="L484" s="66">
        <v>350</v>
      </c>
      <c r="M484" s="66">
        <v>350</v>
      </c>
      <c r="N484" s="66">
        <f>VLOOKUP(A484,GIS!A:C,3,0)</f>
        <v>350</v>
      </c>
      <c r="O484" s="66" t="str">
        <f t="shared" si="185"/>
        <v/>
      </c>
      <c r="P484" s="66" t="str">
        <f t="shared" si="170"/>
        <v/>
      </c>
      <c r="Q484" s="66">
        <f t="shared" si="186"/>
        <v>350</v>
      </c>
      <c r="R484" s="66">
        <f t="shared" si="187"/>
        <v>350</v>
      </c>
      <c r="S484" s="66">
        <f>Q484-U484-SUMIFS(条件付き不可!X:X,条件付き不可!E:E,D484)</f>
        <v>350</v>
      </c>
      <c r="T484" s="66">
        <f t="shared" si="183"/>
        <v>350</v>
      </c>
      <c r="U484" s="66">
        <f>IF(COUNTIFS(条件付き不可!$E:$E,$D484,条件付き不可!$C:$C,条件付き不可!$V$3)&gt;0,Q484,SUMIFS(条件付き不可!$L:$L,条件付き不可!$E:$E,$D484,条件付き不可!$C:$C,U$1))</f>
        <v>0</v>
      </c>
      <c r="V484" s="66">
        <f>IF(COUNTIFS(条件付き不可!$E:$E,$D484,条件付き不可!$C:$C,条件付き不可!$V$5)&gt;0,Q484,IFERROR(VLOOKUP(D484,条件付き不可!E:Y,21,0),0))</f>
        <v>0</v>
      </c>
    </row>
    <row r="485" spans="1:22">
      <c r="A485" s="53" t="str">
        <f t="shared" si="184"/>
        <v>016006</v>
      </c>
      <c r="B485" s="53">
        <v>7</v>
      </c>
      <c r="C485">
        <v>484</v>
      </c>
      <c r="D485">
        <v>16006</v>
      </c>
      <c r="E485" t="s">
        <v>3028</v>
      </c>
      <c r="F485" t="s">
        <v>407</v>
      </c>
      <c r="G485" t="str">
        <f>VLOOKUP(A485,GIS!A:B,2,0)</f>
        <v>谷津５B</v>
      </c>
      <c r="H485" t="s">
        <v>327</v>
      </c>
      <c r="I485" t="s">
        <v>2610</v>
      </c>
      <c r="J485" s="66">
        <v>830</v>
      </c>
      <c r="K485" s="66">
        <v>830</v>
      </c>
      <c r="L485" s="66">
        <v>830</v>
      </c>
      <c r="M485" s="66">
        <v>830</v>
      </c>
      <c r="N485" s="66">
        <f>VLOOKUP(A485,GIS!A:C,3,0)</f>
        <v>830</v>
      </c>
      <c r="O485" s="66" t="str">
        <f t="shared" si="185"/>
        <v/>
      </c>
      <c r="P485" s="66" t="str">
        <f t="shared" si="170"/>
        <v/>
      </c>
      <c r="Q485" s="66">
        <f t="shared" si="186"/>
        <v>830</v>
      </c>
      <c r="R485" s="66">
        <f t="shared" si="187"/>
        <v>830</v>
      </c>
      <c r="S485" s="66">
        <f>Q485-U485-SUMIFS(条件付き不可!X:X,条件付き不可!E:E,D485)</f>
        <v>830</v>
      </c>
      <c r="T485" s="66">
        <f t="shared" si="183"/>
        <v>830</v>
      </c>
      <c r="U485" s="66">
        <f>IF(COUNTIFS(条件付き不可!$E:$E,$D485,条件付き不可!$C:$C,条件付き不可!$V$3)&gt;0,Q485,SUMIFS(条件付き不可!$L:$L,条件付き不可!$E:$E,$D485,条件付き不可!$C:$C,U$1))</f>
        <v>0</v>
      </c>
      <c r="V485" s="66">
        <f>IF(COUNTIFS(条件付き不可!$E:$E,$D485,条件付き不可!$C:$C,条件付き不可!$V$5)&gt;0,Q485,IFERROR(VLOOKUP(D485,条件付き不可!E:Y,21,0),0))</f>
        <v>0</v>
      </c>
    </row>
    <row r="486" spans="1:22">
      <c r="A486" s="53" t="str">
        <f>TEXT(D486,"000000")</f>
        <v>016004</v>
      </c>
      <c r="B486" s="53">
        <v>7</v>
      </c>
      <c r="C486">
        <v>485</v>
      </c>
      <c r="D486">
        <v>16004</v>
      </c>
      <c r="E486" t="s">
        <v>3028</v>
      </c>
      <c r="F486" t="s">
        <v>407</v>
      </c>
      <c r="G486" t="str">
        <f>VLOOKUP(A486,GIS!A:B,2,0)</f>
        <v>谷津５C</v>
      </c>
      <c r="H486" t="s">
        <v>327</v>
      </c>
      <c r="I486" t="s">
        <v>2610</v>
      </c>
      <c r="J486" s="66">
        <v>330</v>
      </c>
      <c r="K486" s="66">
        <v>330</v>
      </c>
      <c r="L486" s="66">
        <v>330</v>
      </c>
      <c r="M486" s="66">
        <v>330</v>
      </c>
      <c r="N486" s="66">
        <f>VLOOKUP(A486,GIS!A:C,3,0)</f>
        <v>330</v>
      </c>
      <c r="O486" s="66" t="str">
        <f>IF(J486=N486,"","✕")</f>
        <v/>
      </c>
      <c r="P486" s="66" t="str">
        <f>IF(J486=K486,IF(J486=L486,"","✕"),"✕")</f>
        <v/>
      </c>
      <c r="Q486" s="66">
        <f>N486</f>
        <v>330</v>
      </c>
      <c r="R486" s="66">
        <f>Q486-U486</f>
        <v>330</v>
      </c>
      <c r="S486" s="66">
        <f>Q486-U486-SUMIFS(条件付き不可!X:X,条件付き不可!E:E,D486)</f>
        <v>330</v>
      </c>
      <c r="T486" s="66">
        <f>Q486-V486</f>
        <v>330</v>
      </c>
      <c r="U486" s="66">
        <f>IF(COUNTIFS(条件付き不可!$E:$E,$D486,条件付き不可!$C:$C,条件付き不可!$V$3)&gt;0,Q486,SUMIFS(条件付き不可!$L:$L,条件付き不可!$E:$E,$D486,条件付き不可!$C:$C,U$1))</f>
        <v>0</v>
      </c>
      <c r="V486" s="66">
        <f>IF(COUNTIFS(条件付き不可!$E:$E,$D486,条件付き不可!$C:$C,条件付き不可!$V$5)&gt;0,Q486,IFERROR(VLOOKUP(D486,条件付き不可!E:Y,21,0),0))</f>
        <v>0</v>
      </c>
    </row>
    <row r="487" spans="1:22">
      <c r="A487" s="53" t="str">
        <f t="shared" ref="A487" si="188">TEXT(D487,"000000")</f>
        <v>016062</v>
      </c>
      <c r="B487" s="53">
        <v>7</v>
      </c>
      <c r="C487">
        <v>486</v>
      </c>
      <c r="D487">
        <v>16062</v>
      </c>
      <c r="E487" t="s">
        <v>3028</v>
      </c>
      <c r="F487" t="s">
        <v>407</v>
      </c>
      <c r="G487" t="str">
        <f>VLOOKUP(A487,GIS!A:B,2,0)</f>
        <v>谷津５D</v>
      </c>
      <c r="H487" t="s">
        <v>327</v>
      </c>
      <c r="I487" t="s">
        <v>2610</v>
      </c>
      <c r="J487" s="66">
        <v>310</v>
      </c>
      <c r="K487" s="66">
        <v>310</v>
      </c>
      <c r="L487" s="66">
        <v>310</v>
      </c>
      <c r="M487" s="66">
        <v>310</v>
      </c>
      <c r="N487" s="66">
        <f>VLOOKUP(A487,GIS!A:C,3,0)</f>
        <v>310</v>
      </c>
      <c r="O487" s="66" t="str">
        <f t="shared" ref="O487:O488" si="189">IF(J487=N487,"","✕")</f>
        <v/>
      </c>
      <c r="P487" s="66" t="str">
        <f t="shared" ref="P487:P488" si="190">IF(J487=K487,IF(J487=L487,"","✕"),"✕")</f>
        <v/>
      </c>
      <c r="Q487" s="66">
        <f t="shared" ref="Q487:Q488" si="191">N487</f>
        <v>310</v>
      </c>
      <c r="R487" s="66">
        <f t="shared" ref="R487:R488" si="192">Q487-U487</f>
        <v>310</v>
      </c>
      <c r="S487" s="66">
        <f>Q487-U487-SUMIFS(条件付き不可!X:X,条件付き不可!E:E,D487)</f>
        <v>310</v>
      </c>
      <c r="T487" s="66">
        <f t="shared" ref="T487:T488" si="193">Q487-V487</f>
        <v>310</v>
      </c>
      <c r="U487" s="66">
        <f>IF(COUNTIFS(条件付き不可!$E:$E,$D487,条件付き不可!$C:$C,条件付き不可!$V$3)&gt;0,Q487,SUMIFS(条件付き不可!$L:$L,条件付き不可!$E:$E,$D487,条件付き不可!$C:$C,U$1))</f>
        <v>0</v>
      </c>
      <c r="V487" s="66">
        <f>IF(COUNTIFS(条件付き不可!$E:$E,$D487,条件付き不可!$C:$C,条件付き不可!$V$5)&gt;0,Q487,IFERROR(VLOOKUP(D487,条件付き不可!E:Y,21,0),0))</f>
        <v>0</v>
      </c>
    </row>
    <row r="488" spans="1:22">
      <c r="A488" s="53" t="str">
        <f>TEXT(D488,"000000")</f>
        <v>016063</v>
      </c>
      <c r="B488" s="53">
        <v>7</v>
      </c>
      <c r="C488">
        <v>487</v>
      </c>
      <c r="D488">
        <v>16063</v>
      </c>
      <c r="E488" t="s">
        <v>3028</v>
      </c>
      <c r="F488" t="s">
        <v>407</v>
      </c>
      <c r="G488" t="str">
        <f>VLOOKUP(A488,GIS!A:B,2,0)</f>
        <v>谷津５E</v>
      </c>
      <c r="H488" t="s">
        <v>327</v>
      </c>
      <c r="I488" t="s">
        <v>2610</v>
      </c>
      <c r="J488" s="66">
        <v>340</v>
      </c>
      <c r="K488" s="66">
        <v>340</v>
      </c>
      <c r="L488" s="66">
        <v>340</v>
      </c>
      <c r="M488" s="66">
        <v>340</v>
      </c>
      <c r="N488" s="66">
        <f>VLOOKUP(A488,GIS!A:C,3,0)</f>
        <v>340</v>
      </c>
      <c r="O488" s="66" t="str">
        <f t="shared" si="189"/>
        <v/>
      </c>
      <c r="P488" s="66" t="str">
        <f t="shared" si="190"/>
        <v/>
      </c>
      <c r="Q488" s="66">
        <f t="shared" si="191"/>
        <v>340</v>
      </c>
      <c r="R488" s="66">
        <f t="shared" si="192"/>
        <v>340</v>
      </c>
      <c r="S488" s="66">
        <f>Q488-U488-SUMIFS(条件付き不可!X:X,条件付き不可!E:E,D488)</f>
        <v>340</v>
      </c>
      <c r="T488" s="66">
        <f t="shared" si="193"/>
        <v>340</v>
      </c>
      <c r="U488" s="66">
        <f>IF(COUNTIFS(条件付き不可!$E:$E,$D488,条件付き不可!$C:$C,条件付き不可!$V$3)&gt;0,Q488,SUMIFS(条件付き不可!$L:$L,条件付き不可!$E:$E,$D488,条件付き不可!$C:$C,U$1))</f>
        <v>0</v>
      </c>
      <c r="V488" s="66">
        <f>IF(COUNTIFS(条件付き不可!$E:$E,$D488,条件付き不可!$C:$C,条件付き不可!$V$5)&gt;0,Q488,IFERROR(VLOOKUP(D488,条件付き不可!E:Y,21,0),0))</f>
        <v>0</v>
      </c>
    </row>
    <row r="489" spans="1:22">
      <c r="A489" s="53" t="str">
        <f t="shared" si="184"/>
        <v>016007</v>
      </c>
      <c r="B489" s="53">
        <v>7</v>
      </c>
      <c r="C489">
        <v>488</v>
      </c>
      <c r="D489">
        <v>16007</v>
      </c>
      <c r="E489" t="s">
        <v>3028</v>
      </c>
      <c r="F489" t="s">
        <v>407</v>
      </c>
      <c r="G489" t="str">
        <f>VLOOKUP(A489,GIS!A:B,2,0)</f>
        <v>谷津６A</v>
      </c>
      <c r="H489" t="s">
        <v>327</v>
      </c>
      <c r="I489" t="s">
        <v>2610</v>
      </c>
      <c r="J489" s="66">
        <v>510</v>
      </c>
      <c r="K489" s="66">
        <v>510</v>
      </c>
      <c r="L489" s="66">
        <v>510</v>
      </c>
      <c r="M489" s="66">
        <v>510</v>
      </c>
      <c r="N489" s="66">
        <f>VLOOKUP(A489,GIS!A:C,3,0)</f>
        <v>510</v>
      </c>
      <c r="O489" s="66" t="str">
        <f t="shared" si="185"/>
        <v/>
      </c>
      <c r="P489" s="66" t="str">
        <f t="shared" si="170"/>
        <v/>
      </c>
      <c r="Q489" s="66">
        <f t="shared" si="186"/>
        <v>510</v>
      </c>
      <c r="R489" s="66">
        <f t="shared" si="187"/>
        <v>510</v>
      </c>
      <c r="S489" s="66">
        <f>Q489-U489-SUMIFS(条件付き不可!X:X,条件付き不可!E:E,D489)</f>
        <v>510</v>
      </c>
      <c r="T489" s="66">
        <f t="shared" si="183"/>
        <v>510</v>
      </c>
      <c r="U489" s="66">
        <f>IF(COUNTIFS(条件付き不可!$E:$E,$D489,条件付き不可!$C:$C,条件付き不可!$V$3)&gt;0,Q489,SUMIFS(条件付き不可!$L:$L,条件付き不可!$E:$E,$D489,条件付き不可!$C:$C,U$1))</f>
        <v>0</v>
      </c>
      <c r="V489" s="66">
        <f>IF(COUNTIFS(条件付き不可!$E:$E,$D489,条件付き不可!$C:$C,条件付き不可!$V$5)&gt;0,Q489,IFERROR(VLOOKUP(D489,条件付き不可!E:Y,21,0),0))</f>
        <v>0</v>
      </c>
    </row>
    <row r="490" spans="1:22">
      <c r="A490" s="53" t="str">
        <f t="shared" si="184"/>
        <v>016008</v>
      </c>
      <c r="B490" s="53">
        <v>7</v>
      </c>
      <c r="C490">
        <v>489</v>
      </c>
      <c r="D490">
        <v>16008</v>
      </c>
      <c r="E490" t="s">
        <v>3028</v>
      </c>
      <c r="F490" t="s">
        <v>407</v>
      </c>
      <c r="G490" t="str">
        <f>VLOOKUP(A490,GIS!A:B,2,0)</f>
        <v>谷津６B</v>
      </c>
      <c r="H490" t="s">
        <v>327</v>
      </c>
      <c r="I490" t="s">
        <v>7555</v>
      </c>
      <c r="J490" s="66">
        <v>1290</v>
      </c>
      <c r="K490" s="66">
        <v>1290</v>
      </c>
      <c r="L490" s="66">
        <v>1290</v>
      </c>
      <c r="M490" s="66">
        <v>1290</v>
      </c>
      <c r="N490" s="66">
        <f>VLOOKUP(A490,GIS!A:C,3,0)</f>
        <v>1290</v>
      </c>
      <c r="O490" s="66" t="str">
        <f t="shared" si="185"/>
        <v/>
      </c>
      <c r="P490" s="66" t="str">
        <f t="shared" si="170"/>
        <v/>
      </c>
      <c r="Q490" s="66">
        <f t="shared" si="186"/>
        <v>1290</v>
      </c>
      <c r="R490" s="66">
        <f t="shared" si="187"/>
        <v>1290</v>
      </c>
      <c r="S490" s="66">
        <f>Q490-U490-SUMIFS(条件付き不可!X:X,条件付き不可!E:E,D490)</f>
        <v>1290</v>
      </c>
      <c r="T490" s="66">
        <f t="shared" si="183"/>
        <v>1290</v>
      </c>
      <c r="U490" s="66">
        <f>IF(COUNTIFS(条件付き不可!$E:$E,$D490,条件付き不可!$C:$C,条件付き不可!$V$3)&gt;0,Q490,SUMIFS(条件付き不可!$L:$L,条件付き不可!$E:$E,$D490,条件付き不可!$C:$C,U$1))</f>
        <v>0</v>
      </c>
      <c r="V490" s="66">
        <f>IF(COUNTIFS(条件付き不可!$E:$E,$D490,条件付き不可!$C:$C,条件付き不可!$V$5)&gt;0,Q490,IFERROR(VLOOKUP(D490,条件付き不可!E:Y,21,0),0))</f>
        <v>0</v>
      </c>
    </row>
    <row r="491" spans="1:22">
      <c r="A491" s="53" t="str">
        <f t="shared" si="184"/>
        <v>016054</v>
      </c>
      <c r="B491" s="53">
        <v>7</v>
      </c>
      <c r="C491">
        <v>490</v>
      </c>
      <c r="D491">
        <v>16054</v>
      </c>
      <c r="E491" t="s">
        <v>3028</v>
      </c>
      <c r="F491" t="s">
        <v>407</v>
      </c>
      <c r="G491" t="str">
        <f>VLOOKUP(A491,GIS!A:B,2,0)</f>
        <v>奏の杜1</v>
      </c>
      <c r="H491" t="s">
        <v>327</v>
      </c>
      <c r="I491" t="s">
        <v>2610</v>
      </c>
      <c r="J491" s="66">
        <v>850</v>
      </c>
      <c r="K491" s="66">
        <v>850</v>
      </c>
      <c r="L491" s="66">
        <v>850</v>
      </c>
      <c r="M491" s="66">
        <v>850</v>
      </c>
      <c r="N491" s="66">
        <f>VLOOKUP(A491,GIS!A:C,3,0)</f>
        <v>850</v>
      </c>
      <c r="O491" s="66" t="str">
        <f t="shared" si="185"/>
        <v/>
      </c>
      <c r="P491" s="66" t="str">
        <f t="shared" si="170"/>
        <v/>
      </c>
      <c r="Q491" s="66">
        <f t="shared" si="186"/>
        <v>850</v>
      </c>
      <c r="R491" s="66">
        <f t="shared" si="187"/>
        <v>850</v>
      </c>
      <c r="S491" s="66">
        <f>Q491-U491-SUMIFS(条件付き不可!X:X,条件付き不可!E:E,D491)</f>
        <v>850</v>
      </c>
      <c r="T491" s="66">
        <f t="shared" si="183"/>
        <v>850</v>
      </c>
      <c r="U491" s="66">
        <f>IF(COUNTIFS(条件付き不可!$E:$E,$D491,条件付き不可!$C:$C,条件付き不可!$V$3)&gt;0,Q491,SUMIFS(条件付き不可!$L:$L,条件付き不可!$E:$E,$D491,条件付き不可!$C:$C,U$1))</f>
        <v>0</v>
      </c>
      <c r="V491" s="66">
        <f>IF(COUNTIFS(条件付き不可!$E:$E,$D491,条件付き不可!$C:$C,条件付き不可!$V$5)&gt;0,Q491,IFERROR(VLOOKUP(D491,条件付き不可!E:Y,21,0),0))</f>
        <v>0</v>
      </c>
    </row>
    <row r="492" spans="1:22">
      <c r="A492" s="53" t="str">
        <f t="shared" si="184"/>
        <v>016051</v>
      </c>
      <c r="B492" s="53">
        <v>7</v>
      </c>
      <c r="C492">
        <v>491</v>
      </c>
      <c r="D492">
        <v>16051</v>
      </c>
      <c r="E492" t="s">
        <v>3028</v>
      </c>
      <c r="F492" t="s">
        <v>407</v>
      </c>
      <c r="G492" t="str">
        <f>VLOOKUP(A492,GIS!A:B,2,0)</f>
        <v>奏の杜2Ａ</v>
      </c>
      <c r="H492" t="s">
        <v>327</v>
      </c>
      <c r="I492" t="s">
        <v>2610</v>
      </c>
      <c r="J492" s="66">
        <v>810</v>
      </c>
      <c r="K492" s="66">
        <v>810</v>
      </c>
      <c r="L492" s="66">
        <v>810</v>
      </c>
      <c r="M492" s="66">
        <v>810</v>
      </c>
      <c r="N492" s="66">
        <f>VLOOKUP(A492,GIS!A:C,3,0)</f>
        <v>810</v>
      </c>
      <c r="O492" s="66" t="str">
        <f t="shared" si="185"/>
        <v/>
      </c>
      <c r="P492" s="66" t="str">
        <f t="shared" si="170"/>
        <v/>
      </c>
      <c r="Q492" s="66">
        <f t="shared" si="186"/>
        <v>810</v>
      </c>
      <c r="R492" s="66">
        <f t="shared" si="187"/>
        <v>810</v>
      </c>
      <c r="S492" s="66">
        <f>Q492-U492-SUMIFS(条件付き不可!X:X,条件付き不可!E:E,D492)</f>
        <v>810</v>
      </c>
      <c r="T492" s="66">
        <f t="shared" si="183"/>
        <v>810</v>
      </c>
      <c r="U492" s="66">
        <f>IF(COUNTIFS(条件付き不可!$E:$E,$D492,条件付き不可!$C:$C,条件付き不可!$V$3)&gt;0,Q492,SUMIFS(条件付き不可!$L:$L,条件付き不可!$E:$E,$D492,条件付き不可!$C:$C,U$1))</f>
        <v>0</v>
      </c>
      <c r="V492" s="66">
        <f>IF(COUNTIFS(条件付き不可!$E:$E,$D492,条件付き不可!$C:$C,条件付き不可!$V$5)&gt;0,Q492,IFERROR(VLOOKUP(D492,条件付き不可!E:Y,21,0),0))</f>
        <v>0</v>
      </c>
    </row>
    <row r="493" spans="1:22">
      <c r="A493" s="53" t="str">
        <f t="shared" si="184"/>
        <v>016053</v>
      </c>
      <c r="B493" s="53">
        <v>7</v>
      </c>
      <c r="C493">
        <v>492</v>
      </c>
      <c r="D493">
        <v>16053</v>
      </c>
      <c r="E493" t="s">
        <v>3028</v>
      </c>
      <c r="F493" t="s">
        <v>407</v>
      </c>
      <c r="G493" t="str">
        <f>VLOOKUP(A493,GIS!A:B,2,0)</f>
        <v>奏の杜2B</v>
      </c>
      <c r="H493" t="s">
        <v>327</v>
      </c>
      <c r="I493" t="s">
        <v>2610</v>
      </c>
      <c r="J493" s="66">
        <v>890</v>
      </c>
      <c r="K493" s="66">
        <v>890</v>
      </c>
      <c r="L493" s="66">
        <v>890</v>
      </c>
      <c r="M493" s="66">
        <v>890</v>
      </c>
      <c r="N493" s="66">
        <f>VLOOKUP(A493,GIS!A:C,3,0)</f>
        <v>890</v>
      </c>
      <c r="O493" s="66" t="str">
        <f t="shared" si="185"/>
        <v/>
      </c>
      <c r="P493" s="66" t="str">
        <f t="shared" si="170"/>
        <v/>
      </c>
      <c r="Q493" s="66">
        <f t="shared" si="186"/>
        <v>890</v>
      </c>
      <c r="R493" s="66">
        <f t="shared" si="187"/>
        <v>890</v>
      </c>
      <c r="S493" s="66">
        <f>Q493-U493-SUMIFS(条件付き不可!X:X,条件付き不可!E:E,D493)</f>
        <v>890</v>
      </c>
      <c r="T493" s="66">
        <f t="shared" si="183"/>
        <v>890</v>
      </c>
      <c r="U493" s="66">
        <f>IF(COUNTIFS(条件付き不可!$E:$E,$D493,条件付き不可!$C:$C,条件付き不可!$V$3)&gt;0,Q493,SUMIFS(条件付き不可!$L:$L,条件付き不可!$E:$E,$D493,条件付き不可!$C:$C,U$1))</f>
        <v>0</v>
      </c>
      <c r="V493" s="66">
        <f>IF(COUNTIFS(条件付き不可!$E:$E,$D493,条件付き不可!$C:$C,条件付き不可!$V$5)&gt;0,Q493,IFERROR(VLOOKUP(D493,条件付き不可!E:Y,21,0),0))</f>
        <v>0</v>
      </c>
    </row>
    <row r="494" spans="1:22">
      <c r="A494" s="53" t="str">
        <f t="shared" si="184"/>
        <v>016009</v>
      </c>
      <c r="B494" s="53">
        <v>7</v>
      </c>
      <c r="C494">
        <v>493</v>
      </c>
      <c r="D494">
        <v>16009</v>
      </c>
      <c r="E494" t="s">
        <v>3028</v>
      </c>
      <c r="F494" t="s">
        <v>418</v>
      </c>
      <c r="G494" t="str">
        <f>VLOOKUP(A494,GIS!A:B,2,0)</f>
        <v>谷津２A</v>
      </c>
      <c r="H494" t="s">
        <v>327</v>
      </c>
      <c r="I494" t="s">
        <v>2610</v>
      </c>
      <c r="J494" s="66">
        <v>700</v>
      </c>
      <c r="K494" s="66">
        <v>700</v>
      </c>
      <c r="L494" s="66">
        <v>700</v>
      </c>
      <c r="M494" s="66">
        <v>700</v>
      </c>
      <c r="N494" s="66">
        <f>VLOOKUP(A494,GIS!A:C,3,0)</f>
        <v>700</v>
      </c>
      <c r="O494" s="66" t="str">
        <f t="shared" si="185"/>
        <v/>
      </c>
      <c r="P494" s="66" t="str">
        <f t="shared" si="170"/>
        <v/>
      </c>
      <c r="Q494" s="66">
        <f t="shared" si="186"/>
        <v>700</v>
      </c>
      <c r="R494" s="66">
        <f t="shared" si="187"/>
        <v>700</v>
      </c>
      <c r="S494" s="66">
        <f>Q494-U494-SUMIFS(条件付き不可!X:X,条件付き不可!E:E,D494)</f>
        <v>700</v>
      </c>
      <c r="T494" s="66">
        <f t="shared" si="183"/>
        <v>700</v>
      </c>
      <c r="U494" s="66">
        <f>IF(COUNTIFS(条件付き不可!$E:$E,$D494,条件付き不可!$C:$C,条件付き不可!$V$3)&gt;0,Q494,SUMIFS(条件付き不可!$L:$L,条件付き不可!$E:$E,$D494,条件付き不可!$C:$C,U$1))</f>
        <v>0</v>
      </c>
      <c r="V494" s="66">
        <f>IF(COUNTIFS(条件付き不可!$E:$E,$D494,条件付き不可!$C:$C,条件付き不可!$V$5)&gt;0,Q494,IFERROR(VLOOKUP(D494,条件付き不可!E:Y,21,0),0))</f>
        <v>0</v>
      </c>
    </row>
    <row r="495" spans="1:22">
      <c r="A495" s="53" t="str">
        <f t="shared" si="184"/>
        <v>016010</v>
      </c>
      <c r="B495" s="53">
        <v>7</v>
      </c>
      <c r="C495">
        <v>494</v>
      </c>
      <c r="D495">
        <v>16010</v>
      </c>
      <c r="E495" t="s">
        <v>3028</v>
      </c>
      <c r="F495" t="s">
        <v>418</v>
      </c>
      <c r="G495" t="str">
        <f>VLOOKUP(A495,GIS!A:B,2,0)</f>
        <v>谷津２B</v>
      </c>
      <c r="H495" t="s">
        <v>327</v>
      </c>
      <c r="I495" t="s">
        <v>2610</v>
      </c>
      <c r="J495" s="66">
        <v>720</v>
      </c>
      <c r="K495" s="66">
        <v>720</v>
      </c>
      <c r="L495" s="66">
        <v>720</v>
      </c>
      <c r="M495" s="66">
        <v>720</v>
      </c>
      <c r="N495" s="66">
        <f>VLOOKUP(A495,GIS!A:C,3,0)</f>
        <v>720</v>
      </c>
      <c r="O495" s="66" t="str">
        <f t="shared" si="185"/>
        <v/>
      </c>
      <c r="P495" s="66" t="str">
        <f t="shared" si="170"/>
        <v/>
      </c>
      <c r="Q495" s="66">
        <f t="shared" si="186"/>
        <v>720</v>
      </c>
      <c r="R495" s="66">
        <f t="shared" si="187"/>
        <v>720</v>
      </c>
      <c r="S495" s="66">
        <f>Q495-U495-SUMIFS(条件付き不可!X:X,条件付き不可!E:E,D495)</f>
        <v>720</v>
      </c>
      <c r="T495" s="66">
        <f t="shared" si="183"/>
        <v>720</v>
      </c>
      <c r="U495" s="66">
        <f>IF(COUNTIFS(条件付き不可!$E:$E,$D495,条件付き不可!$C:$C,条件付き不可!$V$3)&gt;0,Q495,SUMIFS(条件付き不可!$L:$L,条件付き不可!$E:$E,$D495,条件付き不可!$C:$C,U$1))</f>
        <v>0</v>
      </c>
      <c r="V495" s="66">
        <f>IF(COUNTIFS(条件付き不可!$E:$E,$D495,条件付き不可!$C:$C,条件付き不可!$V$5)&gt;0,Q495,IFERROR(VLOOKUP(D495,条件付き不可!E:Y,21,0),0))</f>
        <v>0</v>
      </c>
    </row>
    <row r="496" spans="1:22">
      <c r="A496" s="53" t="str">
        <f t="shared" si="184"/>
        <v>016011</v>
      </c>
      <c r="B496" s="53">
        <v>7</v>
      </c>
      <c r="C496">
        <v>495</v>
      </c>
      <c r="D496">
        <v>16011</v>
      </c>
      <c r="E496" t="s">
        <v>3028</v>
      </c>
      <c r="F496" t="s">
        <v>418</v>
      </c>
      <c r="G496" t="str">
        <f>VLOOKUP(A496,GIS!A:B,2,0)</f>
        <v>谷津２・４</v>
      </c>
      <c r="H496" t="s">
        <v>327</v>
      </c>
      <c r="I496" t="s">
        <v>2610</v>
      </c>
      <c r="J496" s="66">
        <v>445</v>
      </c>
      <c r="K496" s="66">
        <v>445</v>
      </c>
      <c r="L496" s="66">
        <v>445</v>
      </c>
      <c r="M496" s="66">
        <v>445</v>
      </c>
      <c r="N496" s="66">
        <f>VLOOKUP(A496,GIS!A:C,3,0)</f>
        <v>445</v>
      </c>
      <c r="O496" s="66" t="str">
        <f t="shared" si="185"/>
        <v/>
      </c>
      <c r="P496" s="66" t="str">
        <f t="shared" si="170"/>
        <v/>
      </c>
      <c r="Q496" s="66">
        <f t="shared" si="186"/>
        <v>445</v>
      </c>
      <c r="R496" s="66">
        <f t="shared" si="187"/>
        <v>445</v>
      </c>
      <c r="S496" s="66">
        <f>Q496-U496-SUMIFS(条件付き不可!X:X,条件付き不可!E:E,D496)</f>
        <v>445</v>
      </c>
      <c r="T496" s="66">
        <f t="shared" si="183"/>
        <v>445</v>
      </c>
      <c r="U496" s="66">
        <f>IF(COUNTIFS(条件付き不可!$E:$E,$D496,条件付き不可!$C:$C,条件付き不可!$V$3)&gt;0,Q496,SUMIFS(条件付き不可!$L:$L,条件付き不可!$E:$E,$D496,条件付き不可!$C:$C,U$1))</f>
        <v>0</v>
      </c>
      <c r="V496" s="66">
        <f>IF(COUNTIFS(条件付き不可!$E:$E,$D496,条件付き不可!$C:$C,条件付き不可!$V$5)&gt;0,Q496,IFERROR(VLOOKUP(D496,条件付き不可!E:Y,21,0),0))</f>
        <v>0</v>
      </c>
    </row>
    <row r="497" spans="1:22">
      <c r="A497" s="53" t="str">
        <f t="shared" si="184"/>
        <v>016012</v>
      </c>
      <c r="B497" s="53">
        <v>7</v>
      </c>
      <c r="C497">
        <v>496</v>
      </c>
      <c r="D497">
        <v>16012</v>
      </c>
      <c r="E497" t="s">
        <v>3028</v>
      </c>
      <c r="F497" t="s">
        <v>418</v>
      </c>
      <c r="G497" t="str">
        <f>VLOOKUP(A497,GIS!A:B,2,0)</f>
        <v>谷津３A団</v>
      </c>
      <c r="H497" t="s">
        <v>327</v>
      </c>
      <c r="I497" t="s">
        <v>2610</v>
      </c>
      <c r="J497" s="66">
        <v>1050</v>
      </c>
      <c r="K497" s="66">
        <v>1050</v>
      </c>
      <c r="L497" s="66">
        <v>1050</v>
      </c>
      <c r="M497" s="66">
        <v>1050</v>
      </c>
      <c r="N497" s="66">
        <f>VLOOKUP(A497,GIS!A:C,3,0)</f>
        <v>1050</v>
      </c>
      <c r="O497" s="66" t="str">
        <f t="shared" si="185"/>
        <v/>
      </c>
      <c r="P497" s="66" t="str">
        <f t="shared" si="170"/>
        <v/>
      </c>
      <c r="Q497" s="66">
        <f t="shared" si="186"/>
        <v>1050</v>
      </c>
      <c r="R497" s="66">
        <f t="shared" si="187"/>
        <v>1050</v>
      </c>
      <c r="S497" s="66">
        <f>Q497-U497-SUMIFS(条件付き不可!X:X,条件付き不可!E:E,D497)</f>
        <v>1050</v>
      </c>
      <c r="T497" s="66">
        <f t="shared" si="183"/>
        <v>1050</v>
      </c>
      <c r="U497" s="66">
        <f>IF(COUNTIFS(条件付き不可!$E:$E,$D497,条件付き不可!$C:$C,条件付き不可!$V$3)&gt;0,Q497,SUMIFS(条件付き不可!$L:$L,条件付き不可!$E:$E,$D497,条件付き不可!$C:$C,U$1))</f>
        <v>0</v>
      </c>
      <c r="V497" s="66">
        <f>IF(COUNTIFS(条件付き不可!$E:$E,$D497,条件付き不可!$C:$C,条件付き不可!$V$5)&gt;0,Q497,IFERROR(VLOOKUP(D497,条件付き不可!E:Y,21,0),0))</f>
        <v>0</v>
      </c>
    </row>
    <row r="498" spans="1:22">
      <c r="A498" s="53" t="str">
        <f t="shared" si="184"/>
        <v>016013</v>
      </c>
      <c r="B498" s="53">
        <v>7</v>
      </c>
      <c r="C498">
        <v>497</v>
      </c>
      <c r="D498">
        <v>16013</v>
      </c>
      <c r="E498" t="s">
        <v>3028</v>
      </c>
      <c r="F498" t="s">
        <v>418</v>
      </c>
      <c r="G498" t="str">
        <f>VLOOKUP(A498,GIS!A:B,2,0)</f>
        <v>谷津３B</v>
      </c>
      <c r="H498" t="s">
        <v>327</v>
      </c>
      <c r="I498" t="s">
        <v>2610</v>
      </c>
      <c r="J498" s="66">
        <v>1160</v>
      </c>
      <c r="K498" s="66">
        <v>1160</v>
      </c>
      <c r="L498" s="66">
        <v>1160</v>
      </c>
      <c r="M498" s="66">
        <v>1160</v>
      </c>
      <c r="N498" s="66">
        <f>VLOOKUP(A498,GIS!A:C,3,0)</f>
        <v>1160</v>
      </c>
      <c r="O498" s="66" t="str">
        <f t="shared" si="185"/>
        <v/>
      </c>
      <c r="P498" s="66" t="str">
        <f t="shared" si="170"/>
        <v/>
      </c>
      <c r="Q498" s="66">
        <f t="shared" si="186"/>
        <v>1160</v>
      </c>
      <c r="R498" s="66">
        <f t="shared" si="187"/>
        <v>1160</v>
      </c>
      <c r="S498" s="66">
        <f>Q498-U498-SUMIFS(条件付き不可!X:X,条件付き不可!E:E,D498)</f>
        <v>1160</v>
      </c>
      <c r="T498" s="66">
        <f t="shared" si="183"/>
        <v>1160</v>
      </c>
      <c r="U498" s="66">
        <f>IF(COUNTIFS(条件付き不可!$E:$E,$D498,条件付き不可!$C:$C,条件付き不可!$V$3)&gt;0,Q498,SUMIFS(条件付き不可!$L:$L,条件付き不可!$E:$E,$D498,条件付き不可!$C:$C,U$1))</f>
        <v>0</v>
      </c>
      <c r="V498" s="66">
        <f>IF(COUNTIFS(条件付き不可!$E:$E,$D498,条件付き不可!$C:$C,条件付き不可!$V$5)&gt;0,Q498,IFERROR(VLOOKUP(D498,条件付き不可!E:Y,21,0),0))</f>
        <v>0</v>
      </c>
    </row>
    <row r="499" spans="1:22">
      <c r="A499" s="53" t="str">
        <f t="shared" si="184"/>
        <v>016014</v>
      </c>
      <c r="B499" s="53">
        <v>7</v>
      </c>
      <c r="C499">
        <v>498</v>
      </c>
      <c r="D499">
        <v>16014</v>
      </c>
      <c r="E499" t="s">
        <v>3028</v>
      </c>
      <c r="F499" t="s">
        <v>418</v>
      </c>
      <c r="G499" t="str">
        <f>VLOOKUP(A499,GIS!A:B,2,0)</f>
        <v>谷津３C</v>
      </c>
      <c r="H499" t="s">
        <v>327</v>
      </c>
      <c r="I499" t="s">
        <v>2610</v>
      </c>
      <c r="J499" s="66">
        <v>515</v>
      </c>
      <c r="K499" s="66">
        <v>515</v>
      </c>
      <c r="L499" s="66">
        <v>515</v>
      </c>
      <c r="M499" s="66">
        <v>515</v>
      </c>
      <c r="N499" s="66">
        <f>VLOOKUP(A499,GIS!A:C,3,0)</f>
        <v>515</v>
      </c>
      <c r="O499" s="66" t="str">
        <f t="shared" si="185"/>
        <v/>
      </c>
      <c r="P499" s="66" t="str">
        <f t="shared" si="170"/>
        <v/>
      </c>
      <c r="Q499" s="66">
        <f t="shared" si="186"/>
        <v>515</v>
      </c>
      <c r="R499" s="66">
        <f t="shared" si="187"/>
        <v>515</v>
      </c>
      <c r="S499" s="66">
        <f>Q499-U499-SUMIFS(条件付き不可!X:X,条件付き不可!E:E,D499)</f>
        <v>515</v>
      </c>
      <c r="T499" s="66">
        <f t="shared" si="183"/>
        <v>515</v>
      </c>
      <c r="U499" s="66">
        <f>IF(COUNTIFS(条件付き不可!$E:$E,$D499,条件付き不可!$C:$C,条件付き不可!$V$3)&gt;0,Q499,SUMIFS(条件付き不可!$L:$L,条件付き不可!$E:$E,$D499,条件付き不可!$C:$C,U$1))</f>
        <v>0</v>
      </c>
      <c r="V499" s="66">
        <f>IF(COUNTIFS(条件付き不可!$E:$E,$D499,条件付き不可!$C:$C,条件付き不可!$V$5)&gt;0,Q499,IFERROR(VLOOKUP(D499,条件付き不可!E:Y,21,0),0))</f>
        <v>0</v>
      </c>
    </row>
    <row r="500" spans="1:22">
      <c r="A500" s="53" t="str">
        <f t="shared" si="184"/>
        <v>016015</v>
      </c>
      <c r="B500" s="53">
        <v>7</v>
      </c>
      <c r="C500">
        <v>499</v>
      </c>
      <c r="D500">
        <v>16015</v>
      </c>
      <c r="E500" t="s">
        <v>3028</v>
      </c>
      <c r="F500" t="s">
        <v>418</v>
      </c>
      <c r="G500" t="str">
        <f>VLOOKUP(A500,GIS!A:B,2,0)</f>
        <v>谷津３D</v>
      </c>
      <c r="H500" t="s">
        <v>327</v>
      </c>
      <c r="I500" t="s">
        <v>2610</v>
      </c>
      <c r="J500" s="66">
        <v>650</v>
      </c>
      <c r="K500" s="66">
        <v>650</v>
      </c>
      <c r="L500" s="66">
        <v>650</v>
      </c>
      <c r="M500" s="66">
        <v>650</v>
      </c>
      <c r="N500" s="66">
        <f>VLOOKUP(A500,GIS!A:C,3,0)</f>
        <v>650</v>
      </c>
      <c r="O500" s="66" t="str">
        <f t="shared" si="185"/>
        <v/>
      </c>
      <c r="P500" s="66" t="str">
        <f t="shared" si="170"/>
        <v/>
      </c>
      <c r="Q500" s="66">
        <f t="shared" si="186"/>
        <v>650</v>
      </c>
      <c r="R500" s="66">
        <f t="shared" si="187"/>
        <v>650</v>
      </c>
      <c r="S500" s="66">
        <f>Q500-U500-SUMIFS(条件付き不可!X:X,条件付き不可!E:E,D500)</f>
        <v>650</v>
      </c>
      <c r="T500" s="66">
        <f t="shared" si="183"/>
        <v>650</v>
      </c>
      <c r="U500" s="66">
        <f>IF(COUNTIFS(条件付き不可!$E:$E,$D500,条件付き不可!$C:$C,条件付き不可!$V$3)&gt;0,Q500,SUMIFS(条件付き不可!$L:$L,条件付き不可!$E:$E,$D500,条件付き不可!$C:$C,U$1))</f>
        <v>0</v>
      </c>
      <c r="V500" s="66">
        <f>IF(COUNTIFS(条件付き不可!$E:$E,$D500,条件付き不可!$C:$C,条件付き不可!$V$5)&gt;0,Q500,IFERROR(VLOOKUP(D500,条件付き不可!E:Y,21,0),0))</f>
        <v>0</v>
      </c>
    </row>
    <row r="501" spans="1:22">
      <c r="A501" s="53" t="str">
        <f t="shared" si="184"/>
        <v>016016</v>
      </c>
      <c r="B501" s="53">
        <v>7</v>
      </c>
      <c r="C501">
        <v>500</v>
      </c>
      <c r="D501">
        <v>16016</v>
      </c>
      <c r="E501" t="s">
        <v>3028</v>
      </c>
      <c r="F501" t="s">
        <v>418</v>
      </c>
      <c r="G501" t="str">
        <f>VLOOKUP(A501,GIS!A:B,2,0)</f>
        <v>谷津４</v>
      </c>
      <c r="H501" t="s">
        <v>327</v>
      </c>
      <c r="I501" t="s">
        <v>2610</v>
      </c>
      <c r="J501" s="66">
        <v>890</v>
      </c>
      <c r="K501" s="66">
        <v>890</v>
      </c>
      <c r="L501" s="66">
        <v>682</v>
      </c>
      <c r="M501" s="66">
        <v>682</v>
      </c>
      <c r="N501" s="66">
        <f>VLOOKUP(A501,GIS!A:C,3,0)</f>
        <v>890</v>
      </c>
      <c r="O501" s="66" t="str">
        <f t="shared" si="185"/>
        <v/>
      </c>
      <c r="P501" s="66" t="str">
        <f t="shared" si="170"/>
        <v>✕</v>
      </c>
      <c r="Q501" s="66">
        <f t="shared" si="186"/>
        <v>890</v>
      </c>
      <c r="R501" s="66">
        <f t="shared" si="187"/>
        <v>890</v>
      </c>
      <c r="S501" s="66">
        <f>Q501-U501-SUMIFS(条件付き不可!X:X,条件付き不可!E:E,D501)</f>
        <v>682</v>
      </c>
      <c r="T501" s="66">
        <f t="shared" si="183"/>
        <v>682</v>
      </c>
      <c r="U501" s="66">
        <f>IF(COUNTIFS(条件付き不可!$E:$E,$D501,条件付き不可!$C:$C,条件付き不可!$V$3)&gt;0,Q501,SUMIFS(条件付き不可!$L:$L,条件付き不可!$E:$E,$D501,条件付き不可!$C:$C,U$1))</f>
        <v>0</v>
      </c>
      <c r="V501" s="66">
        <f>IF(COUNTIFS(条件付き不可!$E:$E,$D501,条件付き不可!$C:$C,条件付き不可!$V$5)&gt;0,Q501,IFERROR(VLOOKUP(D501,条件付き不可!E:Y,21,0),0))</f>
        <v>208</v>
      </c>
    </row>
    <row r="502" spans="1:22">
      <c r="A502" s="53" t="str">
        <f t="shared" si="184"/>
        <v>016017</v>
      </c>
      <c r="B502" s="53">
        <v>7</v>
      </c>
      <c r="C502">
        <v>501</v>
      </c>
      <c r="D502">
        <v>16017</v>
      </c>
      <c r="E502" t="s">
        <v>3028</v>
      </c>
      <c r="F502" t="s">
        <v>421</v>
      </c>
      <c r="G502" t="str">
        <f>VLOOKUP(A502,GIS!A:B,2,0)</f>
        <v>津田沼１A</v>
      </c>
      <c r="H502" t="s">
        <v>327</v>
      </c>
      <c r="I502" t="s">
        <v>2610</v>
      </c>
      <c r="J502" s="66">
        <v>405</v>
      </c>
      <c r="K502" s="66">
        <v>405</v>
      </c>
      <c r="L502" s="66">
        <v>405</v>
      </c>
      <c r="M502" s="66">
        <v>405</v>
      </c>
      <c r="N502" s="66">
        <f>VLOOKUP(A502,GIS!A:C,3,0)</f>
        <v>405</v>
      </c>
      <c r="O502" s="66" t="str">
        <f t="shared" si="185"/>
        <v/>
      </c>
      <c r="P502" s="66" t="str">
        <f t="shared" si="170"/>
        <v/>
      </c>
      <c r="Q502" s="66">
        <f t="shared" si="186"/>
        <v>405</v>
      </c>
      <c r="R502" s="66">
        <f t="shared" si="187"/>
        <v>405</v>
      </c>
      <c r="S502" s="66">
        <f>Q502-U502-SUMIFS(条件付き不可!X:X,条件付き不可!E:E,D502)</f>
        <v>405</v>
      </c>
      <c r="T502" s="66">
        <f t="shared" si="183"/>
        <v>405</v>
      </c>
      <c r="U502" s="66">
        <f>IF(COUNTIFS(条件付き不可!$E:$E,$D502,条件付き不可!$C:$C,条件付き不可!$V$3)&gt;0,Q502,SUMIFS(条件付き不可!$L:$L,条件付き不可!$E:$E,$D502,条件付き不可!$C:$C,U$1))</f>
        <v>0</v>
      </c>
      <c r="V502" s="66">
        <f>IF(COUNTIFS(条件付き不可!$E:$E,$D502,条件付き不可!$C:$C,条件付き不可!$V$5)&gt;0,Q502,IFERROR(VLOOKUP(D502,条件付き不可!E:Y,21,0),0))</f>
        <v>0</v>
      </c>
    </row>
    <row r="503" spans="1:22">
      <c r="A503" s="53" t="str">
        <f t="shared" si="184"/>
        <v>016018</v>
      </c>
      <c r="B503" s="53">
        <v>7</v>
      </c>
      <c r="C503">
        <v>502</v>
      </c>
      <c r="D503">
        <v>16018</v>
      </c>
      <c r="E503" t="s">
        <v>3028</v>
      </c>
      <c r="F503" t="s">
        <v>421</v>
      </c>
      <c r="G503" t="str">
        <f>VLOOKUP(A503,GIS!A:B,2,0)</f>
        <v>津田沼１B</v>
      </c>
      <c r="H503" t="s">
        <v>327</v>
      </c>
      <c r="I503" t="s">
        <v>7554</v>
      </c>
      <c r="J503" s="66">
        <v>310</v>
      </c>
      <c r="K503" s="66">
        <v>310</v>
      </c>
      <c r="L503" s="66">
        <v>192</v>
      </c>
      <c r="M503" s="66">
        <v>192</v>
      </c>
      <c r="N503" s="66">
        <f>VLOOKUP(A503,GIS!A:C,3,0)</f>
        <v>310</v>
      </c>
      <c r="O503" s="66" t="str">
        <f t="shared" si="185"/>
        <v/>
      </c>
      <c r="P503" s="66" t="str">
        <f t="shared" si="170"/>
        <v>✕</v>
      </c>
      <c r="Q503" s="66">
        <f t="shared" si="186"/>
        <v>310</v>
      </c>
      <c r="R503" s="66">
        <f t="shared" si="187"/>
        <v>310</v>
      </c>
      <c r="S503" s="66">
        <f>Q503-U503-SUMIFS(条件付き不可!X:X,条件付き不可!E:E,D503)</f>
        <v>192</v>
      </c>
      <c r="T503" s="66">
        <f t="shared" si="183"/>
        <v>192</v>
      </c>
      <c r="U503" s="66">
        <f>IF(COUNTIFS(条件付き不可!$E:$E,$D503,条件付き不可!$C:$C,条件付き不可!$V$3)&gt;0,Q503,SUMIFS(条件付き不可!$L:$L,条件付き不可!$E:$E,$D503,条件付き不可!$C:$C,U$1))</f>
        <v>0</v>
      </c>
      <c r="V503" s="66">
        <f>IF(COUNTIFS(条件付き不可!$E:$E,$D503,条件付き不可!$C:$C,条件付き不可!$V$5)&gt;0,Q503,IFERROR(VLOOKUP(D503,条件付き不可!E:Y,21,0),0))</f>
        <v>118</v>
      </c>
    </row>
    <row r="504" spans="1:22">
      <c r="A504" s="53" t="str">
        <f t="shared" si="184"/>
        <v>016019</v>
      </c>
      <c r="B504" s="53">
        <v>7</v>
      </c>
      <c r="C504">
        <v>503</v>
      </c>
      <c r="D504">
        <v>16019</v>
      </c>
      <c r="E504" t="s">
        <v>3028</v>
      </c>
      <c r="F504" t="s">
        <v>421</v>
      </c>
      <c r="G504" t="str">
        <f>VLOOKUP(A504,GIS!A:B,2,0)</f>
        <v>津田沼２A</v>
      </c>
      <c r="H504" t="s">
        <v>327</v>
      </c>
      <c r="I504" t="s">
        <v>2610</v>
      </c>
      <c r="J504" s="66">
        <v>440</v>
      </c>
      <c r="K504" s="66">
        <v>440</v>
      </c>
      <c r="L504" s="66">
        <v>440</v>
      </c>
      <c r="M504" s="66">
        <v>440</v>
      </c>
      <c r="N504" s="66">
        <f>VLOOKUP(A504,GIS!A:C,3,0)</f>
        <v>440</v>
      </c>
      <c r="O504" s="66" t="str">
        <f t="shared" si="185"/>
        <v/>
      </c>
      <c r="P504" s="66" t="str">
        <f t="shared" si="170"/>
        <v/>
      </c>
      <c r="Q504" s="66">
        <f t="shared" si="186"/>
        <v>440</v>
      </c>
      <c r="R504" s="66">
        <f t="shared" si="187"/>
        <v>440</v>
      </c>
      <c r="S504" s="66">
        <f>Q504-U504-SUMIFS(条件付き不可!X:X,条件付き不可!E:E,D504)</f>
        <v>440</v>
      </c>
      <c r="T504" s="66">
        <f t="shared" si="183"/>
        <v>440</v>
      </c>
      <c r="U504" s="66">
        <f>IF(COUNTIFS(条件付き不可!$E:$E,$D504,条件付き不可!$C:$C,条件付き不可!$V$3)&gt;0,Q504,SUMIFS(条件付き不可!$L:$L,条件付き不可!$E:$E,$D504,条件付き不可!$C:$C,U$1))</f>
        <v>0</v>
      </c>
      <c r="V504" s="66">
        <f>IF(COUNTIFS(条件付き不可!$E:$E,$D504,条件付き不可!$C:$C,条件付き不可!$V$5)&gt;0,Q504,IFERROR(VLOOKUP(D504,条件付き不可!E:Y,21,0),0))</f>
        <v>0</v>
      </c>
    </row>
    <row r="505" spans="1:22">
      <c r="A505" s="53" t="str">
        <f t="shared" si="184"/>
        <v>016020</v>
      </c>
      <c r="B505" s="53">
        <v>7</v>
      </c>
      <c r="C505">
        <v>504</v>
      </c>
      <c r="D505">
        <v>16020</v>
      </c>
      <c r="E505" t="s">
        <v>3028</v>
      </c>
      <c r="F505" t="s">
        <v>421</v>
      </c>
      <c r="G505" t="str">
        <f>VLOOKUP(A505,GIS!A:B,2,0)</f>
        <v>津田沼２B</v>
      </c>
      <c r="H505" t="s">
        <v>327</v>
      </c>
      <c r="I505" t="s">
        <v>2610</v>
      </c>
      <c r="J505" s="66">
        <v>550</v>
      </c>
      <c r="K505" s="66">
        <v>550</v>
      </c>
      <c r="L505" s="66">
        <v>550</v>
      </c>
      <c r="M505" s="66">
        <v>550</v>
      </c>
      <c r="N505" s="66">
        <f>VLOOKUP(A505,GIS!A:C,3,0)</f>
        <v>550</v>
      </c>
      <c r="O505" s="66" t="str">
        <f t="shared" si="185"/>
        <v/>
      </c>
      <c r="P505" s="66" t="str">
        <f t="shared" si="170"/>
        <v/>
      </c>
      <c r="Q505" s="66">
        <f t="shared" si="186"/>
        <v>550</v>
      </c>
      <c r="R505" s="66">
        <f t="shared" si="187"/>
        <v>550</v>
      </c>
      <c r="S505" s="66">
        <f>Q505-U505-SUMIFS(条件付き不可!X:X,条件付き不可!E:E,D505)</f>
        <v>550</v>
      </c>
      <c r="T505" s="66">
        <f t="shared" si="183"/>
        <v>550</v>
      </c>
      <c r="U505" s="66">
        <f>IF(COUNTIFS(条件付き不可!$E:$E,$D505,条件付き不可!$C:$C,条件付き不可!$V$3)&gt;0,Q505,SUMIFS(条件付き不可!$L:$L,条件付き不可!$E:$E,$D505,条件付き不可!$C:$C,U$1))</f>
        <v>0</v>
      </c>
      <c r="V505" s="66">
        <f>IF(COUNTIFS(条件付き不可!$E:$E,$D505,条件付き不可!$C:$C,条件付き不可!$V$5)&gt;0,Q505,IFERROR(VLOOKUP(D505,条件付き不可!E:Y,21,0),0))</f>
        <v>0</v>
      </c>
    </row>
    <row r="506" spans="1:22">
      <c r="A506" s="53" t="str">
        <f t="shared" si="184"/>
        <v>016021</v>
      </c>
      <c r="B506" s="53">
        <v>7</v>
      </c>
      <c r="C506">
        <v>505</v>
      </c>
      <c r="D506">
        <v>16021</v>
      </c>
      <c r="E506" t="s">
        <v>3028</v>
      </c>
      <c r="F506" t="s">
        <v>421</v>
      </c>
      <c r="G506" t="str">
        <f>VLOOKUP(A506,GIS!A:B,2,0)</f>
        <v>津田沼３A</v>
      </c>
      <c r="H506" t="s">
        <v>327</v>
      </c>
      <c r="I506" t="s">
        <v>2610</v>
      </c>
      <c r="J506" s="66">
        <v>880</v>
      </c>
      <c r="K506" s="66">
        <v>880</v>
      </c>
      <c r="L506" s="66">
        <v>880</v>
      </c>
      <c r="M506" s="66">
        <v>880</v>
      </c>
      <c r="N506" s="66">
        <f>VLOOKUP(A506,GIS!A:C,3,0)</f>
        <v>880</v>
      </c>
      <c r="O506" s="66" t="str">
        <f t="shared" si="185"/>
        <v/>
      </c>
      <c r="P506" s="66" t="str">
        <f t="shared" si="170"/>
        <v/>
      </c>
      <c r="Q506" s="66">
        <f t="shared" si="186"/>
        <v>880</v>
      </c>
      <c r="R506" s="66">
        <f t="shared" si="187"/>
        <v>880</v>
      </c>
      <c r="S506" s="66">
        <f>Q506-U506-SUMIFS(条件付き不可!X:X,条件付き不可!E:E,D506)</f>
        <v>880</v>
      </c>
      <c r="T506" s="66">
        <f t="shared" si="183"/>
        <v>880</v>
      </c>
      <c r="U506" s="66">
        <f>IF(COUNTIFS(条件付き不可!$E:$E,$D506,条件付き不可!$C:$C,条件付き不可!$V$3)&gt;0,Q506,SUMIFS(条件付き不可!$L:$L,条件付き不可!$E:$E,$D506,条件付き不可!$C:$C,U$1))</f>
        <v>0</v>
      </c>
      <c r="V506" s="66">
        <f>IF(COUNTIFS(条件付き不可!$E:$E,$D506,条件付き不可!$C:$C,条件付き不可!$V$5)&gt;0,Q506,IFERROR(VLOOKUP(D506,条件付き不可!E:Y,21,0),0))</f>
        <v>0</v>
      </c>
    </row>
    <row r="507" spans="1:22">
      <c r="A507" s="53" t="str">
        <f t="shared" si="184"/>
        <v>016022</v>
      </c>
      <c r="B507" s="53">
        <v>7</v>
      </c>
      <c r="C507">
        <v>506</v>
      </c>
      <c r="D507">
        <v>16022</v>
      </c>
      <c r="E507" t="s">
        <v>3028</v>
      </c>
      <c r="F507" t="s">
        <v>421</v>
      </c>
      <c r="G507" t="str">
        <f>VLOOKUP(A507,GIS!A:B,2,0)</f>
        <v>津田沼３B</v>
      </c>
      <c r="H507" t="s">
        <v>327</v>
      </c>
      <c r="I507" t="s">
        <v>2610</v>
      </c>
      <c r="J507" s="66">
        <v>650</v>
      </c>
      <c r="K507" s="66">
        <v>650</v>
      </c>
      <c r="L507" s="66">
        <v>650</v>
      </c>
      <c r="M507" s="66">
        <v>650</v>
      </c>
      <c r="N507" s="66">
        <f>VLOOKUP(A507,GIS!A:C,3,0)</f>
        <v>650</v>
      </c>
      <c r="O507" s="66" t="str">
        <f t="shared" si="185"/>
        <v/>
      </c>
      <c r="P507" s="66" t="str">
        <f t="shared" si="170"/>
        <v/>
      </c>
      <c r="Q507" s="66">
        <f t="shared" si="186"/>
        <v>650</v>
      </c>
      <c r="R507" s="66">
        <f t="shared" si="187"/>
        <v>650</v>
      </c>
      <c r="S507" s="66">
        <f>Q507-U507-SUMIFS(条件付き不可!X:X,条件付き不可!E:E,D507)</f>
        <v>650</v>
      </c>
      <c r="T507" s="66">
        <f t="shared" si="183"/>
        <v>650</v>
      </c>
      <c r="U507" s="66">
        <f>IF(COUNTIFS(条件付き不可!$E:$E,$D507,条件付き不可!$C:$C,条件付き不可!$V$3)&gt;0,Q507,SUMIFS(条件付き不可!$L:$L,条件付き不可!$E:$E,$D507,条件付き不可!$C:$C,U$1))</f>
        <v>0</v>
      </c>
      <c r="V507" s="66">
        <f>IF(COUNTIFS(条件付き不可!$E:$E,$D507,条件付き不可!$C:$C,条件付き不可!$V$5)&gt;0,Q507,IFERROR(VLOOKUP(D507,条件付き不可!E:Y,21,0),0))</f>
        <v>0</v>
      </c>
    </row>
    <row r="508" spans="1:22">
      <c r="A508" s="53" t="str">
        <f t="shared" si="184"/>
        <v>016023</v>
      </c>
      <c r="B508" s="53">
        <v>7</v>
      </c>
      <c r="C508">
        <v>507</v>
      </c>
      <c r="D508">
        <v>16023</v>
      </c>
      <c r="E508" t="s">
        <v>3028</v>
      </c>
      <c r="F508" t="s">
        <v>421</v>
      </c>
      <c r="G508" t="str">
        <f>VLOOKUP(A508,GIS!A:B,2,0)</f>
        <v>鷺沼台1</v>
      </c>
      <c r="H508" t="s">
        <v>327</v>
      </c>
      <c r="I508" t="s">
        <v>2610</v>
      </c>
      <c r="J508" s="66">
        <v>430</v>
      </c>
      <c r="K508" s="66">
        <v>430</v>
      </c>
      <c r="L508" s="66">
        <v>430</v>
      </c>
      <c r="M508" s="66">
        <v>430</v>
      </c>
      <c r="N508" s="66">
        <f>VLOOKUP(A508,GIS!A:C,3,0)</f>
        <v>430</v>
      </c>
      <c r="O508" s="66" t="str">
        <f t="shared" si="185"/>
        <v/>
      </c>
      <c r="P508" s="66" t="str">
        <f t="shared" si="170"/>
        <v/>
      </c>
      <c r="Q508" s="66">
        <f t="shared" si="186"/>
        <v>430</v>
      </c>
      <c r="R508" s="66">
        <f t="shared" si="187"/>
        <v>430</v>
      </c>
      <c r="S508" s="66">
        <f>Q508-U508-SUMIFS(条件付き不可!X:X,条件付き不可!E:E,D508)</f>
        <v>430</v>
      </c>
      <c r="T508" s="66">
        <f t="shared" si="183"/>
        <v>430</v>
      </c>
      <c r="U508" s="66">
        <f>IF(COUNTIFS(条件付き不可!$E:$E,$D508,条件付き不可!$C:$C,条件付き不可!$V$3)&gt;0,Q508,SUMIFS(条件付き不可!$L:$L,条件付き不可!$E:$E,$D508,条件付き不可!$C:$C,U$1))</f>
        <v>0</v>
      </c>
      <c r="V508" s="66">
        <f>IF(COUNTIFS(条件付き不可!$E:$E,$D508,条件付き不可!$C:$C,条件付き不可!$V$5)&gt;0,Q508,IFERROR(VLOOKUP(D508,条件付き不可!E:Y,21,0),0))</f>
        <v>0</v>
      </c>
    </row>
    <row r="509" spans="1:22">
      <c r="A509" s="53" t="str">
        <f t="shared" si="184"/>
        <v>016055</v>
      </c>
      <c r="B509" s="53">
        <v>7</v>
      </c>
      <c r="C509">
        <v>508</v>
      </c>
      <c r="D509">
        <v>16055</v>
      </c>
      <c r="E509" t="s">
        <v>3028</v>
      </c>
      <c r="F509" t="s">
        <v>421</v>
      </c>
      <c r="G509" t="str">
        <f>VLOOKUP(A509,GIS!A:B,2,0)</f>
        <v>鷺沼台2</v>
      </c>
      <c r="H509" t="s">
        <v>327</v>
      </c>
      <c r="I509" t="s">
        <v>2610</v>
      </c>
      <c r="J509" s="66">
        <v>445</v>
      </c>
      <c r="K509" s="66">
        <v>445</v>
      </c>
      <c r="L509" s="66">
        <v>445</v>
      </c>
      <c r="M509" s="66">
        <v>445</v>
      </c>
      <c r="N509" s="66">
        <f>VLOOKUP(A509,GIS!A:C,3,0)</f>
        <v>445</v>
      </c>
      <c r="O509" s="66" t="str">
        <f t="shared" si="185"/>
        <v/>
      </c>
      <c r="P509" s="66" t="str">
        <f t="shared" si="170"/>
        <v/>
      </c>
      <c r="Q509" s="66">
        <f t="shared" si="186"/>
        <v>445</v>
      </c>
      <c r="R509" s="66">
        <f t="shared" si="187"/>
        <v>445</v>
      </c>
      <c r="S509" s="66">
        <f>Q509-U509-SUMIFS(条件付き不可!X:X,条件付き不可!E:E,D509)</f>
        <v>445</v>
      </c>
      <c r="T509" s="66">
        <f t="shared" si="183"/>
        <v>445</v>
      </c>
      <c r="U509" s="66">
        <f>IF(COUNTIFS(条件付き不可!$E:$E,$D509,条件付き不可!$C:$C,条件付き不可!$V$3)&gt;0,Q509,SUMIFS(条件付き不可!$L:$L,条件付き不可!$E:$E,$D509,条件付き不可!$C:$C,U$1))</f>
        <v>0</v>
      </c>
      <c r="V509" s="66">
        <f>IF(COUNTIFS(条件付き不可!$E:$E,$D509,条件付き不可!$C:$C,条件付き不可!$V$5)&gt;0,Q509,IFERROR(VLOOKUP(D509,条件付き不可!E:Y,21,0),0))</f>
        <v>0</v>
      </c>
    </row>
    <row r="510" spans="1:22">
      <c r="A510" s="53" t="str">
        <f t="shared" si="184"/>
        <v>016024</v>
      </c>
      <c r="B510" s="53">
        <v>7</v>
      </c>
      <c r="C510">
        <v>509</v>
      </c>
      <c r="D510">
        <v>16024</v>
      </c>
      <c r="E510" t="s">
        <v>3028</v>
      </c>
      <c r="F510" t="s">
        <v>421</v>
      </c>
      <c r="G510" t="str">
        <f>VLOOKUP(A510,GIS!A:B,2,0)</f>
        <v>鷺沼2A</v>
      </c>
      <c r="H510" t="s">
        <v>327</v>
      </c>
      <c r="I510" t="s">
        <v>2610</v>
      </c>
      <c r="J510" s="66">
        <v>490</v>
      </c>
      <c r="K510" s="66">
        <v>490</v>
      </c>
      <c r="L510" s="66">
        <v>490</v>
      </c>
      <c r="M510" s="66">
        <v>490</v>
      </c>
      <c r="N510" s="66">
        <f>VLOOKUP(A510,GIS!A:C,3,0)</f>
        <v>490</v>
      </c>
      <c r="O510" s="66" t="str">
        <f t="shared" si="185"/>
        <v/>
      </c>
      <c r="P510" s="66" t="str">
        <f t="shared" si="170"/>
        <v/>
      </c>
      <c r="Q510" s="66">
        <f t="shared" si="186"/>
        <v>490</v>
      </c>
      <c r="R510" s="66">
        <f t="shared" si="187"/>
        <v>490</v>
      </c>
      <c r="S510" s="66">
        <f>Q510-U510-SUMIFS(条件付き不可!X:X,条件付き不可!E:E,D510)</f>
        <v>490</v>
      </c>
      <c r="T510" s="66">
        <f t="shared" si="183"/>
        <v>490</v>
      </c>
      <c r="U510" s="66">
        <f>IF(COUNTIFS(条件付き不可!$E:$E,$D510,条件付き不可!$C:$C,条件付き不可!$V$3)&gt;0,Q510,SUMIFS(条件付き不可!$L:$L,条件付き不可!$E:$E,$D510,条件付き不可!$C:$C,U$1))</f>
        <v>0</v>
      </c>
      <c r="V510" s="66">
        <f>IF(COUNTIFS(条件付き不可!$E:$E,$D510,条件付き不可!$C:$C,条件付き不可!$V$5)&gt;0,Q510,IFERROR(VLOOKUP(D510,条件付き不可!E:Y,21,0),0))</f>
        <v>0</v>
      </c>
    </row>
    <row r="511" spans="1:22">
      <c r="A511" s="53" t="str">
        <f t="shared" si="184"/>
        <v>016025</v>
      </c>
      <c r="B511" s="53">
        <v>7</v>
      </c>
      <c r="C511">
        <v>510</v>
      </c>
      <c r="D511">
        <v>16025</v>
      </c>
      <c r="E511" t="s">
        <v>3028</v>
      </c>
      <c r="F511" t="s">
        <v>421</v>
      </c>
      <c r="G511" t="str">
        <f>VLOOKUP(A511,GIS!A:B,2,0)</f>
        <v>藤崎2A</v>
      </c>
      <c r="H511" t="s">
        <v>327</v>
      </c>
      <c r="I511" t="s">
        <v>2610</v>
      </c>
      <c r="J511" s="66">
        <v>420</v>
      </c>
      <c r="K511" s="66">
        <v>420</v>
      </c>
      <c r="L511" s="66">
        <v>420</v>
      </c>
      <c r="M511" s="66">
        <v>420</v>
      </c>
      <c r="N511" s="66">
        <f>VLOOKUP(A511,GIS!A:C,3,0)</f>
        <v>420</v>
      </c>
      <c r="O511" s="66" t="str">
        <f t="shared" si="185"/>
        <v/>
      </c>
      <c r="P511" s="66" t="str">
        <f t="shared" si="170"/>
        <v/>
      </c>
      <c r="Q511" s="66">
        <f t="shared" si="186"/>
        <v>420</v>
      </c>
      <c r="R511" s="66">
        <f t="shared" si="187"/>
        <v>420</v>
      </c>
      <c r="S511" s="66">
        <f>Q511-U511-SUMIFS(条件付き不可!X:X,条件付き不可!E:E,D511)</f>
        <v>420</v>
      </c>
      <c r="T511" s="66">
        <f t="shared" si="183"/>
        <v>420</v>
      </c>
      <c r="U511" s="66">
        <f>IF(COUNTIFS(条件付き不可!$E:$E,$D511,条件付き不可!$C:$C,条件付き不可!$V$3)&gt;0,Q511,SUMIFS(条件付き不可!$L:$L,条件付き不可!$E:$E,$D511,条件付き不可!$C:$C,U$1))</f>
        <v>0</v>
      </c>
      <c r="V511" s="66">
        <f>IF(COUNTIFS(条件付き不可!$E:$E,$D511,条件付き不可!$C:$C,条件付き不可!$V$5)&gt;0,Q511,IFERROR(VLOOKUP(D511,条件付き不可!E:Y,21,0),0))</f>
        <v>0</v>
      </c>
    </row>
    <row r="512" spans="1:22">
      <c r="A512" s="53" t="str">
        <f t="shared" si="184"/>
        <v>016026</v>
      </c>
      <c r="B512" s="53">
        <v>7</v>
      </c>
      <c r="C512">
        <v>511</v>
      </c>
      <c r="D512">
        <v>16026</v>
      </c>
      <c r="E512" t="s">
        <v>3028</v>
      </c>
      <c r="F512" t="s">
        <v>421</v>
      </c>
      <c r="G512" t="str">
        <f>VLOOKUP(A512,GIS!A:B,2,0)</f>
        <v>藤崎2B</v>
      </c>
      <c r="H512" t="s">
        <v>327</v>
      </c>
      <c r="I512" t="s">
        <v>2610</v>
      </c>
      <c r="J512" s="66">
        <v>440</v>
      </c>
      <c r="K512" s="66">
        <v>440</v>
      </c>
      <c r="L512" s="66">
        <v>440</v>
      </c>
      <c r="M512" s="66">
        <v>440</v>
      </c>
      <c r="N512" s="66">
        <f>VLOOKUP(A512,GIS!A:C,3,0)</f>
        <v>440</v>
      </c>
      <c r="O512" s="66" t="str">
        <f t="shared" si="185"/>
        <v/>
      </c>
      <c r="P512" s="66" t="str">
        <f t="shared" si="170"/>
        <v/>
      </c>
      <c r="Q512" s="66">
        <f t="shared" si="186"/>
        <v>440</v>
      </c>
      <c r="R512" s="66">
        <f t="shared" si="187"/>
        <v>440</v>
      </c>
      <c r="S512" s="66">
        <f>Q512-U512-SUMIFS(条件付き不可!X:X,条件付き不可!E:E,D512)</f>
        <v>440</v>
      </c>
      <c r="T512" s="66">
        <f t="shared" si="183"/>
        <v>440</v>
      </c>
      <c r="U512" s="66">
        <f>IF(COUNTIFS(条件付き不可!$E:$E,$D512,条件付き不可!$C:$C,条件付き不可!$V$3)&gt;0,Q512,SUMIFS(条件付き不可!$L:$L,条件付き不可!$E:$E,$D512,条件付き不可!$C:$C,U$1))</f>
        <v>0</v>
      </c>
      <c r="V512" s="66">
        <f>IF(COUNTIFS(条件付き不可!$E:$E,$D512,条件付き不可!$C:$C,条件付き不可!$V$5)&gt;0,Q512,IFERROR(VLOOKUP(D512,条件付き不可!E:Y,21,0),0))</f>
        <v>0</v>
      </c>
    </row>
    <row r="513" spans="1:22">
      <c r="A513" s="53" t="str">
        <f>TEXT(D513,"000000")</f>
        <v>016060</v>
      </c>
      <c r="B513" s="53">
        <v>7</v>
      </c>
      <c r="C513">
        <v>512</v>
      </c>
      <c r="D513">
        <v>16060</v>
      </c>
      <c r="E513" t="s">
        <v>3028</v>
      </c>
      <c r="F513" t="s">
        <v>421</v>
      </c>
      <c r="G513" t="str">
        <f>VLOOKUP(A513,GIS!A:B,2,0)</f>
        <v>藤崎2C</v>
      </c>
      <c r="H513" t="s">
        <v>327</v>
      </c>
      <c r="I513" t="s">
        <v>2610</v>
      </c>
      <c r="J513" s="66">
        <v>500</v>
      </c>
      <c r="K513" s="66">
        <v>500</v>
      </c>
      <c r="L513" s="66">
        <v>500</v>
      </c>
      <c r="M513" s="66">
        <v>500</v>
      </c>
      <c r="N513" s="66">
        <f>VLOOKUP(A513,GIS!A:C,3,0)</f>
        <v>500</v>
      </c>
      <c r="O513" s="66" t="str">
        <f>IF(J513=N513,"","✕")</f>
        <v/>
      </c>
      <c r="P513" s="66" t="str">
        <f>IF(J513=K513,IF(J513=L513,"","✕"),"✕")</f>
        <v/>
      </c>
      <c r="Q513" s="66">
        <f>N513</f>
        <v>500</v>
      </c>
      <c r="R513" s="66">
        <f>Q513-U513</f>
        <v>500</v>
      </c>
      <c r="S513" s="66">
        <f>Q513-U513-SUMIFS(条件付き不可!X:X,条件付き不可!E:E,D513)</f>
        <v>500</v>
      </c>
      <c r="T513" s="66">
        <f>Q513-V513</f>
        <v>500</v>
      </c>
      <c r="U513" s="66">
        <f>IF(COUNTIFS(条件付き不可!$E:$E,$D513,条件付き不可!$C:$C,条件付き不可!$V$3)&gt;0,Q513,SUMIFS(条件付き不可!$L:$L,条件付き不可!$E:$E,$D513,条件付き不可!$C:$C,U$1))</f>
        <v>0</v>
      </c>
      <c r="V513" s="66">
        <f>IF(COUNTIFS(条件付き不可!$E:$E,$D513,条件付き不可!$C:$C,条件付き不可!$V$5)&gt;0,Q513,IFERROR(VLOOKUP(D513,条件付き不可!E:Y,21,0),0))</f>
        <v>0</v>
      </c>
    </row>
    <row r="514" spans="1:22">
      <c r="A514" s="53" t="str">
        <f t="shared" si="184"/>
        <v>016027</v>
      </c>
      <c r="B514" s="53">
        <v>7</v>
      </c>
      <c r="C514">
        <v>513</v>
      </c>
      <c r="D514">
        <v>16027</v>
      </c>
      <c r="E514" t="s">
        <v>3028</v>
      </c>
      <c r="F514" t="s">
        <v>421</v>
      </c>
      <c r="G514" t="str">
        <f>VLOOKUP(A514,GIS!A:B,2,0)</f>
        <v>藤崎3A</v>
      </c>
      <c r="H514" t="s">
        <v>327</v>
      </c>
      <c r="I514" t="s">
        <v>2610</v>
      </c>
      <c r="J514" s="66">
        <v>600</v>
      </c>
      <c r="K514" s="66">
        <v>600</v>
      </c>
      <c r="L514" s="66">
        <v>600</v>
      </c>
      <c r="M514" s="66">
        <v>600</v>
      </c>
      <c r="N514" s="66">
        <f>VLOOKUP(A514,GIS!A:C,3,0)</f>
        <v>600</v>
      </c>
      <c r="O514" s="66" t="str">
        <f t="shared" si="185"/>
        <v/>
      </c>
      <c r="P514" s="66" t="str">
        <f t="shared" si="170"/>
        <v/>
      </c>
      <c r="Q514" s="66">
        <f t="shared" si="186"/>
        <v>600</v>
      </c>
      <c r="R514" s="66">
        <f t="shared" si="187"/>
        <v>600</v>
      </c>
      <c r="S514" s="66">
        <f>Q514-U514-SUMIFS(条件付き不可!X:X,条件付き不可!E:E,D514)</f>
        <v>600</v>
      </c>
      <c r="T514" s="66">
        <f t="shared" si="183"/>
        <v>600</v>
      </c>
      <c r="U514" s="66">
        <f>IF(COUNTIFS(条件付き不可!$E:$E,$D514,条件付き不可!$C:$C,条件付き不可!$V$3)&gt;0,Q514,SUMIFS(条件付き不可!$L:$L,条件付き不可!$E:$E,$D514,条件付き不可!$C:$C,U$1))</f>
        <v>0</v>
      </c>
      <c r="V514" s="66">
        <f>IF(COUNTIFS(条件付き不可!$E:$E,$D514,条件付き不可!$C:$C,条件付き不可!$V$5)&gt;0,Q514,IFERROR(VLOOKUP(D514,条件付き不可!E:Y,21,0),0))</f>
        <v>0</v>
      </c>
    </row>
    <row r="515" spans="1:22">
      <c r="A515" s="53" t="str">
        <f t="shared" si="184"/>
        <v>016057</v>
      </c>
      <c r="B515" s="53">
        <v>7</v>
      </c>
      <c r="C515">
        <v>514</v>
      </c>
      <c r="D515">
        <v>16057</v>
      </c>
      <c r="E515" t="s">
        <v>3028</v>
      </c>
      <c r="F515" t="s">
        <v>421</v>
      </c>
      <c r="G515" t="str">
        <f>VLOOKUP(A515,GIS!A:B,2,0)</f>
        <v>藤崎3B</v>
      </c>
      <c r="H515" t="s">
        <v>327</v>
      </c>
      <c r="I515" t="s">
        <v>2610</v>
      </c>
      <c r="J515" s="66">
        <v>400</v>
      </c>
      <c r="K515" s="66">
        <v>400</v>
      </c>
      <c r="L515" s="66">
        <v>400</v>
      </c>
      <c r="M515" s="66">
        <v>400</v>
      </c>
      <c r="N515" s="66">
        <f>VLOOKUP(A515,GIS!A:C,3,0)</f>
        <v>400</v>
      </c>
      <c r="O515" s="66" t="str">
        <f t="shared" si="185"/>
        <v/>
      </c>
      <c r="P515" s="66" t="str">
        <f t="shared" si="170"/>
        <v/>
      </c>
      <c r="Q515" s="66">
        <f t="shared" si="186"/>
        <v>400</v>
      </c>
      <c r="R515" s="66">
        <f t="shared" si="187"/>
        <v>400</v>
      </c>
      <c r="S515" s="66">
        <f>Q515-U515-SUMIFS(条件付き不可!X:X,条件付き不可!E:E,D515)</f>
        <v>400</v>
      </c>
      <c r="T515" s="66">
        <f t="shared" si="183"/>
        <v>400</v>
      </c>
      <c r="U515" s="66">
        <f>IF(COUNTIFS(条件付き不可!$E:$E,$D515,条件付き不可!$C:$C,条件付き不可!$V$3)&gt;0,Q515,SUMIFS(条件付き不可!$L:$L,条件付き不可!$E:$E,$D515,条件付き不可!$C:$C,U$1))</f>
        <v>0</v>
      </c>
      <c r="V515" s="66">
        <f>IF(COUNTIFS(条件付き不可!$E:$E,$D515,条件付き不可!$C:$C,条件付き不可!$V$5)&gt;0,Q515,IFERROR(VLOOKUP(D515,条件付き不可!E:Y,21,0),0))</f>
        <v>0</v>
      </c>
    </row>
    <row r="516" spans="1:22">
      <c r="A516" s="53" t="str">
        <f t="shared" si="184"/>
        <v>016028</v>
      </c>
      <c r="B516" s="53">
        <v>7</v>
      </c>
      <c r="C516">
        <v>515</v>
      </c>
      <c r="D516">
        <v>16028</v>
      </c>
      <c r="E516" t="s">
        <v>3028</v>
      </c>
      <c r="F516" t="s">
        <v>430</v>
      </c>
      <c r="G516" t="str">
        <f>VLOOKUP(A516,GIS!A:B,2,0)</f>
        <v>津田沼4</v>
      </c>
      <c r="H516" t="s">
        <v>327</v>
      </c>
      <c r="I516" t="s">
        <v>2610</v>
      </c>
      <c r="J516" s="66">
        <v>620</v>
      </c>
      <c r="K516" s="66">
        <v>620</v>
      </c>
      <c r="L516" s="66">
        <v>620</v>
      </c>
      <c r="M516" s="66">
        <v>620</v>
      </c>
      <c r="N516" s="66">
        <f>VLOOKUP(A516,GIS!A:C,3,0)</f>
        <v>620</v>
      </c>
      <c r="O516" s="66" t="str">
        <f t="shared" si="185"/>
        <v/>
      </c>
      <c r="P516" s="66" t="str">
        <f t="shared" si="170"/>
        <v/>
      </c>
      <c r="Q516" s="66">
        <f t="shared" si="186"/>
        <v>620</v>
      </c>
      <c r="R516" s="66">
        <f t="shared" si="187"/>
        <v>620</v>
      </c>
      <c r="S516" s="66">
        <f>Q516-U516-SUMIFS(条件付き不可!X:X,条件付き不可!E:E,D516)</f>
        <v>620</v>
      </c>
      <c r="T516" s="66">
        <f t="shared" si="183"/>
        <v>620</v>
      </c>
      <c r="U516" s="66">
        <f>IF(COUNTIFS(条件付き不可!$E:$E,$D516,条件付き不可!$C:$C,条件付き不可!$V$3)&gt;0,Q516,SUMIFS(条件付き不可!$L:$L,条件付き不可!$E:$E,$D516,条件付き不可!$C:$C,U$1))</f>
        <v>0</v>
      </c>
      <c r="V516" s="66">
        <f>IF(COUNTIFS(条件付き不可!$E:$E,$D516,条件付き不可!$C:$C,条件付き不可!$V$5)&gt;0,Q516,IFERROR(VLOOKUP(D516,条件付き不可!E:Y,21,0),0))</f>
        <v>0</v>
      </c>
    </row>
    <row r="517" spans="1:22">
      <c r="A517" s="53" t="str">
        <f t="shared" si="184"/>
        <v>016029</v>
      </c>
      <c r="B517" s="53">
        <v>7</v>
      </c>
      <c r="C517">
        <v>516</v>
      </c>
      <c r="D517">
        <v>16029</v>
      </c>
      <c r="E517" t="s">
        <v>3028</v>
      </c>
      <c r="F517" t="s">
        <v>430</v>
      </c>
      <c r="G517" t="str">
        <f>VLOOKUP(A517,GIS!A:B,2,0)</f>
        <v>津田沼5</v>
      </c>
      <c r="H517" t="s">
        <v>327</v>
      </c>
      <c r="I517" t="s">
        <v>2610</v>
      </c>
      <c r="J517" s="66">
        <v>500</v>
      </c>
      <c r="K517" s="66">
        <v>500</v>
      </c>
      <c r="L517" s="66">
        <v>500</v>
      </c>
      <c r="M517" s="66">
        <v>500</v>
      </c>
      <c r="N517" s="66">
        <f>VLOOKUP(A517,GIS!A:C,3,0)</f>
        <v>500</v>
      </c>
      <c r="O517" s="66" t="str">
        <f t="shared" si="185"/>
        <v/>
      </c>
      <c r="P517" s="66" t="str">
        <f t="shared" si="170"/>
        <v/>
      </c>
      <c r="Q517" s="66">
        <f t="shared" si="186"/>
        <v>500</v>
      </c>
      <c r="R517" s="66">
        <f t="shared" si="187"/>
        <v>500</v>
      </c>
      <c r="S517" s="66">
        <f>Q517-U517-SUMIFS(条件付き不可!X:X,条件付き不可!E:E,D517)</f>
        <v>500</v>
      </c>
      <c r="T517" s="66">
        <f t="shared" si="183"/>
        <v>500</v>
      </c>
      <c r="U517" s="66">
        <f>IF(COUNTIFS(条件付き不可!$E:$E,$D517,条件付き不可!$C:$C,条件付き不可!$V$3)&gt;0,Q517,SUMIFS(条件付き不可!$L:$L,条件付き不可!$E:$E,$D517,条件付き不可!$C:$C,U$1))</f>
        <v>0</v>
      </c>
      <c r="V517" s="66">
        <f>IF(COUNTIFS(条件付き不可!$E:$E,$D517,条件付き不可!$C:$C,条件付き不可!$V$5)&gt;0,Q517,IFERROR(VLOOKUP(D517,条件付き不可!E:Y,21,0),0))</f>
        <v>0</v>
      </c>
    </row>
    <row r="518" spans="1:22">
      <c r="A518" s="53" t="str">
        <f t="shared" si="184"/>
        <v>016030</v>
      </c>
      <c r="B518" s="53">
        <v>7</v>
      </c>
      <c r="C518">
        <v>517</v>
      </c>
      <c r="D518">
        <v>16030</v>
      </c>
      <c r="E518" t="s">
        <v>3028</v>
      </c>
      <c r="F518" t="s">
        <v>430</v>
      </c>
      <c r="G518" t="str">
        <f>VLOOKUP(A518,GIS!A:B,2,0)</f>
        <v>津田沼6A</v>
      </c>
      <c r="H518" t="s">
        <v>327</v>
      </c>
      <c r="I518" t="s">
        <v>2610</v>
      </c>
      <c r="J518" s="66">
        <v>320</v>
      </c>
      <c r="K518" s="66">
        <v>320</v>
      </c>
      <c r="L518" s="66">
        <v>320</v>
      </c>
      <c r="M518" s="66">
        <v>320</v>
      </c>
      <c r="N518" s="66">
        <f>VLOOKUP(A518,GIS!A:C,3,0)</f>
        <v>320</v>
      </c>
      <c r="O518" s="66" t="str">
        <f t="shared" si="185"/>
        <v/>
      </c>
      <c r="P518" s="66" t="str">
        <f t="shared" si="170"/>
        <v/>
      </c>
      <c r="Q518" s="66">
        <f t="shared" si="186"/>
        <v>320</v>
      </c>
      <c r="R518" s="66">
        <f t="shared" si="187"/>
        <v>320</v>
      </c>
      <c r="S518" s="66">
        <f>Q518-U518-SUMIFS(条件付き不可!X:X,条件付き不可!E:E,D518)</f>
        <v>320</v>
      </c>
      <c r="T518" s="66">
        <f t="shared" si="183"/>
        <v>320</v>
      </c>
      <c r="U518" s="66">
        <f>IF(COUNTIFS(条件付き不可!$E:$E,$D518,条件付き不可!$C:$C,条件付き不可!$V$3)&gt;0,Q518,SUMIFS(条件付き不可!$L:$L,条件付き不可!$E:$E,$D518,条件付き不可!$C:$C,U$1))</f>
        <v>0</v>
      </c>
      <c r="V518" s="66">
        <f>IF(COUNTIFS(条件付き不可!$E:$E,$D518,条件付き不可!$C:$C,条件付き不可!$V$5)&gt;0,Q518,IFERROR(VLOOKUP(D518,条件付き不可!E:Y,21,0),0))</f>
        <v>0</v>
      </c>
    </row>
    <row r="519" spans="1:22">
      <c r="A519" s="53" t="str">
        <f>TEXT(D519,"000000")</f>
        <v>016059</v>
      </c>
      <c r="B519" s="53">
        <v>7</v>
      </c>
      <c r="C519">
        <v>518</v>
      </c>
      <c r="D519">
        <v>16059</v>
      </c>
      <c r="E519" t="s">
        <v>3028</v>
      </c>
      <c r="F519" t="s">
        <v>430</v>
      </c>
      <c r="G519" t="str">
        <f>VLOOKUP(A519,GIS!A:B,2,0)</f>
        <v>津田沼6B</v>
      </c>
      <c r="H519" t="s">
        <v>327</v>
      </c>
      <c r="I519" t="s">
        <v>2610</v>
      </c>
      <c r="J519" s="66">
        <v>340</v>
      </c>
      <c r="K519" s="66">
        <v>340</v>
      </c>
      <c r="L519" s="66">
        <v>340</v>
      </c>
      <c r="M519" s="66">
        <v>340</v>
      </c>
      <c r="N519" s="66">
        <f>VLOOKUP(A519,GIS!A:C,3,0)</f>
        <v>340</v>
      </c>
      <c r="O519" s="66" t="str">
        <f>IF(J519=N519,"","✕")</f>
        <v/>
      </c>
      <c r="P519" s="66" t="str">
        <f>IF(J519=K519,IF(J519=L519,"","✕"),"✕")</f>
        <v/>
      </c>
      <c r="Q519" s="66">
        <f>N519</f>
        <v>340</v>
      </c>
      <c r="R519" s="66">
        <f>Q519-U519</f>
        <v>340</v>
      </c>
      <c r="S519" s="66">
        <f>Q519-U519-SUMIFS(条件付き不可!X:X,条件付き不可!E:E,D519)</f>
        <v>340</v>
      </c>
      <c r="T519" s="66">
        <f>Q519-V519</f>
        <v>340</v>
      </c>
      <c r="U519" s="66">
        <f>IF(COUNTIFS(条件付き不可!$E:$E,$D519,条件付き不可!$C:$C,条件付き不可!$V$3)&gt;0,Q519,SUMIFS(条件付き不可!$L:$L,条件付き不可!$E:$E,$D519,条件付き不可!$C:$C,U$1))</f>
        <v>0</v>
      </c>
      <c r="V519" s="66">
        <f>IF(COUNTIFS(条件付き不可!$E:$E,$D519,条件付き不可!$C:$C,条件付き不可!$V$5)&gt;0,Q519,IFERROR(VLOOKUP(D519,条件付き不可!E:Y,21,0),0))</f>
        <v>0</v>
      </c>
    </row>
    <row r="520" spans="1:22">
      <c r="A520" s="53" t="str">
        <f t="shared" si="184"/>
        <v>016031</v>
      </c>
      <c r="B520" s="53">
        <v>7</v>
      </c>
      <c r="C520">
        <v>519</v>
      </c>
      <c r="D520">
        <v>16031</v>
      </c>
      <c r="E520" t="s">
        <v>3028</v>
      </c>
      <c r="F520" t="s">
        <v>430</v>
      </c>
      <c r="G520" t="str">
        <f>VLOOKUP(A520,GIS!A:B,2,0)</f>
        <v>津田沼7A</v>
      </c>
      <c r="H520" t="s">
        <v>327</v>
      </c>
      <c r="I520" t="s">
        <v>2610</v>
      </c>
      <c r="J520" s="66">
        <v>550</v>
      </c>
      <c r="K520" s="66">
        <v>550</v>
      </c>
      <c r="L520" s="66">
        <v>550</v>
      </c>
      <c r="M520" s="66">
        <v>550</v>
      </c>
      <c r="N520" s="66">
        <f>VLOOKUP(A520,GIS!A:C,3,0)</f>
        <v>550</v>
      </c>
      <c r="O520" s="66" t="str">
        <f t="shared" si="185"/>
        <v/>
      </c>
      <c r="P520" s="66" t="str">
        <f t="shared" si="170"/>
        <v/>
      </c>
      <c r="Q520" s="66">
        <f t="shared" si="186"/>
        <v>550</v>
      </c>
      <c r="R520" s="66">
        <f t="shared" si="187"/>
        <v>550</v>
      </c>
      <c r="S520" s="66">
        <f>Q520-U520-SUMIFS(条件付き不可!X:X,条件付き不可!E:E,D520)</f>
        <v>550</v>
      </c>
      <c r="T520" s="66">
        <f t="shared" si="183"/>
        <v>550</v>
      </c>
      <c r="U520" s="66">
        <f>IF(COUNTIFS(条件付き不可!$E:$E,$D520,条件付き不可!$C:$C,条件付き不可!$V$3)&gt;0,Q520,SUMIFS(条件付き不可!$L:$L,条件付き不可!$E:$E,$D520,条件付き不可!$C:$C,U$1))</f>
        <v>0</v>
      </c>
      <c r="V520" s="66">
        <f>IF(COUNTIFS(条件付き不可!$E:$E,$D520,条件付き不可!$C:$C,条件付き不可!$V$5)&gt;0,Q520,IFERROR(VLOOKUP(D520,条件付き不可!E:Y,21,0),0))</f>
        <v>0</v>
      </c>
    </row>
    <row r="521" spans="1:22">
      <c r="A521" s="53" t="str">
        <f t="shared" si="184"/>
        <v>016032</v>
      </c>
      <c r="B521" s="53">
        <v>7</v>
      </c>
      <c r="C521">
        <v>520</v>
      </c>
      <c r="D521">
        <v>16032</v>
      </c>
      <c r="E521" t="s">
        <v>3028</v>
      </c>
      <c r="F521" t="s">
        <v>430</v>
      </c>
      <c r="G521" t="str">
        <f>VLOOKUP(A521,GIS!A:B,2,0)</f>
        <v>津田沼7B</v>
      </c>
      <c r="H521" t="s">
        <v>327</v>
      </c>
      <c r="I521" t="s">
        <v>2610</v>
      </c>
      <c r="J521" s="66">
        <v>560</v>
      </c>
      <c r="K521" s="66">
        <v>560</v>
      </c>
      <c r="L521" s="66">
        <v>560</v>
      </c>
      <c r="M521" s="66">
        <v>560</v>
      </c>
      <c r="N521" s="66">
        <f>VLOOKUP(A521,GIS!A:C,3,0)</f>
        <v>560</v>
      </c>
      <c r="O521" s="66" t="str">
        <f t="shared" si="185"/>
        <v/>
      </c>
      <c r="P521" s="66" t="str">
        <f t="shared" si="170"/>
        <v/>
      </c>
      <c r="Q521" s="66">
        <f t="shared" si="186"/>
        <v>560</v>
      </c>
      <c r="R521" s="66">
        <f t="shared" si="187"/>
        <v>560</v>
      </c>
      <c r="S521" s="66">
        <f>Q521-U521-SUMIFS(条件付き不可!X:X,条件付き不可!E:E,D521)</f>
        <v>560</v>
      </c>
      <c r="T521" s="66">
        <f t="shared" si="183"/>
        <v>560</v>
      </c>
      <c r="U521" s="66">
        <f>IF(COUNTIFS(条件付き不可!$E:$E,$D521,条件付き不可!$C:$C,条件付き不可!$V$3)&gt;0,Q521,SUMIFS(条件付き不可!$L:$L,条件付き不可!$E:$E,$D521,条件付き不可!$C:$C,U$1))</f>
        <v>0</v>
      </c>
      <c r="V521" s="66">
        <f>IF(COUNTIFS(条件付き不可!$E:$E,$D521,条件付き不可!$C:$C,条件付き不可!$V$5)&gt;0,Q521,IFERROR(VLOOKUP(D521,条件付き不可!E:Y,21,0),0))</f>
        <v>0</v>
      </c>
    </row>
    <row r="522" spans="1:22">
      <c r="A522" s="53" t="str">
        <f t="shared" si="184"/>
        <v>016033</v>
      </c>
      <c r="B522" s="53">
        <v>7</v>
      </c>
      <c r="C522">
        <v>521</v>
      </c>
      <c r="D522">
        <v>16033</v>
      </c>
      <c r="E522" t="s">
        <v>3028</v>
      </c>
      <c r="F522" t="s">
        <v>431</v>
      </c>
      <c r="G522" t="str">
        <f>VLOOKUP(A522,GIS!A:B,2,0)</f>
        <v>鷺沼1</v>
      </c>
      <c r="H522" t="s">
        <v>327</v>
      </c>
      <c r="I522" t="s">
        <v>2610</v>
      </c>
      <c r="J522" s="66">
        <v>650</v>
      </c>
      <c r="K522" s="66">
        <v>650</v>
      </c>
      <c r="L522" s="66">
        <v>650</v>
      </c>
      <c r="M522" s="66">
        <v>650</v>
      </c>
      <c r="N522" s="66">
        <f>VLOOKUP(A522,GIS!A:C,3,0)</f>
        <v>650</v>
      </c>
      <c r="O522" s="66" t="str">
        <f t="shared" si="185"/>
        <v/>
      </c>
      <c r="P522" s="66" t="str">
        <f t="shared" si="170"/>
        <v/>
      </c>
      <c r="Q522" s="66">
        <f t="shared" si="186"/>
        <v>650</v>
      </c>
      <c r="R522" s="66">
        <f t="shared" si="187"/>
        <v>650</v>
      </c>
      <c r="S522" s="66">
        <f>Q522-U522-SUMIFS(条件付き不可!X:X,条件付き不可!E:E,D522)</f>
        <v>650</v>
      </c>
      <c r="T522" s="66">
        <f t="shared" si="183"/>
        <v>650</v>
      </c>
      <c r="U522" s="66">
        <f>IF(COUNTIFS(条件付き不可!$E:$E,$D522,条件付き不可!$C:$C,条件付き不可!$V$3)&gt;0,Q522,SUMIFS(条件付き不可!$L:$L,条件付き不可!$E:$E,$D522,条件付き不可!$C:$C,U$1))</f>
        <v>0</v>
      </c>
      <c r="V522" s="66">
        <f>IF(COUNTIFS(条件付き不可!$E:$E,$D522,条件付き不可!$C:$C,条件付き不可!$V$5)&gt;0,Q522,IFERROR(VLOOKUP(D522,条件付き不可!E:Y,21,0),0))</f>
        <v>0</v>
      </c>
    </row>
    <row r="523" spans="1:22">
      <c r="A523" s="53" t="str">
        <f t="shared" si="184"/>
        <v>016034</v>
      </c>
      <c r="B523" s="53">
        <v>7</v>
      </c>
      <c r="C523">
        <v>522</v>
      </c>
      <c r="D523">
        <v>16034</v>
      </c>
      <c r="E523" t="s">
        <v>3028</v>
      </c>
      <c r="F523" t="s">
        <v>431</v>
      </c>
      <c r="G523" t="str">
        <f>VLOOKUP(A523,GIS!A:B,2,0)</f>
        <v>鷺沼2B</v>
      </c>
      <c r="H523" t="s">
        <v>327</v>
      </c>
      <c r="I523" t="s">
        <v>2610</v>
      </c>
      <c r="J523" s="66">
        <v>860</v>
      </c>
      <c r="K523" s="66">
        <v>860</v>
      </c>
      <c r="L523" s="66">
        <v>860</v>
      </c>
      <c r="M523" s="66">
        <v>860</v>
      </c>
      <c r="N523" s="66">
        <f>VLOOKUP(A523,GIS!A:C,3,0)</f>
        <v>860</v>
      </c>
      <c r="O523" s="66" t="str">
        <f t="shared" si="185"/>
        <v/>
      </c>
      <c r="P523" s="66" t="str">
        <f t="shared" si="170"/>
        <v/>
      </c>
      <c r="Q523" s="66">
        <f t="shared" si="186"/>
        <v>860</v>
      </c>
      <c r="R523" s="66">
        <f t="shared" si="187"/>
        <v>860</v>
      </c>
      <c r="S523" s="66">
        <f>Q523-U523-SUMIFS(条件付き不可!X:X,条件付き不可!E:E,D523)</f>
        <v>860</v>
      </c>
      <c r="T523" s="66">
        <f t="shared" si="183"/>
        <v>860</v>
      </c>
      <c r="U523" s="66">
        <f>IF(COUNTIFS(条件付き不可!$E:$E,$D523,条件付き不可!$C:$C,条件付き不可!$V$3)&gt;0,Q523,SUMIFS(条件付き不可!$L:$L,条件付き不可!$E:$E,$D523,条件付き不可!$C:$C,U$1))</f>
        <v>0</v>
      </c>
      <c r="V523" s="66">
        <f>IF(COUNTIFS(条件付き不可!$E:$E,$D523,条件付き不可!$C:$C,条件付き不可!$V$5)&gt;0,Q523,IFERROR(VLOOKUP(D523,条件付き不可!E:Y,21,0),0))</f>
        <v>0</v>
      </c>
    </row>
    <row r="524" spans="1:22">
      <c r="A524" s="53" t="str">
        <f t="shared" si="184"/>
        <v>016035</v>
      </c>
      <c r="B524" s="53">
        <v>7</v>
      </c>
      <c r="C524">
        <v>523</v>
      </c>
      <c r="D524">
        <v>16035</v>
      </c>
      <c r="E524" t="s">
        <v>3028</v>
      </c>
      <c r="F524" t="s">
        <v>431</v>
      </c>
      <c r="G524" t="str">
        <f>VLOOKUP(A524,GIS!A:B,2,0)</f>
        <v>鷺沼3A</v>
      </c>
      <c r="H524" t="s">
        <v>327</v>
      </c>
      <c r="I524" t="s">
        <v>2610</v>
      </c>
      <c r="J524" s="66">
        <v>440</v>
      </c>
      <c r="K524" s="66">
        <v>440</v>
      </c>
      <c r="L524" s="66">
        <v>440</v>
      </c>
      <c r="M524" s="66">
        <v>440</v>
      </c>
      <c r="N524" s="66">
        <f>VLOOKUP(A524,GIS!A:C,3,0)</f>
        <v>440</v>
      </c>
      <c r="O524" s="66" t="str">
        <f t="shared" si="185"/>
        <v/>
      </c>
      <c r="P524" s="66" t="str">
        <f t="shared" si="170"/>
        <v/>
      </c>
      <c r="Q524" s="66">
        <f t="shared" si="186"/>
        <v>440</v>
      </c>
      <c r="R524" s="66">
        <f t="shared" si="187"/>
        <v>440</v>
      </c>
      <c r="S524" s="66">
        <f>Q524-U524-SUMIFS(条件付き不可!X:X,条件付き不可!E:E,D524)</f>
        <v>440</v>
      </c>
      <c r="T524" s="66">
        <f t="shared" si="183"/>
        <v>440</v>
      </c>
      <c r="U524" s="66">
        <f>IF(COUNTIFS(条件付き不可!$E:$E,$D524,条件付き不可!$C:$C,条件付き不可!$V$3)&gt;0,Q524,SUMIFS(条件付き不可!$L:$L,条件付き不可!$E:$E,$D524,条件付き不可!$C:$C,U$1))</f>
        <v>0</v>
      </c>
      <c r="V524" s="66">
        <f>IF(COUNTIFS(条件付き不可!$E:$E,$D524,条件付き不可!$C:$C,条件付き不可!$V$5)&gt;0,Q524,IFERROR(VLOOKUP(D524,条件付き不可!E:Y,21,0),0))</f>
        <v>0</v>
      </c>
    </row>
    <row r="525" spans="1:22">
      <c r="A525" s="53" t="str">
        <f t="shared" si="184"/>
        <v>016058</v>
      </c>
      <c r="B525" s="53">
        <v>7</v>
      </c>
      <c r="C525">
        <v>524</v>
      </c>
      <c r="D525">
        <v>16058</v>
      </c>
      <c r="E525" t="s">
        <v>3028</v>
      </c>
      <c r="F525" t="s">
        <v>431</v>
      </c>
      <c r="G525" t="str">
        <f>VLOOKUP(A525,GIS!A:B,2,0)</f>
        <v>鷺沼3B</v>
      </c>
      <c r="H525" t="s">
        <v>327</v>
      </c>
      <c r="I525" t="s">
        <v>2610</v>
      </c>
      <c r="J525" s="66">
        <v>370</v>
      </c>
      <c r="K525" s="66">
        <v>370</v>
      </c>
      <c r="L525" s="66">
        <v>370</v>
      </c>
      <c r="M525" s="66">
        <v>370</v>
      </c>
      <c r="N525" s="66">
        <f>VLOOKUP(A525,GIS!A:C,3,0)</f>
        <v>370</v>
      </c>
      <c r="O525" s="66" t="str">
        <f t="shared" si="185"/>
        <v/>
      </c>
      <c r="P525" s="66" t="str">
        <f t="shared" si="170"/>
        <v/>
      </c>
      <c r="Q525" s="66">
        <f t="shared" si="186"/>
        <v>370</v>
      </c>
      <c r="R525" s="66">
        <f t="shared" si="187"/>
        <v>370</v>
      </c>
      <c r="S525" s="66">
        <f>Q525-U525-SUMIFS(条件付き不可!X:X,条件付き不可!E:E,D525)</f>
        <v>370</v>
      </c>
      <c r="T525" s="66">
        <f t="shared" si="183"/>
        <v>370</v>
      </c>
      <c r="U525" s="66">
        <f>IF(COUNTIFS(条件付き不可!$E:$E,$D525,条件付き不可!$C:$C,条件付き不可!$V$3)&gt;0,Q525,SUMIFS(条件付き不可!$L:$L,条件付き不可!$E:$E,$D525,条件付き不可!$C:$C,U$1))</f>
        <v>0</v>
      </c>
      <c r="V525" s="66">
        <f>IF(COUNTIFS(条件付き不可!$E:$E,$D525,条件付き不可!$C:$C,条件付き不可!$V$5)&gt;0,Q525,IFERROR(VLOOKUP(D525,条件付き不可!E:Y,21,0),0))</f>
        <v>0</v>
      </c>
    </row>
    <row r="526" spans="1:22">
      <c r="A526" s="53" t="str">
        <f t="shared" si="184"/>
        <v>016036</v>
      </c>
      <c r="B526" s="53">
        <v>7</v>
      </c>
      <c r="C526">
        <v>525</v>
      </c>
      <c r="D526">
        <v>16036</v>
      </c>
      <c r="E526" t="s">
        <v>3028</v>
      </c>
      <c r="F526" t="s">
        <v>431</v>
      </c>
      <c r="G526" t="str">
        <f>VLOOKUP(A526,GIS!A:B,2,0)</f>
        <v>鷺沼4</v>
      </c>
      <c r="H526" t="s">
        <v>327</v>
      </c>
      <c r="I526" t="s">
        <v>2610</v>
      </c>
      <c r="J526" s="66">
        <v>440</v>
      </c>
      <c r="K526" s="66">
        <v>440</v>
      </c>
      <c r="L526" s="66">
        <v>440</v>
      </c>
      <c r="M526" s="66">
        <v>440</v>
      </c>
      <c r="N526" s="66">
        <f>VLOOKUP(A526,GIS!A:C,3,0)</f>
        <v>440</v>
      </c>
      <c r="O526" s="66" t="str">
        <f t="shared" si="185"/>
        <v/>
      </c>
      <c r="P526" s="66" t="str">
        <f t="shared" si="170"/>
        <v/>
      </c>
      <c r="Q526" s="66">
        <f t="shared" si="186"/>
        <v>440</v>
      </c>
      <c r="R526" s="66">
        <f t="shared" si="187"/>
        <v>440</v>
      </c>
      <c r="S526" s="66">
        <f>Q526-U526-SUMIFS(条件付き不可!X:X,条件付き不可!E:E,D526)</f>
        <v>440</v>
      </c>
      <c r="T526" s="66">
        <f t="shared" si="183"/>
        <v>440</v>
      </c>
      <c r="U526" s="66">
        <f>IF(COUNTIFS(条件付き不可!$E:$E,$D526,条件付き不可!$C:$C,条件付き不可!$V$3)&gt;0,Q526,SUMIFS(条件付き不可!$L:$L,条件付き不可!$E:$E,$D526,条件付き不可!$C:$C,U$1))</f>
        <v>0</v>
      </c>
      <c r="V526" s="66">
        <f>IF(COUNTIFS(条件付き不可!$E:$E,$D526,条件付き不可!$C:$C,条件付き不可!$V$5)&gt;0,Q526,IFERROR(VLOOKUP(D526,条件付き不可!E:Y,21,0),0))</f>
        <v>0</v>
      </c>
    </row>
    <row r="527" spans="1:22">
      <c r="A527" s="53" t="str">
        <f>TEXT(D527,"000000")</f>
        <v>016061</v>
      </c>
      <c r="B527" s="53">
        <v>7</v>
      </c>
      <c r="C527">
        <v>526</v>
      </c>
      <c r="D527">
        <v>16061</v>
      </c>
      <c r="E527" t="s">
        <v>3028</v>
      </c>
      <c r="F527" t="s">
        <v>431</v>
      </c>
      <c r="G527" t="str">
        <f>VLOOKUP(A527,GIS!A:B,2,0)</f>
        <v>袖ケ浦1・谷津3</v>
      </c>
      <c r="H527" t="s">
        <v>327</v>
      </c>
      <c r="I527" t="s">
        <v>2610</v>
      </c>
      <c r="J527" s="66">
        <v>490</v>
      </c>
      <c r="K527" s="66">
        <v>490</v>
      </c>
      <c r="L527" s="66">
        <v>490</v>
      </c>
      <c r="M527" s="66">
        <v>490</v>
      </c>
      <c r="N527" s="66">
        <f>VLOOKUP(A527,GIS!A:C,3,0)</f>
        <v>490</v>
      </c>
      <c r="O527" s="66" t="str">
        <f>IF(J527=N527,"","✕")</f>
        <v/>
      </c>
      <c r="P527" s="66" t="str">
        <f>IF(J527=K527,IF(J527=L527,"","✕"),"✕")</f>
        <v/>
      </c>
      <c r="Q527" s="66">
        <f>N527</f>
        <v>490</v>
      </c>
      <c r="R527" s="66">
        <f>Q527-U527</f>
        <v>490</v>
      </c>
      <c r="S527" s="66">
        <f>Q527-U527-SUMIFS(条件付き不可!X:X,条件付き不可!E:E,D527)</f>
        <v>490</v>
      </c>
      <c r="T527" s="66">
        <f>Q527-V527</f>
        <v>490</v>
      </c>
      <c r="U527" s="66">
        <f>IF(COUNTIFS(条件付き不可!$E:$E,$D527,条件付き不可!$C:$C,条件付き不可!$V$3)&gt;0,Q527,SUMIFS(条件付き不可!$L:$L,条件付き不可!$E:$E,$D527,条件付き不可!$C:$C,U$1))</f>
        <v>0</v>
      </c>
      <c r="V527" s="66">
        <f>IF(COUNTIFS(条件付き不可!$E:$E,$D527,条件付き不可!$C:$C,条件付き不可!$V$5)&gt;0,Q527,IFERROR(VLOOKUP(D527,条件付き不可!E:Y,21,0),0))</f>
        <v>0</v>
      </c>
    </row>
    <row r="528" spans="1:22">
      <c r="A528" s="53" t="str">
        <f t="shared" si="184"/>
        <v>016037</v>
      </c>
      <c r="B528" s="53">
        <v>7</v>
      </c>
      <c r="C528">
        <v>527</v>
      </c>
      <c r="D528">
        <v>16037</v>
      </c>
      <c r="E528" t="s">
        <v>3028</v>
      </c>
      <c r="F528" t="s">
        <v>432</v>
      </c>
      <c r="G528" t="str">
        <f>VLOOKUP(A528,GIS!A:B,2,0)</f>
        <v>袖ヶ浦1</v>
      </c>
      <c r="H528" t="s">
        <v>327</v>
      </c>
      <c r="I528" t="s">
        <v>2610</v>
      </c>
      <c r="J528" s="66">
        <v>660</v>
      </c>
      <c r="K528" s="66">
        <v>660</v>
      </c>
      <c r="L528" s="66">
        <v>660</v>
      </c>
      <c r="M528" s="66">
        <v>660</v>
      </c>
      <c r="N528" s="66">
        <f>VLOOKUP(A528,GIS!A:C,3,0)</f>
        <v>660</v>
      </c>
      <c r="O528" s="66" t="str">
        <f t="shared" si="185"/>
        <v/>
      </c>
      <c r="P528" s="66" t="str">
        <f t="shared" si="170"/>
        <v/>
      </c>
      <c r="Q528" s="66">
        <f t="shared" si="186"/>
        <v>660</v>
      </c>
      <c r="R528" s="66">
        <f t="shared" si="187"/>
        <v>660</v>
      </c>
      <c r="S528" s="66">
        <f>Q528-U528-SUMIFS(条件付き不可!X:X,条件付き不可!E:E,D528)</f>
        <v>660</v>
      </c>
      <c r="T528" s="66">
        <f t="shared" si="183"/>
        <v>660</v>
      </c>
      <c r="U528" s="66">
        <f>IF(COUNTIFS(条件付き不可!$E:$E,$D528,条件付き不可!$C:$C,条件付き不可!$V$3)&gt;0,Q528,SUMIFS(条件付き不可!$L:$L,条件付き不可!$E:$E,$D528,条件付き不可!$C:$C,U$1))</f>
        <v>0</v>
      </c>
      <c r="V528" s="66">
        <f>IF(COUNTIFS(条件付き不可!$E:$E,$D528,条件付き不可!$C:$C,条件付き不可!$V$5)&gt;0,Q528,IFERROR(VLOOKUP(D528,条件付き不可!E:Y,21,0),0))</f>
        <v>0</v>
      </c>
    </row>
    <row r="529" spans="1:22">
      <c r="A529" s="53" t="str">
        <f t="shared" si="184"/>
        <v>016038</v>
      </c>
      <c r="B529" s="53">
        <v>7</v>
      </c>
      <c r="C529">
        <v>528</v>
      </c>
      <c r="D529">
        <v>16038</v>
      </c>
      <c r="E529" t="s">
        <v>3028</v>
      </c>
      <c r="F529" t="s">
        <v>432</v>
      </c>
      <c r="G529" t="str">
        <f>VLOOKUP(A529,GIS!A:B,2,0)</f>
        <v>袖ヶ浦2　団</v>
      </c>
      <c r="H529" t="s">
        <v>327</v>
      </c>
      <c r="I529" t="s">
        <v>2610</v>
      </c>
      <c r="J529" s="66">
        <v>820</v>
      </c>
      <c r="K529" s="66">
        <v>820</v>
      </c>
      <c r="L529" s="66">
        <v>820</v>
      </c>
      <c r="M529" s="66">
        <v>820</v>
      </c>
      <c r="N529" s="66">
        <f>VLOOKUP(A529,GIS!A:C,3,0)</f>
        <v>820</v>
      </c>
      <c r="O529" s="66" t="str">
        <f t="shared" si="185"/>
        <v/>
      </c>
      <c r="P529" s="66" t="str">
        <f t="shared" si="170"/>
        <v/>
      </c>
      <c r="Q529" s="66">
        <f t="shared" si="186"/>
        <v>820</v>
      </c>
      <c r="R529" s="66">
        <f t="shared" si="187"/>
        <v>820</v>
      </c>
      <c r="S529" s="66">
        <f>Q529-U529-SUMIFS(条件付き不可!X:X,条件付き不可!E:E,D529)</f>
        <v>820</v>
      </c>
      <c r="T529" s="66">
        <f t="shared" si="183"/>
        <v>820</v>
      </c>
      <c r="U529" s="66">
        <f>IF(COUNTIFS(条件付き不可!$E:$E,$D529,条件付き不可!$C:$C,条件付き不可!$V$3)&gt;0,Q529,SUMIFS(条件付き不可!$L:$L,条件付き不可!$E:$E,$D529,条件付き不可!$C:$C,U$1))</f>
        <v>0</v>
      </c>
      <c r="V529" s="66">
        <f>IF(COUNTIFS(条件付き不可!$E:$E,$D529,条件付き不可!$C:$C,条件付き不可!$V$5)&gt;0,Q529,IFERROR(VLOOKUP(D529,条件付き不可!E:Y,21,0),0))</f>
        <v>0</v>
      </c>
    </row>
    <row r="530" spans="1:22">
      <c r="A530" s="53" t="str">
        <f t="shared" si="184"/>
        <v>016039</v>
      </c>
      <c r="B530" s="53">
        <v>7</v>
      </c>
      <c r="C530">
        <v>529</v>
      </c>
      <c r="D530">
        <v>16039</v>
      </c>
      <c r="E530" t="s">
        <v>3028</v>
      </c>
      <c r="F530" t="s">
        <v>432</v>
      </c>
      <c r="G530" t="str">
        <f>VLOOKUP(A530,GIS!A:B,2,0)</f>
        <v>袖ヶ浦3A　団</v>
      </c>
      <c r="H530" t="s">
        <v>327</v>
      </c>
      <c r="I530" t="s">
        <v>2610</v>
      </c>
      <c r="J530" s="66">
        <v>760</v>
      </c>
      <c r="K530" s="66">
        <v>760</v>
      </c>
      <c r="L530" s="66">
        <v>760</v>
      </c>
      <c r="M530" s="66">
        <v>760</v>
      </c>
      <c r="N530" s="66">
        <f>VLOOKUP(A530,GIS!A:C,3,0)</f>
        <v>760</v>
      </c>
      <c r="O530" s="66" t="str">
        <f t="shared" si="185"/>
        <v/>
      </c>
      <c r="P530" s="66" t="str">
        <f t="shared" si="170"/>
        <v/>
      </c>
      <c r="Q530" s="66">
        <f t="shared" si="186"/>
        <v>760</v>
      </c>
      <c r="R530" s="66">
        <f t="shared" si="187"/>
        <v>760</v>
      </c>
      <c r="S530" s="66">
        <f>Q530-U530-SUMIFS(条件付き不可!X:X,条件付き不可!E:E,D530)</f>
        <v>760</v>
      </c>
      <c r="T530" s="66">
        <f t="shared" si="183"/>
        <v>760</v>
      </c>
      <c r="U530" s="66">
        <f>IF(COUNTIFS(条件付き不可!$E:$E,$D530,条件付き不可!$C:$C,条件付き不可!$V$3)&gt;0,Q530,SUMIFS(条件付き不可!$L:$L,条件付き不可!$E:$E,$D530,条件付き不可!$C:$C,U$1))</f>
        <v>0</v>
      </c>
      <c r="V530" s="66">
        <f>IF(COUNTIFS(条件付き不可!$E:$E,$D530,条件付き不可!$C:$C,条件付き不可!$V$5)&gt;0,Q530,IFERROR(VLOOKUP(D530,条件付き不可!E:Y,21,0),0))</f>
        <v>0</v>
      </c>
    </row>
    <row r="531" spans="1:22">
      <c r="A531" s="53" t="str">
        <f t="shared" si="184"/>
        <v>016040</v>
      </c>
      <c r="B531" s="53">
        <v>7</v>
      </c>
      <c r="C531">
        <v>530</v>
      </c>
      <c r="D531">
        <v>16040</v>
      </c>
      <c r="E531" t="s">
        <v>3028</v>
      </c>
      <c r="F531" t="s">
        <v>432</v>
      </c>
      <c r="G531" t="str">
        <f>VLOOKUP(A531,GIS!A:B,2,0)</f>
        <v>袖ヶ浦3B　団</v>
      </c>
      <c r="H531" t="s">
        <v>327</v>
      </c>
      <c r="I531" t="s">
        <v>2610</v>
      </c>
      <c r="J531" s="66">
        <v>670</v>
      </c>
      <c r="K531" s="66">
        <v>670</v>
      </c>
      <c r="L531" s="66">
        <v>670</v>
      </c>
      <c r="M531" s="66">
        <v>670</v>
      </c>
      <c r="N531" s="66">
        <f>VLOOKUP(A531,GIS!A:C,3,0)</f>
        <v>670</v>
      </c>
      <c r="O531" s="66" t="str">
        <f t="shared" si="185"/>
        <v/>
      </c>
      <c r="P531" s="66" t="str">
        <f t="shared" si="170"/>
        <v/>
      </c>
      <c r="Q531" s="66">
        <f t="shared" si="186"/>
        <v>670</v>
      </c>
      <c r="R531" s="66">
        <f t="shared" si="187"/>
        <v>670</v>
      </c>
      <c r="S531" s="66">
        <f>Q531-U531-SUMIFS(条件付き不可!X:X,条件付き不可!E:E,D531)</f>
        <v>670</v>
      </c>
      <c r="T531" s="66">
        <f t="shared" si="183"/>
        <v>670</v>
      </c>
      <c r="U531" s="66">
        <f>IF(COUNTIFS(条件付き不可!$E:$E,$D531,条件付き不可!$C:$C,条件付き不可!$V$3)&gt;0,Q531,SUMIFS(条件付き不可!$L:$L,条件付き不可!$E:$E,$D531,条件付き不可!$C:$C,U$1))</f>
        <v>0</v>
      </c>
      <c r="V531" s="66">
        <f>IF(COUNTIFS(条件付き不可!$E:$E,$D531,条件付き不可!$C:$C,条件付き不可!$V$5)&gt;0,Q531,IFERROR(VLOOKUP(D531,条件付き不可!E:Y,21,0),0))</f>
        <v>0</v>
      </c>
    </row>
    <row r="532" spans="1:22">
      <c r="A532" s="53" t="str">
        <f t="shared" si="184"/>
        <v>016041</v>
      </c>
      <c r="B532" s="53">
        <v>7</v>
      </c>
      <c r="C532">
        <v>531</v>
      </c>
      <c r="D532">
        <v>16041</v>
      </c>
      <c r="E532" t="s">
        <v>3028</v>
      </c>
      <c r="F532" t="s">
        <v>432</v>
      </c>
      <c r="G532" t="str">
        <f>VLOOKUP(A532,GIS!A:B,2,0)</f>
        <v>袖ヶ浦4.5</v>
      </c>
      <c r="H532" t="s">
        <v>327</v>
      </c>
      <c r="I532" t="s">
        <v>2610</v>
      </c>
      <c r="J532" s="66">
        <v>500</v>
      </c>
      <c r="K532" s="66">
        <v>500</v>
      </c>
      <c r="L532" s="66">
        <v>500</v>
      </c>
      <c r="M532" s="66">
        <v>500</v>
      </c>
      <c r="N532" s="66">
        <f>VLOOKUP(A532,GIS!A:C,3,0)</f>
        <v>500</v>
      </c>
      <c r="O532" s="66" t="str">
        <f t="shared" si="185"/>
        <v/>
      </c>
      <c r="P532" s="66" t="str">
        <f t="shared" si="170"/>
        <v/>
      </c>
      <c r="Q532" s="66">
        <f t="shared" si="186"/>
        <v>500</v>
      </c>
      <c r="R532" s="66">
        <f t="shared" si="187"/>
        <v>500</v>
      </c>
      <c r="S532" s="66">
        <f>Q532-U532-SUMIFS(条件付き不可!X:X,条件付き不可!E:E,D532)</f>
        <v>500</v>
      </c>
      <c r="T532" s="66">
        <f t="shared" si="183"/>
        <v>500</v>
      </c>
      <c r="U532" s="66">
        <f>IF(COUNTIFS(条件付き不可!$E:$E,$D532,条件付き不可!$C:$C,条件付き不可!$V$3)&gt;0,Q532,SUMIFS(条件付き不可!$L:$L,条件付き不可!$E:$E,$D532,条件付き不可!$C:$C,U$1))</f>
        <v>0</v>
      </c>
      <c r="V532" s="66">
        <f>IF(COUNTIFS(条件付き不可!$E:$E,$D532,条件付き不可!$C:$C,条件付き不可!$V$5)&gt;0,Q532,IFERROR(VLOOKUP(D532,条件付き不可!E:Y,21,0),0))</f>
        <v>0</v>
      </c>
    </row>
    <row r="533" spans="1:22">
      <c r="A533" s="53" t="str">
        <f t="shared" si="184"/>
        <v>016042</v>
      </c>
      <c r="B533" s="53">
        <v>7</v>
      </c>
      <c r="C533">
        <v>532</v>
      </c>
      <c r="D533">
        <v>16042</v>
      </c>
      <c r="E533" t="s">
        <v>3028</v>
      </c>
      <c r="F533" t="s">
        <v>432</v>
      </c>
      <c r="G533" t="str">
        <f>VLOOKUP(A533,GIS!A:B,2,0)</f>
        <v>袖ヶ浦5A　</v>
      </c>
      <c r="H533" t="s">
        <v>327</v>
      </c>
      <c r="I533" t="s">
        <v>2610</v>
      </c>
      <c r="J533" s="66">
        <v>390</v>
      </c>
      <c r="K533" s="66">
        <v>390</v>
      </c>
      <c r="L533" s="66">
        <v>390</v>
      </c>
      <c r="M533" s="66">
        <v>390</v>
      </c>
      <c r="N533" s="66">
        <f>VLOOKUP(A533,GIS!A:C,3,0)</f>
        <v>390</v>
      </c>
      <c r="O533" s="66" t="str">
        <f t="shared" si="185"/>
        <v/>
      </c>
      <c r="P533" s="66" t="str">
        <f t="shared" si="170"/>
        <v/>
      </c>
      <c r="Q533" s="66">
        <f t="shared" si="186"/>
        <v>390</v>
      </c>
      <c r="R533" s="66">
        <f t="shared" si="187"/>
        <v>390</v>
      </c>
      <c r="S533" s="66">
        <f>Q533-U533-SUMIFS(条件付き不可!X:X,条件付き不可!E:E,D533)</f>
        <v>390</v>
      </c>
      <c r="T533" s="66">
        <f t="shared" si="183"/>
        <v>390</v>
      </c>
      <c r="U533" s="66">
        <f>IF(COUNTIFS(条件付き不可!$E:$E,$D533,条件付き不可!$C:$C,条件付き不可!$V$3)&gt;0,Q533,SUMIFS(条件付き不可!$L:$L,条件付き不可!$E:$E,$D533,条件付き不可!$C:$C,U$1))</f>
        <v>0</v>
      </c>
      <c r="V533" s="66">
        <f>IF(COUNTIFS(条件付き不可!$E:$E,$D533,条件付き不可!$C:$C,条件付き不可!$V$5)&gt;0,Q533,IFERROR(VLOOKUP(D533,条件付き不可!E:Y,21,0),0))</f>
        <v>0</v>
      </c>
    </row>
    <row r="534" spans="1:22">
      <c r="A534" s="53" t="str">
        <f t="shared" si="184"/>
        <v>016043</v>
      </c>
      <c r="B534" s="53">
        <v>7</v>
      </c>
      <c r="C534">
        <v>533</v>
      </c>
      <c r="D534">
        <v>16043</v>
      </c>
      <c r="E534" t="s">
        <v>3028</v>
      </c>
      <c r="F534" t="s">
        <v>432</v>
      </c>
      <c r="G534" t="str">
        <f>VLOOKUP(A534,GIS!A:B,2,0)</f>
        <v>袖ヶ浦6</v>
      </c>
      <c r="H534" t="s">
        <v>327</v>
      </c>
      <c r="I534" t="s">
        <v>2610</v>
      </c>
      <c r="J534" s="66">
        <v>550</v>
      </c>
      <c r="K534" s="66">
        <v>550</v>
      </c>
      <c r="L534" s="66">
        <v>550</v>
      </c>
      <c r="M534" s="66">
        <v>550</v>
      </c>
      <c r="N534" s="66">
        <f>VLOOKUP(A534,GIS!A:C,3,0)</f>
        <v>550</v>
      </c>
      <c r="O534" s="66" t="str">
        <f t="shared" si="185"/>
        <v/>
      </c>
      <c r="P534" s="66" t="str">
        <f t="shared" si="170"/>
        <v/>
      </c>
      <c r="Q534" s="66">
        <f t="shared" si="186"/>
        <v>550</v>
      </c>
      <c r="R534" s="66">
        <f t="shared" si="187"/>
        <v>550</v>
      </c>
      <c r="S534" s="66">
        <f>Q534-U534-SUMIFS(条件付き不可!X:X,条件付き不可!E:E,D534)</f>
        <v>550</v>
      </c>
      <c r="T534" s="66">
        <f t="shared" si="183"/>
        <v>550</v>
      </c>
      <c r="U534" s="66">
        <f>IF(COUNTIFS(条件付き不可!$E:$E,$D534,条件付き不可!$C:$C,条件付き不可!$V$3)&gt;0,Q534,SUMIFS(条件付き不可!$L:$L,条件付き不可!$E:$E,$D534,条件付き不可!$C:$C,U$1))</f>
        <v>0</v>
      </c>
      <c r="V534" s="66">
        <f>IF(COUNTIFS(条件付き不可!$E:$E,$D534,条件付き不可!$C:$C,条件付き不可!$V$5)&gt;0,Q534,IFERROR(VLOOKUP(D534,条件付き不可!E:Y,21,0),0))</f>
        <v>0</v>
      </c>
    </row>
    <row r="535" spans="1:22">
      <c r="A535" s="53" t="str">
        <f t="shared" si="184"/>
        <v>016044</v>
      </c>
      <c r="B535" s="53">
        <v>7</v>
      </c>
      <c r="C535">
        <v>534</v>
      </c>
      <c r="D535">
        <v>16044</v>
      </c>
      <c r="E535" t="s">
        <v>3028</v>
      </c>
      <c r="F535" t="s">
        <v>434</v>
      </c>
      <c r="G535" t="str">
        <f>VLOOKUP(A535,GIS!A:B,2,0)</f>
        <v>秋津1　団</v>
      </c>
      <c r="H535" t="s">
        <v>327</v>
      </c>
      <c r="I535" t="s">
        <v>2610</v>
      </c>
      <c r="J535" s="66">
        <v>710</v>
      </c>
      <c r="K535" s="66">
        <v>710</v>
      </c>
      <c r="L535" s="66">
        <v>710</v>
      </c>
      <c r="M535" s="66">
        <v>710</v>
      </c>
      <c r="N535" s="66">
        <f>VLOOKUP(A535,GIS!A:C,3,0)</f>
        <v>710</v>
      </c>
      <c r="O535" s="66" t="str">
        <f t="shared" si="185"/>
        <v/>
      </c>
      <c r="P535" s="66" t="str">
        <f t="shared" si="170"/>
        <v/>
      </c>
      <c r="Q535" s="66">
        <f t="shared" si="186"/>
        <v>710</v>
      </c>
      <c r="R535" s="66">
        <f t="shared" si="187"/>
        <v>710</v>
      </c>
      <c r="S535" s="66">
        <f>Q535-U535-SUMIFS(条件付き不可!X:X,条件付き不可!E:E,D535)</f>
        <v>710</v>
      </c>
      <c r="T535" s="66">
        <f t="shared" si="183"/>
        <v>710</v>
      </c>
      <c r="U535" s="66">
        <f>IF(COUNTIFS(条件付き不可!$E:$E,$D535,条件付き不可!$C:$C,条件付き不可!$V$3)&gt;0,Q535,SUMIFS(条件付き不可!$L:$L,条件付き不可!$E:$E,$D535,条件付き不可!$C:$C,U$1))</f>
        <v>0</v>
      </c>
      <c r="V535" s="66">
        <f>IF(COUNTIFS(条件付き不可!$E:$E,$D535,条件付き不可!$C:$C,条件付き不可!$V$5)&gt;0,Q535,IFERROR(VLOOKUP(D535,条件付き不可!E:Y,21,0),0))</f>
        <v>0</v>
      </c>
    </row>
    <row r="536" spans="1:22">
      <c r="A536" s="53" t="str">
        <f t="shared" si="184"/>
        <v>016045</v>
      </c>
      <c r="B536" s="53">
        <v>7</v>
      </c>
      <c r="C536">
        <v>535</v>
      </c>
      <c r="D536">
        <v>16045</v>
      </c>
      <c r="E536" t="s">
        <v>3028</v>
      </c>
      <c r="F536" t="s">
        <v>434</v>
      </c>
      <c r="G536" t="str">
        <f>VLOOKUP(A536,GIS!A:B,2,0)</f>
        <v>秋津2　団</v>
      </c>
      <c r="H536" t="s">
        <v>327</v>
      </c>
      <c r="I536" t="s">
        <v>2610</v>
      </c>
      <c r="J536" s="66">
        <v>970</v>
      </c>
      <c r="K536" s="66">
        <v>970</v>
      </c>
      <c r="L536" s="66">
        <v>970</v>
      </c>
      <c r="M536" s="66">
        <v>970</v>
      </c>
      <c r="N536" s="66">
        <f>VLOOKUP(A536,GIS!A:C,3,0)</f>
        <v>970</v>
      </c>
      <c r="O536" s="66" t="str">
        <f t="shared" si="185"/>
        <v/>
      </c>
      <c r="P536" s="66" t="str">
        <f t="shared" si="170"/>
        <v/>
      </c>
      <c r="Q536" s="66">
        <f t="shared" si="186"/>
        <v>970</v>
      </c>
      <c r="R536" s="66">
        <f t="shared" si="187"/>
        <v>970</v>
      </c>
      <c r="S536" s="66">
        <f>Q536-U536-SUMIFS(条件付き不可!X:X,条件付き不可!E:E,D536)</f>
        <v>970</v>
      </c>
      <c r="T536" s="66">
        <f t="shared" si="183"/>
        <v>970</v>
      </c>
      <c r="U536" s="66">
        <f>IF(COUNTIFS(条件付き不可!$E:$E,$D536,条件付き不可!$C:$C,条件付き不可!$V$3)&gt;0,Q536,SUMIFS(条件付き不可!$L:$L,条件付き不可!$E:$E,$D536,条件付き不可!$C:$C,U$1))</f>
        <v>0</v>
      </c>
      <c r="V536" s="66">
        <f>IF(COUNTIFS(条件付き不可!$E:$E,$D536,条件付き不可!$C:$C,条件付き不可!$V$5)&gt;0,Q536,IFERROR(VLOOKUP(D536,条件付き不可!E:Y,21,0),0))</f>
        <v>0</v>
      </c>
    </row>
    <row r="537" spans="1:22">
      <c r="A537" s="53" t="str">
        <f t="shared" si="184"/>
        <v>016046</v>
      </c>
      <c r="B537" s="53">
        <v>7</v>
      </c>
      <c r="C537">
        <v>536</v>
      </c>
      <c r="D537">
        <v>16046</v>
      </c>
      <c r="E537" t="s">
        <v>3028</v>
      </c>
      <c r="F537" t="s">
        <v>434</v>
      </c>
      <c r="G537" t="str">
        <f>VLOOKUP(A537,GIS!A:B,2,0)</f>
        <v>秋津3.4</v>
      </c>
      <c r="H537" t="s">
        <v>327</v>
      </c>
      <c r="I537" t="s">
        <v>2610</v>
      </c>
      <c r="J537" s="66">
        <v>480</v>
      </c>
      <c r="K537" s="66">
        <v>480</v>
      </c>
      <c r="L537" s="66">
        <v>480</v>
      </c>
      <c r="M537" s="66">
        <v>480</v>
      </c>
      <c r="N537" s="66">
        <f>VLOOKUP(A537,GIS!A:C,3,0)</f>
        <v>480</v>
      </c>
      <c r="O537" s="66" t="str">
        <f t="shared" si="185"/>
        <v/>
      </c>
      <c r="P537" s="66" t="str">
        <f t="shared" si="170"/>
        <v/>
      </c>
      <c r="Q537" s="66">
        <f t="shared" si="186"/>
        <v>480</v>
      </c>
      <c r="R537" s="66">
        <f t="shared" si="187"/>
        <v>480</v>
      </c>
      <c r="S537" s="66">
        <f>Q537-U537-SUMIFS(条件付き不可!X:X,条件付き不可!E:E,D537)</f>
        <v>480</v>
      </c>
      <c r="T537" s="66">
        <f t="shared" si="183"/>
        <v>480</v>
      </c>
      <c r="U537" s="66">
        <f>IF(COUNTIFS(条件付き不可!$E:$E,$D537,条件付き不可!$C:$C,条件付き不可!$V$3)&gt;0,Q537,SUMIFS(条件付き不可!$L:$L,条件付き不可!$E:$E,$D537,条件付き不可!$C:$C,U$1))</f>
        <v>0</v>
      </c>
      <c r="V537" s="66">
        <f>IF(COUNTIFS(条件付き不可!$E:$E,$D537,条件付き不可!$C:$C,条件付き不可!$V$5)&gt;0,Q537,IFERROR(VLOOKUP(D537,条件付き不可!E:Y,21,0),0))</f>
        <v>0</v>
      </c>
    </row>
    <row r="538" spans="1:22">
      <c r="A538" s="53" t="str">
        <f t="shared" si="184"/>
        <v>016047</v>
      </c>
      <c r="B538" s="53">
        <v>7</v>
      </c>
      <c r="C538">
        <v>537</v>
      </c>
      <c r="D538">
        <v>16047</v>
      </c>
      <c r="E538" t="s">
        <v>3028</v>
      </c>
      <c r="F538" t="s">
        <v>434</v>
      </c>
      <c r="G538" t="str">
        <f>VLOOKUP(A538,GIS!A:B,2,0)</f>
        <v>秋津5</v>
      </c>
      <c r="H538" t="s">
        <v>327</v>
      </c>
      <c r="I538" t="s">
        <v>2610</v>
      </c>
      <c r="J538" s="66">
        <v>340</v>
      </c>
      <c r="K538" s="66">
        <v>340</v>
      </c>
      <c r="L538" s="66">
        <v>340</v>
      </c>
      <c r="M538" s="66">
        <v>340</v>
      </c>
      <c r="N538" s="66">
        <f>VLOOKUP(A538,GIS!A:C,3,0)</f>
        <v>340</v>
      </c>
      <c r="O538" s="66" t="str">
        <f t="shared" si="185"/>
        <v/>
      </c>
      <c r="P538" s="66" t="str">
        <f t="shared" si="170"/>
        <v/>
      </c>
      <c r="Q538" s="66">
        <f t="shared" si="186"/>
        <v>340</v>
      </c>
      <c r="R538" s="66">
        <f t="shared" si="187"/>
        <v>340</v>
      </c>
      <c r="S538" s="66">
        <f>Q538-U538-SUMIFS(条件付き不可!X:X,条件付き不可!E:E,D538)</f>
        <v>340</v>
      </c>
      <c r="T538" s="66">
        <f t="shared" si="183"/>
        <v>340</v>
      </c>
      <c r="U538" s="66">
        <f>IF(COUNTIFS(条件付き不可!$E:$E,$D538,条件付き不可!$C:$C,条件付き不可!$V$3)&gt;0,Q538,SUMIFS(条件付き不可!$L:$L,条件付き不可!$E:$E,$D538,条件付き不可!$C:$C,U$1))</f>
        <v>0</v>
      </c>
      <c r="V538" s="66">
        <f>IF(COUNTIFS(条件付き不可!$E:$E,$D538,条件付き不可!$C:$C,条件付き不可!$V$5)&gt;0,Q538,IFERROR(VLOOKUP(D538,条件付き不可!E:Y,21,0),0))</f>
        <v>0</v>
      </c>
    </row>
    <row r="539" spans="1:22">
      <c r="A539" s="53" t="str">
        <f t="shared" si="184"/>
        <v>016048</v>
      </c>
      <c r="B539" s="53">
        <v>7</v>
      </c>
      <c r="C539">
        <v>538</v>
      </c>
      <c r="D539">
        <v>16048</v>
      </c>
      <c r="E539" t="s">
        <v>3028</v>
      </c>
      <c r="F539" t="s">
        <v>435</v>
      </c>
      <c r="G539" t="str">
        <f>VLOOKUP(A539,GIS!A:B,2,0)</f>
        <v>香澄1　団</v>
      </c>
      <c r="H539" t="s">
        <v>327</v>
      </c>
      <c r="I539" t="s">
        <v>2610</v>
      </c>
      <c r="J539" s="66">
        <v>980</v>
      </c>
      <c r="K539" s="66">
        <v>980</v>
      </c>
      <c r="L539" s="66">
        <v>980</v>
      </c>
      <c r="M539" s="66">
        <v>980</v>
      </c>
      <c r="N539" s="66">
        <f>VLOOKUP(A539,GIS!A:C,3,0)</f>
        <v>980</v>
      </c>
      <c r="O539" s="66" t="str">
        <f t="shared" si="185"/>
        <v/>
      </c>
      <c r="P539" s="66" t="str">
        <f t="shared" si="170"/>
        <v/>
      </c>
      <c r="Q539" s="66">
        <f t="shared" si="186"/>
        <v>980</v>
      </c>
      <c r="R539" s="66">
        <f t="shared" si="187"/>
        <v>980</v>
      </c>
      <c r="S539" s="66">
        <f>Q539-U539-SUMIFS(条件付き不可!X:X,条件付き不可!E:E,D539)</f>
        <v>980</v>
      </c>
      <c r="T539" s="66">
        <f t="shared" si="183"/>
        <v>980</v>
      </c>
      <c r="U539" s="66">
        <f>IF(COUNTIFS(条件付き不可!$E:$E,$D539,条件付き不可!$C:$C,条件付き不可!$V$3)&gt;0,Q539,SUMIFS(条件付き不可!$L:$L,条件付き不可!$E:$E,$D539,条件付き不可!$C:$C,U$1))</f>
        <v>0</v>
      </c>
      <c r="V539" s="66">
        <f>IF(COUNTIFS(条件付き不可!$E:$E,$D539,条件付き不可!$C:$C,条件付き不可!$V$5)&gt;0,Q539,IFERROR(VLOOKUP(D539,条件付き不可!E:Y,21,0),0))</f>
        <v>0</v>
      </c>
    </row>
    <row r="540" spans="1:22">
      <c r="A540" s="53" t="str">
        <f t="shared" si="184"/>
        <v>016049</v>
      </c>
      <c r="B540" s="53">
        <v>7</v>
      </c>
      <c r="C540">
        <v>539</v>
      </c>
      <c r="D540">
        <v>16049</v>
      </c>
      <c r="E540" t="s">
        <v>3028</v>
      </c>
      <c r="F540" t="s">
        <v>435</v>
      </c>
      <c r="G540" t="str">
        <f>VLOOKUP(A540,GIS!A:B,2,0)</f>
        <v>香澄2.3</v>
      </c>
      <c r="H540" t="s">
        <v>327</v>
      </c>
      <c r="I540" t="s">
        <v>2610</v>
      </c>
      <c r="J540" s="66">
        <v>580</v>
      </c>
      <c r="K540" s="66">
        <v>580</v>
      </c>
      <c r="L540" s="66">
        <v>580</v>
      </c>
      <c r="M540" s="66">
        <v>580</v>
      </c>
      <c r="N540" s="66">
        <f>VLOOKUP(A540,GIS!A:C,3,0)</f>
        <v>580</v>
      </c>
      <c r="O540" s="66" t="str">
        <f t="shared" si="185"/>
        <v/>
      </c>
      <c r="P540" s="66" t="str">
        <f t="shared" si="170"/>
        <v/>
      </c>
      <c r="Q540" s="66">
        <f t="shared" si="186"/>
        <v>580</v>
      </c>
      <c r="R540" s="66">
        <f t="shared" si="187"/>
        <v>580</v>
      </c>
      <c r="S540" s="66">
        <f>Q540-U540-SUMIFS(条件付き不可!X:X,条件付き不可!E:E,D540)</f>
        <v>580</v>
      </c>
      <c r="T540" s="66">
        <f t="shared" si="183"/>
        <v>580</v>
      </c>
      <c r="U540" s="66">
        <f>IF(COUNTIFS(条件付き不可!$E:$E,$D540,条件付き不可!$C:$C,条件付き不可!$V$3)&gt;0,Q540,SUMIFS(条件付き不可!$L:$L,条件付き不可!$E:$E,$D540,条件付き不可!$C:$C,U$1))</f>
        <v>0</v>
      </c>
      <c r="V540" s="66">
        <f>IF(COUNTIFS(条件付き不可!$E:$E,$D540,条件付き不可!$C:$C,条件付き不可!$V$5)&gt;0,Q540,IFERROR(VLOOKUP(D540,条件付き不可!E:Y,21,0),0))</f>
        <v>0</v>
      </c>
    </row>
    <row r="541" spans="1:22">
      <c r="A541" s="53" t="str">
        <f t="shared" si="184"/>
        <v>016050</v>
      </c>
      <c r="B541" s="53">
        <v>7</v>
      </c>
      <c r="C541">
        <v>540</v>
      </c>
      <c r="D541">
        <v>16050</v>
      </c>
      <c r="E541" t="s">
        <v>3028</v>
      </c>
      <c r="F541" t="s">
        <v>435</v>
      </c>
      <c r="G541" t="str">
        <f>VLOOKUP(A541,GIS!A:B,2,0)</f>
        <v>香澄4.5.6</v>
      </c>
      <c r="H541" t="s">
        <v>327</v>
      </c>
      <c r="I541" t="s">
        <v>2610</v>
      </c>
      <c r="J541" s="66">
        <v>630</v>
      </c>
      <c r="K541" s="66">
        <v>630</v>
      </c>
      <c r="L541" s="66">
        <v>630</v>
      </c>
      <c r="M541" s="66">
        <v>630</v>
      </c>
      <c r="N541" s="66">
        <f>VLOOKUP(A541,GIS!A:C,3,0)</f>
        <v>630</v>
      </c>
      <c r="O541" s="66" t="str">
        <f t="shared" si="185"/>
        <v/>
      </c>
      <c r="P541" s="66" t="str">
        <f t="shared" ref="P541:P607" si="194">IF(J541=K541,IF(J541=L541,"","✕"),"✕")</f>
        <v/>
      </c>
      <c r="Q541" s="66">
        <f t="shared" si="186"/>
        <v>630</v>
      </c>
      <c r="R541" s="66">
        <f t="shared" si="187"/>
        <v>630</v>
      </c>
      <c r="S541" s="66">
        <f>Q541-U541-SUMIFS(条件付き不可!X:X,条件付き不可!E:E,D541)</f>
        <v>630</v>
      </c>
      <c r="T541" s="66">
        <f t="shared" si="183"/>
        <v>630</v>
      </c>
      <c r="U541" s="66">
        <f>IF(COUNTIFS(条件付き不可!$E:$E,$D541,条件付き不可!$C:$C,条件付き不可!$V$3)&gt;0,Q541,SUMIFS(条件付き不可!$L:$L,条件付き不可!$E:$E,$D541,条件付き不可!$C:$C,U$1))</f>
        <v>0</v>
      </c>
      <c r="V541" s="66">
        <f>IF(COUNTIFS(条件付き不可!$E:$E,$D541,条件付き不可!$C:$C,条件付き不可!$V$5)&gt;0,Q541,IFERROR(VLOOKUP(D541,条件付き不可!E:Y,21,0),0))</f>
        <v>0</v>
      </c>
    </row>
    <row r="542" spans="1:22">
      <c r="A542" s="53" t="str">
        <f t="shared" si="184"/>
        <v>017001</v>
      </c>
      <c r="B542" s="53">
        <v>8</v>
      </c>
      <c r="C542">
        <v>541</v>
      </c>
      <c r="D542">
        <v>17001</v>
      </c>
      <c r="E542" t="s">
        <v>3029</v>
      </c>
      <c r="F542" t="s">
        <v>436</v>
      </c>
      <c r="G542" t="str">
        <f>VLOOKUP(A542,GIS!A:B,2,0)</f>
        <v>幕張西1</v>
      </c>
      <c r="H542" t="s">
        <v>327</v>
      </c>
      <c r="I542" t="s">
        <v>2613</v>
      </c>
      <c r="J542" s="66">
        <v>600</v>
      </c>
      <c r="K542" s="66">
        <v>600</v>
      </c>
      <c r="L542" s="66">
        <v>600</v>
      </c>
      <c r="M542" s="66">
        <v>600</v>
      </c>
      <c r="N542" s="66">
        <f>VLOOKUP(A542,GIS!A:C,3,0)</f>
        <v>600</v>
      </c>
      <c r="O542" s="66" t="str">
        <f t="shared" si="185"/>
        <v/>
      </c>
      <c r="P542" s="66" t="str">
        <f t="shared" si="194"/>
        <v/>
      </c>
      <c r="Q542" s="66">
        <f t="shared" si="186"/>
        <v>600</v>
      </c>
      <c r="R542" s="66">
        <f t="shared" si="187"/>
        <v>600</v>
      </c>
      <c r="S542" s="66">
        <f>Q542-U542-SUMIFS(条件付き不可!X:X,条件付き不可!E:E,D542)</f>
        <v>600</v>
      </c>
      <c r="T542" s="66">
        <f t="shared" si="183"/>
        <v>600</v>
      </c>
      <c r="U542" s="66">
        <f>IF(COUNTIFS(条件付き不可!$E:$E,$D542,条件付き不可!$C:$C,条件付き不可!$V$3)&gt;0,Q542,SUMIFS(条件付き不可!$L:$L,条件付き不可!$E:$E,$D542,条件付き不可!$C:$C,U$1))</f>
        <v>0</v>
      </c>
      <c r="V542" s="66">
        <f>IF(COUNTIFS(条件付き不可!$E:$E,$D542,条件付き不可!$C:$C,条件付き不可!$V$5)&gt;0,Q542,IFERROR(VLOOKUP(D542,条件付き不可!E:Y,21,0),0))</f>
        <v>0</v>
      </c>
    </row>
    <row r="543" spans="1:22">
      <c r="A543" s="53" t="str">
        <f t="shared" si="184"/>
        <v>017002</v>
      </c>
      <c r="B543" s="53">
        <v>8</v>
      </c>
      <c r="C543">
        <v>542</v>
      </c>
      <c r="D543">
        <v>17002</v>
      </c>
      <c r="E543" t="s">
        <v>3029</v>
      </c>
      <c r="F543" t="s">
        <v>436</v>
      </c>
      <c r="G543" t="str">
        <f>VLOOKUP(A543,GIS!A:B,2,0)</f>
        <v>幕張西2</v>
      </c>
      <c r="H543" t="s">
        <v>327</v>
      </c>
      <c r="I543" t="s">
        <v>2613</v>
      </c>
      <c r="J543" s="66">
        <v>650</v>
      </c>
      <c r="K543" s="66">
        <v>650</v>
      </c>
      <c r="L543" s="66">
        <v>650</v>
      </c>
      <c r="M543" s="66">
        <v>650</v>
      </c>
      <c r="N543" s="66">
        <f>VLOOKUP(A543,GIS!A:C,3,0)</f>
        <v>650</v>
      </c>
      <c r="O543" s="66" t="str">
        <f t="shared" si="185"/>
        <v/>
      </c>
      <c r="P543" s="66" t="str">
        <f t="shared" si="194"/>
        <v/>
      </c>
      <c r="Q543" s="66">
        <f t="shared" si="186"/>
        <v>650</v>
      </c>
      <c r="R543" s="66">
        <f t="shared" si="187"/>
        <v>650</v>
      </c>
      <c r="S543" s="66">
        <f>Q543-U543-SUMIFS(条件付き不可!X:X,条件付き不可!E:E,D543)</f>
        <v>650</v>
      </c>
      <c r="T543" s="66">
        <f t="shared" si="183"/>
        <v>650</v>
      </c>
      <c r="U543" s="66">
        <f>IF(COUNTIFS(条件付き不可!$E:$E,$D543,条件付き不可!$C:$C,条件付き不可!$V$3)&gt;0,Q543,SUMIFS(条件付き不可!$L:$L,条件付き不可!$E:$E,$D543,条件付き不可!$C:$C,U$1))</f>
        <v>0</v>
      </c>
      <c r="V543" s="66">
        <f>IF(COUNTIFS(条件付き不可!$E:$E,$D543,条件付き不可!$C:$C,条件付き不可!$V$5)&gt;0,Q543,IFERROR(VLOOKUP(D543,条件付き不可!E:Y,21,0),0))</f>
        <v>0</v>
      </c>
    </row>
    <row r="544" spans="1:22">
      <c r="A544" s="53" t="str">
        <f t="shared" si="184"/>
        <v>017003</v>
      </c>
      <c r="B544" s="53">
        <v>8</v>
      </c>
      <c r="C544">
        <v>543</v>
      </c>
      <c r="D544">
        <v>17003</v>
      </c>
      <c r="E544" t="s">
        <v>3029</v>
      </c>
      <c r="F544" t="s">
        <v>436</v>
      </c>
      <c r="G544" t="str">
        <f>VLOOKUP(A544,GIS!A:B,2,0)</f>
        <v>幕張西3</v>
      </c>
      <c r="H544" t="s">
        <v>327</v>
      </c>
      <c r="I544" t="s">
        <v>2613</v>
      </c>
      <c r="J544" s="66">
        <v>720</v>
      </c>
      <c r="K544" s="66">
        <v>720</v>
      </c>
      <c r="L544" s="66">
        <v>720</v>
      </c>
      <c r="M544" s="66">
        <v>720</v>
      </c>
      <c r="N544" s="66">
        <f>VLOOKUP(A544,GIS!A:C,3,0)</f>
        <v>720</v>
      </c>
      <c r="O544" s="66" t="str">
        <f t="shared" si="185"/>
        <v/>
      </c>
      <c r="P544" s="66" t="str">
        <f t="shared" si="194"/>
        <v/>
      </c>
      <c r="Q544" s="66">
        <f t="shared" si="186"/>
        <v>720</v>
      </c>
      <c r="R544" s="66">
        <f t="shared" si="187"/>
        <v>720</v>
      </c>
      <c r="S544" s="66">
        <f>Q544-U544-SUMIFS(条件付き不可!X:X,条件付き不可!E:E,D544)</f>
        <v>720</v>
      </c>
      <c r="T544" s="66">
        <f t="shared" si="183"/>
        <v>720</v>
      </c>
      <c r="U544" s="66">
        <f>IF(COUNTIFS(条件付き不可!$E:$E,$D544,条件付き不可!$C:$C,条件付き不可!$V$3)&gt;0,Q544,SUMIFS(条件付き不可!$L:$L,条件付き不可!$E:$E,$D544,条件付き不可!$C:$C,U$1))</f>
        <v>0</v>
      </c>
      <c r="V544" s="66">
        <f>IF(COUNTIFS(条件付き不可!$E:$E,$D544,条件付き不可!$C:$C,条件付き不可!$V$5)&gt;0,Q544,IFERROR(VLOOKUP(D544,条件付き不可!E:Y,21,0),0))</f>
        <v>0</v>
      </c>
    </row>
    <row r="545" spans="1:22">
      <c r="A545" s="53" t="str">
        <f t="shared" si="184"/>
        <v>017004</v>
      </c>
      <c r="B545" s="53">
        <v>8</v>
      </c>
      <c r="C545">
        <v>544</v>
      </c>
      <c r="D545">
        <v>17004</v>
      </c>
      <c r="E545" t="s">
        <v>3029</v>
      </c>
      <c r="F545" t="s">
        <v>436</v>
      </c>
      <c r="G545" t="str">
        <f>VLOOKUP(A545,GIS!A:B,2,0)</f>
        <v>幕張西5．6</v>
      </c>
      <c r="H545" t="s">
        <v>327</v>
      </c>
      <c r="I545" t="s">
        <v>2613</v>
      </c>
      <c r="J545" s="66">
        <v>635</v>
      </c>
      <c r="K545" s="66">
        <v>635</v>
      </c>
      <c r="L545" s="66">
        <v>635</v>
      </c>
      <c r="M545" s="66">
        <v>635</v>
      </c>
      <c r="N545" s="66">
        <f>VLOOKUP(A545,GIS!A:C,3,0)</f>
        <v>635</v>
      </c>
      <c r="O545" s="66" t="str">
        <f t="shared" si="185"/>
        <v/>
      </c>
      <c r="P545" s="66" t="str">
        <f t="shared" si="194"/>
        <v/>
      </c>
      <c r="Q545" s="66">
        <f t="shared" si="186"/>
        <v>635</v>
      </c>
      <c r="R545" s="66">
        <f t="shared" si="187"/>
        <v>635</v>
      </c>
      <c r="S545" s="66">
        <f>Q545-U545-SUMIFS(条件付き不可!X:X,条件付き不可!E:E,D545)</f>
        <v>635</v>
      </c>
      <c r="T545" s="66">
        <f t="shared" si="183"/>
        <v>635</v>
      </c>
      <c r="U545" s="66">
        <f>IF(COUNTIFS(条件付き不可!$E:$E,$D545,条件付き不可!$C:$C,条件付き不可!$V$3)&gt;0,Q545,SUMIFS(条件付き不可!$L:$L,条件付き不可!$E:$E,$D545,条件付き不可!$C:$C,U$1))</f>
        <v>0</v>
      </c>
      <c r="V545" s="66">
        <f>IF(COUNTIFS(条件付き不可!$E:$E,$D545,条件付き不可!$C:$C,条件付き不可!$V$5)&gt;0,Q545,IFERROR(VLOOKUP(D545,条件付き不可!E:Y,21,0),0))</f>
        <v>0</v>
      </c>
    </row>
    <row r="546" spans="1:22">
      <c r="A546" s="53" t="str">
        <f t="shared" si="184"/>
        <v>017005</v>
      </c>
      <c r="B546" s="53">
        <v>8</v>
      </c>
      <c r="C546">
        <v>545</v>
      </c>
      <c r="D546">
        <v>17005</v>
      </c>
      <c r="E546" t="s">
        <v>3029</v>
      </c>
      <c r="F546" t="s">
        <v>436</v>
      </c>
      <c r="G546" t="str">
        <f>VLOOKUP(A546,GIS!A:B,2,0)</f>
        <v>浜田･幕張西4</v>
      </c>
      <c r="H546" t="s">
        <v>327</v>
      </c>
      <c r="I546" t="s">
        <v>2613</v>
      </c>
      <c r="J546" s="66">
        <v>850</v>
      </c>
      <c r="K546" s="66">
        <v>850</v>
      </c>
      <c r="L546" s="66">
        <v>850</v>
      </c>
      <c r="M546" s="66">
        <v>850</v>
      </c>
      <c r="N546" s="66">
        <f>VLOOKUP(A546,GIS!A:C,3,0)</f>
        <v>850</v>
      </c>
      <c r="O546" s="66" t="str">
        <f t="shared" si="185"/>
        <v/>
      </c>
      <c r="P546" s="66" t="str">
        <f t="shared" si="194"/>
        <v/>
      </c>
      <c r="Q546" s="66">
        <f t="shared" si="186"/>
        <v>850</v>
      </c>
      <c r="R546" s="66">
        <f t="shared" si="187"/>
        <v>850</v>
      </c>
      <c r="S546" s="66">
        <f>Q546-U546-SUMIFS(条件付き不可!X:X,条件付き不可!E:E,D546)</f>
        <v>850</v>
      </c>
      <c r="T546" s="66">
        <f t="shared" si="183"/>
        <v>850</v>
      </c>
      <c r="U546" s="66">
        <f>IF(COUNTIFS(条件付き不可!$E:$E,$D546,条件付き不可!$C:$C,条件付き不可!$V$3)&gt;0,Q546,SUMIFS(条件付き不可!$L:$L,条件付き不可!$E:$E,$D546,条件付き不可!$C:$C,U$1))</f>
        <v>0</v>
      </c>
      <c r="V546" s="66">
        <f>IF(COUNTIFS(条件付き不可!$E:$E,$D546,条件付き不可!$C:$C,条件付き不可!$V$5)&gt;0,Q546,IFERROR(VLOOKUP(D546,条件付き不可!E:Y,21,0),0))</f>
        <v>0</v>
      </c>
    </row>
    <row r="547" spans="1:22">
      <c r="A547" s="53" t="str">
        <f t="shared" si="184"/>
        <v>017042</v>
      </c>
      <c r="B547" s="53">
        <v>8</v>
      </c>
      <c r="C547">
        <v>546</v>
      </c>
      <c r="D547">
        <v>17042</v>
      </c>
      <c r="E547" t="s">
        <v>3029</v>
      </c>
      <c r="F547" t="s">
        <v>436</v>
      </c>
      <c r="G547" t="str">
        <f>VLOOKUP(A547,GIS!A:B,2,0)</f>
        <v>浜田1（ｺﾛﾝﾌﾞｽｼﾃｨ）</v>
      </c>
      <c r="H547" t="s">
        <v>327</v>
      </c>
      <c r="I547" t="s">
        <v>2613</v>
      </c>
      <c r="J547" s="66">
        <v>890</v>
      </c>
      <c r="K547" s="66">
        <v>890</v>
      </c>
      <c r="L547" s="66">
        <v>890</v>
      </c>
      <c r="M547" s="66">
        <v>890</v>
      </c>
      <c r="N547" s="66">
        <f>VLOOKUP(A547,GIS!A:C,3,0)</f>
        <v>890</v>
      </c>
      <c r="O547" s="66" t="str">
        <f t="shared" si="185"/>
        <v/>
      </c>
      <c r="P547" s="66" t="str">
        <f t="shared" si="194"/>
        <v/>
      </c>
      <c r="Q547" s="66">
        <f t="shared" si="186"/>
        <v>890</v>
      </c>
      <c r="R547" s="66">
        <f t="shared" si="187"/>
        <v>890</v>
      </c>
      <c r="S547" s="66">
        <f>Q547-U547-SUMIFS(条件付き不可!X:X,条件付き不可!E:E,D547)</f>
        <v>890</v>
      </c>
      <c r="T547" s="66">
        <f t="shared" si="183"/>
        <v>890</v>
      </c>
      <c r="U547" s="66">
        <f>IF(COUNTIFS(条件付き不可!$E:$E,$D547,条件付き不可!$C:$C,条件付き不可!$V$3)&gt;0,Q547,SUMIFS(条件付き不可!$L:$L,条件付き不可!$E:$E,$D547,条件付き不可!$C:$C,U$1))</f>
        <v>0</v>
      </c>
      <c r="V547" s="66">
        <f>IF(COUNTIFS(条件付き不可!$E:$E,$D547,条件付き不可!$C:$C,条件付き不可!$V$5)&gt;0,Q547,IFERROR(VLOOKUP(D547,条件付き不可!E:Y,21,0),0))</f>
        <v>0</v>
      </c>
    </row>
    <row r="548" spans="1:22">
      <c r="A548" s="53" t="str">
        <f t="shared" si="184"/>
        <v>017006</v>
      </c>
      <c r="B548" s="53">
        <v>8</v>
      </c>
      <c r="C548">
        <v>547</v>
      </c>
      <c r="D548">
        <v>17006</v>
      </c>
      <c r="E548" t="s">
        <v>3029</v>
      </c>
      <c r="F548" t="s">
        <v>437</v>
      </c>
      <c r="G548" t="str">
        <f>VLOOKUP(A548,GIS!A:B,2,0)</f>
        <v>幕張本郷1A　</v>
      </c>
      <c r="H548" t="s">
        <v>327</v>
      </c>
      <c r="I548" t="s">
        <v>2609</v>
      </c>
      <c r="J548" s="66">
        <v>855</v>
      </c>
      <c r="K548" s="66">
        <v>747</v>
      </c>
      <c r="L548" s="66">
        <v>747</v>
      </c>
      <c r="M548" s="66">
        <v>855</v>
      </c>
      <c r="N548" s="66">
        <f>VLOOKUP(A548,GIS!A:C,3,0)</f>
        <v>855</v>
      </c>
      <c r="O548" s="66" t="str">
        <f t="shared" si="185"/>
        <v/>
      </c>
      <c r="P548" s="66" t="str">
        <f t="shared" si="194"/>
        <v>✕</v>
      </c>
      <c r="Q548" s="66">
        <f t="shared" si="186"/>
        <v>855</v>
      </c>
      <c r="R548" s="66">
        <f t="shared" si="187"/>
        <v>747</v>
      </c>
      <c r="S548" s="66">
        <f>Q548-U548-SUMIFS(条件付き不可!X:X,条件付き不可!E:E,D548)</f>
        <v>747</v>
      </c>
      <c r="T548" s="66">
        <f t="shared" si="183"/>
        <v>855</v>
      </c>
      <c r="U548" s="66">
        <f>IF(COUNTIFS(条件付き不可!$E:$E,$D548,条件付き不可!$C:$C,条件付き不可!$V$3)&gt;0,Q548,SUMIFS(条件付き不可!$L:$L,条件付き不可!$E:$E,$D548,条件付き不可!$C:$C,U$1))</f>
        <v>108</v>
      </c>
      <c r="V548" s="66">
        <f>IF(COUNTIFS(条件付き不可!$E:$E,$D548,条件付き不可!$C:$C,条件付き不可!$V$5)&gt;0,Q548,IFERROR(VLOOKUP(D548,条件付き不可!E:Y,21,0),0))</f>
        <v>0</v>
      </c>
    </row>
    <row r="549" spans="1:22">
      <c r="A549" s="53" t="str">
        <f t="shared" si="184"/>
        <v>017007</v>
      </c>
      <c r="B549" s="53">
        <v>8</v>
      </c>
      <c r="C549">
        <v>548</v>
      </c>
      <c r="D549">
        <v>17007</v>
      </c>
      <c r="E549" t="s">
        <v>3029</v>
      </c>
      <c r="F549" t="s">
        <v>437</v>
      </c>
      <c r="G549" t="str">
        <f>VLOOKUP(A549,GIS!A:B,2,0)</f>
        <v>幕張本郷1B</v>
      </c>
      <c r="H549" t="s">
        <v>327</v>
      </c>
      <c r="I549" t="s">
        <v>7556</v>
      </c>
      <c r="J549" s="66">
        <v>610</v>
      </c>
      <c r="K549" s="66">
        <v>610</v>
      </c>
      <c r="L549" s="66">
        <v>610</v>
      </c>
      <c r="M549" s="66">
        <v>610</v>
      </c>
      <c r="N549" s="66">
        <f>VLOOKUP(A549,GIS!A:C,3,0)</f>
        <v>610</v>
      </c>
      <c r="O549" s="66" t="str">
        <f t="shared" si="185"/>
        <v/>
      </c>
      <c r="P549" s="66" t="str">
        <f t="shared" si="194"/>
        <v/>
      </c>
      <c r="Q549" s="66">
        <f t="shared" si="186"/>
        <v>610</v>
      </c>
      <c r="R549" s="66">
        <f t="shared" si="187"/>
        <v>610</v>
      </c>
      <c r="S549" s="66">
        <f>Q549-U549-SUMIFS(条件付き不可!X:X,条件付き不可!E:E,D549)</f>
        <v>610</v>
      </c>
      <c r="T549" s="66">
        <f t="shared" si="183"/>
        <v>610</v>
      </c>
      <c r="U549" s="66">
        <f>IF(COUNTIFS(条件付き不可!$E:$E,$D549,条件付き不可!$C:$C,条件付き不可!$V$3)&gt;0,Q549,SUMIFS(条件付き不可!$L:$L,条件付き不可!$E:$E,$D549,条件付き不可!$C:$C,U$1))</f>
        <v>0</v>
      </c>
      <c r="V549" s="66">
        <f>IF(COUNTIFS(条件付き不可!$E:$E,$D549,条件付き不可!$C:$C,条件付き不可!$V$5)&gt;0,Q549,IFERROR(VLOOKUP(D549,条件付き不可!E:Y,21,0),0))</f>
        <v>0</v>
      </c>
    </row>
    <row r="550" spans="1:22">
      <c r="A550" s="53" t="str">
        <f t="shared" si="184"/>
        <v>017008</v>
      </c>
      <c r="B550" s="53">
        <v>8</v>
      </c>
      <c r="C550">
        <v>549</v>
      </c>
      <c r="D550">
        <v>17008</v>
      </c>
      <c r="E550" t="s">
        <v>3029</v>
      </c>
      <c r="F550" t="s">
        <v>437</v>
      </c>
      <c r="G550" t="str">
        <f>VLOOKUP(A550,GIS!A:B,2,0)</f>
        <v>幕張本郷1.2</v>
      </c>
      <c r="H550" t="s">
        <v>327</v>
      </c>
      <c r="I550" t="s">
        <v>2609</v>
      </c>
      <c r="J550" s="66">
        <v>1230</v>
      </c>
      <c r="K550" s="66">
        <v>1230</v>
      </c>
      <c r="L550" s="66">
        <v>1230</v>
      </c>
      <c r="M550" s="66">
        <v>1230</v>
      </c>
      <c r="N550" s="66">
        <f>VLOOKUP(A550,GIS!A:C,3,0)</f>
        <v>1230</v>
      </c>
      <c r="O550" s="66" t="str">
        <f t="shared" si="185"/>
        <v/>
      </c>
      <c r="P550" s="66" t="str">
        <f t="shared" si="194"/>
        <v/>
      </c>
      <c r="Q550" s="66">
        <f t="shared" si="186"/>
        <v>1230</v>
      </c>
      <c r="R550" s="66">
        <f t="shared" si="187"/>
        <v>1230</v>
      </c>
      <c r="S550" s="66">
        <f>Q550-U550-SUMIFS(条件付き不可!X:X,条件付き不可!E:E,D550)</f>
        <v>1230</v>
      </c>
      <c r="T550" s="66">
        <f t="shared" ref="T550:T616" si="195">Q550-V550</f>
        <v>1230</v>
      </c>
      <c r="U550" s="66">
        <f>IF(COUNTIFS(条件付き不可!$E:$E,$D550,条件付き不可!$C:$C,条件付き不可!$V$3)&gt;0,Q550,SUMIFS(条件付き不可!$L:$L,条件付き不可!$E:$E,$D550,条件付き不可!$C:$C,U$1))</f>
        <v>0</v>
      </c>
      <c r="V550" s="66">
        <f>IF(COUNTIFS(条件付き不可!$E:$E,$D550,条件付き不可!$C:$C,条件付き不可!$V$5)&gt;0,Q550,IFERROR(VLOOKUP(D550,条件付き不可!E:Y,21,0),0))</f>
        <v>0</v>
      </c>
    </row>
    <row r="551" spans="1:22">
      <c r="A551" s="53" t="str">
        <f t="shared" si="184"/>
        <v>017009</v>
      </c>
      <c r="B551" s="53">
        <v>8</v>
      </c>
      <c r="C551">
        <v>550</v>
      </c>
      <c r="D551">
        <v>17009</v>
      </c>
      <c r="E551" t="s">
        <v>3029</v>
      </c>
      <c r="F551" t="s">
        <v>437</v>
      </c>
      <c r="G551" t="str">
        <f>VLOOKUP(A551,GIS!A:B,2,0)</f>
        <v>幕張本郷2A　</v>
      </c>
      <c r="H551" t="s">
        <v>327</v>
      </c>
      <c r="I551" t="s">
        <v>2609</v>
      </c>
      <c r="J551" s="66">
        <v>420</v>
      </c>
      <c r="K551" s="66">
        <v>420</v>
      </c>
      <c r="L551" s="66">
        <v>420</v>
      </c>
      <c r="M551" s="66">
        <v>420</v>
      </c>
      <c r="N551" s="66">
        <f>VLOOKUP(A551,GIS!A:C,3,0)</f>
        <v>420</v>
      </c>
      <c r="O551" s="66" t="str">
        <f t="shared" si="185"/>
        <v/>
      </c>
      <c r="P551" s="66" t="str">
        <f t="shared" si="194"/>
        <v/>
      </c>
      <c r="Q551" s="66">
        <f t="shared" si="186"/>
        <v>420</v>
      </c>
      <c r="R551" s="66">
        <f t="shared" si="187"/>
        <v>420</v>
      </c>
      <c r="S551" s="66">
        <f>Q551-U551-SUMIFS(条件付き不可!X:X,条件付き不可!E:E,D551)</f>
        <v>420</v>
      </c>
      <c r="T551" s="66">
        <f t="shared" si="195"/>
        <v>420</v>
      </c>
      <c r="U551" s="66">
        <f>IF(COUNTIFS(条件付き不可!$E:$E,$D551,条件付き不可!$C:$C,条件付き不可!$V$3)&gt;0,Q551,SUMIFS(条件付き不可!$L:$L,条件付き不可!$E:$E,$D551,条件付き不可!$C:$C,U$1))</f>
        <v>0</v>
      </c>
      <c r="V551" s="66">
        <f>IF(COUNTIFS(条件付き不可!$E:$E,$D551,条件付き不可!$C:$C,条件付き不可!$V$5)&gt;0,Q551,IFERROR(VLOOKUP(D551,条件付き不可!E:Y,21,0),0))</f>
        <v>0</v>
      </c>
    </row>
    <row r="552" spans="1:22">
      <c r="A552" s="53" t="str">
        <f t="shared" ref="A552:A619" si="196">TEXT(D552,"000000")</f>
        <v>017010</v>
      </c>
      <c r="B552" s="53">
        <v>8</v>
      </c>
      <c r="C552">
        <v>551</v>
      </c>
      <c r="D552">
        <v>17010</v>
      </c>
      <c r="E552" t="s">
        <v>3029</v>
      </c>
      <c r="F552" t="s">
        <v>437</v>
      </c>
      <c r="G552" t="str">
        <f>VLOOKUP(A552,GIS!A:B,2,0)</f>
        <v>幕張本郷2B　</v>
      </c>
      <c r="H552" t="s">
        <v>327</v>
      </c>
      <c r="I552" t="s">
        <v>2609</v>
      </c>
      <c r="J552" s="66">
        <v>640</v>
      </c>
      <c r="K552" s="66">
        <v>640</v>
      </c>
      <c r="L552" s="66">
        <v>640</v>
      </c>
      <c r="M552" s="66">
        <v>640</v>
      </c>
      <c r="N552" s="66">
        <f>VLOOKUP(A552,GIS!A:C,3,0)</f>
        <v>640</v>
      </c>
      <c r="O552" s="66" t="str">
        <f t="shared" ref="O552:O619" si="197">IF(J552=N552,"","✕")</f>
        <v/>
      </c>
      <c r="P552" s="66" t="str">
        <f t="shared" si="194"/>
        <v/>
      </c>
      <c r="Q552" s="66">
        <f t="shared" ref="Q552:Q619" si="198">N552</f>
        <v>640</v>
      </c>
      <c r="R552" s="66">
        <f t="shared" ref="R552:R619" si="199">Q552-U552</f>
        <v>640</v>
      </c>
      <c r="S552" s="66">
        <f>Q552-U552-SUMIFS(条件付き不可!X:X,条件付き不可!E:E,D552)</f>
        <v>640</v>
      </c>
      <c r="T552" s="66">
        <f t="shared" si="195"/>
        <v>640</v>
      </c>
      <c r="U552" s="66">
        <f>IF(COUNTIFS(条件付き不可!$E:$E,$D552,条件付き不可!$C:$C,条件付き不可!$V$3)&gt;0,Q552,SUMIFS(条件付き不可!$L:$L,条件付き不可!$E:$E,$D552,条件付き不可!$C:$C,U$1))</f>
        <v>0</v>
      </c>
      <c r="V552" s="66">
        <f>IF(COUNTIFS(条件付き不可!$E:$E,$D552,条件付き不可!$C:$C,条件付き不可!$V$5)&gt;0,Q552,IFERROR(VLOOKUP(D552,条件付き不可!E:Y,21,0),0))</f>
        <v>0</v>
      </c>
    </row>
    <row r="553" spans="1:22">
      <c r="A553" s="53" t="str">
        <f t="shared" si="196"/>
        <v>017011</v>
      </c>
      <c r="B553" s="53">
        <v>8</v>
      </c>
      <c r="C553">
        <v>552</v>
      </c>
      <c r="D553">
        <v>17011</v>
      </c>
      <c r="E553" t="s">
        <v>3029</v>
      </c>
      <c r="F553" t="s">
        <v>437</v>
      </c>
      <c r="G553" t="str">
        <f>VLOOKUP(A553,GIS!A:B,2,0)</f>
        <v>幕張本郷3A</v>
      </c>
      <c r="H553" t="s">
        <v>327</v>
      </c>
      <c r="I553" t="s">
        <v>2609</v>
      </c>
      <c r="J553" s="66">
        <v>625</v>
      </c>
      <c r="K553" s="66">
        <v>625</v>
      </c>
      <c r="L553" s="66">
        <v>625</v>
      </c>
      <c r="M553" s="66">
        <v>625</v>
      </c>
      <c r="N553" s="66">
        <f>VLOOKUP(A553,GIS!A:C,3,0)</f>
        <v>625</v>
      </c>
      <c r="O553" s="66" t="str">
        <f t="shared" si="197"/>
        <v/>
      </c>
      <c r="P553" s="66" t="str">
        <f t="shared" si="194"/>
        <v/>
      </c>
      <c r="Q553" s="66">
        <f t="shared" si="198"/>
        <v>625</v>
      </c>
      <c r="R553" s="66">
        <f t="shared" si="199"/>
        <v>625</v>
      </c>
      <c r="S553" s="66">
        <f>Q553-U553-SUMIFS(条件付き不可!X:X,条件付き不可!E:E,D553)</f>
        <v>625</v>
      </c>
      <c r="T553" s="66">
        <f t="shared" si="195"/>
        <v>625</v>
      </c>
      <c r="U553" s="66">
        <f>IF(COUNTIFS(条件付き不可!$E:$E,$D553,条件付き不可!$C:$C,条件付き不可!$V$3)&gt;0,Q553,SUMIFS(条件付き不可!$L:$L,条件付き不可!$E:$E,$D553,条件付き不可!$C:$C,U$1))</f>
        <v>0</v>
      </c>
      <c r="V553" s="66">
        <f>IF(COUNTIFS(条件付き不可!$E:$E,$D553,条件付き不可!$C:$C,条件付き不可!$V$5)&gt;0,Q553,IFERROR(VLOOKUP(D553,条件付き不可!E:Y,21,0),0))</f>
        <v>0</v>
      </c>
    </row>
    <row r="554" spans="1:22">
      <c r="A554" s="53" t="str">
        <f t="shared" si="196"/>
        <v>017012</v>
      </c>
      <c r="B554" s="53">
        <v>8</v>
      </c>
      <c r="C554">
        <v>553</v>
      </c>
      <c r="D554">
        <v>17012</v>
      </c>
      <c r="E554" t="s">
        <v>3029</v>
      </c>
      <c r="F554" t="s">
        <v>437</v>
      </c>
      <c r="G554" t="str">
        <f>VLOOKUP(A554,GIS!A:B,2,0)</f>
        <v>幕張本郷3B</v>
      </c>
      <c r="H554" t="s">
        <v>327</v>
      </c>
      <c r="I554" t="s">
        <v>2609</v>
      </c>
      <c r="J554" s="66">
        <v>660</v>
      </c>
      <c r="K554" s="66">
        <v>660</v>
      </c>
      <c r="L554" s="66">
        <v>660</v>
      </c>
      <c r="M554" s="66">
        <v>660</v>
      </c>
      <c r="N554" s="66">
        <f>VLOOKUP(A554,GIS!A:C,3,0)</f>
        <v>660</v>
      </c>
      <c r="O554" s="66" t="str">
        <f t="shared" si="197"/>
        <v/>
      </c>
      <c r="P554" s="66" t="str">
        <f t="shared" si="194"/>
        <v/>
      </c>
      <c r="Q554" s="66">
        <f t="shared" si="198"/>
        <v>660</v>
      </c>
      <c r="R554" s="66">
        <f t="shared" si="199"/>
        <v>660</v>
      </c>
      <c r="S554" s="66">
        <f>Q554-U554-SUMIFS(条件付き不可!X:X,条件付き不可!E:E,D554)</f>
        <v>660</v>
      </c>
      <c r="T554" s="66">
        <f t="shared" si="195"/>
        <v>660</v>
      </c>
      <c r="U554" s="66">
        <f>IF(COUNTIFS(条件付き不可!$E:$E,$D554,条件付き不可!$C:$C,条件付き不可!$V$3)&gt;0,Q554,SUMIFS(条件付き不可!$L:$L,条件付き不可!$E:$E,$D554,条件付き不可!$C:$C,U$1))</f>
        <v>0</v>
      </c>
      <c r="V554" s="66">
        <f>IF(COUNTIFS(条件付き不可!$E:$E,$D554,条件付き不可!$C:$C,条件付き不可!$V$5)&gt;0,Q554,IFERROR(VLOOKUP(D554,条件付き不可!E:Y,21,0),0))</f>
        <v>0</v>
      </c>
    </row>
    <row r="555" spans="1:22">
      <c r="A555" s="53" t="str">
        <f>TEXT(D555,"000000")</f>
        <v>017050</v>
      </c>
      <c r="B555" s="53">
        <v>8</v>
      </c>
      <c r="C555">
        <v>554</v>
      </c>
      <c r="D555">
        <v>17050</v>
      </c>
      <c r="E555" t="s">
        <v>3029</v>
      </c>
      <c r="F555" t="s">
        <v>437</v>
      </c>
      <c r="G555" t="str">
        <f>VLOOKUP(A555,GIS!A:B,2,0)</f>
        <v>幕張本郷3C</v>
      </c>
      <c r="H555" t="s">
        <v>327</v>
      </c>
      <c r="I555" t="s">
        <v>2609</v>
      </c>
      <c r="J555" s="66">
        <v>690</v>
      </c>
      <c r="K555" s="66">
        <v>690</v>
      </c>
      <c r="L555" s="66">
        <v>690</v>
      </c>
      <c r="M555" s="66">
        <v>690</v>
      </c>
      <c r="N555" s="66">
        <f>VLOOKUP(A555,GIS!A:C,3,0)</f>
        <v>690</v>
      </c>
      <c r="O555" s="66" t="str">
        <f>IF(J555=N555,"","✕")</f>
        <v/>
      </c>
      <c r="P555" s="66" t="str">
        <f>IF(J555=K555,IF(J555=L555,"","✕"),"✕")</f>
        <v/>
      </c>
      <c r="Q555" s="66">
        <f>N555</f>
        <v>690</v>
      </c>
      <c r="R555" s="66">
        <f>Q555-U555</f>
        <v>690</v>
      </c>
      <c r="S555" s="66">
        <f>Q555-U555-SUMIFS(条件付き不可!X:X,条件付き不可!E:E,D555)</f>
        <v>690</v>
      </c>
      <c r="T555" s="66">
        <f>Q555-V555</f>
        <v>690</v>
      </c>
      <c r="U555" s="66">
        <f>IF(COUNTIFS(条件付き不可!$E:$E,$D555,条件付き不可!$C:$C,条件付き不可!$V$3)&gt;0,Q555,SUMIFS(条件付き不可!$L:$L,条件付き不可!$E:$E,$D555,条件付き不可!$C:$C,U$1))</f>
        <v>0</v>
      </c>
      <c r="V555" s="66">
        <f>IF(COUNTIFS(条件付き不可!$E:$E,$D555,条件付き不可!$C:$C,条件付き不可!$V$5)&gt;0,Q555,IFERROR(VLOOKUP(D555,条件付き不可!E:Y,21,0),0))</f>
        <v>0</v>
      </c>
    </row>
    <row r="556" spans="1:22">
      <c r="A556" s="53" t="str">
        <f t="shared" si="196"/>
        <v>017013</v>
      </c>
      <c r="B556" s="53">
        <v>8</v>
      </c>
      <c r="C556">
        <v>555</v>
      </c>
      <c r="D556">
        <v>17013</v>
      </c>
      <c r="E556" t="s">
        <v>3029</v>
      </c>
      <c r="F556" t="s">
        <v>439</v>
      </c>
      <c r="G556" t="str">
        <f>VLOOKUP(A556,GIS!A:B,2,0)</f>
        <v>幕張本郷4</v>
      </c>
      <c r="H556" t="s">
        <v>327</v>
      </c>
      <c r="I556" t="s">
        <v>2609</v>
      </c>
      <c r="J556" s="66">
        <v>540</v>
      </c>
      <c r="K556" s="66">
        <v>540</v>
      </c>
      <c r="L556" s="66">
        <v>540</v>
      </c>
      <c r="M556" s="66">
        <v>540</v>
      </c>
      <c r="N556" s="66">
        <f>VLOOKUP(A556,GIS!A:C,3,0)</f>
        <v>540</v>
      </c>
      <c r="O556" s="66" t="str">
        <f t="shared" si="197"/>
        <v/>
      </c>
      <c r="P556" s="66" t="str">
        <f t="shared" si="194"/>
        <v/>
      </c>
      <c r="Q556" s="66">
        <f t="shared" si="198"/>
        <v>540</v>
      </c>
      <c r="R556" s="66">
        <f t="shared" si="199"/>
        <v>540</v>
      </c>
      <c r="S556" s="66">
        <f>Q556-U556-SUMIFS(条件付き不可!X:X,条件付き不可!E:E,D556)</f>
        <v>540</v>
      </c>
      <c r="T556" s="66">
        <f t="shared" si="195"/>
        <v>540</v>
      </c>
      <c r="U556" s="66">
        <f>IF(COUNTIFS(条件付き不可!$E:$E,$D556,条件付き不可!$C:$C,条件付き不可!$V$3)&gt;0,Q556,SUMIFS(条件付き不可!$L:$L,条件付き不可!$E:$E,$D556,条件付き不可!$C:$C,U$1))</f>
        <v>0</v>
      </c>
      <c r="V556" s="66">
        <f>IF(COUNTIFS(条件付き不可!$E:$E,$D556,条件付き不可!$C:$C,条件付き不可!$V$5)&gt;0,Q556,IFERROR(VLOOKUP(D556,条件付き不可!E:Y,21,0),0))</f>
        <v>0</v>
      </c>
    </row>
    <row r="557" spans="1:22">
      <c r="A557" s="53" t="str">
        <f t="shared" si="196"/>
        <v>017014</v>
      </c>
      <c r="B557" s="53">
        <v>8</v>
      </c>
      <c r="C557">
        <v>556</v>
      </c>
      <c r="D557">
        <v>17014</v>
      </c>
      <c r="E557" t="s">
        <v>3029</v>
      </c>
      <c r="F557" t="s">
        <v>439</v>
      </c>
      <c r="G557" t="str">
        <f>VLOOKUP(A557,GIS!A:B,2,0)</f>
        <v>幕張本郷5A</v>
      </c>
      <c r="H557" t="s">
        <v>327</v>
      </c>
      <c r="I557" t="s">
        <v>2609</v>
      </c>
      <c r="J557" s="66">
        <v>590</v>
      </c>
      <c r="K557" s="66">
        <v>590</v>
      </c>
      <c r="L557" s="66">
        <v>590</v>
      </c>
      <c r="M557" s="66">
        <v>590</v>
      </c>
      <c r="N557" s="66">
        <f>VLOOKUP(A557,GIS!A:C,3,0)</f>
        <v>590</v>
      </c>
      <c r="O557" s="66" t="str">
        <f t="shared" si="197"/>
        <v/>
      </c>
      <c r="P557" s="66" t="str">
        <f t="shared" si="194"/>
        <v/>
      </c>
      <c r="Q557" s="66">
        <f t="shared" si="198"/>
        <v>590</v>
      </c>
      <c r="R557" s="66">
        <f t="shared" si="199"/>
        <v>590</v>
      </c>
      <c r="S557" s="66">
        <f>Q557-U557-SUMIFS(条件付き不可!X:X,条件付き不可!E:E,D557)</f>
        <v>590</v>
      </c>
      <c r="T557" s="66">
        <f t="shared" si="195"/>
        <v>590</v>
      </c>
      <c r="U557" s="66">
        <f>IF(COUNTIFS(条件付き不可!$E:$E,$D557,条件付き不可!$C:$C,条件付き不可!$V$3)&gt;0,Q557,SUMIFS(条件付き不可!$L:$L,条件付き不可!$E:$E,$D557,条件付き不可!$C:$C,U$1))</f>
        <v>0</v>
      </c>
      <c r="V557" s="66">
        <f>IF(COUNTIFS(条件付き不可!$E:$E,$D557,条件付き不可!$C:$C,条件付き不可!$V$5)&gt;0,Q557,IFERROR(VLOOKUP(D557,条件付き不可!E:Y,21,0),0))</f>
        <v>0</v>
      </c>
    </row>
    <row r="558" spans="1:22">
      <c r="A558" s="53" t="str">
        <f t="shared" si="196"/>
        <v>017015</v>
      </c>
      <c r="B558" s="53">
        <v>8</v>
      </c>
      <c r="C558">
        <v>557</v>
      </c>
      <c r="D558">
        <v>17015</v>
      </c>
      <c r="E558" t="s">
        <v>3029</v>
      </c>
      <c r="F558" t="s">
        <v>439</v>
      </c>
      <c r="G558" t="str">
        <f>VLOOKUP(A558,GIS!A:B,2,0)</f>
        <v>幕張本郷5B</v>
      </c>
      <c r="H558" t="s">
        <v>327</v>
      </c>
      <c r="I558" t="s">
        <v>2609</v>
      </c>
      <c r="J558" s="66">
        <v>570</v>
      </c>
      <c r="K558" s="66">
        <v>570</v>
      </c>
      <c r="L558" s="66">
        <v>570</v>
      </c>
      <c r="M558" s="66">
        <v>570</v>
      </c>
      <c r="N558" s="66">
        <f>VLOOKUP(A558,GIS!A:C,3,0)</f>
        <v>570</v>
      </c>
      <c r="O558" s="66" t="str">
        <f t="shared" si="197"/>
        <v/>
      </c>
      <c r="P558" s="66" t="str">
        <f t="shared" si="194"/>
        <v/>
      </c>
      <c r="Q558" s="66">
        <f t="shared" si="198"/>
        <v>570</v>
      </c>
      <c r="R558" s="66">
        <f t="shared" si="199"/>
        <v>570</v>
      </c>
      <c r="S558" s="66">
        <f>Q558-U558-SUMIFS(条件付き不可!X:X,条件付き不可!E:E,D558)</f>
        <v>570</v>
      </c>
      <c r="T558" s="66">
        <f t="shared" si="195"/>
        <v>570</v>
      </c>
      <c r="U558" s="66">
        <f>IF(COUNTIFS(条件付き不可!$E:$E,$D558,条件付き不可!$C:$C,条件付き不可!$V$3)&gt;0,Q558,SUMIFS(条件付き不可!$L:$L,条件付き不可!$E:$E,$D558,条件付き不可!$C:$C,U$1))</f>
        <v>0</v>
      </c>
      <c r="V558" s="66">
        <f>IF(COUNTIFS(条件付き不可!$E:$E,$D558,条件付き不可!$C:$C,条件付き不可!$V$5)&gt;0,Q558,IFERROR(VLOOKUP(D558,条件付き不可!E:Y,21,0),0))</f>
        <v>0</v>
      </c>
    </row>
    <row r="559" spans="1:22">
      <c r="A559" s="53" t="str">
        <f t="shared" si="196"/>
        <v>017016</v>
      </c>
      <c r="B559" s="53">
        <v>8</v>
      </c>
      <c r="C559">
        <v>558</v>
      </c>
      <c r="D559">
        <v>17016</v>
      </c>
      <c r="E559" t="s">
        <v>3029</v>
      </c>
      <c r="F559" t="s">
        <v>439</v>
      </c>
      <c r="G559" t="str">
        <f>VLOOKUP(A559,GIS!A:B,2,0)</f>
        <v>幕張本郷6</v>
      </c>
      <c r="H559" t="s">
        <v>327</v>
      </c>
      <c r="I559" t="s">
        <v>2609</v>
      </c>
      <c r="J559" s="66">
        <v>1060</v>
      </c>
      <c r="K559" s="66">
        <v>1060</v>
      </c>
      <c r="L559" s="66">
        <v>1060</v>
      </c>
      <c r="M559" s="66">
        <v>1060</v>
      </c>
      <c r="N559" s="66">
        <f>VLOOKUP(A559,GIS!A:C,3,0)</f>
        <v>1060</v>
      </c>
      <c r="O559" s="66" t="str">
        <f t="shared" si="197"/>
        <v/>
      </c>
      <c r="P559" s="66" t="str">
        <f t="shared" si="194"/>
        <v/>
      </c>
      <c r="Q559" s="66">
        <f t="shared" si="198"/>
        <v>1060</v>
      </c>
      <c r="R559" s="66">
        <f t="shared" si="199"/>
        <v>1060</v>
      </c>
      <c r="S559" s="66">
        <f>Q559-U559-SUMIFS(条件付き不可!X:X,条件付き不可!E:E,D559)</f>
        <v>1060</v>
      </c>
      <c r="T559" s="66">
        <f t="shared" si="195"/>
        <v>1060</v>
      </c>
      <c r="U559" s="66">
        <f>IF(COUNTIFS(条件付き不可!$E:$E,$D559,条件付き不可!$C:$C,条件付き不可!$V$3)&gt;0,Q559,SUMIFS(条件付き不可!$L:$L,条件付き不可!$E:$E,$D559,条件付き不可!$C:$C,U$1))</f>
        <v>0</v>
      </c>
      <c r="V559" s="66">
        <f>IF(COUNTIFS(条件付き不可!$E:$E,$D559,条件付き不可!$C:$C,条件付き不可!$V$5)&gt;0,Q559,IFERROR(VLOOKUP(D559,条件付き不可!E:Y,21,0),0))</f>
        <v>0</v>
      </c>
    </row>
    <row r="560" spans="1:22">
      <c r="A560" s="53" t="str">
        <f t="shared" si="196"/>
        <v>017017</v>
      </c>
      <c r="B560" s="53">
        <v>8</v>
      </c>
      <c r="C560">
        <v>559</v>
      </c>
      <c r="D560">
        <v>17017</v>
      </c>
      <c r="E560" t="s">
        <v>3029</v>
      </c>
      <c r="F560" t="s">
        <v>439</v>
      </c>
      <c r="G560" t="str">
        <f>VLOOKUP(A560,GIS!A:B,2,0)</f>
        <v>幕張本郷7A</v>
      </c>
      <c r="H560" t="s">
        <v>327</v>
      </c>
      <c r="I560" t="s">
        <v>2609</v>
      </c>
      <c r="J560" s="66">
        <v>670</v>
      </c>
      <c r="K560" s="66">
        <v>617</v>
      </c>
      <c r="L560" s="66">
        <v>617</v>
      </c>
      <c r="M560" s="66">
        <v>670</v>
      </c>
      <c r="N560" s="66">
        <f>VLOOKUP(A560,GIS!A:C,3,0)</f>
        <v>670</v>
      </c>
      <c r="O560" s="66" t="str">
        <f t="shared" si="197"/>
        <v/>
      </c>
      <c r="P560" s="66" t="str">
        <f t="shared" si="194"/>
        <v>✕</v>
      </c>
      <c r="Q560" s="66">
        <f t="shared" si="198"/>
        <v>670</v>
      </c>
      <c r="R560" s="66">
        <f t="shared" si="199"/>
        <v>617</v>
      </c>
      <c r="S560" s="66">
        <f>Q560-U560-SUMIFS(条件付き不可!X:X,条件付き不可!E:E,D560)</f>
        <v>617</v>
      </c>
      <c r="T560" s="66">
        <f t="shared" si="195"/>
        <v>670</v>
      </c>
      <c r="U560" s="66">
        <f>IF(COUNTIFS(条件付き不可!$E:$E,$D560,条件付き不可!$C:$C,条件付き不可!$V$3)&gt;0,Q560,SUMIFS(条件付き不可!$L:$L,条件付き不可!$E:$E,$D560,条件付き不可!$C:$C,U$1))</f>
        <v>53</v>
      </c>
      <c r="V560" s="66">
        <f>IF(COUNTIFS(条件付き不可!$E:$E,$D560,条件付き不可!$C:$C,条件付き不可!$V$5)&gt;0,Q560,IFERROR(VLOOKUP(D560,条件付き不可!E:Y,21,0),0))</f>
        <v>0</v>
      </c>
    </row>
    <row r="561" spans="1:22">
      <c r="A561" s="53" t="str">
        <f t="shared" si="196"/>
        <v>017018</v>
      </c>
      <c r="B561" s="53">
        <v>8</v>
      </c>
      <c r="C561">
        <v>560</v>
      </c>
      <c r="D561">
        <v>17018</v>
      </c>
      <c r="E561" t="s">
        <v>3029</v>
      </c>
      <c r="F561" t="s">
        <v>439</v>
      </c>
      <c r="G561" t="str">
        <f>VLOOKUP(A561,GIS!A:B,2,0)</f>
        <v>幕張本郷7B</v>
      </c>
      <c r="H561" t="s">
        <v>327</v>
      </c>
      <c r="I561" t="s">
        <v>2609</v>
      </c>
      <c r="J561" s="66">
        <v>610</v>
      </c>
      <c r="K561" s="66">
        <v>610</v>
      </c>
      <c r="L561" s="66">
        <v>610</v>
      </c>
      <c r="M561" s="66">
        <v>610</v>
      </c>
      <c r="N561" s="66">
        <f>VLOOKUP(A561,GIS!A:C,3,0)</f>
        <v>610</v>
      </c>
      <c r="O561" s="66" t="str">
        <f t="shared" si="197"/>
        <v/>
      </c>
      <c r="P561" s="66" t="str">
        <f t="shared" si="194"/>
        <v/>
      </c>
      <c r="Q561" s="66">
        <f t="shared" si="198"/>
        <v>610</v>
      </c>
      <c r="R561" s="66">
        <f t="shared" si="199"/>
        <v>610</v>
      </c>
      <c r="S561" s="66">
        <f>Q561-U561-SUMIFS(条件付き不可!X:X,条件付き不可!E:E,D561)</f>
        <v>610</v>
      </c>
      <c r="T561" s="66">
        <f t="shared" si="195"/>
        <v>610</v>
      </c>
      <c r="U561" s="66">
        <f>IF(COUNTIFS(条件付き不可!$E:$E,$D561,条件付き不可!$C:$C,条件付き不可!$V$3)&gt;0,Q561,SUMIFS(条件付き不可!$L:$L,条件付き不可!$E:$E,$D561,条件付き不可!$C:$C,U$1))</f>
        <v>0</v>
      </c>
      <c r="V561" s="66">
        <f>IF(COUNTIFS(条件付き不可!$E:$E,$D561,条件付き不可!$C:$C,条件付き不可!$V$5)&gt;0,Q561,IFERROR(VLOOKUP(D561,条件付き不可!E:Y,21,0),0))</f>
        <v>0</v>
      </c>
    </row>
    <row r="562" spans="1:22">
      <c r="A562" s="53" t="str">
        <f t="shared" si="196"/>
        <v>017019</v>
      </c>
      <c r="B562" s="53">
        <v>8</v>
      </c>
      <c r="C562">
        <v>561</v>
      </c>
      <c r="D562">
        <v>17019</v>
      </c>
      <c r="E562" t="s">
        <v>3029</v>
      </c>
      <c r="F562" t="s">
        <v>439</v>
      </c>
      <c r="G562" t="str">
        <f>VLOOKUP(A562,GIS!A:B,2,0)</f>
        <v>幕張本郷7C</v>
      </c>
      <c r="H562" t="s">
        <v>327</v>
      </c>
      <c r="I562" t="s">
        <v>2609</v>
      </c>
      <c r="J562" s="66">
        <v>720</v>
      </c>
      <c r="K562" s="66">
        <v>720</v>
      </c>
      <c r="L562" s="66">
        <v>720</v>
      </c>
      <c r="M562" s="66">
        <v>720</v>
      </c>
      <c r="N562" s="66">
        <f>VLOOKUP(A562,GIS!A:C,3,0)</f>
        <v>720</v>
      </c>
      <c r="O562" s="66" t="str">
        <f t="shared" si="197"/>
        <v/>
      </c>
      <c r="P562" s="66" t="str">
        <f t="shared" si="194"/>
        <v/>
      </c>
      <c r="Q562" s="66">
        <f t="shared" si="198"/>
        <v>720</v>
      </c>
      <c r="R562" s="66">
        <f t="shared" si="199"/>
        <v>720</v>
      </c>
      <c r="S562" s="66">
        <f>Q562-U562-SUMIFS(条件付き不可!X:X,条件付き不可!E:E,D562)</f>
        <v>720</v>
      </c>
      <c r="T562" s="66">
        <f t="shared" si="195"/>
        <v>720</v>
      </c>
      <c r="U562" s="66">
        <f>IF(COUNTIFS(条件付き不可!$E:$E,$D562,条件付き不可!$C:$C,条件付き不可!$V$3)&gt;0,Q562,SUMIFS(条件付き不可!$L:$L,条件付き不可!$E:$E,$D562,条件付き不可!$C:$C,U$1))</f>
        <v>0</v>
      </c>
      <c r="V562" s="66">
        <f>IF(COUNTIFS(条件付き不可!$E:$E,$D562,条件付き不可!$C:$C,条件付き不可!$V$5)&gt;0,Q562,IFERROR(VLOOKUP(D562,条件付き不可!E:Y,21,0),0))</f>
        <v>0</v>
      </c>
    </row>
    <row r="563" spans="1:22">
      <c r="A563" s="53" t="str">
        <f t="shared" si="196"/>
        <v>017020</v>
      </c>
      <c r="B563" s="53">
        <v>8</v>
      </c>
      <c r="C563">
        <v>562</v>
      </c>
      <c r="D563">
        <v>17020</v>
      </c>
      <c r="E563" t="s">
        <v>3029</v>
      </c>
      <c r="F563" t="s">
        <v>442</v>
      </c>
      <c r="G563" t="str">
        <f>VLOOKUP(A563,GIS!A:B,2,0)</f>
        <v>幕張町1A</v>
      </c>
      <c r="H563" t="s">
        <v>327</v>
      </c>
      <c r="I563" t="s">
        <v>2609</v>
      </c>
      <c r="J563" s="66">
        <v>340</v>
      </c>
      <c r="K563" s="66">
        <v>340</v>
      </c>
      <c r="L563" s="66">
        <v>340</v>
      </c>
      <c r="M563" s="66">
        <v>340</v>
      </c>
      <c r="N563" s="66">
        <f>VLOOKUP(A563,GIS!A:C,3,0)</f>
        <v>340</v>
      </c>
      <c r="O563" s="66" t="str">
        <f t="shared" si="197"/>
        <v/>
      </c>
      <c r="P563" s="66" t="str">
        <f t="shared" si="194"/>
        <v/>
      </c>
      <c r="Q563" s="66">
        <f t="shared" si="198"/>
        <v>340</v>
      </c>
      <c r="R563" s="66">
        <f t="shared" si="199"/>
        <v>340</v>
      </c>
      <c r="S563" s="66">
        <f>Q563-U563-SUMIFS(条件付き不可!X:X,条件付き不可!E:E,D563)</f>
        <v>340</v>
      </c>
      <c r="T563" s="66">
        <f t="shared" si="195"/>
        <v>340</v>
      </c>
      <c r="U563" s="66">
        <f>IF(COUNTIFS(条件付き不可!$E:$E,$D563,条件付き不可!$C:$C,条件付き不可!$V$3)&gt;0,Q563,SUMIFS(条件付き不可!$L:$L,条件付き不可!$E:$E,$D563,条件付き不可!$C:$C,U$1))</f>
        <v>0</v>
      </c>
      <c r="V563" s="66">
        <f>IF(COUNTIFS(条件付き不可!$E:$E,$D563,条件付き不可!$C:$C,条件付き不可!$V$5)&gt;0,Q563,IFERROR(VLOOKUP(D563,条件付き不可!E:Y,21,0),0))</f>
        <v>0</v>
      </c>
    </row>
    <row r="564" spans="1:22">
      <c r="A564" s="53" t="str">
        <f t="shared" si="196"/>
        <v>017021</v>
      </c>
      <c r="B564" s="53">
        <v>8</v>
      </c>
      <c r="C564">
        <v>563</v>
      </c>
      <c r="D564">
        <v>17021</v>
      </c>
      <c r="E564" t="s">
        <v>3029</v>
      </c>
      <c r="F564" t="s">
        <v>442</v>
      </c>
      <c r="G564" t="str">
        <f>VLOOKUP(A564,GIS!A:B,2,0)</f>
        <v>幕張町1B</v>
      </c>
      <c r="H564" t="s">
        <v>327</v>
      </c>
      <c r="I564" t="s">
        <v>2609</v>
      </c>
      <c r="J564" s="66">
        <v>745</v>
      </c>
      <c r="K564" s="66">
        <v>745</v>
      </c>
      <c r="L564" s="66">
        <v>745</v>
      </c>
      <c r="M564" s="66">
        <v>745</v>
      </c>
      <c r="N564" s="66">
        <f>VLOOKUP(A564,GIS!A:C,3,0)</f>
        <v>745</v>
      </c>
      <c r="O564" s="66" t="str">
        <f t="shared" si="197"/>
        <v/>
      </c>
      <c r="P564" s="66" t="str">
        <f t="shared" si="194"/>
        <v/>
      </c>
      <c r="Q564" s="66">
        <f t="shared" si="198"/>
        <v>745</v>
      </c>
      <c r="R564" s="66">
        <f t="shared" si="199"/>
        <v>745</v>
      </c>
      <c r="S564" s="66">
        <f>Q564-U564-SUMIFS(条件付き不可!X:X,条件付き不可!E:E,D564)</f>
        <v>745</v>
      </c>
      <c r="T564" s="66">
        <f t="shared" si="195"/>
        <v>745</v>
      </c>
      <c r="U564" s="66">
        <f>IF(COUNTIFS(条件付き不可!$E:$E,$D564,条件付き不可!$C:$C,条件付き不可!$V$3)&gt;0,Q564,SUMIFS(条件付き不可!$L:$L,条件付き不可!$E:$E,$D564,条件付き不可!$C:$C,U$1))</f>
        <v>0</v>
      </c>
      <c r="V564" s="66">
        <f>IF(COUNTIFS(条件付き不可!$E:$E,$D564,条件付き不可!$C:$C,条件付き不可!$V$5)&gt;0,Q564,IFERROR(VLOOKUP(D564,条件付き不可!E:Y,21,0),0))</f>
        <v>0</v>
      </c>
    </row>
    <row r="565" spans="1:22">
      <c r="A565" s="53" t="str">
        <f t="shared" si="196"/>
        <v>017022</v>
      </c>
      <c r="B565" s="53">
        <v>8</v>
      </c>
      <c r="C565">
        <v>564</v>
      </c>
      <c r="D565">
        <v>17022</v>
      </c>
      <c r="E565" t="s">
        <v>3029</v>
      </c>
      <c r="F565" t="s">
        <v>442</v>
      </c>
      <c r="G565" t="str">
        <f>VLOOKUP(A565,GIS!A:B,2,0)</f>
        <v>幕張町1.2.3</v>
      </c>
      <c r="H565" t="s">
        <v>327</v>
      </c>
      <c r="I565" t="s">
        <v>2609</v>
      </c>
      <c r="J565" s="66">
        <v>470</v>
      </c>
      <c r="K565" s="66">
        <v>470</v>
      </c>
      <c r="L565" s="66">
        <v>470</v>
      </c>
      <c r="M565" s="66">
        <v>470</v>
      </c>
      <c r="N565" s="66">
        <f>VLOOKUP(A565,GIS!A:C,3,0)</f>
        <v>470</v>
      </c>
      <c r="O565" s="66" t="str">
        <f t="shared" si="197"/>
        <v/>
      </c>
      <c r="P565" s="66" t="str">
        <f t="shared" si="194"/>
        <v/>
      </c>
      <c r="Q565" s="66">
        <f t="shared" si="198"/>
        <v>470</v>
      </c>
      <c r="R565" s="66">
        <f t="shared" si="199"/>
        <v>470</v>
      </c>
      <c r="S565" s="66">
        <f>Q565-U565-SUMIFS(条件付き不可!X:X,条件付き不可!E:E,D565)</f>
        <v>470</v>
      </c>
      <c r="T565" s="66">
        <f t="shared" si="195"/>
        <v>470</v>
      </c>
      <c r="U565" s="66">
        <f>IF(COUNTIFS(条件付き不可!$E:$E,$D565,条件付き不可!$C:$C,条件付き不可!$V$3)&gt;0,Q565,SUMIFS(条件付き不可!$L:$L,条件付き不可!$E:$E,$D565,条件付き不可!$C:$C,U$1))</f>
        <v>0</v>
      </c>
      <c r="V565" s="66">
        <f>IF(COUNTIFS(条件付き不可!$E:$E,$D565,条件付き不可!$C:$C,条件付き不可!$V$5)&gt;0,Q565,IFERROR(VLOOKUP(D565,条件付き不可!E:Y,21,0),0))</f>
        <v>0</v>
      </c>
    </row>
    <row r="566" spans="1:22">
      <c r="A566" s="53" t="str">
        <f t="shared" si="196"/>
        <v>017023</v>
      </c>
      <c r="B566" s="53">
        <v>8</v>
      </c>
      <c r="C566">
        <v>565</v>
      </c>
      <c r="D566">
        <v>17023</v>
      </c>
      <c r="E566" t="s">
        <v>3029</v>
      </c>
      <c r="F566" t="s">
        <v>442</v>
      </c>
      <c r="G566" t="str">
        <f>VLOOKUP(A566,GIS!A:B,2,0)</f>
        <v>幕張町2</v>
      </c>
      <c r="H566" t="s">
        <v>327</v>
      </c>
      <c r="I566" t="s">
        <v>2609</v>
      </c>
      <c r="J566" s="66">
        <v>420</v>
      </c>
      <c r="K566" s="66">
        <v>420</v>
      </c>
      <c r="L566" s="66">
        <v>420</v>
      </c>
      <c r="M566" s="66">
        <v>420</v>
      </c>
      <c r="N566" s="66">
        <f>VLOOKUP(A566,GIS!A:C,3,0)</f>
        <v>420</v>
      </c>
      <c r="O566" s="66" t="str">
        <f t="shared" si="197"/>
        <v/>
      </c>
      <c r="P566" s="66" t="str">
        <f t="shared" si="194"/>
        <v/>
      </c>
      <c r="Q566" s="66">
        <f t="shared" si="198"/>
        <v>420</v>
      </c>
      <c r="R566" s="66">
        <f t="shared" si="199"/>
        <v>420</v>
      </c>
      <c r="S566" s="66">
        <f>Q566-U566-SUMIFS(条件付き不可!X:X,条件付き不可!E:E,D566)</f>
        <v>420</v>
      </c>
      <c r="T566" s="66">
        <f t="shared" si="195"/>
        <v>420</v>
      </c>
      <c r="U566" s="66">
        <f>IF(COUNTIFS(条件付き不可!$E:$E,$D566,条件付き不可!$C:$C,条件付き不可!$V$3)&gt;0,Q566,SUMIFS(条件付き不可!$L:$L,条件付き不可!$E:$E,$D566,条件付き不可!$C:$C,U$1))</f>
        <v>0</v>
      </c>
      <c r="V566" s="66">
        <f>IF(COUNTIFS(条件付き不可!$E:$E,$D566,条件付き不可!$C:$C,条件付き不可!$V$5)&gt;0,Q566,IFERROR(VLOOKUP(D566,条件付き不可!E:Y,21,0),0))</f>
        <v>0</v>
      </c>
    </row>
    <row r="567" spans="1:22">
      <c r="A567" s="53" t="str">
        <f t="shared" si="196"/>
        <v>017024</v>
      </c>
      <c r="B567" s="53">
        <v>8</v>
      </c>
      <c r="C567">
        <v>566</v>
      </c>
      <c r="D567">
        <v>17024</v>
      </c>
      <c r="E567" t="s">
        <v>3029</v>
      </c>
      <c r="F567" t="s">
        <v>442</v>
      </c>
      <c r="G567" t="str">
        <f>VLOOKUP(A567,GIS!A:B,2,0)</f>
        <v>幕張町3.4B</v>
      </c>
      <c r="H567" t="s">
        <v>327</v>
      </c>
      <c r="I567" t="s">
        <v>2609</v>
      </c>
      <c r="J567" s="66">
        <v>590</v>
      </c>
      <c r="K567" s="66">
        <v>590</v>
      </c>
      <c r="L567" s="66">
        <v>590</v>
      </c>
      <c r="M567" s="66">
        <v>590</v>
      </c>
      <c r="N567" s="66">
        <f>VLOOKUP(A567,GIS!A:C,3,0)</f>
        <v>590</v>
      </c>
      <c r="O567" s="66" t="str">
        <f t="shared" si="197"/>
        <v/>
      </c>
      <c r="P567" s="66" t="str">
        <f t="shared" si="194"/>
        <v/>
      </c>
      <c r="Q567" s="66">
        <f t="shared" si="198"/>
        <v>590</v>
      </c>
      <c r="R567" s="66">
        <f t="shared" si="199"/>
        <v>590</v>
      </c>
      <c r="S567" s="66">
        <f>Q567-U567-SUMIFS(条件付き不可!X:X,条件付き不可!E:E,D567)</f>
        <v>590</v>
      </c>
      <c r="T567" s="66">
        <f t="shared" si="195"/>
        <v>590</v>
      </c>
      <c r="U567" s="66">
        <f>IF(COUNTIFS(条件付き不可!$E:$E,$D567,条件付き不可!$C:$C,条件付き不可!$V$3)&gt;0,Q567,SUMIFS(条件付き不可!$L:$L,条件付き不可!$E:$E,$D567,条件付き不可!$C:$C,U$1))</f>
        <v>0</v>
      </c>
      <c r="V567" s="66">
        <f>IF(COUNTIFS(条件付き不可!$E:$E,$D567,条件付き不可!$C:$C,条件付き不可!$V$5)&gt;0,Q567,IFERROR(VLOOKUP(D567,条件付き不可!E:Y,21,0),0))</f>
        <v>0</v>
      </c>
    </row>
    <row r="568" spans="1:22">
      <c r="A568" s="53" t="str">
        <f t="shared" si="196"/>
        <v>017025</v>
      </c>
      <c r="B568" s="53">
        <v>8</v>
      </c>
      <c r="C568">
        <v>567</v>
      </c>
      <c r="D568">
        <v>17025</v>
      </c>
      <c r="E568" t="s">
        <v>3029</v>
      </c>
      <c r="F568" t="s">
        <v>442</v>
      </c>
      <c r="G568" t="str">
        <f>VLOOKUP(A568,GIS!A:B,2,0)</f>
        <v>幕張町4・5</v>
      </c>
      <c r="H568" t="s">
        <v>327</v>
      </c>
      <c r="I568" t="s">
        <v>2609</v>
      </c>
      <c r="J568" s="66">
        <v>1020</v>
      </c>
      <c r="K568" s="66">
        <v>1020</v>
      </c>
      <c r="L568" s="66">
        <v>820</v>
      </c>
      <c r="M568" s="66">
        <v>820</v>
      </c>
      <c r="N568" s="66">
        <f>VLOOKUP(A568,GIS!A:C,3,0)</f>
        <v>1020</v>
      </c>
      <c r="O568" s="66" t="str">
        <f t="shared" si="197"/>
        <v/>
      </c>
      <c r="P568" s="66" t="str">
        <f t="shared" si="194"/>
        <v>✕</v>
      </c>
      <c r="Q568" s="66">
        <f t="shared" si="198"/>
        <v>1020</v>
      </c>
      <c r="R568" s="66">
        <f t="shared" si="199"/>
        <v>1020</v>
      </c>
      <c r="S568" s="66">
        <f>Q568-U568-SUMIFS(条件付き不可!X:X,条件付き不可!E:E,D568)</f>
        <v>820</v>
      </c>
      <c r="T568" s="66">
        <f t="shared" si="195"/>
        <v>820</v>
      </c>
      <c r="U568" s="66">
        <f>IF(COUNTIFS(条件付き不可!$E:$E,$D568,条件付き不可!$C:$C,条件付き不可!$V$3)&gt;0,Q568,SUMIFS(条件付き不可!$L:$L,条件付き不可!$E:$E,$D568,条件付き不可!$C:$C,U$1))</f>
        <v>0</v>
      </c>
      <c r="V568" s="66">
        <f>IF(COUNTIFS(条件付き不可!$E:$E,$D568,条件付き不可!$C:$C,条件付き不可!$V$5)&gt;0,Q568,IFERROR(VLOOKUP(D568,条件付き不可!E:Y,21,0),0))</f>
        <v>200</v>
      </c>
    </row>
    <row r="569" spans="1:22">
      <c r="A569" s="53" t="str">
        <f t="shared" si="196"/>
        <v>017026</v>
      </c>
      <c r="B569" s="53">
        <v>8</v>
      </c>
      <c r="C569">
        <v>568</v>
      </c>
      <c r="D569">
        <v>17026</v>
      </c>
      <c r="E569" t="s">
        <v>3029</v>
      </c>
      <c r="F569" t="s">
        <v>442</v>
      </c>
      <c r="G569" t="str">
        <f>VLOOKUP(A569,GIS!A:B,2,0)</f>
        <v>幕張町5A</v>
      </c>
      <c r="H569" t="s">
        <v>327</v>
      </c>
      <c r="I569" t="s">
        <v>2609</v>
      </c>
      <c r="J569" s="66">
        <v>600</v>
      </c>
      <c r="K569" s="66">
        <v>600</v>
      </c>
      <c r="L569" s="66">
        <v>600</v>
      </c>
      <c r="M569" s="66">
        <v>600</v>
      </c>
      <c r="N569" s="66">
        <f>VLOOKUP(A569,GIS!A:C,3,0)</f>
        <v>600</v>
      </c>
      <c r="O569" s="66" t="str">
        <f t="shared" si="197"/>
        <v/>
      </c>
      <c r="P569" s="66" t="str">
        <f t="shared" si="194"/>
        <v/>
      </c>
      <c r="Q569" s="66">
        <f t="shared" si="198"/>
        <v>600</v>
      </c>
      <c r="R569" s="66">
        <f t="shared" si="199"/>
        <v>600</v>
      </c>
      <c r="S569" s="66">
        <f>Q569-U569-SUMIFS(条件付き不可!X:X,条件付き不可!E:E,D569)</f>
        <v>600</v>
      </c>
      <c r="T569" s="66">
        <f t="shared" si="195"/>
        <v>600</v>
      </c>
      <c r="U569" s="66">
        <f>IF(COUNTIFS(条件付き不可!$E:$E,$D569,条件付き不可!$C:$C,条件付き不可!$V$3)&gt;0,Q569,SUMIFS(条件付き不可!$L:$L,条件付き不可!$E:$E,$D569,条件付き不可!$C:$C,U$1))</f>
        <v>0</v>
      </c>
      <c r="V569" s="66">
        <f>IF(COUNTIFS(条件付き不可!$E:$E,$D569,条件付き不可!$C:$C,条件付き不可!$V$5)&gt;0,Q569,IFERROR(VLOOKUP(D569,条件付き不可!E:Y,21,0),0))</f>
        <v>0</v>
      </c>
    </row>
    <row r="570" spans="1:22">
      <c r="A570" s="53" t="str">
        <f t="shared" ref="A570" si="200">TEXT(D570,"000000")</f>
        <v>017051</v>
      </c>
      <c r="B570" s="53">
        <v>8</v>
      </c>
      <c r="C570">
        <v>569</v>
      </c>
      <c r="D570">
        <v>17051</v>
      </c>
      <c r="E570" t="s">
        <v>3029</v>
      </c>
      <c r="F570" t="s">
        <v>442</v>
      </c>
      <c r="G570" t="str">
        <f>VLOOKUP(A570,GIS!A:B,2,0)</f>
        <v>幕張町5F</v>
      </c>
      <c r="H570" t="s">
        <v>327</v>
      </c>
      <c r="I570" t="s">
        <v>2609</v>
      </c>
      <c r="J570" s="66">
        <v>400</v>
      </c>
      <c r="K570" s="66">
        <v>400</v>
      </c>
      <c r="L570" s="66">
        <v>400</v>
      </c>
      <c r="M570" s="66">
        <v>400</v>
      </c>
      <c r="N570" s="66">
        <f>VLOOKUP(A570,GIS!A:C,3,0)</f>
        <v>400</v>
      </c>
      <c r="O570" s="66" t="str">
        <f t="shared" ref="O570" si="201">IF(J570=N570,"","✕")</f>
        <v/>
      </c>
      <c r="P570" s="66" t="str">
        <f t="shared" ref="P570" si="202">IF(J570=K570,IF(J570=L570,"","✕"),"✕")</f>
        <v/>
      </c>
      <c r="Q570" s="66">
        <f t="shared" ref="Q570" si="203">N570</f>
        <v>400</v>
      </c>
      <c r="R570" s="66">
        <f t="shared" ref="R570" si="204">Q570-U570</f>
        <v>400</v>
      </c>
      <c r="S570" s="66">
        <f>Q570-U570-SUMIFS(条件付き不可!X:X,条件付き不可!E:E,D570)</f>
        <v>400</v>
      </c>
      <c r="T570" s="66">
        <f t="shared" ref="T570" si="205">Q570-V570</f>
        <v>400</v>
      </c>
      <c r="U570" s="66">
        <f>IF(COUNTIFS(条件付き不可!$E:$E,$D570,条件付き不可!$C:$C,条件付き不可!$V$3)&gt;0,Q570,SUMIFS(条件付き不可!$L:$L,条件付き不可!$E:$E,$D570,条件付き不可!$C:$C,U$1))</f>
        <v>0</v>
      </c>
      <c r="V570" s="66">
        <f>IF(COUNTIFS(条件付き不可!$E:$E,$D570,条件付き不可!$C:$C,条件付き不可!$V$5)&gt;0,Q570,IFERROR(VLOOKUP(D570,条件付き不可!E:Y,21,0),0))</f>
        <v>0</v>
      </c>
    </row>
    <row r="571" spans="1:22">
      <c r="A571" s="53" t="str">
        <f t="shared" si="196"/>
        <v>017027</v>
      </c>
      <c r="B571" s="53">
        <v>8</v>
      </c>
      <c r="C571">
        <v>570</v>
      </c>
      <c r="D571">
        <v>17027</v>
      </c>
      <c r="E571" t="s">
        <v>3029</v>
      </c>
      <c r="F571" t="s">
        <v>442</v>
      </c>
      <c r="G571" t="str">
        <f>VLOOKUP(A571,GIS!A:B,2,0)</f>
        <v>幕張町5B</v>
      </c>
      <c r="H571" t="s">
        <v>327</v>
      </c>
      <c r="I571" t="s">
        <v>2609</v>
      </c>
      <c r="J571" s="66">
        <v>700</v>
      </c>
      <c r="K571" s="66">
        <v>700</v>
      </c>
      <c r="L571" s="66">
        <v>700</v>
      </c>
      <c r="M571" s="66">
        <v>700</v>
      </c>
      <c r="N571" s="66">
        <f>VLOOKUP(A571,GIS!A:C,3,0)</f>
        <v>700</v>
      </c>
      <c r="O571" s="66" t="str">
        <f t="shared" si="197"/>
        <v/>
      </c>
      <c r="P571" s="66" t="str">
        <f t="shared" si="194"/>
        <v/>
      </c>
      <c r="Q571" s="66">
        <f t="shared" si="198"/>
        <v>700</v>
      </c>
      <c r="R571" s="66">
        <f t="shared" si="199"/>
        <v>700</v>
      </c>
      <c r="S571" s="66">
        <f>Q571-U571-SUMIFS(条件付き不可!X:X,条件付き不可!E:E,D571)</f>
        <v>700</v>
      </c>
      <c r="T571" s="66">
        <f t="shared" si="195"/>
        <v>700</v>
      </c>
      <c r="U571" s="66">
        <f>IF(COUNTIFS(条件付き不可!$E:$E,$D571,条件付き不可!$C:$C,条件付き不可!$V$3)&gt;0,Q571,SUMIFS(条件付き不可!$L:$L,条件付き不可!$E:$E,$D571,条件付き不可!$C:$C,U$1))</f>
        <v>0</v>
      </c>
      <c r="V571" s="66">
        <f>IF(COUNTIFS(条件付き不可!$E:$E,$D571,条件付き不可!$C:$C,条件付き不可!$V$5)&gt;0,Q571,IFERROR(VLOOKUP(D571,条件付き不可!E:Y,21,0),0))</f>
        <v>0</v>
      </c>
    </row>
    <row r="572" spans="1:22">
      <c r="A572" s="53" t="str">
        <f t="shared" si="196"/>
        <v>017028</v>
      </c>
      <c r="B572" s="53">
        <v>8</v>
      </c>
      <c r="C572">
        <v>571</v>
      </c>
      <c r="D572">
        <v>17028</v>
      </c>
      <c r="E572" t="s">
        <v>3029</v>
      </c>
      <c r="F572" t="s">
        <v>442</v>
      </c>
      <c r="G572" t="str">
        <f>VLOOKUP(A572,GIS!A:B,2,0)</f>
        <v>幕張町5C</v>
      </c>
      <c r="H572" t="s">
        <v>327</v>
      </c>
      <c r="I572" t="s">
        <v>2609</v>
      </c>
      <c r="J572" s="66">
        <v>570</v>
      </c>
      <c r="K572" s="66">
        <v>570</v>
      </c>
      <c r="L572" s="66">
        <v>570</v>
      </c>
      <c r="M572" s="66">
        <v>570</v>
      </c>
      <c r="N572" s="66">
        <f>VLOOKUP(A572,GIS!A:C,3,0)</f>
        <v>570</v>
      </c>
      <c r="O572" s="66" t="str">
        <f t="shared" si="197"/>
        <v/>
      </c>
      <c r="P572" s="66" t="str">
        <f t="shared" si="194"/>
        <v/>
      </c>
      <c r="Q572" s="66">
        <f t="shared" si="198"/>
        <v>570</v>
      </c>
      <c r="R572" s="66">
        <f t="shared" si="199"/>
        <v>570</v>
      </c>
      <c r="S572" s="66">
        <f>Q572-U572-SUMIFS(条件付き不可!X:X,条件付き不可!E:E,D572)</f>
        <v>570</v>
      </c>
      <c r="T572" s="66">
        <f t="shared" si="195"/>
        <v>570</v>
      </c>
      <c r="U572" s="66">
        <f>IF(COUNTIFS(条件付き不可!$E:$E,$D572,条件付き不可!$C:$C,条件付き不可!$V$3)&gt;0,Q572,SUMIFS(条件付き不可!$L:$L,条件付き不可!$E:$E,$D572,条件付き不可!$C:$C,U$1))</f>
        <v>0</v>
      </c>
      <c r="V572" s="66">
        <f>IF(COUNTIFS(条件付き不可!$E:$E,$D572,条件付き不可!$C:$C,条件付き不可!$V$5)&gt;0,Q572,IFERROR(VLOOKUP(D572,条件付き不可!E:Y,21,0),0))</f>
        <v>0</v>
      </c>
    </row>
    <row r="573" spans="1:22">
      <c r="A573" s="53" t="str">
        <f t="shared" si="196"/>
        <v>017029</v>
      </c>
      <c r="B573" s="53">
        <v>8</v>
      </c>
      <c r="C573">
        <v>572</v>
      </c>
      <c r="D573">
        <v>17029</v>
      </c>
      <c r="E573" t="s">
        <v>3029</v>
      </c>
      <c r="F573" t="s">
        <v>442</v>
      </c>
      <c r="G573" t="str">
        <f>VLOOKUP(A573,GIS!A:B,2,0)</f>
        <v>幕張町5D</v>
      </c>
      <c r="H573" t="s">
        <v>327</v>
      </c>
      <c r="I573" t="s">
        <v>2609</v>
      </c>
      <c r="J573" s="66">
        <v>890</v>
      </c>
      <c r="K573" s="66">
        <v>340</v>
      </c>
      <c r="L573" s="66">
        <v>340</v>
      </c>
      <c r="M573" s="66">
        <v>890</v>
      </c>
      <c r="N573" s="66">
        <f>VLOOKUP(A573,GIS!A:C,3,0)</f>
        <v>890</v>
      </c>
      <c r="O573" s="66" t="str">
        <f t="shared" si="197"/>
        <v/>
      </c>
      <c r="P573" s="66" t="str">
        <f t="shared" si="194"/>
        <v>✕</v>
      </c>
      <c r="Q573" s="66">
        <f t="shared" si="198"/>
        <v>890</v>
      </c>
      <c r="R573" s="66">
        <f t="shared" si="199"/>
        <v>340</v>
      </c>
      <c r="S573" s="66">
        <f>Q573-U573-SUMIFS(条件付き不可!X:X,条件付き不可!E:E,D573)</f>
        <v>340</v>
      </c>
      <c r="T573" s="66">
        <f t="shared" si="195"/>
        <v>890</v>
      </c>
      <c r="U573" s="66">
        <f>IF(COUNTIFS(条件付き不可!$E:$E,$D573,条件付き不可!$C:$C,条件付き不可!$V$3)&gt;0,Q573,SUMIFS(条件付き不可!$L:$L,条件付き不可!$E:$E,$D573,条件付き不可!$C:$C,U$1))</f>
        <v>550</v>
      </c>
      <c r="V573" s="66">
        <f>IF(COUNTIFS(条件付き不可!$E:$E,$D573,条件付き不可!$C:$C,条件付き不可!$V$5)&gt;0,Q573,IFERROR(VLOOKUP(D573,条件付き不可!E:Y,21,0),0))</f>
        <v>0</v>
      </c>
    </row>
    <row r="574" spans="1:22">
      <c r="A574" s="53" t="str">
        <f t="shared" si="196"/>
        <v>017030</v>
      </c>
      <c r="B574" s="53">
        <v>8</v>
      </c>
      <c r="C574">
        <v>573</v>
      </c>
      <c r="D574">
        <v>17030</v>
      </c>
      <c r="E574" t="s">
        <v>3029</v>
      </c>
      <c r="F574" t="s">
        <v>442</v>
      </c>
      <c r="G574" t="str">
        <f>VLOOKUP(A574,GIS!A:B,2,0)</f>
        <v>幕張町5E</v>
      </c>
      <c r="H574" t="s">
        <v>327</v>
      </c>
      <c r="I574" t="s">
        <v>2609</v>
      </c>
      <c r="J574" s="66">
        <v>830</v>
      </c>
      <c r="K574" s="66">
        <v>380</v>
      </c>
      <c r="L574" s="66">
        <v>380</v>
      </c>
      <c r="M574" s="66">
        <v>830</v>
      </c>
      <c r="N574" s="66">
        <f>VLOOKUP(A574,GIS!A:C,3,0)</f>
        <v>830</v>
      </c>
      <c r="O574" s="66" t="str">
        <f t="shared" si="197"/>
        <v/>
      </c>
      <c r="P574" s="66" t="str">
        <f t="shared" si="194"/>
        <v>✕</v>
      </c>
      <c r="Q574" s="66">
        <f t="shared" si="198"/>
        <v>830</v>
      </c>
      <c r="R574" s="66">
        <f t="shared" si="199"/>
        <v>380</v>
      </c>
      <c r="S574" s="66">
        <f>Q574-U574-SUMIFS(条件付き不可!X:X,条件付き不可!E:E,D574)</f>
        <v>380</v>
      </c>
      <c r="T574" s="66">
        <f t="shared" si="195"/>
        <v>830</v>
      </c>
      <c r="U574" s="66">
        <f>IF(COUNTIFS(条件付き不可!$E:$E,$D574,条件付き不可!$C:$C,条件付き不可!$V$3)&gt;0,Q574,SUMIFS(条件付き不可!$L:$L,条件付き不可!$E:$E,$D574,条件付き不可!$C:$C,U$1))</f>
        <v>450</v>
      </c>
      <c r="V574" s="66">
        <f>IF(COUNTIFS(条件付き不可!$E:$E,$D574,条件付き不可!$C:$C,条件付き不可!$V$5)&gt;0,Q574,IFERROR(VLOOKUP(D574,条件付き不可!E:Y,21,0),0))</f>
        <v>0</v>
      </c>
    </row>
    <row r="575" spans="1:22">
      <c r="A575" s="53" t="str">
        <f t="shared" si="196"/>
        <v>017048</v>
      </c>
      <c r="B575" s="53">
        <v>8</v>
      </c>
      <c r="C575">
        <v>574</v>
      </c>
      <c r="D575">
        <v>17048</v>
      </c>
      <c r="E575" t="s">
        <v>3029</v>
      </c>
      <c r="F575" t="s">
        <v>446</v>
      </c>
      <c r="G575" t="str">
        <f>VLOOKUP(A575,GIS!A:B,2,0)</f>
        <v>幕張町3</v>
      </c>
      <c r="H575" t="s">
        <v>327</v>
      </c>
      <c r="I575" t="s">
        <v>2609</v>
      </c>
      <c r="J575" s="66">
        <v>445</v>
      </c>
      <c r="K575" s="66">
        <v>445</v>
      </c>
      <c r="L575" s="66">
        <v>445</v>
      </c>
      <c r="M575" s="66">
        <v>445</v>
      </c>
      <c r="N575" s="66">
        <f>VLOOKUP(A575,GIS!A:C,3,0)</f>
        <v>445</v>
      </c>
      <c r="O575" s="66" t="str">
        <f t="shared" si="197"/>
        <v/>
      </c>
      <c r="P575" s="66" t="str">
        <f t="shared" si="194"/>
        <v/>
      </c>
      <c r="Q575" s="66">
        <f t="shared" si="198"/>
        <v>445</v>
      </c>
      <c r="R575" s="66">
        <f t="shared" si="199"/>
        <v>445</v>
      </c>
      <c r="S575" s="66">
        <f>Q575-U575-SUMIFS(条件付き不可!X:X,条件付き不可!E:E,D575)</f>
        <v>445</v>
      </c>
      <c r="T575" s="66">
        <f t="shared" si="195"/>
        <v>445</v>
      </c>
      <c r="U575" s="66">
        <f>IF(COUNTIFS(条件付き不可!$E:$E,$D575,条件付き不可!$C:$C,条件付き不可!$V$3)&gt;0,Q575,SUMIFS(条件付き不可!$L:$L,条件付き不可!$E:$E,$D575,条件付き不可!$C:$C,U$1))</f>
        <v>0</v>
      </c>
      <c r="V575" s="66">
        <f>IF(COUNTIFS(条件付き不可!$E:$E,$D575,条件付き不可!$C:$C,条件付き不可!$V$5)&gt;0,Q575,IFERROR(VLOOKUP(D575,条件付き不可!E:Y,21,0),0))</f>
        <v>0</v>
      </c>
    </row>
    <row r="576" spans="1:22">
      <c r="A576" s="53" t="str">
        <f t="shared" si="196"/>
        <v>017031</v>
      </c>
      <c r="B576" s="53">
        <v>8</v>
      </c>
      <c r="C576">
        <v>575</v>
      </c>
      <c r="D576">
        <v>17031</v>
      </c>
      <c r="E576" t="s">
        <v>3029</v>
      </c>
      <c r="F576" t="s">
        <v>446</v>
      </c>
      <c r="G576" t="str">
        <f>VLOOKUP(A576,GIS!A:B,2,0)</f>
        <v>幕張町3.4</v>
      </c>
      <c r="H576" t="s">
        <v>327</v>
      </c>
      <c r="I576" t="s">
        <v>2609</v>
      </c>
      <c r="J576" s="66">
        <v>940</v>
      </c>
      <c r="K576" s="66">
        <v>940</v>
      </c>
      <c r="L576" s="66">
        <v>940</v>
      </c>
      <c r="M576" s="66">
        <v>940</v>
      </c>
      <c r="N576" s="66">
        <f>VLOOKUP(A576,GIS!A:C,3,0)</f>
        <v>940</v>
      </c>
      <c r="O576" s="66" t="str">
        <f t="shared" si="197"/>
        <v/>
      </c>
      <c r="P576" s="66" t="str">
        <f t="shared" si="194"/>
        <v/>
      </c>
      <c r="Q576" s="66">
        <f t="shared" si="198"/>
        <v>940</v>
      </c>
      <c r="R576" s="66">
        <f t="shared" si="199"/>
        <v>940</v>
      </c>
      <c r="S576" s="66">
        <f>Q576-U576-SUMIFS(条件付き不可!X:X,条件付き不可!E:E,D576)</f>
        <v>940</v>
      </c>
      <c r="T576" s="66">
        <f t="shared" si="195"/>
        <v>940</v>
      </c>
      <c r="U576" s="66">
        <f>IF(COUNTIFS(条件付き不可!$E:$E,$D576,条件付き不可!$C:$C,条件付き不可!$V$3)&gt;0,Q576,SUMIFS(条件付き不可!$L:$L,条件付き不可!$E:$E,$D576,条件付き不可!$C:$C,U$1))</f>
        <v>0</v>
      </c>
      <c r="V576" s="66">
        <f>IF(COUNTIFS(条件付き不可!$E:$E,$D576,条件付き不可!$C:$C,条件付き不可!$V$5)&gt;0,Q576,IFERROR(VLOOKUP(D576,条件付き不可!E:Y,21,0),0))</f>
        <v>0</v>
      </c>
    </row>
    <row r="577" spans="1:22">
      <c r="A577" s="53" t="str">
        <f t="shared" si="196"/>
        <v>017032</v>
      </c>
      <c r="B577" s="53">
        <v>8</v>
      </c>
      <c r="C577">
        <v>576</v>
      </c>
      <c r="D577">
        <v>17032</v>
      </c>
      <c r="E577" t="s">
        <v>3029</v>
      </c>
      <c r="F577" t="s">
        <v>446</v>
      </c>
      <c r="G577" t="str">
        <f>VLOOKUP(A577,GIS!A:B,2,0)</f>
        <v>幕張町4</v>
      </c>
      <c r="H577" t="s">
        <v>327</v>
      </c>
      <c r="I577" t="s">
        <v>2609</v>
      </c>
      <c r="J577" s="66">
        <v>600</v>
      </c>
      <c r="K577" s="66">
        <v>600</v>
      </c>
      <c r="L577" s="66">
        <v>600</v>
      </c>
      <c r="M577" s="66">
        <v>600</v>
      </c>
      <c r="N577" s="66">
        <f>VLOOKUP(A577,GIS!A:C,3,0)</f>
        <v>600</v>
      </c>
      <c r="O577" s="66" t="str">
        <f t="shared" si="197"/>
        <v/>
      </c>
      <c r="P577" s="66" t="str">
        <f t="shared" si="194"/>
        <v/>
      </c>
      <c r="Q577" s="66">
        <f t="shared" si="198"/>
        <v>600</v>
      </c>
      <c r="R577" s="66">
        <f t="shared" si="199"/>
        <v>600</v>
      </c>
      <c r="S577" s="66">
        <f>Q577-U577-SUMIFS(条件付き不可!X:X,条件付き不可!E:E,D577)</f>
        <v>600</v>
      </c>
      <c r="T577" s="66">
        <f t="shared" si="195"/>
        <v>600</v>
      </c>
      <c r="U577" s="66">
        <f>IF(COUNTIFS(条件付き不可!$E:$E,$D577,条件付き不可!$C:$C,条件付き不可!$V$3)&gt;0,Q577,SUMIFS(条件付き不可!$L:$L,条件付き不可!$E:$E,$D577,条件付き不可!$C:$C,U$1))</f>
        <v>0</v>
      </c>
      <c r="V577" s="66">
        <f>IF(COUNTIFS(条件付き不可!$E:$E,$D577,条件付き不可!$C:$C,条件付き不可!$V$5)&gt;0,Q577,IFERROR(VLOOKUP(D577,条件付き不可!E:Y,21,0),0))</f>
        <v>0</v>
      </c>
    </row>
    <row r="578" spans="1:22">
      <c r="A578" s="53" t="str">
        <f t="shared" si="196"/>
        <v>017033</v>
      </c>
      <c r="B578" s="53">
        <v>8</v>
      </c>
      <c r="C578">
        <v>577</v>
      </c>
      <c r="D578">
        <v>17033</v>
      </c>
      <c r="E578" t="s">
        <v>3029</v>
      </c>
      <c r="F578" t="s">
        <v>446</v>
      </c>
      <c r="G578" t="str">
        <f>VLOOKUP(A578,GIS!A:B,2,0)</f>
        <v>幕張町4.6</v>
      </c>
      <c r="H578" t="s">
        <v>327</v>
      </c>
      <c r="I578" t="s">
        <v>2609</v>
      </c>
      <c r="J578" s="66">
        <v>650</v>
      </c>
      <c r="K578" s="66">
        <v>650</v>
      </c>
      <c r="L578" s="66">
        <v>650</v>
      </c>
      <c r="M578" s="66">
        <v>650</v>
      </c>
      <c r="N578" s="66">
        <f>VLOOKUP(A578,GIS!A:C,3,0)</f>
        <v>650</v>
      </c>
      <c r="O578" s="66" t="str">
        <f t="shared" si="197"/>
        <v/>
      </c>
      <c r="P578" s="66" t="str">
        <f t="shared" si="194"/>
        <v/>
      </c>
      <c r="Q578" s="66">
        <f t="shared" si="198"/>
        <v>650</v>
      </c>
      <c r="R578" s="66">
        <f t="shared" si="199"/>
        <v>650</v>
      </c>
      <c r="S578" s="66">
        <f>Q578-U578-SUMIFS(条件付き不可!X:X,条件付き不可!E:E,D578)</f>
        <v>650</v>
      </c>
      <c r="T578" s="66">
        <f t="shared" si="195"/>
        <v>650</v>
      </c>
      <c r="U578" s="66">
        <f>IF(COUNTIFS(条件付き不可!$E:$E,$D578,条件付き不可!$C:$C,条件付き不可!$V$3)&gt;0,Q578,SUMIFS(条件付き不可!$L:$L,条件付き不可!$E:$E,$D578,条件付き不可!$C:$C,U$1))</f>
        <v>0</v>
      </c>
      <c r="V578" s="66">
        <f>IF(COUNTIFS(条件付き不可!$E:$E,$D578,条件付き不可!$C:$C,条件付き不可!$V$5)&gt;0,Q578,IFERROR(VLOOKUP(D578,条件付き不可!E:Y,21,0),0))</f>
        <v>0</v>
      </c>
    </row>
    <row r="579" spans="1:22">
      <c r="A579" s="53" t="str">
        <f t="shared" si="196"/>
        <v>017034</v>
      </c>
      <c r="B579" s="53">
        <v>8</v>
      </c>
      <c r="C579">
        <v>578</v>
      </c>
      <c r="D579">
        <v>17034</v>
      </c>
      <c r="E579" t="s">
        <v>3029</v>
      </c>
      <c r="F579" t="s">
        <v>446</v>
      </c>
      <c r="G579" t="str">
        <f>VLOOKUP(A579,GIS!A:B,2,0)</f>
        <v>幕張町6</v>
      </c>
      <c r="H579" t="s">
        <v>327</v>
      </c>
      <c r="I579" t="s">
        <v>2609</v>
      </c>
      <c r="J579" s="66">
        <v>700</v>
      </c>
      <c r="K579" s="66">
        <v>700</v>
      </c>
      <c r="L579" s="66">
        <v>700</v>
      </c>
      <c r="M579" s="66">
        <v>700</v>
      </c>
      <c r="N579" s="66">
        <f>VLOOKUP(A579,GIS!A:C,3,0)</f>
        <v>700</v>
      </c>
      <c r="O579" s="66" t="str">
        <f t="shared" si="197"/>
        <v/>
      </c>
      <c r="P579" s="66" t="str">
        <f t="shared" si="194"/>
        <v/>
      </c>
      <c r="Q579" s="66">
        <f t="shared" si="198"/>
        <v>700</v>
      </c>
      <c r="R579" s="66">
        <f t="shared" si="199"/>
        <v>700</v>
      </c>
      <c r="S579" s="66">
        <f>Q579-U579-SUMIFS(条件付き不可!X:X,条件付き不可!E:E,D579)</f>
        <v>700</v>
      </c>
      <c r="T579" s="66">
        <f t="shared" si="195"/>
        <v>700</v>
      </c>
      <c r="U579" s="66">
        <f>IF(COUNTIFS(条件付き不可!$E:$E,$D579,条件付き不可!$C:$C,条件付き不可!$V$3)&gt;0,Q579,SUMIFS(条件付き不可!$L:$L,条件付き不可!$E:$E,$D579,条件付き不可!$C:$C,U$1))</f>
        <v>0</v>
      </c>
      <c r="V579" s="66">
        <f>IF(COUNTIFS(条件付き不可!$E:$E,$D579,条件付き不可!$C:$C,条件付き不可!$V$5)&gt;0,Q579,IFERROR(VLOOKUP(D579,条件付き不可!E:Y,21,0),0))</f>
        <v>0</v>
      </c>
    </row>
    <row r="580" spans="1:22">
      <c r="A580" s="53" t="str">
        <f t="shared" si="196"/>
        <v>017041</v>
      </c>
      <c r="B580" s="53">
        <v>8</v>
      </c>
      <c r="C580">
        <v>579</v>
      </c>
      <c r="D580">
        <v>17041</v>
      </c>
      <c r="E580" t="s">
        <v>3029</v>
      </c>
      <c r="F580" t="s">
        <v>446</v>
      </c>
      <c r="G580" t="str">
        <f>VLOOKUP(A580,GIS!A:B,2,0)</f>
        <v>武石町2</v>
      </c>
      <c r="H580" t="s">
        <v>327</v>
      </c>
      <c r="I580" t="s">
        <v>2609</v>
      </c>
      <c r="J580" s="66">
        <v>890</v>
      </c>
      <c r="K580" s="66">
        <v>890</v>
      </c>
      <c r="L580" s="66">
        <v>890</v>
      </c>
      <c r="M580" s="66">
        <v>890</v>
      </c>
      <c r="N580" s="66">
        <f>VLOOKUP(A580,GIS!A:C,3,0)</f>
        <v>890</v>
      </c>
      <c r="O580" s="66" t="str">
        <f t="shared" si="197"/>
        <v/>
      </c>
      <c r="P580" s="66" t="str">
        <f t="shared" si="194"/>
        <v/>
      </c>
      <c r="Q580" s="66">
        <f t="shared" si="198"/>
        <v>890</v>
      </c>
      <c r="R580" s="66">
        <f t="shared" si="199"/>
        <v>890</v>
      </c>
      <c r="S580" s="66">
        <f>Q580-U580-SUMIFS(条件付き不可!X:X,条件付き不可!E:E,D580)</f>
        <v>890</v>
      </c>
      <c r="T580" s="66">
        <f t="shared" si="195"/>
        <v>890</v>
      </c>
      <c r="U580" s="66">
        <f>IF(COUNTIFS(条件付き不可!$E:$E,$D580,条件付き不可!$C:$C,条件付き不可!$V$3)&gt;0,Q580,SUMIFS(条件付き不可!$L:$L,条件付き不可!$E:$E,$D580,条件付き不可!$C:$C,U$1))</f>
        <v>0</v>
      </c>
      <c r="V580" s="66">
        <f>IF(COUNTIFS(条件付き不可!$E:$E,$D580,条件付き不可!$C:$C,条件付き不可!$V$5)&gt;0,Q580,IFERROR(VLOOKUP(D580,条件付き不可!E:Y,21,0),0))</f>
        <v>0</v>
      </c>
    </row>
    <row r="581" spans="1:22">
      <c r="A581" s="53" t="str">
        <f t="shared" si="196"/>
        <v>017035</v>
      </c>
      <c r="B581" s="53">
        <v>8</v>
      </c>
      <c r="C581">
        <v>580</v>
      </c>
      <c r="D581">
        <v>17035</v>
      </c>
      <c r="E581" t="s">
        <v>3029</v>
      </c>
      <c r="F581" t="s">
        <v>452</v>
      </c>
      <c r="G581" t="str">
        <f>VLOOKUP(A581,GIS!A:B,2,0)</f>
        <v>打瀬２A</v>
      </c>
      <c r="H581" t="s">
        <v>327</v>
      </c>
      <c r="I581" t="s">
        <v>2613</v>
      </c>
      <c r="J581" s="66">
        <v>1260</v>
      </c>
      <c r="K581" s="66">
        <v>1260</v>
      </c>
      <c r="L581" s="66">
        <v>1260</v>
      </c>
      <c r="M581" s="66">
        <v>1260</v>
      </c>
      <c r="N581" s="66">
        <f>VLOOKUP(A581,GIS!A:C,3,0)</f>
        <v>1260</v>
      </c>
      <c r="O581" s="66" t="str">
        <f t="shared" si="197"/>
        <v/>
      </c>
      <c r="P581" s="66" t="str">
        <f t="shared" si="194"/>
        <v/>
      </c>
      <c r="Q581" s="66">
        <f t="shared" si="198"/>
        <v>1260</v>
      </c>
      <c r="R581" s="66">
        <f t="shared" si="199"/>
        <v>1260</v>
      </c>
      <c r="S581" s="66">
        <f>Q581-U581-SUMIFS(条件付き不可!X:X,条件付き不可!E:E,D581)</f>
        <v>1260</v>
      </c>
      <c r="T581" s="66">
        <f t="shared" si="195"/>
        <v>1260</v>
      </c>
      <c r="U581" s="66">
        <f>IF(COUNTIFS(条件付き不可!$E:$E,$D581,条件付き不可!$C:$C,条件付き不可!$V$3)&gt;0,Q581,SUMIFS(条件付き不可!$L:$L,条件付き不可!$E:$E,$D581,条件付き不可!$C:$C,U$1))</f>
        <v>0</v>
      </c>
      <c r="V581" s="66">
        <f>IF(COUNTIFS(条件付き不可!$E:$E,$D581,条件付き不可!$C:$C,条件付き不可!$V$5)&gt;0,Q581,IFERROR(VLOOKUP(D581,条件付き不可!E:Y,21,0),0))</f>
        <v>0</v>
      </c>
    </row>
    <row r="582" spans="1:22">
      <c r="A582" s="53" t="str">
        <f t="shared" si="196"/>
        <v>017036</v>
      </c>
      <c r="B582" s="53">
        <v>8</v>
      </c>
      <c r="C582">
        <v>581</v>
      </c>
      <c r="D582">
        <v>17036</v>
      </c>
      <c r="E582" t="s">
        <v>3029</v>
      </c>
      <c r="F582" t="s">
        <v>452</v>
      </c>
      <c r="G582" t="str">
        <f>VLOOKUP(A582,GIS!A:B,2,0)</f>
        <v>打瀬１A</v>
      </c>
      <c r="H582" t="s">
        <v>327</v>
      </c>
      <c r="I582" t="s">
        <v>2613</v>
      </c>
      <c r="J582" s="66">
        <v>650</v>
      </c>
      <c r="K582" s="66">
        <v>650</v>
      </c>
      <c r="L582" s="66">
        <v>650</v>
      </c>
      <c r="M582" s="66">
        <v>650</v>
      </c>
      <c r="N582" s="66">
        <f>VLOOKUP(A582,GIS!A:C,3,0)</f>
        <v>650</v>
      </c>
      <c r="O582" s="66" t="str">
        <f t="shared" si="197"/>
        <v/>
      </c>
      <c r="P582" s="66" t="str">
        <f t="shared" si="194"/>
        <v/>
      </c>
      <c r="Q582" s="66">
        <f t="shared" si="198"/>
        <v>650</v>
      </c>
      <c r="R582" s="66">
        <f t="shared" si="199"/>
        <v>650</v>
      </c>
      <c r="S582" s="66">
        <f>Q582-U582-SUMIFS(条件付き不可!X:X,条件付き不可!E:E,D582)</f>
        <v>650</v>
      </c>
      <c r="T582" s="66">
        <f t="shared" si="195"/>
        <v>650</v>
      </c>
      <c r="U582" s="66">
        <f>IF(COUNTIFS(条件付き不可!$E:$E,$D582,条件付き不可!$C:$C,条件付き不可!$V$3)&gt;0,Q582,SUMIFS(条件付き不可!$L:$L,条件付き不可!$E:$E,$D582,条件付き不可!$C:$C,U$1))</f>
        <v>0</v>
      </c>
      <c r="V582" s="66">
        <f>IF(COUNTIFS(条件付き不可!$E:$E,$D582,条件付き不可!$C:$C,条件付き不可!$V$5)&gt;0,Q582,IFERROR(VLOOKUP(D582,条件付き不可!E:Y,21,0),0))</f>
        <v>0</v>
      </c>
    </row>
    <row r="583" spans="1:22">
      <c r="A583" s="53" t="str">
        <f t="shared" si="196"/>
        <v>017037</v>
      </c>
      <c r="B583" s="53">
        <v>8</v>
      </c>
      <c r="C583">
        <v>582</v>
      </c>
      <c r="D583">
        <v>17037</v>
      </c>
      <c r="E583" t="s">
        <v>3029</v>
      </c>
      <c r="F583" t="s">
        <v>452</v>
      </c>
      <c r="G583" t="str">
        <f>VLOOKUP(A583,GIS!A:B,2,0)</f>
        <v>打瀬２B</v>
      </c>
      <c r="H583" t="s">
        <v>327</v>
      </c>
      <c r="I583" t="s">
        <v>2613</v>
      </c>
      <c r="J583" s="66">
        <v>930</v>
      </c>
      <c r="K583" s="66">
        <v>740</v>
      </c>
      <c r="L583" s="66">
        <v>740</v>
      </c>
      <c r="M583" s="66">
        <v>930</v>
      </c>
      <c r="N583" s="66">
        <f>VLOOKUP(A583,GIS!A:C,3,0)</f>
        <v>930</v>
      </c>
      <c r="O583" s="66" t="str">
        <f>IF(J583=N583,"","✕")</f>
        <v/>
      </c>
      <c r="P583" s="66" t="str">
        <f t="shared" si="194"/>
        <v>✕</v>
      </c>
      <c r="Q583" s="66">
        <f t="shared" si="198"/>
        <v>930</v>
      </c>
      <c r="R583" s="66">
        <f t="shared" si="199"/>
        <v>740</v>
      </c>
      <c r="S583" s="66">
        <f>Q583-U583-SUMIFS(条件付き不可!X:X,条件付き不可!E:E,D583)</f>
        <v>740</v>
      </c>
      <c r="T583" s="66">
        <f t="shared" si="195"/>
        <v>930</v>
      </c>
      <c r="U583" s="66">
        <f>IF(COUNTIFS(条件付き不可!$E:$E,$D583,条件付き不可!$C:$C,条件付き不可!$V$3)&gt;0,Q583,SUMIFS(条件付き不可!$L:$L,条件付き不可!$E:$E,$D583,条件付き不可!$C:$C,U$1))</f>
        <v>190</v>
      </c>
      <c r="V583" s="66">
        <f>IF(COUNTIFS(条件付き不可!$E:$E,$D583,条件付き不可!$C:$C,条件付き不可!$V$5)&gt;0,Q583,IFERROR(VLOOKUP(D583,条件付き不可!E:Y,21,0),0))</f>
        <v>0</v>
      </c>
    </row>
    <row r="584" spans="1:22">
      <c r="A584" s="53" t="str">
        <f t="shared" si="196"/>
        <v>017038</v>
      </c>
      <c r="B584" s="53">
        <v>8</v>
      </c>
      <c r="C584">
        <v>583</v>
      </c>
      <c r="D584">
        <v>17038</v>
      </c>
      <c r="E584" t="s">
        <v>3029</v>
      </c>
      <c r="F584" t="s">
        <v>452</v>
      </c>
      <c r="G584" t="str">
        <f>VLOOKUP(A584,GIS!A:B,2,0)</f>
        <v>打瀬３Ａ</v>
      </c>
      <c r="H584" t="s">
        <v>327</v>
      </c>
      <c r="I584" t="s">
        <v>2613</v>
      </c>
      <c r="J584" s="66">
        <v>400</v>
      </c>
      <c r="K584" s="66">
        <v>400</v>
      </c>
      <c r="L584" s="66">
        <v>400</v>
      </c>
      <c r="M584" s="66">
        <v>400</v>
      </c>
      <c r="N584" s="66">
        <f>VLOOKUP(A584,GIS!A:C,3,0)</f>
        <v>400</v>
      </c>
      <c r="O584" s="66" t="str">
        <f t="shared" si="197"/>
        <v/>
      </c>
      <c r="P584" s="66" t="str">
        <f t="shared" si="194"/>
        <v/>
      </c>
      <c r="Q584" s="66">
        <f t="shared" si="198"/>
        <v>400</v>
      </c>
      <c r="R584" s="66">
        <f t="shared" si="199"/>
        <v>400</v>
      </c>
      <c r="S584" s="66">
        <f>Q584-U584-SUMIFS(条件付き不可!X:X,条件付き不可!E:E,D584)</f>
        <v>400</v>
      </c>
      <c r="T584" s="66">
        <f t="shared" si="195"/>
        <v>400</v>
      </c>
      <c r="U584" s="66">
        <f>IF(COUNTIFS(条件付き不可!$E:$E,$D584,条件付き不可!$C:$C,条件付き不可!$V$3)&gt;0,Q584,SUMIFS(条件付き不可!$L:$L,条件付き不可!$E:$E,$D584,条件付き不可!$C:$C,U$1))</f>
        <v>0</v>
      </c>
      <c r="V584" s="66">
        <f>IF(COUNTIFS(条件付き不可!$E:$E,$D584,条件付き不可!$C:$C,条件付き不可!$V$5)&gt;0,Q584,IFERROR(VLOOKUP(D584,条件付き不可!E:Y,21,0),0))</f>
        <v>0</v>
      </c>
    </row>
    <row r="585" spans="1:22">
      <c r="A585" s="53" t="str">
        <f t="shared" si="196"/>
        <v>017045</v>
      </c>
      <c r="B585" s="53">
        <v>8</v>
      </c>
      <c r="C585">
        <v>584</v>
      </c>
      <c r="D585">
        <v>17045</v>
      </c>
      <c r="E585" t="s">
        <v>3029</v>
      </c>
      <c r="F585" t="s">
        <v>452</v>
      </c>
      <c r="G585" t="str">
        <f>VLOOKUP(A585,GIS!A:B,2,0)</f>
        <v>打瀬3Ｂ</v>
      </c>
      <c r="H585" t="s">
        <v>327</v>
      </c>
      <c r="I585" t="s">
        <v>2613</v>
      </c>
      <c r="J585" s="66">
        <v>740</v>
      </c>
      <c r="K585" s="66">
        <v>740</v>
      </c>
      <c r="L585" s="66">
        <v>740</v>
      </c>
      <c r="M585" s="66">
        <v>740</v>
      </c>
      <c r="N585" s="66">
        <f>VLOOKUP(A585,GIS!A:C,3,0)</f>
        <v>740</v>
      </c>
      <c r="O585" s="66" t="str">
        <f t="shared" si="197"/>
        <v/>
      </c>
      <c r="P585" s="66" t="str">
        <f t="shared" si="194"/>
        <v/>
      </c>
      <c r="Q585" s="66">
        <f t="shared" si="198"/>
        <v>740</v>
      </c>
      <c r="R585" s="66">
        <f t="shared" si="199"/>
        <v>740</v>
      </c>
      <c r="S585" s="66">
        <f>Q585-U585-SUMIFS(条件付き不可!X:X,条件付き不可!E:E,D585)</f>
        <v>740</v>
      </c>
      <c r="T585" s="66">
        <f t="shared" si="195"/>
        <v>740</v>
      </c>
      <c r="U585" s="66">
        <f>IF(COUNTIFS(条件付き不可!$E:$E,$D585,条件付き不可!$C:$C,条件付き不可!$V$3)&gt;0,Q585,SUMIFS(条件付き不可!$L:$L,条件付き不可!$E:$E,$D585,条件付き不可!$C:$C,U$1))</f>
        <v>0</v>
      </c>
      <c r="V585" s="66">
        <f>IF(COUNTIFS(条件付き不可!$E:$E,$D585,条件付き不可!$C:$C,条件付き不可!$V$5)&gt;0,Q585,IFERROR(VLOOKUP(D585,条件付き不可!E:Y,21,0),0))</f>
        <v>0</v>
      </c>
    </row>
    <row r="586" spans="1:22">
      <c r="A586" s="53" t="str">
        <f t="shared" si="196"/>
        <v>017039</v>
      </c>
      <c r="B586" s="53">
        <v>8</v>
      </c>
      <c r="C586">
        <v>585</v>
      </c>
      <c r="D586">
        <v>17039</v>
      </c>
      <c r="E586" t="s">
        <v>3029</v>
      </c>
      <c r="F586" t="s">
        <v>452</v>
      </c>
      <c r="G586" t="str">
        <f>VLOOKUP(A586,GIS!A:B,2,0)</f>
        <v>打瀬１B</v>
      </c>
      <c r="H586" t="s">
        <v>327</v>
      </c>
      <c r="I586" t="s">
        <v>2613</v>
      </c>
      <c r="J586" s="66">
        <v>950</v>
      </c>
      <c r="K586" s="66">
        <v>950</v>
      </c>
      <c r="L586" s="66">
        <v>950</v>
      </c>
      <c r="M586" s="66">
        <v>950</v>
      </c>
      <c r="N586" s="66">
        <f>VLOOKUP(A586,GIS!A:C,3,0)</f>
        <v>950</v>
      </c>
      <c r="O586" s="66" t="str">
        <f t="shared" si="197"/>
        <v/>
      </c>
      <c r="P586" s="66" t="str">
        <f t="shared" si="194"/>
        <v/>
      </c>
      <c r="Q586" s="66">
        <f t="shared" si="198"/>
        <v>950</v>
      </c>
      <c r="R586" s="66">
        <f t="shared" si="199"/>
        <v>950</v>
      </c>
      <c r="S586" s="66">
        <f>Q586-U586-SUMIFS(条件付き不可!X:X,条件付き不可!E:E,D586)</f>
        <v>950</v>
      </c>
      <c r="T586" s="66">
        <f t="shared" si="195"/>
        <v>950</v>
      </c>
      <c r="U586" s="66">
        <f>IF(COUNTIFS(条件付き不可!$E:$E,$D586,条件付き不可!$C:$C,条件付き不可!$V$3)&gt;0,Q586,SUMIFS(条件付き不可!$L:$L,条件付き不可!$E:$E,$D586,条件付き不可!$C:$C,U$1))</f>
        <v>0</v>
      </c>
      <c r="V586" s="66">
        <f>IF(COUNTIFS(条件付き不可!$E:$E,$D586,条件付き不可!$C:$C,条件付き不可!$V$5)&gt;0,Q586,IFERROR(VLOOKUP(D586,条件付き不可!E:Y,21,0),0))</f>
        <v>0</v>
      </c>
    </row>
    <row r="587" spans="1:22">
      <c r="A587" s="53" t="str">
        <f t="shared" si="196"/>
        <v>017040</v>
      </c>
      <c r="B587" s="53">
        <v>8</v>
      </c>
      <c r="C587">
        <v>586</v>
      </c>
      <c r="D587">
        <v>17040</v>
      </c>
      <c r="E587" t="s">
        <v>3029</v>
      </c>
      <c r="F587" t="s">
        <v>452</v>
      </c>
      <c r="G587" t="str">
        <f>VLOOKUP(A587,GIS!A:B,2,0)</f>
        <v>打瀬１C</v>
      </c>
      <c r="H587" t="s">
        <v>327</v>
      </c>
      <c r="I587" t="s">
        <v>2613</v>
      </c>
      <c r="J587" s="66">
        <v>780</v>
      </c>
      <c r="K587" s="66">
        <v>780</v>
      </c>
      <c r="L587" s="66">
        <v>780</v>
      </c>
      <c r="M587" s="66">
        <v>780</v>
      </c>
      <c r="N587" s="66">
        <f>VLOOKUP(A587,GIS!A:C,3,0)</f>
        <v>780</v>
      </c>
      <c r="O587" s="66" t="str">
        <f t="shared" si="197"/>
        <v/>
      </c>
      <c r="P587" s="66" t="str">
        <f t="shared" si="194"/>
        <v/>
      </c>
      <c r="Q587" s="66">
        <f t="shared" si="198"/>
        <v>780</v>
      </c>
      <c r="R587" s="66">
        <f t="shared" si="199"/>
        <v>780</v>
      </c>
      <c r="S587" s="66">
        <f>Q587-U587-SUMIFS(条件付き不可!X:X,条件付き不可!E:E,D587)</f>
        <v>780</v>
      </c>
      <c r="T587" s="66">
        <f t="shared" si="195"/>
        <v>780</v>
      </c>
      <c r="U587" s="66">
        <f>IF(COUNTIFS(条件付き不可!$E:$E,$D587,条件付き不可!$C:$C,条件付き不可!$V$3)&gt;0,Q587,SUMIFS(条件付き不可!$L:$L,条件付き不可!$E:$E,$D587,条件付き不可!$C:$C,U$1))</f>
        <v>0</v>
      </c>
      <c r="V587" s="66">
        <f>IF(COUNTIFS(条件付き不可!$E:$E,$D587,条件付き不可!$C:$C,条件付き不可!$V$5)&gt;0,Q587,IFERROR(VLOOKUP(D587,条件付き不可!E:Y,21,0),0))</f>
        <v>0</v>
      </c>
    </row>
    <row r="588" spans="1:22">
      <c r="A588" s="53" t="str">
        <f t="shared" si="196"/>
        <v>017043</v>
      </c>
      <c r="B588" s="53">
        <v>8</v>
      </c>
      <c r="C588">
        <v>587</v>
      </c>
      <c r="D588">
        <v>17043</v>
      </c>
      <c r="E588" t="s">
        <v>3029</v>
      </c>
      <c r="F588" t="s">
        <v>452</v>
      </c>
      <c r="G588" t="str">
        <f>VLOOKUP(A588,GIS!A:B,2,0)</f>
        <v>打瀬1Ｄ</v>
      </c>
      <c r="H588" t="s">
        <v>327</v>
      </c>
      <c r="I588" t="s">
        <v>2613</v>
      </c>
      <c r="J588" s="66">
        <v>770</v>
      </c>
      <c r="K588" s="66">
        <v>770</v>
      </c>
      <c r="L588" s="66">
        <v>770</v>
      </c>
      <c r="M588" s="66">
        <v>770</v>
      </c>
      <c r="N588" s="66">
        <f>VLOOKUP(A588,GIS!A:C,3,0)</f>
        <v>770</v>
      </c>
      <c r="O588" s="66" t="str">
        <f t="shared" si="197"/>
        <v/>
      </c>
      <c r="P588" s="66" t="str">
        <f t="shared" si="194"/>
        <v/>
      </c>
      <c r="Q588" s="66">
        <f t="shared" si="198"/>
        <v>770</v>
      </c>
      <c r="R588" s="66">
        <f t="shared" si="199"/>
        <v>770</v>
      </c>
      <c r="S588" s="66">
        <f>Q588-U588-SUMIFS(条件付き不可!X:X,条件付き不可!E:E,D588)</f>
        <v>770</v>
      </c>
      <c r="T588" s="66">
        <f t="shared" si="195"/>
        <v>770</v>
      </c>
      <c r="U588" s="66">
        <f>IF(COUNTIFS(条件付き不可!$E:$E,$D588,条件付き不可!$C:$C,条件付き不可!$V$3)&gt;0,Q588,SUMIFS(条件付き不可!$L:$L,条件付き不可!$E:$E,$D588,条件付き不可!$C:$C,U$1))</f>
        <v>0</v>
      </c>
      <c r="V588" s="66">
        <f>IF(COUNTIFS(条件付き不可!$E:$E,$D588,条件付き不可!$C:$C,条件付き不可!$V$5)&gt;0,Q588,IFERROR(VLOOKUP(D588,条件付き不可!E:Y,21,0),0))</f>
        <v>0</v>
      </c>
    </row>
    <row r="589" spans="1:22">
      <c r="A589" s="53" t="str">
        <f t="shared" si="196"/>
        <v>017044</v>
      </c>
      <c r="B589" s="53">
        <v>8</v>
      </c>
      <c r="C589">
        <v>588</v>
      </c>
      <c r="D589">
        <v>17044</v>
      </c>
      <c r="E589" t="s">
        <v>3029</v>
      </c>
      <c r="F589" t="s">
        <v>452</v>
      </c>
      <c r="G589" t="str">
        <f>VLOOKUP(A589,GIS!A:B,2,0)</f>
        <v>打瀬2Ｃ</v>
      </c>
      <c r="H589" t="s">
        <v>327</v>
      </c>
      <c r="I589" t="s">
        <v>2613</v>
      </c>
      <c r="J589" s="66">
        <v>610</v>
      </c>
      <c r="K589" s="66">
        <v>610</v>
      </c>
      <c r="L589" s="66">
        <v>610</v>
      </c>
      <c r="M589" s="66">
        <v>610</v>
      </c>
      <c r="N589" s="66">
        <f>VLOOKUP(A589,GIS!A:C,3,0)</f>
        <v>610</v>
      </c>
      <c r="O589" s="66" t="str">
        <f t="shared" si="197"/>
        <v/>
      </c>
      <c r="P589" s="66" t="str">
        <f t="shared" si="194"/>
        <v/>
      </c>
      <c r="Q589" s="66">
        <f t="shared" si="198"/>
        <v>610</v>
      </c>
      <c r="R589" s="66">
        <f t="shared" si="199"/>
        <v>610</v>
      </c>
      <c r="S589" s="66">
        <f>Q589-U589-SUMIFS(条件付き不可!X:X,条件付き不可!E:E,D589)</f>
        <v>610</v>
      </c>
      <c r="T589" s="66">
        <f t="shared" si="195"/>
        <v>610</v>
      </c>
      <c r="U589" s="66">
        <f>IF(COUNTIFS(条件付き不可!$E:$E,$D589,条件付き不可!$C:$C,条件付き不可!$V$3)&gt;0,Q589,SUMIFS(条件付き不可!$L:$L,条件付き不可!$E:$E,$D589,条件付き不可!$C:$C,U$1))</f>
        <v>0</v>
      </c>
      <c r="V589" s="66">
        <f>IF(COUNTIFS(条件付き不可!$E:$E,$D589,条件付き不可!$C:$C,条件付き不可!$V$5)&gt;0,Q589,IFERROR(VLOOKUP(D589,条件付き不可!E:Y,21,0),0))</f>
        <v>0</v>
      </c>
    </row>
    <row r="590" spans="1:22">
      <c r="A590" s="53" t="str">
        <f t="shared" si="196"/>
        <v>017046</v>
      </c>
      <c r="B590" s="53">
        <v>8</v>
      </c>
      <c r="C590">
        <v>589</v>
      </c>
      <c r="D590">
        <v>17046</v>
      </c>
      <c r="E590" t="s">
        <v>3029</v>
      </c>
      <c r="F590" t="s">
        <v>452</v>
      </c>
      <c r="G590" t="str">
        <f>VLOOKUP(A590,GIS!A:B,2,0)</f>
        <v>打瀬1E</v>
      </c>
      <c r="H590" t="s">
        <v>327</v>
      </c>
      <c r="I590" t="s">
        <v>2613</v>
      </c>
      <c r="J590" s="66">
        <v>440</v>
      </c>
      <c r="K590" s="66">
        <v>440</v>
      </c>
      <c r="L590" s="66">
        <v>440</v>
      </c>
      <c r="M590" s="66">
        <v>440</v>
      </c>
      <c r="N590" s="66">
        <f>VLOOKUP(A590,GIS!A:C,3,0)</f>
        <v>440</v>
      </c>
      <c r="O590" s="66" t="str">
        <f t="shared" si="197"/>
        <v/>
      </c>
      <c r="P590" s="66" t="str">
        <f t="shared" si="194"/>
        <v/>
      </c>
      <c r="Q590" s="66">
        <f t="shared" si="198"/>
        <v>440</v>
      </c>
      <c r="R590" s="66">
        <f t="shared" si="199"/>
        <v>440</v>
      </c>
      <c r="S590" s="66">
        <f>Q590-U590-SUMIFS(条件付き不可!X:X,条件付き不可!E:E,D590)</f>
        <v>440</v>
      </c>
      <c r="T590" s="66">
        <f t="shared" si="195"/>
        <v>440</v>
      </c>
      <c r="U590" s="66">
        <f>IF(COUNTIFS(条件付き不可!$E:$E,$D590,条件付き不可!$C:$C,条件付き不可!$V$3)&gt;0,Q590,SUMIFS(条件付き不可!$L:$L,条件付き不可!$E:$E,$D590,条件付き不可!$C:$C,U$1))</f>
        <v>0</v>
      </c>
      <c r="V590" s="66">
        <f>IF(COUNTIFS(条件付き不可!$E:$E,$D590,条件付き不可!$C:$C,条件付き不可!$V$5)&gt;0,Q590,IFERROR(VLOOKUP(D590,条件付き不可!E:Y,21,0),0))</f>
        <v>0</v>
      </c>
    </row>
    <row r="591" spans="1:22">
      <c r="A591" s="53" t="str">
        <f t="shared" si="196"/>
        <v>017047</v>
      </c>
      <c r="B591" s="53">
        <v>8</v>
      </c>
      <c r="C591">
        <v>590</v>
      </c>
      <c r="D591">
        <v>17047</v>
      </c>
      <c r="E591" t="s">
        <v>3029</v>
      </c>
      <c r="F591" t="s">
        <v>456</v>
      </c>
      <c r="G591" t="str">
        <f>VLOOKUP(A591,GIS!A:B,2,0)</f>
        <v>若葉A（ｸﾛｽﾀﾜｰ＆ﾚｼﾞﾃﾞﾝｽ）</v>
      </c>
      <c r="H591" t="s">
        <v>327</v>
      </c>
      <c r="I591" t="s">
        <v>2613</v>
      </c>
      <c r="J591" s="66">
        <v>490</v>
      </c>
      <c r="K591" s="66">
        <v>490</v>
      </c>
      <c r="L591" s="66">
        <v>490</v>
      </c>
      <c r="M591" s="66">
        <v>490</v>
      </c>
      <c r="N591" s="66">
        <f>VLOOKUP(A591,GIS!A:C,3,0)</f>
        <v>490</v>
      </c>
      <c r="O591" s="66" t="str">
        <f t="shared" si="197"/>
        <v/>
      </c>
      <c r="P591" s="66" t="str">
        <f t="shared" si="194"/>
        <v/>
      </c>
      <c r="Q591" s="66">
        <f t="shared" si="198"/>
        <v>490</v>
      </c>
      <c r="R591" s="66">
        <f t="shared" si="199"/>
        <v>490</v>
      </c>
      <c r="S591" s="66">
        <f>Q591-U591-SUMIFS(条件付き不可!X:X,条件付き不可!E:E,D591)</f>
        <v>490</v>
      </c>
      <c r="T591" s="66">
        <f t="shared" si="195"/>
        <v>490</v>
      </c>
      <c r="U591" s="66">
        <f>IF(COUNTIFS(条件付き不可!$E:$E,$D591,条件付き不可!$C:$C,条件付き不可!$V$3)&gt;0,Q591,SUMIFS(条件付き不可!$L:$L,条件付き不可!$E:$E,$D591,条件付き不可!$C:$C,U$1))</f>
        <v>0</v>
      </c>
      <c r="V591" s="66">
        <f>IF(COUNTIFS(条件付き不可!$E:$E,$D591,条件付き不可!$C:$C,条件付き不可!$V$5)&gt;0,Q591,IFERROR(VLOOKUP(D591,条件付き不可!E:Y,21,0),0))</f>
        <v>0</v>
      </c>
    </row>
    <row r="592" spans="1:22">
      <c r="A592" s="53" t="str">
        <f t="shared" si="196"/>
        <v>017049</v>
      </c>
      <c r="B592" s="53">
        <v>8</v>
      </c>
      <c r="C592">
        <v>591</v>
      </c>
      <c r="D592">
        <v>17049</v>
      </c>
      <c r="E592" t="s">
        <v>3029</v>
      </c>
      <c r="F592" t="s">
        <v>456</v>
      </c>
      <c r="G592" t="str">
        <f>VLOOKUP(A592,GIS!A:B,2,0)</f>
        <v>若葉B（ｽｶｲﾂｸﾞﾗﾝﾄﾞﾀﾜｰ）</v>
      </c>
      <c r="H592" t="s">
        <v>327</v>
      </c>
      <c r="I592" t="s">
        <v>2613</v>
      </c>
      <c r="J592" s="66">
        <v>830</v>
      </c>
      <c r="K592" s="66">
        <v>830</v>
      </c>
      <c r="L592" s="66">
        <v>830</v>
      </c>
      <c r="M592" s="66">
        <v>830</v>
      </c>
      <c r="N592" s="66">
        <f>VLOOKUP(A592,GIS!A:C,3,0)</f>
        <v>830</v>
      </c>
      <c r="O592" s="66" t="str">
        <f t="shared" si="197"/>
        <v/>
      </c>
      <c r="P592" s="66" t="str">
        <f t="shared" si="194"/>
        <v/>
      </c>
      <c r="Q592" s="66">
        <f t="shared" si="198"/>
        <v>830</v>
      </c>
      <c r="R592" s="66">
        <f t="shared" si="199"/>
        <v>830</v>
      </c>
      <c r="S592" s="66">
        <f>Q592-U592-SUMIFS(条件付き不可!X:X,条件付き不可!E:E,D592)</f>
        <v>830</v>
      </c>
      <c r="T592" s="66">
        <f t="shared" si="195"/>
        <v>830</v>
      </c>
      <c r="U592" s="66">
        <f>IF(COUNTIFS(条件付き不可!$E:$E,$D592,条件付き不可!$C:$C,条件付き不可!$V$3)&gt;0,Q592,SUMIFS(条件付き不可!$L:$L,条件付き不可!$E:$E,$D592,条件付き不可!$C:$C,U$1))</f>
        <v>0</v>
      </c>
      <c r="V592" s="66">
        <f>IF(COUNTIFS(条件付き不可!$E:$E,$D592,条件付き不可!$C:$C,条件付き不可!$V$5)&gt;0,Q592,IFERROR(VLOOKUP(D592,条件付き不可!E:Y,21,0),0))</f>
        <v>0</v>
      </c>
    </row>
    <row r="593" spans="1:22">
      <c r="A593" s="53" t="str">
        <f t="shared" si="196"/>
        <v>020001</v>
      </c>
      <c r="B593" s="53">
        <v>10</v>
      </c>
      <c r="C593">
        <v>592</v>
      </c>
      <c r="D593">
        <v>20001</v>
      </c>
      <c r="E593" t="s">
        <v>458</v>
      </c>
      <c r="F593" t="s">
        <v>459</v>
      </c>
      <c r="G593" t="str">
        <f>VLOOKUP(A593,GIS!A:B,2,0)</f>
        <v>吾妻1</v>
      </c>
      <c r="H593" t="s">
        <v>458</v>
      </c>
      <c r="I593" t="s">
        <v>2614</v>
      </c>
      <c r="J593" s="66">
        <v>335</v>
      </c>
      <c r="K593" s="66">
        <v>335</v>
      </c>
      <c r="L593" s="66">
        <v>335</v>
      </c>
      <c r="M593" s="66">
        <v>335</v>
      </c>
      <c r="N593" s="66">
        <f>VLOOKUP(A593,GIS!A:C,3,0)</f>
        <v>335</v>
      </c>
      <c r="O593" s="66" t="str">
        <f t="shared" si="197"/>
        <v/>
      </c>
      <c r="P593" s="66" t="str">
        <f t="shared" si="194"/>
        <v/>
      </c>
      <c r="Q593" s="66">
        <f t="shared" si="198"/>
        <v>335</v>
      </c>
      <c r="R593" s="66">
        <f t="shared" si="199"/>
        <v>335</v>
      </c>
      <c r="S593" s="66">
        <f>Q593-U593-SUMIFS(条件付き不可!X:X,条件付き不可!E:E,D593)</f>
        <v>335</v>
      </c>
      <c r="T593" s="66">
        <f t="shared" si="195"/>
        <v>335</v>
      </c>
      <c r="U593" s="66">
        <f>IF(COUNTIFS(条件付き不可!$E:$E,$D593,条件付き不可!$C:$C,条件付き不可!$V$3)&gt;0,Q593,SUMIFS(条件付き不可!$L:$L,条件付き不可!$E:$E,$D593,条件付き不可!$C:$C,U$1))</f>
        <v>0</v>
      </c>
      <c r="V593" s="66">
        <f>IF(COUNTIFS(条件付き不可!$E:$E,$D593,条件付き不可!$C:$C,条件付き不可!$V$5)&gt;0,Q593,IFERROR(VLOOKUP(D593,条件付き不可!E:Y,21,0),0))</f>
        <v>0</v>
      </c>
    </row>
    <row r="594" spans="1:22">
      <c r="A594" s="53" t="str">
        <f t="shared" si="196"/>
        <v>020002</v>
      </c>
      <c r="B594" s="53">
        <v>10</v>
      </c>
      <c r="C594">
        <v>593</v>
      </c>
      <c r="D594">
        <v>20002</v>
      </c>
      <c r="E594" t="s">
        <v>458</v>
      </c>
      <c r="F594" t="s">
        <v>459</v>
      </c>
      <c r="G594" t="str">
        <f>VLOOKUP(A594,GIS!A:B,2,0)</f>
        <v>吾妻2 北団地</v>
      </c>
      <c r="H594" t="s">
        <v>458</v>
      </c>
      <c r="I594" t="s">
        <v>2614</v>
      </c>
      <c r="J594" s="66">
        <v>780</v>
      </c>
      <c r="K594" s="66">
        <v>780</v>
      </c>
      <c r="L594" s="66">
        <v>780</v>
      </c>
      <c r="M594" s="66">
        <v>780</v>
      </c>
      <c r="N594" s="66">
        <f>VLOOKUP(A594,GIS!A:C,3,0)</f>
        <v>780</v>
      </c>
      <c r="O594" s="66" t="str">
        <f t="shared" si="197"/>
        <v/>
      </c>
      <c r="P594" s="66" t="str">
        <f t="shared" si="194"/>
        <v/>
      </c>
      <c r="Q594" s="66">
        <f t="shared" si="198"/>
        <v>780</v>
      </c>
      <c r="R594" s="66">
        <f t="shared" si="199"/>
        <v>780</v>
      </c>
      <c r="S594" s="66">
        <f>Q594-U594-SUMIFS(条件付き不可!X:X,条件付き不可!E:E,D594)</f>
        <v>780</v>
      </c>
      <c r="T594" s="66">
        <f t="shared" si="195"/>
        <v>780</v>
      </c>
      <c r="U594" s="66">
        <f>IF(COUNTIFS(条件付き不可!$E:$E,$D594,条件付き不可!$C:$C,条件付き不可!$V$3)&gt;0,Q594,SUMIFS(条件付き不可!$L:$L,条件付き不可!$E:$E,$D594,条件付き不可!$C:$C,U$1))</f>
        <v>0</v>
      </c>
      <c r="V594" s="66">
        <f>IF(COUNTIFS(条件付き不可!$E:$E,$D594,条件付き不可!$C:$C,条件付き不可!$V$5)&gt;0,Q594,IFERROR(VLOOKUP(D594,条件付き不可!E:Y,21,0),0))</f>
        <v>0</v>
      </c>
    </row>
    <row r="595" spans="1:22">
      <c r="A595" s="53" t="str">
        <f t="shared" si="196"/>
        <v>020087</v>
      </c>
      <c r="B595" s="53">
        <v>10</v>
      </c>
      <c r="C595">
        <v>594</v>
      </c>
      <c r="D595">
        <v>20087</v>
      </c>
      <c r="E595" t="s">
        <v>458</v>
      </c>
      <c r="F595" t="s">
        <v>459</v>
      </c>
      <c r="G595" t="str">
        <f>VLOOKUP(A595,GIS!A:B,2,0)</f>
        <v>吾妻2 南団地</v>
      </c>
      <c r="H595" t="s">
        <v>458</v>
      </c>
      <c r="I595" t="s">
        <v>2614</v>
      </c>
      <c r="J595" s="66">
        <v>605</v>
      </c>
      <c r="K595" s="66">
        <v>605</v>
      </c>
      <c r="L595" s="66">
        <v>605</v>
      </c>
      <c r="M595" s="66">
        <v>605</v>
      </c>
      <c r="N595" s="66">
        <f>VLOOKUP(A595,GIS!A:C,3,0)</f>
        <v>605</v>
      </c>
      <c r="O595" s="66" t="str">
        <f t="shared" si="197"/>
        <v/>
      </c>
      <c r="P595" s="66" t="str">
        <f t="shared" si="194"/>
        <v/>
      </c>
      <c r="Q595" s="66">
        <f t="shared" si="198"/>
        <v>605</v>
      </c>
      <c r="R595" s="66">
        <f t="shared" si="199"/>
        <v>605</v>
      </c>
      <c r="S595" s="66">
        <f>Q595-U595-SUMIFS(条件付き不可!X:X,条件付き不可!E:E,D595)</f>
        <v>605</v>
      </c>
      <c r="T595" s="66">
        <f t="shared" si="195"/>
        <v>605</v>
      </c>
      <c r="U595" s="66">
        <f>IF(COUNTIFS(条件付き不可!$E:$E,$D595,条件付き不可!$C:$C,条件付き不可!$V$3)&gt;0,Q595,SUMIFS(条件付き不可!$L:$L,条件付き不可!$E:$E,$D595,条件付き不可!$C:$C,U$1))</f>
        <v>0</v>
      </c>
      <c r="V595" s="66">
        <f>IF(COUNTIFS(条件付き不可!$E:$E,$D595,条件付き不可!$C:$C,条件付き不可!$V$5)&gt;0,Q595,IFERROR(VLOOKUP(D595,条件付き不可!E:Y,21,0),0))</f>
        <v>0</v>
      </c>
    </row>
    <row r="596" spans="1:22">
      <c r="A596" s="53" t="str">
        <f t="shared" si="196"/>
        <v>020003</v>
      </c>
      <c r="B596" s="53">
        <v>10</v>
      </c>
      <c r="C596">
        <v>595</v>
      </c>
      <c r="D596">
        <v>20003</v>
      </c>
      <c r="E596" t="s">
        <v>458</v>
      </c>
      <c r="F596" t="s">
        <v>459</v>
      </c>
      <c r="G596" t="str">
        <f>VLOOKUP(A596,GIS!A:B,2,0)</f>
        <v>吾妻3　</v>
      </c>
      <c r="H596" t="s">
        <v>458</v>
      </c>
      <c r="I596" t="s">
        <v>2614</v>
      </c>
      <c r="J596" s="66">
        <v>330</v>
      </c>
      <c r="K596" s="66">
        <v>330</v>
      </c>
      <c r="L596" s="66">
        <v>330</v>
      </c>
      <c r="M596" s="66">
        <v>330</v>
      </c>
      <c r="N596" s="66">
        <f>VLOOKUP(A596,GIS!A:C,3,0)</f>
        <v>330</v>
      </c>
      <c r="O596" s="66" t="str">
        <f t="shared" si="197"/>
        <v/>
      </c>
      <c r="P596" s="66" t="str">
        <f t="shared" si="194"/>
        <v/>
      </c>
      <c r="Q596" s="66">
        <f t="shared" si="198"/>
        <v>330</v>
      </c>
      <c r="R596" s="66">
        <f t="shared" si="199"/>
        <v>330</v>
      </c>
      <c r="S596" s="66">
        <f>Q596-U596-SUMIFS(条件付き不可!X:X,条件付き不可!E:E,D596)</f>
        <v>330</v>
      </c>
      <c r="T596" s="66">
        <f t="shared" si="195"/>
        <v>330</v>
      </c>
      <c r="U596" s="66">
        <f>IF(COUNTIFS(条件付き不可!$E:$E,$D596,条件付き不可!$C:$C,条件付き不可!$V$3)&gt;0,Q596,SUMIFS(条件付き不可!$L:$L,条件付き不可!$E:$E,$D596,条件付き不可!$C:$C,U$1))</f>
        <v>0</v>
      </c>
      <c r="V596" s="66">
        <f>IF(COUNTIFS(条件付き不可!$E:$E,$D596,条件付き不可!$C:$C,条件付き不可!$V$5)&gt;0,Q596,IFERROR(VLOOKUP(D596,条件付き不可!E:Y,21,0),0))</f>
        <v>0</v>
      </c>
    </row>
    <row r="597" spans="1:22">
      <c r="A597" s="53" t="str">
        <f t="shared" si="196"/>
        <v>020004</v>
      </c>
      <c r="B597" s="53">
        <v>10</v>
      </c>
      <c r="C597">
        <v>596</v>
      </c>
      <c r="D597">
        <v>20004</v>
      </c>
      <c r="E597" t="s">
        <v>458</v>
      </c>
      <c r="F597" t="s">
        <v>462</v>
      </c>
      <c r="G597" t="str">
        <f>VLOOKUP(A597,GIS!A:B,2,0)</f>
        <v>加良部1.4（団）</v>
      </c>
      <c r="H597" t="s">
        <v>458</v>
      </c>
      <c r="I597" t="s">
        <v>2614</v>
      </c>
      <c r="J597" s="66">
        <v>665</v>
      </c>
      <c r="K597" s="66">
        <v>665</v>
      </c>
      <c r="L597" s="66">
        <v>665</v>
      </c>
      <c r="M597" s="66">
        <v>665</v>
      </c>
      <c r="N597" s="66">
        <f>VLOOKUP(A597,GIS!A:C,3,0)</f>
        <v>665</v>
      </c>
      <c r="O597" s="66" t="str">
        <f t="shared" si="197"/>
        <v/>
      </c>
      <c r="P597" s="66" t="str">
        <f t="shared" si="194"/>
        <v/>
      </c>
      <c r="Q597" s="66">
        <f t="shared" si="198"/>
        <v>665</v>
      </c>
      <c r="R597" s="66">
        <f t="shared" si="199"/>
        <v>665</v>
      </c>
      <c r="S597" s="66">
        <f>Q597-U597-SUMIFS(条件付き不可!X:X,条件付き不可!E:E,D597)</f>
        <v>665</v>
      </c>
      <c r="T597" s="66">
        <f t="shared" si="195"/>
        <v>665</v>
      </c>
      <c r="U597" s="66">
        <f>IF(COUNTIFS(条件付き不可!$E:$E,$D597,条件付き不可!$C:$C,条件付き不可!$V$3)&gt;0,Q597,SUMIFS(条件付き不可!$L:$L,条件付き不可!$E:$E,$D597,条件付き不可!$C:$C,U$1))</f>
        <v>0</v>
      </c>
      <c r="V597" s="66">
        <f>IF(COUNTIFS(条件付き不可!$E:$E,$D597,条件付き不可!$C:$C,条件付き不可!$V$5)&gt;0,Q597,IFERROR(VLOOKUP(D597,条件付き不可!E:Y,21,0),0))</f>
        <v>0</v>
      </c>
    </row>
    <row r="598" spans="1:22">
      <c r="A598" s="53" t="str">
        <f t="shared" si="196"/>
        <v>020005</v>
      </c>
      <c r="B598" s="53">
        <v>10</v>
      </c>
      <c r="C598">
        <v>597</v>
      </c>
      <c r="D598">
        <v>20005</v>
      </c>
      <c r="E598" t="s">
        <v>458</v>
      </c>
      <c r="F598" t="s">
        <v>462</v>
      </c>
      <c r="G598" t="str">
        <f>VLOOKUP(A598,GIS!A:B,2,0)</f>
        <v>加良部2（団）</v>
      </c>
      <c r="H598" t="s">
        <v>458</v>
      </c>
      <c r="I598" t="s">
        <v>2614</v>
      </c>
      <c r="J598" s="66">
        <v>440</v>
      </c>
      <c r="K598" s="66">
        <v>440</v>
      </c>
      <c r="L598" s="66">
        <v>440</v>
      </c>
      <c r="M598" s="66">
        <v>440</v>
      </c>
      <c r="N598" s="66">
        <f>VLOOKUP(A598,GIS!A:C,3,0)</f>
        <v>440</v>
      </c>
      <c r="O598" s="66" t="str">
        <f t="shared" si="197"/>
        <v/>
      </c>
      <c r="P598" s="66" t="str">
        <f t="shared" si="194"/>
        <v/>
      </c>
      <c r="Q598" s="66">
        <f t="shared" si="198"/>
        <v>440</v>
      </c>
      <c r="R598" s="66">
        <f t="shared" si="199"/>
        <v>440</v>
      </c>
      <c r="S598" s="66">
        <f>Q598-U598-SUMIFS(条件付き不可!X:X,条件付き不可!E:E,D598)</f>
        <v>440</v>
      </c>
      <c r="T598" s="66">
        <f t="shared" si="195"/>
        <v>440</v>
      </c>
      <c r="U598" s="66">
        <f>IF(COUNTIFS(条件付き不可!$E:$E,$D598,条件付き不可!$C:$C,条件付き不可!$V$3)&gt;0,Q598,SUMIFS(条件付き不可!$L:$L,条件付き不可!$E:$E,$D598,条件付き不可!$C:$C,U$1))</f>
        <v>0</v>
      </c>
      <c r="V598" s="66">
        <f>IF(COUNTIFS(条件付き不可!$E:$E,$D598,条件付き不可!$C:$C,条件付き不可!$V$5)&gt;0,Q598,IFERROR(VLOOKUP(D598,条件付き不可!E:Y,21,0),0))</f>
        <v>0</v>
      </c>
    </row>
    <row r="599" spans="1:22">
      <c r="A599" s="53" t="str">
        <f t="shared" ref="A599" si="206">TEXT(D599,"000000")</f>
        <v>020092</v>
      </c>
      <c r="B599" s="53">
        <v>10</v>
      </c>
      <c r="C599">
        <v>598</v>
      </c>
      <c r="D599">
        <v>20092</v>
      </c>
      <c r="E599" t="s">
        <v>458</v>
      </c>
      <c r="F599" t="s">
        <v>462</v>
      </c>
      <c r="G599" t="str">
        <f>VLOOKUP(A599,GIS!A:B,2,0)</f>
        <v>加良部4（団）</v>
      </c>
      <c r="H599" t="s">
        <v>458</v>
      </c>
      <c r="I599" t="s">
        <v>2614</v>
      </c>
      <c r="J599" s="66">
        <v>450</v>
      </c>
      <c r="K599" s="66">
        <v>450</v>
      </c>
      <c r="L599" s="66">
        <v>450</v>
      </c>
      <c r="M599" s="66">
        <v>450</v>
      </c>
      <c r="N599" s="66">
        <f>VLOOKUP(A599,GIS!A:C,3,0)</f>
        <v>450</v>
      </c>
      <c r="O599" s="66" t="str">
        <f t="shared" ref="O599" si="207">IF(J599=N599,"","✕")</f>
        <v/>
      </c>
      <c r="P599" s="66" t="str">
        <f t="shared" ref="P599" si="208">IF(J599=K599,IF(J599=L599,"","✕"),"✕")</f>
        <v/>
      </c>
      <c r="Q599" s="66">
        <f t="shared" ref="Q599" si="209">N599</f>
        <v>450</v>
      </c>
      <c r="R599" s="66">
        <f t="shared" ref="R599" si="210">Q599-U599</f>
        <v>450</v>
      </c>
      <c r="S599" s="66">
        <f>Q599-U599-SUMIFS(条件付き不可!X:X,条件付き不可!E:E,D599)</f>
        <v>450</v>
      </c>
      <c r="T599" s="66">
        <f t="shared" ref="T599" si="211">Q599-V599</f>
        <v>450</v>
      </c>
      <c r="U599" s="66">
        <f>IF(COUNTIFS(条件付き不可!$E:$E,$D599,条件付き不可!$C:$C,条件付き不可!$V$3)&gt;0,Q599,SUMIFS(条件付き不可!$L:$L,条件付き不可!$E:$E,$D599,条件付き不可!$C:$C,U$1))</f>
        <v>0</v>
      </c>
      <c r="V599" s="66">
        <f>IF(COUNTIFS(条件付き不可!$E:$E,$D599,条件付き不可!$C:$C,条件付き不可!$V$5)&gt;0,Q599,IFERROR(VLOOKUP(D599,条件付き不可!E:Y,21,0),0))</f>
        <v>0</v>
      </c>
    </row>
    <row r="600" spans="1:22">
      <c r="A600" s="53" t="str">
        <f>TEXT(D600,"000000")</f>
        <v>020006</v>
      </c>
      <c r="B600" s="53">
        <v>10</v>
      </c>
      <c r="C600">
        <v>599</v>
      </c>
      <c r="D600">
        <v>20006</v>
      </c>
      <c r="E600" t="s">
        <v>458</v>
      </c>
      <c r="F600" t="s">
        <v>462</v>
      </c>
      <c r="G600" t="str">
        <f>VLOOKUP(A600,GIS!A:B,2,0)</f>
        <v>加良部4.5(団)</v>
      </c>
      <c r="H600" t="s">
        <v>458</v>
      </c>
      <c r="I600" t="s">
        <v>2614</v>
      </c>
      <c r="J600" s="66">
        <v>680</v>
      </c>
      <c r="K600" s="66">
        <v>680</v>
      </c>
      <c r="L600" s="66">
        <v>680</v>
      </c>
      <c r="M600" s="66">
        <v>680</v>
      </c>
      <c r="N600" s="66">
        <f>VLOOKUP(A600,GIS!A:C,3,0)</f>
        <v>680</v>
      </c>
      <c r="O600" s="66" t="str">
        <f>IF(J600=N600,"","✕")</f>
        <v/>
      </c>
      <c r="P600" s="66" t="str">
        <f t="shared" si="194"/>
        <v/>
      </c>
      <c r="Q600" s="66">
        <f>N600</f>
        <v>680</v>
      </c>
      <c r="R600" s="66">
        <f>Q600-U600</f>
        <v>680</v>
      </c>
      <c r="S600" s="66">
        <f>Q600-U600-SUMIFS(条件付き不可!X:X,条件付き不可!E:E,D600)</f>
        <v>680</v>
      </c>
      <c r="T600" s="66">
        <f t="shared" si="195"/>
        <v>680</v>
      </c>
      <c r="U600" s="66">
        <f>IF(COUNTIFS(条件付き不可!$E:$E,$D600,条件付き不可!$C:$C,条件付き不可!$V$3)&gt;0,Q600,SUMIFS(条件付き不可!$L:$L,条件付き不可!$E:$E,$D600,条件付き不可!$C:$C,U$1))</f>
        <v>0</v>
      </c>
      <c r="V600" s="66">
        <f>IF(COUNTIFS(条件付き不可!$E:$E,$D600,条件付き不可!$C:$C,条件付き不可!$V$5)&gt;0,Q600,IFERROR(VLOOKUP(D600,条件付き不可!E:Y,21,0),0))</f>
        <v>0</v>
      </c>
    </row>
    <row r="601" spans="1:22">
      <c r="A601" s="53" t="str">
        <f t="shared" si="196"/>
        <v>020091</v>
      </c>
      <c r="B601" s="53">
        <v>10</v>
      </c>
      <c r="C601">
        <v>600</v>
      </c>
      <c r="D601">
        <v>20091</v>
      </c>
      <c r="E601" t="s">
        <v>458</v>
      </c>
      <c r="F601" t="s">
        <v>462</v>
      </c>
      <c r="G601" t="str">
        <f>VLOOKUP(A601,GIS!A:B,2,0)</f>
        <v>加良部5・江弁須</v>
      </c>
      <c r="H601" t="s">
        <v>458</v>
      </c>
      <c r="I601" t="s">
        <v>2614</v>
      </c>
      <c r="J601" s="66">
        <v>370</v>
      </c>
      <c r="K601" s="66">
        <v>370</v>
      </c>
      <c r="L601" s="66">
        <v>370</v>
      </c>
      <c r="M601" s="66">
        <v>370</v>
      </c>
      <c r="N601" s="66">
        <f>VLOOKUP(A601,GIS!A:C,3,0)</f>
        <v>370</v>
      </c>
      <c r="O601" s="66" t="str">
        <f t="shared" si="197"/>
        <v/>
      </c>
      <c r="P601" s="66" t="str">
        <f t="shared" si="194"/>
        <v/>
      </c>
      <c r="Q601" s="66">
        <f t="shared" si="198"/>
        <v>370</v>
      </c>
      <c r="R601" s="66">
        <f t="shared" si="199"/>
        <v>370</v>
      </c>
      <c r="S601" s="66">
        <f>Q601-U601-SUMIFS(条件付き不可!X:X,条件付き不可!E:E,D601)</f>
        <v>370</v>
      </c>
      <c r="T601" s="66">
        <f t="shared" si="195"/>
        <v>370</v>
      </c>
      <c r="U601" s="66">
        <f>IF(COUNTIFS(条件付き不可!$E:$E,$D601,条件付き不可!$C:$C,条件付き不可!$V$3)&gt;0,Q601,SUMIFS(条件付き不可!$L:$L,条件付き不可!$E:$E,$D601,条件付き不可!$C:$C,U$1))</f>
        <v>0</v>
      </c>
      <c r="V601" s="66">
        <f>IF(COUNTIFS(条件付き不可!$E:$E,$D601,条件付き不可!$C:$C,条件付き不可!$V$5)&gt;0,Q601,IFERROR(VLOOKUP(D601,条件付き不可!E:Y,21,0),0))</f>
        <v>0</v>
      </c>
    </row>
    <row r="602" spans="1:22">
      <c r="A602" s="53" t="str">
        <f t="shared" si="196"/>
        <v>020007</v>
      </c>
      <c r="B602" s="53">
        <v>10</v>
      </c>
      <c r="C602">
        <v>601</v>
      </c>
      <c r="D602">
        <v>20007</v>
      </c>
      <c r="E602" t="s">
        <v>458</v>
      </c>
      <c r="F602" t="s">
        <v>462</v>
      </c>
      <c r="G602" t="str">
        <f>VLOOKUP(A602,GIS!A:B,2,0)</f>
        <v>加良部1.2</v>
      </c>
      <c r="H602" t="s">
        <v>458</v>
      </c>
      <c r="I602" t="s">
        <v>2614</v>
      </c>
      <c r="J602" s="66">
        <v>605</v>
      </c>
      <c r="K602" s="66">
        <v>605</v>
      </c>
      <c r="L602" s="66">
        <v>0</v>
      </c>
      <c r="M602" s="66">
        <v>0</v>
      </c>
      <c r="N602" s="66">
        <f>VLOOKUP(A602,GIS!A:C,3,0)</f>
        <v>605</v>
      </c>
      <c r="O602" s="66" t="str">
        <f t="shared" si="197"/>
        <v/>
      </c>
      <c r="P602" s="66" t="str">
        <f t="shared" si="194"/>
        <v>✕</v>
      </c>
      <c r="Q602" s="66">
        <f t="shared" si="198"/>
        <v>605</v>
      </c>
      <c r="R602" s="66">
        <f t="shared" si="199"/>
        <v>605</v>
      </c>
      <c r="S602" s="66">
        <f>Q602-U602-SUMIFS(条件付き不可!X:X,条件付き不可!E:E,D602)</f>
        <v>0</v>
      </c>
      <c r="T602" s="66">
        <f t="shared" si="195"/>
        <v>0</v>
      </c>
      <c r="U602" s="66">
        <f>IF(COUNTIFS(条件付き不可!$E:$E,$D602,条件付き不可!$C:$C,条件付き不可!$V$3)&gt;0,Q602,SUMIFS(条件付き不可!$L:$L,条件付き不可!$E:$E,$D602,条件付き不可!$C:$C,U$1))</f>
        <v>0</v>
      </c>
      <c r="V602" s="66">
        <f>IF(COUNTIFS(条件付き不可!$E:$E,$D602,条件付き不可!$C:$C,条件付き不可!$V$5)&gt;0,Q602,IFERROR(VLOOKUP(D602,条件付き不可!E:Y,21,0),0))</f>
        <v>605</v>
      </c>
    </row>
    <row r="603" spans="1:22">
      <c r="A603" s="53" t="str">
        <f t="shared" si="196"/>
        <v>020084</v>
      </c>
      <c r="B603" s="53">
        <v>10</v>
      </c>
      <c r="C603">
        <v>602</v>
      </c>
      <c r="D603">
        <v>20084</v>
      </c>
      <c r="E603" t="s">
        <v>458</v>
      </c>
      <c r="F603" t="s">
        <v>462</v>
      </c>
      <c r="G603" t="str">
        <f>VLOOKUP(A603,GIS!A:B,2,0)</f>
        <v>加良部6</v>
      </c>
      <c r="H603" t="s">
        <v>458</v>
      </c>
      <c r="I603" t="s">
        <v>2614</v>
      </c>
      <c r="J603" s="66">
        <v>360</v>
      </c>
      <c r="K603" s="66">
        <v>360</v>
      </c>
      <c r="L603" s="66">
        <v>360</v>
      </c>
      <c r="M603" s="66">
        <v>360</v>
      </c>
      <c r="N603" s="66">
        <f>VLOOKUP(A603,GIS!A:C,3,0)</f>
        <v>360</v>
      </c>
      <c r="O603" s="66" t="str">
        <f t="shared" si="197"/>
        <v/>
      </c>
      <c r="P603" s="66" t="str">
        <f t="shared" si="194"/>
        <v/>
      </c>
      <c r="Q603" s="66">
        <f t="shared" si="198"/>
        <v>360</v>
      </c>
      <c r="R603" s="66">
        <f t="shared" si="199"/>
        <v>360</v>
      </c>
      <c r="S603" s="66">
        <f>Q603-U603-SUMIFS(条件付き不可!X:X,条件付き不可!E:E,D603)</f>
        <v>360</v>
      </c>
      <c r="T603" s="66">
        <f t="shared" si="195"/>
        <v>360</v>
      </c>
      <c r="U603" s="66">
        <f>IF(COUNTIFS(条件付き不可!$E:$E,$D603,条件付き不可!$C:$C,条件付き不可!$V$3)&gt;0,Q603,SUMIFS(条件付き不可!$L:$L,条件付き不可!$E:$E,$D603,条件付き不可!$C:$C,U$1))</f>
        <v>0</v>
      </c>
      <c r="V603" s="66">
        <f>IF(COUNTIFS(条件付き不可!$E:$E,$D603,条件付き不可!$C:$C,条件付き不可!$V$5)&gt;0,Q603,IFERROR(VLOOKUP(D603,条件付き不可!E:Y,21,0),0))</f>
        <v>0</v>
      </c>
    </row>
    <row r="604" spans="1:22">
      <c r="A604" s="53" t="str">
        <f t="shared" si="196"/>
        <v>020082</v>
      </c>
      <c r="B604" s="53">
        <v>10</v>
      </c>
      <c r="C604">
        <v>603</v>
      </c>
      <c r="D604">
        <v>20082</v>
      </c>
      <c r="E604" t="s">
        <v>458</v>
      </c>
      <c r="F604" t="s">
        <v>466</v>
      </c>
      <c r="G604" t="str">
        <f>VLOOKUP(A604,GIS!A:B,2,0)</f>
        <v>はなのき台1.3</v>
      </c>
      <c r="H604" t="s">
        <v>458</v>
      </c>
      <c r="I604" t="s">
        <v>2614</v>
      </c>
      <c r="J604" s="66">
        <v>575</v>
      </c>
      <c r="K604" s="66">
        <v>575</v>
      </c>
      <c r="L604" s="66">
        <v>575</v>
      </c>
      <c r="M604" s="66">
        <v>575</v>
      </c>
      <c r="N604" s="66">
        <f>VLOOKUP(A604,GIS!A:C,3,0)</f>
        <v>575</v>
      </c>
      <c r="O604" s="66" t="str">
        <f t="shared" si="197"/>
        <v/>
      </c>
      <c r="P604" s="66" t="str">
        <f t="shared" si="194"/>
        <v/>
      </c>
      <c r="Q604" s="66">
        <f t="shared" si="198"/>
        <v>575</v>
      </c>
      <c r="R604" s="66">
        <f t="shared" si="199"/>
        <v>575</v>
      </c>
      <c r="S604" s="66">
        <f>Q604-U604-SUMIFS(条件付き不可!X:X,条件付き不可!E:E,D604)</f>
        <v>575</v>
      </c>
      <c r="T604" s="66">
        <f t="shared" si="195"/>
        <v>575</v>
      </c>
      <c r="U604" s="66">
        <f>IF(COUNTIFS(条件付き不可!$E:$E,$D604,条件付き不可!$C:$C,条件付き不可!$V$3)&gt;0,Q604,SUMIFS(条件付き不可!$L:$L,条件付き不可!$E:$E,$D604,条件付き不可!$C:$C,U$1))</f>
        <v>0</v>
      </c>
      <c r="V604" s="66">
        <f>IF(COUNTIFS(条件付き不可!$E:$E,$D604,条件付き不可!$C:$C,条件付き不可!$V$5)&gt;0,Q604,IFERROR(VLOOKUP(D604,条件付き不可!E:Y,21,0),0))</f>
        <v>0</v>
      </c>
    </row>
    <row r="605" spans="1:22">
      <c r="A605" s="53" t="str">
        <f t="shared" si="196"/>
        <v>020083</v>
      </c>
      <c r="B605" s="53">
        <v>10</v>
      </c>
      <c r="C605">
        <v>604</v>
      </c>
      <c r="D605">
        <v>20083</v>
      </c>
      <c r="E605" t="s">
        <v>458</v>
      </c>
      <c r="F605" t="s">
        <v>466</v>
      </c>
      <c r="G605" t="str">
        <f>VLOOKUP(A605,GIS!A:B,2,0)</f>
        <v>はなのき台2</v>
      </c>
      <c r="H605" t="s">
        <v>458</v>
      </c>
      <c r="I605" t="s">
        <v>2614</v>
      </c>
      <c r="J605" s="66">
        <v>315</v>
      </c>
      <c r="K605" s="66">
        <v>315</v>
      </c>
      <c r="L605" s="66">
        <v>315</v>
      </c>
      <c r="M605" s="66">
        <v>315</v>
      </c>
      <c r="N605" s="66">
        <f>VLOOKUP(A605,GIS!A:C,3,0)</f>
        <v>315</v>
      </c>
      <c r="O605" s="66" t="str">
        <f t="shared" si="197"/>
        <v/>
      </c>
      <c r="P605" s="66" t="str">
        <f t="shared" si="194"/>
        <v/>
      </c>
      <c r="Q605" s="66">
        <f t="shared" si="198"/>
        <v>315</v>
      </c>
      <c r="R605" s="66">
        <f t="shared" si="199"/>
        <v>315</v>
      </c>
      <c r="S605" s="66">
        <f>Q605-U605-SUMIFS(条件付き不可!X:X,条件付き不可!E:E,D605)</f>
        <v>315</v>
      </c>
      <c r="T605" s="66">
        <f t="shared" si="195"/>
        <v>315</v>
      </c>
      <c r="U605" s="66">
        <f>IF(COUNTIFS(条件付き不可!$E:$E,$D605,条件付き不可!$C:$C,条件付き不可!$V$3)&gt;0,Q605,SUMIFS(条件付き不可!$L:$L,条件付き不可!$E:$E,$D605,条件付き不可!$C:$C,U$1))</f>
        <v>0</v>
      </c>
      <c r="V605" s="66">
        <f>IF(COUNTIFS(条件付き不可!$E:$E,$D605,条件付き不可!$C:$C,条件付き不可!$V$5)&gt;0,Q605,IFERROR(VLOOKUP(D605,条件付き不可!E:Y,21,0),0))</f>
        <v>0</v>
      </c>
    </row>
    <row r="606" spans="1:22">
      <c r="A606" s="53" t="str">
        <f t="shared" si="196"/>
        <v>020008</v>
      </c>
      <c r="B606" s="53">
        <v>10</v>
      </c>
      <c r="C606">
        <v>605</v>
      </c>
      <c r="D606">
        <v>20008</v>
      </c>
      <c r="E606" t="s">
        <v>458</v>
      </c>
      <c r="F606" t="s">
        <v>469</v>
      </c>
      <c r="G606" t="str">
        <f>VLOOKUP(A606,GIS!A:B,2,0)</f>
        <v>橋賀台1</v>
      </c>
      <c r="H606" t="s">
        <v>458</v>
      </c>
      <c r="I606" t="s">
        <v>2614</v>
      </c>
      <c r="J606" s="66">
        <v>410</v>
      </c>
      <c r="K606" s="66">
        <v>410</v>
      </c>
      <c r="L606" s="66">
        <v>410</v>
      </c>
      <c r="M606" s="66">
        <v>410</v>
      </c>
      <c r="N606" s="66">
        <f>VLOOKUP(A606,GIS!A:C,3,0)</f>
        <v>410</v>
      </c>
      <c r="O606" s="66" t="str">
        <f t="shared" si="197"/>
        <v/>
      </c>
      <c r="P606" s="66" t="str">
        <f t="shared" si="194"/>
        <v/>
      </c>
      <c r="Q606" s="66">
        <f t="shared" si="198"/>
        <v>410</v>
      </c>
      <c r="R606" s="66">
        <f t="shared" si="199"/>
        <v>410</v>
      </c>
      <c r="S606" s="66">
        <f>Q606-U606-SUMIFS(条件付き不可!X:X,条件付き不可!E:E,D606)</f>
        <v>410</v>
      </c>
      <c r="T606" s="66">
        <f t="shared" si="195"/>
        <v>410</v>
      </c>
      <c r="U606" s="66">
        <f>IF(COUNTIFS(条件付き不可!$E:$E,$D606,条件付き不可!$C:$C,条件付き不可!$V$3)&gt;0,Q606,SUMIFS(条件付き不可!$L:$L,条件付き不可!$E:$E,$D606,条件付き不可!$C:$C,U$1))</f>
        <v>0</v>
      </c>
      <c r="V606" s="66">
        <f>IF(COUNTIFS(条件付き不可!$E:$E,$D606,条件付き不可!$C:$C,条件付き不可!$V$5)&gt;0,Q606,IFERROR(VLOOKUP(D606,条件付き不可!E:Y,21,0),0))</f>
        <v>0</v>
      </c>
    </row>
    <row r="607" spans="1:22">
      <c r="A607" s="53" t="str">
        <f t="shared" si="196"/>
        <v>020009</v>
      </c>
      <c r="B607" s="53">
        <v>10</v>
      </c>
      <c r="C607">
        <v>606</v>
      </c>
      <c r="D607">
        <v>20009</v>
      </c>
      <c r="E607" t="s">
        <v>458</v>
      </c>
      <c r="F607" t="s">
        <v>469</v>
      </c>
      <c r="G607" t="str">
        <f>VLOOKUP(A607,GIS!A:B,2,0)</f>
        <v>橋賀台1.2</v>
      </c>
      <c r="H607" t="s">
        <v>458</v>
      </c>
      <c r="I607" t="s">
        <v>2614</v>
      </c>
      <c r="J607" s="66">
        <v>285</v>
      </c>
      <c r="K607" s="66">
        <v>285</v>
      </c>
      <c r="L607" s="66">
        <v>285</v>
      </c>
      <c r="M607" s="66">
        <v>285</v>
      </c>
      <c r="N607" s="66">
        <f>VLOOKUP(A607,GIS!A:C,3,0)</f>
        <v>285</v>
      </c>
      <c r="O607" s="66" t="str">
        <f t="shared" si="197"/>
        <v/>
      </c>
      <c r="P607" s="66" t="str">
        <f t="shared" si="194"/>
        <v/>
      </c>
      <c r="Q607" s="66">
        <f t="shared" si="198"/>
        <v>285</v>
      </c>
      <c r="R607" s="66">
        <f t="shared" si="199"/>
        <v>285</v>
      </c>
      <c r="S607" s="66">
        <f>Q607-U607-SUMIFS(条件付き不可!X:X,条件付き不可!E:E,D607)</f>
        <v>285</v>
      </c>
      <c r="T607" s="66">
        <f t="shared" si="195"/>
        <v>285</v>
      </c>
      <c r="U607" s="66">
        <f>IF(COUNTIFS(条件付き不可!$E:$E,$D607,条件付き不可!$C:$C,条件付き不可!$V$3)&gt;0,Q607,SUMIFS(条件付き不可!$L:$L,条件付き不可!$E:$E,$D607,条件付き不可!$C:$C,U$1))</f>
        <v>0</v>
      </c>
      <c r="V607" s="66">
        <f>IF(COUNTIFS(条件付き不可!$E:$E,$D607,条件付き不可!$C:$C,条件付き不可!$V$5)&gt;0,Q607,IFERROR(VLOOKUP(D607,条件付き不可!E:Y,21,0),0))</f>
        <v>0</v>
      </c>
    </row>
    <row r="608" spans="1:22">
      <c r="A608" s="53" t="str">
        <f t="shared" si="196"/>
        <v>020010</v>
      </c>
      <c r="B608" s="53">
        <v>10</v>
      </c>
      <c r="C608">
        <v>607</v>
      </c>
      <c r="D608">
        <v>20010</v>
      </c>
      <c r="E608" t="s">
        <v>458</v>
      </c>
      <c r="F608" t="s">
        <v>469</v>
      </c>
      <c r="G608" t="str">
        <f>VLOOKUP(A608,GIS!A:B,2,0)</f>
        <v>橋賀台2.3①</v>
      </c>
      <c r="H608" t="s">
        <v>458</v>
      </c>
      <c r="I608" t="s">
        <v>2614</v>
      </c>
      <c r="J608" s="66">
        <v>425</v>
      </c>
      <c r="K608" s="66">
        <v>425</v>
      </c>
      <c r="L608" s="66">
        <v>425</v>
      </c>
      <c r="M608" s="66">
        <v>425</v>
      </c>
      <c r="N608" s="66">
        <f>VLOOKUP(A608,GIS!A:C,3,0)</f>
        <v>425</v>
      </c>
      <c r="O608" s="66" t="str">
        <f t="shared" si="197"/>
        <v/>
      </c>
      <c r="P608" s="66" t="str">
        <f t="shared" ref="P608:P673" si="212">IF(J608=K608,IF(J608=L608,"","✕"),"✕")</f>
        <v/>
      </c>
      <c r="Q608" s="66">
        <f t="shared" si="198"/>
        <v>425</v>
      </c>
      <c r="R608" s="66">
        <f t="shared" si="199"/>
        <v>425</v>
      </c>
      <c r="S608" s="66">
        <f>Q608-U608-SUMIFS(条件付き不可!X:X,条件付き不可!E:E,D608)</f>
        <v>425</v>
      </c>
      <c r="T608" s="66">
        <f t="shared" si="195"/>
        <v>425</v>
      </c>
      <c r="U608" s="66">
        <f>IF(COUNTIFS(条件付き不可!$E:$E,$D608,条件付き不可!$C:$C,条件付き不可!$V$3)&gt;0,Q608,SUMIFS(条件付き不可!$L:$L,条件付き不可!$E:$E,$D608,条件付き不可!$C:$C,U$1))</f>
        <v>0</v>
      </c>
      <c r="V608" s="66">
        <f>IF(COUNTIFS(条件付き不可!$E:$E,$D608,条件付き不可!$C:$C,条件付き不可!$V$5)&gt;0,Q608,IFERROR(VLOOKUP(D608,条件付き不可!E:Y,21,0),0))</f>
        <v>0</v>
      </c>
    </row>
    <row r="609" spans="1:22">
      <c r="A609" s="53" t="str">
        <f t="shared" si="196"/>
        <v>020011</v>
      </c>
      <c r="B609" s="53">
        <v>10</v>
      </c>
      <c r="C609">
        <v>608</v>
      </c>
      <c r="D609">
        <v>20011</v>
      </c>
      <c r="E609" t="s">
        <v>458</v>
      </c>
      <c r="F609" t="s">
        <v>469</v>
      </c>
      <c r="G609" t="str">
        <f>VLOOKUP(A609,GIS!A:B,2,0)</f>
        <v>橋賀台2.3②（団）</v>
      </c>
      <c r="H609" t="s">
        <v>458</v>
      </c>
      <c r="I609" t="s">
        <v>2614</v>
      </c>
      <c r="J609" s="66">
        <v>810</v>
      </c>
      <c r="K609" s="66">
        <v>810</v>
      </c>
      <c r="L609" s="66">
        <v>810</v>
      </c>
      <c r="M609" s="66">
        <v>810</v>
      </c>
      <c r="N609" s="66">
        <f>VLOOKUP(A609,GIS!A:C,3,0)</f>
        <v>810</v>
      </c>
      <c r="O609" s="66" t="str">
        <f t="shared" si="197"/>
        <v/>
      </c>
      <c r="P609" s="66" t="str">
        <f t="shared" si="212"/>
        <v/>
      </c>
      <c r="Q609" s="66">
        <f t="shared" si="198"/>
        <v>810</v>
      </c>
      <c r="R609" s="66">
        <f t="shared" si="199"/>
        <v>810</v>
      </c>
      <c r="S609" s="66">
        <f>Q609-U609-SUMIFS(条件付き不可!X:X,条件付き不可!E:E,D609)</f>
        <v>810</v>
      </c>
      <c r="T609" s="66">
        <f t="shared" si="195"/>
        <v>810</v>
      </c>
      <c r="U609" s="66">
        <f>IF(COUNTIFS(条件付き不可!$E:$E,$D609,条件付き不可!$C:$C,条件付き不可!$V$3)&gt;0,Q609,SUMIFS(条件付き不可!$L:$L,条件付き不可!$E:$E,$D609,条件付き不可!$C:$C,U$1))</f>
        <v>0</v>
      </c>
      <c r="V609" s="66">
        <f>IF(COUNTIFS(条件付き不可!$E:$E,$D609,条件付き不可!$C:$C,条件付き不可!$V$5)&gt;0,Q609,IFERROR(VLOOKUP(D609,条件付き不可!E:Y,21,0),0))</f>
        <v>0</v>
      </c>
    </row>
    <row r="610" spans="1:22">
      <c r="A610" s="53" t="str">
        <f t="shared" si="196"/>
        <v>020012</v>
      </c>
      <c r="B610" s="53">
        <v>10</v>
      </c>
      <c r="C610">
        <v>609</v>
      </c>
      <c r="D610">
        <v>20012</v>
      </c>
      <c r="E610" t="s">
        <v>458</v>
      </c>
      <c r="F610" t="s">
        <v>469</v>
      </c>
      <c r="G610" t="str">
        <f>VLOOKUP(A610,GIS!A:B,2,0)</f>
        <v>江弁須</v>
      </c>
      <c r="H610" t="s">
        <v>458</v>
      </c>
      <c r="I610" t="s">
        <v>2614</v>
      </c>
      <c r="J610" s="66">
        <v>580</v>
      </c>
      <c r="K610" s="66">
        <v>580</v>
      </c>
      <c r="L610" s="66">
        <v>580</v>
      </c>
      <c r="M610" s="66">
        <v>580</v>
      </c>
      <c r="N610" s="66">
        <f>VLOOKUP(A610,GIS!A:C,3,0)</f>
        <v>580</v>
      </c>
      <c r="O610" s="66" t="str">
        <f t="shared" si="197"/>
        <v/>
      </c>
      <c r="P610" s="66" t="str">
        <f t="shared" si="212"/>
        <v/>
      </c>
      <c r="Q610" s="66">
        <f t="shared" si="198"/>
        <v>580</v>
      </c>
      <c r="R610" s="66">
        <f t="shared" si="199"/>
        <v>580</v>
      </c>
      <c r="S610" s="66">
        <f>Q610-U610-SUMIFS(条件付き不可!X:X,条件付き不可!E:E,D610)</f>
        <v>580</v>
      </c>
      <c r="T610" s="66">
        <f t="shared" si="195"/>
        <v>580</v>
      </c>
      <c r="U610" s="66">
        <f>IF(COUNTIFS(条件付き不可!$E:$E,$D610,条件付き不可!$C:$C,条件付き不可!$V$3)&gt;0,Q610,SUMIFS(条件付き不可!$L:$L,条件付き不可!$E:$E,$D610,条件付き不可!$C:$C,U$1))</f>
        <v>0</v>
      </c>
      <c r="V610" s="66">
        <f>IF(COUNTIFS(条件付き不可!$E:$E,$D610,条件付き不可!$C:$C,条件付き不可!$V$5)&gt;0,Q610,IFERROR(VLOOKUP(D610,条件付き不可!E:Y,21,0),0))</f>
        <v>0</v>
      </c>
    </row>
    <row r="611" spans="1:22">
      <c r="A611" s="53" t="str">
        <f t="shared" si="196"/>
        <v>020013</v>
      </c>
      <c r="B611" s="53">
        <v>10</v>
      </c>
      <c r="C611">
        <v>610</v>
      </c>
      <c r="D611">
        <v>20013</v>
      </c>
      <c r="E611" t="s">
        <v>458</v>
      </c>
      <c r="F611" t="s">
        <v>475</v>
      </c>
      <c r="G611" t="str">
        <f>VLOOKUP(A611,GIS!A:B,2,0)</f>
        <v>玉造1丁目</v>
      </c>
      <c r="H611" t="s">
        <v>458</v>
      </c>
      <c r="I611" t="s">
        <v>2614</v>
      </c>
      <c r="J611" s="66">
        <v>317</v>
      </c>
      <c r="K611" s="66">
        <v>317</v>
      </c>
      <c r="L611" s="66">
        <v>317</v>
      </c>
      <c r="M611" s="66">
        <v>317</v>
      </c>
      <c r="N611" s="66">
        <f>VLOOKUP(A611,GIS!A:C,3,0)</f>
        <v>317</v>
      </c>
      <c r="O611" s="66" t="str">
        <f t="shared" si="197"/>
        <v/>
      </c>
      <c r="P611" s="66" t="str">
        <f t="shared" si="212"/>
        <v/>
      </c>
      <c r="Q611" s="66">
        <f t="shared" si="198"/>
        <v>317</v>
      </c>
      <c r="R611" s="66">
        <f t="shared" si="199"/>
        <v>317</v>
      </c>
      <c r="S611" s="66">
        <f>Q611-U611-SUMIFS(条件付き不可!X:X,条件付き不可!E:E,D611)</f>
        <v>317</v>
      </c>
      <c r="T611" s="66">
        <f t="shared" si="195"/>
        <v>317</v>
      </c>
      <c r="U611" s="66">
        <f>IF(COUNTIFS(条件付き不可!$E:$E,$D611,条件付き不可!$C:$C,条件付き不可!$V$3)&gt;0,Q611,SUMIFS(条件付き不可!$L:$L,条件付き不可!$E:$E,$D611,条件付き不可!$C:$C,U$1))</f>
        <v>0</v>
      </c>
      <c r="V611" s="66">
        <f>IF(COUNTIFS(条件付き不可!$E:$E,$D611,条件付き不可!$C:$C,条件付き不可!$V$5)&gt;0,Q611,IFERROR(VLOOKUP(D611,条件付き不可!E:Y,21,0),0))</f>
        <v>0</v>
      </c>
    </row>
    <row r="612" spans="1:22">
      <c r="A612" s="53" t="str">
        <f t="shared" si="196"/>
        <v>020014</v>
      </c>
      <c r="B612" s="53">
        <v>10</v>
      </c>
      <c r="C612">
        <v>611</v>
      </c>
      <c r="D612">
        <v>20014</v>
      </c>
      <c r="E612" t="s">
        <v>458</v>
      </c>
      <c r="F612" t="s">
        <v>475</v>
      </c>
      <c r="G612" t="str">
        <f>VLOOKUP(A612,GIS!A:B,2,0)</f>
        <v>玉造2丁目</v>
      </c>
      <c r="H612" t="s">
        <v>458</v>
      </c>
      <c r="I612" t="s">
        <v>2614</v>
      </c>
      <c r="J612" s="66">
        <v>390</v>
      </c>
      <c r="K612" s="66">
        <v>390</v>
      </c>
      <c r="L612" s="66">
        <v>390</v>
      </c>
      <c r="M612" s="66">
        <v>390</v>
      </c>
      <c r="N612" s="66">
        <f>VLOOKUP(A612,GIS!A:C,3,0)</f>
        <v>390</v>
      </c>
      <c r="O612" s="66" t="str">
        <f t="shared" si="197"/>
        <v/>
      </c>
      <c r="P612" s="66" t="str">
        <f t="shared" si="212"/>
        <v/>
      </c>
      <c r="Q612" s="66">
        <f t="shared" si="198"/>
        <v>390</v>
      </c>
      <c r="R612" s="66">
        <f t="shared" si="199"/>
        <v>390</v>
      </c>
      <c r="S612" s="66">
        <f>Q612-U612-SUMIFS(条件付き不可!X:X,条件付き不可!E:E,D612)</f>
        <v>390</v>
      </c>
      <c r="T612" s="66">
        <f t="shared" si="195"/>
        <v>390</v>
      </c>
      <c r="U612" s="66">
        <f>IF(COUNTIFS(条件付き不可!$E:$E,$D612,条件付き不可!$C:$C,条件付き不可!$V$3)&gt;0,Q612,SUMIFS(条件付き不可!$L:$L,条件付き不可!$E:$E,$D612,条件付き不可!$C:$C,U$1))</f>
        <v>0</v>
      </c>
      <c r="V612" s="66">
        <f>IF(COUNTIFS(条件付き不可!$E:$E,$D612,条件付き不可!$C:$C,条件付き不可!$V$5)&gt;0,Q612,IFERROR(VLOOKUP(D612,条件付き不可!E:Y,21,0),0))</f>
        <v>0</v>
      </c>
    </row>
    <row r="613" spans="1:22">
      <c r="A613" s="53" t="str">
        <f t="shared" si="196"/>
        <v>020015</v>
      </c>
      <c r="B613" s="53">
        <v>10</v>
      </c>
      <c r="C613">
        <v>612</v>
      </c>
      <c r="D613">
        <v>20015</v>
      </c>
      <c r="E613" t="s">
        <v>458</v>
      </c>
      <c r="F613" t="s">
        <v>475</v>
      </c>
      <c r="G613" t="str">
        <f>VLOOKUP(A613,GIS!A:B,2,0)</f>
        <v>玉造4丁目</v>
      </c>
      <c r="H613" t="s">
        <v>458</v>
      </c>
      <c r="I613" t="s">
        <v>2614</v>
      </c>
      <c r="J613" s="66">
        <v>325</v>
      </c>
      <c r="K613" s="66">
        <v>325</v>
      </c>
      <c r="L613" s="66">
        <v>325</v>
      </c>
      <c r="M613" s="66">
        <v>325</v>
      </c>
      <c r="N613" s="66">
        <f>VLOOKUP(A613,GIS!A:C,3,0)</f>
        <v>325</v>
      </c>
      <c r="O613" s="66" t="str">
        <f t="shared" si="197"/>
        <v/>
      </c>
      <c r="P613" s="66" t="str">
        <f t="shared" si="212"/>
        <v/>
      </c>
      <c r="Q613" s="66">
        <f t="shared" si="198"/>
        <v>325</v>
      </c>
      <c r="R613" s="66">
        <f t="shared" si="199"/>
        <v>325</v>
      </c>
      <c r="S613" s="66">
        <f>Q613-U613-SUMIFS(条件付き不可!X:X,条件付き不可!E:E,D613)</f>
        <v>325</v>
      </c>
      <c r="T613" s="66">
        <f t="shared" si="195"/>
        <v>325</v>
      </c>
      <c r="U613" s="66">
        <f>IF(COUNTIFS(条件付き不可!$E:$E,$D613,条件付き不可!$C:$C,条件付き不可!$V$3)&gt;0,Q613,SUMIFS(条件付き不可!$L:$L,条件付き不可!$E:$E,$D613,条件付き不可!$C:$C,U$1))</f>
        <v>0</v>
      </c>
      <c r="V613" s="66">
        <f>IF(COUNTIFS(条件付き不可!$E:$E,$D613,条件付き不可!$C:$C,条件付き不可!$V$5)&gt;0,Q613,IFERROR(VLOOKUP(D613,条件付き不可!E:Y,21,0),0))</f>
        <v>0</v>
      </c>
    </row>
    <row r="614" spans="1:22">
      <c r="A614" s="53" t="str">
        <f t="shared" si="196"/>
        <v>020016</v>
      </c>
      <c r="B614" s="53">
        <v>10</v>
      </c>
      <c r="C614">
        <v>613</v>
      </c>
      <c r="D614">
        <v>20016</v>
      </c>
      <c r="E614" t="s">
        <v>458</v>
      </c>
      <c r="F614" t="s">
        <v>475</v>
      </c>
      <c r="G614" t="str">
        <f>VLOOKUP(A614,GIS!A:B,2,0)</f>
        <v>玉造5丁目</v>
      </c>
      <c r="H614" t="s">
        <v>458</v>
      </c>
      <c r="I614" t="s">
        <v>2614</v>
      </c>
      <c r="J614" s="66">
        <v>300</v>
      </c>
      <c r="K614" s="66">
        <v>300</v>
      </c>
      <c r="L614" s="66">
        <v>300</v>
      </c>
      <c r="M614" s="66">
        <v>300</v>
      </c>
      <c r="N614" s="66">
        <f>VLOOKUP(A614,GIS!A:C,3,0)</f>
        <v>300</v>
      </c>
      <c r="O614" s="66" t="str">
        <f t="shared" si="197"/>
        <v/>
      </c>
      <c r="P614" s="66" t="str">
        <f t="shared" si="212"/>
        <v/>
      </c>
      <c r="Q614" s="66">
        <f t="shared" si="198"/>
        <v>300</v>
      </c>
      <c r="R614" s="66">
        <f t="shared" si="199"/>
        <v>300</v>
      </c>
      <c r="S614" s="66">
        <f>Q614-U614-SUMIFS(条件付き不可!X:X,条件付き不可!E:E,D614)</f>
        <v>300</v>
      </c>
      <c r="T614" s="66">
        <f t="shared" si="195"/>
        <v>300</v>
      </c>
      <c r="U614" s="66">
        <f>IF(COUNTIFS(条件付き不可!$E:$E,$D614,条件付き不可!$C:$C,条件付き不可!$V$3)&gt;0,Q614,SUMIFS(条件付き不可!$L:$L,条件付き不可!$E:$E,$D614,条件付き不可!$C:$C,U$1))</f>
        <v>0</v>
      </c>
      <c r="V614" s="66">
        <f>IF(COUNTIFS(条件付き不可!$E:$E,$D614,条件付き不可!$C:$C,条件付き不可!$V$5)&gt;0,Q614,IFERROR(VLOOKUP(D614,条件付き不可!E:Y,21,0),0))</f>
        <v>0</v>
      </c>
    </row>
    <row r="615" spans="1:22">
      <c r="A615" s="53" t="str">
        <f t="shared" si="196"/>
        <v>020017</v>
      </c>
      <c r="B615" s="53">
        <v>10</v>
      </c>
      <c r="C615">
        <v>614</v>
      </c>
      <c r="D615">
        <v>20017</v>
      </c>
      <c r="E615" t="s">
        <v>458</v>
      </c>
      <c r="F615" t="s">
        <v>475</v>
      </c>
      <c r="G615" t="str">
        <f>VLOOKUP(A615,GIS!A:B,2,0)</f>
        <v>玉造6丁目</v>
      </c>
      <c r="H615" t="s">
        <v>458</v>
      </c>
      <c r="I615" t="s">
        <v>2614</v>
      </c>
      <c r="J615" s="66">
        <v>410</v>
      </c>
      <c r="K615" s="66">
        <v>410</v>
      </c>
      <c r="L615" s="66">
        <v>410</v>
      </c>
      <c r="M615" s="66">
        <v>410</v>
      </c>
      <c r="N615" s="66">
        <f>VLOOKUP(A615,GIS!A:C,3,0)</f>
        <v>410</v>
      </c>
      <c r="O615" s="66" t="str">
        <f t="shared" si="197"/>
        <v/>
      </c>
      <c r="P615" s="66" t="str">
        <f t="shared" si="212"/>
        <v/>
      </c>
      <c r="Q615" s="66">
        <f t="shared" si="198"/>
        <v>410</v>
      </c>
      <c r="R615" s="66">
        <f t="shared" si="199"/>
        <v>410</v>
      </c>
      <c r="S615" s="66">
        <f>Q615-U615-SUMIFS(条件付き不可!X:X,条件付き不可!E:E,D615)</f>
        <v>410</v>
      </c>
      <c r="T615" s="66">
        <f t="shared" si="195"/>
        <v>410</v>
      </c>
      <c r="U615" s="66">
        <f>IF(COUNTIFS(条件付き不可!$E:$E,$D615,条件付き不可!$C:$C,条件付き不可!$V$3)&gt;0,Q615,SUMIFS(条件付き不可!$L:$L,条件付き不可!$E:$E,$D615,条件付き不可!$C:$C,U$1))</f>
        <v>0</v>
      </c>
      <c r="V615" s="66">
        <f>IF(COUNTIFS(条件付き不可!$E:$E,$D615,条件付き不可!$C:$C,条件付き不可!$V$5)&gt;0,Q615,IFERROR(VLOOKUP(D615,条件付き不可!E:Y,21,0),0))</f>
        <v>0</v>
      </c>
    </row>
    <row r="616" spans="1:22">
      <c r="A616" s="53" t="str">
        <f t="shared" si="196"/>
        <v>020018</v>
      </c>
      <c r="B616" s="53">
        <v>10</v>
      </c>
      <c r="C616">
        <v>615</v>
      </c>
      <c r="D616">
        <v>20018</v>
      </c>
      <c r="E616" t="s">
        <v>458</v>
      </c>
      <c r="F616" t="s">
        <v>475</v>
      </c>
      <c r="G616" t="str">
        <f>VLOOKUP(A616,GIS!A:B,2,0)</f>
        <v>玉造7丁目</v>
      </c>
      <c r="H616" t="s">
        <v>458</v>
      </c>
      <c r="I616" t="s">
        <v>2614</v>
      </c>
      <c r="J616" s="66">
        <v>475</v>
      </c>
      <c r="K616" s="66">
        <v>475</v>
      </c>
      <c r="L616" s="66">
        <v>475</v>
      </c>
      <c r="M616" s="66">
        <v>475</v>
      </c>
      <c r="N616" s="66">
        <f>VLOOKUP(A616,GIS!A:C,3,0)</f>
        <v>475</v>
      </c>
      <c r="O616" s="66" t="str">
        <f t="shared" si="197"/>
        <v/>
      </c>
      <c r="P616" s="66" t="str">
        <f t="shared" si="212"/>
        <v/>
      </c>
      <c r="Q616" s="66">
        <f t="shared" si="198"/>
        <v>475</v>
      </c>
      <c r="R616" s="66">
        <f t="shared" si="199"/>
        <v>475</v>
      </c>
      <c r="S616" s="66">
        <f>Q616-U616-SUMIFS(条件付き不可!X:X,条件付き不可!E:E,D616)</f>
        <v>475</v>
      </c>
      <c r="T616" s="66">
        <f t="shared" si="195"/>
        <v>475</v>
      </c>
      <c r="U616" s="66">
        <f>IF(COUNTIFS(条件付き不可!$E:$E,$D616,条件付き不可!$C:$C,条件付き不可!$V$3)&gt;0,Q616,SUMIFS(条件付き不可!$L:$L,条件付き不可!$E:$E,$D616,条件付き不可!$C:$C,U$1))</f>
        <v>0</v>
      </c>
      <c r="V616" s="66">
        <f>IF(COUNTIFS(条件付き不可!$E:$E,$D616,条件付き不可!$C:$C,条件付き不可!$V$5)&gt;0,Q616,IFERROR(VLOOKUP(D616,条件付き不可!E:Y,21,0),0))</f>
        <v>0</v>
      </c>
    </row>
    <row r="617" spans="1:22">
      <c r="A617" s="53" t="str">
        <f t="shared" si="196"/>
        <v>020019</v>
      </c>
      <c r="B617" s="53">
        <v>10</v>
      </c>
      <c r="C617">
        <v>616</v>
      </c>
      <c r="D617">
        <v>20019</v>
      </c>
      <c r="E617" t="s">
        <v>458</v>
      </c>
      <c r="F617" t="s">
        <v>482</v>
      </c>
      <c r="G617" t="str">
        <f>VLOOKUP(A617,GIS!A:B,2,0)</f>
        <v>中台1.2（団）</v>
      </c>
      <c r="H617" t="s">
        <v>458</v>
      </c>
      <c r="I617" t="s">
        <v>2614</v>
      </c>
      <c r="J617" s="66">
        <v>910</v>
      </c>
      <c r="K617" s="66">
        <v>910</v>
      </c>
      <c r="L617" s="66">
        <v>910</v>
      </c>
      <c r="M617" s="66">
        <v>910</v>
      </c>
      <c r="N617" s="66">
        <f>VLOOKUP(A617,GIS!A:C,3,0)</f>
        <v>910</v>
      </c>
      <c r="O617" s="66" t="str">
        <f t="shared" si="197"/>
        <v/>
      </c>
      <c r="P617" s="66" t="str">
        <f t="shared" si="212"/>
        <v/>
      </c>
      <c r="Q617" s="66">
        <f t="shared" si="198"/>
        <v>910</v>
      </c>
      <c r="R617" s="66">
        <f t="shared" si="199"/>
        <v>910</v>
      </c>
      <c r="S617" s="66">
        <f>Q617-U617-SUMIFS(条件付き不可!X:X,条件付き不可!E:E,D617)</f>
        <v>910</v>
      </c>
      <c r="T617" s="66">
        <f t="shared" ref="T617:T682" si="213">Q617-V617</f>
        <v>910</v>
      </c>
      <c r="U617" s="66">
        <f>IF(COUNTIFS(条件付き不可!$E:$E,$D617,条件付き不可!$C:$C,条件付き不可!$V$3)&gt;0,Q617,SUMIFS(条件付き不可!$L:$L,条件付き不可!$E:$E,$D617,条件付き不可!$C:$C,U$1))</f>
        <v>0</v>
      </c>
      <c r="V617" s="66">
        <f>IF(COUNTIFS(条件付き不可!$E:$E,$D617,条件付き不可!$C:$C,条件付き不可!$V$5)&gt;0,Q617,IFERROR(VLOOKUP(D617,条件付き不可!E:Y,21,0),0))</f>
        <v>0</v>
      </c>
    </row>
    <row r="618" spans="1:22">
      <c r="A618" s="53" t="str">
        <f t="shared" si="196"/>
        <v>020020</v>
      </c>
      <c r="B618" s="53">
        <v>10</v>
      </c>
      <c r="C618">
        <v>617</v>
      </c>
      <c r="D618">
        <v>20020</v>
      </c>
      <c r="E618" t="s">
        <v>458</v>
      </c>
      <c r="F618" t="s">
        <v>482</v>
      </c>
      <c r="G618" t="str">
        <f>VLOOKUP(A618,GIS!A:B,2,0)</f>
        <v>中台4.2（団）</v>
      </c>
      <c r="H618" t="s">
        <v>458</v>
      </c>
      <c r="I618" t="s">
        <v>2614</v>
      </c>
      <c r="J618" s="66">
        <v>505</v>
      </c>
      <c r="K618" s="66">
        <v>505</v>
      </c>
      <c r="L618" s="66">
        <v>505</v>
      </c>
      <c r="M618" s="66">
        <v>505</v>
      </c>
      <c r="N618" s="66">
        <f>VLOOKUP(A618,GIS!A:C,3,0)</f>
        <v>505</v>
      </c>
      <c r="O618" s="66" t="str">
        <f t="shared" si="197"/>
        <v/>
      </c>
      <c r="P618" s="66" t="str">
        <f t="shared" si="212"/>
        <v/>
      </c>
      <c r="Q618" s="66">
        <f t="shared" si="198"/>
        <v>505</v>
      </c>
      <c r="R618" s="66">
        <f t="shared" si="199"/>
        <v>505</v>
      </c>
      <c r="S618" s="66">
        <f>Q618-U618-SUMIFS(条件付き不可!X:X,条件付き不可!E:E,D618)</f>
        <v>505</v>
      </c>
      <c r="T618" s="66">
        <f t="shared" si="213"/>
        <v>505</v>
      </c>
      <c r="U618" s="66">
        <f>IF(COUNTIFS(条件付き不可!$E:$E,$D618,条件付き不可!$C:$C,条件付き不可!$V$3)&gt;0,Q618,SUMIFS(条件付き不可!$L:$L,条件付き不可!$E:$E,$D618,条件付き不可!$C:$C,U$1))</f>
        <v>0</v>
      </c>
      <c r="V618" s="66">
        <f>IF(COUNTIFS(条件付き不可!$E:$E,$D618,条件付き不可!$C:$C,条件付き不可!$V$5)&gt;0,Q618,IFERROR(VLOOKUP(D618,条件付き不可!E:Y,21,0),0))</f>
        <v>0</v>
      </c>
    </row>
    <row r="619" spans="1:22">
      <c r="A619" s="53" t="str">
        <f t="shared" si="196"/>
        <v>020021</v>
      </c>
      <c r="B619" s="53">
        <v>10</v>
      </c>
      <c r="C619">
        <v>618</v>
      </c>
      <c r="D619">
        <v>20021</v>
      </c>
      <c r="E619" t="s">
        <v>458</v>
      </c>
      <c r="F619" t="s">
        <v>482</v>
      </c>
      <c r="G619" t="str">
        <f>VLOOKUP(A619,GIS!A:B,2,0)</f>
        <v>中台3(団)</v>
      </c>
      <c r="H619" t="s">
        <v>458</v>
      </c>
      <c r="I619" t="s">
        <v>2614</v>
      </c>
      <c r="J619" s="66">
        <v>470</v>
      </c>
      <c r="K619" s="66">
        <v>470</v>
      </c>
      <c r="L619" s="66">
        <v>470</v>
      </c>
      <c r="M619" s="66">
        <v>470</v>
      </c>
      <c r="N619" s="66">
        <f>VLOOKUP(A619,GIS!A:C,3,0)</f>
        <v>470</v>
      </c>
      <c r="O619" s="66" t="str">
        <f t="shared" si="197"/>
        <v/>
      </c>
      <c r="P619" s="66" t="str">
        <f t="shared" si="212"/>
        <v/>
      </c>
      <c r="Q619" s="66">
        <f t="shared" si="198"/>
        <v>470</v>
      </c>
      <c r="R619" s="66">
        <f t="shared" si="199"/>
        <v>470</v>
      </c>
      <c r="S619" s="66">
        <f>Q619-U619-SUMIFS(条件付き不可!X:X,条件付き不可!E:E,D619)</f>
        <v>470</v>
      </c>
      <c r="T619" s="66">
        <f t="shared" si="213"/>
        <v>470</v>
      </c>
      <c r="U619" s="66">
        <f>IF(COUNTIFS(条件付き不可!$E:$E,$D619,条件付き不可!$C:$C,条件付き不可!$V$3)&gt;0,Q619,SUMIFS(条件付き不可!$L:$L,条件付き不可!$E:$E,$D619,条件付き不可!$C:$C,U$1))</f>
        <v>0</v>
      </c>
      <c r="V619" s="66">
        <f>IF(COUNTIFS(条件付き不可!$E:$E,$D619,条件付き不可!$C:$C,条件付き不可!$V$5)&gt;0,Q619,IFERROR(VLOOKUP(D619,条件付き不可!E:Y,21,0),0))</f>
        <v>0</v>
      </c>
    </row>
    <row r="620" spans="1:22">
      <c r="A620" s="53" t="str">
        <f t="shared" ref="A620:A685" si="214">TEXT(D620,"000000")</f>
        <v>020022</v>
      </c>
      <c r="B620" s="53">
        <v>10</v>
      </c>
      <c r="C620">
        <v>619</v>
      </c>
      <c r="D620">
        <v>20022</v>
      </c>
      <c r="E620" t="s">
        <v>458</v>
      </c>
      <c r="F620" t="s">
        <v>482</v>
      </c>
      <c r="G620" t="str">
        <f>VLOOKUP(A620,GIS!A:B,2,0)</f>
        <v>中台4.6</v>
      </c>
      <c r="H620" t="s">
        <v>458</v>
      </c>
      <c r="I620" t="s">
        <v>2614</v>
      </c>
      <c r="J620" s="66">
        <v>525</v>
      </c>
      <c r="K620" s="66">
        <v>525</v>
      </c>
      <c r="L620" s="66">
        <v>525</v>
      </c>
      <c r="M620" s="66">
        <v>525</v>
      </c>
      <c r="N620" s="66">
        <f>VLOOKUP(A620,GIS!A:C,3,0)</f>
        <v>525</v>
      </c>
      <c r="O620" s="66" t="str">
        <f t="shared" ref="O620:O685" si="215">IF(J620=N620,"","✕")</f>
        <v/>
      </c>
      <c r="P620" s="66" t="str">
        <f t="shared" si="212"/>
        <v/>
      </c>
      <c r="Q620" s="66">
        <f t="shared" ref="Q620:Q685" si="216">N620</f>
        <v>525</v>
      </c>
      <c r="R620" s="66">
        <f t="shared" ref="R620:R685" si="217">Q620-U620</f>
        <v>525</v>
      </c>
      <c r="S620" s="66">
        <f>Q620-U620-SUMIFS(条件付き不可!X:X,条件付き不可!E:E,D620)</f>
        <v>525</v>
      </c>
      <c r="T620" s="66">
        <f t="shared" si="213"/>
        <v>525</v>
      </c>
      <c r="U620" s="66">
        <f>IF(COUNTIFS(条件付き不可!$E:$E,$D620,条件付き不可!$C:$C,条件付き不可!$V$3)&gt;0,Q620,SUMIFS(条件付き不可!$L:$L,条件付き不可!$E:$E,$D620,条件付き不可!$C:$C,U$1))</f>
        <v>0</v>
      </c>
      <c r="V620" s="66">
        <f>IF(COUNTIFS(条件付き不可!$E:$E,$D620,条件付き不可!$C:$C,条件付き不可!$V$5)&gt;0,Q620,IFERROR(VLOOKUP(D620,条件付き不可!E:Y,21,0),0))</f>
        <v>0</v>
      </c>
    </row>
    <row r="621" spans="1:22">
      <c r="A621" s="53" t="str">
        <f t="shared" si="214"/>
        <v>020023</v>
      </c>
      <c r="B621" s="53">
        <v>10</v>
      </c>
      <c r="C621">
        <v>620</v>
      </c>
      <c r="D621">
        <v>20023</v>
      </c>
      <c r="E621" t="s">
        <v>458</v>
      </c>
      <c r="F621" t="s">
        <v>484</v>
      </c>
      <c r="G621" t="str">
        <f>VLOOKUP(A621,GIS!A:B,2,0)</f>
        <v>土屋団地</v>
      </c>
      <c r="H621" t="s">
        <v>458</v>
      </c>
      <c r="I621" t="s">
        <v>2614</v>
      </c>
      <c r="J621" s="66">
        <v>435</v>
      </c>
      <c r="K621" s="66">
        <v>435</v>
      </c>
      <c r="L621" s="66">
        <v>435</v>
      </c>
      <c r="M621" s="66">
        <v>435</v>
      </c>
      <c r="N621" s="66">
        <f>VLOOKUP(A621,GIS!A:C,3,0)</f>
        <v>435</v>
      </c>
      <c r="O621" s="66" t="str">
        <f t="shared" si="215"/>
        <v/>
      </c>
      <c r="P621" s="66" t="str">
        <f t="shared" si="212"/>
        <v/>
      </c>
      <c r="Q621" s="66">
        <f t="shared" si="216"/>
        <v>435</v>
      </c>
      <c r="R621" s="66">
        <f t="shared" si="217"/>
        <v>435</v>
      </c>
      <c r="S621" s="66">
        <f>Q621-U621-SUMIFS(条件付き不可!X:X,条件付き不可!E:E,D621)</f>
        <v>435</v>
      </c>
      <c r="T621" s="66">
        <f t="shared" si="213"/>
        <v>435</v>
      </c>
      <c r="U621" s="66">
        <f>IF(COUNTIFS(条件付き不可!$E:$E,$D621,条件付き不可!$C:$C,条件付き不可!$V$3)&gt;0,Q621,SUMIFS(条件付き不可!$L:$L,条件付き不可!$E:$E,$D621,条件付き不可!$C:$C,U$1))</f>
        <v>0</v>
      </c>
      <c r="V621" s="66">
        <f>IF(COUNTIFS(条件付き不可!$E:$E,$D621,条件付き不可!$C:$C,条件付き不可!$V$5)&gt;0,Q621,IFERROR(VLOOKUP(D621,条件付き不可!E:Y,21,0),0))</f>
        <v>0</v>
      </c>
    </row>
    <row r="622" spans="1:22">
      <c r="A622" s="53" t="str">
        <f t="shared" si="214"/>
        <v>020024</v>
      </c>
      <c r="B622" s="53">
        <v>10</v>
      </c>
      <c r="C622">
        <v>621</v>
      </c>
      <c r="D622">
        <v>20024</v>
      </c>
      <c r="E622" t="s">
        <v>458</v>
      </c>
      <c r="F622" t="s">
        <v>484</v>
      </c>
      <c r="G622" t="str">
        <f>VLOOKUP(A622,GIS!A:B,2,0)</f>
        <v>郷部宮下</v>
      </c>
      <c r="H622" t="s">
        <v>458</v>
      </c>
      <c r="I622" t="s">
        <v>2614</v>
      </c>
      <c r="J622" s="66">
        <v>385</v>
      </c>
      <c r="K622" s="66">
        <v>385</v>
      </c>
      <c r="L622" s="66">
        <v>385</v>
      </c>
      <c r="M622" s="66">
        <v>385</v>
      </c>
      <c r="N622" s="66">
        <f>VLOOKUP(A622,GIS!A:C,3,0)</f>
        <v>385</v>
      </c>
      <c r="O622" s="66" t="str">
        <f t="shared" si="215"/>
        <v/>
      </c>
      <c r="P622" s="66" t="str">
        <f t="shared" si="212"/>
        <v/>
      </c>
      <c r="Q622" s="66">
        <f t="shared" si="216"/>
        <v>385</v>
      </c>
      <c r="R622" s="66">
        <f t="shared" si="217"/>
        <v>385</v>
      </c>
      <c r="S622" s="66">
        <f>Q622-U622-SUMIFS(条件付き不可!X:X,条件付き不可!E:E,D622)</f>
        <v>385</v>
      </c>
      <c r="T622" s="66">
        <f t="shared" si="213"/>
        <v>385</v>
      </c>
      <c r="U622" s="66">
        <f>IF(COUNTIFS(条件付き不可!$E:$E,$D622,条件付き不可!$C:$C,条件付き不可!$V$3)&gt;0,Q622,SUMIFS(条件付き不可!$L:$L,条件付き不可!$E:$E,$D622,条件付き不可!$C:$C,U$1))</f>
        <v>0</v>
      </c>
      <c r="V622" s="66">
        <f>IF(COUNTIFS(条件付き不可!$E:$E,$D622,条件付き不可!$C:$C,条件付き不可!$V$5)&gt;0,Q622,IFERROR(VLOOKUP(D622,条件付き不可!E:Y,21,0),0))</f>
        <v>0</v>
      </c>
    </row>
    <row r="623" spans="1:22">
      <c r="A623" s="53" t="str">
        <f t="shared" si="214"/>
        <v>020025</v>
      </c>
      <c r="B623" s="53">
        <v>10</v>
      </c>
      <c r="C623">
        <v>622</v>
      </c>
      <c r="D623">
        <v>20025</v>
      </c>
      <c r="E623" t="s">
        <v>458</v>
      </c>
      <c r="F623" t="s">
        <v>487</v>
      </c>
      <c r="G623" t="str">
        <f>VLOOKUP(A623,GIS!A:B,2,0)</f>
        <v>美郷台1</v>
      </c>
      <c r="H623" t="s">
        <v>458</v>
      </c>
      <c r="I623" t="s">
        <v>2614</v>
      </c>
      <c r="J623" s="66">
        <v>425</v>
      </c>
      <c r="K623" s="66">
        <v>425</v>
      </c>
      <c r="L623" s="66">
        <v>425</v>
      </c>
      <c r="M623" s="66">
        <v>425</v>
      </c>
      <c r="N623" s="66">
        <f>VLOOKUP(A623,GIS!A:C,3,0)</f>
        <v>425</v>
      </c>
      <c r="O623" s="66" t="str">
        <f t="shared" si="215"/>
        <v/>
      </c>
      <c r="P623" s="66" t="str">
        <f t="shared" si="212"/>
        <v/>
      </c>
      <c r="Q623" s="66">
        <f t="shared" si="216"/>
        <v>425</v>
      </c>
      <c r="R623" s="66">
        <f t="shared" si="217"/>
        <v>425</v>
      </c>
      <c r="S623" s="66">
        <f>Q623-U623-SUMIFS(条件付き不可!X:X,条件付き不可!E:E,D623)</f>
        <v>425</v>
      </c>
      <c r="T623" s="66">
        <f t="shared" si="213"/>
        <v>425</v>
      </c>
      <c r="U623" s="66">
        <f>IF(COUNTIFS(条件付き不可!$E:$E,$D623,条件付き不可!$C:$C,条件付き不可!$V$3)&gt;0,Q623,SUMIFS(条件付き不可!$L:$L,条件付き不可!$E:$E,$D623,条件付き不可!$C:$C,U$1))</f>
        <v>0</v>
      </c>
      <c r="V623" s="66">
        <f>IF(COUNTIFS(条件付き不可!$E:$E,$D623,条件付き不可!$C:$C,条件付き不可!$V$5)&gt;0,Q623,IFERROR(VLOOKUP(D623,条件付き不可!E:Y,21,0),0))</f>
        <v>0</v>
      </c>
    </row>
    <row r="624" spans="1:22">
      <c r="A624" s="53" t="str">
        <f t="shared" si="214"/>
        <v>020026</v>
      </c>
      <c r="B624" s="53">
        <v>10</v>
      </c>
      <c r="C624">
        <v>623</v>
      </c>
      <c r="D624">
        <v>20026</v>
      </c>
      <c r="E624" t="s">
        <v>458</v>
      </c>
      <c r="F624" t="s">
        <v>487</v>
      </c>
      <c r="G624" t="str">
        <f>VLOOKUP(A624,GIS!A:B,2,0)</f>
        <v>美郷台2①</v>
      </c>
      <c r="H624" t="s">
        <v>458</v>
      </c>
      <c r="I624" t="s">
        <v>2614</v>
      </c>
      <c r="J624" s="66">
        <v>605</v>
      </c>
      <c r="K624" s="66">
        <v>605</v>
      </c>
      <c r="L624" s="66">
        <v>605</v>
      </c>
      <c r="M624" s="66">
        <v>605</v>
      </c>
      <c r="N624" s="66">
        <f>VLOOKUP(A624,GIS!A:C,3,0)</f>
        <v>605</v>
      </c>
      <c r="O624" s="66" t="str">
        <f t="shared" si="215"/>
        <v/>
      </c>
      <c r="P624" s="66" t="str">
        <f t="shared" si="212"/>
        <v/>
      </c>
      <c r="Q624" s="66">
        <f t="shared" si="216"/>
        <v>605</v>
      </c>
      <c r="R624" s="66">
        <f t="shared" si="217"/>
        <v>605</v>
      </c>
      <c r="S624" s="66">
        <f>Q624-U624-SUMIFS(条件付き不可!X:X,条件付き不可!E:E,D624)</f>
        <v>605</v>
      </c>
      <c r="T624" s="66">
        <f t="shared" si="213"/>
        <v>605</v>
      </c>
      <c r="U624" s="66">
        <f>IF(COUNTIFS(条件付き不可!$E:$E,$D624,条件付き不可!$C:$C,条件付き不可!$V$3)&gt;0,Q624,SUMIFS(条件付き不可!$L:$L,条件付き不可!$E:$E,$D624,条件付き不可!$C:$C,U$1))</f>
        <v>0</v>
      </c>
      <c r="V624" s="66">
        <f>IF(COUNTIFS(条件付き不可!$E:$E,$D624,条件付き不可!$C:$C,条件付き不可!$V$5)&gt;0,Q624,IFERROR(VLOOKUP(D624,条件付き不可!E:Y,21,0),0))</f>
        <v>0</v>
      </c>
    </row>
    <row r="625" spans="1:22">
      <c r="A625" s="53" t="str">
        <f t="shared" si="214"/>
        <v>020027</v>
      </c>
      <c r="B625" s="53">
        <v>10</v>
      </c>
      <c r="C625">
        <v>624</v>
      </c>
      <c r="D625">
        <v>20027</v>
      </c>
      <c r="E625" t="s">
        <v>458</v>
      </c>
      <c r="F625" t="s">
        <v>487</v>
      </c>
      <c r="G625" t="str">
        <f>VLOOKUP(A625,GIS!A:B,2,0)</f>
        <v>美郷台3</v>
      </c>
      <c r="H625" t="s">
        <v>458</v>
      </c>
      <c r="I625" t="s">
        <v>2614</v>
      </c>
      <c r="J625" s="66">
        <v>545</v>
      </c>
      <c r="K625" s="66">
        <v>545</v>
      </c>
      <c r="L625" s="66">
        <v>545</v>
      </c>
      <c r="M625" s="66">
        <v>545</v>
      </c>
      <c r="N625" s="66">
        <f>VLOOKUP(A625,GIS!A:C,3,0)</f>
        <v>545</v>
      </c>
      <c r="O625" s="66" t="str">
        <f t="shared" si="215"/>
        <v/>
      </c>
      <c r="P625" s="66" t="str">
        <f t="shared" si="212"/>
        <v/>
      </c>
      <c r="Q625" s="66">
        <f t="shared" si="216"/>
        <v>545</v>
      </c>
      <c r="R625" s="66">
        <f t="shared" si="217"/>
        <v>545</v>
      </c>
      <c r="S625" s="66">
        <f>Q625-U625-SUMIFS(条件付き不可!X:X,条件付き不可!E:E,D625)</f>
        <v>545</v>
      </c>
      <c r="T625" s="66">
        <f t="shared" si="213"/>
        <v>545</v>
      </c>
      <c r="U625" s="66">
        <f>IF(COUNTIFS(条件付き不可!$E:$E,$D625,条件付き不可!$C:$C,条件付き不可!$V$3)&gt;0,Q625,SUMIFS(条件付き不可!$L:$L,条件付き不可!$E:$E,$D625,条件付き不可!$C:$C,U$1))</f>
        <v>0</v>
      </c>
      <c r="V625" s="66">
        <f>IF(COUNTIFS(条件付き不可!$E:$E,$D625,条件付き不可!$C:$C,条件付き不可!$V$5)&gt;0,Q625,IFERROR(VLOOKUP(D625,条件付き不可!E:Y,21,0),0))</f>
        <v>0</v>
      </c>
    </row>
    <row r="626" spans="1:22">
      <c r="A626" s="53" t="str">
        <f t="shared" si="214"/>
        <v>020028</v>
      </c>
      <c r="B626" s="53">
        <v>10</v>
      </c>
      <c r="C626">
        <v>625</v>
      </c>
      <c r="D626">
        <v>20028</v>
      </c>
      <c r="E626" t="s">
        <v>458</v>
      </c>
      <c r="F626" t="s">
        <v>487</v>
      </c>
      <c r="G626" t="str">
        <f>VLOOKUP(A626,GIS!A:B,2,0)</f>
        <v>美郷台2②</v>
      </c>
      <c r="H626" t="s">
        <v>458</v>
      </c>
      <c r="I626" t="s">
        <v>2614</v>
      </c>
      <c r="J626" s="66">
        <v>325</v>
      </c>
      <c r="K626" s="66">
        <v>325</v>
      </c>
      <c r="L626" s="66">
        <v>325</v>
      </c>
      <c r="M626" s="66">
        <v>325</v>
      </c>
      <c r="N626" s="66">
        <f>VLOOKUP(A626,GIS!A:C,3,0)</f>
        <v>325</v>
      </c>
      <c r="O626" s="66" t="str">
        <f t="shared" si="215"/>
        <v/>
      </c>
      <c r="P626" s="66" t="str">
        <f t="shared" si="212"/>
        <v/>
      </c>
      <c r="Q626" s="66">
        <f t="shared" si="216"/>
        <v>325</v>
      </c>
      <c r="R626" s="66">
        <f t="shared" si="217"/>
        <v>325</v>
      </c>
      <c r="S626" s="66">
        <f>Q626-U626-SUMIFS(条件付き不可!X:X,条件付き不可!E:E,D626)</f>
        <v>325</v>
      </c>
      <c r="T626" s="66">
        <f t="shared" si="213"/>
        <v>325</v>
      </c>
      <c r="U626" s="66">
        <f>IF(COUNTIFS(条件付き不可!$E:$E,$D626,条件付き不可!$C:$C,条件付き不可!$V$3)&gt;0,Q626,SUMIFS(条件付き不可!$L:$L,条件付き不可!$E:$E,$D626,条件付き不可!$C:$C,U$1))</f>
        <v>0</v>
      </c>
      <c r="V626" s="66">
        <f>IF(COUNTIFS(条件付き不可!$E:$E,$D626,条件付き不可!$C:$C,条件付き不可!$V$5)&gt;0,Q626,IFERROR(VLOOKUP(D626,条件付き不可!E:Y,21,0),0))</f>
        <v>0</v>
      </c>
    </row>
    <row r="627" spans="1:22">
      <c r="A627" s="53" t="str">
        <f t="shared" si="214"/>
        <v>020029</v>
      </c>
      <c r="B627" s="53">
        <v>10</v>
      </c>
      <c r="C627">
        <v>626</v>
      </c>
      <c r="D627">
        <v>20029</v>
      </c>
      <c r="E627" t="s">
        <v>458</v>
      </c>
      <c r="F627" t="s">
        <v>492</v>
      </c>
      <c r="G627" t="str">
        <f>VLOOKUP(A627,GIS!A:B,2,0)</f>
        <v>囲護台1</v>
      </c>
      <c r="H627" t="s">
        <v>458</v>
      </c>
      <c r="I627" t="s">
        <v>2614</v>
      </c>
      <c r="J627" s="66">
        <v>700</v>
      </c>
      <c r="K627" s="66">
        <v>700</v>
      </c>
      <c r="L627" s="66">
        <v>700</v>
      </c>
      <c r="M627" s="66">
        <v>700</v>
      </c>
      <c r="N627" s="66">
        <f>VLOOKUP(A627,GIS!A:C,3,0)</f>
        <v>700</v>
      </c>
      <c r="O627" s="66" t="str">
        <f t="shared" si="215"/>
        <v/>
      </c>
      <c r="P627" s="66" t="str">
        <f t="shared" si="212"/>
        <v/>
      </c>
      <c r="Q627" s="66">
        <f t="shared" si="216"/>
        <v>700</v>
      </c>
      <c r="R627" s="66">
        <f t="shared" si="217"/>
        <v>700</v>
      </c>
      <c r="S627" s="66">
        <f>Q627-U627-SUMIFS(条件付き不可!X:X,条件付き不可!E:E,D627)</f>
        <v>700</v>
      </c>
      <c r="T627" s="66">
        <f t="shared" si="213"/>
        <v>700</v>
      </c>
      <c r="U627" s="66">
        <f>IF(COUNTIFS(条件付き不可!$E:$E,$D627,条件付き不可!$C:$C,条件付き不可!$V$3)&gt;0,Q627,SUMIFS(条件付き不可!$L:$L,条件付き不可!$E:$E,$D627,条件付き不可!$C:$C,U$1))</f>
        <v>0</v>
      </c>
      <c r="V627" s="66">
        <f>IF(COUNTIFS(条件付き不可!$E:$E,$D627,条件付き不可!$C:$C,条件付き不可!$V$5)&gt;0,Q627,IFERROR(VLOOKUP(D627,条件付き不可!E:Y,21,0),0))</f>
        <v>0</v>
      </c>
    </row>
    <row r="628" spans="1:22">
      <c r="A628" s="53" t="str">
        <f t="shared" si="214"/>
        <v>020030</v>
      </c>
      <c r="B628" s="53">
        <v>10</v>
      </c>
      <c r="C628">
        <v>627</v>
      </c>
      <c r="D628">
        <v>20030</v>
      </c>
      <c r="E628" t="s">
        <v>458</v>
      </c>
      <c r="F628" t="s">
        <v>492</v>
      </c>
      <c r="G628" t="str">
        <f>VLOOKUP(A628,GIS!A:B,2,0)</f>
        <v>囲護台2A</v>
      </c>
      <c r="H628" t="s">
        <v>458</v>
      </c>
      <c r="I628" t="s">
        <v>2614</v>
      </c>
      <c r="J628" s="66">
        <v>380</v>
      </c>
      <c r="K628" s="66">
        <v>380</v>
      </c>
      <c r="L628" s="66">
        <v>380</v>
      </c>
      <c r="M628" s="66">
        <v>380</v>
      </c>
      <c r="N628" s="66">
        <f>VLOOKUP(A628,GIS!A:C,3,0)</f>
        <v>380</v>
      </c>
      <c r="O628" s="66" t="str">
        <f t="shared" si="215"/>
        <v/>
      </c>
      <c r="P628" s="66" t="str">
        <f t="shared" si="212"/>
        <v/>
      </c>
      <c r="Q628" s="66">
        <f t="shared" si="216"/>
        <v>380</v>
      </c>
      <c r="R628" s="66">
        <f t="shared" si="217"/>
        <v>380</v>
      </c>
      <c r="S628" s="66">
        <f>Q628-U628-SUMIFS(条件付き不可!X:X,条件付き不可!E:E,D628)</f>
        <v>380</v>
      </c>
      <c r="T628" s="66">
        <f t="shared" si="213"/>
        <v>380</v>
      </c>
      <c r="U628" s="66">
        <f>IF(COUNTIFS(条件付き不可!$E:$E,$D628,条件付き不可!$C:$C,条件付き不可!$V$3)&gt;0,Q628,SUMIFS(条件付き不可!$L:$L,条件付き不可!$E:$E,$D628,条件付き不可!$C:$C,U$1))</f>
        <v>0</v>
      </c>
      <c r="V628" s="66">
        <f>IF(COUNTIFS(条件付き不可!$E:$E,$D628,条件付き不可!$C:$C,条件付き不可!$V$5)&gt;0,Q628,IFERROR(VLOOKUP(D628,条件付き不可!E:Y,21,0),0))</f>
        <v>0</v>
      </c>
    </row>
    <row r="629" spans="1:22">
      <c r="A629" s="53" t="str">
        <f t="shared" ref="A629" si="218">TEXT(D629,"000000")</f>
        <v>020094</v>
      </c>
      <c r="B629" s="53">
        <v>10</v>
      </c>
      <c r="C629">
        <v>628</v>
      </c>
      <c r="D629">
        <v>20094</v>
      </c>
      <c r="E629" t="s">
        <v>458</v>
      </c>
      <c r="F629" t="s">
        <v>492</v>
      </c>
      <c r="G629" t="str">
        <f>VLOOKUP(A629,GIS!A:B,2,0)</f>
        <v>囲護台2B</v>
      </c>
      <c r="H629" t="s">
        <v>458</v>
      </c>
      <c r="I629" t="s">
        <v>2614</v>
      </c>
      <c r="J629" s="66">
        <v>330</v>
      </c>
      <c r="K629" s="66">
        <v>330</v>
      </c>
      <c r="L629" s="66">
        <v>330</v>
      </c>
      <c r="M629" s="66">
        <v>330</v>
      </c>
      <c r="N629" s="66">
        <f>VLOOKUP(A629,GIS!A:C,3,0)</f>
        <v>330</v>
      </c>
      <c r="O629" s="66" t="str">
        <f t="shared" ref="O629" si="219">IF(J629=N629,"","✕")</f>
        <v/>
      </c>
      <c r="P629" s="66" t="str">
        <f t="shared" ref="P629" si="220">IF(J629=K629,IF(J629=L629,"","✕"),"✕")</f>
        <v/>
      </c>
      <c r="Q629" s="66">
        <f t="shared" ref="Q629" si="221">N629</f>
        <v>330</v>
      </c>
      <c r="R629" s="66">
        <f t="shared" ref="R629" si="222">Q629-U629</f>
        <v>330</v>
      </c>
      <c r="S629" s="66">
        <f>Q629-U629-SUMIFS(条件付き不可!X:X,条件付き不可!E:E,D629)</f>
        <v>330</v>
      </c>
      <c r="T629" s="66">
        <f t="shared" ref="T629" si="223">Q629-V629</f>
        <v>330</v>
      </c>
      <c r="U629" s="66">
        <f>IF(COUNTIFS(条件付き不可!$E:$E,$D629,条件付き不可!$C:$C,条件付き不可!$V$3)&gt;0,Q629,SUMIFS(条件付き不可!$L:$L,条件付き不可!$E:$E,$D629,条件付き不可!$C:$C,U$1))</f>
        <v>0</v>
      </c>
      <c r="V629" s="66">
        <f>IF(COUNTIFS(条件付き不可!$E:$E,$D629,条件付き不可!$C:$C,条件付き不可!$V$5)&gt;0,Q629,IFERROR(VLOOKUP(D629,条件付き不可!E:Y,21,0),0))</f>
        <v>0</v>
      </c>
    </row>
    <row r="630" spans="1:22">
      <c r="A630" s="53" t="str">
        <f t="shared" si="214"/>
        <v>020031</v>
      </c>
      <c r="B630" s="53">
        <v>10</v>
      </c>
      <c r="C630">
        <v>629</v>
      </c>
      <c r="D630">
        <v>20031</v>
      </c>
      <c r="E630" t="s">
        <v>458</v>
      </c>
      <c r="F630" t="s">
        <v>492</v>
      </c>
      <c r="G630" t="str">
        <f>VLOOKUP(A630,GIS!A:B,2,0)</f>
        <v>囲護台3</v>
      </c>
      <c r="H630" t="s">
        <v>458</v>
      </c>
      <c r="I630" t="s">
        <v>2614</v>
      </c>
      <c r="J630" s="66">
        <v>535</v>
      </c>
      <c r="K630" s="66">
        <v>535</v>
      </c>
      <c r="L630" s="66">
        <v>535</v>
      </c>
      <c r="M630" s="66">
        <v>535</v>
      </c>
      <c r="N630" s="66">
        <f>VLOOKUP(A630,GIS!A:C,3,0)</f>
        <v>535</v>
      </c>
      <c r="O630" s="66" t="str">
        <f t="shared" si="215"/>
        <v/>
      </c>
      <c r="P630" s="66" t="str">
        <f t="shared" si="212"/>
        <v/>
      </c>
      <c r="Q630" s="66">
        <f t="shared" si="216"/>
        <v>535</v>
      </c>
      <c r="R630" s="66">
        <f t="shared" si="217"/>
        <v>535</v>
      </c>
      <c r="S630" s="66">
        <f>Q630-U630-SUMIFS(条件付き不可!X:X,条件付き不可!E:E,D630)</f>
        <v>535</v>
      </c>
      <c r="T630" s="66">
        <f t="shared" si="213"/>
        <v>535</v>
      </c>
      <c r="U630" s="66">
        <f>IF(COUNTIFS(条件付き不可!$E:$E,$D630,条件付き不可!$C:$C,条件付き不可!$V$3)&gt;0,Q630,SUMIFS(条件付き不可!$L:$L,条件付き不可!$E:$E,$D630,条件付き不可!$C:$C,U$1))</f>
        <v>0</v>
      </c>
      <c r="V630" s="66">
        <f>IF(COUNTIFS(条件付き不可!$E:$E,$D630,条件付き不可!$C:$C,条件付き不可!$V$5)&gt;0,Q630,IFERROR(VLOOKUP(D630,条件付き不可!E:Y,21,0),0))</f>
        <v>0</v>
      </c>
    </row>
    <row r="631" spans="1:22">
      <c r="A631" s="53" t="str">
        <f t="shared" si="214"/>
        <v>020032</v>
      </c>
      <c r="B631" s="53">
        <v>10</v>
      </c>
      <c r="C631">
        <v>630</v>
      </c>
      <c r="D631">
        <v>20032</v>
      </c>
      <c r="E631" t="s">
        <v>458</v>
      </c>
      <c r="F631" t="s">
        <v>492</v>
      </c>
      <c r="G631" t="str">
        <f>VLOOKUP(A631,GIS!A:B,2,0)</f>
        <v>南平台</v>
      </c>
      <c r="H631" t="s">
        <v>458</v>
      </c>
      <c r="I631" t="s">
        <v>2614</v>
      </c>
      <c r="J631" s="66">
        <v>520</v>
      </c>
      <c r="K631" s="66">
        <v>520</v>
      </c>
      <c r="L631" s="66">
        <v>520</v>
      </c>
      <c r="M631" s="66">
        <v>520</v>
      </c>
      <c r="N631" s="66">
        <f>VLOOKUP(A631,GIS!A:C,3,0)</f>
        <v>520</v>
      </c>
      <c r="O631" s="66" t="str">
        <f t="shared" si="215"/>
        <v/>
      </c>
      <c r="P631" s="66" t="str">
        <f t="shared" si="212"/>
        <v/>
      </c>
      <c r="Q631" s="66">
        <f t="shared" si="216"/>
        <v>520</v>
      </c>
      <c r="R631" s="66">
        <f t="shared" si="217"/>
        <v>520</v>
      </c>
      <c r="S631" s="66">
        <f>Q631-U631-SUMIFS(条件付き不可!X:X,条件付き不可!E:E,D631)</f>
        <v>520</v>
      </c>
      <c r="T631" s="66">
        <f t="shared" si="213"/>
        <v>520</v>
      </c>
      <c r="U631" s="66">
        <f>IF(COUNTIFS(条件付き不可!$E:$E,$D631,条件付き不可!$C:$C,条件付き不可!$V$3)&gt;0,Q631,SUMIFS(条件付き不可!$L:$L,条件付き不可!$E:$E,$D631,条件付き不可!$C:$C,U$1))</f>
        <v>0</v>
      </c>
      <c r="V631" s="66">
        <f>IF(COUNTIFS(条件付き不可!$E:$E,$D631,条件付き不可!$C:$C,条件付き不可!$V$5)&gt;0,Q631,IFERROR(VLOOKUP(D631,条件付き不可!E:Y,21,0),0))</f>
        <v>0</v>
      </c>
    </row>
    <row r="632" spans="1:22">
      <c r="A632" s="53" t="str">
        <f t="shared" si="214"/>
        <v>020033</v>
      </c>
      <c r="B632" s="53">
        <v>10</v>
      </c>
      <c r="C632">
        <v>631</v>
      </c>
      <c r="D632">
        <v>20033</v>
      </c>
      <c r="E632" t="s">
        <v>458</v>
      </c>
      <c r="F632" t="s">
        <v>496</v>
      </c>
      <c r="G632" t="str">
        <f>VLOOKUP(A632,GIS!A:B,2,0)</f>
        <v xml:space="preserve">飯田町① </v>
      </c>
      <c r="H632" t="s">
        <v>458</v>
      </c>
      <c r="I632" t="s">
        <v>2614</v>
      </c>
      <c r="J632" s="66">
        <v>640</v>
      </c>
      <c r="K632" s="66">
        <v>640</v>
      </c>
      <c r="L632" s="66">
        <v>640</v>
      </c>
      <c r="M632" s="66">
        <v>640</v>
      </c>
      <c r="N632" s="66">
        <f>VLOOKUP(A632,GIS!A:C,3,0)</f>
        <v>640</v>
      </c>
      <c r="O632" s="66" t="str">
        <f t="shared" si="215"/>
        <v/>
      </c>
      <c r="P632" s="66" t="str">
        <f t="shared" si="212"/>
        <v/>
      </c>
      <c r="Q632" s="66">
        <f t="shared" si="216"/>
        <v>640</v>
      </c>
      <c r="R632" s="66">
        <f t="shared" si="217"/>
        <v>640</v>
      </c>
      <c r="S632" s="66">
        <f>Q632-U632-SUMIFS(条件付き不可!X:X,条件付き不可!E:E,D632)</f>
        <v>640</v>
      </c>
      <c r="T632" s="66">
        <f t="shared" si="213"/>
        <v>640</v>
      </c>
      <c r="U632" s="66">
        <f>IF(COUNTIFS(条件付き不可!$E:$E,$D632,条件付き不可!$C:$C,条件付き不可!$V$3)&gt;0,Q632,SUMIFS(条件付き不可!$L:$L,条件付き不可!$E:$E,$D632,条件付き不可!$C:$C,U$1))</f>
        <v>0</v>
      </c>
      <c r="V632" s="66">
        <f>IF(COUNTIFS(条件付き不可!$E:$E,$D632,条件付き不可!$C:$C,条件付き不可!$V$5)&gt;0,Q632,IFERROR(VLOOKUP(D632,条件付き不可!E:Y,21,0),0))</f>
        <v>0</v>
      </c>
    </row>
    <row r="633" spans="1:22">
      <c r="A633" s="53" t="str">
        <f t="shared" si="214"/>
        <v>020034</v>
      </c>
      <c r="B633" s="53">
        <v>10</v>
      </c>
      <c r="C633">
        <v>632</v>
      </c>
      <c r="D633">
        <v>20034</v>
      </c>
      <c r="E633" t="s">
        <v>458</v>
      </c>
      <c r="F633" t="s">
        <v>496</v>
      </c>
      <c r="G633" t="str">
        <f>VLOOKUP(A633,GIS!A:B,2,0)</f>
        <v>飯田町②</v>
      </c>
      <c r="H633" t="s">
        <v>458</v>
      </c>
      <c r="I633" t="s">
        <v>2614</v>
      </c>
      <c r="J633" s="66">
        <v>485</v>
      </c>
      <c r="K633" s="66">
        <v>485</v>
      </c>
      <c r="L633" s="66">
        <v>485</v>
      </c>
      <c r="M633" s="66">
        <v>485</v>
      </c>
      <c r="N633" s="66">
        <f>VLOOKUP(A633,GIS!A:C,3,0)</f>
        <v>485</v>
      </c>
      <c r="O633" s="66" t="str">
        <f t="shared" si="215"/>
        <v/>
      </c>
      <c r="P633" s="66" t="str">
        <f t="shared" si="212"/>
        <v/>
      </c>
      <c r="Q633" s="66">
        <f t="shared" si="216"/>
        <v>485</v>
      </c>
      <c r="R633" s="66">
        <f t="shared" si="217"/>
        <v>485</v>
      </c>
      <c r="S633" s="66">
        <f>Q633-U633-SUMIFS(条件付き不可!X:X,条件付き不可!E:E,D633)</f>
        <v>485</v>
      </c>
      <c r="T633" s="66">
        <f t="shared" si="213"/>
        <v>485</v>
      </c>
      <c r="U633" s="66">
        <f>IF(COUNTIFS(条件付き不可!$E:$E,$D633,条件付き不可!$C:$C,条件付き不可!$V$3)&gt;0,Q633,SUMIFS(条件付き不可!$L:$L,条件付き不可!$E:$E,$D633,条件付き不可!$C:$C,U$1))</f>
        <v>0</v>
      </c>
      <c r="V633" s="66">
        <f>IF(COUNTIFS(条件付き不可!$E:$E,$D633,条件付き不可!$C:$C,条件付き不可!$V$5)&gt;0,Q633,IFERROR(VLOOKUP(D633,条件付き不可!E:Y,21,0),0))</f>
        <v>0</v>
      </c>
    </row>
    <row r="634" spans="1:22">
      <c r="A634" s="53" t="str">
        <f t="shared" si="214"/>
        <v>020035</v>
      </c>
      <c r="B634" s="53">
        <v>10</v>
      </c>
      <c r="C634">
        <v>633</v>
      </c>
      <c r="D634">
        <v>20035</v>
      </c>
      <c r="E634" t="s">
        <v>458</v>
      </c>
      <c r="F634" t="s">
        <v>496</v>
      </c>
      <c r="G634" t="str">
        <f>VLOOKUP(A634,GIS!A:B,2,0)</f>
        <v>飯田町③</v>
      </c>
      <c r="H634" t="s">
        <v>458</v>
      </c>
      <c r="I634" t="s">
        <v>2614</v>
      </c>
      <c r="J634" s="66">
        <v>380</v>
      </c>
      <c r="K634" s="66">
        <v>380</v>
      </c>
      <c r="L634" s="66">
        <v>380</v>
      </c>
      <c r="M634" s="66">
        <v>380</v>
      </c>
      <c r="N634" s="66">
        <f>VLOOKUP(A634,GIS!A:C,3,0)</f>
        <v>380</v>
      </c>
      <c r="O634" s="66" t="str">
        <f t="shared" si="215"/>
        <v/>
      </c>
      <c r="P634" s="66" t="str">
        <f t="shared" si="212"/>
        <v/>
      </c>
      <c r="Q634" s="66">
        <f t="shared" si="216"/>
        <v>380</v>
      </c>
      <c r="R634" s="66">
        <f t="shared" si="217"/>
        <v>380</v>
      </c>
      <c r="S634" s="66">
        <f>Q634-U634-SUMIFS(条件付き不可!X:X,条件付き不可!E:E,D634)</f>
        <v>380</v>
      </c>
      <c r="T634" s="66">
        <f t="shared" si="213"/>
        <v>380</v>
      </c>
      <c r="U634" s="66">
        <f>IF(COUNTIFS(条件付き不可!$E:$E,$D634,条件付き不可!$C:$C,条件付き不可!$V$3)&gt;0,Q634,SUMIFS(条件付き不可!$L:$L,条件付き不可!$E:$E,$D634,条件付き不可!$C:$C,U$1))</f>
        <v>0</v>
      </c>
      <c r="V634" s="66">
        <f>IF(COUNTIFS(条件付き不可!$E:$E,$D634,条件付き不可!$C:$C,条件付き不可!$V$5)&gt;0,Q634,IFERROR(VLOOKUP(D634,条件付き不可!E:Y,21,0),0))</f>
        <v>0</v>
      </c>
    </row>
    <row r="635" spans="1:22">
      <c r="A635" s="53" t="str">
        <f t="shared" si="214"/>
        <v>020036</v>
      </c>
      <c r="B635" s="53">
        <v>10</v>
      </c>
      <c r="C635">
        <v>634</v>
      </c>
      <c r="D635">
        <v>20036</v>
      </c>
      <c r="E635" t="s">
        <v>458</v>
      </c>
      <c r="F635" t="s">
        <v>496</v>
      </c>
      <c r="G635" t="str">
        <f>VLOOKUP(A635,GIS!A:B,2,0)</f>
        <v>飯田町④</v>
      </c>
      <c r="H635" t="s">
        <v>458</v>
      </c>
      <c r="I635" t="s">
        <v>2614</v>
      </c>
      <c r="J635" s="66">
        <v>420</v>
      </c>
      <c r="K635" s="66">
        <v>420</v>
      </c>
      <c r="L635" s="66">
        <v>420</v>
      </c>
      <c r="M635" s="66">
        <v>420</v>
      </c>
      <c r="N635" s="66">
        <f>VLOOKUP(A635,GIS!A:C,3,0)</f>
        <v>420</v>
      </c>
      <c r="O635" s="66" t="str">
        <f t="shared" si="215"/>
        <v/>
      </c>
      <c r="P635" s="66" t="str">
        <f t="shared" si="212"/>
        <v/>
      </c>
      <c r="Q635" s="66">
        <f t="shared" si="216"/>
        <v>420</v>
      </c>
      <c r="R635" s="66">
        <f t="shared" si="217"/>
        <v>420</v>
      </c>
      <c r="S635" s="66">
        <f>Q635-U635-SUMIFS(条件付き不可!X:X,条件付き不可!E:E,D635)</f>
        <v>420</v>
      </c>
      <c r="T635" s="66">
        <f t="shared" si="213"/>
        <v>420</v>
      </c>
      <c r="U635" s="66">
        <f>IF(COUNTIFS(条件付き不可!$E:$E,$D635,条件付き不可!$C:$C,条件付き不可!$V$3)&gt;0,Q635,SUMIFS(条件付き不可!$L:$L,条件付き不可!$E:$E,$D635,条件付き不可!$C:$C,U$1))</f>
        <v>0</v>
      </c>
      <c r="V635" s="66">
        <f>IF(COUNTIFS(条件付き不可!$E:$E,$D635,条件付き不可!$C:$C,条件付き不可!$V$5)&gt;0,Q635,IFERROR(VLOOKUP(D635,条件付き不可!E:Y,21,0),0))</f>
        <v>0</v>
      </c>
    </row>
    <row r="636" spans="1:22">
      <c r="A636" s="53" t="str">
        <f t="shared" si="214"/>
        <v>020037</v>
      </c>
      <c r="B636" s="53">
        <v>10</v>
      </c>
      <c r="C636">
        <v>635</v>
      </c>
      <c r="D636">
        <v>20037</v>
      </c>
      <c r="E636" t="s">
        <v>458</v>
      </c>
      <c r="F636" t="s">
        <v>500</v>
      </c>
      <c r="G636" t="str">
        <f>VLOOKUP(A636,GIS!A:B,2,0)</f>
        <v>公津の杜1</v>
      </c>
      <c r="H636" t="s">
        <v>458</v>
      </c>
      <c r="I636" t="s">
        <v>2614</v>
      </c>
      <c r="J636" s="66">
        <v>450</v>
      </c>
      <c r="K636" s="66">
        <v>450</v>
      </c>
      <c r="L636" s="66">
        <v>450</v>
      </c>
      <c r="M636" s="66">
        <v>450</v>
      </c>
      <c r="N636" s="66">
        <f>VLOOKUP(A636,GIS!A:C,3,0)</f>
        <v>450</v>
      </c>
      <c r="O636" s="66" t="str">
        <f t="shared" si="215"/>
        <v/>
      </c>
      <c r="P636" s="66" t="str">
        <f t="shared" si="212"/>
        <v/>
      </c>
      <c r="Q636" s="66">
        <f t="shared" si="216"/>
        <v>450</v>
      </c>
      <c r="R636" s="66">
        <f t="shared" si="217"/>
        <v>450</v>
      </c>
      <c r="S636" s="66">
        <f>Q636-U636-SUMIFS(条件付き不可!X:X,条件付き不可!E:E,D636)</f>
        <v>450</v>
      </c>
      <c r="T636" s="66">
        <f t="shared" si="213"/>
        <v>450</v>
      </c>
      <c r="U636" s="66">
        <f>IF(COUNTIFS(条件付き不可!$E:$E,$D636,条件付き不可!$C:$C,条件付き不可!$V$3)&gt;0,Q636,SUMIFS(条件付き不可!$L:$L,条件付き不可!$E:$E,$D636,条件付き不可!$C:$C,U$1))</f>
        <v>0</v>
      </c>
      <c r="V636" s="66">
        <f>IF(COUNTIFS(条件付き不可!$E:$E,$D636,条件付き不可!$C:$C,条件付き不可!$V$5)&gt;0,Q636,IFERROR(VLOOKUP(D636,条件付き不可!E:Y,21,0),0))</f>
        <v>0</v>
      </c>
    </row>
    <row r="637" spans="1:22">
      <c r="A637" s="53" t="str">
        <f t="shared" si="214"/>
        <v>020038</v>
      </c>
      <c r="B637" s="53">
        <v>10</v>
      </c>
      <c r="C637">
        <v>636</v>
      </c>
      <c r="D637">
        <v>20038</v>
      </c>
      <c r="E637" t="s">
        <v>458</v>
      </c>
      <c r="F637" t="s">
        <v>500</v>
      </c>
      <c r="G637" t="str">
        <f>VLOOKUP(A637,GIS!A:B,2,0)</f>
        <v>公津の杜2A</v>
      </c>
      <c r="H637" t="s">
        <v>458</v>
      </c>
      <c r="I637" t="s">
        <v>2614</v>
      </c>
      <c r="J637" s="66">
        <v>420</v>
      </c>
      <c r="K637" s="66">
        <v>420</v>
      </c>
      <c r="L637" s="66">
        <v>420</v>
      </c>
      <c r="M637" s="66">
        <v>420</v>
      </c>
      <c r="N637" s="66">
        <f>VLOOKUP(A637,GIS!A:C,3,0)</f>
        <v>420</v>
      </c>
      <c r="O637" s="66" t="str">
        <f t="shared" si="215"/>
        <v/>
      </c>
      <c r="P637" s="66" t="str">
        <f t="shared" si="212"/>
        <v/>
      </c>
      <c r="Q637" s="66">
        <f t="shared" si="216"/>
        <v>420</v>
      </c>
      <c r="R637" s="66">
        <f t="shared" si="217"/>
        <v>420</v>
      </c>
      <c r="S637" s="66">
        <f>Q637-U637-SUMIFS(条件付き不可!X:X,条件付き不可!E:E,D637)</f>
        <v>420</v>
      </c>
      <c r="T637" s="66">
        <f t="shared" si="213"/>
        <v>420</v>
      </c>
      <c r="U637" s="66">
        <f>IF(COUNTIFS(条件付き不可!$E:$E,$D637,条件付き不可!$C:$C,条件付き不可!$V$3)&gt;0,Q637,SUMIFS(条件付き不可!$L:$L,条件付き不可!$E:$E,$D637,条件付き不可!$C:$C,U$1))</f>
        <v>0</v>
      </c>
      <c r="V637" s="66">
        <f>IF(COUNTIFS(条件付き不可!$E:$E,$D637,条件付き不可!$C:$C,条件付き不可!$V$5)&gt;0,Q637,IFERROR(VLOOKUP(D637,条件付き不可!E:Y,21,0),0))</f>
        <v>0</v>
      </c>
    </row>
    <row r="638" spans="1:22">
      <c r="A638" s="53" t="str">
        <f t="shared" si="214"/>
        <v>020085</v>
      </c>
      <c r="B638" s="53">
        <v>10</v>
      </c>
      <c r="C638">
        <v>637</v>
      </c>
      <c r="D638">
        <v>20085</v>
      </c>
      <c r="E638" t="s">
        <v>458</v>
      </c>
      <c r="F638" t="s">
        <v>500</v>
      </c>
      <c r="G638" t="str">
        <f>VLOOKUP(A638,GIS!A:B,2,0)</f>
        <v>公津の杜2B</v>
      </c>
      <c r="H638" t="s">
        <v>458</v>
      </c>
      <c r="I638" t="s">
        <v>2614</v>
      </c>
      <c r="J638" s="66">
        <v>415</v>
      </c>
      <c r="K638" s="66">
        <v>415</v>
      </c>
      <c r="L638" s="66">
        <v>415</v>
      </c>
      <c r="M638" s="66">
        <v>415</v>
      </c>
      <c r="N638" s="66">
        <f>VLOOKUP(A638,GIS!A:C,3,0)</f>
        <v>415</v>
      </c>
      <c r="O638" s="66" t="str">
        <f t="shared" si="215"/>
        <v/>
      </c>
      <c r="P638" s="66" t="str">
        <f t="shared" si="212"/>
        <v/>
      </c>
      <c r="Q638" s="66">
        <f t="shared" si="216"/>
        <v>415</v>
      </c>
      <c r="R638" s="66">
        <f t="shared" si="217"/>
        <v>415</v>
      </c>
      <c r="S638" s="66">
        <f>Q638-U638-SUMIFS(条件付き不可!X:X,条件付き不可!E:E,D638)</f>
        <v>415</v>
      </c>
      <c r="T638" s="66">
        <f t="shared" si="213"/>
        <v>415</v>
      </c>
      <c r="U638" s="66">
        <f>IF(COUNTIFS(条件付き不可!$E:$E,$D638,条件付き不可!$C:$C,条件付き不可!$V$3)&gt;0,Q638,SUMIFS(条件付き不可!$L:$L,条件付き不可!$E:$E,$D638,条件付き不可!$C:$C,U$1))</f>
        <v>0</v>
      </c>
      <c r="V638" s="66">
        <f>IF(COUNTIFS(条件付き不可!$E:$E,$D638,条件付き不可!$C:$C,条件付き不可!$V$5)&gt;0,Q638,IFERROR(VLOOKUP(D638,条件付き不可!E:Y,21,0),0))</f>
        <v>0</v>
      </c>
    </row>
    <row r="639" spans="1:22">
      <c r="A639" s="53" t="str">
        <f t="shared" si="214"/>
        <v>020039</v>
      </c>
      <c r="B639" s="53">
        <v>10</v>
      </c>
      <c r="C639">
        <v>638</v>
      </c>
      <c r="D639">
        <v>20039</v>
      </c>
      <c r="E639" t="s">
        <v>458</v>
      </c>
      <c r="F639" t="s">
        <v>500</v>
      </c>
      <c r="G639" t="str">
        <f>VLOOKUP(A639,GIS!A:B,2,0)</f>
        <v>公津の杜3市場</v>
      </c>
      <c r="H639" t="s">
        <v>458</v>
      </c>
      <c r="I639" t="s">
        <v>2614</v>
      </c>
      <c r="J639" s="66">
        <v>875</v>
      </c>
      <c r="K639" s="66">
        <v>875</v>
      </c>
      <c r="L639" s="66">
        <v>875</v>
      </c>
      <c r="M639" s="66">
        <v>875</v>
      </c>
      <c r="N639" s="66">
        <f>VLOOKUP(A639,GIS!A:C,3,0)</f>
        <v>875</v>
      </c>
      <c r="O639" s="66" t="str">
        <f t="shared" si="215"/>
        <v/>
      </c>
      <c r="P639" s="66" t="str">
        <f t="shared" si="212"/>
        <v/>
      </c>
      <c r="Q639" s="66">
        <f t="shared" si="216"/>
        <v>875</v>
      </c>
      <c r="R639" s="66">
        <f t="shared" si="217"/>
        <v>875</v>
      </c>
      <c r="S639" s="66">
        <f>Q639-U639-SUMIFS(条件付き不可!X:X,条件付き不可!E:E,D639)</f>
        <v>875</v>
      </c>
      <c r="T639" s="66">
        <f t="shared" si="213"/>
        <v>875</v>
      </c>
      <c r="U639" s="66">
        <f>IF(COUNTIFS(条件付き不可!$E:$E,$D639,条件付き不可!$C:$C,条件付き不可!$V$3)&gt;0,Q639,SUMIFS(条件付き不可!$L:$L,条件付き不可!$E:$E,$D639,条件付き不可!$C:$C,U$1))</f>
        <v>0</v>
      </c>
      <c r="V639" s="66">
        <f>IF(COUNTIFS(条件付き不可!$E:$E,$D639,条件付き不可!$C:$C,条件付き不可!$V$5)&gt;0,Q639,IFERROR(VLOOKUP(D639,条件付き不可!E:Y,21,0),0))</f>
        <v>0</v>
      </c>
    </row>
    <row r="640" spans="1:22">
      <c r="A640" s="53" t="str">
        <f t="shared" ref="A640" si="224">TEXT(D640,"000000")</f>
        <v>020093</v>
      </c>
      <c r="B640" s="53">
        <v>10</v>
      </c>
      <c r="C640">
        <v>639</v>
      </c>
      <c r="D640">
        <v>20093</v>
      </c>
      <c r="E640" t="s">
        <v>458</v>
      </c>
      <c r="F640" t="s">
        <v>500</v>
      </c>
      <c r="G640" t="str">
        <f>VLOOKUP(A640,GIS!A:B,2,0)</f>
        <v>公津の杜4</v>
      </c>
      <c r="H640" t="s">
        <v>458</v>
      </c>
      <c r="I640" t="s">
        <v>2614</v>
      </c>
      <c r="J640" s="66">
        <v>450</v>
      </c>
      <c r="K640" s="66">
        <v>450</v>
      </c>
      <c r="L640" s="66">
        <v>450</v>
      </c>
      <c r="M640" s="66">
        <v>450</v>
      </c>
      <c r="N640" s="66">
        <f>VLOOKUP(A640,GIS!A:C,3,0)</f>
        <v>450</v>
      </c>
      <c r="O640" s="66" t="str">
        <f t="shared" ref="O640" si="225">IF(J640=N640,"","✕")</f>
        <v/>
      </c>
      <c r="P640" s="66" t="str">
        <f t="shared" ref="P640" si="226">IF(J640=K640,IF(J640=L640,"","✕"),"✕")</f>
        <v/>
      </c>
      <c r="Q640" s="66">
        <f t="shared" ref="Q640" si="227">N640</f>
        <v>450</v>
      </c>
      <c r="R640" s="66">
        <f t="shared" ref="R640" si="228">Q640-U640</f>
        <v>450</v>
      </c>
      <c r="S640" s="66">
        <f>Q640-U640-SUMIFS(条件付き不可!X:X,条件付き不可!E:E,D640)</f>
        <v>450</v>
      </c>
      <c r="T640" s="66">
        <f t="shared" ref="T640" si="229">Q640-V640</f>
        <v>450</v>
      </c>
      <c r="U640" s="66">
        <f>IF(COUNTIFS(条件付き不可!$E:$E,$D640,条件付き不可!$C:$C,条件付き不可!$V$3)&gt;0,Q640,SUMIFS(条件付き不可!$L:$L,条件付き不可!$E:$E,$D640,条件付き不可!$C:$C,U$1))</f>
        <v>0</v>
      </c>
      <c r="V640" s="66">
        <f>IF(COUNTIFS(条件付き不可!$E:$E,$D640,条件付き不可!$C:$C,条件付き不可!$V$5)&gt;0,Q640,IFERROR(VLOOKUP(D640,条件付き不可!E:Y,21,0),0))</f>
        <v>0</v>
      </c>
    </row>
    <row r="641" spans="1:22">
      <c r="A641" s="53" t="str">
        <f t="shared" si="214"/>
        <v>020040</v>
      </c>
      <c r="B641" s="53">
        <v>10</v>
      </c>
      <c r="C641">
        <v>640</v>
      </c>
      <c r="D641">
        <v>20040</v>
      </c>
      <c r="E641" t="s">
        <v>458</v>
      </c>
      <c r="F641" t="s">
        <v>500</v>
      </c>
      <c r="G641" t="str">
        <f>VLOOKUP(A641,GIS!A:B,2,0)</f>
        <v>公津の杜5</v>
      </c>
      <c r="H641" t="s">
        <v>458</v>
      </c>
      <c r="I641" t="s">
        <v>2614</v>
      </c>
      <c r="J641" s="66">
        <v>720</v>
      </c>
      <c r="K641" s="66">
        <v>720</v>
      </c>
      <c r="L641" s="66">
        <v>720</v>
      </c>
      <c r="M641" s="66">
        <v>720</v>
      </c>
      <c r="N641" s="66">
        <f>VLOOKUP(A641,GIS!A:C,3,0)</f>
        <v>720</v>
      </c>
      <c r="O641" s="66" t="str">
        <f t="shared" si="215"/>
        <v/>
      </c>
      <c r="P641" s="66" t="str">
        <f t="shared" si="212"/>
        <v/>
      </c>
      <c r="Q641" s="66">
        <f t="shared" si="216"/>
        <v>720</v>
      </c>
      <c r="R641" s="66">
        <f t="shared" si="217"/>
        <v>720</v>
      </c>
      <c r="S641" s="66">
        <f>Q641-U641-SUMIFS(条件付き不可!X:X,条件付き不可!E:E,D641)</f>
        <v>720</v>
      </c>
      <c r="T641" s="66">
        <f t="shared" si="213"/>
        <v>720</v>
      </c>
      <c r="U641" s="66">
        <f>IF(COUNTIFS(条件付き不可!$E:$E,$D641,条件付き不可!$C:$C,条件付き不可!$V$3)&gt;0,Q641,SUMIFS(条件付き不可!$L:$L,条件付き不可!$E:$E,$D641,条件付き不可!$C:$C,U$1))</f>
        <v>0</v>
      </c>
      <c r="V641" s="66">
        <f>IF(COUNTIFS(条件付き不可!$E:$E,$D641,条件付き不可!$C:$C,条件付き不可!$V$5)&gt;0,Q641,IFERROR(VLOOKUP(D641,条件付き不可!E:Y,21,0),0))</f>
        <v>0</v>
      </c>
    </row>
    <row r="642" spans="1:22">
      <c r="A642" s="53" t="str">
        <f t="shared" si="214"/>
        <v>020086</v>
      </c>
      <c r="B642" s="53">
        <v>10</v>
      </c>
      <c r="C642">
        <v>641</v>
      </c>
      <c r="D642">
        <v>20086</v>
      </c>
      <c r="E642" t="s">
        <v>458</v>
      </c>
      <c r="F642" t="s">
        <v>500</v>
      </c>
      <c r="G642" t="str">
        <f>VLOOKUP(A642,GIS!A:B,2,0)</f>
        <v>公津の杜6</v>
      </c>
      <c r="H642" t="s">
        <v>458</v>
      </c>
      <c r="I642" t="s">
        <v>2614</v>
      </c>
      <c r="J642" s="66">
        <v>585</v>
      </c>
      <c r="K642" s="66">
        <v>585</v>
      </c>
      <c r="L642" s="66">
        <v>585</v>
      </c>
      <c r="M642" s="66">
        <v>585</v>
      </c>
      <c r="N642" s="66">
        <f>VLOOKUP(A642,GIS!A:C,3,0)</f>
        <v>585</v>
      </c>
      <c r="O642" s="66" t="str">
        <f t="shared" si="215"/>
        <v/>
      </c>
      <c r="P642" s="66" t="str">
        <f t="shared" si="212"/>
        <v/>
      </c>
      <c r="Q642" s="66">
        <f t="shared" si="216"/>
        <v>585</v>
      </c>
      <c r="R642" s="66">
        <f t="shared" si="217"/>
        <v>585</v>
      </c>
      <c r="S642" s="66">
        <f>Q642-U642-SUMIFS(条件付き不可!X:X,条件付き不可!E:E,D642)</f>
        <v>585</v>
      </c>
      <c r="T642" s="66">
        <f t="shared" si="213"/>
        <v>585</v>
      </c>
      <c r="U642" s="66">
        <f>IF(COUNTIFS(条件付き不可!$E:$E,$D642,条件付き不可!$C:$C,条件付き不可!$V$3)&gt;0,Q642,SUMIFS(条件付き不可!$L:$L,条件付き不可!$E:$E,$D642,条件付き不可!$C:$C,U$1))</f>
        <v>0</v>
      </c>
      <c r="V642" s="66">
        <f>IF(COUNTIFS(条件付き不可!$E:$E,$D642,条件付き不可!$C:$C,条件付き不可!$V$5)&gt;0,Q642,IFERROR(VLOOKUP(D642,条件付き不可!E:Y,21,0),0))</f>
        <v>0</v>
      </c>
    </row>
    <row r="643" spans="1:22">
      <c r="A643" s="53" t="str">
        <f t="shared" si="214"/>
        <v>020041</v>
      </c>
      <c r="B643" s="53">
        <v>10</v>
      </c>
      <c r="C643">
        <v>642</v>
      </c>
      <c r="D643">
        <v>20041</v>
      </c>
      <c r="E643" t="s">
        <v>458</v>
      </c>
      <c r="F643" t="s">
        <v>503</v>
      </c>
      <c r="G643" t="str">
        <f>VLOOKUP(A643,GIS!A:B,2,0)</f>
        <v>並木町①</v>
      </c>
      <c r="H643" t="s">
        <v>458</v>
      </c>
      <c r="I643" t="s">
        <v>2614</v>
      </c>
      <c r="J643" s="66">
        <v>250</v>
      </c>
      <c r="K643" s="66">
        <v>250</v>
      </c>
      <c r="L643" s="66">
        <v>250</v>
      </c>
      <c r="M643" s="66">
        <v>250</v>
      </c>
      <c r="N643" s="66">
        <f>VLOOKUP(A643,GIS!A:C,3,0)</f>
        <v>250</v>
      </c>
      <c r="O643" s="66" t="str">
        <f t="shared" si="215"/>
        <v/>
      </c>
      <c r="P643" s="66" t="str">
        <f t="shared" si="212"/>
        <v/>
      </c>
      <c r="Q643" s="66">
        <f t="shared" si="216"/>
        <v>250</v>
      </c>
      <c r="R643" s="66">
        <f t="shared" si="217"/>
        <v>250</v>
      </c>
      <c r="S643" s="66">
        <f>Q643-U643-SUMIFS(条件付き不可!X:X,条件付き不可!E:E,D643)</f>
        <v>250</v>
      </c>
      <c r="T643" s="66">
        <f t="shared" si="213"/>
        <v>250</v>
      </c>
      <c r="U643" s="66">
        <f>IF(COUNTIFS(条件付き不可!$E:$E,$D643,条件付き不可!$C:$C,条件付き不可!$V$3)&gt;0,Q643,SUMIFS(条件付き不可!$L:$L,条件付き不可!$E:$E,$D643,条件付き不可!$C:$C,U$1))</f>
        <v>0</v>
      </c>
      <c r="V643" s="66">
        <f>IF(COUNTIFS(条件付き不可!$E:$E,$D643,条件付き不可!$C:$C,条件付き不可!$V$5)&gt;0,Q643,IFERROR(VLOOKUP(D643,条件付き不可!E:Y,21,0),0))</f>
        <v>0</v>
      </c>
    </row>
    <row r="644" spans="1:22">
      <c r="A644" s="53" t="str">
        <f t="shared" si="214"/>
        <v>020042</v>
      </c>
      <c r="B644" s="53">
        <v>10</v>
      </c>
      <c r="C644">
        <v>643</v>
      </c>
      <c r="D644">
        <v>20042</v>
      </c>
      <c r="E644" t="s">
        <v>458</v>
      </c>
      <c r="F644" t="s">
        <v>503</v>
      </c>
      <c r="G644" t="str">
        <f>VLOOKUP(A644,GIS!A:B,2,0)</f>
        <v>並木町②</v>
      </c>
      <c r="H644" t="s">
        <v>458</v>
      </c>
      <c r="I644" t="s">
        <v>2614</v>
      </c>
      <c r="J644" s="66">
        <v>425</v>
      </c>
      <c r="K644" s="66">
        <v>425</v>
      </c>
      <c r="L644" s="66">
        <v>425</v>
      </c>
      <c r="M644" s="66">
        <v>425</v>
      </c>
      <c r="N644" s="66">
        <f>VLOOKUP(A644,GIS!A:C,3,0)</f>
        <v>425</v>
      </c>
      <c r="O644" s="66" t="str">
        <f t="shared" si="215"/>
        <v/>
      </c>
      <c r="P644" s="66" t="str">
        <f t="shared" si="212"/>
        <v/>
      </c>
      <c r="Q644" s="66">
        <f t="shared" si="216"/>
        <v>425</v>
      </c>
      <c r="R644" s="66">
        <f t="shared" si="217"/>
        <v>425</v>
      </c>
      <c r="S644" s="66">
        <f>Q644-U644-SUMIFS(条件付き不可!X:X,条件付き不可!E:E,D644)</f>
        <v>425</v>
      </c>
      <c r="T644" s="66">
        <f t="shared" si="213"/>
        <v>425</v>
      </c>
      <c r="U644" s="66">
        <f>IF(COUNTIFS(条件付き不可!$E:$E,$D644,条件付き不可!$C:$C,条件付き不可!$V$3)&gt;0,Q644,SUMIFS(条件付き不可!$L:$L,条件付き不可!$E:$E,$D644,条件付き不可!$C:$C,U$1))</f>
        <v>0</v>
      </c>
      <c r="V644" s="66">
        <f>IF(COUNTIFS(条件付き不可!$E:$E,$D644,条件付き不可!$C:$C,条件付き不可!$V$5)&gt;0,Q644,IFERROR(VLOOKUP(D644,条件付き不可!E:Y,21,0),0))</f>
        <v>0</v>
      </c>
    </row>
    <row r="645" spans="1:22">
      <c r="A645" s="53" t="str">
        <f t="shared" si="214"/>
        <v>020043</v>
      </c>
      <c r="B645" s="53">
        <v>10</v>
      </c>
      <c r="C645">
        <v>644</v>
      </c>
      <c r="D645">
        <v>20043</v>
      </c>
      <c r="E645" t="s">
        <v>458</v>
      </c>
      <c r="F645" t="s">
        <v>503</v>
      </c>
      <c r="G645" t="str">
        <f>VLOOKUP(A645,GIS!A:B,2,0)</f>
        <v>並木町③</v>
      </c>
      <c r="H645" t="s">
        <v>458</v>
      </c>
      <c r="I645" t="s">
        <v>2614</v>
      </c>
      <c r="J645" s="66">
        <v>465</v>
      </c>
      <c r="K645" s="66">
        <v>465</v>
      </c>
      <c r="L645" s="66">
        <v>465</v>
      </c>
      <c r="M645" s="66">
        <v>465</v>
      </c>
      <c r="N645" s="66">
        <f>VLOOKUP(A645,GIS!A:C,3,0)</f>
        <v>465</v>
      </c>
      <c r="O645" s="66" t="str">
        <f t="shared" si="215"/>
        <v/>
      </c>
      <c r="P645" s="66" t="str">
        <f t="shared" si="212"/>
        <v/>
      </c>
      <c r="Q645" s="66">
        <f t="shared" si="216"/>
        <v>465</v>
      </c>
      <c r="R645" s="66">
        <f t="shared" si="217"/>
        <v>465</v>
      </c>
      <c r="S645" s="66">
        <f>Q645-U645-SUMIFS(条件付き不可!X:X,条件付き不可!E:E,D645)</f>
        <v>465</v>
      </c>
      <c r="T645" s="66">
        <f t="shared" si="213"/>
        <v>465</v>
      </c>
      <c r="U645" s="66">
        <f>IF(COUNTIFS(条件付き不可!$E:$E,$D645,条件付き不可!$C:$C,条件付き不可!$V$3)&gt;0,Q645,SUMIFS(条件付き不可!$L:$L,条件付き不可!$E:$E,$D645,条件付き不可!$C:$C,U$1))</f>
        <v>0</v>
      </c>
      <c r="V645" s="66">
        <f>IF(COUNTIFS(条件付き不可!$E:$E,$D645,条件付き不可!$C:$C,条件付き不可!$V$5)&gt;0,Q645,IFERROR(VLOOKUP(D645,条件付き不可!E:Y,21,0),0))</f>
        <v>0</v>
      </c>
    </row>
    <row r="646" spans="1:22">
      <c r="A646" s="53" t="str">
        <f t="shared" si="214"/>
        <v>020044</v>
      </c>
      <c r="B646" s="53">
        <v>10</v>
      </c>
      <c r="C646">
        <v>645</v>
      </c>
      <c r="D646">
        <v>20044</v>
      </c>
      <c r="E646" t="s">
        <v>458</v>
      </c>
      <c r="F646" t="s">
        <v>503</v>
      </c>
      <c r="G646" t="str">
        <f>VLOOKUP(A646,GIS!A:B,2,0)</f>
        <v>並木町④</v>
      </c>
      <c r="H646" t="s">
        <v>458</v>
      </c>
      <c r="I646" t="s">
        <v>2614</v>
      </c>
      <c r="J646" s="66">
        <v>530</v>
      </c>
      <c r="K646" s="66">
        <v>467</v>
      </c>
      <c r="L646" s="66">
        <v>467</v>
      </c>
      <c r="M646" s="66">
        <v>530</v>
      </c>
      <c r="N646" s="66">
        <f>VLOOKUP(A646,GIS!A:C,3,0)</f>
        <v>530</v>
      </c>
      <c r="O646" s="66" t="str">
        <f t="shared" si="215"/>
        <v/>
      </c>
      <c r="P646" s="66" t="str">
        <f t="shared" si="212"/>
        <v>✕</v>
      </c>
      <c r="Q646" s="66">
        <f t="shared" si="216"/>
        <v>530</v>
      </c>
      <c r="R646" s="66">
        <f t="shared" si="217"/>
        <v>467</v>
      </c>
      <c r="S646" s="66">
        <f>Q646-U646-SUMIFS(条件付き不可!X:X,条件付き不可!E:E,D646)</f>
        <v>467</v>
      </c>
      <c r="T646" s="66">
        <f t="shared" si="213"/>
        <v>530</v>
      </c>
      <c r="U646" s="66">
        <f>IF(COUNTIFS(条件付き不可!$E:$E,$D646,条件付き不可!$C:$C,条件付き不可!$V$3)&gt;0,Q646,SUMIFS(条件付き不可!$L:$L,条件付き不可!$E:$E,$D646,条件付き不可!$C:$C,U$1))</f>
        <v>63</v>
      </c>
      <c r="V646" s="66">
        <f>IF(COUNTIFS(条件付き不可!$E:$E,$D646,条件付き不可!$C:$C,条件付き不可!$V$5)&gt;0,Q646,IFERROR(VLOOKUP(D646,条件付き不可!E:Y,21,0),0))</f>
        <v>0</v>
      </c>
    </row>
    <row r="647" spans="1:22">
      <c r="A647" s="53" t="str">
        <f t="shared" si="214"/>
        <v>020045</v>
      </c>
      <c r="B647" s="53">
        <v>10</v>
      </c>
      <c r="C647">
        <v>646</v>
      </c>
      <c r="D647">
        <v>20045</v>
      </c>
      <c r="E647" t="s">
        <v>458</v>
      </c>
      <c r="F647" t="s">
        <v>503</v>
      </c>
      <c r="G647" t="str">
        <f>VLOOKUP(A647,GIS!A:B,2,0)</f>
        <v>並木町⑤</v>
      </c>
      <c r="H647" t="s">
        <v>458</v>
      </c>
      <c r="I647" t="s">
        <v>2614</v>
      </c>
      <c r="J647" s="66">
        <v>440</v>
      </c>
      <c r="K647" s="66">
        <v>440</v>
      </c>
      <c r="L647" s="66">
        <v>440</v>
      </c>
      <c r="M647" s="66">
        <v>440</v>
      </c>
      <c r="N647" s="66">
        <f>VLOOKUP(A647,GIS!A:C,3,0)</f>
        <v>440</v>
      </c>
      <c r="O647" s="66" t="str">
        <f t="shared" si="215"/>
        <v/>
      </c>
      <c r="P647" s="66" t="str">
        <f t="shared" si="212"/>
        <v/>
      </c>
      <c r="Q647" s="66">
        <f t="shared" si="216"/>
        <v>440</v>
      </c>
      <c r="R647" s="66">
        <f t="shared" si="217"/>
        <v>440</v>
      </c>
      <c r="S647" s="66">
        <f>Q647-U647-SUMIFS(条件付き不可!X:X,条件付き不可!E:E,D647)</f>
        <v>440</v>
      </c>
      <c r="T647" s="66">
        <f t="shared" si="213"/>
        <v>440</v>
      </c>
      <c r="U647" s="66">
        <f>IF(COUNTIFS(条件付き不可!$E:$E,$D647,条件付き不可!$C:$C,条件付き不可!$V$3)&gt;0,Q647,SUMIFS(条件付き不可!$L:$L,条件付き不可!$E:$E,$D647,条件付き不可!$C:$C,U$1))</f>
        <v>0</v>
      </c>
      <c r="V647" s="66">
        <f>IF(COUNTIFS(条件付き不可!$E:$E,$D647,条件付き不可!$C:$C,条件付き不可!$V$5)&gt;0,Q647,IFERROR(VLOOKUP(D647,条件付き不可!E:Y,21,0),0))</f>
        <v>0</v>
      </c>
    </row>
    <row r="648" spans="1:22">
      <c r="A648" s="53" t="str">
        <f t="shared" si="214"/>
        <v>020089</v>
      </c>
      <c r="B648" s="53">
        <v>10</v>
      </c>
      <c r="C648">
        <v>647</v>
      </c>
      <c r="D648">
        <v>20089</v>
      </c>
      <c r="E648" t="s">
        <v>458</v>
      </c>
      <c r="F648" t="s">
        <v>503</v>
      </c>
      <c r="G648" t="str">
        <f>VLOOKUP(A648,GIS!A:B,2,0)</f>
        <v>並木町⑥</v>
      </c>
      <c r="H648" t="s">
        <v>458</v>
      </c>
      <c r="I648" t="s">
        <v>2614</v>
      </c>
      <c r="J648" s="66">
        <v>500</v>
      </c>
      <c r="K648" s="66">
        <v>500</v>
      </c>
      <c r="L648" s="66">
        <v>500</v>
      </c>
      <c r="M648" s="66">
        <v>500</v>
      </c>
      <c r="N648" s="66">
        <f>VLOOKUP(A648,GIS!A:C,3,0)</f>
        <v>500</v>
      </c>
      <c r="O648" s="66" t="str">
        <f t="shared" si="215"/>
        <v/>
      </c>
      <c r="P648" s="66" t="str">
        <f t="shared" si="212"/>
        <v/>
      </c>
      <c r="Q648" s="66">
        <f t="shared" si="216"/>
        <v>500</v>
      </c>
      <c r="R648" s="66">
        <f t="shared" si="217"/>
        <v>500</v>
      </c>
      <c r="S648" s="66">
        <f>Q648-U648-SUMIFS(条件付き不可!X:X,条件付き不可!E:E,D648)</f>
        <v>500</v>
      </c>
      <c r="T648" s="66">
        <f t="shared" si="213"/>
        <v>500</v>
      </c>
      <c r="U648" s="66">
        <f>IF(COUNTIFS(条件付き不可!$E:$E,$D648,条件付き不可!$C:$C,条件付き不可!$V$3)&gt;0,Q648,SUMIFS(条件付き不可!$L:$L,条件付き不可!$E:$E,$D648,条件付き不可!$C:$C,U$1))</f>
        <v>0</v>
      </c>
      <c r="V648" s="66">
        <f>IF(COUNTIFS(条件付き不可!$E:$E,$D648,条件付き不可!$C:$C,条件付き不可!$V$5)&gt;0,Q648,IFERROR(VLOOKUP(D648,条件付き不可!E:Y,21,0),0))</f>
        <v>0</v>
      </c>
    </row>
    <row r="649" spans="1:22">
      <c r="A649" s="53" t="str">
        <f t="shared" si="214"/>
        <v>020090</v>
      </c>
      <c r="B649" s="53">
        <v>10</v>
      </c>
      <c r="C649">
        <v>648</v>
      </c>
      <c r="D649">
        <v>20090</v>
      </c>
      <c r="E649" t="s">
        <v>458</v>
      </c>
      <c r="F649" t="s">
        <v>503</v>
      </c>
      <c r="G649" t="str">
        <f>VLOOKUP(A649,GIS!A:B,2,0)</f>
        <v>並木町⑦</v>
      </c>
      <c r="H649" t="s">
        <v>458</v>
      </c>
      <c r="I649" t="s">
        <v>2614</v>
      </c>
      <c r="J649" s="66">
        <v>320</v>
      </c>
      <c r="K649" s="66">
        <v>320</v>
      </c>
      <c r="L649" s="66">
        <v>320</v>
      </c>
      <c r="M649" s="66">
        <v>320</v>
      </c>
      <c r="N649" s="66">
        <f>VLOOKUP(A649,GIS!A:C,3,0)</f>
        <v>320</v>
      </c>
      <c r="O649" s="66" t="str">
        <f t="shared" si="215"/>
        <v/>
      </c>
      <c r="P649" s="66" t="str">
        <f t="shared" si="212"/>
        <v/>
      </c>
      <c r="Q649" s="66">
        <f t="shared" si="216"/>
        <v>320</v>
      </c>
      <c r="R649" s="66">
        <f t="shared" si="217"/>
        <v>320</v>
      </c>
      <c r="S649" s="66">
        <f>Q649-U649-SUMIFS(条件付き不可!X:X,条件付き不可!E:E,D649)</f>
        <v>320</v>
      </c>
      <c r="T649" s="66">
        <f t="shared" si="213"/>
        <v>320</v>
      </c>
      <c r="U649" s="66">
        <f>IF(COUNTIFS(条件付き不可!$E:$E,$D649,条件付き不可!$C:$C,条件付き不可!$V$3)&gt;0,Q649,SUMIFS(条件付き不可!$L:$L,条件付き不可!$E:$E,$D649,条件付き不可!$C:$C,U$1))</f>
        <v>0</v>
      </c>
      <c r="V649" s="66">
        <f>IF(COUNTIFS(条件付き不可!$E:$E,$D649,条件付き不可!$C:$C,条件付き不可!$V$5)&gt;0,Q649,IFERROR(VLOOKUP(D649,条件付き不可!E:Y,21,0),0))</f>
        <v>0</v>
      </c>
    </row>
    <row r="650" spans="1:22">
      <c r="A650" s="53" t="str">
        <f t="shared" si="214"/>
        <v>020046</v>
      </c>
      <c r="B650" s="53">
        <v>10</v>
      </c>
      <c r="C650">
        <v>649</v>
      </c>
      <c r="D650">
        <v>20046</v>
      </c>
      <c r="E650" t="s">
        <v>458</v>
      </c>
      <c r="F650" t="s">
        <v>509</v>
      </c>
      <c r="G650" t="str">
        <f>VLOOKUP(A650,GIS!A:B,2,0)</f>
        <v>宗吾２</v>
      </c>
      <c r="H650" t="s">
        <v>458</v>
      </c>
      <c r="I650" t="s">
        <v>2614</v>
      </c>
      <c r="J650" s="66">
        <v>335</v>
      </c>
      <c r="K650" s="66">
        <v>335</v>
      </c>
      <c r="L650" s="66">
        <v>335</v>
      </c>
      <c r="M650" s="66">
        <v>335</v>
      </c>
      <c r="N650" s="66">
        <f>VLOOKUP(A650,GIS!A:C,3,0)</f>
        <v>335</v>
      </c>
      <c r="O650" s="66" t="str">
        <f t="shared" si="215"/>
        <v/>
      </c>
      <c r="P650" s="66" t="str">
        <f t="shared" si="212"/>
        <v/>
      </c>
      <c r="Q650" s="66">
        <f t="shared" si="216"/>
        <v>335</v>
      </c>
      <c r="R650" s="66">
        <f t="shared" si="217"/>
        <v>335</v>
      </c>
      <c r="S650" s="66">
        <f>Q650-U650-SUMIFS(条件付き不可!X:X,条件付き不可!E:E,D650)</f>
        <v>335</v>
      </c>
      <c r="T650" s="66">
        <f t="shared" si="213"/>
        <v>335</v>
      </c>
      <c r="U650" s="66">
        <f>IF(COUNTIFS(条件付き不可!$E:$E,$D650,条件付き不可!$C:$C,条件付き不可!$V$3)&gt;0,Q650,SUMIFS(条件付き不可!$L:$L,条件付き不可!$E:$E,$D650,条件付き不可!$C:$C,U$1))</f>
        <v>0</v>
      </c>
      <c r="V650" s="66">
        <f>IF(COUNTIFS(条件付き不可!$E:$E,$D650,条件付き不可!$C:$C,条件付き不可!$V$5)&gt;0,Q650,IFERROR(VLOOKUP(D650,条件付き不可!E:Y,21,0),0))</f>
        <v>0</v>
      </c>
    </row>
    <row r="651" spans="1:22">
      <c r="A651" s="53" t="str">
        <f t="shared" si="214"/>
        <v>020047</v>
      </c>
      <c r="B651" s="53">
        <v>10</v>
      </c>
      <c r="C651">
        <v>650</v>
      </c>
      <c r="D651">
        <v>20047</v>
      </c>
      <c r="E651" t="s">
        <v>458</v>
      </c>
      <c r="F651" t="s">
        <v>509</v>
      </c>
      <c r="G651" t="str">
        <f>VLOOKUP(A651,GIS!A:B,2,0)</f>
        <v>宗吾3</v>
      </c>
      <c r="H651" t="s">
        <v>458</v>
      </c>
      <c r="I651" t="s">
        <v>7557</v>
      </c>
      <c r="J651" s="66">
        <v>260</v>
      </c>
      <c r="K651" s="66">
        <v>260</v>
      </c>
      <c r="L651" s="66">
        <v>260</v>
      </c>
      <c r="M651" s="66">
        <v>260</v>
      </c>
      <c r="N651" s="66">
        <f>VLOOKUP(A651,GIS!A:C,3,0)</f>
        <v>260</v>
      </c>
      <c r="O651" s="66" t="str">
        <f t="shared" si="215"/>
        <v/>
      </c>
      <c r="P651" s="66" t="str">
        <f t="shared" si="212"/>
        <v/>
      </c>
      <c r="Q651" s="66">
        <f t="shared" si="216"/>
        <v>260</v>
      </c>
      <c r="R651" s="66">
        <f t="shared" si="217"/>
        <v>260</v>
      </c>
      <c r="S651" s="66">
        <f>Q651-U651-SUMIFS(条件付き不可!X:X,条件付き不可!E:E,D651)</f>
        <v>260</v>
      </c>
      <c r="T651" s="66">
        <f t="shared" si="213"/>
        <v>260</v>
      </c>
      <c r="U651" s="66">
        <f>IF(COUNTIFS(条件付き不可!$E:$E,$D651,条件付き不可!$C:$C,条件付き不可!$V$3)&gt;0,Q651,SUMIFS(条件付き不可!$L:$L,条件付き不可!$E:$E,$D651,条件付き不可!$C:$C,U$1))</f>
        <v>0</v>
      </c>
      <c r="V651" s="66">
        <f>IF(COUNTIFS(条件付き不可!$E:$E,$D651,条件付き不可!$C:$C,条件付き不可!$V$5)&gt;0,Q651,IFERROR(VLOOKUP(D651,条件付き不可!E:Y,21,0),0))</f>
        <v>0</v>
      </c>
    </row>
    <row r="652" spans="1:22">
      <c r="A652" s="53" t="str">
        <f t="shared" si="214"/>
        <v>020048</v>
      </c>
      <c r="B652" s="53">
        <v>10</v>
      </c>
      <c r="C652">
        <v>651</v>
      </c>
      <c r="D652">
        <v>20048</v>
      </c>
      <c r="E652" t="s">
        <v>458</v>
      </c>
      <c r="F652" t="s">
        <v>509</v>
      </c>
      <c r="G652" t="str">
        <f>VLOOKUP(A652,GIS!A:B,2,0)</f>
        <v>宗吾3.4</v>
      </c>
      <c r="H652" t="s">
        <v>458</v>
      </c>
      <c r="I652" t="s">
        <v>2614</v>
      </c>
      <c r="J652" s="66">
        <v>465</v>
      </c>
      <c r="K652" s="66">
        <v>465</v>
      </c>
      <c r="L652" s="66">
        <v>465</v>
      </c>
      <c r="M652" s="66">
        <v>465</v>
      </c>
      <c r="N652" s="66">
        <f>VLOOKUP(A652,GIS!A:C,3,0)</f>
        <v>465</v>
      </c>
      <c r="O652" s="66" t="str">
        <f t="shared" si="215"/>
        <v/>
      </c>
      <c r="P652" s="66" t="str">
        <f t="shared" si="212"/>
        <v/>
      </c>
      <c r="Q652" s="66">
        <f t="shared" si="216"/>
        <v>465</v>
      </c>
      <c r="R652" s="66">
        <f t="shared" si="217"/>
        <v>465</v>
      </c>
      <c r="S652" s="66">
        <f>Q652-U652-SUMIFS(条件付き不可!X:X,条件付き不可!E:E,D652)</f>
        <v>465</v>
      </c>
      <c r="T652" s="66">
        <f t="shared" si="213"/>
        <v>465</v>
      </c>
      <c r="U652" s="66">
        <f>IF(COUNTIFS(条件付き不可!$E:$E,$D652,条件付き不可!$C:$C,条件付き不可!$V$3)&gt;0,Q652,SUMIFS(条件付き不可!$L:$L,条件付き不可!$E:$E,$D652,条件付き不可!$C:$C,U$1))</f>
        <v>0</v>
      </c>
      <c r="V652" s="66">
        <f>IF(COUNTIFS(条件付き不可!$E:$E,$D652,条件付き不可!$C:$C,条件付き不可!$V$5)&gt;0,Q652,IFERROR(VLOOKUP(D652,条件付き不可!E:Y,21,0),0))</f>
        <v>0</v>
      </c>
    </row>
    <row r="653" spans="1:22">
      <c r="A653" s="53" t="str">
        <f t="shared" si="214"/>
        <v>020049</v>
      </c>
      <c r="B653" s="53">
        <v>10</v>
      </c>
      <c r="C653">
        <v>652</v>
      </c>
      <c r="D653">
        <v>20049</v>
      </c>
      <c r="E653" t="s">
        <v>458</v>
      </c>
      <c r="F653" t="s">
        <v>513</v>
      </c>
      <c r="G653" t="str">
        <f>VLOOKUP(A653,GIS!A:B,2,0)</f>
        <v>上町①</v>
      </c>
      <c r="H653" t="s">
        <v>458</v>
      </c>
      <c r="I653" t="s">
        <v>2614</v>
      </c>
      <c r="J653" s="66">
        <v>200</v>
      </c>
      <c r="K653" s="66">
        <v>200</v>
      </c>
      <c r="L653" s="66">
        <v>200</v>
      </c>
      <c r="M653" s="66">
        <v>200</v>
      </c>
      <c r="N653" s="66">
        <f>VLOOKUP(A653,GIS!A:C,3,0)</f>
        <v>200</v>
      </c>
      <c r="O653" s="66" t="str">
        <f t="shared" si="215"/>
        <v/>
      </c>
      <c r="P653" s="66" t="str">
        <f t="shared" si="212"/>
        <v/>
      </c>
      <c r="Q653" s="66">
        <f t="shared" si="216"/>
        <v>200</v>
      </c>
      <c r="R653" s="66">
        <f t="shared" si="217"/>
        <v>200</v>
      </c>
      <c r="S653" s="66">
        <f>Q653-U653-SUMIFS(条件付き不可!X:X,条件付き不可!E:E,D653)</f>
        <v>200</v>
      </c>
      <c r="T653" s="66">
        <f t="shared" si="213"/>
        <v>200</v>
      </c>
      <c r="U653" s="66">
        <f>IF(COUNTIFS(条件付き不可!$E:$E,$D653,条件付き不可!$C:$C,条件付き不可!$V$3)&gt;0,Q653,SUMIFS(条件付き不可!$L:$L,条件付き不可!$E:$E,$D653,条件付き不可!$C:$C,U$1))</f>
        <v>0</v>
      </c>
      <c r="V653" s="66">
        <f>IF(COUNTIFS(条件付き不可!$E:$E,$D653,条件付き不可!$C:$C,条件付き不可!$V$5)&gt;0,Q653,IFERROR(VLOOKUP(D653,条件付き不可!E:Y,21,0),0))</f>
        <v>0</v>
      </c>
    </row>
    <row r="654" spans="1:22">
      <c r="A654" s="53" t="str">
        <f t="shared" si="214"/>
        <v>020050</v>
      </c>
      <c r="B654" s="53">
        <v>10</v>
      </c>
      <c r="C654">
        <v>653</v>
      </c>
      <c r="D654">
        <v>20050</v>
      </c>
      <c r="E654" t="s">
        <v>458</v>
      </c>
      <c r="F654" t="s">
        <v>513</v>
      </c>
      <c r="G654" t="str">
        <f>VLOOKUP(A654,GIS!A:B,2,0)</f>
        <v>上町②</v>
      </c>
      <c r="H654" t="s">
        <v>458</v>
      </c>
      <c r="I654" t="s">
        <v>2614</v>
      </c>
      <c r="J654" s="66">
        <v>220</v>
      </c>
      <c r="K654" s="66">
        <v>220</v>
      </c>
      <c r="L654" s="66">
        <v>220</v>
      </c>
      <c r="M654" s="66">
        <v>220</v>
      </c>
      <c r="N654" s="66">
        <f>VLOOKUP(A654,GIS!A:C,3,0)</f>
        <v>220</v>
      </c>
      <c r="O654" s="66" t="str">
        <f t="shared" si="215"/>
        <v/>
      </c>
      <c r="P654" s="66" t="str">
        <f t="shared" si="212"/>
        <v/>
      </c>
      <c r="Q654" s="66">
        <f t="shared" si="216"/>
        <v>220</v>
      </c>
      <c r="R654" s="66">
        <f t="shared" si="217"/>
        <v>220</v>
      </c>
      <c r="S654" s="66">
        <f>Q654-U654-SUMIFS(条件付き不可!X:X,条件付き不可!E:E,D654)</f>
        <v>220</v>
      </c>
      <c r="T654" s="66">
        <f t="shared" si="213"/>
        <v>220</v>
      </c>
      <c r="U654" s="66">
        <f>IF(COUNTIFS(条件付き不可!$E:$E,$D654,条件付き不可!$C:$C,条件付き不可!$V$3)&gt;0,Q654,SUMIFS(条件付き不可!$L:$L,条件付き不可!$E:$E,$D654,条件付き不可!$C:$C,U$1))</f>
        <v>0</v>
      </c>
      <c r="V654" s="66">
        <f>IF(COUNTIFS(条件付き不可!$E:$E,$D654,条件付き不可!$C:$C,条件付き不可!$V$5)&gt;0,Q654,IFERROR(VLOOKUP(D654,条件付き不可!E:Y,21,0),0))</f>
        <v>0</v>
      </c>
    </row>
    <row r="655" spans="1:22">
      <c r="A655" s="53" t="str">
        <f t="shared" si="214"/>
        <v>020051</v>
      </c>
      <c r="B655" s="53">
        <v>10</v>
      </c>
      <c r="C655">
        <v>654</v>
      </c>
      <c r="D655">
        <v>20051</v>
      </c>
      <c r="E655" t="s">
        <v>458</v>
      </c>
      <c r="F655" t="s">
        <v>513</v>
      </c>
      <c r="G655" t="str">
        <f>VLOOKUP(A655,GIS!A:B,2,0)</f>
        <v>幸町</v>
      </c>
      <c r="H655" t="s">
        <v>458</v>
      </c>
      <c r="I655" t="s">
        <v>2614</v>
      </c>
      <c r="J655" s="66">
        <v>335</v>
      </c>
      <c r="K655" s="66">
        <v>335</v>
      </c>
      <c r="L655" s="66">
        <v>335</v>
      </c>
      <c r="M655" s="66">
        <v>335</v>
      </c>
      <c r="N655" s="66">
        <f>VLOOKUP(A655,GIS!A:C,3,0)</f>
        <v>335</v>
      </c>
      <c r="O655" s="66" t="str">
        <f t="shared" si="215"/>
        <v/>
      </c>
      <c r="P655" s="66" t="str">
        <f t="shared" si="212"/>
        <v/>
      </c>
      <c r="Q655" s="66">
        <f t="shared" si="216"/>
        <v>335</v>
      </c>
      <c r="R655" s="66">
        <f t="shared" si="217"/>
        <v>335</v>
      </c>
      <c r="S655" s="66">
        <f>Q655-U655-SUMIFS(条件付き不可!X:X,条件付き不可!E:E,D655)</f>
        <v>335</v>
      </c>
      <c r="T655" s="66">
        <f t="shared" si="213"/>
        <v>335</v>
      </c>
      <c r="U655" s="66">
        <f>IF(COUNTIFS(条件付き不可!$E:$E,$D655,条件付き不可!$C:$C,条件付き不可!$V$3)&gt;0,Q655,SUMIFS(条件付き不可!$L:$L,条件付き不可!$E:$E,$D655,条件付き不可!$C:$C,U$1))</f>
        <v>0</v>
      </c>
      <c r="V655" s="66">
        <f>IF(COUNTIFS(条件付き不可!$E:$E,$D655,条件付き不可!$C:$C,条件付き不可!$V$5)&gt;0,Q655,IFERROR(VLOOKUP(D655,条件付き不可!E:Y,21,0),0))</f>
        <v>0</v>
      </c>
    </row>
    <row r="656" spans="1:22">
      <c r="A656" s="53" t="str">
        <f t="shared" si="214"/>
        <v>020052</v>
      </c>
      <c r="B656" s="53">
        <v>10</v>
      </c>
      <c r="C656">
        <v>655</v>
      </c>
      <c r="D656">
        <v>20052</v>
      </c>
      <c r="E656" t="s">
        <v>458</v>
      </c>
      <c r="F656" t="s">
        <v>513</v>
      </c>
      <c r="G656" t="str">
        <f>VLOOKUP(A656,GIS!A:B,2,0)</f>
        <v>幸町新</v>
      </c>
      <c r="H656" t="s">
        <v>458</v>
      </c>
      <c r="I656" t="s">
        <v>2614</v>
      </c>
      <c r="J656" s="66">
        <v>460</v>
      </c>
      <c r="K656" s="66">
        <v>460</v>
      </c>
      <c r="L656" s="66">
        <v>460</v>
      </c>
      <c r="M656" s="66">
        <v>460</v>
      </c>
      <c r="N656" s="66">
        <f>VLOOKUP(A656,GIS!A:C,3,0)</f>
        <v>460</v>
      </c>
      <c r="O656" s="66" t="str">
        <f t="shared" si="215"/>
        <v/>
      </c>
      <c r="P656" s="66" t="str">
        <f t="shared" si="212"/>
        <v/>
      </c>
      <c r="Q656" s="66">
        <f t="shared" si="216"/>
        <v>460</v>
      </c>
      <c r="R656" s="66">
        <f t="shared" si="217"/>
        <v>460</v>
      </c>
      <c r="S656" s="66">
        <f>Q656-U656-SUMIFS(条件付き不可!X:X,条件付き不可!E:E,D656)</f>
        <v>460</v>
      </c>
      <c r="T656" s="66">
        <f t="shared" si="213"/>
        <v>460</v>
      </c>
      <c r="U656" s="66">
        <f>IF(COUNTIFS(条件付き不可!$E:$E,$D656,条件付き不可!$C:$C,条件付き不可!$V$3)&gt;0,Q656,SUMIFS(条件付き不可!$L:$L,条件付き不可!$E:$E,$D656,条件付き不可!$C:$C,U$1))</f>
        <v>0</v>
      </c>
      <c r="V656" s="66">
        <f>IF(COUNTIFS(条件付き不可!$E:$E,$D656,条件付き不可!$C:$C,条件付き不可!$V$5)&gt;0,Q656,IFERROR(VLOOKUP(D656,条件付き不可!E:Y,21,0),0))</f>
        <v>0</v>
      </c>
    </row>
    <row r="657" spans="1:22">
      <c r="A657" s="53" t="str">
        <f t="shared" si="214"/>
        <v>020053</v>
      </c>
      <c r="B657" s="53">
        <v>10</v>
      </c>
      <c r="C657">
        <v>656</v>
      </c>
      <c r="D657">
        <v>20053</v>
      </c>
      <c r="E657" t="s">
        <v>458</v>
      </c>
      <c r="F657" t="s">
        <v>513</v>
      </c>
      <c r="G657" t="str">
        <f>VLOOKUP(A657,GIS!A:B,2,0)</f>
        <v>新勝寺</v>
      </c>
      <c r="H657" t="s">
        <v>458</v>
      </c>
      <c r="I657" t="s">
        <v>2614</v>
      </c>
      <c r="J657" s="66">
        <v>440</v>
      </c>
      <c r="K657" s="66">
        <v>440</v>
      </c>
      <c r="L657" s="66">
        <v>440</v>
      </c>
      <c r="M657" s="66">
        <v>440</v>
      </c>
      <c r="N657" s="66">
        <f>VLOOKUP(A657,GIS!A:C,3,0)</f>
        <v>440</v>
      </c>
      <c r="O657" s="66" t="str">
        <f t="shared" si="215"/>
        <v/>
      </c>
      <c r="P657" s="66" t="str">
        <f t="shared" si="212"/>
        <v/>
      </c>
      <c r="Q657" s="66">
        <f t="shared" si="216"/>
        <v>440</v>
      </c>
      <c r="R657" s="66">
        <f t="shared" si="217"/>
        <v>440</v>
      </c>
      <c r="S657" s="66">
        <f>Q657-U657-SUMIFS(条件付き不可!X:X,条件付き不可!E:E,D657)</f>
        <v>440</v>
      </c>
      <c r="T657" s="66">
        <f t="shared" si="213"/>
        <v>440</v>
      </c>
      <c r="U657" s="66">
        <f>IF(COUNTIFS(条件付き不可!$E:$E,$D657,条件付き不可!$C:$C,条件付き不可!$V$3)&gt;0,Q657,SUMIFS(条件付き不可!$L:$L,条件付き不可!$E:$E,$D657,条件付き不可!$C:$C,U$1))</f>
        <v>0</v>
      </c>
      <c r="V657" s="66">
        <f>IF(COUNTIFS(条件付き不可!$E:$E,$D657,条件付き不可!$C:$C,条件付き不可!$V$5)&gt;0,Q657,IFERROR(VLOOKUP(D657,条件付き不可!E:Y,21,0),0))</f>
        <v>0</v>
      </c>
    </row>
    <row r="658" spans="1:22">
      <c r="A658" s="53" t="str">
        <f t="shared" si="214"/>
        <v>020054</v>
      </c>
      <c r="B658" s="53">
        <v>10</v>
      </c>
      <c r="C658">
        <v>657</v>
      </c>
      <c r="D658">
        <v>20054</v>
      </c>
      <c r="E658" t="s">
        <v>458</v>
      </c>
      <c r="F658" t="s">
        <v>513</v>
      </c>
      <c r="G658" t="str">
        <f>VLOOKUP(A658,GIS!A:B,2,0)</f>
        <v>市役所</v>
      </c>
      <c r="H658" t="s">
        <v>458</v>
      </c>
      <c r="I658" t="s">
        <v>2614</v>
      </c>
      <c r="J658" s="66">
        <v>470</v>
      </c>
      <c r="K658" s="66">
        <v>470</v>
      </c>
      <c r="L658" s="66">
        <v>470</v>
      </c>
      <c r="M658" s="66">
        <v>470</v>
      </c>
      <c r="N658" s="66">
        <f>VLOOKUP(A658,GIS!A:C,3,0)</f>
        <v>470</v>
      </c>
      <c r="O658" s="66" t="str">
        <f t="shared" si="215"/>
        <v/>
      </c>
      <c r="P658" s="66" t="str">
        <f t="shared" si="212"/>
        <v/>
      </c>
      <c r="Q658" s="66">
        <f t="shared" si="216"/>
        <v>470</v>
      </c>
      <c r="R658" s="66">
        <f t="shared" si="217"/>
        <v>470</v>
      </c>
      <c r="S658" s="66">
        <f>Q658-U658-SUMIFS(条件付き不可!X:X,条件付き不可!E:E,D658)</f>
        <v>470</v>
      </c>
      <c r="T658" s="66">
        <f t="shared" si="213"/>
        <v>470</v>
      </c>
      <c r="U658" s="66">
        <f>IF(COUNTIFS(条件付き不可!$E:$E,$D658,条件付き不可!$C:$C,条件付き不可!$V$3)&gt;0,Q658,SUMIFS(条件付き不可!$L:$L,条件付き不可!$E:$E,$D658,条件付き不可!$C:$C,U$1))</f>
        <v>0</v>
      </c>
      <c r="V658" s="66">
        <f>IF(COUNTIFS(条件付き不可!$E:$E,$D658,条件付き不可!$C:$C,条件付き不可!$V$5)&gt;0,Q658,IFERROR(VLOOKUP(D658,条件付き不可!E:Y,21,0),0))</f>
        <v>0</v>
      </c>
    </row>
    <row r="659" spans="1:22">
      <c r="A659" s="53" t="str">
        <f t="shared" si="214"/>
        <v>020055</v>
      </c>
      <c r="B659" s="53">
        <v>10</v>
      </c>
      <c r="C659">
        <v>658</v>
      </c>
      <c r="D659">
        <v>20055</v>
      </c>
      <c r="E659" t="s">
        <v>458</v>
      </c>
      <c r="F659" t="s">
        <v>513</v>
      </c>
      <c r="G659" t="str">
        <f>VLOOKUP(A659,GIS!A:B,2,0)</f>
        <v>寺台</v>
      </c>
      <c r="H659" t="s">
        <v>458</v>
      </c>
      <c r="I659" t="s">
        <v>2614</v>
      </c>
      <c r="J659" s="66">
        <v>350</v>
      </c>
      <c r="K659" s="66">
        <v>350</v>
      </c>
      <c r="L659" s="66">
        <v>350</v>
      </c>
      <c r="M659" s="66">
        <v>350</v>
      </c>
      <c r="N659" s="66">
        <f>VLOOKUP(A659,GIS!A:C,3,0)</f>
        <v>350</v>
      </c>
      <c r="O659" s="66" t="str">
        <f t="shared" si="215"/>
        <v/>
      </c>
      <c r="P659" s="66" t="str">
        <f t="shared" si="212"/>
        <v/>
      </c>
      <c r="Q659" s="66">
        <f t="shared" si="216"/>
        <v>350</v>
      </c>
      <c r="R659" s="66">
        <f t="shared" si="217"/>
        <v>350</v>
      </c>
      <c r="S659" s="66">
        <f>Q659-U659-SUMIFS(条件付き不可!X:X,条件付き不可!E:E,D659)</f>
        <v>350</v>
      </c>
      <c r="T659" s="66">
        <f t="shared" si="213"/>
        <v>350</v>
      </c>
      <c r="U659" s="66">
        <f>IF(COUNTIFS(条件付き不可!$E:$E,$D659,条件付き不可!$C:$C,条件付き不可!$V$3)&gt;0,Q659,SUMIFS(条件付き不可!$L:$L,条件付き不可!$E:$E,$D659,条件付き不可!$C:$C,U$1))</f>
        <v>0</v>
      </c>
      <c r="V659" s="66">
        <f>IF(COUNTIFS(条件付き不可!$E:$E,$D659,条件付き不可!$C:$C,条件付き不可!$V$5)&gt;0,Q659,IFERROR(VLOOKUP(D659,条件付き不可!E:Y,21,0),0))</f>
        <v>0</v>
      </c>
    </row>
    <row r="660" spans="1:22">
      <c r="A660" s="53" t="str">
        <f t="shared" si="214"/>
        <v>020056</v>
      </c>
      <c r="B660" s="53">
        <v>10</v>
      </c>
      <c r="C660">
        <v>659</v>
      </c>
      <c r="D660">
        <v>20056</v>
      </c>
      <c r="E660" t="s">
        <v>458</v>
      </c>
      <c r="F660" t="s">
        <v>513</v>
      </c>
      <c r="G660" t="str">
        <f>VLOOKUP(A660,GIS!A:B,2,0)</f>
        <v>東和田</v>
      </c>
      <c r="H660" t="s">
        <v>458</v>
      </c>
      <c r="I660" t="s">
        <v>2614</v>
      </c>
      <c r="J660" s="66">
        <v>560</v>
      </c>
      <c r="K660" s="66">
        <v>560</v>
      </c>
      <c r="L660" s="66">
        <v>560</v>
      </c>
      <c r="M660" s="66">
        <v>560</v>
      </c>
      <c r="N660" s="66">
        <f>VLOOKUP(A660,GIS!A:C,3,0)</f>
        <v>560</v>
      </c>
      <c r="O660" s="66" t="str">
        <f t="shared" si="215"/>
        <v/>
      </c>
      <c r="P660" s="66" t="str">
        <f t="shared" si="212"/>
        <v/>
      </c>
      <c r="Q660" s="66">
        <f t="shared" si="216"/>
        <v>560</v>
      </c>
      <c r="R660" s="66">
        <f t="shared" si="217"/>
        <v>560</v>
      </c>
      <c r="S660" s="66">
        <f>Q660-U660-SUMIFS(条件付き不可!X:X,条件付き不可!E:E,D660)</f>
        <v>560</v>
      </c>
      <c r="T660" s="66">
        <f t="shared" si="213"/>
        <v>560</v>
      </c>
      <c r="U660" s="66">
        <f>IF(COUNTIFS(条件付き不可!$E:$E,$D660,条件付き不可!$C:$C,条件付き不可!$V$3)&gt;0,Q660,SUMIFS(条件付き不可!$L:$L,条件付き不可!$E:$E,$D660,条件付き不可!$C:$C,U$1))</f>
        <v>0</v>
      </c>
      <c r="V660" s="66">
        <f>IF(COUNTIFS(条件付き不可!$E:$E,$D660,条件付き不可!$C:$C,条件付き不可!$V$5)&gt;0,Q660,IFERROR(VLOOKUP(D660,条件付き不可!E:Y,21,0),0))</f>
        <v>0</v>
      </c>
    </row>
    <row r="661" spans="1:22">
      <c r="A661" s="53" t="str">
        <f t="shared" si="214"/>
        <v>020057</v>
      </c>
      <c r="B661" s="53">
        <v>10</v>
      </c>
      <c r="C661">
        <v>660</v>
      </c>
      <c r="D661">
        <v>20057</v>
      </c>
      <c r="E661" t="s">
        <v>458</v>
      </c>
      <c r="F661" t="s">
        <v>513</v>
      </c>
      <c r="G661" t="str">
        <f>VLOOKUP(A661,GIS!A:B,2,0)</f>
        <v>御所の内</v>
      </c>
      <c r="H661" t="s">
        <v>458</v>
      </c>
      <c r="I661" t="s">
        <v>2614</v>
      </c>
      <c r="J661" s="66">
        <v>390</v>
      </c>
      <c r="K661" s="66">
        <v>390</v>
      </c>
      <c r="L661" s="66">
        <v>390</v>
      </c>
      <c r="M661" s="66">
        <v>390</v>
      </c>
      <c r="N661" s="66">
        <f>VLOOKUP(A661,GIS!A:C,3,0)</f>
        <v>390</v>
      </c>
      <c r="O661" s="66" t="str">
        <f t="shared" si="215"/>
        <v/>
      </c>
      <c r="P661" s="66" t="str">
        <f t="shared" si="212"/>
        <v/>
      </c>
      <c r="Q661" s="66">
        <f t="shared" si="216"/>
        <v>390</v>
      </c>
      <c r="R661" s="66">
        <f t="shared" si="217"/>
        <v>390</v>
      </c>
      <c r="S661" s="66">
        <f>Q661-U661-SUMIFS(条件付き不可!X:X,条件付き不可!E:E,D661)</f>
        <v>390</v>
      </c>
      <c r="T661" s="66">
        <f t="shared" si="213"/>
        <v>390</v>
      </c>
      <c r="U661" s="66">
        <f>IF(COUNTIFS(条件付き不可!$E:$E,$D661,条件付き不可!$C:$C,条件付き不可!$V$3)&gt;0,Q661,SUMIFS(条件付き不可!$L:$L,条件付き不可!$E:$E,$D661,条件付き不可!$C:$C,U$1))</f>
        <v>0</v>
      </c>
      <c r="V661" s="66">
        <f>IF(COUNTIFS(条件付き不可!$E:$E,$D661,条件付き不可!$C:$C,条件付き不可!$V$5)&gt;0,Q661,IFERROR(VLOOKUP(D661,条件付き不可!E:Y,21,0),0))</f>
        <v>0</v>
      </c>
    </row>
    <row r="662" spans="1:22">
      <c r="A662" s="53" t="str">
        <f t="shared" si="214"/>
        <v>020058</v>
      </c>
      <c r="B662" s="53">
        <v>10</v>
      </c>
      <c r="C662">
        <v>661</v>
      </c>
      <c r="D662">
        <v>20058</v>
      </c>
      <c r="E662" t="s">
        <v>458</v>
      </c>
      <c r="F662" t="s">
        <v>523</v>
      </c>
      <c r="G662" t="str">
        <f>VLOOKUP(A662,GIS!A:B,2,0)</f>
        <v>日吉台1</v>
      </c>
      <c r="H662" t="s">
        <v>458</v>
      </c>
      <c r="I662" t="s">
        <v>2616</v>
      </c>
      <c r="J662" s="66">
        <v>540</v>
      </c>
      <c r="K662" s="66">
        <v>540</v>
      </c>
      <c r="L662" s="66">
        <v>540</v>
      </c>
      <c r="M662" s="66">
        <v>540</v>
      </c>
      <c r="N662" s="66">
        <f>VLOOKUP(A662,GIS!A:C,3,0)</f>
        <v>540</v>
      </c>
      <c r="O662" s="66" t="str">
        <f t="shared" si="215"/>
        <v/>
      </c>
      <c r="P662" s="66" t="str">
        <f t="shared" si="212"/>
        <v/>
      </c>
      <c r="Q662" s="66">
        <f t="shared" si="216"/>
        <v>540</v>
      </c>
      <c r="R662" s="66">
        <f t="shared" si="217"/>
        <v>540</v>
      </c>
      <c r="S662" s="66">
        <f>Q662-U662-SUMIFS(条件付き不可!X:X,条件付き不可!E:E,D662)</f>
        <v>540</v>
      </c>
      <c r="T662" s="66">
        <f t="shared" si="213"/>
        <v>540</v>
      </c>
      <c r="U662" s="66">
        <f>IF(COUNTIFS(条件付き不可!$E:$E,$D662,条件付き不可!$C:$C,条件付き不可!$V$3)&gt;0,Q662,SUMIFS(条件付き不可!$L:$L,条件付き不可!$E:$E,$D662,条件付き不可!$C:$C,U$1))</f>
        <v>0</v>
      </c>
      <c r="V662" s="66">
        <f>IF(COUNTIFS(条件付き不可!$E:$E,$D662,条件付き不可!$C:$C,条件付き不可!$V$5)&gt;0,Q662,IFERROR(VLOOKUP(D662,条件付き不可!E:Y,21,0),0))</f>
        <v>0</v>
      </c>
    </row>
    <row r="663" spans="1:22">
      <c r="A663" s="53" t="str">
        <f t="shared" si="214"/>
        <v>020059</v>
      </c>
      <c r="B663" s="53">
        <v>10</v>
      </c>
      <c r="C663">
        <v>662</v>
      </c>
      <c r="D663">
        <v>20059</v>
      </c>
      <c r="E663" t="s">
        <v>458</v>
      </c>
      <c r="F663" t="s">
        <v>523</v>
      </c>
      <c r="G663" t="str">
        <f>VLOOKUP(A663,GIS!A:B,2,0)</f>
        <v>日吉台2</v>
      </c>
      <c r="H663" t="s">
        <v>458</v>
      </c>
      <c r="I663" t="s">
        <v>7558</v>
      </c>
      <c r="J663" s="66">
        <v>640</v>
      </c>
      <c r="K663" s="66">
        <v>640</v>
      </c>
      <c r="L663" s="66">
        <v>640</v>
      </c>
      <c r="M663" s="66">
        <v>640</v>
      </c>
      <c r="N663" s="66">
        <f>VLOOKUP(A663,GIS!A:C,3,0)</f>
        <v>640</v>
      </c>
      <c r="O663" s="66" t="str">
        <f t="shared" si="215"/>
        <v/>
      </c>
      <c r="P663" s="66" t="str">
        <f t="shared" si="212"/>
        <v/>
      </c>
      <c r="Q663" s="66">
        <f t="shared" si="216"/>
        <v>640</v>
      </c>
      <c r="R663" s="66">
        <f t="shared" si="217"/>
        <v>640</v>
      </c>
      <c r="S663" s="66">
        <f>Q663-U663-SUMIFS(条件付き不可!X:X,条件付き不可!E:E,D663)</f>
        <v>640</v>
      </c>
      <c r="T663" s="66">
        <f t="shared" si="213"/>
        <v>640</v>
      </c>
      <c r="U663" s="66">
        <f>IF(COUNTIFS(条件付き不可!$E:$E,$D663,条件付き不可!$C:$C,条件付き不可!$V$3)&gt;0,Q663,SUMIFS(条件付き不可!$L:$L,条件付き不可!$E:$E,$D663,条件付き不可!$C:$C,U$1))</f>
        <v>0</v>
      </c>
      <c r="V663" s="66">
        <f>IF(COUNTIFS(条件付き不可!$E:$E,$D663,条件付き不可!$C:$C,条件付き不可!$V$5)&gt;0,Q663,IFERROR(VLOOKUP(D663,条件付き不可!E:Y,21,0),0))</f>
        <v>0</v>
      </c>
    </row>
    <row r="664" spans="1:22">
      <c r="A664" s="53" t="str">
        <f t="shared" si="214"/>
        <v>020060</v>
      </c>
      <c r="B664" s="53">
        <v>10</v>
      </c>
      <c r="C664">
        <v>663</v>
      </c>
      <c r="D664">
        <v>20060</v>
      </c>
      <c r="E664" t="s">
        <v>458</v>
      </c>
      <c r="F664" t="s">
        <v>523</v>
      </c>
      <c r="G664" t="str">
        <f>VLOOKUP(A664,GIS!A:B,2,0)</f>
        <v>日吉台3</v>
      </c>
      <c r="H664" t="s">
        <v>458</v>
      </c>
      <c r="I664" t="s">
        <v>2616</v>
      </c>
      <c r="J664" s="66">
        <v>300</v>
      </c>
      <c r="K664" s="66">
        <v>300</v>
      </c>
      <c r="L664" s="66">
        <v>300</v>
      </c>
      <c r="M664" s="66">
        <v>300</v>
      </c>
      <c r="N664" s="66">
        <f>VLOOKUP(A664,GIS!A:C,3,0)</f>
        <v>300</v>
      </c>
      <c r="O664" s="66" t="str">
        <f t="shared" si="215"/>
        <v/>
      </c>
      <c r="P664" s="66" t="str">
        <f t="shared" si="212"/>
        <v/>
      </c>
      <c r="Q664" s="66">
        <f t="shared" si="216"/>
        <v>300</v>
      </c>
      <c r="R664" s="66">
        <f t="shared" si="217"/>
        <v>300</v>
      </c>
      <c r="S664" s="66">
        <f>Q664-U664-SUMIFS(条件付き不可!X:X,条件付き不可!E:E,D664)</f>
        <v>300</v>
      </c>
      <c r="T664" s="66">
        <f t="shared" si="213"/>
        <v>300</v>
      </c>
      <c r="U664" s="66">
        <f>IF(COUNTIFS(条件付き不可!$E:$E,$D664,条件付き不可!$C:$C,条件付き不可!$V$3)&gt;0,Q664,SUMIFS(条件付き不可!$L:$L,条件付き不可!$E:$E,$D664,条件付き不可!$C:$C,U$1))</f>
        <v>0</v>
      </c>
      <c r="V664" s="66">
        <f>IF(COUNTIFS(条件付き不可!$E:$E,$D664,条件付き不可!$C:$C,条件付き不可!$V$5)&gt;0,Q664,IFERROR(VLOOKUP(D664,条件付き不可!E:Y,21,0),0))</f>
        <v>0</v>
      </c>
    </row>
    <row r="665" spans="1:22">
      <c r="A665" s="53" t="str">
        <f t="shared" si="214"/>
        <v>020061</v>
      </c>
      <c r="B665" s="53">
        <v>10</v>
      </c>
      <c r="C665">
        <v>664</v>
      </c>
      <c r="D665">
        <v>20061</v>
      </c>
      <c r="E665" t="s">
        <v>458</v>
      </c>
      <c r="F665" t="s">
        <v>523</v>
      </c>
      <c r="G665" t="str">
        <f>VLOOKUP(A665,GIS!A:B,2,0)</f>
        <v>日吉台4</v>
      </c>
      <c r="H665" t="s">
        <v>458</v>
      </c>
      <c r="I665" t="s">
        <v>2616</v>
      </c>
      <c r="J665" s="66">
        <v>420</v>
      </c>
      <c r="K665" s="66">
        <v>420</v>
      </c>
      <c r="L665" s="66">
        <v>420</v>
      </c>
      <c r="M665" s="66">
        <v>420</v>
      </c>
      <c r="N665" s="66">
        <f>VLOOKUP(A665,GIS!A:C,3,0)</f>
        <v>420</v>
      </c>
      <c r="O665" s="66" t="str">
        <f t="shared" si="215"/>
        <v/>
      </c>
      <c r="P665" s="66" t="str">
        <f t="shared" si="212"/>
        <v/>
      </c>
      <c r="Q665" s="66">
        <f t="shared" si="216"/>
        <v>420</v>
      </c>
      <c r="R665" s="66">
        <f t="shared" si="217"/>
        <v>420</v>
      </c>
      <c r="S665" s="66">
        <f>Q665-U665-SUMIFS(条件付き不可!X:X,条件付き不可!E:E,D665)</f>
        <v>420</v>
      </c>
      <c r="T665" s="66">
        <f t="shared" si="213"/>
        <v>420</v>
      </c>
      <c r="U665" s="66">
        <f>IF(COUNTIFS(条件付き不可!$E:$E,$D665,条件付き不可!$C:$C,条件付き不可!$V$3)&gt;0,Q665,SUMIFS(条件付き不可!$L:$L,条件付き不可!$E:$E,$D665,条件付き不可!$C:$C,U$1))</f>
        <v>0</v>
      </c>
      <c r="V665" s="66">
        <f>IF(COUNTIFS(条件付き不可!$E:$E,$D665,条件付き不可!$C:$C,条件付き不可!$V$5)&gt;0,Q665,IFERROR(VLOOKUP(D665,条件付き不可!E:Y,21,0),0))</f>
        <v>0</v>
      </c>
    </row>
    <row r="666" spans="1:22">
      <c r="A666" s="53" t="str">
        <f t="shared" si="214"/>
        <v>020062</v>
      </c>
      <c r="B666" s="53">
        <v>10</v>
      </c>
      <c r="C666">
        <v>665</v>
      </c>
      <c r="D666">
        <v>20062</v>
      </c>
      <c r="E666" t="s">
        <v>458</v>
      </c>
      <c r="F666" t="s">
        <v>523</v>
      </c>
      <c r="G666" t="str">
        <f>VLOOKUP(A666,GIS!A:B,2,0)</f>
        <v>日吉台5-1</v>
      </c>
      <c r="H666" t="s">
        <v>458</v>
      </c>
      <c r="I666" t="s">
        <v>2616</v>
      </c>
      <c r="J666" s="66">
        <v>360</v>
      </c>
      <c r="K666" s="66">
        <v>360</v>
      </c>
      <c r="L666" s="66">
        <v>360</v>
      </c>
      <c r="M666" s="66">
        <v>360</v>
      </c>
      <c r="N666" s="66">
        <f>VLOOKUP(A666,GIS!A:C,3,0)</f>
        <v>360</v>
      </c>
      <c r="O666" s="66" t="str">
        <f t="shared" si="215"/>
        <v/>
      </c>
      <c r="P666" s="66" t="str">
        <f t="shared" si="212"/>
        <v/>
      </c>
      <c r="Q666" s="66">
        <f t="shared" si="216"/>
        <v>360</v>
      </c>
      <c r="R666" s="66">
        <f t="shared" si="217"/>
        <v>360</v>
      </c>
      <c r="S666" s="66">
        <f>Q666-U666-SUMIFS(条件付き不可!X:X,条件付き不可!E:E,D666)</f>
        <v>360</v>
      </c>
      <c r="T666" s="66">
        <f t="shared" si="213"/>
        <v>360</v>
      </c>
      <c r="U666" s="66">
        <f>IF(COUNTIFS(条件付き不可!$E:$E,$D666,条件付き不可!$C:$C,条件付き不可!$V$3)&gt;0,Q666,SUMIFS(条件付き不可!$L:$L,条件付き不可!$E:$E,$D666,条件付き不可!$C:$C,U$1))</f>
        <v>0</v>
      </c>
      <c r="V666" s="66">
        <f>IF(COUNTIFS(条件付き不可!$E:$E,$D666,条件付き不可!$C:$C,条件付き不可!$V$5)&gt;0,Q666,IFERROR(VLOOKUP(D666,条件付き不可!E:Y,21,0),0))</f>
        <v>0</v>
      </c>
    </row>
    <row r="667" spans="1:22">
      <c r="A667" s="53" t="str">
        <f t="shared" si="214"/>
        <v>020063</v>
      </c>
      <c r="B667" s="53">
        <v>10</v>
      </c>
      <c r="C667">
        <v>666</v>
      </c>
      <c r="D667">
        <v>20063</v>
      </c>
      <c r="E667" t="s">
        <v>458</v>
      </c>
      <c r="F667" t="s">
        <v>523</v>
      </c>
      <c r="G667" t="str">
        <f>VLOOKUP(A667,GIS!A:B,2,0)</f>
        <v>日吉台5-2</v>
      </c>
      <c r="H667" t="s">
        <v>458</v>
      </c>
      <c r="I667" t="s">
        <v>2616</v>
      </c>
      <c r="J667" s="66">
        <v>295</v>
      </c>
      <c r="K667" s="66">
        <v>295</v>
      </c>
      <c r="L667" s="66">
        <v>295</v>
      </c>
      <c r="M667" s="66">
        <v>295</v>
      </c>
      <c r="N667" s="66">
        <f>VLOOKUP(A667,GIS!A:C,3,0)</f>
        <v>295</v>
      </c>
      <c r="O667" s="66" t="str">
        <f t="shared" si="215"/>
        <v/>
      </c>
      <c r="P667" s="66" t="str">
        <f t="shared" si="212"/>
        <v/>
      </c>
      <c r="Q667" s="66">
        <f t="shared" si="216"/>
        <v>295</v>
      </c>
      <c r="R667" s="66">
        <f t="shared" si="217"/>
        <v>295</v>
      </c>
      <c r="S667" s="66">
        <f>Q667-U667-SUMIFS(条件付き不可!X:X,条件付き不可!E:E,D667)</f>
        <v>295</v>
      </c>
      <c r="T667" s="66">
        <f t="shared" si="213"/>
        <v>295</v>
      </c>
      <c r="U667" s="66">
        <f>IF(COUNTIFS(条件付き不可!$E:$E,$D667,条件付き不可!$C:$C,条件付き不可!$V$3)&gt;0,Q667,SUMIFS(条件付き不可!$L:$L,条件付き不可!$E:$E,$D667,条件付き不可!$C:$C,U$1))</f>
        <v>0</v>
      </c>
      <c r="V667" s="66">
        <f>IF(COUNTIFS(条件付き不可!$E:$E,$D667,条件付き不可!$C:$C,条件付き不可!$V$5)&gt;0,Q667,IFERROR(VLOOKUP(D667,条件付き不可!E:Y,21,0),0))</f>
        <v>0</v>
      </c>
    </row>
    <row r="668" spans="1:22">
      <c r="A668" s="53" t="str">
        <f t="shared" si="214"/>
        <v>020064</v>
      </c>
      <c r="B668" s="53">
        <v>10</v>
      </c>
      <c r="C668">
        <v>667</v>
      </c>
      <c r="D668">
        <v>20064</v>
      </c>
      <c r="E668" t="s">
        <v>458</v>
      </c>
      <c r="F668" t="s">
        <v>523</v>
      </c>
      <c r="G668" t="str">
        <f>VLOOKUP(A668,GIS!A:B,2,0)</f>
        <v>日吉台6A</v>
      </c>
      <c r="H668" t="s">
        <v>458</v>
      </c>
      <c r="I668" t="s">
        <v>7558</v>
      </c>
      <c r="J668" s="66">
        <v>300</v>
      </c>
      <c r="K668" s="66">
        <v>300</v>
      </c>
      <c r="L668" s="66">
        <v>300</v>
      </c>
      <c r="M668" s="66">
        <v>300</v>
      </c>
      <c r="N668" s="66">
        <f>VLOOKUP(A668,GIS!A:C,3,0)</f>
        <v>300</v>
      </c>
      <c r="O668" s="66" t="str">
        <f t="shared" si="215"/>
        <v/>
      </c>
      <c r="P668" s="66" t="str">
        <f t="shared" si="212"/>
        <v/>
      </c>
      <c r="Q668" s="66">
        <f t="shared" si="216"/>
        <v>300</v>
      </c>
      <c r="R668" s="66">
        <f t="shared" si="217"/>
        <v>300</v>
      </c>
      <c r="S668" s="66">
        <f>Q668-U668-SUMIFS(条件付き不可!X:X,条件付き不可!E:E,D668)</f>
        <v>300</v>
      </c>
      <c r="T668" s="66">
        <f t="shared" si="213"/>
        <v>300</v>
      </c>
      <c r="U668" s="66">
        <f>IF(COUNTIFS(条件付き不可!$E:$E,$D668,条件付き不可!$C:$C,条件付き不可!$V$3)&gt;0,Q668,SUMIFS(条件付き不可!$L:$L,条件付き不可!$E:$E,$D668,条件付き不可!$C:$C,U$1))</f>
        <v>0</v>
      </c>
      <c r="V668" s="66">
        <f>IF(COUNTIFS(条件付き不可!$E:$E,$D668,条件付き不可!$C:$C,条件付き不可!$V$5)&gt;0,Q668,IFERROR(VLOOKUP(D668,条件付き不可!E:Y,21,0),0))</f>
        <v>0</v>
      </c>
    </row>
    <row r="669" spans="1:22">
      <c r="A669" s="53" t="str">
        <f t="shared" si="214"/>
        <v>020088</v>
      </c>
      <c r="B669" s="53">
        <v>10</v>
      </c>
      <c r="C669">
        <v>668</v>
      </c>
      <c r="D669">
        <v>20088</v>
      </c>
      <c r="E669" t="s">
        <v>458</v>
      </c>
      <c r="F669" t="s">
        <v>523</v>
      </c>
      <c r="G669" t="str">
        <f>VLOOKUP(A669,GIS!A:B,2,0)</f>
        <v>日吉台6B</v>
      </c>
      <c r="H669" t="s">
        <v>458</v>
      </c>
      <c r="I669" t="s">
        <v>7558</v>
      </c>
      <c r="J669" s="66">
        <v>300</v>
      </c>
      <c r="K669" s="66">
        <v>300</v>
      </c>
      <c r="L669" s="66">
        <v>300</v>
      </c>
      <c r="M669" s="66">
        <v>300</v>
      </c>
      <c r="N669" s="66">
        <f>VLOOKUP(A669,GIS!A:C,3,0)</f>
        <v>300</v>
      </c>
      <c r="O669" s="66" t="str">
        <f t="shared" si="215"/>
        <v/>
      </c>
      <c r="P669" s="66" t="str">
        <f t="shared" si="212"/>
        <v/>
      </c>
      <c r="Q669" s="66">
        <f t="shared" si="216"/>
        <v>300</v>
      </c>
      <c r="R669" s="66">
        <f t="shared" si="217"/>
        <v>300</v>
      </c>
      <c r="S669" s="66">
        <f>Q669-U669-SUMIFS(条件付き不可!X:X,条件付き不可!E:E,D669)</f>
        <v>300</v>
      </c>
      <c r="T669" s="66">
        <f t="shared" si="213"/>
        <v>300</v>
      </c>
      <c r="U669" s="66">
        <f>IF(COUNTIFS(条件付き不可!$E:$E,$D669,条件付き不可!$C:$C,条件付き不可!$V$3)&gt;0,Q669,SUMIFS(条件付き不可!$L:$L,条件付き不可!$E:$E,$D669,条件付き不可!$C:$C,U$1))</f>
        <v>0</v>
      </c>
      <c r="V669" s="66">
        <f>IF(COUNTIFS(条件付き不可!$E:$E,$D669,条件付き不可!$C:$C,条件付き不可!$V$5)&gt;0,Q669,IFERROR(VLOOKUP(D669,条件付き不可!E:Y,21,0),0))</f>
        <v>0</v>
      </c>
    </row>
    <row r="670" spans="1:22">
      <c r="A670" s="53" t="str">
        <f t="shared" si="214"/>
        <v>020065</v>
      </c>
      <c r="B670" s="53">
        <v>10</v>
      </c>
      <c r="C670">
        <v>669</v>
      </c>
      <c r="D670">
        <v>20065</v>
      </c>
      <c r="E670" t="s">
        <v>458</v>
      </c>
      <c r="F670" t="s">
        <v>523</v>
      </c>
      <c r="G670" t="str">
        <f>VLOOKUP(A670,GIS!A:B,2,0)</f>
        <v>日吉倉①</v>
      </c>
      <c r="H670" t="s">
        <v>458</v>
      </c>
      <c r="I670" t="s">
        <v>2616</v>
      </c>
      <c r="J670" s="66">
        <v>385</v>
      </c>
      <c r="K670" s="66">
        <v>385</v>
      </c>
      <c r="L670" s="66">
        <v>385</v>
      </c>
      <c r="M670" s="66">
        <v>385</v>
      </c>
      <c r="N670" s="66">
        <f>VLOOKUP(A670,GIS!A:C,3,0)</f>
        <v>385</v>
      </c>
      <c r="O670" s="66" t="str">
        <f t="shared" si="215"/>
        <v/>
      </c>
      <c r="P670" s="66" t="str">
        <f t="shared" si="212"/>
        <v/>
      </c>
      <c r="Q670" s="66">
        <f t="shared" si="216"/>
        <v>385</v>
      </c>
      <c r="R670" s="66">
        <f t="shared" si="217"/>
        <v>385</v>
      </c>
      <c r="S670" s="66">
        <f>Q670-U670-SUMIFS(条件付き不可!X:X,条件付き不可!E:E,D670)</f>
        <v>385</v>
      </c>
      <c r="T670" s="66">
        <f t="shared" si="213"/>
        <v>385</v>
      </c>
      <c r="U670" s="66">
        <f>IF(COUNTIFS(条件付き不可!$E:$E,$D670,条件付き不可!$C:$C,条件付き不可!$V$3)&gt;0,Q670,SUMIFS(条件付き不可!$L:$L,条件付き不可!$E:$E,$D670,条件付き不可!$C:$C,U$1))</f>
        <v>0</v>
      </c>
      <c r="V670" s="66">
        <f>IF(COUNTIFS(条件付き不可!$E:$E,$D670,条件付き不可!$C:$C,条件付き不可!$V$5)&gt;0,Q670,IFERROR(VLOOKUP(D670,条件付き不可!E:Y,21,0),0))</f>
        <v>0</v>
      </c>
    </row>
    <row r="671" spans="1:22">
      <c r="A671" s="53" t="str">
        <f t="shared" si="214"/>
        <v>020066</v>
      </c>
      <c r="B671" s="53">
        <v>10</v>
      </c>
      <c r="C671">
        <v>670</v>
      </c>
      <c r="D671">
        <v>20066</v>
      </c>
      <c r="E671" t="s">
        <v>458</v>
      </c>
      <c r="F671" t="s">
        <v>523</v>
      </c>
      <c r="G671" t="str">
        <f>VLOOKUP(A671,GIS!A:B,2,0)</f>
        <v>日吉倉②</v>
      </c>
      <c r="H671" t="s">
        <v>458</v>
      </c>
      <c r="I671" t="s">
        <v>2616</v>
      </c>
      <c r="J671" s="66">
        <v>355</v>
      </c>
      <c r="K671" s="66">
        <v>279</v>
      </c>
      <c r="L671" s="66">
        <v>279</v>
      </c>
      <c r="M671" s="66">
        <v>355</v>
      </c>
      <c r="N671" s="66">
        <f>VLOOKUP(A671,GIS!A:C,3,0)</f>
        <v>355</v>
      </c>
      <c r="O671" s="66" t="str">
        <f t="shared" si="215"/>
        <v/>
      </c>
      <c r="P671" s="66" t="str">
        <f t="shared" si="212"/>
        <v>✕</v>
      </c>
      <c r="Q671" s="66">
        <f t="shared" si="216"/>
        <v>355</v>
      </c>
      <c r="R671" s="66">
        <f t="shared" si="217"/>
        <v>279</v>
      </c>
      <c r="S671" s="66">
        <f>Q671-U671-SUMIFS(条件付き不可!X:X,条件付き不可!E:E,D671)</f>
        <v>279</v>
      </c>
      <c r="T671" s="66">
        <f t="shared" si="213"/>
        <v>355</v>
      </c>
      <c r="U671" s="66">
        <f>IF(COUNTIFS(条件付き不可!$E:$E,$D671,条件付き不可!$C:$C,条件付き不可!$V$3)&gt;0,Q671,SUMIFS(条件付き不可!$L:$L,条件付き不可!$E:$E,$D671,条件付き不可!$C:$C,U$1))</f>
        <v>76</v>
      </c>
      <c r="V671" s="66">
        <f>IF(COUNTIFS(条件付き不可!$E:$E,$D671,条件付き不可!$C:$C,条件付き不可!$V$5)&gt;0,Q671,IFERROR(VLOOKUP(D671,条件付き不可!E:Y,21,0),0))</f>
        <v>0</v>
      </c>
    </row>
    <row r="672" spans="1:22">
      <c r="A672" s="53" t="str">
        <f t="shared" si="214"/>
        <v>020067</v>
      </c>
      <c r="B672" s="53">
        <v>10</v>
      </c>
      <c r="C672">
        <v>671</v>
      </c>
      <c r="D672">
        <v>20067</v>
      </c>
      <c r="E672" t="s">
        <v>458</v>
      </c>
      <c r="F672" t="s">
        <v>534</v>
      </c>
      <c r="G672" t="str">
        <f>VLOOKUP(A672,GIS!A:B,2,0)</f>
        <v>安食台1.2</v>
      </c>
      <c r="H672" t="s">
        <v>458</v>
      </c>
      <c r="I672" t="s">
        <v>764</v>
      </c>
      <c r="J672" s="66">
        <v>440</v>
      </c>
      <c r="K672" s="66">
        <v>440</v>
      </c>
      <c r="L672" s="66">
        <v>440</v>
      </c>
      <c r="M672" s="66">
        <v>440</v>
      </c>
      <c r="N672" s="66">
        <f>VLOOKUP(A672,GIS!A:C,3,0)</f>
        <v>440</v>
      </c>
      <c r="O672" s="66" t="str">
        <f t="shared" si="215"/>
        <v/>
      </c>
      <c r="P672" s="66" t="str">
        <f t="shared" si="212"/>
        <v/>
      </c>
      <c r="Q672" s="66">
        <f t="shared" si="216"/>
        <v>440</v>
      </c>
      <c r="R672" s="66">
        <f t="shared" si="217"/>
        <v>440</v>
      </c>
      <c r="S672" s="66">
        <f>Q672-U672-SUMIFS(条件付き不可!X:X,条件付き不可!E:E,D672)</f>
        <v>440</v>
      </c>
      <c r="T672" s="66">
        <f t="shared" si="213"/>
        <v>440</v>
      </c>
      <c r="U672" s="66">
        <f>IF(COUNTIFS(条件付き不可!$E:$E,$D672,条件付き不可!$C:$C,条件付き不可!$V$3)&gt;0,Q672,SUMIFS(条件付き不可!$L:$L,条件付き不可!$E:$E,$D672,条件付き不可!$C:$C,U$1))</f>
        <v>0</v>
      </c>
      <c r="V672" s="66">
        <f>IF(COUNTIFS(条件付き不可!$E:$E,$D672,条件付き不可!$C:$C,条件付き不可!$V$5)&gt;0,Q672,IFERROR(VLOOKUP(D672,条件付き不可!E:Y,21,0),0))</f>
        <v>0</v>
      </c>
    </row>
    <row r="673" spans="1:22">
      <c r="A673" s="53" t="str">
        <f t="shared" si="214"/>
        <v>020068</v>
      </c>
      <c r="B673" s="53">
        <v>10</v>
      </c>
      <c r="C673">
        <v>672</v>
      </c>
      <c r="D673">
        <v>20068</v>
      </c>
      <c r="E673" t="s">
        <v>458</v>
      </c>
      <c r="F673" t="s">
        <v>534</v>
      </c>
      <c r="G673" t="str">
        <f>VLOOKUP(A673,GIS!A:B,2,0)</f>
        <v>安食台3</v>
      </c>
      <c r="H673" t="s">
        <v>458</v>
      </c>
      <c r="I673" t="s">
        <v>764</v>
      </c>
      <c r="J673" s="66">
        <v>480</v>
      </c>
      <c r="K673" s="66">
        <v>480</v>
      </c>
      <c r="L673" s="66">
        <v>480</v>
      </c>
      <c r="M673" s="66">
        <v>480</v>
      </c>
      <c r="N673" s="66">
        <f>VLOOKUP(A673,GIS!A:C,3,0)</f>
        <v>480</v>
      </c>
      <c r="O673" s="66" t="str">
        <f t="shared" si="215"/>
        <v/>
      </c>
      <c r="P673" s="66" t="str">
        <f t="shared" si="212"/>
        <v/>
      </c>
      <c r="Q673" s="66">
        <f t="shared" si="216"/>
        <v>480</v>
      </c>
      <c r="R673" s="66">
        <f t="shared" si="217"/>
        <v>480</v>
      </c>
      <c r="S673" s="66">
        <f>Q673-U673-SUMIFS(条件付き不可!X:X,条件付き不可!E:E,D673)</f>
        <v>480</v>
      </c>
      <c r="T673" s="66">
        <f t="shared" si="213"/>
        <v>480</v>
      </c>
      <c r="U673" s="66">
        <f>IF(COUNTIFS(条件付き不可!$E:$E,$D673,条件付き不可!$C:$C,条件付き不可!$V$3)&gt;0,Q673,SUMIFS(条件付き不可!$L:$L,条件付き不可!$E:$E,$D673,条件付き不可!$C:$C,U$1))</f>
        <v>0</v>
      </c>
      <c r="V673" s="66">
        <f>IF(COUNTIFS(条件付き不可!$E:$E,$D673,条件付き不可!$C:$C,条件付き不可!$V$5)&gt;0,Q673,IFERROR(VLOOKUP(D673,条件付き不可!E:Y,21,0),0))</f>
        <v>0</v>
      </c>
    </row>
    <row r="674" spans="1:22">
      <c r="A674" s="53" t="str">
        <f t="shared" si="214"/>
        <v>020069</v>
      </c>
      <c r="B674" s="53">
        <v>10</v>
      </c>
      <c r="C674">
        <v>673</v>
      </c>
      <c r="D674">
        <v>20069</v>
      </c>
      <c r="E674" t="s">
        <v>458</v>
      </c>
      <c r="F674" t="s">
        <v>534</v>
      </c>
      <c r="G674" t="str">
        <f>VLOOKUP(A674,GIS!A:B,2,0)</f>
        <v>安食台4</v>
      </c>
      <c r="H674" t="s">
        <v>458</v>
      </c>
      <c r="I674" t="s">
        <v>764</v>
      </c>
      <c r="J674" s="66">
        <v>425</v>
      </c>
      <c r="K674" s="66">
        <v>425</v>
      </c>
      <c r="L674" s="66">
        <v>425</v>
      </c>
      <c r="M674" s="66">
        <v>425</v>
      </c>
      <c r="N674" s="66">
        <f>VLOOKUP(A674,GIS!A:C,3,0)</f>
        <v>425</v>
      </c>
      <c r="O674" s="66" t="str">
        <f t="shared" si="215"/>
        <v/>
      </c>
      <c r="P674" s="66" t="str">
        <f t="shared" ref="P674:P737" si="230">IF(J674=K674,IF(J674=L674,"","✕"),"✕")</f>
        <v/>
      </c>
      <c r="Q674" s="66">
        <f t="shared" si="216"/>
        <v>425</v>
      </c>
      <c r="R674" s="66">
        <f t="shared" si="217"/>
        <v>425</v>
      </c>
      <c r="S674" s="66">
        <f>Q674-U674-SUMIFS(条件付き不可!X:X,条件付き不可!E:E,D674)</f>
        <v>425</v>
      </c>
      <c r="T674" s="66">
        <f t="shared" si="213"/>
        <v>425</v>
      </c>
      <c r="U674" s="66">
        <f>IF(COUNTIFS(条件付き不可!$E:$E,$D674,条件付き不可!$C:$C,条件付き不可!$V$3)&gt;0,Q674,SUMIFS(条件付き不可!$L:$L,条件付き不可!$E:$E,$D674,条件付き不可!$C:$C,U$1))</f>
        <v>0</v>
      </c>
      <c r="V674" s="66">
        <f>IF(COUNTIFS(条件付き不可!$E:$E,$D674,条件付き不可!$C:$C,条件付き不可!$V$5)&gt;0,Q674,IFERROR(VLOOKUP(D674,条件付き不可!E:Y,21,0),0))</f>
        <v>0</v>
      </c>
    </row>
    <row r="675" spans="1:22">
      <c r="A675" s="53" t="str">
        <f t="shared" si="214"/>
        <v>020070</v>
      </c>
      <c r="B675" s="53">
        <v>10</v>
      </c>
      <c r="C675">
        <v>674</v>
      </c>
      <c r="D675">
        <v>20070</v>
      </c>
      <c r="E675" t="s">
        <v>458</v>
      </c>
      <c r="F675" t="s">
        <v>534</v>
      </c>
      <c r="G675" t="str">
        <f>VLOOKUP(A675,GIS!A:B,2,0)</f>
        <v>安食台5</v>
      </c>
      <c r="H675" t="s">
        <v>458</v>
      </c>
      <c r="I675" t="s">
        <v>764</v>
      </c>
      <c r="J675" s="66">
        <v>410</v>
      </c>
      <c r="K675" s="66">
        <v>410</v>
      </c>
      <c r="L675" s="66">
        <v>410</v>
      </c>
      <c r="M675" s="66">
        <v>410</v>
      </c>
      <c r="N675" s="66">
        <f>VLOOKUP(A675,GIS!A:C,3,0)</f>
        <v>410</v>
      </c>
      <c r="O675" s="66" t="str">
        <f t="shared" si="215"/>
        <v/>
      </c>
      <c r="P675" s="66" t="str">
        <f t="shared" si="230"/>
        <v/>
      </c>
      <c r="Q675" s="66">
        <f t="shared" si="216"/>
        <v>410</v>
      </c>
      <c r="R675" s="66">
        <f t="shared" si="217"/>
        <v>410</v>
      </c>
      <c r="S675" s="66">
        <f>Q675-U675-SUMIFS(条件付き不可!X:X,条件付き不可!E:E,D675)</f>
        <v>410</v>
      </c>
      <c r="T675" s="66">
        <f t="shared" si="213"/>
        <v>410</v>
      </c>
      <c r="U675" s="66">
        <f>IF(COUNTIFS(条件付き不可!$E:$E,$D675,条件付き不可!$C:$C,条件付き不可!$V$3)&gt;0,Q675,SUMIFS(条件付き不可!$L:$L,条件付き不可!$E:$E,$D675,条件付き不可!$C:$C,U$1))</f>
        <v>0</v>
      </c>
      <c r="V675" s="66">
        <f>IF(COUNTIFS(条件付き不可!$E:$E,$D675,条件付き不可!$C:$C,条件付き不可!$V$5)&gt;0,Q675,IFERROR(VLOOKUP(D675,条件付き不可!E:Y,21,0),0))</f>
        <v>0</v>
      </c>
    </row>
    <row r="676" spans="1:22">
      <c r="A676" s="53" t="str">
        <f t="shared" si="214"/>
        <v>020071</v>
      </c>
      <c r="B676" s="53">
        <v>10</v>
      </c>
      <c r="C676">
        <v>675</v>
      </c>
      <c r="D676">
        <v>20071</v>
      </c>
      <c r="E676" t="s">
        <v>458</v>
      </c>
      <c r="F676" t="s">
        <v>534</v>
      </c>
      <c r="G676" t="str">
        <f>VLOOKUP(A676,GIS!A:B,2,0)</f>
        <v>安食台1.6</v>
      </c>
      <c r="H676" t="s">
        <v>458</v>
      </c>
      <c r="I676" t="s">
        <v>764</v>
      </c>
      <c r="J676" s="66">
        <v>400</v>
      </c>
      <c r="K676" s="66">
        <v>400</v>
      </c>
      <c r="L676" s="66">
        <v>400</v>
      </c>
      <c r="M676" s="66">
        <v>400</v>
      </c>
      <c r="N676" s="66">
        <f>VLOOKUP(A676,GIS!A:C,3,0)</f>
        <v>400</v>
      </c>
      <c r="O676" s="66" t="str">
        <f t="shared" si="215"/>
        <v/>
      </c>
      <c r="P676" s="66" t="str">
        <f t="shared" si="230"/>
        <v/>
      </c>
      <c r="Q676" s="66">
        <f t="shared" si="216"/>
        <v>400</v>
      </c>
      <c r="R676" s="66">
        <f t="shared" si="217"/>
        <v>400</v>
      </c>
      <c r="S676" s="66">
        <f>Q676-U676-SUMIFS(条件付き不可!X:X,条件付き不可!E:E,D676)</f>
        <v>400</v>
      </c>
      <c r="T676" s="66">
        <f t="shared" si="213"/>
        <v>400</v>
      </c>
      <c r="U676" s="66">
        <f>IF(COUNTIFS(条件付き不可!$E:$E,$D676,条件付き不可!$C:$C,条件付き不可!$V$3)&gt;0,Q676,SUMIFS(条件付き不可!$L:$L,条件付き不可!$E:$E,$D676,条件付き不可!$C:$C,U$1))</f>
        <v>0</v>
      </c>
      <c r="V676" s="66">
        <f>IF(COUNTIFS(条件付き不可!$E:$E,$D676,条件付き不可!$C:$C,条件付き不可!$V$5)&gt;0,Q676,IFERROR(VLOOKUP(D676,条件付き不可!E:Y,21,0),0))</f>
        <v>0</v>
      </c>
    </row>
    <row r="677" spans="1:22">
      <c r="A677" s="53" t="str">
        <f t="shared" si="214"/>
        <v>020072</v>
      </c>
      <c r="B677" s="53">
        <v>10</v>
      </c>
      <c r="C677">
        <v>676</v>
      </c>
      <c r="D677">
        <v>20072</v>
      </c>
      <c r="E677" t="s">
        <v>458</v>
      </c>
      <c r="F677" t="s">
        <v>539</v>
      </c>
      <c r="G677" t="str">
        <f>VLOOKUP(A677,GIS!A:B,2,0)</f>
        <v>安食小</v>
      </c>
      <c r="H677" t="s">
        <v>458</v>
      </c>
      <c r="I677" t="s">
        <v>764</v>
      </c>
      <c r="J677" s="66">
        <v>230</v>
      </c>
      <c r="K677" s="66">
        <v>230</v>
      </c>
      <c r="L677" s="66">
        <v>230</v>
      </c>
      <c r="M677" s="66">
        <v>230</v>
      </c>
      <c r="N677" s="66">
        <f>VLOOKUP(A677,GIS!A:C,3,0)</f>
        <v>230</v>
      </c>
      <c r="O677" s="66" t="str">
        <f t="shared" si="215"/>
        <v/>
      </c>
      <c r="P677" s="66" t="str">
        <f t="shared" si="230"/>
        <v/>
      </c>
      <c r="Q677" s="66">
        <f t="shared" si="216"/>
        <v>230</v>
      </c>
      <c r="R677" s="66">
        <f t="shared" si="217"/>
        <v>230</v>
      </c>
      <c r="S677" s="66">
        <f>Q677-U677-SUMIFS(条件付き不可!X:X,条件付き不可!E:E,D677)</f>
        <v>230</v>
      </c>
      <c r="T677" s="66">
        <f t="shared" si="213"/>
        <v>230</v>
      </c>
      <c r="U677" s="66">
        <f>IF(COUNTIFS(条件付き不可!$E:$E,$D677,条件付き不可!$C:$C,条件付き不可!$V$3)&gt;0,Q677,SUMIFS(条件付き不可!$L:$L,条件付き不可!$E:$E,$D677,条件付き不可!$C:$C,U$1))</f>
        <v>0</v>
      </c>
      <c r="V677" s="66">
        <f>IF(COUNTIFS(条件付き不可!$E:$E,$D677,条件付き不可!$C:$C,条件付き不可!$V$5)&gt;0,Q677,IFERROR(VLOOKUP(D677,条件付き不可!E:Y,21,0),0))</f>
        <v>0</v>
      </c>
    </row>
    <row r="678" spans="1:22">
      <c r="A678" s="53" t="str">
        <f t="shared" si="214"/>
        <v>020073</v>
      </c>
      <c r="B678" s="53">
        <v>10</v>
      </c>
      <c r="C678">
        <v>677</v>
      </c>
      <c r="D678">
        <v>20073</v>
      </c>
      <c r="E678" t="s">
        <v>458</v>
      </c>
      <c r="F678" t="s">
        <v>539</v>
      </c>
      <c r="G678" t="str">
        <f>VLOOKUP(A678,GIS!A:B,2,0)</f>
        <v>安食駅南①</v>
      </c>
      <c r="H678" t="s">
        <v>458</v>
      </c>
      <c r="I678" t="s">
        <v>764</v>
      </c>
      <c r="J678" s="66">
        <v>570</v>
      </c>
      <c r="K678" s="66">
        <v>570</v>
      </c>
      <c r="L678" s="66">
        <v>570</v>
      </c>
      <c r="M678" s="66">
        <v>570</v>
      </c>
      <c r="N678" s="66">
        <f>VLOOKUP(A678,GIS!A:C,3,0)</f>
        <v>570</v>
      </c>
      <c r="O678" s="66" t="str">
        <f t="shared" si="215"/>
        <v/>
      </c>
      <c r="P678" s="66" t="str">
        <f t="shared" si="230"/>
        <v/>
      </c>
      <c r="Q678" s="66">
        <f t="shared" si="216"/>
        <v>570</v>
      </c>
      <c r="R678" s="66">
        <f t="shared" si="217"/>
        <v>570</v>
      </c>
      <c r="S678" s="66">
        <f>Q678-U678-SUMIFS(条件付き不可!X:X,条件付き不可!E:E,D678)</f>
        <v>570</v>
      </c>
      <c r="T678" s="66">
        <f t="shared" si="213"/>
        <v>570</v>
      </c>
      <c r="U678" s="66">
        <f>IF(COUNTIFS(条件付き不可!$E:$E,$D678,条件付き不可!$C:$C,条件付き不可!$V$3)&gt;0,Q678,SUMIFS(条件付き不可!$L:$L,条件付き不可!$E:$E,$D678,条件付き不可!$C:$C,U$1))</f>
        <v>0</v>
      </c>
      <c r="V678" s="66">
        <f>IF(COUNTIFS(条件付き不可!$E:$E,$D678,条件付き不可!$C:$C,条件付き不可!$V$5)&gt;0,Q678,IFERROR(VLOOKUP(D678,条件付き不可!E:Y,21,0),0))</f>
        <v>0</v>
      </c>
    </row>
    <row r="679" spans="1:22">
      <c r="A679" s="53" t="str">
        <f t="shared" si="214"/>
        <v>020074</v>
      </c>
      <c r="B679" s="53">
        <v>10</v>
      </c>
      <c r="C679">
        <v>678</v>
      </c>
      <c r="D679">
        <v>20074</v>
      </c>
      <c r="E679" t="s">
        <v>458</v>
      </c>
      <c r="F679" t="s">
        <v>539</v>
      </c>
      <c r="G679" t="str">
        <f>VLOOKUP(A679,GIS!A:B,2,0)</f>
        <v>安食駅南②</v>
      </c>
      <c r="H679" t="s">
        <v>458</v>
      </c>
      <c r="I679" t="s">
        <v>764</v>
      </c>
      <c r="J679" s="66">
        <v>375</v>
      </c>
      <c r="K679" s="66">
        <v>375</v>
      </c>
      <c r="L679" s="66">
        <v>375</v>
      </c>
      <c r="M679" s="66">
        <v>375</v>
      </c>
      <c r="N679" s="66">
        <f>VLOOKUP(A679,GIS!A:C,3,0)</f>
        <v>375</v>
      </c>
      <c r="O679" s="66" t="str">
        <f t="shared" si="215"/>
        <v/>
      </c>
      <c r="P679" s="66" t="str">
        <f t="shared" si="230"/>
        <v/>
      </c>
      <c r="Q679" s="66">
        <f t="shared" si="216"/>
        <v>375</v>
      </c>
      <c r="R679" s="66">
        <f t="shared" si="217"/>
        <v>375</v>
      </c>
      <c r="S679" s="66">
        <f>Q679-U679-SUMIFS(条件付き不可!X:X,条件付き不可!E:E,D679)</f>
        <v>375</v>
      </c>
      <c r="T679" s="66">
        <f t="shared" si="213"/>
        <v>375</v>
      </c>
      <c r="U679" s="66">
        <f>IF(COUNTIFS(条件付き不可!$E:$E,$D679,条件付き不可!$C:$C,条件付き不可!$V$3)&gt;0,Q679,SUMIFS(条件付き不可!$L:$L,条件付き不可!$E:$E,$D679,条件付き不可!$C:$C,U$1))</f>
        <v>0</v>
      </c>
      <c r="V679" s="66">
        <f>IF(COUNTIFS(条件付き不可!$E:$E,$D679,条件付き不可!$C:$C,条件付き不可!$V$5)&gt;0,Q679,IFERROR(VLOOKUP(D679,条件付き不可!E:Y,21,0),0))</f>
        <v>0</v>
      </c>
    </row>
    <row r="680" spans="1:22">
      <c r="A680" s="53" t="str">
        <f t="shared" si="214"/>
        <v>020075</v>
      </c>
      <c r="B680" s="53">
        <v>10</v>
      </c>
      <c r="C680">
        <v>679</v>
      </c>
      <c r="D680">
        <v>20075</v>
      </c>
      <c r="E680" t="s">
        <v>458</v>
      </c>
      <c r="F680" t="s">
        <v>539</v>
      </c>
      <c r="G680" t="str">
        <f>VLOOKUP(A680,GIS!A:B,2,0)</f>
        <v>安食田中</v>
      </c>
      <c r="H680" t="s">
        <v>458</v>
      </c>
      <c r="I680" t="s">
        <v>764</v>
      </c>
      <c r="J680" s="66">
        <v>395</v>
      </c>
      <c r="K680" s="66">
        <v>395</v>
      </c>
      <c r="L680" s="66">
        <v>395</v>
      </c>
      <c r="M680" s="66">
        <v>395</v>
      </c>
      <c r="N680" s="66">
        <f>VLOOKUP(A680,GIS!A:C,3,0)</f>
        <v>395</v>
      </c>
      <c r="O680" s="66" t="str">
        <f t="shared" si="215"/>
        <v/>
      </c>
      <c r="P680" s="66" t="str">
        <f t="shared" si="230"/>
        <v/>
      </c>
      <c r="Q680" s="66">
        <f t="shared" si="216"/>
        <v>395</v>
      </c>
      <c r="R680" s="66">
        <f t="shared" si="217"/>
        <v>395</v>
      </c>
      <c r="S680" s="66">
        <f>Q680-U680-SUMIFS(条件付き不可!X:X,条件付き不可!E:E,D680)</f>
        <v>395</v>
      </c>
      <c r="T680" s="66">
        <f t="shared" si="213"/>
        <v>395</v>
      </c>
      <c r="U680" s="66">
        <f>IF(COUNTIFS(条件付き不可!$E:$E,$D680,条件付き不可!$C:$C,条件付き不可!$V$3)&gt;0,Q680,SUMIFS(条件付き不可!$L:$L,条件付き不可!$E:$E,$D680,条件付き不可!$C:$C,U$1))</f>
        <v>0</v>
      </c>
      <c r="V680" s="66">
        <f>IF(COUNTIFS(条件付き不可!$E:$E,$D680,条件付き不可!$C:$C,条件付き不可!$V$5)&gt;0,Q680,IFERROR(VLOOKUP(D680,条件付き不可!E:Y,21,0),0))</f>
        <v>0</v>
      </c>
    </row>
    <row r="681" spans="1:22">
      <c r="A681" s="53" t="str">
        <f t="shared" si="214"/>
        <v>020076</v>
      </c>
      <c r="B681" s="53">
        <v>10</v>
      </c>
      <c r="C681">
        <v>680</v>
      </c>
      <c r="D681">
        <v>20076</v>
      </c>
      <c r="E681" t="s">
        <v>458</v>
      </c>
      <c r="F681" t="s">
        <v>544</v>
      </c>
      <c r="G681" t="str">
        <f>VLOOKUP(A681,GIS!A:B,2,0)</f>
        <v>酒直台1.2</v>
      </c>
      <c r="H681" t="s">
        <v>458</v>
      </c>
      <c r="I681" t="s">
        <v>764</v>
      </c>
      <c r="J681" s="66">
        <v>440</v>
      </c>
      <c r="K681" s="66">
        <v>440</v>
      </c>
      <c r="L681" s="66">
        <v>440</v>
      </c>
      <c r="M681" s="66">
        <v>440</v>
      </c>
      <c r="N681" s="66">
        <f>VLOOKUP(A681,GIS!A:C,3,0)</f>
        <v>440</v>
      </c>
      <c r="O681" s="66" t="str">
        <f t="shared" si="215"/>
        <v/>
      </c>
      <c r="P681" s="66" t="str">
        <f t="shared" si="230"/>
        <v/>
      </c>
      <c r="Q681" s="66">
        <f t="shared" si="216"/>
        <v>440</v>
      </c>
      <c r="R681" s="66">
        <f t="shared" si="217"/>
        <v>440</v>
      </c>
      <c r="S681" s="66">
        <f>Q681-U681-SUMIFS(条件付き不可!X:X,条件付き不可!E:E,D681)</f>
        <v>440</v>
      </c>
      <c r="T681" s="66">
        <f t="shared" si="213"/>
        <v>440</v>
      </c>
      <c r="U681" s="66">
        <f>IF(COUNTIFS(条件付き不可!$E:$E,$D681,条件付き不可!$C:$C,条件付き不可!$V$3)&gt;0,Q681,SUMIFS(条件付き不可!$L:$L,条件付き不可!$E:$E,$D681,条件付き不可!$C:$C,U$1))</f>
        <v>0</v>
      </c>
      <c r="V681" s="66">
        <f>IF(COUNTIFS(条件付き不可!$E:$E,$D681,条件付き不可!$C:$C,条件付き不可!$V$5)&gt;0,Q681,IFERROR(VLOOKUP(D681,条件付き不可!E:Y,21,0),0))</f>
        <v>0</v>
      </c>
    </row>
    <row r="682" spans="1:22">
      <c r="A682" s="53" t="str">
        <f t="shared" si="214"/>
        <v>020077</v>
      </c>
      <c r="B682" s="53">
        <v>10</v>
      </c>
      <c r="C682">
        <v>681</v>
      </c>
      <c r="D682">
        <v>20077</v>
      </c>
      <c r="E682" t="s">
        <v>458</v>
      </c>
      <c r="F682" t="s">
        <v>545</v>
      </c>
      <c r="G682" t="str">
        <f>VLOOKUP(A682,GIS!A:B,2,0)</f>
        <v>竜角寺台1・2・4</v>
      </c>
      <c r="H682" t="s">
        <v>458</v>
      </c>
      <c r="I682" t="s">
        <v>764</v>
      </c>
      <c r="J682" s="66">
        <v>485</v>
      </c>
      <c r="K682" s="66">
        <v>485</v>
      </c>
      <c r="L682" s="66">
        <v>485</v>
      </c>
      <c r="M682" s="66">
        <v>485</v>
      </c>
      <c r="N682" s="66">
        <f>VLOOKUP(A682,GIS!A:C,3,0)</f>
        <v>485</v>
      </c>
      <c r="O682" s="66" t="str">
        <f t="shared" si="215"/>
        <v/>
      </c>
      <c r="P682" s="66" t="str">
        <f t="shared" si="230"/>
        <v/>
      </c>
      <c r="Q682" s="66">
        <f t="shared" si="216"/>
        <v>485</v>
      </c>
      <c r="R682" s="66">
        <f t="shared" si="217"/>
        <v>485</v>
      </c>
      <c r="S682" s="66">
        <f>Q682-U682-SUMIFS(条件付き不可!X:X,条件付き不可!E:E,D682)</f>
        <v>485</v>
      </c>
      <c r="T682" s="66">
        <f t="shared" si="213"/>
        <v>485</v>
      </c>
      <c r="U682" s="66">
        <f>IF(COUNTIFS(条件付き不可!$E:$E,$D682,条件付き不可!$C:$C,条件付き不可!$V$3)&gt;0,Q682,SUMIFS(条件付き不可!$L:$L,条件付き不可!$E:$E,$D682,条件付き不可!$C:$C,U$1))</f>
        <v>0</v>
      </c>
      <c r="V682" s="66">
        <f>IF(COUNTIFS(条件付き不可!$E:$E,$D682,条件付き不可!$C:$C,条件付き不可!$V$5)&gt;0,Q682,IFERROR(VLOOKUP(D682,条件付き不可!E:Y,21,0),0))</f>
        <v>0</v>
      </c>
    </row>
    <row r="683" spans="1:22">
      <c r="A683" s="53" t="str">
        <f t="shared" si="214"/>
        <v>020078</v>
      </c>
      <c r="B683" s="53">
        <v>10</v>
      </c>
      <c r="C683">
        <v>682</v>
      </c>
      <c r="D683">
        <v>20078</v>
      </c>
      <c r="E683" t="s">
        <v>458</v>
      </c>
      <c r="F683" t="s">
        <v>545</v>
      </c>
      <c r="G683" t="str">
        <f>VLOOKUP(A683,GIS!A:B,2,0)</f>
        <v>竜角寺台3・5</v>
      </c>
      <c r="H683" t="s">
        <v>458</v>
      </c>
      <c r="I683" t="s">
        <v>764</v>
      </c>
      <c r="J683" s="66">
        <v>555</v>
      </c>
      <c r="K683" s="66">
        <v>555</v>
      </c>
      <c r="L683" s="66">
        <v>555</v>
      </c>
      <c r="M683" s="66">
        <v>555</v>
      </c>
      <c r="N683" s="66">
        <f>VLOOKUP(A683,GIS!A:C,3,0)</f>
        <v>555</v>
      </c>
      <c r="O683" s="66" t="str">
        <f t="shared" si="215"/>
        <v/>
      </c>
      <c r="P683" s="66" t="str">
        <f t="shared" si="230"/>
        <v/>
      </c>
      <c r="Q683" s="66">
        <f t="shared" si="216"/>
        <v>555</v>
      </c>
      <c r="R683" s="66">
        <f t="shared" si="217"/>
        <v>555</v>
      </c>
      <c r="S683" s="66">
        <f>Q683-U683-SUMIFS(条件付き不可!X:X,条件付き不可!E:E,D683)</f>
        <v>555</v>
      </c>
      <c r="T683" s="66">
        <f t="shared" ref="T683:T746" si="231">Q683-V683</f>
        <v>555</v>
      </c>
      <c r="U683" s="66">
        <f>IF(COUNTIFS(条件付き不可!$E:$E,$D683,条件付き不可!$C:$C,条件付き不可!$V$3)&gt;0,Q683,SUMIFS(条件付き不可!$L:$L,条件付き不可!$E:$E,$D683,条件付き不可!$C:$C,U$1))</f>
        <v>0</v>
      </c>
      <c r="V683" s="66">
        <f>IF(COUNTIFS(条件付き不可!$E:$E,$D683,条件付き不可!$C:$C,条件付き不可!$V$5)&gt;0,Q683,IFERROR(VLOOKUP(D683,条件付き不可!E:Y,21,0),0))</f>
        <v>0</v>
      </c>
    </row>
    <row r="684" spans="1:22">
      <c r="A684" s="53" t="str">
        <f t="shared" si="214"/>
        <v>020079</v>
      </c>
      <c r="B684" s="53">
        <v>10</v>
      </c>
      <c r="C684">
        <v>683</v>
      </c>
      <c r="D684">
        <v>20079</v>
      </c>
      <c r="E684" t="s">
        <v>458</v>
      </c>
      <c r="F684" t="s">
        <v>545</v>
      </c>
      <c r="G684" t="str">
        <f>VLOOKUP(A684,GIS!A:B,2,0)</f>
        <v>竜角寺台4・6</v>
      </c>
      <c r="H684" t="s">
        <v>458</v>
      </c>
      <c r="I684" t="s">
        <v>764</v>
      </c>
      <c r="J684" s="66">
        <v>495</v>
      </c>
      <c r="K684" s="66">
        <v>495</v>
      </c>
      <c r="L684" s="66">
        <v>495</v>
      </c>
      <c r="M684" s="66">
        <v>495</v>
      </c>
      <c r="N684" s="66">
        <f>VLOOKUP(A684,GIS!A:C,3,0)</f>
        <v>495</v>
      </c>
      <c r="O684" s="66" t="str">
        <f t="shared" si="215"/>
        <v/>
      </c>
      <c r="P684" s="66" t="str">
        <f t="shared" si="230"/>
        <v/>
      </c>
      <c r="Q684" s="66">
        <f t="shared" si="216"/>
        <v>495</v>
      </c>
      <c r="R684" s="66">
        <f t="shared" si="217"/>
        <v>495</v>
      </c>
      <c r="S684" s="66">
        <f>Q684-U684-SUMIFS(条件付き不可!X:X,条件付き不可!E:E,D684)</f>
        <v>495</v>
      </c>
      <c r="T684" s="66">
        <f t="shared" si="231"/>
        <v>495</v>
      </c>
      <c r="U684" s="66">
        <f>IF(COUNTIFS(条件付き不可!$E:$E,$D684,条件付き不可!$C:$C,条件付き不可!$V$3)&gt;0,Q684,SUMIFS(条件付き不可!$L:$L,条件付き不可!$E:$E,$D684,条件付き不可!$C:$C,U$1))</f>
        <v>0</v>
      </c>
      <c r="V684" s="66">
        <f>IF(COUNTIFS(条件付き不可!$E:$E,$D684,条件付き不可!$C:$C,条件付き不可!$V$5)&gt;0,Q684,IFERROR(VLOOKUP(D684,条件付き不可!E:Y,21,0),0))</f>
        <v>0</v>
      </c>
    </row>
    <row r="685" spans="1:22">
      <c r="A685" s="53" t="str">
        <f t="shared" si="214"/>
        <v>020080</v>
      </c>
      <c r="B685" s="53">
        <v>10</v>
      </c>
      <c r="C685">
        <v>684</v>
      </c>
      <c r="D685">
        <v>20080</v>
      </c>
      <c r="E685" t="s">
        <v>458</v>
      </c>
      <c r="F685" t="s">
        <v>546</v>
      </c>
      <c r="G685" t="str">
        <f>VLOOKUP(A685,GIS!A:B,2,0)</f>
        <v>南ヶ丘団地</v>
      </c>
      <c r="H685" t="s">
        <v>458</v>
      </c>
      <c r="I685" t="s">
        <v>764</v>
      </c>
      <c r="J685" s="66">
        <v>400</v>
      </c>
      <c r="K685" s="66">
        <v>400</v>
      </c>
      <c r="L685" s="66">
        <v>400</v>
      </c>
      <c r="M685" s="66">
        <v>400</v>
      </c>
      <c r="N685" s="66">
        <f>VLOOKUP(A685,GIS!A:C,3,0)</f>
        <v>400</v>
      </c>
      <c r="O685" s="66" t="str">
        <f t="shared" si="215"/>
        <v/>
      </c>
      <c r="P685" s="66" t="str">
        <f t="shared" si="230"/>
        <v/>
      </c>
      <c r="Q685" s="66">
        <f t="shared" si="216"/>
        <v>400</v>
      </c>
      <c r="R685" s="66">
        <f t="shared" si="217"/>
        <v>400</v>
      </c>
      <c r="S685" s="66">
        <f>Q685-U685-SUMIFS(条件付き不可!X:X,条件付き不可!E:E,D685)</f>
        <v>400</v>
      </c>
      <c r="T685" s="66">
        <f t="shared" si="231"/>
        <v>400</v>
      </c>
      <c r="U685" s="66">
        <f>IF(COUNTIFS(条件付き不可!$E:$E,$D685,条件付き不可!$C:$C,条件付き不可!$V$3)&gt;0,Q685,SUMIFS(条件付き不可!$L:$L,条件付き不可!$E:$E,$D685,条件付き不可!$C:$C,U$1))</f>
        <v>0</v>
      </c>
      <c r="V685" s="66">
        <f>IF(COUNTIFS(条件付き不可!$E:$E,$D685,条件付き不可!$C:$C,条件付き不可!$V$5)&gt;0,Q685,IFERROR(VLOOKUP(D685,条件付き不可!E:Y,21,0),0))</f>
        <v>0</v>
      </c>
    </row>
    <row r="686" spans="1:22">
      <c r="A686" s="53" t="str">
        <f t="shared" ref="A686:A750" si="232">TEXT(D686,"000000")</f>
        <v>020081</v>
      </c>
      <c r="B686" s="53">
        <v>10</v>
      </c>
      <c r="C686">
        <v>685</v>
      </c>
      <c r="D686">
        <v>20081</v>
      </c>
      <c r="E686" t="s">
        <v>458</v>
      </c>
      <c r="F686" t="s">
        <v>547</v>
      </c>
      <c r="G686" t="str">
        <f>VLOOKUP(A686,GIS!A:B,2,0)</f>
        <v>平賀学園台</v>
      </c>
      <c r="H686" t="s">
        <v>458</v>
      </c>
      <c r="I686" t="s">
        <v>2617</v>
      </c>
      <c r="J686" s="66">
        <v>640</v>
      </c>
      <c r="K686" s="66">
        <v>640</v>
      </c>
      <c r="L686" s="66">
        <v>640</v>
      </c>
      <c r="M686" s="66">
        <v>640</v>
      </c>
      <c r="N686" s="66">
        <f>VLOOKUP(A686,GIS!A:C,3,0)</f>
        <v>640</v>
      </c>
      <c r="O686" s="66" t="str">
        <f t="shared" ref="O686:O750" si="233">IF(J686=N686,"","✕")</f>
        <v/>
      </c>
      <c r="P686" s="66" t="str">
        <f t="shared" si="230"/>
        <v/>
      </c>
      <c r="Q686" s="66">
        <f t="shared" ref="Q686:Q750" si="234">N686</f>
        <v>640</v>
      </c>
      <c r="R686" s="66">
        <f t="shared" ref="R686:R750" si="235">Q686-U686</f>
        <v>640</v>
      </c>
      <c r="S686" s="66">
        <f>Q686-U686-SUMIFS(条件付き不可!X:X,条件付き不可!E:E,D686)</f>
        <v>640</v>
      </c>
      <c r="T686" s="66">
        <f t="shared" si="231"/>
        <v>640</v>
      </c>
      <c r="U686" s="66">
        <f>IF(COUNTIFS(条件付き不可!$E:$E,$D686,条件付き不可!$C:$C,条件付き不可!$V$3)&gt;0,Q686,SUMIFS(条件付き不可!$L:$L,条件付き不可!$E:$E,$D686,条件付き不可!$C:$C,U$1))</f>
        <v>0</v>
      </c>
      <c r="V686" s="66">
        <f>IF(COUNTIFS(条件付き不可!$E:$E,$D686,条件付き不可!$C:$C,条件付き不可!$V$5)&gt;0,Q686,IFERROR(VLOOKUP(D686,条件付き不可!E:Y,21,0),0))</f>
        <v>0</v>
      </c>
    </row>
    <row r="687" spans="1:22">
      <c r="A687" s="53" t="str">
        <f t="shared" si="232"/>
        <v>024001</v>
      </c>
      <c r="B687" s="53">
        <v>12</v>
      </c>
      <c r="C687">
        <v>686</v>
      </c>
      <c r="D687">
        <v>24001</v>
      </c>
      <c r="E687" t="s">
        <v>3030</v>
      </c>
      <c r="F687" t="s">
        <v>548</v>
      </c>
      <c r="G687" t="str">
        <f>VLOOKUP(A687,GIS!A:B,2,0)</f>
        <v>藤の台団地</v>
      </c>
      <c r="H687" t="s">
        <v>458</v>
      </c>
      <c r="I687" t="s">
        <v>2618</v>
      </c>
      <c r="J687" s="66">
        <v>340</v>
      </c>
      <c r="K687" s="66">
        <v>340</v>
      </c>
      <c r="L687" s="66">
        <v>340</v>
      </c>
      <c r="M687" s="66">
        <v>340</v>
      </c>
      <c r="N687" s="66">
        <f>VLOOKUP(A687,GIS!A:C,3,0)</f>
        <v>340</v>
      </c>
      <c r="O687" s="66" t="str">
        <f t="shared" si="233"/>
        <v/>
      </c>
      <c r="P687" s="66" t="str">
        <f t="shared" si="230"/>
        <v/>
      </c>
      <c r="Q687" s="66">
        <f t="shared" si="234"/>
        <v>340</v>
      </c>
      <c r="R687" s="66">
        <f t="shared" si="235"/>
        <v>340</v>
      </c>
      <c r="S687" s="66">
        <f>Q687-U687-SUMIFS(条件付き不可!X:X,条件付き不可!E:E,D687)</f>
        <v>340</v>
      </c>
      <c r="T687" s="66">
        <f t="shared" si="231"/>
        <v>340</v>
      </c>
      <c r="U687" s="66">
        <f>IF(COUNTIFS(条件付き不可!$E:$E,$D687,条件付き不可!$C:$C,条件付き不可!$V$3)&gt;0,Q687,SUMIFS(条件付き不可!$L:$L,条件付き不可!$E:$E,$D687,条件付き不可!$C:$C,U$1))</f>
        <v>0</v>
      </c>
      <c r="V687" s="66">
        <f>IF(COUNTIFS(条件付き不可!$E:$E,$D687,条件付き不可!$C:$C,条件付き不可!$V$5)&gt;0,Q687,IFERROR(VLOOKUP(D687,条件付き不可!E:Y,21,0),0))</f>
        <v>0</v>
      </c>
    </row>
    <row r="688" spans="1:22">
      <c r="A688" s="53" t="str">
        <f t="shared" si="232"/>
        <v>024002</v>
      </c>
      <c r="B688" s="53">
        <v>12</v>
      </c>
      <c r="C688">
        <v>687</v>
      </c>
      <c r="D688">
        <v>24002</v>
      </c>
      <c r="E688" t="s">
        <v>3030</v>
      </c>
      <c r="F688" t="s">
        <v>548</v>
      </c>
      <c r="G688" t="str">
        <f>VLOOKUP(A688,GIS!A:B,2,0)</f>
        <v>泉台２丁目</v>
      </c>
      <c r="H688" t="s">
        <v>458</v>
      </c>
      <c r="I688" t="s">
        <v>2618</v>
      </c>
      <c r="J688" s="66">
        <v>470</v>
      </c>
      <c r="K688" s="66">
        <v>470</v>
      </c>
      <c r="L688" s="66">
        <v>470</v>
      </c>
      <c r="M688" s="66">
        <v>470</v>
      </c>
      <c r="N688" s="66">
        <f>VLOOKUP(A688,GIS!A:C,3,0)</f>
        <v>470</v>
      </c>
      <c r="O688" s="66" t="str">
        <f t="shared" si="233"/>
        <v/>
      </c>
      <c r="P688" s="66" t="str">
        <f t="shared" si="230"/>
        <v/>
      </c>
      <c r="Q688" s="66">
        <f t="shared" si="234"/>
        <v>470</v>
      </c>
      <c r="R688" s="66">
        <f t="shared" si="235"/>
        <v>470</v>
      </c>
      <c r="S688" s="66">
        <f>Q688-U688-SUMIFS(条件付き不可!X:X,条件付き不可!E:E,D688)</f>
        <v>470</v>
      </c>
      <c r="T688" s="66">
        <f t="shared" si="231"/>
        <v>470</v>
      </c>
      <c r="U688" s="66">
        <f>IF(COUNTIFS(条件付き不可!$E:$E,$D688,条件付き不可!$C:$C,条件付き不可!$V$3)&gt;0,Q688,SUMIFS(条件付き不可!$L:$L,条件付き不可!$E:$E,$D688,条件付き不可!$C:$C,U$1))</f>
        <v>0</v>
      </c>
      <c r="V688" s="66">
        <f>IF(COUNTIFS(条件付き不可!$E:$E,$D688,条件付き不可!$C:$C,条件付き不可!$V$5)&gt;0,Q688,IFERROR(VLOOKUP(D688,条件付き不可!E:Y,21,0),0))</f>
        <v>0</v>
      </c>
    </row>
    <row r="689" spans="1:22">
      <c r="A689" s="53" t="str">
        <f t="shared" si="232"/>
        <v>024003</v>
      </c>
      <c r="B689" s="53">
        <v>12</v>
      </c>
      <c r="C689">
        <v>688</v>
      </c>
      <c r="D689">
        <v>24003</v>
      </c>
      <c r="E689" t="s">
        <v>3030</v>
      </c>
      <c r="F689" t="s">
        <v>548</v>
      </c>
      <c r="G689" t="str">
        <f>VLOOKUP(A689,GIS!A:B,2,0)</f>
        <v>泉台３丁目</v>
      </c>
      <c r="H689" t="s">
        <v>458</v>
      </c>
      <c r="I689" t="s">
        <v>2618</v>
      </c>
      <c r="J689" s="66">
        <v>445</v>
      </c>
      <c r="K689" s="66">
        <v>445</v>
      </c>
      <c r="L689" s="66">
        <v>445</v>
      </c>
      <c r="M689" s="66">
        <v>445</v>
      </c>
      <c r="N689" s="66">
        <f>VLOOKUP(A689,GIS!A:C,3,0)</f>
        <v>445</v>
      </c>
      <c r="O689" s="66" t="str">
        <f t="shared" si="233"/>
        <v/>
      </c>
      <c r="P689" s="66" t="str">
        <f t="shared" si="230"/>
        <v/>
      </c>
      <c r="Q689" s="66">
        <f t="shared" si="234"/>
        <v>445</v>
      </c>
      <c r="R689" s="66">
        <f t="shared" si="235"/>
        <v>445</v>
      </c>
      <c r="S689" s="66">
        <f>Q689-U689-SUMIFS(条件付き不可!X:X,条件付き不可!E:E,D689)</f>
        <v>445</v>
      </c>
      <c r="T689" s="66">
        <f t="shared" si="231"/>
        <v>445</v>
      </c>
      <c r="U689" s="66">
        <f>IF(COUNTIFS(条件付き不可!$E:$E,$D689,条件付き不可!$C:$C,条件付き不可!$V$3)&gt;0,Q689,SUMIFS(条件付き不可!$L:$L,条件付き不可!$E:$E,$D689,条件付き不可!$C:$C,U$1))</f>
        <v>0</v>
      </c>
      <c r="V689" s="66">
        <f>IF(COUNTIFS(条件付き不可!$E:$E,$D689,条件付き不可!$C:$C,条件付き不可!$V$5)&gt;0,Q689,IFERROR(VLOOKUP(D689,条件付き不可!E:Y,21,0),0))</f>
        <v>0</v>
      </c>
    </row>
    <row r="690" spans="1:22">
      <c r="A690" s="53" t="str">
        <f t="shared" si="232"/>
        <v>024004</v>
      </c>
      <c r="B690" s="53">
        <v>12</v>
      </c>
      <c r="C690">
        <v>689</v>
      </c>
      <c r="D690">
        <v>24004</v>
      </c>
      <c r="E690" t="s">
        <v>3030</v>
      </c>
      <c r="F690" t="s">
        <v>548</v>
      </c>
      <c r="G690" t="str">
        <f>VLOOKUP(A690,GIS!A:B,2,0)</f>
        <v>みどり台1丁目</v>
      </c>
      <c r="H690" t="s">
        <v>458</v>
      </c>
      <c r="I690" t="s">
        <v>2618</v>
      </c>
      <c r="J690" s="66">
        <v>420</v>
      </c>
      <c r="K690" s="66">
        <v>420</v>
      </c>
      <c r="L690" s="66">
        <v>420</v>
      </c>
      <c r="M690" s="66">
        <v>420</v>
      </c>
      <c r="N690" s="66">
        <f>VLOOKUP(A690,GIS!A:C,3,0)</f>
        <v>420</v>
      </c>
      <c r="O690" s="66" t="str">
        <f t="shared" si="233"/>
        <v/>
      </c>
      <c r="P690" s="66" t="str">
        <f t="shared" si="230"/>
        <v/>
      </c>
      <c r="Q690" s="66">
        <f t="shared" si="234"/>
        <v>420</v>
      </c>
      <c r="R690" s="66">
        <f t="shared" si="235"/>
        <v>420</v>
      </c>
      <c r="S690" s="66">
        <f>Q690-U690-SUMIFS(条件付き不可!X:X,条件付き不可!E:E,D690)</f>
        <v>420</v>
      </c>
      <c r="T690" s="66">
        <f t="shared" si="231"/>
        <v>420</v>
      </c>
      <c r="U690" s="66">
        <f>IF(COUNTIFS(条件付き不可!$E:$E,$D690,条件付き不可!$C:$C,条件付き不可!$V$3)&gt;0,Q690,SUMIFS(条件付き不可!$L:$L,条件付き不可!$E:$E,$D690,条件付き不可!$C:$C,U$1))</f>
        <v>0</v>
      </c>
      <c r="V690" s="66">
        <f>IF(COUNTIFS(条件付き不可!$E:$E,$D690,条件付き不可!$C:$C,条件付き不可!$V$5)&gt;0,Q690,IFERROR(VLOOKUP(D690,条件付き不可!E:Y,21,0),0))</f>
        <v>0</v>
      </c>
    </row>
    <row r="691" spans="1:22">
      <c r="A691" s="53" t="str">
        <f t="shared" si="232"/>
        <v>024005</v>
      </c>
      <c r="B691" s="53">
        <v>12</v>
      </c>
      <c r="C691">
        <v>690</v>
      </c>
      <c r="D691">
        <v>24005</v>
      </c>
      <c r="E691" t="s">
        <v>3030</v>
      </c>
      <c r="F691" t="s">
        <v>548</v>
      </c>
      <c r="G691" t="str">
        <f>VLOOKUP(A691,GIS!A:B,2,0)</f>
        <v>みどり台2丁目</v>
      </c>
      <c r="H691" t="s">
        <v>458</v>
      </c>
      <c r="I691" t="s">
        <v>2618</v>
      </c>
      <c r="J691" s="66">
        <v>350</v>
      </c>
      <c r="K691" s="66">
        <v>350</v>
      </c>
      <c r="L691" s="66">
        <v>350</v>
      </c>
      <c r="M691" s="66">
        <v>350</v>
      </c>
      <c r="N691" s="66">
        <f>VLOOKUP(A691,GIS!A:C,3,0)</f>
        <v>350</v>
      </c>
      <c r="O691" s="66" t="str">
        <f t="shared" si="233"/>
        <v/>
      </c>
      <c r="P691" s="66" t="str">
        <f t="shared" si="230"/>
        <v/>
      </c>
      <c r="Q691" s="66">
        <f t="shared" si="234"/>
        <v>350</v>
      </c>
      <c r="R691" s="66">
        <f t="shared" si="235"/>
        <v>350</v>
      </c>
      <c r="S691" s="66">
        <f>Q691-U691-SUMIFS(条件付き不可!X:X,条件付き不可!E:E,D691)</f>
        <v>350</v>
      </c>
      <c r="T691" s="66">
        <f t="shared" si="231"/>
        <v>350</v>
      </c>
      <c r="U691" s="66">
        <f>IF(COUNTIFS(条件付き不可!$E:$E,$D691,条件付き不可!$C:$C,条件付き不可!$V$3)&gt;0,Q691,SUMIFS(条件付き不可!$L:$L,条件付き不可!$E:$E,$D691,条件付き不可!$C:$C,U$1))</f>
        <v>0</v>
      </c>
      <c r="V691" s="66">
        <f>IF(COUNTIFS(条件付き不可!$E:$E,$D691,条件付き不可!$C:$C,条件付き不可!$V$5)&gt;0,Q691,IFERROR(VLOOKUP(D691,条件付き不可!E:Y,21,0),0))</f>
        <v>0</v>
      </c>
    </row>
    <row r="692" spans="1:22">
      <c r="A692" s="53" t="str">
        <f t="shared" si="232"/>
        <v>024006</v>
      </c>
      <c r="B692" s="53">
        <v>12</v>
      </c>
      <c r="C692">
        <v>691</v>
      </c>
      <c r="D692">
        <v>24006</v>
      </c>
      <c r="E692" t="s">
        <v>3030</v>
      </c>
      <c r="F692" t="s">
        <v>548</v>
      </c>
      <c r="G692" t="str">
        <f>VLOOKUP(A692,GIS!A:B,2,0)</f>
        <v>榎戸学園台</v>
      </c>
      <c r="H692" t="s">
        <v>458</v>
      </c>
      <c r="I692" t="s">
        <v>2618</v>
      </c>
      <c r="J692" s="66">
        <v>420</v>
      </c>
      <c r="K692" s="66">
        <v>420</v>
      </c>
      <c r="L692" s="66">
        <v>420</v>
      </c>
      <c r="M692" s="66">
        <v>420</v>
      </c>
      <c r="N692" s="66">
        <f>VLOOKUP(A692,GIS!A:C,3,0)</f>
        <v>420</v>
      </c>
      <c r="O692" s="66" t="str">
        <f t="shared" si="233"/>
        <v/>
      </c>
      <c r="P692" s="66" t="str">
        <f t="shared" si="230"/>
        <v/>
      </c>
      <c r="Q692" s="66">
        <f t="shared" si="234"/>
        <v>420</v>
      </c>
      <c r="R692" s="66">
        <f t="shared" si="235"/>
        <v>420</v>
      </c>
      <c r="S692" s="66">
        <f>Q692-U692-SUMIFS(条件付き不可!X:X,条件付き不可!E:E,D692)</f>
        <v>420</v>
      </c>
      <c r="T692" s="66">
        <f t="shared" si="231"/>
        <v>420</v>
      </c>
      <c r="U692" s="66">
        <f>IF(COUNTIFS(条件付き不可!$E:$E,$D692,条件付き不可!$C:$C,条件付き不可!$V$3)&gt;0,Q692,SUMIFS(条件付き不可!$L:$L,条件付き不可!$E:$E,$D692,条件付き不可!$C:$C,U$1))</f>
        <v>0</v>
      </c>
      <c r="V692" s="66">
        <f>IF(COUNTIFS(条件付き不可!$E:$E,$D692,条件付き不可!$C:$C,条件付き不可!$V$5)&gt;0,Q692,IFERROR(VLOOKUP(D692,条件付き不可!E:Y,21,0),0))</f>
        <v>0</v>
      </c>
    </row>
    <row r="693" spans="1:22">
      <c r="A693" s="53" t="str">
        <f t="shared" si="232"/>
        <v>024007</v>
      </c>
      <c r="B693" s="53">
        <v>12</v>
      </c>
      <c r="C693">
        <v>692</v>
      </c>
      <c r="D693">
        <v>24007</v>
      </c>
      <c r="E693" t="s">
        <v>3030</v>
      </c>
      <c r="F693" t="s">
        <v>548</v>
      </c>
      <c r="G693" t="str">
        <f>VLOOKUP(A693,GIS!A:B,2,0)</f>
        <v>榎戸</v>
      </c>
      <c r="H693" t="s">
        <v>458</v>
      </c>
      <c r="I693" t="s">
        <v>2618</v>
      </c>
      <c r="J693" s="66">
        <v>280</v>
      </c>
      <c r="K693" s="66">
        <v>280</v>
      </c>
      <c r="L693" s="66">
        <v>280</v>
      </c>
      <c r="M693" s="66">
        <v>280</v>
      </c>
      <c r="N693" s="66">
        <f>VLOOKUP(A693,GIS!A:C,3,0)</f>
        <v>280</v>
      </c>
      <c r="O693" s="66" t="str">
        <f t="shared" si="233"/>
        <v/>
      </c>
      <c r="P693" s="66" t="str">
        <f t="shared" si="230"/>
        <v/>
      </c>
      <c r="Q693" s="66">
        <f t="shared" si="234"/>
        <v>280</v>
      </c>
      <c r="R693" s="66">
        <f t="shared" si="235"/>
        <v>280</v>
      </c>
      <c r="S693" s="66">
        <f>Q693-U693-SUMIFS(条件付き不可!X:X,条件付き不可!E:E,D693)</f>
        <v>280</v>
      </c>
      <c r="T693" s="66">
        <f t="shared" si="231"/>
        <v>280</v>
      </c>
      <c r="U693" s="66">
        <f>IF(COUNTIFS(条件付き不可!$E:$E,$D693,条件付き不可!$C:$C,条件付き不可!$V$3)&gt;0,Q693,SUMIFS(条件付き不可!$L:$L,条件付き不可!$E:$E,$D693,条件付き不可!$C:$C,U$1))</f>
        <v>0</v>
      </c>
      <c r="V693" s="66">
        <f>IF(COUNTIFS(条件付き不可!$E:$E,$D693,条件付き不可!$C:$C,条件付き不可!$V$5)&gt;0,Q693,IFERROR(VLOOKUP(D693,条件付き不可!E:Y,21,0),0))</f>
        <v>0</v>
      </c>
    </row>
    <row r="694" spans="1:22">
      <c r="A694" s="53" t="str">
        <f t="shared" si="232"/>
        <v>024008</v>
      </c>
      <c r="B694" s="53">
        <v>12</v>
      </c>
      <c r="C694">
        <v>693</v>
      </c>
      <c r="D694">
        <v>24008</v>
      </c>
      <c r="E694" t="s">
        <v>3030</v>
      </c>
      <c r="F694" t="s">
        <v>554</v>
      </c>
      <c r="G694" t="str">
        <f>VLOOKUP(A694,GIS!A:B,2,0)</f>
        <v>富山①</v>
      </c>
      <c r="H694" t="s">
        <v>458</v>
      </c>
      <c r="I694" t="s">
        <v>2618</v>
      </c>
      <c r="J694" s="66">
        <v>455</v>
      </c>
      <c r="K694" s="66">
        <v>455</v>
      </c>
      <c r="L694" s="66">
        <v>455</v>
      </c>
      <c r="M694" s="66">
        <v>455</v>
      </c>
      <c r="N694" s="66">
        <f>VLOOKUP(A694,GIS!A:C,3,0)</f>
        <v>455</v>
      </c>
      <c r="O694" s="66" t="str">
        <f t="shared" si="233"/>
        <v/>
      </c>
      <c r="P694" s="66" t="str">
        <f t="shared" si="230"/>
        <v/>
      </c>
      <c r="Q694" s="66">
        <f t="shared" si="234"/>
        <v>455</v>
      </c>
      <c r="R694" s="66">
        <f t="shared" si="235"/>
        <v>455</v>
      </c>
      <c r="S694" s="66">
        <f>Q694-U694-SUMIFS(条件付き不可!X:X,条件付き不可!E:E,D694)</f>
        <v>455</v>
      </c>
      <c r="T694" s="66">
        <f t="shared" si="231"/>
        <v>455</v>
      </c>
      <c r="U694" s="66">
        <f>IF(COUNTIFS(条件付き不可!$E:$E,$D694,条件付き不可!$C:$C,条件付き不可!$V$3)&gt;0,Q694,SUMIFS(条件付き不可!$L:$L,条件付き不可!$E:$E,$D694,条件付き不可!$C:$C,U$1))</f>
        <v>0</v>
      </c>
      <c r="V694" s="66">
        <f>IF(COUNTIFS(条件付き不可!$E:$E,$D694,条件付き不可!$C:$C,条件付き不可!$V$5)&gt;0,Q694,IFERROR(VLOOKUP(D694,条件付き不可!E:Y,21,0),0))</f>
        <v>0</v>
      </c>
    </row>
    <row r="695" spans="1:22">
      <c r="A695" s="53" t="str">
        <f t="shared" si="232"/>
        <v>024009</v>
      </c>
      <c r="B695" s="53">
        <v>12</v>
      </c>
      <c r="C695">
        <v>694</v>
      </c>
      <c r="D695">
        <v>24009</v>
      </c>
      <c r="E695" t="s">
        <v>3030</v>
      </c>
      <c r="F695" t="s">
        <v>554</v>
      </c>
      <c r="G695" t="str">
        <f>VLOOKUP(A695,GIS!A:B,2,0)</f>
        <v>富山②</v>
      </c>
      <c r="H695" t="s">
        <v>458</v>
      </c>
      <c r="I695" t="s">
        <v>2618</v>
      </c>
      <c r="J695" s="66">
        <v>325</v>
      </c>
      <c r="K695" s="66">
        <v>325</v>
      </c>
      <c r="L695" s="66">
        <v>325</v>
      </c>
      <c r="M695" s="66">
        <v>325</v>
      </c>
      <c r="N695" s="66">
        <f>VLOOKUP(A695,GIS!A:C,3,0)</f>
        <v>325</v>
      </c>
      <c r="O695" s="66" t="str">
        <f t="shared" si="233"/>
        <v/>
      </c>
      <c r="P695" s="66" t="str">
        <f t="shared" si="230"/>
        <v/>
      </c>
      <c r="Q695" s="66">
        <f t="shared" si="234"/>
        <v>325</v>
      </c>
      <c r="R695" s="66">
        <f t="shared" si="235"/>
        <v>325</v>
      </c>
      <c r="S695" s="66">
        <f>Q695-U695-SUMIFS(条件付き不可!X:X,条件付き不可!E:E,D695)</f>
        <v>325</v>
      </c>
      <c r="T695" s="66">
        <f t="shared" si="231"/>
        <v>325</v>
      </c>
      <c r="U695" s="66">
        <f>IF(COUNTIFS(条件付き不可!$E:$E,$D695,条件付き不可!$C:$C,条件付き不可!$V$3)&gt;0,Q695,SUMIFS(条件付き不可!$L:$L,条件付き不可!$E:$E,$D695,条件付き不可!$C:$C,U$1))</f>
        <v>0</v>
      </c>
      <c r="V695" s="66">
        <f>IF(COUNTIFS(条件付き不可!$E:$E,$D695,条件付き不可!$C:$C,条件付き不可!$V$5)&gt;0,Q695,IFERROR(VLOOKUP(D695,条件付き不可!E:Y,21,0),0))</f>
        <v>0</v>
      </c>
    </row>
    <row r="696" spans="1:22">
      <c r="A696" s="53" t="str">
        <f t="shared" si="232"/>
        <v>024010</v>
      </c>
      <c r="B696" s="53">
        <v>12</v>
      </c>
      <c r="C696">
        <v>695</v>
      </c>
      <c r="D696">
        <v>24010</v>
      </c>
      <c r="E696" t="s">
        <v>3030</v>
      </c>
      <c r="F696" t="s">
        <v>554</v>
      </c>
      <c r="G696" t="str">
        <f>VLOOKUP(A696,GIS!A:B,2,0)</f>
        <v>富山③</v>
      </c>
      <c r="H696" t="s">
        <v>458</v>
      </c>
      <c r="I696" t="s">
        <v>2618</v>
      </c>
      <c r="J696" s="66">
        <v>400</v>
      </c>
      <c r="K696" s="66">
        <v>400</v>
      </c>
      <c r="L696" s="66">
        <v>400</v>
      </c>
      <c r="M696" s="66">
        <v>400</v>
      </c>
      <c r="N696" s="66">
        <f>VLOOKUP(A696,GIS!A:C,3,0)</f>
        <v>400</v>
      </c>
      <c r="O696" s="66" t="str">
        <f t="shared" si="233"/>
        <v/>
      </c>
      <c r="P696" s="66" t="str">
        <f t="shared" si="230"/>
        <v/>
      </c>
      <c r="Q696" s="66">
        <f t="shared" si="234"/>
        <v>400</v>
      </c>
      <c r="R696" s="66">
        <f t="shared" si="235"/>
        <v>400</v>
      </c>
      <c r="S696" s="66">
        <f>Q696-U696-SUMIFS(条件付き不可!X:X,条件付き不可!E:E,D696)</f>
        <v>400</v>
      </c>
      <c r="T696" s="66">
        <f t="shared" si="231"/>
        <v>400</v>
      </c>
      <c r="U696" s="66">
        <f>IF(COUNTIFS(条件付き不可!$E:$E,$D696,条件付き不可!$C:$C,条件付き不可!$V$3)&gt;0,Q696,SUMIFS(条件付き不可!$L:$L,条件付き不可!$E:$E,$D696,条件付き不可!$C:$C,U$1))</f>
        <v>0</v>
      </c>
      <c r="V696" s="66">
        <f>IF(COUNTIFS(条件付き不可!$E:$E,$D696,条件付き不可!$C:$C,条件付き不可!$V$5)&gt;0,Q696,IFERROR(VLOOKUP(D696,条件付き不可!E:Y,21,0),0))</f>
        <v>0</v>
      </c>
    </row>
    <row r="697" spans="1:22">
      <c r="A697" s="53" t="str">
        <f t="shared" si="232"/>
        <v>024011</v>
      </c>
      <c r="B697" s="53">
        <v>12</v>
      </c>
      <c r="C697">
        <v>696</v>
      </c>
      <c r="D697">
        <v>24011</v>
      </c>
      <c r="E697" t="s">
        <v>3030</v>
      </c>
      <c r="F697" t="s">
        <v>554</v>
      </c>
      <c r="G697" t="str">
        <f>VLOOKUP(A697,GIS!A:B,2,0)</f>
        <v>富山④</v>
      </c>
      <c r="H697" t="s">
        <v>458</v>
      </c>
      <c r="I697" t="s">
        <v>2618</v>
      </c>
      <c r="J697" s="66">
        <v>345</v>
      </c>
      <c r="K697" s="66">
        <v>345</v>
      </c>
      <c r="L697" s="66">
        <v>345</v>
      </c>
      <c r="M697" s="66">
        <v>345</v>
      </c>
      <c r="N697" s="66">
        <f>VLOOKUP(A697,GIS!A:C,3,0)</f>
        <v>345</v>
      </c>
      <c r="O697" s="66" t="str">
        <f t="shared" si="233"/>
        <v/>
      </c>
      <c r="P697" s="66" t="str">
        <f t="shared" si="230"/>
        <v/>
      </c>
      <c r="Q697" s="66">
        <f t="shared" si="234"/>
        <v>345</v>
      </c>
      <c r="R697" s="66">
        <f t="shared" si="235"/>
        <v>345</v>
      </c>
      <c r="S697" s="66">
        <f>Q697-U697-SUMIFS(条件付き不可!X:X,条件付き不可!E:E,D697)</f>
        <v>345</v>
      </c>
      <c r="T697" s="66">
        <f t="shared" si="231"/>
        <v>345</v>
      </c>
      <c r="U697" s="66">
        <f>IF(COUNTIFS(条件付き不可!$E:$E,$D697,条件付き不可!$C:$C,条件付き不可!$V$3)&gt;0,Q697,SUMIFS(条件付き不可!$L:$L,条件付き不可!$E:$E,$D697,条件付き不可!$C:$C,U$1))</f>
        <v>0</v>
      </c>
      <c r="V697" s="66">
        <f>IF(COUNTIFS(条件付き不可!$E:$E,$D697,条件付き不可!$C:$C,条件付き不可!$V$5)&gt;0,Q697,IFERROR(VLOOKUP(D697,条件付き不可!E:Y,21,0),0))</f>
        <v>0</v>
      </c>
    </row>
    <row r="698" spans="1:22">
      <c r="A698" s="53" t="str">
        <f t="shared" si="232"/>
        <v>024014</v>
      </c>
      <c r="B698" s="53">
        <v>12</v>
      </c>
      <c r="C698">
        <v>697</v>
      </c>
      <c r="D698">
        <v>24014</v>
      </c>
      <c r="E698" t="s">
        <v>3030</v>
      </c>
      <c r="F698" t="s">
        <v>559</v>
      </c>
      <c r="G698" t="str">
        <f>VLOOKUP(A698,GIS!A:B,2,0)</f>
        <v>八街い・ほ（県営住宅）</v>
      </c>
      <c r="H698" t="s">
        <v>458</v>
      </c>
      <c r="I698" t="s">
        <v>2618</v>
      </c>
      <c r="J698" s="66">
        <v>305</v>
      </c>
      <c r="K698" s="66">
        <v>305</v>
      </c>
      <c r="L698" s="66">
        <v>305</v>
      </c>
      <c r="M698" s="66">
        <v>305</v>
      </c>
      <c r="N698" s="66">
        <f>VLOOKUP(A698,GIS!A:C,3,0)</f>
        <v>305</v>
      </c>
      <c r="O698" s="66" t="str">
        <f t="shared" si="233"/>
        <v/>
      </c>
      <c r="P698" s="66" t="str">
        <f t="shared" si="230"/>
        <v/>
      </c>
      <c r="Q698" s="66">
        <f t="shared" si="234"/>
        <v>305</v>
      </c>
      <c r="R698" s="66">
        <f t="shared" si="235"/>
        <v>305</v>
      </c>
      <c r="S698" s="66">
        <f>Q698-U698-SUMIFS(条件付き不可!X:X,条件付き不可!E:E,D698)</f>
        <v>305</v>
      </c>
      <c r="T698" s="66">
        <f t="shared" si="231"/>
        <v>305</v>
      </c>
      <c r="U698" s="66">
        <f>IF(COUNTIFS(条件付き不可!$E:$E,$D698,条件付き不可!$C:$C,条件付き不可!$V$3)&gt;0,Q698,SUMIFS(条件付き不可!$L:$L,条件付き不可!$E:$E,$D698,条件付き不可!$C:$C,U$1))</f>
        <v>0</v>
      </c>
      <c r="V698" s="66">
        <f>IF(COUNTIFS(条件付き不可!$E:$E,$D698,条件付き不可!$C:$C,条件付き不可!$V$5)&gt;0,Q698,IFERROR(VLOOKUP(D698,条件付き不可!E:Y,21,0),0))</f>
        <v>0</v>
      </c>
    </row>
    <row r="699" spans="1:22">
      <c r="A699" s="53" t="str">
        <f t="shared" si="232"/>
        <v>024016</v>
      </c>
      <c r="B699" s="53">
        <v>12</v>
      </c>
      <c r="C699">
        <v>698</v>
      </c>
      <c r="D699">
        <v>24016</v>
      </c>
      <c r="E699" t="s">
        <v>3030</v>
      </c>
      <c r="F699" t="s">
        <v>559</v>
      </c>
      <c r="G699" t="str">
        <f>VLOOKUP(A699,GIS!A:B,2,0)</f>
        <v>希望が丘</v>
      </c>
      <c r="H699" t="s">
        <v>458</v>
      </c>
      <c r="I699" t="s">
        <v>2618</v>
      </c>
      <c r="J699" s="66">
        <v>390</v>
      </c>
      <c r="K699" s="66">
        <v>390</v>
      </c>
      <c r="L699" s="66">
        <v>390</v>
      </c>
      <c r="M699" s="66">
        <v>390</v>
      </c>
      <c r="N699" s="66">
        <f>VLOOKUP(A699,GIS!A:C,3,0)</f>
        <v>390</v>
      </c>
      <c r="O699" s="66" t="str">
        <f t="shared" si="233"/>
        <v/>
      </c>
      <c r="P699" s="66" t="str">
        <f t="shared" si="230"/>
        <v/>
      </c>
      <c r="Q699" s="66">
        <f t="shared" si="234"/>
        <v>390</v>
      </c>
      <c r="R699" s="66">
        <f t="shared" si="235"/>
        <v>390</v>
      </c>
      <c r="S699" s="66">
        <f>Q699-U699-SUMIFS(条件付き不可!X:X,条件付き不可!E:E,D699)</f>
        <v>390</v>
      </c>
      <c r="T699" s="66">
        <f t="shared" si="231"/>
        <v>390</v>
      </c>
      <c r="U699" s="66">
        <f>IF(COUNTIFS(条件付き不可!$E:$E,$D699,条件付き不可!$C:$C,条件付き不可!$V$3)&gt;0,Q699,SUMIFS(条件付き不可!$L:$L,条件付き不可!$E:$E,$D699,条件付き不可!$C:$C,U$1))</f>
        <v>0</v>
      </c>
      <c r="V699" s="66">
        <f>IF(COUNTIFS(条件付き不可!$E:$E,$D699,条件付き不可!$C:$C,条件付き不可!$V$5)&gt;0,Q699,IFERROR(VLOOKUP(D699,条件付き不可!E:Y,21,0),0))</f>
        <v>0</v>
      </c>
    </row>
    <row r="700" spans="1:22">
      <c r="A700" s="53" t="str">
        <f t="shared" si="232"/>
        <v>024018</v>
      </c>
      <c r="B700" s="53">
        <v>12</v>
      </c>
      <c r="C700">
        <v>699</v>
      </c>
      <c r="D700">
        <v>24018</v>
      </c>
      <c r="E700" t="s">
        <v>3030</v>
      </c>
      <c r="F700" t="s">
        <v>561</v>
      </c>
      <c r="G700" t="str">
        <f>VLOOKUP(A700,GIS!A:B,2,0)</f>
        <v>文違新栄ＮＴ</v>
      </c>
      <c r="H700" t="s">
        <v>458</v>
      </c>
      <c r="I700" t="s">
        <v>2618</v>
      </c>
      <c r="J700" s="66">
        <v>365</v>
      </c>
      <c r="K700" s="66">
        <v>365</v>
      </c>
      <c r="L700" s="66">
        <v>365</v>
      </c>
      <c r="M700" s="66">
        <v>365</v>
      </c>
      <c r="N700" s="66">
        <f>VLOOKUP(A700,GIS!A:C,3,0)</f>
        <v>365</v>
      </c>
      <c r="O700" s="66" t="str">
        <f t="shared" si="233"/>
        <v/>
      </c>
      <c r="P700" s="66" t="str">
        <f t="shared" si="230"/>
        <v/>
      </c>
      <c r="Q700" s="66">
        <f t="shared" si="234"/>
        <v>365</v>
      </c>
      <c r="R700" s="66">
        <f t="shared" si="235"/>
        <v>365</v>
      </c>
      <c r="S700" s="66">
        <f>Q700-U700-SUMIFS(条件付き不可!X:X,条件付き不可!E:E,D700)</f>
        <v>365</v>
      </c>
      <c r="T700" s="66">
        <f t="shared" si="231"/>
        <v>365</v>
      </c>
      <c r="U700" s="66">
        <f>IF(COUNTIFS(条件付き不可!$E:$E,$D700,条件付き不可!$C:$C,条件付き不可!$V$3)&gt;0,Q700,SUMIFS(条件付き不可!$L:$L,条件付き不可!$E:$E,$D700,条件付き不可!$C:$C,U$1))</f>
        <v>0</v>
      </c>
      <c r="V700" s="66">
        <f>IF(COUNTIFS(条件付き不可!$E:$E,$D700,条件付き不可!$C:$C,条件付き不可!$V$5)&gt;0,Q700,IFERROR(VLOOKUP(D700,条件付き不可!E:Y,21,0),0))</f>
        <v>0</v>
      </c>
    </row>
    <row r="701" spans="1:22">
      <c r="A701" s="53" t="str">
        <f t="shared" si="232"/>
        <v>024019</v>
      </c>
      <c r="B701" s="53">
        <v>12</v>
      </c>
      <c r="C701">
        <v>700</v>
      </c>
      <c r="D701">
        <v>24019</v>
      </c>
      <c r="E701" t="s">
        <v>3030</v>
      </c>
      <c r="F701" t="s">
        <v>561</v>
      </c>
      <c r="G701" t="str">
        <f>VLOOKUP(A701,GIS!A:B,2,0)</f>
        <v>文違ＮＴ① 宮ノ下</v>
      </c>
      <c r="H701" t="s">
        <v>458</v>
      </c>
      <c r="I701" t="s">
        <v>2618</v>
      </c>
      <c r="J701" s="66">
        <v>400</v>
      </c>
      <c r="K701" s="66">
        <v>400</v>
      </c>
      <c r="L701" s="66">
        <v>400</v>
      </c>
      <c r="M701" s="66">
        <v>400</v>
      </c>
      <c r="N701" s="66">
        <f>VLOOKUP(A701,GIS!A:C,3,0)</f>
        <v>400</v>
      </c>
      <c r="O701" s="66" t="str">
        <f t="shared" si="233"/>
        <v/>
      </c>
      <c r="P701" s="66" t="str">
        <f t="shared" si="230"/>
        <v/>
      </c>
      <c r="Q701" s="66">
        <f t="shared" si="234"/>
        <v>400</v>
      </c>
      <c r="R701" s="66">
        <f t="shared" si="235"/>
        <v>400</v>
      </c>
      <c r="S701" s="66">
        <f>Q701-U701-SUMIFS(条件付き不可!X:X,条件付き不可!E:E,D701)</f>
        <v>400</v>
      </c>
      <c r="T701" s="66">
        <f t="shared" si="231"/>
        <v>400</v>
      </c>
      <c r="U701" s="66">
        <f>IF(COUNTIFS(条件付き不可!$E:$E,$D701,条件付き不可!$C:$C,条件付き不可!$V$3)&gt;0,Q701,SUMIFS(条件付き不可!$L:$L,条件付き不可!$E:$E,$D701,条件付き不可!$C:$C,U$1))</f>
        <v>0</v>
      </c>
      <c r="V701" s="66">
        <f>IF(COUNTIFS(条件付き不可!$E:$E,$D701,条件付き不可!$C:$C,条件付き不可!$V$5)&gt;0,Q701,IFERROR(VLOOKUP(D701,条件付き不可!E:Y,21,0),0))</f>
        <v>0</v>
      </c>
    </row>
    <row r="702" spans="1:22">
      <c r="A702" s="53" t="str">
        <f t="shared" si="232"/>
        <v>024020</v>
      </c>
      <c r="B702" s="53">
        <v>12</v>
      </c>
      <c r="C702">
        <v>701</v>
      </c>
      <c r="D702">
        <v>24020</v>
      </c>
      <c r="E702" t="s">
        <v>3030</v>
      </c>
      <c r="F702" t="s">
        <v>561</v>
      </c>
      <c r="G702" t="str">
        <f>VLOOKUP(A702,GIS!A:B,2,0)</f>
        <v>文違ＮＴ② 集会所</v>
      </c>
      <c r="H702" t="s">
        <v>458</v>
      </c>
      <c r="I702" t="s">
        <v>2618</v>
      </c>
      <c r="J702" s="66">
        <v>325</v>
      </c>
      <c r="K702" s="66">
        <v>325</v>
      </c>
      <c r="L702" s="66">
        <v>325</v>
      </c>
      <c r="M702" s="66">
        <v>325</v>
      </c>
      <c r="N702" s="66">
        <f>VLOOKUP(A702,GIS!A:C,3,0)</f>
        <v>325</v>
      </c>
      <c r="O702" s="66" t="str">
        <f t="shared" si="233"/>
        <v/>
      </c>
      <c r="P702" s="66" t="str">
        <f t="shared" si="230"/>
        <v/>
      </c>
      <c r="Q702" s="66">
        <f t="shared" si="234"/>
        <v>325</v>
      </c>
      <c r="R702" s="66">
        <f t="shared" si="235"/>
        <v>325</v>
      </c>
      <c r="S702" s="66">
        <f>Q702-U702-SUMIFS(条件付き不可!X:X,条件付き不可!E:E,D702)</f>
        <v>325</v>
      </c>
      <c r="T702" s="66">
        <f t="shared" si="231"/>
        <v>325</v>
      </c>
      <c r="U702" s="66">
        <f>IF(COUNTIFS(条件付き不可!$E:$E,$D702,条件付き不可!$C:$C,条件付き不可!$V$3)&gt;0,Q702,SUMIFS(条件付き不可!$L:$L,条件付き不可!$E:$E,$D702,条件付き不可!$C:$C,U$1))</f>
        <v>0</v>
      </c>
      <c r="V702" s="66">
        <f>IF(COUNTIFS(条件付き不可!$E:$E,$D702,条件付き不可!$C:$C,条件付き不可!$V$5)&gt;0,Q702,IFERROR(VLOOKUP(D702,条件付き不可!E:Y,21,0),0))</f>
        <v>0</v>
      </c>
    </row>
    <row r="703" spans="1:22">
      <c r="A703" s="53" t="str">
        <f t="shared" si="232"/>
        <v>024021</v>
      </c>
      <c r="B703" s="53">
        <v>12</v>
      </c>
      <c r="C703">
        <v>702</v>
      </c>
      <c r="D703">
        <v>24021</v>
      </c>
      <c r="E703" t="s">
        <v>3030</v>
      </c>
      <c r="F703" t="s">
        <v>561</v>
      </c>
      <c r="G703" t="str">
        <f>VLOOKUP(A703,GIS!A:B,2,0)</f>
        <v>文違ＮＴ③ 六町歩</v>
      </c>
      <c r="H703" t="s">
        <v>458</v>
      </c>
      <c r="I703" t="s">
        <v>2618</v>
      </c>
      <c r="J703" s="66">
        <v>330</v>
      </c>
      <c r="K703" s="66">
        <v>330</v>
      </c>
      <c r="L703" s="66">
        <v>330</v>
      </c>
      <c r="M703" s="66">
        <v>330</v>
      </c>
      <c r="N703" s="66">
        <f>VLOOKUP(A703,GIS!A:C,3,0)</f>
        <v>330</v>
      </c>
      <c r="O703" s="66" t="str">
        <f t="shared" si="233"/>
        <v/>
      </c>
      <c r="P703" s="66" t="str">
        <f t="shared" si="230"/>
        <v/>
      </c>
      <c r="Q703" s="66">
        <f t="shared" si="234"/>
        <v>330</v>
      </c>
      <c r="R703" s="66">
        <f t="shared" si="235"/>
        <v>330</v>
      </c>
      <c r="S703" s="66">
        <f>Q703-U703-SUMIFS(条件付き不可!X:X,条件付き不可!E:E,D703)</f>
        <v>330</v>
      </c>
      <c r="T703" s="66">
        <f t="shared" si="231"/>
        <v>330</v>
      </c>
      <c r="U703" s="66">
        <f>IF(COUNTIFS(条件付き不可!$E:$E,$D703,条件付き不可!$C:$C,条件付き不可!$V$3)&gt;0,Q703,SUMIFS(条件付き不可!$L:$L,条件付き不可!$E:$E,$D703,条件付き不可!$C:$C,U$1))</f>
        <v>0</v>
      </c>
      <c r="V703" s="66">
        <f>IF(COUNTIFS(条件付き不可!$E:$E,$D703,条件付き不可!$C:$C,条件付き不可!$V$5)&gt;0,Q703,IFERROR(VLOOKUP(D703,条件付き不可!E:Y,21,0),0))</f>
        <v>0</v>
      </c>
    </row>
    <row r="704" spans="1:22">
      <c r="A704" s="53" t="str">
        <f t="shared" si="232"/>
        <v>024022</v>
      </c>
      <c r="B704" s="53">
        <v>12</v>
      </c>
      <c r="C704">
        <v>703</v>
      </c>
      <c r="D704">
        <v>24022</v>
      </c>
      <c r="E704" t="s">
        <v>3030</v>
      </c>
      <c r="F704" t="s">
        <v>561</v>
      </c>
      <c r="G704" t="str">
        <f>VLOOKUP(A704,GIS!A:B,2,0)</f>
        <v>文違ＮＴ④ 第一幼稚園</v>
      </c>
      <c r="H704" t="s">
        <v>458</v>
      </c>
      <c r="I704" t="s">
        <v>2618</v>
      </c>
      <c r="J704" s="66">
        <v>300</v>
      </c>
      <c r="K704" s="66">
        <v>300</v>
      </c>
      <c r="L704" s="66">
        <v>300</v>
      </c>
      <c r="M704" s="66">
        <v>300</v>
      </c>
      <c r="N704" s="66">
        <f>VLOOKUP(A704,GIS!A:C,3,0)</f>
        <v>300</v>
      </c>
      <c r="O704" s="66" t="str">
        <f t="shared" si="233"/>
        <v/>
      </c>
      <c r="P704" s="66" t="str">
        <f t="shared" si="230"/>
        <v/>
      </c>
      <c r="Q704" s="66">
        <f t="shared" si="234"/>
        <v>300</v>
      </c>
      <c r="R704" s="66">
        <f t="shared" si="235"/>
        <v>300</v>
      </c>
      <c r="S704" s="66">
        <f>Q704-U704-SUMIFS(条件付き不可!X:X,条件付き不可!E:E,D704)</f>
        <v>300</v>
      </c>
      <c r="T704" s="66">
        <f t="shared" si="231"/>
        <v>300</v>
      </c>
      <c r="U704" s="66">
        <f>IF(COUNTIFS(条件付き不可!$E:$E,$D704,条件付き不可!$C:$C,条件付き不可!$V$3)&gt;0,Q704,SUMIFS(条件付き不可!$L:$L,条件付き不可!$E:$E,$D704,条件付き不可!$C:$C,U$1))</f>
        <v>0</v>
      </c>
      <c r="V704" s="66">
        <f>IF(COUNTIFS(条件付き不可!$E:$E,$D704,条件付き不可!$C:$C,条件付き不可!$V$5)&gt;0,Q704,IFERROR(VLOOKUP(D704,条件付き不可!E:Y,21,0),0))</f>
        <v>0</v>
      </c>
    </row>
    <row r="705" spans="1:22">
      <c r="A705" s="53" t="str">
        <f t="shared" si="232"/>
        <v>024023</v>
      </c>
      <c r="B705" s="53">
        <v>12</v>
      </c>
      <c r="C705">
        <v>704</v>
      </c>
      <c r="D705">
        <v>24023</v>
      </c>
      <c r="E705" t="s">
        <v>3030</v>
      </c>
      <c r="F705" t="s">
        <v>562</v>
      </c>
      <c r="G705" t="str">
        <f>VLOOKUP(A705,GIS!A:B,2,0)</f>
        <v>八街Ａ（八街ほ）</v>
      </c>
      <c r="H705" t="s">
        <v>458</v>
      </c>
      <c r="I705" t="s">
        <v>2618</v>
      </c>
      <c r="J705" s="66">
        <v>315</v>
      </c>
      <c r="K705" s="66">
        <v>315</v>
      </c>
      <c r="L705" s="66">
        <v>315</v>
      </c>
      <c r="M705" s="66">
        <v>315</v>
      </c>
      <c r="N705" s="66">
        <f>VLOOKUP(A705,GIS!A:C,3,0)</f>
        <v>315</v>
      </c>
      <c r="O705" s="66" t="str">
        <f t="shared" si="233"/>
        <v/>
      </c>
      <c r="P705" s="66" t="str">
        <f t="shared" si="230"/>
        <v/>
      </c>
      <c r="Q705" s="66">
        <f t="shared" si="234"/>
        <v>315</v>
      </c>
      <c r="R705" s="66">
        <f t="shared" si="235"/>
        <v>315</v>
      </c>
      <c r="S705" s="66">
        <f>Q705-U705-SUMIFS(条件付き不可!X:X,条件付き不可!E:E,D705)</f>
        <v>315</v>
      </c>
      <c r="T705" s="66">
        <f t="shared" si="231"/>
        <v>315</v>
      </c>
      <c r="U705" s="66">
        <f>IF(COUNTIFS(条件付き不可!$E:$E,$D705,条件付き不可!$C:$C,条件付き不可!$V$3)&gt;0,Q705,SUMIFS(条件付き不可!$L:$L,条件付き不可!$E:$E,$D705,条件付き不可!$C:$C,U$1))</f>
        <v>0</v>
      </c>
      <c r="V705" s="66">
        <f>IF(COUNTIFS(条件付き不可!$E:$E,$D705,条件付き不可!$C:$C,条件付き不可!$V$5)&gt;0,Q705,IFERROR(VLOOKUP(D705,条件付き不可!E:Y,21,0),0))</f>
        <v>0</v>
      </c>
    </row>
    <row r="706" spans="1:22">
      <c r="A706" s="53" t="str">
        <f t="shared" si="232"/>
        <v>024024</v>
      </c>
      <c r="B706" s="53">
        <v>12</v>
      </c>
      <c r="C706">
        <v>705</v>
      </c>
      <c r="D706">
        <v>24024</v>
      </c>
      <c r="E706" t="s">
        <v>3030</v>
      </c>
      <c r="F706" t="s">
        <v>562</v>
      </c>
      <c r="G706" t="str">
        <f>VLOOKUP(A706,GIS!A:B,2,0)</f>
        <v>八街Ｂ（八街ほ・富山）</v>
      </c>
      <c r="H706" t="s">
        <v>458</v>
      </c>
      <c r="I706" t="s">
        <v>2618</v>
      </c>
      <c r="J706" s="66">
        <v>385</v>
      </c>
      <c r="K706" s="66">
        <v>385</v>
      </c>
      <c r="L706" s="66">
        <v>385</v>
      </c>
      <c r="M706" s="66">
        <v>385</v>
      </c>
      <c r="N706" s="66">
        <f>VLOOKUP(A706,GIS!A:C,3,0)</f>
        <v>385</v>
      </c>
      <c r="O706" s="66" t="str">
        <f t="shared" si="233"/>
        <v/>
      </c>
      <c r="P706" s="66" t="str">
        <f t="shared" si="230"/>
        <v/>
      </c>
      <c r="Q706" s="66">
        <f t="shared" si="234"/>
        <v>385</v>
      </c>
      <c r="R706" s="66">
        <f t="shared" si="235"/>
        <v>385</v>
      </c>
      <c r="S706" s="66">
        <f>Q706-U706-SUMIFS(条件付き不可!X:X,条件付き不可!E:E,D706)</f>
        <v>385</v>
      </c>
      <c r="T706" s="66">
        <f t="shared" si="231"/>
        <v>385</v>
      </c>
      <c r="U706" s="66">
        <f>IF(COUNTIFS(条件付き不可!$E:$E,$D706,条件付き不可!$C:$C,条件付き不可!$V$3)&gt;0,Q706,SUMIFS(条件付き不可!$L:$L,条件付き不可!$E:$E,$D706,条件付き不可!$C:$C,U$1))</f>
        <v>0</v>
      </c>
      <c r="V706" s="66">
        <f>IF(COUNTIFS(条件付き不可!$E:$E,$D706,条件付き不可!$C:$C,条件付き不可!$V$5)&gt;0,Q706,IFERROR(VLOOKUP(D706,条件付き不可!E:Y,21,0),0))</f>
        <v>0</v>
      </c>
    </row>
    <row r="707" spans="1:22">
      <c r="A707" s="53" t="str">
        <f t="shared" si="232"/>
        <v>024025</v>
      </c>
      <c r="B707" s="53">
        <v>12</v>
      </c>
      <c r="C707">
        <v>706</v>
      </c>
      <c r="D707">
        <v>24025</v>
      </c>
      <c r="E707" t="s">
        <v>3030</v>
      </c>
      <c r="F707" t="s">
        <v>562</v>
      </c>
      <c r="G707" t="str">
        <f>VLOOKUP(A707,GIS!A:B,2,0)</f>
        <v>八街Ｃ（八街ほ）</v>
      </c>
      <c r="H707" t="s">
        <v>458</v>
      </c>
      <c r="I707" t="s">
        <v>2618</v>
      </c>
      <c r="J707" s="66">
        <v>445</v>
      </c>
      <c r="K707" s="66">
        <v>445</v>
      </c>
      <c r="L707" s="66">
        <v>445</v>
      </c>
      <c r="M707" s="66">
        <v>445</v>
      </c>
      <c r="N707" s="66">
        <f>VLOOKUP(A707,GIS!A:C,3,0)</f>
        <v>445</v>
      </c>
      <c r="O707" s="66" t="str">
        <f t="shared" si="233"/>
        <v/>
      </c>
      <c r="P707" s="66" t="str">
        <f t="shared" si="230"/>
        <v/>
      </c>
      <c r="Q707" s="66">
        <f t="shared" si="234"/>
        <v>445</v>
      </c>
      <c r="R707" s="66">
        <f t="shared" si="235"/>
        <v>445</v>
      </c>
      <c r="S707" s="66">
        <f>Q707-U707-SUMIFS(条件付き不可!X:X,条件付き不可!E:E,D707)</f>
        <v>445</v>
      </c>
      <c r="T707" s="66">
        <f t="shared" si="231"/>
        <v>445</v>
      </c>
      <c r="U707" s="66">
        <f>IF(COUNTIFS(条件付き不可!$E:$E,$D707,条件付き不可!$C:$C,条件付き不可!$V$3)&gt;0,Q707,SUMIFS(条件付き不可!$L:$L,条件付き不可!$E:$E,$D707,条件付き不可!$C:$C,U$1))</f>
        <v>0</v>
      </c>
      <c r="V707" s="66">
        <f>IF(COUNTIFS(条件付き不可!$E:$E,$D707,条件付き不可!$C:$C,条件付き不可!$V$5)&gt;0,Q707,IFERROR(VLOOKUP(D707,条件付き不可!E:Y,21,0),0))</f>
        <v>0</v>
      </c>
    </row>
    <row r="708" spans="1:22">
      <c r="A708" s="53" t="str">
        <f t="shared" si="232"/>
        <v>024026</v>
      </c>
      <c r="B708" s="53">
        <v>12</v>
      </c>
      <c r="C708">
        <v>707</v>
      </c>
      <c r="D708">
        <v>24026</v>
      </c>
      <c r="E708" t="s">
        <v>3030</v>
      </c>
      <c r="F708" t="s">
        <v>562</v>
      </c>
      <c r="G708" t="str">
        <f>VLOOKUP(A708,GIS!A:B,2,0)</f>
        <v>八街Ｄ（八街ほ）</v>
      </c>
      <c r="H708" t="s">
        <v>458</v>
      </c>
      <c r="I708" t="s">
        <v>2618</v>
      </c>
      <c r="J708" s="66">
        <v>220</v>
      </c>
      <c r="K708" s="66">
        <v>220</v>
      </c>
      <c r="L708" s="66">
        <v>220</v>
      </c>
      <c r="M708" s="66">
        <v>220</v>
      </c>
      <c r="N708" s="66">
        <f>VLOOKUP(A708,GIS!A:C,3,0)</f>
        <v>220</v>
      </c>
      <c r="O708" s="66" t="str">
        <f t="shared" si="233"/>
        <v/>
      </c>
      <c r="P708" s="66" t="str">
        <f t="shared" si="230"/>
        <v/>
      </c>
      <c r="Q708" s="66">
        <f t="shared" si="234"/>
        <v>220</v>
      </c>
      <c r="R708" s="66">
        <f t="shared" si="235"/>
        <v>220</v>
      </c>
      <c r="S708" s="66">
        <f>Q708-U708-SUMIFS(条件付き不可!X:X,条件付き不可!E:E,D708)</f>
        <v>220</v>
      </c>
      <c r="T708" s="66">
        <f t="shared" si="231"/>
        <v>220</v>
      </c>
      <c r="U708" s="66">
        <f>IF(COUNTIFS(条件付き不可!$E:$E,$D708,条件付き不可!$C:$C,条件付き不可!$V$3)&gt;0,Q708,SUMIFS(条件付き不可!$L:$L,条件付き不可!$E:$E,$D708,条件付き不可!$C:$C,U$1))</f>
        <v>0</v>
      </c>
      <c r="V708" s="66">
        <f>IF(COUNTIFS(条件付き不可!$E:$E,$D708,条件付き不可!$C:$C,条件付き不可!$V$5)&gt;0,Q708,IFERROR(VLOOKUP(D708,条件付き不可!E:Y,21,0),0))</f>
        <v>0</v>
      </c>
    </row>
    <row r="709" spans="1:22">
      <c r="A709" s="53" t="str">
        <f t="shared" si="232"/>
        <v>024027</v>
      </c>
      <c r="B709" s="53">
        <v>12</v>
      </c>
      <c r="C709">
        <v>708</v>
      </c>
      <c r="D709">
        <v>24027</v>
      </c>
      <c r="E709" t="s">
        <v>3030</v>
      </c>
      <c r="F709" t="s">
        <v>562</v>
      </c>
      <c r="G709" t="str">
        <f>VLOOKUP(A709,GIS!A:B,2,0)</f>
        <v>八街Ｅ（八街ほ）</v>
      </c>
      <c r="H709" t="s">
        <v>458</v>
      </c>
      <c r="I709" t="s">
        <v>2618</v>
      </c>
      <c r="J709" s="66">
        <v>440</v>
      </c>
      <c r="K709" s="66">
        <v>440</v>
      </c>
      <c r="L709" s="66">
        <v>440</v>
      </c>
      <c r="M709" s="66">
        <v>440</v>
      </c>
      <c r="N709" s="66">
        <f>VLOOKUP(A709,GIS!A:C,3,0)</f>
        <v>440</v>
      </c>
      <c r="O709" s="66" t="str">
        <f t="shared" si="233"/>
        <v/>
      </c>
      <c r="P709" s="66" t="str">
        <f t="shared" si="230"/>
        <v/>
      </c>
      <c r="Q709" s="66">
        <f t="shared" si="234"/>
        <v>440</v>
      </c>
      <c r="R709" s="66">
        <f t="shared" si="235"/>
        <v>440</v>
      </c>
      <c r="S709" s="66">
        <f>Q709-U709-SUMIFS(条件付き不可!X:X,条件付き不可!E:E,D709)</f>
        <v>440</v>
      </c>
      <c r="T709" s="66">
        <f t="shared" si="231"/>
        <v>440</v>
      </c>
      <c r="U709" s="66">
        <f>IF(COUNTIFS(条件付き不可!$E:$E,$D709,条件付き不可!$C:$C,条件付き不可!$V$3)&gt;0,Q709,SUMIFS(条件付き不可!$L:$L,条件付き不可!$E:$E,$D709,条件付き不可!$C:$C,U$1))</f>
        <v>0</v>
      </c>
      <c r="V709" s="66">
        <f>IF(COUNTIFS(条件付き不可!$E:$E,$D709,条件付き不可!$C:$C,条件付き不可!$V$5)&gt;0,Q709,IFERROR(VLOOKUP(D709,条件付き不可!E:Y,21,0),0))</f>
        <v>0</v>
      </c>
    </row>
    <row r="710" spans="1:22">
      <c r="A710" s="53" t="str">
        <f t="shared" si="232"/>
        <v>024028</v>
      </c>
      <c r="B710" s="53">
        <v>12</v>
      </c>
      <c r="C710">
        <v>709</v>
      </c>
      <c r="D710">
        <v>24028</v>
      </c>
      <c r="E710" t="s">
        <v>3030</v>
      </c>
      <c r="F710" t="s">
        <v>562</v>
      </c>
      <c r="G710" t="str">
        <f>VLOOKUP(A710,GIS!A:B,2,0)</f>
        <v>八街Ｆ（八街ほ）</v>
      </c>
      <c r="H710" t="s">
        <v>458</v>
      </c>
      <c r="I710" t="s">
        <v>2618</v>
      </c>
      <c r="J710" s="66">
        <v>225</v>
      </c>
      <c r="K710" s="66">
        <v>225</v>
      </c>
      <c r="L710" s="66">
        <v>225</v>
      </c>
      <c r="M710" s="66">
        <v>225</v>
      </c>
      <c r="N710" s="66">
        <f>VLOOKUP(A710,GIS!A:C,3,0)</f>
        <v>225</v>
      </c>
      <c r="O710" s="66" t="str">
        <f t="shared" si="233"/>
        <v/>
      </c>
      <c r="P710" s="66" t="str">
        <f t="shared" si="230"/>
        <v/>
      </c>
      <c r="Q710" s="66">
        <f t="shared" si="234"/>
        <v>225</v>
      </c>
      <c r="R710" s="66">
        <f t="shared" si="235"/>
        <v>225</v>
      </c>
      <c r="S710" s="66">
        <f>Q710-U710-SUMIFS(条件付き不可!X:X,条件付き不可!E:E,D710)</f>
        <v>225</v>
      </c>
      <c r="T710" s="66">
        <f t="shared" si="231"/>
        <v>225</v>
      </c>
      <c r="U710" s="66">
        <f>IF(COUNTIFS(条件付き不可!$E:$E,$D710,条件付き不可!$C:$C,条件付き不可!$V$3)&gt;0,Q710,SUMIFS(条件付き不可!$L:$L,条件付き不可!$E:$E,$D710,条件付き不可!$C:$C,U$1))</f>
        <v>0</v>
      </c>
      <c r="V710" s="66">
        <f>IF(COUNTIFS(条件付き不可!$E:$E,$D710,条件付き不可!$C:$C,条件付き不可!$V$5)&gt;0,Q710,IFERROR(VLOOKUP(D710,条件付き不可!E:Y,21,0),0))</f>
        <v>0</v>
      </c>
    </row>
    <row r="711" spans="1:22">
      <c r="A711" s="53" t="str">
        <f t="shared" si="232"/>
        <v>024029</v>
      </c>
      <c r="B711" s="53">
        <v>12</v>
      </c>
      <c r="C711">
        <v>710</v>
      </c>
      <c r="D711">
        <v>24029</v>
      </c>
      <c r="E711" t="s">
        <v>3030</v>
      </c>
      <c r="F711" t="s">
        <v>562</v>
      </c>
      <c r="G711" t="str">
        <f>VLOOKUP(A711,GIS!A:B,2,0)</f>
        <v>八街Ｇ（八街ほ）</v>
      </c>
      <c r="H711" t="s">
        <v>458</v>
      </c>
      <c r="I711" t="s">
        <v>2618</v>
      </c>
      <c r="J711" s="66">
        <v>290</v>
      </c>
      <c r="K711" s="66">
        <v>290</v>
      </c>
      <c r="L711" s="66">
        <v>290</v>
      </c>
      <c r="M711" s="66">
        <v>290</v>
      </c>
      <c r="N711" s="66">
        <f>VLOOKUP(A711,GIS!A:C,3,0)</f>
        <v>290</v>
      </c>
      <c r="O711" s="66" t="str">
        <f t="shared" si="233"/>
        <v/>
      </c>
      <c r="P711" s="66" t="str">
        <f t="shared" si="230"/>
        <v/>
      </c>
      <c r="Q711" s="66">
        <f t="shared" si="234"/>
        <v>290</v>
      </c>
      <c r="R711" s="66">
        <f t="shared" si="235"/>
        <v>290</v>
      </c>
      <c r="S711" s="66">
        <f>Q711-U711-SUMIFS(条件付き不可!X:X,条件付き不可!E:E,D711)</f>
        <v>290</v>
      </c>
      <c r="T711" s="66">
        <f t="shared" si="231"/>
        <v>290</v>
      </c>
      <c r="U711" s="66">
        <f>IF(COUNTIFS(条件付き不可!$E:$E,$D711,条件付き不可!$C:$C,条件付き不可!$V$3)&gt;0,Q711,SUMIFS(条件付き不可!$L:$L,条件付き不可!$E:$E,$D711,条件付き不可!$C:$C,U$1))</f>
        <v>0</v>
      </c>
      <c r="V711" s="66">
        <f>IF(COUNTIFS(条件付き不可!$E:$E,$D711,条件付き不可!$C:$C,条件付き不可!$V$5)&gt;0,Q711,IFERROR(VLOOKUP(D711,条件付き不可!E:Y,21,0),0))</f>
        <v>0</v>
      </c>
    </row>
    <row r="712" spans="1:22">
      <c r="A712" s="53" t="str">
        <f t="shared" si="232"/>
        <v>024030</v>
      </c>
      <c r="B712" s="53">
        <v>12</v>
      </c>
      <c r="C712">
        <v>711</v>
      </c>
      <c r="D712">
        <v>24030</v>
      </c>
      <c r="E712" t="s">
        <v>3030</v>
      </c>
      <c r="F712" t="s">
        <v>562</v>
      </c>
      <c r="G712" t="str">
        <f>VLOOKUP(A712,GIS!A:B,2,0)</f>
        <v>八街Ｈ（八街ほ）</v>
      </c>
      <c r="H712" t="s">
        <v>458</v>
      </c>
      <c r="I712" t="s">
        <v>2618</v>
      </c>
      <c r="J712" s="66">
        <v>300</v>
      </c>
      <c r="K712" s="66">
        <v>300</v>
      </c>
      <c r="L712" s="66">
        <v>300</v>
      </c>
      <c r="M712" s="66">
        <v>300</v>
      </c>
      <c r="N712" s="66">
        <f>VLOOKUP(A712,GIS!A:C,3,0)</f>
        <v>300</v>
      </c>
      <c r="O712" s="66" t="str">
        <f t="shared" si="233"/>
        <v/>
      </c>
      <c r="P712" s="66" t="str">
        <f t="shared" si="230"/>
        <v/>
      </c>
      <c r="Q712" s="66">
        <f t="shared" si="234"/>
        <v>300</v>
      </c>
      <c r="R712" s="66">
        <f t="shared" si="235"/>
        <v>300</v>
      </c>
      <c r="S712" s="66">
        <f>Q712-U712-SUMIFS(条件付き不可!X:X,条件付き不可!E:E,D712)</f>
        <v>300</v>
      </c>
      <c r="T712" s="66">
        <f t="shared" si="231"/>
        <v>300</v>
      </c>
      <c r="U712" s="66">
        <f>IF(COUNTIFS(条件付き不可!$E:$E,$D712,条件付き不可!$C:$C,条件付き不可!$V$3)&gt;0,Q712,SUMIFS(条件付き不可!$L:$L,条件付き不可!$E:$E,$D712,条件付き不可!$C:$C,U$1))</f>
        <v>0</v>
      </c>
      <c r="V712" s="66">
        <f>IF(COUNTIFS(条件付き不可!$E:$E,$D712,条件付き不可!$C:$C,条件付き不可!$V$5)&gt;0,Q712,IFERROR(VLOOKUP(D712,条件付き不可!E:Y,21,0),0))</f>
        <v>0</v>
      </c>
    </row>
    <row r="713" spans="1:22">
      <c r="A713" s="53" t="str">
        <f t="shared" si="232"/>
        <v>024031</v>
      </c>
      <c r="B713" s="53">
        <v>12</v>
      </c>
      <c r="C713">
        <v>712</v>
      </c>
      <c r="D713">
        <v>24031</v>
      </c>
      <c r="E713" t="s">
        <v>3030</v>
      </c>
      <c r="F713" t="s">
        <v>570</v>
      </c>
      <c r="G713" t="str">
        <f>VLOOKUP(A713,GIS!A:B,2,0)</f>
        <v>八街①（八街に）</v>
      </c>
      <c r="H713" t="s">
        <v>458</v>
      </c>
      <c r="I713" t="s">
        <v>2618</v>
      </c>
      <c r="J713" s="66">
        <v>360</v>
      </c>
      <c r="K713" s="66">
        <v>360</v>
      </c>
      <c r="L713" s="66">
        <v>360</v>
      </c>
      <c r="M713" s="66">
        <v>360</v>
      </c>
      <c r="N713" s="66">
        <f>VLOOKUP(A713,GIS!A:C,3,0)</f>
        <v>360</v>
      </c>
      <c r="O713" s="66" t="str">
        <f t="shared" si="233"/>
        <v/>
      </c>
      <c r="P713" s="66" t="str">
        <f t="shared" si="230"/>
        <v/>
      </c>
      <c r="Q713" s="66">
        <f t="shared" si="234"/>
        <v>360</v>
      </c>
      <c r="R713" s="66">
        <f t="shared" si="235"/>
        <v>360</v>
      </c>
      <c r="S713" s="66">
        <f>Q713-U713-SUMIFS(条件付き不可!X:X,条件付き不可!E:E,D713)</f>
        <v>360</v>
      </c>
      <c r="T713" s="66">
        <f t="shared" si="231"/>
        <v>360</v>
      </c>
      <c r="U713" s="66">
        <f>IF(COUNTIFS(条件付き不可!$E:$E,$D713,条件付き不可!$C:$C,条件付き不可!$V$3)&gt;0,Q713,SUMIFS(条件付き不可!$L:$L,条件付き不可!$E:$E,$D713,条件付き不可!$C:$C,U$1))</f>
        <v>0</v>
      </c>
      <c r="V713" s="66">
        <f>IF(COUNTIFS(条件付き不可!$E:$E,$D713,条件付き不可!$C:$C,条件付き不可!$V$5)&gt;0,Q713,IFERROR(VLOOKUP(D713,条件付き不可!E:Y,21,0),0))</f>
        <v>0</v>
      </c>
    </row>
    <row r="714" spans="1:22">
      <c r="A714" s="53" t="str">
        <f t="shared" si="232"/>
        <v>024032</v>
      </c>
      <c r="B714" s="53">
        <v>12</v>
      </c>
      <c r="C714">
        <v>713</v>
      </c>
      <c r="D714">
        <v>24032</v>
      </c>
      <c r="E714" t="s">
        <v>3030</v>
      </c>
      <c r="F714" t="s">
        <v>570</v>
      </c>
      <c r="G714" t="str">
        <f>VLOOKUP(A714,GIS!A:B,2,0)</f>
        <v>八街②（八街に・ほ）</v>
      </c>
      <c r="H714" t="s">
        <v>458</v>
      </c>
      <c r="I714" t="s">
        <v>2618</v>
      </c>
      <c r="J714" s="66">
        <v>430</v>
      </c>
      <c r="K714" s="66">
        <v>430</v>
      </c>
      <c r="L714" s="66">
        <v>430</v>
      </c>
      <c r="M714" s="66">
        <v>430</v>
      </c>
      <c r="N714" s="66">
        <f>VLOOKUP(A714,GIS!A:C,3,0)</f>
        <v>430</v>
      </c>
      <c r="O714" s="66" t="str">
        <f t="shared" si="233"/>
        <v/>
      </c>
      <c r="P714" s="66" t="str">
        <f t="shared" si="230"/>
        <v/>
      </c>
      <c r="Q714" s="66">
        <f t="shared" si="234"/>
        <v>430</v>
      </c>
      <c r="R714" s="66">
        <f t="shared" si="235"/>
        <v>430</v>
      </c>
      <c r="S714" s="66">
        <f>Q714-U714-SUMIFS(条件付き不可!X:X,条件付き不可!E:E,D714)</f>
        <v>430</v>
      </c>
      <c r="T714" s="66">
        <f t="shared" si="231"/>
        <v>430</v>
      </c>
      <c r="U714" s="66">
        <f>IF(COUNTIFS(条件付き不可!$E:$E,$D714,条件付き不可!$C:$C,条件付き不可!$V$3)&gt;0,Q714,SUMIFS(条件付き不可!$L:$L,条件付き不可!$E:$E,$D714,条件付き不可!$C:$C,U$1))</f>
        <v>0</v>
      </c>
      <c r="V714" s="66">
        <f>IF(COUNTIFS(条件付き不可!$E:$E,$D714,条件付き不可!$C:$C,条件付き不可!$V$5)&gt;0,Q714,IFERROR(VLOOKUP(D714,条件付き不可!E:Y,21,0),0))</f>
        <v>0</v>
      </c>
    </row>
    <row r="715" spans="1:22">
      <c r="A715" s="53" t="str">
        <f t="shared" si="232"/>
        <v>024033</v>
      </c>
      <c r="B715" s="53">
        <v>12</v>
      </c>
      <c r="C715">
        <v>714</v>
      </c>
      <c r="D715">
        <v>24033</v>
      </c>
      <c r="E715" t="s">
        <v>3030</v>
      </c>
      <c r="F715" t="s">
        <v>570</v>
      </c>
      <c r="G715" t="str">
        <f>VLOOKUP(A715,GIS!A:B,2,0)</f>
        <v>八街③（八街に）</v>
      </c>
      <c r="H715" t="s">
        <v>458</v>
      </c>
      <c r="I715" t="s">
        <v>2618</v>
      </c>
      <c r="J715" s="66">
        <v>275</v>
      </c>
      <c r="K715" s="66">
        <v>275</v>
      </c>
      <c r="L715" s="66">
        <v>275</v>
      </c>
      <c r="M715" s="66">
        <v>275</v>
      </c>
      <c r="N715" s="66">
        <f>VLOOKUP(A715,GIS!A:C,3,0)</f>
        <v>275</v>
      </c>
      <c r="O715" s="66" t="str">
        <f t="shared" si="233"/>
        <v/>
      </c>
      <c r="P715" s="66" t="str">
        <f t="shared" si="230"/>
        <v/>
      </c>
      <c r="Q715" s="66">
        <f t="shared" si="234"/>
        <v>275</v>
      </c>
      <c r="R715" s="66">
        <f t="shared" si="235"/>
        <v>275</v>
      </c>
      <c r="S715" s="66">
        <f>Q715-U715-SUMIFS(条件付き不可!X:X,条件付き不可!E:E,D715)</f>
        <v>275</v>
      </c>
      <c r="T715" s="66">
        <f t="shared" si="231"/>
        <v>275</v>
      </c>
      <c r="U715" s="66">
        <f>IF(COUNTIFS(条件付き不可!$E:$E,$D715,条件付き不可!$C:$C,条件付き不可!$V$3)&gt;0,Q715,SUMIFS(条件付き不可!$L:$L,条件付き不可!$E:$E,$D715,条件付き不可!$C:$C,U$1))</f>
        <v>0</v>
      </c>
      <c r="V715" s="66">
        <f>IF(COUNTIFS(条件付き不可!$E:$E,$D715,条件付き不可!$C:$C,条件付き不可!$V$5)&gt;0,Q715,IFERROR(VLOOKUP(D715,条件付き不可!E:Y,21,0),0))</f>
        <v>0</v>
      </c>
    </row>
    <row r="716" spans="1:22">
      <c r="A716" s="53" t="str">
        <f t="shared" si="232"/>
        <v>024034</v>
      </c>
      <c r="B716" s="53">
        <v>12</v>
      </c>
      <c r="C716">
        <v>715</v>
      </c>
      <c r="D716">
        <v>24034</v>
      </c>
      <c r="E716" t="s">
        <v>3030</v>
      </c>
      <c r="F716" t="s">
        <v>570</v>
      </c>
      <c r="G716" t="str">
        <f>VLOOKUP(A716,GIS!A:B,2,0)</f>
        <v>八街④（八街に）</v>
      </c>
      <c r="H716" t="s">
        <v>458</v>
      </c>
      <c r="I716" t="s">
        <v>2618</v>
      </c>
      <c r="J716" s="66">
        <v>360</v>
      </c>
      <c r="K716" s="66">
        <v>360</v>
      </c>
      <c r="L716" s="66">
        <v>360</v>
      </c>
      <c r="M716" s="66">
        <v>360</v>
      </c>
      <c r="N716" s="66">
        <f>VLOOKUP(A716,GIS!A:C,3,0)</f>
        <v>360</v>
      </c>
      <c r="O716" s="66" t="str">
        <f t="shared" si="233"/>
        <v/>
      </c>
      <c r="P716" s="66" t="str">
        <f t="shared" si="230"/>
        <v/>
      </c>
      <c r="Q716" s="66">
        <f t="shared" si="234"/>
        <v>360</v>
      </c>
      <c r="R716" s="66">
        <f t="shared" si="235"/>
        <v>360</v>
      </c>
      <c r="S716" s="66">
        <f>Q716-U716-SUMIFS(条件付き不可!X:X,条件付き不可!E:E,D716)</f>
        <v>360</v>
      </c>
      <c r="T716" s="66">
        <f t="shared" si="231"/>
        <v>360</v>
      </c>
      <c r="U716" s="66">
        <f>IF(COUNTIFS(条件付き不可!$E:$E,$D716,条件付き不可!$C:$C,条件付き不可!$V$3)&gt;0,Q716,SUMIFS(条件付き不可!$L:$L,条件付き不可!$E:$E,$D716,条件付き不可!$C:$C,U$1))</f>
        <v>0</v>
      </c>
      <c r="V716" s="66">
        <f>IF(COUNTIFS(条件付き不可!$E:$E,$D716,条件付き不可!$C:$C,条件付き不可!$V$5)&gt;0,Q716,IFERROR(VLOOKUP(D716,条件付き不可!E:Y,21,0),0))</f>
        <v>0</v>
      </c>
    </row>
    <row r="717" spans="1:22">
      <c r="A717" s="53" t="str">
        <f t="shared" si="232"/>
        <v>024035</v>
      </c>
      <c r="B717" s="53">
        <v>12</v>
      </c>
      <c r="C717">
        <v>716</v>
      </c>
      <c r="D717">
        <v>24035</v>
      </c>
      <c r="E717" t="s">
        <v>3030</v>
      </c>
      <c r="F717" t="s">
        <v>570</v>
      </c>
      <c r="G717" t="str">
        <f>VLOOKUP(A717,GIS!A:B,2,0)</f>
        <v>八街⑥（八街に）</v>
      </c>
      <c r="H717" t="s">
        <v>458</v>
      </c>
      <c r="I717" t="s">
        <v>2618</v>
      </c>
      <c r="J717" s="66">
        <v>310</v>
      </c>
      <c r="K717" s="66">
        <v>310</v>
      </c>
      <c r="L717" s="66">
        <v>310</v>
      </c>
      <c r="M717" s="66">
        <v>310</v>
      </c>
      <c r="N717" s="66">
        <f>VLOOKUP(A717,GIS!A:C,3,0)</f>
        <v>310</v>
      </c>
      <c r="O717" s="66" t="str">
        <f t="shared" si="233"/>
        <v/>
      </c>
      <c r="P717" s="66" t="str">
        <f t="shared" si="230"/>
        <v/>
      </c>
      <c r="Q717" s="66">
        <f t="shared" si="234"/>
        <v>310</v>
      </c>
      <c r="R717" s="66">
        <f t="shared" si="235"/>
        <v>310</v>
      </c>
      <c r="S717" s="66">
        <f>Q717-U717-SUMIFS(条件付き不可!X:X,条件付き不可!E:E,D717)</f>
        <v>310</v>
      </c>
      <c r="T717" s="66">
        <f t="shared" si="231"/>
        <v>310</v>
      </c>
      <c r="U717" s="66">
        <f>IF(COUNTIFS(条件付き不可!$E:$E,$D717,条件付き不可!$C:$C,条件付き不可!$V$3)&gt;0,Q717,SUMIFS(条件付き不可!$L:$L,条件付き不可!$E:$E,$D717,条件付き不可!$C:$C,U$1))</f>
        <v>0</v>
      </c>
      <c r="V717" s="66">
        <f>IF(COUNTIFS(条件付き不可!$E:$E,$D717,条件付き不可!$C:$C,条件付き不可!$V$5)&gt;0,Q717,IFERROR(VLOOKUP(D717,条件付き不可!E:Y,21,0),0))</f>
        <v>0</v>
      </c>
    </row>
    <row r="718" spans="1:22">
      <c r="A718" s="53" t="str">
        <f t="shared" si="232"/>
        <v>024036</v>
      </c>
      <c r="B718" s="53">
        <v>12</v>
      </c>
      <c r="C718">
        <v>717</v>
      </c>
      <c r="D718">
        <v>24036</v>
      </c>
      <c r="E718" t="s">
        <v>3030</v>
      </c>
      <c r="F718" t="s">
        <v>570</v>
      </c>
      <c r="G718" t="str">
        <f>VLOOKUP(A718,GIS!A:B,2,0)</f>
        <v>八街⑦（八街に・大木）</v>
      </c>
      <c r="H718" t="s">
        <v>458</v>
      </c>
      <c r="I718" t="s">
        <v>2618</v>
      </c>
      <c r="J718" s="66">
        <v>330</v>
      </c>
      <c r="K718" s="66">
        <v>330</v>
      </c>
      <c r="L718" s="66">
        <v>330</v>
      </c>
      <c r="M718" s="66">
        <v>330</v>
      </c>
      <c r="N718" s="66">
        <f>VLOOKUP(A718,GIS!A:C,3,0)</f>
        <v>330</v>
      </c>
      <c r="O718" s="66" t="str">
        <f t="shared" si="233"/>
        <v/>
      </c>
      <c r="P718" s="66" t="str">
        <f t="shared" si="230"/>
        <v/>
      </c>
      <c r="Q718" s="66">
        <f t="shared" si="234"/>
        <v>330</v>
      </c>
      <c r="R718" s="66">
        <f t="shared" si="235"/>
        <v>330</v>
      </c>
      <c r="S718" s="66">
        <f>Q718-U718-SUMIFS(条件付き不可!X:X,条件付き不可!E:E,D718)</f>
        <v>330</v>
      </c>
      <c r="T718" s="66">
        <f t="shared" si="231"/>
        <v>330</v>
      </c>
      <c r="U718" s="66">
        <f>IF(COUNTIFS(条件付き不可!$E:$E,$D718,条件付き不可!$C:$C,条件付き不可!$V$3)&gt;0,Q718,SUMIFS(条件付き不可!$L:$L,条件付き不可!$E:$E,$D718,条件付き不可!$C:$C,U$1))</f>
        <v>0</v>
      </c>
      <c r="V718" s="66">
        <f>IF(COUNTIFS(条件付き不可!$E:$E,$D718,条件付き不可!$C:$C,条件付き不可!$V$5)&gt;0,Q718,IFERROR(VLOOKUP(D718,条件付き不可!E:Y,21,0),0))</f>
        <v>0</v>
      </c>
    </row>
    <row r="719" spans="1:22">
      <c r="A719" s="53" t="str">
        <f t="shared" si="232"/>
        <v>024052</v>
      </c>
      <c r="B719" s="53">
        <v>12</v>
      </c>
      <c r="C719">
        <v>718</v>
      </c>
      <c r="D719">
        <v>24052</v>
      </c>
      <c r="E719" t="s">
        <v>3030</v>
      </c>
      <c r="F719" t="s">
        <v>570</v>
      </c>
      <c r="G719" t="str">
        <f>VLOOKUP(A719,GIS!A:B,2,0)</f>
        <v>八街⑧（八街に・沖渡）</v>
      </c>
      <c r="H719" t="s">
        <v>458</v>
      </c>
      <c r="I719" t="s">
        <v>2618</v>
      </c>
      <c r="J719" s="66">
        <v>300</v>
      </c>
      <c r="K719" s="66">
        <v>300</v>
      </c>
      <c r="L719" s="66">
        <v>300</v>
      </c>
      <c r="M719" s="66">
        <v>300</v>
      </c>
      <c r="N719" s="66">
        <f>VLOOKUP(A719,GIS!A:C,3,0)</f>
        <v>300</v>
      </c>
      <c r="O719" s="66" t="str">
        <f t="shared" si="233"/>
        <v/>
      </c>
      <c r="P719" s="66" t="str">
        <f t="shared" si="230"/>
        <v/>
      </c>
      <c r="Q719" s="66">
        <f t="shared" si="234"/>
        <v>300</v>
      </c>
      <c r="R719" s="66">
        <f t="shared" si="235"/>
        <v>300</v>
      </c>
      <c r="S719" s="66">
        <f>Q719-U719-SUMIFS(条件付き不可!X:X,条件付き不可!E:E,D719)</f>
        <v>300</v>
      </c>
      <c r="T719" s="66">
        <f t="shared" si="231"/>
        <v>300</v>
      </c>
      <c r="U719" s="66">
        <f>IF(COUNTIFS(条件付き不可!$E:$E,$D719,条件付き不可!$C:$C,条件付き不可!$V$3)&gt;0,Q719,SUMIFS(条件付き不可!$L:$L,条件付き不可!$E:$E,$D719,条件付き不可!$C:$C,U$1))</f>
        <v>0</v>
      </c>
      <c r="V719" s="66">
        <f>IF(COUNTIFS(条件付き不可!$E:$E,$D719,条件付き不可!$C:$C,条件付き不可!$V$5)&gt;0,Q719,IFERROR(VLOOKUP(D719,条件付き不可!E:Y,21,0),0))</f>
        <v>0</v>
      </c>
    </row>
    <row r="720" spans="1:22">
      <c r="A720" s="53" t="str">
        <f t="shared" si="232"/>
        <v>024037</v>
      </c>
      <c r="B720" s="53">
        <v>12</v>
      </c>
      <c r="C720">
        <v>719</v>
      </c>
      <c r="D720">
        <v>24037</v>
      </c>
      <c r="E720" t="s">
        <v>3030</v>
      </c>
      <c r="F720" t="s">
        <v>578</v>
      </c>
      <c r="G720" t="str">
        <f>VLOOKUP(A720,GIS!A:B,2,0)</f>
        <v>七栄（富里幼稚園）</v>
      </c>
      <c r="H720" t="s">
        <v>458</v>
      </c>
      <c r="I720" t="s">
        <v>2616</v>
      </c>
      <c r="J720" s="66">
        <v>570</v>
      </c>
      <c r="K720" s="66">
        <v>570</v>
      </c>
      <c r="L720" s="66">
        <v>570</v>
      </c>
      <c r="M720" s="66">
        <v>570</v>
      </c>
      <c r="N720" s="66">
        <f>VLOOKUP(A720,GIS!A:C,3,0)</f>
        <v>570</v>
      </c>
      <c r="O720" s="66" t="str">
        <f t="shared" si="233"/>
        <v/>
      </c>
      <c r="P720" s="66" t="str">
        <f t="shared" si="230"/>
        <v/>
      </c>
      <c r="Q720" s="66">
        <f t="shared" si="234"/>
        <v>570</v>
      </c>
      <c r="R720" s="66">
        <f t="shared" si="235"/>
        <v>570</v>
      </c>
      <c r="S720" s="66">
        <f>Q720-U720-SUMIFS(条件付き不可!X:X,条件付き不可!E:E,D720)</f>
        <v>570</v>
      </c>
      <c r="T720" s="66">
        <f t="shared" si="231"/>
        <v>570</v>
      </c>
      <c r="U720" s="66">
        <f>IF(COUNTIFS(条件付き不可!$E:$E,$D720,条件付き不可!$C:$C,条件付き不可!$V$3)&gt;0,Q720,SUMIFS(条件付き不可!$L:$L,条件付き不可!$E:$E,$D720,条件付き不可!$C:$C,U$1))</f>
        <v>0</v>
      </c>
      <c r="V720" s="66">
        <f>IF(COUNTIFS(条件付き不可!$E:$E,$D720,条件付き不可!$C:$C,条件付き不可!$V$5)&gt;0,Q720,IFERROR(VLOOKUP(D720,条件付き不可!E:Y,21,0),0))</f>
        <v>0</v>
      </c>
    </row>
    <row r="721" spans="1:22">
      <c r="A721" s="53" t="str">
        <f t="shared" si="232"/>
        <v>024038</v>
      </c>
      <c r="B721" s="53">
        <v>12</v>
      </c>
      <c r="C721">
        <v>720</v>
      </c>
      <c r="D721">
        <v>24038</v>
      </c>
      <c r="E721" t="s">
        <v>3030</v>
      </c>
      <c r="F721" t="s">
        <v>578</v>
      </c>
      <c r="G721" t="str">
        <f>VLOOKUP(A721,GIS!A:B,2,0)</f>
        <v>七栄末広</v>
      </c>
      <c r="H721" t="s">
        <v>458</v>
      </c>
      <c r="I721" t="s">
        <v>2616</v>
      </c>
      <c r="J721" s="66">
        <v>340</v>
      </c>
      <c r="K721" s="66">
        <v>340</v>
      </c>
      <c r="L721" s="66">
        <v>340</v>
      </c>
      <c r="M721" s="66">
        <v>340</v>
      </c>
      <c r="N721" s="66">
        <f>VLOOKUP(A721,GIS!A:C,3,0)</f>
        <v>340</v>
      </c>
      <c r="O721" s="66" t="str">
        <f t="shared" si="233"/>
        <v/>
      </c>
      <c r="P721" s="66" t="str">
        <f t="shared" si="230"/>
        <v/>
      </c>
      <c r="Q721" s="66">
        <f t="shared" si="234"/>
        <v>340</v>
      </c>
      <c r="R721" s="66">
        <f t="shared" si="235"/>
        <v>340</v>
      </c>
      <c r="S721" s="66">
        <f>Q721-U721-SUMIFS(条件付き不可!X:X,条件付き不可!E:E,D721)</f>
        <v>340</v>
      </c>
      <c r="T721" s="66">
        <f t="shared" si="231"/>
        <v>340</v>
      </c>
      <c r="U721" s="66">
        <f>IF(COUNTIFS(条件付き不可!$E:$E,$D721,条件付き不可!$C:$C,条件付き不可!$V$3)&gt;0,Q721,SUMIFS(条件付き不可!$L:$L,条件付き不可!$E:$E,$D721,条件付き不可!$C:$C,U$1))</f>
        <v>0</v>
      </c>
      <c r="V721" s="66">
        <f>IF(COUNTIFS(条件付き不可!$E:$E,$D721,条件付き不可!$C:$C,条件付き不可!$V$5)&gt;0,Q721,IFERROR(VLOOKUP(D721,条件付き不可!E:Y,21,0),0))</f>
        <v>0</v>
      </c>
    </row>
    <row r="722" spans="1:22">
      <c r="A722" s="53" t="str">
        <f t="shared" si="232"/>
        <v>024039</v>
      </c>
      <c r="B722" s="53">
        <v>12</v>
      </c>
      <c r="C722">
        <v>721</v>
      </c>
      <c r="D722">
        <v>24039</v>
      </c>
      <c r="E722" t="s">
        <v>3030</v>
      </c>
      <c r="F722" t="s">
        <v>578</v>
      </c>
      <c r="G722" t="str">
        <f>VLOOKUP(A722,GIS!A:B,2,0)</f>
        <v>七栄六区</v>
      </c>
      <c r="H722" t="s">
        <v>458</v>
      </c>
      <c r="I722" t="s">
        <v>2616</v>
      </c>
      <c r="J722" s="66">
        <v>335</v>
      </c>
      <c r="K722" s="66">
        <v>335</v>
      </c>
      <c r="L722" s="66">
        <v>335</v>
      </c>
      <c r="M722" s="66">
        <v>335</v>
      </c>
      <c r="N722" s="66">
        <f>VLOOKUP(A722,GIS!A:C,3,0)</f>
        <v>335</v>
      </c>
      <c r="O722" s="66" t="str">
        <f t="shared" si="233"/>
        <v/>
      </c>
      <c r="P722" s="66" t="str">
        <f t="shared" si="230"/>
        <v/>
      </c>
      <c r="Q722" s="66">
        <f t="shared" si="234"/>
        <v>335</v>
      </c>
      <c r="R722" s="66">
        <f t="shared" si="235"/>
        <v>335</v>
      </c>
      <c r="S722" s="66">
        <f>Q722-U722-SUMIFS(条件付き不可!X:X,条件付き不可!E:E,D722)</f>
        <v>335</v>
      </c>
      <c r="T722" s="66">
        <f t="shared" si="231"/>
        <v>335</v>
      </c>
      <c r="U722" s="66">
        <f>IF(COUNTIFS(条件付き不可!$E:$E,$D722,条件付き不可!$C:$C,条件付き不可!$V$3)&gt;0,Q722,SUMIFS(条件付き不可!$L:$L,条件付き不可!$E:$E,$D722,条件付き不可!$C:$C,U$1))</f>
        <v>0</v>
      </c>
      <c r="V722" s="66">
        <f>IF(COUNTIFS(条件付き不可!$E:$E,$D722,条件付き不可!$C:$C,条件付き不可!$V$5)&gt;0,Q722,IFERROR(VLOOKUP(D722,条件付き不可!E:Y,21,0),0))</f>
        <v>0</v>
      </c>
    </row>
    <row r="723" spans="1:22">
      <c r="A723" s="53" t="str">
        <f t="shared" si="232"/>
        <v>024040</v>
      </c>
      <c r="B723" s="53">
        <v>12</v>
      </c>
      <c r="C723">
        <v>722</v>
      </c>
      <c r="D723">
        <v>24040</v>
      </c>
      <c r="E723" t="s">
        <v>3030</v>
      </c>
      <c r="F723" t="s">
        <v>578</v>
      </c>
      <c r="G723" t="str">
        <f>VLOOKUP(A723,GIS!A:B,2,0)</f>
        <v>七栄（七栄児童公園）</v>
      </c>
      <c r="H723" t="s">
        <v>458</v>
      </c>
      <c r="I723" t="s">
        <v>2616</v>
      </c>
      <c r="J723" s="66">
        <v>510</v>
      </c>
      <c r="K723" s="66">
        <v>510</v>
      </c>
      <c r="L723" s="66">
        <v>510</v>
      </c>
      <c r="M723" s="66">
        <v>510</v>
      </c>
      <c r="N723" s="66">
        <f>VLOOKUP(A723,GIS!A:C,3,0)</f>
        <v>510</v>
      </c>
      <c r="O723" s="66" t="str">
        <f t="shared" si="233"/>
        <v/>
      </c>
      <c r="P723" s="66" t="str">
        <f t="shared" si="230"/>
        <v/>
      </c>
      <c r="Q723" s="66">
        <f t="shared" si="234"/>
        <v>510</v>
      </c>
      <c r="R723" s="66">
        <f t="shared" si="235"/>
        <v>510</v>
      </c>
      <c r="S723" s="66">
        <f>Q723-U723-SUMIFS(条件付き不可!X:X,条件付き不可!E:E,D723)</f>
        <v>510</v>
      </c>
      <c r="T723" s="66">
        <f t="shared" si="231"/>
        <v>510</v>
      </c>
      <c r="U723" s="66">
        <f>IF(COUNTIFS(条件付き不可!$E:$E,$D723,条件付き不可!$C:$C,条件付き不可!$V$3)&gt;0,Q723,SUMIFS(条件付き不可!$L:$L,条件付き不可!$E:$E,$D723,条件付き不可!$C:$C,U$1))</f>
        <v>0</v>
      </c>
      <c r="V723" s="66">
        <f>IF(COUNTIFS(条件付き不可!$E:$E,$D723,条件付き不可!$C:$C,条件付き不可!$V$5)&gt;0,Q723,IFERROR(VLOOKUP(D723,条件付き不可!E:Y,21,0),0))</f>
        <v>0</v>
      </c>
    </row>
    <row r="724" spans="1:22">
      <c r="A724" s="53" t="str">
        <f t="shared" si="232"/>
        <v>024041</v>
      </c>
      <c r="B724" s="53">
        <v>12</v>
      </c>
      <c r="C724">
        <v>723</v>
      </c>
      <c r="D724">
        <v>24041</v>
      </c>
      <c r="E724" t="s">
        <v>3030</v>
      </c>
      <c r="F724" t="s">
        <v>578</v>
      </c>
      <c r="G724" t="str">
        <f>VLOOKUP(A724,GIS!A:B,2,0)</f>
        <v>七栄（646番地）</v>
      </c>
      <c r="H724" t="s">
        <v>458</v>
      </c>
      <c r="I724" t="s">
        <v>2616</v>
      </c>
      <c r="J724" s="66">
        <v>395</v>
      </c>
      <c r="K724" s="66">
        <v>395</v>
      </c>
      <c r="L724" s="66">
        <v>395</v>
      </c>
      <c r="M724" s="66">
        <v>395</v>
      </c>
      <c r="N724" s="66">
        <f>VLOOKUP(A724,GIS!A:C,3,0)</f>
        <v>395</v>
      </c>
      <c r="O724" s="66" t="str">
        <f t="shared" si="233"/>
        <v/>
      </c>
      <c r="P724" s="66" t="str">
        <f t="shared" si="230"/>
        <v/>
      </c>
      <c r="Q724" s="66">
        <f t="shared" si="234"/>
        <v>395</v>
      </c>
      <c r="R724" s="66">
        <f t="shared" si="235"/>
        <v>395</v>
      </c>
      <c r="S724" s="66">
        <f>Q724-U724-SUMIFS(条件付き不可!X:X,条件付き不可!E:E,D724)</f>
        <v>395</v>
      </c>
      <c r="T724" s="66">
        <f t="shared" si="231"/>
        <v>395</v>
      </c>
      <c r="U724" s="66">
        <f>IF(COUNTIFS(条件付き不可!$E:$E,$D724,条件付き不可!$C:$C,条件付き不可!$V$3)&gt;0,Q724,SUMIFS(条件付き不可!$L:$L,条件付き不可!$E:$E,$D724,条件付き不可!$C:$C,U$1))</f>
        <v>0</v>
      </c>
      <c r="V724" s="66">
        <f>IF(COUNTIFS(条件付き不可!$E:$E,$D724,条件付き不可!$C:$C,条件付き不可!$V$5)&gt;0,Q724,IFERROR(VLOOKUP(D724,条件付き不可!E:Y,21,0),0))</f>
        <v>0</v>
      </c>
    </row>
    <row r="725" spans="1:22">
      <c r="A725" s="53" t="str">
        <f t="shared" si="232"/>
        <v>024042</v>
      </c>
      <c r="B725" s="53">
        <v>12</v>
      </c>
      <c r="C725">
        <v>724</v>
      </c>
      <c r="D725">
        <v>24042</v>
      </c>
      <c r="E725" t="s">
        <v>3030</v>
      </c>
      <c r="F725" t="s">
        <v>578</v>
      </c>
      <c r="G725" t="str">
        <f>VLOOKUP(A725,GIS!A:B,2,0)</f>
        <v>東七栄NT</v>
      </c>
      <c r="H725" t="s">
        <v>458</v>
      </c>
      <c r="I725" t="s">
        <v>2616</v>
      </c>
      <c r="J725" s="66">
        <v>490</v>
      </c>
      <c r="K725" s="66">
        <v>490</v>
      </c>
      <c r="L725" s="66">
        <v>490</v>
      </c>
      <c r="M725" s="66">
        <v>490</v>
      </c>
      <c r="N725" s="66">
        <f>VLOOKUP(A725,GIS!A:C,3,0)</f>
        <v>490</v>
      </c>
      <c r="O725" s="66" t="str">
        <f t="shared" si="233"/>
        <v/>
      </c>
      <c r="P725" s="66" t="str">
        <f t="shared" si="230"/>
        <v/>
      </c>
      <c r="Q725" s="66">
        <f t="shared" si="234"/>
        <v>490</v>
      </c>
      <c r="R725" s="66">
        <f t="shared" si="235"/>
        <v>490</v>
      </c>
      <c r="S725" s="66">
        <f>Q725-U725-SUMIFS(条件付き不可!X:X,条件付き不可!E:E,D725)</f>
        <v>490</v>
      </c>
      <c r="T725" s="66">
        <f t="shared" si="231"/>
        <v>490</v>
      </c>
      <c r="U725" s="66">
        <f>IF(COUNTIFS(条件付き不可!$E:$E,$D725,条件付き不可!$C:$C,条件付き不可!$V$3)&gt;0,Q725,SUMIFS(条件付き不可!$L:$L,条件付き不可!$E:$E,$D725,条件付き不可!$C:$C,U$1))</f>
        <v>0</v>
      </c>
      <c r="V725" s="66">
        <f>IF(COUNTIFS(条件付き不可!$E:$E,$D725,条件付き不可!$C:$C,条件付き不可!$V$5)&gt;0,Q725,IFERROR(VLOOKUP(D725,条件付き不可!E:Y,21,0),0))</f>
        <v>0</v>
      </c>
    </row>
    <row r="726" spans="1:22">
      <c r="A726" s="53" t="str">
        <f t="shared" si="232"/>
        <v>024043</v>
      </c>
      <c r="B726" s="53">
        <v>12</v>
      </c>
      <c r="C726">
        <v>725</v>
      </c>
      <c r="D726">
        <v>24043</v>
      </c>
      <c r="E726" t="s">
        <v>3030</v>
      </c>
      <c r="F726" t="s">
        <v>578</v>
      </c>
      <c r="G726" t="str">
        <f>VLOOKUP(A726,GIS!A:B,2,0)</f>
        <v>ﾌｧﾐﾘーﾀｳﾝ富里</v>
      </c>
      <c r="H726" t="s">
        <v>458</v>
      </c>
      <c r="I726" t="s">
        <v>2616</v>
      </c>
      <c r="J726" s="66">
        <v>430</v>
      </c>
      <c r="K726" s="66">
        <v>430</v>
      </c>
      <c r="L726" s="66">
        <v>430</v>
      </c>
      <c r="M726" s="66">
        <v>430</v>
      </c>
      <c r="N726" s="66">
        <f>VLOOKUP(A726,GIS!A:C,3,0)</f>
        <v>430</v>
      </c>
      <c r="O726" s="66" t="str">
        <f t="shared" si="233"/>
        <v/>
      </c>
      <c r="P726" s="66" t="str">
        <f t="shared" si="230"/>
        <v/>
      </c>
      <c r="Q726" s="66">
        <f t="shared" si="234"/>
        <v>430</v>
      </c>
      <c r="R726" s="66">
        <f t="shared" si="235"/>
        <v>430</v>
      </c>
      <c r="S726" s="66">
        <f>Q726-U726-SUMIFS(条件付き不可!X:X,条件付き不可!E:E,D726)</f>
        <v>430</v>
      </c>
      <c r="T726" s="66">
        <f t="shared" si="231"/>
        <v>430</v>
      </c>
      <c r="U726" s="66">
        <f>IF(COUNTIFS(条件付き不可!$E:$E,$D726,条件付き不可!$C:$C,条件付き不可!$V$3)&gt;0,Q726,SUMIFS(条件付き不可!$L:$L,条件付き不可!$E:$E,$D726,条件付き不可!$C:$C,U$1))</f>
        <v>0</v>
      </c>
      <c r="V726" s="66">
        <f>IF(COUNTIFS(条件付き不可!$E:$E,$D726,条件付き不可!$C:$C,条件付き不可!$V$5)&gt;0,Q726,IFERROR(VLOOKUP(D726,条件付き不可!E:Y,21,0),0))</f>
        <v>0</v>
      </c>
    </row>
    <row r="727" spans="1:22">
      <c r="A727" s="53" t="str">
        <f t="shared" si="232"/>
        <v>024044</v>
      </c>
      <c r="B727" s="53">
        <v>12</v>
      </c>
      <c r="C727">
        <v>726</v>
      </c>
      <c r="D727">
        <v>24044</v>
      </c>
      <c r="E727" t="s">
        <v>3030</v>
      </c>
      <c r="F727" t="s">
        <v>578</v>
      </c>
      <c r="G727" t="str">
        <f>VLOOKUP(A727,GIS!A:B,2,0)</f>
        <v>立沢　</v>
      </c>
      <c r="H727" t="s">
        <v>458</v>
      </c>
      <c r="I727" t="s">
        <v>2616</v>
      </c>
      <c r="J727" s="66">
        <v>510</v>
      </c>
      <c r="K727" s="66">
        <v>510</v>
      </c>
      <c r="L727" s="66">
        <v>510</v>
      </c>
      <c r="M727" s="66">
        <v>510</v>
      </c>
      <c r="N727" s="66">
        <f>VLOOKUP(A727,GIS!A:C,3,0)</f>
        <v>510</v>
      </c>
      <c r="O727" s="66" t="str">
        <f t="shared" si="233"/>
        <v/>
      </c>
      <c r="P727" s="66" t="str">
        <f t="shared" si="230"/>
        <v/>
      </c>
      <c r="Q727" s="66">
        <f t="shared" si="234"/>
        <v>510</v>
      </c>
      <c r="R727" s="66">
        <f t="shared" si="235"/>
        <v>510</v>
      </c>
      <c r="S727" s="66">
        <f>Q727-U727-SUMIFS(条件付き不可!X:X,条件付き不可!E:E,D727)</f>
        <v>510</v>
      </c>
      <c r="T727" s="66">
        <f t="shared" si="231"/>
        <v>510</v>
      </c>
      <c r="U727" s="66">
        <f>IF(COUNTIFS(条件付き不可!$E:$E,$D727,条件付き不可!$C:$C,条件付き不可!$V$3)&gt;0,Q727,SUMIFS(条件付き不可!$L:$L,条件付き不可!$E:$E,$D727,条件付き不可!$C:$C,U$1))</f>
        <v>0</v>
      </c>
      <c r="V727" s="66">
        <f>IF(COUNTIFS(条件付き不可!$E:$E,$D727,条件付き不可!$C:$C,条件付き不可!$V$5)&gt;0,Q727,IFERROR(VLOOKUP(D727,条件付き不可!E:Y,21,0),0))</f>
        <v>0</v>
      </c>
    </row>
    <row r="728" spans="1:22">
      <c r="A728" s="53" t="str">
        <f t="shared" si="232"/>
        <v>024046</v>
      </c>
      <c r="B728" s="53">
        <v>12</v>
      </c>
      <c r="C728">
        <v>727</v>
      </c>
      <c r="D728">
        <v>24046</v>
      </c>
      <c r="E728" t="s">
        <v>3030</v>
      </c>
      <c r="F728" t="s">
        <v>578</v>
      </c>
      <c r="G728" t="str">
        <f>VLOOKUP(A728,GIS!A:B,2,0)</f>
        <v>七栄南平台団地</v>
      </c>
      <c r="H728" t="s">
        <v>458</v>
      </c>
      <c r="I728" t="s">
        <v>2616</v>
      </c>
      <c r="J728" s="66">
        <v>265</v>
      </c>
      <c r="K728" s="66">
        <v>265</v>
      </c>
      <c r="L728" s="66">
        <v>265</v>
      </c>
      <c r="M728" s="66">
        <v>265</v>
      </c>
      <c r="N728" s="66">
        <f>VLOOKUP(A728,GIS!A:C,3,0)</f>
        <v>265</v>
      </c>
      <c r="O728" s="66" t="str">
        <f t="shared" si="233"/>
        <v/>
      </c>
      <c r="P728" s="66" t="str">
        <f t="shared" si="230"/>
        <v/>
      </c>
      <c r="Q728" s="66">
        <f t="shared" si="234"/>
        <v>265</v>
      </c>
      <c r="R728" s="66">
        <f t="shared" si="235"/>
        <v>265</v>
      </c>
      <c r="S728" s="66">
        <f>Q728-U728-SUMIFS(条件付き不可!X:X,条件付き不可!E:E,D728)</f>
        <v>265</v>
      </c>
      <c r="T728" s="66">
        <f t="shared" si="231"/>
        <v>265</v>
      </c>
      <c r="U728" s="66">
        <f>IF(COUNTIFS(条件付き不可!$E:$E,$D728,条件付き不可!$C:$C,条件付き不可!$V$3)&gt;0,Q728,SUMIFS(条件付き不可!$L:$L,条件付き不可!$E:$E,$D728,条件付き不可!$C:$C,U$1))</f>
        <v>0</v>
      </c>
      <c r="V728" s="66">
        <f>IF(COUNTIFS(条件付き不可!$E:$E,$D728,条件付き不可!$C:$C,条件付き不可!$V$5)&gt;0,Q728,IFERROR(VLOOKUP(D728,条件付き不可!E:Y,21,0),0))</f>
        <v>0</v>
      </c>
    </row>
    <row r="729" spans="1:22">
      <c r="A729" s="53" t="str">
        <f t="shared" si="232"/>
        <v>024047</v>
      </c>
      <c r="B729" s="53">
        <v>12</v>
      </c>
      <c r="C729">
        <v>728</v>
      </c>
      <c r="D729">
        <v>24047</v>
      </c>
      <c r="E729" t="s">
        <v>3030</v>
      </c>
      <c r="F729" t="s">
        <v>578</v>
      </c>
      <c r="G729" t="str">
        <f>VLOOKUP(A729,GIS!A:B,2,0)</f>
        <v>七栄（青年館）</v>
      </c>
      <c r="H729" t="s">
        <v>458</v>
      </c>
      <c r="I729" t="s">
        <v>2616</v>
      </c>
      <c r="J729" s="66">
        <v>365</v>
      </c>
      <c r="K729" s="66">
        <v>365</v>
      </c>
      <c r="L729" s="66">
        <v>365</v>
      </c>
      <c r="M729" s="66">
        <v>365</v>
      </c>
      <c r="N729" s="66">
        <f>VLOOKUP(A729,GIS!A:C,3,0)</f>
        <v>365</v>
      </c>
      <c r="O729" s="66" t="str">
        <f t="shared" si="233"/>
        <v/>
      </c>
      <c r="P729" s="66" t="str">
        <f t="shared" si="230"/>
        <v/>
      </c>
      <c r="Q729" s="66">
        <f t="shared" si="234"/>
        <v>365</v>
      </c>
      <c r="R729" s="66">
        <f t="shared" si="235"/>
        <v>365</v>
      </c>
      <c r="S729" s="66">
        <f>Q729-U729-SUMIFS(条件付き不可!X:X,条件付き不可!E:E,D729)</f>
        <v>365</v>
      </c>
      <c r="T729" s="66">
        <f t="shared" si="231"/>
        <v>365</v>
      </c>
      <c r="U729" s="66">
        <f>IF(COUNTIFS(条件付き不可!$E:$E,$D729,条件付き不可!$C:$C,条件付き不可!$V$3)&gt;0,Q729,SUMIFS(条件付き不可!$L:$L,条件付き不可!$E:$E,$D729,条件付き不可!$C:$C,U$1))</f>
        <v>0</v>
      </c>
      <c r="V729" s="66">
        <f>IF(COUNTIFS(条件付き不可!$E:$E,$D729,条件付き不可!$C:$C,条件付き不可!$V$5)&gt;0,Q729,IFERROR(VLOOKUP(D729,条件付き不可!E:Y,21,0),0))</f>
        <v>0</v>
      </c>
    </row>
    <row r="730" spans="1:22">
      <c r="A730" s="53" t="str">
        <f t="shared" si="232"/>
        <v>024048</v>
      </c>
      <c r="B730" s="53">
        <v>12</v>
      </c>
      <c r="C730">
        <v>729</v>
      </c>
      <c r="D730">
        <v>24048</v>
      </c>
      <c r="E730" t="s">
        <v>3030</v>
      </c>
      <c r="F730" t="s">
        <v>586</v>
      </c>
      <c r="G730" t="str">
        <f>VLOOKUP(A730,GIS!A:B,2,0)</f>
        <v>本三里塚</v>
      </c>
      <c r="H730" t="s">
        <v>458</v>
      </c>
      <c r="I730" t="s">
        <v>2614</v>
      </c>
      <c r="J730" s="66">
        <v>355</v>
      </c>
      <c r="K730" s="66">
        <v>355</v>
      </c>
      <c r="L730" s="66">
        <v>355</v>
      </c>
      <c r="M730" s="66">
        <v>355</v>
      </c>
      <c r="N730" s="66">
        <f>VLOOKUP(A730,GIS!A:C,3,0)</f>
        <v>355</v>
      </c>
      <c r="O730" s="66" t="str">
        <f t="shared" si="233"/>
        <v/>
      </c>
      <c r="P730" s="66" t="str">
        <f t="shared" si="230"/>
        <v/>
      </c>
      <c r="Q730" s="66">
        <f t="shared" si="234"/>
        <v>355</v>
      </c>
      <c r="R730" s="66">
        <f t="shared" si="235"/>
        <v>355</v>
      </c>
      <c r="S730" s="66">
        <f>Q730-U730-SUMIFS(条件付き不可!X:X,条件付き不可!E:E,D730)</f>
        <v>355</v>
      </c>
      <c r="T730" s="66">
        <f t="shared" si="231"/>
        <v>355</v>
      </c>
      <c r="U730" s="66">
        <f>IF(COUNTIFS(条件付き不可!$E:$E,$D730,条件付き不可!$C:$C,条件付き不可!$V$3)&gt;0,Q730,SUMIFS(条件付き不可!$L:$L,条件付き不可!$E:$E,$D730,条件付き不可!$C:$C,U$1))</f>
        <v>0</v>
      </c>
      <c r="V730" s="66">
        <f>IF(COUNTIFS(条件付き不可!$E:$E,$D730,条件付き不可!$C:$C,条件付き不可!$V$5)&gt;0,Q730,IFERROR(VLOOKUP(D730,条件付き不可!E:Y,21,0),0))</f>
        <v>0</v>
      </c>
    </row>
    <row r="731" spans="1:22">
      <c r="A731" s="53" t="str">
        <f t="shared" si="232"/>
        <v>024049</v>
      </c>
      <c r="B731" s="53">
        <v>12</v>
      </c>
      <c r="C731">
        <v>730</v>
      </c>
      <c r="D731">
        <v>24049</v>
      </c>
      <c r="E731" t="s">
        <v>3030</v>
      </c>
      <c r="F731" t="s">
        <v>586</v>
      </c>
      <c r="G731" t="str">
        <f>VLOOKUP(A731,GIS!A:B,2,0)</f>
        <v>西三里塚西</v>
      </c>
      <c r="H731" t="s">
        <v>458</v>
      </c>
      <c r="I731" t="s">
        <v>2614</v>
      </c>
      <c r="J731" s="66">
        <v>480</v>
      </c>
      <c r="K731" s="66">
        <v>480</v>
      </c>
      <c r="L731" s="66">
        <v>480</v>
      </c>
      <c r="M731" s="66">
        <v>480</v>
      </c>
      <c r="N731" s="66">
        <f>VLOOKUP(A731,GIS!A:C,3,0)</f>
        <v>480</v>
      </c>
      <c r="O731" s="66" t="str">
        <f t="shared" si="233"/>
        <v/>
      </c>
      <c r="P731" s="66" t="str">
        <f t="shared" si="230"/>
        <v/>
      </c>
      <c r="Q731" s="66">
        <f t="shared" si="234"/>
        <v>480</v>
      </c>
      <c r="R731" s="66">
        <f t="shared" si="235"/>
        <v>480</v>
      </c>
      <c r="S731" s="66">
        <f>Q731-U731-SUMIFS(条件付き不可!X:X,条件付き不可!E:E,D731)</f>
        <v>480</v>
      </c>
      <c r="T731" s="66">
        <f t="shared" si="231"/>
        <v>480</v>
      </c>
      <c r="U731" s="66">
        <f>IF(COUNTIFS(条件付き不可!$E:$E,$D731,条件付き不可!$C:$C,条件付き不可!$V$3)&gt;0,Q731,SUMIFS(条件付き不可!$L:$L,条件付き不可!$E:$E,$D731,条件付き不可!$C:$C,U$1))</f>
        <v>0</v>
      </c>
      <c r="V731" s="66">
        <f>IF(COUNTIFS(条件付き不可!$E:$E,$D731,条件付き不可!$C:$C,条件付き不可!$V$5)&gt;0,Q731,IFERROR(VLOOKUP(D731,条件付き不可!E:Y,21,0),0))</f>
        <v>0</v>
      </c>
    </row>
    <row r="732" spans="1:22">
      <c r="A732" s="53" t="str">
        <f t="shared" si="232"/>
        <v>024055</v>
      </c>
      <c r="B732" s="53">
        <v>12</v>
      </c>
      <c r="C732">
        <v>731</v>
      </c>
      <c r="D732">
        <v>24055</v>
      </c>
      <c r="E732" t="s">
        <v>3030</v>
      </c>
      <c r="F732" t="s">
        <v>586</v>
      </c>
      <c r="G732" t="str">
        <f>VLOOKUP(A732,GIS!A:B,2,0)</f>
        <v>西三里塚東A</v>
      </c>
      <c r="H732" t="s">
        <v>458</v>
      </c>
      <c r="I732" t="s">
        <v>2614</v>
      </c>
      <c r="J732" s="66">
        <v>440</v>
      </c>
      <c r="K732" s="66">
        <v>440</v>
      </c>
      <c r="L732" s="66">
        <v>440</v>
      </c>
      <c r="M732" s="66">
        <v>440</v>
      </c>
      <c r="N732" s="66">
        <f>VLOOKUP(A732,GIS!A:C,3,0)</f>
        <v>440</v>
      </c>
      <c r="O732" s="66" t="str">
        <f t="shared" si="233"/>
        <v/>
      </c>
      <c r="P732" s="66" t="str">
        <f t="shared" si="230"/>
        <v/>
      </c>
      <c r="Q732" s="66">
        <f t="shared" si="234"/>
        <v>440</v>
      </c>
      <c r="R732" s="66">
        <f t="shared" si="235"/>
        <v>440</v>
      </c>
      <c r="S732" s="66">
        <f>Q732-U732-SUMIFS(条件付き不可!X:X,条件付き不可!E:E,D732)</f>
        <v>440</v>
      </c>
      <c r="T732" s="66">
        <f t="shared" si="231"/>
        <v>440</v>
      </c>
      <c r="U732" s="66">
        <f>IF(COUNTIFS(条件付き不可!$E:$E,$D732,条件付き不可!$C:$C,条件付き不可!$V$3)&gt;0,Q732,SUMIFS(条件付き不可!$L:$L,条件付き不可!$E:$E,$D732,条件付き不可!$C:$C,U$1))</f>
        <v>0</v>
      </c>
      <c r="V732" s="66">
        <f>IF(COUNTIFS(条件付き不可!$E:$E,$D732,条件付き不可!$C:$C,条件付き不可!$V$5)&gt;0,Q732,IFERROR(VLOOKUP(D732,条件付き不可!E:Y,21,0),0))</f>
        <v>0</v>
      </c>
    </row>
    <row r="733" spans="1:22">
      <c r="A733" s="53" t="str">
        <f t="shared" si="232"/>
        <v>024056</v>
      </c>
      <c r="B733" s="53">
        <v>12</v>
      </c>
      <c r="C733">
        <v>732</v>
      </c>
      <c r="D733">
        <v>24056</v>
      </c>
      <c r="E733" t="s">
        <v>3030</v>
      </c>
      <c r="F733" t="s">
        <v>586</v>
      </c>
      <c r="G733" t="str">
        <f>VLOOKUP(A733,GIS!A:B,2,0)</f>
        <v>西三里塚東B</v>
      </c>
      <c r="H733" t="s">
        <v>458</v>
      </c>
      <c r="I733" t="s">
        <v>2614</v>
      </c>
      <c r="J733" s="66">
        <v>315</v>
      </c>
      <c r="K733" s="66">
        <v>315</v>
      </c>
      <c r="L733" s="66">
        <v>315</v>
      </c>
      <c r="M733" s="66">
        <v>315</v>
      </c>
      <c r="N733" s="66">
        <f>VLOOKUP(A733,GIS!A:C,3,0)</f>
        <v>315</v>
      </c>
      <c r="O733" s="66" t="str">
        <f t="shared" si="233"/>
        <v/>
      </c>
      <c r="P733" s="66" t="str">
        <f t="shared" si="230"/>
        <v/>
      </c>
      <c r="Q733" s="66">
        <f t="shared" si="234"/>
        <v>315</v>
      </c>
      <c r="R733" s="66">
        <f t="shared" si="235"/>
        <v>315</v>
      </c>
      <c r="S733" s="66">
        <f>Q733-U733-SUMIFS(条件付き不可!X:X,条件付き不可!E:E,D733)</f>
        <v>315</v>
      </c>
      <c r="T733" s="66">
        <f t="shared" si="231"/>
        <v>315</v>
      </c>
      <c r="U733" s="66">
        <f>IF(COUNTIFS(条件付き不可!$E:$E,$D733,条件付き不可!$C:$C,条件付き不可!$V$3)&gt;0,Q733,SUMIFS(条件付き不可!$L:$L,条件付き不可!$E:$E,$D733,条件付き不可!$C:$C,U$1))</f>
        <v>0</v>
      </c>
      <c r="V733" s="66">
        <f>IF(COUNTIFS(条件付き不可!$E:$E,$D733,条件付き不可!$C:$C,条件付き不可!$V$5)&gt;0,Q733,IFERROR(VLOOKUP(D733,条件付き不可!E:Y,21,0),0))</f>
        <v>0</v>
      </c>
    </row>
    <row r="734" spans="1:22">
      <c r="A734" s="53" t="str">
        <f t="shared" si="232"/>
        <v>024050</v>
      </c>
      <c r="B734" s="53">
        <v>12</v>
      </c>
      <c r="C734">
        <v>733</v>
      </c>
      <c r="D734">
        <v>24050</v>
      </c>
      <c r="E734" t="s">
        <v>3030</v>
      </c>
      <c r="F734" t="s">
        <v>586</v>
      </c>
      <c r="G734" t="str">
        <f>VLOOKUP(A734,GIS!A:B,2,0)</f>
        <v>本城</v>
      </c>
      <c r="H734" t="s">
        <v>458</v>
      </c>
      <c r="I734" t="s">
        <v>2614</v>
      </c>
      <c r="J734" s="66">
        <v>450</v>
      </c>
      <c r="K734" s="66">
        <v>450</v>
      </c>
      <c r="L734" s="66">
        <v>450</v>
      </c>
      <c r="M734" s="66">
        <v>450</v>
      </c>
      <c r="N734" s="66">
        <f>VLOOKUP(A734,GIS!A:C,3,0)</f>
        <v>450</v>
      </c>
      <c r="O734" s="66" t="str">
        <f t="shared" si="233"/>
        <v/>
      </c>
      <c r="P734" s="66" t="str">
        <f t="shared" si="230"/>
        <v/>
      </c>
      <c r="Q734" s="66">
        <f t="shared" si="234"/>
        <v>450</v>
      </c>
      <c r="R734" s="66">
        <f t="shared" si="235"/>
        <v>450</v>
      </c>
      <c r="S734" s="66">
        <f>Q734-U734-SUMIFS(条件付き不可!X:X,条件付き不可!E:E,D734)</f>
        <v>450</v>
      </c>
      <c r="T734" s="66">
        <f t="shared" si="231"/>
        <v>450</v>
      </c>
      <c r="U734" s="66">
        <f>IF(COUNTIFS(条件付き不可!$E:$E,$D734,条件付き不可!$C:$C,条件付き不可!$V$3)&gt;0,Q734,SUMIFS(条件付き不可!$L:$L,条件付き不可!$E:$E,$D734,条件付き不可!$C:$C,U$1))</f>
        <v>0</v>
      </c>
      <c r="V734" s="66">
        <f>IF(COUNTIFS(条件付き不可!$E:$E,$D734,条件付き不可!$C:$C,条件付き不可!$V$5)&gt;0,Q734,IFERROR(VLOOKUP(D734,条件付き不可!E:Y,21,0),0))</f>
        <v>0</v>
      </c>
    </row>
    <row r="735" spans="1:22">
      <c r="A735" s="53" t="str">
        <f t="shared" si="232"/>
        <v>024053</v>
      </c>
      <c r="B735" s="53">
        <v>12</v>
      </c>
      <c r="C735">
        <v>734</v>
      </c>
      <c r="D735">
        <v>24053</v>
      </c>
      <c r="E735" t="s">
        <v>3030</v>
      </c>
      <c r="F735" t="s">
        <v>586</v>
      </c>
      <c r="G735" t="str">
        <f>VLOOKUP(A735,GIS!A:B,2,0)</f>
        <v>三里塚第一公園</v>
      </c>
      <c r="H735" t="s">
        <v>458</v>
      </c>
      <c r="I735" t="s">
        <v>2614</v>
      </c>
      <c r="J735" s="66">
        <v>430</v>
      </c>
      <c r="K735" s="66">
        <v>430</v>
      </c>
      <c r="L735" s="66">
        <v>430</v>
      </c>
      <c r="M735" s="66">
        <v>430</v>
      </c>
      <c r="N735" s="66">
        <f>VLOOKUP(A735,GIS!A:C,3,0)</f>
        <v>430</v>
      </c>
      <c r="O735" s="66" t="str">
        <f t="shared" si="233"/>
        <v/>
      </c>
      <c r="P735" s="66" t="str">
        <f t="shared" si="230"/>
        <v/>
      </c>
      <c r="Q735" s="66">
        <f t="shared" si="234"/>
        <v>430</v>
      </c>
      <c r="R735" s="66">
        <f t="shared" si="235"/>
        <v>430</v>
      </c>
      <c r="S735" s="66">
        <f>Q735-U735-SUMIFS(条件付き不可!X:X,条件付き不可!E:E,D735)</f>
        <v>430</v>
      </c>
      <c r="T735" s="66">
        <f t="shared" si="231"/>
        <v>430</v>
      </c>
      <c r="U735" s="66">
        <f>IF(COUNTIFS(条件付き不可!$E:$E,$D735,条件付き不可!$C:$C,条件付き不可!$V$3)&gt;0,Q735,SUMIFS(条件付き不可!$L:$L,条件付き不可!$E:$E,$D735,条件付き不可!$C:$C,U$1))</f>
        <v>0</v>
      </c>
      <c r="V735" s="66">
        <f>IF(COUNTIFS(条件付き不可!$E:$E,$D735,条件付き不可!$C:$C,条件付き不可!$V$5)&gt;0,Q735,IFERROR(VLOOKUP(D735,条件付き不可!E:Y,21,0),0))</f>
        <v>0</v>
      </c>
    </row>
    <row r="736" spans="1:22">
      <c r="A736" s="53" t="str">
        <f t="shared" si="232"/>
        <v>024057</v>
      </c>
      <c r="B736" s="53">
        <v>12</v>
      </c>
      <c r="C736">
        <v>735</v>
      </c>
      <c r="D736">
        <v>24057</v>
      </c>
      <c r="E736" t="s">
        <v>3030</v>
      </c>
      <c r="F736" t="s">
        <v>586</v>
      </c>
      <c r="G736" t="str">
        <f>VLOOKUP(A736,GIS!A:B,2,0)</f>
        <v>三里塚記念公園</v>
      </c>
      <c r="H736" t="s">
        <v>458</v>
      </c>
      <c r="I736" t="s">
        <v>2614</v>
      </c>
      <c r="J736" s="66">
        <v>330</v>
      </c>
      <c r="K736" s="66">
        <v>330</v>
      </c>
      <c r="L736" s="66">
        <v>330</v>
      </c>
      <c r="M736" s="66">
        <v>330</v>
      </c>
      <c r="N736" s="66">
        <f>VLOOKUP(A736,GIS!A:C,3,0)</f>
        <v>330</v>
      </c>
      <c r="O736" s="66" t="str">
        <f t="shared" si="233"/>
        <v/>
      </c>
      <c r="P736" s="66" t="str">
        <f t="shared" si="230"/>
        <v/>
      </c>
      <c r="Q736" s="66">
        <f t="shared" si="234"/>
        <v>330</v>
      </c>
      <c r="R736" s="66">
        <f t="shared" si="235"/>
        <v>330</v>
      </c>
      <c r="S736" s="66">
        <f>Q736-U736-SUMIFS(条件付き不可!X:X,条件付き不可!E:E,D736)</f>
        <v>330</v>
      </c>
      <c r="T736" s="66">
        <f t="shared" si="231"/>
        <v>330</v>
      </c>
      <c r="U736" s="66">
        <f>IF(COUNTIFS(条件付き不可!$E:$E,$D736,条件付き不可!$C:$C,条件付き不可!$V$3)&gt;0,Q736,SUMIFS(条件付き不可!$L:$L,条件付き不可!$E:$E,$D736,条件付き不可!$C:$C,U$1))</f>
        <v>0</v>
      </c>
      <c r="V736" s="66">
        <f>IF(COUNTIFS(条件付き不可!$E:$E,$D736,条件付き不可!$C:$C,条件付き不可!$V$5)&gt;0,Q736,IFERROR(VLOOKUP(D736,条件付き不可!E:Y,21,0),0))</f>
        <v>0</v>
      </c>
    </row>
    <row r="737" spans="1:22">
      <c r="A737" s="53" t="str">
        <f t="shared" si="232"/>
        <v>024058</v>
      </c>
      <c r="B737" s="53">
        <v>12</v>
      </c>
      <c r="C737">
        <v>736</v>
      </c>
      <c r="D737">
        <v>24058</v>
      </c>
      <c r="E737" t="s">
        <v>3030</v>
      </c>
      <c r="F737" t="s">
        <v>586</v>
      </c>
      <c r="G737" t="str">
        <f>VLOOKUP(A737,GIS!A:B,2,0)</f>
        <v>三里塚御料</v>
      </c>
      <c r="H737" t="s">
        <v>458</v>
      </c>
      <c r="I737" t="s">
        <v>2614</v>
      </c>
      <c r="J737" s="66">
        <v>380</v>
      </c>
      <c r="K737" s="66">
        <v>380</v>
      </c>
      <c r="L737" s="66">
        <v>380</v>
      </c>
      <c r="M737" s="66">
        <v>380</v>
      </c>
      <c r="N737" s="66">
        <f>VLOOKUP(A737,GIS!A:C,3,0)</f>
        <v>380</v>
      </c>
      <c r="O737" s="66" t="str">
        <f t="shared" si="233"/>
        <v/>
      </c>
      <c r="P737" s="66" t="str">
        <f t="shared" si="230"/>
        <v/>
      </c>
      <c r="Q737" s="66">
        <f t="shared" si="234"/>
        <v>380</v>
      </c>
      <c r="R737" s="66">
        <f t="shared" si="235"/>
        <v>380</v>
      </c>
      <c r="S737" s="66">
        <f>Q737-U737-SUMIFS(条件付き不可!X:X,条件付き不可!E:E,D737)</f>
        <v>380</v>
      </c>
      <c r="T737" s="66">
        <f t="shared" si="231"/>
        <v>380</v>
      </c>
      <c r="U737" s="66">
        <f>IF(COUNTIFS(条件付き不可!$E:$E,$D737,条件付き不可!$C:$C,条件付き不可!$V$3)&gt;0,Q737,SUMIFS(条件付き不可!$L:$L,条件付き不可!$E:$E,$D737,条件付き不可!$C:$C,U$1))</f>
        <v>0</v>
      </c>
      <c r="V737" s="66">
        <f>IF(COUNTIFS(条件付き不可!$E:$E,$D737,条件付き不可!$C:$C,条件付き不可!$V$5)&gt;0,Q737,IFERROR(VLOOKUP(D737,条件付き不可!E:Y,21,0),0))</f>
        <v>0</v>
      </c>
    </row>
    <row r="738" spans="1:22">
      <c r="A738" s="53" t="str">
        <f t="shared" si="232"/>
        <v>024051</v>
      </c>
      <c r="B738" s="53">
        <v>12</v>
      </c>
      <c r="C738">
        <v>737</v>
      </c>
      <c r="D738">
        <v>24051</v>
      </c>
      <c r="E738" t="s">
        <v>3030</v>
      </c>
      <c r="F738" t="s">
        <v>586</v>
      </c>
      <c r="G738" t="str">
        <f>VLOOKUP(A738,GIS!A:B,2,0)</f>
        <v>長原第一公園</v>
      </c>
      <c r="H738" t="s">
        <v>458</v>
      </c>
      <c r="I738" t="s">
        <v>2614</v>
      </c>
      <c r="J738" s="66">
        <v>350</v>
      </c>
      <c r="K738" s="66">
        <v>350</v>
      </c>
      <c r="L738" s="66">
        <v>350</v>
      </c>
      <c r="M738" s="66">
        <v>350</v>
      </c>
      <c r="N738" s="66">
        <f>VLOOKUP(A738,GIS!A:C,3,0)</f>
        <v>350</v>
      </c>
      <c r="O738" s="66" t="str">
        <f t="shared" si="233"/>
        <v/>
      </c>
      <c r="P738" s="66" t="str">
        <f t="shared" ref="P738:P805" si="236">IF(J738=K738,IF(J738=L738,"","✕"),"✕")</f>
        <v/>
      </c>
      <c r="Q738" s="66">
        <f t="shared" si="234"/>
        <v>350</v>
      </c>
      <c r="R738" s="66">
        <f t="shared" si="235"/>
        <v>350</v>
      </c>
      <c r="S738" s="66">
        <f>Q738-U738-SUMIFS(条件付き不可!X:X,条件付き不可!E:E,D738)</f>
        <v>350</v>
      </c>
      <c r="T738" s="66">
        <f t="shared" si="231"/>
        <v>350</v>
      </c>
      <c r="U738" s="66">
        <f>IF(COUNTIFS(条件付き不可!$E:$E,$D738,条件付き不可!$C:$C,条件付き不可!$V$3)&gt;0,Q738,SUMIFS(条件付き不可!$L:$L,条件付き不可!$E:$E,$D738,条件付き不可!$C:$C,U$1))</f>
        <v>0</v>
      </c>
      <c r="V738" s="66">
        <f>IF(COUNTIFS(条件付き不可!$E:$E,$D738,条件付き不可!$C:$C,条件付き不可!$V$5)&gt;0,Q738,IFERROR(VLOOKUP(D738,条件付き不可!E:Y,21,0),0))</f>
        <v>0</v>
      </c>
    </row>
    <row r="739" spans="1:22">
      <c r="A739" s="53" t="str">
        <f t="shared" si="232"/>
        <v>024054</v>
      </c>
      <c r="B739" s="53">
        <v>12</v>
      </c>
      <c r="C739">
        <v>738</v>
      </c>
      <c r="D739">
        <v>24054</v>
      </c>
      <c r="E739" t="s">
        <v>3030</v>
      </c>
      <c r="F739" t="s">
        <v>586</v>
      </c>
      <c r="G739" t="str">
        <f>VLOOKUP(A739,GIS!A:B,2,0)</f>
        <v>本城こまき</v>
      </c>
      <c r="H739" t="s">
        <v>458</v>
      </c>
      <c r="I739" t="s">
        <v>2614</v>
      </c>
      <c r="J739" s="66">
        <v>390</v>
      </c>
      <c r="K739" s="66">
        <v>390</v>
      </c>
      <c r="L739" s="66">
        <v>390</v>
      </c>
      <c r="M739" s="66">
        <v>390</v>
      </c>
      <c r="N739" s="66">
        <f>VLOOKUP(A739,GIS!A:C,3,0)</f>
        <v>390</v>
      </c>
      <c r="O739" s="66" t="str">
        <f t="shared" si="233"/>
        <v/>
      </c>
      <c r="P739" s="66" t="str">
        <f t="shared" si="236"/>
        <v/>
      </c>
      <c r="Q739" s="66">
        <f t="shared" si="234"/>
        <v>390</v>
      </c>
      <c r="R739" s="66">
        <f t="shared" si="235"/>
        <v>390</v>
      </c>
      <c r="S739" s="66">
        <f>Q739-U739-SUMIFS(条件付き不可!X:X,条件付き不可!E:E,D739)</f>
        <v>390</v>
      </c>
      <c r="T739" s="66">
        <f t="shared" si="231"/>
        <v>390</v>
      </c>
      <c r="U739" s="66">
        <f>IF(COUNTIFS(条件付き不可!$E:$E,$D739,条件付き不可!$C:$C,条件付き不可!$V$3)&gt;0,Q739,SUMIFS(条件付き不可!$L:$L,条件付き不可!$E:$E,$D739,条件付き不可!$C:$C,U$1))</f>
        <v>0</v>
      </c>
      <c r="V739" s="66">
        <f>IF(COUNTIFS(条件付き不可!$E:$E,$D739,条件付き不可!$C:$C,条件付き不可!$V$5)&gt;0,Q739,IFERROR(VLOOKUP(D739,条件付き不可!E:Y,21,0),0))</f>
        <v>0</v>
      </c>
    </row>
    <row r="740" spans="1:22">
      <c r="A740" s="53" t="str">
        <f>TEXT(D740,"000000")</f>
        <v>022001</v>
      </c>
      <c r="B740" s="53">
        <v>9</v>
      </c>
      <c r="C740">
        <v>739</v>
      </c>
      <c r="D740">
        <v>22001</v>
      </c>
      <c r="E740" t="s">
        <v>3031</v>
      </c>
      <c r="F740" t="s">
        <v>597</v>
      </c>
      <c r="G740" t="str">
        <f>VLOOKUP(A740,GIS!A:B,2,0)</f>
        <v>美瀬</v>
      </c>
      <c r="H740" t="s">
        <v>458</v>
      </c>
      <c r="I740" t="s">
        <v>2617</v>
      </c>
      <c r="J740" s="66">
        <v>305</v>
      </c>
      <c r="K740" s="66">
        <v>305</v>
      </c>
      <c r="L740" s="66">
        <v>305</v>
      </c>
      <c r="M740" s="66">
        <v>305</v>
      </c>
      <c r="N740" s="66">
        <f>VLOOKUP(A740,GIS!A:C,3,0)</f>
        <v>305</v>
      </c>
      <c r="O740" s="66" t="str">
        <f>IF(J740=N740,"","✕")</f>
        <v/>
      </c>
      <c r="P740" s="66" t="str">
        <f t="shared" si="236"/>
        <v/>
      </c>
      <c r="Q740" s="66">
        <f>N740</f>
        <v>305</v>
      </c>
      <c r="R740" s="66">
        <f>Q740-U740</f>
        <v>305</v>
      </c>
      <c r="S740" s="66">
        <f>Q740-U740-SUMIFS(条件付き不可!X:X,条件付き不可!E:E,D740)</f>
        <v>305</v>
      </c>
      <c r="T740" s="66">
        <f t="shared" si="231"/>
        <v>305</v>
      </c>
      <c r="U740" s="66">
        <f>IF(COUNTIFS(条件付き不可!$E:$E,$D740,条件付き不可!$C:$C,条件付き不可!$V$3)&gt;0,Q740,SUMIFS(条件付き不可!$L:$L,条件付き不可!$E:$E,$D740,条件付き不可!$C:$C,U$1))</f>
        <v>0</v>
      </c>
      <c r="V740" s="66">
        <f>IF(COUNTIFS(条件付き不可!$E:$E,$D740,条件付き不可!$C:$C,条件付き不可!$V$5)&gt;0,Q740,IFERROR(VLOOKUP(D740,条件付き不可!E:Y,21,0),0))</f>
        <v>0</v>
      </c>
    </row>
    <row r="741" spans="1:22">
      <c r="A741" s="53" t="str">
        <f t="shared" si="232"/>
        <v>022096</v>
      </c>
      <c r="B741" s="53">
        <v>9</v>
      </c>
      <c r="C741">
        <v>740</v>
      </c>
      <c r="D741">
        <v>22096</v>
      </c>
      <c r="E741" t="s">
        <v>3031</v>
      </c>
      <c r="F741" t="s">
        <v>597</v>
      </c>
      <c r="G741" t="str">
        <f>VLOOKUP(A741,GIS!A:B,2,0)</f>
        <v>舞姫</v>
      </c>
      <c r="H741" t="s">
        <v>458</v>
      </c>
      <c r="I741" t="s">
        <v>2617</v>
      </c>
      <c r="J741" s="66">
        <v>565</v>
      </c>
      <c r="K741" s="66">
        <v>565</v>
      </c>
      <c r="L741" s="66">
        <v>565</v>
      </c>
      <c r="M741" s="66">
        <v>565</v>
      </c>
      <c r="N741" s="66">
        <f>VLOOKUP(A741,GIS!A:C,3,0)</f>
        <v>565</v>
      </c>
      <c r="O741" s="66" t="str">
        <f t="shared" si="233"/>
        <v/>
      </c>
      <c r="P741" s="66" t="str">
        <f t="shared" si="236"/>
        <v/>
      </c>
      <c r="Q741" s="66">
        <f t="shared" si="234"/>
        <v>565</v>
      </c>
      <c r="R741" s="66">
        <f t="shared" si="235"/>
        <v>565</v>
      </c>
      <c r="S741" s="66">
        <f>Q741-U741-SUMIFS(条件付き不可!X:X,条件付き不可!E:E,D741)</f>
        <v>565</v>
      </c>
      <c r="T741" s="66">
        <f t="shared" si="231"/>
        <v>565</v>
      </c>
      <c r="U741" s="66">
        <f>IF(COUNTIFS(条件付き不可!$E:$E,$D741,条件付き不可!$C:$C,条件付き不可!$V$3)&gt;0,Q741,SUMIFS(条件付き不可!$L:$L,条件付き不可!$E:$E,$D741,条件付き不可!$C:$C,U$1))</f>
        <v>0</v>
      </c>
      <c r="V741" s="66">
        <f>IF(COUNTIFS(条件付き不可!$E:$E,$D741,条件付き不可!$C:$C,条件付き不可!$V$5)&gt;0,Q741,IFERROR(VLOOKUP(D741,条件付き不可!E:Y,21,0),0))</f>
        <v>0</v>
      </c>
    </row>
    <row r="742" spans="1:22">
      <c r="A742" s="53" t="str">
        <f t="shared" si="232"/>
        <v>022002</v>
      </c>
      <c r="B742" s="53">
        <v>9</v>
      </c>
      <c r="C742">
        <v>741</v>
      </c>
      <c r="D742">
        <v>22002</v>
      </c>
      <c r="E742" t="s">
        <v>3031</v>
      </c>
      <c r="F742" t="s">
        <v>597</v>
      </c>
      <c r="G742" t="str">
        <f>VLOOKUP(A742,GIS!A:B,2,0)</f>
        <v>若萩1・2丁目</v>
      </c>
      <c r="H742" t="s">
        <v>458</v>
      </c>
      <c r="I742" t="s">
        <v>2617</v>
      </c>
      <c r="J742" s="66">
        <v>490</v>
      </c>
      <c r="K742" s="66">
        <v>228</v>
      </c>
      <c r="L742" s="66">
        <v>228</v>
      </c>
      <c r="M742" s="66">
        <v>490</v>
      </c>
      <c r="N742" s="66">
        <f>VLOOKUP(A742,GIS!A:C,3,0)</f>
        <v>490</v>
      </c>
      <c r="O742" s="66" t="str">
        <f t="shared" si="233"/>
        <v/>
      </c>
      <c r="P742" s="66" t="str">
        <f t="shared" si="236"/>
        <v>✕</v>
      </c>
      <c r="Q742" s="66">
        <f t="shared" si="234"/>
        <v>490</v>
      </c>
      <c r="R742" s="66">
        <f t="shared" si="235"/>
        <v>228</v>
      </c>
      <c r="S742" s="66">
        <f>Q742-U742-SUMIFS(条件付き不可!X:X,条件付き不可!E:E,D742)</f>
        <v>228</v>
      </c>
      <c r="T742" s="66">
        <f t="shared" si="231"/>
        <v>490</v>
      </c>
      <c r="U742" s="66">
        <f>IF(COUNTIFS(条件付き不可!$E:$E,$D742,条件付き不可!$C:$C,条件付き不可!$V$3)&gt;0,Q742,SUMIFS(条件付き不可!$L:$L,条件付き不可!$E:$E,$D742,条件付き不可!$C:$C,U$1))</f>
        <v>262</v>
      </c>
      <c r="V742" s="66">
        <f>IF(COUNTIFS(条件付き不可!$E:$E,$D742,条件付き不可!$C:$C,条件付き不可!$V$5)&gt;0,Q742,IFERROR(VLOOKUP(D742,条件付き不可!E:Y,21,0),0))</f>
        <v>0</v>
      </c>
    </row>
    <row r="743" spans="1:22">
      <c r="A743" s="53" t="str">
        <f t="shared" si="232"/>
        <v>022070</v>
      </c>
      <c r="B743" s="53">
        <v>9</v>
      </c>
      <c r="C743">
        <v>742</v>
      </c>
      <c r="D743">
        <v>22070</v>
      </c>
      <c r="E743" t="s">
        <v>3031</v>
      </c>
      <c r="F743" t="s">
        <v>597</v>
      </c>
      <c r="G743" t="str">
        <f>VLOOKUP(A743,GIS!A:B,2,0)</f>
        <v>若萩1.3丁目</v>
      </c>
      <c r="H743" t="s">
        <v>458</v>
      </c>
      <c r="I743" t="s">
        <v>2617</v>
      </c>
      <c r="J743" s="66">
        <v>380</v>
      </c>
      <c r="K743" s="66">
        <v>380</v>
      </c>
      <c r="L743" s="66">
        <v>380</v>
      </c>
      <c r="M743" s="66">
        <v>380</v>
      </c>
      <c r="N743" s="66">
        <f>VLOOKUP(A743,GIS!A:C,3,0)</f>
        <v>380</v>
      </c>
      <c r="O743" s="66" t="str">
        <f t="shared" si="233"/>
        <v/>
      </c>
      <c r="P743" s="66" t="str">
        <f t="shared" si="236"/>
        <v/>
      </c>
      <c r="Q743" s="66">
        <f t="shared" si="234"/>
        <v>380</v>
      </c>
      <c r="R743" s="66">
        <f t="shared" si="235"/>
        <v>380</v>
      </c>
      <c r="S743" s="66">
        <f>Q743-U743-SUMIFS(条件付き不可!X:X,条件付き不可!E:E,D743)</f>
        <v>380</v>
      </c>
      <c r="T743" s="66">
        <f t="shared" si="231"/>
        <v>380</v>
      </c>
      <c r="U743" s="66">
        <f>IF(COUNTIFS(条件付き不可!$E:$E,$D743,条件付き不可!$C:$C,条件付き不可!$V$3)&gt;0,Q743,SUMIFS(条件付き不可!$L:$L,条件付き不可!$E:$E,$D743,条件付き不可!$C:$C,U$1))</f>
        <v>0</v>
      </c>
      <c r="V743" s="66">
        <f>IF(COUNTIFS(条件付き不可!$E:$E,$D743,条件付き不可!$C:$C,条件付き不可!$V$5)&gt;0,Q743,IFERROR(VLOOKUP(D743,条件付き不可!E:Y,21,0),0))</f>
        <v>0</v>
      </c>
    </row>
    <row r="744" spans="1:22">
      <c r="A744" s="53" t="str">
        <f t="shared" si="232"/>
        <v>022003</v>
      </c>
      <c r="B744" s="53">
        <v>9</v>
      </c>
      <c r="C744">
        <v>743</v>
      </c>
      <c r="D744">
        <v>22003</v>
      </c>
      <c r="E744" t="s">
        <v>3031</v>
      </c>
      <c r="F744" t="s">
        <v>600</v>
      </c>
      <c r="G744" t="str">
        <f>VLOOKUP(A744,GIS!A:B,2,0)</f>
        <v>小林大門下</v>
      </c>
      <c r="H744" t="s">
        <v>458</v>
      </c>
      <c r="I744" t="s">
        <v>2617</v>
      </c>
      <c r="J744" s="66">
        <v>630</v>
      </c>
      <c r="K744" s="66">
        <v>630</v>
      </c>
      <c r="L744" s="66">
        <v>630</v>
      </c>
      <c r="M744" s="66">
        <v>630</v>
      </c>
      <c r="N744" s="66">
        <f>VLOOKUP(A744,GIS!A:C,3,0)</f>
        <v>630</v>
      </c>
      <c r="O744" s="66" t="str">
        <f t="shared" si="233"/>
        <v/>
      </c>
      <c r="P744" s="66" t="str">
        <f t="shared" si="236"/>
        <v/>
      </c>
      <c r="Q744" s="66">
        <f t="shared" si="234"/>
        <v>630</v>
      </c>
      <c r="R744" s="66">
        <f t="shared" si="235"/>
        <v>630</v>
      </c>
      <c r="S744" s="66">
        <f>Q744-U744-SUMIFS(条件付き不可!X:X,条件付き不可!E:E,D744)</f>
        <v>630</v>
      </c>
      <c r="T744" s="66">
        <f t="shared" si="231"/>
        <v>630</v>
      </c>
      <c r="U744" s="66">
        <f>IF(COUNTIFS(条件付き不可!$E:$E,$D744,条件付き不可!$C:$C,条件付き不可!$V$3)&gt;0,Q744,SUMIFS(条件付き不可!$L:$L,条件付き不可!$E:$E,$D744,条件付き不可!$C:$C,U$1))</f>
        <v>0</v>
      </c>
      <c r="V744" s="66">
        <f>IF(COUNTIFS(条件付き不可!$E:$E,$D744,条件付き不可!$C:$C,条件付き不可!$V$5)&gt;0,Q744,IFERROR(VLOOKUP(D744,条件付き不可!E:Y,21,0),0))</f>
        <v>0</v>
      </c>
    </row>
    <row r="745" spans="1:22">
      <c r="A745" s="53" t="str">
        <f t="shared" si="232"/>
        <v>022004</v>
      </c>
      <c r="B745" s="53">
        <v>9</v>
      </c>
      <c r="C745">
        <v>744</v>
      </c>
      <c r="D745">
        <v>22004</v>
      </c>
      <c r="E745" t="s">
        <v>3031</v>
      </c>
      <c r="F745" t="s">
        <v>600</v>
      </c>
      <c r="G745" t="str">
        <f>VLOOKUP(A745,GIS!A:B,2,0)</f>
        <v>小林浅間1.2</v>
      </c>
      <c r="H745" t="s">
        <v>458</v>
      </c>
      <c r="I745" t="s">
        <v>2617</v>
      </c>
      <c r="J745" s="66">
        <v>345</v>
      </c>
      <c r="K745" s="66">
        <v>345</v>
      </c>
      <c r="L745" s="66">
        <v>345</v>
      </c>
      <c r="M745" s="66">
        <v>345</v>
      </c>
      <c r="N745" s="66">
        <f>VLOOKUP(A745,GIS!A:C,3,0)</f>
        <v>345</v>
      </c>
      <c r="O745" s="66" t="str">
        <f t="shared" si="233"/>
        <v/>
      </c>
      <c r="P745" s="66" t="str">
        <f t="shared" si="236"/>
        <v/>
      </c>
      <c r="Q745" s="66">
        <f t="shared" si="234"/>
        <v>345</v>
      </c>
      <c r="R745" s="66">
        <f t="shared" si="235"/>
        <v>345</v>
      </c>
      <c r="S745" s="66">
        <f>Q745-U745-SUMIFS(条件付き不可!X:X,条件付き不可!E:E,D745)</f>
        <v>345</v>
      </c>
      <c r="T745" s="66">
        <f t="shared" si="231"/>
        <v>345</v>
      </c>
      <c r="U745" s="66">
        <f>IF(COUNTIFS(条件付き不可!$E:$E,$D745,条件付き不可!$C:$C,条件付き不可!$V$3)&gt;0,Q745,SUMIFS(条件付き不可!$L:$L,条件付き不可!$E:$E,$D745,条件付き不可!$C:$C,U$1))</f>
        <v>0</v>
      </c>
      <c r="V745" s="66">
        <f>IF(COUNTIFS(条件付き不可!$E:$E,$D745,条件付き不可!$C:$C,条件付き不可!$V$5)&gt;0,Q745,IFERROR(VLOOKUP(D745,条件付き不可!E:Y,21,0),0))</f>
        <v>0</v>
      </c>
    </row>
    <row r="746" spans="1:22">
      <c r="A746" s="53" t="str">
        <f t="shared" si="232"/>
        <v>022005</v>
      </c>
      <c r="B746" s="53">
        <v>9</v>
      </c>
      <c r="C746">
        <v>745</v>
      </c>
      <c r="D746">
        <v>22005</v>
      </c>
      <c r="E746" t="s">
        <v>3031</v>
      </c>
      <c r="F746" t="s">
        <v>600</v>
      </c>
      <c r="G746" t="str">
        <f>VLOOKUP(A746,GIS!A:B,2,0)</f>
        <v>小林浅間3</v>
      </c>
      <c r="H746" t="s">
        <v>458</v>
      </c>
      <c r="I746" t="s">
        <v>2617</v>
      </c>
      <c r="J746" s="66">
        <v>405</v>
      </c>
      <c r="K746" s="66">
        <v>405</v>
      </c>
      <c r="L746" s="66">
        <v>405</v>
      </c>
      <c r="M746" s="66">
        <v>405</v>
      </c>
      <c r="N746" s="66">
        <f>VLOOKUP(A746,GIS!A:C,3,0)</f>
        <v>405</v>
      </c>
      <c r="O746" s="66" t="str">
        <f t="shared" si="233"/>
        <v/>
      </c>
      <c r="P746" s="66" t="str">
        <f t="shared" si="236"/>
        <v/>
      </c>
      <c r="Q746" s="66">
        <f t="shared" si="234"/>
        <v>405</v>
      </c>
      <c r="R746" s="66">
        <f t="shared" si="235"/>
        <v>405</v>
      </c>
      <c r="S746" s="66">
        <f>Q746-U746-SUMIFS(条件付き不可!X:X,条件付き不可!E:E,D746)</f>
        <v>405</v>
      </c>
      <c r="T746" s="66">
        <f t="shared" si="231"/>
        <v>405</v>
      </c>
      <c r="U746" s="66">
        <f>IF(COUNTIFS(条件付き不可!$E:$E,$D746,条件付き不可!$C:$C,条件付き不可!$V$3)&gt;0,Q746,SUMIFS(条件付き不可!$L:$L,条件付き不可!$E:$E,$D746,条件付き不可!$C:$C,U$1))</f>
        <v>0</v>
      </c>
      <c r="V746" s="66">
        <f>IF(COUNTIFS(条件付き不可!$E:$E,$D746,条件付き不可!$C:$C,条件付き不可!$V$5)&gt;0,Q746,IFERROR(VLOOKUP(D746,条件付き不可!E:Y,21,0),0))</f>
        <v>0</v>
      </c>
    </row>
    <row r="747" spans="1:22">
      <c r="A747" s="53" t="str">
        <f t="shared" si="232"/>
        <v>022006</v>
      </c>
      <c r="B747" s="53">
        <v>9</v>
      </c>
      <c r="C747">
        <v>746</v>
      </c>
      <c r="D747">
        <v>22006</v>
      </c>
      <c r="E747" t="s">
        <v>3031</v>
      </c>
      <c r="F747" t="s">
        <v>600</v>
      </c>
      <c r="G747" t="str">
        <f>VLOOKUP(A747,GIS!A:B,2,0)</f>
        <v>小林北1.2.3</v>
      </c>
      <c r="H747" t="s">
        <v>458</v>
      </c>
      <c r="I747" t="s">
        <v>2617</v>
      </c>
      <c r="J747" s="66">
        <v>400</v>
      </c>
      <c r="K747" s="66">
        <v>400</v>
      </c>
      <c r="L747" s="66">
        <v>400</v>
      </c>
      <c r="M747" s="66">
        <v>400</v>
      </c>
      <c r="N747" s="66">
        <f>VLOOKUP(A747,GIS!A:C,3,0)</f>
        <v>400</v>
      </c>
      <c r="O747" s="66" t="str">
        <f t="shared" si="233"/>
        <v/>
      </c>
      <c r="P747" s="66" t="str">
        <f t="shared" si="236"/>
        <v/>
      </c>
      <c r="Q747" s="66">
        <f t="shared" si="234"/>
        <v>400</v>
      </c>
      <c r="R747" s="66">
        <f t="shared" si="235"/>
        <v>400</v>
      </c>
      <c r="S747" s="66">
        <f>Q747-U747-SUMIFS(条件付き不可!X:X,条件付き不可!E:E,D747)</f>
        <v>400</v>
      </c>
      <c r="T747" s="66">
        <f t="shared" ref="T747:T814" si="237">Q747-V747</f>
        <v>400</v>
      </c>
      <c r="U747" s="66">
        <f>IF(COUNTIFS(条件付き不可!$E:$E,$D747,条件付き不可!$C:$C,条件付き不可!$V$3)&gt;0,Q747,SUMIFS(条件付き不可!$L:$L,条件付き不可!$E:$E,$D747,条件付き不可!$C:$C,U$1))</f>
        <v>0</v>
      </c>
      <c r="V747" s="66">
        <f>IF(COUNTIFS(条件付き不可!$E:$E,$D747,条件付き不可!$C:$C,条件付き不可!$V$5)&gt;0,Q747,IFERROR(VLOOKUP(D747,条件付き不可!E:Y,21,0),0))</f>
        <v>0</v>
      </c>
    </row>
    <row r="748" spans="1:22">
      <c r="A748" s="53" t="str">
        <f t="shared" si="232"/>
        <v>022007</v>
      </c>
      <c r="B748" s="53">
        <v>9</v>
      </c>
      <c r="C748">
        <v>747</v>
      </c>
      <c r="D748">
        <v>22007</v>
      </c>
      <c r="E748" t="s">
        <v>3031</v>
      </c>
      <c r="F748" t="s">
        <v>600</v>
      </c>
      <c r="G748" t="str">
        <f>VLOOKUP(A748,GIS!A:B,2,0)</f>
        <v>小林北4.5.6</v>
      </c>
      <c r="H748" t="s">
        <v>458</v>
      </c>
      <c r="I748" t="s">
        <v>2617</v>
      </c>
      <c r="J748" s="66">
        <v>325</v>
      </c>
      <c r="K748" s="66">
        <v>325</v>
      </c>
      <c r="L748" s="66">
        <v>325</v>
      </c>
      <c r="M748" s="66">
        <v>325</v>
      </c>
      <c r="N748" s="66">
        <f>VLOOKUP(A748,GIS!A:C,3,0)</f>
        <v>325</v>
      </c>
      <c r="O748" s="66" t="str">
        <f t="shared" si="233"/>
        <v/>
      </c>
      <c r="P748" s="66" t="str">
        <f t="shared" si="236"/>
        <v/>
      </c>
      <c r="Q748" s="66">
        <f t="shared" si="234"/>
        <v>325</v>
      </c>
      <c r="R748" s="66">
        <f t="shared" si="235"/>
        <v>325</v>
      </c>
      <c r="S748" s="66">
        <f>Q748-U748-SUMIFS(条件付き不可!X:X,条件付き不可!E:E,D748)</f>
        <v>325</v>
      </c>
      <c r="T748" s="66">
        <f t="shared" si="237"/>
        <v>325</v>
      </c>
      <c r="U748" s="66">
        <f>IF(COUNTIFS(条件付き不可!$E:$E,$D748,条件付き不可!$C:$C,条件付き不可!$V$3)&gt;0,Q748,SUMIFS(条件付き不可!$L:$L,条件付き不可!$E:$E,$D748,条件付き不可!$C:$C,U$1))</f>
        <v>0</v>
      </c>
      <c r="V748" s="66">
        <f>IF(COUNTIFS(条件付き不可!$E:$E,$D748,条件付き不可!$C:$C,条件付き不可!$V$5)&gt;0,Q748,IFERROR(VLOOKUP(D748,条件付き不可!E:Y,21,0),0))</f>
        <v>0</v>
      </c>
    </row>
    <row r="749" spans="1:22">
      <c r="A749" s="53" t="str">
        <f t="shared" si="232"/>
        <v>022008</v>
      </c>
      <c r="B749" s="53">
        <v>9</v>
      </c>
      <c r="C749">
        <v>748</v>
      </c>
      <c r="D749">
        <v>22008</v>
      </c>
      <c r="E749" t="s">
        <v>3031</v>
      </c>
      <c r="F749" t="s">
        <v>600</v>
      </c>
      <c r="G749" t="str">
        <f>VLOOKUP(A749,GIS!A:B,2,0)</f>
        <v>小林砂田</v>
      </c>
      <c r="H749" t="s">
        <v>458</v>
      </c>
      <c r="I749" t="s">
        <v>2617</v>
      </c>
      <c r="J749" s="66">
        <v>225</v>
      </c>
      <c r="K749" s="66">
        <v>225</v>
      </c>
      <c r="L749" s="66">
        <v>225</v>
      </c>
      <c r="M749" s="66">
        <v>225</v>
      </c>
      <c r="N749" s="66">
        <f>VLOOKUP(A749,GIS!A:C,3,0)</f>
        <v>225</v>
      </c>
      <c r="O749" s="66" t="str">
        <f t="shared" si="233"/>
        <v/>
      </c>
      <c r="P749" s="66" t="str">
        <f t="shared" si="236"/>
        <v/>
      </c>
      <c r="Q749" s="66">
        <f t="shared" si="234"/>
        <v>225</v>
      </c>
      <c r="R749" s="66">
        <f t="shared" si="235"/>
        <v>225</v>
      </c>
      <c r="S749" s="66">
        <f>Q749-U749-SUMIFS(条件付き不可!X:X,条件付き不可!E:E,D749)</f>
        <v>225</v>
      </c>
      <c r="T749" s="66">
        <f t="shared" si="237"/>
        <v>225</v>
      </c>
      <c r="U749" s="66">
        <f>IF(COUNTIFS(条件付き不可!$E:$E,$D749,条件付き不可!$C:$C,条件付き不可!$V$3)&gt;0,Q749,SUMIFS(条件付き不可!$L:$L,条件付き不可!$E:$E,$D749,条件付き不可!$C:$C,U$1))</f>
        <v>0</v>
      </c>
      <c r="V749" s="66">
        <f>IF(COUNTIFS(条件付き不可!$E:$E,$D749,条件付き不可!$C:$C,条件付き不可!$V$5)&gt;0,Q749,IFERROR(VLOOKUP(D749,条件付き不可!E:Y,21,0),0))</f>
        <v>0</v>
      </c>
    </row>
    <row r="750" spans="1:22">
      <c r="A750" s="53" t="str">
        <f t="shared" si="232"/>
        <v>022009</v>
      </c>
      <c r="B750" s="53">
        <v>9</v>
      </c>
      <c r="C750">
        <v>749</v>
      </c>
      <c r="D750">
        <v>22009</v>
      </c>
      <c r="E750" t="s">
        <v>3031</v>
      </c>
      <c r="F750" t="s">
        <v>606</v>
      </c>
      <c r="G750" t="str">
        <f>VLOOKUP(A750,GIS!A:B,2,0)</f>
        <v>木下東1.2</v>
      </c>
      <c r="H750" t="s">
        <v>458</v>
      </c>
      <c r="I750" t="s">
        <v>2617</v>
      </c>
      <c r="J750" s="66">
        <v>415</v>
      </c>
      <c r="K750" s="66">
        <v>415</v>
      </c>
      <c r="L750" s="66">
        <v>415</v>
      </c>
      <c r="M750" s="66">
        <v>415</v>
      </c>
      <c r="N750" s="66">
        <f>VLOOKUP(A750,GIS!A:C,3,0)</f>
        <v>415</v>
      </c>
      <c r="O750" s="66" t="str">
        <f t="shared" si="233"/>
        <v/>
      </c>
      <c r="P750" s="66" t="str">
        <f t="shared" si="236"/>
        <v/>
      </c>
      <c r="Q750" s="66">
        <f t="shared" si="234"/>
        <v>415</v>
      </c>
      <c r="R750" s="66">
        <f t="shared" si="235"/>
        <v>415</v>
      </c>
      <c r="S750" s="66">
        <f>Q750-U750-SUMIFS(条件付き不可!X:X,条件付き不可!E:E,D750)</f>
        <v>415</v>
      </c>
      <c r="T750" s="66">
        <f t="shared" si="237"/>
        <v>415</v>
      </c>
      <c r="U750" s="66">
        <f>IF(COUNTIFS(条件付き不可!$E:$E,$D750,条件付き不可!$C:$C,条件付き不可!$V$3)&gt;0,Q750,SUMIFS(条件付き不可!$L:$L,条件付き不可!$E:$E,$D750,条件付き不可!$C:$C,U$1))</f>
        <v>0</v>
      </c>
      <c r="V750" s="66">
        <f>IF(COUNTIFS(条件付き不可!$E:$E,$D750,条件付き不可!$C:$C,条件付き不可!$V$5)&gt;0,Q750,IFERROR(VLOOKUP(D750,条件付き不可!E:Y,21,0),0))</f>
        <v>0</v>
      </c>
    </row>
    <row r="751" spans="1:22">
      <c r="A751" s="53" t="str">
        <f t="shared" ref="A751:A818" si="238">TEXT(D751,"000000")</f>
        <v>022010</v>
      </c>
      <c r="B751" s="53">
        <v>9</v>
      </c>
      <c r="C751">
        <v>750</v>
      </c>
      <c r="D751">
        <v>22010</v>
      </c>
      <c r="E751" t="s">
        <v>3031</v>
      </c>
      <c r="F751" t="s">
        <v>606</v>
      </c>
      <c r="G751" t="str">
        <f>VLOOKUP(A751,GIS!A:B,2,0)</f>
        <v>木下東3.4</v>
      </c>
      <c r="H751" t="s">
        <v>458</v>
      </c>
      <c r="I751" t="s">
        <v>2617</v>
      </c>
      <c r="J751" s="66">
        <v>560</v>
      </c>
      <c r="K751" s="66">
        <v>560</v>
      </c>
      <c r="L751" s="66">
        <v>560</v>
      </c>
      <c r="M751" s="66">
        <v>560</v>
      </c>
      <c r="N751" s="66">
        <f>VLOOKUP(A751,GIS!A:C,3,0)</f>
        <v>560</v>
      </c>
      <c r="O751" s="66" t="str">
        <f t="shared" ref="O751:O818" si="239">IF(J751=N751,"","✕")</f>
        <v/>
      </c>
      <c r="P751" s="66" t="str">
        <f t="shared" si="236"/>
        <v/>
      </c>
      <c r="Q751" s="66">
        <f t="shared" ref="Q751:Q818" si="240">N751</f>
        <v>560</v>
      </c>
      <c r="R751" s="66">
        <f t="shared" ref="R751:R818" si="241">Q751-U751</f>
        <v>560</v>
      </c>
      <c r="S751" s="66">
        <f>Q751-U751-SUMIFS(条件付き不可!X:X,条件付き不可!E:E,D751)</f>
        <v>560</v>
      </c>
      <c r="T751" s="66">
        <f t="shared" si="237"/>
        <v>560</v>
      </c>
      <c r="U751" s="66">
        <f>IF(COUNTIFS(条件付き不可!$E:$E,$D751,条件付き不可!$C:$C,条件付き不可!$V$3)&gt;0,Q751,SUMIFS(条件付き不可!$L:$L,条件付き不可!$E:$E,$D751,条件付き不可!$C:$C,U$1))</f>
        <v>0</v>
      </c>
      <c r="V751" s="66">
        <f>IF(COUNTIFS(条件付き不可!$E:$E,$D751,条件付き不可!$C:$C,条件付き不可!$V$5)&gt;0,Q751,IFERROR(VLOOKUP(D751,条件付き不可!E:Y,21,0),0))</f>
        <v>0</v>
      </c>
    </row>
    <row r="752" spans="1:22">
      <c r="A752" s="53" t="str">
        <f t="shared" si="238"/>
        <v>022011</v>
      </c>
      <c r="B752" s="53">
        <v>9</v>
      </c>
      <c r="C752">
        <v>751</v>
      </c>
      <c r="D752">
        <v>22011</v>
      </c>
      <c r="E752" t="s">
        <v>3031</v>
      </c>
      <c r="F752" t="s">
        <v>606</v>
      </c>
      <c r="G752" t="str">
        <f>VLOOKUP(A752,GIS!A:B,2,0)</f>
        <v>大森①（印西市役所）</v>
      </c>
      <c r="H752" t="s">
        <v>458</v>
      </c>
      <c r="I752" t="s">
        <v>2617</v>
      </c>
      <c r="J752" s="66">
        <v>415</v>
      </c>
      <c r="K752" s="66">
        <v>415</v>
      </c>
      <c r="L752" s="66">
        <v>415</v>
      </c>
      <c r="M752" s="66">
        <v>415</v>
      </c>
      <c r="N752" s="66">
        <f>VLOOKUP(A752,GIS!A:C,3,0)</f>
        <v>415</v>
      </c>
      <c r="O752" s="66" t="str">
        <f t="shared" si="239"/>
        <v/>
      </c>
      <c r="P752" s="66" t="str">
        <f t="shared" si="236"/>
        <v/>
      </c>
      <c r="Q752" s="66">
        <f t="shared" si="240"/>
        <v>415</v>
      </c>
      <c r="R752" s="66">
        <f t="shared" si="241"/>
        <v>415</v>
      </c>
      <c r="S752" s="66">
        <f>Q752-U752-SUMIFS(条件付き不可!X:X,条件付き不可!E:E,D752)</f>
        <v>415</v>
      </c>
      <c r="T752" s="66">
        <f t="shared" si="237"/>
        <v>415</v>
      </c>
      <c r="U752" s="66">
        <f>IF(COUNTIFS(条件付き不可!$E:$E,$D752,条件付き不可!$C:$C,条件付き不可!$V$3)&gt;0,Q752,SUMIFS(条件付き不可!$L:$L,条件付き不可!$E:$E,$D752,条件付き不可!$C:$C,U$1))</f>
        <v>0</v>
      </c>
      <c r="V752" s="66">
        <f>IF(COUNTIFS(条件付き不可!$E:$E,$D752,条件付き不可!$C:$C,条件付き不可!$V$5)&gt;0,Q752,IFERROR(VLOOKUP(D752,条件付き不可!E:Y,21,0),0))</f>
        <v>0</v>
      </c>
    </row>
    <row r="753" spans="1:22">
      <c r="A753" s="53" t="str">
        <f t="shared" si="238"/>
        <v>022012</v>
      </c>
      <c r="B753" s="53">
        <v>9</v>
      </c>
      <c r="C753">
        <v>752</v>
      </c>
      <c r="D753">
        <v>22012</v>
      </c>
      <c r="E753" t="s">
        <v>3031</v>
      </c>
      <c r="F753" t="s">
        <v>606</v>
      </c>
      <c r="G753" t="str">
        <f>VLOOKUP(A753,GIS!A:B,2,0)</f>
        <v>木下駅前</v>
      </c>
      <c r="H753" t="s">
        <v>458</v>
      </c>
      <c r="I753" t="s">
        <v>2617</v>
      </c>
      <c r="J753" s="66">
        <v>500</v>
      </c>
      <c r="K753" s="66">
        <v>500</v>
      </c>
      <c r="L753" s="66">
        <v>500</v>
      </c>
      <c r="M753" s="66">
        <v>500</v>
      </c>
      <c r="N753" s="66">
        <f>VLOOKUP(A753,GIS!A:C,3,0)</f>
        <v>500</v>
      </c>
      <c r="O753" s="66" t="str">
        <f t="shared" si="239"/>
        <v/>
      </c>
      <c r="P753" s="66" t="str">
        <f t="shared" si="236"/>
        <v/>
      </c>
      <c r="Q753" s="66">
        <f t="shared" si="240"/>
        <v>500</v>
      </c>
      <c r="R753" s="66">
        <f t="shared" si="241"/>
        <v>500</v>
      </c>
      <c r="S753" s="66">
        <f>Q753-U753-SUMIFS(条件付き不可!X:X,条件付き不可!E:E,D753)</f>
        <v>500</v>
      </c>
      <c r="T753" s="66">
        <f t="shared" si="237"/>
        <v>500</v>
      </c>
      <c r="U753" s="66">
        <f>IF(COUNTIFS(条件付き不可!$E:$E,$D753,条件付き不可!$C:$C,条件付き不可!$V$3)&gt;0,Q753,SUMIFS(条件付き不可!$L:$L,条件付き不可!$E:$E,$D753,条件付き不可!$C:$C,U$1))</f>
        <v>0</v>
      </c>
      <c r="V753" s="66">
        <f>IF(COUNTIFS(条件付き不可!$E:$E,$D753,条件付き不可!$C:$C,条件付き不可!$V$5)&gt;0,Q753,IFERROR(VLOOKUP(D753,条件付き不可!E:Y,21,0),0))</f>
        <v>0</v>
      </c>
    </row>
    <row r="754" spans="1:22">
      <c r="A754" s="53" t="str">
        <f t="shared" si="238"/>
        <v>022013</v>
      </c>
      <c r="B754" s="53">
        <v>9</v>
      </c>
      <c r="C754">
        <v>753</v>
      </c>
      <c r="D754">
        <v>22013</v>
      </c>
      <c r="E754" t="s">
        <v>3031</v>
      </c>
      <c r="F754" t="s">
        <v>606</v>
      </c>
      <c r="G754" t="str">
        <f>VLOOKUP(A754,GIS!A:B,2,0)</f>
        <v>木下南1.2</v>
      </c>
      <c r="H754" t="s">
        <v>458</v>
      </c>
      <c r="I754" t="s">
        <v>2617</v>
      </c>
      <c r="J754" s="66">
        <v>435</v>
      </c>
      <c r="K754" s="66">
        <v>435</v>
      </c>
      <c r="L754" s="66">
        <v>435</v>
      </c>
      <c r="M754" s="66">
        <v>435</v>
      </c>
      <c r="N754" s="66">
        <f>VLOOKUP(A754,GIS!A:C,3,0)</f>
        <v>435</v>
      </c>
      <c r="O754" s="66" t="str">
        <f t="shared" si="239"/>
        <v/>
      </c>
      <c r="P754" s="66" t="str">
        <f t="shared" si="236"/>
        <v/>
      </c>
      <c r="Q754" s="66">
        <f t="shared" si="240"/>
        <v>435</v>
      </c>
      <c r="R754" s="66">
        <f t="shared" si="241"/>
        <v>435</v>
      </c>
      <c r="S754" s="66">
        <f>Q754-U754-SUMIFS(条件付き不可!X:X,条件付き不可!E:E,D754)</f>
        <v>435</v>
      </c>
      <c r="T754" s="66">
        <f t="shared" si="237"/>
        <v>435</v>
      </c>
      <c r="U754" s="66">
        <f>IF(COUNTIFS(条件付き不可!$E:$E,$D754,条件付き不可!$C:$C,条件付き不可!$V$3)&gt;0,Q754,SUMIFS(条件付き不可!$L:$L,条件付き不可!$E:$E,$D754,条件付き不可!$C:$C,U$1))</f>
        <v>0</v>
      </c>
      <c r="V754" s="66">
        <f>IF(COUNTIFS(条件付き不可!$E:$E,$D754,条件付き不可!$C:$C,条件付き不可!$V$5)&gt;0,Q754,IFERROR(VLOOKUP(D754,条件付き不可!E:Y,21,0),0))</f>
        <v>0</v>
      </c>
    </row>
    <row r="755" spans="1:22">
      <c r="A755" s="53" t="str">
        <f t="shared" si="238"/>
        <v>022015</v>
      </c>
      <c r="B755" s="53">
        <v>9</v>
      </c>
      <c r="C755">
        <v>754</v>
      </c>
      <c r="D755">
        <v>22015</v>
      </c>
      <c r="E755" t="s">
        <v>3031</v>
      </c>
      <c r="F755" t="s">
        <v>606</v>
      </c>
      <c r="G755" t="str">
        <f>VLOOKUP(A755,GIS!A:B,2,0)</f>
        <v>大森②（大森小）</v>
      </c>
      <c r="H755" t="s">
        <v>458</v>
      </c>
      <c r="I755" t="s">
        <v>2617</v>
      </c>
      <c r="J755" s="66">
        <v>300</v>
      </c>
      <c r="K755" s="66">
        <v>300</v>
      </c>
      <c r="L755" s="66">
        <v>300</v>
      </c>
      <c r="M755" s="66">
        <v>300</v>
      </c>
      <c r="N755" s="66">
        <f>VLOOKUP(A755,GIS!A:C,3,0)</f>
        <v>300</v>
      </c>
      <c r="O755" s="66" t="str">
        <f t="shared" si="239"/>
        <v/>
      </c>
      <c r="P755" s="66" t="str">
        <f t="shared" si="236"/>
        <v/>
      </c>
      <c r="Q755" s="66">
        <f t="shared" si="240"/>
        <v>300</v>
      </c>
      <c r="R755" s="66">
        <f t="shared" si="241"/>
        <v>300</v>
      </c>
      <c r="S755" s="66">
        <f>Q755-U755-SUMIFS(条件付き不可!X:X,条件付き不可!E:E,D755)</f>
        <v>300</v>
      </c>
      <c r="T755" s="66">
        <f t="shared" si="237"/>
        <v>300</v>
      </c>
      <c r="U755" s="66">
        <f>IF(COUNTIFS(条件付き不可!$E:$E,$D755,条件付き不可!$C:$C,条件付き不可!$V$3)&gt;0,Q755,SUMIFS(条件付き不可!$L:$L,条件付き不可!$E:$E,$D755,条件付き不可!$C:$C,U$1))</f>
        <v>0</v>
      </c>
      <c r="V755" s="66">
        <f>IF(COUNTIFS(条件付き不可!$E:$E,$D755,条件付き不可!$C:$C,条件付き不可!$V$5)&gt;0,Q755,IFERROR(VLOOKUP(D755,条件付き不可!E:Y,21,0),0))</f>
        <v>0</v>
      </c>
    </row>
    <row r="756" spans="1:22">
      <c r="A756" s="53" t="str">
        <f t="shared" si="238"/>
        <v>022016</v>
      </c>
      <c r="B756" s="53">
        <v>9</v>
      </c>
      <c r="C756">
        <v>755</v>
      </c>
      <c r="D756">
        <v>22016</v>
      </c>
      <c r="E756" t="s">
        <v>3031</v>
      </c>
      <c r="F756" t="s">
        <v>613</v>
      </c>
      <c r="G756" t="str">
        <f>VLOOKUP(A756,GIS!A:B,2,0)</f>
        <v>原2.3（団）</v>
      </c>
      <c r="H756" t="s">
        <v>458</v>
      </c>
      <c r="I756" t="s">
        <v>2617</v>
      </c>
      <c r="J756" s="66">
        <v>415</v>
      </c>
      <c r="K756" s="66">
        <v>415</v>
      </c>
      <c r="L756" s="66">
        <v>415</v>
      </c>
      <c r="M756" s="66">
        <v>415</v>
      </c>
      <c r="N756" s="66">
        <f>VLOOKUP(A756,GIS!A:C,3,0)</f>
        <v>415</v>
      </c>
      <c r="O756" s="66" t="str">
        <f t="shared" si="239"/>
        <v/>
      </c>
      <c r="P756" s="66" t="str">
        <f t="shared" si="236"/>
        <v/>
      </c>
      <c r="Q756" s="66">
        <f t="shared" si="240"/>
        <v>415</v>
      </c>
      <c r="R756" s="66">
        <f t="shared" si="241"/>
        <v>415</v>
      </c>
      <c r="S756" s="66">
        <f>Q756-U756-SUMIFS(条件付き不可!X:X,条件付き不可!E:E,D756)</f>
        <v>415</v>
      </c>
      <c r="T756" s="66">
        <f t="shared" si="237"/>
        <v>415</v>
      </c>
      <c r="U756" s="66">
        <f>IF(COUNTIFS(条件付き不可!$E:$E,$D756,条件付き不可!$C:$C,条件付き不可!$V$3)&gt;0,Q756,SUMIFS(条件付き不可!$L:$L,条件付き不可!$E:$E,$D756,条件付き不可!$C:$C,U$1))</f>
        <v>0</v>
      </c>
      <c r="V756" s="66">
        <f>IF(COUNTIFS(条件付き不可!$E:$E,$D756,条件付き不可!$C:$C,条件付き不可!$V$5)&gt;0,Q756,IFERROR(VLOOKUP(D756,条件付き不可!E:Y,21,0),0))</f>
        <v>0</v>
      </c>
    </row>
    <row r="757" spans="1:22">
      <c r="A757" s="53" t="str">
        <f>TEXT(D757,"000000")</f>
        <v>022098</v>
      </c>
      <c r="B757" s="53">
        <v>9</v>
      </c>
      <c r="C757">
        <v>756</v>
      </c>
      <c r="D757">
        <v>22098</v>
      </c>
      <c r="E757" t="s">
        <v>3031</v>
      </c>
      <c r="F757" t="s">
        <v>613</v>
      </c>
      <c r="G757" t="str">
        <f>VLOOKUP(A757,GIS!A:B,2,0)</f>
        <v>原4（団）</v>
      </c>
      <c r="H757" t="s">
        <v>458</v>
      </c>
      <c r="I757" t="s">
        <v>2617</v>
      </c>
      <c r="J757" s="66">
        <v>610</v>
      </c>
      <c r="K757" s="66">
        <v>610</v>
      </c>
      <c r="L757" s="66">
        <v>610</v>
      </c>
      <c r="M757" s="66">
        <v>610</v>
      </c>
      <c r="N757" s="66">
        <f>VLOOKUP(A757,GIS!A:C,3,0)</f>
        <v>610</v>
      </c>
      <c r="O757" s="66" t="str">
        <f>IF(J757=N757,"","✕")</f>
        <v/>
      </c>
      <c r="P757" s="66" t="str">
        <f>IF(J757=K757,IF(J757=L757,"","✕"),"✕")</f>
        <v/>
      </c>
      <c r="Q757" s="66">
        <f>N757</f>
        <v>610</v>
      </c>
      <c r="R757" s="66">
        <f>Q757-U757</f>
        <v>610</v>
      </c>
      <c r="S757" s="66">
        <f>Q757-U757-SUMIFS(条件付き不可!X:X,条件付き不可!E:E,D757)</f>
        <v>610</v>
      </c>
      <c r="T757" s="66">
        <f>Q757-V757</f>
        <v>610</v>
      </c>
      <c r="U757" s="66">
        <f>IF(COUNTIFS(条件付き不可!$E:$E,$D757,条件付き不可!$C:$C,条件付き不可!$V$3)&gt;0,Q757,SUMIFS(条件付き不可!$L:$L,条件付き不可!$E:$E,$D757,条件付き不可!$C:$C,U$1))</f>
        <v>0</v>
      </c>
      <c r="V757" s="66">
        <f>IF(COUNTIFS(条件付き不可!$E:$E,$D757,条件付き不可!$C:$C,条件付き不可!$V$5)&gt;0,Q757,IFERROR(VLOOKUP(D757,条件付き不可!E:Y,21,0),0))</f>
        <v>0</v>
      </c>
    </row>
    <row r="758" spans="1:22">
      <c r="A758" s="53" t="str">
        <f t="shared" si="238"/>
        <v>022017</v>
      </c>
      <c r="B758" s="53">
        <v>9</v>
      </c>
      <c r="C758">
        <v>757</v>
      </c>
      <c r="D758">
        <v>22017</v>
      </c>
      <c r="E758" t="s">
        <v>3031</v>
      </c>
      <c r="F758" t="s">
        <v>613</v>
      </c>
      <c r="G758" t="str">
        <f>VLOOKUP(A758,GIS!A:B,2,0)</f>
        <v>西の原1.2（団）</v>
      </c>
      <c r="H758" t="s">
        <v>458</v>
      </c>
      <c r="I758" t="s">
        <v>2617</v>
      </c>
      <c r="J758" s="66">
        <v>725</v>
      </c>
      <c r="K758" s="66">
        <v>725</v>
      </c>
      <c r="L758" s="66">
        <v>725</v>
      </c>
      <c r="M758" s="66">
        <v>725</v>
      </c>
      <c r="N758" s="66">
        <f>VLOOKUP(A758,GIS!A:C,3,0)</f>
        <v>725</v>
      </c>
      <c r="O758" s="66" t="str">
        <f t="shared" si="239"/>
        <v/>
      </c>
      <c r="P758" s="66" t="str">
        <f t="shared" si="236"/>
        <v/>
      </c>
      <c r="Q758" s="66">
        <f t="shared" si="240"/>
        <v>725</v>
      </c>
      <c r="R758" s="66">
        <f t="shared" si="241"/>
        <v>725</v>
      </c>
      <c r="S758" s="66">
        <f>Q758-U758-SUMIFS(条件付き不可!X:X,条件付き不可!E:E,D758)</f>
        <v>725</v>
      </c>
      <c r="T758" s="66">
        <f t="shared" si="237"/>
        <v>725</v>
      </c>
      <c r="U758" s="66">
        <f>IF(COUNTIFS(条件付き不可!$E:$E,$D758,条件付き不可!$C:$C,条件付き不可!$V$3)&gt;0,Q758,SUMIFS(条件付き不可!$L:$L,条件付き不可!$E:$E,$D758,条件付き不可!$C:$C,U$1))</f>
        <v>0</v>
      </c>
      <c r="V758" s="66">
        <f>IF(COUNTIFS(条件付き不可!$E:$E,$D758,条件付き不可!$C:$C,条件付き不可!$V$5)&gt;0,Q758,IFERROR(VLOOKUP(D758,条件付き不可!E:Y,21,0),0))</f>
        <v>0</v>
      </c>
    </row>
    <row r="759" spans="1:22">
      <c r="A759" s="53" t="str">
        <f t="shared" si="238"/>
        <v>022018</v>
      </c>
      <c r="B759" s="53">
        <v>9</v>
      </c>
      <c r="C759">
        <v>758</v>
      </c>
      <c r="D759">
        <v>22018</v>
      </c>
      <c r="E759" t="s">
        <v>3031</v>
      </c>
      <c r="F759" t="s">
        <v>613</v>
      </c>
      <c r="G759" t="str">
        <f>VLOOKUP(A759,GIS!A:B,2,0)</f>
        <v>西の原3（団）</v>
      </c>
      <c r="H759" t="s">
        <v>458</v>
      </c>
      <c r="I759" t="s">
        <v>2617</v>
      </c>
      <c r="J759" s="66">
        <v>785</v>
      </c>
      <c r="K759" s="66">
        <v>785</v>
      </c>
      <c r="L759" s="66">
        <v>785</v>
      </c>
      <c r="M759" s="66">
        <v>785</v>
      </c>
      <c r="N759" s="66">
        <f>VLOOKUP(A759,GIS!A:C,3,0)</f>
        <v>785</v>
      </c>
      <c r="O759" s="66" t="str">
        <f t="shared" si="239"/>
        <v/>
      </c>
      <c r="P759" s="66" t="str">
        <f t="shared" si="236"/>
        <v/>
      </c>
      <c r="Q759" s="66">
        <f t="shared" si="240"/>
        <v>785</v>
      </c>
      <c r="R759" s="66">
        <f t="shared" si="241"/>
        <v>785</v>
      </c>
      <c r="S759" s="66">
        <f>Q759-U759-SUMIFS(条件付き不可!X:X,条件付き不可!E:E,D759)</f>
        <v>785</v>
      </c>
      <c r="T759" s="66">
        <f t="shared" si="237"/>
        <v>785</v>
      </c>
      <c r="U759" s="66">
        <f>IF(COUNTIFS(条件付き不可!$E:$E,$D759,条件付き不可!$C:$C,条件付き不可!$V$3)&gt;0,Q759,SUMIFS(条件付き不可!$L:$L,条件付き不可!$E:$E,$D759,条件付き不可!$C:$C,U$1))</f>
        <v>0</v>
      </c>
      <c r="V759" s="66">
        <f>IF(COUNTIFS(条件付き不可!$E:$E,$D759,条件付き不可!$C:$C,条件付き不可!$V$5)&gt;0,Q759,IFERROR(VLOOKUP(D759,条件付き不可!E:Y,21,0),0))</f>
        <v>0</v>
      </c>
    </row>
    <row r="760" spans="1:22">
      <c r="A760" s="53" t="str">
        <f t="shared" si="238"/>
        <v>022080</v>
      </c>
      <c r="B760" s="53">
        <v>9</v>
      </c>
      <c r="C760">
        <v>759</v>
      </c>
      <c r="D760">
        <v>22080</v>
      </c>
      <c r="E760" t="s">
        <v>3031</v>
      </c>
      <c r="F760" t="s">
        <v>613</v>
      </c>
      <c r="G760" t="str">
        <f>VLOOKUP(A760,GIS!A:B,2,0)</f>
        <v>西の原4</v>
      </c>
      <c r="H760" t="s">
        <v>458</v>
      </c>
      <c r="I760" t="s">
        <v>2617</v>
      </c>
      <c r="J760" s="66">
        <v>465</v>
      </c>
      <c r="K760" s="66">
        <v>465</v>
      </c>
      <c r="L760" s="66">
        <v>465</v>
      </c>
      <c r="M760" s="66">
        <v>465</v>
      </c>
      <c r="N760" s="66">
        <f>VLOOKUP(A760,GIS!A:C,3,0)</f>
        <v>465</v>
      </c>
      <c r="O760" s="66" t="str">
        <f t="shared" si="239"/>
        <v/>
      </c>
      <c r="P760" s="66" t="str">
        <f t="shared" si="236"/>
        <v/>
      </c>
      <c r="Q760" s="66">
        <f t="shared" si="240"/>
        <v>465</v>
      </c>
      <c r="R760" s="66">
        <f t="shared" si="241"/>
        <v>465</v>
      </c>
      <c r="S760" s="66">
        <f>Q760-U760-SUMIFS(条件付き不可!X:X,条件付き不可!E:E,D760)</f>
        <v>465</v>
      </c>
      <c r="T760" s="66">
        <f t="shared" si="237"/>
        <v>465</v>
      </c>
      <c r="U760" s="66">
        <f>IF(COUNTIFS(条件付き不可!$E:$E,$D760,条件付き不可!$C:$C,条件付き不可!$V$3)&gt;0,Q760,SUMIFS(条件付き不可!$L:$L,条件付き不可!$E:$E,$D760,条件付き不可!$C:$C,U$1))</f>
        <v>0</v>
      </c>
      <c r="V760" s="66">
        <f>IF(COUNTIFS(条件付き不可!$E:$E,$D760,条件付き不可!$C:$C,条件付き不可!$V$5)&gt;0,Q760,IFERROR(VLOOKUP(D760,条件付き不可!E:Y,21,0),0))</f>
        <v>0</v>
      </c>
    </row>
    <row r="761" spans="1:22">
      <c r="A761" s="53" t="str">
        <f t="shared" si="238"/>
        <v>022068</v>
      </c>
      <c r="B761" s="53">
        <v>9</v>
      </c>
      <c r="C761">
        <v>760</v>
      </c>
      <c r="D761">
        <v>22068</v>
      </c>
      <c r="E761" t="s">
        <v>3031</v>
      </c>
      <c r="F761" t="s">
        <v>613</v>
      </c>
      <c r="G761" t="str">
        <f>VLOOKUP(A761,GIS!A:B,2,0)</f>
        <v>原2・東の原2</v>
      </c>
      <c r="H761" t="s">
        <v>458</v>
      </c>
      <c r="I761" t="s">
        <v>2617</v>
      </c>
      <c r="J761" s="66">
        <v>655</v>
      </c>
      <c r="K761" s="66">
        <v>155</v>
      </c>
      <c r="L761" s="66">
        <v>155</v>
      </c>
      <c r="M761" s="66">
        <v>655</v>
      </c>
      <c r="N761" s="66">
        <f>VLOOKUP(A761,GIS!A:C,3,0)</f>
        <v>655</v>
      </c>
      <c r="O761" s="66" t="str">
        <f t="shared" si="239"/>
        <v/>
      </c>
      <c r="P761" s="66" t="str">
        <f t="shared" si="236"/>
        <v>✕</v>
      </c>
      <c r="Q761" s="66">
        <f t="shared" si="240"/>
        <v>655</v>
      </c>
      <c r="R761" s="66">
        <f t="shared" si="241"/>
        <v>155</v>
      </c>
      <c r="S761" s="66">
        <f>Q761-U761-SUMIFS(条件付き不可!X:X,条件付き不可!E:E,D761)</f>
        <v>155</v>
      </c>
      <c r="T761" s="66">
        <f t="shared" si="237"/>
        <v>655</v>
      </c>
      <c r="U761" s="66">
        <f>IF(COUNTIFS(条件付き不可!$E:$E,$D761,条件付き不可!$C:$C,条件付き不可!$V$3)&gt;0,Q761,SUMIFS(条件付き不可!$L:$L,条件付き不可!$E:$E,$D761,条件付き不可!$C:$C,U$1))</f>
        <v>500</v>
      </c>
      <c r="V761" s="66">
        <f>IF(COUNTIFS(条件付き不可!$E:$E,$D761,条件付き不可!$C:$C,条件付き不可!$V$5)&gt;0,Q761,IFERROR(VLOOKUP(D761,条件付き不可!E:Y,21,0),0))</f>
        <v>0</v>
      </c>
    </row>
    <row r="762" spans="1:22">
      <c r="A762" s="53" t="str">
        <f t="shared" si="238"/>
        <v>022071</v>
      </c>
      <c r="B762" s="53">
        <v>9</v>
      </c>
      <c r="C762">
        <v>761</v>
      </c>
      <c r="D762">
        <v>22071</v>
      </c>
      <c r="E762" t="s">
        <v>3031</v>
      </c>
      <c r="F762" t="s">
        <v>613</v>
      </c>
      <c r="G762" t="str">
        <f>VLOOKUP(A762,GIS!A:B,2,0)</f>
        <v>原3・東の原2</v>
      </c>
      <c r="H762" t="s">
        <v>458</v>
      </c>
      <c r="I762" t="s">
        <v>2617</v>
      </c>
      <c r="J762" s="66">
        <v>590</v>
      </c>
      <c r="K762" s="66">
        <v>190</v>
      </c>
      <c r="L762" s="66">
        <v>190</v>
      </c>
      <c r="M762" s="66">
        <v>590</v>
      </c>
      <c r="N762" s="66">
        <f>VLOOKUP(A762,GIS!A:C,3,0)</f>
        <v>590</v>
      </c>
      <c r="O762" s="66" t="str">
        <f t="shared" si="239"/>
        <v/>
      </c>
      <c r="P762" s="66" t="str">
        <f t="shared" si="236"/>
        <v>✕</v>
      </c>
      <c r="Q762" s="66">
        <f t="shared" si="240"/>
        <v>590</v>
      </c>
      <c r="R762" s="66">
        <f t="shared" si="241"/>
        <v>190</v>
      </c>
      <c r="S762" s="66">
        <f>Q762-U762-SUMIFS(条件付き不可!X:X,条件付き不可!E:E,D762)</f>
        <v>190</v>
      </c>
      <c r="T762" s="66">
        <f t="shared" si="237"/>
        <v>590</v>
      </c>
      <c r="U762" s="66">
        <f>IF(COUNTIFS(条件付き不可!$E:$E,$D762,条件付き不可!$C:$C,条件付き不可!$V$3)&gt;0,Q762,SUMIFS(条件付き不可!$L:$L,条件付き不可!$E:$E,$D762,条件付き不可!$C:$C,U$1))</f>
        <v>400</v>
      </c>
      <c r="V762" s="66">
        <f>IF(COUNTIFS(条件付き不可!$E:$E,$D762,条件付き不可!$C:$C,条件付き不可!$V$5)&gt;0,Q762,IFERROR(VLOOKUP(D762,条件付き不可!E:Y,21,0),0))</f>
        <v>0</v>
      </c>
    </row>
    <row r="763" spans="1:22">
      <c r="A763" s="53" t="str">
        <f t="shared" si="238"/>
        <v>022088</v>
      </c>
      <c r="B763" s="53">
        <v>9</v>
      </c>
      <c r="C763">
        <v>762</v>
      </c>
      <c r="D763">
        <v>22088</v>
      </c>
      <c r="E763" t="s">
        <v>3031</v>
      </c>
      <c r="F763" t="s">
        <v>613</v>
      </c>
      <c r="G763" t="str">
        <f>VLOOKUP(A763,GIS!A:B,2,0)</f>
        <v>東の原1･草深</v>
      </c>
      <c r="H763" t="s">
        <v>458</v>
      </c>
      <c r="I763" t="s">
        <v>2617</v>
      </c>
      <c r="J763" s="66">
        <v>460</v>
      </c>
      <c r="K763" s="66">
        <v>460</v>
      </c>
      <c r="L763" s="66">
        <v>460</v>
      </c>
      <c r="M763" s="66">
        <v>460</v>
      </c>
      <c r="N763" s="66">
        <f>VLOOKUP(A763,GIS!A:C,3,0)</f>
        <v>460</v>
      </c>
      <c r="O763" s="66" t="str">
        <f t="shared" si="239"/>
        <v/>
      </c>
      <c r="P763" s="66" t="str">
        <f t="shared" si="236"/>
        <v/>
      </c>
      <c r="Q763" s="66">
        <f t="shared" si="240"/>
        <v>460</v>
      </c>
      <c r="R763" s="66">
        <f t="shared" si="241"/>
        <v>460</v>
      </c>
      <c r="S763" s="66">
        <f>Q763-U763-SUMIFS(条件付き不可!X:X,条件付き不可!E:E,D763)</f>
        <v>460</v>
      </c>
      <c r="T763" s="66">
        <f t="shared" si="237"/>
        <v>460</v>
      </c>
      <c r="U763" s="66">
        <f>IF(COUNTIFS(条件付き不可!$E:$E,$D763,条件付き不可!$C:$C,条件付き不可!$V$3)&gt;0,Q763,SUMIFS(条件付き不可!$L:$L,条件付き不可!$E:$E,$D763,条件付き不可!$C:$C,U$1))</f>
        <v>0</v>
      </c>
      <c r="V763" s="66">
        <f>IF(COUNTIFS(条件付き不可!$E:$E,$D763,条件付き不可!$C:$C,条件付き不可!$V$5)&gt;0,Q763,IFERROR(VLOOKUP(D763,条件付き不可!E:Y,21,0),0))</f>
        <v>0</v>
      </c>
    </row>
    <row r="764" spans="1:22">
      <c r="A764" s="53" t="str">
        <f t="shared" si="238"/>
        <v>022089</v>
      </c>
      <c r="B764" s="53">
        <v>9</v>
      </c>
      <c r="C764">
        <v>763</v>
      </c>
      <c r="D764">
        <v>22089</v>
      </c>
      <c r="E764" t="s">
        <v>3031</v>
      </c>
      <c r="F764" t="s">
        <v>613</v>
      </c>
      <c r="G764" t="str">
        <f>VLOOKUP(A764,GIS!A:B,2,0)</f>
        <v>東の原3</v>
      </c>
      <c r="H764" t="s">
        <v>458</v>
      </c>
      <c r="I764" t="s">
        <v>2617</v>
      </c>
      <c r="J764" s="66">
        <v>485</v>
      </c>
      <c r="K764" s="66">
        <v>485</v>
      </c>
      <c r="L764" s="66">
        <v>485</v>
      </c>
      <c r="M764" s="66">
        <v>485</v>
      </c>
      <c r="N764" s="66">
        <f>VLOOKUP(A764,GIS!A:C,3,0)</f>
        <v>485</v>
      </c>
      <c r="O764" s="66" t="str">
        <f t="shared" si="239"/>
        <v/>
      </c>
      <c r="P764" s="66" t="str">
        <f t="shared" si="236"/>
        <v/>
      </c>
      <c r="Q764" s="66">
        <f t="shared" si="240"/>
        <v>485</v>
      </c>
      <c r="R764" s="66">
        <f t="shared" si="241"/>
        <v>485</v>
      </c>
      <c r="S764" s="66">
        <f>Q764-U764-SUMIFS(条件付き不可!X:X,条件付き不可!E:E,D764)</f>
        <v>485</v>
      </c>
      <c r="T764" s="66">
        <f t="shared" si="237"/>
        <v>485</v>
      </c>
      <c r="U764" s="66">
        <f>IF(COUNTIFS(条件付き不可!$E:$E,$D764,条件付き不可!$C:$C,条件付き不可!$V$3)&gt;0,Q764,SUMIFS(条件付き不可!$L:$L,条件付き不可!$E:$E,$D764,条件付き不可!$C:$C,U$1))</f>
        <v>0</v>
      </c>
      <c r="V764" s="66">
        <f>IF(COUNTIFS(条件付き不可!$E:$E,$D764,条件付き不可!$C:$C,条件付き不可!$V$5)&gt;0,Q764,IFERROR(VLOOKUP(D764,条件付き不可!E:Y,21,0),0))</f>
        <v>0</v>
      </c>
    </row>
    <row r="765" spans="1:22">
      <c r="A765" s="53" t="str">
        <f t="shared" si="238"/>
        <v>022019</v>
      </c>
      <c r="B765" s="53">
        <v>9</v>
      </c>
      <c r="C765">
        <v>764</v>
      </c>
      <c r="D765">
        <v>22019</v>
      </c>
      <c r="E765" t="s">
        <v>3031</v>
      </c>
      <c r="F765" t="s">
        <v>621</v>
      </c>
      <c r="G765" t="str">
        <f>VLOOKUP(A765,GIS!A:B,2,0)</f>
        <v>高花1.5（団）</v>
      </c>
      <c r="H765" t="s">
        <v>458</v>
      </c>
      <c r="I765" t="s">
        <v>2617</v>
      </c>
      <c r="J765" s="66">
        <v>630</v>
      </c>
      <c r="K765" s="66">
        <v>630</v>
      </c>
      <c r="L765" s="66">
        <v>630</v>
      </c>
      <c r="M765" s="66">
        <v>630</v>
      </c>
      <c r="N765" s="66">
        <f>VLOOKUP(A765,GIS!A:C,3,0)</f>
        <v>630</v>
      </c>
      <c r="O765" s="66" t="str">
        <f t="shared" si="239"/>
        <v/>
      </c>
      <c r="P765" s="66" t="str">
        <f t="shared" si="236"/>
        <v/>
      </c>
      <c r="Q765" s="66">
        <f t="shared" si="240"/>
        <v>630</v>
      </c>
      <c r="R765" s="66">
        <f t="shared" si="241"/>
        <v>630</v>
      </c>
      <c r="S765" s="66">
        <f>Q765-U765-SUMIFS(条件付き不可!X:X,条件付き不可!E:E,D765)</f>
        <v>630</v>
      </c>
      <c r="T765" s="66">
        <f t="shared" si="237"/>
        <v>630</v>
      </c>
      <c r="U765" s="66">
        <f>IF(COUNTIFS(条件付き不可!$E:$E,$D765,条件付き不可!$C:$C,条件付き不可!$V$3)&gt;0,Q765,SUMIFS(条件付き不可!$L:$L,条件付き不可!$E:$E,$D765,条件付き不可!$C:$C,U$1))</f>
        <v>0</v>
      </c>
      <c r="V765" s="66">
        <f>IF(COUNTIFS(条件付き不可!$E:$E,$D765,条件付き不可!$C:$C,条件付き不可!$V$5)&gt;0,Q765,IFERROR(VLOOKUP(D765,条件付き不可!E:Y,21,0),0))</f>
        <v>0</v>
      </c>
    </row>
    <row r="766" spans="1:22">
      <c r="A766" s="53" t="str">
        <f t="shared" si="238"/>
        <v>022020</v>
      </c>
      <c r="B766" s="53">
        <v>9</v>
      </c>
      <c r="C766">
        <v>765</v>
      </c>
      <c r="D766">
        <v>22020</v>
      </c>
      <c r="E766" t="s">
        <v>3031</v>
      </c>
      <c r="F766" t="s">
        <v>621</v>
      </c>
      <c r="G766" t="str">
        <f>VLOOKUP(A766,GIS!A:B,2,0)</f>
        <v>高花2.3</v>
      </c>
      <c r="H766" t="s">
        <v>458</v>
      </c>
      <c r="I766" t="s">
        <v>2617</v>
      </c>
      <c r="J766" s="66">
        <v>400</v>
      </c>
      <c r="K766" s="66">
        <v>400</v>
      </c>
      <c r="L766" s="66">
        <v>400</v>
      </c>
      <c r="M766" s="66">
        <v>400</v>
      </c>
      <c r="N766" s="66">
        <f>VLOOKUP(A766,GIS!A:C,3,0)</f>
        <v>400</v>
      </c>
      <c r="O766" s="66" t="str">
        <f t="shared" si="239"/>
        <v/>
      </c>
      <c r="P766" s="66" t="str">
        <f t="shared" si="236"/>
        <v/>
      </c>
      <c r="Q766" s="66">
        <f t="shared" si="240"/>
        <v>400</v>
      </c>
      <c r="R766" s="66">
        <f t="shared" si="241"/>
        <v>400</v>
      </c>
      <c r="S766" s="66">
        <f>Q766-U766-SUMIFS(条件付き不可!X:X,条件付き不可!E:E,D766)</f>
        <v>400</v>
      </c>
      <c r="T766" s="66">
        <f t="shared" si="237"/>
        <v>400</v>
      </c>
      <c r="U766" s="66">
        <f>IF(COUNTIFS(条件付き不可!$E:$E,$D766,条件付き不可!$C:$C,条件付き不可!$V$3)&gt;0,Q766,SUMIFS(条件付き不可!$L:$L,条件付き不可!$E:$E,$D766,条件付き不可!$C:$C,U$1))</f>
        <v>0</v>
      </c>
      <c r="V766" s="66">
        <f>IF(COUNTIFS(条件付き不可!$E:$E,$D766,条件付き不可!$C:$C,条件付き不可!$V$5)&gt;0,Q766,IFERROR(VLOOKUP(D766,条件付き不可!E:Y,21,0),0))</f>
        <v>0</v>
      </c>
    </row>
    <row r="767" spans="1:22">
      <c r="A767" s="53" t="str">
        <f t="shared" si="238"/>
        <v>022021</v>
      </c>
      <c r="B767" s="53">
        <v>9</v>
      </c>
      <c r="C767">
        <v>766</v>
      </c>
      <c r="D767">
        <v>22021</v>
      </c>
      <c r="E767" t="s">
        <v>3031</v>
      </c>
      <c r="F767" t="s">
        <v>621</v>
      </c>
      <c r="G767" t="str">
        <f>VLOOKUP(A767,GIS!A:B,2,0)</f>
        <v>高花4（団）</v>
      </c>
      <c r="H767" t="s">
        <v>458</v>
      </c>
      <c r="I767" t="s">
        <v>2617</v>
      </c>
      <c r="J767" s="66">
        <v>455</v>
      </c>
      <c r="K767" s="66">
        <v>455</v>
      </c>
      <c r="L767" s="66">
        <v>455</v>
      </c>
      <c r="M767" s="66">
        <v>455</v>
      </c>
      <c r="N767" s="66">
        <f>VLOOKUP(A767,GIS!A:C,3,0)</f>
        <v>455</v>
      </c>
      <c r="O767" s="66" t="str">
        <f t="shared" si="239"/>
        <v/>
      </c>
      <c r="P767" s="66" t="str">
        <f t="shared" si="236"/>
        <v/>
      </c>
      <c r="Q767" s="66">
        <f t="shared" si="240"/>
        <v>455</v>
      </c>
      <c r="R767" s="66">
        <f t="shared" si="241"/>
        <v>455</v>
      </c>
      <c r="S767" s="66">
        <f>Q767-U767-SUMIFS(条件付き不可!X:X,条件付き不可!E:E,D767)</f>
        <v>455</v>
      </c>
      <c r="T767" s="66">
        <f t="shared" si="237"/>
        <v>455</v>
      </c>
      <c r="U767" s="66">
        <f>IF(COUNTIFS(条件付き不可!$E:$E,$D767,条件付き不可!$C:$C,条件付き不可!$V$3)&gt;0,Q767,SUMIFS(条件付き不可!$L:$L,条件付き不可!$E:$E,$D767,条件付き不可!$C:$C,U$1))</f>
        <v>0</v>
      </c>
      <c r="V767" s="66">
        <f>IF(COUNTIFS(条件付き不可!$E:$E,$D767,条件付き不可!$C:$C,条件付き不可!$V$5)&gt;0,Q767,IFERROR(VLOOKUP(D767,条件付き不可!E:Y,21,0),0))</f>
        <v>0</v>
      </c>
    </row>
    <row r="768" spans="1:22">
      <c r="A768" s="53" t="str">
        <f t="shared" si="238"/>
        <v>022022</v>
      </c>
      <c r="B768" s="53">
        <v>9</v>
      </c>
      <c r="C768">
        <v>767</v>
      </c>
      <c r="D768">
        <v>22022</v>
      </c>
      <c r="E768" t="s">
        <v>3031</v>
      </c>
      <c r="F768" t="s">
        <v>621</v>
      </c>
      <c r="G768" t="str">
        <f>VLOOKUP(A768,GIS!A:B,2,0)</f>
        <v>高花6A</v>
      </c>
      <c r="H768" t="s">
        <v>458</v>
      </c>
      <c r="I768" t="s">
        <v>2617</v>
      </c>
      <c r="J768" s="66">
        <v>305</v>
      </c>
      <c r="K768" s="66">
        <v>305</v>
      </c>
      <c r="L768" s="66">
        <v>305</v>
      </c>
      <c r="M768" s="66">
        <v>305</v>
      </c>
      <c r="N768" s="66">
        <f>VLOOKUP(A768,GIS!A:C,3,0)</f>
        <v>305</v>
      </c>
      <c r="O768" s="66" t="str">
        <f t="shared" si="239"/>
        <v/>
      </c>
      <c r="P768" s="66" t="str">
        <f t="shared" si="236"/>
        <v/>
      </c>
      <c r="Q768" s="66">
        <f t="shared" si="240"/>
        <v>305</v>
      </c>
      <c r="R768" s="66">
        <f t="shared" si="241"/>
        <v>305</v>
      </c>
      <c r="S768" s="66">
        <f>Q768-U768-SUMIFS(条件付き不可!X:X,条件付き不可!E:E,D768)</f>
        <v>305</v>
      </c>
      <c r="T768" s="66">
        <f t="shared" si="237"/>
        <v>305</v>
      </c>
      <c r="U768" s="66">
        <f>IF(COUNTIFS(条件付き不可!$E:$E,$D768,条件付き不可!$C:$C,条件付き不可!$V$3)&gt;0,Q768,SUMIFS(条件付き不可!$L:$L,条件付き不可!$E:$E,$D768,条件付き不可!$C:$C,U$1))</f>
        <v>0</v>
      </c>
      <c r="V768" s="66">
        <f>IF(COUNTIFS(条件付き不可!$E:$E,$D768,条件付き不可!$C:$C,条件付き不可!$V$5)&gt;0,Q768,IFERROR(VLOOKUP(D768,条件付き不可!E:Y,21,0),0))</f>
        <v>0</v>
      </c>
    </row>
    <row r="769" spans="1:22">
      <c r="A769" s="53" t="str">
        <f t="shared" si="238"/>
        <v>022076</v>
      </c>
      <c r="B769" s="53">
        <v>9</v>
      </c>
      <c r="C769">
        <v>768</v>
      </c>
      <c r="D769">
        <v>22076</v>
      </c>
      <c r="E769" t="s">
        <v>3031</v>
      </c>
      <c r="F769" t="s">
        <v>621</v>
      </c>
      <c r="G769" t="str">
        <f>VLOOKUP(A769,GIS!A:B,2,0)</f>
        <v>高花6B</v>
      </c>
      <c r="H769" t="s">
        <v>458</v>
      </c>
      <c r="I769" t="s">
        <v>2617</v>
      </c>
      <c r="J769" s="66">
        <v>270</v>
      </c>
      <c r="K769" s="66">
        <v>270</v>
      </c>
      <c r="L769" s="66">
        <v>270</v>
      </c>
      <c r="M769" s="66">
        <v>270</v>
      </c>
      <c r="N769" s="66">
        <f>VLOOKUP(A769,GIS!A:C,3,0)</f>
        <v>270</v>
      </c>
      <c r="O769" s="66" t="str">
        <f t="shared" si="239"/>
        <v/>
      </c>
      <c r="P769" s="66" t="str">
        <f t="shared" si="236"/>
        <v/>
      </c>
      <c r="Q769" s="66">
        <f t="shared" si="240"/>
        <v>270</v>
      </c>
      <c r="R769" s="66">
        <f t="shared" si="241"/>
        <v>270</v>
      </c>
      <c r="S769" s="66">
        <f>Q769-U769-SUMIFS(条件付き不可!X:X,条件付き不可!E:E,D769)</f>
        <v>270</v>
      </c>
      <c r="T769" s="66">
        <f t="shared" si="237"/>
        <v>270</v>
      </c>
      <c r="U769" s="66">
        <f>IF(COUNTIFS(条件付き不可!$E:$E,$D769,条件付き不可!$C:$C,条件付き不可!$V$3)&gt;0,Q769,SUMIFS(条件付き不可!$L:$L,条件付き不可!$E:$E,$D769,条件付き不可!$C:$C,U$1))</f>
        <v>0</v>
      </c>
      <c r="V769" s="66">
        <f>IF(COUNTIFS(条件付き不可!$E:$E,$D769,条件付き不可!$C:$C,条件付き不可!$V$5)&gt;0,Q769,IFERROR(VLOOKUP(D769,条件付き不可!E:Y,21,0),0))</f>
        <v>0</v>
      </c>
    </row>
    <row r="770" spans="1:22">
      <c r="A770" s="53" t="str">
        <f t="shared" si="238"/>
        <v>022023</v>
      </c>
      <c r="B770" s="53">
        <v>9</v>
      </c>
      <c r="C770">
        <v>769</v>
      </c>
      <c r="D770">
        <v>22023</v>
      </c>
      <c r="E770" t="s">
        <v>3031</v>
      </c>
      <c r="F770" t="s">
        <v>621</v>
      </c>
      <c r="G770" t="str">
        <f>VLOOKUP(A770,GIS!A:B,2,0)</f>
        <v>原山1.2A</v>
      </c>
      <c r="H770" t="s">
        <v>458</v>
      </c>
      <c r="I770" t="s">
        <v>2617</v>
      </c>
      <c r="J770" s="66">
        <v>475</v>
      </c>
      <c r="K770" s="66">
        <v>475</v>
      </c>
      <c r="L770" s="66">
        <v>475</v>
      </c>
      <c r="M770" s="66">
        <v>475</v>
      </c>
      <c r="N770" s="66">
        <f>VLOOKUP(A770,GIS!A:C,3,0)</f>
        <v>475</v>
      </c>
      <c r="O770" s="66" t="str">
        <f t="shared" si="239"/>
        <v/>
      </c>
      <c r="P770" s="66" t="str">
        <f t="shared" si="236"/>
        <v/>
      </c>
      <c r="Q770" s="66">
        <f t="shared" si="240"/>
        <v>475</v>
      </c>
      <c r="R770" s="66">
        <f t="shared" si="241"/>
        <v>475</v>
      </c>
      <c r="S770" s="66">
        <f>Q770-U770-SUMIFS(条件付き不可!X:X,条件付き不可!E:E,D770)</f>
        <v>475</v>
      </c>
      <c r="T770" s="66">
        <f t="shared" si="237"/>
        <v>475</v>
      </c>
      <c r="U770" s="66">
        <f>IF(COUNTIFS(条件付き不可!$E:$E,$D770,条件付き不可!$C:$C,条件付き不可!$V$3)&gt;0,Q770,SUMIFS(条件付き不可!$L:$L,条件付き不可!$E:$E,$D770,条件付き不可!$C:$C,U$1))</f>
        <v>0</v>
      </c>
      <c r="V770" s="66">
        <f>IF(COUNTIFS(条件付き不可!$E:$E,$D770,条件付き不可!$C:$C,条件付き不可!$V$5)&gt;0,Q770,IFERROR(VLOOKUP(D770,条件付き不可!E:Y,21,0),0))</f>
        <v>0</v>
      </c>
    </row>
    <row r="771" spans="1:22">
      <c r="A771" s="53" t="str">
        <f t="shared" si="238"/>
        <v>022081</v>
      </c>
      <c r="B771" s="53">
        <v>9</v>
      </c>
      <c r="C771">
        <v>770</v>
      </c>
      <c r="D771">
        <v>22081</v>
      </c>
      <c r="E771" t="s">
        <v>3031</v>
      </c>
      <c r="F771" t="s">
        <v>621</v>
      </c>
      <c r="G771" t="str">
        <f>VLOOKUP(A771,GIS!A:B,2,0)</f>
        <v>原山1.2B</v>
      </c>
      <c r="H771" t="s">
        <v>458</v>
      </c>
      <c r="I771" t="s">
        <v>2617</v>
      </c>
      <c r="J771" s="66">
        <v>370</v>
      </c>
      <c r="K771" s="66">
        <v>370</v>
      </c>
      <c r="L771" s="66">
        <v>370</v>
      </c>
      <c r="M771" s="66">
        <v>370</v>
      </c>
      <c r="N771" s="66">
        <f>VLOOKUP(A771,GIS!A:C,3,0)</f>
        <v>370</v>
      </c>
      <c r="O771" s="66" t="str">
        <f t="shared" si="239"/>
        <v/>
      </c>
      <c r="P771" s="66" t="str">
        <f t="shared" si="236"/>
        <v/>
      </c>
      <c r="Q771" s="66">
        <f t="shared" si="240"/>
        <v>370</v>
      </c>
      <c r="R771" s="66">
        <f t="shared" si="241"/>
        <v>370</v>
      </c>
      <c r="S771" s="66">
        <f>Q771-U771-SUMIFS(条件付き不可!X:X,条件付き不可!E:E,D771)</f>
        <v>370</v>
      </c>
      <c r="T771" s="66">
        <f t="shared" si="237"/>
        <v>370</v>
      </c>
      <c r="U771" s="66">
        <f>IF(COUNTIFS(条件付き不可!$E:$E,$D771,条件付き不可!$C:$C,条件付き不可!$V$3)&gt;0,Q771,SUMIFS(条件付き不可!$L:$L,条件付き不可!$E:$E,$D771,条件付き不可!$C:$C,U$1))</f>
        <v>0</v>
      </c>
      <c r="V771" s="66">
        <f>IF(COUNTIFS(条件付き不可!$E:$E,$D771,条件付き不可!$C:$C,条件付き不可!$V$5)&gt;0,Q771,IFERROR(VLOOKUP(D771,条件付き不可!E:Y,21,0),0))</f>
        <v>0</v>
      </c>
    </row>
    <row r="772" spans="1:22">
      <c r="A772" s="53" t="str">
        <f t="shared" si="238"/>
        <v>022024</v>
      </c>
      <c r="B772" s="53">
        <v>9</v>
      </c>
      <c r="C772">
        <v>771</v>
      </c>
      <c r="D772">
        <v>22024</v>
      </c>
      <c r="E772" t="s">
        <v>3031</v>
      </c>
      <c r="F772" t="s">
        <v>621</v>
      </c>
      <c r="G772" t="str">
        <f>VLOOKUP(A772,GIS!A:B,2,0)</f>
        <v>原山3（団）</v>
      </c>
      <c r="H772" t="s">
        <v>458</v>
      </c>
      <c r="I772" t="s">
        <v>2617</v>
      </c>
      <c r="J772" s="66">
        <v>580</v>
      </c>
      <c r="K772" s="66">
        <v>580</v>
      </c>
      <c r="L772" s="66">
        <v>580</v>
      </c>
      <c r="M772" s="66">
        <v>580</v>
      </c>
      <c r="N772" s="66">
        <f>VLOOKUP(A772,GIS!A:C,3,0)</f>
        <v>580</v>
      </c>
      <c r="O772" s="66" t="str">
        <f t="shared" si="239"/>
        <v/>
      </c>
      <c r="P772" s="66" t="str">
        <f t="shared" si="236"/>
        <v/>
      </c>
      <c r="Q772" s="66">
        <f t="shared" si="240"/>
        <v>580</v>
      </c>
      <c r="R772" s="66">
        <f t="shared" si="241"/>
        <v>580</v>
      </c>
      <c r="S772" s="66">
        <f>Q772-U772-SUMIFS(条件付き不可!X:X,条件付き不可!E:E,D772)</f>
        <v>580</v>
      </c>
      <c r="T772" s="66">
        <f t="shared" si="237"/>
        <v>580</v>
      </c>
      <c r="U772" s="66">
        <f>IF(COUNTIFS(条件付き不可!$E:$E,$D772,条件付き不可!$C:$C,条件付き不可!$V$3)&gt;0,Q772,SUMIFS(条件付き不可!$L:$L,条件付き不可!$E:$E,$D772,条件付き不可!$C:$C,U$1))</f>
        <v>0</v>
      </c>
      <c r="V772" s="66">
        <f>IF(COUNTIFS(条件付き不可!$E:$E,$D772,条件付き不可!$C:$C,条件付き不可!$V$5)&gt;0,Q772,IFERROR(VLOOKUP(D772,条件付き不可!E:Y,21,0),0))</f>
        <v>0</v>
      </c>
    </row>
    <row r="773" spans="1:22">
      <c r="A773" s="53" t="str">
        <f t="shared" si="238"/>
        <v>022025</v>
      </c>
      <c r="B773" s="53">
        <v>9</v>
      </c>
      <c r="C773">
        <v>772</v>
      </c>
      <c r="D773">
        <v>22025</v>
      </c>
      <c r="E773" t="s">
        <v>3031</v>
      </c>
      <c r="F773" t="s">
        <v>621</v>
      </c>
      <c r="G773" t="str">
        <f>VLOOKUP(A773,GIS!A:B,2,0)</f>
        <v>内野1（団）</v>
      </c>
      <c r="H773" t="s">
        <v>458</v>
      </c>
      <c r="I773" t="s">
        <v>2617</v>
      </c>
      <c r="J773" s="66">
        <v>630</v>
      </c>
      <c r="K773" s="66">
        <v>630</v>
      </c>
      <c r="L773" s="66">
        <v>630</v>
      </c>
      <c r="M773" s="66">
        <v>630</v>
      </c>
      <c r="N773" s="66">
        <f>VLOOKUP(A773,GIS!A:C,3,0)</f>
        <v>630</v>
      </c>
      <c r="O773" s="66" t="str">
        <f t="shared" si="239"/>
        <v/>
      </c>
      <c r="P773" s="66" t="str">
        <f t="shared" si="236"/>
        <v/>
      </c>
      <c r="Q773" s="66">
        <f t="shared" si="240"/>
        <v>630</v>
      </c>
      <c r="R773" s="66">
        <f t="shared" si="241"/>
        <v>630</v>
      </c>
      <c r="S773" s="66">
        <f>Q773-U773-SUMIFS(条件付き不可!X:X,条件付き不可!E:E,D773)</f>
        <v>630</v>
      </c>
      <c r="T773" s="66">
        <f t="shared" si="237"/>
        <v>630</v>
      </c>
      <c r="U773" s="66">
        <f>IF(COUNTIFS(条件付き不可!$E:$E,$D773,条件付き不可!$C:$C,条件付き不可!$V$3)&gt;0,Q773,SUMIFS(条件付き不可!$L:$L,条件付き不可!$E:$E,$D773,条件付き不可!$C:$C,U$1))</f>
        <v>0</v>
      </c>
      <c r="V773" s="66">
        <f>IF(COUNTIFS(条件付き不可!$E:$E,$D773,条件付き不可!$C:$C,条件付き不可!$V$5)&gt;0,Q773,IFERROR(VLOOKUP(D773,条件付き不可!E:Y,21,0),0))</f>
        <v>0</v>
      </c>
    </row>
    <row r="774" spans="1:22">
      <c r="A774" s="53" t="str">
        <f t="shared" si="238"/>
        <v>022026</v>
      </c>
      <c r="B774" s="53">
        <v>9</v>
      </c>
      <c r="C774">
        <v>773</v>
      </c>
      <c r="D774">
        <v>22026</v>
      </c>
      <c r="E774" t="s">
        <v>3031</v>
      </c>
      <c r="F774" t="s">
        <v>621</v>
      </c>
      <c r="G774" t="str">
        <f>VLOOKUP(A774,GIS!A:B,2,0)</f>
        <v>内野2A（団）</v>
      </c>
      <c r="H774" t="s">
        <v>458</v>
      </c>
      <c r="I774" t="s">
        <v>2617</v>
      </c>
      <c r="J774" s="66">
        <v>510</v>
      </c>
      <c r="K774" s="66">
        <v>510</v>
      </c>
      <c r="L774" s="66">
        <v>510</v>
      </c>
      <c r="M774" s="66">
        <v>510</v>
      </c>
      <c r="N774" s="66">
        <f>VLOOKUP(A774,GIS!A:C,3,0)</f>
        <v>510</v>
      </c>
      <c r="O774" s="66" t="str">
        <f t="shared" si="239"/>
        <v/>
      </c>
      <c r="P774" s="66" t="str">
        <f t="shared" si="236"/>
        <v/>
      </c>
      <c r="Q774" s="66">
        <f t="shared" si="240"/>
        <v>510</v>
      </c>
      <c r="R774" s="66">
        <f t="shared" si="241"/>
        <v>510</v>
      </c>
      <c r="S774" s="66">
        <f>Q774-U774-SUMIFS(条件付き不可!X:X,条件付き不可!E:E,D774)</f>
        <v>510</v>
      </c>
      <c r="T774" s="66">
        <f t="shared" si="237"/>
        <v>510</v>
      </c>
      <c r="U774" s="66">
        <f>IF(COUNTIFS(条件付き不可!$E:$E,$D774,条件付き不可!$C:$C,条件付き不可!$V$3)&gt;0,Q774,SUMIFS(条件付き不可!$L:$L,条件付き不可!$E:$E,$D774,条件付き不可!$C:$C,U$1))</f>
        <v>0</v>
      </c>
      <c r="V774" s="66">
        <f>IF(COUNTIFS(条件付き不可!$E:$E,$D774,条件付き不可!$C:$C,条件付き不可!$V$5)&gt;0,Q774,IFERROR(VLOOKUP(D774,条件付き不可!E:Y,21,0),0))</f>
        <v>0</v>
      </c>
    </row>
    <row r="775" spans="1:22">
      <c r="A775" s="53" t="str">
        <f t="shared" si="238"/>
        <v>022073</v>
      </c>
      <c r="B775" s="53">
        <v>9</v>
      </c>
      <c r="C775">
        <v>774</v>
      </c>
      <c r="D775">
        <v>22073</v>
      </c>
      <c r="E775" t="s">
        <v>3031</v>
      </c>
      <c r="F775" t="s">
        <v>621</v>
      </c>
      <c r="G775" t="str">
        <f>VLOOKUP(A775,GIS!A:B,2,0)</f>
        <v>内野2B(団）</v>
      </c>
      <c r="H775" t="s">
        <v>458</v>
      </c>
      <c r="I775" t="s">
        <v>2617</v>
      </c>
      <c r="J775" s="66">
        <v>400</v>
      </c>
      <c r="K775" s="66">
        <v>400</v>
      </c>
      <c r="L775" s="66">
        <v>400</v>
      </c>
      <c r="M775" s="66">
        <v>400</v>
      </c>
      <c r="N775" s="66">
        <f>VLOOKUP(A775,GIS!A:C,3,0)</f>
        <v>400</v>
      </c>
      <c r="O775" s="66" t="str">
        <f t="shared" si="239"/>
        <v/>
      </c>
      <c r="P775" s="66" t="str">
        <f t="shared" si="236"/>
        <v/>
      </c>
      <c r="Q775" s="66">
        <f t="shared" si="240"/>
        <v>400</v>
      </c>
      <c r="R775" s="66">
        <f t="shared" si="241"/>
        <v>400</v>
      </c>
      <c r="S775" s="66">
        <f>Q775-U775-SUMIFS(条件付き不可!X:X,条件付き不可!E:E,D775)</f>
        <v>400</v>
      </c>
      <c r="T775" s="66">
        <f t="shared" si="237"/>
        <v>400</v>
      </c>
      <c r="U775" s="66">
        <f>IF(COUNTIFS(条件付き不可!$E:$E,$D775,条件付き不可!$C:$C,条件付き不可!$V$3)&gt;0,Q775,SUMIFS(条件付き不可!$L:$L,条件付き不可!$E:$E,$D775,条件付き不可!$C:$C,U$1))</f>
        <v>0</v>
      </c>
      <c r="V775" s="66">
        <f>IF(COUNTIFS(条件付き不可!$E:$E,$D775,条件付き不可!$C:$C,条件付き不可!$V$5)&gt;0,Q775,IFERROR(VLOOKUP(D775,条件付き不可!E:Y,21,0),0))</f>
        <v>0</v>
      </c>
    </row>
    <row r="776" spans="1:22">
      <c r="A776" s="53" t="str">
        <f t="shared" si="238"/>
        <v>022027</v>
      </c>
      <c r="B776" s="53">
        <v>9</v>
      </c>
      <c r="C776">
        <v>775</v>
      </c>
      <c r="D776">
        <v>22027</v>
      </c>
      <c r="E776" t="s">
        <v>3031</v>
      </c>
      <c r="F776" t="s">
        <v>621</v>
      </c>
      <c r="G776" t="str">
        <f>VLOOKUP(A776,GIS!A:B,2,0)</f>
        <v>戸神台1丁目A</v>
      </c>
      <c r="H776" t="s">
        <v>458</v>
      </c>
      <c r="I776" t="s">
        <v>2617</v>
      </c>
      <c r="J776" s="66">
        <v>400</v>
      </c>
      <c r="K776" s="66">
        <v>195</v>
      </c>
      <c r="L776" s="66">
        <v>195</v>
      </c>
      <c r="M776" s="66">
        <v>400</v>
      </c>
      <c r="N776" s="66">
        <f>VLOOKUP(A776,GIS!A:C,3,0)</f>
        <v>400</v>
      </c>
      <c r="O776" s="66" t="str">
        <f t="shared" si="239"/>
        <v/>
      </c>
      <c r="P776" s="66" t="str">
        <f t="shared" si="236"/>
        <v>✕</v>
      </c>
      <c r="Q776" s="66">
        <f t="shared" si="240"/>
        <v>400</v>
      </c>
      <c r="R776" s="66">
        <f t="shared" si="241"/>
        <v>195</v>
      </c>
      <c r="S776" s="66">
        <f>Q776-U776-SUMIFS(条件付き不可!X:X,条件付き不可!E:E,D776)</f>
        <v>195</v>
      </c>
      <c r="T776" s="66">
        <f t="shared" si="237"/>
        <v>400</v>
      </c>
      <c r="U776" s="66">
        <f>IF(COUNTIFS(条件付き不可!$E:$E,$D776,条件付き不可!$C:$C,条件付き不可!$V$3)&gt;0,Q776,SUMIFS(条件付き不可!$L:$L,条件付き不可!$E:$E,$D776,条件付き不可!$C:$C,U$1))</f>
        <v>205</v>
      </c>
      <c r="V776" s="66">
        <f>IF(COUNTIFS(条件付き不可!$E:$E,$D776,条件付き不可!$C:$C,条件付き不可!$V$5)&gt;0,Q776,IFERROR(VLOOKUP(D776,条件付き不可!E:Y,21,0),0))</f>
        <v>0</v>
      </c>
    </row>
    <row r="777" spans="1:22">
      <c r="A777" s="53" t="str">
        <f t="shared" si="238"/>
        <v>022090</v>
      </c>
      <c r="B777" s="53">
        <v>9</v>
      </c>
      <c r="C777">
        <v>776</v>
      </c>
      <c r="D777">
        <v>22090</v>
      </c>
      <c r="E777" t="s">
        <v>3031</v>
      </c>
      <c r="F777" t="s">
        <v>621</v>
      </c>
      <c r="G777" t="str">
        <f>VLOOKUP(A777,GIS!A:B,2,0)</f>
        <v>戸神台1丁目B</v>
      </c>
      <c r="H777" t="s">
        <v>458</v>
      </c>
      <c r="I777" t="s">
        <v>2617</v>
      </c>
      <c r="J777" s="66">
        <v>450</v>
      </c>
      <c r="K777" s="66">
        <v>85</v>
      </c>
      <c r="L777" s="66">
        <v>85</v>
      </c>
      <c r="M777" s="66">
        <v>450</v>
      </c>
      <c r="N777" s="66">
        <f>VLOOKUP(A777,GIS!A:C,3,0)</f>
        <v>450</v>
      </c>
      <c r="O777" s="66" t="str">
        <f t="shared" si="239"/>
        <v/>
      </c>
      <c r="P777" s="66" t="str">
        <f t="shared" si="236"/>
        <v>✕</v>
      </c>
      <c r="Q777" s="66">
        <f t="shared" si="240"/>
        <v>450</v>
      </c>
      <c r="R777" s="66">
        <f t="shared" si="241"/>
        <v>85</v>
      </c>
      <c r="S777" s="66">
        <f>Q777-U777-SUMIFS(条件付き不可!X:X,条件付き不可!E:E,D777)</f>
        <v>85</v>
      </c>
      <c r="T777" s="66">
        <f t="shared" si="237"/>
        <v>450</v>
      </c>
      <c r="U777" s="66">
        <f>IF(COUNTIFS(条件付き不可!$E:$E,$D777,条件付き不可!$C:$C,条件付き不可!$V$3)&gt;0,Q777,SUMIFS(条件付き不可!$L:$L,条件付き不可!$E:$E,$D777,条件付き不可!$C:$C,U$1))</f>
        <v>365</v>
      </c>
      <c r="V777" s="66">
        <f>IF(COUNTIFS(条件付き不可!$E:$E,$D777,条件付き不可!$C:$C,条件付き不可!$V$5)&gt;0,Q777,IFERROR(VLOOKUP(D777,条件付き不可!E:Y,21,0),0))</f>
        <v>0</v>
      </c>
    </row>
    <row r="778" spans="1:22">
      <c r="A778" s="53" t="str">
        <f t="shared" si="238"/>
        <v>022064</v>
      </c>
      <c r="B778" s="53">
        <v>9</v>
      </c>
      <c r="C778">
        <v>777</v>
      </c>
      <c r="D778">
        <v>22064</v>
      </c>
      <c r="E778" t="s">
        <v>3031</v>
      </c>
      <c r="F778" t="s">
        <v>621</v>
      </c>
      <c r="G778" t="str">
        <f>VLOOKUP(A778,GIS!A:B,2,0)</f>
        <v>戸神台2丁目</v>
      </c>
      <c r="H778" t="s">
        <v>458</v>
      </c>
      <c r="I778" t="s">
        <v>2617</v>
      </c>
      <c r="J778" s="66">
        <v>820</v>
      </c>
      <c r="K778" s="66">
        <v>820</v>
      </c>
      <c r="L778" s="66">
        <v>820</v>
      </c>
      <c r="M778" s="66">
        <v>820</v>
      </c>
      <c r="N778" s="66">
        <f>VLOOKUP(A778,GIS!A:C,3,0)</f>
        <v>820</v>
      </c>
      <c r="O778" s="66" t="str">
        <f t="shared" si="239"/>
        <v/>
      </c>
      <c r="P778" s="66" t="str">
        <f t="shared" si="236"/>
        <v/>
      </c>
      <c r="Q778" s="66">
        <f t="shared" si="240"/>
        <v>820</v>
      </c>
      <c r="R778" s="66">
        <f t="shared" si="241"/>
        <v>820</v>
      </c>
      <c r="S778" s="66">
        <f>Q778-U778-SUMIFS(条件付き不可!X:X,条件付き不可!E:E,D778)</f>
        <v>820</v>
      </c>
      <c r="T778" s="66">
        <f t="shared" si="237"/>
        <v>820</v>
      </c>
      <c r="U778" s="66">
        <f>IF(COUNTIFS(条件付き不可!$E:$E,$D778,条件付き不可!$C:$C,条件付き不可!$V$3)&gt;0,Q778,SUMIFS(条件付き不可!$L:$L,条件付き不可!$E:$E,$D778,条件付き不可!$C:$C,U$1))</f>
        <v>0</v>
      </c>
      <c r="V778" s="66">
        <f>IF(COUNTIFS(条件付き不可!$E:$E,$D778,条件付き不可!$C:$C,条件付き不可!$V$5)&gt;0,Q778,IFERROR(VLOOKUP(D778,条件付き不可!E:Y,21,0),0))</f>
        <v>0</v>
      </c>
    </row>
    <row r="779" spans="1:22">
      <c r="A779" s="53" t="str">
        <f t="shared" si="238"/>
        <v>022069</v>
      </c>
      <c r="B779" s="53">
        <v>9</v>
      </c>
      <c r="C779">
        <v>778</v>
      </c>
      <c r="D779">
        <v>22069</v>
      </c>
      <c r="E779" t="s">
        <v>3031</v>
      </c>
      <c r="F779" t="s">
        <v>621</v>
      </c>
      <c r="G779" t="str">
        <f>VLOOKUP(A779,GIS!A:B,2,0)</f>
        <v>武西学園台1</v>
      </c>
      <c r="H779" t="s">
        <v>458</v>
      </c>
      <c r="I779" t="s">
        <v>2617</v>
      </c>
      <c r="J779" s="66">
        <v>545</v>
      </c>
      <c r="K779" s="66">
        <v>95</v>
      </c>
      <c r="L779" s="66">
        <v>95</v>
      </c>
      <c r="M779" s="66">
        <v>145</v>
      </c>
      <c r="N779" s="66">
        <f>VLOOKUP(A779,GIS!A:C,3,0)</f>
        <v>545</v>
      </c>
      <c r="O779" s="66" t="str">
        <f t="shared" si="239"/>
        <v/>
      </c>
      <c r="P779" s="66" t="str">
        <f t="shared" si="236"/>
        <v>✕</v>
      </c>
      <c r="Q779" s="66">
        <f t="shared" si="240"/>
        <v>545</v>
      </c>
      <c r="R779" s="66">
        <f t="shared" si="241"/>
        <v>95</v>
      </c>
      <c r="S779" s="66">
        <f>Q779-U779-SUMIFS(条件付き不可!X:X,条件付き不可!E:E,D779)</f>
        <v>95</v>
      </c>
      <c r="T779" s="66">
        <f t="shared" si="237"/>
        <v>145</v>
      </c>
      <c r="U779" s="66">
        <f>IF(COUNTIFS(条件付き不可!$E:$E,$D779,条件付き不可!$C:$C,条件付き不可!$V$3)&gt;0,Q779,SUMIFS(条件付き不可!$L:$L,条件付き不可!$E:$E,$D779,条件付き不可!$C:$C,U$1))</f>
        <v>450</v>
      </c>
      <c r="V779" s="66">
        <f>IF(COUNTIFS(条件付き不可!$E:$E,$D779,条件付き不可!$C:$C,条件付き不可!$V$5)&gt;0,Q779,IFERROR(VLOOKUP(D779,条件付き不可!E:Y,21,0),0))</f>
        <v>400</v>
      </c>
    </row>
    <row r="780" spans="1:22">
      <c r="A780" s="53" t="str">
        <f t="shared" si="238"/>
        <v>022074</v>
      </c>
      <c r="B780" s="53">
        <v>9</v>
      </c>
      <c r="C780">
        <v>779</v>
      </c>
      <c r="D780">
        <v>22074</v>
      </c>
      <c r="E780" t="s">
        <v>3031</v>
      </c>
      <c r="F780" t="s">
        <v>621</v>
      </c>
      <c r="G780" t="str">
        <f>VLOOKUP(A780,GIS!A:B,2,0)</f>
        <v>武西学園台3</v>
      </c>
      <c r="H780" t="s">
        <v>458</v>
      </c>
      <c r="I780" t="s">
        <v>2617</v>
      </c>
      <c r="J780" s="66">
        <v>410</v>
      </c>
      <c r="K780" s="66">
        <v>410</v>
      </c>
      <c r="L780" s="66">
        <v>410</v>
      </c>
      <c r="M780" s="66">
        <v>410</v>
      </c>
      <c r="N780" s="66">
        <f>VLOOKUP(A780,GIS!A:C,3,0)</f>
        <v>410</v>
      </c>
      <c r="O780" s="66" t="str">
        <f t="shared" si="239"/>
        <v/>
      </c>
      <c r="P780" s="66" t="str">
        <f t="shared" si="236"/>
        <v/>
      </c>
      <c r="Q780" s="66">
        <f t="shared" si="240"/>
        <v>410</v>
      </c>
      <c r="R780" s="66">
        <f t="shared" si="241"/>
        <v>410</v>
      </c>
      <c r="S780" s="66">
        <f>Q780-U780-SUMIFS(条件付き不可!X:X,条件付き不可!E:E,D780)</f>
        <v>410</v>
      </c>
      <c r="T780" s="66">
        <f t="shared" si="237"/>
        <v>410</v>
      </c>
      <c r="U780" s="66">
        <f>IF(COUNTIFS(条件付き不可!$E:$E,$D780,条件付き不可!$C:$C,条件付き不可!$V$3)&gt;0,Q780,SUMIFS(条件付き不可!$L:$L,条件付き不可!$E:$E,$D780,条件付き不可!$C:$C,U$1))</f>
        <v>0</v>
      </c>
      <c r="V780" s="66">
        <f>IF(COUNTIFS(条件付き不可!$E:$E,$D780,条件付き不可!$C:$C,条件付き不可!$V$5)&gt;0,Q780,IFERROR(VLOOKUP(D780,条件付き不可!E:Y,21,0),0))</f>
        <v>0</v>
      </c>
    </row>
    <row r="781" spans="1:22">
      <c r="A781" s="53" t="str">
        <f t="shared" si="238"/>
        <v>022072</v>
      </c>
      <c r="B781" s="53">
        <v>9</v>
      </c>
      <c r="C781">
        <v>780</v>
      </c>
      <c r="D781">
        <v>22072</v>
      </c>
      <c r="E781" t="s">
        <v>3031</v>
      </c>
      <c r="F781" t="s">
        <v>621</v>
      </c>
      <c r="G781" t="str">
        <f>VLOOKUP(A781,GIS!A:B,2,0)</f>
        <v>中央南1</v>
      </c>
      <c r="H781" t="s">
        <v>458</v>
      </c>
      <c r="I781" t="s">
        <v>2617</v>
      </c>
      <c r="J781" s="66">
        <v>400</v>
      </c>
      <c r="K781" s="66">
        <v>400</v>
      </c>
      <c r="L781" s="66">
        <v>400</v>
      </c>
      <c r="M781" s="66">
        <v>400</v>
      </c>
      <c r="N781" s="66">
        <f>VLOOKUP(A781,GIS!A:C,3,0)</f>
        <v>400</v>
      </c>
      <c r="O781" s="66" t="str">
        <f t="shared" si="239"/>
        <v/>
      </c>
      <c r="P781" s="66" t="str">
        <f t="shared" si="236"/>
        <v/>
      </c>
      <c r="Q781" s="66">
        <f t="shared" si="240"/>
        <v>400</v>
      </c>
      <c r="R781" s="66">
        <f t="shared" si="241"/>
        <v>400</v>
      </c>
      <c r="S781" s="66">
        <f>Q781-U781-SUMIFS(条件付き不可!X:X,条件付き不可!E:E,D781)</f>
        <v>400</v>
      </c>
      <c r="T781" s="66">
        <f t="shared" si="237"/>
        <v>400</v>
      </c>
      <c r="U781" s="66">
        <f>IF(COUNTIFS(条件付き不可!$E:$E,$D781,条件付き不可!$C:$C,条件付き不可!$V$3)&gt;0,Q781,SUMIFS(条件付き不可!$L:$L,条件付き不可!$E:$E,$D781,条件付き不可!$C:$C,U$1))</f>
        <v>0</v>
      </c>
      <c r="V781" s="66">
        <f>IF(COUNTIFS(条件付き不可!$E:$E,$D781,条件付き不可!$C:$C,条件付き不可!$V$5)&gt;0,Q781,IFERROR(VLOOKUP(D781,条件付き不可!E:Y,21,0),0))</f>
        <v>0</v>
      </c>
    </row>
    <row r="782" spans="1:22">
      <c r="A782" s="53" t="str">
        <f t="shared" si="238"/>
        <v>022028</v>
      </c>
      <c r="B782" s="53">
        <v>9</v>
      </c>
      <c r="C782">
        <v>781</v>
      </c>
      <c r="D782">
        <v>22028</v>
      </c>
      <c r="E782" t="s">
        <v>3031</v>
      </c>
      <c r="F782" t="s">
        <v>638</v>
      </c>
      <c r="G782" t="str">
        <f>VLOOKUP(A782,GIS!A:B,2,0)</f>
        <v>木刈１.牧の木戸1</v>
      </c>
      <c r="H782" t="s">
        <v>458</v>
      </c>
      <c r="I782" t="s">
        <v>2617</v>
      </c>
      <c r="J782" s="66">
        <v>385</v>
      </c>
      <c r="K782" s="66">
        <v>385</v>
      </c>
      <c r="L782" s="66">
        <v>385</v>
      </c>
      <c r="M782" s="66">
        <v>385</v>
      </c>
      <c r="N782" s="66">
        <f>VLOOKUP(A782,GIS!A:C,3,0)</f>
        <v>385</v>
      </c>
      <c r="O782" s="66" t="str">
        <f t="shared" si="239"/>
        <v/>
      </c>
      <c r="P782" s="66" t="str">
        <f t="shared" si="236"/>
        <v/>
      </c>
      <c r="Q782" s="66">
        <f t="shared" si="240"/>
        <v>385</v>
      </c>
      <c r="R782" s="66">
        <f t="shared" si="241"/>
        <v>385</v>
      </c>
      <c r="S782" s="66">
        <f>Q782-U782-SUMIFS(条件付き不可!X:X,条件付き不可!E:E,D782)</f>
        <v>385</v>
      </c>
      <c r="T782" s="66">
        <f t="shared" si="237"/>
        <v>385</v>
      </c>
      <c r="U782" s="66">
        <f>IF(COUNTIFS(条件付き不可!$E:$E,$D782,条件付き不可!$C:$C,条件付き不可!$V$3)&gt;0,Q782,SUMIFS(条件付き不可!$L:$L,条件付き不可!$E:$E,$D782,条件付き不可!$C:$C,U$1))</f>
        <v>0</v>
      </c>
      <c r="V782" s="66">
        <f>IF(COUNTIFS(条件付き不可!$E:$E,$D782,条件付き不可!$C:$C,条件付き不可!$V$5)&gt;0,Q782,IFERROR(VLOOKUP(D782,条件付き不可!E:Y,21,0),0))</f>
        <v>0</v>
      </c>
    </row>
    <row r="783" spans="1:22">
      <c r="A783" s="53" t="str">
        <f t="shared" si="238"/>
        <v>022029</v>
      </c>
      <c r="B783" s="53">
        <v>9</v>
      </c>
      <c r="C783">
        <v>782</v>
      </c>
      <c r="D783">
        <v>22029</v>
      </c>
      <c r="E783" t="s">
        <v>3031</v>
      </c>
      <c r="F783" t="s">
        <v>638</v>
      </c>
      <c r="G783" t="str">
        <f>VLOOKUP(A783,GIS!A:B,2,0)</f>
        <v>木刈2</v>
      </c>
      <c r="H783" t="s">
        <v>458</v>
      </c>
      <c r="I783" t="s">
        <v>2617</v>
      </c>
      <c r="J783" s="66">
        <v>400</v>
      </c>
      <c r="K783" s="66">
        <v>400</v>
      </c>
      <c r="L783" s="66">
        <v>400</v>
      </c>
      <c r="M783" s="66">
        <v>400</v>
      </c>
      <c r="N783" s="66">
        <f>VLOOKUP(A783,GIS!A:C,3,0)</f>
        <v>400</v>
      </c>
      <c r="O783" s="66" t="str">
        <f t="shared" si="239"/>
        <v/>
      </c>
      <c r="P783" s="66" t="str">
        <f t="shared" si="236"/>
        <v/>
      </c>
      <c r="Q783" s="66">
        <f t="shared" si="240"/>
        <v>400</v>
      </c>
      <c r="R783" s="66">
        <f t="shared" si="241"/>
        <v>400</v>
      </c>
      <c r="S783" s="66">
        <f>Q783-U783-SUMIFS(条件付き不可!X:X,条件付き不可!E:E,D783)</f>
        <v>400</v>
      </c>
      <c r="T783" s="66">
        <f t="shared" si="237"/>
        <v>400</v>
      </c>
      <c r="U783" s="66">
        <f>IF(COUNTIFS(条件付き不可!$E:$E,$D783,条件付き不可!$C:$C,条件付き不可!$V$3)&gt;0,Q783,SUMIFS(条件付き不可!$L:$L,条件付き不可!$E:$E,$D783,条件付き不可!$C:$C,U$1))</f>
        <v>0</v>
      </c>
      <c r="V783" s="66">
        <f>IF(COUNTIFS(条件付き不可!$E:$E,$D783,条件付き不可!$C:$C,条件付き不可!$V$5)&gt;0,Q783,IFERROR(VLOOKUP(D783,条件付き不可!E:Y,21,0),0))</f>
        <v>0</v>
      </c>
    </row>
    <row r="784" spans="1:22">
      <c r="A784" s="53" t="str">
        <f t="shared" si="238"/>
        <v>022030</v>
      </c>
      <c r="B784" s="53">
        <v>9</v>
      </c>
      <c r="C784">
        <v>783</v>
      </c>
      <c r="D784">
        <v>22030</v>
      </c>
      <c r="E784" t="s">
        <v>3031</v>
      </c>
      <c r="F784" t="s">
        <v>638</v>
      </c>
      <c r="G784" t="str">
        <f>VLOOKUP(A784,GIS!A:B,2,0)</f>
        <v>木刈3</v>
      </c>
      <c r="H784" t="s">
        <v>458</v>
      </c>
      <c r="I784" t="s">
        <v>2617</v>
      </c>
      <c r="J784" s="66">
        <v>345</v>
      </c>
      <c r="K784" s="66">
        <v>345</v>
      </c>
      <c r="L784" s="66">
        <v>345</v>
      </c>
      <c r="M784" s="66">
        <v>345</v>
      </c>
      <c r="N784" s="66">
        <f>VLOOKUP(A784,GIS!A:C,3,0)</f>
        <v>345</v>
      </c>
      <c r="O784" s="66" t="str">
        <f t="shared" si="239"/>
        <v/>
      </c>
      <c r="P784" s="66" t="str">
        <f t="shared" si="236"/>
        <v/>
      </c>
      <c r="Q784" s="66">
        <f t="shared" si="240"/>
        <v>345</v>
      </c>
      <c r="R784" s="66">
        <f t="shared" si="241"/>
        <v>345</v>
      </c>
      <c r="S784" s="66">
        <f>Q784-U784-SUMIFS(条件付き不可!X:X,条件付き不可!E:E,D784)</f>
        <v>345</v>
      </c>
      <c r="T784" s="66">
        <f t="shared" si="237"/>
        <v>345</v>
      </c>
      <c r="U784" s="66">
        <f>IF(COUNTIFS(条件付き不可!$E:$E,$D784,条件付き不可!$C:$C,条件付き不可!$V$3)&gt;0,Q784,SUMIFS(条件付き不可!$L:$L,条件付き不可!$E:$E,$D784,条件付き不可!$C:$C,U$1))</f>
        <v>0</v>
      </c>
      <c r="V784" s="66">
        <f>IF(COUNTIFS(条件付き不可!$E:$E,$D784,条件付き不可!$C:$C,条件付き不可!$V$5)&gt;0,Q784,IFERROR(VLOOKUP(D784,条件付き不可!E:Y,21,0),0))</f>
        <v>0</v>
      </c>
    </row>
    <row r="785" spans="1:22">
      <c r="A785" s="53" t="str">
        <f t="shared" si="238"/>
        <v>022095</v>
      </c>
      <c r="B785" s="53">
        <v>9</v>
      </c>
      <c r="C785">
        <v>784</v>
      </c>
      <c r="D785">
        <v>22095</v>
      </c>
      <c r="E785" t="s">
        <v>3031</v>
      </c>
      <c r="F785" t="s">
        <v>638</v>
      </c>
      <c r="G785" t="str">
        <f>VLOOKUP(A785,GIS!A:B,2,0)</f>
        <v>木刈4.5</v>
      </c>
      <c r="H785" t="s">
        <v>458</v>
      </c>
      <c r="I785" t="s">
        <v>2617</v>
      </c>
      <c r="J785" s="66">
        <v>390</v>
      </c>
      <c r="K785" s="66">
        <v>390</v>
      </c>
      <c r="L785" s="66">
        <v>390</v>
      </c>
      <c r="M785" s="66">
        <v>390</v>
      </c>
      <c r="N785" s="66">
        <f>VLOOKUP(A785,GIS!A:C,3,0)</f>
        <v>390</v>
      </c>
      <c r="O785" s="66" t="str">
        <f t="shared" si="239"/>
        <v/>
      </c>
      <c r="P785" s="66" t="str">
        <f t="shared" si="236"/>
        <v/>
      </c>
      <c r="Q785" s="66">
        <f t="shared" si="240"/>
        <v>390</v>
      </c>
      <c r="R785" s="66">
        <f t="shared" si="241"/>
        <v>390</v>
      </c>
      <c r="S785" s="66">
        <f>Q785-U785-SUMIFS(条件付き不可!X:X,条件付き不可!E:E,D785)</f>
        <v>390</v>
      </c>
      <c r="T785" s="66">
        <f t="shared" si="237"/>
        <v>390</v>
      </c>
      <c r="U785" s="66">
        <f>IF(COUNTIFS(条件付き不可!$E:$E,$D785,条件付き不可!$C:$C,条件付き不可!$V$3)&gt;0,Q785,SUMIFS(条件付き不可!$L:$L,条件付き不可!$E:$E,$D785,条件付き不可!$C:$C,U$1))</f>
        <v>0</v>
      </c>
      <c r="V785" s="66">
        <f>IF(COUNTIFS(条件付き不可!$E:$E,$D785,条件付き不可!$C:$C,条件付き不可!$V$5)&gt;0,Q785,IFERROR(VLOOKUP(D785,条件付き不可!E:Y,21,0),0))</f>
        <v>0</v>
      </c>
    </row>
    <row r="786" spans="1:22">
      <c r="A786" s="53" t="str">
        <f t="shared" si="238"/>
        <v>022031</v>
      </c>
      <c r="B786" s="53">
        <v>9</v>
      </c>
      <c r="C786">
        <v>785</v>
      </c>
      <c r="D786">
        <v>22031</v>
      </c>
      <c r="E786" t="s">
        <v>3031</v>
      </c>
      <c r="F786" t="s">
        <v>638</v>
      </c>
      <c r="G786" t="str">
        <f>VLOOKUP(A786,GIS!A:B,2,0)</f>
        <v>木刈6.7</v>
      </c>
      <c r="H786" t="s">
        <v>458</v>
      </c>
      <c r="I786" t="s">
        <v>2617</v>
      </c>
      <c r="J786" s="66">
        <v>450</v>
      </c>
      <c r="K786" s="66">
        <v>450</v>
      </c>
      <c r="L786" s="66">
        <v>450</v>
      </c>
      <c r="M786" s="66">
        <v>450</v>
      </c>
      <c r="N786" s="66">
        <f>VLOOKUP(A786,GIS!A:C,3,0)</f>
        <v>450</v>
      </c>
      <c r="O786" s="66" t="str">
        <f t="shared" si="239"/>
        <v/>
      </c>
      <c r="P786" s="66" t="str">
        <f t="shared" si="236"/>
        <v/>
      </c>
      <c r="Q786" s="66">
        <f t="shared" si="240"/>
        <v>450</v>
      </c>
      <c r="R786" s="66">
        <f t="shared" si="241"/>
        <v>450</v>
      </c>
      <c r="S786" s="66">
        <f>Q786-U786-SUMIFS(条件付き不可!X:X,条件付き不可!E:E,D786)</f>
        <v>450</v>
      </c>
      <c r="T786" s="66">
        <f t="shared" si="237"/>
        <v>450</v>
      </c>
      <c r="U786" s="66">
        <f>IF(COUNTIFS(条件付き不可!$E:$E,$D786,条件付き不可!$C:$C,条件付き不可!$V$3)&gt;0,Q786,SUMIFS(条件付き不可!$L:$L,条件付き不可!$E:$E,$D786,条件付き不可!$C:$C,U$1))</f>
        <v>0</v>
      </c>
      <c r="V786" s="66">
        <f>IF(COUNTIFS(条件付き不可!$E:$E,$D786,条件付き不可!$C:$C,条件付き不可!$V$5)&gt;0,Q786,IFERROR(VLOOKUP(D786,条件付き不可!E:Y,21,0),0))</f>
        <v>0</v>
      </c>
    </row>
    <row r="787" spans="1:22">
      <c r="A787" s="53" t="str">
        <f t="shared" si="238"/>
        <v>022066</v>
      </c>
      <c r="B787" s="53">
        <v>9</v>
      </c>
      <c r="C787">
        <v>786</v>
      </c>
      <c r="D787">
        <v>22066</v>
      </c>
      <c r="E787" t="s">
        <v>3031</v>
      </c>
      <c r="F787" t="s">
        <v>638</v>
      </c>
      <c r="G787" t="str">
        <f>VLOOKUP(A787,GIS!A:B,2,0)</f>
        <v>大塚3</v>
      </c>
      <c r="H787" t="s">
        <v>458</v>
      </c>
      <c r="I787" t="s">
        <v>2617</v>
      </c>
      <c r="J787" s="66">
        <v>570</v>
      </c>
      <c r="K787" s="66">
        <v>570</v>
      </c>
      <c r="L787" s="66">
        <v>570</v>
      </c>
      <c r="M787" s="66">
        <v>570</v>
      </c>
      <c r="N787" s="66">
        <f>VLOOKUP(A787,GIS!A:C,3,0)</f>
        <v>570</v>
      </c>
      <c r="O787" s="66" t="str">
        <f t="shared" si="239"/>
        <v/>
      </c>
      <c r="P787" s="66" t="str">
        <f t="shared" si="236"/>
        <v/>
      </c>
      <c r="Q787" s="66">
        <f t="shared" si="240"/>
        <v>570</v>
      </c>
      <c r="R787" s="66">
        <f t="shared" si="241"/>
        <v>570</v>
      </c>
      <c r="S787" s="66">
        <f>Q787-U787-SUMIFS(条件付き不可!X:X,条件付き不可!E:E,D787)</f>
        <v>570</v>
      </c>
      <c r="T787" s="66">
        <f t="shared" si="237"/>
        <v>570</v>
      </c>
      <c r="U787" s="66">
        <f>IF(COUNTIFS(条件付き不可!$E:$E,$D787,条件付き不可!$C:$C,条件付き不可!$V$3)&gt;0,Q787,SUMIFS(条件付き不可!$L:$L,条件付き不可!$E:$E,$D787,条件付き不可!$C:$C,U$1))</f>
        <v>0</v>
      </c>
      <c r="V787" s="66">
        <f>IF(COUNTIFS(条件付き不可!$E:$E,$D787,条件付き不可!$C:$C,条件付き不可!$V$5)&gt;0,Q787,IFERROR(VLOOKUP(D787,条件付き不可!E:Y,21,0),0))</f>
        <v>0</v>
      </c>
    </row>
    <row r="788" spans="1:22">
      <c r="A788" s="53" t="str">
        <f t="shared" si="238"/>
        <v>022032</v>
      </c>
      <c r="B788" s="53">
        <v>9</v>
      </c>
      <c r="C788">
        <v>787</v>
      </c>
      <c r="D788">
        <v>22032</v>
      </c>
      <c r="E788" t="s">
        <v>3031</v>
      </c>
      <c r="F788" t="s">
        <v>638</v>
      </c>
      <c r="G788" t="str">
        <f>VLOOKUP(A788,GIS!A:B,2,0)</f>
        <v>小倉台1（団）</v>
      </c>
      <c r="H788" t="s">
        <v>458</v>
      </c>
      <c r="I788" t="s">
        <v>2617</v>
      </c>
      <c r="J788" s="66">
        <v>645</v>
      </c>
      <c r="K788" s="66">
        <v>645</v>
      </c>
      <c r="L788" s="66">
        <v>645</v>
      </c>
      <c r="M788" s="66">
        <v>645</v>
      </c>
      <c r="N788" s="66">
        <f>VLOOKUP(A788,GIS!A:C,3,0)</f>
        <v>645</v>
      </c>
      <c r="O788" s="66" t="str">
        <f t="shared" si="239"/>
        <v/>
      </c>
      <c r="P788" s="66" t="str">
        <f t="shared" si="236"/>
        <v/>
      </c>
      <c r="Q788" s="66">
        <f t="shared" si="240"/>
        <v>645</v>
      </c>
      <c r="R788" s="66">
        <f t="shared" si="241"/>
        <v>645</v>
      </c>
      <c r="S788" s="66">
        <f>Q788-U788-SUMIFS(条件付き不可!X:X,条件付き不可!E:E,D788)</f>
        <v>645</v>
      </c>
      <c r="T788" s="66">
        <f t="shared" si="237"/>
        <v>645</v>
      </c>
      <c r="U788" s="66">
        <f>IF(COUNTIFS(条件付き不可!$E:$E,$D788,条件付き不可!$C:$C,条件付き不可!$V$3)&gt;0,Q788,SUMIFS(条件付き不可!$L:$L,条件付き不可!$E:$E,$D788,条件付き不可!$C:$C,U$1))</f>
        <v>0</v>
      </c>
      <c r="V788" s="66">
        <f>IF(COUNTIFS(条件付き不可!$E:$E,$D788,条件付き不可!$C:$C,条件付き不可!$V$5)&gt;0,Q788,IFERROR(VLOOKUP(D788,条件付き不可!E:Y,21,0),0))</f>
        <v>0</v>
      </c>
    </row>
    <row r="789" spans="1:22">
      <c r="A789" s="53" t="str">
        <f t="shared" si="238"/>
        <v>022033</v>
      </c>
      <c r="B789" s="53">
        <v>9</v>
      </c>
      <c r="C789">
        <v>788</v>
      </c>
      <c r="D789">
        <v>22033</v>
      </c>
      <c r="E789" t="s">
        <v>3031</v>
      </c>
      <c r="F789" t="s">
        <v>638</v>
      </c>
      <c r="G789" t="str">
        <f>VLOOKUP(A789,GIS!A:B,2,0)</f>
        <v>小倉台2（団）</v>
      </c>
      <c r="H789" t="s">
        <v>458</v>
      </c>
      <c r="I789" t="s">
        <v>2617</v>
      </c>
      <c r="J789" s="66">
        <v>385</v>
      </c>
      <c r="K789" s="66">
        <v>385</v>
      </c>
      <c r="L789" s="66">
        <v>385</v>
      </c>
      <c r="M789" s="66">
        <v>385</v>
      </c>
      <c r="N789" s="66">
        <f>VLOOKUP(A789,GIS!A:C,3,0)</f>
        <v>385</v>
      </c>
      <c r="O789" s="66" t="str">
        <f t="shared" si="239"/>
        <v/>
      </c>
      <c r="P789" s="66" t="str">
        <f t="shared" si="236"/>
        <v/>
      </c>
      <c r="Q789" s="66">
        <f t="shared" si="240"/>
        <v>385</v>
      </c>
      <c r="R789" s="66">
        <f t="shared" si="241"/>
        <v>385</v>
      </c>
      <c r="S789" s="66">
        <f>Q789-U789-SUMIFS(条件付き不可!X:X,条件付き不可!E:E,D789)</f>
        <v>385</v>
      </c>
      <c r="T789" s="66">
        <f t="shared" si="237"/>
        <v>385</v>
      </c>
      <c r="U789" s="66">
        <f>IF(COUNTIFS(条件付き不可!$E:$E,$D789,条件付き不可!$C:$C,条件付き不可!$V$3)&gt;0,Q789,SUMIFS(条件付き不可!$L:$L,条件付き不可!$E:$E,$D789,条件付き不可!$C:$C,U$1))</f>
        <v>0</v>
      </c>
      <c r="V789" s="66">
        <f>IF(COUNTIFS(条件付き不可!$E:$E,$D789,条件付き不可!$C:$C,条件付き不可!$V$5)&gt;0,Q789,IFERROR(VLOOKUP(D789,条件付き不可!E:Y,21,0),0))</f>
        <v>0</v>
      </c>
    </row>
    <row r="790" spans="1:22">
      <c r="A790" s="53" t="str">
        <f>TEXT(D790,"000000")</f>
        <v>022100</v>
      </c>
      <c r="B790" s="53">
        <v>9</v>
      </c>
      <c r="C790">
        <v>789</v>
      </c>
      <c r="D790">
        <v>22100</v>
      </c>
      <c r="E790" t="s">
        <v>3031</v>
      </c>
      <c r="F790" t="s">
        <v>638</v>
      </c>
      <c r="G790" t="str">
        <f>VLOOKUP(A790,GIS!A:B,2,0)</f>
        <v>小倉台3（団）</v>
      </c>
      <c r="H790" t="s">
        <v>458</v>
      </c>
      <c r="I790" t="s">
        <v>2617</v>
      </c>
      <c r="J790" s="66">
        <v>555</v>
      </c>
      <c r="K790" s="66">
        <v>555</v>
      </c>
      <c r="L790" s="66">
        <v>555</v>
      </c>
      <c r="M790" s="66">
        <v>555</v>
      </c>
      <c r="N790" s="66">
        <f>VLOOKUP(A790,GIS!A:C,3,0)</f>
        <v>555</v>
      </c>
      <c r="O790" s="66" t="str">
        <f>IF(J790=N790,"","✕")</f>
        <v/>
      </c>
      <c r="P790" s="66" t="str">
        <f>IF(J790=K790,IF(J790=L790,"","✕"),"✕")</f>
        <v/>
      </c>
      <c r="Q790" s="66">
        <f>N790</f>
        <v>555</v>
      </c>
      <c r="R790" s="66">
        <f>Q790-U790</f>
        <v>555</v>
      </c>
      <c r="S790" s="66">
        <f>Q790-U790-SUMIFS(条件付き不可!X:X,条件付き不可!E:E,D790)</f>
        <v>555</v>
      </c>
      <c r="T790" s="66">
        <f>Q790-V790</f>
        <v>555</v>
      </c>
      <c r="U790" s="66">
        <f>IF(COUNTIFS(条件付き不可!$E:$E,$D790,条件付き不可!$C:$C,条件付き不可!$V$3)&gt;0,Q790,SUMIFS(条件付き不可!$L:$L,条件付き不可!$E:$E,$D790,条件付き不可!$C:$C,U$1))</f>
        <v>0</v>
      </c>
      <c r="V790" s="66">
        <f>IF(COUNTIFS(条件付き不可!$E:$E,$D790,条件付き不可!$C:$C,条件付き不可!$V$5)&gt;0,Q790,IFERROR(VLOOKUP(D790,条件付き不可!E:Y,21,0),0))</f>
        <v>0</v>
      </c>
    </row>
    <row r="791" spans="1:22">
      <c r="A791" s="53" t="str">
        <f>TEXT(D791,"000000")</f>
        <v>022101</v>
      </c>
      <c r="B791" s="53">
        <v>9</v>
      </c>
      <c r="C791">
        <v>790</v>
      </c>
      <c r="D791">
        <v>22101</v>
      </c>
      <c r="E791" t="s">
        <v>3031</v>
      </c>
      <c r="F791" t="s">
        <v>638</v>
      </c>
      <c r="G791" t="str">
        <f>VLOOKUP(A791,GIS!A:B,2,0)</f>
        <v>小倉台4（団）</v>
      </c>
      <c r="H791" t="s">
        <v>458</v>
      </c>
      <c r="I791" t="s">
        <v>2617</v>
      </c>
      <c r="J791" s="66">
        <v>440</v>
      </c>
      <c r="K791" s="66">
        <v>440</v>
      </c>
      <c r="L791" s="66">
        <v>440</v>
      </c>
      <c r="M791" s="66">
        <v>440</v>
      </c>
      <c r="N791" s="66">
        <f>VLOOKUP(A791,GIS!A:C,3,0)</f>
        <v>440</v>
      </c>
      <c r="O791" s="66" t="str">
        <f>IF(J791=N791,"","✕")</f>
        <v/>
      </c>
      <c r="P791" s="66" t="str">
        <f>IF(J791=K791,IF(J791=L791,"","✕"),"✕")</f>
        <v/>
      </c>
      <c r="Q791" s="66">
        <f>N791</f>
        <v>440</v>
      </c>
      <c r="R791" s="66">
        <f>Q791-U791</f>
        <v>440</v>
      </c>
      <c r="S791" s="66">
        <f>Q791-U791-SUMIFS(条件付き不可!X:X,条件付き不可!E:E,D791)</f>
        <v>440</v>
      </c>
      <c r="T791" s="66">
        <f>Q791-V791</f>
        <v>440</v>
      </c>
      <c r="U791" s="66">
        <f>IF(COUNTIFS(条件付き不可!$E:$E,$D791,条件付き不可!$C:$C,条件付き不可!$V$3)&gt;0,Q791,SUMIFS(条件付き不可!$L:$L,条件付き不可!$E:$E,$D791,条件付き不可!$C:$C,U$1))</f>
        <v>0</v>
      </c>
      <c r="V791" s="66">
        <f>IF(COUNTIFS(条件付き不可!$E:$E,$D791,条件付き不可!$C:$C,条件付き不可!$V$5)&gt;0,Q791,IFERROR(VLOOKUP(D791,条件付き不可!E:Y,21,0),0))</f>
        <v>0</v>
      </c>
    </row>
    <row r="792" spans="1:22">
      <c r="A792" s="53" t="str">
        <f t="shared" si="238"/>
        <v>022067</v>
      </c>
      <c r="B792" s="53">
        <v>9</v>
      </c>
      <c r="C792">
        <v>791</v>
      </c>
      <c r="D792">
        <v>22067</v>
      </c>
      <c r="E792" t="s">
        <v>3031</v>
      </c>
      <c r="F792" t="s">
        <v>638</v>
      </c>
      <c r="G792" t="str">
        <f>VLOOKUP(A792,GIS!A:B,2,0)</f>
        <v>中央北</v>
      </c>
      <c r="H792" t="s">
        <v>458</v>
      </c>
      <c r="I792" t="s">
        <v>2617</v>
      </c>
      <c r="J792" s="66">
        <v>385</v>
      </c>
      <c r="K792" s="66">
        <v>385</v>
      </c>
      <c r="L792" s="66">
        <v>0</v>
      </c>
      <c r="M792" s="66">
        <v>0</v>
      </c>
      <c r="N792" s="66">
        <f>VLOOKUP(A792,GIS!A:C,3,0)</f>
        <v>385</v>
      </c>
      <c r="O792" s="66" t="str">
        <f t="shared" si="239"/>
        <v/>
      </c>
      <c r="P792" s="66" t="str">
        <f t="shared" si="236"/>
        <v>✕</v>
      </c>
      <c r="Q792" s="66">
        <f t="shared" si="240"/>
        <v>385</v>
      </c>
      <c r="R792" s="66">
        <f t="shared" si="241"/>
        <v>385</v>
      </c>
      <c r="S792" s="66">
        <f>Q792-U792-SUMIFS(条件付き不可!X:X,条件付き不可!E:E,D792)</f>
        <v>0</v>
      </c>
      <c r="T792" s="66">
        <f t="shared" si="237"/>
        <v>0</v>
      </c>
      <c r="U792" s="66">
        <f>IF(COUNTIFS(条件付き不可!$E:$E,$D792,条件付き不可!$C:$C,条件付き不可!$V$3)&gt;0,Q792,SUMIFS(条件付き不可!$L:$L,条件付き不可!$E:$E,$D792,条件付き不可!$C:$C,U$1))</f>
        <v>0</v>
      </c>
      <c r="V792" s="66">
        <f>IF(COUNTIFS(条件付き不可!$E:$E,$D792,条件付き不可!$C:$C,条件付き不可!$V$5)&gt;0,Q792,IFERROR(VLOOKUP(D792,条件付き不可!E:Y,21,0),0))</f>
        <v>385</v>
      </c>
    </row>
    <row r="793" spans="1:22">
      <c r="A793" s="53" t="str">
        <f t="shared" si="238"/>
        <v>022054</v>
      </c>
      <c r="B793" s="53">
        <v>9</v>
      </c>
      <c r="C793">
        <v>792</v>
      </c>
      <c r="D793">
        <v>22054</v>
      </c>
      <c r="E793" t="s">
        <v>3031</v>
      </c>
      <c r="F793" t="s">
        <v>642</v>
      </c>
      <c r="G793" t="str">
        <f>VLOOKUP(A793,GIS!A:B,2,0)</f>
        <v>滝野1.2</v>
      </c>
      <c r="H793" t="s">
        <v>458</v>
      </c>
      <c r="I793" t="s">
        <v>2617</v>
      </c>
      <c r="J793" s="66">
        <v>580</v>
      </c>
      <c r="K793" s="66">
        <v>580</v>
      </c>
      <c r="L793" s="66">
        <v>580</v>
      </c>
      <c r="M793" s="66">
        <v>580</v>
      </c>
      <c r="N793" s="66">
        <f>VLOOKUP(A793,GIS!A:C,3,0)</f>
        <v>580</v>
      </c>
      <c r="O793" s="66" t="str">
        <f t="shared" si="239"/>
        <v/>
      </c>
      <c r="P793" s="66" t="str">
        <f t="shared" si="236"/>
        <v/>
      </c>
      <c r="Q793" s="66">
        <f t="shared" si="240"/>
        <v>580</v>
      </c>
      <c r="R793" s="66">
        <f t="shared" si="241"/>
        <v>580</v>
      </c>
      <c r="S793" s="66">
        <f>Q793-U793-SUMIFS(条件付き不可!X:X,条件付き不可!E:E,D793)</f>
        <v>580</v>
      </c>
      <c r="T793" s="66">
        <f t="shared" si="237"/>
        <v>580</v>
      </c>
      <c r="U793" s="66">
        <f>IF(COUNTIFS(条件付き不可!$E:$E,$D793,条件付き不可!$C:$C,条件付き不可!$V$3)&gt;0,Q793,SUMIFS(条件付き不可!$L:$L,条件付き不可!$E:$E,$D793,条件付き不可!$C:$C,U$1))</f>
        <v>0</v>
      </c>
      <c r="V793" s="66">
        <f>IF(COUNTIFS(条件付き不可!$E:$E,$D793,条件付き不可!$C:$C,条件付き不可!$V$5)&gt;0,Q793,IFERROR(VLOOKUP(D793,条件付き不可!E:Y,21,0),0))</f>
        <v>0</v>
      </c>
    </row>
    <row r="794" spans="1:22">
      <c r="A794" s="53" t="str">
        <f t="shared" si="238"/>
        <v>022055</v>
      </c>
      <c r="B794" s="53">
        <v>9</v>
      </c>
      <c r="C794">
        <v>793</v>
      </c>
      <c r="D794">
        <v>22055</v>
      </c>
      <c r="E794" t="s">
        <v>3031</v>
      </c>
      <c r="F794" t="s">
        <v>642</v>
      </c>
      <c r="G794" t="str">
        <f>VLOOKUP(A794,GIS!A:B,2,0)</f>
        <v>滝野5.6</v>
      </c>
      <c r="H794" t="s">
        <v>458</v>
      </c>
      <c r="I794" t="s">
        <v>2617</v>
      </c>
      <c r="J794" s="66">
        <v>405</v>
      </c>
      <c r="K794" s="66">
        <v>405</v>
      </c>
      <c r="L794" s="66">
        <v>405</v>
      </c>
      <c r="M794" s="66">
        <v>405</v>
      </c>
      <c r="N794" s="66">
        <f>VLOOKUP(A794,GIS!A:C,3,0)</f>
        <v>405</v>
      </c>
      <c r="O794" s="66" t="str">
        <f t="shared" si="239"/>
        <v/>
      </c>
      <c r="P794" s="66" t="str">
        <f t="shared" si="236"/>
        <v/>
      </c>
      <c r="Q794" s="66">
        <f t="shared" si="240"/>
        <v>405</v>
      </c>
      <c r="R794" s="66">
        <f t="shared" si="241"/>
        <v>405</v>
      </c>
      <c r="S794" s="66">
        <f>Q794-U794-SUMIFS(条件付き不可!X:X,条件付き不可!E:E,D794)</f>
        <v>405</v>
      </c>
      <c r="T794" s="66">
        <f t="shared" si="237"/>
        <v>405</v>
      </c>
      <c r="U794" s="66">
        <f>IF(COUNTIFS(条件付き不可!$E:$E,$D794,条件付き不可!$C:$C,条件付き不可!$V$3)&gt;0,Q794,SUMIFS(条件付き不可!$L:$L,条件付き不可!$E:$E,$D794,条件付き不可!$C:$C,U$1))</f>
        <v>0</v>
      </c>
      <c r="V794" s="66">
        <f>IF(COUNTIFS(条件付き不可!$E:$E,$D794,条件付き不可!$C:$C,条件付き不可!$V$5)&gt;0,Q794,IFERROR(VLOOKUP(D794,条件付き不可!E:Y,21,0),0))</f>
        <v>0</v>
      </c>
    </row>
    <row r="795" spans="1:22">
      <c r="A795" s="53" t="str">
        <f t="shared" si="238"/>
        <v>022056</v>
      </c>
      <c r="B795" s="53">
        <v>9</v>
      </c>
      <c r="C795">
        <v>794</v>
      </c>
      <c r="D795">
        <v>22056</v>
      </c>
      <c r="E795" t="s">
        <v>3031</v>
      </c>
      <c r="F795" t="s">
        <v>642</v>
      </c>
      <c r="G795" t="str">
        <f>VLOOKUP(A795,GIS!A:B,2,0)</f>
        <v>滝野3.4（団）</v>
      </c>
      <c r="H795" t="s">
        <v>458</v>
      </c>
      <c r="I795" t="s">
        <v>2617</v>
      </c>
      <c r="J795" s="66">
        <v>605</v>
      </c>
      <c r="K795" s="66">
        <v>605</v>
      </c>
      <c r="L795" s="66">
        <v>605</v>
      </c>
      <c r="M795" s="66">
        <v>605</v>
      </c>
      <c r="N795" s="66">
        <f>VLOOKUP(A795,GIS!A:C,3,0)</f>
        <v>605</v>
      </c>
      <c r="O795" s="66" t="str">
        <f t="shared" si="239"/>
        <v/>
      </c>
      <c r="P795" s="66" t="str">
        <f t="shared" si="236"/>
        <v/>
      </c>
      <c r="Q795" s="66">
        <f t="shared" si="240"/>
        <v>605</v>
      </c>
      <c r="R795" s="66">
        <f t="shared" si="241"/>
        <v>605</v>
      </c>
      <c r="S795" s="66">
        <f>Q795-U795-SUMIFS(条件付き不可!X:X,条件付き不可!E:E,D795)</f>
        <v>605</v>
      </c>
      <c r="T795" s="66">
        <f t="shared" si="237"/>
        <v>605</v>
      </c>
      <c r="U795" s="66">
        <f>IF(COUNTIFS(条件付き不可!$E:$E,$D795,条件付き不可!$C:$C,条件付き不可!$V$3)&gt;0,Q795,SUMIFS(条件付き不可!$L:$L,条件付き不可!$E:$E,$D795,条件付き不可!$C:$C,U$1))</f>
        <v>0</v>
      </c>
      <c r="V795" s="66">
        <f>IF(COUNTIFS(条件付き不可!$E:$E,$D795,条件付き不可!$C:$C,条件付き不可!$V$5)&gt;0,Q795,IFERROR(VLOOKUP(D795,条件付き不可!E:Y,21,0),0))</f>
        <v>0</v>
      </c>
    </row>
    <row r="796" spans="1:22">
      <c r="A796" s="53" t="str">
        <f t="shared" si="238"/>
        <v>022093</v>
      </c>
      <c r="B796" s="53">
        <v>9</v>
      </c>
      <c r="C796">
        <v>795</v>
      </c>
      <c r="D796">
        <v>22093</v>
      </c>
      <c r="E796" t="s">
        <v>3031</v>
      </c>
      <c r="F796" t="s">
        <v>642</v>
      </c>
      <c r="G796" t="str">
        <f>VLOOKUP(A796,GIS!A:B,2,0)</f>
        <v>牧の原3</v>
      </c>
      <c r="H796" t="s">
        <v>458</v>
      </c>
      <c r="I796" t="s">
        <v>2617</v>
      </c>
      <c r="J796" s="66">
        <v>380</v>
      </c>
      <c r="K796" s="66">
        <v>380</v>
      </c>
      <c r="L796" s="66">
        <v>380</v>
      </c>
      <c r="M796" s="66">
        <v>380</v>
      </c>
      <c r="N796" s="66">
        <f>VLOOKUP(A796,GIS!A:C,3,0)</f>
        <v>380</v>
      </c>
      <c r="O796" s="66" t="str">
        <f t="shared" si="239"/>
        <v/>
      </c>
      <c r="P796" s="66" t="str">
        <f t="shared" si="236"/>
        <v/>
      </c>
      <c r="Q796" s="66">
        <f t="shared" si="240"/>
        <v>380</v>
      </c>
      <c r="R796" s="66">
        <f t="shared" si="241"/>
        <v>380</v>
      </c>
      <c r="S796" s="66">
        <f>Q796-U796-SUMIFS(条件付き不可!X:X,条件付き不可!E:E,D796)</f>
        <v>380</v>
      </c>
      <c r="T796" s="66">
        <f t="shared" si="237"/>
        <v>380</v>
      </c>
      <c r="U796" s="66">
        <f>IF(COUNTIFS(条件付き不可!$E:$E,$D796,条件付き不可!$C:$C,条件付き不可!$V$3)&gt;0,Q796,SUMIFS(条件付き不可!$L:$L,条件付き不可!$E:$E,$D796,条件付き不可!$C:$C,U$1))</f>
        <v>0</v>
      </c>
      <c r="V796" s="66">
        <f>IF(COUNTIFS(条件付き不可!$E:$E,$D796,条件付き不可!$C:$C,条件付き不可!$V$5)&gt;0,Q796,IFERROR(VLOOKUP(D796,条件付き不可!E:Y,21,0),0))</f>
        <v>0</v>
      </c>
    </row>
    <row r="797" spans="1:22">
      <c r="A797" s="53" t="str">
        <f t="shared" si="238"/>
        <v>022077</v>
      </c>
      <c r="B797" s="53">
        <v>9</v>
      </c>
      <c r="C797">
        <v>796</v>
      </c>
      <c r="D797">
        <v>22077</v>
      </c>
      <c r="E797" t="s">
        <v>3031</v>
      </c>
      <c r="F797" t="s">
        <v>642</v>
      </c>
      <c r="G797" t="str">
        <f>VLOOKUP(A797,GIS!A:B,2,0)</f>
        <v>牧の原4A</v>
      </c>
      <c r="H797" t="s">
        <v>458</v>
      </c>
      <c r="I797" t="s">
        <v>2617</v>
      </c>
      <c r="J797" s="66">
        <v>485</v>
      </c>
      <c r="K797" s="66">
        <v>485</v>
      </c>
      <c r="L797" s="66">
        <v>485</v>
      </c>
      <c r="M797" s="66">
        <v>485</v>
      </c>
      <c r="N797" s="66">
        <f>VLOOKUP(A797,GIS!A:C,3,0)</f>
        <v>485</v>
      </c>
      <c r="O797" s="66" t="str">
        <f t="shared" si="239"/>
        <v/>
      </c>
      <c r="P797" s="66" t="str">
        <f t="shared" si="236"/>
        <v/>
      </c>
      <c r="Q797" s="66">
        <f t="shared" si="240"/>
        <v>485</v>
      </c>
      <c r="R797" s="66">
        <f t="shared" si="241"/>
        <v>485</v>
      </c>
      <c r="S797" s="66">
        <f>Q797-U797-SUMIFS(条件付き不可!X:X,条件付き不可!E:E,D797)</f>
        <v>485</v>
      </c>
      <c r="T797" s="66">
        <f t="shared" si="237"/>
        <v>485</v>
      </c>
      <c r="U797" s="66">
        <f>IF(COUNTIFS(条件付き不可!$E:$E,$D797,条件付き不可!$C:$C,条件付き不可!$V$3)&gt;0,Q797,SUMIFS(条件付き不可!$L:$L,条件付き不可!$E:$E,$D797,条件付き不可!$C:$C,U$1))</f>
        <v>0</v>
      </c>
      <c r="V797" s="66">
        <f>IF(COUNTIFS(条件付き不可!$E:$E,$D797,条件付き不可!$C:$C,条件付き不可!$V$5)&gt;0,Q797,IFERROR(VLOOKUP(D797,条件付き不可!E:Y,21,0),0))</f>
        <v>0</v>
      </c>
    </row>
    <row r="798" spans="1:22">
      <c r="A798" s="53" t="str">
        <f t="shared" si="238"/>
        <v>022092</v>
      </c>
      <c r="B798" s="53">
        <v>9</v>
      </c>
      <c r="C798">
        <v>797</v>
      </c>
      <c r="D798">
        <v>22092</v>
      </c>
      <c r="E798" t="s">
        <v>3031</v>
      </c>
      <c r="F798" t="s">
        <v>642</v>
      </c>
      <c r="G798" t="str">
        <f>VLOOKUP(A798,GIS!A:B,2,0)</f>
        <v>牧の原4B</v>
      </c>
      <c r="H798" t="s">
        <v>458</v>
      </c>
      <c r="I798" t="s">
        <v>2617</v>
      </c>
      <c r="J798" s="66">
        <v>365</v>
      </c>
      <c r="K798" s="66">
        <v>365</v>
      </c>
      <c r="L798" s="66">
        <v>365</v>
      </c>
      <c r="M798" s="66">
        <v>365</v>
      </c>
      <c r="N798" s="66">
        <f>VLOOKUP(A798,GIS!A:C,3,0)</f>
        <v>365</v>
      </c>
      <c r="O798" s="66" t="str">
        <f t="shared" si="239"/>
        <v/>
      </c>
      <c r="P798" s="66" t="str">
        <f t="shared" si="236"/>
        <v/>
      </c>
      <c r="Q798" s="66">
        <f t="shared" si="240"/>
        <v>365</v>
      </c>
      <c r="R798" s="66">
        <f t="shared" si="241"/>
        <v>365</v>
      </c>
      <c r="S798" s="66">
        <f>Q798-U798-SUMIFS(条件付き不可!X:X,条件付き不可!E:E,D798)</f>
        <v>365</v>
      </c>
      <c r="T798" s="66">
        <f t="shared" si="237"/>
        <v>365</v>
      </c>
      <c r="U798" s="66">
        <f>IF(COUNTIFS(条件付き不可!$E:$E,$D798,条件付き不可!$C:$C,条件付き不可!$V$3)&gt;0,Q798,SUMIFS(条件付き不可!$L:$L,条件付き不可!$E:$E,$D798,条件付き不可!$C:$C,U$1))</f>
        <v>0</v>
      </c>
      <c r="V798" s="66">
        <f>IF(COUNTIFS(条件付き不可!$E:$E,$D798,条件付き不可!$C:$C,条件付き不可!$V$5)&gt;0,Q798,IFERROR(VLOOKUP(D798,条件付き不可!E:Y,21,0),0))</f>
        <v>0</v>
      </c>
    </row>
    <row r="799" spans="1:22">
      <c r="A799" s="53" t="str">
        <f t="shared" si="238"/>
        <v>022078</v>
      </c>
      <c r="B799" s="53">
        <v>9</v>
      </c>
      <c r="C799">
        <v>798</v>
      </c>
      <c r="D799">
        <v>22078</v>
      </c>
      <c r="E799" t="s">
        <v>3031</v>
      </c>
      <c r="F799" t="s">
        <v>642</v>
      </c>
      <c r="G799" t="str">
        <f>VLOOKUP(A799,GIS!A:B,2,0)</f>
        <v>牧の原5</v>
      </c>
      <c r="H799" t="s">
        <v>458</v>
      </c>
      <c r="I799" t="s">
        <v>2617</v>
      </c>
      <c r="J799" s="66">
        <v>335</v>
      </c>
      <c r="K799" s="66">
        <v>335</v>
      </c>
      <c r="L799" s="66">
        <v>335</v>
      </c>
      <c r="M799" s="66">
        <v>335</v>
      </c>
      <c r="N799" s="66">
        <f>VLOOKUP(A799,GIS!A:C,3,0)</f>
        <v>335</v>
      </c>
      <c r="O799" s="66" t="str">
        <f t="shared" si="239"/>
        <v/>
      </c>
      <c r="P799" s="66" t="str">
        <f t="shared" si="236"/>
        <v/>
      </c>
      <c r="Q799" s="66">
        <f t="shared" si="240"/>
        <v>335</v>
      </c>
      <c r="R799" s="66">
        <f t="shared" si="241"/>
        <v>335</v>
      </c>
      <c r="S799" s="66">
        <f>Q799-U799-SUMIFS(条件付き不可!X:X,条件付き不可!E:E,D799)</f>
        <v>335</v>
      </c>
      <c r="T799" s="66">
        <f t="shared" si="237"/>
        <v>335</v>
      </c>
      <c r="U799" s="66">
        <f>IF(COUNTIFS(条件付き不可!$E:$E,$D799,条件付き不可!$C:$C,条件付き不可!$V$3)&gt;0,Q799,SUMIFS(条件付き不可!$L:$L,条件付き不可!$E:$E,$D799,条件付き不可!$C:$C,U$1))</f>
        <v>0</v>
      </c>
      <c r="V799" s="66">
        <f>IF(COUNTIFS(条件付き不可!$E:$E,$D799,条件付き不可!$C:$C,条件付き不可!$V$5)&gt;0,Q799,IFERROR(VLOOKUP(D799,条件付き不可!E:Y,21,0),0))</f>
        <v>0</v>
      </c>
    </row>
    <row r="800" spans="1:22">
      <c r="A800" s="53" t="str">
        <f t="shared" si="238"/>
        <v>022079</v>
      </c>
      <c r="B800" s="53">
        <v>9</v>
      </c>
      <c r="C800">
        <v>799</v>
      </c>
      <c r="D800">
        <v>22079</v>
      </c>
      <c r="E800" t="s">
        <v>3031</v>
      </c>
      <c r="F800" t="s">
        <v>642</v>
      </c>
      <c r="G800" t="str">
        <f>VLOOKUP(A800,GIS!A:B,2,0)</f>
        <v>牧の原6</v>
      </c>
      <c r="H800" t="s">
        <v>458</v>
      </c>
      <c r="I800" t="s">
        <v>2617</v>
      </c>
      <c r="J800" s="66">
        <v>370</v>
      </c>
      <c r="K800" s="66">
        <v>370</v>
      </c>
      <c r="L800" s="66">
        <v>370</v>
      </c>
      <c r="M800" s="66">
        <v>370</v>
      </c>
      <c r="N800" s="66">
        <f>VLOOKUP(A800,GIS!A:C,3,0)</f>
        <v>370</v>
      </c>
      <c r="O800" s="66" t="str">
        <f t="shared" si="239"/>
        <v/>
      </c>
      <c r="P800" s="66" t="str">
        <f t="shared" si="236"/>
        <v/>
      </c>
      <c r="Q800" s="66">
        <f t="shared" si="240"/>
        <v>370</v>
      </c>
      <c r="R800" s="66">
        <f t="shared" si="241"/>
        <v>370</v>
      </c>
      <c r="S800" s="66">
        <f>Q800-U800-SUMIFS(条件付き不可!X:X,条件付き不可!E:E,D800)</f>
        <v>370</v>
      </c>
      <c r="T800" s="66">
        <f t="shared" si="237"/>
        <v>370</v>
      </c>
      <c r="U800" s="66">
        <f>IF(COUNTIFS(条件付き不可!$E:$E,$D800,条件付き不可!$C:$C,条件付き不可!$V$3)&gt;0,Q800,SUMIFS(条件付き不可!$L:$L,条件付き不可!$E:$E,$D800,条件付き不可!$C:$C,U$1))</f>
        <v>0</v>
      </c>
      <c r="V800" s="66">
        <f>IF(COUNTIFS(条件付き不可!$E:$E,$D800,条件付き不可!$C:$C,条件付き不可!$V$5)&gt;0,Q800,IFERROR(VLOOKUP(D800,条件付き不可!E:Y,21,0),0))</f>
        <v>0</v>
      </c>
    </row>
    <row r="801" spans="1:22">
      <c r="A801" s="53" t="str">
        <f t="shared" si="238"/>
        <v>022034</v>
      </c>
      <c r="B801" s="53">
        <v>9</v>
      </c>
      <c r="C801">
        <v>800</v>
      </c>
      <c r="D801">
        <v>22034</v>
      </c>
      <c r="E801" t="s">
        <v>3031</v>
      </c>
      <c r="F801" t="s">
        <v>648</v>
      </c>
      <c r="G801" t="str">
        <f>VLOOKUP(A801,GIS!A:B,2,0)</f>
        <v>桜台2A（団）</v>
      </c>
      <c r="H801" t="s">
        <v>458</v>
      </c>
      <c r="I801" t="s">
        <v>2619</v>
      </c>
      <c r="J801" s="66">
        <v>590</v>
      </c>
      <c r="K801" s="66">
        <v>590</v>
      </c>
      <c r="L801" s="66">
        <v>590</v>
      </c>
      <c r="M801" s="66">
        <v>590</v>
      </c>
      <c r="N801" s="66">
        <f>VLOOKUP(A801,GIS!A:C,3,0)</f>
        <v>590</v>
      </c>
      <c r="O801" s="66" t="str">
        <f t="shared" si="239"/>
        <v/>
      </c>
      <c r="P801" s="66" t="str">
        <f t="shared" si="236"/>
        <v/>
      </c>
      <c r="Q801" s="66">
        <f t="shared" si="240"/>
        <v>590</v>
      </c>
      <c r="R801" s="66">
        <f t="shared" si="241"/>
        <v>590</v>
      </c>
      <c r="S801" s="66">
        <f>Q801-U801-SUMIFS(条件付き不可!X:X,条件付き不可!E:E,D801)</f>
        <v>590</v>
      </c>
      <c r="T801" s="66">
        <f t="shared" si="237"/>
        <v>590</v>
      </c>
      <c r="U801" s="66">
        <f>IF(COUNTIFS(条件付き不可!$E:$E,$D801,条件付き不可!$C:$C,条件付き不可!$V$3)&gt;0,Q801,SUMIFS(条件付き不可!$L:$L,条件付き不可!$E:$E,$D801,条件付き不可!$C:$C,U$1))</f>
        <v>0</v>
      </c>
      <c r="V801" s="66">
        <f>IF(COUNTIFS(条件付き不可!$E:$E,$D801,条件付き不可!$C:$C,条件付き不可!$V$5)&gt;0,Q801,IFERROR(VLOOKUP(D801,条件付き不可!E:Y,21,0),0))</f>
        <v>0</v>
      </c>
    </row>
    <row r="802" spans="1:22">
      <c r="A802" s="53" t="str">
        <f>TEXT(D802,"000000")</f>
        <v>022099</v>
      </c>
      <c r="B802" s="53">
        <v>9</v>
      </c>
      <c r="C802">
        <v>801</v>
      </c>
      <c r="D802">
        <v>22099</v>
      </c>
      <c r="E802" t="s">
        <v>3031</v>
      </c>
      <c r="F802" t="s">
        <v>648</v>
      </c>
      <c r="G802" t="str">
        <f>VLOOKUP(A802,GIS!A:B,2,0)</f>
        <v>桜台2B（団）</v>
      </c>
      <c r="H802" t="s">
        <v>458</v>
      </c>
      <c r="I802" t="s">
        <v>2619</v>
      </c>
      <c r="J802" s="66">
        <v>515</v>
      </c>
      <c r="K802" s="66">
        <v>515</v>
      </c>
      <c r="L802" s="66">
        <v>515</v>
      </c>
      <c r="M802" s="66">
        <v>515</v>
      </c>
      <c r="N802" s="66">
        <f>VLOOKUP(A802,GIS!A:C,3,0)</f>
        <v>515</v>
      </c>
      <c r="O802" s="66" t="str">
        <f>IF(J802=N802,"","✕")</f>
        <v/>
      </c>
      <c r="P802" s="66" t="str">
        <f>IF(J802=K802,IF(J802=L802,"","✕"),"✕")</f>
        <v/>
      </c>
      <c r="Q802" s="66">
        <f>N802</f>
        <v>515</v>
      </c>
      <c r="R802" s="66">
        <f>Q802-U802</f>
        <v>515</v>
      </c>
      <c r="S802" s="66">
        <f>Q802-U802-SUMIFS(条件付き不可!X:X,条件付き不可!E:E,D802)</f>
        <v>515</v>
      </c>
      <c r="T802" s="66">
        <f>Q802-V802</f>
        <v>515</v>
      </c>
      <c r="U802" s="66">
        <f>IF(COUNTIFS(条件付き不可!$E:$E,$D802,条件付き不可!$C:$C,条件付き不可!$V$3)&gt;0,Q802,SUMIFS(条件付き不可!$L:$L,条件付き不可!$E:$E,$D802,条件付き不可!$C:$C,U$1))</f>
        <v>0</v>
      </c>
      <c r="V802" s="66">
        <f>IF(COUNTIFS(条件付き不可!$E:$E,$D802,条件付き不可!$C:$C,条件付き不可!$V$5)&gt;0,Q802,IFERROR(VLOOKUP(D802,条件付き不可!E:Y,21,0),0))</f>
        <v>0</v>
      </c>
    </row>
    <row r="803" spans="1:22">
      <c r="A803" s="53" t="str">
        <f t="shared" si="238"/>
        <v>022035</v>
      </c>
      <c r="B803" s="53">
        <v>9</v>
      </c>
      <c r="C803">
        <v>802</v>
      </c>
      <c r="D803">
        <v>22035</v>
      </c>
      <c r="E803" t="s">
        <v>3031</v>
      </c>
      <c r="F803" t="s">
        <v>648</v>
      </c>
      <c r="G803" t="str">
        <f>VLOOKUP(A803,GIS!A:B,2,0)</f>
        <v>桜台2・4</v>
      </c>
      <c r="H803" t="s">
        <v>458</v>
      </c>
      <c r="I803" t="s">
        <v>2619</v>
      </c>
      <c r="J803" s="66">
        <v>540</v>
      </c>
      <c r="K803" s="66">
        <v>540</v>
      </c>
      <c r="L803" s="66">
        <v>540</v>
      </c>
      <c r="M803" s="66">
        <v>540</v>
      </c>
      <c r="N803" s="66">
        <f>VLOOKUP(A803,GIS!A:C,3,0)</f>
        <v>540</v>
      </c>
      <c r="O803" s="66" t="str">
        <f t="shared" si="239"/>
        <v/>
      </c>
      <c r="P803" s="66" t="str">
        <f t="shared" si="236"/>
        <v/>
      </c>
      <c r="Q803" s="66">
        <f t="shared" si="240"/>
        <v>540</v>
      </c>
      <c r="R803" s="66">
        <f t="shared" si="241"/>
        <v>540</v>
      </c>
      <c r="S803" s="66">
        <f>Q803-U803-SUMIFS(条件付き不可!X:X,条件付き不可!E:E,D803)</f>
        <v>540</v>
      </c>
      <c r="T803" s="66">
        <f t="shared" si="237"/>
        <v>540</v>
      </c>
      <c r="U803" s="66">
        <f>IF(COUNTIFS(条件付き不可!$E:$E,$D803,条件付き不可!$C:$C,条件付き不可!$V$3)&gt;0,Q803,SUMIFS(条件付き不可!$L:$L,条件付き不可!$E:$E,$D803,条件付き不可!$C:$C,U$1))</f>
        <v>0</v>
      </c>
      <c r="V803" s="66">
        <f>IF(COUNTIFS(条件付き不可!$E:$E,$D803,条件付き不可!$C:$C,条件付き不可!$V$5)&gt;0,Q803,IFERROR(VLOOKUP(D803,条件付き不可!E:Y,21,0),0))</f>
        <v>0</v>
      </c>
    </row>
    <row r="804" spans="1:22">
      <c r="A804" s="53" t="str">
        <f t="shared" si="238"/>
        <v>022087</v>
      </c>
      <c r="B804" s="53">
        <v>9</v>
      </c>
      <c r="C804">
        <v>803</v>
      </c>
      <c r="D804">
        <v>22087</v>
      </c>
      <c r="E804" t="s">
        <v>3031</v>
      </c>
      <c r="F804" t="s">
        <v>648</v>
      </c>
      <c r="G804" t="str">
        <f>VLOOKUP(A804,GIS!A:B,2,0)</f>
        <v>桜台3</v>
      </c>
      <c r="H804" t="s">
        <v>458</v>
      </c>
      <c r="I804" t="s">
        <v>2619</v>
      </c>
      <c r="J804" s="66">
        <v>480</v>
      </c>
      <c r="K804" s="66">
        <v>480</v>
      </c>
      <c r="L804" s="66">
        <v>480</v>
      </c>
      <c r="M804" s="66">
        <v>480</v>
      </c>
      <c r="N804" s="66">
        <f>VLOOKUP(A804,GIS!A:C,3,0)</f>
        <v>480</v>
      </c>
      <c r="O804" s="66" t="str">
        <f t="shared" si="239"/>
        <v/>
      </c>
      <c r="P804" s="66" t="str">
        <f t="shared" si="236"/>
        <v/>
      </c>
      <c r="Q804" s="66">
        <f t="shared" si="240"/>
        <v>480</v>
      </c>
      <c r="R804" s="66">
        <f t="shared" si="241"/>
        <v>480</v>
      </c>
      <c r="S804" s="66">
        <f>Q804-U804-SUMIFS(条件付き不可!X:X,条件付き不可!E:E,D804)</f>
        <v>480</v>
      </c>
      <c r="T804" s="66">
        <f t="shared" si="237"/>
        <v>480</v>
      </c>
      <c r="U804" s="66">
        <f>IF(COUNTIFS(条件付き不可!$E:$E,$D804,条件付き不可!$C:$C,条件付き不可!$V$3)&gt;0,Q804,SUMIFS(条件付き不可!$L:$L,条件付き不可!$E:$E,$D804,条件付き不可!$C:$C,U$1))</f>
        <v>0</v>
      </c>
      <c r="V804" s="66">
        <f>IF(COUNTIFS(条件付き不可!$E:$E,$D804,条件付き不可!$C:$C,条件付き不可!$V$5)&gt;0,Q804,IFERROR(VLOOKUP(D804,条件付き不可!E:Y,21,0),0))</f>
        <v>0</v>
      </c>
    </row>
    <row r="805" spans="1:22">
      <c r="A805" s="53" t="str">
        <f t="shared" si="238"/>
        <v>022038</v>
      </c>
      <c r="B805" s="53">
        <v>9</v>
      </c>
      <c r="C805">
        <v>804</v>
      </c>
      <c r="D805">
        <v>22038</v>
      </c>
      <c r="E805" t="s">
        <v>3031</v>
      </c>
      <c r="F805" t="s">
        <v>650</v>
      </c>
      <c r="G805" t="str">
        <f>VLOOKUP(A805,GIS!A:B,2,0)</f>
        <v>南山　1（団）</v>
      </c>
      <c r="H805" t="s">
        <v>458</v>
      </c>
      <c r="I805" t="s">
        <v>2619</v>
      </c>
      <c r="J805" s="66">
        <v>785</v>
      </c>
      <c r="K805" s="66">
        <v>785</v>
      </c>
      <c r="L805" s="66">
        <v>785</v>
      </c>
      <c r="M805" s="66">
        <v>785</v>
      </c>
      <c r="N805" s="66">
        <f>VLOOKUP(A805,GIS!A:C,3,0)</f>
        <v>785</v>
      </c>
      <c r="O805" s="66" t="str">
        <f t="shared" si="239"/>
        <v/>
      </c>
      <c r="P805" s="66" t="str">
        <f t="shared" si="236"/>
        <v/>
      </c>
      <c r="Q805" s="66">
        <f t="shared" si="240"/>
        <v>785</v>
      </c>
      <c r="R805" s="66">
        <f t="shared" si="241"/>
        <v>785</v>
      </c>
      <c r="S805" s="66">
        <f>Q805-U805-SUMIFS(条件付き不可!X:X,条件付き不可!E:E,D805)</f>
        <v>785</v>
      </c>
      <c r="T805" s="66">
        <f t="shared" si="237"/>
        <v>785</v>
      </c>
      <c r="U805" s="66">
        <f>IF(COUNTIFS(条件付き不可!$E:$E,$D805,条件付き不可!$C:$C,条件付き不可!$V$3)&gt;0,Q805,SUMIFS(条件付き不可!$L:$L,条件付き不可!$E:$E,$D805,条件付き不可!$C:$C,U$1))</f>
        <v>0</v>
      </c>
      <c r="V805" s="66">
        <f>IF(COUNTIFS(条件付き不可!$E:$E,$D805,条件付き不可!$C:$C,条件付き不可!$V$5)&gt;0,Q805,IFERROR(VLOOKUP(D805,条件付き不可!E:Y,21,0),0))</f>
        <v>0</v>
      </c>
    </row>
    <row r="806" spans="1:22">
      <c r="A806" s="53" t="str">
        <f t="shared" si="238"/>
        <v>022039</v>
      </c>
      <c r="B806" s="53">
        <v>9</v>
      </c>
      <c r="C806">
        <v>805</v>
      </c>
      <c r="D806">
        <v>22039</v>
      </c>
      <c r="E806" t="s">
        <v>3031</v>
      </c>
      <c r="F806" t="s">
        <v>650</v>
      </c>
      <c r="G806" t="str">
        <f>VLOOKUP(A806,GIS!A:B,2,0)</f>
        <v>南山　1.2.3</v>
      </c>
      <c r="H806" t="s">
        <v>458</v>
      </c>
      <c r="I806" t="s">
        <v>2619</v>
      </c>
      <c r="J806" s="66">
        <v>480</v>
      </c>
      <c r="K806" s="66">
        <v>480</v>
      </c>
      <c r="L806" s="66">
        <v>480</v>
      </c>
      <c r="M806" s="66">
        <v>480</v>
      </c>
      <c r="N806" s="66">
        <f>VLOOKUP(A806,GIS!A:C,3,0)</f>
        <v>480</v>
      </c>
      <c r="O806" s="66" t="str">
        <f t="shared" si="239"/>
        <v/>
      </c>
      <c r="P806" s="66" t="str">
        <f t="shared" ref="P806:P869" si="242">IF(J806=K806,IF(J806=L806,"","✕"),"✕")</f>
        <v/>
      </c>
      <c r="Q806" s="66">
        <f t="shared" si="240"/>
        <v>480</v>
      </c>
      <c r="R806" s="66">
        <f t="shared" si="241"/>
        <v>480</v>
      </c>
      <c r="S806" s="66">
        <f>Q806-U806-SUMIFS(条件付き不可!X:X,条件付き不可!E:E,D806)</f>
        <v>480</v>
      </c>
      <c r="T806" s="66">
        <f t="shared" si="237"/>
        <v>480</v>
      </c>
      <c r="U806" s="66">
        <f>IF(COUNTIFS(条件付き不可!$E:$E,$D806,条件付き不可!$C:$C,条件付き不可!$V$3)&gt;0,Q806,SUMIFS(条件付き不可!$L:$L,条件付き不可!$E:$E,$D806,条件付き不可!$C:$C,U$1))</f>
        <v>0</v>
      </c>
      <c r="V806" s="66">
        <f>IF(COUNTIFS(条件付き不可!$E:$E,$D806,条件付き不可!$C:$C,条件付き不可!$V$5)&gt;0,Q806,IFERROR(VLOOKUP(D806,条件付き不可!E:Y,21,0),0))</f>
        <v>0</v>
      </c>
    </row>
    <row r="807" spans="1:22">
      <c r="A807" s="53" t="str">
        <f t="shared" si="238"/>
        <v>022040</v>
      </c>
      <c r="B807" s="53">
        <v>9</v>
      </c>
      <c r="C807">
        <v>806</v>
      </c>
      <c r="D807">
        <v>22040</v>
      </c>
      <c r="E807" t="s">
        <v>3031</v>
      </c>
      <c r="F807" t="s">
        <v>653</v>
      </c>
      <c r="G807" t="str">
        <f>VLOOKUP(A807,GIS!A:B,2,0)</f>
        <v>堀込　1（団）</v>
      </c>
      <c r="H807" t="s">
        <v>458</v>
      </c>
      <c r="I807" t="s">
        <v>2619</v>
      </c>
      <c r="J807" s="66">
        <v>700</v>
      </c>
      <c r="K807" s="66">
        <v>700</v>
      </c>
      <c r="L807" s="66">
        <v>700</v>
      </c>
      <c r="M807" s="66">
        <v>700</v>
      </c>
      <c r="N807" s="66">
        <f>VLOOKUP(A807,GIS!A:C,3,0)</f>
        <v>700</v>
      </c>
      <c r="O807" s="66" t="str">
        <f t="shared" si="239"/>
        <v/>
      </c>
      <c r="P807" s="66" t="str">
        <f t="shared" si="242"/>
        <v/>
      </c>
      <c r="Q807" s="66">
        <f t="shared" si="240"/>
        <v>700</v>
      </c>
      <c r="R807" s="66">
        <f t="shared" si="241"/>
        <v>700</v>
      </c>
      <c r="S807" s="66">
        <f>Q807-U807-SUMIFS(条件付き不可!X:X,条件付き不可!E:E,D807)</f>
        <v>700</v>
      </c>
      <c r="T807" s="66">
        <f t="shared" si="237"/>
        <v>700</v>
      </c>
      <c r="U807" s="66">
        <f>IF(COUNTIFS(条件付き不可!$E:$E,$D807,条件付き不可!$C:$C,条件付き不可!$V$3)&gt;0,Q807,SUMIFS(条件付き不可!$L:$L,条件付き不可!$E:$E,$D807,条件付き不可!$C:$C,U$1))</f>
        <v>0</v>
      </c>
      <c r="V807" s="66">
        <f>IF(COUNTIFS(条件付き不可!$E:$E,$D807,条件付き不可!$C:$C,条件付き不可!$V$5)&gt;0,Q807,IFERROR(VLOOKUP(D807,条件付き不可!E:Y,21,0),0))</f>
        <v>0</v>
      </c>
    </row>
    <row r="808" spans="1:22">
      <c r="A808" s="53" t="str">
        <f t="shared" si="238"/>
        <v>022041</v>
      </c>
      <c r="B808" s="53">
        <v>9</v>
      </c>
      <c r="C808">
        <v>807</v>
      </c>
      <c r="D808">
        <v>22041</v>
      </c>
      <c r="E808" t="s">
        <v>3031</v>
      </c>
      <c r="F808" t="s">
        <v>653</v>
      </c>
      <c r="G808" t="str">
        <f>VLOOKUP(A808,GIS!A:B,2,0)</f>
        <v>堀込　2A</v>
      </c>
      <c r="H808" t="s">
        <v>458</v>
      </c>
      <c r="I808" t="s">
        <v>2619</v>
      </c>
      <c r="J808" s="66">
        <v>390</v>
      </c>
      <c r="K808" s="66">
        <v>390</v>
      </c>
      <c r="L808" s="66">
        <v>390</v>
      </c>
      <c r="M808" s="66">
        <v>390</v>
      </c>
      <c r="N808" s="66">
        <f>VLOOKUP(A808,GIS!A:C,3,0)</f>
        <v>390</v>
      </c>
      <c r="O808" s="66" t="str">
        <f t="shared" si="239"/>
        <v/>
      </c>
      <c r="P808" s="66" t="str">
        <f t="shared" si="242"/>
        <v/>
      </c>
      <c r="Q808" s="66">
        <f t="shared" si="240"/>
        <v>390</v>
      </c>
      <c r="R808" s="66">
        <f t="shared" si="241"/>
        <v>390</v>
      </c>
      <c r="S808" s="66">
        <f>Q808-U808-SUMIFS(条件付き不可!X:X,条件付き不可!E:E,D808)</f>
        <v>390</v>
      </c>
      <c r="T808" s="66">
        <f t="shared" si="237"/>
        <v>390</v>
      </c>
      <c r="U808" s="66">
        <f>IF(COUNTIFS(条件付き不可!$E:$E,$D808,条件付き不可!$C:$C,条件付き不可!$V$3)&gt;0,Q808,SUMIFS(条件付き不可!$L:$L,条件付き不可!$E:$E,$D808,条件付き不可!$C:$C,U$1))</f>
        <v>0</v>
      </c>
      <c r="V808" s="66">
        <f>IF(COUNTIFS(条件付き不可!$E:$E,$D808,条件付き不可!$C:$C,条件付き不可!$V$5)&gt;0,Q808,IFERROR(VLOOKUP(D808,条件付き不可!E:Y,21,0),0))</f>
        <v>0</v>
      </c>
    </row>
    <row r="809" spans="1:22">
      <c r="A809" s="53" t="str">
        <f t="shared" si="238"/>
        <v>022086</v>
      </c>
      <c r="B809" s="53">
        <v>9</v>
      </c>
      <c r="C809">
        <v>808</v>
      </c>
      <c r="D809">
        <v>22086</v>
      </c>
      <c r="E809" t="s">
        <v>3031</v>
      </c>
      <c r="F809" t="s">
        <v>653</v>
      </c>
      <c r="G809" t="str">
        <f>VLOOKUP(A809,GIS!A:B,2,0)</f>
        <v>堀込　2B</v>
      </c>
      <c r="H809" t="s">
        <v>458</v>
      </c>
      <c r="I809" t="s">
        <v>2619</v>
      </c>
      <c r="J809" s="66">
        <v>455</v>
      </c>
      <c r="K809" s="66">
        <v>455</v>
      </c>
      <c r="L809" s="66">
        <v>455</v>
      </c>
      <c r="M809" s="66">
        <v>455</v>
      </c>
      <c r="N809" s="66">
        <f>VLOOKUP(A809,GIS!A:C,3,0)</f>
        <v>455</v>
      </c>
      <c r="O809" s="66" t="str">
        <f t="shared" si="239"/>
        <v/>
      </c>
      <c r="P809" s="66" t="str">
        <f t="shared" si="242"/>
        <v/>
      </c>
      <c r="Q809" s="66">
        <f t="shared" si="240"/>
        <v>455</v>
      </c>
      <c r="R809" s="66">
        <f t="shared" si="241"/>
        <v>455</v>
      </c>
      <c r="S809" s="66">
        <f>Q809-U809-SUMIFS(条件付き不可!X:X,条件付き不可!E:E,D809)</f>
        <v>455</v>
      </c>
      <c r="T809" s="66">
        <f t="shared" si="237"/>
        <v>455</v>
      </c>
      <c r="U809" s="66">
        <f>IF(COUNTIFS(条件付き不可!$E:$E,$D809,条件付き不可!$C:$C,条件付き不可!$V$3)&gt;0,Q809,SUMIFS(条件付き不可!$L:$L,条件付き不可!$E:$E,$D809,条件付き不可!$C:$C,U$1))</f>
        <v>0</v>
      </c>
      <c r="V809" s="66">
        <f>IF(COUNTIFS(条件付き不可!$E:$E,$D809,条件付き不可!$C:$C,条件付き不可!$V$5)&gt;0,Q809,IFERROR(VLOOKUP(D809,条件付き不可!E:Y,21,0),0))</f>
        <v>0</v>
      </c>
    </row>
    <row r="810" spans="1:22">
      <c r="A810" s="53" t="str">
        <f t="shared" si="238"/>
        <v>022065</v>
      </c>
      <c r="B810" s="53">
        <v>9</v>
      </c>
      <c r="C810">
        <v>809</v>
      </c>
      <c r="D810">
        <v>22065</v>
      </c>
      <c r="E810" t="s">
        <v>3031</v>
      </c>
      <c r="F810" t="s">
        <v>653</v>
      </c>
      <c r="G810" t="str">
        <f>VLOOKUP(A810,GIS!A:B,2,0)</f>
        <v>堀込3</v>
      </c>
      <c r="H810" t="s">
        <v>458</v>
      </c>
      <c r="I810" t="s">
        <v>2619</v>
      </c>
      <c r="J810" s="66">
        <v>340</v>
      </c>
      <c r="K810" s="66">
        <v>340</v>
      </c>
      <c r="L810" s="66">
        <v>340</v>
      </c>
      <c r="M810" s="66">
        <v>340</v>
      </c>
      <c r="N810" s="66">
        <f>VLOOKUP(A810,GIS!A:C,3,0)</f>
        <v>340</v>
      </c>
      <c r="O810" s="66" t="str">
        <f t="shared" si="239"/>
        <v/>
      </c>
      <c r="P810" s="66" t="str">
        <f t="shared" si="242"/>
        <v/>
      </c>
      <c r="Q810" s="66">
        <f t="shared" si="240"/>
        <v>340</v>
      </c>
      <c r="R810" s="66">
        <f t="shared" si="241"/>
        <v>340</v>
      </c>
      <c r="S810" s="66">
        <f>Q810-U810-SUMIFS(条件付き不可!X:X,条件付き不可!E:E,D810)</f>
        <v>340</v>
      </c>
      <c r="T810" s="66">
        <f t="shared" si="237"/>
        <v>340</v>
      </c>
      <c r="U810" s="66">
        <f>IF(COUNTIFS(条件付き不可!$E:$E,$D810,条件付き不可!$C:$C,条件付き不可!$V$3)&gt;0,Q810,SUMIFS(条件付き不可!$L:$L,条件付き不可!$E:$E,$D810,条件付き不可!$C:$C,U$1))</f>
        <v>0</v>
      </c>
      <c r="V810" s="66">
        <f>IF(COUNTIFS(条件付き不可!$E:$E,$D810,条件付き不可!$C:$C,条件付き不可!$V$5)&gt;0,Q810,IFERROR(VLOOKUP(D810,条件付き不可!E:Y,21,0),0))</f>
        <v>0</v>
      </c>
    </row>
    <row r="811" spans="1:22">
      <c r="A811" s="53" t="str">
        <f t="shared" si="238"/>
        <v>022042</v>
      </c>
      <c r="B811" s="53">
        <v>9</v>
      </c>
      <c r="C811">
        <v>810</v>
      </c>
      <c r="D811">
        <v>22042</v>
      </c>
      <c r="E811" t="s">
        <v>3031</v>
      </c>
      <c r="F811" t="s">
        <v>658</v>
      </c>
      <c r="G811" t="str">
        <f>VLOOKUP(A811,GIS!A:B,2,0)</f>
        <v>池の上　1</v>
      </c>
      <c r="H811" t="s">
        <v>458</v>
      </c>
      <c r="I811" t="s">
        <v>2619</v>
      </c>
      <c r="J811" s="66">
        <v>405</v>
      </c>
      <c r="K811" s="66">
        <v>405</v>
      </c>
      <c r="L811" s="66">
        <v>405</v>
      </c>
      <c r="M811" s="66">
        <v>405</v>
      </c>
      <c r="N811" s="66">
        <f>VLOOKUP(A811,GIS!A:C,3,0)</f>
        <v>405</v>
      </c>
      <c r="O811" s="66" t="str">
        <f t="shared" si="239"/>
        <v/>
      </c>
      <c r="P811" s="66" t="str">
        <f t="shared" si="242"/>
        <v/>
      </c>
      <c r="Q811" s="66">
        <f t="shared" si="240"/>
        <v>405</v>
      </c>
      <c r="R811" s="66">
        <f t="shared" si="241"/>
        <v>405</v>
      </c>
      <c r="S811" s="66">
        <f>Q811-U811-SUMIFS(条件付き不可!X:X,条件付き不可!E:E,D811)</f>
        <v>405</v>
      </c>
      <c r="T811" s="66">
        <f t="shared" si="237"/>
        <v>405</v>
      </c>
      <c r="U811" s="66">
        <f>IF(COUNTIFS(条件付き不可!$E:$E,$D811,条件付き不可!$C:$C,条件付き不可!$V$3)&gt;0,Q811,SUMIFS(条件付き不可!$L:$L,条件付き不可!$E:$E,$D811,条件付き不可!$C:$C,U$1))</f>
        <v>0</v>
      </c>
      <c r="V811" s="66">
        <f>IF(COUNTIFS(条件付き不可!$E:$E,$D811,条件付き不可!$C:$C,条件付き不可!$V$5)&gt;0,Q811,IFERROR(VLOOKUP(D811,条件付き不可!E:Y,21,0),0))</f>
        <v>0</v>
      </c>
    </row>
    <row r="812" spans="1:22">
      <c r="A812" s="53" t="str">
        <f t="shared" si="238"/>
        <v>022043</v>
      </c>
      <c r="B812" s="53">
        <v>9</v>
      </c>
      <c r="C812">
        <v>811</v>
      </c>
      <c r="D812">
        <v>22043</v>
      </c>
      <c r="E812" t="s">
        <v>3031</v>
      </c>
      <c r="F812" t="s">
        <v>658</v>
      </c>
      <c r="G812" t="str">
        <f>VLOOKUP(A812,GIS!A:B,2,0)</f>
        <v>池の上　2.3</v>
      </c>
      <c r="H812" t="s">
        <v>458</v>
      </c>
      <c r="I812" t="s">
        <v>2619</v>
      </c>
      <c r="J812" s="66">
        <v>495</v>
      </c>
      <c r="K812" s="66">
        <v>495</v>
      </c>
      <c r="L812" s="66">
        <v>495</v>
      </c>
      <c r="M812" s="66">
        <v>495</v>
      </c>
      <c r="N812" s="66">
        <f>VLOOKUP(A812,GIS!A:C,3,0)</f>
        <v>495</v>
      </c>
      <c r="O812" s="66" t="str">
        <f t="shared" si="239"/>
        <v/>
      </c>
      <c r="P812" s="66" t="str">
        <f t="shared" si="242"/>
        <v/>
      </c>
      <c r="Q812" s="66">
        <f t="shared" si="240"/>
        <v>495</v>
      </c>
      <c r="R812" s="66">
        <f t="shared" si="241"/>
        <v>495</v>
      </c>
      <c r="S812" s="66">
        <f>Q812-U812-SUMIFS(条件付き不可!X:X,条件付き不可!E:E,D812)</f>
        <v>495</v>
      </c>
      <c r="T812" s="66">
        <f t="shared" si="237"/>
        <v>495</v>
      </c>
      <c r="U812" s="66">
        <f>IF(COUNTIFS(条件付き不可!$E:$E,$D812,条件付き不可!$C:$C,条件付き不可!$V$3)&gt;0,Q812,SUMIFS(条件付き不可!$L:$L,条件付き不可!$E:$E,$D812,条件付き不可!$C:$C,U$1))</f>
        <v>0</v>
      </c>
      <c r="V812" s="66">
        <f>IF(COUNTIFS(条件付き不可!$E:$E,$D812,条件付き不可!$C:$C,条件付き不可!$V$5)&gt;0,Q812,IFERROR(VLOOKUP(D812,条件付き不可!E:Y,21,0),0))</f>
        <v>0</v>
      </c>
    </row>
    <row r="813" spans="1:22">
      <c r="A813" s="53" t="str">
        <f t="shared" si="238"/>
        <v>022044</v>
      </c>
      <c r="B813" s="53">
        <v>9</v>
      </c>
      <c r="C813">
        <v>812</v>
      </c>
      <c r="D813">
        <v>22044</v>
      </c>
      <c r="E813" t="s">
        <v>3031</v>
      </c>
      <c r="F813" t="s">
        <v>661</v>
      </c>
      <c r="G813" t="str">
        <f>VLOOKUP(A813,GIS!A:B,2,0)</f>
        <v>笹塚2.3</v>
      </c>
      <c r="H813" t="s">
        <v>458</v>
      </c>
      <c r="I813" t="s">
        <v>2619</v>
      </c>
      <c r="J813" s="66">
        <v>615</v>
      </c>
      <c r="K813" s="66">
        <v>75</v>
      </c>
      <c r="L813" s="66">
        <v>75</v>
      </c>
      <c r="M813" s="66">
        <v>615</v>
      </c>
      <c r="N813" s="66">
        <f>VLOOKUP(A813,GIS!A:C,3,0)</f>
        <v>615</v>
      </c>
      <c r="O813" s="66" t="str">
        <f t="shared" si="239"/>
        <v/>
      </c>
      <c r="P813" s="66" t="str">
        <f t="shared" si="242"/>
        <v>✕</v>
      </c>
      <c r="Q813" s="66">
        <f t="shared" si="240"/>
        <v>615</v>
      </c>
      <c r="R813" s="66">
        <f t="shared" si="241"/>
        <v>75</v>
      </c>
      <c r="S813" s="66">
        <f>Q813-U813-SUMIFS(条件付き不可!X:X,条件付き不可!E:E,D813)</f>
        <v>75</v>
      </c>
      <c r="T813" s="66">
        <f t="shared" si="237"/>
        <v>615</v>
      </c>
      <c r="U813" s="66">
        <f>IF(COUNTIFS(条件付き不可!$E:$E,$D813,条件付き不可!$C:$C,条件付き不可!$V$3)&gt;0,Q813,SUMIFS(条件付き不可!$L:$L,条件付き不可!$E:$E,$D813,条件付き不可!$C:$C,U$1))</f>
        <v>540</v>
      </c>
      <c r="V813" s="66">
        <f>IF(COUNTIFS(条件付き不可!$E:$E,$D813,条件付き不可!$C:$C,条件付き不可!$V$5)&gt;0,Q813,IFERROR(VLOOKUP(D813,条件付き不可!E:Y,21,0),0))</f>
        <v>0</v>
      </c>
    </row>
    <row r="814" spans="1:22">
      <c r="A814" s="53" t="str">
        <f t="shared" si="238"/>
        <v>022094</v>
      </c>
      <c r="B814" s="53">
        <v>9</v>
      </c>
      <c r="C814">
        <v>813</v>
      </c>
      <c r="D814">
        <v>22094</v>
      </c>
      <c r="E814" t="s">
        <v>3031</v>
      </c>
      <c r="F814" t="s">
        <v>661</v>
      </c>
      <c r="G814" t="str">
        <f>VLOOKUP(A814,GIS!A:B,2,0)</f>
        <v>笹塚3</v>
      </c>
      <c r="H814" t="s">
        <v>458</v>
      </c>
      <c r="I814" t="s">
        <v>2619</v>
      </c>
      <c r="J814" s="66">
        <v>310</v>
      </c>
      <c r="K814" s="66">
        <v>310</v>
      </c>
      <c r="L814" s="66">
        <v>310</v>
      </c>
      <c r="M814" s="66">
        <v>310</v>
      </c>
      <c r="N814" s="66">
        <f>VLOOKUP(A814,GIS!A:C,3,0)</f>
        <v>310</v>
      </c>
      <c r="O814" s="66" t="str">
        <f t="shared" si="239"/>
        <v/>
      </c>
      <c r="P814" s="66" t="str">
        <f t="shared" si="242"/>
        <v/>
      </c>
      <c r="Q814" s="66">
        <f t="shared" si="240"/>
        <v>310</v>
      </c>
      <c r="R814" s="66">
        <f t="shared" si="241"/>
        <v>310</v>
      </c>
      <c r="S814" s="66">
        <f>Q814-U814-SUMIFS(条件付き不可!X:X,条件付き不可!E:E,D814)</f>
        <v>310</v>
      </c>
      <c r="T814" s="66">
        <f t="shared" si="237"/>
        <v>310</v>
      </c>
      <c r="U814" s="66">
        <f>IF(COUNTIFS(条件付き不可!$E:$E,$D814,条件付き不可!$C:$C,条件付き不可!$V$3)&gt;0,Q814,SUMIFS(条件付き不可!$L:$L,条件付き不可!$E:$E,$D814,条件付き不可!$C:$C,U$1))</f>
        <v>0</v>
      </c>
      <c r="V814" s="66">
        <f>IF(COUNTIFS(条件付き不可!$E:$E,$D814,条件付き不可!$C:$C,条件付き不可!$V$5)&gt;0,Q814,IFERROR(VLOOKUP(D814,条件付き不可!E:Y,21,0),0))</f>
        <v>0</v>
      </c>
    </row>
    <row r="815" spans="1:22">
      <c r="A815" s="53" t="str">
        <f t="shared" si="238"/>
        <v>022045</v>
      </c>
      <c r="B815" s="53">
        <v>9</v>
      </c>
      <c r="C815">
        <v>814</v>
      </c>
      <c r="D815">
        <v>22045</v>
      </c>
      <c r="E815" t="s">
        <v>3031</v>
      </c>
      <c r="F815" t="s">
        <v>663</v>
      </c>
      <c r="G815" t="str">
        <f>VLOOKUP(A815,GIS!A:B,2,0)</f>
        <v>けやき台　2</v>
      </c>
      <c r="H815" t="s">
        <v>458</v>
      </c>
      <c r="I815" t="s">
        <v>2619</v>
      </c>
      <c r="J815" s="66">
        <v>400</v>
      </c>
      <c r="K815" s="66">
        <v>400</v>
      </c>
      <c r="L815" s="66">
        <v>400</v>
      </c>
      <c r="M815" s="66">
        <v>400</v>
      </c>
      <c r="N815" s="66">
        <f>VLOOKUP(A815,GIS!A:C,3,0)</f>
        <v>400</v>
      </c>
      <c r="O815" s="66" t="str">
        <f t="shared" si="239"/>
        <v/>
      </c>
      <c r="P815" s="66" t="str">
        <f t="shared" si="242"/>
        <v/>
      </c>
      <c r="Q815" s="66">
        <f t="shared" si="240"/>
        <v>400</v>
      </c>
      <c r="R815" s="66">
        <f t="shared" si="241"/>
        <v>400</v>
      </c>
      <c r="S815" s="66">
        <f>Q815-U815-SUMIFS(条件付き不可!X:X,条件付き不可!E:E,D815)</f>
        <v>400</v>
      </c>
      <c r="T815" s="66">
        <f t="shared" ref="T815:T879" si="243">Q815-V815</f>
        <v>400</v>
      </c>
      <c r="U815" s="66">
        <f>IF(COUNTIFS(条件付き不可!$E:$E,$D815,条件付き不可!$C:$C,条件付き不可!$V$3)&gt;0,Q815,SUMIFS(条件付き不可!$L:$L,条件付き不可!$E:$E,$D815,条件付き不可!$C:$C,U$1))</f>
        <v>0</v>
      </c>
      <c r="V815" s="66">
        <f>IF(COUNTIFS(条件付き不可!$E:$E,$D815,条件付き不可!$C:$C,条件付き不可!$V$5)&gt;0,Q815,IFERROR(VLOOKUP(D815,条件付き不可!E:Y,21,0),0))</f>
        <v>0</v>
      </c>
    </row>
    <row r="816" spans="1:22">
      <c r="A816" s="53" t="str">
        <f t="shared" si="238"/>
        <v>022083</v>
      </c>
      <c r="B816" s="53">
        <v>9</v>
      </c>
      <c r="C816">
        <v>815</v>
      </c>
      <c r="D816">
        <v>22083</v>
      </c>
      <c r="E816" t="s">
        <v>3031</v>
      </c>
      <c r="F816" t="s">
        <v>663</v>
      </c>
      <c r="G816" t="str">
        <f>VLOOKUP(A816,GIS!A:B,2,0)</f>
        <v>けやき台1.2</v>
      </c>
      <c r="H816" t="s">
        <v>458</v>
      </c>
      <c r="I816" t="s">
        <v>2619</v>
      </c>
      <c r="J816" s="66">
        <v>590</v>
      </c>
      <c r="K816" s="66">
        <v>590</v>
      </c>
      <c r="L816" s="66">
        <v>590</v>
      </c>
      <c r="M816" s="66">
        <v>590</v>
      </c>
      <c r="N816" s="66">
        <f>VLOOKUP(A816,GIS!A:C,3,0)</f>
        <v>590</v>
      </c>
      <c r="O816" s="66" t="str">
        <f t="shared" si="239"/>
        <v/>
      </c>
      <c r="P816" s="66" t="str">
        <f t="shared" si="242"/>
        <v/>
      </c>
      <c r="Q816" s="66">
        <f t="shared" si="240"/>
        <v>590</v>
      </c>
      <c r="R816" s="66">
        <f t="shared" si="241"/>
        <v>590</v>
      </c>
      <c r="S816" s="66">
        <f>Q816-U816-SUMIFS(条件付き不可!X:X,条件付き不可!E:E,D816)</f>
        <v>590</v>
      </c>
      <c r="T816" s="66">
        <f t="shared" si="243"/>
        <v>590</v>
      </c>
      <c r="U816" s="66">
        <f>IF(COUNTIFS(条件付き不可!$E:$E,$D816,条件付き不可!$C:$C,条件付き不可!$V$3)&gt;0,Q816,SUMIFS(条件付き不可!$L:$L,条件付き不可!$E:$E,$D816,条件付き不可!$C:$C,U$1))</f>
        <v>0</v>
      </c>
      <c r="V816" s="66">
        <f>IF(COUNTIFS(条件付き不可!$E:$E,$D816,条件付き不可!$C:$C,条件付き不可!$V$5)&gt;0,Q816,IFERROR(VLOOKUP(D816,条件付き不可!E:Y,21,0),0))</f>
        <v>0</v>
      </c>
    </row>
    <row r="817" spans="1:22">
      <c r="A817" s="53" t="str">
        <f t="shared" si="238"/>
        <v>022046</v>
      </c>
      <c r="B817" s="53">
        <v>9</v>
      </c>
      <c r="C817">
        <v>816</v>
      </c>
      <c r="D817">
        <v>22046</v>
      </c>
      <c r="E817" t="s">
        <v>3031</v>
      </c>
      <c r="F817" t="s">
        <v>665</v>
      </c>
      <c r="G817" t="str">
        <f>VLOOKUP(A817,GIS!A:B,2,0)</f>
        <v>大松（根）</v>
      </c>
      <c r="H817" t="s">
        <v>458</v>
      </c>
      <c r="I817" t="s">
        <v>2619</v>
      </c>
      <c r="J817" s="66">
        <v>670</v>
      </c>
      <c r="K817" s="66">
        <v>670</v>
      </c>
      <c r="L817" s="66">
        <v>670</v>
      </c>
      <c r="M817" s="66">
        <v>670</v>
      </c>
      <c r="N817" s="66">
        <f>VLOOKUP(A817,GIS!A:C,3,0)</f>
        <v>670</v>
      </c>
      <c r="O817" s="66" t="str">
        <f t="shared" si="239"/>
        <v/>
      </c>
      <c r="P817" s="66" t="str">
        <f t="shared" si="242"/>
        <v/>
      </c>
      <c r="Q817" s="66">
        <f t="shared" si="240"/>
        <v>670</v>
      </c>
      <c r="R817" s="66">
        <f t="shared" si="241"/>
        <v>670</v>
      </c>
      <c r="S817" s="66">
        <f>Q817-U817-SUMIFS(条件付き不可!X:X,条件付き不可!E:E,D817)</f>
        <v>670</v>
      </c>
      <c r="T817" s="66">
        <f t="shared" si="243"/>
        <v>670</v>
      </c>
      <c r="U817" s="66">
        <f>IF(COUNTIFS(条件付き不可!$E:$E,$D817,条件付き不可!$C:$C,条件付き不可!$V$3)&gt;0,Q817,SUMIFS(条件付き不可!$L:$L,条件付き不可!$E:$E,$D817,条件付き不可!$C:$C,U$1))</f>
        <v>0</v>
      </c>
      <c r="V817" s="66">
        <f>IF(COUNTIFS(条件付き不可!$E:$E,$D817,条件付き不可!$C:$C,条件付き不可!$V$5)&gt;0,Q817,IFERROR(VLOOKUP(D817,条件付き不可!E:Y,21,0),0))</f>
        <v>0</v>
      </c>
    </row>
    <row r="818" spans="1:22">
      <c r="A818" s="53" t="str">
        <f t="shared" si="238"/>
        <v>022047</v>
      </c>
      <c r="B818" s="53">
        <v>9</v>
      </c>
      <c r="C818">
        <v>817</v>
      </c>
      <c r="D818">
        <v>22047</v>
      </c>
      <c r="E818" t="s">
        <v>3031</v>
      </c>
      <c r="F818" t="s">
        <v>666</v>
      </c>
      <c r="G818" t="str">
        <f>VLOOKUP(A818,GIS!A:B,2,0)</f>
        <v>清水口　1（団）</v>
      </c>
      <c r="H818" t="s">
        <v>458</v>
      </c>
      <c r="I818" t="s">
        <v>2619</v>
      </c>
      <c r="J818" s="66">
        <v>560</v>
      </c>
      <c r="K818" s="66">
        <v>560</v>
      </c>
      <c r="L818" s="66">
        <v>560</v>
      </c>
      <c r="M818" s="66">
        <v>560</v>
      </c>
      <c r="N818" s="66">
        <f>VLOOKUP(A818,GIS!A:C,3,0)</f>
        <v>560</v>
      </c>
      <c r="O818" s="66" t="str">
        <f t="shared" si="239"/>
        <v/>
      </c>
      <c r="P818" s="66" t="str">
        <f t="shared" si="242"/>
        <v/>
      </c>
      <c r="Q818" s="66">
        <f t="shared" si="240"/>
        <v>560</v>
      </c>
      <c r="R818" s="66">
        <f t="shared" si="241"/>
        <v>560</v>
      </c>
      <c r="S818" s="66">
        <f>Q818-U818-SUMIFS(条件付き不可!X:X,条件付き不可!E:E,D818)</f>
        <v>560</v>
      </c>
      <c r="T818" s="66">
        <f t="shared" si="243"/>
        <v>560</v>
      </c>
      <c r="U818" s="66">
        <f>IF(COUNTIFS(条件付き不可!$E:$E,$D818,条件付き不可!$C:$C,条件付き不可!$V$3)&gt;0,Q818,SUMIFS(条件付き不可!$L:$L,条件付き不可!$E:$E,$D818,条件付き不可!$C:$C,U$1))</f>
        <v>0</v>
      </c>
      <c r="V818" s="66">
        <f>IF(COUNTIFS(条件付き不可!$E:$E,$D818,条件付き不可!$C:$C,条件付き不可!$V$5)&gt;0,Q818,IFERROR(VLOOKUP(D818,条件付き不可!E:Y,21,0),0))</f>
        <v>0</v>
      </c>
    </row>
    <row r="819" spans="1:22">
      <c r="A819" s="53" t="str">
        <f t="shared" ref="A819:A885" si="244">TEXT(D819,"000000")</f>
        <v>022048</v>
      </c>
      <c r="B819" s="53">
        <v>9</v>
      </c>
      <c r="C819">
        <v>818</v>
      </c>
      <c r="D819">
        <v>22048</v>
      </c>
      <c r="E819" t="s">
        <v>3031</v>
      </c>
      <c r="F819" t="s">
        <v>666</v>
      </c>
      <c r="G819" t="str">
        <f>VLOOKUP(A819,GIS!A:B,2,0)</f>
        <v>清水口　2A</v>
      </c>
      <c r="H819" t="s">
        <v>458</v>
      </c>
      <c r="I819" t="s">
        <v>2619</v>
      </c>
      <c r="J819" s="66">
        <v>340</v>
      </c>
      <c r="K819" s="66">
        <v>340</v>
      </c>
      <c r="L819" s="66">
        <v>340</v>
      </c>
      <c r="M819" s="66">
        <v>340</v>
      </c>
      <c r="N819" s="66">
        <f>VLOOKUP(A819,GIS!A:C,3,0)</f>
        <v>340</v>
      </c>
      <c r="O819" s="66" t="str">
        <f t="shared" ref="O819:O885" si="245">IF(J819=N819,"","✕")</f>
        <v/>
      </c>
      <c r="P819" s="66" t="str">
        <f t="shared" si="242"/>
        <v/>
      </c>
      <c r="Q819" s="66">
        <f t="shared" ref="Q819:Q885" si="246">N819</f>
        <v>340</v>
      </c>
      <c r="R819" s="66">
        <f t="shared" ref="R819:R885" si="247">Q819-U819</f>
        <v>340</v>
      </c>
      <c r="S819" s="66">
        <f>Q819-U819-SUMIFS(条件付き不可!X:X,条件付き不可!E:E,D819)</f>
        <v>340</v>
      </c>
      <c r="T819" s="66">
        <f t="shared" si="243"/>
        <v>340</v>
      </c>
      <c r="U819" s="66">
        <f>IF(COUNTIFS(条件付き不可!$E:$E,$D819,条件付き不可!$C:$C,条件付き不可!$V$3)&gt;0,Q819,SUMIFS(条件付き不可!$L:$L,条件付き不可!$E:$E,$D819,条件付き不可!$C:$C,U$1))</f>
        <v>0</v>
      </c>
      <c r="V819" s="66">
        <f>IF(COUNTIFS(条件付き不可!$E:$E,$D819,条件付き不可!$C:$C,条件付き不可!$V$5)&gt;0,Q819,IFERROR(VLOOKUP(D819,条件付き不可!E:Y,21,0),0))</f>
        <v>0</v>
      </c>
    </row>
    <row r="820" spans="1:22">
      <c r="A820" s="53" t="str">
        <f t="shared" si="244"/>
        <v>022085</v>
      </c>
      <c r="B820" s="53">
        <v>9</v>
      </c>
      <c r="C820">
        <v>819</v>
      </c>
      <c r="D820">
        <v>22085</v>
      </c>
      <c r="E820" t="s">
        <v>3031</v>
      </c>
      <c r="F820" t="s">
        <v>666</v>
      </c>
      <c r="G820" t="str">
        <f>VLOOKUP(A820,GIS!A:B,2,0)</f>
        <v>清水口　2B</v>
      </c>
      <c r="H820" t="s">
        <v>458</v>
      </c>
      <c r="I820" t="s">
        <v>2619</v>
      </c>
      <c r="J820" s="66">
        <v>485</v>
      </c>
      <c r="K820" s="66">
        <v>485</v>
      </c>
      <c r="L820" s="66">
        <v>485</v>
      </c>
      <c r="M820" s="66">
        <v>485</v>
      </c>
      <c r="N820" s="66">
        <f>VLOOKUP(A820,GIS!A:C,3,0)</f>
        <v>485</v>
      </c>
      <c r="O820" s="66" t="str">
        <f t="shared" si="245"/>
        <v/>
      </c>
      <c r="P820" s="66" t="str">
        <f t="shared" si="242"/>
        <v/>
      </c>
      <c r="Q820" s="66">
        <f t="shared" si="246"/>
        <v>485</v>
      </c>
      <c r="R820" s="66">
        <f t="shared" si="247"/>
        <v>485</v>
      </c>
      <c r="S820" s="66">
        <f>Q820-U820-SUMIFS(条件付き不可!X:X,条件付き不可!E:E,D820)</f>
        <v>485</v>
      </c>
      <c r="T820" s="66">
        <f t="shared" si="243"/>
        <v>485</v>
      </c>
      <c r="U820" s="66">
        <f>IF(COUNTIFS(条件付き不可!$E:$E,$D820,条件付き不可!$C:$C,条件付き不可!$V$3)&gt;0,Q820,SUMIFS(条件付き不可!$L:$L,条件付き不可!$E:$E,$D820,条件付き不可!$C:$C,U$1))</f>
        <v>0</v>
      </c>
      <c r="V820" s="66">
        <f>IF(COUNTIFS(条件付き不可!$E:$E,$D820,条件付き不可!$C:$C,条件付き不可!$V$5)&gt;0,Q820,IFERROR(VLOOKUP(D820,条件付き不可!E:Y,21,0),0))</f>
        <v>0</v>
      </c>
    </row>
    <row r="821" spans="1:22">
      <c r="A821" s="53" t="str">
        <f t="shared" si="244"/>
        <v>022049</v>
      </c>
      <c r="B821" s="53">
        <v>9</v>
      </c>
      <c r="C821">
        <v>820</v>
      </c>
      <c r="D821">
        <v>22049</v>
      </c>
      <c r="E821" t="s">
        <v>3031</v>
      </c>
      <c r="F821" t="s">
        <v>666</v>
      </c>
      <c r="G821" t="str">
        <f>VLOOKUP(A821,GIS!A:B,2,0)</f>
        <v>清水口　3</v>
      </c>
      <c r="H821" t="s">
        <v>458</v>
      </c>
      <c r="I821" t="s">
        <v>2619</v>
      </c>
      <c r="J821" s="66">
        <v>330</v>
      </c>
      <c r="K821" s="66">
        <v>330</v>
      </c>
      <c r="L821" s="66">
        <v>330</v>
      </c>
      <c r="M821" s="66">
        <v>330</v>
      </c>
      <c r="N821" s="66">
        <f>VLOOKUP(A821,GIS!A:C,3,0)</f>
        <v>330</v>
      </c>
      <c r="O821" s="66" t="str">
        <f t="shared" si="245"/>
        <v/>
      </c>
      <c r="P821" s="66" t="str">
        <f t="shared" si="242"/>
        <v/>
      </c>
      <c r="Q821" s="66">
        <f t="shared" si="246"/>
        <v>330</v>
      </c>
      <c r="R821" s="66">
        <f t="shared" si="247"/>
        <v>330</v>
      </c>
      <c r="S821" s="66">
        <f>Q821-U821-SUMIFS(条件付き不可!X:X,条件付き不可!E:E,D821)</f>
        <v>330</v>
      </c>
      <c r="T821" s="66">
        <f t="shared" si="243"/>
        <v>330</v>
      </c>
      <c r="U821" s="66">
        <f>IF(COUNTIFS(条件付き不可!$E:$E,$D821,条件付き不可!$C:$C,条件付き不可!$V$3)&gt;0,Q821,SUMIFS(条件付き不可!$L:$L,条件付き不可!$E:$E,$D821,条件付き不可!$C:$C,U$1))</f>
        <v>0</v>
      </c>
      <c r="V821" s="66">
        <f>IF(COUNTIFS(条件付き不可!$E:$E,$D821,条件付き不可!$C:$C,条件付き不可!$V$5)&gt;0,Q821,IFERROR(VLOOKUP(D821,条件付き不可!E:Y,21,0),0))</f>
        <v>0</v>
      </c>
    </row>
    <row r="822" spans="1:22">
      <c r="A822" s="53" t="str">
        <f t="shared" si="244"/>
        <v>022050</v>
      </c>
      <c r="B822" s="53">
        <v>9</v>
      </c>
      <c r="C822">
        <v>821</v>
      </c>
      <c r="D822">
        <v>22050</v>
      </c>
      <c r="E822" t="s">
        <v>3031</v>
      </c>
      <c r="F822" t="s">
        <v>671</v>
      </c>
      <c r="G822" t="str">
        <f>VLOOKUP(A822,GIS!A:B,2,0)</f>
        <v>七次台　1.2</v>
      </c>
      <c r="H822" t="s">
        <v>458</v>
      </c>
      <c r="I822" t="s">
        <v>2619</v>
      </c>
      <c r="J822" s="66">
        <v>455</v>
      </c>
      <c r="K822" s="66">
        <v>455</v>
      </c>
      <c r="L822" s="66">
        <v>455</v>
      </c>
      <c r="M822" s="66">
        <v>455</v>
      </c>
      <c r="N822" s="66">
        <f>VLOOKUP(A822,GIS!A:C,3,0)</f>
        <v>455</v>
      </c>
      <c r="O822" s="66" t="str">
        <f t="shared" si="245"/>
        <v/>
      </c>
      <c r="P822" s="66" t="str">
        <f t="shared" si="242"/>
        <v/>
      </c>
      <c r="Q822" s="66">
        <f t="shared" si="246"/>
        <v>455</v>
      </c>
      <c r="R822" s="66">
        <f t="shared" si="247"/>
        <v>455</v>
      </c>
      <c r="S822" s="66">
        <f>Q822-U822-SUMIFS(条件付き不可!X:X,条件付き不可!E:E,D822)</f>
        <v>455</v>
      </c>
      <c r="T822" s="66">
        <f t="shared" si="243"/>
        <v>455</v>
      </c>
      <c r="U822" s="66">
        <f>IF(COUNTIFS(条件付き不可!$E:$E,$D822,条件付き不可!$C:$C,条件付き不可!$V$3)&gt;0,Q822,SUMIFS(条件付き不可!$L:$L,条件付き不可!$E:$E,$D822,条件付き不可!$C:$C,U$1))</f>
        <v>0</v>
      </c>
      <c r="V822" s="66">
        <f>IF(COUNTIFS(条件付き不可!$E:$E,$D822,条件付き不可!$C:$C,条件付き不可!$V$5)&gt;0,Q822,IFERROR(VLOOKUP(D822,条件付き不可!E:Y,21,0),0))</f>
        <v>0</v>
      </c>
    </row>
    <row r="823" spans="1:22">
      <c r="A823" s="53" t="str">
        <f t="shared" si="244"/>
        <v>022051</v>
      </c>
      <c r="B823" s="53">
        <v>9</v>
      </c>
      <c r="C823">
        <v>822</v>
      </c>
      <c r="D823">
        <v>22051</v>
      </c>
      <c r="E823" t="s">
        <v>3031</v>
      </c>
      <c r="F823" t="s">
        <v>671</v>
      </c>
      <c r="G823" t="str">
        <f>VLOOKUP(A823,GIS!A:B,2,0)</f>
        <v>七次台3丁目</v>
      </c>
      <c r="H823" t="s">
        <v>458</v>
      </c>
      <c r="I823" t="s">
        <v>2619</v>
      </c>
      <c r="J823" s="66">
        <v>325</v>
      </c>
      <c r="K823" s="66">
        <v>325</v>
      </c>
      <c r="L823" s="66">
        <v>325</v>
      </c>
      <c r="M823" s="66">
        <v>325</v>
      </c>
      <c r="N823" s="66">
        <f>VLOOKUP(A823,GIS!A:C,3,0)</f>
        <v>325</v>
      </c>
      <c r="O823" s="66" t="str">
        <f t="shared" si="245"/>
        <v/>
      </c>
      <c r="P823" s="66" t="str">
        <f t="shared" si="242"/>
        <v/>
      </c>
      <c r="Q823" s="66">
        <f t="shared" si="246"/>
        <v>325</v>
      </c>
      <c r="R823" s="66">
        <f t="shared" si="247"/>
        <v>325</v>
      </c>
      <c r="S823" s="66">
        <f>Q823-U823-SUMIFS(条件付き不可!X:X,条件付き不可!E:E,D823)</f>
        <v>325</v>
      </c>
      <c r="T823" s="66">
        <f t="shared" si="243"/>
        <v>325</v>
      </c>
      <c r="U823" s="66">
        <f>IF(COUNTIFS(条件付き不可!$E:$E,$D823,条件付き不可!$C:$C,条件付き不可!$V$3)&gt;0,Q823,SUMIFS(条件付き不可!$L:$L,条件付き不可!$E:$E,$D823,条件付き不可!$C:$C,U$1))</f>
        <v>0</v>
      </c>
      <c r="V823" s="66">
        <f>IF(COUNTIFS(条件付き不可!$E:$E,$D823,条件付き不可!$C:$C,条件付き不可!$V$5)&gt;0,Q823,IFERROR(VLOOKUP(D823,条件付き不可!E:Y,21,0),0))</f>
        <v>0</v>
      </c>
    </row>
    <row r="824" spans="1:22">
      <c r="A824" s="53" t="str">
        <f t="shared" si="244"/>
        <v>022075</v>
      </c>
      <c r="B824" s="53">
        <v>9</v>
      </c>
      <c r="C824">
        <v>823</v>
      </c>
      <c r="D824">
        <v>22075</v>
      </c>
      <c r="E824" t="s">
        <v>3031</v>
      </c>
      <c r="F824" t="s">
        <v>671</v>
      </c>
      <c r="G824" t="str">
        <f>VLOOKUP(A824,GIS!A:B,2,0)</f>
        <v>七次台4丁目</v>
      </c>
      <c r="H824" t="s">
        <v>458</v>
      </c>
      <c r="I824" t="s">
        <v>2619</v>
      </c>
      <c r="J824" s="66">
        <v>280</v>
      </c>
      <c r="K824" s="66">
        <v>280</v>
      </c>
      <c r="L824" s="66">
        <v>280</v>
      </c>
      <c r="M824" s="66">
        <v>280</v>
      </c>
      <c r="N824" s="66">
        <f>VLOOKUP(A824,GIS!A:C,3,0)</f>
        <v>280</v>
      </c>
      <c r="O824" s="66" t="str">
        <f t="shared" si="245"/>
        <v/>
      </c>
      <c r="P824" s="66" t="str">
        <f t="shared" si="242"/>
        <v/>
      </c>
      <c r="Q824" s="66">
        <f t="shared" si="246"/>
        <v>280</v>
      </c>
      <c r="R824" s="66">
        <f t="shared" si="247"/>
        <v>280</v>
      </c>
      <c r="S824" s="66">
        <f>Q824-U824-SUMIFS(条件付き不可!X:X,条件付き不可!E:E,D824)</f>
        <v>280</v>
      </c>
      <c r="T824" s="66">
        <f t="shared" si="243"/>
        <v>280</v>
      </c>
      <c r="U824" s="66">
        <f>IF(COUNTIFS(条件付き不可!$E:$E,$D824,条件付き不可!$C:$C,条件付き不可!$V$3)&gt;0,Q824,SUMIFS(条件付き不可!$L:$L,条件付き不可!$E:$E,$D824,条件付き不可!$C:$C,U$1))</f>
        <v>0</v>
      </c>
      <c r="V824" s="66">
        <f>IF(COUNTIFS(条件付き不可!$E:$E,$D824,条件付き不可!$C:$C,条件付き不可!$V$5)&gt;0,Q824,IFERROR(VLOOKUP(D824,条件付き不可!E:Y,21,0),0))</f>
        <v>0</v>
      </c>
    </row>
    <row r="825" spans="1:22">
      <c r="A825" s="53" t="str">
        <f t="shared" si="244"/>
        <v>022052</v>
      </c>
      <c r="B825" s="53">
        <v>9</v>
      </c>
      <c r="C825">
        <v>824</v>
      </c>
      <c r="D825">
        <v>22052</v>
      </c>
      <c r="E825" t="s">
        <v>3031</v>
      </c>
      <c r="F825" t="s">
        <v>675</v>
      </c>
      <c r="G825" t="str">
        <f>VLOOKUP(A825,GIS!A:B,2,0)</f>
        <v>大山口　1</v>
      </c>
      <c r="H825" t="s">
        <v>458</v>
      </c>
      <c r="I825" t="s">
        <v>2619</v>
      </c>
      <c r="J825" s="66">
        <v>400</v>
      </c>
      <c r="K825" s="66">
        <v>400</v>
      </c>
      <c r="L825" s="66">
        <v>400</v>
      </c>
      <c r="M825" s="66">
        <v>400</v>
      </c>
      <c r="N825" s="66">
        <f>VLOOKUP(A825,GIS!A:C,3,0)</f>
        <v>400</v>
      </c>
      <c r="O825" s="66" t="str">
        <f t="shared" si="245"/>
        <v/>
      </c>
      <c r="P825" s="66" t="str">
        <f t="shared" si="242"/>
        <v/>
      </c>
      <c r="Q825" s="66">
        <f t="shared" si="246"/>
        <v>400</v>
      </c>
      <c r="R825" s="66">
        <f t="shared" si="247"/>
        <v>400</v>
      </c>
      <c r="S825" s="66">
        <f>Q825-U825-SUMIFS(条件付き不可!X:X,条件付き不可!E:E,D825)</f>
        <v>400</v>
      </c>
      <c r="T825" s="66">
        <f t="shared" si="243"/>
        <v>400</v>
      </c>
      <c r="U825" s="66">
        <f>IF(COUNTIFS(条件付き不可!$E:$E,$D825,条件付き不可!$C:$C,条件付き不可!$V$3)&gt;0,Q825,SUMIFS(条件付き不可!$L:$L,条件付き不可!$E:$E,$D825,条件付き不可!$C:$C,U$1))</f>
        <v>0</v>
      </c>
      <c r="V825" s="66">
        <f>IF(COUNTIFS(条件付き不可!$E:$E,$D825,条件付き不可!$C:$C,条件付き不可!$V$5)&gt;0,Q825,IFERROR(VLOOKUP(D825,条件付き不可!E:Y,21,0),0))</f>
        <v>0</v>
      </c>
    </row>
    <row r="826" spans="1:22">
      <c r="A826" s="53" t="str">
        <f>TEXT(D826,"000000")</f>
        <v>022053</v>
      </c>
      <c r="B826" s="53">
        <v>9</v>
      </c>
      <c r="C826">
        <v>825</v>
      </c>
      <c r="D826">
        <v>22053</v>
      </c>
      <c r="E826" t="s">
        <v>3031</v>
      </c>
      <c r="F826" t="s">
        <v>675</v>
      </c>
      <c r="G826" t="str">
        <f>VLOOKUP(A826,GIS!A:B,2,0)</f>
        <v>大山口　2A（団）</v>
      </c>
      <c r="H826" t="s">
        <v>458</v>
      </c>
      <c r="I826" t="s">
        <v>2619</v>
      </c>
      <c r="J826" s="66">
        <v>350</v>
      </c>
      <c r="K826" s="66">
        <v>350</v>
      </c>
      <c r="L826" s="66">
        <v>350</v>
      </c>
      <c r="M826" s="66">
        <v>350</v>
      </c>
      <c r="N826" s="66">
        <f>VLOOKUP(A826,GIS!A:C,3,0)</f>
        <v>350</v>
      </c>
      <c r="O826" s="66" t="str">
        <f>IF(J826=N826,"","✕")</f>
        <v/>
      </c>
      <c r="P826" s="66" t="str">
        <f t="shared" si="242"/>
        <v/>
      </c>
      <c r="Q826" s="66">
        <f>N826</f>
        <v>350</v>
      </c>
      <c r="R826" s="66">
        <f>Q826-U826</f>
        <v>350</v>
      </c>
      <c r="S826" s="66">
        <f>Q826-U826-SUMIFS(条件付き不可!X:X,条件付き不可!E:E,D826)</f>
        <v>350</v>
      </c>
      <c r="T826" s="66">
        <f t="shared" si="243"/>
        <v>350</v>
      </c>
      <c r="U826" s="66">
        <f>IF(COUNTIFS(条件付き不可!$E:$E,$D826,条件付き不可!$C:$C,条件付き不可!$V$3)&gt;0,Q826,SUMIFS(条件付き不可!$L:$L,条件付き不可!$E:$E,$D826,条件付き不可!$C:$C,U$1))</f>
        <v>0</v>
      </c>
      <c r="V826" s="66">
        <f>IF(COUNTIFS(条件付き不可!$E:$E,$D826,条件付き不可!$C:$C,条件付き不可!$V$5)&gt;0,Q826,IFERROR(VLOOKUP(D826,条件付き不可!E:Y,21,0),0))</f>
        <v>0</v>
      </c>
    </row>
    <row r="827" spans="1:22">
      <c r="A827" s="53" t="str">
        <f t="shared" si="244"/>
        <v>022097</v>
      </c>
      <c r="B827" s="53">
        <v>9</v>
      </c>
      <c r="C827">
        <v>826</v>
      </c>
      <c r="D827">
        <v>22097</v>
      </c>
      <c r="E827" t="s">
        <v>3031</v>
      </c>
      <c r="F827" t="s">
        <v>675</v>
      </c>
      <c r="G827" t="str">
        <f>VLOOKUP(A827,GIS!A:B,2,0)</f>
        <v>大山口　2B（団）</v>
      </c>
      <c r="H827" t="s">
        <v>458</v>
      </c>
      <c r="I827" t="s">
        <v>2619</v>
      </c>
      <c r="J827" s="66">
        <v>605</v>
      </c>
      <c r="K827" s="66">
        <v>605</v>
      </c>
      <c r="L827" s="66">
        <v>605</v>
      </c>
      <c r="M827" s="66">
        <v>605</v>
      </c>
      <c r="N827" s="66">
        <f>VLOOKUP(A827,GIS!A:C,3,0)</f>
        <v>605</v>
      </c>
      <c r="O827" s="66" t="str">
        <f t="shared" si="245"/>
        <v/>
      </c>
      <c r="P827" s="66" t="str">
        <f t="shared" si="242"/>
        <v/>
      </c>
      <c r="Q827" s="66">
        <f t="shared" si="246"/>
        <v>605</v>
      </c>
      <c r="R827" s="66">
        <f t="shared" si="247"/>
        <v>605</v>
      </c>
      <c r="S827" s="66">
        <f>Q827-U827-SUMIFS(条件付き不可!X:X,条件付き不可!E:E,D827)</f>
        <v>605</v>
      </c>
      <c r="T827" s="66">
        <f t="shared" si="243"/>
        <v>605</v>
      </c>
      <c r="U827" s="66">
        <f>IF(COUNTIFS(条件付き不可!$E:$E,$D827,条件付き不可!$C:$C,条件付き不可!$V$3)&gt;0,Q827,SUMIFS(条件付き不可!$L:$L,条件付き不可!$E:$E,$D827,条件付き不可!$C:$C,U$1))</f>
        <v>0</v>
      </c>
      <c r="V827" s="66">
        <f>IF(COUNTIFS(条件付き不可!$E:$E,$D827,条件付き不可!$C:$C,条件付き不可!$V$5)&gt;0,Q827,IFERROR(VLOOKUP(D827,条件付き不可!E:Y,21,0),0))</f>
        <v>0</v>
      </c>
    </row>
    <row r="828" spans="1:22">
      <c r="A828" s="53" t="str">
        <f t="shared" si="244"/>
        <v>022061</v>
      </c>
      <c r="B828" s="53">
        <v>9</v>
      </c>
      <c r="C828">
        <v>827</v>
      </c>
      <c r="D828">
        <v>22061</v>
      </c>
      <c r="E828" t="s">
        <v>3031</v>
      </c>
      <c r="F828" t="s">
        <v>677</v>
      </c>
      <c r="G828" t="str">
        <f>VLOOKUP(A828,GIS!A:B,2,0)</f>
        <v>西白井1</v>
      </c>
      <c r="H828" t="s">
        <v>458</v>
      </c>
      <c r="I828" t="s">
        <v>2619</v>
      </c>
      <c r="J828" s="66">
        <v>615</v>
      </c>
      <c r="K828" s="66">
        <v>615</v>
      </c>
      <c r="L828" s="66">
        <v>615</v>
      </c>
      <c r="M828" s="66">
        <v>615</v>
      </c>
      <c r="N828" s="66">
        <f>VLOOKUP(A828,GIS!A:C,3,0)</f>
        <v>615</v>
      </c>
      <c r="O828" s="66" t="str">
        <f t="shared" si="245"/>
        <v/>
      </c>
      <c r="P828" s="66" t="str">
        <f t="shared" si="242"/>
        <v/>
      </c>
      <c r="Q828" s="66">
        <f t="shared" si="246"/>
        <v>615</v>
      </c>
      <c r="R828" s="66">
        <f t="shared" si="247"/>
        <v>615</v>
      </c>
      <c r="S828" s="66">
        <f>Q828-U828-SUMIFS(条件付き不可!X:X,条件付き不可!E:E,D828)</f>
        <v>615</v>
      </c>
      <c r="T828" s="66">
        <f t="shared" si="243"/>
        <v>615</v>
      </c>
      <c r="U828" s="66">
        <f>IF(COUNTIFS(条件付き不可!$E:$E,$D828,条件付き不可!$C:$C,条件付き不可!$V$3)&gt;0,Q828,SUMIFS(条件付き不可!$L:$L,条件付き不可!$E:$E,$D828,条件付き不可!$C:$C,U$1))</f>
        <v>0</v>
      </c>
      <c r="V828" s="66">
        <f>IF(COUNTIFS(条件付き不可!$E:$E,$D828,条件付き不可!$C:$C,条件付き不可!$V$5)&gt;0,Q828,IFERROR(VLOOKUP(D828,条件付き不可!E:Y,21,0),0))</f>
        <v>0</v>
      </c>
    </row>
    <row r="829" spans="1:22">
      <c r="A829" s="53" t="str">
        <f t="shared" si="244"/>
        <v>022062</v>
      </c>
      <c r="B829" s="53">
        <v>9</v>
      </c>
      <c r="C829">
        <v>828</v>
      </c>
      <c r="D829">
        <v>22062</v>
      </c>
      <c r="E829" t="s">
        <v>3031</v>
      </c>
      <c r="F829" t="s">
        <v>677</v>
      </c>
      <c r="G829" t="str">
        <f>VLOOKUP(A829,GIS!A:B,2,0)</f>
        <v>西白井2A</v>
      </c>
      <c r="H829" t="s">
        <v>458</v>
      </c>
      <c r="I829" t="s">
        <v>2619</v>
      </c>
      <c r="J829" s="66">
        <v>330</v>
      </c>
      <c r="K829" s="66">
        <v>330</v>
      </c>
      <c r="L829" s="66">
        <v>330</v>
      </c>
      <c r="M829" s="66">
        <v>330</v>
      </c>
      <c r="N829" s="66">
        <f>VLOOKUP(A829,GIS!A:C,3,0)</f>
        <v>330</v>
      </c>
      <c r="O829" s="66" t="str">
        <f t="shared" si="245"/>
        <v/>
      </c>
      <c r="P829" s="66" t="str">
        <f t="shared" si="242"/>
        <v/>
      </c>
      <c r="Q829" s="66">
        <f t="shared" si="246"/>
        <v>330</v>
      </c>
      <c r="R829" s="66">
        <f t="shared" si="247"/>
        <v>330</v>
      </c>
      <c r="S829" s="66">
        <f>Q829-U829-SUMIFS(条件付き不可!X:X,条件付き不可!E:E,D829)</f>
        <v>330</v>
      </c>
      <c r="T829" s="66">
        <f t="shared" si="243"/>
        <v>330</v>
      </c>
      <c r="U829" s="66">
        <f>IF(COUNTIFS(条件付き不可!$E:$E,$D829,条件付き不可!$C:$C,条件付き不可!$V$3)&gt;0,Q829,SUMIFS(条件付き不可!$L:$L,条件付き不可!$E:$E,$D829,条件付き不可!$C:$C,U$1))</f>
        <v>0</v>
      </c>
      <c r="V829" s="66">
        <f>IF(COUNTIFS(条件付き不可!$E:$E,$D829,条件付き不可!$C:$C,条件付き不可!$V$5)&gt;0,Q829,IFERROR(VLOOKUP(D829,条件付き不可!E:Y,21,0),0))</f>
        <v>0</v>
      </c>
    </row>
    <row r="830" spans="1:22">
      <c r="A830" s="53" t="str">
        <f t="shared" si="244"/>
        <v>022084</v>
      </c>
      <c r="B830" s="53">
        <v>9</v>
      </c>
      <c r="C830">
        <v>829</v>
      </c>
      <c r="D830">
        <v>22084</v>
      </c>
      <c r="E830" t="s">
        <v>3031</v>
      </c>
      <c r="F830" t="s">
        <v>677</v>
      </c>
      <c r="G830" t="str">
        <f>VLOOKUP(A830,GIS!A:B,2,0)</f>
        <v>西白井2B・根</v>
      </c>
      <c r="H830" t="s">
        <v>458</v>
      </c>
      <c r="I830" t="s">
        <v>2619</v>
      </c>
      <c r="J830" s="66">
        <v>350</v>
      </c>
      <c r="K830" s="66">
        <v>350</v>
      </c>
      <c r="L830" s="66">
        <v>350</v>
      </c>
      <c r="M830" s="66">
        <v>350</v>
      </c>
      <c r="N830" s="66">
        <f>VLOOKUP(A830,GIS!A:C,3,0)</f>
        <v>350</v>
      </c>
      <c r="O830" s="66" t="str">
        <f t="shared" si="245"/>
        <v/>
      </c>
      <c r="P830" s="66" t="str">
        <f t="shared" si="242"/>
        <v/>
      </c>
      <c r="Q830" s="66">
        <f t="shared" si="246"/>
        <v>350</v>
      </c>
      <c r="R830" s="66">
        <f t="shared" si="247"/>
        <v>350</v>
      </c>
      <c r="S830" s="66">
        <f>Q830-U830-SUMIFS(条件付き不可!X:X,条件付き不可!E:E,D830)</f>
        <v>350</v>
      </c>
      <c r="T830" s="66">
        <f t="shared" si="243"/>
        <v>350</v>
      </c>
      <c r="U830" s="66">
        <f>IF(COUNTIFS(条件付き不可!$E:$E,$D830,条件付き不可!$C:$C,条件付き不可!$V$3)&gt;0,Q830,SUMIFS(条件付き不可!$L:$L,条件付き不可!$E:$E,$D830,条件付き不可!$C:$C,U$1))</f>
        <v>0</v>
      </c>
      <c r="V830" s="66">
        <f>IF(COUNTIFS(条件付き不可!$E:$E,$D830,条件付き不可!$C:$C,条件付き不可!$V$5)&gt;0,Q830,IFERROR(VLOOKUP(D830,条件付き不可!E:Y,21,0),0))</f>
        <v>0</v>
      </c>
    </row>
    <row r="831" spans="1:22">
      <c r="A831" s="53" t="str">
        <f t="shared" si="244"/>
        <v>022063</v>
      </c>
      <c r="B831" s="53">
        <v>9</v>
      </c>
      <c r="C831">
        <v>830</v>
      </c>
      <c r="D831">
        <v>22063</v>
      </c>
      <c r="E831" t="s">
        <v>3031</v>
      </c>
      <c r="F831" t="s">
        <v>677</v>
      </c>
      <c r="G831" t="str">
        <f>VLOOKUP(A831,GIS!A:B,2,0)</f>
        <v>西白井3</v>
      </c>
      <c r="H831" t="s">
        <v>458</v>
      </c>
      <c r="I831" t="s">
        <v>2619</v>
      </c>
      <c r="J831" s="66">
        <v>440</v>
      </c>
      <c r="K831" s="66">
        <v>440</v>
      </c>
      <c r="L831" s="66">
        <v>440</v>
      </c>
      <c r="M831" s="66">
        <v>440</v>
      </c>
      <c r="N831" s="66">
        <f>VLOOKUP(A831,GIS!A:C,3,0)</f>
        <v>440</v>
      </c>
      <c r="O831" s="66" t="str">
        <f t="shared" si="245"/>
        <v/>
      </c>
      <c r="P831" s="66" t="str">
        <f t="shared" si="242"/>
        <v/>
      </c>
      <c r="Q831" s="66">
        <f t="shared" si="246"/>
        <v>440</v>
      </c>
      <c r="R831" s="66">
        <f t="shared" si="247"/>
        <v>440</v>
      </c>
      <c r="S831" s="66">
        <f>Q831-U831-SUMIFS(条件付き不可!X:X,条件付き不可!E:E,D831)</f>
        <v>440</v>
      </c>
      <c r="T831" s="66">
        <f t="shared" si="243"/>
        <v>440</v>
      </c>
      <c r="U831" s="66">
        <f>IF(COUNTIFS(条件付き不可!$E:$E,$D831,条件付き不可!$C:$C,条件付き不可!$V$3)&gt;0,Q831,SUMIFS(条件付き不可!$L:$L,条件付き不可!$E:$E,$D831,条件付き不可!$C:$C,U$1))</f>
        <v>0</v>
      </c>
      <c r="V831" s="66">
        <f>IF(COUNTIFS(条件付き不可!$E:$E,$D831,条件付き不可!$C:$C,条件付き不可!$V$5)&gt;0,Q831,IFERROR(VLOOKUP(D831,条件付き不可!E:Y,21,0),0))</f>
        <v>0</v>
      </c>
    </row>
    <row r="832" spans="1:22">
      <c r="A832" s="53" t="str">
        <f t="shared" si="244"/>
        <v>022091</v>
      </c>
      <c r="B832" s="53">
        <v>9</v>
      </c>
      <c r="C832">
        <v>831</v>
      </c>
      <c r="D832">
        <v>22091</v>
      </c>
      <c r="E832" t="s">
        <v>3031</v>
      </c>
      <c r="F832" t="s">
        <v>677</v>
      </c>
      <c r="G832" t="str">
        <f>VLOOKUP(A832,GIS!A:B,2,0)</f>
        <v>西白井4</v>
      </c>
      <c r="H832" t="s">
        <v>458</v>
      </c>
      <c r="I832" t="s">
        <v>2619</v>
      </c>
      <c r="J832" s="66">
        <v>455</v>
      </c>
      <c r="K832" s="66">
        <v>455</v>
      </c>
      <c r="L832" s="66">
        <v>455</v>
      </c>
      <c r="M832" s="66">
        <v>455</v>
      </c>
      <c r="N832" s="66">
        <f>VLOOKUP(A832,GIS!A:C,3,0)</f>
        <v>455</v>
      </c>
      <c r="O832" s="66" t="str">
        <f t="shared" si="245"/>
        <v/>
      </c>
      <c r="P832" s="66" t="str">
        <f t="shared" si="242"/>
        <v/>
      </c>
      <c r="Q832" s="66">
        <f t="shared" si="246"/>
        <v>455</v>
      </c>
      <c r="R832" s="66">
        <f t="shared" si="247"/>
        <v>455</v>
      </c>
      <c r="S832" s="66">
        <f>Q832-U832-SUMIFS(条件付き不可!X:X,条件付き不可!E:E,D832)</f>
        <v>455</v>
      </c>
      <c r="T832" s="66">
        <f t="shared" si="243"/>
        <v>455</v>
      </c>
      <c r="U832" s="66">
        <f>IF(COUNTIFS(条件付き不可!$E:$E,$D832,条件付き不可!$C:$C,条件付き不可!$V$3)&gt;0,Q832,SUMIFS(条件付き不可!$L:$L,条件付き不可!$E:$E,$D832,条件付き不可!$C:$C,U$1))</f>
        <v>0</v>
      </c>
      <c r="V832" s="66">
        <f>IF(COUNTIFS(条件付き不可!$E:$E,$D832,条件付き不可!$C:$C,条件付き不可!$V$5)&gt;0,Q832,IFERROR(VLOOKUP(D832,条件付き不可!E:Y,21,0),0))</f>
        <v>0</v>
      </c>
    </row>
    <row r="833" spans="1:22">
      <c r="A833" s="53" t="str">
        <f t="shared" si="244"/>
        <v>022057</v>
      </c>
      <c r="B833" s="53">
        <v>9</v>
      </c>
      <c r="C833">
        <v>832</v>
      </c>
      <c r="D833">
        <v>22057</v>
      </c>
      <c r="E833" t="s">
        <v>3031</v>
      </c>
      <c r="F833" t="s">
        <v>681</v>
      </c>
      <c r="G833" t="str">
        <f>VLOOKUP(A833,GIS!A:B,2,0)</f>
        <v>小室駅前Ａ</v>
      </c>
      <c r="H833" t="s">
        <v>458</v>
      </c>
      <c r="I833" t="s">
        <v>2612</v>
      </c>
      <c r="J833" s="66">
        <v>825</v>
      </c>
      <c r="K833" s="66">
        <v>825</v>
      </c>
      <c r="L833" s="66">
        <v>825</v>
      </c>
      <c r="M833" s="66">
        <v>825</v>
      </c>
      <c r="N833" s="66">
        <f>VLOOKUP(A833,GIS!A:C,3,0)</f>
        <v>825</v>
      </c>
      <c r="O833" s="66" t="str">
        <f t="shared" si="245"/>
        <v/>
      </c>
      <c r="P833" s="66" t="str">
        <f t="shared" si="242"/>
        <v/>
      </c>
      <c r="Q833" s="66">
        <f t="shared" si="246"/>
        <v>825</v>
      </c>
      <c r="R833" s="66">
        <f t="shared" si="247"/>
        <v>825</v>
      </c>
      <c r="S833" s="66">
        <f>Q833-U833-SUMIFS(条件付き不可!X:X,条件付き不可!E:E,D833)</f>
        <v>825</v>
      </c>
      <c r="T833" s="66">
        <f t="shared" si="243"/>
        <v>825</v>
      </c>
      <c r="U833" s="66">
        <f>IF(COUNTIFS(条件付き不可!$E:$E,$D833,条件付き不可!$C:$C,条件付き不可!$V$3)&gt;0,Q833,SUMIFS(条件付き不可!$L:$L,条件付き不可!$E:$E,$D833,条件付き不可!$C:$C,U$1))</f>
        <v>0</v>
      </c>
      <c r="V833" s="66">
        <f>IF(COUNTIFS(条件付き不可!$E:$E,$D833,条件付き不可!$C:$C,条件付き不可!$V$5)&gt;0,Q833,IFERROR(VLOOKUP(D833,条件付き不可!E:Y,21,0),0))</f>
        <v>0</v>
      </c>
    </row>
    <row r="834" spans="1:22">
      <c r="A834" s="53" t="str">
        <f t="shared" si="244"/>
        <v>022058</v>
      </c>
      <c r="B834" s="53">
        <v>9</v>
      </c>
      <c r="C834">
        <v>833</v>
      </c>
      <c r="D834">
        <v>22058</v>
      </c>
      <c r="E834" t="s">
        <v>3031</v>
      </c>
      <c r="F834" t="s">
        <v>681</v>
      </c>
      <c r="G834" t="str">
        <f>VLOOKUP(A834,GIS!A:B,2,0)</f>
        <v>小室駅前Ｂ</v>
      </c>
      <c r="H834" t="s">
        <v>458</v>
      </c>
      <c r="I834" t="s">
        <v>2612</v>
      </c>
      <c r="J834" s="66">
        <v>435</v>
      </c>
      <c r="K834" s="66">
        <v>435</v>
      </c>
      <c r="L834" s="66">
        <v>435</v>
      </c>
      <c r="M834" s="66">
        <v>435</v>
      </c>
      <c r="N834" s="66">
        <f>VLOOKUP(A834,GIS!A:C,3,0)</f>
        <v>435</v>
      </c>
      <c r="O834" s="66" t="str">
        <f t="shared" si="245"/>
        <v/>
      </c>
      <c r="P834" s="66" t="str">
        <f t="shared" si="242"/>
        <v/>
      </c>
      <c r="Q834" s="66">
        <f t="shared" si="246"/>
        <v>435</v>
      </c>
      <c r="R834" s="66">
        <f t="shared" si="247"/>
        <v>435</v>
      </c>
      <c r="S834" s="66">
        <f>Q834-U834-SUMIFS(条件付き不可!X:X,条件付き不可!E:E,D834)</f>
        <v>435</v>
      </c>
      <c r="T834" s="66">
        <f t="shared" si="243"/>
        <v>435</v>
      </c>
      <c r="U834" s="66">
        <f>IF(COUNTIFS(条件付き不可!$E:$E,$D834,条件付き不可!$C:$C,条件付き不可!$V$3)&gt;0,Q834,SUMIFS(条件付き不可!$L:$L,条件付き不可!$E:$E,$D834,条件付き不可!$C:$C,U$1))</f>
        <v>0</v>
      </c>
      <c r="V834" s="66">
        <f>IF(COUNTIFS(条件付き不可!$E:$E,$D834,条件付き不可!$C:$C,条件付き不可!$V$5)&gt;0,Q834,IFERROR(VLOOKUP(D834,条件付き不可!E:Y,21,0),0))</f>
        <v>0</v>
      </c>
    </row>
    <row r="835" spans="1:22">
      <c r="A835" s="53" t="str">
        <f t="shared" si="244"/>
        <v>022059</v>
      </c>
      <c r="B835" s="53">
        <v>9</v>
      </c>
      <c r="C835">
        <v>834</v>
      </c>
      <c r="D835">
        <v>22059</v>
      </c>
      <c r="E835" t="s">
        <v>3031</v>
      </c>
      <c r="F835" t="s">
        <v>681</v>
      </c>
      <c r="G835" t="str">
        <f>VLOOKUP(A835,GIS!A:B,2,0)</f>
        <v>小室小学校</v>
      </c>
      <c r="H835" t="s">
        <v>458</v>
      </c>
      <c r="I835" t="s">
        <v>2612</v>
      </c>
      <c r="J835" s="66">
        <v>360</v>
      </c>
      <c r="K835" s="66">
        <v>360</v>
      </c>
      <c r="L835" s="66">
        <v>360</v>
      </c>
      <c r="M835" s="66">
        <v>360</v>
      </c>
      <c r="N835" s="66">
        <f>VLOOKUP(A835,GIS!A:C,3,0)</f>
        <v>360</v>
      </c>
      <c r="O835" s="66" t="str">
        <f t="shared" si="245"/>
        <v/>
      </c>
      <c r="P835" s="66" t="str">
        <f t="shared" si="242"/>
        <v/>
      </c>
      <c r="Q835" s="66">
        <f t="shared" si="246"/>
        <v>360</v>
      </c>
      <c r="R835" s="66">
        <f t="shared" si="247"/>
        <v>360</v>
      </c>
      <c r="S835" s="66">
        <f>Q835-U835-SUMIFS(条件付き不可!X:X,条件付き不可!E:E,D835)</f>
        <v>360</v>
      </c>
      <c r="T835" s="66">
        <f t="shared" si="243"/>
        <v>360</v>
      </c>
      <c r="U835" s="66">
        <f>IF(COUNTIFS(条件付き不可!$E:$E,$D835,条件付き不可!$C:$C,条件付き不可!$V$3)&gt;0,Q835,SUMIFS(条件付き不可!$L:$L,条件付き不可!$E:$E,$D835,条件付き不可!$C:$C,U$1))</f>
        <v>0</v>
      </c>
      <c r="V835" s="66">
        <f>IF(COUNTIFS(条件付き不可!$E:$E,$D835,条件付き不可!$C:$C,条件付き不可!$V$5)&gt;0,Q835,IFERROR(VLOOKUP(D835,条件付き不可!E:Y,21,0),0))</f>
        <v>0</v>
      </c>
    </row>
    <row r="836" spans="1:22">
      <c r="A836" s="53" t="str">
        <f t="shared" si="244"/>
        <v>022082</v>
      </c>
      <c r="B836" s="53">
        <v>9</v>
      </c>
      <c r="C836">
        <v>835</v>
      </c>
      <c r="D836">
        <v>22082</v>
      </c>
      <c r="E836" t="s">
        <v>3031</v>
      </c>
      <c r="F836" t="s">
        <v>681</v>
      </c>
      <c r="G836" t="str">
        <f>VLOOKUP(A836,GIS!A:B,2,0)</f>
        <v>小室ハイランド</v>
      </c>
      <c r="H836" t="s">
        <v>458</v>
      </c>
      <c r="I836" t="s">
        <v>2612</v>
      </c>
      <c r="J836" s="66">
        <v>565</v>
      </c>
      <c r="K836" s="66">
        <v>565</v>
      </c>
      <c r="L836" s="66">
        <v>565</v>
      </c>
      <c r="M836" s="66">
        <v>565</v>
      </c>
      <c r="N836" s="66">
        <f>VLOOKUP(A836,GIS!A:C,3,0)</f>
        <v>565</v>
      </c>
      <c r="O836" s="66" t="str">
        <f t="shared" si="245"/>
        <v/>
      </c>
      <c r="P836" s="66" t="str">
        <f t="shared" si="242"/>
        <v/>
      </c>
      <c r="Q836" s="66">
        <f t="shared" si="246"/>
        <v>565</v>
      </c>
      <c r="R836" s="66">
        <f t="shared" si="247"/>
        <v>565</v>
      </c>
      <c r="S836" s="66">
        <f>Q836-U836-SUMIFS(条件付き不可!X:X,条件付き不可!E:E,D836)</f>
        <v>565</v>
      </c>
      <c r="T836" s="66">
        <f t="shared" si="243"/>
        <v>565</v>
      </c>
      <c r="U836" s="66">
        <f>IF(COUNTIFS(条件付き不可!$E:$E,$D836,条件付き不可!$C:$C,条件付き不可!$V$3)&gt;0,Q836,SUMIFS(条件付き不可!$L:$L,条件付き不可!$E:$E,$D836,条件付き不可!$C:$C,U$1))</f>
        <v>0</v>
      </c>
      <c r="V836" s="66">
        <f>IF(COUNTIFS(条件付き不可!$E:$E,$D836,条件付き不可!$C:$C,条件付き不可!$V$5)&gt;0,Q836,IFERROR(VLOOKUP(D836,条件付き不可!E:Y,21,0),0))</f>
        <v>0</v>
      </c>
    </row>
    <row r="837" spans="1:22">
      <c r="A837" s="53" t="str">
        <f t="shared" si="244"/>
        <v>022060</v>
      </c>
      <c r="B837" s="53">
        <v>9</v>
      </c>
      <c r="C837">
        <v>836</v>
      </c>
      <c r="D837">
        <v>22060</v>
      </c>
      <c r="E837" t="s">
        <v>3031</v>
      </c>
      <c r="F837" t="s">
        <v>681</v>
      </c>
      <c r="G837" t="str">
        <f>VLOOKUP(A837,GIS!A:B,2,0)</f>
        <v>小室北公園</v>
      </c>
      <c r="H837" t="s">
        <v>458</v>
      </c>
      <c r="I837" t="s">
        <v>2612</v>
      </c>
      <c r="J837" s="66">
        <v>370</v>
      </c>
      <c r="K837" s="66">
        <v>370</v>
      </c>
      <c r="L837" s="66">
        <v>370</v>
      </c>
      <c r="M837" s="66">
        <v>370</v>
      </c>
      <c r="N837" s="66">
        <f>VLOOKUP(A837,GIS!A:C,3,0)</f>
        <v>370</v>
      </c>
      <c r="O837" s="66" t="str">
        <f t="shared" si="245"/>
        <v/>
      </c>
      <c r="P837" s="66" t="str">
        <f t="shared" si="242"/>
        <v/>
      </c>
      <c r="Q837" s="66">
        <f t="shared" si="246"/>
        <v>370</v>
      </c>
      <c r="R837" s="66">
        <f t="shared" si="247"/>
        <v>370</v>
      </c>
      <c r="S837" s="66">
        <f>Q837-U837-SUMIFS(条件付き不可!X:X,条件付き不可!E:E,D837)</f>
        <v>370</v>
      </c>
      <c r="T837" s="66">
        <f t="shared" si="243"/>
        <v>370</v>
      </c>
      <c r="U837" s="66">
        <f>IF(COUNTIFS(条件付き不可!$E:$E,$D837,条件付き不可!$C:$C,条件付き不可!$V$3)&gt;0,Q837,SUMIFS(条件付き不可!$L:$L,条件付き不可!$E:$E,$D837,条件付き不可!$C:$C,U$1))</f>
        <v>0</v>
      </c>
      <c r="V837" s="66">
        <f>IF(COUNTIFS(条件付き不可!$E:$E,$D837,条件付き不可!$C:$C,条件付き不可!$V$5)&gt;0,Q837,IFERROR(VLOOKUP(D837,条件付き不可!E:Y,21,0),0))</f>
        <v>0</v>
      </c>
    </row>
    <row r="838" spans="1:22">
      <c r="A838" s="53" t="str">
        <f t="shared" si="244"/>
        <v>023001</v>
      </c>
      <c r="B838" s="53">
        <v>11</v>
      </c>
      <c r="C838">
        <v>837</v>
      </c>
      <c r="D838">
        <v>23001</v>
      </c>
      <c r="E838" t="s">
        <v>3032</v>
      </c>
      <c r="F838" t="s">
        <v>687</v>
      </c>
      <c r="G838" t="str">
        <f>VLOOKUP(A838,GIS!A:B,2,0)</f>
        <v>宮前1</v>
      </c>
      <c r="H838" t="s">
        <v>458</v>
      </c>
      <c r="I838" t="s">
        <v>2611</v>
      </c>
      <c r="J838" s="66">
        <v>420</v>
      </c>
      <c r="K838" s="66">
        <v>420</v>
      </c>
      <c r="L838" s="66">
        <v>420</v>
      </c>
      <c r="M838" s="66">
        <v>420</v>
      </c>
      <c r="N838" s="66">
        <f>VLOOKUP(A838,GIS!A:C,3,0)</f>
        <v>420</v>
      </c>
      <c r="O838" s="66" t="str">
        <f t="shared" si="245"/>
        <v/>
      </c>
      <c r="P838" s="66" t="str">
        <f t="shared" si="242"/>
        <v/>
      </c>
      <c r="Q838" s="66">
        <f t="shared" si="246"/>
        <v>420</v>
      </c>
      <c r="R838" s="66">
        <f t="shared" si="247"/>
        <v>420</v>
      </c>
      <c r="S838" s="66">
        <f>Q838-U838-SUMIFS(条件付き不可!X:X,条件付き不可!E:E,D838)</f>
        <v>420</v>
      </c>
      <c r="T838" s="66">
        <f t="shared" si="243"/>
        <v>420</v>
      </c>
      <c r="U838" s="66">
        <f>IF(COUNTIFS(条件付き不可!$E:$E,$D838,条件付き不可!$C:$C,条件付き不可!$V$3)&gt;0,Q838,SUMIFS(条件付き不可!$L:$L,条件付き不可!$E:$E,$D838,条件付き不可!$C:$C,U$1))</f>
        <v>0</v>
      </c>
      <c r="V838" s="66">
        <f>IF(COUNTIFS(条件付き不可!$E:$E,$D838,条件付き不可!$C:$C,条件付き不可!$V$5)&gt;0,Q838,IFERROR(VLOOKUP(D838,条件付き不可!E:Y,21,0),0))</f>
        <v>0</v>
      </c>
    </row>
    <row r="839" spans="1:22">
      <c r="A839" s="53" t="str">
        <f t="shared" si="244"/>
        <v>023002</v>
      </c>
      <c r="B839" s="53">
        <v>11</v>
      </c>
      <c r="C839">
        <v>838</v>
      </c>
      <c r="D839">
        <v>23002</v>
      </c>
      <c r="E839" t="s">
        <v>3032</v>
      </c>
      <c r="F839" t="s">
        <v>687</v>
      </c>
      <c r="G839" t="str">
        <f>VLOOKUP(A839,GIS!A:B,2,0)</f>
        <v>宮前3</v>
      </c>
      <c r="H839" t="s">
        <v>458</v>
      </c>
      <c r="I839" t="s">
        <v>2611</v>
      </c>
      <c r="J839" s="66">
        <v>530</v>
      </c>
      <c r="K839" s="66">
        <v>530</v>
      </c>
      <c r="L839" s="66">
        <v>530</v>
      </c>
      <c r="M839" s="66">
        <v>530</v>
      </c>
      <c r="N839" s="66">
        <f>VLOOKUP(A839,GIS!A:C,3,0)</f>
        <v>530</v>
      </c>
      <c r="O839" s="66" t="str">
        <f t="shared" si="245"/>
        <v/>
      </c>
      <c r="P839" s="66" t="str">
        <f t="shared" si="242"/>
        <v/>
      </c>
      <c r="Q839" s="66">
        <f t="shared" si="246"/>
        <v>530</v>
      </c>
      <c r="R839" s="66">
        <f t="shared" si="247"/>
        <v>530</v>
      </c>
      <c r="S839" s="66">
        <f>Q839-U839-SUMIFS(条件付き不可!X:X,条件付き不可!E:E,D839)</f>
        <v>530</v>
      </c>
      <c r="T839" s="66">
        <f t="shared" si="243"/>
        <v>530</v>
      </c>
      <c r="U839" s="66">
        <f>IF(COUNTIFS(条件付き不可!$E:$E,$D839,条件付き不可!$C:$C,条件付き不可!$V$3)&gt;0,Q839,SUMIFS(条件付き不可!$L:$L,条件付き不可!$E:$E,$D839,条件付き不可!$C:$C,U$1))</f>
        <v>0</v>
      </c>
      <c r="V839" s="66">
        <f>IF(COUNTIFS(条件付き不可!$E:$E,$D839,条件付き不可!$C:$C,条件付き不可!$V$5)&gt;0,Q839,IFERROR(VLOOKUP(D839,条件付き不可!E:Y,21,0),0))</f>
        <v>0</v>
      </c>
    </row>
    <row r="840" spans="1:22">
      <c r="A840" s="53" t="str">
        <f t="shared" si="244"/>
        <v>023003</v>
      </c>
      <c r="B840" s="53">
        <v>11</v>
      </c>
      <c r="C840">
        <v>839</v>
      </c>
      <c r="D840">
        <v>23003</v>
      </c>
      <c r="E840" t="s">
        <v>3032</v>
      </c>
      <c r="F840" t="s">
        <v>687</v>
      </c>
      <c r="G840" t="str">
        <f>VLOOKUP(A840,GIS!A:B,2,0)</f>
        <v>内郷児童公園</v>
      </c>
      <c r="H840" t="s">
        <v>458</v>
      </c>
      <c r="I840" t="s">
        <v>2611</v>
      </c>
      <c r="J840" s="66">
        <v>400</v>
      </c>
      <c r="K840" s="66">
        <v>400</v>
      </c>
      <c r="L840" s="66">
        <v>400</v>
      </c>
      <c r="M840" s="66">
        <v>400</v>
      </c>
      <c r="N840" s="66">
        <f>VLOOKUP(A840,GIS!A:C,3,0)</f>
        <v>400</v>
      </c>
      <c r="O840" s="66" t="str">
        <f t="shared" si="245"/>
        <v/>
      </c>
      <c r="P840" s="66" t="str">
        <f t="shared" si="242"/>
        <v/>
      </c>
      <c r="Q840" s="66">
        <f t="shared" si="246"/>
        <v>400</v>
      </c>
      <c r="R840" s="66">
        <f t="shared" si="247"/>
        <v>400</v>
      </c>
      <c r="S840" s="66">
        <f>Q840-U840-SUMIFS(条件付き不可!X:X,条件付き不可!E:E,D840)</f>
        <v>400</v>
      </c>
      <c r="T840" s="66">
        <f t="shared" si="243"/>
        <v>400</v>
      </c>
      <c r="U840" s="66">
        <f>IF(COUNTIFS(条件付き不可!$E:$E,$D840,条件付き不可!$C:$C,条件付き不可!$V$3)&gt;0,Q840,SUMIFS(条件付き不可!$L:$L,条件付き不可!$E:$E,$D840,条件付き不可!$C:$C,U$1))</f>
        <v>0</v>
      </c>
      <c r="V840" s="66">
        <f>IF(COUNTIFS(条件付き不可!$E:$E,$D840,条件付き不可!$C:$C,条件付き不可!$V$5)&gt;0,Q840,IFERROR(VLOOKUP(D840,条件付き不可!E:Y,21,0),0))</f>
        <v>0</v>
      </c>
    </row>
    <row r="841" spans="1:22">
      <c r="A841" s="53" t="str">
        <f t="shared" si="244"/>
        <v>023004</v>
      </c>
      <c r="B841" s="53">
        <v>11</v>
      </c>
      <c r="C841">
        <v>840</v>
      </c>
      <c r="D841">
        <v>23004</v>
      </c>
      <c r="E841" t="s">
        <v>3032</v>
      </c>
      <c r="F841" t="s">
        <v>690</v>
      </c>
      <c r="G841" t="str">
        <f>VLOOKUP(A841,GIS!A:B,2,0)</f>
        <v>田町（歴博）</v>
      </c>
      <c r="H841" t="s">
        <v>458</v>
      </c>
      <c r="I841" t="s">
        <v>2611</v>
      </c>
      <c r="J841" s="66">
        <v>560</v>
      </c>
      <c r="K841" s="66">
        <v>396</v>
      </c>
      <c r="L841" s="66">
        <v>396</v>
      </c>
      <c r="M841" s="66">
        <v>560</v>
      </c>
      <c r="N841" s="66">
        <f>VLOOKUP(A841,GIS!A:C,3,0)</f>
        <v>560</v>
      </c>
      <c r="O841" s="66" t="str">
        <f t="shared" si="245"/>
        <v/>
      </c>
      <c r="P841" s="66" t="str">
        <f t="shared" si="242"/>
        <v>✕</v>
      </c>
      <c r="Q841" s="66">
        <f t="shared" si="246"/>
        <v>560</v>
      </c>
      <c r="R841" s="66">
        <f t="shared" si="247"/>
        <v>396</v>
      </c>
      <c r="S841" s="66">
        <f>Q841-U841-SUMIFS(条件付き不可!X:X,条件付き不可!E:E,D841)</f>
        <v>396</v>
      </c>
      <c r="T841" s="66">
        <f t="shared" si="243"/>
        <v>560</v>
      </c>
      <c r="U841" s="66">
        <f>IF(COUNTIFS(条件付き不可!$E:$E,$D841,条件付き不可!$C:$C,条件付き不可!$V$3)&gt;0,Q841,SUMIFS(条件付き不可!$L:$L,条件付き不可!$E:$E,$D841,条件付き不可!$C:$C,U$1))</f>
        <v>164</v>
      </c>
      <c r="V841" s="66">
        <f>IF(COUNTIFS(条件付き不可!$E:$E,$D841,条件付き不可!$C:$C,条件付き不可!$V$5)&gt;0,Q841,IFERROR(VLOOKUP(D841,条件付き不可!E:Y,21,0),0))</f>
        <v>0</v>
      </c>
    </row>
    <row r="842" spans="1:22">
      <c r="A842" s="53" t="str">
        <f t="shared" si="244"/>
        <v>023005</v>
      </c>
      <c r="B842" s="53">
        <v>11</v>
      </c>
      <c r="C842">
        <v>841</v>
      </c>
      <c r="D842">
        <v>23005</v>
      </c>
      <c r="E842" t="s">
        <v>3032</v>
      </c>
      <c r="F842" t="s">
        <v>690</v>
      </c>
      <c r="G842" t="str">
        <f>VLOOKUP(A842,GIS!A:B,2,0)</f>
        <v>海隣寺町</v>
      </c>
      <c r="H842" t="s">
        <v>458</v>
      </c>
      <c r="I842" t="s">
        <v>2611</v>
      </c>
      <c r="J842" s="66">
        <v>410</v>
      </c>
      <c r="K842" s="66">
        <v>410</v>
      </c>
      <c r="L842" s="66">
        <v>410</v>
      </c>
      <c r="M842" s="66">
        <v>410</v>
      </c>
      <c r="N842" s="66">
        <f>VLOOKUP(A842,GIS!A:C,3,0)</f>
        <v>410</v>
      </c>
      <c r="O842" s="66" t="str">
        <f t="shared" si="245"/>
        <v/>
      </c>
      <c r="P842" s="66" t="str">
        <f t="shared" si="242"/>
        <v/>
      </c>
      <c r="Q842" s="66">
        <f t="shared" si="246"/>
        <v>410</v>
      </c>
      <c r="R842" s="66">
        <f t="shared" si="247"/>
        <v>410</v>
      </c>
      <c r="S842" s="66">
        <f>Q842-U842-SUMIFS(条件付き不可!X:X,条件付き不可!E:E,D842)</f>
        <v>410</v>
      </c>
      <c r="T842" s="66">
        <f t="shared" si="243"/>
        <v>410</v>
      </c>
      <c r="U842" s="66">
        <f>IF(COUNTIFS(条件付き不可!$E:$E,$D842,条件付き不可!$C:$C,条件付き不可!$V$3)&gt;0,Q842,SUMIFS(条件付き不可!$L:$L,条件付き不可!$E:$E,$D842,条件付き不可!$C:$C,U$1))</f>
        <v>0</v>
      </c>
      <c r="V842" s="66">
        <f>IF(COUNTIFS(条件付き不可!$E:$E,$D842,条件付き不可!$C:$C,条件付き不可!$V$5)&gt;0,Q842,IFERROR(VLOOKUP(D842,条件付き不可!E:Y,21,0),0))</f>
        <v>0</v>
      </c>
    </row>
    <row r="843" spans="1:22">
      <c r="A843" s="53" t="str">
        <f t="shared" si="244"/>
        <v>023006</v>
      </c>
      <c r="B843" s="53">
        <v>11</v>
      </c>
      <c r="C843">
        <v>842</v>
      </c>
      <c r="D843">
        <v>23006</v>
      </c>
      <c r="E843" t="s">
        <v>3032</v>
      </c>
      <c r="F843" t="s">
        <v>690</v>
      </c>
      <c r="G843" t="str">
        <f>VLOOKUP(A843,GIS!A:B,2,0)</f>
        <v>佐倉並木町</v>
      </c>
      <c r="H843" t="s">
        <v>458</v>
      </c>
      <c r="I843" t="s">
        <v>2611</v>
      </c>
      <c r="J843" s="66">
        <v>235</v>
      </c>
      <c r="K843" s="66">
        <v>235</v>
      </c>
      <c r="L843" s="66">
        <v>235</v>
      </c>
      <c r="M843" s="66">
        <v>235</v>
      </c>
      <c r="N843" s="66">
        <f>VLOOKUP(A843,GIS!A:C,3,0)</f>
        <v>235</v>
      </c>
      <c r="O843" s="66" t="str">
        <f t="shared" si="245"/>
        <v/>
      </c>
      <c r="P843" s="66" t="str">
        <f t="shared" si="242"/>
        <v/>
      </c>
      <c r="Q843" s="66">
        <f t="shared" si="246"/>
        <v>235</v>
      </c>
      <c r="R843" s="66">
        <f t="shared" si="247"/>
        <v>235</v>
      </c>
      <c r="S843" s="66">
        <f>Q843-U843-SUMIFS(条件付き不可!X:X,条件付き不可!E:E,D843)</f>
        <v>235</v>
      </c>
      <c r="T843" s="66">
        <f t="shared" si="243"/>
        <v>235</v>
      </c>
      <c r="U843" s="66">
        <f>IF(COUNTIFS(条件付き不可!$E:$E,$D843,条件付き不可!$C:$C,条件付き不可!$V$3)&gt;0,Q843,SUMIFS(条件付き不可!$L:$L,条件付き不可!$E:$E,$D843,条件付き不可!$C:$C,U$1))</f>
        <v>0</v>
      </c>
      <c r="V843" s="66">
        <f>IF(COUNTIFS(条件付き不可!$E:$E,$D843,条件付き不可!$C:$C,条件付き不可!$V$5)&gt;0,Q843,IFERROR(VLOOKUP(D843,条件付き不可!E:Y,21,0),0))</f>
        <v>0</v>
      </c>
    </row>
    <row r="844" spans="1:22">
      <c r="A844" s="53" t="str">
        <f t="shared" si="244"/>
        <v>023007</v>
      </c>
      <c r="B844" s="53">
        <v>11</v>
      </c>
      <c r="C844">
        <v>843</v>
      </c>
      <c r="D844">
        <v>23007</v>
      </c>
      <c r="E844" t="s">
        <v>3032</v>
      </c>
      <c r="F844" t="s">
        <v>690</v>
      </c>
      <c r="G844" t="str">
        <f>VLOOKUP(A844,GIS!A:B,2,0)</f>
        <v>佐倉栄町</v>
      </c>
      <c r="H844" t="s">
        <v>458</v>
      </c>
      <c r="I844" t="s">
        <v>2611</v>
      </c>
      <c r="J844" s="66">
        <v>415</v>
      </c>
      <c r="K844" s="66">
        <v>337</v>
      </c>
      <c r="L844" s="66">
        <v>337</v>
      </c>
      <c r="M844" s="66">
        <v>415</v>
      </c>
      <c r="N844" s="66">
        <f>VLOOKUP(A844,GIS!A:C,3,0)</f>
        <v>415</v>
      </c>
      <c r="O844" s="66" t="str">
        <f t="shared" si="245"/>
        <v/>
      </c>
      <c r="P844" s="66" t="str">
        <f>IF(J844=K844,IF(J844=L844,"","✕"),"✕")</f>
        <v>✕</v>
      </c>
      <c r="Q844" s="66">
        <f t="shared" si="246"/>
        <v>415</v>
      </c>
      <c r="R844" s="66">
        <f t="shared" si="247"/>
        <v>337</v>
      </c>
      <c r="S844" s="66">
        <f>Q844-U844-SUMIFS(条件付き不可!X:X,条件付き不可!E:E,D844)</f>
        <v>337</v>
      </c>
      <c r="T844" s="66">
        <f t="shared" si="243"/>
        <v>415</v>
      </c>
      <c r="U844" s="66">
        <f>IF(COUNTIFS(条件付き不可!$E:$E,$D844,条件付き不可!$C:$C,条件付き不可!$V$3)&gt;0,Q844,SUMIFS(条件付き不可!$L:$L,条件付き不可!$E:$E,$D844,条件付き不可!$C:$C,U$1))</f>
        <v>78</v>
      </c>
      <c r="V844" s="66">
        <f>IF(COUNTIFS(条件付き不可!$E:$E,$D844,条件付き不可!$C:$C,条件付き不可!$V$5)&gt;0,Q844,IFERROR(VLOOKUP(D844,条件付き不可!E:Y,21,0),0))</f>
        <v>0</v>
      </c>
    </row>
    <row r="845" spans="1:22">
      <c r="A845" s="53" t="str">
        <f t="shared" si="244"/>
        <v>023008</v>
      </c>
      <c r="B845" s="53">
        <v>11</v>
      </c>
      <c r="C845">
        <v>844</v>
      </c>
      <c r="D845">
        <v>23008</v>
      </c>
      <c r="E845" t="s">
        <v>3032</v>
      </c>
      <c r="F845" t="s">
        <v>690</v>
      </c>
      <c r="G845" t="str">
        <f>VLOOKUP(A845,GIS!A:B,2,0)</f>
        <v>佐倉小</v>
      </c>
      <c r="H845" t="s">
        <v>458</v>
      </c>
      <c r="I845" t="s">
        <v>2611</v>
      </c>
      <c r="J845" s="66">
        <v>355</v>
      </c>
      <c r="K845" s="66">
        <v>355</v>
      </c>
      <c r="L845" s="66">
        <v>355</v>
      </c>
      <c r="M845" s="66">
        <v>355</v>
      </c>
      <c r="N845" s="66">
        <f>VLOOKUP(A845,GIS!A:C,3,0)</f>
        <v>355</v>
      </c>
      <c r="O845" s="66" t="str">
        <f t="shared" si="245"/>
        <v/>
      </c>
      <c r="P845" s="66" t="str">
        <f t="shared" si="242"/>
        <v/>
      </c>
      <c r="Q845" s="66">
        <f t="shared" si="246"/>
        <v>355</v>
      </c>
      <c r="R845" s="66">
        <f t="shared" si="247"/>
        <v>355</v>
      </c>
      <c r="S845" s="66">
        <f>Q845-U845-SUMIFS(条件付き不可!X:X,条件付き不可!E:E,D845)</f>
        <v>355</v>
      </c>
      <c r="T845" s="66">
        <f t="shared" si="243"/>
        <v>355</v>
      </c>
      <c r="U845" s="66">
        <f>IF(COUNTIFS(条件付き不可!$E:$E,$D845,条件付き不可!$C:$C,条件付き不可!$V$3)&gt;0,Q845,SUMIFS(条件付き不可!$L:$L,条件付き不可!$E:$E,$D845,条件付き不可!$C:$C,U$1))</f>
        <v>0</v>
      </c>
      <c r="V845" s="66">
        <f>IF(COUNTIFS(条件付き不可!$E:$E,$D845,条件付き不可!$C:$C,条件付き不可!$V$5)&gt;0,Q845,IFERROR(VLOOKUP(D845,条件付き不可!E:Y,21,0),0))</f>
        <v>0</v>
      </c>
    </row>
    <row r="846" spans="1:22">
      <c r="A846" s="53" t="str">
        <f t="shared" si="244"/>
        <v>023009</v>
      </c>
      <c r="B846" s="53">
        <v>11</v>
      </c>
      <c r="C846">
        <v>845</v>
      </c>
      <c r="D846">
        <v>23009</v>
      </c>
      <c r="E846" t="s">
        <v>3032</v>
      </c>
      <c r="F846" t="s">
        <v>690</v>
      </c>
      <c r="G846" t="str">
        <f>VLOOKUP(A846,GIS!A:B,2,0)</f>
        <v>弥勒町</v>
      </c>
      <c r="H846" t="s">
        <v>458</v>
      </c>
      <c r="I846" t="s">
        <v>2611</v>
      </c>
      <c r="J846" s="66">
        <v>410</v>
      </c>
      <c r="K846" s="66">
        <v>410</v>
      </c>
      <c r="L846" s="66">
        <v>410</v>
      </c>
      <c r="M846" s="66">
        <v>410</v>
      </c>
      <c r="N846" s="66">
        <f>VLOOKUP(A846,GIS!A:C,3,0)</f>
        <v>410</v>
      </c>
      <c r="O846" s="66" t="str">
        <f t="shared" si="245"/>
        <v/>
      </c>
      <c r="P846" s="66" t="str">
        <f t="shared" si="242"/>
        <v/>
      </c>
      <c r="Q846" s="66">
        <f t="shared" si="246"/>
        <v>410</v>
      </c>
      <c r="R846" s="66">
        <f t="shared" si="247"/>
        <v>410</v>
      </c>
      <c r="S846" s="66">
        <f>Q846-U846-SUMIFS(条件付き不可!X:X,条件付き不可!E:E,D846)</f>
        <v>410</v>
      </c>
      <c r="T846" s="66">
        <f t="shared" si="243"/>
        <v>410</v>
      </c>
      <c r="U846" s="66">
        <f>IF(COUNTIFS(条件付き不可!$E:$E,$D846,条件付き不可!$C:$C,条件付き不可!$V$3)&gt;0,Q846,SUMIFS(条件付き不可!$L:$L,条件付き不可!$E:$E,$D846,条件付き不可!$C:$C,U$1))</f>
        <v>0</v>
      </c>
      <c r="V846" s="66">
        <f>IF(COUNTIFS(条件付き不可!$E:$E,$D846,条件付き不可!$C:$C,条件付き不可!$V$5)&gt;0,Q846,IFERROR(VLOOKUP(D846,条件付き不可!E:Y,21,0),0))</f>
        <v>0</v>
      </c>
    </row>
    <row r="847" spans="1:22">
      <c r="A847" s="53" t="str">
        <f t="shared" si="244"/>
        <v>023010</v>
      </c>
      <c r="B847" s="53">
        <v>11</v>
      </c>
      <c r="C847">
        <v>846</v>
      </c>
      <c r="D847">
        <v>23010</v>
      </c>
      <c r="E847" t="s">
        <v>3032</v>
      </c>
      <c r="F847" t="s">
        <v>690</v>
      </c>
      <c r="G847" t="str">
        <f>VLOOKUP(A847,GIS!A:B,2,0)</f>
        <v>宮小路町</v>
      </c>
      <c r="H847" t="s">
        <v>458</v>
      </c>
      <c r="I847" t="s">
        <v>2611</v>
      </c>
      <c r="J847" s="66">
        <v>270</v>
      </c>
      <c r="K847" s="66">
        <v>270</v>
      </c>
      <c r="L847" s="66">
        <v>270</v>
      </c>
      <c r="M847" s="66">
        <v>270</v>
      </c>
      <c r="N847" s="66">
        <f>VLOOKUP(A847,GIS!A:C,3,0)</f>
        <v>270</v>
      </c>
      <c r="O847" s="66" t="str">
        <f t="shared" si="245"/>
        <v/>
      </c>
      <c r="P847" s="66" t="str">
        <f t="shared" si="242"/>
        <v/>
      </c>
      <c r="Q847" s="66">
        <f t="shared" si="246"/>
        <v>270</v>
      </c>
      <c r="R847" s="66">
        <f t="shared" si="247"/>
        <v>270</v>
      </c>
      <c r="S847" s="66">
        <f>Q847-U847-SUMIFS(条件付き不可!X:X,条件付き不可!E:E,D847)</f>
        <v>270</v>
      </c>
      <c r="T847" s="66">
        <f t="shared" si="243"/>
        <v>270</v>
      </c>
      <c r="U847" s="66">
        <f>IF(COUNTIFS(条件付き不可!$E:$E,$D847,条件付き不可!$C:$C,条件付き不可!$V$3)&gt;0,Q847,SUMIFS(条件付き不可!$L:$L,条件付き不可!$E:$E,$D847,条件付き不可!$C:$C,U$1))</f>
        <v>0</v>
      </c>
      <c r="V847" s="66">
        <f>IF(COUNTIFS(条件付き不可!$E:$E,$D847,条件付き不可!$C:$C,条件付き不可!$V$5)&gt;0,Q847,IFERROR(VLOOKUP(D847,条件付き不可!E:Y,21,0),0))</f>
        <v>0</v>
      </c>
    </row>
    <row r="848" spans="1:22">
      <c r="A848" s="53" t="str">
        <f t="shared" si="244"/>
        <v>023011</v>
      </c>
      <c r="B848" s="53">
        <v>11</v>
      </c>
      <c r="C848">
        <v>847</v>
      </c>
      <c r="D848">
        <v>23011</v>
      </c>
      <c r="E848" t="s">
        <v>3032</v>
      </c>
      <c r="F848" t="s">
        <v>690</v>
      </c>
      <c r="G848" t="str">
        <f>VLOOKUP(A848,GIS!A:B,2,0)</f>
        <v>裏新町</v>
      </c>
      <c r="H848" t="s">
        <v>458</v>
      </c>
      <c r="I848" t="s">
        <v>2611</v>
      </c>
      <c r="J848" s="66">
        <v>225</v>
      </c>
      <c r="K848" s="66">
        <v>225</v>
      </c>
      <c r="L848" s="66">
        <v>225</v>
      </c>
      <c r="M848" s="66">
        <v>225</v>
      </c>
      <c r="N848" s="66">
        <f>VLOOKUP(A848,GIS!A:C,3,0)</f>
        <v>225</v>
      </c>
      <c r="O848" s="66" t="str">
        <f t="shared" si="245"/>
        <v/>
      </c>
      <c r="P848" s="66" t="str">
        <f t="shared" si="242"/>
        <v/>
      </c>
      <c r="Q848" s="66">
        <f t="shared" si="246"/>
        <v>225</v>
      </c>
      <c r="R848" s="66">
        <f t="shared" si="247"/>
        <v>225</v>
      </c>
      <c r="S848" s="66">
        <f>Q848-U848-SUMIFS(条件付き不可!X:X,条件付き不可!E:E,D848)</f>
        <v>225</v>
      </c>
      <c r="T848" s="66">
        <f t="shared" si="243"/>
        <v>225</v>
      </c>
      <c r="U848" s="66">
        <f>IF(COUNTIFS(条件付き不可!$E:$E,$D848,条件付き不可!$C:$C,条件付き不可!$V$3)&gt;0,Q848,SUMIFS(条件付き不可!$L:$L,条件付き不可!$E:$E,$D848,条件付き不可!$C:$C,U$1))</f>
        <v>0</v>
      </c>
      <c r="V848" s="66">
        <f>IF(COUNTIFS(条件付き不可!$E:$E,$D848,条件付き不可!$C:$C,条件付き不可!$V$5)&gt;0,Q848,IFERROR(VLOOKUP(D848,条件付き不可!E:Y,21,0),0))</f>
        <v>0</v>
      </c>
    </row>
    <row r="849" spans="1:22">
      <c r="A849" s="53" t="str">
        <f t="shared" si="244"/>
        <v>023012</v>
      </c>
      <c r="B849" s="53">
        <v>11</v>
      </c>
      <c r="C849">
        <v>848</v>
      </c>
      <c r="D849">
        <v>23012</v>
      </c>
      <c r="E849" t="s">
        <v>3032</v>
      </c>
      <c r="F849" t="s">
        <v>690</v>
      </c>
      <c r="G849" t="str">
        <f>VLOOKUP(A849,GIS!A:B,2,0)</f>
        <v>野狐台町</v>
      </c>
      <c r="H849" t="s">
        <v>458</v>
      </c>
      <c r="I849" t="s">
        <v>2611</v>
      </c>
      <c r="J849" s="66">
        <v>375</v>
      </c>
      <c r="K849" s="66">
        <v>375</v>
      </c>
      <c r="L849" s="66">
        <v>375</v>
      </c>
      <c r="M849" s="66">
        <v>375</v>
      </c>
      <c r="N849" s="66">
        <f>VLOOKUP(A849,GIS!A:C,3,0)</f>
        <v>375</v>
      </c>
      <c r="O849" s="66" t="str">
        <f t="shared" si="245"/>
        <v/>
      </c>
      <c r="P849" s="66" t="str">
        <f t="shared" si="242"/>
        <v/>
      </c>
      <c r="Q849" s="66">
        <f t="shared" si="246"/>
        <v>375</v>
      </c>
      <c r="R849" s="66">
        <f t="shared" si="247"/>
        <v>375</v>
      </c>
      <c r="S849" s="66">
        <f>Q849-U849-SUMIFS(条件付き不可!X:X,条件付き不可!E:E,D849)</f>
        <v>375</v>
      </c>
      <c r="T849" s="66">
        <f t="shared" si="243"/>
        <v>375</v>
      </c>
      <c r="U849" s="66">
        <f>IF(COUNTIFS(条件付き不可!$E:$E,$D849,条件付き不可!$C:$C,条件付き不可!$V$3)&gt;0,Q849,SUMIFS(条件付き不可!$L:$L,条件付き不可!$E:$E,$D849,条件付き不可!$C:$C,U$1))</f>
        <v>0</v>
      </c>
      <c r="V849" s="66">
        <f>IF(COUNTIFS(条件付き不可!$E:$E,$D849,条件付き不可!$C:$C,条件付き不可!$V$5)&gt;0,Q849,IFERROR(VLOOKUP(D849,条件付き不可!E:Y,21,0),0))</f>
        <v>0</v>
      </c>
    </row>
    <row r="850" spans="1:22">
      <c r="A850" s="53" t="str">
        <f t="shared" si="244"/>
        <v>023013</v>
      </c>
      <c r="B850" s="53">
        <v>11</v>
      </c>
      <c r="C850">
        <v>849</v>
      </c>
      <c r="D850">
        <v>23013</v>
      </c>
      <c r="E850" t="s">
        <v>3032</v>
      </c>
      <c r="F850" t="s">
        <v>700</v>
      </c>
      <c r="G850" t="str">
        <f>VLOOKUP(A850,GIS!A:B,2,0)</f>
        <v>千成1.2</v>
      </c>
      <c r="H850" t="s">
        <v>458</v>
      </c>
      <c r="I850" t="s">
        <v>2611</v>
      </c>
      <c r="J850" s="66">
        <v>400</v>
      </c>
      <c r="K850" s="66">
        <v>400</v>
      </c>
      <c r="L850" s="66">
        <v>400</v>
      </c>
      <c r="M850" s="66">
        <v>400</v>
      </c>
      <c r="N850" s="66">
        <f>VLOOKUP(A850,GIS!A:C,3,0)</f>
        <v>400</v>
      </c>
      <c r="O850" s="66" t="str">
        <f t="shared" si="245"/>
        <v/>
      </c>
      <c r="P850" s="66" t="str">
        <f t="shared" si="242"/>
        <v/>
      </c>
      <c r="Q850" s="66">
        <f t="shared" si="246"/>
        <v>400</v>
      </c>
      <c r="R850" s="66">
        <f t="shared" si="247"/>
        <v>400</v>
      </c>
      <c r="S850" s="66">
        <f>Q850-U850-SUMIFS(条件付き不可!X:X,条件付き不可!E:E,D850)</f>
        <v>400</v>
      </c>
      <c r="T850" s="66">
        <f t="shared" si="243"/>
        <v>400</v>
      </c>
      <c r="U850" s="66">
        <f>IF(COUNTIFS(条件付き不可!$E:$E,$D850,条件付き不可!$C:$C,条件付き不可!$V$3)&gt;0,Q850,SUMIFS(条件付き不可!$L:$L,条件付き不可!$E:$E,$D850,条件付き不可!$C:$C,U$1))</f>
        <v>0</v>
      </c>
      <c r="V850" s="66">
        <f>IF(COUNTIFS(条件付き不可!$E:$E,$D850,条件付き不可!$C:$C,条件付き不可!$V$5)&gt;0,Q850,IFERROR(VLOOKUP(D850,条件付き不可!E:Y,21,0),0))</f>
        <v>0</v>
      </c>
    </row>
    <row r="851" spans="1:22">
      <c r="A851" s="53" t="str">
        <f t="shared" si="244"/>
        <v>023014</v>
      </c>
      <c r="B851" s="53">
        <v>11</v>
      </c>
      <c r="C851">
        <v>850</v>
      </c>
      <c r="D851">
        <v>23014</v>
      </c>
      <c r="E851" t="s">
        <v>3032</v>
      </c>
      <c r="F851" t="s">
        <v>700</v>
      </c>
      <c r="G851" t="str">
        <f>VLOOKUP(A851,GIS!A:B,2,0)</f>
        <v>千成3</v>
      </c>
      <c r="H851" t="s">
        <v>458</v>
      </c>
      <c r="I851" t="s">
        <v>2611</v>
      </c>
      <c r="J851" s="66">
        <v>435</v>
      </c>
      <c r="K851" s="66">
        <v>435</v>
      </c>
      <c r="L851" s="66">
        <v>435</v>
      </c>
      <c r="M851" s="66">
        <v>435</v>
      </c>
      <c r="N851" s="66">
        <f>VLOOKUP(A851,GIS!A:C,3,0)</f>
        <v>435</v>
      </c>
      <c r="O851" s="66" t="str">
        <f t="shared" si="245"/>
        <v/>
      </c>
      <c r="P851" s="66" t="str">
        <f t="shared" si="242"/>
        <v/>
      </c>
      <c r="Q851" s="66">
        <f t="shared" si="246"/>
        <v>435</v>
      </c>
      <c r="R851" s="66">
        <f t="shared" si="247"/>
        <v>435</v>
      </c>
      <c r="S851" s="66">
        <f>Q851-U851-SUMIFS(条件付き不可!X:X,条件付き不可!E:E,D851)</f>
        <v>435</v>
      </c>
      <c r="T851" s="66">
        <f t="shared" si="243"/>
        <v>435</v>
      </c>
      <c r="U851" s="66">
        <f>IF(COUNTIFS(条件付き不可!$E:$E,$D851,条件付き不可!$C:$C,条件付き不可!$V$3)&gt;0,Q851,SUMIFS(条件付き不可!$L:$L,条件付き不可!$E:$E,$D851,条件付き不可!$C:$C,U$1))</f>
        <v>0</v>
      </c>
      <c r="V851" s="66">
        <f>IF(COUNTIFS(条件付き不可!$E:$E,$D851,条件付き不可!$C:$C,条件付き不可!$V$5)&gt;0,Q851,IFERROR(VLOOKUP(D851,条件付き不可!E:Y,21,0),0))</f>
        <v>0</v>
      </c>
    </row>
    <row r="852" spans="1:22">
      <c r="A852" s="53" t="str">
        <f t="shared" si="244"/>
        <v>023015</v>
      </c>
      <c r="B852" s="53">
        <v>11</v>
      </c>
      <c r="C852">
        <v>851</v>
      </c>
      <c r="D852">
        <v>23015</v>
      </c>
      <c r="E852" t="s">
        <v>3032</v>
      </c>
      <c r="F852" t="s">
        <v>700</v>
      </c>
      <c r="G852" t="str">
        <f>VLOOKUP(A852,GIS!A:B,2,0)</f>
        <v>樹木町</v>
      </c>
      <c r="H852" t="s">
        <v>458</v>
      </c>
      <c r="I852" t="s">
        <v>2611</v>
      </c>
      <c r="J852" s="66">
        <v>340</v>
      </c>
      <c r="K852" s="66">
        <v>340</v>
      </c>
      <c r="L852" s="66">
        <v>340</v>
      </c>
      <c r="M852" s="66">
        <v>340</v>
      </c>
      <c r="N852" s="66">
        <f>VLOOKUP(A852,GIS!A:C,3,0)</f>
        <v>340</v>
      </c>
      <c r="O852" s="66" t="str">
        <f t="shared" si="245"/>
        <v/>
      </c>
      <c r="P852" s="66" t="str">
        <f t="shared" si="242"/>
        <v/>
      </c>
      <c r="Q852" s="66">
        <f t="shared" si="246"/>
        <v>340</v>
      </c>
      <c r="R852" s="66">
        <f t="shared" si="247"/>
        <v>340</v>
      </c>
      <c r="S852" s="66">
        <f>Q852-U852-SUMIFS(条件付き不可!X:X,条件付き不可!E:E,D852)</f>
        <v>340</v>
      </c>
      <c r="T852" s="66">
        <f t="shared" si="243"/>
        <v>340</v>
      </c>
      <c r="U852" s="66">
        <f>IF(COUNTIFS(条件付き不可!$E:$E,$D852,条件付き不可!$C:$C,条件付き不可!$V$3)&gt;0,Q852,SUMIFS(条件付き不可!$L:$L,条件付き不可!$E:$E,$D852,条件付き不可!$C:$C,U$1))</f>
        <v>0</v>
      </c>
      <c r="V852" s="66">
        <f>IF(COUNTIFS(条件付き不可!$E:$E,$D852,条件付き不可!$C:$C,条件付き不可!$V$5)&gt;0,Q852,IFERROR(VLOOKUP(D852,条件付き不可!E:Y,21,0),0))</f>
        <v>0</v>
      </c>
    </row>
    <row r="853" spans="1:22">
      <c r="A853" s="53" t="str">
        <f t="shared" si="244"/>
        <v>023016</v>
      </c>
      <c r="B853" s="53">
        <v>11</v>
      </c>
      <c r="C853">
        <v>852</v>
      </c>
      <c r="D853">
        <v>23016</v>
      </c>
      <c r="E853" t="s">
        <v>3032</v>
      </c>
      <c r="F853" t="s">
        <v>700</v>
      </c>
      <c r="G853" t="str">
        <f>VLOOKUP(A853,GIS!A:B,2,0)</f>
        <v>大蛇町・千成2</v>
      </c>
      <c r="H853" t="s">
        <v>458</v>
      </c>
      <c r="I853" t="s">
        <v>2611</v>
      </c>
      <c r="J853" s="66">
        <v>445</v>
      </c>
      <c r="K853" s="66">
        <v>445</v>
      </c>
      <c r="L853" s="66">
        <v>445</v>
      </c>
      <c r="M853" s="66">
        <v>445</v>
      </c>
      <c r="N853" s="66">
        <f>VLOOKUP(A853,GIS!A:C,3,0)</f>
        <v>445</v>
      </c>
      <c r="O853" s="66" t="str">
        <f t="shared" si="245"/>
        <v/>
      </c>
      <c r="P853" s="66" t="str">
        <f t="shared" si="242"/>
        <v/>
      </c>
      <c r="Q853" s="66">
        <f t="shared" si="246"/>
        <v>445</v>
      </c>
      <c r="R853" s="66">
        <f t="shared" si="247"/>
        <v>445</v>
      </c>
      <c r="S853" s="66">
        <f>Q853-U853-SUMIFS(条件付き不可!X:X,条件付き不可!E:E,D853)</f>
        <v>445</v>
      </c>
      <c r="T853" s="66">
        <f t="shared" si="243"/>
        <v>445</v>
      </c>
      <c r="U853" s="66">
        <f>IF(COUNTIFS(条件付き不可!$E:$E,$D853,条件付き不可!$C:$C,条件付き不可!$V$3)&gt;0,Q853,SUMIFS(条件付き不可!$L:$L,条件付き不可!$E:$E,$D853,条件付き不可!$C:$C,U$1))</f>
        <v>0</v>
      </c>
      <c r="V853" s="66">
        <f>IF(COUNTIFS(条件付き不可!$E:$E,$D853,条件付き不可!$C:$C,条件付き不可!$V$5)&gt;0,Q853,IFERROR(VLOOKUP(D853,条件付き不可!E:Y,21,0),0))</f>
        <v>0</v>
      </c>
    </row>
    <row r="854" spans="1:22">
      <c r="A854" s="53" t="str">
        <f t="shared" si="244"/>
        <v>023017</v>
      </c>
      <c r="B854" s="53">
        <v>11</v>
      </c>
      <c r="C854">
        <v>853</v>
      </c>
      <c r="D854">
        <v>23017</v>
      </c>
      <c r="E854" t="s">
        <v>3032</v>
      </c>
      <c r="F854" t="s">
        <v>700</v>
      </c>
      <c r="G854" t="str">
        <f>VLOOKUP(A854,GIS!A:B,2,0)</f>
        <v>大蛇町</v>
      </c>
      <c r="H854" t="s">
        <v>458</v>
      </c>
      <c r="I854" t="s">
        <v>2611</v>
      </c>
      <c r="J854" s="66">
        <v>500</v>
      </c>
      <c r="K854" s="66">
        <v>500</v>
      </c>
      <c r="L854" s="66">
        <v>500</v>
      </c>
      <c r="M854" s="66">
        <v>500</v>
      </c>
      <c r="N854" s="66">
        <f>VLOOKUP(A854,GIS!A:C,3,0)</f>
        <v>500</v>
      </c>
      <c r="O854" s="66" t="str">
        <f t="shared" si="245"/>
        <v/>
      </c>
      <c r="P854" s="66" t="str">
        <f t="shared" si="242"/>
        <v/>
      </c>
      <c r="Q854" s="66">
        <f t="shared" si="246"/>
        <v>500</v>
      </c>
      <c r="R854" s="66">
        <f t="shared" si="247"/>
        <v>500</v>
      </c>
      <c r="S854" s="66">
        <f>Q854-U854-SUMIFS(条件付き不可!X:X,条件付き不可!E:E,D854)</f>
        <v>500</v>
      </c>
      <c r="T854" s="66">
        <f t="shared" si="243"/>
        <v>500</v>
      </c>
      <c r="U854" s="66">
        <f>IF(COUNTIFS(条件付き不可!$E:$E,$D854,条件付き不可!$C:$C,条件付き不可!$V$3)&gt;0,Q854,SUMIFS(条件付き不可!$L:$L,条件付き不可!$E:$E,$D854,条件付き不可!$C:$C,U$1))</f>
        <v>0</v>
      </c>
      <c r="V854" s="66">
        <f>IF(COUNTIFS(条件付き不可!$E:$E,$D854,条件付き不可!$C:$C,条件付き不可!$V$5)&gt;0,Q854,IFERROR(VLOOKUP(D854,条件付き不可!E:Y,21,0),0))</f>
        <v>0</v>
      </c>
    </row>
    <row r="855" spans="1:22">
      <c r="A855" s="53" t="str">
        <f t="shared" si="244"/>
        <v>023054</v>
      </c>
      <c r="B855" s="53">
        <v>11</v>
      </c>
      <c r="C855">
        <v>854</v>
      </c>
      <c r="D855">
        <v>23054</v>
      </c>
      <c r="E855" t="s">
        <v>3032</v>
      </c>
      <c r="F855" t="s">
        <v>704</v>
      </c>
      <c r="G855" t="str">
        <f>VLOOKUP(A855,GIS!A:B,2,0)</f>
        <v>寺崎北</v>
      </c>
      <c r="H855" t="s">
        <v>458</v>
      </c>
      <c r="I855" t="s">
        <v>2611</v>
      </c>
      <c r="J855" s="66">
        <v>470</v>
      </c>
      <c r="K855" s="66">
        <v>470</v>
      </c>
      <c r="L855" s="66">
        <v>470</v>
      </c>
      <c r="M855" s="66">
        <v>470</v>
      </c>
      <c r="N855" s="66">
        <f>VLOOKUP(A855,GIS!A:C,3,0)</f>
        <v>470</v>
      </c>
      <c r="O855" s="66" t="str">
        <f t="shared" si="245"/>
        <v/>
      </c>
      <c r="P855" s="66" t="str">
        <f t="shared" si="242"/>
        <v/>
      </c>
      <c r="Q855" s="66">
        <f t="shared" si="246"/>
        <v>470</v>
      </c>
      <c r="R855" s="66">
        <f t="shared" si="247"/>
        <v>470</v>
      </c>
      <c r="S855" s="66">
        <f>Q855-U855-SUMIFS(条件付き不可!X:X,条件付き不可!E:E,D855)</f>
        <v>470</v>
      </c>
      <c r="T855" s="66">
        <f t="shared" si="243"/>
        <v>470</v>
      </c>
      <c r="U855" s="66">
        <f>IF(COUNTIFS(条件付き不可!$E:$E,$D855,条件付き不可!$C:$C,条件付き不可!$V$3)&gt;0,Q855,SUMIFS(条件付き不可!$L:$L,条件付き不可!$E:$E,$D855,条件付き不可!$C:$C,U$1))</f>
        <v>0</v>
      </c>
      <c r="V855" s="66">
        <f>IF(COUNTIFS(条件付き不可!$E:$E,$D855,条件付き不可!$C:$C,条件付き不可!$V$5)&gt;0,Q855,IFERROR(VLOOKUP(D855,条件付き不可!E:Y,21,0),0))</f>
        <v>0</v>
      </c>
    </row>
    <row r="856" spans="1:22">
      <c r="A856" s="53" t="str">
        <f t="shared" si="244"/>
        <v>023018</v>
      </c>
      <c r="B856" s="53">
        <v>11</v>
      </c>
      <c r="C856">
        <v>855</v>
      </c>
      <c r="D856">
        <v>23018</v>
      </c>
      <c r="E856" t="s">
        <v>3032</v>
      </c>
      <c r="F856" t="s">
        <v>704</v>
      </c>
      <c r="G856" t="str">
        <f>VLOOKUP(A856,GIS!A:B,2,0)</f>
        <v>表町1.2</v>
      </c>
      <c r="H856" t="s">
        <v>458</v>
      </c>
      <c r="I856" t="s">
        <v>2611</v>
      </c>
      <c r="J856" s="66">
        <v>600</v>
      </c>
      <c r="K856" s="66">
        <v>600</v>
      </c>
      <c r="L856" s="66">
        <v>600</v>
      </c>
      <c r="M856" s="66">
        <v>600</v>
      </c>
      <c r="N856" s="66">
        <f>VLOOKUP(A856,GIS!A:C,3,0)</f>
        <v>600</v>
      </c>
      <c r="O856" s="66" t="str">
        <f t="shared" si="245"/>
        <v/>
      </c>
      <c r="P856" s="66" t="str">
        <f t="shared" si="242"/>
        <v/>
      </c>
      <c r="Q856" s="66">
        <f t="shared" si="246"/>
        <v>600</v>
      </c>
      <c r="R856" s="66">
        <f t="shared" si="247"/>
        <v>600</v>
      </c>
      <c r="S856" s="66">
        <f>Q856-U856-SUMIFS(条件付き不可!X:X,条件付き不可!E:E,D856)</f>
        <v>600</v>
      </c>
      <c r="T856" s="66">
        <f t="shared" si="243"/>
        <v>600</v>
      </c>
      <c r="U856" s="66">
        <f>IF(COUNTIFS(条件付き不可!$E:$E,$D856,条件付き不可!$C:$C,条件付き不可!$V$3)&gt;0,Q856,SUMIFS(条件付き不可!$L:$L,条件付き不可!$E:$E,$D856,条件付き不可!$C:$C,U$1))</f>
        <v>0</v>
      </c>
      <c r="V856" s="66">
        <f>IF(COUNTIFS(条件付き不可!$E:$E,$D856,条件付き不可!$C:$C,条件付き不可!$V$5)&gt;0,Q856,IFERROR(VLOOKUP(D856,条件付き不可!E:Y,21,0),0))</f>
        <v>0</v>
      </c>
    </row>
    <row r="857" spans="1:22">
      <c r="A857" s="53" t="str">
        <f t="shared" si="244"/>
        <v>023019</v>
      </c>
      <c r="B857" s="53">
        <v>11</v>
      </c>
      <c r="C857">
        <v>856</v>
      </c>
      <c r="D857">
        <v>23019</v>
      </c>
      <c r="E857" t="s">
        <v>3032</v>
      </c>
      <c r="F857" t="s">
        <v>704</v>
      </c>
      <c r="G857" t="str">
        <f>VLOOKUP(A857,GIS!A:B,2,0)</f>
        <v>鏑木町1</v>
      </c>
      <c r="H857" t="s">
        <v>458</v>
      </c>
      <c r="I857" t="s">
        <v>2611</v>
      </c>
      <c r="J857" s="66">
        <v>340</v>
      </c>
      <c r="K857" s="66">
        <v>340</v>
      </c>
      <c r="L857" s="66">
        <v>340</v>
      </c>
      <c r="M857" s="66">
        <v>340</v>
      </c>
      <c r="N857" s="66">
        <f>VLOOKUP(A857,GIS!A:C,3,0)</f>
        <v>340</v>
      </c>
      <c r="O857" s="66" t="str">
        <f t="shared" si="245"/>
        <v/>
      </c>
      <c r="P857" s="66" t="str">
        <f t="shared" si="242"/>
        <v/>
      </c>
      <c r="Q857" s="66">
        <f t="shared" si="246"/>
        <v>340</v>
      </c>
      <c r="R857" s="66">
        <f t="shared" si="247"/>
        <v>340</v>
      </c>
      <c r="S857" s="66">
        <f>Q857-U857-SUMIFS(条件付き不可!X:X,条件付き不可!E:E,D857)</f>
        <v>340</v>
      </c>
      <c r="T857" s="66">
        <f t="shared" si="243"/>
        <v>340</v>
      </c>
      <c r="U857" s="66">
        <f>IF(COUNTIFS(条件付き不可!$E:$E,$D857,条件付き不可!$C:$C,条件付き不可!$V$3)&gt;0,Q857,SUMIFS(条件付き不可!$L:$L,条件付き不可!$E:$E,$D857,条件付き不可!$C:$C,U$1))</f>
        <v>0</v>
      </c>
      <c r="V857" s="66">
        <f>IF(COUNTIFS(条件付き不可!$E:$E,$D857,条件付き不可!$C:$C,条件付き不可!$V$5)&gt;0,Q857,IFERROR(VLOOKUP(D857,条件付き不可!E:Y,21,0),0))</f>
        <v>0</v>
      </c>
    </row>
    <row r="858" spans="1:22">
      <c r="A858" s="53" t="str">
        <f t="shared" si="244"/>
        <v>023020</v>
      </c>
      <c r="B858" s="53">
        <v>11</v>
      </c>
      <c r="C858">
        <v>857</v>
      </c>
      <c r="D858">
        <v>23020</v>
      </c>
      <c r="E858" t="s">
        <v>3032</v>
      </c>
      <c r="F858" t="s">
        <v>704</v>
      </c>
      <c r="G858" t="str">
        <f>VLOOKUP(A858,GIS!A:B,2,0)</f>
        <v>鏑木町2</v>
      </c>
      <c r="H858" t="s">
        <v>458</v>
      </c>
      <c r="I858" t="s">
        <v>2611</v>
      </c>
      <c r="J858" s="66">
        <v>355</v>
      </c>
      <c r="K858" s="66">
        <v>355</v>
      </c>
      <c r="L858" s="66">
        <v>355</v>
      </c>
      <c r="M858" s="66">
        <v>355</v>
      </c>
      <c r="N858" s="66">
        <f>VLOOKUP(A858,GIS!A:C,3,0)</f>
        <v>355</v>
      </c>
      <c r="O858" s="66" t="str">
        <f t="shared" si="245"/>
        <v/>
      </c>
      <c r="P858" s="66" t="str">
        <f t="shared" si="242"/>
        <v/>
      </c>
      <c r="Q858" s="66">
        <f t="shared" si="246"/>
        <v>355</v>
      </c>
      <c r="R858" s="66">
        <f t="shared" si="247"/>
        <v>355</v>
      </c>
      <c r="S858" s="66">
        <f>Q858-U858-SUMIFS(条件付き不可!X:X,条件付き不可!E:E,D858)</f>
        <v>355</v>
      </c>
      <c r="T858" s="66">
        <f t="shared" si="243"/>
        <v>355</v>
      </c>
      <c r="U858" s="66">
        <f>IF(COUNTIFS(条件付き不可!$E:$E,$D858,条件付き不可!$C:$C,条件付き不可!$V$3)&gt;0,Q858,SUMIFS(条件付き不可!$L:$L,条件付き不可!$E:$E,$D858,条件付き不可!$C:$C,U$1))</f>
        <v>0</v>
      </c>
      <c r="V858" s="66">
        <f>IF(COUNTIFS(条件付き不可!$E:$E,$D858,条件付き不可!$C:$C,条件付き不可!$V$5)&gt;0,Q858,IFERROR(VLOOKUP(D858,条件付き不可!E:Y,21,0),0))</f>
        <v>0</v>
      </c>
    </row>
    <row r="859" spans="1:22">
      <c r="A859" s="53" t="str">
        <f t="shared" si="244"/>
        <v>023021</v>
      </c>
      <c r="B859" s="53">
        <v>11</v>
      </c>
      <c r="C859">
        <v>858</v>
      </c>
      <c r="D859">
        <v>23021</v>
      </c>
      <c r="E859" t="s">
        <v>3032</v>
      </c>
      <c r="F859" t="s">
        <v>704</v>
      </c>
      <c r="G859" t="str">
        <f>VLOOKUP(A859,GIS!A:B,2,0)</f>
        <v>表町3.4</v>
      </c>
      <c r="H859" t="s">
        <v>458</v>
      </c>
      <c r="I859" t="s">
        <v>2611</v>
      </c>
      <c r="J859" s="66">
        <v>405</v>
      </c>
      <c r="K859" s="66">
        <v>405</v>
      </c>
      <c r="L859" s="66">
        <v>405</v>
      </c>
      <c r="M859" s="66">
        <v>405</v>
      </c>
      <c r="N859" s="66">
        <f>VLOOKUP(A859,GIS!A:C,3,0)</f>
        <v>405</v>
      </c>
      <c r="O859" s="66" t="str">
        <f t="shared" si="245"/>
        <v/>
      </c>
      <c r="P859" s="66" t="str">
        <f t="shared" si="242"/>
        <v/>
      </c>
      <c r="Q859" s="66">
        <f t="shared" si="246"/>
        <v>405</v>
      </c>
      <c r="R859" s="66">
        <f t="shared" si="247"/>
        <v>405</v>
      </c>
      <c r="S859" s="66">
        <f>Q859-U859-SUMIFS(条件付き不可!X:X,条件付き不可!E:E,D859)</f>
        <v>405</v>
      </c>
      <c r="T859" s="66">
        <f t="shared" si="243"/>
        <v>405</v>
      </c>
      <c r="U859" s="66">
        <f>IF(COUNTIFS(条件付き不可!$E:$E,$D859,条件付き不可!$C:$C,条件付き不可!$V$3)&gt;0,Q859,SUMIFS(条件付き不可!$L:$L,条件付き不可!$E:$E,$D859,条件付き不可!$C:$C,U$1))</f>
        <v>0</v>
      </c>
      <c r="V859" s="66">
        <f>IF(COUNTIFS(条件付き不可!$E:$E,$D859,条件付き不可!$C:$C,条件付き不可!$V$5)&gt;0,Q859,IFERROR(VLOOKUP(D859,条件付き不可!E:Y,21,0),0))</f>
        <v>0</v>
      </c>
    </row>
    <row r="860" spans="1:22">
      <c r="A860" s="53" t="str">
        <f t="shared" si="244"/>
        <v>023022</v>
      </c>
      <c r="B860" s="53">
        <v>11</v>
      </c>
      <c r="C860">
        <v>859</v>
      </c>
      <c r="D860">
        <v>23022</v>
      </c>
      <c r="E860" t="s">
        <v>3032</v>
      </c>
      <c r="F860" t="s">
        <v>704</v>
      </c>
      <c r="G860" t="str">
        <f>VLOOKUP(A860,GIS!A:B,2,0)</f>
        <v>鏑木仲田町</v>
      </c>
      <c r="H860" t="s">
        <v>458</v>
      </c>
      <c r="I860" t="s">
        <v>2611</v>
      </c>
      <c r="J860" s="66">
        <v>380</v>
      </c>
      <c r="K860" s="66">
        <v>380</v>
      </c>
      <c r="L860" s="66">
        <v>380</v>
      </c>
      <c r="M860" s="66">
        <v>380</v>
      </c>
      <c r="N860" s="66">
        <f>VLOOKUP(A860,GIS!A:C,3,0)</f>
        <v>380</v>
      </c>
      <c r="O860" s="66" t="str">
        <f t="shared" si="245"/>
        <v/>
      </c>
      <c r="P860" s="66" t="str">
        <f t="shared" si="242"/>
        <v/>
      </c>
      <c r="Q860" s="66">
        <f t="shared" si="246"/>
        <v>380</v>
      </c>
      <c r="R860" s="66">
        <f t="shared" si="247"/>
        <v>380</v>
      </c>
      <c r="S860" s="66">
        <f>Q860-U860-SUMIFS(条件付き不可!X:X,条件付き不可!E:E,D860)</f>
        <v>380</v>
      </c>
      <c r="T860" s="66">
        <f t="shared" si="243"/>
        <v>380</v>
      </c>
      <c r="U860" s="66">
        <f>IF(COUNTIFS(条件付き不可!$E:$E,$D860,条件付き不可!$C:$C,条件付き不可!$V$3)&gt;0,Q860,SUMIFS(条件付き不可!$L:$L,条件付き不可!$E:$E,$D860,条件付き不可!$C:$C,U$1))</f>
        <v>0</v>
      </c>
      <c r="V860" s="66">
        <f>IF(COUNTIFS(条件付き不可!$E:$E,$D860,条件付き不可!$C:$C,条件付き不可!$V$5)&gt;0,Q860,IFERROR(VLOOKUP(D860,条件付き不可!E:Y,21,0),0))</f>
        <v>0</v>
      </c>
    </row>
    <row r="861" spans="1:22">
      <c r="A861" s="53" t="str">
        <f t="shared" si="244"/>
        <v>023023</v>
      </c>
      <c r="B861" s="53">
        <v>11</v>
      </c>
      <c r="C861">
        <v>860</v>
      </c>
      <c r="D861">
        <v>23023</v>
      </c>
      <c r="E861" t="s">
        <v>3032</v>
      </c>
      <c r="F861" t="s">
        <v>711</v>
      </c>
      <c r="G861" t="str">
        <f>VLOOKUP(A861,GIS!A:B,2,0)</f>
        <v>白銀1</v>
      </c>
      <c r="H861" t="s">
        <v>458</v>
      </c>
      <c r="I861" t="s">
        <v>2611</v>
      </c>
      <c r="J861" s="66">
        <v>400</v>
      </c>
      <c r="K861" s="66">
        <v>400</v>
      </c>
      <c r="L861" s="66">
        <v>400</v>
      </c>
      <c r="M861" s="66">
        <v>400</v>
      </c>
      <c r="N861" s="66">
        <f>VLOOKUP(A861,GIS!A:C,3,0)</f>
        <v>400</v>
      </c>
      <c r="O861" s="66" t="str">
        <f t="shared" si="245"/>
        <v/>
      </c>
      <c r="P861" s="66" t="str">
        <f t="shared" si="242"/>
        <v/>
      </c>
      <c r="Q861" s="66">
        <f t="shared" si="246"/>
        <v>400</v>
      </c>
      <c r="R861" s="66">
        <f t="shared" si="247"/>
        <v>400</v>
      </c>
      <c r="S861" s="66">
        <f>Q861-U861-SUMIFS(条件付き不可!X:X,条件付き不可!E:E,D861)</f>
        <v>400</v>
      </c>
      <c r="T861" s="66">
        <f t="shared" si="243"/>
        <v>400</v>
      </c>
      <c r="U861" s="66">
        <f>IF(COUNTIFS(条件付き不可!$E:$E,$D861,条件付き不可!$C:$C,条件付き不可!$V$3)&gt;0,Q861,SUMIFS(条件付き不可!$L:$L,条件付き不可!$E:$E,$D861,条件付き不可!$C:$C,U$1))</f>
        <v>0</v>
      </c>
      <c r="V861" s="66">
        <f>IF(COUNTIFS(条件付き不可!$E:$E,$D861,条件付き不可!$C:$C,条件付き不可!$V$5)&gt;0,Q861,IFERROR(VLOOKUP(D861,条件付き不可!E:Y,21,0),0))</f>
        <v>0</v>
      </c>
    </row>
    <row r="862" spans="1:22">
      <c r="A862" s="53" t="str">
        <f t="shared" si="244"/>
        <v>023024</v>
      </c>
      <c r="B862" s="53">
        <v>11</v>
      </c>
      <c r="C862">
        <v>861</v>
      </c>
      <c r="D862">
        <v>23024</v>
      </c>
      <c r="E862" t="s">
        <v>3032</v>
      </c>
      <c r="F862" t="s">
        <v>711</v>
      </c>
      <c r="G862" t="str">
        <f>VLOOKUP(A862,GIS!A:B,2,0)</f>
        <v>白銀2</v>
      </c>
      <c r="H862" t="s">
        <v>458</v>
      </c>
      <c r="I862" t="s">
        <v>2611</v>
      </c>
      <c r="J862" s="66">
        <v>425</v>
      </c>
      <c r="K862" s="66">
        <v>425</v>
      </c>
      <c r="L862" s="66">
        <v>425</v>
      </c>
      <c r="M862" s="66">
        <v>425</v>
      </c>
      <c r="N862" s="66">
        <f>VLOOKUP(A862,GIS!A:C,3,0)</f>
        <v>425</v>
      </c>
      <c r="O862" s="66" t="str">
        <f t="shared" si="245"/>
        <v/>
      </c>
      <c r="P862" s="66" t="str">
        <f t="shared" si="242"/>
        <v/>
      </c>
      <c r="Q862" s="66">
        <f t="shared" si="246"/>
        <v>425</v>
      </c>
      <c r="R862" s="66">
        <f t="shared" si="247"/>
        <v>425</v>
      </c>
      <c r="S862" s="66">
        <f>Q862-U862-SUMIFS(条件付き不可!X:X,条件付き不可!E:E,D862)</f>
        <v>425</v>
      </c>
      <c r="T862" s="66">
        <f t="shared" si="243"/>
        <v>425</v>
      </c>
      <c r="U862" s="66">
        <f>IF(COUNTIFS(条件付き不可!$E:$E,$D862,条件付き不可!$C:$C,条件付き不可!$V$3)&gt;0,Q862,SUMIFS(条件付き不可!$L:$L,条件付き不可!$E:$E,$D862,条件付き不可!$C:$C,U$1))</f>
        <v>0</v>
      </c>
      <c r="V862" s="66">
        <f>IF(COUNTIFS(条件付き不可!$E:$E,$D862,条件付き不可!$C:$C,条件付き不可!$V$5)&gt;0,Q862,IFERROR(VLOOKUP(D862,条件付き不可!E:Y,21,0),0))</f>
        <v>0</v>
      </c>
    </row>
    <row r="863" spans="1:22">
      <c r="A863" s="53" t="str">
        <f t="shared" si="244"/>
        <v>023025</v>
      </c>
      <c r="B863" s="53">
        <v>11</v>
      </c>
      <c r="C863">
        <v>862</v>
      </c>
      <c r="D863">
        <v>23025</v>
      </c>
      <c r="E863" t="s">
        <v>3032</v>
      </c>
      <c r="F863" t="s">
        <v>711</v>
      </c>
      <c r="G863" t="str">
        <f>VLOOKUP(A863,GIS!A:B,2,0)</f>
        <v>白銀3.4</v>
      </c>
      <c r="H863" t="s">
        <v>458</v>
      </c>
      <c r="I863" t="s">
        <v>2611</v>
      </c>
      <c r="J863" s="66">
        <v>365</v>
      </c>
      <c r="K863" s="66">
        <v>365</v>
      </c>
      <c r="L863" s="66">
        <v>365</v>
      </c>
      <c r="M863" s="66">
        <v>365</v>
      </c>
      <c r="N863" s="66">
        <f>VLOOKUP(A863,GIS!A:C,3,0)</f>
        <v>365</v>
      </c>
      <c r="O863" s="66" t="str">
        <f t="shared" si="245"/>
        <v/>
      </c>
      <c r="P863" s="66" t="str">
        <f t="shared" si="242"/>
        <v/>
      </c>
      <c r="Q863" s="66">
        <f t="shared" si="246"/>
        <v>365</v>
      </c>
      <c r="R863" s="66">
        <f t="shared" si="247"/>
        <v>365</v>
      </c>
      <c r="S863" s="66">
        <f>Q863-U863-SUMIFS(条件付き不可!X:X,条件付き不可!E:E,D863)</f>
        <v>365</v>
      </c>
      <c r="T863" s="66">
        <f t="shared" si="243"/>
        <v>365</v>
      </c>
      <c r="U863" s="66">
        <f>IF(COUNTIFS(条件付き不可!$E:$E,$D863,条件付き不可!$C:$C,条件付き不可!$V$3)&gt;0,Q863,SUMIFS(条件付き不可!$L:$L,条件付き不可!$E:$E,$D863,条件付き不可!$C:$C,U$1))</f>
        <v>0</v>
      </c>
      <c r="V863" s="66">
        <f>IF(COUNTIFS(条件付き不可!$E:$E,$D863,条件付き不可!$C:$C,条件付き不可!$V$5)&gt;0,Q863,IFERROR(VLOOKUP(D863,条件付き不可!E:Y,21,0),0))</f>
        <v>0</v>
      </c>
    </row>
    <row r="864" spans="1:22">
      <c r="A864" s="53" t="str">
        <f t="shared" si="244"/>
        <v>023026</v>
      </c>
      <c r="B864" s="53">
        <v>11</v>
      </c>
      <c r="C864">
        <v>863</v>
      </c>
      <c r="D864">
        <v>23026</v>
      </c>
      <c r="E864" t="s">
        <v>3032</v>
      </c>
      <c r="F864" t="s">
        <v>715</v>
      </c>
      <c r="G864" t="str">
        <f>VLOOKUP(A864,GIS!A:B,2,0)</f>
        <v>大崎台1</v>
      </c>
      <c r="H864" t="s">
        <v>458</v>
      </c>
      <c r="I864" t="s">
        <v>2611</v>
      </c>
      <c r="J864" s="66">
        <v>385</v>
      </c>
      <c r="K864" s="66">
        <v>385</v>
      </c>
      <c r="L864" s="66">
        <v>385</v>
      </c>
      <c r="M864" s="66">
        <v>385</v>
      </c>
      <c r="N864" s="66">
        <f>VLOOKUP(A864,GIS!A:C,3,0)</f>
        <v>385</v>
      </c>
      <c r="O864" s="66" t="str">
        <f t="shared" si="245"/>
        <v/>
      </c>
      <c r="P864" s="66" t="str">
        <f t="shared" si="242"/>
        <v/>
      </c>
      <c r="Q864" s="66">
        <f t="shared" si="246"/>
        <v>385</v>
      </c>
      <c r="R864" s="66">
        <f t="shared" si="247"/>
        <v>385</v>
      </c>
      <c r="S864" s="66">
        <f>Q864-U864-SUMIFS(条件付き不可!X:X,条件付き不可!E:E,D864)</f>
        <v>385</v>
      </c>
      <c r="T864" s="66">
        <f t="shared" si="243"/>
        <v>385</v>
      </c>
      <c r="U864" s="66">
        <f>IF(COUNTIFS(条件付き不可!$E:$E,$D864,条件付き不可!$C:$C,条件付き不可!$V$3)&gt;0,Q864,SUMIFS(条件付き不可!$L:$L,条件付き不可!$E:$E,$D864,条件付き不可!$C:$C,U$1))</f>
        <v>0</v>
      </c>
      <c r="V864" s="66">
        <f>IF(COUNTIFS(条件付き不可!$E:$E,$D864,条件付き不可!$C:$C,条件付き不可!$V$5)&gt;0,Q864,IFERROR(VLOOKUP(D864,条件付き不可!E:Y,21,0),0))</f>
        <v>0</v>
      </c>
    </row>
    <row r="865" spans="1:22">
      <c r="A865" s="53" t="str">
        <f t="shared" si="244"/>
        <v>023027</v>
      </c>
      <c r="B865" s="53">
        <v>11</v>
      </c>
      <c r="C865">
        <v>864</v>
      </c>
      <c r="D865">
        <v>23027</v>
      </c>
      <c r="E865" t="s">
        <v>3032</v>
      </c>
      <c r="F865" t="s">
        <v>715</v>
      </c>
      <c r="G865" t="str">
        <f>VLOOKUP(A865,GIS!A:B,2,0)</f>
        <v>大崎台2</v>
      </c>
      <c r="H865" t="s">
        <v>458</v>
      </c>
      <c r="I865" t="s">
        <v>2611</v>
      </c>
      <c r="J865" s="66">
        <v>395</v>
      </c>
      <c r="K865" s="66">
        <v>395</v>
      </c>
      <c r="L865" s="66">
        <v>395</v>
      </c>
      <c r="M865" s="66">
        <v>395</v>
      </c>
      <c r="N865" s="66">
        <f>VLOOKUP(A865,GIS!A:C,3,0)</f>
        <v>395</v>
      </c>
      <c r="O865" s="66" t="str">
        <f t="shared" si="245"/>
        <v/>
      </c>
      <c r="P865" s="66" t="str">
        <f t="shared" si="242"/>
        <v/>
      </c>
      <c r="Q865" s="66">
        <f t="shared" si="246"/>
        <v>395</v>
      </c>
      <c r="R865" s="66">
        <f t="shared" si="247"/>
        <v>395</v>
      </c>
      <c r="S865" s="66">
        <f>Q865-U865-SUMIFS(条件付き不可!X:X,条件付き不可!E:E,D865)</f>
        <v>395</v>
      </c>
      <c r="T865" s="66">
        <f t="shared" si="243"/>
        <v>395</v>
      </c>
      <c r="U865" s="66">
        <f>IF(COUNTIFS(条件付き不可!$E:$E,$D865,条件付き不可!$C:$C,条件付き不可!$V$3)&gt;0,Q865,SUMIFS(条件付き不可!$L:$L,条件付き不可!$E:$E,$D865,条件付き不可!$C:$C,U$1))</f>
        <v>0</v>
      </c>
      <c r="V865" s="66">
        <f>IF(COUNTIFS(条件付き不可!$E:$E,$D865,条件付き不可!$C:$C,条件付き不可!$V$5)&gt;0,Q865,IFERROR(VLOOKUP(D865,条件付き不可!E:Y,21,0),0))</f>
        <v>0</v>
      </c>
    </row>
    <row r="866" spans="1:22">
      <c r="A866" s="53" t="str">
        <f t="shared" si="244"/>
        <v>023028</v>
      </c>
      <c r="B866" s="53">
        <v>11</v>
      </c>
      <c r="C866">
        <v>865</v>
      </c>
      <c r="D866">
        <v>23028</v>
      </c>
      <c r="E866" t="s">
        <v>3032</v>
      </c>
      <c r="F866" t="s">
        <v>715</v>
      </c>
      <c r="G866" t="str">
        <f>VLOOKUP(A866,GIS!A:B,2,0)</f>
        <v>大崎台３</v>
      </c>
      <c r="H866" t="s">
        <v>458</v>
      </c>
      <c r="I866" t="s">
        <v>2611</v>
      </c>
      <c r="J866" s="66">
        <v>410</v>
      </c>
      <c r="K866" s="66">
        <v>410</v>
      </c>
      <c r="L866" s="66">
        <v>410</v>
      </c>
      <c r="M866" s="66">
        <v>410</v>
      </c>
      <c r="N866" s="66">
        <f>VLOOKUP(A866,GIS!A:C,3,0)</f>
        <v>410</v>
      </c>
      <c r="O866" s="66" t="str">
        <f t="shared" si="245"/>
        <v/>
      </c>
      <c r="P866" s="66" t="str">
        <f t="shared" si="242"/>
        <v/>
      </c>
      <c r="Q866" s="66">
        <f t="shared" si="246"/>
        <v>410</v>
      </c>
      <c r="R866" s="66">
        <f t="shared" si="247"/>
        <v>410</v>
      </c>
      <c r="S866" s="66">
        <f>Q866-U866-SUMIFS(条件付き不可!X:X,条件付き不可!E:E,D866)</f>
        <v>410</v>
      </c>
      <c r="T866" s="66">
        <f t="shared" si="243"/>
        <v>410</v>
      </c>
      <c r="U866" s="66">
        <f>IF(COUNTIFS(条件付き不可!$E:$E,$D866,条件付き不可!$C:$C,条件付き不可!$V$3)&gt;0,Q866,SUMIFS(条件付き不可!$L:$L,条件付き不可!$E:$E,$D866,条件付き不可!$C:$C,U$1))</f>
        <v>0</v>
      </c>
      <c r="V866" s="66">
        <f>IF(COUNTIFS(条件付き不可!$E:$E,$D866,条件付き不可!$C:$C,条件付き不可!$V$5)&gt;0,Q866,IFERROR(VLOOKUP(D866,条件付き不可!E:Y,21,0),0))</f>
        <v>0</v>
      </c>
    </row>
    <row r="867" spans="1:22">
      <c r="A867" s="53" t="str">
        <f t="shared" si="244"/>
        <v>023029</v>
      </c>
      <c r="B867" s="53">
        <v>11</v>
      </c>
      <c r="C867">
        <v>866</v>
      </c>
      <c r="D867">
        <v>23029</v>
      </c>
      <c r="E867" t="s">
        <v>3032</v>
      </c>
      <c r="F867" t="s">
        <v>715</v>
      </c>
      <c r="G867" t="str">
        <f>VLOOKUP(A867,GIS!A:B,2,0)</f>
        <v>大崎台4</v>
      </c>
      <c r="H867" t="s">
        <v>458</v>
      </c>
      <c r="I867" t="s">
        <v>2611</v>
      </c>
      <c r="J867" s="66">
        <v>530</v>
      </c>
      <c r="K867" s="66">
        <v>530</v>
      </c>
      <c r="L867" s="66">
        <v>530</v>
      </c>
      <c r="M867" s="66">
        <v>530</v>
      </c>
      <c r="N867" s="66">
        <f>VLOOKUP(A867,GIS!A:C,3,0)</f>
        <v>530</v>
      </c>
      <c r="O867" s="66" t="str">
        <f t="shared" si="245"/>
        <v/>
      </c>
      <c r="P867" s="66" t="str">
        <f t="shared" si="242"/>
        <v/>
      </c>
      <c r="Q867" s="66">
        <f t="shared" si="246"/>
        <v>530</v>
      </c>
      <c r="R867" s="66">
        <f t="shared" si="247"/>
        <v>530</v>
      </c>
      <c r="S867" s="66">
        <f>Q867-U867-SUMIFS(条件付き不可!X:X,条件付き不可!E:E,D867)</f>
        <v>530</v>
      </c>
      <c r="T867" s="66">
        <f t="shared" si="243"/>
        <v>530</v>
      </c>
      <c r="U867" s="66">
        <f>IF(COUNTIFS(条件付き不可!$E:$E,$D867,条件付き不可!$C:$C,条件付き不可!$V$3)&gt;0,Q867,SUMIFS(条件付き不可!$L:$L,条件付き不可!$E:$E,$D867,条件付き不可!$C:$C,U$1))</f>
        <v>0</v>
      </c>
      <c r="V867" s="66">
        <f>IF(COUNTIFS(条件付き不可!$E:$E,$D867,条件付き不可!$C:$C,条件付き不可!$V$5)&gt;0,Q867,IFERROR(VLOOKUP(D867,条件付き不可!E:Y,21,0),0))</f>
        <v>0</v>
      </c>
    </row>
    <row r="868" spans="1:22">
      <c r="A868" s="53" t="str">
        <f t="shared" si="244"/>
        <v>023030</v>
      </c>
      <c r="B868" s="53">
        <v>11</v>
      </c>
      <c r="C868">
        <v>867</v>
      </c>
      <c r="D868">
        <v>23030</v>
      </c>
      <c r="E868" t="s">
        <v>3032</v>
      </c>
      <c r="F868" t="s">
        <v>715</v>
      </c>
      <c r="G868" t="str">
        <f>VLOOKUP(A868,GIS!A:B,2,0)</f>
        <v>大崎台5</v>
      </c>
      <c r="H868" t="s">
        <v>458</v>
      </c>
      <c r="I868" t="s">
        <v>2611</v>
      </c>
      <c r="J868" s="66">
        <v>330</v>
      </c>
      <c r="K868" s="66">
        <v>330</v>
      </c>
      <c r="L868" s="66">
        <v>330</v>
      </c>
      <c r="M868" s="66">
        <v>330</v>
      </c>
      <c r="N868" s="66">
        <f>VLOOKUP(A868,GIS!A:C,3,0)</f>
        <v>330</v>
      </c>
      <c r="O868" s="66" t="str">
        <f t="shared" si="245"/>
        <v/>
      </c>
      <c r="P868" s="66" t="str">
        <f t="shared" si="242"/>
        <v/>
      </c>
      <c r="Q868" s="66">
        <f t="shared" si="246"/>
        <v>330</v>
      </c>
      <c r="R868" s="66">
        <f t="shared" si="247"/>
        <v>330</v>
      </c>
      <c r="S868" s="66">
        <f>Q868-U868-SUMIFS(条件付き不可!X:X,条件付き不可!E:E,D868)</f>
        <v>330</v>
      </c>
      <c r="T868" s="66">
        <f t="shared" si="243"/>
        <v>330</v>
      </c>
      <c r="U868" s="66">
        <f>IF(COUNTIFS(条件付き不可!$E:$E,$D868,条件付き不可!$C:$C,条件付き不可!$V$3)&gt;0,Q868,SUMIFS(条件付き不可!$L:$L,条件付き不可!$E:$E,$D868,条件付き不可!$C:$C,U$1))</f>
        <v>0</v>
      </c>
      <c r="V868" s="66">
        <f>IF(COUNTIFS(条件付き不可!$E:$E,$D868,条件付き不可!$C:$C,条件付き不可!$V$5)&gt;0,Q868,IFERROR(VLOOKUP(D868,条件付き不可!E:Y,21,0),0))</f>
        <v>0</v>
      </c>
    </row>
    <row r="869" spans="1:22">
      <c r="A869" s="53" t="str">
        <f t="shared" si="244"/>
        <v>023031</v>
      </c>
      <c r="B869" s="53">
        <v>11</v>
      </c>
      <c r="C869">
        <v>868</v>
      </c>
      <c r="D869">
        <v>23031</v>
      </c>
      <c r="E869" t="s">
        <v>3032</v>
      </c>
      <c r="F869" t="s">
        <v>715</v>
      </c>
      <c r="G869" t="str">
        <f>VLOOKUP(A869,GIS!A:B,2,0)</f>
        <v>六崎</v>
      </c>
      <c r="H869" t="s">
        <v>458</v>
      </c>
      <c r="I869" t="s">
        <v>2611</v>
      </c>
      <c r="J869" s="66">
        <v>390</v>
      </c>
      <c r="K869" s="66">
        <v>390</v>
      </c>
      <c r="L869" s="66">
        <v>390</v>
      </c>
      <c r="M869" s="66">
        <v>390</v>
      </c>
      <c r="N869" s="66">
        <f>VLOOKUP(A869,GIS!A:C,3,0)</f>
        <v>390</v>
      </c>
      <c r="O869" s="66" t="str">
        <f t="shared" si="245"/>
        <v/>
      </c>
      <c r="P869" s="66" t="str">
        <f t="shared" si="242"/>
        <v/>
      </c>
      <c r="Q869" s="66">
        <f t="shared" si="246"/>
        <v>390</v>
      </c>
      <c r="R869" s="66">
        <f t="shared" si="247"/>
        <v>390</v>
      </c>
      <c r="S869" s="66">
        <f>Q869-U869-SUMIFS(条件付き不可!X:X,条件付き不可!E:E,D869)</f>
        <v>390</v>
      </c>
      <c r="T869" s="66">
        <f t="shared" si="243"/>
        <v>390</v>
      </c>
      <c r="U869" s="66">
        <f>IF(COUNTIFS(条件付き不可!$E:$E,$D869,条件付き不可!$C:$C,条件付き不可!$V$3)&gt;0,Q869,SUMIFS(条件付き不可!$L:$L,条件付き不可!$E:$E,$D869,条件付き不可!$C:$C,U$1))</f>
        <v>0</v>
      </c>
      <c r="V869" s="66">
        <f>IF(COUNTIFS(条件付き不可!$E:$E,$D869,条件付き不可!$C:$C,条件付き不可!$V$5)&gt;0,Q869,IFERROR(VLOOKUP(D869,条件付き不可!E:Y,21,0),0))</f>
        <v>0</v>
      </c>
    </row>
    <row r="870" spans="1:22">
      <c r="A870" s="53" t="str">
        <f t="shared" si="244"/>
        <v>023032</v>
      </c>
      <c r="B870" s="53">
        <v>11</v>
      </c>
      <c r="C870">
        <v>869</v>
      </c>
      <c r="D870">
        <v>23032</v>
      </c>
      <c r="E870" t="s">
        <v>3032</v>
      </c>
      <c r="F870" t="s">
        <v>715</v>
      </c>
      <c r="G870" t="str">
        <f>VLOOKUP(A870,GIS!A:B,2,0)</f>
        <v>井戸作</v>
      </c>
      <c r="H870" t="s">
        <v>458</v>
      </c>
      <c r="I870" t="s">
        <v>2611</v>
      </c>
      <c r="J870" s="66">
        <v>540</v>
      </c>
      <c r="K870" s="66">
        <v>540</v>
      </c>
      <c r="L870" s="66">
        <v>540</v>
      </c>
      <c r="M870" s="66">
        <v>540</v>
      </c>
      <c r="N870" s="66">
        <f>VLOOKUP(A870,GIS!A:C,3,0)</f>
        <v>540</v>
      </c>
      <c r="O870" s="66" t="str">
        <f t="shared" si="245"/>
        <v/>
      </c>
      <c r="P870" s="66" t="str">
        <f t="shared" ref="P870:P935" si="248">IF(J870=K870,IF(J870=L870,"","✕"),"✕")</f>
        <v/>
      </c>
      <c r="Q870" s="66">
        <f t="shared" si="246"/>
        <v>540</v>
      </c>
      <c r="R870" s="66">
        <f t="shared" si="247"/>
        <v>540</v>
      </c>
      <c r="S870" s="66">
        <f>Q870-U870-SUMIFS(条件付き不可!X:X,条件付き不可!E:E,D870)</f>
        <v>540</v>
      </c>
      <c r="T870" s="66">
        <f t="shared" si="243"/>
        <v>540</v>
      </c>
      <c r="U870" s="66">
        <f>IF(COUNTIFS(条件付き不可!$E:$E,$D870,条件付き不可!$C:$C,条件付き不可!$V$3)&gt;0,Q870,SUMIFS(条件付き不可!$L:$L,条件付き不可!$E:$E,$D870,条件付き不可!$C:$C,U$1))</f>
        <v>0</v>
      </c>
      <c r="V870" s="66">
        <f>IF(COUNTIFS(条件付き不可!$E:$E,$D870,条件付き不可!$C:$C,条件付き不可!$V$5)&gt;0,Q870,IFERROR(VLOOKUP(D870,条件付き不可!E:Y,21,0),0))</f>
        <v>0</v>
      </c>
    </row>
    <row r="871" spans="1:22">
      <c r="A871" s="53" t="str">
        <f t="shared" si="244"/>
        <v>023033</v>
      </c>
      <c r="B871" s="53">
        <v>11</v>
      </c>
      <c r="C871">
        <v>870</v>
      </c>
      <c r="D871">
        <v>23033</v>
      </c>
      <c r="E871" t="s">
        <v>3032</v>
      </c>
      <c r="F871" t="s">
        <v>715</v>
      </c>
      <c r="G871" t="str">
        <f>VLOOKUP(A871,GIS!A:B,2,0)</f>
        <v>春路</v>
      </c>
      <c r="H871" t="s">
        <v>458</v>
      </c>
      <c r="I871" t="s">
        <v>2611</v>
      </c>
      <c r="J871" s="66">
        <v>580</v>
      </c>
      <c r="K871" s="66">
        <v>580</v>
      </c>
      <c r="L871" s="66">
        <v>580</v>
      </c>
      <c r="M871" s="66">
        <v>580</v>
      </c>
      <c r="N871" s="66">
        <f>VLOOKUP(A871,GIS!A:C,3,0)</f>
        <v>580</v>
      </c>
      <c r="O871" s="66" t="str">
        <f t="shared" si="245"/>
        <v/>
      </c>
      <c r="P871" s="66" t="str">
        <f t="shared" si="248"/>
        <v/>
      </c>
      <c r="Q871" s="66">
        <f t="shared" si="246"/>
        <v>580</v>
      </c>
      <c r="R871" s="66">
        <f t="shared" si="247"/>
        <v>580</v>
      </c>
      <c r="S871" s="66">
        <f>Q871-U871-SUMIFS(条件付き不可!X:X,条件付き不可!E:E,D871)</f>
        <v>580</v>
      </c>
      <c r="T871" s="66">
        <f t="shared" si="243"/>
        <v>580</v>
      </c>
      <c r="U871" s="66">
        <f>IF(COUNTIFS(条件付き不可!$E:$E,$D871,条件付き不可!$C:$C,条件付き不可!$V$3)&gt;0,Q871,SUMIFS(条件付き不可!$L:$L,条件付き不可!$E:$E,$D871,条件付き不可!$C:$C,U$1))</f>
        <v>0</v>
      </c>
      <c r="V871" s="66">
        <f>IF(COUNTIFS(条件付き不可!$E:$E,$D871,条件付き不可!$C:$C,条件付き不可!$V$5)&gt;0,Q871,IFERROR(VLOOKUP(D871,条件付き不可!E:Y,21,0),0))</f>
        <v>0</v>
      </c>
    </row>
    <row r="872" spans="1:22">
      <c r="A872" s="53" t="str">
        <f t="shared" si="244"/>
        <v>023034</v>
      </c>
      <c r="B872" s="53">
        <v>11</v>
      </c>
      <c r="C872">
        <v>871</v>
      </c>
      <c r="D872">
        <v>23034</v>
      </c>
      <c r="E872" t="s">
        <v>3032</v>
      </c>
      <c r="F872" t="s">
        <v>723</v>
      </c>
      <c r="G872" t="str">
        <f>VLOOKUP(A872,GIS!A:B,2,0)</f>
        <v>藤治台西</v>
      </c>
      <c r="H872" t="s">
        <v>458</v>
      </c>
      <c r="I872" t="s">
        <v>2611</v>
      </c>
      <c r="J872" s="66">
        <v>440</v>
      </c>
      <c r="K872" s="66">
        <v>440</v>
      </c>
      <c r="L872" s="66">
        <v>440</v>
      </c>
      <c r="M872" s="66">
        <v>440</v>
      </c>
      <c r="N872" s="66">
        <f>VLOOKUP(A872,GIS!A:C,3,0)</f>
        <v>440</v>
      </c>
      <c r="O872" s="66" t="str">
        <f t="shared" si="245"/>
        <v/>
      </c>
      <c r="P872" s="66" t="str">
        <f t="shared" si="248"/>
        <v/>
      </c>
      <c r="Q872" s="66">
        <f t="shared" si="246"/>
        <v>440</v>
      </c>
      <c r="R872" s="66">
        <f t="shared" si="247"/>
        <v>440</v>
      </c>
      <c r="S872" s="66">
        <f>Q872-U872-SUMIFS(条件付き不可!X:X,条件付き不可!E:E,D872)</f>
        <v>440</v>
      </c>
      <c r="T872" s="66">
        <f t="shared" si="243"/>
        <v>440</v>
      </c>
      <c r="U872" s="66">
        <f>IF(COUNTIFS(条件付き不可!$E:$E,$D872,条件付き不可!$C:$C,条件付き不可!$V$3)&gt;0,Q872,SUMIFS(条件付き不可!$L:$L,条件付き不可!$E:$E,$D872,条件付き不可!$C:$C,U$1))</f>
        <v>0</v>
      </c>
      <c r="V872" s="66">
        <f>IF(COUNTIFS(条件付き不可!$E:$E,$D872,条件付き不可!$C:$C,条件付き不可!$V$5)&gt;0,Q872,IFERROR(VLOOKUP(D872,条件付き不可!E:Y,21,0),0))</f>
        <v>0</v>
      </c>
    </row>
    <row r="873" spans="1:22">
      <c r="A873" s="53" t="str">
        <f t="shared" si="244"/>
        <v>023035</v>
      </c>
      <c r="B873" s="53">
        <v>11</v>
      </c>
      <c r="C873">
        <v>872</v>
      </c>
      <c r="D873">
        <v>23035</v>
      </c>
      <c r="E873" t="s">
        <v>3032</v>
      </c>
      <c r="F873" t="s">
        <v>723</v>
      </c>
      <c r="G873" t="str">
        <f>VLOOKUP(A873,GIS!A:B,2,0)</f>
        <v>藤治台東</v>
      </c>
      <c r="H873" t="s">
        <v>458</v>
      </c>
      <c r="I873" t="s">
        <v>2611</v>
      </c>
      <c r="J873" s="66">
        <v>405</v>
      </c>
      <c r="K873" s="66">
        <v>405</v>
      </c>
      <c r="L873" s="66">
        <v>405</v>
      </c>
      <c r="M873" s="66">
        <v>405</v>
      </c>
      <c r="N873" s="66">
        <f>VLOOKUP(A873,GIS!A:C,3,0)</f>
        <v>405</v>
      </c>
      <c r="O873" s="66" t="str">
        <f t="shared" si="245"/>
        <v/>
      </c>
      <c r="P873" s="66" t="str">
        <f t="shared" si="248"/>
        <v/>
      </c>
      <c r="Q873" s="66">
        <f t="shared" si="246"/>
        <v>405</v>
      </c>
      <c r="R873" s="66">
        <f t="shared" si="247"/>
        <v>405</v>
      </c>
      <c r="S873" s="66">
        <f>Q873-U873-SUMIFS(条件付き不可!X:X,条件付き不可!E:E,D873)</f>
        <v>405</v>
      </c>
      <c r="T873" s="66">
        <f t="shared" si="243"/>
        <v>405</v>
      </c>
      <c r="U873" s="66">
        <f>IF(COUNTIFS(条件付き不可!$E:$E,$D873,条件付き不可!$C:$C,条件付き不可!$V$3)&gt;0,Q873,SUMIFS(条件付き不可!$L:$L,条件付き不可!$E:$E,$D873,条件付き不可!$C:$C,U$1))</f>
        <v>0</v>
      </c>
      <c r="V873" s="66">
        <f>IF(COUNTIFS(条件付き不可!$E:$E,$D873,条件付き不可!$C:$C,条件付き不可!$V$5)&gt;0,Q873,IFERROR(VLOOKUP(D873,条件付き不可!E:Y,21,0),0))</f>
        <v>0</v>
      </c>
    </row>
    <row r="874" spans="1:22">
      <c r="A874" s="53" t="str">
        <f t="shared" si="244"/>
        <v>023036</v>
      </c>
      <c r="B874" s="53">
        <v>11</v>
      </c>
      <c r="C874">
        <v>873</v>
      </c>
      <c r="D874">
        <v>23036</v>
      </c>
      <c r="E874" t="s">
        <v>3032</v>
      </c>
      <c r="F874" t="s">
        <v>723</v>
      </c>
      <c r="G874" t="str">
        <f>VLOOKUP(A874,GIS!A:B,2,0)</f>
        <v>石川</v>
      </c>
      <c r="H874" t="s">
        <v>458</v>
      </c>
      <c r="I874" t="s">
        <v>2611</v>
      </c>
      <c r="J874" s="66">
        <v>450</v>
      </c>
      <c r="K874" s="66">
        <v>450</v>
      </c>
      <c r="L874" s="66">
        <v>450</v>
      </c>
      <c r="M874" s="66">
        <v>450</v>
      </c>
      <c r="N874" s="66">
        <f>VLOOKUP(A874,GIS!A:C,3,0)</f>
        <v>450</v>
      </c>
      <c r="O874" s="66" t="str">
        <f t="shared" si="245"/>
        <v/>
      </c>
      <c r="P874" s="66" t="str">
        <f t="shared" si="248"/>
        <v/>
      </c>
      <c r="Q874" s="66">
        <f t="shared" si="246"/>
        <v>450</v>
      </c>
      <c r="R874" s="66">
        <f t="shared" si="247"/>
        <v>450</v>
      </c>
      <c r="S874" s="66">
        <f>Q874-U874-SUMIFS(条件付き不可!X:X,条件付き不可!E:E,D874)</f>
        <v>450</v>
      </c>
      <c r="T874" s="66">
        <f t="shared" si="243"/>
        <v>450</v>
      </c>
      <c r="U874" s="66">
        <f>IF(COUNTIFS(条件付き不可!$E:$E,$D874,条件付き不可!$C:$C,条件付き不可!$V$3)&gt;0,Q874,SUMIFS(条件付き不可!$L:$L,条件付き不可!$E:$E,$D874,条件付き不可!$C:$C,U$1))</f>
        <v>0</v>
      </c>
      <c r="V874" s="66">
        <f>IF(COUNTIFS(条件付き不可!$E:$E,$D874,条件付き不可!$C:$C,条件付き不可!$V$5)&gt;0,Q874,IFERROR(VLOOKUP(D874,条件付き不可!E:Y,21,0),0))</f>
        <v>0</v>
      </c>
    </row>
    <row r="875" spans="1:22">
      <c r="A875" s="53" t="str">
        <f t="shared" si="244"/>
        <v>023037</v>
      </c>
      <c r="B875" s="53">
        <v>11</v>
      </c>
      <c r="C875">
        <v>874</v>
      </c>
      <c r="D875">
        <v>23037</v>
      </c>
      <c r="E875" t="s">
        <v>3032</v>
      </c>
      <c r="F875" t="s">
        <v>723</v>
      </c>
      <c r="G875" t="str">
        <f>VLOOKUP(A875,GIS!A:B,2,0)</f>
        <v>城A</v>
      </c>
      <c r="H875" t="s">
        <v>458</v>
      </c>
      <c r="I875" t="s">
        <v>2611</v>
      </c>
      <c r="J875" s="66">
        <v>340</v>
      </c>
      <c r="K875" s="66">
        <v>340</v>
      </c>
      <c r="L875" s="66">
        <v>340</v>
      </c>
      <c r="M875" s="66">
        <v>340</v>
      </c>
      <c r="N875" s="66">
        <f>VLOOKUP(A875,GIS!A:C,3,0)</f>
        <v>340</v>
      </c>
      <c r="O875" s="66" t="str">
        <f t="shared" si="245"/>
        <v/>
      </c>
      <c r="P875" s="66" t="str">
        <f t="shared" si="248"/>
        <v/>
      </c>
      <c r="Q875" s="66">
        <f t="shared" si="246"/>
        <v>340</v>
      </c>
      <c r="R875" s="66">
        <f t="shared" si="247"/>
        <v>340</v>
      </c>
      <c r="S875" s="66">
        <f>Q875-U875-SUMIFS(条件付き不可!X:X,条件付き不可!E:E,D875)</f>
        <v>340</v>
      </c>
      <c r="T875" s="66">
        <f t="shared" si="243"/>
        <v>340</v>
      </c>
      <c r="U875" s="66">
        <f>IF(COUNTIFS(条件付き不可!$E:$E,$D875,条件付き不可!$C:$C,条件付き不可!$V$3)&gt;0,Q875,SUMIFS(条件付き不可!$L:$L,条件付き不可!$E:$E,$D875,条件付き不可!$C:$C,U$1))</f>
        <v>0</v>
      </c>
      <c r="V875" s="66">
        <f>IF(COUNTIFS(条件付き不可!$E:$E,$D875,条件付き不可!$C:$C,条件付き不可!$V$5)&gt;0,Q875,IFERROR(VLOOKUP(D875,条件付き不可!E:Y,21,0),0))</f>
        <v>0</v>
      </c>
    </row>
    <row r="876" spans="1:22">
      <c r="A876" s="53" t="str">
        <f t="shared" ref="A876" si="249">TEXT(D876,"000000")</f>
        <v>023056</v>
      </c>
      <c r="B876" s="53">
        <v>11</v>
      </c>
      <c r="C876">
        <v>875</v>
      </c>
      <c r="D876">
        <v>23056</v>
      </c>
      <c r="E876" t="s">
        <v>3032</v>
      </c>
      <c r="F876" t="s">
        <v>723</v>
      </c>
      <c r="G876" t="str">
        <f>VLOOKUP(A876,GIS!A:B,2,0)</f>
        <v>城B</v>
      </c>
      <c r="H876" t="s">
        <v>458</v>
      </c>
      <c r="I876" t="s">
        <v>2611</v>
      </c>
      <c r="J876" s="66">
        <v>355</v>
      </c>
      <c r="K876" s="66">
        <v>355</v>
      </c>
      <c r="L876" s="66">
        <v>355</v>
      </c>
      <c r="M876" s="66">
        <v>355</v>
      </c>
      <c r="N876" s="66">
        <f>VLOOKUP(A876,GIS!A:C,3,0)</f>
        <v>355</v>
      </c>
      <c r="O876" s="66" t="str">
        <f t="shared" ref="O876" si="250">IF(J876=N876,"","✕")</f>
        <v/>
      </c>
      <c r="P876" s="66" t="str">
        <f t="shared" ref="P876" si="251">IF(J876=K876,IF(J876=L876,"","✕"),"✕")</f>
        <v/>
      </c>
      <c r="Q876" s="66">
        <f t="shared" ref="Q876" si="252">N876</f>
        <v>355</v>
      </c>
      <c r="R876" s="66">
        <f t="shared" ref="R876" si="253">Q876-U876</f>
        <v>355</v>
      </c>
      <c r="S876" s="66">
        <f>Q876-U876-SUMIFS(条件付き不可!X:X,条件付き不可!E:E,D876)</f>
        <v>355</v>
      </c>
      <c r="T876" s="66">
        <f t="shared" ref="T876" si="254">Q876-V876</f>
        <v>355</v>
      </c>
      <c r="U876" s="66">
        <f>IF(COUNTIFS(条件付き不可!$E:$E,$D876,条件付き不可!$C:$C,条件付き不可!$V$3)&gt;0,Q876,SUMIFS(条件付き不可!$L:$L,条件付き不可!$E:$E,$D876,条件付き不可!$C:$C,U$1))</f>
        <v>0</v>
      </c>
      <c r="V876" s="66">
        <f>IF(COUNTIFS(条件付き不可!$E:$E,$D876,条件付き不可!$C:$C,条件付き不可!$V$5)&gt;0,Q876,IFERROR(VLOOKUP(D876,条件付き不可!E:Y,21,0),0))</f>
        <v>0</v>
      </c>
    </row>
    <row r="877" spans="1:22">
      <c r="A877" s="53" t="str">
        <f t="shared" si="244"/>
        <v>023038</v>
      </c>
      <c r="B877" s="53">
        <v>11</v>
      </c>
      <c r="C877">
        <v>876</v>
      </c>
      <c r="D877">
        <v>23038</v>
      </c>
      <c r="E877" t="s">
        <v>3032</v>
      </c>
      <c r="F877" t="s">
        <v>727</v>
      </c>
      <c r="G877" t="str">
        <f>VLOOKUP(A877,GIS!A:B,2,0)</f>
        <v>山王①</v>
      </c>
      <c r="H877" t="s">
        <v>458</v>
      </c>
      <c r="I877" t="s">
        <v>2611</v>
      </c>
      <c r="J877" s="66">
        <v>435</v>
      </c>
      <c r="K877" s="66">
        <v>435</v>
      </c>
      <c r="L877" s="66">
        <v>435</v>
      </c>
      <c r="M877" s="66">
        <v>435</v>
      </c>
      <c r="N877" s="66">
        <f>VLOOKUP(A877,GIS!A:C,3,0)</f>
        <v>435</v>
      </c>
      <c r="O877" s="66" t="str">
        <f t="shared" si="245"/>
        <v/>
      </c>
      <c r="P877" s="66" t="str">
        <f t="shared" si="248"/>
        <v/>
      </c>
      <c r="Q877" s="66">
        <f t="shared" si="246"/>
        <v>435</v>
      </c>
      <c r="R877" s="66">
        <f t="shared" si="247"/>
        <v>435</v>
      </c>
      <c r="S877" s="66">
        <f>Q877-U877-SUMIFS(条件付き不可!X:X,条件付き不可!E:E,D877)</f>
        <v>435</v>
      </c>
      <c r="T877" s="66">
        <f t="shared" si="243"/>
        <v>435</v>
      </c>
      <c r="U877" s="66">
        <f>IF(COUNTIFS(条件付き不可!$E:$E,$D877,条件付き不可!$C:$C,条件付き不可!$V$3)&gt;0,Q877,SUMIFS(条件付き不可!$L:$L,条件付き不可!$E:$E,$D877,条件付き不可!$C:$C,U$1))</f>
        <v>0</v>
      </c>
      <c r="V877" s="66">
        <f>IF(COUNTIFS(条件付き不可!$E:$E,$D877,条件付き不可!$C:$C,条件付き不可!$V$5)&gt;0,Q877,IFERROR(VLOOKUP(D877,条件付き不可!E:Y,21,0),0))</f>
        <v>0</v>
      </c>
    </row>
    <row r="878" spans="1:22">
      <c r="A878" s="53" t="str">
        <f t="shared" si="244"/>
        <v>023039</v>
      </c>
      <c r="B878" s="53">
        <v>11</v>
      </c>
      <c r="C878">
        <v>877</v>
      </c>
      <c r="D878">
        <v>23039</v>
      </c>
      <c r="E878" t="s">
        <v>3032</v>
      </c>
      <c r="F878" t="s">
        <v>727</v>
      </c>
      <c r="G878" t="str">
        <f>VLOOKUP(A878,GIS!A:B,2,0)</f>
        <v>山王②</v>
      </c>
      <c r="H878" t="s">
        <v>458</v>
      </c>
      <c r="I878" t="s">
        <v>2611</v>
      </c>
      <c r="J878" s="66">
        <v>295</v>
      </c>
      <c r="K878" s="66">
        <v>295</v>
      </c>
      <c r="L878" s="66">
        <v>295</v>
      </c>
      <c r="M878" s="66">
        <v>295</v>
      </c>
      <c r="N878" s="66">
        <f>VLOOKUP(A878,GIS!A:C,3,0)</f>
        <v>295</v>
      </c>
      <c r="O878" s="66" t="str">
        <f t="shared" si="245"/>
        <v/>
      </c>
      <c r="P878" s="66" t="str">
        <f t="shared" si="248"/>
        <v/>
      </c>
      <c r="Q878" s="66">
        <f t="shared" si="246"/>
        <v>295</v>
      </c>
      <c r="R878" s="66">
        <f t="shared" si="247"/>
        <v>295</v>
      </c>
      <c r="S878" s="66">
        <f>Q878-U878-SUMIFS(条件付き不可!X:X,条件付き不可!E:E,D878)</f>
        <v>295</v>
      </c>
      <c r="T878" s="66">
        <f t="shared" si="243"/>
        <v>295</v>
      </c>
      <c r="U878" s="66">
        <f>IF(COUNTIFS(条件付き不可!$E:$E,$D878,条件付き不可!$C:$C,条件付き不可!$V$3)&gt;0,Q878,SUMIFS(条件付き不可!$L:$L,条件付き不可!$E:$E,$D878,条件付き不可!$C:$C,U$1))</f>
        <v>0</v>
      </c>
      <c r="V878" s="66">
        <f>IF(COUNTIFS(条件付き不可!$E:$E,$D878,条件付き不可!$C:$C,条件付き不可!$V$5)&gt;0,Q878,IFERROR(VLOOKUP(D878,条件付き不可!E:Y,21,0),0))</f>
        <v>0</v>
      </c>
    </row>
    <row r="879" spans="1:22">
      <c r="A879" s="53" t="str">
        <f t="shared" si="244"/>
        <v>023040</v>
      </c>
      <c r="B879" s="53">
        <v>11</v>
      </c>
      <c r="C879">
        <v>878</v>
      </c>
      <c r="D879">
        <v>23040</v>
      </c>
      <c r="E879" t="s">
        <v>3032</v>
      </c>
      <c r="F879" t="s">
        <v>727</v>
      </c>
      <c r="G879" t="str">
        <f>VLOOKUP(A879,GIS!A:B,2,0)</f>
        <v>山王③</v>
      </c>
      <c r="H879" t="s">
        <v>458</v>
      </c>
      <c r="I879" t="s">
        <v>2611</v>
      </c>
      <c r="J879" s="66">
        <v>420</v>
      </c>
      <c r="K879" s="66">
        <v>420</v>
      </c>
      <c r="L879" s="66">
        <v>420</v>
      </c>
      <c r="M879" s="66">
        <v>420</v>
      </c>
      <c r="N879" s="66">
        <f>VLOOKUP(A879,GIS!A:C,3,0)</f>
        <v>420</v>
      </c>
      <c r="O879" s="66" t="str">
        <f t="shared" si="245"/>
        <v/>
      </c>
      <c r="P879" s="66" t="str">
        <f t="shared" si="248"/>
        <v/>
      </c>
      <c r="Q879" s="66">
        <f t="shared" si="246"/>
        <v>420</v>
      </c>
      <c r="R879" s="66">
        <f t="shared" si="247"/>
        <v>420</v>
      </c>
      <c r="S879" s="66">
        <f>Q879-U879-SUMIFS(条件付き不可!X:X,条件付き不可!E:E,D879)</f>
        <v>420</v>
      </c>
      <c r="T879" s="66">
        <f t="shared" si="243"/>
        <v>420</v>
      </c>
      <c r="U879" s="66">
        <f>IF(COUNTIFS(条件付き不可!$E:$E,$D879,条件付き不可!$C:$C,条件付き不可!$V$3)&gt;0,Q879,SUMIFS(条件付き不可!$L:$L,条件付き不可!$E:$E,$D879,条件付き不可!$C:$C,U$1))</f>
        <v>0</v>
      </c>
      <c r="V879" s="66">
        <f>IF(COUNTIFS(条件付き不可!$E:$E,$D879,条件付き不可!$C:$C,条件付き不可!$V$5)&gt;0,Q879,IFERROR(VLOOKUP(D879,条件付き不可!E:Y,21,0),0))</f>
        <v>0</v>
      </c>
    </row>
    <row r="880" spans="1:22">
      <c r="A880" s="53" t="str">
        <f t="shared" si="244"/>
        <v>023041</v>
      </c>
      <c r="B880" s="53">
        <v>11</v>
      </c>
      <c r="C880">
        <v>879</v>
      </c>
      <c r="D880">
        <v>23041</v>
      </c>
      <c r="E880" t="s">
        <v>3032</v>
      </c>
      <c r="F880" t="s">
        <v>731</v>
      </c>
      <c r="G880" t="str">
        <f>VLOOKUP(A880,GIS!A:B,2,0)</f>
        <v>中央台1A</v>
      </c>
      <c r="H880" t="s">
        <v>458</v>
      </c>
      <c r="I880" t="s">
        <v>2615</v>
      </c>
      <c r="J880" s="66">
        <v>325</v>
      </c>
      <c r="K880" s="66">
        <v>325</v>
      </c>
      <c r="L880" s="66">
        <v>325</v>
      </c>
      <c r="M880" s="66">
        <v>325</v>
      </c>
      <c r="N880" s="66">
        <f>VLOOKUP(A880,GIS!A:C,3,0)</f>
        <v>325</v>
      </c>
      <c r="O880" s="66" t="str">
        <f t="shared" si="245"/>
        <v/>
      </c>
      <c r="P880" s="66" t="str">
        <f t="shared" si="248"/>
        <v/>
      </c>
      <c r="Q880" s="66">
        <f t="shared" si="246"/>
        <v>325</v>
      </c>
      <c r="R880" s="66">
        <f t="shared" si="247"/>
        <v>325</v>
      </c>
      <c r="S880" s="66">
        <f>Q880-U880-SUMIFS(条件付き不可!X:X,条件付き不可!E:E,D880)</f>
        <v>325</v>
      </c>
      <c r="T880" s="66">
        <f t="shared" ref="T880:T944" si="255">Q880-V880</f>
        <v>325</v>
      </c>
      <c r="U880" s="66">
        <f>IF(COUNTIFS(条件付き不可!$E:$E,$D880,条件付き不可!$C:$C,条件付き不可!$V$3)&gt;0,Q880,SUMIFS(条件付き不可!$L:$L,条件付き不可!$E:$E,$D880,条件付き不可!$C:$C,U$1))</f>
        <v>0</v>
      </c>
      <c r="V880" s="66">
        <f>IF(COUNTIFS(条件付き不可!$E:$E,$D880,条件付き不可!$C:$C,条件付き不可!$V$5)&gt;0,Q880,IFERROR(VLOOKUP(D880,条件付き不可!E:Y,21,0),0))</f>
        <v>0</v>
      </c>
    </row>
    <row r="881" spans="1:22">
      <c r="A881" s="53" t="str">
        <f t="shared" ref="A881" si="256">TEXT(D881,"000000")</f>
        <v>023057</v>
      </c>
      <c r="B881" s="53">
        <v>11</v>
      </c>
      <c r="C881">
        <v>880</v>
      </c>
      <c r="D881">
        <v>23057</v>
      </c>
      <c r="E881" t="s">
        <v>3032</v>
      </c>
      <c r="F881" t="s">
        <v>731</v>
      </c>
      <c r="G881" t="str">
        <f>VLOOKUP(A881,GIS!A:B,2,0)</f>
        <v>中央台1B</v>
      </c>
      <c r="H881" t="s">
        <v>458</v>
      </c>
      <c r="I881" t="s">
        <v>2615</v>
      </c>
      <c r="J881" s="66">
        <v>345</v>
      </c>
      <c r="K881" s="66">
        <v>345</v>
      </c>
      <c r="L881" s="66">
        <v>345</v>
      </c>
      <c r="M881" s="66">
        <v>345</v>
      </c>
      <c r="N881" s="66">
        <f>VLOOKUP(A881,GIS!A:C,3,0)</f>
        <v>345</v>
      </c>
      <c r="O881" s="66" t="str">
        <f t="shared" ref="O881" si="257">IF(J881=N881,"","✕")</f>
        <v/>
      </c>
      <c r="P881" s="66" t="str">
        <f t="shared" ref="P881" si="258">IF(J881=K881,IF(J881=L881,"","✕"),"✕")</f>
        <v/>
      </c>
      <c r="Q881" s="66">
        <f t="shared" ref="Q881" si="259">N881</f>
        <v>345</v>
      </c>
      <c r="R881" s="66">
        <f t="shared" ref="R881" si="260">Q881-U881</f>
        <v>345</v>
      </c>
      <c r="S881" s="66">
        <f>Q881-U881-SUMIFS(条件付き不可!X:X,条件付き不可!E:E,D881)</f>
        <v>345</v>
      </c>
      <c r="T881" s="66">
        <f t="shared" ref="T881" si="261">Q881-V881</f>
        <v>345</v>
      </c>
      <c r="U881" s="66">
        <f>IF(COUNTIFS(条件付き不可!$E:$E,$D881,条件付き不可!$C:$C,条件付き不可!$V$3)&gt;0,Q881,SUMIFS(条件付き不可!$L:$L,条件付き不可!$E:$E,$D881,条件付き不可!$C:$C,U$1))</f>
        <v>0</v>
      </c>
      <c r="V881" s="66">
        <f>IF(COUNTIFS(条件付き不可!$E:$E,$D881,条件付き不可!$C:$C,条件付き不可!$V$5)&gt;0,Q881,IFERROR(VLOOKUP(D881,条件付き不可!E:Y,21,0),0))</f>
        <v>0</v>
      </c>
    </row>
    <row r="882" spans="1:22">
      <c r="A882" s="53" t="str">
        <f t="shared" si="244"/>
        <v>023042</v>
      </c>
      <c r="B882" s="53">
        <v>11</v>
      </c>
      <c r="C882">
        <v>881</v>
      </c>
      <c r="D882">
        <v>23042</v>
      </c>
      <c r="E882" t="s">
        <v>3032</v>
      </c>
      <c r="F882" t="s">
        <v>731</v>
      </c>
      <c r="G882" t="str">
        <f>VLOOKUP(A882,GIS!A:B,2,0)</f>
        <v>中央台2・3</v>
      </c>
      <c r="H882" t="s">
        <v>458</v>
      </c>
      <c r="I882" t="s">
        <v>2615</v>
      </c>
      <c r="J882" s="66">
        <v>470</v>
      </c>
      <c r="K882" s="66">
        <v>470</v>
      </c>
      <c r="L882" s="66">
        <v>470</v>
      </c>
      <c r="M882" s="66">
        <v>470</v>
      </c>
      <c r="N882" s="66">
        <f>VLOOKUP(A882,GIS!A:C,3,0)</f>
        <v>470</v>
      </c>
      <c r="O882" s="66" t="str">
        <f t="shared" si="245"/>
        <v/>
      </c>
      <c r="P882" s="66" t="str">
        <f t="shared" si="248"/>
        <v/>
      </c>
      <c r="Q882" s="66">
        <f t="shared" si="246"/>
        <v>470</v>
      </c>
      <c r="R882" s="66">
        <f t="shared" si="247"/>
        <v>470</v>
      </c>
      <c r="S882" s="66">
        <f>Q882-U882-SUMIFS(条件付き不可!X:X,条件付き不可!E:E,D882)</f>
        <v>470</v>
      </c>
      <c r="T882" s="66">
        <f t="shared" si="255"/>
        <v>470</v>
      </c>
      <c r="U882" s="66">
        <f>IF(COUNTIFS(条件付き不可!$E:$E,$D882,条件付き不可!$C:$C,条件付き不可!$V$3)&gt;0,Q882,SUMIFS(条件付き不可!$L:$L,条件付き不可!$E:$E,$D882,条件付き不可!$C:$C,U$1))</f>
        <v>0</v>
      </c>
      <c r="V882" s="66">
        <f>IF(COUNTIFS(条件付き不可!$E:$E,$D882,条件付き不可!$C:$C,条件付き不可!$V$5)&gt;0,Q882,IFERROR(VLOOKUP(D882,条件付き不可!E:Y,21,0),0))</f>
        <v>0</v>
      </c>
    </row>
    <row r="883" spans="1:22">
      <c r="A883" s="53" t="str">
        <f t="shared" si="244"/>
        <v>023055</v>
      </c>
      <c r="B883" s="53">
        <v>11</v>
      </c>
      <c r="C883">
        <v>882</v>
      </c>
      <c r="D883">
        <v>23055</v>
      </c>
      <c r="E883" t="s">
        <v>3032</v>
      </c>
      <c r="F883" t="s">
        <v>731</v>
      </c>
      <c r="G883" t="str">
        <f>VLOOKUP(A883,GIS!A:B,2,0)</f>
        <v>中央台2・4</v>
      </c>
      <c r="H883" t="s">
        <v>458</v>
      </c>
      <c r="I883" t="s">
        <v>2615</v>
      </c>
      <c r="J883" s="66">
        <v>265</v>
      </c>
      <c r="K883" s="66">
        <v>265</v>
      </c>
      <c r="L883" s="66">
        <v>265</v>
      </c>
      <c r="M883" s="66">
        <v>265</v>
      </c>
      <c r="N883" s="66">
        <f>VLOOKUP(A883,GIS!A:C,3,0)</f>
        <v>265</v>
      </c>
      <c r="O883" s="66" t="str">
        <f t="shared" si="245"/>
        <v/>
      </c>
      <c r="P883" s="66" t="str">
        <f t="shared" si="248"/>
        <v/>
      </c>
      <c r="Q883" s="66">
        <f t="shared" si="246"/>
        <v>265</v>
      </c>
      <c r="R883" s="66">
        <f t="shared" si="247"/>
        <v>265</v>
      </c>
      <c r="S883" s="66">
        <f>Q883-U883-SUMIFS(条件付き不可!X:X,条件付き不可!E:E,D883)</f>
        <v>265</v>
      </c>
      <c r="T883" s="66">
        <f t="shared" si="255"/>
        <v>265</v>
      </c>
      <c r="U883" s="66">
        <f>IF(COUNTIFS(条件付き不可!$E:$E,$D883,条件付き不可!$C:$C,条件付き不可!$V$3)&gt;0,Q883,SUMIFS(条件付き不可!$L:$L,条件付き不可!$E:$E,$D883,条件付き不可!$C:$C,U$1))</f>
        <v>0</v>
      </c>
      <c r="V883" s="66">
        <f>IF(COUNTIFS(条件付き不可!$E:$E,$D883,条件付き不可!$C:$C,条件付き不可!$V$5)&gt;0,Q883,IFERROR(VLOOKUP(D883,条件付き不可!E:Y,21,0),0))</f>
        <v>0</v>
      </c>
    </row>
    <row r="884" spans="1:22">
      <c r="A884" s="53" t="str">
        <f t="shared" si="244"/>
        <v>023043</v>
      </c>
      <c r="B884" s="53">
        <v>11</v>
      </c>
      <c r="C884">
        <v>883</v>
      </c>
      <c r="D884">
        <v>23043</v>
      </c>
      <c r="E884" t="s">
        <v>3032</v>
      </c>
      <c r="F884" t="s">
        <v>732</v>
      </c>
      <c r="G884" t="str">
        <f>VLOOKUP(A884,GIS!A:B,2,0)</f>
        <v>東酒々井1</v>
      </c>
      <c r="H884" t="s">
        <v>458</v>
      </c>
      <c r="I884" t="s">
        <v>2615</v>
      </c>
      <c r="J884" s="66">
        <v>570</v>
      </c>
      <c r="K884" s="66">
        <v>570</v>
      </c>
      <c r="L884" s="66">
        <v>570</v>
      </c>
      <c r="M884" s="66">
        <v>570</v>
      </c>
      <c r="N884" s="66">
        <f>VLOOKUP(A884,GIS!A:C,3,0)</f>
        <v>570</v>
      </c>
      <c r="O884" s="66" t="str">
        <f t="shared" si="245"/>
        <v/>
      </c>
      <c r="P884" s="66" t="str">
        <f t="shared" si="248"/>
        <v/>
      </c>
      <c r="Q884" s="66">
        <f t="shared" si="246"/>
        <v>570</v>
      </c>
      <c r="R884" s="66">
        <f t="shared" si="247"/>
        <v>570</v>
      </c>
      <c r="S884" s="66">
        <f>Q884-U884-SUMIFS(条件付き不可!X:X,条件付き不可!E:E,D884)</f>
        <v>570</v>
      </c>
      <c r="T884" s="66">
        <f t="shared" si="255"/>
        <v>570</v>
      </c>
      <c r="U884" s="66">
        <f>IF(COUNTIFS(条件付き不可!$E:$E,$D884,条件付き不可!$C:$C,条件付き不可!$V$3)&gt;0,Q884,SUMIFS(条件付き不可!$L:$L,条件付き不可!$E:$E,$D884,条件付き不可!$C:$C,U$1))</f>
        <v>0</v>
      </c>
      <c r="V884" s="66">
        <f>IF(COUNTIFS(条件付き不可!$E:$E,$D884,条件付き不可!$C:$C,条件付き不可!$V$5)&gt;0,Q884,IFERROR(VLOOKUP(D884,条件付き不可!E:Y,21,0),0))</f>
        <v>0</v>
      </c>
    </row>
    <row r="885" spans="1:22">
      <c r="A885" s="53" t="str">
        <f t="shared" si="244"/>
        <v>023044</v>
      </c>
      <c r="B885" s="53">
        <v>11</v>
      </c>
      <c r="C885">
        <v>884</v>
      </c>
      <c r="D885">
        <v>23044</v>
      </c>
      <c r="E885" t="s">
        <v>3032</v>
      </c>
      <c r="F885" t="s">
        <v>732</v>
      </c>
      <c r="G885" t="str">
        <f>VLOOKUP(A885,GIS!A:B,2,0)</f>
        <v>東酒々井2</v>
      </c>
      <c r="H885" t="s">
        <v>458</v>
      </c>
      <c r="I885" t="s">
        <v>2615</v>
      </c>
      <c r="J885" s="66">
        <v>250</v>
      </c>
      <c r="K885" s="66">
        <v>250</v>
      </c>
      <c r="L885" s="66">
        <v>250</v>
      </c>
      <c r="M885" s="66">
        <v>250</v>
      </c>
      <c r="N885" s="66">
        <f>VLOOKUP(A885,GIS!A:C,3,0)</f>
        <v>250</v>
      </c>
      <c r="O885" s="66" t="str">
        <f t="shared" si="245"/>
        <v/>
      </c>
      <c r="P885" s="66" t="str">
        <f t="shared" si="248"/>
        <v/>
      </c>
      <c r="Q885" s="66">
        <f t="shared" si="246"/>
        <v>250</v>
      </c>
      <c r="R885" s="66">
        <f t="shared" si="247"/>
        <v>250</v>
      </c>
      <c r="S885" s="66">
        <f>Q885-U885-SUMIFS(条件付き不可!X:X,条件付き不可!E:E,D885)</f>
        <v>250</v>
      </c>
      <c r="T885" s="66">
        <f t="shared" si="255"/>
        <v>250</v>
      </c>
      <c r="U885" s="66">
        <f>IF(COUNTIFS(条件付き不可!$E:$E,$D885,条件付き不可!$C:$C,条件付き不可!$V$3)&gt;0,Q885,SUMIFS(条件付き不可!$L:$L,条件付き不可!$E:$E,$D885,条件付き不可!$C:$C,U$1))</f>
        <v>0</v>
      </c>
      <c r="V885" s="66">
        <f>IF(COUNTIFS(条件付き不可!$E:$E,$D885,条件付き不可!$C:$C,条件付き不可!$V$5)&gt;0,Q885,IFERROR(VLOOKUP(D885,条件付き不可!E:Y,21,0),0))</f>
        <v>0</v>
      </c>
    </row>
    <row r="886" spans="1:22">
      <c r="A886" s="53" t="str">
        <f t="shared" ref="A886:A949" si="262">TEXT(D886,"000000")</f>
        <v>023045</v>
      </c>
      <c r="B886" s="53">
        <v>11</v>
      </c>
      <c r="C886">
        <v>885</v>
      </c>
      <c r="D886">
        <v>23045</v>
      </c>
      <c r="E886" t="s">
        <v>3032</v>
      </c>
      <c r="F886" t="s">
        <v>732</v>
      </c>
      <c r="G886" t="str">
        <f>VLOOKUP(A886,GIS!A:B,2,0)</f>
        <v>東酒々井3.4</v>
      </c>
      <c r="H886" t="s">
        <v>458</v>
      </c>
      <c r="I886" t="s">
        <v>2615</v>
      </c>
      <c r="J886" s="66">
        <v>555</v>
      </c>
      <c r="K886" s="66">
        <v>555</v>
      </c>
      <c r="L886" s="66">
        <v>555</v>
      </c>
      <c r="M886" s="66">
        <v>555</v>
      </c>
      <c r="N886" s="66">
        <f>VLOOKUP(A886,GIS!A:C,3,0)</f>
        <v>555</v>
      </c>
      <c r="O886" s="66" t="str">
        <f t="shared" ref="O886:O949" si="263">IF(J886=N886,"","✕")</f>
        <v/>
      </c>
      <c r="P886" s="66" t="str">
        <f t="shared" si="248"/>
        <v/>
      </c>
      <c r="Q886" s="66">
        <f t="shared" ref="Q886:Q949" si="264">N886</f>
        <v>555</v>
      </c>
      <c r="R886" s="66">
        <f t="shared" ref="R886:R949" si="265">Q886-U886</f>
        <v>555</v>
      </c>
      <c r="S886" s="66">
        <f>Q886-U886-SUMIFS(条件付き不可!X:X,条件付き不可!E:E,D886)</f>
        <v>555</v>
      </c>
      <c r="T886" s="66">
        <f t="shared" si="255"/>
        <v>555</v>
      </c>
      <c r="U886" s="66">
        <f>IF(COUNTIFS(条件付き不可!$E:$E,$D886,条件付き不可!$C:$C,条件付き不可!$V$3)&gt;0,Q886,SUMIFS(条件付き不可!$L:$L,条件付き不可!$E:$E,$D886,条件付き不可!$C:$C,U$1))</f>
        <v>0</v>
      </c>
      <c r="V886" s="66">
        <f>IF(COUNTIFS(条件付き不可!$E:$E,$D886,条件付き不可!$C:$C,条件付き不可!$V$5)&gt;0,Q886,IFERROR(VLOOKUP(D886,条件付き不可!E:Y,21,0),0))</f>
        <v>0</v>
      </c>
    </row>
    <row r="887" spans="1:22">
      <c r="A887" s="53" t="str">
        <f t="shared" si="262"/>
        <v>023046</v>
      </c>
      <c r="B887" s="53">
        <v>11</v>
      </c>
      <c r="C887">
        <v>886</v>
      </c>
      <c r="D887">
        <v>23046</v>
      </c>
      <c r="E887" t="s">
        <v>3032</v>
      </c>
      <c r="F887" t="s">
        <v>732</v>
      </c>
      <c r="G887" t="str">
        <f>VLOOKUP(A887,GIS!A:B,2,0)</f>
        <v>東酒々井5</v>
      </c>
      <c r="H887" t="s">
        <v>458</v>
      </c>
      <c r="I887" t="s">
        <v>2615</v>
      </c>
      <c r="J887" s="66">
        <v>510</v>
      </c>
      <c r="K887" s="66">
        <v>510</v>
      </c>
      <c r="L887" s="66">
        <v>510</v>
      </c>
      <c r="M887" s="66">
        <v>510</v>
      </c>
      <c r="N887" s="66">
        <f>VLOOKUP(A887,GIS!A:C,3,0)</f>
        <v>510</v>
      </c>
      <c r="O887" s="66" t="str">
        <f t="shared" si="263"/>
        <v/>
      </c>
      <c r="P887" s="66" t="str">
        <f t="shared" si="248"/>
        <v/>
      </c>
      <c r="Q887" s="66">
        <f t="shared" si="264"/>
        <v>510</v>
      </c>
      <c r="R887" s="66">
        <f t="shared" si="265"/>
        <v>510</v>
      </c>
      <c r="S887" s="66">
        <f>Q887-U887-SUMIFS(条件付き不可!X:X,条件付き不可!E:E,D887)</f>
        <v>510</v>
      </c>
      <c r="T887" s="66">
        <f t="shared" si="255"/>
        <v>510</v>
      </c>
      <c r="U887" s="66">
        <f>IF(COUNTIFS(条件付き不可!$E:$E,$D887,条件付き不可!$C:$C,条件付き不可!$V$3)&gt;0,Q887,SUMIFS(条件付き不可!$L:$L,条件付き不可!$E:$E,$D887,条件付き不可!$C:$C,U$1))</f>
        <v>0</v>
      </c>
      <c r="V887" s="66">
        <f>IF(COUNTIFS(条件付き不可!$E:$E,$D887,条件付き不可!$C:$C,条件付き不可!$V$5)&gt;0,Q887,IFERROR(VLOOKUP(D887,条件付き不可!E:Y,21,0),0))</f>
        <v>0</v>
      </c>
    </row>
    <row r="888" spans="1:22">
      <c r="A888" s="53" t="str">
        <f t="shared" si="262"/>
        <v>023047</v>
      </c>
      <c r="B888" s="53">
        <v>11</v>
      </c>
      <c r="C888">
        <v>887</v>
      </c>
      <c r="D888">
        <v>23047</v>
      </c>
      <c r="E888" t="s">
        <v>3032</v>
      </c>
      <c r="F888" t="s">
        <v>732</v>
      </c>
      <c r="G888" t="str">
        <f>VLOOKUP(A888,GIS!A:B,2,0)</f>
        <v>東酒々井5.6</v>
      </c>
      <c r="H888" t="s">
        <v>458</v>
      </c>
      <c r="I888" t="s">
        <v>2615</v>
      </c>
      <c r="J888" s="66">
        <v>650</v>
      </c>
      <c r="K888" s="66">
        <v>650</v>
      </c>
      <c r="L888" s="66">
        <v>650</v>
      </c>
      <c r="M888" s="66">
        <v>650</v>
      </c>
      <c r="N888" s="66">
        <f>VLOOKUP(A888,GIS!A:C,3,0)</f>
        <v>650</v>
      </c>
      <c r="O888" s="66" t="str">
        <f t="shared" si="263"/>
        <v/>
      </c>
      <c r="P888" s="66" t="str">
        <f t="shared" si="248"/>
        <v/>
      </c>
      <c r="Q888" s="66">
        <f t="shared" si="264"/>
        <v>650</v>
      </c>
      <c r="R888" s="66">
        <f t="shared" si="265"/>
        <v>650</v>
      </c>
      <c r="S888" s="66">
        <f>Q888-U888-SUMIFS(条件付き不可!X:X,条件付き不可!E:E,D888)</f>
        <v>650</v>
      </c>
      <c r="T888" s="66">
        <f t="shared" si="255"/>
        <v>650</v>
      </c>
      <c r="U888" s="66">
        <f>IF(COUNTIFS(条件付き不可!$E:$E,$D888,条件付き不可!$C:$C,条件付き不可!$V$3)&gt;0,Q888,SUMIFS(条件付き不可!$L:$L,条件付き不可!$E:$E,$D888,条件付き不可!$C:$C,U$1))</f>
        <v>0</v>
      </c>
      <c r="V888" s="66">
        <f>IF(COUNTIFS(条件付き不可!$E:$E,$D888,条件付き不可!$C:$C,条件付き不可!$V$5)&gt;0,Q888,IFERROR(VLOOKUP(D888,条件付き不可!E:Y,21,0),0))</f>
        <v>0</v>
      </c>
    </row>
    <row r="889" spans="1:22">
      <c r="A889" s="53" t="str">
        <f t="shared" si="262"/>
        <v>023048</v>
      </c>
      <c r="B889" s="53">
        <v>11</v>
      </c>
      <c r="C889">
        <v>888</v>
      </c>
      <c r="D889">
        <v>23048</v>
      </c>
      <c r="E889" t="s">
        <v>3032</v>
      </c>
      <c r="F889" t="s">
        <v>732</v>
      </c>
      <c r="G889" t="str">
        <f>VLOOKUP(A889,GIS!A:B,2,0)</f>
        <v>ふじき野1・3</v>
      </c>
      <c r="H889" t="s">
        <v>458</v>
      </c>
      <c r="I889" t="s">
        <v>2615</v>
      </c>
      <c r="J889" s="66">
        <v>350</v>
      </c>
      <c r="K889" s="66">
        <v>350</v>
      </c>
      <c r="L889" s="66">
        <v>350</v>
      </c>
      <c r="M889" s="66">
        <v>350</v>
      </c>
      <c r="N889" s="66">
        <f>VLOOKUP(A889,GIS!A:C,3,0)</f>
        <v>350</v>
      </c>
      <c r="O889" s="66" t="str">
        <f t="shared" si="263"/>
        <v/>
      </c>
      <c r="P889" s="66" t="str">
        <f t="shared" si="248"/>
        <v/>
      </c>
      <c r="Q889" s="66">
        <f t="shared" si="264"/>
        <v>350</v>
      </c>
      <c r="R889" s="66">
        <f t="shared" si="265"/>
        <v>350</v>
      </c>
      <c r="S889" s="66">
        <f>Q889-U889-SUMIFS(条件付き不可!X:X,条件付き不可!E:E,D889)</f>
        <v>350</v>
      </c>
      <c r="T889" s="66">
        <f t="shared" si="255"/>
        <v>350</v>
      </c>
      <c r="U889" s="66">
        <f>IF(COUNTIFS(条件付き不可!$E:$E,$D889,条件付き不可!$C:$C,条件付き不可!$V$3)&gt;0,Q889,SUMIFS(条件付き不可!$L:$L,条件付き不可!$E:$E,$D889,条件付き不可!$C:$C,U$1))</f>
        <v>0</v>
      </c>
      <c r="V889" s="66">
        <f>IF(COUNTIFS(条件付き不可!$E:$E,$D889,条件付き不可!$C:$C,条件付き不可!$V$5)&gt;0,Q889,IFERROR(VLOOKUP(D889,条件付き不可!E:Y,21,0),0))</f>
        <v>0</v>
      </c>
    </row>
    <row r="890" spans="1:22">
      <c r="A890" s="53" t="str">
        <f t="shared" si="262"/>
        <v>023049</v>
      </c>
      <c r="B890" s="53">
        <v>11</v>
      </c>
      <c r="C890">
        <v>889</v>
      </c>
      <c r="D890">
        <v>23049</v>
      </c>
      <c r="E890" t="s">
        <v>3032</v>
      </c>
      <c r="F890" t="s">
        <v>732</v>
      </c>
      <c r="G890" t="str">
        <f>VLOOKUP(A890,GIS!A:B,2,0)</f>
        <v>ふじき野2</v>
      </c>
      <c r="H890" t="s">
        <v>458</v>
      </c>
      <c r="I890" t="s">
        <v>2615</v>
      </c>
      <c r="J890" s="66">
        <v>390</v>
      </c>
      <c r="K890" s="66">
        <v>390</v>
      </c>
      <c r="L890" s="66">
        <v>390</v>
      </c>
      <c r="M890" s="66">
        <v>390</v>
      </c>
      <c r="N890" s="66">
        <f>VLOOKUP(A890,GIS!A:C,3,0)</f>
        <v>390</v>
      </c>
      <c r="O890" s="66" t="str">
        <f t="shared" si="263"/>
        <v/>
      </c>
      <c r="P890" s="66" t="str">
        <f t="shared" si="248"/>
        <v/>
      </c>
      <c r="Q890" s="66">
        <f t="shared" si="264"/>
        <v>390</v>
      </c>
      <c r="R890" s="66">
        <f t="shared" si="265"/>
        <v>390</v>
      </c>
      <c r="S890" s="66">
        <f>Q890-U890-SUMIFS(条件付き不可!X:X,条件付き不可!E:E,D890)</f>
        <v>390</v>
      </c>
      <c r="T890" s="66">
        <f t="shared" si="255"/>
        <v>390</v>
      </c>
      <c r="U890" s="66">
        <f>IF(COUNTIFS(条件付き不可!$E:$E,$D890,条件付き不可!$C:$C,条件付き不可!$V$3)&gt;0,Q890,SUMIFS(条件付き不可!$L:$L,条件付き不可!$E:$E,$D890,条件付き不可!$C:$C,U$1))</f>
        <v>0</v>
      </c>
      <c r="V890" s="66">
        <f>IF(COUNTIFS(条件付き不可!$E:$E,$D890,条件付き不可!$C:$C,条件付き不可!$V$5)&gt;0,Q890,IFERROR(VLOOKUP(D890,条件付き不可!E:Y,21,0),0))</f>
        <v>0</v>
      </c>
    </row>
    <row r="891" spans="1:22">
      <c r="A891" s="53" t="str">
        <f t="shared" si="262"/>
        <v>023050</v>
      </c>
      <c r="B891" s="53">
        <v>11</v>
      </c>
      <c r="C891">
        <v>890</v>
      </c>
      <c r="D891">
        <v>23050</v>
      </c>
      <c r="E891" t="s">
        <v>3032</v>
      </c>
      <c r="F891" t="s">
        <v>738</v>
      </c>
      <c r="G891" t="str">
        <f>VLOOKUP(A891,GIS!A:B,2,0)</f>
        <v>中川</v>
      </c>
      <c r="H891" t="s">
        <v>458</v>
      </c>
      <c r="I891" t="s">
        <v>2615</v>
      </c>
      <c r="J891" s="66">
        <v>360</v>
      </c>
      <c r="K891" s="66">
        <v>360</v>
      </c>
      <c r="L891" s="66">
        <v>360</v>
      </c>
      <c r="M891" s="66">
        <v>360</v>
      </c>
      <c r="N891" s="66">
        <f>VLOOKUP(A891,GIS!A:C,3,0)</f>
        <v>360</v>
      </c>
      <c r="O891" s="66" t="str">
        <f t="shared" si="263"/>
        <v/>
      </c>
      <c r="P891" s="66" t="str">
        <f t="shared" si="248"/>
        <v/>
      </c>
      <c r="Q891" s="66">
        <f t="shared" si="264"/>
        <v>360</v>
      </c>
      <c r="R891" s="66">
        <f t="shared" si="265"/>
        <v>360</v>
      </c>
      <c r="S891" s="66">
        <f>Q891-U891-SUMIFS(条件付き不可!X:X,条件付き不可!E:E,D891)</f>
        <v>360</v>
      </c>
      <c r="T891" s="66">
        <f t="shared" si="255"/>
        <v>360</v>
      </c>
      <c r="U891" s="66">
        <f>IF(COUNTIFS(条件付き不可!$E:$E,$D891,条件付き不可!$C:$C,条件付き不可!$V$3)&gt;0,Q891,SUMIFS(条件付き不可!$L:$L,条件付き不可!$E:$E,$D891,条件付き不可!$C:$C,U$1))</f>
        <v>0</v>
      </c>
      <c r="V891" s="66">
        <f>IF(COUNTIFS(条件付き不可!$E:$E,$D891,条件付き不可!$C:$C,条件付き不可!$V$5)&gt;0,Q891,IFERROR(VLOOKUP(D891,条件付き不可!E:Y,21,0),0))</f>
        <v>0</v>
      </c>
    </row>
    <row r="892" spans="1:22">
      <c r="A892" s="53" t="str">
        <f t="shared" si="262"/>
        <v>023051</v>
      </c>
      <c r="B892" s="53">
        <v>11</v>
      </c>
      <c r="C892">
        <v>891</v>
      </c>
      <c r="D892">
        <v>23051</v>
      </c>
      <c r="E892" t="s">
        <v>3032</v>
      </c>
      <c r="F892" t="s">
        <v>738</v>
      </c>
      <c r="G892" t="str">
        <f>VLOOKUP(A892,GIS!A:B,2,0)</f>
        <v>上岩橋</v>
      </c>
      <c r="H892" t="s">
        <v>458</v>
      </c>
      <c r="I892" t="s">
        <v>2615</v>
      </c>
      <c r="J892" s="66">
        <v>365</v>
      </c>
      <c r="K892" s="66">
        <v>365</v>
      </c>
      <c r="L892" s="66">
        <v>365</v>
      </c>
      <c r="M892" s="66">
        <v>365</v>
      </c>
      <c r="N892" s="66">
        <f>VLOOKUP(A892,GIS!A:C,3,0)</f>
        <v>365</v>
      </c>
      <c r="O892" s="66" t="str">
        <f t="shared" si="263"/>
        <v/>
      </c>
      <c r="P892" s="66" t="str">
        <f t="shared" si="248"/>
        <v/>
      </c>
      <c r="Q892" s="66">
        <f t="shared" si="264"/>
        <v>365</v>
      </c>
      <c r="R892" s="66">
        <f t="shared" si="265"/>
        <v>365</v>
      </c>
      <c r="S892" s="66">
        <f>Q892-U892-SUMIFS(条件付き不可!X:X,条件付き不可!E:E,D892)</f>
        <v>365</v>
      </c>
      <c r="T892" s="66">
        <f t="shared" si="255"/>
        <v>365</v>
      </c>
      <c r="U892" s="66">
        <f>IF(COUNTIFS(条件付き不可!$E:$E,$D892,条件付き不可!$C:$C,条件付き不可!$V$3)&gt;0,Q892,SUMIFS(条件付き不可!$L:$L,条件付き不可!$E:$E,$D892,条件付き不可!$C:$C,U$1))</f>
        <v>0</v>
      </c>
      <c r="V892" s="66">
        <f>IF(COUNTIFS(条件付き不可!$E:$E,$D892,条件付き不可!$C:$C,条件付き不可!$V$5)&gt;0,Q892,IFERROR(VLOOKUP(D892,条件付き不可!E:Y,21,0),0))</f>
        <v>0</v>
      </c>
    </row>
    <row r="893" spans="1:22">
      <c r="A893" s="53" t="str">
        <f t="shared" si="262"/>
        <v>023052</v>
      </c>
      <c r="B893" s="53">
        <v>11</v>
      </c>
      <c r="C893">
        <v>892</v>
      </c>
      <c r="D893">
        <v>23052</v>
      </c>
      <c r="E893" t="s">
        <v>3032</v>
      </c>
      <c r="F893" t="s">
        <v>740</v>
      </c>
      <c r="G893" t="str">
        <f>VLOOKUP(A893,GIS!A:B,2,0)</f>
        <v>本佐倉</v>
      </c>
      <c r="H893" t="s">
        <v>458</v>
      </c>
      <c r="I893" t="s">
        <v>2615</v>
      </c>
      <c r="J893" s="66">
        <v>365</v>
      </c>
      <c r="K893" s="66">
        <v>365</v>
      </c>
      <c r="L893" s="66">
        <v>365</v>
      </c>
      <c r="M893" s="66">
        <v>365</v>
      </c>
      <c r="N893" s="66">
        <f>VLOOKUP(A893,GIS!A:C,3,0)</f>
        <v>365</v>
      </c>
      <c r="O893" s="66" t="str">
        <f t="shared" si="263"/>
        <v/>
      </c>
      <c r="P893" s="66" t="str">
        <f t="shared" si="248"/>
        <v/>
      </c>
      <c r="Q893" s="66">
        <f t="shared" si="264"/>
        <v>365</v>
      </c>
      <c r="R893" s="66">
        <f t="shared" si="265"/>
        <v>365</v>
      </c>
      <c r="S893" s="66">
        <f>Q893-U893-SUMIFS(条件付き不可!X:X,条件付き不可!E:E,D893)</f>
        <v>365</v>
      </c>
      <c r="T893" s="66">
        <f t="shared" si="255"/>
        <v>365</v>
      </c>
      <c r="U893" s="66">
        <f>IF(COUNTIFS(条件付き不可!$E:$E,$D893,条件付き不可!$C:$C,条件付き不可!$V$3)&gt;0,Q893,SUMIFS(条件付き不可!$L:$L,条件付き不可!$E:$E,$D893,条件付き不可!$C:$C,U$1))</f>
        <v>0</v>
      </c>
      <c r="V893" s="66">
        <f>IF(COUNTIFS(条件付き不可!$E:$E,$D893,条件付き不可!$C:$C,条件付き不可!$V$5)&gt;0,Q893,IFERROR(VLOOKUP(D893,条件付き不可!E:Y,21,0),0))</f>
        <v>0</v>
      </c>
    </row>
    <row r="894" spans="1:22">
      <c r="A894" s="53" t="str">
        <f t="shared" si="262"/>
        <v>023053</v>
      </c>
      <c r="B894" s="53">
        <v>11</v>
      </c>
      <c r="C894">
        <v>893</v>
      </c>
      <c r="D894">
        <v>23053</v>
      </c>
      <c r="E894" t="s">
        <v>3032</v>
      </c>
      <c r="F894" t="s">
        <v>740</v>
      </c>
      <c r="G894" t="str">
        <f>VLOOKUP(A894,GIS!A:B,2,0)</f>
        <v>上本佐倉</v>
      </c>
      <c r="H894" t="s">
        <v>458</v>
      </c>
      <c r="I894" t="s">
        <v>2615</v>
      </c>
      <c r="J894" s="66">
        <v>505</v>
      </c>
      <c r="K894" s="66">
        <v>505</v>
      </c>
      <c r="L894" s="66">
        <v>505</v>
      </c>
      <c r="M894" s="66">
        <v>505</v>
      </c>
      <c r="N894" s="66">
        <f>VLOOKUP(A894,GIS!A:C,3,0)</f>
        <v>505</v>
      </c>
      <c r="O894" s="66" t="str">
        <f t="shared" si="263"/>
        <v/>
      </c>
      <c r="P894" s="66" t="str">
        <f t="shared" si="248"/>
        <v/>
      </c>
      <c r="Q894" s="66">
        <f t="shared" si="264"/>
        <v>505</v>
      </c>
      <c r="R894" s="66">
        <f t="shared" si="265"/>
        <v>505</v>
      </c>
      <c r="S894" s="66">
        <f>Q894-U894-SUMIFS(条件付き不可!X:X,条件付き不可!E:E,D894)</f>
        <v>505</v>
      </c>
      <c r="T894" s="66">
        <f t="shared" si="255"/>
        <v>505</v>
      </c>
      <c r="U894" s="66">
        <f>IF(COUNTIFS(条件付き不可!$E:$E,$D894,条件付き不可!$C:$C,条件付き不可!$V$3)&gt;0,Q894,SUMIFS(条件付き不可!$L:$L,条件付き不可!$E:$E,$D894,条件付き不可!$C:$C,U$1))</f>
        <v>0</v>
      </c>
      <c r="V894" s="66">
        <f>IF(COUNTIFS(条件付き不可!$E:$E,$D894,条件付き不可!$C:$C,条件付き不可!$V$5)&gt;0,Q894,IFERROR(VLOOKUP(D894,条件付き不可!E:Y,21,0),0))</f>
        <v>0</v>
      </c>
    </row>
    <row r="895" spans="1:22">
      <c r="A895" s="53" t="str">
        <f t="shared" si="262"/>
        <v>031001</v>
      </c>
      <c r="B895" s="53">
        <v>16</v>
      </c>
      <c r="C895">
        <v>894</v>
      </c>
      <c r="D895">
        <v>31001</v>
      </c>
      <c r="E895" t="s">
        <v>3033</v>
      </c>
      <c r="F895" t="s">
        <v>742</v>
      </c>
      <c r="G895" t="str">
        <f>VLOOKUP(A895,GIS!A:B,2,0)</f>
        <v>夏見台１A</v>
      </c>
      <c r="H895" t="s">
        <v>743</v>
      </c>
      <c r="I895" t="s">
        <v>2612</v>
      </c>
      <c r="J895" s="66">
        <v>650</v>
      </c>
      <c r="K895" s="66">
        <v>650</v>
      </c>
      <c r="L895" s="66">
        <v>650</v>
      </c>
      <c r="M895" s="66">
        <v>650</v>
      </c>
      <c r="N895" s="66">
        <f>VLOOKUP(A895,GIS!A:C,3,0)</f>
        <v>650</v>
      </c>
      <c r="O895" s="66" t="str">
        <f t="shared" si="263"/>
        <v/>
      </c>
      <c r="P895" s="66" t="str">
        <f t="shared" si="248"/>
        <v/>
      </c>
      <c r="Q895" s="66">
        <f t="shared" si="264"/>
        <v>650</v>
      </c>
      <c r="R895" s="66">
        <f t="shared" si="265"/>
        <v>650</v>
      </c>
      <c r="S895" s="66">
        <f>Q895-U895-SUMIFS(条件付き不可!X:X,条件付き不可!E:E,D895)</f>
        <v>650</v>
      </c>
      <c r="T895" s="66">
        <f t="shared" si="255"/>
        <v>650</v>
      </c>
      <c r="U895" s="66">
        <f>IF(COUNTIFS(条件付き不可!$E:$E,$D895,条件付き不可!$C:$C,条件付き不可!$V$3)&gt;0,Q895,SUMIFS(条件付き不可!$L:$L,条件付き不可!$E:$E,$D895,条件付き不可!$C:$C,U$1))</f>
        <v>0</v>
      </c>
      <c r="V895" s="66">
        <f>IF(COUNTIFS(条件付き不可!$E:$E,$D895,条件付き不可!$C:$C,条件付き不可!$V$5)&gt;0,Q895,IFERROR(VLOOKUP(D895,条件付き不可!E:Y,21,0),0))</f>
        <v>0</v>
      </c>
    </row>
    <row r="896" spans="1:22">
      <c r="A896" s="53" t="str">
        <f t="shared" si="262"/>
        <v>031070</v>
      </c>
      <c r="B896" s="53">
        <v>16</v>
      </c>
      <c r="C896">
        <v>895</v>
      </c>
      <c r="D896">
        <v>31070</v>
      </c>
      <c r="E896" t="s">
        <v>3033</v>
      </c>
      <c r="F896" t="s">
        <v>742</v>
      </c>
      <c r="G896" t="str">
        <f>VLOOKUP(A896,GIS!A:B,2,0)</f>
        <v>夏見台１B</v>
      </c>
      <c r="H896" t="s">
        <v>743</v>
      </c>
      <c r="I896" t="s">
        <v>2612</v>
      </c>
      <c r="J896" s="66">
        <v>710</v>
      </c>
      <c r="K896" s="66">
        <v>710</v>
      </c>
      <c r="L896" s="66">
        <v>710</v>
      </c>
      <c r="M896" s="66">
        <v>710</v>
      </c>
      <c r="N896" s="66">
        <f>VLOOKUP(A896,GIS!A:C,3,0)</f>
        <v>710</v>
      </c>
      <c r="O896" s="66" t="str">
        <f t="shared" si="263"/>
        <v/>
      </c>
      <c r="P896" s="66" t="str">
        <f t="shared" si="248"/>
        <v/>
      </c>
      <c r="Q896" s="66">
        <f t="shared" si="264"/>
        <v>710</v>
      </c>
      <c r="R896" s="66">
        <f t="shared" si="265"/>
        <v>710</v>
      </c>
      <c r="S896" s="66">
        <f>Q896-U896-SUMIFS(条件付き不可!X:X,条件付き不可!E:E,D896)</f>
        <v>710</v>
      </c>
      <c r="T896" s="66">
        <f t="shared" si="255"/>
        <v>710</v>
      </c>
      <c r="U896" s="66">
        <f>IF(COUNTIFS(条件付き不可!$E:$E,$D896,条件付き不可!$C:$C,条件付き不可!$V$3)&gt;0,Q896,SUMIFS(条件付き不可!$L:$L,条件付き不可!$E:$E,$D896,条件付き不可!$C:$C,U$1))</f>
        <v>0</v>
      </c>
      <c r="V896" s="66">
        <f>IF(COUNTIFS(条件付き不可!$E:$E,$D896,条件付き不可!$C:$C,条件付き不可!$V$5)&gt;0,Q896,IFERROR(VLOOKUP(D896,条件付き不可!E:Y,21,0),0))</f>
        <v>0</v>
      </c>
    </row>
    <row r="897" spans="1:22">
      <c r="A897" s="53" t="str">
        <f t="shared" si="262"/>
        <v>031002</v>
      </c>
      <c r="B897" s="53">
        <v>16</v>
      </c>
      <c r="C897">
        <v>896</v>
      </c>
      <c r="D897">
        <v>31002</v>
      </c>
      <c r="E897" t="s">
        <v>3033</v>
      </c>
      <c r="F897" t="s">
        <v>742</v>
      </c>
      <c r="G897" t="str">
        <f>VLOOKUP(A897,GIS!A:B,2,0)</f>
        <v>夏見台２</v>
      </c>
      <c r="H897" t="s">
        <v>743</v>
      </c>
      <c r="I897" t="s">
        <v>2612</v>
      </c>
      <c r="J897" s="66">
        <v>485</v>
      </c>
      <c r="K897" s="66">
        <v>485</v>
      </c>
      <c r="L897" s="66">
        <v>485</v>
      </c>
      <c r="M897" s="66">
        <v>485</v>
      </c>
      <c r="N897" s="66">
        <f>VLOOKUP(A897,GIS!A:C,3,0)</f>
        <v>485</v>
      </c>
      <c r="O897" s="66" t="str">
        <f t="shared" si="263"/>
        <v/>
      </c>
      <c r="P897" s="66" t="str">
        <f t="shared" si="248"/>
        <v/>
      </c>
      <c r="Q897" s="66">
        <f t="shared" si="264"/>
        <v>485</v>
      </c>
      <c r="R897" s="66">
        <f t="shared" si="265"/>
        <v>485</v>
      </c>
      <c r="S897" s="66">
        <f>Q897-U897-SUMIFS(条件付き不可!X:X,条件付き不可!E:E,D897)</f>
        <v>485</v>
      </c>
      <c r="T897" s="66">
        <f t="shared" si="255"/>
        <v>485</v>
      </c>
      <c r="U897" s="66">
        <f>IF(COUNTIFS(条件付き不可!$E:$E,$D897,条件付き不可!$C:$C,条件付き不可!$V$3)&gt;0,Q897,SUMIFS(条件付き不可!$L:$L,条件付き不可!$E:$E,$D897,条件付き不可!$C:$C,U$1))</f>
        <v>0</v>
      </c>
      <c r="V897" s="66">
        <f>IF(COUNTIFS(条件付き不可!$E:$E,$D897,条件付き不可!$C:$C,条件付き不可!$V$5)&gt;0,Q897,IFERROR(VLOOKUP(D897,条件付き不可!E:Y,21,0),0))</f>
        <v>0</v>
      </c>
    </row>
    <row r="898" spans="1:22">
      <c r="A898" s="53" t="str">
        <f t="shared" si="262"/>
        <v>031003</v>
      </c>
      <c r="B898" s="53">
        <v>16</v>
      </c>
      <c r="C898">
        <v>897</v>
      </c>
      <c r="D898">
        <v>31003</v>
      </c>
      <c r="E898" t="s">
        <v>3033</v>
      </c>
      <c r="F898" t="s">
        <v>742</v>
      </c>
      <c r="G898" t="str">
        <f>VLOOKUP(A898,GIS!A:B,2,0)</f>
        <v>夏見台３A</v>
      </c>
      <c r="H898" t="s">
        <v>743</v>
      </c>
      <c r="I898" t="s">
        <v>2612</v>
      </c>
      <c r="J898" s="66">
        <v>425</v>
      </c>
      <c r="K898" s="66">
        <v>425</v>
      </c>
      <c r="L898" s="66">
        <v>425</v>
      </c>
      <c r="M898" s="66">
        <v>425</v>
      </c>
      <c r="N898" s="66">
        <f>VLOOKUP(A898,GIS!A:C,3,0)</f>
        <v>425</v>
      </c>
      <c r="O898" s="66" t="str">
        <f t="shared" si="263"/>
        <v/>
      </c>
      <c r="P898" s="66" t="str">
        <f t="shared" si="248"/>
        <v/>
      </c>
      <c r="Q898" s="66">
        <f t="shared" si="264"/>
        <v>425</v>
      </c>
      <c r="R898" s="66">
        <f t="shared" si="265"/>
        <v>425</v>
      </c>
      <c r="S898" s="66">
        <f>Q898-U898-SUMIFS(条件付き不可!X:X,条件付き不可!E:E,D898)</f>
        <v>425</v>
      </c>
      <c r="T898" s="66">
        <f t="shared" si="255"/>
        <v>425</v>
      </c>
      <c r="U898" s="66">
        <f>IF(COUNTIFS(条件付き不可!$E:$E,$D898,条件付き不可!$C:$C,条件付き不可!$V$3)&gt;0,Q898,SUMIFS(条件付き不可!$L:$L,条件付き不可!$E:$E,$D898,条件付き不可!$C:$C,U$1))</f>
        <v>0</v>
      </c>
      <c r="V898" s="66">
        <f>IF(COUNTIFS(条件付き不可!$E:$E,$D898,条件付き不可!$C:$C,条件付き不可!$V$5)&gt;0,Q898,IFERROR(VLOOKUP(D898,条件付き不可!E:Y,21,0),0))</f>
        <v>0</v>
      </c>
    </row>
    <row r="899" spans="1:22">
      <c r="A899" s="53" t="str">
        <f t="shared" si="262"/>
        <v>031074</v>
      </c>
      <c r="B899" s="53">
        <v>16</v>
      </c>
      <c r="C899">
        <v>898</v>
      </c>
      <c r="D899">
        <v>31074</v>
      </c>
      <c r="E899" t="s">
        <v>3033</v>
      </c>
      <c r="F899" t="s">
        <v>742</v>
      </c>
      <c r="G899" t="str">
        <f>VLOOKUP(A899,GIS!A:B,2,0)</f>
        <v>夏見台３B</v>
      </c>
      <c r="H899" t="s">
        <v>743</v>
      </c>
      <c r="I899" t="s">
        <v>2612</v>
      </c>
      <c r="J899" s="66">
        <v>415</v>
      </c>
      <c r="K899" s="66">
        <v>415</v>
      </c>
      <c r="L899" s="66">
        <v>415</v>
      </c>
      <c r="M899" s="66">
        <v>415</v>
      </c>
      <c r="N899" s="66">
        <f>VLOOKUP(A899,GIS!A:C,3,0)</f>
        <v>415</v>
      </c>
      <c r="O899" s="66" t="str">
        <f t="shared" si="263"/>
        <v/>
      </c>
      <c r="P899" s="66" t="str">
        <f t="shared" si="248"/>
        <v/>
      </c>
      <c r="Q899" s="66">
        <f t="shared" si="264"/>
        <v>415</v>
      </c>
      <c r="R899" s="66">
        <f t="shared" si="265"/>
        <v>415</v>
      </c>
      <c r="S899" s="66">
        <f>Q899-U899-SUMIFS(条件付き不可!X:X,条件付き不可!E:E,D899)</f>
        <v>415</v>
      </c>
      <c r="T899" s="66">
        <f t="shared" si="255"/>
        <v>415</v>
      </c>
      <c r="U899" s="66">
        <f>IF(COUNTIFS(条件付き不可!$E:$E,$D899,条件付き不可!$C:$C,条件付き不可!$V$3)&gt;0,Q899,SUMIFS(条件付き不可!$L:$L,条件付き不可!$E:$E,$D899,条件付き不可!$C:$C,U$1))</f>
        <v>0</v>
      </c>
      <c r="V899" s="66">
        <f>IF(COUNTIFS(条件付き不可!$E:$E,$D899,条件付き不可!$C:$C,条件付き不可!$V$5)&gt;0,Q899,IFERROR(VLOOKUP(D899,条件付き不可!E:Y,21,0),0))</f>
        <v>0</v>
      </c>
    </row>
    <row r="900" spans="1:22">
      <c r="A900" s="53" t="str">
        <f t="shared" si="262"/>
        <v>031004</v>
      </c>
      <c r="B900" s="53">
        <v>16</v>
      </c>
      <c r="C900">
        <v>899</v>
      </c>
      <c r="D900">
        <v>31004</v>
      </c>
      <c r="E900" t="s">
        <v>3033</v>
      </c>
      <c r="F900" t="s">
        <v>742</v>
      </c>
      <c r="G900" t="str">
        <f>VLOOKUP(A900,GIS!A:B,2,0)</f>
        <v>夏見台４</v>
      </c>
      <c r="H900" t="s">
        <v>743</v>
      </c>
      <c r="I900" t="s">
        <v>2612</v>
      </c>
      <c r="J900" s="66">
        <v>805</v>
      </c>
      <c r="K900" s="66">
        <v>805</v>
      </c>
      <c r="L900" s="66">
        <v>805</v>
      </c>
      <c r="M900" s="66">
        <v>805</v>
      </c>
      <c r="N900" s="66">
        <f>VLOOKUP(A900,GIS!A:C,3,0)</f>
        <v>805</v>
      </c>
      <c r="O900" s="66" t="str">
        <f t="shared" si="263"/>
        <v/>
      </c>
      <c r="P900" s="66" t="str">
        <f t="shared" si="248"/>
        <v/>
      </c>
      <c r="Q900" s="66">
        <f t="shared" si="264"/>
        <v>805</v>
      </c>
      <c r="R900" s="66">
        <f t="shared" si="265"/>
        <v>805</v>
      </c>
      <c r="S900" s="66">
        <f>Q900-U900-SUMIFS(条件付き不可!X:X,条件付き不可!E:E,D900)</f>
        <v>805</v>
      </c>
      <c r="T900" s="66">
        <f t="shared" si="255"/>
        <v>805</v>
      </c>
      <c r="U900" s="66">
        <f>IF(COUNTIFS(条件付き不可!$E:$E,$D900,条件付き不可!$C:$C,条件付き不可!$V$3)&gt;0,Q900,SUMIFS(条件付き不可!$L:$L,条件付き不可!$E:$E,$D900,条件付き不可!$C:$C,U$1))</f>
        <v>0</v>
      </c>
      <c r="V900" s="66">
        <f>IF(COUNTIFS(条件付き不可!$E:$E,$D900,条件付き不可!$C:$C,条件付き不可!$V$5)&gt;0,Q900,IFERROR(VLOOKUP(D900,条件付き不可!E:Y,21,0),0))</f>
        <v>0</v>
      </c>
    </row>
    <row r="901" spans="1:22">
      <c r="A901" s="53" t="str">
        <f t="shared" si="262"/>
        <v>031005</v>
      </c>
      <c r="B901" s="53">
        <v>16</v>
      </c>
      <c r="C901">
        <v>900</v>
      </c>
      <c r="D901">
        <v>31005</v>
      </c>
      <c r="E901" t="s">
        <v>3033</v>
      </c>
      <c r="F901" t="s">
        <v>742</v>
      </c>
      <c r="G901" t="str">
        <f>VLOOKUP(A901,GIS!A:B,2,0)</f>
        <v>夏見台５・６</v>
      </c>
      <c r="H901" t="s">
        <v>743</v>
      </c>
      <c r="I901" t="s">
        <v>2612</v>
      </c>
      <c r="J901" s="66">
        <v>320</v>
      </c>
      <c r="K901" s="66">
        <v>320</v>
      </c>
      <c r="L901" s="66">
        <v>320</v>
      </c>
      <c r="M901" s="66">
        <v>320</v>
      </c>
      <c r="N901" s="66">
        <f>VLOOKUP(A901,GIS!A:C,3,0)</f>
        <v>320</v>
      </c>
      <c r="O901" s="66" t="str">
        <f t="shared" si="263"/>
        <v/>
      </c>
      <c r="P901" s="66" t="str">
        <f t="shared" si="248"/>
        <v/>
      </c>
      <c r="Q901" s="66">
        <f t="shared" si="264"/>
        <v>320</v>
      </c>
      <c r="R901" s="66">
        <f t="shared" si="265"/>
        <v>320</v>
      </c>
      <c r="S901" s="66">
        <f>Q901-U901-SUMIFS(条件付き不可!X:X,条件付き不可!E:E,D901)</f>
        <v>320</v>
      </c>
      <c r="T901" s="66">
        <f t="shared" si="255"/>
        <v>320</v>
      </c>
      <c r="U901" s="66">
        <f>IF(COUNTIFS(条件付き不可!$E:$E,$D901,条件付き不可!$C:$C,条件付き不可!$V$3)&gt;0,Q901,SUMIFS(条件付き不可!$L:$L,条件付き不可!$E:$E,$D901,条件付き不可!$C:$C,U$1))</f>
        <v>0</v>
      </c>
      <c r="V901" s="66">
        <f>IF(COUNTIFS(条件付き不可!$E:$E,$D901,条件付き不可!$C:$C,条件付き不可!$V$5)&gt;0,Q901,IFERROR(VLOOKUP(D901,条件付き不可!E:Y,21,0),0))</f>
        <v>0</v>
      </c>
    </row>
    <row r="902" spans="1:22">
      <c r="A902" s="53" t="str">
        <f t="shared" si="262"/>
        <v>031006</v>
      </c>
      <c r="B902" s="53">
        <v>16</v>
      </c>
      <c r="C902">
        <v>901</v>
      </c>
      <c r="D902">
        <v>31006</v>
      </c>
      <c r="E902" t="s">
        <v>3033</v>
      </c>
      <c r="F902" t="s">
        <v>744</v>
      </c>
      <c r="G902" t="str">
        <f>VLOOKUP(A902,GIS!A:B,2,0)</f>
        <v>夏見１</v>
      </c>
      <c r="H902" t="s">
        <v>743</v>
      </c>
      <c r="I902" t="s">
        <v>2612</v>
      </c>
      <c r="J902" s="66">
        <v>1010</v>
      </c>
      <c r="K902" s="66">
        <v>1010</v>
      </c>
      <c r="L902" s="66">
        <v>1010</v>
      </c>
      <c r="M902" s="66">
        <v>1010</v>
      </c>
      <c r="N902" s="66">
        <f>VLOOKUP(A902,GIS!A:C,3,0)</f>
        <v>1010</v>
      </c>
      <c r="O902" s="66" t="str">
        <f t="shared" si="263"/>
        <v/>
      </c>
      <c r="P902" s="66" t="str">
        <f t="shared" si="248"/>
        <v/>
      </c>
      <c r="Q902" s="66">
        <f t="shared" si="264"/>
        <v>1010</v>
      </c>
      <c r="R902" s="66">
        <f t="shared" si="265"/>
        <v>1010</v>
      </c>
      <c r="S902" s="66">
        <f>Q902-U902-SUMIFS(条件付き不可!X:X,条件付き不可!E:E,D902)</f>
        <v>1010</v>
      </c>
      <c r="T902" s="66">
        <f t="shared" si="255"/>
        <v>1010</v>
      </c>
      <c r="U902" s="66">
        <f>IF(COUNTIFS(条件付き不可!$E:$E,$D902,条件付き不可!$C:$C,条件付き不可!$V$3)&gt;0,Q902,SUMIFS(条件付き不可!$L:$L,条件付き不可!$E:$E,$D902,条件付き不可!$C:$C,U$1))</f>
        <v>0</v>
      </c>
      <c r="V902" s="66">
        <f>IF(COUNTIFS(条件付き不可!$E:$E,$D902,条件付き不可!$C:$C,条件付き不可!$V$5)&gt;0,Q902,IFERROR(VLOOKUP(D902,条件付き不可!E:Y,21,0),0))</f>
        <v>0</v>
      </c>
    </row>
    <row r="903" spans="1:22">
      <c r="A903" s="53" t="str">
        <f t="shared" si="262"/>
        <v>031007</v>
      </c>
      <c r="B903" s="53">
        <v>16</v>
      </c>
      <c r="C903">
        <v>902</v>
      </c>
      <c r="D903">
        <v>31007</v>
      </c>
      <c r="E903" t="s">
        <v>3033</v>
      </c>
      <c r="F903" t="s">
        <v>744</v>
      </c>
      <c r="G903" t="str">
        <f>VLOOKUP(A903,GIS!A:B,2,0)</f>
        <v>夏見２A</v>
      </c>
      <c r="H903" t="s">
        <v>743</v>
      </c>
      <c r="I903" t="s">
        <v>2612</v>
      </c>
      <c r="J903" s="66">
        <v>550</v>
      </c>
      <c r="K903" s="66">
        <v>550</v>
      </c>
      <c r="L903" s="66">
        <v>550</v>
      </c>
      <c r="M903" s="66">
        <v>550</v>
      </c>
      <c r="N903" s="66">
        <f>VLOOKUP(A903,GIS!A:C,3,0)</f>
        <v>550</v>
      </c>
      <c r="O903" s="66" t="str">
        <f t="shared" si="263"/>
        <v/>
      </c>
      <c r="P903" s="66" t="str">
        <f t="shared" si="248"/>
        <v/>
      </c>
      <c r="Q903" s="66">
        <f t="shared" si="264"/>
        <v>550</v>
      </c>
      <c r="R903" s="66">
        <f t="shared" si="265"/>
        <v>550</v>
      </c>
      <c r="S903" s="66">
        <f>Q903-U903-SUMIFS(条件付き不可!X:X,条件付き不可!E:E,D903)</f>
        <v>550</v>
      </c>
      <c r="T903" s="66">
        <f t="shared" si="255"/>
        <v>550</v>
      </c>
      <c r="U903" s="66">
        <f>IF(COUNTIFS(条件付き不可!$E:$E,$D903,条件付き不可!$C:$C,条件付き不可!$V$3)&gt;0,Q903,SUMIFS(条件付き不可!$L:$L,条件付き不可!$E:$E,$D903,条件付き不可!$C:$C,U$1))</f>
        <v>0</v>
      </c>
      <c r="V903" s="66">
        <f>IF(COUNTIFS(条件付き不可!$E:$E,$D903,条件付き不可!$C:$C,条件付き不可!$V$5)&gt;0,Q903,IFERROR(VLOOKUP(D903,条件付き不可!E:Y,21,0),0))</f>
        <v>0</v>
      </c>
    </row>
    <row r="904" spans="1:22">
      <c r="A904" s="53" t="str">
        <f t="shared" si="262"/>
        <v>031008</v>
      </c>
      <c r="B904" s="53">
        <v>16</v>
      </c>
      <c r="C904">
        <v>903</v>
      </c>
      <c r="D904">
        <v>31008</v>
      </c>
      <c r="E904" t="s">
        <v>3033</v>
      </c>
      <c r="F904" t="s">
        <v>744</v>
      </c>
      <c r="G904" t="str">
        <f>VLOOKUP(A904,GIS!A:B,2,0)</f>
        <v>夏見２B</v>
      </c>
      <c r="H904" t="s">
        <v>743</v>
      </c>
      <c r="I904" t="s">
        <v>2612</v>
      </c>
      <c r="J904" s="66">
        <v>710</v>
      </c>
      <c r="K904" s="66">
        <v>710</v>
      </c>
      <c r="L904" s="66">
        <v>710</v>
      </c>
      <c r="M904" s="66">
        <v>710</v>
      </c>
      <c r="N904" s="66">
        <f>VLOOKUP(A904,GIS!A:C,3,0)</f>
        <v>710</v>
      </c>
      <c r="O904" s="66" t="str">
        <f t="shared" si="263"/>
        <v/>
      </c>
      <c r="P904" s="66" t="str">
        <f t="shared" si="248"/>
        <v/>
      </c>
      <c r="Q904" s="66">
        <f t="shared" si="264"/>
        <v>710</v>
      </c>
      <c r="R904" s="66">
        <f t="shared" si="265"/>
        <v>710</v>
      </c>
      <c r="S904" s="66">
        <f>Q904-U904-SUMIFS(条件付き不可!X:X,条件付き不可!E:E,D904)</f>
        <v>710</v>
      </c>
      <c r="T904" s="66">
        <f t="shared" si="255"/>
        <v>710</v>
      </c>
      <c r="U904" s="66">
        <f>IF(COUNTIFS(条件付き不可!$E:$E,$D904,条件付き不可!$C:$C,条件付き不可!$V$3)&gt;0,Q904,SUMIFS(条件付き不可!$L:$L,条件付き不可!$E:$E,$D904,条件付き不可!$C:$C,U$1))</f>
        <v>0</v>
      </c>
      <c r="V904" s="66">
        <f>IF(COUNTIFS(条件付き不可!$E:$E,$D904,条件付き不可!$C:$C,条件付き不可!$V$5)&gt;0,Q904,IFERROR(VLOOKUP(D904,条件付き不可!E:Y,21,0),0))</f>
        <v>0</v>
      </c>
    </row>
    <row r="905" spans="1:22">
      <c r="A905" s="53" t="str">
        <f t="shared" si="262"/>
        <v>031009</v>
      </c>
      <c r="B905" s="53">
        <v>16</v>
      </c>
      <c r="C905">
        <v>904</v>
      </c>
      <c r="D905">
        <v>31009</v>
      </c>
      <c r="E905" t="s">
        <v>3033</v>
      </c>
      <c r="F905" t="s">
        <v>744</v>
      </c>
      <c r="G905" t="str">
        <f>VLOOKUP(A905,GIS!A:B,2,0)</f>
        <v>夏見３A</v>
      </c>
      <c r="H905" t="s">
        <v>743</v>
      </c>
      <c r="I905" t="s">
        <v>2612</v>
      </c>
      <c r="J905" s="66">
        <v>700</v>
      </c>
      <c r="K905" s="66">
        <v>700</v>
      </c>
      <c r="L905" s="66">
        <v>700</v>
      </c>
      <c r="M905" s="66">
        <v>700</v>
      </c>
      <c r="N905" s="66">
        <f>VLOOKUP(A905,GIS!A:C,3,0)</f>
        <v>700</v>
      </c>
      <c r="O905" s="66" t="str">
        <f t="shared" si="263"/>
        <v/>
      </c>
      <c r="P905" s="66" t="str">
        <f t="shared" si="248"/>
        <v/>
      </c>
      <c r="Q905" s="66">
        <f t="shared" si="264"/>
        <v>700</v>
      </c>
      <c r="R905" s="66">
        <f t="shared" si="265"/>
        <v>700</v>
      </c>
      <c r="S905" s="66">
        <f>Q905-U905-SUMIFS(条件付き不可!X:X,条件付き不可!E:E,D905)</f>
        <v>700</v>
      </c>
      <c r="T905" s="66">
        <f t="shared" si="255"/>
        <v>700</v>
      </c>
      <c r="U905" s="66">
        <f>IF(COUNTIFS(条件付き不可!$E:$E,$D905,条件付き不可!$C:$C,条件付き不可!$V$3)&gt;0,Q905,SUMIFS(条件付き不可!$L:$L,条件付き不可!$E:$E,$D905,条件付き不可!$C:$C,U$1))</f>
        <v>0</v>
      </c>
      <c r="V905" s="66">
        <f>IF(COUNTIFS(条件付き不可!$E:$E,$D905,条件付き不可!$C:$C,条件付き不可!$V$5)&gt;0,Q905,IFERROR(VLOOKUP(D905,条件付き不可!E:Y,21,0),0))</f>
        <v>0</v>
      </c>
    </row>
    <row r="906" spans="1:22">
      <c r="A906" s="53" t="str">
        <f t="shared" si="262"/>
        <v>031010</v>
      </c>
      <c r="B906" s="53">
        <v>16</v>
      </c>
      <c r="C906">
        <v>905</v>
      </c>
      <c r="D906">
        <v>31010</v>
      </c>
      <c r="E906" t="s">
        <v>3033</v>
      </c>
      <c r="F906" t="s">
        <v>744</v>
      </c>
      <c r="G906" t="str">
        <f>VLOOKUP(A906,GIS!A:B,2,0)</f>
        <v>夏見３B</v>
      </c>
      <c r="H906" t="s">
        <v>743</v>
      </c>
      <c r="I906" t="s">
        <v>2612</v>
      </c>
      <c r="J906" s="66">
        <v>550</v>
      </c>
      <c r="K906" s="66">
        <v>550</v>
      </c>
      <c r="L906" s="66">
        <v>550</v>
      </c>
      <c r="M906" s="66">
        <v>550</v>
      </c>
      <c r="N906" s="66">
        <f>VLOOKUP(A906,GIS!A:C,3,0)</f>
        <v>550</v>
      </c>
      <c r="O906" s="66" t="str">
        <f t="shared" si="263"/>
        <v/>
      </c>
      <c r="P906" s="66" t="str">
        <f t="shared" si="248"/>
        <v/>
      </c>
      <c r="Q906" s="66">
        <f t="shared" si="264"/>
        <v>550</v>
      </c>
      <c r="R906" s="66">
        <f t="shared" si="265"/>
        <v>550</v>
      </c>
      <c r="S906" s="66">
        <f>Q906-U906-SUMIFS(条件付き不可!X:X,条件付き不可!E:E,D906)</f>
        <v>550</v>
      </c>
      <c r="T906" s="66">
        <f t="shared" si="255"/>
        <v>550</v>
      </c>
      <c r="U906" s="66">
        <f>IF(COUNTIFS(条件付き不可!$E:$E,$D906,条件付き不可!$C:$C,条件付き不可!$V$3)&gt;0,Q906,SUMIFS(条件付き不可!$L:$L,条件付き不可!$E:$E,$D906,条件付き不可!$C:$C,U$1))</f>
        <v>0</v>
      </c>
      <c r="V906" s="66">
        <f>IF(COUNTIFS(条件付き不可!$E:$E,$D906,条件付き不可!$C:$C,条件付き不可!$V$5)&gt;0,Q906,IFERROR(VLOOKUP(D906,条件付き不可!E:Y,21,0),0))</f>
        <v>0</v>
      </c>
    </row>
    <row r="907" spans="1:22">
      <c r="A907" s="53" t="str">
        <f t="shared" si="262"/>
        <v>031011</v>
      </c>
      <c r="B907" s="53">
        <v>16</v>
      </c>
      <c r="C907">
        <v>906</v>
      </c>
      <c r="D907">
        <v>31011</v>
      </c>
      <c r="E907" t="s">
        <v>3033</v>
      </c>
      <c r="F907" t="s">
        <v>744</v>
      </c>
      <c r="G907" t="str">
        <f>VLOOKUP(A907,GIS!A:B,2,0)</f>
        <v>夏見４A</v>
      </c>
      <c r="H907" t="s">
        <v>743</v>
      </c>
      <c r="I907" t="s">
        <v>2612</v>
      </c>
      <c r="J907" s="66">
        <v>440</v>
      </c>
      <c r="K907" s="66">
        <v>440</v>
      </c>
      <c r="L907" s="66">
        <v>440</v>
      </c>
      <c r="M907" s="66">
        <v>440</v>
      </c>
      <c r="N907" s="66">
        <f>VLOOKUP(A907,GIS!A:C,3,0)</f>
        <v>440</v>
      </c>
      <c r="O907" s="66" t="str">
        <f t="shared" si="263"/>
        <v/>
      </c>
      <c r="P907" s="66" t="str">
        <f t="shared" si="248"/>
        <v/>
      </c>
      <c r="Q907" s="66">
        <f t="shared" si="264"/>
        <v>440</v>
      </c>
      <c r="R907" s="66">
        <f t="shared" si="265"/>
        <v>440</v>
      </c>
      <c r="S907" s="66">
        <f>Q907-U907-SUMIFS(条件付き不可!X:X,条件付き不可!E:E,D907)</f>
        <v>440</v>
      </c>
      <c r="T907" s="66">
        <f t="shared" si="255"/>
        <v>440</v>
      </c>
      <c r="U907" s="66">
        <f>IF(COUNTIFS(条件付き不可!$E:$E,$D907,条件付き不可!$C:$C,条件付き不可!$V$3)&gt;0,Q907,SUMIFS(条件付き不可!$L:$L,条件付き不可!$E:$E,$D907,条件付き不可!$C:$C,U$1))</f>
        <v>0</v>
      </c>
      <c r="V907" s="66">
        <f>IF(COUNTIFS(条件付き不可!$E:$E,$D907,条件付き不可!$C:$C,条件付き不可!$V$5)&gt;0,Q907,IFERROR(VLOOKUP(D907,条件付き不可!E:Y,21,0),0))</f>
        <v>0</v>
      </c>
    </row>
    <row r="908" spans="1:22">
      <c r="A908" s="53" t="str">
        <f t="shared" si="262"/>
        <v>031012</v>
      </c>
      <c r="B908" s="53">
        <v>16</v>
      </c>
      <c r="C908">
        <v>907</v>
      </c>
      <c r="D908">
        <v>31012</v>
      </c>
      <c r="E908" t="s">
        <v>3033</v>
      </c>
      <c r="F908" t="s">
        <v>744</v>
      </c>
      <c r="G908" t="str">
        <f>VLOOKUP(A908,GIS!A:B,2,0)</f>
        <v>夏見４B</v>
      </c>
      <c r="H908" t="s">
        <v>743</v>
      </c>
      <c r="I908" t="s">
        <v>2612</v>
      </c>
      <c r="J908" s="66">
        <v>710</v>
      </c>
      <c r="K908" s="66">
        <v>710</v>
      </c>
      <c r="L908" s="66">
        <v>710</v>
      </c>
      <c r="M908" s="66">
        <v>710</v>
      </c>
      <c r="N908" s="66">
        <f>VLOOKUP(A908,GIS!A:C,3,0)</f>
        <v>710</v>
      </c>
      <c r="O908" s="66" t="str">
        <f t="shared" si="263"/>
        <v/>
      </c>
      <c r="P908" s="66" t="str">
        <f t="shared" si="248"/>
        <v/>
      </c>
      <c r="Q908" s="66">
        <f t="shared" si="264"/>
        <v>710</v>
      </c>
      <c r="R908" s="66">
        <f t="shared" si="265"/>
        <v>710</v>
      </c>
      <c r="S908" s="66">
        <f>Q908-U908-SUMIFS(条件付き不可!X:X,条件付き不可!E:E,D908)</f>
        <v>710</v>
      </c>
      <c r="T908" s="66">
        <f t="shared" si="255"/>
        <v>710</v>
      </c>
      <c r="U908" s="66">
        <f>IF(COUNTIFS(条件付き不可!$E:$E,$D908,条件付き不可!$C:$C,条件付き不可!$V$3)&gt;0,Q908,SUMIFS(条件付き不可!$L:$L,条件付き不可!$E:$E,$D908,条件付き不可!$C:$C,U$1))</f>
        <v>0</v>
      </c>
      <c r="V908" s="66">
        <f>IF(COUNTIFS(条件付き不可!$E:$E,$D908,条件付き不可!$C:$C,条件付き不可!$V$5)&gt;0,Q908,IFERROR(VLOOKUP(D908,条件付き不可!E:Y,21,0),0))</f>
        <v>0</v>
      </c>
    </row>
    <row r="909" spans="1:22">
      <c r="A909" s="53" t="str">
        <f t="shared" si="262"/>
        <v>031013</v>
      </c>
      <c r="B909" s="53">
        <v>16</v>
      </c>
      <c r="C909">
        <v>908</v>
      </c>
      <c r="D909">
        <v>31013</v>
      </c>
      <c r="E909" t="s">
        <v>3033</v>
      </c>
      <c r="F909" t="s">
        <v>744</v>
      </c>
      <c r="G909" t="str">
        <f>VLOOKUP(A909,GIS!A:B,2,0)</f>
        <v>夏見５</v>
      </c>
      <c r="H909" t="s">
        <v>743</v>
      </c>
      <c r="I909" t="s">
        <v>2612</v>
      </c>
      <c r="J909" s="66">
        <v>520</v>
      </c>
      <c r="K909" s="66">
        <v>520</v>
      </c>
      <c r="L909" s="66">
        <v>520</v>
      </c>
      <c r="M909" s="66">
        <v>520</v>
      </c>
      <c r="N909" s="66">
        <f>VLOOKUP(A909,GIS!A:C,3,0)</f>
        <v>520</v>
      </c>
      <c r="O909" s="66" t="str">
        <f t="shared" si="263"/>
        <v/>
      </c>
      <c r="P909" s="66" t="str">
        <f t="shared" si="248"/>
        <v/>
      </c>
      <c r="Q909" s="66">
        <f t="shared" si="264"/>
        <v>520</v>
      </c>
      <c r="R909" s="66">
        <f t="shared" si="265"/>
        <v>520</v>
      </c>
      <c r="S909" s="66">
        <f>Q909-U909-SUMIFS(条件付き不可!X:X,条件付き不可!E:E,D909)</f>
        <v>520</v>
      </c>
      <c r="T909" s="66">
        <f t="shared" si="255"/>
        <v>520</v>
      </c>
      <c r="U909" s="66">
        <f>IF(COUNTIFS(条件付き不可!$E:$E,$D909,条件付き不可!$C:$C,条件付き不可!$V$3)&gt;0,Q909,SUMIFS(条件付き不可!$L:$L,条件付き不可!$E:$E,$D909,条件付き不可!$C:$C,U$1))</f>
        <v>0</v>
      </c>
      <c r="V909" s="66">
        <f>IF(COUNTIFS(条件付き不可!$E:$E,$D909,条件付き不可!$C:$C,条件付き不可!$V$5)&gt;0,Q909,IFERROR(VLOOKUP(D909,条件付き不可!E:Y,21,0),0))</f>
        <v>0</v>
      </c>
    </row>
    <row r="910" spans="1:22">
      <c r="A910" s="53" t="str">
        <f t="shared" si="262"/>
        <v>031014</v>
      </c>
      <c r="B910" s="53">
        <v>16</v>
      </c>
      <c r="C910">
        <v>909</v>
      </c>
      <c r="D910">
        <v>31014</v>
      </c>
      <c r="E910" t="s">
        <v>3033</v>
      </c>
      <c r="F910" t="s">
        <v>744</v>
      </c>
      <c r="G910" t="str">
        <f>VLOOKUP(A910,GIS!A:B,2,0)</f>
        <v>夏見6A・夏見台2A</v>
      </c>
      <c r="H910" t="s">
        <v>743</v>
      </c>
      <c r="I910" t="s">
        <v>2612</v>
      </c>
      <c r="J910" s="66">
        <v>470</v>
      </c>
      <c r="K910" s="66">
        <v>470</v>
      </c>
      <c r="L910" s="66">
        <v>470</v>
      </c>
      <c r="M910" s="66">
        <v>470</v>
      </c>
      <c r="N910" s="66">
        <f>VLOOKUP(A910,GIS!A:C,3,0)</f>
        <v>470</v>
      </c>
      <c r="O910" s="66" t="str">
        <f t="shared" si="263"/>
        <v/>
      </c>
      <c r="P910" s="66" t="str">
        <f t="shared" si="248"/>
        <v/>
      </c>
      <c r="Q910" s="66">
        <f t="shared" si="264"/>
        <v>470</v>
      </c>
      <c r="R910" s="66">
        <f t="shared" si="265"/>
        <v>470</v>
      </c>
      <c r="S910" s="66">
        <f>Q910-U910-SUMIFS(条件付き不可!X:X,条件付き不可!E:E,D910)</f>
        <v>470</v>
      </c>
      <c r="T910" s="66">
        <f t="shared" si="255"/>
        <v>470</v>
      </c>
      <c r="U910" s="66">
        <f>IF(COUNTIFS(条件付き不可!$E:$E,$D910,条件付き不可!$C:$C,条件付き不可!$V$3)&gt;0,Q910,SUMIFS(条件付き不可!$L:$L,条件付き不可!$E:$E,$D910,条件付き不可!$C:$C,U$1))</f>
        <v>0</v>
      </c>
      <c r="V910" s="66">
        <f>IF(COUNTIFS(条件付き不可!$E:$E,$D910,条件付き不可!$C:$C,条件付き不可!$V$5)&gt;0,Q910,IFERROR(VLOOKUP(D910,条件付き不可!E:Y,21,0),0))</f>
        <v>0</v>
      </c>
    </row>
    <row r="911" spans="1:22">
      <c r="A911" s="53" t="str">
        <f t="shared" si="262"/>
        <v>031015</v>
      </c>
      <c r="B911" s="53">
        <v>16</v>
      </c>
      <c r="C911">
        <v>910</v>
      </c>
      <c r="D911">
        <v>31015</v>
      </c>
      <c r="E911" t="s">
        <v>3033</v>
      </c>
      <c r="F911" t="s">
        <v>744</v>
      </c>
      <c r="G911" t="str">
        <f>VLOOKUP(A911,GIS!A:B,2,0)</f>
        <v>夏見６B</v>
      </c>
      <c r="H911" t="s">
        <v>743</v>
      </c>
      <c r="I911" t="s">
        <v>2612</v>
      </c>
      <c r="J911" s="66">
        <v>720</v>
      </c>
      <c r="K911" s="66">
        <v>613</v>
      </c>
      <c r="L911" s="66">
        <v>613</v>
      </c>
      <c r="M911" s="66">
        <v>720</v>
      </c>
      <c r="N911" s="66">
        <f>VLOOKUP(A911,GIS!A:C,3,0)</f>
        <v>720</v>
      </c>
      <c r="O911" s="66" t="str">
        <f t="shared" si="263"/>
        <v/>
      </c>
      <c r="P911" s="66" t="str">
        <f t="shared" si="248"/>
        <v>✕</v>
      </c>
      <c r="Q911" s="66">
        <f t="shared" si="264"/>
        <v>720</v>
      </c>
      <c r="R911" s="66">
        <f t="shared" si="265"/>
        <v>613</v>
      </c>
      <c r="S911" s="66">
        <f>Q911-U911-SUMIFS(条件付き不可!X:X,条件付き不可!E:E,D911)</f>
        <v>613</v>
      </c>
      <c r="T911" s="66">
        <f t="shared" si="255"/>
        <v>720</v>
      </c>
      <c r="U911" s="66">
        <f>IF(COUNTIFS(条件付き不可!$E:$E,$D911,条件付き不可!$C:$C,条件付き不可!$V$3)&gt;0,Q911,SUMIFS(条件付き不可!$L:$L,条件付き不可!$E:$E,$D911,条件付き不可!$C:$C,U$1))</f>
        <v>107</v>
      </c>
      <c r="V911" s="66">
        <f>IF(COUNTIFS(条件付き不可!$E:$E,$D911,条件付き不可!$C:$C,条件付き不可!$V$5)&gt;0,Q911,IFERROR(VLOOKUP(D911,条件付き不可!E:Y,21,0),0))</f>
        <v>0</v>
      </c>
    </row>
    <row r="912" spans="1:22">
      <c r="A912" s="53" t="str">
        <f t="shared" si="262"/>
        <v>031016</v>
      </c>
      <c r="B912" s="53">
        <v>16</v>
      </c>
      <c r="C912">
        <v>911</v>
      </c>
      <c r="D912">
        <v>31016</v>
      </c>
      <c r="E912" t="s">
        <v>3033</v>
      </c>
      <c r="F912" t="s">
        <v>745</v>
      </c>
      <c r="G912" t="str">
        <f>VLOOKUP(A912,GIS!A:B,2,0)</f>
        <v>北本町１A</v>
      </c>
      <c r="H912" t="s">
        <v>743</v>
      </c>
      <c r="I912" t="s">
        <v>2612</v>
      </c>
      <c r="J912" s="66">
        <v>690</v>
      </c>
      <c r="K912" s="66">
        <v>690</v>
      </c>
      <c r="L912" s="66">
        <v>690</v>
      </c>
      <c r="M912" s="66">
        <v>690</v>
      </c>
      <c r="N912" s="66">
        <f>VLOOKUP(A912,GIS!A:C,3,0)</f>
        <v>690</v>
      </c>
      <c r="O912" s="66" t="str">
        <f t="shared" si="263"/>
        <v/>
      </c>
      <c r="P912" s="66" t="str">
        <f t="shared" si="248"/>
        <v/>
      </c>
      <c r="Q912" s="66">
        <f t="shared" si="264"/>
        <v>690</v>
      </c>
      <c r="R912" s="66">
        <f t="shared" si="265"/>
        <v>690</v>
      </c>
      <c r="S912" s="66">
        <f>Q912-U912-SUMIFS(条件付き不可!X:X,条件付き不可!E:E,D912)</f>
        <v>690</v>
      </c>
      <c r="T912" s="66">
        <f t="shared" si="255"/>
        <v>690</v>
      </c>
      <c r="U912" s="66">
        <f>IF(COUNTIFS(条件付き不可!$E:$E,$D912,条件付き不可!$C:$C,条件付き不可!$V$3)&gt;0,Q912,SUMIFS(条件付き不可!$L:$L,条件付き不可!$E:$E,$D912,条件付き不可!$C:$C,U$1))</f>
        <v>0</v>
      </c>
      <c r="V912" s="66">
        <f>IF(COUNTIFS(条件付き不可!$E:$E,$D912,条件付き不可!$C:$C,条件付き不可!$V$5)&gt;0,Q912,IFERROR(VLOOKUP(D912,条件付き不可!E:Y,21,0),0))</f>
        <v>0</v>
      </c>
    </row>
    <row r="913" spans="1:22">
      <c r="A913" s="53" t="str">
        <f t="shared" si="262"/>
        <v>031068</v>
      </c>
      <c r="B913" s="53">
        <v>16</v>
      </c>
      <c r="C913">
        <v>912</v>
      </c>
      <c r="D913">
        <v>31068</v>
      </c>
      <c r="E913" t="s">
        <v>3033</v>
      </c>
      <c r="F913" t="s">
        <v>745</v>
      </c>
      <c r="G913" t="str">
        <f>VLOOKUP(A913,GIS!A:B,2,0)</f>
        <v>北本町１B</v>
      </c>
      <c r="H913" t="s">
        <v>743</v>
      </c>
      <c r="I913" t="s">
        <v>2612</v>
      </c>
      <c r="J913" s="66">
        <v>810</v>
      </c>
      <c r="K913" s="66">
        <v>810</v>
      </c>
      <c r="L913" s="66">
        <v>810</v>
      </c>
      <c r="M913" s="66">
        <v>810</v>
      </c>
      <c r="N913" s="66">
        <f>VLOOKUP(A913,GIS!A:C,3,0)</f>
        <v>810</v>
      </c>
      <c r="O913" s="66" t="str">
        <f t="shared" si="263"/>
        <v/>
      </c>
      <c r="P913" s="66" t="str">
        <f t="shared" si="248"/>
        <v/>
      </c>
      <c r="Q913" s="66">
        <f t="shared" si="264"/>
        <v>810</v>
      </c>
      <c r="R913" s="66">
        <f t="shared" si="265"/>
        <v>810</v>
      </c>
      <c r="S913" s="66">
        <f>Q913-U913-SUMIFS(条件付き不可!X:X,条件付き不可!E:E,D913)</f>
        <v>810</v>
      </c>
      <c r="T913" s="66">
        <f t="shared" si="255"/>
        <v>810</v>
      </c>
      <c r="U913" s="66">
        <f>IF(COUNTIFS(条件付き不可!$E:$E,$D913,条件付き不可!$C:$C,条件付き不可!$V$3)&gt;0,Q913,SUMIFS(条件付き不可!$L:$L,条件付き不可!$E:$E,$D913,条件付き不可!$C:$C,U$1))</f>
        <v>0</v>
      </c>
      <c r="V913" s="66">
        <f>IF(COUNTIFS(条件付き不可!$E:$E,$D913,条件付き不可!$C:$C,条件付き不可!$V$5)&gt;0,Q913,IFERROR(VLOOKUP(D913,条件付き不可!E:Y,21,0),0))</f>
        <v>0</v>
      </c>
    </row>
    <row r="914" spans="1:22">
      <c r="A914" s="53" t="str">
        <f t="shared" si="262"/>
        <v>031069</v>
      </c>
      <c r="B914" s="53">
        <v>16</v>
      </c>
      <c r="C914">
        <v>913</v>
      </c>
      <c r="D914">
        <v>31069</v>
      </c>
      <c r="E914" t="s">
        <v>3033</v>
      </c>
      <c r="F914" t="s">
        <v>745</v>
      </c>
      <c r="G914" t="str">
        <f>VLOOKUP(A914,GIS!A:B,2,0)</f>
        <v>北本町１C</v>
      </c>
      <c r="H914" t="s">
        <v>743</v>
      </c>
      <c r="I914" t="s">
        <v>2612</v>
      </c>
      <c r="J914" s="66">
        <v>720</v>
      </c>
      <c r="K914" s="66">
        <v>720</v>
      </c>
      <c r="L914" s="66">
        <v>720</v>
      </c>
      <c r="M914" s="66">
        <v>720</v>
      </c>
      <c r="N914" s="66">
        <f>VLOOKUP(A914,GIS!A:C,3,0)</f>
        <v>720</v>
      </c>
      <c r="O914" s="66" t="str">
        <f t="shared" si="263"/>
        <v/>
      </c>
      <c r="P914" s="66" t="str">
        <f t="shared" si="248"/>
        <v/>
      </c>
      <c r="Q914" s="66">
        <f t="shared" si="264"/>
        <v>720</v>
      </c>
      <c r="R914" s="66">
        <f t="shared" si="265"/>
        <v>720</v>
      </c>
      <c r="S914" s="66">
        <f>Q914-U914-SUMIFS(条件付き不可!X:X,条件付き不可!E:E,D914)</f>
        <v>720</v>
      </c>
      <c r="T914" s="66">
        <f t="shared" si="255"/>
        <v>720</v>
      </c>
      <c r="U914" s="66">
        <f>IF(COUNTIFS(条件付き不可!$E:$E,$D914,条件付き不可!$C:$C,条件付き不可!$V$3)&gt;0,Q914,SUMIFS(条件付き不可!$L:$L,条件付き不可!$E:$E,$D914,条件付き不可!$C:$C,U$1))</f>
        <v>0</v>
      </c>
      <c r="V914" s="66">
        <f>IF(COUNTIFS(条件付き不可!$E:$E,$D914,条件付き不可!$C:$C,条件付き不可!$V$5)&gt;0,Q914,IFERROR(VLOOKUP(D914,条件付き不可!E:Y,21,0),0))</f>
        <v>0</v>
      </c>
    </row>
    <row r="915" spans="1:22">
      <c r="A915" s="53" t="str">
        <f t="shared" si="262"/>
        <v>031017</v>
      </c>
      <c r="B915" s="53">
        <v>16</v>
      </c>
      <c r="C915">
        <v>914</v>
      </c>
      <c r="D915">
        <v>31017</v>
      </c>
      <c r="E915" t="s">
        <v>3033</v>
      </c>
      <c r="F915" t="s">
        <v>745</v>
      </c>
      <c r="G915" t="str">
        <f>VLOOKUP(A915,GIS!A:B,2,0)</f>
        <v>北本町２A</v>
      </c>
      <c r="H915" t="s">
        <v>743</v>
      </c>
      <c r="I915" t="s">
        <v>2612</v>
      </c>
      <c r="J915" s="66">
        <v>842</v>
      </c>
      <c r="K915" s="66">
        <v>842</v>
      </c>
      <c r="L915" s="66">
        <v>842</v>
      </c>
      <c r="M915" s="66">
        <v>842</v>
      </c>
      <c r="N915" s="66">
        <f>VLOOKUP(A915,GIS!A:C,3,0)</f>
        <v>842</v>
      </c>
      <c r="O915" s="66" t="str">
        <f t="shared" si="263"/>
        <v/>
      </c>
      <c r="P915" s="66" t="str">
        <f t="shared" si="248"/>
        <v/>
      </c>
      <c r="Q915" s="66">
        <f t="shared" si="264"/>
        <v>842</v>
      </c>
      <c r="R915" s="66">
        <f t="shared" si="265"/>
        <v>842</v>
      </c>
      <c r="S915" s="66">
        <f>Q915-U915-SUMIFS(条件付き不可!X:X,条件付き不可!E:E,D915)</f>
        <v>842</v>
      </c>
      <c r="T915" s="66">
        <f t="shared" si="255"/>
        <v>842</v>
      </c>
      <c r="U915" s="66">
        <f>IF(COUNTIFS(条件付き不可!$E:$E,$D915,条件付き不可!$C:$C,条件付き不可!$V$3)&gt;0,Q915,SUMIFS(条件付き不可!$L:$L,条件付き不可!$E:$E,$D915,条件付き不可!$C:$C,U$1))</f>
        <v>0</v>
      </c>
      <c r="V915" s="66">
        <f>IF(COUNTIFS(条件付き不可!$E:$E,$D915,条件付き不可!$C:$C,条件付き不可!$V$5)&gt;0,Q915,IFERROR(VLOOKUP(D915,条件付き不可!E:Y,21,0),0))</f>
        <v>0</v>
      </c>
    </row>
    <row r="916" spans="1:22">
      <c r="A916" s="53" t="str">
        <f t="shared" si="262"/>
        <v>031018</v>
      </c>
      <c r="B916" s="53">
        <v>16</v>
      </c>
      <c r="C916">
        <v>915</v>
      </c>
      <c r="D916">
        <v>31018</v>
      </c>
      <c r="E916" t="s">
        <v>3033</v>
      </c>
      <c r="F916" t="s">
        <v>745</v>
      </c>
      <c r="G916" t="str">
        <f>VLOOKUP(A916,GIS!A:B,2,0)</f>
        <v>北本町２B</v>
      </c>
      <c r="H916" t="s">
        <v>743</v>
      </c>
      <c r="I916" t="s">
        <v>2612</v>
      </c>
      <c r="J916" s="66">
        <v>700</v>
      </c>
      <c r="K916" s="66">
        <v>700</v>
      </c>
      <c r="L916" s="66">
        <v>700</v>
      </c>
      <c r="M916" s="66">
        <v>700</v>
      </c>
      <c r="N916" s="66">
        <f>VLOOKUP(A916,GIS!A:C,3,0)</f>
        <v>700</v>
      </c>
      <c r="O916" s="66" t="str">
        <f t="shared" si="263"/>
        <v/>
      </c>
      <c r="P916" s="66" t="str">
        <f t="shared" si="248"/>
        <v/>
      </c>
      <c r="Q916" s="66">
        <f t="shared" si="264"/>
        <v>700</v>
      </c>
      <c r="R916" s="66">
        <f t="shared" si="265"/>
        <v>700</v>
      </c>
      <c r="S916" s="66">
        <f>Q916-U916-SUMIFS(条件付き不可!X:X,条件付き不可!E:E,D916)</f>
        <v>700</v>
      </c>
      <c r="T916" s="66">
        <f t="shared" si="255"/>
        <v>700</v>
      </c>
      <c r="U916" s="66">
        <f>IF(COUNTIFS(条件付き不可!$E:$E,$D916,条件付き不可!$C:$C,条件付き不可!$V$3)&gt;0,Q916,SUMIFS(条件付き不可!$L:$L,条件付き不可!$E:$E,$D916,条件付き不可!$C:$C,U$1))</f>
        <v>0</v>
      </c>
      <c r="V916" s="66">
        <f>IF(COUNTIFS(条件付き不可!$E:$E,$D916,条件付き不可!$C:$C,条件付き不可!$V$5)&gt;0,Q916,IFERROR(VLOOKUP(D916,条件付き不可!E:Y,21,0),0))</f>
        <v>0</v>
      </c>
    </row>
    <row r="917" spans="1:22">
      <c r="A917" s="53" t="str">
        <f t="shared" si="262"/>
        <v>031019</v>
      </c>
      <c r="B917" s="53">
        <v>16</v>
      </c>
      <c r="C917">
        <v>916</v>
      </c>
      <c r="D917">
        <v>31019</v>
      </c>
      <c r="E917" t="s">
        <v>3033</v>
      </c>
      <c r="F917" t="s">
        <v>745</v>
      </c>
      <c r="G917" t="str">
        <f>VLOOKUP(A917,GIS!A:B,2,0)</f>
        <v>北本町２C</v>
      </c>
      <c r="H917" t="s">
        <v>743</v>
      </c>
      <c r="I917" t="s">
        <v>2612</v>
      </c>
      <c r="J917" s="66">
        <v>480</v>
      </c>
      <c r="K917" s="66">
        <v>480</v>
      </c>
      <c r="L917" s="66">
        <v>480</v>
      </c>
      <c r="M917" s="66">
        <v>480</v>
      </c>
      <c r="N917" s="66">
        <f>VLOOKUP(A917,GIS!A:C,3,0)</f>
        <v>480</v>
      </c>
      <c r="O917" s="66" t="str">
        <f t="shared" si="263"/>
        <v/>
      </c>
      <c r="P917" s="66" t="str">
        <f t="shared" si="248"/>
        <v/>
      </c>
      <c r="Q917" s="66">
        <f t="shared" si="264"/>
        <v>480</v>
      </c>
      <c r="R917" s="66">
        <f t="shared" si="265"/>
        <v>480</v>
      </c>
      <c r="S917" s="66">
        <f>Q917-U917-SUMIFS(条件付き不可!X:X,条件付き不可!E:E,D917)</f>
        <v>480</v>
      </c>
      <c r="T917" s="66">
        <f t="shared" si="255"/>
        <v>480</v>
      </c>
      <c r="U917" s="66">
        <f>IF(COUNTIFS(条件付き不可!$E:$E,$D917,条件付き不可!$C:$C,条件付き不可!$V$3)&gt;0,Q917,SUMIFS(条件付き不可!$L:$L,条件付き不可!$E:$E,$D917,条件付き不可!$C:$C,U$1))</f>
        <v>0</v>
      </c>
      <c r="V917" s="66">
        <f>IF(COUNTIFS(条件付き不可!$E:$E,$D917,条件付き不可!$C:$C,条件付き不可!$V$5)&gt;0,Q917,IFERROR(VLOOKUP(D917,条件付き不可!E:Y,21,0),0))</f>
        <v>0</v>
      </c>
    </row>
    <row r="918" spans="1:22">
      <c r="A918" s="53" t="str">
        <f t="shared" si="262"/>
        <v>031020</v>
      </c>
      <c r="B918" s="53">
        <v>16</v>
      </c>
      <c r="C918">
        <v>917</v>
      </c>
      <c r="D918">
        <v>31020</v>
      </c>
      <c r="E918" t="s">
        <v>3033</v>
      </c>
      <c r="F918" t="s">
        <v>745</v>
      </c>
      <c r="G918" t="str">
        <f>VLOOKUP(A918,GIS!A:B,2,0)</f>
        <v>北本町２Ｄ</v>
      </c>
      <c r="H918" t="s">
        <v>743</v>
      </c>
      <c r="I918" t="s">
        <v>2612</v>
      </c>
      <c r="J918" s="66">
        <v>985</v>
      </c>
      <c r="K918" s="66">
        <v>855</v>
      </c>
      <c r="L918" s="66">
        <v>855</v>
      </c>
      <c r="M918" s="66">
        <v>985</v>
      </c>
      <c r="N918" s="66">
        <f>VLOOKUP(A918,GIS!A:C,3,0)</f>
        <v>985</v>
      </c>
      <c r="O918" s="66" t="str">
        <f t="shared" si="263"/>
        <v/>
      </c>
      <c r="P918" s="66" t="str">
        <f t="shared" si="248"/>
        <v>✕</v>
      </c>
      <c r="Q918" s="66">
        <f t="shared" si="264"/>
        <v>985</v>
      </c>
      <c r="R918" s="66">
        <f t="shared" si="265"/>
        <v>855</v>
      </c>
      <c r="S918" s="66">
        <f>Q918-U918-SUMIFS(条件付き不可!X:X,条件付き不可!E:E,D918)</f>
        <v>855</v>
      </c>
      <c r="T918" s="66">
        <f t="shared" si="255"/>
        <v>985</v>
      </c>
      <c r="U918" s="66">
        <f>IF(COUNTIFS(条件付き不可!$E:$E,$D918,条件付き不可!$C:$C,条件付き不可!$V$3)&gt;0,Q918,SUMIFS(条件付き不可!$L:$L,条件付き不可!$E:$E,$D918,条件付き不可!$C:$C,U$1))</f>
        <v>130</v>
      </c>
      <c r="V918" s="66">
        <f>IF(COUNTIFS(条件付き不可!$E:$E,$D918,条件付き不可!$C:$C,条件付き不可!$V$5)&gt;0,Q918,IFERROR(VLOOKUP(D918,条件付き不可!E:Y,21,0),0))</f>
        <v>0</v>
      </c>
    </row>
    <row r="919" spans="1:22">
      <c r="A919" s="53" t="str">
        <f t="shared" si="262"/>
        <v>031022</v>
      </c>
      <c r="B919" s="53">
        <v>16</v>
      </c>
      <c r="C919">
        <v>918</v>
      </c>
      <c r="D919">
        <v>31022</v>
      </c>
      <c r="E919" t="s">
        <v>3033</v>
      </c>
      <c r="F919" t="s">
        <v>746</v>
      </c>
      <c r="G919" t="str">
        <f>VLOOKUP(A919,GIS!A:B,2,0)</f>
        <v>山手２</v>
      </c>
      <c r="H919" t="s">
        <v>743</v>
      </c>
      <c r="I919" t="s">
        <v>2612</v>
      </c>
      <c r="J919" s="66">
        <v>790</v>
      </c>
      <c r="K919" s="66">
        <v>790</v>
      </c>
      <c r="L919" s="66">
        <v>790</v>
      </c>
      <c r="M919" s="66">
        <v>790</v>
      </c>
      <c r="N919" s="66">
        <f>VLOOKUP(A919,GIS!A:C,3,0)</f>
        <v>790</v>
      </c>
      <c r="O919" s="66" t="str">
        <f t="shared" si="263"/>
        <v/>
      </c>
      <c r="P919" s="66" t="str">
        <f t="shared" si="248"/>
        <v/>
      </c>
      <c r="Q919" s="66">
        <f t="shared" si="264"/>
        <v>790</v>
      </c>
      <c r="R919" s="66">
        <f t="shared" si="265"/>
        <v>790</v>
      </c>
      <c r="S919" s="66">
        <f>Q919-U919-SUMIFS(条件付き不可!X:X,条件付き不可!E:E,D919)</f>
        <v>790</v>
      </c>
      <c r="T919" s="66">
        <f t="shared" si="255"/>
        <v>790</v>
      </c>
      <c r="U919" s="66">
        <f>IF(COUNTIFS(条件付き不可!$E:$E,$D919,条件付き不可!$C:$C,条件付き不可!$V$3)&gt;0,Q919,SUMIFS(条件付き不可!$L:$L,条件付き不可!$E:$E,$D919,条件付き不可!$C:$C,U$1))</f>
        <v>0</v>
      </c>
      <c r="V919" s="66">
        <f>IF(COUNTIFS(条件付き不可!$E:$E,$D919,条件付き不可!$C:$C,条件付き不可!$V$5)&gt;0,Q919,IFERROR(VLOOKUP(D919,条件付き不可!E:Y,21,0),0))</f>
        <v>0</v>
      </c>
    </row>
    <row r="920" spans="1:22">
      <c r="A920" s="53" t="str">
        <f t="shared" si="262"/>
        <v>031023</v>
      </c>
      <c r="B920" s="53">
        <v>16</v>
      </c>
      <c r="C920">
        <v>919</v>
      </c>
      <c r="D920">
        <v>31023</v>
      </c>
      <c r="E920" t="s">
        <v>3033</v>
      </c>
      <c r="F920" t="s">
        <v>746</v>
      </c>
      <c r="G920" t="str">
        <f>VLOOKUP(A920,GIS!A:B,2,0)</f>
        <v>山手３</v>
      </c>
      <c r="H920" t="s">
        <v>743</v>
      </c>
      <c r="I920" t="s">
        <v>2612</v>
      </c>
      <c r="J920" s="66">
        <v>700</v>
      </c>
      <c r="K920" s="66">
        <v>700</v>
      </c>
      <c r="L920" s="66">
        <v>700</v>
      </c>
      <c r="M920" s="66">
        <v>700</v>
      </c>
      <c r="N920" s="66">
        <f>VLOOKUP(A920,GIS!A:C,3,0)</f>
        <v>700</v>
      </c>
      <c r="O920" s="66" t="str">
        <f t="shared" si="263"/>
        <v/>
      </c>
      <c r="P920" s="66" t="str">
        <f t="shared" si="248"/>
        <v/>
      </c>
      <c r="Q920" s="66">
        <f t="shared" si="264"/>
        <v>700</v>
      </c>
      <c r="R920" s="66">
        <f t="shared" si="265"/>
        <v>700</v>
      </c>
      <c r="S920" s="66">
        <f>Q920-U920-SUMIFS(条件付き不可!X:X,条件付き不可!E:E,D920)</f>
        <v>700</v>
      </c>
      <c r="T920" s="66">
        <f t="shared" si="255"/>
        <v>700</v>
      </c>
      <c r="U920" s="66">
        <f>IF(COUNTIFS(条件付き不可!$E:$E,$D920,条件付き不可!$C:$C,条件付き不可!$V$3)&gt;0,Q920,SUMIFS(条件付き不可!$L:$L,条件付き不可!$E:$E,$D920,条件付き不可!$C:$C,U$1))</f>
        <v>0</v>
      </c>
      <c r="V920" s="66">
        <f>IF(COUNTIFS(条件付き不可!$E:$E,$D920,条件付き不可!$C:$C,条件付き不可!$V$5)&gt;0,Q920,IFERROR(VLOOKUP(D920,条件付き不可!E:Y,21,0),0))</f>
        <v>0</v>
      </c>
    </row>
    <row r="921" spans="1:22">
      <c r="A921" s="53" t="str">
        <f t="shared" si="262"/>
        <v>031024</v>
      </c>
      <c r="B921" s="53">
        <v>16</v>
      </c>
      <c r="C921">
        <v>920</v>
      </c>
      <c r="D921">
        <v>31024</v>
      </c>
      <c r="E921" t="s">
        <v>3033</v>
      </c>
      <c r="F921" t="s">
        <v>747</v>
      </c>
      <c r="G921" t="str">
        <f>VLOOKUP(A921,GIS!A:B,2,0)</f>
        <v>馬込西2・3</v>
      </c>
      <c r="H921" t="s">
        <v>743</v>
      </c>
      <c r="I921" t="s">
        <v>2612</v>
      </c>
      <c r="J921" s="66">
        <v>410</v>
      </c>
      <c r="K921" s="66">
        <v>410</v>
      </c>
      <c r="L921" s="66">
        <v>410</v>
      </c>
      <c r="M921" s="66">
        <v>410</v>
      </c>
      <c r="N921" s="66">
        <f>VLOOKUP(A921,GIS!A:C,3,0)</f>
        <v>410</v>
      </c>
      <c r="O921" s="66" t="str">
        <f t="shared" si="263"/>
        <v/>
      </c>
      <c r="P921" s="66" t="str">
        <f t="shared" si="248"/>
        <v/>
      </c>
      <c r="Q921" s="66">
        <f t="shared" si="264"/>
        <v>410</v>
      </c>
      <c r="R921" s="66">
        <f t="shared" si="265"/>
        <v>410</v>
      </c>
      <c r="S921" s="66">
        <f>Q921-U921-SUMIFS(条件付き不可!X:X,条件付き不可!E:E,D921)</f>
        <v>410</v>
      </c>
      <c r="T921" s="66">
        <f t="shared" si="255"/>
        <v>410</v>
      </c>
      <c r="U921" s="66">
        <f>IF(COUNTIFS(条件付き不可!$E:$E,$D921,条件付き不可!$C:$C,条件付き不可!$V$3)&gt;0,Q921,SUMIFS(条件付き不可!$L:$L,条件付き不可!$E:$E,$D921,条件付き不可!$C:$C,U$1))</f>
        <v>0</v>
      </c>
      <c r="V921" s="66">
        <f>IF(COUNTIFS(条件付き不可!$E:$E,$D921,条件付き不可!$C:$C,条件付き不可!$V$5)&gt;0,Q921,IFERROR(VLOOKUP(D921,条件付き不可!E:Y,21,0),0))</f>
        <v>0</v>
      </c>
    </row>
    <row r="922" spans="1:22">
      <c r="A922" s="53" t="str">
        <f t="shared" si="262"/>
        <v>031073</v>
      </c>
      <c r="B922" s="53">
        <v>16</v>
      </c>
      <c r="C922">
        <v>921</v>
      </c>
      <c r="D922">
        <v>31073</v>
      </c>
      <c r="E922" t="s">
        <v>3033</v>
      </c>
      <c r="F922" t="s">
        <v>747</v>
      </c>
      <c r="G922" t="str">
        <f>VLOOKUP(A922,GIS!A:B,2,0)</f>
        <v>馬込西2・旭町4</v>
      </c>
      <c r="H922" t="s">
        <v>743</v>
      </c>
      <c r="I922" t="s">
        <v>2612</v>
      </c>
      <c r="J922" s="66">
        <v>660</v>
      </c>
      <c r="K922" s="66">
        <v>660</v>
      </c>
      <c r="L922" s="66">
        <v>660</v>
      </c>
      <c r="M922" s="66">
        <v>660</v>
      </c>
      <c r="N922" s="66">
        <f>VLOOKUP(A922,GIS!A:C,3,0)</f>
        <v>660</v>
      </c>
      <c r="O922" s="66" t="str">
        <f t="shared" si="263"/>
        <v/>
      </c>
      <c r="P922" s="66" t="str">
        <f t="shared" si="248"/>
        <v/>
      </c>
      <c r="Q922" s="66">
        <f t="shared" si="264"/>
        <v>660</v>
      </c>
      <c r="R922" s="66">
        <f t="shared" si="265"/>
        <v>660</v>
      </c>
      <c r="S922" s="66">
        <f>Q922-U922-SUMIFS(条件付き不可!X:X,条件付き不可!E:E,D922)</f>
        <v>660</v>
      </c>
      <c r="T922" s="66">
        <f t="shared" si="255"/>
        <v>660</v>
      </c>
      <c r="U922" s="66">
        <f>IF(COUNTIFS(条件付き不可!$E:$E,$D922,条件付き不可!$C:$C,条件付き不可!$V$3)&gt;0,Q922,SUMIFS(条件付き不可!$L:$L,条件付き不可!$E:$E,$D922,条件付き不可!$C:$C,U$1))</f>
        <v>0</v>
      </c>
      <c r="V922" s="66">
        <f>IF(COUNTIFS(条件付き不可!$E:$E,$D922,条件付き不可!$C:$C,条件付き不可!$V$5)&gt;0,Q922,IFERROR(VLOOKUP(D922,条件付き不可!E:Y,21,0),0))</f>
        <v>0</v>
      </c>
    </row>
    <row r="923" spans="1:22">
      <c r="A923" s="53" t="str">
        <f t="shared" si="262"/>
        <v>031025</v>
      </c>
      <c r="B923" s="53">
        <v>16</v>
      </c>
      <c r="C923">
        <v>922</v>
      </c>
      <c r="D923">
        <v>31025</v>
      </c>
      <c r="E923" t="s">
        <v>3033</v>
      </c>
      <c r="F923" t="s">
        <v>747</v>
      </c>
      <c r="G923" t="str">
        <f>VLOOKUP(A923,GIS!A:B,2,0)</f>
        <v>馬込西1・馬込町</v>
      </c>
      <c r="H923" t="s">
        <v>743</v>
      </c>
      <c r="I923" t="s">
        <v>7559</v>
      </c>
      <c r="J923" s="66">
        <v>525</v>
      </c>
      <c r="K923" s="66">
        <v>525</v>
      </c>
      <c r="L923" s="66">
        <v>525</v>
      </c>
      <c r="M923" s="66">
        <v>525</v>
      </c>
      <c r="N923" s="66">
        <f>VLOOKUP(A923,GIS!A:C,3,0)</f>
        <v>525</v>
      </c>
      <c r="O923" s="66" t="str">
        <f t="shared" si="263"/>
        <v/>
      </c>
      <c r="P923" s="66" t="str">
        <f t="shared" si="248"/>
        <v/>
      </c>
      <c r="Q923" s="66">
        <f t="shared" si="264"/>
        <v>525</v>
      </c>
      <c r="R923" s="66">
        <f t="shared" si="265"/>
        <v>525</v>
      </c>
      <c r="S923" s="66">
        <f>Q923-U923-SUMIFS(条件付き不可!X:X,条件付き不可!E:E,D923)</f>
        <v>525</v>
      </c>
      <c r="T923" s="66">
        <f t="shared" si="255"/>
        <v>525</v>
      </c>
      <c r="U923" s="66">
        <f>IF(COUNTIFS(条件付き不可!$E:$E,$D923,条件付き不可!$C:$C,条件付き不可!$V$3)&gt;0,Q923,SUMIFS(条件付き不可!$L:$L,条件付き不可!$E:$E,$D923,条件付き不可!$C:$C,U$1))</f>
        <v>0</v>
      </c>
      <c r="V923" s="66">
        <f>IF(COUNTIFS(条件付き不可!$E:$E,$D923,条件付き不可!$C:$C,条件付き不可!$V$5)&gt;0,Q923,IFERROR(VLOOKUP(D923,条件付き不可!E:Y,21,0),0))</f>
        <v>0</v>
      </c>
    </row>
    <row r="924" spans="1:22">
      <c r="A924" s="53" t="str">
        <f t="shared" si="262"/>
        <v>031072</v>
      </c>
      <c r="B924" s="53">
        <v>16</v>
      </c>
      <c r="C924">
        <v>923</v>
      </c>
      <c r="D924">
        <v>31072</v>
      </c>
      <c r="E924" t="s">
        <v>3033</v>
      </c>
      <c r="F924" t="s">
        <v>747</v>
      </c>
      <c r="G924" t="str">
        <f>VLOOKUP(A924,GIS!A:B,2,0)</f>
        <v>馬込町</v>
      </c>
      <c r="H924" t="s">
        <v>743</v>
      </c>
      <c r="I924" t="s">
        <v>2612</v>
      </c>
      <c r="J924" s="66">
        <v>390</v>
      </c>
      <c r="K924" s="66">
        <v>390</v>
      </c>
      <c r="L924" s="66">
        <v>390</v>
      </c>
      <c r="M924" s="66">
        <v>390</v>
      </c>
      <c r="N924" s="66">
        <f>VLOOKUP(A924,GIS!A:C,3,0)</f>
        <v>390</v>
      </c>
      <c r="O924" s="66" t="str">
        <f t="shared" si="263"/>
        <v/>
      </c>
      <c r="P924" s="66" t="str">
        <f t="shared" si="248"/>
        <v/>
      </c>
      <c r="Q924" s="66">
        <f t="shared" si="264"/>
        <v>390</v>
      </c>
      <c r="R924" s="66">
        <f t="shared" si="265"/>
        <v>390</v>
      </c>
      <c r="S924" s="66">
        <f>Q924-U924-SUMIFS(条件付き不可!X:X,条件付き不可!E:E,D924)</f>
        <v>390</v>
      </c>
      <c r="T924" s="66">
        <f t="shared" si="255"/>
        <v>390</v>
      </c>
      <c r="U924" s="66">
        <f>IF(COUNTIFS(条件付き不可!$E:$E,$D924,条件付き不可!$C:$C,条件付き不可!$V$3)&gt;0,Q924,SUMIFS(条件付き不可!$L:$L,条件付き不可!$E:$E,$D924,条件付き不可!$C:$C,U$1))</f>
        <v>0</v>
      </c>
      <c r="V924" s="66">
        <f>IF(COUNTIFS(条件付き不可!$E:$E,$D924,条件付き不可!$C:$C,条件付き不可!$V$5)&gt;0,Q924,IFERROR(VLOOKUP(D924,条件付き不可!E:Y,21,0),0))</f>
        <v>0</v>
      </c>
    </row>
    <row r="925" spans="1:22">
      <c r="A925" s="53" t="str">
        <f t="shared" si="262"/>
        <v>031026</v>
      </c>
      <c r="B925" s="53">
        <v>16</v>
      </c>
      <c r="C925">
        <v>924</v>
      </c>
      <c r="D925">
        <v>31026</v>
      </c>
      <c r="E925" t="s">
        <v>3033</v>
      </c>
      <c r="F925" t="s">
        <v>751</v>
      </c>
      <c r="G925" t="str">
        <f>VLOOKUP(A925,GIS!A:B,2,0)</f>
        <v>丸山１A</v>
      </c>
      <c r="H925" t="s">
        <v>743</v>
      </c>
      <c r="I925" t="s">
        <v>7559</v>
      </c>
      <c r="J925" s="66">
        <v>640</v>
      </c>
      <c r="K925" s="66">
        <v>640</v>
      </c>
      <c r="L925" s="66">
        <v>640</v>
      </c>
      <c r="M925" s="66">
        <v>640</v>
      </c>
      <c r="N925" s="66">
        <f>VLOOKUP(A925,GIS!A:C,3,0)</f>
        <v>640</v>
      </c>
      <c r="O925" s="66" t="str">
        <f t="shared" si="263"/>
        <v/>
      </c>
      <c r="P925" s="66" t="str">
        <f t="shared" si="248"/>
        <v/>
      </c>
      <c r="Q925" s="66">
        <f t="shared" si="264"/>
        <v>640</v>
      </c>
      <c r="R925" s="66">
        <f t="shared" si="265"/>
        <v>640</v>
      </c>
      <c r="S925" s="66">
        <f>Q925-U925-SUMIFS(条件付き不可!X:X,条件付き不可!E:E,D925)</f>
        <v>640</v>
      </c>
      <c r="T925" s="66">
        <f t="shared" si="255"/>
        <v>640</v>
      </c>
      <c r="U925" s="66">
        <f>IF(COUNTIFS(条件付き不可!$E:$E,$D925,条件付き不可!$C:$C,条件付き不可!$V$3)&gt;0,Q925,SUMIFS(条件付き不可!$L:$L,条件付き不可!$E:$E,$D925,条件付き不可!$C:$C,U$1))</f>
        <v>0</v>
      </c>
      <c r="V925" s="66">
        <f>IF(COUNTIFS(条件付き不可!$E:$E,$D925,条件付き不可!$C:$C,条件付き不可!$V$5)&gt;0,Q925,IFERROR(VLOOKUP(D925,条件付き不可!E:Y,21,0),0))</f>
        <v>0</v>
      </c>
    </row>
    <row r="926" spans="1:22">
      <c r="A926" s="53" t="str">
        <f t="shared" si="262"/>
        <v>031027</v>
      </c>
      <c r="B926" s="53">
        <v>16</v>
      </c>
      <c r="C926">
        <v>925</v>
      </c>
      <c r="D926">
        <v>31027</v>
      </c>
      <c r="E926" t="s">
        <v>3033</v>
      </c>
      <c r="F926" t="s">
        <v>751</v>
      </c>
      <c r="G926" t="str">
        <f>VLOOKUP(A926,GIS!A:B,2,0)</f>
        <v>丸山１B</v>
      </c>
      <c r="H926" t="s">
        <v>743</v>
      </c>
      <c r="I926" t="s">
        <v>7559</v>
      </c>
      <c r="J926" s="66">
        <v>780</v>
      </c>
      <c r="K926" s="66">
        <v>780</v>
      </c>
      <c r="L926" s="66">
        <v>780</v>
      </c>
      <c r="M926" s="66">
        <v>780</v>
      </c>
      <c r="N926" s="66">
        <f>VLOOKUP(A926,GIS!A:C,3,0)</f>
        <v>780</v>
      </c>
      <c r="O926" s="66" t="str">
        <f t="shared" si="263"/>
        <v/>
      </c>
      <c r="P926" s="66" t="str">
        <f t="shared" si="248"/>
        <v/>
      </c>
      <c r="Q926" s="66">
        <f t="shared" si="264"/>
        <v>780</v>
      </c>
      <c r="R926" s="66">
        <f t="shared" si="265"/>
        <v>780</v>
      </c>
      <c r="S926" s="66">
        <f>Q926-U926-SUMIFS(条件付き不可!X:X,条件付き不可!E:E,D926)</f>
        <v>780</v>
      </c>
      <c r="T926" s="66">
        <f t="shared" si="255"/>
        <v>780</v>
      </c>
      <c r="U926" s="66">
        <f>IF(COUNTIFS(条件付き不可!$E:$E,$D926,条件付き不可!$C:$C,条件付き不可!$V$3)&gt;0,Q926,SUMIFS(条件付き不可!$L:$L,条件付き不可!$E:$E,$D926,条件付き不可!$C:$C,U$1))</f>
        <v>0</v>
      </c>
      <c r="V926" s="66">
        <f>IF(COUNTIFS(条件付き不可!$E:$E,$D926,条件付き不可!$C:$C,条件付き不可!$V$5)&gt;0,Q926,IFERROR(VLOOKUP(D926,条件付き不可!E:Y,21,0),0))</f>
        <v>0</v>
      </c>
    </row>
    <row r="927" spans="1:22">
      <c r="A927" s="53" t="str">
        <f t="shared" si="262"/>
        <v>031028</v>
      </c>
      <c r="B927" s="53">
        <v>16</v>
      </c>
      <c r="C927">
        <v>926</v>
      </c>
      <c r="D927">
        <v>31028</v>
      </c>
      <c r="E927" t="s">
        <v>3033</v>
      </c>
      <c r="F927" t="s">
        <v>751</v>
      </c>
      <c r="G927" t="str">
        <f>VLOOKUP(A927,GIS!A:B,2,0)</f>
        <v>丸山２A</v>
      </c>
      <c r="H927" t="s">
        <v>743</v>
      </c>
      <c r="I927" t="s">
        <v>2612</v>
      </c>
      <c r="J927" s="66">
        <v>305</v>
      </c>
      <c r="K927" s="66">
        <v>305</v>
      </c>
      <c r="L927" s="66">
        <v>305</v>
      </c>
      <c r="M927" s="66">
        <v>305</v>
      </c>
      <c r="N927" s="66">
        <f>VLOOKUP(A927,GIS!A:C,3,0)</f>
        <v>305</v>
      </c>
      <c r="O927" s="66" t="str">
        <f t="shared" si="263"/>
        <v/>
      </c>
      <c r="P927" s="66" t="str">
        <f t="shared" si="248"/>
        <v/>
      </c>
      <c r="Q927" s="66">
        <f t="shared" si="264"/>
        <v>305</v>
      </c>
      <c r="R927" s="66">
        <f t="shared" si="265"/>
        <v>305</v>
      </c>
      <c r="S927" s="66">
        <f>Q927-U927-SUMIFS(条件付き不可!X:X,条件付き不可!E:E,D927)</f>
        <v>305</v>
      </c>
      <c r="T927" s="66">
        <f t="shared" si="255"/>
        <v>305</v>
      </c>
      <c r="U927" s="66">
        <f>IF(COUNTIFS(条件付き不可!$E:$E,$D927,条件付き不可!$C:$C,条件付き不可!$V$3)&gt;0,Q927,SUMIFS(条件付き不可!$L:$L,条件付き不可!$E:$E,$D927,条件付き不可!$C:$C,U$1))</f>
        <v>0</v>
      </c>
      <c r="V927" s="66">
        <f>IF(COUNTIFS(条件付き不可!$E:$E,$D927,条件付き不可!$C:$C,条件付き不可!$V$5)&gt;0,Q927,IFERROR(VLOOKUP(D927,条件付き不可!E:Y,21,0),0))</f>
        <v>0</v>
      </c>
    </row>
    <row r="928" spans="1:22">
      <c r="A928" s="53" t="str">
        <f t="shared" si="262"/>
        <v>031029</v>
      </c>
      <c r="B928" s="53">
        <v>16</v>
      </c>
      <c r="C928">
        <v>927</v>
      </c>
      <c r="D928">
        <v>31029</v>
      </c>
      <c r="E928" t="s">
        <v>3033</v>
      </c>
      <c r="F928" t="s">
        <v>751</v>
      </c>
      <c r="G928" t="str">
        <f>VLOOKUP(A928,GIS!A:B,2,0)</f>
        <v>丸山２B</v>
      </c>
      <c r="H928" t="s">
        <v>743</v>
      </c>
      <c r="I928" t="s">
        <v>2612</v>
      </c>
      <c r="J928" s="66">
        <v>770</v>
      </c>
      <c r="K928" s="66">
        <v>770</v>
      </c>
      <c r="L928" s="66">
        <v>770</v>
      </c>
      <c r="M928" s="66">
        <v>770</v>
      </c>
      <c r="N928" s="66">
        <f>VLOOKUP(A928,GIS!A:C,3,0)</f>
        <v>770</v>
      </c>
      <c r="O928" s="66" t="str">
        <f t="shared" si="263"/>
        <v/>
      </c>
      <c r="P928" s="66" t="str">
        <f t="shared" si="248"/>
        <v/>
      </c>
      <c r="Q928" s="66">
        <f t="shared" si="264"/>
        <v>770</v>
      </c>
      <c r="R928" s="66">
        <f t="shared" si="265"/>
        <v>770</v>
      </c>
      <c r="S928" s="66">
        <f>Q928-U928-SUMIFS(条件付き不可!X:X,条件付き不可!E:E,D928)</f>
        <v>770</v>
      </c>
      <c r="T928" s="66">
        <f t="shared" si="255"/>
        <v>770</v>
      </c>
      <c r="U928" s="66">
        <f>IF(COUNTIFS(条件付き不可!$E:$E,$D928,条件付き不可!$C:$C,条件付き不可!$V$3)&gt;0,Q928,SUMIFS(条件付き不可!$L:$L,条件付き不可!$E:$E,$D928,条件付き不可!$C:$C,U$1))</f>
        <v>0</v>
      </c>
      <c r="V928" s="66">
        <f>IF(COUNTIFS(条件付き不可!$E:$E,$D928,条件付き不可!$C:$C,条件付き不可!$V$5)&gt;0,Q928,IFERROR(VLOOKUP(D928,条件付き不可!E:Y,21,0),0))</f>
        <v>0</v>
      </c>
    </row>
    <row r="929" spans="1:22">
      <c r="A929" s="53" t="str">
        <f t="shared" si="262"/>
        <v>031030</v>
      </c>
      <c r="B929" s="53">
        <v>16</v>
      </c>
      <c r="C929">
        <v>928</v>
      </c>
      <c r="D929">
        <v>31030</v>
      </c>
      <c r="E929" t="s">
        <v>3033</v>
      </c>
      <c r="F929" t="s">
        <v>751</v>
      </c>
      <c r="G929" t="str">
        <f>VLOOKUP(A929,GIS!A:B,2,0)</f>
        <v>丸山３A</v>
      </c>
      <c r="H929" t="s">
        <v>743</v>
      </c>
      <c r="I929" t="s">
        <v>2612</v>
      </c>
      <c r="J929" s="66">
        <v>600</v>
      </c>
      <c r="K929" s="66">
        <v>600</v>
      </c>
      <c r="L929" s="66">
        <v>600</v>
      </c>
      <c r="M929" s="66">
        <v>600</v>
      </c>
      <c r="N929" s="66">
        <f>VLOOKUP(A929,GIS!A:C,3,0)</f>
        <v>600</v>
      </c>
      <c r="O929" s="66" t="str">
        <f t="shared" si="263"/>
        <v/>
      </c>
      <c r="P929" s="66" t="str">
        <f t="shared" si="248"/>
        <v/>
      </c>
      <c r="Q929" s="66">
        <f t="shared" si="264"/>
        <v>600</v>
      </c>
      <c r="R929" s="66">
        <f t="shared" si="265"/>
        <v>600</v>
      </c>
      <c r="S929" s="66">
        <f>Q929-U929-SUMIFS(条件付き不可!X:X,条件付き不可!E:E,D929)</f>
        <v>600</v>
      </c>
      <c r="T929" s="66">
        <f t="shared" si="255"/>
        <v>600</v>
      </c>
      <c r="U929" s="66">
        <f>IF(COUNTIFS(条件付き不可!$E:$E,$D929,条件付き不可!$C:$C,条件付き不可!$V$3)&gt;0,Q929,SUMIFS(条件付き不可!$L:$L,条件付き不可!$E:$E,$D929,条件付き不可!$C:$C,U$1))</f>
        <v>0</v>
      </c>
      <c r="V929" s="66">
        <f>IF(COUNTIFS(条件付き不可!$E:$E,$D929,条件付き不可!$C:$C,条件付き不可!$V$5)&gt;0,Q929,IFERROR(VLOOKUP(D929,条件付き不可!E:Y,21,0),0))</f>
        <v>0</v>
      </c>
    </row>
    <row r="930" spans="1:22">
      <c r="A930" s="53" t="str">
        <f t="shared" si="262"/>
        <v>031031</v>
      </c>
      <c r="B930" s="53">
        <v>16</v>
      </c>
      <c r="C930">
        <v>929</v>
      </c>
      <c r="D930">
        <v>31031</v>
      </c>
      <c r="E930" t="s">
        <v>3033</v>
      </c>
      <c r="F930" t="s">
        <v>751</v>
      </c>
      <c r="G930" t="str">
        <f>VLOOKUP(A930,GIS!A:B,2,0)</f>
        <v>丸山３B</v>
      </c>
      <c r="H930" t="s">
        <v>743</v>
      </c>
      <c r="I930" t="s">
        <v>2612</v>
      </c>
      <c r="J930" s="66">
        <v>415</v>
      </c>
      <c r="K930" s="66">
        <v>415</v>
      </c>
      <c r="L930" s="66">
        <v>415</v>
      </c>
      <c r="M930" s="66">
        <v>415</v>
      </c>
      <c r="N930" s="66">
        <f>VLOOKUP(A930,GIS!A:C,3,0)</f>
        <v>415</v>
      </c>
      <c r="O930" s="66" t="str">
        <f t="shared" si="263"/>
        <v/>
      </c>
      <c r="P930" s="66" t="str">
        <f t="shared" si="248"/>
        <v/>
      </c>
      <c r="Q930" s="66">
        <f t="shared" si="264"/>
        <v>415</v>
      </c>
      <c r="R930" s="66">
        <f t="shared" si="265"/>
        <v>415</v>
      </c>
      <c r="S930" s="66">
        <f>Q930-U930-SUMIFS(条件付き不可!X:X,条件付き不可!E:E,D930)</f>
        <v>415</v>
      </c>
      <c r="T930" s="66">
        <f t="shared" si="255"/>
        <v>415</v>
      </c>
      <c r="U930" s="66">
        <f>IF(COUNTIFS(条件付き不可!$E:$E,$D930,条件付き不可!$C:$C,条件付き不可!$V$3)&gt;0,Q930,SUMIFS(条件付き不可!$L:$L,条件付き不可!$E:$E,$D930,条件付き不可!$C:$C,U$1))</f>
        <v>0</v>
      </c>
      <c r="V930" s="66">
        <f>IF(COUNTIFS(条件付き不可!$E:$E,$D930,条件付き不可!$C:$C,条件付き不可!$V$5)&gt;0,Q930,IFERROR(VLOOKUP(D930,条件付き不可!E:Y,21,0),0))</f>
        <v>0</v>
      </c>
    </row>
    <row r="931" spans="1:22">
      <c r="A931" s="53" t="str">
        <f t="shared" si="262"/>
        <v>031032</v>
      </c>
      <c r="B931" s="53">
        <v>16</v>
      </c>
      <c r="C931">
        <v>930</v>
      </c>
      <c r="D931">
        <v>31032</v>
      </c>
      <c r="E931" t="s">
        <v>3033</v>
      </c>
      <c r="F931" t="s">
        <v>751</v>
      </c>
      <c r="G931" t="str">
        <f>VLOOKUP(A931,GIS!A:B,2,0)</f>
        <v>丸山４Ａ</v>
      </c>
      <c r="H931" t="s">
        <v>743</v>
      </c>
      <c r="I931" t="s">
        <v>2612</v>
      </c>
      <c r="J931" s="66">
        <v>440</v>
      </c>
      <c r="K931" s="66">
        <v>440</v>
      </c>
      <c r="L931" s="66">
        <v>440</v>
      </c>
      <c r="M931" s="66">
        <v>440</v>
      </c>
      <c r="N931" s="66">
        <f>VLOOKUP(A931,GIS!A:C,3,0)</f>
        <v>440</v>
      </c>
      <c r="O931" s="66" t="str">
        <f t="shared" si="263"/>
        <v/>
      </c>
      <c r="P931" s="66" t="str">
        <f t="shared" si="248"/>
        <v/>
      </c>
      <c r="Q931" s="66">
        <f t="shared" si="264"/>
        <v>440</v>
      </c>
      <c r="R931" s="66">
        <f t="shared" si="265"/>
        <v>440</v>
      </c>
      <c r="S931" s="66">
        <f>Q931-U931-SUMIFS(条件付き不可!X:X,条件付き不可!E:E,D931)</f>
        <v>440</v>
      </c>
      <c r="T931" s="66">
        <f t="shared" si="255"/>
        <v>440</v>
      </c>
      <c r="U931" s="66">
        <f>IF(COUNTIFS(条件付き不可!$E:$E,$D931,条件付き不可!$C:$C,条件付き不可!$V$3)&gt;0,Q931,SUMIFS(条件付き不可!$L:$L,条件付き不可!$E:$E,$D931,条件付き不可!$C:$C,U$1))</f>
        <v>0</v>
      </c>
      <c r="V931" s="66">
        <f>IF(COUNTIFS(条件付き不可!$E:$E,$D931,条件付き不可!$C:$C,条件付き不可!$V$5)&gt;0,Q931,IFERROR(VLOOKUP(D931,条件付き不可!E:Y,21,0),0))</f>
        <v>0</v>
      </c>
    </row>
    <row r="932" spans="1:22">
      <c r="A932" s="53" t="str">
        <f t="shared" si="262"/>
        <v>031033</v>
      </c>
      <c r="B932" s="53">
        <v>16</v>
      </c>
      <c r="C932">
        <v>931</v>
      </c>
      <c r="D932">
        <v>31033</v>
      </c>
      <c r="E932" t="s">
        <v>3033</v>
      </c>
      <c r="F932" t="s">
        <v>751</v>
      </c>
      <c r="G932" t="str">
        <f>VLOOKUP(A932,GIS!A:B,2,0)</f>
        <v>丸山４B</v>
      </c>
      <c r="H932" t="s">
        <v>743</v>
      </c>
      <c r="I932" t="s">
        <v>2612</v>
      </c>
      <c r="J932" s="66">
        <v>440</v>
      </c>
      <c r="K932" s="66">
        <v>440</v>
      </c>
      <c r="L932" s="66">
        <v>440</v>
      </c>
      <c r="M932" s="66">
        <v>440</v>
      </c>
      <c r="N932" s="66">
        <f>VLOOKUP(A932,GIS!A:C,3,0)</f>
        <v>440</v>
      </c>
      <c r="O932" s="66" t="str">
        <f t="shared" si="263"/>
        <v/>
      </c>
      <c r="P932" s="66" t="str">
        <f t="shared" si="248"/>
        <v/>
      </c>
      <c r="Q932" s="66">
        <f t="shared" si="264"/>
        <v>440</v>
      </c>
      <c r="R932" s="66">
        <f t="shared" si="265"/>
        <v>440</v>
      </c>
      <c r="S932" s="66">
        <f>Q932-U932-SUMIFS(条件付き不可!X:X,条件付き不可!E:E,D932)</f>
        <v>440</v>
      </c>
      <c r="T932" s="66">
        <f t="shared" si="255"/>
        <v>440</v>
      </c>
      <c r="U932" s="66">
        <f>IF(COUNTIFS(条件付き不可!$E:$E,$D932,条件付き不可!$C:$C,条件付き不可!$V$3)&gt;0,Q932,SUMIFS(条件付き不可!$L:$L,条件付き不可!$E:$E,$D932,条件付き不可!$C:$C,U$1))</f>
        <v>0</v>
      </c>
      <c r="V932" s="66">
        <f>IF(COUNTIFS(条件付き不可!$E:$E,$D932,条件付き不可!$C:$C,条件付き不可!$V$5)&gt;0,Q932,IFERROR(VLOOKUP(D932,条件付き不可!E:Y,21,0),0))</f>
        <v>0</v>
      </c>
    </row>
    <row r="933" spans="1:22">
      <c r="A933" s="53" t="str">
        <f t="shared" si="262"/>
        <v>031034</v>
      </c>
      <c r="B933" s="53">
        <v>16</v>
      </c>
      <c r="C933">
        <v>932</v>
      </c>
      <c r="D933">
        <v>31034</v>
      </c>
      <c r="E933" t="s">
        <v>3033</v>
      </c>
      <c r="F933" t="s">
        <v>751</v>
      </c>
      <c r="G933" t="str">
        <f>VLOOKUP(A933,GIS!A:B,2,0)</f>
        <v>丸山５</v>
      </c>
      <c r="H933" t="s">
        <v>743</v>
      </c>
      <c r="I933" t="s">
        <v>2612</v>
      </c>
      <c r="J933" s="66">
        <v>680</v>
      </c>
      <c r="K933" s="66">
        <v>680</v>
      </c>
      <c r="L933" s="66">
        <v>680</v>
      </c>
      <c r="M933" s="66">
        <v>680</v>
      </c>
      <c r="N933" s="66">
        <f>VLOOKUP(A933,GIS!A:C,3,0)</f>
        <v>680</v>
      </c>
      <c r="O933" s="66" t="str">
        <f t="shared" si="263"/>
        <v/>
      </c>
      <c r="P933" s="66" t="str">
        <f t="shared" si="248"/>
        <v/>
      </c>
      <c r="Q933" s="66">
        <f t="shared" si="264"/>
        <v>680</v>
      </c>
      <c r="R933" s="66">
        <f t="shared" si="265"/>
        <v>680</v>
      </c>
      <c r="S933" s="66">
        <f>Q933-U933-SUMIFS(条件付き不可!X:X,条件付き不可!E:E,D933)</f>
        <v>680</v>
      </c>
      <c r="T933" s="66">
        <f t="shared" si="255"/>
        <v>680</v>
      </c>
      <c r="U933" s="66">
        <f>IF(COUNTIFS(条件付き不可!$E:$E,$D933,条件付き不可!$C:$C,条件付き不可!$V$3)&gt;0,Q933,SUMIFS(条件付き不可!$L:$L,条件付き不可!$E:$E,$D933,条件付き不可!$C:$C,U$1))</f>
        <v>0</v>
      </c>
      <c r="V933" s="66">
        <f>IF(COUNTIFS(条件付き不可!$E:$E,$D933,条件付き不可!$C:$C,条件付き不可!$V$5)&gt;0,Q933,IFERROR(VLOOKUP(D933,条件付き不可!E:Y,21,0),0))</f>
        <v>0</v>
      </c>
    </row>
    <row r="934" spans="1:22">
      <c r="A934" s="53" t="str">
        <f t="shared" si="262"/>
        <v>031035</v>
      </c>
      <c r="B934" s="53">
        <v>16</v>
      </c>
      <c r="C934">
        <v>933</v>
      </c>
      <c r="D934">
        <v>31035</v>
      </c>
      <c r="E934" t="s">
        <v>3033</v>
      </c>
      <c r="F934" t="s">
        <v>752</v>
      </c>
      <c r="G934" t="str">
        <f>VLOOKUP(A934,GIS!A:B,2,0)</f>
        <v>藤原１A</v>
      </c>
      <c r="H934" t="s">
        <v>743</v>
      </c>
      <c r="I934" t="s">
        <v>2612</v>
      </c>
      <c r="J934" s="66">
        <v>605</v>
      </c>
      <c r="K934" s="66">
        <v>605</v>
      </c>
      <c r="L934" s="66">
        <v>605</v>
      </c>
      <c r="M934" s="66">
        <v>605</v>
      </c>
      <c r="N934" s="66">
        <f>VLOOKUP(A934,GIS!A:C,3,0)</f>
        <v>605</v>
      </c>
      <c r="O934" s="66" t="str">
        <f t="shared" si="263"/>
        <v/>
      </c>
      <c r="P934" s="66" t="str">
        <f t="shared" si="248"/>
        <v/>
      </c>
      <c r="Q934" s="66">
        <f t="shared" si="264"/>
        <v>605</v>
      </c>
      <c r="R934" s="66">
        <f t="shared" si="265"/>
        <v>605</v>
      </c>
      <c r="S934" s="66">
        <f>Q934-U934-SUMIFS(条件付き不可!X:X,条件付き不可!E:E,D934)</f>
        <v>605</v>
      </c>
      <c r="T934" s="66">
        <f t="shared" si="255"/>
        <v>605</v>
      </c>
      <c r="U934" s="66">
        <f>IF(COUNTIFS(条件付き不可!$E:$E,$D934,条件付き不可!$C:$C,条件付き不可!$V$3)&gt;0,Q934,SUMIFS(条件付き不可!$L:$L,条件付き不可!$E:$E,$D934,条件付き不可!$C:$C,U$1))</f>
        <v>0</v>
      </c>
      <c r="V934" s="66">
        <f>IF(COUNTIFS(条件付き不可!$E:$E,$D934,条件付き不可!$C:$C,条件付き不可!$V$5)&gt;0,Q934,IFERROR(VLOOKUP(D934,条件付き不可!E:Y,21,0),0))</f>
        <v>0</v>
      </c>
    </row>
    <row r="935" spans="1:22">
      <c r="A935" s="53" t="str">
        <f t="shared" si="262"/>
        <v>031036</v>
      </c>
      <c r="B935" s="53">
        <v>16</v>
      </c>
      <c r="C935">
        <v>934</v>
      </c>
      <c r="D935">
        <v>31036</v>
      </c>
      <c r="E935" t="s">
        <v>3033</v>
      </c>
      <c r="F935" t="s">
        <v>752</v>
      </c>
      <c r="G935" t="str">
        <f>VLOOKUP(A935,GIS!A:B,2,0)</f>
        <v>藤原１B</v>
      </c>
      <c r="H935" t="s">
        <v>743</v>
      </c>
      <c r="I935" t="s">
        <v>2612</v>
      </c>
      <c r="J935" s="66">
        <v>815</v>
      </c>
      <c r="K935" s="66">
        <v>815</v>
      </c>
      <c r="L935" s="66">
        <v>815</v>
      </c>
      <c r="M935" s="66">
        <v>815</v>
      </c>
      <c r="N935" s="66">
        <f>VLOOKUP(A935,GIS!A:C,3,0)</f>
        <v>815</v>
      </c>
      <c r="O935" s="66" t="str">
        <f t="shared" si="263"/>
        <v/>
      </c>
      <c r="P935" s="66" t="str">
        <f t="shared" si="248"/>
        <v/>
      </c>
      <c r="Q935" s="66">
        <f t="shared" si="264"/>
        <v>815</v>
      </c>
      <c r="R935" s="66">
        <f t="shared" si="265"/>
        <v>815</v>
      </c>
      <c r="S935" s="66">
        <f>Q935-U935-SUMIFS(条件付き不可!X:X,条件付き不可!E:E,D935)</f>
        <v>815</v>
      </c>
      <c r="T935" s="66">
        <f t="shared" si="255"/>
        <v>815</v>
      </c>
      <c r="U935" s="66">
        <f>IF(COUNTIFS(条件付き不可!$E:$E,$D935,条件付き不可!$C:$C,条件付き不可!$V$3)&gt;0,Q935,SUMIFS(条件付き不可!$L:$L,条件付き不可!$E:$E,$D935,条件付き不可!$C:$C,U$1))</f>
        <v>0</v>
      </c>
      <c r="V935" s="66">
        <f>IF(COUNTIFS(条件付き不可!$E:$E,$D935,条件付き不可!$C:$C,条件付き不可!$V$5)&gt;0,Q935,IFERROR(VLOOKUP(D935,条件付き不可!E:Y,21,0),0))</f>
        <v>0</v>
      </c>
    </row>
    <row r="936" spans="1:22">
      <c r="A936" s="53" t="str">
        <f t="shared" si="262"/>
        <v>031037</v>
      </c>
      <c r="B936" s="53">
        <v>16</v>
      </c>
      <c r="C936">
        <v>935</v>
      </c>
      <c r="D936">
        <v>31037</v>
      </c>
      <c r="E936" t="s">
        <v>3033</v>
      </c>
      <c r="F936" t="s">
        <v>752</v>
      </c>
      <c r="G936" t="str">
        <f>VLOOKUP(A936,GIS!A:B,2,0)</f>
        <v>藤原２</v>
      </c>
      <c r="H936" t="s">
        <v>743</v>
      </c>
      <c r="I936" t="s">
        <v>2612</v>
      </c>
      <c r="J936" s="66">
        <v>550</v>
      </c>
      <c r="K936" s="66">
        <v>550</v>
      </c>
      <c r="L936" s="66">
        <v>550</v>
      </c>
      <c r="M936" s="66">
        <v>550</v>
      </c>
      <c r="N936" s="66">
        <f>VLOOKUP(A936,GIS!A:C,3,0)</f>
        <v>550</v>
      </c>
      <c r="O936" s="66" t="str">
        <f t="shared" si="263"/>
        <v/>
      </c>
      <c r="P936" s="66" t="str">
        <f t="shared" ref="P936:P1000" si="266">IF(J936=K936,IF(J936=L936,"","✕"),"✕")</f>
        <v/>
      </c>
      <c r="Q936" s="66">
        <f t="shared" si="264"/>
        <v>550</v>
      </c>
      <c r="R936" s="66">
        <f t="shared" si="265"/>
        <v>550</v>
      </c>
      <c r="S936" s="66">
        <f>Q936-U936-SUMIFS(条件付き不可!X:X,条件付き不可!E:E,D936)</f>
        <v>550</v>
      </c>
      <c r="T936" s="66">
        <f t="shared" si="255"/>
        <v>550</v>
      </c>
      <c r="U936" s="66">
        <f>IF(COUNTIFS(条件付き不可!$E:$E,$D936,条件付き不可!$C:$C,条件付き不可!$V$3)&gt;0,Q936,SUMIFS(条件付き不可!$L:$L,条件付き不可!$E:$E,$D936,条件付き不可!$C:$C,U$1))</f>
        <v>0</v>
      </c>
      <c r="V936" s="66">
        <f>IF(COUNTIFS(条件付き不可!$E:$E,$D936,条件付き不可!$C:$C,条件付き不可!$V$5)&gt;0,Q936,IFERROR(VLOOKUP(D936,条件付き不可!E:Y,21,0),0))</f>
        <v>0</v>
      </c>
    </row>
    <row r="937" spans="1:22">
      <c r="A937" s="53" t="str">
        <f t="shared" si="262"/>
        <v>031038</v>
      </c>
      <c r="B937" s="53">
        <v>16</v>
      </c>
      <c r="C937">
        <v>936</v>
      </c>
      <c r="D937">
        <v>31038</v>
      </c>
      <c r="E937" t="s">
        <v>3033</v>
      </c>
      <c r="F937" t="s">
        <v>752</v>
      </c>
      <c r="G937" t="str">
        <f>VLOOKUP(A937,GIS!A:B,2,0)</f>
        <v>藤原３</v>
      </c>
      <c r="H937" t="s">
        <v>743</v>
      </c>
      <c r="I937" t="s">
        <v>2612</v>
      </c>
      <c r="J937" s="66">
        <v>910</v>
      </c>
      <c r="K937" s="66">
        <v>910</v>
      </c>
      <c r="L937" s="66">
        <v>910</v>
      </c>
      <c r="M937" s="66">
        <v>910</v>
      </c>
      <c r="N937" s="66">
        <f>VLOOKUP(A937,GIS!A:C,3,0)</f>
        <v>910</v>
      </c>
      <c r="O937" s="66" t="str">
        <f t="shared" si="263"/>
        <v/>
      </c>
      <c r="P937" s="66" t="str">
        <f t="shared" si="266"/>
        <v/>
      </c>
      <c r="Q937" s="66">
        <f t="shared" si="264"/>
        <v>910</v>
      </c>
      <c r="R937" s="66">
        <f t="shared" si="265"/>
        <v>910</v>
      </c>
      <c r="S937" s="66">
        <f>Q937-U937-SUMIFS(条件付き不可!X:X,条件付き不可!E:E,D937)</f>
        <v>910</v>
      </c>
      <c r="T937" s="66">
        <f t="shared" si="255"/>
        <v>910</v>
      </c>
      <c r="U937" s="66">
        <f>IF(COUNTIFS(条件付き不可!$E:$E,$D937,条件付き不可!$C:$C,条件付き不可!$V$3)&gt;0,Q937,SUMIFS(条件付き不可!$L:$L,条件付き不可!$E:$E,$D937,条件付き不可!$C:$C,U$1))</f>
        <v>0</v>
      </c>
      <c r="V937" s="66">
        <f>IF(COUNTIFS(条件付き不可!$E:$E,$D937,条件付き不可!$C:$C,条件付き不可!$V$5)&gt;0,Q937,IFERROR(VLOOKUP(D937,条件付き不可!E:Y,21,0),0))</f>
        <v>0</v>
      </c>
    </row>
    <row r="938" spans="1:22">
      <c r="A938" s="53" t="str">
        <f t="shared" si="262"/>
        <v>031039</v>
      </c>
      <c r="B938" s="53">
        <v>16</v>
      </c>
      <c r="C938">
        <v>937</v>
      </c>
      <c r="D938">
        <v>31039</v>
      </c>
      <c r="E938" t="s">
        <v>3033</v>
      </c>
      <c r="F938" t="s">
        <v>752</v>
      </c>
      <c r="G938" t="str">
        <f>VLOOKUP(A938,GIS!A:B,2,0)</f>
        <v>藤原５A</v>
      </c>
      <c r="H938" t="s">
        <v>743</v>
      </c>
      <c r="I938" t="s">
        <v>2612</v>
      </c>
      <c r="J938" s="66">
        <v>340</v>
      </c>
      <c r="K938" s="66">
        <v>340</v>
      </c>
      <c r="L938" s="66">
        <v>340</v>
      </c>
      <c r="M938" s="66">
        <v>340</v>
      </c>
      <c r="N938" s="66">
        <f>VLOOKUP(A938,GIS!A:C,3,0)</f>
        <v>340</v>
      </c>
      <c r="O938" s="66" t="str">
        <f t="shared" si="263"/>
        <v/>
      </c>
      <c r="P938" s="66" t="str">
        <f t="shared" si="266"/>
        <v/>
      </c>
      <c r="Q938" s="66">
        <f t="shared" si="264"/>
        <v>340</v>
      </c>
      <c r="R938" s="66">
        <f t="shared" si="265"/>
        <v>340</v>
      </c>
      <c r="S938" s="66">
        <f>Q938-U938-SUMIFS(条件付き不可!X:X,条件付き不可!E:E,D938)</f>
        <v>340</v>
      </c>
      <c r="T938" s="66">
        <f t="shared" si="255"/>
        <v>340</v>
      </c>
      <c r="U938" s="66">
        <f>IF(COUNTIFS(条件付き不可!$E:$E,$D938,条件付き不可!$C:$C,条件付き不可!$V$3)&gt;0,Q938,SUMIFS(条件付き不可!$L:$L,条件付き不可!$E:$E,$D938,条件付き不可!$C:$C,U$1))</f>
        <v>0</v>
      </c>
      <c r="V938" s="66">
        <f>IF(COUNTIFS(条件付き不可!$E:$E,$D938,条件付き不可!$C:$C,条件付き不可!$V$5)&gt;0,Q938,IFERROR(VLOOKUP(D938,条件付き不可!E:Y,21,0),0))</f>
        <v>0</v>
      </c>
    </row>
    <row r="939" spans="1:22">
      <c r="A939" s="53" t="str">
        <f t="shared" si="262"/>
        <v>031040</v>
      </c>
      <c r="B939" s="53">
        <v>16</v>
      </c>
      <c r="C939">
        <v>938</v>
      </c>
      <c r="D939">
        <v>31040</v>
      </c>
      <c r="E939" t="s">
        <v>3033</v>
      </c>
      <c r="F939" t="s">
        <v>752</v>
      </c>
      <c r="G939" t="str">
        <f>VLOOKUP(A939,GIS!A:B,2,0)</f>
        <v>藤原６A・８</v>
      </c>
      <c r="H939" t="s">
        <v>743</v>
      </c>
      <c r="I939" t="s">
        <v>2612</v>
      </c>
      <c r="J939" s="66">
        <v>870</v>
      </c>
      <c r="K939" s="66">
        <v>870</v>
      </c>
      <c r="L939" s="66">
        <v>870</v>
      </c>
      <c r="M939" s="66">
        <v>870</v>
      </c>
      <c r="N939" s="66">
        <f>VLOOKUP(A939,GIS!A:C,3,0)</f>
        <v>870</v>
      </c>
      <c r="O939" s="66" t="str">
        <f t="shared" si="263"/>
        <v/>
      </c>
      <c r="P939" s="66" t="str">
        <f t="shared" si="266"/>
        <v/>
      </c>
      <c r="Q939" s="66">
        <f t="shared" si="264"/>
        <v>870</v>
      </c>
      <c r="R939" s="66">
        <f t="shared" si="265"/>
        <v>870</v>
      </c>
      <c r="S939" s="66">
        <f>Q939-U939-SUMIFS(条件付き不可!X:X,条件付き不可!E:E,D939)</f>
        <v>870</v>
      </c>
      <c r="T939" s="66">
        <f t="shared" si="255"/>
        <v>870</v>
      </c>
      <c r="U939" s="66">
        <f>IF(COUNTIFS(条件付き不可!$E:$E,$D939,条件付き不可!$C:$C,条件付き不可!$V$3)&gt;0,Q939,SUMIFS(条件付き不可!$L:$L,条件付き不可!$E:$E,$D939,条件付き不可!$C:$C,U$1))</f>
        <v>0</v>
      </c>
      <c r="V939" s="66">
        <f>IF(COUNTIFS(条件付き不可!$E:$E,$D939,条件付き不可!$C:$C,条件付き不可!$V$5)&gt;0,Q939,IFERROR(VLOOKUP(D939,条件付き不可!E:Y,21,0),0))</f>
        <v>0</v>
      </c>
    </row>
    <row r="940" spans="1:22">
      <c r="A940" s="53" t="str">
        <f t="shared" si="262"/>
        <v>031041</v>
      </c>
      <c r="B940" s="53">
        <v>16</v>
      </c>
      <c r="C940">
        <v>939</v>
      </c>
      <c r="D940">
        <v>31041</v>
      </c>
      <c r="E940" t="s">
        <v>3033</v>
      </c>
      <c r="F940" t="s">
        <v>752</v>
      </c>
      <c r="G940" t="str">
        <f>VLOOKUP(A940,GIS!A:B,2,0)</f>
        <v>藤原５B・６B</v>
      </c>
      <c r="H940" t="s">
        <v>743</v>
      </c>
      <c r="I940" t="s">
        <v>2612</v>
      </c>
      <c r="J940" s="66">
        <v>575</v>
      </c>
      <c r="K940" s="66">
        <v>575</v>
      </c>
      <c r="L940" s="66">
        <v>575</v>
      </c>
      <c r="M940" s="66">
        <v>575</v>
      </c>
      <c r="N940" s="66">
        <f>VLOOKUP(A940,GIS!A:C,3,0)</f>
        <v>575</v>
      </c>
      <c r="O940" s="66" t="str">
        <f t="shared" si="263"/>
        <v/>
      </c>
      <c r="P940" s="66" t="str">
        <f t="shared" si="266"/>
        <v/>
      </c>
      <c r="Q940" s="66">
        <f t="shared" si="264"/>
        <v>575</v>
      </c>
      <c r="R940" s="66">
        <f t="shared" si="265"/>
        <v>575</v>
      </c>
      <c r="S940" s="66">
        <f>Q940-U940-SUMIFS(条件付き不可!X:X,条件付き不可!E:E,D940)</f>
        <v>575</v>
      </c>
      <c r="T940" s="66">
        <f t="shared" si="255"/>
        <v>575</v>
      </c>
      <c r="U940" s="66">
        <f>IF(COUNTIFS(条件付き不可!$E:$E,$D940,条件付き不可!$C:$C,条件付き不可!$V$3)&gt;0,Q940,SUMIFS(条件付き不可!$L:$L,条件付き不可!$E:$E,$D940,条件付き不可!$C:$C,U$1))</f>
        <v>0</v>
      </c>
      <c r="V940" s="66">
        <f>IF(COUNTIFS(条件付き不可!$E:$E,$D940,条件付き不可!$C:$C,条件付き不可!$V$5)&gt;0,Q940,IFERROR(VLOOKUP(D940,条件付き不可!E:Y,21,0),0))</f>
        <v>0</v>
      </c>
    </row>
    <row r="941" spans="1:22">
      <c r="A941" s="53" t="str">
        <f t="shared" si="262"/>
        <v>031042</v>
      </c>
      <c r="B941" s="53">
        <v>16</v>
      </c>
      <c r="C941">
        <v>940</v>
      </c>
      <c r="D941">
        <v>31042</v>
      </c>
      <c r="E941" t="s">
        <v>3033</v>
      </c>
      <c r="F941" t="s">
        <v>752</v>
      </c>
      <c r="G941" t="str">
        <f>VLOOKUP(A941,GIS!A:B,2,0)</f>
        <v>藤原７A</v>
      </c>
      <c r="H941" t="s">
        <v>743</v>
      </c>
      <c r="I941" t="s">
        <v>2612</v>
      </c>
      <c r="J941" s="66">
        <v>760</v>
      </c>
      <c r="K941" s="66">
        <v>760</v>
      </c>
      <c r="L941" s="66">
        <v>760</v>
      </c>
      <c r="M941" s="66">
        <v>760</v>
      </c>
      <c r="N941" s="66">
        <f>VLOOKUP(A941,GIS!A:C,3,0)</f>
        <v>760</v>
      </c>
      <c r="O941" s="66" t="str">
        <f t="shared" si="263"/>
        <v/>
      </c>
      <c r="P941" s="66" t="str">
        <f t="shared" si="266"/>
        <v/>
      </c>
      <c r="Q941" s="66">
        <f t="shared" si="264"/>
        <v>760</v>
      </c>
      <c r="R941" s="66">
        <f t="shared" si="265"/>
        <v>760</v>
      </c>
      <c r="S941" s="66">
        <f>Q941-U941-SUMIFS(条件付き不可!X:X,条件付き不可!E:E,D941)</f>
        <v>760</v>
      </c>
      <c r="T941" s="66">
        <f t="shared" si="255"/>
        <v>760</v>
      </c>
      <c r="U941" s="66">
        <f>IF(COUNTIFS(条件付き不可!$E:$E,$D941,条件付き不可!$C:$C,条件付き不可!$V$3)&gt;0,Q941,SUMIFS(条件付き不可!$L:$L,条件付き不可!$E:$E,$D941,条件付き不可!$C:$C,U$1))</f>
        <v>0</v>
      </c>
      <c r="V941" s="66">
        <f>IF(COUNTIFS(条件付き不可!$E:$E,$D941,条件付き不可!$C:$C,条件付き不可!$V$5)&gt;0,Q941,IFERROR(VLOOKUP(D941,条件付き不可!E:Y,21,0),0))</f>
        <v>0</v>
      </c>
    </row>
    <row r="942" spans="1:22">
      <c r="A942" s="53" t="str">
        <f t="shared" si="262"/>
        <v>031043</v>
      </c>
      <c r="B942" s="53">
        <v>16</v>
      </c>
      <c r="C942">
        <v>941</v>
      </c>
      <c r="D942">
        <v>31043</v>
      </c>
      <c r="E942" t="s">
        <v>3033</v>
      </c>
      <c r="F942" t="s">
        <v>752</v>
      </c>
      <c r="G942" t="str">
        <f>VLOOKUP(A942,GIS!A:B,2,0)</f>
        <v>藤原７B</v>
      </c>
      <c r="H942" t="s">
        <v>743</v>
      </c>
      <c r="I942" t="s">
        <v>2612</v>
      </c>
      <c r="J942" s="66">
        <v>620</v>
      </c>
      <c r="K942" s="66">
        <v>620</v>
      </c>
      <c r="L942" s="66">
        <v>620</v>
      </c>
      <c r="M942" s="66">
        <v>620</v>
      </c>
      <c r="N942" s="66">
        <f>VLOOKUP(A942,GIS!A:C,3,0)</f>
        <v>620</v>
      </c>
      <c r="O942" s="66" t="str">
        <f t="shared" si="263"/>
        <v/>
      </c>
      <c r="P942" s="66" t="str">
        <f t="shared" si="266"/>
        <v/>
      </c>
      <c r="Q942" s="66">
        <f t="shared" si="264"/>
        <v>620</v>
      </c>
      <c r="R942" s="66">
        <f t="shared" si="265"/>
        <v>620</v>
      </c>
      <c r="S942" s="66">
        <f>Q942-U942-SUMIFS(条件付き不可!X:X,条件付き不可!E:E,D942)</f>
        <v>620</v>
      </c>
      <c r="T942" s="66">
        <f t="shared" si="255"/>
        <v>620</v>
      </c>
      <c r="U942" s="66">
        <f>IF(COUNTIFS(条件付き不可!$E:$E,$D942,条件付き不可!$C:$C,条件付き不可!$V$3)&gt;0,Q942,SUMIFS(条件付き不可!$L:$L,条件付き不可!$E:$E,$D942,条件付き不可!$C:$C,U$1))</f>
        <v>0</v>
      </c>
      <c r="V942" s="66">
        <f>IF(COUNTIFS(条件付き不可!$E:$E,$D942,条件付き不可!$C:$C,条件付き不可!$V$5)&gt;0,Q942,IFERROR(VLOOKUP(D942,条件付き不可!E:Y,21,0),0))</f>
        <v>0</v>
      </c>
    </row>
    <row r="943" spans="1:22">
      <c r="A943" s="53" t="str">
        <f t="shared" si="262"/>
        <v>031044</v>
      </c>
      <c r="B943" s="53">
        <v>16</v>
      </c>
      <c r="C943">
        <v>942</v>
      </c>
      <c r="D943">
        <v>31044</v>
      </c>
      <c r="E943" t="s">
        <v>3033</v>
      </c>
      <c r="F943" t="s">
        <v>753</v>
      </c>
      <c r="G943" t="str">
        <f>VLOOKUP(A943,GIS!A:B,2,0)</f>
        <v>上山町１A</v>
      </c>
      <c r="H943" t="s">
        <v>743</v>
      </c>
      <c r="I943" t="s">
        <v>2612</v>
      </c>
      <c r="J943" s="66">
        <v>400</v>
      </c>
      <c r="K943" s="66">
        <v>400</v>
      </c>
      <c r="L943" s="66">
        <v>400</v>
      </c>
      <c r="M943" s="66">
        <v>400</v>
      </c>
      <c r="N943" s="66">
        <f>VLOOKUP(A943,GIS!A:C,3,0)</f>
        <v>400</v>
      </c>
      <c r="O943" s="66" t="str">
        <f t="shared" si="263"/>
        <v/>
      </c>
      <c r="P943" s="66" t="str">
        <f t="shared" si="266"/>
        <v/>
      </c>
      <c r="Q943" s="66">
        <f t="shared" si="264"/>
        <v>400</v>
      </c>
      <c r="R943" s="66">
        <f t="shared" si="265"/>
        <v>400</v>
      </c>
      <c r="S943" s="66">
        <f>Q943-U943-SUMIFS(条件付き不可!X:X,条件付き不可!E:E,D943)</f>
        <v>400</v>
      </c>
      <c r="T943" s="66">
        <f t="shared" si="255"/>
        <v>400</v>
      </c>
      <c r="U943" s="66">
        <f>IF(COUNTIFS(条件付き不可!$E:$E,$D943,条件付き不可!$C:$C,条件付き不可!$V$3)&gt;0,Q943,SUMIFS(条件付き不可!$L:$L,条件付き不可!$E:$E,$D943,条件付き不可!$C:$C,U$1))</f>
        <v>0</v>
      </c>
      <c r="V943" s="66">
        <f>IF(COUNTIFS(条件付き不可!$E:$E,$D943,条件付き不可!$C:$C,条件付き不可!$V$5)&gt;0,Q943,IFERROR(VLOOKUP(D943,条件付き不可!E:Y,21,0),0))</f>
        <v>0</v>
      </c>
    </row>
    <row r="944" spans="1:22">
      <c r="A944" s="53" t="str">
        <f t="shared" si="262"/>
        <v>031045</v>
      </c>
      <c r="B944" s="53">
        <v>16</v>
      </c>
      <c r="C944">
        <v>943</v>
      </c>
      <c r="D944">
        <v>31045</v>
      </c>
      <c r="E944" t="s">
        <v>3033</v>
      </c>
      <c r="F944" t="s">
        <v>753</v>
      </c>
      <c r="G944" t="str">
        <f>VLOOKUP(A944,GIS!A:B,2,0)</f>
        <v>上山町１B</v>
      </c>
      <c r="H944" t="s">
        <v>743</v>
      </c>
      <c r="I944" t="s">
        <v>2612</v>
      </c>
      <c r="J944" s="66">
        <v>460</v>
      </c>
      <c r="K944" s="66">
        <v>460</v>
      </c>
      <c r="L944" s="66">
        <v>460</v>
      </c>
      <c r="M944" s="66">
        <v>460</v>
      </c>
      <c r="N944" s="66">
        <f>VLOOKUP(A944,GIS!A:C,3,0)</f>
        <v>460</v>
      </c>
      <c r="O944" s="66" t="str">
        <f t="shared" si="263"/>
        <v/>
      </c>
      <c r="P944" s="66" t="str">
        <f t="shared" si="266"/>
        <v/>
      </c>
      <c r="Q944" s="66">
        <f t="shared" si="264"/>
        <v>460</v>
      </c>
      <c r="R944" s="66">
        <f t="shared" si="265"/>
        <v>460</v>
      </c>
      <c r="S944" s="66">
        <f>Q944-U944-SUMIFS(条件付き不可!X:X,条件付き不可!E:E,D944)</f>
        <v>460</v>
      </c>
      <c r="T944" s="66">
        <f t="shared" si="255"/>
        <v>460</v>
      </c>
      <c r="U944" s="66">
        <f>IF(COUNTIFS(条件付き不可!$E:$E,$D944,条件付き不可!$C:$C,条件付き不可!$V$3)&gt;0,Q944,SUMIFS(条件付き不可!$L:$L,条件付き不可!$E:$E,$D944,条件付き不可!$C:$C,U$1))</f>
        <v>0</v>
      </c>
      <c r="V944" s="66">
        <f>IF(COUNTIFS(条件付き不可!$E:$E,$D944,条件付き不可!$C:$C,条件付き不可!$V$5)&gt;0,Q944,IFERROR(VLOOKUP(D944,条件付き不可!E:Y,21,0),0))</f>
        <v>0</v>
      </c>
    </row>
    <row r="945" spans="1:22">
      <c r="A945" s="53" t="str">
        <f t="shared" si="262"/>
        <v>031046</v>
      </c>
      <c r="B945" s="53">
        <v>16</v>
      </c>
      <c r="C945">
        <v>944</v>
      </c>
      <c r="D945">
        <v>31046</v>
      </c>
      <c r="E945" t="s">
        <v>3033</v>
      </c>
      <c r="F945" t="s">
        <v>753</v>
      </c>
      <c r="G945" t="str">
        <f>VLOOKUP(A945,GIS!A:B,2,0)</f>
        <v>上山町１C</v>
      </c>
      <c r="H945" t="s">
        <v>743</v>
      </c>
      <c r="I945" t="s">
        <v>2612</v>
      </c>
      <c r="J945" s="66">
        <v>905</v>
      </c>
      <c r="K945" s="66">
        <v>390</v>
      </c>
      <c r="L945" s="66">
        <v>390</v>
      </c>
      <c r="M945" s="66">
        <v>905</v>
      </c>
      <c r="N945" s="66">
        <f>VLOOKUP(A945,GIS!A:C,3,0)</f>
        <v>905</v>
      </c>
      <c r="O945" s="66" t="str">
        <f t="shared" si="263"/>
        <v/>
      </c>
      <c r="P945" s="66" t="str">
        <f t="shared" si="266"/>
        <v>✕</v>
      </c>
      <c r="Q945" s="66">
        <f t="shared" si="264"/>
        <v>905</v>
      </c>
      <c r="R945" s="66">
        <f t="shared" si="265"/>
        <v>390</v>
      </c>
      <c r="S945" s="66">
        <f>Q945-U945-SUMIFS(条件付き不可!X:X,条件付き不可!E:E,D945)</f>
        <v>390</v>
      </c>
      <c r="T945" s="66">
        <f t="shared" ref="T945:T1009" si="267">Q945-V945</f>
        <v>905</v>
      </c>
      <c r="U945" s="66">
        <f>IF(COUNTIFS(条件付き不可!$E:$E,$D945,条件付き不可!$C:$C,条件付き不可!$V$3)&gt;0,Q945,SUMIFS(条件付き不可!$L:$L,条件付き不可!$E:$E,$D945,条件付き不可!$C:$C,U$1))</f>
        <v>515</v>
      </c>
      <c r="V945" s="66">
        <f>IF(COUNTIFS(条件付き不可!$E:$E,$D945,条件付き不可!$C:$C,条件付き不可!$V$5)&gt;0,Q945,IFERROR(VLOOKUP(D945,条件付き不可!E:Y,21,0),0))</f>
        <v>0</v>
      </c>
    </row>
    <row r="946" spans="1:22">
      <c r="A946" s="53" t="str">
        <f t="shared" si="262"/>
        <v>031075</v>
      </c>
      <c r="B946" s="53">
        <v>16</v>
      </c>
      <c r="C946">
        <v>945</v>
      </c>
      <c r="D946">
        <v>31075</v>
      </c>
      <c r="E946" t="s">
        <v>3033</v>
      </c>
      <c r="F946" t="s">
        <v>753</v>
      </c>
      <c r="G946" t="str">
        <f>VLOOKUP(A946,GIS!A:B,2,0)</f>
        <v>上山町１D</v>
      </c>
      <c r="H946" t="s">
        <v>743</v>
      </c>
      <c r="I946" t="s">
        <v>2612</v>
      </c>
      <c r="J946" s="66">
        <v>410</v>
      </c>
      <c r="K946" s="66">
        <v>410</v>
      </c>
      <c r="L946" s="66">
        <v>410</v>
      </c>
      <c r="M946" s="66">
        <v>410</v>
      </c>
      <c r="N946" s="66">
        <f>VLOOKUP(A946,GIS!A:C,3,0)</f>
        <v>410</v>
      </c>
      <c r="O946" s="66" t="str">
        <f t="shared" si="263"/>
        <v/>
      </c>
      <c r="P946" s="66" t="str">
        <f t="shared" si="266"/>
        <v/>
      </c>
      <c r="Q946" s="66">
        <f t="shared" si="264"/>
        <v>410</v>
      </c>
      <c r="R946" s="66">
        <f t="shared" si="265"/>
        <v>410</v>
      </c>
      <c r="S946" s="66">
        <f>Q946-U946-SUMIFS(条件付き不可!X:X,条件付き不可!E:E,D946)</f>
        <v>410</v>
      </c>
      <c r="T946" s="66">
        <f t="shared" si="267"/>
        <v>410</v>
      </c>
      <c r="U946" s="66">
        <f>IF(COUNTIFS(条件付き不可!$E:$E,$D946,条件付き不可!$C:$C,条件付き不可!$V$3)&gt;0,Q946,SUMIFS(条件付き不可!$L:$L,条件付き不可!$E:$E,$D946,条件付き不可!$C:$C,U$1))</f>
        <v>0</v>
      </c>
      <c r="V946" s="66">
        <f>IF(COUNTIFS(条件付き不可!$E:$E,$D946,条件付き不可!$C:$C,条件付き不可!$V$5)&gt;0,Q946,IFERROR(VLOOKUP(D946,条件付き不可!E:Y,21,0),0))</f>
        <v>0</v>
      </c>
    </row>
    <row r="947" spans="1:22">
      <c r="A947" s="53" t="str">
        <f t="shared" si="262"/>
        <v>031047</v>
      </c>
      <c r="B947" s="53">
        <v>16</v>
      </c>
      <c r="C947">
        <v>946</v>
      </c>
      <c r="D947">
        <v>31047</v>
      </c>
      <c r="E947" t="s">
        <v>3033</v>
      </c>
      <c r="F947" t="s">
        <v>753</v>
      </c>
      <c r="G947" t="str">
        <f>VLOOKUP(A947,GIS!A:B,2,0)</f>
        <v>上山町２A</v>
      </c>
      <c r="H947" t="s">
        <v>743</v>
      </c>
      <c r="I947" t="s">
        <v>2612</v>
      </c>
      <c r="J947" s="66">
        <v>710</v>
      </c>
      <c r="K947" s="66">
        <v>710</v>
      </c>
      <c r="L947" s="66">
        <v>710</v>
      </c>
      <c r="M947" s="66">
        <v>710</v>
      </c>
      <c r="N947" s="66">
        <f>VLOOKUP(A947,GIS!A:C,3,0)</f>
        <v>710</v>
      </c>
      <c r="O947" s="66" t="str">
        <f t="shared" si="263"/>
        <v/>
      </c>
      <c r="P947" s="66" t="str">
        <f t="shared" si="266"/>
        <v/>
      </c>
      <c r="Q947" s="66">
        <f t="shared" si="264"/>
        <v>710</v>
      </c>
      <c r="R947" s="66">
        <f t="shared" si="265"/>
        <v>710</v>
      </c>
      <c r="S947" s="66">
        <f>Q947-U947-SUMIFS(条件付き不可!X:X,条件付き不可!E:E,D947)</f>
        <v>710</v>
      </c>
      <c r="T947" s="66">
        <f t="shared" si="267"/>
        <v>710</v>
      </c>
      <c r="U947" s="66">
        <f>IF(COUNTIFS(条件付き不可!$E:$E,$D947,条件付き不可!$C:$C,条件付き不可!$V$3)&gt;0,Q947,SUMIFS(条件付き不可!$L:$L,条件付き不可!$E:$E,$D947,条件付き不可!$C:$C,U$1))</f>
        <v>0</v>
      </c>
      <c r="V947" s="66">
        <f>IF(COUNTIFS(条件付き不可!$E:$E,$D947,条件付き不可!$C:$C,条件付き不可!$V$5)&gt;0,Q947,IFERROR(VLOOKUP(D947,条件付き不可!E:Y,21,0),0))</f>
        <v>0</v>
      </c>
    </row>
    <row r="948" spans="1:22">
      <c r="A948" s="53" t="str">
        <f t="shared" si="262"/>
        <v>031048</v>
      </c>
      <c r="B948" s="53">
        <v>16</v>
      </c>
      <c r="C948">
        <v>947</v>
      </c>
      <c r="D948">
        <v>31048</v>
      </c>
      <c r="E948" t="s">
        <v>3033</v>
      </c>
      <c r="F948" t="s">
        <v>753</v>
      </c>
      <c r="G948" t="str">
        <f>VLOOKUP(A948,GIS!A:B,2,0)</f>
        <v>上山町２B</v>
      </c>
      <c r="H948" t="s">
        <v>743</v>
      </c>
      <c r="I948" t="s">
        <v>2612</v>
      </c>
      <c r="J948" s="66">
        <v>820</v>
      </c>
      <c r="K948" s="66">
        <v>820</v>
      </c>
      <c r="L948" s="66">
        <v>820</v>
      </c>
      <c r="M948" s="66">
        <v>820</v>
      </c>
      <c r="N948" s="66">
        <f>VLOOKUP(A948,GIS!A:C,3,0)</f>
        <v>820</v>
      </c>
      <c r="O948" s="66" t="str">
        <f t="shared" si="263"/>
        <v/>
      </c>
      <c r="P948" s="66" t="str">
        <f t="shared" si="266"/>
        <v/>
      </c>
      <c r="Q948" s="66">
        <f t="shared" si="264"/>
        <v>820</v>
      </c>
      <c r="R948" s="66">
        <f t="shared" si="265"/>
        <v>820</v>
      </c>
      <c r="S948" s="66">
        <f>Q948-U948-SUMIFS(条件付き不可!X:X,条件付き不可!E:E,D948)</f>
        <v>820</v>
      </c>
      <c r="T948" s="66">
        <f t="shared" si="267"/>
        <v>820</v>
      </c>
      <c r="U948" s="66">
        <f>IF(COUNTIFS(条件付き不可!$E:$E,$D948,条件付き不可!$C:$C,条件付き不可!$V$3)&gt;0,Q948,SUMIFS(条件付き不可!$L:$L,条件付き不可!$E:$E,$D948,条件付き不可!$C:$C,U$1))</f>
        <v>0</v>
      </c>
      <c r="V948" s="66">
        <f>IF(COUNTIFS(条件付き不可!$E:$E,$D948,条件付き不可!$C:$C,条件付き不可!$V$5)&gt;0,Q948,IFERROR(VLOOKUP(D948,条件付き不可!E:Y,21,0),0))</f>
        <v>0</v>
      </c>
    </row>
    <row r="949" spans="1:22">
      <c r="A949" s="53" t="str">
        <f t="shared" si="262"/>
        <v>031049</v>
      </c>
      <c r="B949" s="53">
        <v>16</v>
      </c>
      <c r="C949">
        <v>948</v>
      </c>
      <c r="D949">
        <v>31049</v>
      </c>
      <c r="E949" t="s">
        <v>3033</v>
      </c>
      <c r="F949" t="s">
        <v>753</v>
      </c>
      <c r="G949" t="str">
        <f>VLOOKUP(A949,GIS!A:B,2,0)</f>
        <v>上山町３A</v>
      </c>
      <c r="H949" t="s">
        <v>743</v>
      </c>
      <c r="I949" t="s">
        <v>2612</v>
      </c>
      <c r="J949" s="66">
        <v>500</v>
      </c>
      <c r="K949" s="66">
        <v>500</v>
      </c>
      <c r="L949" s="66">
        <v>500</v>
      </c>
      <c r="M949" s="66">
        <v>500</v>
      </c>
      <c r="N949" s="66">
        <f>VLOOKUP(A949,GIS!A:C,3,0)</f>
        <v>500</v>
      </c>
      <c r="O949" s="66" t="str">
        <f t="shared" si="263"/>
        <v/>
      </c>
      <c r="P949" s="66" t="str">
        <f t="shared" si="266"/>
        <v/>
      </c>
      <c r="Q949" s="66">
        <f t="shared" si="264"/>
        <v>500</v>
      </c>
      <c r="R949" s="66">
        <f t="shared" si="265"/>
        <v>500</v>
      </c>
      <c r="S949" s="66">
        <f>Q949-U949-SUMIFS(条件付き不可!X:X,条件付き不可!E:E,D949)</f>
        <v>500</v>
      </c>
      <c r="T949" s="66">
        <f t="shared" si="267"/>
        <v>500</v>
      </c>
      <c r="U949" s="66">
        <f>IF(COUNTIFS(条件付き不可!$E:$E,$D949,条件付き不可!$C:$C,条件付き不可!$V$3)&gt;0,Q949,SUMIFS(条件付き不可!$L:$L,条件付き不可!$E:$E,$D949,条件付き不可!$C:$C,U$1))</f>
        <v>0</v>
      </c>
      <c r="V949" s="66">
        <f>IF(COUNTIFS(条件付き不可!$E:$E,$D949,条件付き不可!$C:$C,条件付き不可!$V$5)&gt;0,Q949,IFERROR(VLOOKUP(D949,条件付き不可!E:Y,21,0),0))</f>
        <v>0</v>
      </c>
    </row>
    <row r="950" spans="1:22">
      <c r="A950" s="53" t="str">
        <f t="shared" ref="A950:A1014" si="268">TEXT(D950,"000000")</f>
        <v>031050</v>
      </c>
      <c r="B950" s="53">
        <v>16</v>
      </c>
      <c r="C950">
        <v>949</v>
      </c>
      <c r="D950">
        <v>31050</v>
      </c>
      <c r="E950" t="s">
        <v>3033</v>
      </c>
      <c r="F950" t="s">
        <v>753</v>
      </c>
      <c r="G950" t="str">
        <f>VLOOKUP(A950,GIS!A:B,2,0)</f>
        <v>上山町３B</v>
      </c>
      <c r="H950" t="s">
        <v>743</v>
      </c>
      <c r="I950" t="s">
        <v>2612</v>
      </c>
      <c r="J950" s="66">
        <v>455</v>
      </c>
      <c r="K950" s="66">
        <v>455</v>
      </c>
      <c r="L950" s="66">
        <v>455</v>
      </c>
      <c r="M950" s="66">
        <v>455</v>
      </c>
      <c r="N950" s="66">
        <f>VLOOKUP(A950,GIS!A:C,3,0)</f>
        <v>455</v>
      </c>
      <c r="O950" s="66" t="str">
        <f t="shared" ref="O950:O1014" si="269">IF(J950=N950,"","✕")</f>
        <v/>
      </c>
      <c r="P950" s="66" t="str">
        <f t="shared" si="266"/>
        <v/>
      </c>
      <c r="Q950" s="66">
        <f t="shared" ref="Q950:Q1014" si="270">N950</f>
        <v>455</v>
      </c>
      <c r="R950" s="66">
        <f t="shared" ref="R950:R1014" si="271">Q950-U950</f>
        <v>455</v>
      </c>
      <c r="S950" s="66">
        <f>Q950-U950-SUMIFS(条件付き不可!X:X,条件付き不可!E:E,D950)</f>
        <v>455</v>
      </c>
      <c r="T950" s="66">
        <f t="shared" si="267"/>
        <v>455</v>
      </c>
      <c r="U950" s="66">
        <f>IF(COUNTIFS(条件付き不可!$E:$E,$D950,条件付き不可!$C:$C,条件付き不可!$V$3)&gt;0,Q950,SUMIFS(条件付き不可!$L:$L,条件付き不可!$E:$E,$D950,条件付き不可!$C:$C,U$1))</f>
        <v>0</v>
      </c>
      <c r="V950" s="66">
        <f>IF(COUNTIFS(条件付き不可!$E:$E,$D950,条件付き不可!$C:$C,条件付き不可!$V$5)&gt;0,Q950,IFERROR(VLOOKUP(D950,条件付き不可!E:Y,21,0),0))</f>
        <v>0</v>
      </c>
    </row>
    <row r="951" spans="1:22">
      <c r="A951" s="53" t="str">
        <f t="shared" si="268"/>
        <v>031051</v>
      </c>
      <c r="B951" s="53">
        <v>16</v>
      </c>
      <c r="C951">
        <v>950</v>
      </c>
      <c r="D951">
        <v>31051</v>
      </c>
      <c r="E951" t="s">
        <v>3033</v>
      </c>
      <c r="F951" t="s">
        <v>753</v>
      </c>
      <c r="G951" t="str">
        <f>VLOOKUP(A951,GIS!A:B,2,0)</f>
        <v>上山町３Ｃ</v>
      </c>
      <c r="H951" t="s">
        <v>743</v>
      </c>
      <c r="I951" t="s">
        <v>2612</v>
      </c>
      <c r="J951" s="66">
        <v>335</v>
      </c>
      <c r="K951" s="66">
        <v>335</v>
      </c>
      <c r="L951" s="66">
        <v>335</v>
      </c>
      <c r="M951" s="66">
        <v>335</v>
      </c>
      <c r="N951" s="66">
        <f>VLOOKUP(A951,GIS!A:C,3,0)</f>
        <v>335</v>
      </c>
      <c r="O951" s="66" t="str">
        <f t="shared" si="269"/>
        <v/>
      </c>
      <c r="P951" s="66" t="str">
        <f t="shared" si="266"/>
        <v/>
      </c>
      <c r="Q951" s="66">
        <f t="shared" si="270"/>
        <v>335</v>
      </c>
      <c r="R951" s="66">
        <f t="shared" si="271"/>
        <v>335</v>
      </c>
      <c r="S951" s="66">
        <f>Q951-U951-SUMIFS(条件付き不可!X:X,条件付き不可!E:E,D951)</f>
        <v>335</v>
      </c>
      <c r="T951" s="66">
        <f t="shared" si="267"/>
        <v>335</v>
      </c>
      <c r="U951" s="66">
        <f>IF(COUNTIFS(条件付き不可!$E:$E,$D951,条件付き不可!$C:$C,条件付き不可!$V$3)&gt;0,Q951,SUMIFS(条件付き不可!$L:$L,条件付き不可!$E:$E,$D951,条件付き不可!$C:$C,U$1))</f>
        <v>0</v>
      </c>
      <c r="V951" s="66">
        <f>IF(COUNTIFS(条件付き不可!$E:$E,$D951,条件付き不可!$C:$C,条件付き不可!$V$5)&gt;0,Q951,IFERROR(VLOOKUP(D951,条件付き不可!E:Y,21,0),0))</f>
        <v>0</v>
      </c>
    </row>
    <row r="952" spans="1:22">
      <c r="A952" s="53" t="str">
        <f t="shared" si="268"/>
        <v>031052</v>
      </c>
      <c r="B952" s="53">
        <v>16</v>
      </c>
      <c r="C952">
        <v>951</v>
      </c>
      <c r="D952">
        <v>31052</v>
      </c>
      <c r="E952" t="s">
        <v>3033</v>
      </c>
      <c r="F952" t="s">
        <v>754</v>
      </c>
      <c r="G952" t="str">
        <f>VLOOKUP(A952,GIS!A:B,2,0)</f>
        <v>旭町１</v>
      </c>
      <c r="H952" t="s">
        <v>743</v>
      </c>
      <c r="I952" t="s">
        <v>2612</v>
      </c>
      <c r="J952" s="66">
        <v>660</v>
      </c>
      <c r="K952" s="66">
        <v>660</v>
      </c>
      <c r="L952" s="66">
        <v>660</v>
      </c>
      <c r="M952" s="66">
        <v>660</v>
      </c>
      <c r="N952" s="66">
        <f>VLOOKUP(A952,GIS!A:C,3,0)</f>
        <v>660</v>
      </c>
      <c r="O952" s="66" t="str">
        <f t="shared" si="269"/>
        <v/>
      </c>
      <c r="P952" s="66" t="str">
        <f t="shared" si="266"/>
        <v/>
      </c>
      <c r="Q952" s="66">
        <f t="shared" si="270"/>
        <v>660</v>
      </c>
      <c r="R952" s="66">
        <f t="shared" si="271"/>
        <v>660</v>
      </c>
      <c r="S952" s="66">
        <f>Q952-U952-SUMIFS(条件付き不可!X:X,条件付き不可!E:E,D952)</f>
        <v>660</v>
      </c>
      <c r="T952" s="66">
        <f t="shared" si="267"/>
        <v>660</v>
      </c>
      <c r="U952" s="66">
        <f>IF(COUNTIFS(条件付き不可!$E:$E,$D952,条件付き不可!$C:$C,条件付き不可!$V$3)&gt;0,Q952,SUMIFS(条件付き不可!$L:$L,条件付き不可!$E:$E,$D952,条件付き不可!$C:$C,U$1))</f>
        <v>0</v>
      </c>
      <c r="V952" s="66">
        <f>IF(COUNTIFS(条件付き不可!$E:$E,$D952,条件付き不可!$C:$C,条件付き不可!$V$5)&gt;0,Q952,IFERROR(VLOOKUP(D952,条件付き不可!E:Y,21,0),0))</f>
        <v>0</v>
      </c>
    </row>
    <row r="953" spans="1:22">
      <c r="A953" s="53" t="str">
        <f t="shared" si="268"/>
        <v>031053</v>
      </c>
      <c r="B953" s="53">
        <v>16</v>
      </c>
      <c r="C953">
        <v>952</v>
      </c>
      <c r="D953">
        <v>31053</v>
      </c>
      <c r="E953" t="s">
        <v>3033</v>
      </c>
      <c r="F953" t="s">
        <v>754</v>
      </c>
      <c r="G953" t="str">
        <f>VLOOKUP(A953,GIS!A:B,2,0)</f>
        <v>旭町２</v>
      </c>
      <c r="H953" t="s">
        <v>743</v>
      </c>
      <c r="I953" t="s">
        <v>2612</v>
      </c>
      <c r="J953" s="66">
        <v>715</v>
      </c>
      <c r="K953" s="66">
        <v>715</v>
      </c>
      <c r="L953" s="66">
        <v>715</v>
      </c>
      <c r="M953" s="66">
        <v>715</v>
      </c>
      <c r="N953" s="66">
        <f>VLOOKUP(A953,GIS!A:C,3,0)</f>
        <v>715</v>
      </c>
      <c r="O953" s="66" t="str">
        <f t="shared" si="269"/>
        <v/>
      </c>
      <c r="P953" s="66" t="str">
        <f t="shared" si="266"/>
        <v/>
      </c>
      <c r="Q953" s="66">
        <f t="shared" si="270"/>
        <v>715</v>
      </c>
      <c r="R953" s="66">
        <f t="shared" si="271"/>
        <v>715</v>
      </c>
      <c r="S953" s="66">
        <f>Q953-U953-SUMIFS(条件付き不可!X:X,条件付き不可!E:E,D953)</f>
        <v>715</v>
      </c>
      <c r="T953" s="66">
        <f t="shared" si="267"/>
        <v>715</v>
      </c>
      <c r="U953" s="66">
        <f>IF(COUNTIFS(条件付き不可!$E:$E,$D953,条件付き不可!$C:$C,条件付き不可!$V$3)&gt;0,Q953,SUMIFS(条件付き不可!$L:$L,条件付き不可!$E:$E,$D953,条件付き不可!$C:$C,U$1))</f>
        <v>0</v>
      </c>
      <c r="V953" s="66">
        <f>IF(COUNTIFS(条件付き不可!$E:$E,$D953,条件付き不可!$C:$C,条件付き不可!$V$5)&gt;0,Q953,IFERROR(VLOOKUP(D953,条件付き不可!E:Y,21,0),0))</f>
        <v>0</v>
      </c>
    </row>
    <row r="954" spans="1:22">
      <c r="A954" s="53" t="str">
        <f t="shared" si="268"/>
        <v>031054</v>
      </c>
      <c r="B954" s="53">
        <v>16</v>
      </c>
      <c r="C954">
        <v>953</v>
      </c>
      <c r="D954">
        <v>31054</v>
      </c>
      <c r="E954" t="s">
        <v>3033</v>
      </c>
      <c r="F954" t="s">
        <v>754</v>
      </c>
      <c r="G954" t="str">
        <f>VLOOKUP(A954,GIS!A:B,2,0)</f>
        <v>旭町３</v>
      </c>
      <c r="H954" t="s">
        <v>743</v>
      </c>
      <c r="I954" t="s">
        <v>2612</v>
      </c>
      <c r="J954" s="66">
        <v>455</v>
      </c>
      <c r="K954" s="66">
        <v>455</v>
      </c>
      <c r="L954" s="66">
        <v>455</v>
      </c>
      <c r="M954" s="66">
        <v>455</v>
      </c>
      <c r="N954" s="66">
        <f>VLOOKUP(A954,GIS!A:C,3,0)</f>
        <v>455</v>
      </c>
      <c r="O954" s="66" t="str">
        <f t="shared" si="269"/>
        <v/>
      </c>
      <c r="P954" s="66" t="str">
        <f t="shared" si="266"/>
        <v/>
      </c>
      <c r="Q954" s="66">
        <f t="shared" si="270"/>
        <v>455</v>
      </c>
      <c r="R954" s="66">
        <f t="shared" si="271"/>
        <v>455</v>
      </c>
      <c r="S954" s="66">
        <f>Q954-U954-SUMIFS(条件付き不可!X:X,条件付き不可!E:E,D954)</f>
        <v>455</v>
      </c>
      <c r="T954" s="66">
        <f t="shared" si="267"/>
        <v>455</v>
      </c>
      <c r="U954" s="66">
        <f>IF(COUNTIFS(条件付き不可!$E:$E,$D954,条件付き不可!$C:$C,条件付き不可!$V$3)&gt;0,Q954,SUMIFS(条件付き不可!$L:$L,条件付き不可!$E:$E,$D954,条件付き不可!$C:$C,U$1))</f>
        <v>0</v>
      </c>
      <c r="V954" s="66">
        <f>IF(COUNTIFS(条件付き不可!$E:$E,$D954,条件付き不可!$C:$C,条件付き不可!$V$5)&gt;0,Q954,IFERROR(VLOOKUP(D954,条件付き不可!E:Y,21,0),0))</f>
        <v>0</v>
      </c>
    </row>
    <row r="955" spans="1:22">
      <c r="A955" s="53" t="str">
        <f t="shared" si="268"/>
        <v>031067</v>
      </c>
      <c r="B955" s="53">
        <v>16</v>
      </c>
      <c r="C955">
        <v>954</v>
      </c>
      <c r="D955">
        <v>31067</v>
      </c>
      <c r="E955" t="s">
        <v>3033</v>
      </c>
      <c r="F955" t="s">
        <v>754</v>
      </c>
      <c r="G955" t="str">
        <f>VLOOKUP(A955,GIS!A:B,2,0)</f>
        <v>旭町５</v>
      </c>
      <c r="H955" t="s">
        <v>743</v>
      </c>
      <c r="I955" t="s">
        <v>2612</v>
      </c>
      <c r="J955" s="66">
        <v>280</v>
      </c>
      <c r="K955" s="66">
        <v>280</v>
      </c>
      <c r="L955" s="66">
        <v>280</v>
      </c>
      <c r="M955" s="66">
        <v>280</v>
      </c>
      <c r="N955" s="66">
        <f>VLOOKUP(A955,GIS!A:C,3,0)</f>
        <v>280</v>
      </c>
      <c r="O955" s="66" t="str">
        <f t="shared" si="269"/>
        <v/>
      </c>
      <c r="P955" s="66" t="str">
        <f t="shared" si="266"/>
        <v/>
      </c>
      <c r="Q955" s="66">
        <f t="shared" si="270"/>
        <v>280</v>
      </c>
      <c r="R955" s="66">
        <f t="shared" si="271"/>
        <v>280</v>
      </c>
      <c r="S955" s="66">
        <f>Q955-U955-SUMIFS(条件付き不可!X:X,条件付き不可!E:E,D955)</f>
        <v>280</v>
      </c>
      <c r="T955" s="66">
        <f t="shared" si="267"/>
        <v>280</v>
      </c>
      <c r="U955" s="66">
        <f>IF(COUNTIFS(条件付き不可!$E:$E,$D955,条件付き不可!$C:$C,条件付き不可!$V$3)&gt;0,Q955,SUMIFS(条件付き不可!$L:$L,条件付き不可!$E:$E,$D955,条件付き不可!$C:$C,U$1))</f>
        <v>0</v>
      </c>
      <c r="V955" s="66">
        <f>IF(COUNTIFS(条件付き不可!$E:$E,$D955,条件付き不可!$C:$C,条件付き不可!$V$5)&gt;0,Q955,IFERROR(VLOOKUP(D955,条件付き不可!E:Y,21,0),0))</f>
        <v>0</v>
      </c>
    </row>
    <row r="956" spans="1:22">
      <c r="A956" s="53" t="str">
        <f t="shared" si="268"/>
        <v>031055</v>
      </c>
      <c r="B956" s="53">
        <v>16</v>
      </c>
      <c r="C956">
        <v>955</v>
      </c>
      <c r="D956">
        <v>31055</v>
      </c>
      <c r="E956" t="s">
        <v>3033</v>
      </c>
      <c r="F956" t="s">
        <v>754</v>
      </c>
      <c r="G956" t="str">
        <f>VLOOKUP(A956,GIS!A:B,2,0)</f>
        <v>前貝塚町A</v>
      </c>
      <c r="H956" t="s">
        <v>743</v>
      </c>
      <c r="I956" t="s">
        <v>2612</v>
      </c>
      <c r="J956" s="66">
        <v>740</v>
      </c>
      <c r="K956" s="66">
        <v>740</v>
      </c>
      <c r="L956" s="66">
        <v>740</v>
      </c>
      <c r="M956" s="66">
        <v>740</v>
      </c>
      <c r="N956" s="66">
        <f>VLOOKUP(A956,GIS!A:C,3,0)</f>
        <v>740</v>
      </c>
      <c r="O956" s="66" t="str">
        <f t="shared" si="269"/>
        <v/>
      </c>
      <c r="P956" s="66" t="str">
        <f t="shared" si="266"/>
        <v/>
      </c>
      <c r="Q956" s="66">
        <f t="shared" si="270"/>
        <v>740</v>
      </c>
      <c r="R956" s="66">
        <f t="shared" si="271"/>
        <v>740</v>
      </c>
      <c r="S956" s="66">
        <f>Q956-U956-SUMIFS(条件付き不可!X:X,条件付き不可!E:E,D956)</f>
        <v>740</v>
      </c>
      <c r="T956" s="66">
        <f t="shared" si="267"/>
        <v>740</v>
      </c>
      <c r="U956" s="66">
        <f>IF(COUNTIFS(条件付き不可!$E:$E,$D956,条件付き不可!$C:$C,条件付き不可!$V$3)&gt;0,Q956,SUMIFS(条件付き不可!$L:$L,条件付き不可!$E:$E,$D956,条件付き不可!$C:$C,U$1))</f>
        <v>0</v>
      </c>
      <c r="V956" s="66">
        <f>IF(COUNTIFS(条件付き不可!$E:$E,$D956,条件付き不可!$C:$C,条件付き不可!$V$5)&gt;0,Q956,IFERROR(VLOOKUP(D956,条件付き不可!E:Y,21,0),0))</f>
        <v>0</v>
      </c>
    </row>
    <row r="957" spans="1:22">
      <c r="A957" s="53" t="str">
        <f t="shared" si="268"/>
        <v>031056</v>
      </c>
      <c r="B957" s="53">
        <v>16</v>
      </c>
      <c r="C957">
        <v>956</v>
      </c>
      <c r="D957">
        <v>31056</v>
      </c>
      <c r="E957" t="s">
        <v>3033</v>
      </c>
      <c r="F957" t="s">
        <v>754</v>
      </c>
      <c r="G957" t="str">
        <f>VLOOKUP(A957,GIS!A:B,2,0)</f>
        <v>前貝塚町B</v>
      </c>
      <c r="H957" t="s">
        <v>743</v>
      </c>
      <c r="I957" t="s">
        <v>2612</v>
      </c>
      <c r="J957" s="66">
        <v>575</v>
      </c>
      <c r="K957" s="66">
        <v>575</v>
      </c>
      <c r="L957" s="66">
        <v>575</v>
      </c>
      <c r="M957" s="66">
        <v>575</v>
      </c>
      <c r="N957" s="66">
        <f>VLOOKUP(A957,GIS!A:C,3,0)</f>
        <v>575</v>
      </c>
      <c r="O957" s="66" t="str">
        <f t="shared" si="269"/>
        <v/>
      </c>
      <c r="P957" s="66" t="str">
        <f t="shared" si="266"/>
        <v/>
      </c>
      <c r="Q957" s="66">
        <f t="shared" si="270"/>
        <v>575</v>
      </c>
      <c r="R957" s="66">
        <f t="shared" si="271"/>
        <v>575</v>
      </c>
      <c r="S957" s="66">
        <f>Q957-U957-SUMIFS(条件付き不可!X:X,条件付き不可!E:E,D957)</f>
        <v>575</v>
      </c>
      <c r="T957" s="66">
        <f t="shared" si="267"/>
        <v>575</v>
      </c>
      <c r="U957" s="66">
        <f>IF(COUNTIFS(条件付き不可!$E:$E,$D957,条件付き不可!$C:$C,条件付き不可!$V$3)&gt;0,Q957,SUMIFS(条件付き不可!$L:$L,条件付き不可!$E:$E,$D957,条件付き不可!$C:$C,U$1))</f>
        <v>0</v>
      </c>
      <c r="V957" s="66">
        <f>IF(COUNTIFS(条件付き不可!$E:$E,$D957,条件付き不可!$C:$C,条件付き不可!$V$5)&gt;0,Q957,IFERROR(VLOOKUP(D957,条件付き不可!E:Y,21,0),0))</f>
        <v>0</v>
      </c>
    </row>
    <row r="958" spans="1:22">
      <c r="A958" s="53" t="str">
        <f t="shared" si="268"/>
        <v>031057</v>
      </c>
      <c r="B958" s="53">
        <v>16</v>
      </c>
      <c r="C958">
        <v>957</v>
      </c>
      <c r="D958">
        <v>31057</v>
      </c>
      <c r="E958" t="s">
        <v>3033</v>
      </c>
      <c r="F958" t="s">
        <v>754</v>
      </c>
      <c r="G958" t="str">
        <f>VLOOKUP(A958,GIS!A:B,2,0)</f>
        <v>前貝塚町Ｃ</v>
      </c>
      <c r="H958" t="s">
        <v>743</v>
      </c>
      <c r="I958" t="s">
        <v>2612</v>
      </c>
      <c r="J958" s="66">
        <v>500</v>
      </c>
      <c r="K958" s="66">
        <v>500</v>
      </c>
      <c r="L958" s="66">
        <v>500</v>
      </c>
      <c r="M958" s="66">
        <v>500</v>
      </c>
      <c r="N958" s="66">
        <f>VLOOKUP(A958,GIS!A:C,3,0)</f>
        <v>500</v>
      </c>
      <c r="O958" s="66" t="str">
        <f t="shared" si="269"/>
        <v/>
      </c>
      <c r="P958" s="66" t="str">
        <f t="shared" si="266"/>
        <v/>
      </c>
      <c r="Q958" s="66">
        <f t="shared" si="270"/>
        <v>500</v>
      </c>
      <c r="R958" s="66">
        <f t="shared" si="271"/>
        <v>500</v>
      </c>
      <c r="S958" s="66">
        <f>Q958-U958-SUMIFS(条件付き不可!X:X,条件付き不可!E:E,D958)</f>
        <v>500</v>
      </c>
      <c r="T958" s="66">
        <f t="shared" si="267"/>
        <v>500</v>
      </c>
      <c r="U958" s="66">
        <f>IF(COUNTIFS(条件付き不可!$E:$E,$D958,条件付き不可!$C:$C,条件付き不可!$V$3)&gt;0,Q958,SUMIFS(条件付き不可!$L:$L,条件付き不可!$E:$E,$D958,条件付き不可!$C:$C,U$1))</f>
        <v>0</v>
      </c>
      <c r="V958" s="66">
        <f>IF(COUNTIFS(条件付き不可!$E:$E,$D958,条件付き不可!$C:$C,条件付き不可!$V$5)&gt;0,Q958,IFERROR(VLOOKUP(D958,条件付き不可!E:Y,21,0),0))</f>
        <v>0</v>
      </c>
    </row>
    <row r="959" spans="1:22">
      <c r="A959" s="53" t="str">
        <f>TEXT(D959,"000000")</f>
        <v>031076</v>
      </c>
      <c r="B959" s="53">
        <v>16</v>
      </c>
      <c r="C959">
        <v>958</v>
      </c>
      <c r="D959">
        <v>31076</v>
      </c>
      <c r="E959" t="s">
        <v>3033</v>
      </c>
      <c r="F959" t="s">
        <v>754</v>
      </c>
      <c r="G959" t="str">
        <f>VLOOKUP(A959,GIS!A:B,2,0)</f>
        <v>前貝塚町F</v>
      </c>
      <c r="H959" t="s">
        <v>743</v>
      </c>
      <c r="I959" t="s">
        <v>2612</v>
      </c>
      <c r="J959" s="66">
        <v>530</v>
      </c>
      <c r="K959" s="66">
        <v>530</v>
      </c>
      <c r="L959" s="66">
        <v>530</v>
      </c>
      <c r="M959" s="66">
        <v>530</v>
      </c>
      <c r="N959" s="66">
        <f>VLOOKUP(A959,GIS!A:C,3,0)</f>
        <v>530</v>
      </c>
      <c r="O959" s="66" t="str">
        <f>IF(J959=N959,"","✕")</f>
        <v/>
      </c>
      <c r="P959" s="66" t="str">
        <f>IF(J959=K959,IF(J959=L959,"","✕"),"✕")</f>
        <v/>
      </c>
      <c r="Q959" s="66">
        <f>N959</f>
        <v>530</v>
      </c>
      <c r="R959" s="66">
        <f>Q959-U959</f>
        <v>530</v>
      </c>
      <c r="S959" s="66">
        <f>Q959-U959-SUMIFS(条件付き不可!X:X,条件付き不可!E:E,D959)</f>
        <v>530</v>
      </c>
      <c r="T959" s="66">
        <f>Q959-V959</f>
        <v>530</v>
      </c>
      <c r="U959" s="66">
        <f>IF(COUNTIFS(条件付き不可!$E:$E,$D959,条件付き不可!$C:$C,条件付き不可!$V$3)&gt;0,Q959,SUMIFS(条件付き不可!$L:$L,条件付き不可!$E:$E,$D959,条件付き不可!$C:$C,U$1))</f>
        <v>0</v>
      </c>
      <c r="V959" s="66">
        <f>IF(COUNTIFS(条件付き不可!$E:$E,$D959,条件付き不可!$C:$C,条件付き不可!$V$5)&gt;0,Q959,IFERROR(VLOOKUP(D959,条件付き不可!E:Y,21,0),0))</f>
        <v>0</v>
      </c>
    </row>
    <row r="960" spans="1:22">
      <c r="A960" s="53" t="str">
        <f t="shared" si="268"/>
        <v>031058</v>
      </c>
      <c r="B960" s="53">
        <v>16</v>
      </c>
      <c r="C960">
        <v>959</v>
      </c>
      <c r="D960">
        <v>31058</v>
      </c>
      <c r="E960" t="s">
        <v>3033</v>
      </c>
      <c r="F960" t="s">
        <v>754</v>
      </c>
      <c r="G960" t="str">
        <f>VLOOKUP(A960,GIS!A:B,2,0)</f>
        <v>旭町６・前貝塚町Ｄ</v>
      </c>
      <c r="H960" t="s">
        <v>743</v>
      </c>
      <c r="I960" t="s">
        <v>2612</v>
      </c>
      <c r="J960" s="66">
        <v>980</v>
      </c>
      <c r="K960" s="66">
        <v>980</v>
      </c>
      <c r="L960" s="66">
        <v>980</v>
      </c>
      <c r="M960" s="66">
        <v>980</v>
      </c>
      <c r="N960" s="66">
        <f>VLOOKUP(A960,GIS!A:C,3,0)</f>
        <v>980</v>
      </c>
      <c r="O960" s="66" t="str">
        <f t="shared" si="269"/>
        <v/>
      </c>
      <c r="P960" s="66" t="str">
        <f t="shared" si="266"/>
        <v/>
      </c>
      <c r="Q960" s="66">
        <f t="shared" si="270"/>
        <v>980</v>
      </c>
      <c r="R960" s="66">
        <f t="shared" si="271"/>
        <v>980</v>
      </c>
      <c r="S960" s="66">
        <f>Q960-U960-SUMIFS(条件付き不可!X:X,条件付き不可!E:E,D960)</f>
        <v>980</v>
      </c>
      <c r="T960" s="66">
        <f t="shared" si="267"/>
        <v>980</v>
      </c>
      <c r="U960" s="66">
        <f>IF(COUNTIFS(条件付き不可!$E:$E,$D960,条件付き不可!$C:$C,条件付き不可!$V$3)&gt;0,Q960,SUMIFS(条件付き不可!$L:$L,条件付き不可!$E:$E,$D960,条件付き不可!$C:$C,U$1))</f>
        <v>0</v>
      </c>
      <c r="V960" s="66">
        <f>IF(COUNTIFS(条件付き不可!$E:$E,$D960,条件付き不可!$C:$C,条件付き不可!$V$5)&gt;0,Q960,IFERROR(VLOOKUP(D960,条件付き不可!E:Y,21,0),0))</f>
        <v>0</v>
      </c>
    </row>
    <row r="961" spans="1:22">
      <c r="A961" s="53" t="str">
        <f t="shared" si="268"/>
        <v>031059</v>
      </c>
      <c r="B961" s="53">
        <v>16</v>
      </c>
      <c r="C961">
        <v>960</v>
      </c>
      <c r="D961">
        <v>31059</v>
      </c>
      <c r="E961" t="s">
        <v>3033</v>
      </c>
      <c r="F961" t="s">
        <v>756</v>
      </c>
      <c r="G961" t="str">
        <f>VLOOKUP(A961,GIS!A:B,2,0)</f>
        <v>行田１</v>
      </c>
      <c r="H961" t="s">
        <v>743</v>
      </c>
      <c r="I961" t="s">
        <v>2612</v>
      </c>
      <c r="J961" s="66">
        <v>1600</v>
      </c>
      <c r="K961" s="66">
        <v>1580</v>
      </c>
      <c r="L961" s="66">
        <v>1580</v>
      </c>
      <c r="M961" s="66">
        <v>1600</v>
      </c>
      <c r="N961" s="66">
        <f>VLOOKUP(A961,GIS!A:C,3,0)</f>
        <v>1600</v>
      </c>
      <c r="O961" s="66" t="str">
        <f t="shared" si="269"/>
        <v/>
      </c>
      <c r="P961" s="66" t="str">
        <f t="shared" si="266"/>
        <v>✕</v>
      </c>
      <c r="Q961" s="66">
        <f t="shared" si="270"/>
        <v>1600</v>
      </c>
      <c r="R961" s="66">
        <f t="shared" si="271"/>
        <v>1580</v>
      </c>
      <c r="S961" s="66">
        <f>Q961-U961-SUMIFS(条件付き不可!X:X,条件付き不可!E:E,D961)</f>
        <v>1580</v>
      </c>
      <c r="T961" s="66">
        <f t="shared" si="267"/>
        <v>1600</v>
      </c>
      <c r="U961" s="66">
        <f>IF(COUNTIFS(条件付き不可!$E:$E,$D961,条件付き不可!$C:$C,条件付き不可!$V$3)&gt;0,Q961,SUMIFS(条件付き不可!$L:$L,条件付き不可!$E:$E,$D961,条件付き不可!$C:$C,U$1))</f>
        <v>20</v>
      </c>
      <c r="V961" s="66">
        <f>IF(COUNTIFS(条件付き不可!$E:$E,$D961,条件付き不可!$C:$C,条件付き不可!$V$5)&gt;0,Q961,IFERROR(VLOOKUP(D961,条件付き不可!E:Y,21,0),0))</f>
        <v>0</v>
      </c>
    </row>
    <row r="962" spans="1:22">
      <c r="A962" s="53" t="str">
        <f t="shared" si="268"/>
        <v>031060</v>
      </c>
      <c r="B962" s="53">
        <v>16</v>
      </c>
      <c r="C962">
        <v>961</v>
      </c>
      <c r="D962">
        <v>31060</v>
      </c>
      <c r="E962" t="s">
        <v>3033</v>
      </c>
      <c r="F962" t="s">
        <v>756</v>
      </c>
      <c r="G962" t="str">
        <f>VLOOKUP(A962,GIS!A:B,2,0)</f>
        <v>行田２</v>
      </c>
      <c r="H962" t="s">
        <v>743</v>
      </c>
      <c r="I962" t="s">
        <v>2612</v>
      </c>
      <c r="J962" s="66">
        <v>915</v>
      </c>
      <c r="K962" s="66">
        <v>915</v>
      </c>
      <c r="L962" s="66">
        <v>915</v>
      </c>
      <c r="M962" s="66">
        <v>915</v>
      </c>
      <c r="N962" s="66">
        <f>VLOOKUP(A962,GIS!A:C,3,0)</f>
        <v>915</v>
      </c>
      <c r="O962" s="66" t="str">
        <f t="shared" si="269"/>
        <v/>
      </c>
      <c r="P962" s="66" t="str">
        <f t="shared" si="266"/>
        <v/>
      </c>
      <c r="Q962" s="66">
        <f t="shared" si="270"/>
        <v>915</v>
      </c>
      <c r="R962" s="66">
        <f t="shared" si="271"/>
        <v>915</v>
      </c>
      <c r="S962" s="66">
        <f>Q962-U962-SUMIFS(条件付き不可!X:X,条件付き不可!E:E,D962)</f>
        <v>915</v>
      </c>
      <c r="T962" s="66">
        <f t="shared" si="267"/>
        <v>915</v>
      </c>
      <c r="U962" s="66">
        <f>IF(COUNTIFS(条件付き不可!$E:$E,$D962,条件付き不可!$C:$C,条件付き不可!$V$3)&gt;0,Q962,SUMIFS(条件付き不可!$L:$L,条件付き不可!$E:$E,$D962,条件付き不可!$C:$C,U$1))</f>
        <v>0</v>
      </c>
      <c r="V962" s="66">
        <f>IF(COUNTIFS(条件付き不可!$E:$E,$D962,条件付き不可!$C:$C,条件付き不可!$V$5)&gt;0,Q962,IFERROR(VLOOKUP(D962,条件付き不可!E:Y,21,0),0))</f>
        <v>0</v>
      </c>
    </row>
    <row r="963" spans="1:22">
      <c r="A963" s="53" t="str">
        <f t="shared" si="268"/>
        <v>031061</v>
      </c>
      <c r="B963" s="53">
        <v>16</v>
      </c>
      <c r="C963">
        <v>962</v>
      </c>
      <c r="D963">
        <v>31061</v>
      </c>
      <c r="E963" t="s">
        <v>3033</v>
      </c>
      <c r="F963" t="s">
        <v>756</v>
      </c>
      <c r="G963" t="str">
        <f>VLOOKUP(A963,GIS!A:B,2,0)</f>
        <v>行田３</v>
      </c>
      <c r="H963" t="s">
        <v>743</v>
      </c>
      <c r="I963" t="s">
        <v>2612</v>
      </c>
      <c r="J963" s="66">
        <v>1155</v>
      </c>
      <c r="K963" s="66">
        <v>1105</v>
      </c>
      <c r="L963" s="66">
        <v>1105</v>
      </c>
      <c r="M963" s="66">
        <v>1155</v>
      </c>
      <c r="N963" s="66">
        <f>VLOOKUP(A963,GIS!A:C,3,0)</f>
        <v>1155</v>
      </c>
      <c r="O963" s="66" t="str">
        <f t="shared" si="269"/>
        <v/>
      </c>
      <c r="P963" s="66" t="str">
        <f t="shared" si="266"/>
        <v>✕</v>
      </c>
      <c r="Q963" s="66">
        <f t="shared" si="270"/>
        <v>1155</v>
      </c>
      <c r="R963" s="66">
        <f t="shared" si="271"/>
        <v>1105</v>
      </c>
      <c r="S963" s="66">
        <f>Q963-U963-SUMIFS(条件付き不可!X:X,条件付き不可!E:E,D963)</f>
        <v>1105</v>
      </c>
      <c r="T963" s="66">
        <f t="shared" si="267"/>
        <v>1155</v>
      </c>
      <c r="U963" s="66">
        <f>IF(COUNTIFS(条件付き不可!$E:$E,$D963,条件付き不可!$C:$C,条件付き不可!$V$3)&gt;0,Q963,SUMIFS(条件付き不可!$L:$L,条件付き不可!$E:$E,$D963,条件付き不可!$C:$C,U$1))</f>
        <v>50</v>
      </c>
      <c r="V963" s="66">
        <f>IF(COUNTIFS(条件付き不可!$E:$E,$D963,条件付き不可!$C:$C,条件付き不可!$V$5)&gt;0,Q963,IFERROR(VLOOKUP(D963,条件付き不可!E:Y,21,0),0))</f>
        <v>0</v>
      </c>
    </row>
    <row r="964" spans="1:22">
      <c r="A964" s="53" t="str">
        <f t="shared" si="268"/>
        <v>031062</v>
      </c>
      <c r="B964" s="53">
        <v>16</v>
      </c>
      <c r="C964">
        <v>963</v>
      </c>
      <c r="D964">
        <v>31062</v>
      </c>
      <c r="E964" t="s">
        <v>3033</v>
      </c>
      <c r="F964" t="s">
        <v>756</v>
      </c>
      <c r="G964" t="str">
        <f>VLOOKUP(A964,GIS!A:B,2,0)</f>
        <v>行田町A</v>
      </c>
      <c r="H964" t="s">
        <v>743</v>
      </c>
      <c r="I964" t="s">
        <v>2612</v>
      </c>
      <c r="J964" s="66">
        <v>560</v>
      </c>
      <c r="K964" s="66">
        <v>560</v>
      </c>
      <c r="L964" s="66">
        <v>560</v>
      </c>
      <c r="M964" s="66">
        <v>560</v>
      </c>
      <c r="N964" s="66">
        <f>VLOOKUP(A964,GIS!A:C,3,0)</f>
        <v>560</v>
      </c>
      <c r="O964" s="66" t="str">
        <f t="shared" si="269"/>
        <v/>
      </c>
      <c r="P964" s="66" t="str">
        <f t="shared" si="266"/>
        <v/>
      </c>
      <c r="Q964" s="66">
        <f t="shared" si="270"/>
        <v>560</v>
      </c>
      <c r="R964" s="66">
        <f t="shared" si="271"/>
        <v>560</v>
      </c>
      <c r="S964" s="66">
        <f>Q964-U964-SUMIFS(条件付き不可!X:X,条件付き不可!E:E,D964)</f>
        <v>560</v>
      </c>
      <c r="T964" s="66">
        <f t="shared" si="267"/>
        <v>560</v>
      </c>
      <c r="U964" s="66">
        <f>IF(COUNTIFS(条件付き不可!$E:$E,$D964,条件付き不可!$C:$C,条件付き不可!$V$3)&gt;0,Q964,SUMIFS(条件付き不可!$L:$L,条件付き不可!$E:$E,$D964,条件付き不可!$C:$C,U$1))</f>
        <v>0</v>
      </c>
      <c r="V964" s="66">
        <f>IF(COUNTIFS(条件付き不可!$E:$E,$D964,条件付き不可!$C:$C,条件付き不可!$V$5)&gt;0,Q964,IFERROR(VLOOKUP(D964,条件付き不可!E:Y,21,0),0))</f>
        <v>0</v>
      </c>
    </row>
    <row r="965" spans="1:22">
      <c r="A965" s="53" t="str">
        <f t="shared" si="268"/>
        <v>031071</v>
      </c>
      <c r="B965" s="53">
        <v>16</v>
      </c>
      <c r="C965">
        <v>964</v>
      </c>
      <c r="D965">
        <v>31071</v>
      </c>
      <c r="E965" t="s">
        <v>3033</v>
      </c>
      <c r="F965" t="s">
        <v>756</v>
      </c>
      <c r="G965" t="str">
        <f>VLOOKUP(A965,GIS!A:B,2,0)</f>
        <v>行田町B・古作4</v>
      </c>
      <c r="H965" t="s">
        <v>743</v>
      </c>
      <c r="I965" t="s">
        <v>2612</v>
      </c>
      <c r="J965" s="66">
        <v>500</v>
      </c>
      <c r="K965" s="66">
        <v>500</v>
      </c>
      <c r="L965" s="66">
        <v>500</v>
      </c>
      <c r="M965" s="66">
        <v>500</v>
      </c>
      <c r="N965" s="66">
        <f>VLOOKUP(A965,GIS!A:C,3,0)</f>
        <v>500</v>
      </c>
      <c r="O965" s="66" t="str">
        <f t="shared" si="269"/>
        <v/>
      </c>
      <c r="P965" s="66" t="str">
        <f t="shared" si="266"/>
        <v/>
      </c>
      <c r="Q965" s="66">
        <f t="shared" si="270"/>
        <v>500</v>
      </c>
      <c r="R965" s="66">
        <f t="shared" si="271"/>
        <v>500</v>
      </c>
      <c r="S965" s="66">
        <f>Q965-U965-SUMIFS(条件付き不可!X:X,条件付き不可!E:E,D965)</f>
        <v>500</v>
      </c>
      <c r="T965" s="66">
        <f t="shared" si="267"/>
        <v>500</v>
      </c>
      <c r="U965" s="66">
        <f>IF(COUNTIFS(条件付き不可!$E:$E,$D965,条件付き不可!$C:$C,条件付き不可!$V$3)&gt;0,Q965,SUMIFS(条件付き不可!$L:$L,条件付き不可!$E:$E,$D965,条件付き不可!$C:$C,U$1))</f>
        <v>0</v>
      </c>
      <c r="V965" s="66">
        <f>IF(COUNTIFS(条件付き不可!$E:$E,$D965,条件付き不可!$C:$C,条件付き不可!$V$5)&gt;0,Q965,IFERROR(VLOOKUP(D965,条件付き不可!E:Y,21,0),0))</f>
        <v>0</v>
      </c>
    </row>
    <row r="966" spans="1:22">
      <c r="A966" s="53" t="str">
        <f t="shared" si="268"/>
        <v>031063</v>
      </c>
      <c r="B966" s="53">
        <v>16</v>
      </c>
      <c r="C966">
        <v>965</v>
      </c>
      <c r="D966">
        <v>31063</v>
      </c>
      <c r="E966" t="s">
        <v>3033</v>
      </c>
      <c r="F966" t="s">
        <v>146</v>
      </c>
      <c r="G966" t="str">
        <f>VLOOKUP(A966,GIS!A:B,2,0)</f>
        <v>柏井町１A</v>
      </c>
      <c r="H966" t="s">
        <v>743</v>
      </c>
      <c r="I966" t="s">
        <v>2620</v>
      </c>
      <c r="J966" s="66">
        <v>535</v>
      </c>
      <c r="K966" s="66">
        <v>535</v>
      </c>
      <c r="L966" s="66">
        <v>535</v>
      </c>
      <c r="M966" s="66">
        <v>535</v>
      </c>
      <c r="N966" s="66">
        <f>VLOOKUP(A966,GIS!A:C,3,0)</f>
        <v>535</v>
      </c>
      <c r="O966" s="66" t="str">
        <f t="shared" si="269"/>
        <v/>
      </c>
      <c r="P966" s="66" t="str">
        <f t="shared" si="266"/>
        <v/>
      </c>
      <c r="Q966" s="66">
        <f t="shared" si="270"/>
        <v>535</v>
      </c>
      <c r="R966" s="66">
        <f t="shared" si="271"/>
        <v>535</v>
      </c>
      <c r="S966" s="66">
        <f>Q966-U966-SUMIFS(条件付き不可!X:X,条件付き不可!E:E,D966)</f>
        <v>535</v>
      </c>
      <c r="T966" s="66">
        <f t="shared" si="267"/>
        <v>535</v>
      </c>
      <c r="U966" s="66">
        <f>IF(COUNTIFS(条件付き不可!$E:$E,$D966,条件付き不可!$C:$C,条件付き不可!$V$3)&gt;0,Q966,SUMIFS(条件付き不可!$L:$L,条件付き不可!$E:$E,$D966,条件付き不可!$C:$C,U$1))</f>
        <v>0</v>
      </c>
      <c r="V966" s="66">
        <f>IF(COUNTIFS(条件付き不可!$E:$E,$D966,条件付き不可!$C:$C,条件付き不可!$V$5)&gt;0,Q966,IFERROR(VLOOKUP(D966,条件付き不可!E:Y,21,0),0))</f>
        <v>0</v>
      </c>
    </row>
    <row r="967" spans="1:22">
      <c r="A967" s="53" t="str">
        <f t="shared" si="268"/>
        <v>031064</v>
      </c>
      <c r="B967" s="53">
        <v>16</v>
      </c>
      <c r="C967">
        <v>966</v>
      </c>
      <c r="D967">
        <v>31064</v>
      </c>
      <c r="E967" t="s">
        <v>3033</v>
      </c>
      <c r="F967" t="s">
        <v>146</v>
      </c>
      <c r="G967" t="str">
        <f>VLOOKUP(A967,GIS!A:B,2,0)</f>
        <v>柏井町１B</v>
      </c>
      <c r="H967" t="s">
        <v>743</v>
      </c>
      <c r="I967" t="s">
        <v>2620</v>
      </c>
      <c r="J967" s="66">
        <v>380</v>
      </c>
      <c r="K967" s="66">
        <v>380</v>
      </c>
      <c r="L967" s="66">
        <v>380</v>
      </c>
      <c r="M967" s="66">
        <v>380</v>
      </c>
      <c r="N967" s="66">
        <f>VLOOKUP(A967,GIS!A:C,3,0)</f>
        <v>380</v>
      </c>
      <c r="O967" s="66" t="str">
        <f t="shared" si="269"/>
        <v/>
      </c>
      <c r="P967" s="66" t="str">
        <f t="shared" si="266"/>
        <v/>
      </c>
      <c r="Q967" s="66">
        <f t="shared" si="270"/>
        <v>380</v>
      </c>
      <c r="R967" s="66">
        <f t="shared" si="271"/>
        <v>380</v>
      </c>
      <c r="S967" s="66">
        <f>Q967-U967-SUMIFS(条件付き不可!X:X,条件付き不可!E:E,D967)</f>
        <v>380</v>
      </c>
      <c r="T967" s="66">
        <f t="shared" si="267"/>
        <v>380</v>
      </c>
      <c r="U967" s="66">
        <f>IF(COUNTIFS(条件付き不可!$E:$E,$D967,条件付き不可!$C:$C,条件付き不可!$V$3)&gt;0,Q967,SUMIFS(条件付き不可!$L:$L,条件付き不可!$E:$E,$D967,条件付き不可!$C:$C,U$1))</f>
        <v>0</v>
      </c>
      <c r="V967" s="66">
        <f>IF(COUNTIFS(条件付き不可!$E:$E,$D967,条件付き不可!$C:$C,条件付き不可!$V$5)&gt;0,Q967,IFERROR(VLOOKUP(D967,条件付き不可!E:Y,21,0),0))</f>
        <v>0</v>
      </c>
    </row>
    <row r="968" spans="1:22">
      <c r="A968" s="53" t="str">
        <f t="shared" si="268"/>
        <v>031065</v>
      </c>
      <c r="B968" s="53">
        <v>16</v>
      </c>
      <c r="C968">
        <v>967</v>
      </c>
      <c r="D968">
        <v>31065</v>
      </c>
      <c r="E968" t="s">
        <v>3033</v>
      </c>
      <c r="F968" t="s">
        <v>146</v>
      </c>
      <c r="G968" t="str">
        <f>VLOOKUP(A968,GIS!A:B,2,0)</f>
        <v>柏井町１C</v>
      </c>
      <c r="H968" t="s">
        <v>743</v>
      </c>
      <c r="I968" t="s">
        <v>2620</v>
      </c>
      <c r="J968" s="66">
        <v>340</v>
      </c>
      <c r="K968" s="66">
        <v>340</v>
      </c>
      <c r="L968" s="66">
        <v>340</v>
      </c>
      <c r="M968" s="66">
        <v>340</v>
      </c>
      <c r="N968" s="66">
        <f>VLOOKUP(A968,GIS!A:C,3,0)</f>
        <v>340</v>
      </c>
      <c r="O968" s="66" t="str">
        <f t="shared" si="269"/>
        <v/>
      </c>
      <c r="P968" s="66" t="str">
        <f t="shared" si="266"/>
        <v/>
      </c>
      <c r="Q968" s="66">
        <f t="shared" si="270"/>
        <v>340</v>
      </c>
      <c r="R968" s="66">
        <f t="shared" si="271"/>
        <v>340</v>
      </c>
      <c r="S968" s="66">
        <f>Q968-U968-SUMIFS(条件付き不可!X:X,条件付き不可!E:E,D968)</f>
        <v>340</v>
      </c>
      <c r="T968" s="66">
        <f t="shared" si="267"/>
        <v>340</v>
      </c>
      <c r="U968" s="66">
        <f>IF(COUNTIFS(条件付き不可!$E:$E,$D968,条件付き不可!$C:$C,条件付き不可!$V$3)&gt;0,Q968,SUMIFS(条件付き不可!$L:$L,条件付き不可!$E:$E,$D968,条件付き不可!$C:$C,U$1))</f>
        <v>0</v>
      </c>
      <c r="V968" s="66">
        <f>IF(COUNTIFS(条件付き不可!$E:$E,$D968,条件付き不可!$C:$C,条件付き不可!$V$5)&gt;0,Q968,IFERROR(VLOOKUP(D968,条件付き不可!E:Y,21,0),0))</f>
        <v>0</v>
      </c>
    </row>
    <row r="969" spans="1:22">
      <c r="A969" s="53" t="str">
        <f t="shared" si="268"/>
        <v>031066</v>
      </c>
      <c r="B969" s="53">
        <v>16</v>
      </c>
      <c r="C969">
        <v>968</v>
      </c>
      <c r="D969">
        <v>31066</v>
      </c>
      <c r="E969" t="s">
        <v>3033</v>
      </c>
      <c r="F969" t="s">
        <v>146</v>
      </c>
      <c r="G969" t="str">
        <f>VLOOKUP(A969,GIS!A:B,2,0)</f>
        <v>柏井町２</v>
      </c>
      <c r="H969" t="s">
        <v>743</v>
      </c>
      <c r="I969" t="s">
        <v>2620</v>
      </c>
      <c r="J969" s="66">
        <v>625</v>
      </c>
      <c r="K969" s="66">
        <v>625</v>
      </c>
      <c r="L969" s="66">
        <v>625</v>
      </c>
      <c r="M969" s="66">
        <v>625</v>
      </c>
      <c r="N969" s="66">
        <f>VLOOKUP(A969,GIS!A:C,3,0)</f>
        <v>625</v>
      </c>
      <c r="O969" s="66" t="str">
        <f t="shared" si="269"/>
        <v/>
      </c>
      <c r="P969" s="66" t="str">
        <f t="shared" si="266"/>
        <v/>
      </c>
      <c r="Q969" s="66">
        <f t="shared" si="270"/>
        <v>625</v>
      </c>
      <c r="R969" s="66">
        <f t="shared" si="271"/>
        <v>625</v>
      </c>
      <c r="S969" s="66">
        <f>Q969-U969-SUMIFS(条件付き不可!X:X,条件付き不可!E:E,D969)</f>
        <v>625</v>
      </c>
      <c r="T969" s="66">
        <f t="shared" si="267"/>
        <v>625</v>
      </c>
      <c r="U969" s="66">
        <f>IF(COUNTIFS(条件付き不可!$E:$E,$D969,条件付き不可!$C:$C,条件付き不可!$V$3)&gt;0,Q969,SUMIFS(条件付き不可!$L:$L,条件付き不可!$E:$E,$D969,条件付き不可!$C:$C,U$1))</f>
        <v>0</v>
      </c>
      <c r="V969" s="66">
        <f>IF(COUNTIFS(条件付き不可!$E:$E,$D969,条件付き不可!$C:$C,条件付き不可!$V$5)&gt;0,Q969,IFERROR(VLOOKUP(D969,条件付き不可!E:Y,21,0),0))</f>
        <v>0</v>
      </c>
    </row>
    <row r="970" spans="1:22">
      <c r="A970" s="53" t="str">
        <f t="shared" si="268"/>
        <v>032001</v>
      </c>
      <c r="B970" s="53">
        <v>15</v>
      </c>
      <c r="C970">
        <v>969</v>
      </c>
      <c r="D970">
        <v>32001</v>
      </c>
      <c r="E970" t="s">
        <v>3034</v>
      </c>
      <c r="F970" t="s">
        <v>759</v>
      </c>
      <c r="G970" t="str">
        <f>VLOOKUP(A970,GIS!A:B,2,0)</f>
        <v>海神１Ａ</v>
      </c>
      <c r="H970" t="s">
        <v>743</v>
      </c>
      <c r="I970" t="s">
        <v>2612</v>
      </c>
      <c r="J970" s="66">
        <v>480</v>
      </c>
      <c r="K970" s="66">
        <v>480</v>
      </c>
      <c r="L970" s="66">
        <v>480</v>
      </c>
      <c r="M970" s="66">
        <v>480</v>
      </c>
      <c r="N970" s="66">
        <f>VLOOKUP(A970,GIS!A:C,3,0)</f>
        <v>480</v>
      </c>
      <c r="O970" s="66" t="str">
        <f t="shared" si="269"/>
        <v/>
      </c>
      <c r="P970" s="66" t="str">
        <f t="shared" si="266"/>
        <v/>
      </c>
      <c r="Q970" s="66">
        <f t="shared" si="270"/>
        <v>480</v>
      </c>
      <c r="R970" s="66">
        <f t="shared" si="271"/>
        <v>480</v>
      </c>
      <c r="S970" s="66">
        <f>Q970-U970-SUMIFS(条件付き不可!X:X,条件付き不可!E:E,D970)</f>
        <v>480</v>
      </c>
      <c r="T970" s="66">
        <f t="shared" si="267"/>
        <v>480</v>
      </c>
      <c r="U970" s="66">
        <f>IF(COUNTIFS(条件付き不可!$E:$E,$D970,条件付き不可!$C:$C,条件付き不可!$V$3)&gt;0,Q970,SUMIFS(条件付き不可!$L:$L,条件付き不可!$E:$E,$D970,条件付き不可!$C:$C,U$1))</f>
        <v>0</v>
      </c>
      <c r="V970" s="66">
        <f>IF(COUNTIFS(条件付き不可!$E:$E,$D970,条件付き不可!$C:$C,条件付き不可!$V$5)&gt;0,Q970,IFERROR(VLOOKUP(D970,条件付き不可!E:Y,21,0),0))</f>
        <v>0</v>
      </c>
    </row>
    <row r="971" spans="1:22">
      <c r="A971" s="53" t="str">
        <f t="shared" si="268"/>
        <v>032002</v>
      </c>
      <c r="B971" s="53">
        <v>15</v>
      </c>
      <c r="C971">
        <v>970</v>
      </c>
      <c r="D971">
        <v>32002</v>
      </c>
      <c r="E971" t="s">
        <v>3034</v>
      </c>
      <c r="F971" t="s">
        <v>759</v>
      </c>
      <c r="G971" t="str">
        <f>VLOOKUP(A971,GIS!A:B,2,0)</f>
        <v>海神１Ｂ</v>
      </c>
      <c r="H971" t="s">
        <v>743</v>
      </c>
      <c r="I971" t="s">
        <v>2612</v>
      </c>
      <c r="J971" s="66">
        <v>660</v>
      </c>
      <c r="K971" s="66">
        <v>660</v>
      </c>
      <c r="L971" s="66">
        <v>660</v>
      </c>
      <c r="M971" s="66">
        <v>660</v>
      </c>
      <c r="N971" s="66">
        <f>VLOOKUP(A971,GIS!A:C,3,0)</f>
        <v>660</v>
      </c>
      <c r="O971" s="66" t="str">
        <f t="shared" si="269"/>
        <v/>
      </c>
      <c r="P971" s="66" t="str">
        <f t="shared" si="266"/>
        <v/>
      </c>
      <c r="Q971" s="66">
        <f t="shared" si="270"/>
        <v>660</v>
      </c>
      <c r="R971" s="66">
        <f t="shared" si="271"/>
        <v>660</v>
      </c>
      <c r="S971" s="66">
        <f>Q971-U971-SUMIFS(条件付き不可!X:X,条件付き不可!E:E,D971)</f>
        <v>660</v>
      </c>
      <c r="T971" s="66">
        <f t="shared" si="267"/>
        <v>660</v>
      </c>
      <c r="U971" s="66">
        <f>IF(COUNTIFS(条件付き不可!$E:$E,$D971,条件付き不可!$C:$C,条件付き不可!$V$3)&gt;0,Q971,SUMIFS(条件付き不可!$L:$L,条件付き不可!$E:$E,$D971,条件付き不可!$C:$C,U$1))</f>
        <v>0</v>
      </c>
      <c r="V971" s="66">
        <f>IF(COUNTIFS(条件付き不可!$E:$E,$D971,条件付き不可!$C:$C,条件付き不可!$V$5)&gt;0,Q971,IFERROR(VLOOKUP(D971,条件付き不可!E:Y,21,0),0))</f>
        <v>0</v>
      </c>
    </row>
    <row r="972" spans="1:22">
      <c r="A972" s="53" t="str">
        <f t="shared" si="268"/>
        <v>032003</v>
      </c>
      <c r="B972" s="53">
        <v>15</v>
      </c>
      <c r="C972">
        <v>971</v>
      </c>
      <c r="D972">
        <v>32003</v>
      </c>
      <c r="E972" t="s">
        <v>3034</v>
      </c>
      <c r="F972" t="s">
        <v>759</v>
      </c>
      <c r="G972" t="str">
        <f>VLOOKUP(A972,GIS!A:B,2,0)</f>
        <v>海神２Ａ</v>
      </c>
      <c r="H972" t="s">
        <v>743</v>
      </c>
      <c r="I972" t="s">
        <v>2612</v>
      </c>
      <c r="J972" s="66">
        <v>445</v>
      </c>
      <c r="K972" s="66">
        <v>445</v>
      </c>
      <c r="L972" s="66">
        <v>445</v>
      </c>
      <c r="M972" s="66">
        <v>445</v>
      </c>
      <c r="N972" s="66">
        <f>VLOOKUP(A972,GIS!A:C,3,0)</f>
        <v>445</v>
      </c>
      <c r="O972" s="66" t="str">
        <f t="shared" si="269"/>
        <v/>
      </c>
      <c r="P972" s="66" t="str">
        <f t="shared" si="266"/>
        <v/>
      </c>
      <c r="Q972" s="66">
        <f t="shared" si="270"/>
        <v>445</v>
      </c>
      <c r="R972" s="66">
        <f t="shared" si="271"/>
        <v>445</v>
      </c>
      <c r="S972" s="66">
        <f>Q972-U972-SUMIFS(条件付き不可!X:X,条件付き不可!E:E,D972)</f>
        <v>445</v>
      </c>
      <c r="T972" s="66">
        <f t="shared" si="267"/>
        <v>445</v>
      </c>
      <c r="U972" s="66">
        <f>IF(COUNTIFS(条件付き不可!$E:$E,$D972,条件付き不可!$C:$C,条件付き不可!$V$3)&gt;0,Q972,SUMIFS(条件付き不可!$L:$L,条件付き不可!$E:$E,$D972,条件付き不可!$C:$C,U$1))</f>
        <v>0</v>
      </c>
      <c r="V972" s="66">
        <f>IF(COUNTIFS(条件付き不可!$E:$E,$D972,条件付き不可!$C:$C,条件付き不可!$V$5)&gt;0,Q972,IFERROR(VLOOKUP(D972,条件付き不可!E:Y,21,0),0))</f>
        <v>0</v>
      </c>
    </row>
    <row r="973" spans="1:22">
      <c r="A973" s="53" t="str">
        <f t="shared" si="268"/>
        <v>032004</v>
      </c>
      <c r="B973" s="53">
        <v>15</v>
      </c>
      <c r="C973">
        <v>972</v>
      </c>
      <c r="D973">
        <v>32004</v>
      </c>
      <c r="E973" t="s">
        <v>3034</v>
      </c>
      <c r="F973" t="s">
        <v>759</v>
      </c>
      <c r="G973" t="str">
        <f>VLOOKUP(A973,GIS!A:B,2,0)</f>
        <v>海神２Ｂ</v>
      </c>
      <c r="H973" t="s">
        <v>743</v>
      </c>
      <c r="I973" t="s">
        <v>2612</v>
      </c>
      <c r="J973" s="66">
        <v>650</v>
      </c>
      <c r="K973" s="66">
        <v>525</v>
      </c>
      <c r="L973" s="66">
        <v>525</v>
      </c>
      <c r="M973" s="66">
        <v>525</v>
      </c>
      <c r="N973" s="66">
        <f>VLOOKUP(A973,GIS!A:C,3,0)</f>
        <v>650</v>
      </c>
      <c r="O973" s="66" t="str">
        <f t="shared" si="269"/>
        <v/>
      </c>
      <c r="P973" s="66" t="str">
        <f t="shared" si="266"/>
        <v>✕</v>
      </c>
      <c r="Q973" s="66">
        <f t="shared" si="270"/>
        <v>650</v>
      </c>
      <c r="R973" s="66">
        <f t="shared" si="271"/>
        <v>525</v>
      </c>
      <c r="S973" s="66">
        <f>Q973-U973-SUMIFS(条件付き不可!X:X,条件付き不可!E:E,D973)</f>
        <v>525</v>
      </c>
      <c r="T973" s="66">
        <f t="shared" si="267"/>
        <v>525</v>
      </c>
      <c r="U973" s="66">
        <f>IF(COUNTIFS(条件付き不可!$E:$E,$D973,条件付き不可!$C:$C,条件付き不可!$V$3)&gt;0,Q973,SUMIFS(条件付き不可!$L:$L,条件付き不可!$E:$E,$D973,条件付き不可!$C:$C,U$1))</f>
        <v>125</v>
      </c>
      <c r="V973" s="66">
        <f>IF(COUNTIFS(条件付き不可!$E:$E,$D973,条件付き不可!$C:$C,条件付き不可!$V$5)&gt;0,Q973,IFERROR(VLOOKUP(D973,条件付き不可!E:Y,21,0),0))</f>
        <v>125</v>
      </c>
    </row>
    <row r="974" spans="1:22">
      <c r="A974" s="53" t="str">
        <f t="shared" si="268"/>
        <v>032005</v>
      </c>
      <c r="B974" s="53">
        <v>15</v>
      </c>
      <c r="C974">
        <v>973</v>
      </c>
      <c r="D974">
        <v>32005</v>
      </c>
      <c r="E974" t="s">
        <v>3034</v>
      </c>
      <c r="F974" t="s">
        <v>760</v>
      </c>
      <c r="G974" t="str">
        <f>VLOOKUP(A974,GIS!A:B,2,0)</f>
        <v>本町１Ａ</v>
      </c>
      <c r="H974" t="s">
        <v>743</v>
      </c>
      <c r="I974" t="s">
        <v>2612</v>
      </c>
      <c r="J974" s="66">
        <v>505</v>
      </c>
      <c r="K974" s="66">
        <v>505</v>
      </c>
      <c r="L974" s="66">
        <v>505</v>
      </c>
      <c r="M974" s="66">
        <v>505</v>
      </c>
      <c r="N974" s="66">
        <f>VLOOKUP(A974,GIS!A:C,3,0)</f>
        <v>505</v>
      </c>
      <c r="O974" s="66" t="str">
        <f t="shared" si="269"/>
        <v/>
      </c>
      <c r="P974" s="66" t="str">
        <f t="shared" si="266"/>
        <v/>
      </c>
      <c r="Q974" s="66">
        <f t="shared" si="270"/>
        <v>505</v>
      </c>
      <c r="R974" s="66">
        <f t="shared" si="271"/>
        <v>505</v>
      </c>
      <c r="S974" s="66">
        <f>Q974-U974-SUMIFS(条件付き不可!X:X,条件付き不可!E:E,D974)</f>
        <v>505</v>
      </c>
      <c r="T974" s="66">
        <f t="shared" si="267"/>
        <v>505</v>
      </c>
      <c r="U974" s="66">
        <f>IF(COUNTIFS(条件付き不可!$E:$E,$D974,条件付き不可!$C:$C,条件付き不可!$V$3)&gt;0,Q974,SUMIFS(条件付き不可!$L:$L,条件付き不可!$E:$E,$D974,条件付き不可!$C:$C,U$1))</f>
        <v>0</v>
      </c>
      <c r="V974" s="66">
        <f>IF(COUNTIFS(条件付き不可!$E:$E,$D974,条件付き不可!$C:$C,条件付き不可!$V$5)&gt;0,Q974,IFERROR(VLOOKUP(D974,条件付き不可!E:Y,21,0),0))</f>
        <v>0</v>
      </c>
    </row>
    <row r="975" spans="1:22">
      <c r="A975" s="53" t="str">
        <f t="shared" si="268"/>
        <v>032050</v>
      </c>
      <c r="B975" s="53">
        <v>15</v>
      </c>
      <c r="C975">
        <v>974</v>
      </c>
      <c r="D975">
        <v>32050</v>
      </c>
      <c r="E975" t="s">
        <v>3034</v>
      </c>
      <c r="F975" t="s">
        <v>760</v>
      </c>
      <c r="G975" t="str">
        <f>VLOOKUP(A975,GIS!A:B,2,0)</f>
        <v>本町１B</v>
      </c>
      <c r="H975" t="s">
        <v>743</v>
      </c>
      <c r="I975" t="s">
        <v>2612</v>
      </c>
      <c r="J975" s="66">
        <v>720</v>
      </c>
      <c r="K975" s="66">
        <v>720</v>
      </c>
      <c r="L975" s="66">
        <v>720</v>
      </c>
      <c r="M975" s="66">
        <v>720</v>
      </c>
      <c r="N975" s="66">
        <f>VLOOKUP(A975,GIS!A:C,3,0)</f>
        <v>720</v>
      </c>
      <c r="O975" s="66" t="str">
        <f t="shared" si="269"/>
        <v/>
      </c>
      <c r="P975" s="66" t="str">
        <f t="shared" si="266"/>
        <v/>
      </c>
      <c r="Q975" s="66">
        <f t="shared" si="270"/>
        <v>720</v>
      </c>
      <c r="R975" s="66">
        <f t="shared" si="271"/>
        <v>720</v>
      </c>
      <c r="S975" s="66">
        <f>Q975-U975-SUMIFS(条件付き不可!X:X,条件付き不可!E:E,D975)</f>
        <v>720</v>
      </c>
      <c r="T975" s="66">
        <f t="shared" si="267"/>
        <v>720</v>
      </c>
      <c r="U975" s="66">
        <f>IF(COUNTIFS(条件付き不可!$E:$E,$D975,条件付き不可!$C:$C,条件付き不可!$V$3)&gt;0,Q975,SUMIFS(条件付き不可!$L:$L,条件付き不可!$E:$E,$D975,条件付き不可!$C:$C,U$1))</f>
        <v>0</v>
      </c>
      <c r="V975" s="66">
        <f>IF(COUNTIFS(条件付き不可!$E:$E,$D975,条件付き不可!$C:$C,条件付き不可!$V$5)&gt;0,Q975,IFERROR(VLOOKUP(D975,条件付き不可!E:Y,21,0),0))</f>
        <v>0</v>
      </c>
    </row>
    <row r="976" spans="1:22">
      <c r="A976" s="53" t="str">
        <f t="shared" si="268"/>
        <v>032006</v>
      </c>
      <c r="B976" s="53">
        <v>15</v>
      </c>
      <c r="C976">
        <v>975</v>
      </c>
      <c r="D976">
        <v>32006</v>
      </c>
      <c r="E976" t="s">
        <v>3034</v>
      </c>
      <c r="F976" t="s">
        <v>760</v>
      </c>
      <c r="G976" t="str">
        <f>VLOOKUP(A976,GIS!A:B,2,0)</f>
        <v>本町２Ａ</v>
      </c>
      <c r="H976" t="s">
        <v>743</v>
      </c>
      <c r="I976" t="s">
        <v>2612</v>
      </c>
      <c r="J976" s="66">
        <v>1275</v>
      </c>
      <c r="K976" s="66">
        <v>1275</v>
      </c>
      <c r="L976" s="66">
        <v>1275</v>
      </c>
      <c r="M976" s="66">
        <v>1275</v>
      </c>
      <c r="N976" s="66">
        <f>VLOOKUP(A976,GIS!A:C,3,0)</f>
        <v>1275</v>
      </c>
      <c r="O976" s="66" t="str">
        <f t="shared" si="269"/>
        <v/>
      </c>
      <c r="P976" s="66" t="str">
        <f t="shared" si="266"/>
        <v/>
      </c>
      <c r="Q976" s="66">
        <f t="shared" si="270"/>
        <v>1275</v>
      </c>
      <c r="R976" s="66">
        <f t="shared" si="271"/>
        <v>1275</v>
      </c>
      <c r="S976" s="66">
        <f>Q976-U976-SUMIFS(条件付き不可!X:X,条件付き不可!E:E,D976)</f>
        <v>1275</v>
      </c>
      <c r="T976" s="66">
        <f t="shared" si="267"/>
        <v>1275</v>
      </c>
      <c r="U976" s="66">
        <f>IF(COUNTIFS(条件付き不可!$E:$E,$D976,条件付き不可!$C:$C,条件付き不可!$V$3)&gt;0,Q976,SUMIFS(条件付き不可!$L:$L,条件付き不可!$E:$E,$D976,条件付き不可!$C:$C,U$1))</f>
        <v>0</v>
      </c>
      <c r="V976" s="66">
        <f>IF(COUNTIFS(条件付き不可!$E:$E,$D976,条件付き不可!$C:$C,条件付き不可!$V$5)&gt;0,Q976,IFERROR(VLOOKUP(D976,条件付き不可!E:Y,21,0),0))</f>
        <v>0</v>
      </c>
    </row>
    <row r="977" spans="1:22">
      <c r="A977" s="53" t="str">
        <f t="shared" si="268"/>
        <v>032007</v>
      </c>
      <c r="B977" s="53">
        <v>15</v>
      </c>
      <c r="C977">
        <v>976</v>
      </c>
      <c r="D977">
        <v>32007</v>
      </c>
      <c r="E977" t="s">
        <v>3034</v>
      </c>
      <c r="F977" t="s">
        <v>760</v>
      </c>
      <c r="G977" t="str">
        <f>VLOOKUP(A977,GIS!A:B,2,0)</f>
        <v>本町２Ｂ</v>
      </c>
      <c r="H977" t="s">
        <v>743</v>
      </c>
      <c r="I977" t="s">
        <v>2612</v>
      </c>
      <c r="J977" s="66">
        <v>970</v>
      </c>
      <c r="K977" s="66">
        <v>970</v>
      </c>
      <c r="L977" s="66">
        <v>970</v>
      </c>
      <c r="M977" s="66">
        <v>970</v>
      </c>
      <c r="N977" s="66">
        <f>VLOOKUP(A977,GIS!A:C,3,0)</f>
        <v>970</v>
      </c>
      <c r="O977" s="66" t="str">
        <f t="shared" si="269"/>
        <v/>
      </c>
      <c r="P977" s="66" t="str">
        <f t="shared" si="266"/>
        <v/>
      </c>
      <c r="Q977" s="66">
        <f t="shared" si="270"/>
        <v>970</v>
      </c>
      <c r="R977" s="66">
        <f t="shared" si="271"/>
        <v>970</v>
      </c>
      <c r="S977" s="66">
        <f>Q977-U977-SUMIFS(条件付き不可!X:X,条件付き不可!E:E,D977)</f>
        <v>970</v>
      </c>
      <c r="T977" s="66">
        <f t="shared" si="267"/>
        <v>970</v>
      </c>
      <c r="U977" s="66">
        <f>IF(COUNTIFS(条件付き不可!$E:$E,$D977,条件付き不可!$C:$C,条件付き不可!$V$3)&gt;0,Q977,SUMIFS(条件付き不可!$L:$L,条件付き不可!$E:$E,$D977,条件付き不可!$C:$C,U$1))</f>
        <v>0</v>
      </c>
      <c r="V977" s="66">
        <f>IF(COUNTIFS(条件付き不可!$E:$E,$D977,条件付き不可!$C:$C,条件付き不可!$V$5)&gt;0,Q977,IFERROR(VLOOKUP(D977,条件付き不可!E:Y,21,0),0))</f>
        <v>0</v>
      </c>
    </row>
    <row r="978" spans="1:22">
      <c r="A978" s="53" t="str">
        <f t="shared" si="268"/>
        <v>032008</v>
      </c>
      <c r="B978" s="53">
        <v>15</v>
      </c>
      <c r="C978">
        <v>977</v>
      </c>
      <c r="D978">
        <v>32008</v>
      </c>
      <c r="E978" t="s">
        <v>3034</v>
      </c>
      <c r="F978" t="s">
        <v>760</v>
      </c>
      <c r="G978" t="str">
        <f>VLOOKUP(A978,GIS!A:B,2,0)</f>
        <v>本町３</v>
      </c>
      <c r="H978" t="s">
        <v>743</v>
      </c>
      <c r="I978" t="s">
        <v>2612</v>
      </c>
      <c r="J978" s="66">
        <v>1070</v>
      </c>
      <c r="K978" s="66">
        <v>1070</v>
      </c>
      <c r="L978" s="66">
        <v>1070</v>
      </c>
      <c r="M978" s="66">
        <v>1070</v>
      </c>
      <c r="N978" s="66">
        <f>VLOOKUP(A978,GIS!A:C,3,0)</f>
        <v>1070</v>
      </c>
      <c r="O978" s="66" t="str">
        <f t="shared" si="269"/>
        <v/>
      </c>
      <c r="P978" s="66" t="str">
        <f t="shared" si="266"/>
        <v/>
      </c>
      <c r="Q978" s="66">
        <f t="shared" si="270"/>
        <v>1070</v>
      </c>
      <c r="R978" s="66">
        <f t="shared" si="271"/>
        <v>1070</v>
      </c>
      <c r="S978" s="66">
        <f>Q978-U978-SUMIFS(条件付き不可!X:X,条件付き不可!E:E,D978)</f>
        <v>1070</v>
      </c>
      <c r="T978" s="66">
        <f t="shared" si="267"/>
        <v>1070</v>
      </c>
      <c r="U978" s="66">
        <f>IF(COUNTIFS(条件付き不可!$E:$E,$D978,条件付き不可!$C:$C,条件付き不可!$V$3)&gt;0,Q978,SUMIFS(条件付き不可!$L:$L,条件付き不可!$E:$E,$D978,条件付き不可!$C:$C,U$1))</f>
        <v>0</v>
      </c>
      <c r="V978" s="66">
        <f>IF(COUNTIFS(条件付き不可!$E:$E,$D978,条件付き不可!$C:$C,条件付き不可!$V$5)&gt;0,Q978,IFERROR(VLOOKUP(D978,条件付き不可!E:Y,21,0),0))</f>
        <v>0</v>
      </c>
    </row>
    <row r="979" spans="1:22">
      <c r="A979" s="53" t="str">
        <f t="shared" si="268"/>
        <v>032009</v>
      </c>
      <c r="B979" s="53">
        <v>15</v>
      </c>
      <c r="C979">
        <v>978</v>
      </c>
      <c r="D979">
        <v>32009</v>
      </c>
      <c r="E979" t="s">
        <v>3034</v>
      </c>
      <c r="F979" t="s">
        <v>760</v>
      </c>
      <c r="G979" t="str">
        <f>VLOOKUP(A979,GIS!A:B,2,0)</f>
        <v>本町４Ａ</v>
      </c>
      <c r="H979" t="s">
        <v>743</v>
      </c>
      <c r="I979" t="s">
        <v>2612</v>
      </c>
      <c r="J979" s="66">
        <v>770</v>
      </c>
      <c r="K979" s="66">
        <v>770</v>
      </c>
      <c r="L979" s="66">
        <v>770</v>
      </c>
      <c r="M979" s="66">
        <v>770</v>
      </c>
      <c r="N979" s="66">
        <f>VLOOKUP(A979,GIS!A:C,3,0)</f>
        <v>770</v>
      </c>
      <c r="O979" s="66" t="str">
        <f t="shared" si="269"/>
        <v/>
      </c>
      <c r="P979" s="66" t="str">
        <f t="shared" si="266"/>
        <v/>
      </c>
      <c r="Q979" s="66">
        <f t="shared" si="270"/>
        <v>770</v>
      </c>
      <c r="R979" s="66">
        <f t="shared" si="271"/>
        <v>770</v>
      </c>
      <c r="S979" s="66">
        <f>Q979-U979-SUMIFS(条件付き不可!X:X,条件付き不可!E:E,D979)</f>
        <v>770</v>
      </c>
      <c r="T979" s="66">
        <f t="shared" si="267"/>
        <v>770</v>
      </c>
      <c r="U979" s="66">
        <f>IF(COUNTIFS(条件付き不可!$E:$E,$D979,条件付き不可!$C:$C,条件付き不可!$V$3)&gt;0,Q979,SUMIFS(条件付き不可!$L:$L,条件付き不可!$E:$E,$D979,条件付き不可!$C:$C,U$1))</f>
        <v>0</v>
      </c>
      <c r="V979" s="66">
        <f>IF(COUNTIFS(条件付き不可!$E:$E,$D979,条件付き不可!$C:$C,条件付き不可!$V$5)&gt;0,Q979,IFERROR(VLOOKUP(D979,条件付き不可!E:Y,21,0),0))</f>
        <v>0</v>
      </c>
    </row>
    <row r="980" spans="1:22">
      <c r="A980" s="53" t="str">
        <f t="shared" si="268"/>
        <v>032010</v>
      </c>
      <c r="B980" s="53">
        <v>15</v>
      </c>
      <c r="C980">
        <v>979</v>
      </c>
      <c r="D980">
        <v>32010</v>
      </c>
      <c r="E980" t="s">
        <v>3034</v>
      </c>
      <c r="F980" t="s">
        <v>760</v>
      </c>
      <c r="G980" t="str">
        <f>VLOOKUP(A980,GIS!A:B,2,0)</f>
        <v>本町４B</v>
      </c>
      <c r="H980" t="s">
        <v>743</v>
      </c>
      <c r="I980" t="s">
        <v>2612</v>
      </c>
      <c r="J980" s="66">
        <v>1040</v>
      </c>
      <c r="K980" s="66">
        <v>924</v>
      </c>
      <c r="L980" s="66">
        <v>924</v>
      </c>
      <c r="M980" s="66">
        <v>1040</v>
      </c>
      <c r="N980" s="66">
        <f>VLOOKUP(A980,GIS!A:C,3,0)</f>
        <v>1040</v>
      </c>
      <c r="O980" s="66" t="str">
        <f t="shared" si="269"/>
        <v/>
      </c>
      <c r="P980" s="66" t="str">
        <f t="shared" si="266"/>
        <v>✕</v>
      </c>
      <c r="Q980" s="66">
        <f t="shared" si="270"/>
        <v>1040</v>
      </c>
      <c r="R980" s="66">
        <f t="shared" si="271"/>
        <v>924</v>
      </c>
      <c r="S980" s="66">
        <f>Q980-U980-SUMIFS(条件付き不可!X:X,条件付き不可!E:E,D980)</f>
        <v>924</v>
      </c>
      <c r="T980" s="66">
        <f t="shared" si="267"/>
        <v>1040</v>
      </c>
      <c r="U980" s="66">
        <f>IF(COUNTIFS(条件付き不可!$E:$E,$D980,条件付き不可!$C:$C,条件付き不可!$V$3)&gt;0,Q980,SUMIFS(条件付き不可!$L:$L,条件付き不可!$E:$E,$D980,条件付き不可!$C:$C,U$1))</f>
        <v>116</v>
      </c>
      <c r="V980" s="66">
        <f>IF(COUNTIFS(条件付き不可!$E:$E,$D980,条件付き不可!$C:$C,条件付き不可!$V$5)&gt;0,Q980,IFERROR(VLOOKUP(D980,条件付き不可!E:Y,21,0),0))</f>
        <v>0</v>
      </c>
    </row>
    <row r="981" spans="1:22">
      <c r="A981" s="53" t="str">
        <f t="shared" si="268"/>
        <v>032011</v>
      </c>
      <c r="B981" s="53">
        <v>15</v>
      </c>
      <c r="C981">
        <v>980</v>
      </c>
      <c r="D981">
        <v>32011</v>
      </c>
      <c r="E981" t="s">
        <v>3034</v>
      </c>
      <c r="F981" t="s">
        <v>760</v>
      </c>
      <c r="G981" t="str">
        <f>VLOOKUP(A981,GIS!A:B,2,0)</f>
        <v>本町５</v>
      </c>
      <c r="H981" t="s">
        <v>743</v>
      </c>
      <c r="I981" t="s">
        <v>2612</v>
      </c>
      <c r="J981" s="66">
        <v>1200</v>
      </c>
      <c r="K981" s="66">
        <v>1040</v>
      </c>
      <c r="L981" s="66">
        <v>1040</v>
      </c>
      <c r="M981" s="66">
        <v>1200</v>
      </c>
      <c r="N981" s="66">
        <f>VLOOKUP(A981,GIS!A:C,3,0)</f>
        <v>1200</v>
      </c>
      <c r="O981" s="66" t="str">
        <f t="shared" si="269"/>
        <v/>
      </c>
      <c r="P981" s="66" t="str">
        <f t="shared" si="266"/>
        <v>✕</v>
      </c>
      <c r="Q981" s="66">
        <f t="shared" si="270"/>
        <v>1200</v>
      </c>
      <c r="R981" s="66">
        <f t="shared" si="271"/>
        <v>1040</v>
      </c>
      <c r="S981" s="66">
        <f>Q981-U981-SUMIFS(条件付き不可!X:X,条件付き不可!E:E,D981)</f>
        <v>1040</v>
      </c>
      <c r="T981" s="66">
        <f t="shared" si="267"/>
        <v>1200</v>
      </c>
      <c r="U981" s="66">
        <f>IF(COUNTIFS(条件付き不可!$E:$E,$D981,条件付き不可!$C:$C,条件付き不可!$V$3)&gt;0,Q981,SUMIFS(条件付き不可!$L:$L,条件付き不可!$E:$E,$D981,条件付き不可!$C:$C,U$1))</f>
        <v>160</v>
      </c>
      <c r="V981" s="66">
        <f>IF(COUNTIFS(条件付き不可!$E:$E,$D981,条件付き不可!$C:$C,条件付き不可!$V$5)&gt;0,Q981,IFERROR(VLOOKUP(D981,条件付き不可!E:Y,21,0),0))</f>
        <v>0</v>
      </c>
    </row>
    <row r="982" spans="1:22">
      <c r="A982" s="53" t="str">
        <f t="shared" si="268"/>
        <v>032012</v>
      </c>
      <c r="B982" s="53">
        <v>15</v>
      </c>
      <c r="C982">
        <v>981</v>
      </c>
      <c r="D982">
        <v>32012</v>
      </c>
      <c r="E982" t="s">
        <v>3034</v>
      </c>
      <c r="F982" t="s">
        <v>760</v>
      </c>
      <c r="G982" t="str">
        <f>VLOOKUP(A982,GIS!A:B,2,0)</f>
        <v>本町６Ａ</v>
      </c>
      <c r="H982" t="s">
        <v>743</v>
      </c>
      <c r="I982" t="s">
        <v>2612</v>
      </c>
      <c r="J982" s="66">
        <v>380</v>
      </c>
      <c r="K982" s="66">
        <v>380</v>
      </c>
      <c r="L982" s="66">
        <v>380</v>
      </c>
      <c r="M982" s="66">
        <v>380</v>
      </c>
      <c r="N982" s="66">
        <f>VLOOKUP(A982,GIS!A:C,3,0)</f>
        <v>380</v>
      </c>
      <c r="O982" s="66" t="str">
        <f t="shared" si="269"/>
        <v/>
      </c>
      <c r="P982" s="66" t="str">
        <f t="shared" si="266"/>
        <v/>
      </c>
      <c r="Q982" s="66">
        <f t="shared" si="270"/>
        <v>380</v>
      </c>
      <c r="R982" s="66">
        <f t="shared" si="271"/>
        <v>380</v>
      </c>
      <c r="S982" s="66">
        <f>Q982-U982-SUMIFS(条件付き不可!X:X,条件付き不可!E:E,D982)</f>
        <v>380</v>
      </c>
      <c r="T982" s="66">
        <f t="shared" si="267"/>
        <v>380</v>
      </c>
      <c r="U982" s="66">
        <f>IF(COUNTIFS(条件付き不可!$E:$E,$D982,条件付き不可!$C:$C,条件付き不可!$V$3)&gt;0,Q982,SUMIFS(条件付き不可!$L:$L,条件付き不可!$E:$E,$D982,条件付き不可!$C:$C,U$1))</f>
        <v>0</v>
      </c>
      <c r="V982" s="66">
        <f>IF(COUNTIFS(条件付き不可!$E:$E,$D982,条件付き不可!$C:$C,条件付き不可!$V$5)&gt;0,Q982,IFERROR(VLOOKUP(D982,条件付き不可!E:Y,21,0),0))</f>
        <v>0</v>
      </c>
    </row>
    <row r="983" spans="1:22">
      <c r="A983" s="53" t="str">
        <f t="shared" si="268"/>
        <v>032013</v>
      </c>
      <c r="B983" s="53">
        <v>15</v>
      </c>
      <c r="C983">
        <v>982</v>
      </c>
      <c r="D983">
        <v>32013</v>
      </c>
      <c r="E983" t="s">
        <v>3034</v>
      </c>
      <c r="F983" t="s">
        <v>760</v>
      </c>
      <c r="G983" t="str">
        <f>VLOOKUP(A983,GIS!A:B,2,0)</f>
        <v>本町６B</v>
      </c>
      <c r="H983" t="s">
        <v>743</v>
      </c>
      <c r="I983" t="s">
        <v>2612</v>
      </c>
      <c r="J983" s="66">
        <v>545</v>
      </c>
      <c r="K983" s="66">
        <v>545</v>
      </c>
      <c r="L983" s="66">
        <v>545</v>
      </c>
      <c r="M983" s="66">
        <v>545</v>
      </c>
      <c r="N983" s="66">
        <f>VLOOKUP(A983,GIS!A:C,3,0)</f>
        <v>545</v>
      </c>
      <c r="O983" s="66" t="str">
        <f t="shared" si="269"/>
        <v/>
      </c>
      <c r="P983" s="66" t="str">
        <f t="shared" si="266"/>
        <v/>
      </c>
      <c r="Q983" s="66">
        <f t="shared" si="270"/>
        <v>545</v>
      </c>
      <c r="R983" s="66">
        <f t="shared" si="271"/>
        <v>545</v>
      </c>
      <c r="S983" s="66">
        <f>Q983-U983-SUMIFS(条件付き不可!X:X,条件付き不可!E:E,D983)</f>
        <v>545</v>
      </c>
      <c r="T983" s="66">
        <f t="shared" si="267"/>
        <v>545</v>
      </c>
      <c r="U983" s="66">
        <f>IF(COUNTIFS(条件付き不可!$E:$E,$D983,条件付き不可!$C:$C,条件付き不可!$V$3)&gt;0,Q983,SUMIFS(条件付き不可!$L:$L,条件付き不可!$E:$E,$D983,条件付き不可!$C:$C,U$1))</f>
        <v>0</v>
      </c>
      <c r="V983" s="66">
        <f>IF(COUNTIFS(条件付き不可!$E:$E,$D983,条件付き不可!$C:$C,条件付き不可!$V$5)&gt;0,Q983,IFERROR(VLOOKUP(D983,条件付き不可!E:Y,21,0),0))</f>
        <v>0</v>
      </c>
    </row>
    <row r="984" spans="1:22">
      <c r="A984" s="53" t="str">
        <f t="shared" si="268"/>
        <v>032051</v>
      </c>
      <c r="B984" s="53">
        <v>15</v>
      </c>
      <c r="C984">
        <v>983</v>
      </c>
      <c r="D984">
        <v>32051</v>
      </c>
      <c r="E984" t="s">
        <v>3034</v>
      </c>
      <c r="F984" t="s">
        <v>760</v>
      </c>
      <c r="G984" t="str">
        <f>VLOOKUP(A984,GIS!A:B,2,0)</f>
        <v>本町6C</v>
      </c>
      <c r="H984" t="s">
        <v>743</v>
      </c>
      <c r="I984" t="s">
        <v>2612</v>
      </c>
      <c r="J984" s="66">
        <v>455</v>
      </c>
      <c r="K984" s="66">
        <v>455</v>
      </c>
      <c r="L984" s="66">
        <v>455</v>
      </c>
      <c r="M984" s="66">
        <v>455</v>
      </c>
      <c r="N984" s="66">
        <f>VLOOKUP(A984,GIS!A:C,3,0)</f>
        <v>455</v>
      </c>
      <c r="O984" s="66" t="str">
        <f t="shared" si="269"/>
        <v/>
      </c>
      <c r="P984" s="66" t="str">
        <f t="shared" si="266"/>
        <v/>
      </c>
      <c r="Q984" s="66">
        <f t="shared" si="270"/>
        <v>455</v>
      </c>
      <c r="R984" s="66">
        <f t="shared" si="271"/>
        <v>455</v>
      </c>
      <c r="S984" s="66">
        <f>Q984-U984-SUMIFS(条件付き不可!X:X,条件付き不可!E:E,D984)</f>
        <v>455</v>
      </c>
      <c r="T984" s="66">
        <f t="shared" si="267"/>
        <v>455</v>
      </c>
      <c r="U984" s="66">
        <f>IF(COUNTIFS(条件付き不可!$E:$E,$D984,条件付き不可!$C:$C,条件付き不可!$V$3)&gt;0,Q984,SUMIFS(条件付き不可!$L:$L,条件付き不可!$E:$E,$D984,条件付き不可!$C:$C,U$1))</f>
        <v>0</v>
      </c>
      <c r="V984" s="66">
        <f>IF(COUNTIFS(条件付き不可!$E:$E,$D984,条件付き不可!$C:$C,条件付き不可!$V$5)&gt;0,Q984,IFERROR(VLOOKUP(D984,条件付き不可!E:Y,21,0),0))</f>
        <v>0</v>
      </c>
    </row>
    <row r="985" spans="1:22">
      <c r="A985" s="53" t="str">
        <f t="shared" si="268"/>
        <v>032014</v>
      </c>
      <c r="B985" s="53">
        <v>15</v>
      </c>
      <c r="C985">
        <v>984</v>
      </c>
      <c r="D985">
        <v>32014</v>
      </c>
      <c r="E985" t="s">
        <v>3034</v>
      </c>
      <c r="F985" t="s">
        <v>760</v>
      </c>
      <c r="G985" t="str">
        <f>VLOOKUP(A985,GIS!A:B,2,0)</f>
        <v>本町７</v>
      </c>
      <c r="H985" t="s">
        <v>743</v>
      </c>
      <c r="I985" t="s">
        <v>2612</v>
      </c>
      <c r="J985" s="66">
        <v>1140</v>
      </c>
      <c r="K985" s="66">
        <v>1140</v>
      </c>
      <c r="L985" s="66">
        <v>1140</v>
      </c>
      <c r="M985" s="66">
        <v>1140</v>
      </c>
      <c r="N985" s="66">
        <f>VLOOKUP(A985,GIS!A:C,3,0)</f>
        <v>1140</v>
      </c>
      <c r="O985" s="66" t="str">
        <f t="shared" si="269"/>
        <v/>
      </c>
      <c r="P985" s="66" t="str">
        <f t="shared" si="266"/>
        <v/>
      </c>
      <c r="Q985" s="66">
        <f t="shared" si="270"/>
        <v>1140</v>
      </c>
      <c r="R985" s="66">
        <f t="shared" si="271"/>
        <v>1140</v>
      </c>
      <c r="S985" s="66">
        <f>Q985-U985-SUMIFS(条件付き不可!X:X,条件付き不可!E:E,D985)</f>
        <v>1140</v>
      </c>
      <c r="T985" s="66">
        <f t="shared" si="267"/>
        <v>1140</v>
      </c>
      <c r="U985" s="66">
        <f>IF(COUNTIFS(条件付き不可!$E:$E,$D985,条件付き不可!$C:$C,条件付き不可!$V$3)&gt;0,Q985,SUMIFS(条件付き不可!$L:$L,条件付き不可!$E:$E,$D985,条件付き不可!$C:$C,U$1))</f>
        <v>0</v>
      </c>
      <c r="V985" s="66">
        <f>IF(COUNTIFS(条件付き不可!$E:$E,$D985,条件付き不可!$C:$C,条件付き不可!$V$5)&gt;0,Q985,IFERROR(VLOOKUP(D985,条件付き不可!E:Y,21,0),0))</f>
        <v>0</v>
      </c>
    </row>
    <row r="986" spans="1:22">
      <c r="A986" s="53" t="str">
        <f t="shared" si="268"/>
        <v>032015</v>
      </c>
      <c r="B986" s="53">
        <v>15</v>
      </c>
      <c r="C986">
        <v>985</v>
      </c>
      <c r="D986">
        <v>32015</v>
      </c>
      <c r="E986" t="s">
        <v>3034</v>
      </c>
      <c r="F986" t="s">
        <v>762</v>
      </c>
      <c r="G986" t="str">
        <f>VLOOKUP(A986,GIS!A:B,2,0)</f>
        <v>南本町Ａ</v>
      </c>
      <c r="H986" t="s">
        <v>743</v>
      </c>
      <c r="I986" t="s">
        <v>2612</v>
      </c>
      <c r="J986" s="66">
        <v>450</v>
      </c>
      <c r="K986" s="66">
        <v>450</v>
      </c>
      <c r="L986" s="66">
        <v>450</v>
      </c>
      <c r="M986" s="66">
        <v>450</v>
      </c>
      <c r="N986" s="66">
        <f>VLOOKUP(A986,GIS!A:C,3,0)</f>
        <v>450</v>
      </c>
      <c r="O986" s="66" t="str">
        <f t="shared" si="269"/>
        <v/>
      </c>
      <c r="P986" s="66" t="str">
        <f t="shared" si="266"/>
        <v/>
      </c>
      <c r="Q986" s="66">
        <f t="shared" si="270"/>
        <v>450</v>
      </c>
      <c r="R986" s="66">
        <f t="shared" si="271"/>
        <v>450</v>
      </c>
      <c r="S986" s="66">
        <f>Q986-U986-SUMIFS(条件付き不可!X:X,条件付き不可!E:E,D986)</f>
        <v>450</v>
      </c>
      <c r="T986" s="66">
        <f t="shared" si="267"/>
        <v>450</v>
      </c>
      <c r="U986" s="66">
        <f>IF(COUNTIFS(条件付き不可!$E:$E,$D986,条件付き不可!$C:$C,条件付き不可!$V$3)&gt;0,Q986,SUMIFS(条件付き不可!$L:$L,条件付き不可!$E:$E,$D986,条件付き不可!$C:$C,U$1))</f>
        <v>0</v>
      </c>
      <c r="V986" s="66">
        <f>IF(COUNTIFS(条件付き不可!$E:$E,$D986,条件付き不可!$C:$C,条件付き不可!$V$5)&gt;0,Q986,IFERROR(VLOOKUP(D986,条件付き不可!E:Y,21,0),0))</f>
        <v>0</v>
      </c>
    </row>
    <row r="987" spans="1:22">
      <c r="A987" s="53" t="str">
        <f t="shared" si="268"/>
        <v>032016</v>
      </c>
      <c r="B987" s="53">
        <v>15</v>
      </c>
      <c r="C987">
        <v>986</v>
      </c>
      <c r="D987">
        <v>32016</v>
      </c>
      <c r="E987" t="s">
        <v>3034</v>
      </c>
      <c r="F987" t="s">
        <v>762</v>
      </c>
      <c r="G987" t="str">
        <f>VLOOKUP(A987,GIS!A:B,2,0)</f>
        <v>南本町B</v>
      </c>
      <c r="H987" t="s">
        <v>743</v>
      </c>
      <c r="I987" t="s">
        <v>2612</v>
      </c>
      <c r="J987" s="66">
        <v>1020</v>
      </c>
      <c r="K987" s="66">
        <v>1020</v>
      </c>
      <c r="L987" s="66">
        <v>1020</v>
      </c>
      <c r="M987" s="66">
        <v>1020</v>
      </c>
      <c r="N987" s="66">
        <f>VLOOKUP(A987,GIS!A:C,3,0)</f>
        <v>1020</v>
      </c>
      <c r="O987" s="66" t="str">
        <f t="shared" si="269"/>
        <v/>
      </c>
      <c r="P987" s="66" t="str">
        <f t="shared" si="266"/>
        <v/>
      </c>
      <c r="Q987" s="66">
        <f t="shared" si="270"/>
        <v>1020</v>
      </c>
      <c r="R987" s="66">
        <f t="shared" si="271"/>
        <v>1020</v>
      </c>
      <c r="S987" s="66">
        <f>Q987-U987-SUMIFS(条件付き不可!X:X,条件付き不可!E:E,D987)</f>
        <v>1020</v>
      </c>
      <c r="T987" s="66">
        <f t="shared" si="267"/>
        <v>1020</v>
      </c>
      <c r="U987" s="66">
        <f>IF(COUNTIFS(条件付き不可!$E:$E,$D987,条件付き不可!$C:$C,条件付き不可!$V$3)&gt;0,Q987,SUMIFS(条件付き不可!$L:$L,条件付き不可!$E:$E,$D987,条件付き不可!$C:$C,U$1))</f>
        <v>0</v>
      </c>
      <c r="V987" s="66">
        <f>IF(COUNTIFS(条件付き不可!$E:$E,$D987,条件付き不可!$C:$C,条件付き不可!$V$5)&gt;0,Q987,IFERROR(VLOOKUP(D987,条件付き不可!E:Y,21,0),0))</f>
        <v>0</v>
      </c>
    </row>
    <row r="988" spans="1:22">
      <c r="A988" s="53" t="str">
        <f t="shared" si="268"/>
        <v>032017</v>
      </c>
      <c r="B988" s="53">
        <v>15</v>
      </c>
      <c r="C988">
        <v>987</v>
      </c>
      <c r="D988">
        <v>32017</v>
      </c>
      <c r="E988" t="s">
        <v>3034</v>
      </c>
      <c r="F988" t="s">
        <v>764</v>
      </c>
      <c r="G988" t="str">
        <f>VLOOKUP(A988,GIS!A:B,2,0)</f>
        <v>栄町１A</v>
      </c>
      <c r="H988" t="s">
        <v>743</v>
      </c>
      <c r="I988" t="s">
        <v>2612</v>
      </c>
      <c r="J988" s="66">
        <v>680</v>
      </c>
      <c r="K988" s="66">
        <v>680</v>
      </c>
      <c r="L988" s="66">
        <v>680</v>
      </c>
      <c r="M988" s="66">
        <v>680</v>
      </c>
      <c r="N988" s="66">
        <f>VLOOKUP(A988,GIS!A:C,3,0)</f>
        <v>680</v>
      </c>
      <c r="O988" s="66" t="str">
        <f t="shared" si="269"/>
        <v/>
      </c>
      <c r="P988" s="66" t="str">
        <f t="shared" si="266"/>
        <v/>
      </c>
      <c r="Q988" s="66">
        <f t="shared" si="270"/>
        <v>680</v>
      </c>
      <c r="R988" s="66">
        <f t="shared" si="271"/>
        <v>680</v>
      </c>
      <c r="S988" s="66">
        <f>Q988-U988-SUMIFS(条件付き不可!X:X,条件付き不可!E:E,D988)</f>
        <v>680</v>
      </c>
      <c r="T988" s="66">
        <f t="shared" si="267"/>
        <v>680</v>
      </c>
      <c r="U988" s="66">
        <f>IF(COUNTIFS(条件付き不可!$E:$E,$D988,条件付き不可!$C:$C,条件付き不可!$V$3)&gt;0,Q988,SUMIFS(条件付き不可!$L:$L,条件付き不可!$E:$E,$D988,条件付き不可!$C:$C,U$1))</f>
        <v>0</v>
      </c>
      <c r="V988" s="66">
        <f>IF(COUNTIFS(条件付き不可!$E:$E,$D988,条件付き不可!$C:$C,条件付き不可!$V$5)&gt;0,Q988,IFERROR(VLOOKUP(D988,条件付き不可!E:Y,21,0),0))</f>
        <v>0</v>
      </c>
    </row>
    <row r="989" spans="1:22">
      <c r="A989" s="53" t="str">
        <f t="shared" si="268"/>
        <v>032055</v>
      </c>
      <c r="B989" s="53">
        <v>15</v>
      </c>
      <c r="C989">
        <v>988</v>
      </c>
      <c r="D989">
        <v>32055</v>
      </c>
      <c r="E989" t="s">
        <v>3034</v>
      </c>
      <c r="F989" t="s">
        <v>764</v>
      </c>
      <c r="G989" t="str">
        <f>VLOOKUP(A989,GIS!A:B,2,0)</f>
        <v>栄町１B</v>
      </c>
      <c r="H989" t="s">
        <v>743</v>
      </c>
      <c r="I989" t="s">
        <v>2612</v>
      </c>
      <c r="J989" s="66">
        <v>375</v>
      </c>
      <c r="K989" s="66">
        <v>375</v>
      </c>
      <c r="L989" s="66">
        <v>375</v>
      </c>
      <c r="M989" s="66">
        <v>375</v>
      </c>
      <c r="N989" s="66">
        <f>VLOOKUP(A989,GIS!A:C,3,0)</f>
        <v>375</v>
      </c>
      <c r="O989" s="66" t="str">
        <f t="shared" si="269"/>
        <v/>
      </c>
      <c r="P989" s="66" t="str">
        <f t="shared" si="266"/>
        <v/>
      </c>
      <c r="Q989" s="66">
        <f t="shared" si="270"/>
        <v>375</v>
      </c>
      <c r="R989" s="66">
        <f t="shared" si="271"/>
        <v>375</v>
      </c>
      <c r="S989" s="66">
        <f>Q989-U989-SUMIFS(条件付き不可!X:X,条件付き不可!E:E,D989)</f>
        <v>375</v>
      </c>
      <c r="T989" s="66">
        <f t="shared" si="267"/>
        <v>375</v>
      </c>
      <c r="U989" s="66">
        <f>IF(COUNTIFS(条件付き不可!$E:$E,$D989,条件付き不可!$C:$C,条件付き不可!$V$3)&gt;0,Q989,SUMIFS(条件付き不可!$L:$L,条件付き不可!$E:$E,$D989,条件付き不可!$C:$C,U$1))</f>
        <v>0</v>
      </c>
      <c r="V989" s="66">
        <f>IF(COUNTIFS(条件付き不可!$E:$E,$D989,条件付き不可!$C:$C,条件付き不可!$V$5)&gt;0,Q989,IFERROR(VLOOKUP(D989,条件付き不可!E:Y,21,0),0))</f>
        <v>0</v>
      </c>
    </row>
    <row r="990" spans="1:22">
      <c r="A990" s="53" t="str">
        <f t="shared" si="268"/>
        <v>032018</v>
      </c>
      <c r="B990" s="53">
        <v>15</v>
      </c>
      <c r="C990">
        <v>989</v>
      </c>
      <c r="D990">
        <v>32018</v>
      </c>
      <c r="E990" t="s">
        <v>3034</v>
      </c>
      <c r="F990" t="s">
        <v>765</v>
      </c>
      <c r="G990" t="str">
        <f>VLOOKUP(A990,GIS!A:B,2,0)</f>
        <v>湊町１</v>
      </c>
      <c r="H990" t="s">
        <v>743</v>
      </c>
      <c r="I990" t="s">
        <v>2612</v>
      </c>
      <c r="J990" s="66">
        <v>885</v>
      </c>
      <c r="K990" s="66">
        <v>885</v>
      </c>
      <c r="L990" s="66">
        <v>885</v>
      </c>
      <c r="M990" s="66">
        <v>885</v>
      </c>
      <c r="N990" s="66">
        <f>VLOOKUP(A990,GIS!A:C,3,0)</f>
        <v>885</v>
      </c>
      <c r="O990" s="66" t="str">
        <f t="shared" si="269"/>
        <v/>
      </c>
      <c r="P990" s="66" t="str">
        <f t="shared" si="266"/>
        <v/>
      </c>
      <c r="Q990" s="66">
        <f t="shared" si="270"/>
        <v>885</v>
      </c>
      <c r="R990" s="66">
        <f t="shared" si="271"/>
        <v>885</v>
      </c>
      <c r="S990" s="66">
        <f>Q990-U990-SUMIFS(条件付き不可!X:X,条件付き不可!E:E,D990)</f>
        <v>885</v>
      </c>
      <c r="T990" s="66">
        <f t="shared" si="267"/>
        <v>885</v>
      </c>
      <c r="U990" s="66">
        <f>IF(COUNTIFS(条件付き不可!$E:$E,$D990,条件付き不可!$C:$C,条件付き不可!$V$3)&gt;0,Q990,SUMIFS(条件付き不可!$L:$L,条件付き不可!$E:$E,$D990,条件付き不可!$C:$C,U$1))</f>
        <v>0</v>
      </c>
      <c r="V990" s="66">
        <f>IF(COUNTIFS(条件付き不可!$E:$E,$D990,条件付き不可!$C:$C,条件付き不可!$V$5)&gt;0,Q990,IFERROR(VLOOKUP(D990,条件付き不可!E:Y,21,0),0))</f>
        <v>0</v>
      </c>
    </row>
    <row r="991" spans="1:22">
      <c r="A991" s="53" t="str">
        <f t="shared" si="268"/>
        <v>032019</v>
      </c>
      <c r="B991" s="53">
        <v>15</v>
      </c>
      <c r="C991">
        <v>990</v>
      </c>
      <c r="D991">
        <v>32019</v>
      </c>
      <c r="E991" t="s">
        <v>3034</v>
      </c>
      <c r="F991" t="s">
        <v>765</v>
      </c>
      <c r="G991" t="str">
        <f>VLOOKUP(A991,GIS!A:B,2,0)</f>
        <v>湊町２</v>
      </c>
      <c r="H991" t="s">
        <v>743</v>
      </c>
      <c r="I991" t="s">
        <v>2612</v>
      </c>
      <c r="J991" s="66">
        <v>1170</v>
      </c>
      <c r="K991" s="66">
        <v>1170</v>
      </c>
      <c r="L991" s="66">
        <v>1170</v>
      </c>
      <c r="M991" s="66">
        <v>1170</v>
      </c>
      <c r="N991" s="66">
        <f>VLOOKUP(A991,GIS!A:C,3,0)</f>
        <v>1170</v>
      </c>
      <c r="O991" s="66" t="str">
        <f t="shared" si="269"/>
        <v/>
      </c>
      <c r="P991" s="66" t="str">
        <f t="shared" si="266"/>
        <v/>
      </c>
      <c r="Q991" s="66">
        <f t="shared" si="270"/>
        <v>1170</v>
      </c>
      <c r="R991" s="66">
        <f t="shared" si="271"/>
        <v>1170</v>
      </c>
      <c r="S991" s="66">
        <f>Q991-U991-SUMIFS(条件付き不可!X:X,条件付き不可!E:E,D991)</f>
        <v>1170</v>
      </c>
      <c r="T991" s="66">
        <f t="shared" si="267"/>
        <v>1170</v>
      </c>
      <c r="U991" s="66">
        <f>IF(COUNTIFS(条件付き不可!$E:$E,$D991,条件付き不可!$C:$C,条件付き不可!$V$3)&gt;0,Q991,SUMIFS(条件付き不可!$L:$L,条件付き不可!$E:$E,$D991,条件付き不可!$C:$C,U$1))</f>
        <v>0</v>
      </c>
      <c r="V991" s="66">
        <f>IF(COUNTIFS(条件付き不可!$E:$E,$D991,条件付き不可!$C:$C,条件付き不可!$V$5)&gt;0,Q991,IFERROR(VLOOKUP(D991,条件付き不可!E:Y,21,0),0))</f>
        <v>0</v>
      </c>
    </row>
    <row r="992" spans="1:22">
      <c r="A992" s="53" t="str">
        <f t="shared" si="268"/>
        <v>032020</v>
      </c>
      <c r="B992" s="53">
        <v>15</v>
      </c>
      <c r="C992">
        <v>991</v>
      </c>
      <c r="D992">
        <v>32020</v>
      </c>
      <c r="E992" t="s">
        <v>3034</v>
      </c>
      <c r="F992" t="s">
        <v>765</v>
      </c>
      <c r="G992" t="str">
        <f>VLOOKUP(A992,GIS!A:B,2,0)</f>
        <v>湊町３</v>
      </c>
      <c r="H992" t="s">
        <v>743</v>
      </c>
      <c r="I992" t="s">
        <v>2612</v>
      </c>
      <c r="J992" s="66">
        <v>920</v>
      </c>
      <c r="K992" s="66">
        <v>920</v>
      </c>
      <c r="L992" s="66">
        <v>920</v>
      </c>
      <c r="M992" s="66">
        <v>920</v>
      </c>
      <c r="N992" s="66">
        <f>VLOOKUP(A992,GIS!A:C,3,0)</f>
        <v>920</v>
      </c>
      <c r="O992" s="66" t="str">
        <f t="shared" si="269"/>
        <v/>
      </c>
      <c r="P992" s="66" t="str">
        <f t="shared" si="266"/>
        <v/>
      </c>
      <c r="Q992" s="66">
        <f t="shared" si="270"/>
        <v>920</v>
      </c>
      <c r="R992" s="66">
        <f t="shared" si="271"/>
        <v>920</v>
      </c>
      <c r="S992" s="66">
        <f>Q992-U992-SUMIFS(条件付き不可!X:X,条件付き不可!E:E,D992)</f>
        <v>920</v>
      </c>
      <c r="T992" s="66">
        <f t="shared" si="267"/>
        <v>920</v>
      </c>
      <c r="U992" s="66">
        <f>IF(COUNTIFS(条件付き不可!$E:$E,$D992,条件付き不可!$C:$C,条件付き不可!$V$3)&gt;0,Q992,SUMIFS(条件付き不可!$L:$L,条件付き不可!$E:$E,$D992,条件付き不可!$C:$C,U$1))</f>
        <v>0</v>
      </c>
      <c r="V992" s="66">
        <f>IF(COUNTIFS(条件付き不可!$E:$E,$D992,条件付き不可!$C:$C,条件付き不可!$V$5)&gt;0,Q992,IFERROR(VLOOKUP(D992,条件付き不可!E:Y,21,0),0))</f>
        <v>0</v>
      </c>
    </row>
    <row r="993" spans="1:22">
      <c r="A993" s="53" t="str">
        <f t="shared" si="268"/>
        <v>032022</v>
      </c>
      <c r="B993" s="53">
        <v>15</v>
      </c>
      <c r="C993">
        <v>992</v>
      </c>
      <c r="D993">
        <v>32022</v>
      </c>
      <c r="E993" t="s">
        <v>3034</v>
      </c>
      <c r="F993" t="s">
        <v>766</v>
      </c>
      <c r="G993" t="str">
        <f>VLOOKUP(A993,GIS!A:B,2,0)</f>
        <v>市場3A</v>
      </c>
      <c r="H993" t="s">
        <v>743</v>
      </c>
      <c r="I993" t="s">
        <v>2612</v>
      </c>
      <c r="J993" s="66">
        <v>400</v>
      </c>
      <c r="K993" s="66">
        <v>400</v>
      </c>
      <c r="L993" s="66">
        <v>400</v>
      </c>
      <c r="M993" s="66">
        <v>400</v>
      </c>
      <c r="N993" s="66">
        <f>VLOOKUP(A993,GIS!A:C,3,0)</f>
        <v>400</v>
      </c>
      <c r="O993" s="66" t="str">
        <f t="shared" si="269"/>
        <v/>
      </c>
      <c r="P993" s="66" t="str">
        <f t="shared" si="266"/>
        <v/>
      </c>
      <c r="Q993" s="66">
        <f t="shared" si="270"/>
        <v>400</v>
      </c>
      <c r="R993" s="66">
        <f t="shared" si="271"/>
        <v>400</v>
      </c>
      <c r="S993" s="66">
        <f>Q993-U993-SUMIFS(条件付き不可!X:X,条件付き不可!E:E,D993)</f>
        <v>400</v>
      </c>
      <c r="T993" s="66">
        <f t="shared" si="267"/>
        <v>400</v>
      </c>
      <c r="U993" s="66">
        <f>IF(COUNTIFS(条件付き不可!$E:$E,$D993,条件付き不可!$C:$C,条件付き不可!$V$3)&gt;0,Q993,SUMIFS(条件付き不可!$L:$L,条件付き不可!$E:$E,$D993,条件付き不可!$C:$C,U$1))</f>
        <v>0</v>
      </c>
      <c r="V993" s="66">
        <f>IF(COUNTIFS(条件付き不可!$E:$E,$D993,条件付き不可!$C:$C,条件付き不可!$V$5)&gt;0,Q993,IFERROR(VLOOKUP(D993,条件付き不可!E:Y,21,0),0))</f>
        <v>0</v>
      </c>
    </row>
    <row r="994" spans="1:22">
      <c r="A994" s="53" t="str">
        <f t="shared" ref="A994" si="272">TEXT(D994,"000000")</f>
        <v>032056</v>
      </c>
      <c r="B994" s="53">
        <v>15</v>
      </c>
      <c r="C994">
        <v>993</v>
      </c>
      <c r="D994">
        <v>32056</v>
      </c>
      <c r="E994" t="s">
        <v>3034</v>
      </c>
      <c r="F994" t="s">
        <v>766</v>
      </c>
      <c r="G994" t="str">
        <f>VLOOKUP(A994,GIS!A:B,2,0)</f>
        <v>市場1・3B</v>
      </c>
      <c r="H994" t="s">
        <v>743</v>
      </c>
      <c r="I994" t="s">
        <v>2612</v>
      </c>
      <c r="J994" s="66">
        <v>360</v>
      </c>
      <c r="K994" s="66">
        <v>360</v>
      </c>
      <c r="L994" s="66">
        <v>360</v>
      </c>
      <c r="M994" s="66">
        <v>360</v>
      </c>
      <c r="N994" s="66">
        <f>VLOOKUP(A994,GIS!A:C,3,0)</f>
        <v>360</v>
      </c>
      <c r="O994" s="66" t="str">
        <f t="shared" ref="O994" si="273">IF(J994=N994,"","✕")</f>
        <v/>
      </c>
      <c r="P994" s="66" t="str">
        <f t="shared" ref="P994" si="274">IF(J994=K994,IF(J994=L994,"","✕"),"✕")</f>
        <v/>
      </c>
      <c r="Q994" s="66">
        <f t="shared" ref="Q994" si="275">N994</f>
        <v>360</v>
      </c>
      <c r="R994" s="66">
        <f t="shared" ref="R994" si="276">Q994-U994</f>
        <v>360</v>
      </c>
      <c r="S994" s="66">
        <f>Q994-U994-SUMIFS(条件付き不可!X:X,条件付き不可!E:E,D994)</f>
        <v>360</v>
      </c>
      <c r="T994" s="66">
        <f t="shared" ref="T994" si="277">Q994-V994</f>
        <v>360</v>
      </c>
      <c r="U994" s="66">
        <f>IF(COUNTIFS(条件付き不可!$E:$E,$D994,条件付き不可!$C:$C,条件付き不可!$V$3)&gt;0,Q994,SUMIFS(条件付き不可!$L:$L,条件付き不可!$E:$E,$D994,条件付き不可!$C:$C,U$1))</f>
        <v>0</v>
      </c>
      <c r="V994" s="66">
        <f>IF(COUNTIFS(条件付き不可!$E:$E,$D994,条件付き不可!$C:$C,条件付き不可!$V$5)&gt;0,Q994,IFERROR(VLOOKUP(D994,条件付き不可!E:Y,21,0),0))</f>
        <v>0</v>
      </c>
    </row>
    <row r="995" spans="1:22">
      <c r="A995" s="53" t="str">
        <f t="shared" si="268"/>
        <v>032023</v>
      </c>
      <c r="B995" s="53">
        <v>15</v>
      </c>
      <c r="C995">
        <v>994</v>
      </c>
      <c r="D995">
        <v>32023</v>
      </c>
      <c r="E995" t="s">
        <v>3034</v>
      </c>
      <c r="F995" t="s">
        <v>766</v>
      </c>
      <c r="G995" t="str">
        <f>VLOOKUP(A995,GIS!A:B,2,0)</f>
        <v>市場４</v>
      </c>
      <c r="H995" t="s">
        <v>743</v>
      </c>
      <c r="I995" t="s">
        <v>2612</v>
      </c>
      <c r="J995" s="66">
        <v>355</v>
      </c>
      <c r="K995" s="66">
        <v>355</v>
      </c>
      <c r="L995" s="66">
        <v>355</v>
      </c>
      <c r="M995" s="66">
        <v>355</v>
      </c>
      <c r="N995" s="66">
        <f>VLOOKUP(A995,GIS!A:C,3,0)</f>
        <v>355</v>
      </c>
      <c r="O995" s="66" t="str">
        <f t="shared" si="269"/>
        <v/>
      </c>
      <c r="P995" s="66" t="str">
        <f t="shared" si="266"/>
        <v/>
      </c>
      <c r="Q995" s="66">
        <f t="shared" si="270"/>
        <v>355</v>
      </c>
      <c r="R995" s="66">
        <f t="shared" si="271"/>
        <v>355</v>
      </c>
      <c r="S995" s="66">
        <f>Q995-U995-SUMIFS(条件付き不可!X:X,条件付き不可!E:E,D995)</f>
        <v>355</v>
      </c>
      <c r="T995" s="66">
        <f t="shared" si="267"/>
        <v>355</v>
      </c>
      <c r="U995" s="66">
        <f>IF(COUNTIFS(条件付き不可!$E:$E,$D995,条件付き不可!$C:$C,条件付き不可!$V$3)&gt;0,Q995,SUMIFS(条件付き不可!$L:$L,条件付き不可!$E:$E,$D995,条件付き不可!$C:$C,U$1))</f>
        <v>0</v>
      </c>
      <c r="V995" s="66">
        <f>IF(COUNTIFS(条件付き不可!$E:$E,$D995,条件付き不可!$C:$C,条件付き不可!$V$5)&gt;0,Q995,IFERROR(VLOOKUP(D995,条件付き不可!E:Y,21,0),0))</f>
        <v>0</v>
      </c>
    </row>
    <row r="996" spans="1:22">
      <c r="A996" s="53" t="str">
        <f t="shared" si="268"/>
        <v>032024</v>
      </c>
      <c r="B996" s="53">
        <v>15</v>
      </c>
      <c r="C996">
        <v>995</v>
      </c>
      <c r="D996">
        <v>32024</v>
      </c>
      <c r="E996" t="s">
        <v>3034</v>
      </c>
      <c r="F996" t="s">
        <v>766</v>
      </c>
      <c r="G996" t="str">
        <f>VLOOKUP(A996,GIS!A:B,2,0)</f>
        <v>市場４・5</v>
      </c>
      <c r="H996" t="s">
        <v>743</v>
      </c>
      <c r="I996" t="s">
        <v>2612</v>
      </c>
      <c r="J996" s="66">
        <v>464</v>
      </c>
      <c r="K996" s="66">
        <v>464</v>
      </c>
      <c r="L996" s="66">
        <v>464</v>
      </c>
      <c r="M996" s="66">
        <v>464</v>
      </c>
      <c r="N996" s="66">
        <f>VLOOKUP(A996,GIS!A:C,3,0)</f>
        <v>464</v>
      </c>
      <c r="O996" s="66" t="str">
        <f t="shared" si="269"/>
        <v/>
      </c>
      <c r="P996" s="66" t="str">
        <f t="shared" si="266"/>
        <v/>
      </c>
      <c r="Q996" s="66">
        <f t="shared" si="270"/>
        <v>464</v>
      </c>
      <c r="R996" s="66">
        <f t="shared" si="271"/>
        <v>464</v>
      </c>
      <c r="S996" s="66">
        <f>Q996-U996-SUMIFS(条件付き不可!X:X,条件付き不可!E:E,D996)</f>
        <v>464</v>
      </c>
      <c r="T996" s="66">
        <f t="shared" si="267"/>
        <v>464</v>
      </c>
      <c r="U996" s="66">
        <f>IF(COUNTIFS(条件付き不可!$E:$E,$D996,条件付き不可!$C:$C,条件付き不可!$V$3)&gt;0,Q996,SUMIFS(条件付き不可!$L:$L,条件付き不可!$E:$E,$D996,条件付き不可!$C:$C,U$1))</f>
        <v>0</v>
      </c>
      <c r="V996" s="66">
        <f>IF(COUNTIFS(条件付き不可!$E:$E,$D996,条件付き不可!$C:$C,条件付き不可!$V$5)&gt;0,Q996,IFERROR(VLOOKUP(D996,条件付き不可!E:Y,21,0),0))</f>
        <v>0</v>
      </c>
    </row>
    <row r="997" spans="1:22">
      <c r="A997" s="53" t="str">
        <f t="shared" si="268"/>
        <v>032025</v>
      </c>
      <c r="B997" s="53">
        <v>15</v>
      </c>
      <c r="C997">
        <v>996</v>
      </c>
      <c r="D997">
        <v>32025</v>
      </c>
      <c r="E997" t="s">
        <v>3034</v>
      </c>
      <c r="F997" t="s">
        <v>767</v>
      </c>
      <c r="G997" t="str">
        <f>VLOOKUP(A997,GIS!A:B,2,0)</f>
        <v>駿河台１Ａ</v>
      </c>
      <c r="H997" t="s">
        <v>743</v>
      </c>
      <c r="I997" t="s">
        <v>2612</v>
      </c>
      <c r="J997" s="66">
        <v>510</v>
      </c>
      <c r="K997" s="66">
        <v>510</v>
      </c>
      <c r="L997" s="66">
        <v>510</v>
      </c>
      <c r="M997" s="66">
        <v>510</v>
      </c>
      <c r="N997" s="66">
        <f>VLOOKUP(A997,GIS!A:C,3,0)</f>
        <v>510</v>
      </c>
      <c r="O997" s="66" t="str">
        <f t="shared" si="269"/>
        <v/>
      </c>
      <c r="P997" s="66" t="str">
        <f t="shared" si="266"/>
        <v/>
      </c>
      <c r="Q997" s="66">
        <f t="shared" si="270"/>
        <v>510</v>
      </c>
      <c r="R997" s="66">
        <f t="shared" si="271"/>
        <v>510</v>
      </c>
      <c r="S997" s="66">
        <f>Q997-U997-SUMIFS(条件付き不可!X:X,条件付き不可!E:E,D997)</f>
        <v>510</v>
      </c>
      <c r="T997" s="66">
        <f t="shared" si="267"/>
        <v>510</v>
      </c>
      <c r="U997" s="66">
        <f>IF(COUNTIFS(条件付き不可!$E:$E,$D997,条件付き不可!$C:$C,条件付き不可!$V$3)&gt;0,Q997,SUMIFS(条件付き不可!$L:$L,条件付き不可!$E:$E,$D997,条件付き不可!$C:$C,U$1))</f>
        <v>0</v>
      </c>
      <c r="V997" s="66">
        <f>IF(COUNTIFS(条件付き不可!$E:$E,$D997,条件付き不可!$C:$C,条件付き不可!$V$5)&gt;0,Q997,IFERROR(VLOOKUP(D997,条件付き不可!E:Y,21,0),0))</f>
        <v>0</v>
      </c>
    </row>
    <row r="998" spans="1:22">
      <c r="A998" s="53" t="str">
        <f t="shared" si="268"/>
        <v>032054</v>
      </c>
      <c r="B998" s="53">
        <v>15</v>
      </c>
      <c r="C998">
        <v>997</v>
      </c>
      <c r="D998">
        <v>32054</v>
      </c>
      <c r="E998" t="s">
        <v>3034</v>
      </c>
      <c r="F998" t="s">
        <v>767</v>
      </c>
      <c r="G998" t="str">
        <f>VLOOKUP(A998,GIS!A:B,2,0)</f>
        <v>駿河台１B</v>
      </c>
      <c r="H998" t="s">
        <v>743</v>
      </c>
      <c r="I998" t="s">
        <v>2612</v>
      </c>
      <c r="J998" s="66">
        <v>590</v>
      </c>
      <c r="K998" s="66">
        <v>590</v>
      </c>
      <c r="L998" s="66">
        <v>590</v>
      </c>
      <c r="M998" s="66">
        <v>590</v>
      </c>
      <c r="N998" s="66">
        <f>VLOOKUP(A998,GIS!A:C,3,0)</f>
        <v>590</v>
      </c>
      <c r="O998" s="66" t="str">
        <f t="shared" si="269"/>
        <v/>
      </c>
      <c r="P998" s="66" t="str">
        <f t="shared" si="266"/>
        <v/>
      </c>
      <c r="Q998" s="66">
        <f t="shared" si="270"/>
        <v>590</v>
      </c>
      <c r="R998" s="66">
        <f t="shared" si="271"/>
        <v>590</v>
      </c>
      <c r="S998" s="66">
        <f>Q998-U998-SUMIFS(条件付き不可!X:X,条件付き不可!E:E,D998)</f>
        <v>590</v>
      </c>
      <c r="T998" s="66">
        <f t="shared" si="267"/>
        <v>590</v>
      </c>
      <c r="U998" s="66">
        <f>IF(COUNTIFS(条件付き不可!$E:$E,$D998,条件付き不可!$C:$C,条件付き不可!$V$3)&gt;0,Q998,SUMIFS(条件付き不可!$L:$L,条件付き不可!$E:$E,$D998,条件付き不可!$C:$C,U$1))</f>
        <v>0</v>
      </c>
      <c r="V998" s="66">
        <f>IF(COUNTIFS(条件付き不可!$E:$E,$D998,条件付き不可!$C:$C,条件付き不可!$V$5)&gt;0,Q998,IFERROR(VLOOKUP(D998,条件付き不可!E:Y,21,0),0))</f>
        <v>0</v>
      </c>
    </row>
    <row r="999" spans="1:22">
      <c r="A999" s="53" t="str">
        <f t="shared" si="268"/>
        <v>032026</v>
      </c>
      <c r="B999" s="53">
        <v>15</v>
      </c>
      <c r="C999">
        <v>998</v>
      </c>
      <c r="D999">
        <v>32026</v>
      </c>
      <c r="E999" t="s">
        <v>3034</v>
      </c>
      <c r="F999" t="s">
        <v>768</v>
      </c>
      <c r="G999" t="str">
        <f>VLOOKUP(A999,GIS!A:B,2,0)</f>
        <v>宮本１A</v>
      </c>
      <c r="H999" t="s">
        <v>743</v>
      </c>
      <c r="I999" t="s">
        <v>2612</v>
      </c>
      <c r="J999" s="66">
        <v>465</v>
      </c>
      <c r="K999" s="66">
        <v>290</v>
      </c>
      <c r="L999" s="66">
        <v>290</v>
      </c>
      <c r="M999" s="66">
        <v>465</v>
      </c>
      <c r="N999" s="66">
        <f>VLOOKUP(A999,GIS!A:C,3,0)</f>
        <v>465</v>
      </c>
      <c r="O999" s="66" t="str">
        <f t="shared" si="269"/>
        <v/>
      </c>
      <c r="P999" s="66" t="str">
        <f t="shared" si="266"/>
        <v>✕</v>
      </c>
      <c r="Q999" s="66">
        <f t="shared" si="270"/>
        <v>465</v>
      </c>
      <c r="R999" s="66">
        <f t="shared" si="271"/>
        <v>290</v>
      </c>
      <c r="S999" s="66">
        <f>Q999-U999-SUMIFS(条件付き不可!X:X,条件付き不可!E:E,D999)</f>
        <v>290</v>
      </c>
      <c r="T999" s="66">
        <f t="shared" si="267"/>
        <v>465</v>
      </c>
      <c r="U999" s="66">
        <f>IF(COUNTIFS(条件付き不可!$E:$E,$D999,条件付き不可!$C:$C,条件付き不可!$V$3)&gt;0,Q999,SUMIFS(条件付き不可!$L:$L,条件付き不可!$E:$E,$D999,条件付き不可!$C:$C,U$1))</f>
        <v>175</v>
      </c>
      <c r="V999" s="66">
        <f>IF(COUNTIFS(条件付き不可!$E:$E,$D999,条件付き不可!$C:$C,条件付き不可!$V$5)&gt;0,Q999,IFERROR(VLOOKUP(D999,条件付き不可!E:Y,21,0),0))</f>
        <v>0</v>
      </c>
    </row>
    <row r="1000" spans="1:22">
      <c r="A1000" s="53" t="str">
        <f t="shared" si="268"/>
        <v>032027</v>
      </c>
      <c r="B1000" s="53">
        <v>15</v>
      </c>
      <c r="C1000">
        <v>999</v>
      </c>
      <c r="D1000">
        <v>32027</v>
      </c>
      <c r="E1000" t="s">
        <v>3034</v>
      </c>
      <c r="F1000" t="s">
        <v>768</v>
      </c>
      <c r="G1000" t="str">
        <f>VLOOKUP(A1000,GIS!A:B,2,0)</f>
        <v>宮本１B</v>
      </c>
      <c r="H1000" t="s">
        <v>743</v>
      </c>
      <c r="I1000" t="s">
        <v>2612</v>
      </c>
      <c r="J1000" s="66">
        <v>595</v>
      </c>
      <c r="K1000" s="66">
        <v>595</v>
      </c>
      <c r="L1000" s="66">
        <v>595</v>
      </c>
      <c r="M1000" s="66">
        <v>595</v>
      </c>
      <c r="N1000" s="66">
        <f>VLOOKUP(A1000,GIS!A:C,3,0)</f>
        <v>595</v>
      </c>
      <c r="O1000" s="66" t="str">
        <f t="shared" si="269"/>
        <v/>
      </c>
      <c r="P1000" s="66" t="str">
        <f t="shared" si="266"/>
        <v/>
      </c>
      <c r="Q1000" s="66">
        <f t="shared" si="270"/>
        <v>595</v>
      </c>
      <c r="R1000" s="66">
        <f t="shared" si="271"/>
        <v>595</v>
      </c>
      <c r="S1000" s="66">
        <f>Q1000-U1000-SUMIFS(条件付き不可!X:X,条件付き不可!E:E,D1000)</f>
        <v>595</v>
      </c>
      <c r="T1000" s="66">
        <f t="shared" si="267"/>
        <v>595</v>
      </c>
      <c r="U1000" s="66">
        <f>IF(COUNTIFS(条件付き不可!$E:$E,$D1000,条件付き不可!$C:$C,条件付き不可!$V$3)&gt;0,Q1000,SUMIFS(条件付き不可!$L:$L,条件付き不可!$E:$E,$D1000,条件付き不可!$C:$C,U$1))</f>
        <v>0</v>
      </c>
      <c r="V1000" s="66">
        <f>IF(COUNTIFS(条件付き不可!$E:$E,$D1000,条件付き不可!$C:$C,条件付き不可!$V$5)&gt;0,Q1000,IFERROR(VLOOKUP(D1000,条件付き不可!E:Y,21,0),0))</f>
        <v>0</v>
      </c>
    </row>
    <row r="1001" spans="1:22">
      <c r="A1001" s="53" t="str">
        <f t="shared" si="268"/>
        <v>032028</v>
      </c>
      <c r="B1001" s="53">
        <v>15</v>
      </c>
      <c r="C1001">
        <v>1000</v>
      </c>
      <c r="D1001">
        <v>32028</v>
      </c>
      <c r="E1001" t="s">
        <v>3034</v>
      </c>
      <c r="F1001" t="s">
        <v>768</v>
      </c>
      <c r="G1001" t="str">
        <f>VLOOKUP(A1001,GIS!A:B,2,0)</f>
        <v>宮本２</v>
      </c>
      <c r="H1001" t="s">
        <v>743</v>
      </c>
      <c r="I1001" t="s">
        <v>2612</v>
      </c>
      <c r="J1001" s="66">
        <v>780</v>
      </c>
      <c r="K1001" s="66">
        <v>780</v>
      </c>
      <c r="L1001" s="66">
        <v>780</v>
      </c>
      <c r="M1001" s="66">
        <v>780</v>
      </c>
      <c r="N1001" s="66">
        <f>VLOOKUP(A1001,GIS!A:C,3,0)</f>
        <v>780</v>
      </c>
      <c r="O1001" s="66" t="str">
        <f t="shared" si="269"/>
        <v/>
      </c>
      <c r="P1001" s="66" t="str">
        <f t="shared" ref="P1001:P1065" si="278">IF(J1001=K1001,IF(J1001=L1001,"","✕"),"✕")</f>
        <v/>
      </c>
      <c r="Q1001" s="66">
        <f t="shared" si="270"/>
        <v>780</v>
      </c>
      <c r="R1001" s="66">
        <f t="shared" si="271"/>
        <v>780</v>
      </c>
      <c r="S1001" s="66">
        <f>Q1001-U1001-SUMIFS(条件付き不可!X:X,条件付き不可!E:E,D1001)</f>
        <v>780</v>
      </c>
      <c r="T1001" s="66">
        <f t="shared" si="267"/>
        <v>780</v>
      </c>
      <c r="U1001" s="66">
        <f>IF(COUNTIFS(条件付き不可!$E:$E,$D1001,条件付き不可!$C:$C,条件付き不可!$V$3)&gt;0,Q1001,SUMIFS(条件付き不可!$L:$L,条件付き不可!$E:$E,$D1001,条件付き不可!$C:$C,U$1))</f>
        <v>0</v>
      </c>
      <c r="V1001" s="66">
        <f>IF(COUNTIFS(条件付き不可!$E:$E,$D1001,条件付き不可!$C:$C,条件付き不可!$V$5)&gt;0,Q1001,IFERROR(VLOOKUP(D1001,条件付き不可!E:Y,21,0),0))</f>
        <v>0</v>
      </c>
    </row>
    <row r="1002" spans="1:22">
      <c r="A1002" s="53" t="str">
        <f t="shared" si="268"/>
        <v>032029</v>
      </c>
      <c r="B1002" s="53">
        <v>15</v>
      </c>
      <c r="C1002">
        <v>1001</v>
      </c>
      <c r="D1002">
        <v>32029</v>
      </c>
      <c r="E1002" t="s">
        <v>3034</v>
      </c>
      <c r="F1002" t="s">
        <v>768</v>
      </c>
      <c r="G1002" t="str">
        <f>VLOOKUP(A1002,GIS!A:B,2,0)</f>
        <v>宮本３</v>
      </c>
      <c r="H1002" t="s">
        <v>743</v>
      </c>
      <c r="I1002" t="s">
        <v>2612</v>
      </c>
      <c r="J1002" s="66">
        <v>690</v>
      </c>
      <c r="K1002" s="66">
        <v>690</v>
      </c>
      <c r="L1002" s="66">
        <v>690</v>
      </c>
      <c r="M1002" s="66">
        <v>690</v>
      </c>
      <c r="N1002" s="66">
        <f>VLOOKUP(A1002,GIS!A:C,3,0)</f>
        <v>690</v>
      </c>
      <c r="O1002" s="66" t="str">
        <f t="shared" si="269"/>
        <v/>
      </c>
      <c r="P1002" s="66" t="str">
        <f t="shared" si="278"/>
        <v/>
      </c>
      <c r="Q1002" s="66">
        <f t="shared" si="270"/>
        <v>690</v>
      </c>
      <c r="R1002" s="66">
        <f t="shared" si="271"/>
        <v>690</v>
      </c>
      <c r="S1002" s="66">
        <f>Q1002-U1002-SUMIFS(条件付き不可!X:X,条件付き不可!E:E,D1002)</f>
        <v>690</v>
      </c>
      <c r="T1002" s="66">
        <f t="shared" si="267"/>
        <v>690</v>
      </c>
      <c r="U1002" s="66">
        <f>IF(COUNTIFS(条件付き不可!$E:$E,$D1002,条件付き不可!$C:$C,条件付き不可!$V$3)&gt;0,Q1002,SUMIFS(条件付き不可!$L:$L,条件付き不可!$E:$E,$D1002,条件付き不可!$C:$C,U$1))</f>
        <v>0</v>
      </c>
      <c r="V1002" s="66">
        <f>IF(COUNTIFS(条件付き不可!$E:$E,$D1002,条件付き不可!$C:$C,条件付き不可!$V$5)&gt;0,Q1002,IFERROR(VLOOKUP(D1002,条件付き不可!E:Y,21,0),0))</f>
        <v>0</v>
      </c>
    </row>
    <row r="1003" spans="1:22">
      <c r="A1003" s="53" t="str">
        <f t="shared" si="268"/>
        <v>032030</v>
      </c>
      <c r="B1003" s="53">
        <v>15</v>
      </c>
      <c r="C1003">
        <v>1002</v>
      </c>
      <c r="D1003">
        <v>32030</v>
      </c>
      <c r="E1003" t="s">
        <v>3034</v>
      </c>
      <c r="F1003" t="s">
        <v>768</v>
      </c>
      <c r="G1003" t="str">
        <f>VLOOKUP(A1003,GIS!A:B,2,0)</f>
        <v>宮本４</v>
      </c>
      <c r="H1003" t="s">
        <v>743</v>
      </c>
      <c r="I1003" t="s">
        <v>2612</v>
      </c>
      <c r="J1003" s="66">
        <v>520</v>
      </c>
      <c r="K1003" s="66">
        <v>520</v>
      </c>
      <c r="L1003" s="66">
        <v>520</v>
      </c>
      <c r="M1003" s="66">
        <v>520</v>
      </c>
      <c r="N1003" s="66">
        <f>VLOOKUP(A1003,GIS!A:C,3,0)</f>
        <v>520</v>
      </c>
      <c r="O1003" s="66" t="str">
        <f t="shared" si="269"/>
        <v/>
      </c>
      <c r="P1003" s="66" t="str">
        <f t="shared" si="278"/>
        <v/>
      </c>
      <c r="Q1003" s="66">
        <f t="shared" si="270"/>
        <v>520</v>
      </c>
      <c r="R1003" s="66">
        <f t="shared" si="271"/>
        <v>520</v>
      </c>
      <c r="S1003" s="66">
        <f>Q1003-U1003-SUMIFS(条件付き不可!X:X,条件付き不可!E:E,D1003)</f>
        <v>520</v>
      </c>
      <c r="T1003" s="66">
        <f t="shared" si="267"/>
        <v>520</v>
      </c>
      <c r="U1003" s="66">
        <f>IF(COUNTIFS(条件付き不可!$E:$E,$D1003,条件付き不可!$C:$C,条件付き不可!$V$3)&gt;0,Q1003,SUMIFS(条件付き不可!$L:$L,条件付き不可!$E:$E,$D1003,条件付き不可!$C:$C,U$1))</f>
        <v>0</v>
      </c>
      <c r="V1003" s="66">
        <f>IF(COUNTIFS(条件付き不可!$E:$E,$D1003,条件付き不可!$C:$C,条件付き不可!$V$5)&gt;0,Q1003,IFERROR(VLOOKUP(D1003,条件付き不可!E:Y,21,0),0))</f>
        <v>0</v>
      </c>
    </row>
    <row r="1004" spans="1:22">
      <c r="A1004" s="53" t="str">
        <f t="shared" si="268"/>
        <v>032031</v>
      </c>
      <c r="B1004" s="53">
        <v>15</v>
      </c>
      <c r="C1004">
        <v>1003</v>
      </c>
      <c r="D1004">
        <v>32031</v>
      </c>
      <c r="E1004" t="s">
        <v>3034</v>
      </c>
      <c r="F1004" t="s">
        <v>768</v>
      </c>
      <c r="G1004" t="str">
        <f>VLOOKUP(A1004,GIS!A:B,2,0)</f>
        <v>宮本５</v>
      </c>
      <c r="H1004" t="s">
        <v>743</v>
      </c>
      <c r="I1004" t="s">
        <v>2612</v>
      </c>
      <c r="J1004" s="66">
        <v>330</v>
      </c>
      <c r="K1004" s="66">
        <v>330</v>
      </c>
      <c r="L1004" s="66">
        <v>330</v>
      </c>
      <c r="M1004" s="66">
        <v>330</v>
      </c>
      <c r="N1004" s="66">
        <f>VLOOKUP(A1004,GIS!A:C,3,0)</f>
        <v>330</v>
      </c>
      <c r="O1004" s="66" t="str">
        <f t="shared" si="269"/>
        <v/>
      </c>
      <c r="P1004" s="66" t="str">
        <f t="shared" si="278"/>
        <v/>
      </c>
      <c r="Q1004" s="66">
        <f t="shared" si="270"/>
        <v>330</v>
      </c>
      <c r="R1004" s="66">
        <f t="shared" si="271"/>
        <v>330</v>
      </c>
      <c r="S1004" s="66">
        <f>Q1004-U1004-SUMIFS(条件付き不可!X:X,条件付き不可!E:E,D1004)</f>
        <v>330</v>
      </c>
      <c r="T1004" s="66">
        <f t="shared" si="267"/>
        <v>330</v>
      </c>
      <c r="U1004" s="66">
        <f>IF(COUNTIFS(条件付き不可!$E:$E,$D1004,条件付き不可!$C:$C,条件付き不可!$V$3)&gt;0,Q1004,SUMIFS(条件付き不可!$L:$L,条件付き不可!$E:$E,$D1004,条件付き不可!$C:$C,U$1))</f>
        <v>0</v>
      </c>
      <c r="V1004" s="66">
        <f>IF(COUNTIFS(条件付き不可!$E:$E,$D1004,条件付き不可!$C:$C,条件付き不可!$V$5)&gt;0,Q1004,IFERROR(VLOOKUP(D1004,条件付き不可!E:Y,21,0),0))</f>
        <v>0</v>
      </c>
    </row>
    <row r="1005" spans="1:22">
      <c r="A1005" s="53" t="str">
        <f t="shared" si="268"/>
        <v>032032</v>
      </c>
      <c r="B1005" s="53">
        <v>15</v>
      </c>
      <c r="C1005">
        <v>1004</v>
      </c>
      <c r="D1005">
        <v>32032</v>
      </c>
      <c r="E1005" t="s">
        <v>3034</v>
      </c>
      <c r="F1005" t="s">
        <v>768</v>
      </c>
      <c r="G1005" t="str">
        <f>VLOOKUP(A1005,GIS!A:B,2,0)</f>
        <v>宮本６A</v>
      </c>
      <c r="H1005" t="s">
        <v>743</v>
      </c>
      <c r="I1005" t="s">
        <v>2612</v>
      </c>
      <c r="J1005" s="66">
        <v>800</v>
      </c>
      <c r="K1005" s="66">
        <v>800</v>
      </c>
      <c r="L1005" s="66">
        <v>800</v>
      </c>
      <c r="M1005" s="66">
        <v>800</v>
      </c>
      <c r="N1005" s="66">
        <f>VLOOKUP(A1005,GIS!A:C,3,0)</f>
        <v>800</v>
      </c>
      <c r="O1005" s="66" t="str">
        <f t="shared" si="269"/>
        <v/>
      </c>
      <c r="P1005" s="66" t="str">
        <f t="shared" si="278"/>
        <v/>
      </c>
      <c r="Q1005" s="66">
        <f t="shared" si="270"/>
        <v>800</v>
      </c>
      <c r="R1005" s="66">
        <f t="shared" si="271"/>
        <v>800</v>
      </c>
      <c r="S1005" s="66">
        <f>Q1005-U1005-SUMIFS(条件付き不可!X:X,条件付き不可!E:E,D1005)</f>
        <v>800</v>
      </c>
      <c r="T1005" s="66">
        <f t="shared" si="267"/>
        <v>800</v>
      </c>
      <c r="U1005" s="66">
        <f>IF(COUNTIFS(条件付き不可!$E:$E,$D1005,条件付き不可!$C:$C,条件付き不可!$V$3)&gt;0,Q1005,SUMIFS(条件付き不可!$L:$L,条件付き不可!$E:$E,$D1005,条件付き不可!$C:$C,U$1))</f>
        <v>0</v>
      </c>
      <c r="V1005" s="66">
        <f>IF(COUNTIFS(条件付き不可!$E:$E,$D1005,条件付き不可!$C:$C,条件付き不可!$V$5)&gt;0,Q1005,IFERROR(VLOOKUP(D1005,条件付き不可!E:Y,21,0),0))</f>
        <v>0</v>
      </c>
    </row>
    <row r="1006" spans="1:22">
      <c r="A1006" s="53" t="str">
        <f t="shared" si="268"/>
        <v>032033</v>
      </c>
      <c r="B1006" s="53">
        <v>15</v>
      </c>
      <c r="C1006">
        <v>1005</v>
      </c>
      <c r="D1006">
        <v>32033</v>
      </c>
      <c r="E1006" t="s">
        <v>3034</v>
      </c>
      <c r="F1006" t="s">
        <v>768</v>
      </c>
      <c r="G1006" t="str">
        <f>VLOOKUP(A1006,GIS!A:B,2,0)</f>
        <v>宮本６B</v>
      </c>
      <c r="H1006" t="s">
        <v>743</v>
      </c>
      <c r="I1006" t="s">
        <v>2612</v>
      </c>
      <c r="J1006" s="66">
        <v>630</v>
      </c>
      <c r="K1006" s="66">
        <v>630</v>
      </c>
      <c r="L1006" s="66">
        <v>630</v>
      </c>
      <c r="M1006" s="66">
        <v>630</v>
      </c>
      <c r="N1006" s="66">
        <f>VLOOKUP(A1006,GIS!A:C,3,0)</f>
        <v>630</v>
      </c>
      <c r="O1006" s="66" t="str">
        <f t="shared" si="269"/>
        <v/>
      </c>
      <c r="P1006" s="66" t="str">
        <f t="shared" si="278"/>
        <v/>
      </c>
      <c r="Q1006" s="66">
        <f t="shared" si="270"/>
        <v>630</v>
      </c>
      <c r="R1006" s="66">
        <f t="shared" si="271"/>
        <v>630</v>
      </c>
      <c r="S1006" s="66">
        <f>Q1006-U1006-SUMIFS(条件付き不可!X:X,条件付き不可!E:E,D1006)</f>
        <v>630</v>
      </c>
      <c r="T1006" s="66">
        <f t="shared" si="267"/>
        <v>630</v>
      </c>
      <c r="U1006" s="66">
        <f>IF(COUNTIFS(条件付き不可!$E:$E,$D1006,条件付き不可!$C:$C,条件付き不可!$V$3)&gt;0,Q1006,SUMIFS(条件付き不可!$L:$L,条件付き不可!$E:$E,$D1006,条件付き不可!$C:$C,U$1))</f>
        <v>0</v>
      </c>
      <c r="V1006" s="66">
        <f>IF(COUNTIFS(条件付き不可!$E:$E,$D1006,条件付き不可!$C:$C,条件付き不可!$V$5)&gt;0,Q1006,IFERROR(VLOOKUP(D1006,条件付き不可!E:Y,21,0),0))</f>
        <v>0</v>
      </c>
    </row>
    <row r="1007" spans="1:22">
      <c r="A1007" s="53" t="str">
        <f t="shared" si="268"/>
        <v>032034</v>
      </c>
      <c r="B1007" s="53">
        <v>15</v>
      </c>
      <c r="C1007">
        <v>1006</v>
      </c>
      <c r="D1007">
        <v>32034</v>
      </c>
      <c r="E1007" t="s">
        <v>3034</v>
      </c>
      <c r="F1007" t="s">
        <v>768</v>
      </c>
      <c r="G1007" t="str">
        <f>VLOOKUP(A1007,GIS!A:B,2,0)</f>
        <v>宮本７</v>
      </c>
      <c r="H1007" t="s">
        <v>743</v>
      </c>
      <c r="I1007" t="s">
        <v>2612</v>
      </c>
      <c r="J1007" s="66">
        <v>580</v>
      </c>
      <c r="K1007" s="66">
        <v>580</v>
      </c>
      <c r="L1007" s="66">
        <v>580</v>
      </c>
      <c r="M1007" s="66">
        <v>580</v>
      </c>
      <c r="N1007" s="66">
        <f>VLOOKUP(A1007,GIS!A:C,3,0)</f>
        <v>580</v>
      </c>
      <c r="O1007" s="66" t="str">
        <f t="shared" si="269"/>
        <v/>
      </c>
      <c r="P1007" s="66" t="str">
        <f t="shared" si="278"/>
        <v/>
      </c>
      <c r="Q1007" s="66">
        <f t="shared" si="270"/>
        <v>580</v>
      </c>
      <c r="R1007" s="66">
        <f t="shared" si="271"/>
        <v>580</v>
      </c>
      <c r="S1007" s="66">
        <f>Q1007-U1007-SUMIFS(条件付き不可!X:X,条件付き不可!E:E,D1007)</f>
        <v>580</v>
      </c>
      <c r="T1007" s="66">
        <f t="shared" si="267"/>
        <v>580</v>
      </c>
      <c r="U1007" s="66">
        <f>IF(COUNTIFS(条件付き不可!$E:$E,$D1007,条件付き不可!$C:$C,条件付き不可!$V$3)&gt;0,Q1007,SUMIFS(条件付き不可!$L:$L,条件付き不可!$E:$E,$D1007,条件付き不可!$C:$C,U$1))</f>
        <v>0</v>
      </c>
      <c r="V1007" s="66">
        <f>IF(COUNTIFS(条件付き不可!$E:$E,$D1007,条件付き不可!$C:$C,条件付き不可!$V$5)&gt;0,Q1007,IFERROR(VLOOKUP(D1007,条件付き不可!E:Y,21,0),0))</f>
        <v>0</v>
      </c>
    </row>
    <row r="1008" spans="1:22">
      <c r="A1008" s="53" t="str">
        <f t="shared" si="268"/>
        <v>032035</v>
      </c>
      <c r="B1008" s="53">
        <v>15</v>
      </c>
      <c r="C1008">
        <v>1007</v>
      </c>
      <c r="D1008">
        <v>32035</v>
      </c>
      <c r="E1008" t="s">
        <v>3034</v>
      </c>
      <c r="F1008" t="s">
        <v>768</v>
      </c>
      <c r="G1008" t="str">
        <f>VLOOKUP(A1008,GIS!A:B,2,0)</f>
        <v>宮本８A</v>
      </c>
      <c r="H1008" t="s">
        <v>743</v>
      </c>
      <c r="I1008" t="s">
        <v>2612</v>
      </c>
      <c r="J1008" s="66">
        <v>530</v>
      </c>
      <c r="K1008" s="66">
        <v>530</v>
      </c>
      <c r="L1008" s="66">
        <v>530</v>
      </c>
      <c r="M1008" s="66">
        <v>530</v>
      </c>
      <c r="N1008" s="66">
        <f>VLOOKUP(A1008,GIS!A:C,3,0)</f>
        <v>530</v>
      </c>
      <c r="O1008" s="66" t="str">
        <f t="shared" si="269"/>
        <v/>
      </c>
      <c r="P1008" s="66" t="str">
        <f t="shared" si="278"/>
        <v/>
      </c>
      <c r="Q1008" s="66">
        <f t="shared" si="270"/>
        <v>530</v>
      </c>
      <c r="R1008" s="66">
        <f t="shared" si="271"/>
        <v>530</v>
      </c>
      <c r="S1008" s="66">
        <f>Q1008-U1008-SUMIFS(条件付き不可!X:X,条件付き不可!E:E,D1008)</f>
        <v>530</v>
      </c>
      <c r="T1008" s="66">
        <f t="shared" si="267"/>
        <v>530</v>
      </c>
      <c r="U1008" s="66">
        <f>IF(COUNTIFS(条件付き不可!$E:$E,$D1008,条件付き不可!$C:$C,条件付き不可!$V$3)&gt;0,Q1008,SUMIFS(条件付き不可!$L:$L,条件付き不可!$E:$E,$D1008,条件付き不可!$C:$C,U$1))</f>
        <v>0</v>
      </c>
      <c r="V1008" s="66">
        <f>IF(COUNTIFS(条件付き不可!$E:$E,$D1008,条件付き不可!$C:$C,条件付き不可!$V$5)&gt;0,Q1008,IFERROR(VLOOKUP(D1008,条件付き不可!E:Y,21,0),0))</f>
        <v>0</v>
      </c>
    </row>
    <row r="1009" spans="1:22">
      <c r="A1009" s="53" t="str">
        <f t="shared" si="268"/>
        <v>032036</v>
      </c>
      <c r="B1009" s="53">
        <v>15</v>
      </c>
      <c r="C1009">
        <v>1008</v>
      </c>
      <c r="D1009">
        <v>32036</v>
      </c>
      <c r="E1009" t="s">
        <v>3034</v>
      </c>
      <c r="F1009" t="s">
        <v>768</v>
      </c>
      <c r="G1009" t="str">
        <f>VLOOKUP(A1009,GIS!A:B,2,0)</f>
        <v>宮本８B</v>
      </c>
      <c r="H1009" t="s">
        <v>743</v>
      </c>
      <c r="I1009" t="s">
        <v>2612</v>
      </c>
      <c r="J1009" s="66">
        <v>565</v>
      </c>
      <c r="K1009" s="66">
        <v>565</v>
      </c>
      <c r="L1009" s="66">
        <v>565</v>
      </c>
      <c r="M1009" s="66">
        <v>565</v>
      </c>
      <c r="N1009" s="66">
        <f>VLOOKUP(A1009,GIS!A:C,3,0)</f>
        <v>565</v>
      </c>
      <c r="O1009" s="66" t="str">
        <f t="shared" si="269"/>
        <v/>
      </c>
      <c r="P1009" s="66" t="str">
        <f t="shared" si="278"/>
        <v/>
      </c>
      <c r="Q1009" s="66">
        <f t="shared" si="270"/>
        <v>565</v>
      </c>
      <c r="R1009" s="66">
        <f t="shared" si="271"/>
        <v>565</v>
      </c>
      <c r="S1009" s="66">
        <f>Q1009-U1009-SUMIFS(条件付き不可!X:X,条件付き不可!E:E,D1009)</f>
        <v>565</v>
      </c>
      <c r="T1009" s="66">
        <f t="shared" si="267"/>
        <v>565</v>
      </c>
      <c r="U1009" s="66">
        <f>IF(COUNTIFS(条件付き不可!$E:$E,$D1009,条件付き不可!$C:$C,条件付き不可!$V$3)&gt;0,Q1009,SUMIFS(条件付き不可!$L:$L,条件付き不可!$E:$E,$D1009,条件付き不可!$C:$C,U$1))</f>
        <v>0</v>
      </c>
      <c r="V1009" s="66">
        <f>IF(COUNTIFS(条件付き不可!$E:$E,$D1009,条件付き不可!$C:$C,条件付き不可!$V$5)&gt;0,Q1009,IFERROR(VLOOKUP(D1009,条件付き不可!E:Y,21,0),0))</f>
        <v>0</v>
      </c>
    </row>
    <row r="1010" spans="1:22">
      <c r="A1010" s="53" t="str">
        <f t="shared" si="268"/>
        <v>032037</v>
      </c>
      <c r="B1010" s="53">
        <v>15</v>
      </c>
      <c r="C1010">
        <v>1009</v>
      </c>
      <c r="D1010">
        <v>32037</v>
      </c>
      <c r="E1010" t="s">
        <v>3034</v>
      </c>
      <c r="F1010" t="s">
        <v>768</v>
      </c>
      <c r="G1010" t="str">
        <f>VLOOKUP(A1010,GIS!A:B,2,0)</f>
        <v>宮本９</v>
      </c>
      <c r="H1010" t="s">
        <v>743</v>
      </c>
      <c r="I1010" t="s">
        <v>2612</v>
      </c>
      <c r="J1010" s="66">
        <v>695</v>
      </c>
      <c r="K1010" s="66">
        <v>651</v>
      </c>
      <c r="L1010" s="66">
        <v>651</v>
      </c>
      <c r="M1010" s="66">
        <v>695</v>
      </c>
      <c r="N1010" s="66">
        <f>VLOOKUP(A1010,GIS!A:C,3,0)</f>
        <v>695</v>
      </c>
      <c r="O1010" s="66" t="str">
        <f t="shared" si="269"/>
        <v/>
      </c>
      <c r="P1010" s="66" t="str">
        <f t="shared" si="278"/>
        <v>✕</v>
      </c>
      <c r="Q1010" s="66">
        <f t="shared" si="270"/>
        <v>695</v>
      </c>
      <c r="R1010" s="66">
        <f t="shared" si="271"/>
        <v>651</v>
      </c>
      <c r="S1010" s="66">
        <f>Q1010-U1010-SUMIFS(条件付き不可!X:X,条件付き不可!E:E,D1010)</f>
        <v>651</v>
      </c>
      <c r="T1010" s="66">
        <f t="shared" ref="T1010:T1074" si="279">Q1010-V1010</f>
        <v>695</v>
      </c>
      <c r="U1010" s="66">
        <f>IF(COUNTIFS(条件付き不可!$E:$E,$D1010,条件付き不可!$C:$C,条件付き不可!$V$3)&gt;0,Q1010,SUMIFS(条件付き不可!$L:$L,条件付き不可!$E:$E,$D1010,条件付き不可!$C:$C,U$1))</f>
        <v>44</v>
      </c>
      <c r="V1010" s="66">
        <f>IF(COUNTIFS(条件付き不可!$E:$E,$D1010,条件付き不可!$C:$C,条件付き不可!$V$5)&gt;0,Q1010,IFERROR(VLOOKUP(D1010,条件付き不可!E:Y,21,0),0))</f>
        <v>0</v>
      </c>
    </row>
    <row r="1011" spans="1:22">
      <c r="A1011" s="53" t="str">
        <f t="shared" si="268"/>
        <v>032038</v>
      </c>
      <c r="B1011" s="53">
        <v>15</v>
      </c>
      <c r="C1011">
        <v>1010</v>
      </c>
      <c r="D1011">
        <v>32038</v>
      </c>
      <c r="E1011" t="s">
        <v>3034</v>
      </c>
      <c r="F1011" t="s">
        <v>769</v>
      </c>
      <c r="G1011" t="str">
        <f>VLOOKUP(A1011,GIS!A:B,2,0)</f>
        <v>東船橋１Ａ</v>
      </c>
      <c r="H1011" t="s">
        <v>743</v>
      </c>
      <c r="I1011" t="s">
        <v>2612</v>
      </c>
      <c r="J1011" s="66">
        <v>440</v>
      </c>
      <c r="K1011" s="66">
        <v>440</v>
      </c>
      <c r="L1011" s="66">
        <v>440</v>
      </c>
      <c r="M1011" s="66">
        <v>440</v>
      </c>
      <c r="N1011" s="66">
        <f>VLOOKUP(A1011,GIS!A:C,3,0)</f>
        <v>440</v>
      </c>
      <c r="O1011" s="66" t="str">
        <f t="shared" si="269"/>
        <v/>
      </c>
      <c r="P1011" s="66" t="str">
        <f t="shared" si="278"/>
        <v/>
      </c>
      <c r="Q1011" s="66">
        <f t="shared" si="270"/>
        <v>440</v>
      </c>
      <c r="R1011" s="66">
        <f t="shared" si="271"/>
        <v>440</v>
      </c>
      <c r="S1011" s="66">
        <f>Q1011-U1011-SUMIFS(条件付き不可!X:X,条件付き不可!E:E,D1011)</f>
        <v>440</v>
      </c>
      <c r="T1011" s="66">
        <f t="shared" si="279"/>
        <v>440</v>
      </c>
      <c r="U1011" s="66">
        <f>IF(COUNTIFS(条件付き不可!$E:$E,$D1011,条件付き不可!$C:$C,条件付き不可!$V$3)&gt;0,Q1011,SUMIFS(条件付き不可!$L:$L,条件付き不可!$E:$E,$D1011,条件付き不可!$C:$C,U$1))</f>
        <v>0</v>
      </c>
      <c r="V1011" s="66">
        <f>IF(COUNTIFS(条件付き不可!$E:$E,$D1011,条件付き不可!$C:$C,条件付き不可!$V$5)&gt;0,Q1011,IFERROR(VLOOKUP(D1011,条件付き不可!E:Y,21,0),0))</f>
        <v>0</v>
      </c>
    </row>
    <row r="1012" spans="1:22">
      <c r="A1012" s="53" t="str">
        <f t="shared" si="268"/>
        <v>032053</v>
      </c>
      <c r="B1012" s="53">
        <v>15</v>
      </c>
      <c r="C1012">
        <v>1011</v>
      </c>
      <c r="D1012">
        <v>32053</v>
      </c>
      <c r="E1012" t="s">
        <v>3034</v>
      </c>
      <c r="F1012" t="s">
        <v>769</v>
      </c>
      <c r="G1012" t="str">
        <f>VLOOKUP(A1012,GIS!A:B,2,0)</f>
        <v>東船橋１Ｂ</v>
      </c>
      <c r="H1012" t="s">
        <v>743</v>
      </c>
      <c r="I1012" t="s">
        <v>2612</v>
      </c>
      <c r="J1012" s="66">
        <v>550</v>
      </c>
      <c r="K1012" s="66">
        <v>550</v>
      </c>
      <c r="L1012" s="66">
        <v>550</v>
      </c>
      <c r="M1012" s="66">
        <v>550</v>
      </c>
      <c r="N1012" s="66">
        <f>VLOOKUP(A1012,GIS!A:C,3,0)</f>
        <v>550</v>
      </c>
      <c r="O1012" s="66" t="str">
        <f t="shared" si="269"/>
        <v/>
      </c>
      <c r="P1012" s="66" t="str">
        <f t="shared" si="278"/>
        <v/>
      </c>
      <c r="Q1012" s="66">
        <f t="shared" si="270"/>
        <v>550</v>
      </c>
      <c r="R1012" s="66">
        <f t="shared" si="271"/>
        <v>550</v>
      </c>
      <c r="S1012" s="66">
        <f>Q1012-U1012-SUMIFS(条件付き不可!X:X,条件付き不可!E:E,D1012)</f>
        <v>550</v>
      </c>
      <c r="T1012" s="66">
        <f t="shared" si="279"/>
        <v>550</v>
      </c>
      <c r="U1012" s="66">
        <f>IF(COUNTIFS(条件付き不可!$E:$E,$D1012,条件付き不可!$C:$C,条件付き不可!$V$3)&gt;0,Q1012,SUMIFS(条件付き不可!$L:$L,条件付き不可!$E:$E,$D1012,条件付き不可!$C:$C,U$1))</f>
        <v>0</v>
      </c>
      <c r="V1012" s="66">
        <f>IF(COUNTIFS(条件付き不可!$E:$E,$D1012,条件付き不可!$C:$C,条件付き不可!$V$5)&gt;0,Q1012,IFERROR(VLOOKUP(D1012,条件付き不可!E:Y,21,0),0))</f>
        <v>0</v>
      </c>
    </row>
    <row r="1013" spans="1:22">
      <c r="A1013" s="53" t="str">
        <f t="shared" si="268"/>
        <v>032039</v>
      </c>
      <c r="B1013" s="53">
        <v>15</v>
      </c>
      <c r="C1013">
        <v>1012</v>
      </c>
      <c r="D1013">
        <v>32039</v>
      </c>
      <c r="E1013" t="s">
        <v>3034</v>
      </c>
      <c r="F1013" t="s">
        <v>769</v>
      </c>
      <c r="G1013" t="str">
        <f>VLOOKUP(A1013,GIS!A:B,2,0)</f>
        <v>東船橋２</v>
      </c>
      <c r="H1013" t="s">
        <v>743</v>
      </c>
      <c r="I1013" t="s">
        <v>2612</v>
      </c>
      <c r="J1013" s="66">
        <v>660</v>
      </c>
      <c r="K1013" s="66">
        <v>660</v>
      </c>
      <c r="L1013" s="66">
        <v>660</v>
      </c>
      <c r="M1013" s="66">
        <v>660</v>
      </c>
      <c r="N1013" s="66">
        <f>VLOOKUP(A1013,GIS!A:C,3,0)</f>
        <v>660</v>
      </c>
      <c r="O1013" s="66" t="str">
        <f t="shared" si="269"/>
        <v/>
      </c>
      <c r="P1013" s="66" t="str">
        <f t="shared" si="278"/>
        <v/>
      </c>
      <c r="Q1013" s="66">
        <f t="shared" si="270"/>
        <v>660</v>
      </c>
      <c r="R1013" s="66">
        <f t="shared" si="271"/>
        <v>660</v>
      </c>
      <c r="S1013" s="66">
        <f>Q1013-U1013-SUMIFS(条件付き不可!X:X,条件付き不可!E:E,D1013)</f>
        <v>660</v>
      </c>
      <c r="T1013" s="66">
        <f t="shared" si="279"/>
        <v>660</v>
      </c>
      <c r="U1013" s="66">
        <f>IF(COUNTIFS(条件付き不可!$E:$E,$D1013,条件付き不可!$C:$C,条件付き不可!$V$3)&gt;0,Q1013,SUMIFS(条件付き不可!$L:$L,条件付き不可!$E:$E,$D1013,条件付き不可!$C:$C,U$1))</f>
        <v>0</v>
      </c>
      <c r="V1013" s="66">
        <f>IF(COUNTIFS(条件付き不可!$E:$E,$D1013,条件付き不可!$C:$C,条件付き不可!$V$5)&gt;0,Q1013,IFERROR(VLOOKUP(D1013,条件付き不可!E:Y,21,0),0))</f>
        <v>0</v>
      </c>
    </row>
    <row r="1014" spans="1:22">
      <c r="A1014" s="53" t="str">
        <f t="shared" si="268"/>
        <v>032040</v>
      </c>
      <c r="B1014" s="53">
        <v>15</v>
      </c>
      <c r="C1014">
        <v>1013</v>
      </c>
      <c r="D1014">
        <v>32040</v>
      </c>
      <c r="E1014" t="s">
        <v>3034</v>
      </c>
      <c r="F1014" t="s">
        <v>769</v>
      </c>
      <c r="G1014" t="str">
        <f>VLOOKUP(A1014,GIS!A:B,2,0)</f>
        <v>東船橋３Ａ</v>
      </c>
      <c r="H1014" t="s">
        <v>743</v>
      </c>
      <c r="I1014" t="s">
        <v>2612</v>
      </c>
      <c r="J1014" s="66">
        <v>820</v>
      </c>
      <c r="K1014" s="66">
        <v>820</v>
      </c>
      <c r="L1014" s="66">
        <v>820</v>
      </c>
      <c r="M1014" s="66">
        <v>820</v>
      </c>
      <c r="N1014" s="66">
        <f>VLOOKUP(A1014,GIS!A:C,3,0)</f>
        <v>820</v>
      </c>
      <c r="O1014" s="66" t="str">
        <f t="shared" si="269"/>
        <v/>
      </c>
      <c r="P1014" s="66" t="str">
        <f t="shared" si="278"/>
        <v/>
      </c>
      <c r="Q1014" s="66">
        <f t="shared" si="270"/>
        <v>820</v>
      </c>
      <c r="R1014" s="66">
        <f t="shared" si="271"/>
        <v>820</v>
      </c>
      <c r="S1014" s="66">
        <f>Q1014-U1014-SUMIFS(条件付き不可!X:X,条件付き不可!E:E,D1014)</f>
        <v>820</v>
      </c>
      <c r="T1014" s="66">
        <f t="shared" si="279"/>
        <v>820</v>
      </c>
      <c r="U1014" s="66">
        <f>IF(COUNTIFS(条件付き不可!$E:$E,$D1014,条件付き不可!$C:$C,条件付き不可!$V$3)&gt;0,Q1014,SUMIFS(条件付き不可!$L:$L,条件付き不可!$E:$E,$D1014,条件付き不可!$C:$C,U$1))</f>
        <v>0</v>
      </c>
      <c r="V1014" s="66">
        <f>IF(COUNTIFS(条件付き不可!$E:$E,$D1014,条件付き不可!$C:$C,条件付き不可!$V$5)&gt;0,Q1014,IFERROR(VLOOKUP(D1014,条件付き不可!E:Y,21,0),0))</f>
        <v>0</v>
      </c>
    </row>
    <row r="1015" spans="1:22">
      <c r="A1015" s="53" t="str">
        <f t="shared" ref="A1015:A1079" si="280">TEXT(D1015,"000000")</f>
        <v>032041</v>
      </c>
      <c r="B1015" s="53">
        <v>15</v>
      </c>
      <c r="C1015">
        <v>1014</v>
      </c>
      <c r="D1015">
        <v>32041</v>
      </c>
      <c r="E1015" t="s">
        <v>3034</v>
      </c>
      <c r="F1015" t="s">
        <v>769</v>
      </c>
      <c r="G1015" t="str">
        <f>VLOOKUP(A1015,GIS!A:B,2,0)</f>
        <v>東船橋３Ｂ</v>
      </c>
      <c r="H1015" t="s">
        <v>743</v>
      </c>
      <c r="I1015" t="s">
        <v>2612</v>
      </c>
      <c r="J1015" s="66">
        <v>935</v>
      </c>
      <c r="K1015" s="66">
        <v>935</v>
      </c>
      <c r="L1015" s="66">
        <v>935</v>
      </c>
      <c r="M1015" s="66">
        <v>935</v>
      </c>
      <c r="N1015" s="66">
        <f>VLOOKUP(A1015,GIS!A:C,3,0)</f>
        <v>935</v>
      </c>
      <c r="O1015" s="66" t="str">
        <f t="shared" ref="O1015:O1079" si="281">IF(J1015=N1015,"","✕")</f>
        <v/>
      </c>
      <c r="P1015" s="66" t="str">
        <f t="shared" si="278"/>
        <v/>
      </c>
      <c r="Q1015" s="66">
        <f t="shared" ref="Q1015:Q1079" si="282">N1015</f>
        <v>935</v>
      </c>
      <c r="R1015" s="66">
        <f t="shared" ref="R1015:R1079" si="283">Q1015-U1015</f>
        <v>935</v>
      </c>
      <c r="S1015" s="66">
        <f>Q1015-U1015-SUMIFS(条件付き不可!X:X,条件付き不可!E:E,D1015)</f>
        <v>935</v>
      </c>
      <c r="T1015" s="66">
        <f t="shared" si="279"/>
        <v>935</v>
      </c>
      <c r="U1015" s="66">
        <f>IF(COUNTIFS(条件付き不可!$E:$E,$D1015,条件付き不可!$C:$C,条件付き不可!$V$3)&gt;0,Q1015,SUMIFS(条件付き不可!$L:$L,条件付き不可!$E:$E,$D1015,条件付き不可!$C:$C,U$1))</f>
        <v>0</v>
      </c>
      <c r="V1015" s="66">
        <f>IF(COUNTIFS(条件付き不可!$E:$E,$D1015,条件付き不可!$C:$C,条件付き不可!$V$5)&gt;0,Q1015,IFERROR(VLOOKUP(D1015,条件付き不可!E:Y,21,0),0))</f>
        <v>0</v>
      </c>
    </row>
    <row r="1016" spans="1:22">
      <c r="A1016" s="53" t="str">
        <f t="shared" si="280"/>
        <v>032042</v>
      </c>
      <c r="B1016" s="53">
        <v>15</v>
      </c>
      <c r="C1016">
        <v>1015</v>
      </c>
      <c r="D1016">
        <v>32042</v>
      </c>
      <c r="E1016" t="s">
        <v>3034</v>
      </c>
      <c r="F1016" t="s">
        <v>769</v>
      </c>
      <c r="G1016" t="str">
        <f>VLOOKUP(A1016,GIS!A:B,2,0)</f>
        <v>東船橋４Ａ</v>
      </c>
      <c r="H1016" t="s">
        <v>743</v>
      </c>
      <c r="I1016" t="s">
        <v>2612</v>
      </c>
      <c r="J1016" s="66">
        <v>705</v>
      </c>
      <c r="K1016" s="66">
        <v>705</v>
      </c>
      <c r="L1016" s="66">
        <v>705</v>
      </c>
      <c r="M1016" s="66">
        <v>705</v>
      </c>
      <c r="N1016" s="66">
        <f>VLOOKUP(A1016,GIS!A:C,3,0)</f>
        <v>705</v>
      </c>
      <c r="O1016" s="66" t="str">
        <f t="shared" si="281"/>
        <v/>
      </c>
      <c r="P1016" s="66" t="str">
        <f t="shared" si="278"/>
        <v/>
      </c>
      <c r="Q1016" s="66">
        <f t="shared" si="282"/>
        <v>705</v>
      </c>
      <c r="R1016" s="66">
        <f t="shared" si="283"/>
        <v>705</v>
      </c>
      <c r="S1016" s="66">
        <f>Q1016-U1016-SUMIFS(条件付き不可!X:X,条件付き不可!E:E,D1016)</f>
        <v>705</v>
      </c>
      <c r="T1016" s="66">
        <f t="shared" si="279"/>
        <v>705</v>
      </c>
      <c r="U1016" s="66">
        <f>IF(COUNTIFS(条件付き不可!$E:$E,$D1016,条件付き不可!$C:$C,条件付き不可!$V$3)&gt;0,Q1016,SUMIFS(条件付き不可!$L:$L,条件付き不可!$E:$E,$D1016,条件付き不可!$C:$C,U$1))</f>
        <v>0</v>
      </c>
      <c r="V1016" s="66">
        <f>IF(COUNTIFS(条件付き不可!$E:$E,$D1016,条件付き不可!$C:$C,条件付き不可!$V$5)&gt;0,Q1016,IFERROR(VLOOKUP(D1016,条件付き不可!E:Y,21,0),0))</f>
        <v>0</v>
      </c>
    </row>
    <row r="1017" spans="1:22">
      <c r="A1017" s="53" t="str">
        <f t="shared" si="280"/>
        <v>032043</v>
      </c>
      <c r="B1017" s="53">
        <v>15</v>
      </c>
      <c r="C1017">
        <v>1016</v>
      </c>
      <c r="D1017">
        <v>32043</v>
      </c>
      <c r="E1017" t="s">
        <v>3034</v>
      </c>
      <c r="F1017" t="s">
        <v>769</v>
      </c>
      <c r="G1017" t="str">
        <f>VLOOKUP(A1017,GIS!A:B,2,0)</f>
        <v>東船橋４B</v>
      </c>
      <c r="H1017" t="s">
        <v>743</v>
      </c>
      <c r="I1017" t="s">
        <v>2612</v>
      </c>
      <c r="J1017" s="66">
        <v>680</v>
      </c>
      <c r="K1017" s="66">
        <v>680</v>
      </c>
      <c r="L1017" s="66">
        <v>680</v>
      </c>
      <c r="M1017" s="66">
        <v>680</v>
      </c>
      <c r="N1017" s="66">
        <f>VLOOKUP(A1017,GIS!A:C,3,0)</f>
        <v>680</v>
      </c>
      <c r="O1017" s="66" t="str">
        <f t="shared" si="281"/>
        <v/>
      </c>
      <c r="P1017" s="66" t="str">
        <f t="shared" si="278"/>
        <v/>
      </c>
      <c r="Q1017" s="66">
        <f t="shared" si="282"/>
        <v>680</v>
      </c>
      <c r="R1017" s="66">
        <f t="shared" si="283"/>
        <v>680</v>
      </c>
      <c r="S1017" s="66">
        <f>Q1017-U1017-SUMIFS(条件付き不可!X:X,条件付き不可!E:E,D1017)</f>
        <v>680</v>
      </c>
      <c r="T1017" s="66">
        <f t="shared" si="279"/>
        <v>680</v>
      </c>
      <c r="U1017" s="66">
        <f>IF(COUNTIFS(条件付き不可!$E:$E,$D1017,条件付き不可!$C:$C,条件付き不可!$V$3)&gt;0,Q1017,SUMIFS(条件付き不可!$L:$L,条件付き不可!$E:$E,$D1017,条件付き不可!$C:$C,U$1))</f>
        <v>0</v>
      </c>
      <c r="V1017" s="66">
        <f>IF(COUNTIFS(条件付き不可!$E:$E,$D1017,条件付き不可!$C:$C,条件付き不可!$V$5)&gt;0,Q1017,IFERROR(VLOOKUP(D1017,条件付き不可!E:Y,21,0),0))</f>
        <v>0</v>
      </c>
    </row>
    <row r="1018" spans="1:22">
      <c r="A1018" s="53" t="str">
        <f t="shared" si="280"/>
        <v>032044</v>
      </c>
      <c r="B1018" s="53">
        <v>15</v>
      </c>
      <c r="C1018">
        <v>1017</v>
      </c>
      <c r="D1018">
        <v>32044</v>
      </c>
      <c r="E1018" t="s">
        <v>3034</v>
      </c>
      <c r="F1018" t="s">
        <v>769</v>
      </c>
      <c r="G1018" t="str">
        <f>VLOOKUP(A1018,GIS!A:B,2,0)</f>
        <v>東船橋５</v>
      </c>
      <c r="H1018" t="s">
        <v>743</v>
      </c>
      <c r="I1018" t="s">
        <v>2612</v>
      </c>
      <c r="J1018" s="66">
        <v>450</v>
      </c>
      <c r="K1018" s="66">
        <v>450</v>
      </c>
      <c r="L1018" s="66">
        <v>450</v>
      </c>
      <c r="M1018" s="66">
        <v>450</v>
      </c>
      <c r="N1018" s="66">
        <f>VLOOKUP(A1018,GIS!A:C,3,0)</f>
        <v>450</v>
      </c>
      <c r="O1018" s="66" t="str">
        <f t="shared" si="281"/>
        <v/>
      </c>
      <c r="P1018" s="66" t="str">
        <f t="shared" si="278"/>
        <v/>
      </c>
      <c r="Q1018" s="66">
        <f t="shared" si="282"/>
        <v>450</v>
      </c>
      <c r="R1018" s="66">
        <f t="shared" si="283"/>
        <v>450</v>
      </c>
      <c r="S1018" s="66">
        <f>Q1018-U1018-SUMIFS(条件付き不可!X:X,条件付き不可!E:E,D1018)</f>
        <v>450</v>
      </c>
      <c r="T1018" s="66">
        <f t="shared" si="279"/>
        <v>450</v>
      </c>
      <c r="U1018" s="66">
        <f>IF(COUNTIFS(条件付き不可!$E:$E,$D1018,条件付き不可!$C:$C,条件付き不可!$V$3)&gt;0,Q1018,SUMIFS(条件付き不可!$L:$L,条件付き不可!$E:$E,$D1018,条件付き不可!$C:$C,U$1))</f>
        <v>0</v>
      </c>
      <c r="V1018" s="66">
        <f>IF(COUNTIFS(条件付き不可!$E:$E,$D1018,条件付き不可!$C:$C,条件付き不可!$V$5)&gt;0,Q1018,IFERROR(VLOOKUP(D1018,条件付き不可!E:Y,21,0),0))</f>
        <v>0</v>
      </c>
    </row>
    <row r="1019" spans="1:22">
      <c r="A1019" s="53" t="str">
        <f t="shared" si="280"/>
        <v>032045</v>
      </c>
      <c r="B1019" s="53">
        <v>15</v>
      </c>
      <c r="C1019">
        <v>1018</v>
      </c>
      <c r="D1019">
        <v>32045</v>
      </c>
      <c r="E1019" t="s">
        <v>3034</v>
      </c>
      <c r="F1019" t="s">
        <v>769</v>
      </c>
      <c r="G1019" t="str">
        <f>VLOOKUP(A1019,GIS!A:B,2,0)</f>
        <v>東船橋６</v>
      </c>
      <c r="H1019" t="s">
        <v>743</v>
      </c>
      <c r="I1019" t="s">
        <v>2612</v>
      </c>
      <c r="J1019" s="66">
        <v>475</v>
      </c>
      <c r="K1019" s="66">
        <v>475</v>
      </c>
      <c r="L1019" s="66">
        <v>475</v>
      </c>
      <c r="M1019" s="66">
        <v>475</v>
      </c>
      <c r="N1019" s="66">
        <f>VLOOKUP(A1019,GIS!A:C,3,0)</f>
        <v>475</v>
      </c>
      <c r="O1019" s="66" t="str">
        <f t="shared" si="281"/>
        <v/>
      </c>
      <c r="P1019" s="66" t="str">
        <f t="shared" si="278"/>
        <v/>
      </c>
      <c r="Q1019" s="66">
        <f t="shared" si="282"/>
        <v>475</v>
      </c>
      <c r="R1019" s="66">
        <f t="shared" si="283"/>
        <v>475</v>
      </c>
      <c r="S1019" s="66">
        <f>Q1019-U1019-SUMIFS(条件付き不可!X:X,条件付き不可!E:E,D1019)</f>
        <v>475</v>
      </c>
      <c r="T1019" s="66">
        <f t="shared" si="279"/>
        <v>475</v>
      </c>
      <c r="U1019" s="66">
        <f>IF(COUNTIFS(条件付き不可!$E:$E,$D1019,条件付き不可!$C:$C,条件付き不可!$V$3)&gt;0,Q1019,SUMIFS(条件付き不可!$L:$L,条件付き不可!$E:$E,$D1019,条件付き不可!$C:$C,U$1))</f>
        <v>0</v>
      </c>
      <c r="V1019" s="66">
        <f>IF(COUNTIFS(条件付き不可!$E:$E,$D1019,条件付き不可!$C:$C,条件付き不可!$V$5)&gt;0,Q1019,IFERROR(VLOOKUP(D1019,条件付き不可!E:Y,21,0),0))</f>
        <v>0</v>
      </c>
    </row>
    <row r="1020" spans="1:22">
      <c r="A1020" s="53" t="str">
        <f t="shared" si="280"/>
        <v>032046</v>
      </c>
      <c r="B1020" s="53">
        <v>15</v>
      </c>
      <c r="C1020">
        <v>1019</v>
      </c>
      <c r="D1020">
        <v>32046</v>
      </c>
      <c r="E1020" t="s">
        <v>3034</v>
      </c>
      <c r="F1020" t="s">
        <v>769</v>
      </c>
      <c r="G1020" t="str">
        <f>VLOOKUP(A1020,GIS!A:B,2,0)</f>
        <v>東船橋７</v>
      </c>
      <c r="H1020" t="s">
        <v>743</v>
      </c>
      <c r="I1020" t="s">
        <v>2612</v>
      </c>
      <c r="J1020" s="66">
        <v>500</v>
      </c>
      <c r="K1020" s="66">
        <v>500</v>
      </c>
      <c r="L1020" s="66">
        <v>500</v>
      </c>
      <c r="M1020" s="66">
        <v>500</v>
      </c>
      <c r="N1020" s="66">
        <f>VLOOKUP(A1020,GIS!A:C,3,0)</f>
        <v>500</v>
      </c>
      <c r="O1020" s="66" t="str">
        <f t="shared" si="281"/>
        <v/>
      </c>
      <c r="P1020" s="66" t="str">
        <f t="shared" si="278"/>
        <v/>
      </c>
      <c r="Q1020" s="66">
        <f t="shared" si="282"/>
        <v>500</v>
      </c>
      <c r="R1020" s="66">
        <f t="shared" si="283"/>
        <v>500</v>
      </c>
      <c r="S1020" s="66">
        <f>Q1020-U1020-SUMIFS(条件付き不可!X:X,条件付き不可!E:E,D1020)</f>
        <v>500</v>
      </c>
      <c r="T1020" s="66">
        <f t="shared" si="279"/>
        <v>500</v>
      </c>
      <c r="U1020" s="66">
        <f>IF(COUNTIFS(条件付き不可!$E:$E,$D1020,条件付き不可!$C:$C,条件付き不可!$V$3)&gt;0,Q1020,SUMIFS(条件付き不可!$L:$L,条件付き不可!$E:$E,$D1020,条件付き不可!$C:$C,U$1))</f>
        <v>0</v>
      </c>
      <c r="V1020" s="66">
        <f>IF(COUNTIFS(条件付き不可!$E:$E,$D1020,条件付き不可!$C:$C,条件付き不可!$V$5)&gt;0,Q1020,IFERROR(VLOOKUP(D1020,条件付き不可!E:Y,21,0),0))</f>
        <v>0</v>
      </c>
    </row>
    <row r="1021" spans="1:22">
      <c r="A1021" s="53" t="str">
        <f t="shared" si="280"/>
        <v>032047</v>
      </c>
      <c r="B1021" s="53">
        <v>15</v>
      </c>
      <c r="C1021">
        <v>1020</v>
      </c>
      <c r="D1021">
        <v>32047</v>
      </c>
      <c r="E1021" t="s">
        <v>3034</v>
      </c>
      <c r="F1021" t="s">
        <v>770</v>
      </c>
      <c r="G1021" t="str">
        <f>VLOOKUP(A1021,GIS!A:B,2,0)</f>
        <v>浜町1Ａ</v>
      </c>
      <c r="H1021" t="s">
        <v>743</v>
      </c>
      <c r="I1021" t="s">
        <v>2612</v>
      </c>
      <c r="J1021" s="66">
        <v>910</v>
      </c>
      <c r="K1021" s="66">
        <v>910</v>
      </c>
      <c r="L1021" s="66">
        <v>910</v>
      </c>
      <c r="M1021" s="66">
        <v>910</v>
      </c>
      <c r="N1021" s="66">
        <f>VLOOKUP(A1021,GIS!A:C,3,0)</f>
        <v>910</v>
      </c>
      <c r="O1021" s="66" t="str">
        <f t="shared" si="281"/>
        <v/>
      </c>
      <c r="P1021" s="66" t="str">
        <f t="shared" si="278"/>
        <v/>
      </c>
      <c r="Q1021" s="66">
        <f t="shared" si="282"/>
        <v>910</v>
      </c>
      <c r="R1021" s="66">
        <f t="shared" si="283"/>
        <v>910</v>
      </c>
      <c r="S1021" s="66">
        <f>Q1021-U1021-SUMIFS(条件付き不可!X:X,条件付き不可!E:E,D1021)</f>
        <v>910</v>
      </c>
      <c r="T1021" s="66">
        <f t="shared" si="279"/>
        <v>910</v>
      </c>
      <c r="U1021" s="66">
        <f>IF(COUNTIFS(条件付き不可!$E:$E,$D1021,条件付き不可!$C:$C,条件付き不可!$V$3)&gt;0,Q1021,SUMIFS(条件付き不可!$L:$L,条件付き不可!$E:$E,$D1021,条件付き不可!$C:$C,U$1))</f>
        <v>0</v>
      </c>
      <c r="V1021" s="66">
        <f>IF(COUNTIFS(条件付き不可!$E:$E,$D1021,条件付き不可!$C:$C,条件付き不可!$V$5)&gt;0,Q1021,IFERROR(VLOOKUP(D1021,条件付き不可!E:Y,21,0),0))</f>
        <v>0</v>
      </c>
    </row>
    <row r="1022" spans="1:22">
      <c r="A1022" s="53" t="str">
        <f t="shared" si="280"/>
        <v>032048</v>
      </c>
      <c r="B1022" s="53">
        <v>15</v>
      </c>
      <c r="C1022">
        <v>1021</v>
      </c>
      <c r="D1022">
        <v>32048</v>
      </c>
      <c r="E1022" t="s">
        <v>3034</v>
      </c>
      <c r="F1022" t="s">
        <v>770</v>
      </c>
      <c r="G1022" t="str">
        <f>VLOOKUP(A1022,GIS!A:B,2,0)</f>
        <v>浜町１Ｂ</v>
      </c>
      <c r="H1022" t="s">
        <v>743</v>
      </c>
      <c r="I1022" t="s">
        <v>2612</v>
      </c>
      <c r="J1022" s="66">
        <v>442</v>
      </c>
      <c r="K1022" s="66">
        <v>84</v>
      </c>
      <c r="L1022" s="66">
        <v>84</v>
      </c>
      <c r="M1022" s="66">
        <v>84</v>
      </c>
      <c r="N1022" s="66">
        <f>VLOOKUP(A1022,GIS!A:C,3,0)</f>
        <v>442</v>
      </c>
      <c r="O1022" s="66" t="str">
        <f t="shared" si="281"/>
        <v/>
      </c>
      <c r="P1022" s="66" t="str">
        <f t="shared" si="278"/>
        <v>✕</v>
      </c>
      <c r="Q1022" s="66">
        <f t="shared" si="282"/>
        <v>442</v>
      </c>
      <c r="R1022" s="66">
        <f t="shared" si="283"/>
        <v>84</v>
      </c>
      <c r="S1022" s="66">
        <f>Q1022-U1022-SUMIFS(条件付き不可!X:X,条件付き不可!E:E,D1022)</f>
        <v>84</v>
      </c>
      <c r="T1022" s="66">
        <f t="shared" si="279"/>
        <v>84</v>
      </c>
      <c r="U1022" s="66">
        <f>IF(COUNTIFS(条件付き不可!$E:$E,$D1022,条件付き不可!$C:$C,条件付き不可!$V$3)&gt;0,Q1022,SUMIFS(条件付き不可!$L:$L,条件付き不可!$E:$E,$D1022,条件付き不可!$C:$C,U$1))</f>
        <v>358</v>
      </c>
      <c r="V1022" s="66">
        <f>IF(COUNTIFS(条件付き不可!$E:$E,$D1022,条件付き不可!$C:$C,条件付き不可!$V$5)&gt;0,Q1022,IFERROR(VLOOKUP(D1022,条件付き不可!E:Y,21,0),0))</f>
        <v>358</v>
      </c>
    </row>
    <row r="1023" spans="1:22">
      <c r="A1023" s="53" t="str">
        <f t="shared" si="280"/>
        <v>032052</v>
      </c>
      <c r="B1023" s="53">
        <v>15</v>
      </c>
      <c r="C1023">
        <v>1022</v>
      </c>
      <c r="D1023">
        <v>32052</v>
      </c>
      <c r="E1023" t="s">
        <v>3034</v>
      </c>
      <c r="F1023" t="s">
        <v>770</v>
      </c>
      <c r="G1023" t="str">
        <f>VLOOKUP(A1023,GIS!A:B,2,0)</f>
        <v>浜町２</v>
      </c>
      <c r="H1023" t="s">
        <v>743</v>
      </c>
      <c r="I1023" t="s">
        <v>2612</v>
      </c>
      <c r="J1023" s="66">
        <v>680</v>
      </c>
      <c r="K1023" s="66">
        <v>0</v>
      </c>
      <c r="L1023" s="66">
        <v>0</v>
      </c>
      <c r="M1023" s="66">
        <v>680</v>
      </c>
      <c r="N1023" s="66">
        <f>VLOOKUP(A1023,GIS!A:C,3,0)</f>
        <v>680</v>
      </c>
      <c r="O1023" s="66" t="str">
        <f t="shared" si="281"/>
        <v/>
      </c>
      <c r="P1023" s="66" t="str">
        <f t="shared" si="278"/>
        <v>✕</v>
      </c>
      <c r="Q1023" s="66">
        <f t="shared" si="282"/>
        <v>680</v>
      </c>
      <c r="R1023" s="66">
        <f t="shared" si="283"/>
        <v>0</v>
      </c>
      <c r="S1023" s="66">
        <f>Q1023-U1023-SUMIFS(条件付き不可!X:X,条件付き不可!E:E,D1023)</f>
        <v>0</v>
      </c>
      <c r="T1023" s="66">
        <f t="shared" si="279"/>
        <v>680</v>
      </c>
      <c r="U1023" s="66">
        <f>IF(COUNTIFS(条件付き不可!$E:$E,$D1023,条件付き不可!$C:$C,条件付き不可!$V$3)&gt;0,Q1023,SUMIFS(条件付き不可!$L:$L,条件付き不可!$E:$E,$D1023,条件付き不可!$C:$C,U$1))</f>
        <v>680</v>
      </c>
      <c r="V1023" s="66">
        <f>IF(COUNTIFS(条件付き不可!$E:$E,$D1023,条件付き不可!$C:$C,条件付き不可!$V$5)&gt;0,Q1023,IFERROR(VLOOKUP(D1023,条件付き不可!E:Y,21,0),0))</f>
        <v>0</v>
      </c>
    </row>
    <row r="1024" spans="1:22">
      <c r="A1024" s="53" t="str">
        <f t="shared" si="280"/>
        <v>032049</v>
      </c>
      <c r="B1024" s="53">
        <v>15</v>
      </c>
      <c r="C1024">
        <v>1023</v>
      </c>
      <c r="D1024">
        <v>32049</v>
      </c>
      <c r="E1024" t="s">
        <v>3034</v>
      </c>
      <c r="F1024" t="s">
        <v>770</v>
      </c>
      <c r="G1024" t="str">
        <f>VLOOKUP(A1024,GIS!A:B,2,0)</f>
        <v>若松２(若松団地)</v>
      </c>
      <c r="H1024" t="s">
        <v>743</v>
      </c>
      <c r="I1024" t="s">
        <v>2612</v>
      </c>
      <c r="J1024" s="66">
        <v>1600</v>
      </c>
      <c r="K1024" s="66">
        <v>1600</v>
      </c>
      <c r="L1024" s="66">
        <v>1600</v>
      </c>
      <c r="M1024" s="66">
        <v>1600</v>
      </c>
      <c r="N1024" s="66">
        <f>VLOOKUP(A1024,GIS!A:C,3,0)</f>
        <v>1600</v>
      </c>
      <c r="O1024" s="66" t="str">
        <f t="shared" si="281"/>
        <v/>
      </c>
      <c r="P1024" s="66" t="str">
        <f t="shared" si="278"/>
        <v/>
      </c>
      <c r="Q1024" s="66">
        <f t="shared" si="282"/>
        <v>1600</v>
      </c>
      <c r="R1024" s="66">
        <f t="shared" si="283"/>
        <v>1600</v>
      </c>
      <c r="S1024" s="66">
        <f>Q1024-U1024-SUMIFS(条件付き不可!X:X,条件付き不可!E:E,D1024)</f>
        <v>1600</v>
      </c>
      <c r="T1024" s="66">
        <f t="shared" si="279"/>
        <v>1600</v>
      </c>
      <c r="U1024" s="66">
        <f>IF(COUNTIFS(条件付き不可!$E:$E,$D1024,条件付き不可!$C:$C,条件付き不可!$V$3)&gt;0,Q1024,SUMIFS(条件付き不可!$L:$L,条件付き不可!$E:$E,$D1024,条件付き不可!$C:$C,U$1))</f>
        <v>0</v>
      </c>
      <c r="V1024" s="66">
        <f>IF(COUNTIFS(条件付き不可!$E:$E,$D1024,条件付き不可!$C:$C,条件付き不可!$V$5)&gt;0,Q1024,IFERROR(VLOOKUP(D1024,条件付き不可!E:Y,21,0),0))</f>
        <v>0</v>
      </c>
    </row>
    <row r="1025" spans="1:22">
      <c r="A1025" s="53" t="str">
        <f t="shared" si="280"/>
        <v>032101</v>
      </c>
      <c r="B1025" s="53">
        <v>15</v>
      </c>
      <c r="C1025">
        <v>1024</v>
      </c>
      <c r="D1025">
        <v>32101</v>
      </c>
      <c r="E1025" t="s">
        <v>3034</v>
      </c>
      <c r="F1025" t="s">
        <v>759</v>
      </c>
      <c r="G1025" t="str">
        <f>VLOOKUP(A1025,GIS!A:B,2,0)</f>
        <v>海神３A</v>
      </c>
      <c r="H1025" t="s">
        <v>743</v>
      </c>
      <c r="I1025" t="s">
        <v>2612</v>
      </c>
      <c r="J1025" s="66">
        <v>395</v>
      </c>
      <c r="K1025" s="66">
        <v>395</v>
      </c>
      <c r="L1025" s="66">
        <v>395</v>
      </c>
      <c r="M1025" s="66">
        <v>395</v>
      </c>
      <c r="N1025" s="66">
        <f>VLOOKUP(A1025,GIS!A:C,3,0)</f>
        <v>395</v>
      </c>
      <c r="O1025" s="66" t="str">
        <f t="shared" si="281"/>
        <v/>
      </c>
      <c r="P1025" s="66" t="str">
        <f t="shared" si="278"/>
        <v/>
      </c>
      <c r="Q1025" s="66">
        <f t="shared" si="282"/>
        <v>395</v>
      </c>
      <c r="R1025" s="66">
        <f t="shared" si="283"/>
        <v>395</v>
      </c>
      <c r="S1025" s="66">
        <f>Q1025-U1025-SUMIFS(条件付き不可!X:X,条件付き不可!E:E,D1025)</f>
        <v>395</v>
      </c>
      <c r="T1025" s="66">
        <f t="shared" si="279"/>
        <v>395</v>
      </c>
      <c r="U1025" s="66">
        <f>IF(COUNTIFS(条件付き不可!$E:$E,$D1025,条件付き不可!$C:$C,条件付き不可!$V$3)&gt;0,Q1025,SUMIFS(条件付き不可!$L:$L,条件付き不可!$E:$E,$D1025,条件付き不可!$C:$C,U$1))</f>
        <v>0</v>
      </c>
      <c r="V1025" s="66">
        <f>IF(COUNTIFS(条件付き不可!$E:$E,$D1025,条件付き不可!$C:$C,条件付き不可!$V$5)&gt;0,Q1025,IFERROR(VLOOKUP(D1025,条件付き不可!E:Y,21,0),0))</f>
        <v>0</v>
      </c>
    </row>
    <row r="1026" spans="1:22">
      <c r="A1026" s="53" t="str">
        <f t="shared" si="280"/>
        <v>032102</v>
      </c>
      <c r="B1026" s="53">
        <v>15</v>
      </c>
      <c r="C1026">
        <v>1025</v>
      </c>
      <c r="D1026">
        <v>32102</v>
      </c>
      <c r="E1026" t="s">
        <v>3034</v>
      </c>
      <c r="F1026" t="s">
        <v>759</v>
      </c>
      <c r="G1026" t="str">
        <f>VLOOKUP(A1026,GIS!A:B,2,0)</f>
        <v>海神３B</v>
      </c>
      <c r="H1026" t="s">
        <v>743</v>
      </c>
      <c r="I1026" t="s">
        <v>2612</v>
      </c>
      <c r="J1026" s="66">
        <v>740</v>
      </c>
      <c r="K1026" s="66">
        <v>574</v>
      </c>
      <c r="L1026" s="66">
        <v>574</v>
      </c>
      <c r="M1026" s="66">
        <v>740</v>
      </c>
      <c r="N1026" s="66">
        <f>VLOOKUP(A1026,GIS!A:C,3,0)</f>
        <v>740</v>
      </c>
      <c r="O1026" s="66" t="str">
        <f t="shared" si="281"/>
        <v/>
      </c>
      <c r="P1026" s="66" t="str">
        <f t="shared" si="278"/>
        <v>✕</v>
      </c>
      <c r="Q1026" s="66">
        <f t="shared" si="282"/>
        <v>740</v>
      </c>
      <c r="R1026" s="66">
        <f t="shared" si="283"/>
        <v>574</v>
      </c>
      <c r="S1026" s="66">
        <f>Q1026-U1026-SUMIFS(条件付き不可!X:X,条件付き不可!E:E,D1026)</f>
        <v>574</v>
      </c>
      <c r="T1026" s="66">
        <f t="shared" si="279"/>
        <v>740</v>
      </c>
      <c r="U1026" s="66">
        <f>IF(COUNTIFS(条件付き不可!$E:$E,$D1026,条件付き不可!$C:$C,条件付き不可!$V$3)&gt;0,Q1026,SUMIFS(条件付き不可!$L:$L,条件付き不可!$E:$E,$D1026,条件付き不可!$C:$C,U$1))</f>
        <v>166</v>
      </c>
      <c r="V1026" s="66">
        <f>IF(COUNTIFS(条件付き不可!$E:$E,$D1026,条件付き不可!$C:$C,条件付き不可!$V$5)&gt;0,Q1026,IFERROR(VLOOKUP(D1026,条件付き不可!E:Y,21,0),0))</f>
        <v>0</v>
      </c>
    </row>
    <row r="1027" spans="1:22">
      <c r="A1027" s="53" t="str">
        <f t="shared" si="280"/>
        <v>032103</v>
      </c>
      <c r="B1027" s="53">
        <v>15</v>
      </c>
      <c r="C1027">
        <v>1026</v>
      </c>
      <c r="D1027">
        <v>32103</v>
      </c>
      <c r="E1027" t="s">
        <v>3034</v>
      </c>
      <c r="F1027" t="s">
        <v>759</v>
      </c>
      <c r="G1027" t="str">
        <f>VLOOKUP(A1027,GIS!A:B,2,0)</f>
        <v>海神３C</v>
      </c>
      <c r="H1027" t="s">
        <v>743</v>
      </c>
      <c r="I1027" t="s">
        <v>2612</v>
      </c>
      <c r="J1027" s="66">
        <v>625</v>
      </c>
      <c r="K1027" s="66">
        <v>625</v>
      </c>
      <c r="L1027" s="66">
        <v>625</v>
      </c>
      <c r="M1027" s="66">
        <v>625</v>
      </c>
      <c r="N1027" s="66">
        <f>VLOOKUP(A1027,GIS!A:C,3,0)</f>
        <v>625</v>
      </c>
      <c r="O1027" s="66" t="str">
        <f t="shared" si="281"/>
        <v/>
      </c>
      <c r="P1027" s="66" t="str">
        <f t="shared" si="278"/>
        <v/>
      </c>
      <c r="Q1027" s="66">
        <f t="shared" si="282"/>
        <v>625</v>
      </c>
      <c r="R1027" s="66">
        <f t="shared" si="283"/>
        <v>625</v>
      </c>
      <c r="S1027" s="66">
        <f>Q1027-U1027-SUMIFS(条件付き不可!X:X,条件付き不可!E:E,D1027)</f>
        <v>625</v>
      </c>
      <c r="T1027" s="66">
        <f t="shared" si="279"/>
        <v>625</v>
      </c>
      <c r="U1027" s="66">
        <f>IF(COUNTIFS(条件付き不可!$E:$E,$D1027,条件付き不可!$C:$C,条件付き不可!$V$3)&gt;0,Q1027,SUMIFS(条件付き不可!$L:$L,条件付き不可!$E:$E,$D1027,条件付き不可!$C:$C,U$1))</f>
        <v>0</v>
      </c>
      <c r="V1027" s="66">
        <f>IF(COUNTIFS(条件付き不可!$E:$E,$D1027,条件付き不可!$C:$C,条件付き不可!$V$5)&gt;0,Q1027,IFERROR(VLOOKUP(D1027,条件付き不可!E:Y,21,0),0))</f>
        <v>0</v>
      </c>
    </row>
    <row r="1028" spans="1:22">
      <c r="A1028" s="53" t="str">
        <f t="shared" si="280"/>
        <v>032104</v>
      </c>
      <c r="B1028" s="53">
        <v>15</v>
      </c>
      <c r="C1028">
        <v>1027</v>
      </c>
      <c r="D1028">
        <v>32104</v>
      </c>
      <c r="E1028" t="s">
        <v>3034</v>
      </c>
      <c r="F1028" t="s">
        <v>759</v>
      </c>
      <c r="G1028" t="str">
        <f>VLOOKUP(A1028,GIS!A:B,2,0)</f>
        <v>海神４A</v>
      </c>
      <c r="H1028" t="s">
        <v>743</v>
      </c>
      <c r="I1028" t="s">
        <v>2612</v>
      </c>
      <c r="J1028" s="66">
        <v>615</v>
      </c>
      <c r="K1028" s="66">
        <v>615</v>
      </c>
      <c r="L1028" s="66">
        <v>615</v>
      </c>
      <c r="M1028" s="66">
        <v>615</v>
      </c>
      <c r="N1028" s="66">
        <f>VLOOKUP(A1028,GIS!A:C,3,0)</f>
        <v>615</v>
      </c>
      <c r="O1028" s="66" t="str">
        <f t="shared" si="281"/>
        <v/>
      </c>
      <c r="P1028" s="66" t="str">
        <f t="shared" si="278"/>
        <v/>
      </c>
      <c r="Q1028" s="66">
        <f t="shared" si="282"/>
        <v>615</v>
      </c>
      <c r="R1028" s="66">
        <f t="shared" si="283"/>
        <v>615</v>
      </c>
      <c r="S1028" s="66">
        <f>Q1028-U1028-SUMIFS(条件付き不可!X:X,条件付き不可!E:E,D1028)</f>
        <v>615</v>
      </c>
      <c r="T1028" s="66">
        <f t="shared" si="279"/>
        <v>615</v>
      </c>
      <c r="U1028" s="66">
        <f>IF(COUNTIFS(条件付き不可!$E:$E,$D1028,条件付き不可!$C:$C,条件付き不可!$V$3)&gt;0,Q1028,SUMIFS(条件付き不可!$L:$L,条件付き不可!$E:$E,$D1028,条件付き不可!$C:$C,U$1))</f>
        <v>0</v>
      </c>
      <c r="V1028" s="66">
        <f>IF(COUNTIFS(条件付き不可!$E:$E,$D1028,条件付き不可!$C:$C,条件付き不可!$V$5)&gt;0,Q1028,IFERROR(VLOOKUP(D1028,条件付き不可!E:Y,21,0),0))</f>
        <v>0</v>
      </c>
    </row>
    <row r="1029" spans="1:22">
      <c r="A1029" s="53" t="str">
        <f t="shared" si="280"/>
        <v>032105</v>
      </c>
      <c r="B1029" s="53">
        <v>15</v>
      </c>
      <c r="C1029">
        <v>1028</v>
      </c>
      <c r="D1029">
        <v>32105</v>
      </c>
      <c r="E1029" t="s">
        <v>3034</v>
      </c>
      <c r="F1029" t="s">
        <v>759</v>
      </c>
      <c r="G1029" t="str">
        <f>VLOOKUP(A1029,GIS!A:B,2,0)</f>
        <v>海神４B</v>
      </c>
      <c r="H1029" t="s">
        <v>743</v>
      </c>
      <c r="I1029" t="s">
        <v>2612</v>
      </c>
      <c r="J1029" s="66">
        <v>540</v>
      </c>
      <c r="K1029" s="66">
        <v>540</v>
      </c>
      <c r="L1029" s="66">
        <v>540</v>
      </c>
      <c r="M1029" s="66">
        <v>540</v>
      </c>
      <c r="N1029" s="66">
        <f>VLOOKUP(A1029,GIS!A:C,3,0)</f>
        <v>540</v>
      </c>
      <c r="O1029" s="66" t="str">
        <f t="shared" si="281"/>
        <v/>
      </c>
      <c r="P1029" s="66" t="str">
        <f t="shared" si="278"/>
        <v/>
      </c>
      <c r="Q1029" s="66">
        <f t="shared" si="282"/>
        <v>540</v>
      </c>
      <c r="R1029" s="66">
        <f t="shared" si="283"/>
        <v>540</v>
      </c>
      <c r="S1029" s="66">
        <f>Q1029-U1029-SUMIFS(条件付き不可!X:X,条件付き不可!E:E,D1029)</f>
        <v>540</v>
      </c>
      <c r="T1029" s="66">
        <f t="shared" si="279"/>
        <v>540</v>
      </c>
      <c r="U1029" s="66">
        <f>IF(COUNTIFS(条件付き不可!$E:$E,$D1029,条件付き不可!$C:$C,条件付き不可!$V$3)&gt;0,Q1029,SUMIFS(条件付き不可!$L:$L,条件付き不可!$E:$E,$D1029,条件付き不可!$C:$C,U$1))</f>
        <v>0</v>
      </c>
      <c r="V1029" s="66">
        <f>IF(COUNTIFS(条件付き不可!$E:$E,$D1029,条件付き不可!$C:$C,条件付き不可!$V$5)&gt;0,Q1029,IFERROR(VLOOKUP(D1029,条件付き不可!E:Y,21,0),0))</f>
        <v>0</v>
      </c>
    </row>
    <row r="1030" spans="1:22">
      <c r="A1030" s="53" t="str">
        <f t="shared" si="280"/>
        <v>032106</v>
      </c>
      <c r="B1030" s="53">
        <v>15</v>
      </c>
      <c r="C1030">
        <v>1029</v>
      </c>
      <c r="D1030">
        <v>32106</v>
      </c>
      <c r="E1030" t="s">
        <v>3034</v>
      </c>
      <c r="F1030" t="s">
        <v>759</v>
      </c>
      <c r="G1030" t="str">
        <f>VLOOKUP(A1030,GIS!A:B,2,0)</f>
        <v>海神５A</v>
      </c>
      <c r="H1030" t="s">
        <v>743</v>
      </c>
      <c r="I1030" t="s">
        <v>2612</v>
      </c>
      <c r="J1030" s="66">
        <v>490</v>
      </c>
      <c r="K1030" s="66">
        <v>490</v>
      </c>
      <c r="L1030" s="66">
        <v>490</v>
      </c>
      <c r="M1030" s="66">
        <v>490</v>
      </c>
      <c r="N1030" s="66">
        <f>VLOOKUP(A1030,GIS!A:C,3,0)</f>
        <v>490</v>
      </c>
      <c r="O1030" s="66" t="str">
        <f t="shared" si="281"/>
        <v/>
      </c>
      <c r="P1030" s="66" t="str">
        <f t="shared" si="278"/>
        <v/>
      </c>
      <c r="Q1030" s="66">
        <f t="shared" si="282"/>
        <v>490</v>
      </c>
      <c r="R1030" s="66">
        <f t="shared" si="283"/>
        <v>490</v>
      </c>
      <c r="S1030" s="66">
        <f>Q1030-U1030-SUMIFS(条件付き不可!X:X,条件付き不可!E:E,D1030)</f>
        <v>490</v>
      </c>
      <c r="T1030" s="66">
        <f t="shared" si="279"/>
        <v>490</v>
      </c>
      <c r="U1030" s="66">
        <f>IF(COUNTIFS(条件付き不可!$E:$E,$D1030,条件付き不可!$C:$C,条件付き不可!$V$3)&gt;0,Q1030,SUMIFS(条件付き不可!$L:$L,条件付き不可!$E:$E,$D1030,条件付き不可!$C:$C,U$1))</f>
        <v>0</v>
      </c>
      <c r="V1030" s="66">
        <f>IF(COUNTIFS(条件付き不可!$E:$E,$D1030,条件付き不可!$C:$C,条件付き不可!$V$5)&gt;0,Q1030,IFERROR(VLOOKUP(D1030,条件付き不可!E:Y,21,0),0))</f>
        <v>0</v>
      </c>
    </row>
    <row r="1031" spans="1:22">
      <c r="A1031" s="53" t="str">
        <f t="shared" si="280"/>
        <v>032107</v>
      </c>
      <c r="B1031" s="53">
        <v>15</v>
      </c>
      <c r="C1031">
        <v>1030</v>
      </c>
      <c r="D1031">
        <v>32107</v>
      </c>
      <c r="E1031" t="s">
        <v>3034</v>
      </c>
      <c r="F1031" t="s">
        <v>759</v>
      </c>
      <c r="G1031" t="str">
        <f>VLOOKUP(A1031,GIS!A:B,2,0)</f>
        <v>海神５B</v>
      </c>
      <c r="H1031" t="s">
        <v>743</v>
      </c>
      <c r="I1031" t="s">
        <v>2612</v>
      </c>
      <c r="J1031" s="66">
        <v>690</v>
      </c>
      <c r="K1031" s="66">
        <v>690</v>
      </c>
      <c r="L1031" s="66">
        <v>690</v>
      </c>
      <c r="M1031" s="66">
        <v>690</v>
      </c>
      <c r="N1031" s="66">
        <f>VLOOKUP(A1031,GIS!A:C,3,0)</f>
        <v>690</v>
      </c>
      <c r="O1031" s="66" t="str">
        <f t="shared" si="281"/>
        <v/>
      </c>
      <c r="P1031" s="66" t="str">
        <f t="shared" si="278"/>
        <v/>
      </c>
      <c r="Q1031" s="66">
        <f t="shared" si="282"/>
        <v>690</v>
      </c>
      <c r="R1031" s="66">
        <f t="shared" si="283"/>
        <v>690</v>
      </c>
      <c r="S1031" s="66">
        <f>Q1031-U1031-SUMIFS(条件付き不可!X:X,条件付き不可!E:E,D1031)</f>
        <v>690</v>
      </c>
      <c r="T1031" s="66">
        <f t="shared" si="279"/>
        <v>690</v>
      </c>
      <c r="U1031" s="66">
        <f>IF(COUNTIFS(条件付き不可!$E:$E,$D1031,条件付き不可!$C:$C,条件付き不可!$V$3)&gt;0,Q1031,SUMIFS(条件付き不可!$L:$L,条件付き不可!$E:$E,$D1031,条件付き不可!$C:$C,U$1))</f>
        <v>0</v>
      </c>
      <c r="V1031" s="66">
        <f>IF(COUNTIFS(条件付き不可!$E:$E,$D1031,条件付き不可!$C:$C,条件付き不可!$V$5)&gt;0,Q1031,IFERROR(VLOOKUP(D1031,条件付き不可!E:Y,21,0),0))</f>
        <v>0</v>
      </c>
    </row>
    <row r="1032" spans="1:22">
      <c r="A1032" s="53" t="str">
        <f t="shared" si="280"/>
        <v>032108</v>
      </c>
      <c r="B1032" s="53">
        <v>15</v>
      </c>
      <c r="C1032">
        <v>1031</v>
      </c>
      <c r="D1032">
        <v>32108</v>
      </c>
      <c r="E1032" t="s">
        <v>3034</v>
      </c>
      <c r="F1032" t="s">
        <v>759</v>
      </c>
      <c r="G1032" t="str">
        <f>VLOOKUP(A1032,GIS!A:B,2,0)</f>
        <v>海神６A</v>
      </c>
      <c r="H1032" t="s">
        <v>743</v>
      </c>
      <c r="I1032" t="s">
        <v>2612</v>
      </c>
      <c r="J1032" s="66">
        <v>430</v>
      </c>
      <c r="K1032" s="66">
        <v>430</v>
      </c>
      <c r="L1032" s="66">
        <v>430</v>
      </c>
      <c r="M1032" s="66">
        <v>430</v>
      </c>
      <c r="N1032" s="66">
        <f>VLOOKUP(A1032,GIS!A:C,3,0)</f>
        <v>430</v>
      </c>
      <c r="O1032" s="66" t="str">
        <f t="shared" si="281"/>
        <v/>
      </c>
      <c r="P1032" s="66" t="str">
        <f t="shared" si="278"/>
        <v/>
      </c>
      <c r="Q1032" s="66">
        <f t="shared" si="282"/>
        <v>430</v>
      </c>
      <c r="R1032" s="66">
        <f t="shared" si="283"/>
        <v>430</v>
      </c>
      <c r="S1032" s="66">
        <f>Q1032-U1032-SUMIFS(条件付き不可!X:X,条件付き不可!E:E,D1032)</f>
        <v>430</v>
      </c>
      <c r="T1032" s="66">
        <f t="shared" si="279"/>
        <v>430</v>
      </c>
      <c r="U1032" s="66">
        <f>IF(COUNTIFS(条件付き不可!$E:$E,$D1032,条件付き不可!$C:$C,条件付き不可!$V$3)&gt;0,Q1032,SUMIFS(条件付き不可!$L:$L,条件付き不可!$E:$E,$D1032,条件付き不可!$C:$C,U$1))</f>
        <v>0</v>
      </c>
      <c r="V1032" s="66">
        <f>IF(COUNTIFS(条件付き不可!$E:$E,$D1032,条件付き不可!$C:$C,条件付き不可!$V$5)&gt;0,Q1032,IFERROR(VLOOKUP(D1032,条件付き不可!E:Y,21,0),0))</f>
        <v>0</v>
      </c>
    </row>
    <row r="1033" spans="1:22">
      <c r="A1033" s="53" t="str">
        <f t="shared" si="280"/>
        <v>032109</v>
      </c>
      <c r="B1033" s="53">
        <v>15</v>
      </c>
      <c r="C1033">
        <v>1032</v>
      </c>
      <c r="D1033">
        <v>32109</v>
      </c>
      <c r="E1033" t="s">
        <v>3034</v>
      </c>
      <c r="F1033" t="s">
        <v>759</v>
      </c>
      <c r="G1033" t="str">
        <f>VLOOKUP(A1033,GIS!A:B,2,0)</f>
        <v>海神６B</v>
      </c>
      <c r="H1033" t="s">
        <v>743</v>
      </c>
      <c r="I1033" t="s">
        <v>2612</v>
      </c>
      <c r="J1033" s="66">
        <v>540</v>
      </c>
      <c r="K1033" s="66">
        <v>540</v>
      </c>
      <c r="L1033" s="66">
        <v>540</v>
      </c>
      <c r="M1033" s="66">
        <v>540</v>
      </c>
      <c r="N1033" s="66">
        <f>VLOOKUP(A1033,GIS!A:C,3,0)</f>
        <v>540</v>
      </c>
      <c r="O1033" s="66" t="str">
        <f t="shared" si="281"/>
        <v/>
      </c>
      <c r="P1033" s="66" t="str">
        <f t="shared" si="278"/>
        <v/>
      </c>
      <c r="Q1033" s="66">
        <f t="shared" si="282"/>
        <v>540</v>
      </c>
      <c r="R1033" s="66">
        <f t="shared" si="283"/>
        <v>540</v>
      </c>
      <c r="S1033" s="66">
        <f>Q1033-U1033-SUMIFS(条件付き不可!X:X,条件付き不可!E:E,D1033)</f>
        <v>540</v>
      </c>
      <c r="T1033" s="66">
        <f t="shared" si="279"/>
        <v>540</v>
      </c>
      <c r="U1033" s="66">
        <f>IF(COUNTIFS(条件付き不可!$E:$E,$D1033,条件付き不可!$C:$C,条件付き不可!$V$3)&gt;0,Q1033,SUMIFS(条件付き不可!$L:$L,条件付き不可!$E:$E,$D1033,条件付き不可!$C:$C,U$1))</f>
        <v>0</v>
      </c>
      <c r="V1033" s="66">
        <f>IF(COUNTIFS(条件付き不可!$E:$E,$D1033,条件付き不可!$C:$C,条件付き不可!$V$5)&gt;0,Q1033,IFERROR(VLOOKUP(D1033,条件付き不可!E:Y,21,0),0))</f>
        <v>0</v>
      </c>
    </row>
    <row r="1034" spans="1:22">
      <c r="A1034" s="53" t="str">
        <f t="shared" si="280"/>
        <v>032112</v>
      </c>
      <c r="B1034" s="53">
        <v>15</v>
      </c>
      <c r="C1034">
        <v>1033</v>
      </c>
      <c r="D1034">
        <v>32112</v>
      </c>
      <c r="E1034" t="s">
        <v>3034</v>
      </c>
      <c r="F1034" t="s">
        <v>772</v>
      </c>
      <c r="G1034" t="str">
        <f>VLOOKUP(A1034,GIS!A:B,2,0)</f>
        <v>海神町南１A</v>
      </c>
      <c r="H1034" t="s">
        <v>743</v>
      </c>
      <c r="I1034" t="s">
        <v>2612</v>
      </c>
      <c r="J1034" s="66">
        <v>750</v>
      </c>
      <c r="K1034" s="66">
        <v>750</v>
      </c>
      <c r="L1034" s="66">
        <v>750</v>
      </c>
      <c r="M1034" s="66">
        <v>750</v>
      </c>
      <c r="N1034" s="66">
        <f>VLOOKUP(A1034,GIS!A:C,3,0)</f>
        <v>750</v>
      </c>
      <c r="O1034" s="66" t="str">
        <f t="shared" si="281"/>
        <v/>
      </c>
      <c r="P1034" s="66" t="str">
        <f t="shared" si="278"/>
        <v/>
      </c>
      <c r="Q1034" s="66">
        <f t="shared" si="282"/>
        <v>750</v>
      </c>
      <c r="R1034" s="66">
        <f t="shared" si="283"/>
        <v>750</v>
      </c>
      <c r="S1034" s="66">
        <f>Q1034-U1034-SUMIFS(条件付き不可!X:X,条件付き不可!E:E,D1034)</f>
        <v>750</v>
      </c>
      <c r="T1034" s="66">
        <f t="shared" si="279"/>
        <v>750</v>
      </c>
      <c r="U1034" s="66">
        <f>IF(COUNTIFS(条件付き不可!$E:$E,$D1034,条件付き不可!$C:$C,条件付き不可!$V$3)&gt;0,Q1034,SUMIFS(条件付き不可!$L:$L,条件付き不可!$E:$E,$D1034,条件付き不可!$C:$C,U$1))</f>
        <v>0</v>
      </c>
      <c r="V1034" s="66">
        <f>IF(COUNTIFS(条件付き不可!$E:$E,$D1034,条件付き不可!$C:$C,条件付き不可!$V$5)&gt;0,Q1034,IFERROR(VLOOKUP(D1034,条件付き不可!E:Y,21,0),0))</f>
        <v>0</v>
      </c>
    </row>
    <row r="1035" spans="1:22">
      <c r="A1035" s="53" t="str">
        <f t="shared" si="280"/>
        <v>032113</v>
      </c>
      <c r="B1035" s="53">
        <v>15</v>
      </c>
      <c r="C1035">
        <v>1034</v>
      </c>
      <c r="D1035">
        <v>32113</v>
      </c>
      <c r="E1035" t="s">
        <v>3034</v>
      </c>
      <c r="F1035" t="s">
        <v>772</v>
      </c>
      <c r="G1035" t="str">
        <f>VLOOKUP(A1035,GIS!A:B,2,0)</f>
        <v>海神町西１･南１B</v>
      </c>
      <c r="H1035" t="s">
        <v>743</v>
      </c>
      <c r="I1035" t="s">
        <v>2612</v>
      </c>
      <c r="J1035" s="66">
        <v>900</v>
      </c>
      <c r="K1035" s="66">
        <v>855</v>
      </c>
      <c r="L1035" s="66">
        <v>855</v>
      </c>
      <c r="M1035" s="66">
        <v>900</v>
      </c>
      <c r="N1035" s="66">
        <f>VLOOKUP(A1035,GIS!A:C,3,0)</f>
        <v>900</v>
      </c>
      <c r="O1035" s="66" t="str">
        <f t="shared" si="281"/>
        <v/>
      </c>
      <c r="P1035" s="66" t="str">
        <f t="shared" si="278"/>
        <v>✕</v>
      </c>
      <c r="Q1035" s="66">
        <f t="shared" si="282"/>
        <v>900</v>
      </c>
      <c r="R1035" s="66">
        <f t="shared" si="283"/>
        <v>855</v>
      </c>
      <c r="S1035" s="66">
        <f>Q1035-U1035-SUMIFS(条件付き不可!X:X,条件付き不可!E:E,D1035)</f>
        <v>855</v>
      </c>
      <c r="T1035" s="66">
        <f t="shared" si="279"/>
        <v>900</v>
      </c>
      <c r="U1035" s="66">
        <f>IF(COUNTIFS(条件付き不可!$E:$E,$D1035,条件付き不可!$C:$C,条件付き不可!$V$3)&gt;0,Q1035,SUMIFS(条件付き不可!$L:$L,条件付き不可!$E:$E,$D1035,条件付き不可!$C:$C,U$1))</f>
        <v>45</v>
      </c>
      <c r="V1035" s="66">
        <f>IF(COUNTIFS(条件付き不可!$E:$E,$D1035,条件付き不可!$C:$C,条件付き不可!$V$5)&gt;0,Q1035,IFERROR(VLOOKUP(D1035,条件付き不可!E:Y,21,0),0))</f>
        <v>0</v>
      </c>
    </row>
    <row r="1036" spans="1:22">
      <c r="A1036" s="53" t="str">
        <f t="shared" si="280"/>
        <v>032114</v>
      </c>
      <c r="B1036" s="53">
        <v>15</v>
      </c>
      <c r="C1036">
        <v>1035</v>
      </c>
      <c r="D1036">
        <v>32114</v>
      </c>
      <c r="E1036" t="s">
        <v>3034</v>
      </c>
      <c r="F1036" t="s">
        <v>772</v>
      </c>
      <c r="G1036" t="str">
        <f>VLOOKUP(A1036,GIS!A:B,2,0)</f>
        <v>海神町東１</v>
      </c>
      <c r="H1036" t="s">
        <v>743</v>
      </c>
      <c r="I1036" t="s">
        <v>2612</v>
      </c>
      <c r="J1036" s="66">
        <v>840</v>
      </c>
      <c r="K1036" s="66">
        <v>840</v>
      </c>
      <c r="L1036" s="66">
        <v>840</v>
      </c>
      <c r="M1036" s="66">
        <v>840</v>
      </c>
      <c r="N1036" s="66">
        <f>VLOOKUP(A1036,GIS!A:C,3,0)</f>
        <v>840</v>
      </c>
      <c r="O1036" s="66" t="str">
        <f t="shared" si="281"/>
        <v/>
      </c>
      <c r="P1036" s="66" t="str">
        <f t="shared" si="278"/>
        <v/>
      </c>
      <c r="Q1036" s="66">
        <f t="shared" si="282"/>
        <v>840</v>
      </c>
      <c r="R1036" s="66">
        <f t="shared" si="283"/>
        <v>840</v>
      </c>
      <c r="S1036" s="66">
        <f>Q1036-U1036-SUMIFS(条件付き不可!X:X,条件付き不可!E:E,D1036)</f>
        <v>840</v>
      </c>
      <c r="T1036" s="66">
        <f t="shared" si="279"/>
        <v>840</v>
      </c>
      <c r="U1036" s="66">
        <f>IF(COUNTIFS(条件付き不可!$E:$E,$D1036,条件付き不可!$C:$C,条件付き不可!$V$3)&gt;0,Q1036,SUMIFS(条件付き不可!$L:$L,条件付き不可!$E:$E,$D1036,条件付き不可!$C:$C,U$1))</f>
        <v>0</v>
      </c>
      <c r="V1036" s="66">
        <f>IF(COUNTIFS(条件付き不可!$E:$E,$D1036,条件付き不可!$C:$C,条件付き不可!$V$5)&gt;0,Q1036,IFERROR(VLOOKUP(D1036,条件付き不可!E:Y,21,0),0))</f>
        <v>0</v>
      </c>
    </row>
    <row r="1037" spans="1:22">
      <c r="A1037" s="53" t="str">
        <f t="shared" si="280"/>
        <v>032115</v>
      </c>
      <c r="B1037" s="53">
        <v>15</v>
      </c>
      <c r="C1037">
        <v>1036</v>
      </c>
      <c r="D1037">
        <v>32115</v>
      </c>
      <c r="E1037" t="s">
        <v>3034</v>
      </c>
      <c r="F1037" t="s">
        <v>772</v>
      </c>
      <c r="G1037" t="str">
        <f>VLOOKUP(A1037,GIS!A:B,2,0)</f>
        <v>海神町２・３</v>
      </c>
      <c r="H1037" t="s">
        <v>743</v>
      </c>
      <c r="I1037" t="s">
        <v>2612</v>
      </c>
      <c r="J1037" s="66">
        <v>662</v>
      </c>
      <c r="K1037" s="66">
        <v>662</v>
      </c>
      <c r="L1037" s="66">
        <v>662</v>
      </c>
      <c r="M1037" s="66">
        <v>662</v>
      </c>
      <c r="N1037" s="66">
        <f>VLOOKUP(A1037,GIS!A:C,3,0)</f>
        <v>662</v>
      </c>
      <c r="O1037" s="66" t="str">
        <f t="shared" si="281"/>
        <v/>
      </c>
      <c r="P1037" s="66" t="str">
        <f t="shared" si="278"/>
        <v/>
      </c>
      <c r="Q1037" s="66">
        <f t="shared" si="282"/>
        <v>662</v>
      </c>
      <c r="R1037" s="66">
        <f t="shared" si="283"/>
        <v>662</v>
      </c>
      <c r="S1037" s="66">
        <f>Q1037-U1037-SUMIFS(条件付き不可!X:X,条件付き不可!E:E,D1037)</f>
        <v>662</v>
      </c>
      <c r="T1037" s="66">
        <f t="shared" si="279"/>
        <v>662</v>
      </c>
      <c r="U1037" s="66">
        <f>IF(COUNTIFS(条件付き不可!$E:$E,$D1037,条件付き不可!$C:$C,条件付き不可!$V$3)&gt;0,Q1037,SUMIFS(条件付き不可!$L:$L,条件付き不可!$E:$E,$D1037,条件付き不可!$C:$C,U$1))</f>
        <v>0</v>
      </c>
      <c r="V1037" s="66">
        <f>IF(COUNTIFS(条件付き不可!$E:$E,$D1037,条件付き不可!$C:$C,条件付き不可!$V$5)&gt;0,Q1037,IFERROR(VLOOKUP(D1037,条件付き不可!E:Y,21,0),0))</f>
        <v>0</v>
      </c>
    </row>
    <row r="1038" spans="1:22">
      <c r="A1038" s="53" t="str">
        <f t="shared" si="280"/>
        <v>033001</v>
      </c>
      <c r="B1038" s="53">
        <v>13</v>
      </c>
      <c r="C1038">
        <v>1037</v>
      </c>
      <c r="D1038">
        <v>33001</v>
      </c>
      <c r="E1038" t="s">
        <v>3035</v>
      </c>
      <c r="F1038" t="s">
        <v>773</v>
      </c>
      <c r="G1038" t="str">
        <f>VLOOKUP(A1038,GIS!A:B,2,0)</f>
        <v>高根町</v>
      </c>
      <c r="H1038" t="s">
        <v>743</v>
      </c>
      <c r="I1038" t="s">
        <v>2612</v>
      </c>
      <c r="J1038" s="66">
        <v>265</v>
      </c>
      <c r="K1038" s="66">
        <v>265</v>
      </c>
      <c r="L1038" s="66">
        <v>265</v>
      </c>
      <c r="M1038" s="66">
        <v>265</v>
      </c>
      <c r="N1038" s="66">
        <f>VLOOKUP(A1038,GIS!A:C,3,0)</f>
        <v>265</v>
      </c>
      <c r="O1038" s="66" t="str">
        <f t="shared" si="281"/>
        <v/>
      </c>
      <c r="P1038" s="66" t="str">
        <f t="shared" si="278"/>
        <v/>
      </c>
      <c r="Q1038" s="66">
        <f t="shared" si="282"/>
        <v>265</v>
      </c>
      <c r="R1038" s="66">
        <f t="shared" si="283"/>
        <v>265</v>
      </c>
      <c r="S1038" s="66">
        <f>Q1038-U1038-SUMIFS(条件付き不可!X:X,条件付き不可!E:E,D1038)</f>
        <v>265</v>
      </c>
      <c r="T1038" s="66">
        <f t="shared" si="279"/>
        <v>265</v>
      </c>
      <c r="U1038" s="66">
        <f>IF(COUNTIFS(条件付き不可!$E:$E,$D1038,条件付き不可!$C:$C,条件付き不可!$V$3)&gt;0,Q1038,SUMIFS(条件付き不可!$L:$L,条件付き不可!$E:$E,$D1038,条件付き不可!$C:$C,U$1))</f>
        <v>0</v>
      </c>
      <c r="V1038" s="66">
        <f>IF(COUNTIFS(条件付き不可!$E:$E,$D1038,条件付き不可!$C:$C,条件付き不可!$V$5)&gt;0,Q1038,IFERROR(VLOOKUP(D1038,条件付き不可!E:Y,21,0),0))</f>
        <v>0</v>
      </c>
    </row>
    <row r="1039" spans="1:22">
      <c r="A1039" s="53" t="str">
        <f t="shared" si="280"/>
        <v>033003</v>
      </c>
      <c r="B1039" s="53">
        <v>13</v>
      </c>
      <c r="C1039">
        <v>1038</v>
      </c>
      <c r="D1039">
        <v>33003</v>
      </c>
      <c r="E1039" t="s">
        <v>3035</v>
      </c>
      <c r="F1039" t="s">
        <v>773</v>
      </c>
      <c r="G1039" t="str">
        <f>VLOOKUP(A1039,GIS!A:B,2,0)</f>
        <v>金杉４</v>
      </c>
      <c r="H1039" t="s">
        <v>743</v>
      </c>
      <c r="I1039" t="s">
        <v>2612</v>
      </c>
      <c r="J1039" s="66">
        <v>335</v>
      </c>
      <c r="K1039" s="66">
        <v>335</v>
      </c>
      <c r="L1039" s="66">
        <v>335</v>
      </c>
      <c r="M1039" s="66">
        <v>335</v>
      </c>
      <c r="N1039" s="66">
        <f>VLOOKUP(A1039,GIS!A:C,3,0)</f>
        <v>335</v>
      </c>
      <c r="O1039" s="66" t="str">
        <f t="shared" si="281"/>
        <v/>
      </c>
      <c r="P1039" s="66" t="str">
        <f t="shared" si="278"/>
        <v/>
      </c>
      <c r="Q1039" s="66">
        <f t="shared" si="282"/>
        <v>335</v>
      </c>
      <c r="R1039" s="66">
        <f t="shared" si="283"/>
        <v>335</v>
      </c>
      <c r="S1039" s="66">
        <f>Q1039-U1039-SUMIFS(条件付き不可!X:X,条件付き不可!E:E,D1039)</f>
        <v>335</v>
      </c>
      <c r="T1039" s="66">
        <f t="shared" si="279"/>
        <v>335</v>
      </c>
      <c r="U1039" s="66">
        <f>IF(COUNTIFS(条件付き不可!$E:$E,$D1039,条件付き不可!$C:$C,条件付き不可!$V$3)&gt;0,Q1039,SUMIFS(条件付き不可!$L:$L,条件付き不可!$E:$E,$D1039,条件付き不可!$C:$C,U$1))</f>
        <v>0</v>
      </c>
      <c r="V1039" s="66">
        <f>IF(COUNTIFS(条件付き不可!$E:$E,$D1039,条件付き不可!$C:$C,条件付き不可!$V$5)&gt;0,Q1039,IFERROR(VLOOKUP(D1039,条件付き不可!E:Y,21,0),0))</f>
        <v>0</v>
      </c>
    </row>
    <row r="1040" spans="1:22">
      <c r="A1040" s="53" t="str">
        <f t="shared" si="280"/>
        <v>033004</v>
      </c>
      <c r="B1040" s="53">
        <v>13</v>
      </c>
      <c r="C1040">
        <v>1039</v>
      </c>
      <c r="D1040">
        <v>33004</v>
      </c>
      <c r="E1040" t="s">
        <v>3035</v>
      </c>
      <c r="F1040" t="s">
        <v>773</v>
      </c>
      <c r="G1040" t="str">
        <f>VLOOKUP(A1040,GIS!A:B,2,0)</f>
        <v>金杉５</v>
      </c>
      <c r="H1040" t="s">
        <v>743</v>
      </c>
      <c r="I1040" t="s">
        <v>2612</v>
      </c>
      <c r="J1040" s="66">
        <v>545</v>
      </c>
      <c r="K1040" s="66">
        <v>545</v>
      </c>
      <c r="L1040" s="66">
        <v>545</v>
      </c>
      <c r="M1040" s="66">
        <v>545</v>
      </c>
      <c r="N1040" s="66">
        <f>VLOOKUP(A1040,GIS!A:C,3,0)</f>
        <v>545</v>
      </c>
      <c r="O1040" s="66" t="str">
        <f t="shared" si="281"/>
        <v/>
      </c>
      <c r="P1040" s="66" t="str">
        <f t="shared" si="278"/>
        <v/>
      </c>
      <c r="Q1040" s="66">
        <f t="shared" si="282"/>
        <v>545</v>
      </c>
      <c r="R1040" s="66">
        <f t="shared" si="283"/>
        <v>545</v>
      </c>
      <c r="S1040" s="66">
        <f>Q1040-U1040-SUMIFS(条件付き不可!X:X,条件付き不可!E:E,D1040)</f>
        <v>545</v>
      </c>
      <c r="T1040" s="66">
        <f t="shared" si="279"/>
        <v>545</v>
      </c>
      <c r="U1040" s="66">
        <f>IF(COUNTIFS(条件付き不可!$E:$E,$D1040,条件付き不可!$C:$C,条件付き不可!$V$3)&gt;0,Q1040,SUMIFS(条件付き不可!$L:$L,条件付き不可!$E:$E,$D1040,条件付き不可!$C:$C,U$1))</f>
        <v>0</v>
      </c>
      <c r="V1040" s="66">
        <f>IF(COUNTIFS(条件付き不可!$E:$E,$D1040,条件付き不可!$C:$C,条件付き不可!$V$5)&gt;0,Q1040,IFERROR(VLOOKUP(D1040,条件付き不可!E:Y,21,0),0))</f>
        <v>0</v>
      </c>
    </row>
    <row r="1041" spans="1:22">
      <c r="A1041" s="53" t="str">
        <f t="shared" si="280"/>
        <v>033053</v>
      </c>
      <c r="B1041" s="53">
        <v>13</v>
      </c>
      <c r="C1041">
        <v>1040</v>
      </c>
      <c r="D1041">
        <v>33053</v>
      </c>
      <c r="E1041" t="s">
        <v>3035</v>
      </c>
      <c r="F1041" t="s">
        <v>773</v>
      </c>
      <c r="G1041" t="str">
        <f>VLOOKUP(A1041,GIS!A:B,2,0)</f>
        <v>金杉６</v>
      </c>
      <c r="H1041" t="s">
        <v>743</v>
      </c>
      <c r="I1041" t="s">
        <v>2612</v>
      </c>
      <c r="J1041" s="66">
        <v>550</v>
      </c>
      <c r="K1041" s="66">
        <v>550</v>
      </c>
      <c r="L1041" s="66">
        <v>550</v>
      </c>
      <c r="M1041" s="66">
        <v>550</v>
      </c>
      <c r="N1041" s="66">
        <f>VLOOKUP(A1041,GIS!A:C,3,0)</f>
        <v>550</v>
      </c>
      <c r="O1041" s="66" t="str">
        <f t="shared" si="281"/>
        <v/>
      </c>
      <c r="P1041" s="66" t="str">
        <f t="shared" si="278"/>
        <v/>
      </c>
      <c r="Q1041" s="66">
        <f t="shared" si="282"/>
        <v>550</v>
      </c>
      <c r="R1041" s="66">
        <f t="shared" si="283"/>
        <v>550</v>
      </c>
      <c r="S1041" s="66">
        <f>Q1041-U1041-SUMIFS(条件付き不可!X:X,条件付き不可!E:E,D1041)</f>
        <v>550</v>
      </c>
      <c r="T1041" s="66">
        <f t="shared" si="279"/>
        <v>550</v>
      </c>
      <c r="U1041" s="66">
        <f>IF(COUNTIFS(条件付き不可!$E:$E,$D1041,条件付き不可!$C:$C,条件付き不可!$V$3)&gt;0,Q1041,SUMIFS(条件付き不可!$L:$L,条件付き不可!$E:$E,$D1041,条件付き不可!$C:$C,U$1))</f>
        <v>0</v>
      </c>
      <c r="V1041" s="66">
        <f>IF(COUNTIFS(条件付き不可!$E:$E,$D1041,条件付き不可!$C:$C,条件付き不可!$V$5)&gt;0,Q1041,IFERROR(VLOOKUP(D1041,条件付き不可!E:Y,21,0),0))</f>
        <v>0</v>
      </c>
    </row>
    <row r="1042" spans="1:22">
      <c r="A1042" s="53" t="str">
        <f t="shared" si="280"/>
        <v>033005</v>
      </c>
      <c r="B1042" s="53">
        <v>13</v>
      </c>
      <c r="C1042">
        <v>1041</v>
      </c>
      <c r="D1042">
        <v>33005</v>
      </c>
      <c r="E1042" t="s">
        <v>3035</v>
      </c>
      <c r="F1042" t="s">
        <v>773</v>
      </c>
      <c r="G1042" t="str">
        <f>VLOOKUP(A1042,GIS!A:B,2,0)</f>
        <v>金杉７</v>
      </c>
      <c r="H1042" t="s">
        <v>743</v>
      </c>
      <c r="I1042" t="s">
        <v>2612</v>
      </c>
      <c r="J1042" s="66">
        <v>775</v>
      </c>
      <c r="K1042" s="66">
        <v>775</v>
      </c>
      <c r="L1042" s="66">
        <v>775</v>
      </c>
      <c r="M1042" s="66">
        <v>775</v>
      </c>
      <c r="N1042" s="66">
        <f>VLOOKUP(A1042,GIS!A:C,3,0)</f>
        <v>775</v>
      </c>
      <c r="O1042" s="66" t="str">
        <f t="shared" si="281"/>
        <v/>
      </c>
      <c r="P1042" s="66" t="str">
        <f t="shared" si="278"/>
        <v/>
      </c>
      <c r="Q1042" s="66">
        <f t="shared" si="282"/>
        <v>775</v>
      </c>
      <c r="R1042" s="66">
        <f t="shared" si="283"/>
        <v>775</v>
      </c>
      <c r="S1042" s="66">
        <f>Q1042-U1042-SUMIFS(条件付き不可!X:X,条件付き不可!E:E,D1042)</f>
        <v>775</v>
      </c>
      <c r="T1042" s="66">
        <f t="shared" si="279"/>
        <v>775</v>
      </c>
      <c r="U1042" s="66">
        <f>IF(COUNTIFS(条件付き不可!$E:$E,$D1042,条件付き不可!$C:$C,条件付き不可!$V$3)&gt;0,Q1042,SUMIFS(条件付き不可!$L:$L,条件付き不可!$E:$E,$D1042,条件付き不可!$C:$C,U$1))</f>
        <v>0</v>
      </c>
      <c r="V1042" s="66">
        <f>IF(COUNTIFS(条件付き不可!$E:$E,$D1042,条件付き不可!$C:$C,条件付き不可!$V$5)&gt;0,Q1042,IFERROR(VLOOKUP(D1042,条件付き不可!E:Y,21,0),0))</f>
        <v>0</v>
      </c>
    </row>
    <row r="1043" spans="1:22">
      <c r="A1043" s="53" t="str">
        <f t="shared" si="280"/>
        <v>033006</v>
      </c>
      <c r="B1043" s="53">
        <v>13</v>
      </c>
      <c r="C1043">
        <v>1042</v>
      </c>
      <c r="D1043">
        <v>33006</v>
      </c>
      <c r="E1043" t="s">
        <v>3035</v>
      </c>
      <c r="F1043" t="s">
        <v>773</v>
      </c>
      <c r="G1043" t="str">
        <f>VLOOKUP(A1043,GIS!A:B,2,0)</f>
        <v>金杉８</v>
      </c>
      <c r="H1043" t="s">
        <v>743</v>
      </c>
      <c r="I1043" t="s">
        <v>2612</v>
      </c>
      <c r="J1043" s="66">
        <v>470</v>
      </c>
      <c r="K1043" s="66">
        <v>470</v>
      </c>
      <c r="L1043" s="66">
        <v>470</v>
      </c>
      <c r="M1043" s="66">
        <v>470</v>
      </c>
      <c r="N1043" s="66">
        <f>VLOOKUP(A1043,GIS!A:C,3,0)</f>
        <v>470</v>
      </c>
      <c r="O1043" s="66" t="str">
        <f t="shared" si="281"/>
        <v/>
      </c>
      <c r="P1043" s="66" t="str">
        <f t="shared" si="278"/>
        <v/>
      </c>
      <c r="Q1043" s="66">
        <f t="shared" si="282"/>
        <v>470</v>
      </c>
      <c r="R1043" s="66">
        <f t="shared" si="283"/>
        <v>470</v>
      </c>
      <c r="S1043" s="66">
        <f>Q1043-U1043-SUMIFS(条件付き不可!X:X,条件付き不可!E:E,D1043)</f>
        <v>470</v>
      </c>
      <c r="T1043" s="66">
        <f t="shared" si="279"/>
        <v>470</v>
      </c>
      <c r="U1043" s="66">
        <f>IF(COUNTIFS(条件付き不可!$E:$E,$D1043,条件付き不可!$C:$C,条件付き不可!$V$3)&gt;0,Q1043,SUMIFS(条件付き不可!$L:$L,条件付き不可!$E:$E,$D1043,条件付き不可!$C:$C,U$1))</f>
        <v>0</v>
      </c>
      <c r="V1043" s="66">
        <f>IF(COUNTIFS(条件付き不可!$E:$E,$D1043,条件付き不可!$C:$C,条件付き不可!$V$5)&gt;0,Q1043,IFERROR(VLOOKUP(D1043,条件付き不可!E:Y,21,0),0))</f>
        <v>0</v>
      </c>
    </row>
    <row r="1044" spans="1:22">
      <c r="A1044" s="53" t="str">
        <f t="shared" si="280"/>
        <v>033052</v>
      </c>
      <c r="B1044" s="53">
        <v>13</v>
      </c>
      <c r="C1044">
        <v>1043</v>
      </c>
      <c r="D1044">
        <v>33052</v>
      </c>
      <c r="E1044" t="s">
        <v>3035</v>
      </c>
      <c r="F1044" t="s">
        <v>773</v>
      </c>
      <c r="G1044" t="str">
        <f>VLOOKUP(A1044,GIS!A:B,2,0)</f>
        <v>金杉町</v>
      </c>
      <c r="H1044" t="s">
        <v>743</v>
      </c>
      <c r="I1044" t="s">
        <v>2612</v>
      </c>
      <c r="J1044" s="66">
        <v>255</v>
      </c>
      <c r="K1044" s="66">
        <v>255</v>
      </c>
      <c r="L1044" s="66">
        <v>255</v>
      </c>
      <c r="M1044" s="66">
        <v>255</v>
      </c>
      <c r="N1044" s="66">
        <f>VLOOKUP(A1044,GIS!A:C,3,0)</f>
        <v>255</v>
      </c>
      <c r="O1044" s="66" t="str">
        <f t="shared" si="281"/>
        <v/>
      </c>
      <c r="P1044" s="66" t="str">
        <f t="shared" si="278"/>
        <v/>
      </c>
      <c r="Q1044" s="66">
        <f t="shared" si="282"/>
        <v>255</v>
      </c>
      <c r="R1044" s="66">
        <f t="shared" si="283"/>
        <v>255</v>
      </c>
      <c r="S1044" s="66">
        <f>Q1044-U1044-SUMIFS(条件付き不可!X:X,条件付き不可!E:E,D1044)</f>
        <v>255</v>
      </c>
      <c r="T1044" s="66">
        <f t="shared" si="279"/>
        <v>255</v>
      </c>
      <c r="U1044" s="66">
        <f>IF(COUNTIFS(条件付き不可!$E:$E,$D1044,条件付き不可!$C:$C,条件付き不可!$V$3)&gt;0,Q1044,SUMIFS(条件付き不可!$L:$L,条件付き不可!$E:$E,$D1044,条件付き不可!$C:$C,U$1))</f>
        <v>0</v>
      </c>
      <c r="V1044" s="66">
        <f>IF(COUNTIFS(条件付き不可!$E:$E,$D1044,条件付き不可!$C:$C,条件付き不可!$V$5)&gt;0,Q1044,IFERROR(VLOOKUP(D1044,条件付き不可!E:Y,21,0),0))</f>
        <v>0</v>
      </c>
    </row>
    <row r="1045" spans="1:22">
      <c r="A1045" s="53" t="str">
        <f t="shared" si="280"/>
        <v>033007</v>
      </c>
      <c r="B1045" s="53">
        <v>13</v>
      </c>
      <c r="C1045">
        <v>1044</v>
      </c>
      <c r="D1045">
        <v>33007</v>
      </c>
      <c r="E1045" t="s">
        <v>3035</v>
      </c>
      <c r="F1045" t="s">
        <v>781</v>
      </c>
      <c r="G1045" t="str">
        <f>VLOOKUP(A1045,GIS!A:B,2,0)</f>
        <v>金杉台１</v>
      </c>
      <c r="H1045" t="s">
        <v>743</v>
      </c>
      <c r="I1045" t="s">
        <v>2612</v>
      </c>
      <c r="J1045" s="66">
        <v>550</v>
      </c>
      <c r="K1045" s="66">
        <v>550</v>
      </c>
      <c r="L1045" s="66">
        <v>550</v>
      </c>
      <c r="M1045" s="66">
        <v>550</v>
      </c>
      <c r="N1045" s="66">
        <f>VLOOKUP(A1045,GIS!A:C,3,0)</f>
        <v>550</v>
      </c>
      <c r="O1045" s="66" t="str">
        <f t="shared" si="281"/>
        <v/>
      </c>
      <c r="P1045" s="66" t="str">
        <f t="shared" si="278"/>
        <v/>
      </c>
      <c r="Q1045" s="66">
        <f t="shared" si="282"/>
        <v>550</v>
      </c>
      <c r="R1045" s="66">
        <f t="shared" si="283"/>
        <v>550</v>
      </c>
      <c r="S1045" s="66">
        <f>Q1045-U1045-SUMIFS(条件付き不可!X:X,条件付き不可!E:E,D1045)</f>
        <v>550</v>
      </c>
      <c r="T1045" s="66">
        <f t="shared" si="279"/>
        <v>550</v>
      </c>
      <c r="U1045" s="66">
        <f>IF(COUNTIFS(条件付き不可!$E:$E,$D1045,条件付き不可!$C:$C,条件付き不可!$V$3)&gt;0,Q1045,SUMIFS(条件付き不可!$L:$L,条件付き不可!$E:$E,$D1045,条件付き不可!$C:$C,U$1))</f>
        <v>0</v>
      </c>
      <c r="V1045" s="66">
        <f>IF(COUNTIFS(条件付き不可!$E:$E,$D1045,条件付き不可!$C:$C,条件付き不可!$V$5)&gt;0,Q1045,IFERROR(VLOOKUP(D1045,条件付き不可!E:Y,21,0),0))</f>
        <v>0</v>
      </c>
    </row>
    <row r="1046" spans="1:22">
      <c r="A1046" s="53" t="str">
        <f t="shared" si="280"/>
        <v>033055</v>
      </c>
      <c r="B1046" s="53">
        <v>13</v>
      </c>
      <c r="C1046">
        <v>1045</v>
      </c>
      <c r="D1046">
        <v>33055</v>
      </c>
      <c r="E1046" t="s">
        <v>3035</v>
      </c>
      <c r="F1046" t="s">
        <v>781</v>
      </c>
      <c r="G1046" t="str">
        <f>VLOOKUP(A1046,GIS!A:B,2,0)</f>
        <v>金杉台2</v>
      </c>
      <c r="H1046" t="s">
        <v>743</v>
      </c>
      <c r="I1046" t="s">
        <v>2612</v>
      </c>
      <c r="J1046" s="66">
        <v>750</v>
      </c>
      <c r="K1046" s="66">
        <v>750</v>
      </c>
      <c r="L1046" s="66">
        <v>750</v>
      </c>
      <c r="M1046" s="66">
        <v>750</v>
      </c>
      <c r="N1046" s="66">
        <f>VLOOKUP(A1046,GIS!A:C,3,0)</f>
        <v>750</v>
      </c>
      <c r="O1046" s="66" t="str">
        <f t="shared" si="281"/>
        <v/>
      </c>
      <c r="P1046" s="66" t="str">
        <f t="shared" si="278"/>
        <v/>
      </c>
      <c r="Q1046" s="66">
        <f t="shared" si="282"/>
        <v>750</v>
      </c>
      <c r="R1046" s="66">
        <f t="shared" si="283"/>
        <v>750</v>
      </c>
      <c r="S1046" s="66">
        <f>Q1046-U1046-SUMIFS(条件付き不可!X:X,条件付き不可!E:E,D1046)</f>
        <v>750</v>
      </c>
      <c r="T1046" s="66">
        <f t="shared" si="279"/>
        <v>750</v>
      </c>
      <c r="U1046" s="66">
        <f>IF(COUNTIFS(条件付き不可!$E:$E,$D1046,条件付き不可!$C:$C,条件付き不可!$V$3)&gt;0,Q1046,SUMIFS(条件付き不可!$L:$L,条件付き不可!$E:$E,$D1046,条件付き不可!$C:$C,U$1))</f>
        <v>0</v>
      </c>
      <c r="V1046" s="66">
        <f>IF(COUNTIFS(条件付き不可!$E:$E,$D1046,条件付き不可!$C:$C,条件付き不可!$V$5)&gt;0,Q1046,IFERROR(VLOOKUP(D1046,条件付き不可!E:Y,21,0),0))</f>
        <v>0</v>
      </c>
    </row>
    <row r="1047" spans="1:22">
      <c r="A1047" s="53" t="str">
        <f t="shared" si="280"/>
        <v>033008</v>
      </c>
      <c r="B1047" s="53">
        <v>13</v>
      </c>
      <c r="C1047">
        <v>1046</v>
      </c>
      <c r="D1047">
        <v>33008</v>
      </c>
      <c r="E1047" t="s">
        <v>3035</v>
      </c>
      <c r="F1047" t="s">
        <v>781</v>
      </c>
      <c r="G1047" t="str">
        <f>VLOOKUP(A1047,GIS!A:B,2,0)</f>
        <v>緑台１・２</v>
      </c>
      <c r="H1047" t="s">
        <v>743</v>
      </c>
      <c r="I1047" t="s">
        <v>2612</v>
      </c>
      <c r="J1047" s="66">
        <v>1555</v>
      </c>
      <c r="K1047" s="66">
        <v>1555</v>
      </c>
      <c r="L1047" s="66">
        <v>1555</v>
      </c>
      <c r="M1047" s="66">
        <v>1555</v>
      </c>
      <c r="N1047" s="66">
        <f>VLOOKUP(A1047,GIS!A:C,3,0)</f>
        <v>1555</v>
      </c>
      <c r="O1047" s="66" t="str">
        <f t="shared" si="281"/>
        <v/>
      </c>
      <c r="P1047" s="66" t="str">
        <f t="shared" si="278"/>
        <v/>
      </c>
      <c r="Q1047" s="66">
        <f t="shared" si="282"/>
        <v>1555</v>
      </c>
      <c r="R1047" s="66">
        <f t="shared" si="283"/>
        <v>1555</v>
      </c>
      <c r="S1047" s="66">
        <f>Q1047-U1047-SUMIFS(条件付き不可!X:X,条件付き不可!E:E,D1047)</f>
        <v>1555</v>
      </c>
      <c r="T1047" s="66">
        <f t="shared" si="279"/>
        <v>1555</v>
      </c>
      <c r="U1047" s="66">
        <f>IF(COUNTIFS(条件付き不可!$E:$E,$D1047,条件付き不可!$C:$C,条件付き不可!$V$3)&gt;0,Q1047,SUMIFS(条件付き不可!$L:$L,条件付き不可!$E:$E,$D1047,条件付き不可!$C:$C,U$1))</f>
        <v>0</v>
      </c>
      <c r="V1047" s="66">
        <f>IF(COUNTIFS(条件付き不可!$E:$E,$D1047,条件付き不可!$C:$C,条件付き不可!$V$5)&gt;0,Q1047,IFERROR(VLOOKUP(D1047,条件付き不可!E:Y,21,0),0))</f>
        <v>0</v>
      </c>
    </row>
    <row r="1048" spans="1:22">
      <c r="A1048" s="53" t="str">
        <f t="shared" si="280"/>
        <v>033009</v>
      </c>
      <c r="B1048" s="53">
        <v>13</v>
      </c>
      <c r="C1048">
        <v>1047</v>
      </c>
      <c r="D1048">
        <v>33009</v>
      </c>
      <c r="E1048" t="s">
        <v>3035</v>
      </c>
      <c r="F1048" t="s">
        <v>781</v>
      </c>
      <c r="G1048" t="str">
        <f>VLOOKUP(A1048,GIS!A:B,2,0)</f>
        <v>三咲１・二和東１</v>
      </c>
      <c r="H1048" t="s">
        <v>743</v>
      </c>
      <c r="I1048" t="s">
        <v>2612</v>
      </c>
      <c r="J1048" s="66">
        <v>370</v>
      </c>
      <c r="K1048" s="66">
        <v>370</v>
      </c>
      <c r="L1048" s="66">
        <v>370</v>
      </c>
      <c r="M1048" s="66">
        <v>370</v>
      </c>
      <c r="N1048" s="66">
        <f>VLOOKUP(A1048,GIS!A:C,3,0)</f>
        <v>370</v>
      </c>
      <c r="O1048" s="66" t="str">
        <f t="shared" si="281"/>
        <v/>
      </c>
      <c r="P1048" s="66" t="str">
        <f t="shared" si="278"/>
        <v/>
      </c>
      <c r="Q1048" s="66">
        <f t="shared" si="282"/>
        <v>370</v>
      </c>
      <c r="R1048" s="66">
        <f t="shared" si="283"/>
        <v>370</v>
      </c>
      <c r="S1048" s="66">
        <f>Q1048-U1048-SUMIFS(条件付き不可!X:X,条件付き不可!E:E,D1048)</f>
        <v>370</v>
      </c>
      <c r="T1048" s="66">
        <f t="shared" si="279"/>
        <v>370</v>
      </c>
      <c r="U1048" s="66">
        <f>IF(COUNTIFS(条件付き不可!$E:$E,$D1048,条件付き不可!$C:$C,条件付き不可!$V$3)&gt;0,Q1048,SUMIFS(条件付き不可!$L:$L,条件付き不可!$E:$E,$D1048,条件付き不可!$C:$C,U$1))</f>
        <v>0</v>
      </c>
      <c r="V1048" s="66">
        <f>IF(COUNTIFS(条件付き不可!$E:$E,$D1048,条件付き不可!$C:$C,条件付き不可!$V$5)&gt;0,Q1048,IFERROR(VLOOKUP(D1048,条件付き不可!E:Y,21,0),0))</f>
        <v>0</v>
      </c>
    </row>
    <row r="1049" spans="1:22">
      <c r="A1049" s="53" t="str">
        <f t="shared" si="280"/>
        <v>033010</v>
      </c>
      <c r="B1049" s="53">
        <v>13</v>
      </c>
      <c r="C1049">
        <v>1048</v>
      </c>
      <c r="D1049">
        <v>33010</v>
      </c>
      <c r="E1049" t="s">
        <v>3035</v>
      </c>
      <c r="F1049" t="s">
        <v>781</v>
      </c>
      <c r="G1049" t="str">
        <f>VLOOKUP(A1049,GIS!A:B,2,0)</f>
        <v>三咲２</v>
      </c>
      <c r="H1049" t="s">
        <v>743</v>
      </c>
      <c r="I1049" t="s">
        <v>2612</v>
      </c>
      <c r="J1049" s="66">
        <v>820</v>
      </c>
      <c r="K1049" s="66">
        <v>820</v>
      </c>
      <c r="L1049" s="66">
        <v>769</v>
      </c>
      <c r="M1049" s="66">
        <v>769</v>
      </c>
      <c r="N1049" s="66">
        <f>VLOOKUP(A1049,GIS!A:C,3,0)</f>
        <v>820</v>
      </c>
      <c r="O1049" s="66" t="str">
        <f t="shared" si="281"/>
        <v/>
      </c>
      <c r="P1049" s="66" t="str">
        <f t="shared" si="278"/>
        <v>✕</v>
      </c>
      <c r="Q1049" s="66">
        <f t="shared" si="282"/>
        <v>820</v>
      </c>
      <c r="R1049" s="66">
        <f t="shared" si="283"/>
        <v>820</v>
      </c>
      <c r="S1049" s="66">
        <f>Q1049-U1049-SUMIFS(条件付き不可!X:X,条件付き不可!E:E,D1049)</f>
        <v>769</v>
      </c>
      <c r="T1049" s="66">
        <f t="shared" si="279"/>
        <v>769</v>
      </c>
      <c r="U1049" s="66">
        <f>IF(COUNTIFS(条件付き不可!$E:$E,$D1049,条件付き不可!$C:$C,条件付き不可!$V$3)&gt;0,Q1049,SUMIFS(条件付き不可!$L:$L,条件付き不可!$E:$E,$D1049,条件付き不可!$C:$C,U$1))</f>
        <v>0</v>
      </c>
      <c r="V1049" s="66">
        <f>IF(COUNTIFS(条件付き不可!$E:$E,$D1049,条件付き不可!$C:$C,条件付き不可!$V$5)&gt;0,Q1049,IFERROR(VLOOKUP(D1049,条件付き不可!E:Y,21,0),0))</f>
        <v>51</v>
      </c>
    </row>
    <row r="1050" spans="1:22">
      <c r="A1050" s="53" t="str">
        <f t="shared" si="280"/>
        <v>033011</v>
      </c>
      <c r="B1050" s="53">
        <v>13</v>
      </c>
      <c r="C1050">
        <v>1049</v>
      </c>
      <c r="D1050">
        <v>33011</v>
      </c>
      <c r="E1050" t="s">
        <v>3035</v>
      </c>
      <c r="F1050" t="s">
        <v>781</v>
      </c>
      <c r="G1050" t="str">
        <f>VLOOKUP(A1050,GIS!A:B,2,0)</f>
        <v>三咲３</v>
      </c>
      <c r="H1050" t="s">
        <v>743</v>
      </c>
      <c r="I1050" t="s">
        <v>2612</v>
      </c>
      <c r="J1050" s="66">
        <v>390</v>
      </c>
      <c r="K1050" s="66">
        <v>390</v>
      </c>
      <c r="L1050" s="66">
        <v>390</v>
      </c>
      <c r="M1050" s="66">
        <v>390</v>
      </c>
      <c r="N1050" s="66">
        <f>VLOOKUP(A1050,GIS!A:C,3,0)</f>
        <v>390</v>
      </c>
      <c r="O1050" s="66" t="str">
        <f t="shared" si="281"/>
        <v/>
      </c>
      <c r="P1050" s="66" t="str">
        <f t="shared" si="278"/>
        <v/>
      </c>
      <c r="Q1050" s="66">
        <f t="shared" si="282"/>
        <v>390</v>
      </c>
      <c r="R1050" s="66">
        <f t="shared" si="283"/>
        <v>390</v>
      </c>
      <c r="S1050" s="66">
        <f>Q1050-U1050-SUMIFS(条件付き不可!X:X,条件付き不可!E:E,D1050)</f>
        <v>390</v>
      </c>
      <c r="T1050" s="66">
        <f t="shared" si="279"/>
        <v>390</v>
      </c>
      <c r="U1050" s="66">
        <f>IF(COUNTIFS(条件付き不可!$E:$E,$D1050,条件付き不可!$C:$C,条件付き不可!$V$3)&gt;0,Q1050,SUMIFS(条件付き不可!$L:$L,条件付き不可!$E:$E,$D1050,条件付き不可!$C:$C,U$1))</f>
        <v>0</v>
      </c>
      <c r="V1050" s="66">
        <f>IF(COUNTIFS(条件付き不可!$E:$E,$D1050,条件付き不可!$C:$C,条件付き不可!$V$5)&gt;0,Q1050,IFERROR(VLOOKUP(D1050,条件付き不可!E:Y,21,0),0))</f>
        <v>0</v>
      </c>
    </row>
    <row r="1051" spans="1:22">
      <c r="A1051" s="53" t="str">
        <f t="shared" si="280"/>
        <v>033057</v>
      </c>
      <c r="B1051" s="53">
        <v>13</v>
      </c>
      <c r="C1051">
        <v>1050</v>
      </c>
      <c r="D1051">
        <v>33057</v>
      </c>
      <c r="E1051" t="s">
        <v>3035</v>
      </c>
      <c r="F1051" t="s">
        <v>781</v>
      </c>
      <c r="G1051" t="str">
        <f>VLOOKUP(A1051,GIS!A:B,2,0)</f>
        <v>三咲４</v>
      </c>
      <c r="H1051" t="s">
        <v>743</v>
      </c>
      <c r="I1051" t="s">
        <v>2612</v>
      </c>
      <c r="J1051" s="66">
        <v>450</v>
      </c>
      <c r="K1051" s="66">
        <v>450</v>
      </c>
      <c r="L1051" s="66">
        <v>450</v>
      </c>
      <c r="M1051" s="66">
        <v>450</v>
      </c>
      <c r="N1051" s="66">
        <f>VLOOKUP(A1051,GIS!A:C,3,0)</f>
        <v>450</v>
      </c>
      <c r="O1051" s="66" t="str">
        <f t="shared" si="281"/>
        <v/>
      </c>
      <c r="P1051" s="66" t="str">
        <f t="shared" si="278"/>
        <v/>
      </c>
      <c r="Q1051" s="66">
        <f t="shared" si="282"/>
        <v>450</v>
      </c>
      <c r="R1051" s="66">
        <f t="shared" si="283"/>
        <v>450</v>
      </c>
      <c r="S1051" s="66">
        <f>Q1051-U1051-SUMIFS(条件付き不可!X:X,条件付き不可!E:E,D1051)</f>
        <v>450</v>
      </c>
      <c r="T1051" s="66">
        <f t="shared" si="279"/>
        <v>450</v>
      </c>
      <c r="U1051" s="66">
        <f>IF(COUNTIFS(条件付き不可!$E:$E,$D1051,条件付き不可!$C:$C,条件付き不可!$V$3)&gt;0,Q1051,SUMIFS(条件付き不可!$L:$L,条件付き不可!$E:$E,$D1051,条件付き不可!$C:$C,U$1))</f>
        <v>0</v>
      </c>
      <c r="V1051" s="66">
        <f>IF(COUNTIFS(条件付き不可!$E:$E,$D1051,条件付き不可!$C:$C,条件付き不可!$V$5)&gt;0,Q1051,IFERROR(VLOOKUP(D1051,条件付き不可!E:Y,21,0),0))</f>
        <v>0</v>
      </c>
    </row>
    <row r="1052" spans="1:22">
      <c r="A1052" s="53" t="str">
        <f t="shared" si="280"/>
        <v>033012</v>
      </c>
      <c r="B1052" s="53">
        <v>13</v>
      </c>
      <c r="C1052">
        <v>1051</v>
      </c>
      <c r="D1052">
        <v>33012</v>
      </c>
      <c r="E1052" t="s">
        <v>3035</v>
      </c>
      <c r="F1052" t="s">
        <v>781</v>
      </c>
      <c r="G1052" t="str">
        <f>VLOOKUP(A1052,GIS!A:B,2,0)</f>
        <v>三咲５・６</v>
      </c>
      <c r="H1052" t="s">
        <v>743</v>
      </c>
      <c r="I1052" t="s">
        <v>2612</v>
      </c>
      <c r="J1052" s="66">
        <v>975</v>
      </c>
      <c r="K1052" s="66">
        <v>975</v>
      </c>
      <c r="L1052" s="66">
        <v>975</v>
      </c>
      <c r="M1052" s="66">
        <v>975</v>
      </c>
      <c r="N1052" s="66">
        <f>VLOOKUP(A1052,GIS!A:C,3,0)</f>
        <v>975</v>
      </c>
      <c r="O1052" s="66" t="str">
        <f t="shared" si="281"/>
        <v/>
      </c>
      <c r="P1052" s="66" t="str">
        <f t="shared" si="278"/>
        <v/>
      </c>
      <c r="Q1052" s="66">
        <f t="shared" si="282"/>
        <v>975</v>
      </c>
      <c r="R1052" s="66">
        <f t="shared" si="283"/>
        <v>975</v>
      </c>
      <c r="S1052" s="66">
        <f>Q1052-U1052-SUMIFS(条件付き不可!X:X,条件付き不可!E:E,D1052)</f>
        <v>975</v>
      </c>
      <c r="T1052" s="66">
        <f t="shared" si="279"/>
        <v>975</v>
      </c>
      <c r="U1052" s="66">
        <f>IF(COUNTIFS(条件付き不可!$E:$E,$D1052,条件付き不可!$C:$C,条件付き不可!$V$3)&gt;0,Q1052,SUMIFS(条件付き不可!$L:$L,条件付き不可!$E:$E,$D1052,条件付き不可!$C:$C,U$1))</f>
        <v>0</v>
      </c>
      <c r="V1052" s="66">
        <f>IF(COUNTIFS(条件付き不可!$E:$E,$D1052,条件付き不可!$C:$C,条件付き不可!$V$5)&gt;0,Q1052,IFERROR(VLOOKUP(D1052,条件付き不可!E:Y,21,0),0))</f>
        <v>0</v>
      </c>
    </row>
    <row r="1053" spans="1:22">
      <c r="A1053" s="53" t="str">
        <f t="shared" si="280"/>
        <v>033013</v>
      </c>
      <c r="B1053" s="53">
        <v>13</v>
      </c>
      <c r="C1053">
        <v>1052</v>
      </c>
      <c r="D1053">
        <v>33013</v>
      </c>
      <c r="E1053" t="s">
        <v>3035</v>
      </c>
      <c r="F1053" t="s">
        <v>781</v>
      </c>
      <c r="G1053" t="str">
        <f>VLOOKUP(A1053,GIS!A:B,2,0)</f>
        <v>三咲７</v>
      </c>
      <c r="H1053" t="s">
        <v>743</v>
      </c>
      <c r="I1053" t="s">
        <v>2612</v>
      </c>
      <c r="J1053" s="66">
        <v>390</v>
      </c>
      <c r="K1053" s="66">
        <v>390</v>
      </c>
      <c r="L1053" s="66">
        <v>390</v>
      </c>
      <c r="M1053" s="66">
        <v>390</v>
      </c>
      <c r="N1053" s="66">
        <f>VLOOKUP(A1053,GIS!A:C,3,0)</f>
        <v>390</v>
      </c>
      <c r="O1053" s="66" t="str">
        <f t="shared" si="281"/>
        <v/>
      </c>
      <c r="P1053" s="66" t="str">
        <f t="shared" si="278"/>
        <v/>
      </c>
      <c r="Q1053" s="66">
        <f t="shared" si="282"/>
        <v>390</v>
      </c>
      <c r="R1053" s="66">
        <f t="shared" si="283"/>
        <v>390</v>
      </c>
      <c r="S1053" s="66">
        <f>Q1053-U1053-SUMIFS(条件付き不可!X:X,条件付き不可!E:E,D1053)</f>
        <v>390</v>
      </c>
      <c r="T1053" s="66">
        <f t="shared" si="279"/>
        <v>390</v>
      </c>
      <c r="U1053" s="66">
        <f>IF(COUNTIFS(条件付き不可!$E:$E,$D1053,条件付き不可!$C:$C,条件付き不可!$V$3)&gt;0,Q1053,SUMIFS(条件付き不可!$L:$L,条件付き不可!$E:$E,$D1053,条件付き不可!$C:$C,U$1))</f>
        <v>0</v>
      </c>
      <c r="V1053" s="66">
        <f>IF(COUNTIFS(条件付き不可!$E:$E,$D1053,条件付き不可!$C:$C,条件付き不可!$V$5)&gt;0,Q1053,IFERROR(VLOOKUP(D1053,条件付き不可!E:Y,21,0),0))</f>
        <v>0</v>
      </c>
    </row>
    <row r="1054" spans="1:22">
      <c r="A1054" s="53" t="str">
        <f>TEXT(D1054,"000000")</f>
        <v>033058</v>
      </c>
      <c r="B1054" s="53">
        <v>13</v>
      </c>
      <c r="C1054">
        <v>1053</v>
      </c>
      <c r="D1054">
        <v>33058</v>
      </c>
      <c r="E1054" t="s">
        <v>3035</v>
      </c>
      <c r="F1054" t="s">
        <v>781</v>
      </c>
      <c r="G1054" t="str">
        <f>VLOOKUP(A1054,GIS!A:B,2,0)</f>
        <v>三咲８</v>
      </c>
      <c r="H1054" t="s">
        <v>743</v>
      </c>
      <c r="I1054" t="s">
        <v>2612</v>
      </c>
      <c r="J1054" s="66">
        <v>410</v>
      </c>
      <c r="K1054" s="66">
        <v>410</v>
      </c>
      <c r="L1054" s="66">
        <v>410</v>
      </c>
      <c r="M1054" s="66">
        <v>410</v>
      </c>
      <c r="N1054" s="66">
        <f>VLOOKUP(A1054,GIS!A:C,3,0)</f>
        <v>410</v>
      </c>
      <c r="O1054" s="66" t="str">
        <f>IF(J1054=N1054,"","✕")</f>
        <v/>
      </c>
      <c r="P1054" s="66" t="str">
        <f>IF(J1054=K1054,IF(J1054=L1054,"","✕"),"✕")</f>
        <v/>
      </c>
      <c r="Q1054" s="66">
        <f>N1054</f>
        <v>410</v>
      </c>
      <c r="R1054" s="66">
        <f>Q1054-U1054</f>
        <v>410</v>
      </c>
      <c r="S1054" s="66">
        <f>Q1054-U1054-SUMIFS(条件付き不可!X:X,条件付き不可!E:E,D1054)</f>
        <v>410</v>
      </c>
      <c r="T1054" s="66">
        <f>Q1054-V1054</f>
        <v>410</v>
      </c>
      <c r="U1054" s="66">
        <f>IF(COUNTIFS(条件付き不可!$E:$E,$D1054,条件付き不可!$C:$C,条件付き不可!$V$3)&gt;0,Q1054,SUMIFS(条件付き不可!$L:$L,条件付き不可!$E:$E,$D1054,条件付き不可!$C:$C,U$1))</f>
        <v>0</v>
      </c>
      <c r="V1054" s="66">
        <f>IF(COUNTIFS(条件付き不可!$E:$E,$D1054,条件付き不可!$C:$C,条件付き不可!$V$5)&gt;0,Q1054,IFERROR(VLOOKUP(D1054,条件付き不可!E:Y,21,0),0))</f>
        <v>0</v>
      </c>
    </row>
    <row r="1055" spans="1:22">
      <c r="A1055" s="53" t="str">
        <f t="shared" si="280"/>
        <v>033054</v>
      </c>
      <c r="B1055" s="53">
        <v>13</v>
      </c>
      <c r="C1055">
        <v>1054</v>
      </c>
      <c r="D1055">
        <v>33054</v>
      </c>
      <c r="E1055" t="s">
        <v>3035</v>
      </c>
      <c r="F1055" t="s">
        <v>781</v>
      </c>
      <c r="G1055" t="str">
        <f>VLOOKUP(A1055,GIS!A:B,2,0)</f>
        <v>三咲９</v>
      </c>
      <c r="H1055" t="s">
        <v>743</v>
      </c>
      <c r="I1055" t="s">
        <v>2612</v>
      </c>
      <c r="J1055" s="66">
        <v>155</v>
      </c>
      <c r="K1055" s="66">
        <v>155</v>
      </c>
      <c r="L1055" s="66">
        <v>155</v>
      </c>
      <c r="M1055" s="66">
        <v>155</v>
      </c>
      <c r="N1055" s="66">
        <f>VLOOKUP(A1055,GIS!A:C,3,0)</f>
        <v>155</v>
      </c>
      <c r="O1055" s="66" t="str">
        <f t="shared" si="281"/>
        <v/>
      </c>
      <c r="P1055" s="66" t="str">
        <f t="shared" si="278"/>
        <v/>
      </c>
      <c r="Q1055" s="66">
        <f t="shared" si="282"/>
        <v>155</v>
      </c>
      <c r="R1055" s="66">
        <f t="shared" si="283"/>
        <v>155</v>
      </c>
      <c r="S1055" s="66">
        <f>Q1055-U1055-SUMIFS(条件付き不可!X:X,条件付き不可!E:E,D1055)</f>
        <v>155</v>
      </c>
      <c r="T1055" s="66">
        <f t="shared" si="279"/>
        <v>155</v>
      </c>
      <c r="U1055" s="66">
        <f>IF(COUNTIFS(条件付き不可!$E:$E,$D1055,条件付き不可!$C:$C,条件付き不可!$V$3)&gt;0,Q1055,SUMIFS(条件付き不可!$L:$L,条件付き不可!$E:$E,$D1055,条件付き不可!$C:$C,U$1))</f>
        <v>0</v>
      </c>
      <c r="V1055" s="66">
        <f>IF(COUNTIFS(条件付き不可!$E:$E,$D1055,条件付き不可!$C:$C,条件付き不可!$V$5)&gt;0,Q1055,IFERROR(VLOOKUP(D1055,条件付き不可!E:Y,21,0),0))</f>
        <v>0</v>
      </c>
    </row>
    <row r="1056" spans="1:22">
      <c r="A1056" s="53" t="str">
        <f t="shared" si="280"/>
        <v>033014</v>
      </c>
      <c r="B1056" s="53">
        <v>13</v>
      </c>
      <c r="C1056">
        <v>1055</v>
      </c>
      <c r="D1056">
        <v>33014</v>
      </c>
      <c r="E1056" t="s">
        <v>3035</v>
      </c>
      <c r="F1056" t="s">
        <v>789</v>
      </c>
      <c r="G1056" t="str">
        <f>VLOOKUP(A1056,GIS!A:B,2,0)</f>
        <v>南三咲１</v>
      </c>
      <c r="H1056" t="s">
        <v>743</v>
      </c>
      <c r="I1056" t="s">
        <v>2612</v>
      </c>
      <c r="J1056" s="66">
        <v>710</v>
      </c>
      <c r="K1056" s="66">
        <v>710</v>
      </c>
      <c r="L1056" s="66">
        <v>710</v>
      </c>
      <c r="M1056" s="66">
        <v>710</v>
      </c>
      <c r="N1056" s="66">
        <f>VLOOKUP(A1056,GIS!A:C,3,0)</f>
        <v>710</v>
      </c>
      <c r="O1056" s="66" t="str">
        <f t="shared" si="281"/>
        <v/>
      </c>
      <c r="P1056" s="66" t="str">
        <f t="shared" si="278"/>
        <v/>
      </c>
      <c r="Q1056" s="66">
        <f t="shared" si="282"/>
        <v>710</v>
      </c>
      <c r="R1056" s="66">
        <f t="shared" si="283"/>
        <v>710</v>
      </c>
      <c r="S1056" s="66">
        <f>Q1056-U1056-SUMIFS(条件付き不可!X:X,条件付き不可!E:E,D1056)</f>
        <v>710</v>
      </c>
      <c r="T1056" s="66">
        <f t="shared" si="279"/>
        <v>710</v>
      </c>
      <c r="U1056" s="66">
        <f>IF(COUNTIFS(条件付き不可!$E:$E,$D1056,条件付き不可!$C:$C,条件付き不可!$V$3)&gt;0,Q1056,SUMIFS(条件付き不可!$L:$L,条件付き不可!$E:$E,$D1056,条件付き不可!$C:$C,U$1))</f>
        <v>0</v>
      </c>
      <c r="V1056" s="66">
        <f>IF(COUNTIFS(条件付き不可!$E:$E,$D1056,条件付き不可!$C:$C,条件付き不可!$V$5)&gt;0,Q1056,IFERROR(VLOOKUP(D1056,条件付き不可!E:Y,21,0),0))</f>
        <v>0</v>
      </c>
    </row>
    <row r="1057" spans="1:22">
      <c r="A1057" s="53" t="str">
        <f t="shared" si="280"/>
        <v>033015</v>
      </c>
      <c r="B1057" s="53">
        <v>13</v>
      </c>
      <c r="C1057">
        <v>1056</v>
      </c>
      <c r="D1057">
        <v>33015</v>
      </c>
      <c r="E1057" t="s">
        <v>3035</v>
      </c>
      <c r="F1057" t="s">
        <v>789</v>
      </c>
      <c r="G1057" t="str">
        <f>VLOOKUP(A1057,GIS!A:B,2,0)</f>
        <v>南三咲２</v>
      </c>
      <c r="H1057" t="s">
        <v>743</v>
      </c>
      <c r="I1057" t="s">
        <v>2612</v>
      </c>
      <c r="J1057" s="66">
        <v>515</v>
      </c>
      <c r="K1057" s="66">
        <v>515</v>
      </c>
      <c r="L1057" s="66">
        <v>515</v>
      </c>
      <c r="M1057" s="66">
        <v>515</v>
      </c>
      <c r="N1057" s="66">
        <f>VLOOKUP(A1057,GIS!A:C,3,0)</f>
        <v>515</v>
      </c>
      <c r="O1057" s="66" t="str">
        <f t="shared" si="281"/>
        <v/>
      </c>
      <c r="P1057" s="66" t="str">
        <f t="shared" si="278"/>
        <v/>
      </c>
      <c r="Q1057" s="66">
        <f t="shared" si="282"/>
        <v>515</v>
      </c>
      <c r="R1057" s="66">
        <f t="shared" si="283"/>
        <v>515</v>
      </c>
      <c r="S1057" s="66">
        <f>Q1057-U1057-SUMIFS(条件付き不可!X:X,条件付き不可!E:E,D1057)</f>
        <v>515</v>
      </c>
      <c r="T1057" s="66">
        <f t="shared" si="279"/>
        <v>515</v>
      </c>
      <c r="U1057" s="66">
        <f>IF(COUNTIFS(条件付き不可!$E:$E,$D1057,条件付き不可!$C:$C,条件付き不可!$V$3)&gt;0,Q1057,SUMIFS(条件付き不可!$L:$L,条件付き不可!$E:$E,$D1057,条件付き不可!$C:$C,U$1))</f>
        <v>0</v>
      </c>
      <c r="V1057" s="66">
        <f>IF(COUNTIFS(条件付き不可!$E:$E,$D1057,条件付き不可!$C:$C,条件付き不可!$V$5)&gt;0,Q1057,IFERROR(VLOOKUP(D1057,条件付き不可!E:Y,21,0),0))</f>
        <v>0</v>
      </c>
    </row>
    <row r="1058" spans="1:22">
      <c r="A1058" s="53" t="str">
        <f t="shared" si="280"/>
        <v>033016</v>
      </c>
      <c r="B1058" s="53">
        <v>13</v>
      </c>
      <c r="C1058">
        <v>1057</v>
      </c>
      <c r="D1058">
        <v>33016</v>
      </c>
      <c r="E1058" t="s">
        <v>3035</v>
      </c>
      <c r="F1058" t="s">
        <v>789</v>
      </c>
      <c r="G1058" t="str">
        <f>VLOOKUP(A1058,GIS!A:B,2,0)</f>
        <v>南三咲３</v>
      </c>
      <c r="H1058" t="s">
        <v>743</v>
      </c>
      <c r="I1058" t="s">
        <v>2612</v>
      </c>
      <c r="J1058" s="66">
        <v>745</v>
      </c>
      <c r="K1058" s="66">
        <v>639</v>
      </c>
      <c r="L1058" s="66">
        <v>639</v>
      </c>
      <c r="M1058" s="66">
        <v>745</v>
      </c>
      <c r="N1058" s="66">
        <f>VLOOKUP(A1058,GIS!A:C,3,0)</f>
        <v>745</v>
      </c>
      <c r="O1058" s="66" t="str">
        <f t="shared" si="281"/>
        <v/>
      </c>
      <c r="P1058" s="66" t="str">
        <f t="shared" si="278"/>
        <v>✕</v>
      </c>
      <c r="Q1058" s="66">
        <f t="shared" si="282"/>
        <v>745</v>
      </c>
      <c r="R1058" s="66">
        <f t="shared" si="283"/>
        <v>639</v>
      </c>
      <c r="S1058" s="66">
        <f>Q1058-U1058-SUMIFS(条件付き不可!X:X,条件付き不可!E:E,D1058)</f>
        <v>639</v>
      </c>
      <c r="T1058" s="66">
        <f t="shared" si="279"/>
        <v>745</v>
      </c>
      <c r="U1058" s="66">
        <f>IF(COUNTIFS(条件付き不可!$E:$E,$D1058,条件付き不可!$C:$C,条件付き不可!$V$3)&gt;0,Q1058,SUMIFS(条件付き不可!$L:$L,条件付き不可!$E:$E,$D1058,条件付き不可!$C:$C,U$1))</f>
        <v>106</v>
      </c>
      <c r="V1058" s="66">
        <f>IF(COUNTIFS(条件付き不可!$E:$E,$D1058,条件付き不可!$C:$C,条件付き不可!$V$5)&gt;0,Q1058,IFERROR(VLOOKUP(D1058,条件付き不可!E:Y,21,0),0))</f>
        <v>0</v>
      </c>
    </row>
    <row r="1059" spans="1:22">
      <c r="A1059" s="53" t="str">
        <f t="shared" si="280"/>
        <v>033017</v>
      </c>
      <c r="B1059" s="53">
        <v>13</v>
      </c>
      <c r="C1059">
        <v>1058</v>
      </c>
      <c r="D1059">
        <v>33017</v>
      </c>
      <c r="E1059" t="s">
        <v>3035</v>
      </c>
      <c r="F1059" t="s">
        <v>789</v>
      </c>
      <c r="G1059" t="str">
        <f>VLOOKUP(A1059,GIS!A:B,2,0)</f>
        <v>南三咲４</v>
      </c>
      <c r="H1059" t="s">
        <v>743</v>
      </c>
      <c r="I1059" t="s">
        <v>2612</v>
      </c>
      <c r="J1059" s="66">
        <v>795</v>
      </c>
      <c r="K1059" s="66">
        <v>695</v>
      </c>
      <c r="L1059" s="66">
        <v>695</v>
      </c>
      <c r="M1059" s="66">
        <v>795</v>
      </c>
      <c r="N1059" s="66">
        <f>VLOOKUP(A1059,GIS!A:C,3,0)</f>
        <v>795</v>
      </c>
      <c r="O1059" s="66" t="str">
        <f t="shared" si="281"/>
        <v/>
      </c>
      <c r="P1059" s="66" t="str">
        <f t="shared" si="278"/>
        <v>✕</v>
      </c>
      <c r="Q1059" s="66">
        <f t="shared" si="282"/>
        <v>795</v>
      </c>
      <c r="R1059" s="66">
        <f t="shared" si="283"/>
        <v>695</v>
      </c>
      <c r="S1059" s="66">
        <f>Q1059-U1059-SUMIFS(条件付き不可!X:X,条件付き不可!E:E,D1059)</f>
        <v>695</v>
      </c>
      <c r="T1059" s="66">
        <f t="shared" si="279"/>
        <v>795</v>
      </c>
      <c r="U1059" s="66">
        <f>IF(COUNTIFS(条件付き不可!$E:$E,$D1059,条件付き不可!$C:$C,条件付き不可!$V$3)&gt;0,Q1059,SUMIFS(条件付き不可!$L:$L,条件付き不可!$E:$E,$D1059,条件付き不可!$C:$C,U$1))</f>
        <v>100</v>
      </c>
      <c r="V1059" s="66">
        <f>IF(COUNTIFS(条件付き不可!$E:$E,$D1059,条件付き不可!$C:$C,条件付き不可!$V$5)&gt;0,Q1059,IFERROR(VLOOKUP(D1059,条件付き不可!E:Y,21,0),0))</f>
        <v>0</v>
      </c>
    </row>
    <row r="1060" spans="1:22">
      <c r="A1060" s="53" t="str">
        <f t="shared" si="280"/>
        <v>033018</v>
      </c>
      <c r="B1060" s="53">
        <v>13</v>
      </c>
      <c r="C1060">
        <v>1059</v>
      </c>
      <c r="D1060">
        <v>33018</v>
      </c>
      <c r="E1060" t="s">
        <v>3035</v>
      </c>
      <c r="F1060" t="s">
        <v>791</v>
      </c>
      <c r="G1060" t="str">
        <f>VLOOKUP(A1060,GIS!A:B,2,0)</f>
        <v>大穴北１</v>
      </c>
      <c r="H1060" t="s">
        <v>743</v>
      </c>
      <c r="I1060" t="s">
        <v>2612</v>
      </c>
      <c r="J1060" s="66">
        <v>565</v>
      </c>
      <c r="K1060" s="66">
        <v>565</v>
      </c>
      <c r="L1060" s="66">
        <v>565</v>
      </c>
      <c r="M1060" s="66">
        <v>565</v>
      </c>
      <c r="N1060" s="66">
        <f>VLOOKUP(A1060,GIS!A:C,3,0)</f>
        <v>565</v>
      </c>
      <c r="O1060" s="66" t="str">
        <f t="shared" si="281"/>
        <v/>
      </c>
      <c r="P1060" s="66" t="str">
        <f t="shared" si="278"/>
        <v/>
      </c>
      <c r="Q1060" s="66">
        <f t="shared" si="282"/>
        <v>565</v>
      </c>
      <c r="R1060" s="66">
        <f t="shared" si="283"/>
        <v>565</v>
      </c>
      <c r="S1060" s="66">
        <f>Q1060-U1060-SUMIFS(条件付き不可!X:X,条件付き不可!E:E,D1060)</f>
        <v>565</v>
      </c>
      <c r="T1060" s="66">
        <f t="shared" si="279"/>
        <v>565</v>
      </c>
      <c r="U1060" s="66">
        <f>IF(COUNTIFS(条件付き不可!$E:$E,$D1060,条件付き不可!$C:$C,条件付き不可!$V$3)&gt;0,Q1060,SUMIFS(条件付き不可!$L:$L,条件付き不可!$E:$E,$D1060,条件付き不可!$C:$C,U$1))</f>
        <v>0</v>
      </c>
      <c r="V1060" s="66">
        <f>IF(COUNTIFS(条件付き不可!$E:$E,$D1060,条件付き不可!$C:$C,条件付き不可!$V$5)&gt;0,Q1060,IFERROR(VLOOKUP(D1060,条件付き不可!E:Y,21,0),0))</f>
        <v>0</v>
      </c>
    </row>
    <row r="1061" spans="1:22">
      <c r="A1061" s="53" t="str">
        <f t="shared" si="280"/>
        <v>033019</v>
      </c>
      <c r="B1061" s="53">
        <v>13</v>
      </c>
      <c r="C1061">
        <v>1060</v>
      </c>
      <c r="D1061">
        <v>33019</v>
      </c>
      <c r="E1061" t="s">
        <v>3035</v>
      </c>
      <c r="F1061" t="s">
        <v>791</v>
      </c>
      <c r="G1061" t="str">
        <f>VLOOKUP(A1061,GIS!A:B,2,0)</f>
        <v>大穴北２</v>
      </c>
      <c r="H1061" t="s">
        <v>743</v>
      </c>
      <c r="I1061" t="s">
        <v>2612</v>
      </c>
      <c r="J1061" s="66">
        <v>600</v>
      </c>
      <c r="K1061" s="66">
        <v>600</v>
      </c>
      <c r="L1061" s="66">
        <v>600</v>
      </c>
      <c r="M1061" s="66">
        <v>600</v>
      </c>
      <c r="N1061" s="66">
        <f>VLOOKUP(A1061,GIS!A:C,3,0)</f>
        <v>600</v>
      </c>
      <c r="O1061" s="66" t="str">
        <f t="shared" si="281"/>
        <v/>
      </c>
      <c r="P1061" s="66" t="str">
        <f t="shared" si="278"/>
        <v/>
      </c>
      <c r="Q1061" s="66">
        <f t="shared" si="282"/>
        <v>600</v>
      </c>
      <c r="R1061" s="66">
        <f t="shared" si="283"/>
        <v>600</v>
      </c>
      <c r="S1061" s="66">
        <f>Q1061-U1061-SUMIFS(条件付き不可!X:X,条件付き不可!E:E,D1061)</f>
        <v>600</v>
      </c>
      <c r="T1061" s="66">
        <f t="shared" si="279"/>
        <v>600</v>
      </c>
      <c r="U1061" s="66">
        <f>IF(COUNTIFS(条件付き不可!$E:$E,$D1061,条件付き不可!$C:$C,条件付き不可!$V$3)&gt;0,Q1061,SUMIFS(条件付き不可!$L:$L,条件付き不可!$E:$E,$D1061,条件付き不可!$C:$C,U$1))</f>
        <v>0</v>
      </c>
      <c r="V1061" s="66">
        <f>IF(COUNTIFS(条件付き不可!$E:$E,$D1061,条件付き不可!$C:$C,条件付き不可!$V$5)&gt;0,Q1061,IFERROR(VLOOKUP(D1061,条件付き不可!E:Y,21,0),0))</f>
        <v>0</v>
      </c>
    </row>
    <row r="1062" spans="1:22">
      <c r="A1062" s="53" t="str">
        <f t="shared" si="280"/>
        <v>033020</v>
      </c>
      <c r="B1062" s="53">
        <v>13</v>
      </c>
      <c r="C1062">
        <v>1061</v>
      </c>
      <c r="D1062">
        <v>33020</v>
      </c>
      <c r="E1062" t="s">
        <v>3035</v>
      </c>
      <c r="F1062" t="s">
        <v>791</v>
      </c>
      <c r="G1062" t="str">
        <f>VLOOKUP(A1062,GIS!A:B,2,0)</f>
        <v>大穴北３</v>
      </c>
      <c r="H1062" t="s">
        <v>743</v>
      </c>
      <c r="I1062" t="s">
        <v>2612</v>
      </c>
      <c r="J1062" s="66">
        <v>660</v>
      </c>
      <c r="K1062" s="66">
        <v>660</v>
      </c>
      <c r="L1062" s="66">
        <v>660</v>
      </c>
      <c r="M1062" s="66">
        <v>660</v>
      </c>
      <c r="N1062" s="66">
        <f>VLOOKUP(A1062,GIS!A:C,3,0)</f>
        <v>660</v>
      </c>
      <c r="O1062" s="66" t="str">
        <f t="shared" si="281"/>
        <v/>
      </c>
      <c r="P1062" s="66" t="str">
        <f t="shared" si="278"/>
        <v/>
      </c>
      <c r="Q1062" s="66">
        <f t="shared" si="282"/>
        <v>660</v>
      </c>
      <c r="R1062" s="66">
        <f t="shared" si="283"/>
        <v>660</v>
      </c>
      <c r="S1062" s="66">
        <f>Q1062-U1062-SUMIFS(条件付き不可!X:X,条件付き不可!E:E,D1062)</f>
        <v>660</v>
      </c>
      <c r="T1062" s="66">
        <f t="shared" si="279"/>
        <v>660</v>
      </c>
      <c r="U1062" s="66">
        <f>IF(COUNTIFS(条件付き不可!$E:$E,$D1062,条件付き不可!$C:$C,条件付き不可!$V$3)&gt;0,Q1062,SUMIFS(条件付き不可!$L:$L,条件付き不可!$E:$E,$D1062,条件付き不可!$C:$C,U$1))</f>
        <v>0</v>
      </c>
      <c r="V1062" s="66">
        <f>IF(COUNTIFS(条件付き不可!$E:$E,$D1062,条件付き不可!$C:$C,条件付き不可!$V$5)&gt;0,Q1062,IFERROR(VLOOKUP(D1062,条件付き不可!E:Y,21,0),0))</f>
        <v>0</v>
      </c>
    </row>
    <row r="1063" spans="1:22">
      <c r="A1063" s="53" t="str">
        <f t="shared" si="280"/>
        <v>033021</v>
      </c>
      <c r="B1063" s="53">
        <v>13</v>
      </c>
      <c r="C1063">
        <v>1062</v>
      </c>
      <c r="D1063">
        <v>33021</v>
      </c>
      <c r="E1063" t="s">
        <v>3035</v>
      </c>
      <c r="F1063" t="s">
        <v>791</v>
      </c>
      <c r="G1063" t="str">
        <f>VLOOKUP(A1063,GIS!A:B,2,0)</f>
        <v>大穴北４</v>
      </c>
      <c r="H1063" t="s">
        <v>743</v>
      </c>
      <c r="I1063" t="s">
        <v>2612</v>
      </c>
      <c r="J1063" s="66">
        <v>540</v>
      </c>
      <c r="K1063" s="66">
        <v>540</v>
      </c>
      <c r="L1063" s="66">
        <v>540</v>
      </c>
      <c r="M1063" s="66">
        <v>540</v>
      </c>
      <c r="N1063" s="66">
        <f>VLOOKUP(A1063,GIS!A:C,3,0)</f>
        <v>540</v>
      </c>
      <c r="O1063" s="66" t="str">
        <f t="shared" si="281"/>
        <v/>
      </c>
      <c r="P1063" s="66" t="str">
        <f t="shared" si="278"/>
        <v/>
      </c>
      <c r="Q1063" s="66">
        <f t="shared" si="282"/>
        <v>540</v>
      </c>
      <c r="R1063" s="66">
        <f t="shared" si="283"/>
        <v>540</v>
      </c>
      <c r="S1063" s="66">
        <f>Q1063-U1063-SUMIFS(条件付き不可!X:X,条件付き不可!E:E,D1063)</f>
        <v>540</v>
      </c>
      <c r="T1063" s="66">
        <f t="shared" si="279"/>
        <v>540</v>
      </c>
      <c r="U1063" s="66">
        <f>IF(COUNTIFS(条件付き不可!$E:$E,$D1063,条件付き不可!$C:$C,条件付き不可!$V$3)&gt;0,Q1063,SUMIFS(条件付き不可!$L:$L,条件付き不可!$E:$E,$D1063,条件付き不可!$C:$C,U$1))</f>
        <v>0</v>
      </c>
      <c r="V1063" s="66">
        <f>IF(COUNTIFS(条件付き不可!$E:$E,$D1063,条件付き不可!$C:$C,条件付き不可!$V$5)&gt;0,Q1063,IFERROR(VLOOKUP(D1063,条件付き不可!E:Y,21,0),0))</f>
        <v>0</v>
      </c>
    </row>
    <row r="1064" spans="1:22">
      <c r="A1064" s="53" t="str">
        <f t="shared" si="280"/>
        <v>033022</v>
      </c>
      <c r="B1064" s="53">
        <v>13</v>
      </c>
      <c r="C1064">
        <v>1063</v>
      </c>
      <c r="D1064">
        <v>33022</v>
      </c>
      <c r="E1064" t="s">
        <v>3035</v>
      </c>
      <c r="F1064" t="s">
        <v>791</v>
      </c>
      <c r="G1064" t="str">
        <f>VLOOKUP(A1064,GIS!A:B,2,0)</f>
        <v>大穴北８</v>
      </c>
      <c r="H1064" t="s">
        <v>743</v>
      </c>
      <c r="I1064" t="s">
        <v>2612</v>
      </c>
      <c r="J1064" s="66">
        <v>375</v>
      </c>
      <c r="K1064" s="66">
        <v>375</v>
      </c>
      <c r="L1064" s="66">
        <v>375</v>
      </c>
      <c r="M1064" s="66">
        <v>375</v>
      </c>
      <c r="N1064" s="66">
        <f>VLOOKUP(A1064,GIS!A:C,3,0)</f>
        <v>375</v>
      </c>
      <c r="O1064" s="66" t="str">
        <f t="shared" si="281"/>
        <v/>
      </c>
      <c r="P1064" s="66" t="str">
        <f t="shared" si="278"/>
        <v/>
      </c>
      <c r="Q1064" s="66">
        <f t="shared" si="282"/>
        <v>375</v>
      </c>
      <c r="R1064" s="66">
        <f t="shared" si="283"/>
        <v>375</v>
      </c>
      <c r="S1064" s="66">
        <f>Q1064-U1064-SUMIFS(条件付き不可!X:X,条件付き不可!E:E,D1064)</f>
        <v>375</v>
      </c>
      <c r="T1064" s="66">
        <f t="shared" si="279"/>
        <v>375</v>
      </c>
      <c r="U1064" s="66">
        <f>IF(COUNTIFS(条件付き不可!$E:$E,$D1064,条件付き不可!$C:$C,条件付き不可!$V$3)&gt;0,Q1064,SUMIFS(条件付き不可!$L:$L,条件付き不可!$E:$E,$D1064,条件付き不可!$C:$C,U$1))</f>
        <v>0</v>
      </c>
      <c r="V1064" s="66">
        <f>IF(COUNTIFS(条件付き不可!$E:$E,$D1064,条件付き不可!$C:$C,条件付き不可!$V$5)&gt;0,Q1064,IFERROR(VLOOKUP(D1064,条件付き不可!E:Y,21,0),0))</f>
        <v>0</v>
      </c>
    </row>
    <row r="1065" spans="1:22">
      <c r="A1065" s="53" t="str">
        <f t="shared" si="280"/>
        <v>033023</v>
      </c>
      <c r="B1065" s="53">
        <v>13</v>
      </c>
      <c r="C1065">
        <v>1064</v>
      </c>
      <c r="D1065">
        <v>33023</v>
      </c>
      <c r="E1065" t="s">
        <v>3035</v>
      </c>
      <c r="F1065" t="s">
        <v>793</v>
      </c>
      <c r="G1065" t="str">
        <f>VLOOKUP(A1065,GIS!A:B,2,0)</f>
        <v>大穴南１A</v>
      </c>
      <c r="H1065" t="s">
        <v>743</v>
      </c>
      <c r="I1065" t="s">
        <v>2612</v>
      </c>
      <c r="J1065" s="66">
        <v>360</v>
      </c>
      <c r="K1065" s="66">
        <v>360</v>
      </c>
      <c r="L1065" s="66">
        <v>360</v>
      </c>
      <c r="M1065" s="66">
        <v>360</v>
      </c>
      <c r="N1065" s="66">
        <f>VLOOKUP(A1065,GIS!A:C,3,0)</f>
        <v>360</v>
      </c>
      <c r="O1065" s="66" t="str">
        <f t="shared" si="281"/>
        <v/>
      </c>
      <c r="P1065" s="66" t="str">
        <f t="shared" si="278"/>
        <v/>
      </c>
      <c r="Q1065" s="66">
        <f t="shared" si="282"/>
        <v>360</v>
      </c>
      <c r="R1065" s="66">
        <f t="shared" si="283"/>
        <v>360</v>
      </c>
      <c r="S1065" s="66">
        <f>Q1065-U1065-SUMIFS(条件付き不可!X:X,条件付き不可!E:E,D1065)</f>
        <v>360</v>
      </c>
      <c r="T1065" s="66">
        <f t="shared" si="279"/>
        <v>360</v>
      </c>
      <c r="U1065" s="66">
        <f>IF(COUNTIFS(条件付き不可!$E:$E,$D1065,条件付き不可!$C:$C,条件付き不可!$V$3)&gt;0,Q1065,SUMIFS(条件付き不可!$L:$L,条件付き不可!$E:$E,$D1065,条件付き不可!$C:$C,U$1))</f>
        <v>0</v>
      </c>
      <c r="V1065" s="66">
        <f>IF(COUNTIFS(条件付き不可!$E:$E,$D1065,条件付き不可!$C:$C,条件付き不可!$V$5)&gt;0,Q1065,IFERROR(VLOOKUP(D1065,条件付き不可!E:Y,21,0),0))</f>
        <v>0</v>
      </c>
    </row>
    <row r="1066" spans="1:22">
      <c r="A1066" s="53" t="str">
        <f t="shared" si="280"/>
        <v>033024</v>
      </c>
      <c r="B1066" s="53">
        <v>13</v>
      </c>
      <c r="C1066">
        <v>1065</v>
      </c>
      <c r="D1066">
        <v>33024</v>
      </c>
      <c r="E1066" t="s">
        <v>3035</v>
      </c>
      <c r="F1066" t="s">
        <v>793</v>
      </c>
      <c r="G1066" t="str">
        <f>VLOOKUP(A1066,GIS!A:B,2,0)</f>
        <v>大穴南１B</v>
      </c>
      <c r="H1066" t="s">
        <v>743</v>
      </c>
      <c r="I1066" t="s">
        <v>2612</v>
      </c>
      <c r="J1066" s="66">
        <v>455</v>
      </c>
      <c r="K1066" s="66">
        <v>455</v>
      </c>
      <c r="L1066" s="66">
        <v>455</v>
      </c>
      <c r="M1066" s="66">
        <v>455</v>
      </c>
      <c r="N1066" s="66">
        <f>VLOOKUP(A1066,GIS!A:C,3,0)</f>
        <v>455</v>
      </c>
      <c r="O1066" s="66" t="str">
        <f t="shared" si="281"/>
        <v/>
      </c>
      <c r="P1066" s="66" t="str">
        <f t="shared" ref="P1066:P1129" si="284">IF(J1066=K1066,IF(J1066=L1066,"","✕"),"✕")</f>
        <v/>
      </c>
      <c r="Q1066" s="66">
        <f t="shared" si="282"/>
        <v>455</v>
      </c>
      <c r="R1066" s="66">
        <f t="shared" si="283"/>
        <v>455</v>
      </c>
      <c r="S1066" s="66">
        <f>Q1066-U1066-SUMIFS(条件付き不可!X:X,条件付き不可!E:E,D1066)</f>
        <v>455</v>
      </c>
      <c r="T1066" s="66">
        <f t="shared" si="279"/>
        <v>455</v>
      </c>
      <c r="U1066" s="66">
        <f>IF(COUNTIFS(条件付き不可!$E:$E,$D1066,条件付き不可!$C:$C,条件付き不可!$V$3)&gt;0,Q1066,SUMIFS(条件付き不可!$L:$L,条件付き不可!$E:$E,$D1066,条件付き不可!$C:$C,U$1))</f>
        <v>0</v>
      </c>
      <c r="V1066" s="66">
        <f>IF(COUNTIFS(条件付き不可!$E:$E,$D1066,条件付き不可!$C:$C,条件付き不可!$V$5)&gt;0,Q1066,IFERROR(VLOOKUP(D1066,条件付き不可!E:Y,21,0),0))</f>
        <v>0</v>
      </c>
    </row>
    <row r="1067" spans="1:22">
      <c r="A1067" s="53" t="str">
        <f t="shared" si="280"/>
        <v>033025</v>
      </c>
      <c r="B1067" s="53">
        <v>13</v>
      </c>
      <c r="C1067">
        <v>1066</v>
      </c>
      <c r="D1067">
        <v>33025</v>
      </c>
      <c r="E1067" t="s">
        <v>3035</v>
      </c>
      <c r="F1067" t="s">
        <v>793</v>
      </c>
      <c r="G1067" t="str">
        <f>VLOOKUP(A1067,GIS!A:B,2,0)</f>
        <v>大穴南２A</v>
      </c>
      <c r="H1067" t="s">
        <v>743</v>
      </c>
      <c r="I1067" t="s">
        <v>2612</v>
      </c>
      <c r="J1067" s="66">
        <v>390</v>
      </c>
      <c r="K1067" s="66">
        <v>390</v>
      </c>
      <c r="L1067" s="66">
        <v>390</v>
      </c>
      <c r="M1067" s="66">
        <v>390</v>
      </c>
      <c r="N1067" s="66">
        <f>VLOOKUP(A1067,GIS!A:C,3,0)</f>
        <v>390</v>
      </c>
      <c r="O1067" s="66" t="str">
        <f t="shared" si="281"/>
        <v/>
      </c>
      <c r="P1067" s="66" t="str">
        <f t="shared" si="284"/>
        <v/>
      </c>
      <c r="Q1067" s="66">
        <f t="shared" si="282"/>
        <v>390</v>
      </c>
      <c r="R1067" s="66">
        <f t="shared" si="283"/>
        <v>390</v>
      </c>
      <c r="S1067" s="66">
        <f>Q1067-U1067-SUMIFS(条件付き不可!X:X,条件付き不可!E:E,D1067)</f>
        <v>390</v>
      </c>
      <c r="T1067" s="66">
        <f t="shared" si="279"/>
        <v>390</v>
      </c>
      <c r="U1067" s="66">
        <f>IF(COUNTIFS(条件付き不可!$E:$E,$D1067,条件付き不可!$C:$C,条件付き不可!$V$3)&gt;0,Q1067,SUMIFS(条件付き不可!$L:$L,条件付き不可!$E:$E,$D1067,条件付き不可!$C:$C,U$1))</f>
        <v>0</v>
      </c>
      <c r="V1067" s="66">
        <f>IF(COUNTIFS(条件付き不可!$E:$E,$D1067,条件付き不可!$C:$C,条件付き不可!$V$5)&gt;0,Q1067,IFERROR(VLOOKUP(D1067,条件付き不可!E:Y,21,0),0))</f>
        <v>0</v>
      </c>
    </row>
    <row r="1068" spans="1:22">
      <c r="A1068" s="53" t="str">
        <f t="shared" si="280"/>
        <v>033056</v>
      </c>
      <c r="B1068" s="53">
        <v>13</v>
      </c>
      <c r="C1068">
        <v>1067</v>
      </c>
      <c r="D1068">
        <v>33056</v>
      </c>
      <c r="E1068" t="s">
        <v>3035</v>
      </c>
      <c r="F1068" t="s">
        <v>793</v>
      </c>
      <c r="G1068" t="str">
        <f>VLOOKUP(A1068,GIS!A:B,2,0)</f>
        <v>大穴南２B</v>
      </c>
      <c r="H1068" t="s">
        <v>743</v>
      </c>
      <c r="I1068" t="s">
        <v>2612</v>
      </c>
      <c r="J1068" s="66">
        <v>365</v>
      </c>
      <c r="K1068" s="66">
        <v>365</v>
      </c>
      <c r="L1068" s="66">
        <v>365</v>
      </c>
      <c r="M1068" s="66">
        <v>365</v>
      </c>
      <c r="N1068" s="66">
        <f>VLOOKUP(A1068,GIS!A:C,3,0)</f>
        <v>365</v>
      </c>
      <c r="O1068" s="66" t="str">
        <f t="shared" si="281"/>
        <v/>
      </c>
      <c r="P1068" s="66" t="str">
        <f t="shared" si="284"/>
        <v/>
      </c>
      <c r="Q1068" s="66">
        <f t="shared" si="282"/>
        <v>365</v>
      </c>
      <c r="R1068" s="66">
        <f t="shared" si="283"/>
        <v>365</v>
      </c>
      <c r="S1068" s="66">
        <f>Q1068-U1068-SUMIFS(条件付き不可!X:X,条件付き不可!E:E,D1068)</f>
        <v>365</v>
      </c>
      <c r="T1068" s="66">
        <f t="shared" si="279"/>
        <v>365</v>
      </c>
      <c r="U1068" s="66">
        <f>IF(COUNTIFS(条件付き不可!$E:$E,$D1068,条件付き不可!$C:$C,条件付き不可!$V$3)&gt;0,Q1068,SUMIFS(条件付き不可!$L:$L,条件付き不可!$E:$E,$D1068,条件付き不可!$C:$C,U$1))</f>
        <v>0</v>
      </c>
      <c r="V1068" s="66">
        <f>IF(COUNTIFS(条件付き不可!$E:$E,$D1068,条件付き不可!$C:$C,条件付き不可!$V$5)&gt;0,Q1068,IFERROR(VLOOKUP(D1068,条件付き不可!E:Y,21,0),0))</f>
        <v>0</v>
      </c>
    </row>
    <row r="1069" spans="1:22">
      <c r="A1069" s="53" t="str">
        <f t="shared" si="280"/>
        <v>033026</v>
      </c>
      <c r="B1069" s="53">
        <v>13</v>
      </c>
      <c r="C1069">
        <v>1068</v>
      </c>
      <c r="D1069">
        <v>33026</v>
      </c>
      <c r="E1069" t="s">
        <v>3035</v>
      </c>
      <c r="F1069" t="s">
        <v>793</v>
      </c>
      <c r="G1069" t="str">
        <f>VLOOKUP(A1069,GIS!A:B,2,0)</f>
        <v>大穴南３・４</v>
      </c>
      <c r="H1069" t="s">
        <v>743</v>
      </c>
      <c r="I1069" t="s">
        <v>2612</v>
      </c>
      <c r="J1069" s="66">
        <v>535</v>
      </c>
      <c r="K1069" s="66">
        <v>535</v>
      </c>
      <c r="L1069" s="66">
        <v>535</v>
      </c>
      <c r="M1069" s="66">
        <v>535</v>
      </c>
      <c r="N1069" s="66">
        <f>VLOOKUP(A1069,GIS!A:C,3,0)</f>
        <v>535</v>
      </c>
      <c r="O1069" s="66" t="str">
        <f t="shared" si="281"/>
        <v/>
      </c>
      <c r="P1069" s="66" t="str">
        <f t="shared" si="284"/>
        <v/>
      </c>
      <c r="Q1069" s="66">
        <f t="shared" si="282"/>
        <v>535</v>
      </c>
      <c r="R1069" s="66">
        <f t="shared" si="283"/>
        <v>535</v>
      </c>
      <c r="S1069" s="66">
        <f>Q1069-U1069-SUMIFS(条件付き不可!X:X,条件付き不可!E:E,D1069)</f>
        <v>535</v>
      </c>
      <c r="T1069" s="66">
        <f t="shared" si="279"/>
        <v>535</v>
      </c>
      <c r="U1069" s="66">
        <f>IF(COUNTIFS(条件付き不可!$E:$E,$D1069,条件付き不可!$C:$C,条件付き不可!$V$3)&gt;0,Q1069,SUMIFS(条件付き不可!$L:$L,条件付き不可!$E:$E,$D1069,条件付き不可!$C:$C,U$1))</f>
        <v>0</v>
      </c>
      <c r="V1069" s="66">
        <f>IF(COUNTIFS(条件付き不可!$E:$E,$D1069,条件付き不可!$C:$C,条件付き不可!$V$5)&gt;0,Q1069,IFERROR(VLOOKUP(D1069,条件付き不可!E:Y,21,0),0))</f>
        <v>0</v>
      </c>
    </row>
    <row r="1070" spans="1:22">
      <c r="A1070" s="53" t="str">
        <f t="shared" si="280"/>
        <v>033027</v>
      </c>
      <c r="B1070" s="53">
        <v>13</v>
      </c>
      <c r="C1070">
        <v>1069</v>
      </c>
      <c r="D1070">
        <v>33027</v>
      </c>
      <c r="E1070" t="s">
        <v>3035</v>
      </c>
      <c r="F1070" t="s">
        <v>793</v>
      </c>
      <c r="G1070" t="str">
        <f>VLOOKUP(A1070,GIS!A:B,2,0)</f>
        <v>大穴南５</v>
      </c>
      <c r="H1070" t="s">
        <v>743</v>
      </c>
      <c r="I1070" t="s">
        <v>2612</v>
      </c>
      <c r="J1070" s="66">
        <v>395</v>
      </c>
      <c r="K1070" s="66">
        <v>395</v>
      </c>
      <c r="L1070" s="66">
        <v>395</v>
      </c>
      <c r="M1070" s="66">
        <v>395</v>
      </c>
      <c r="N1070" s="66">
        <f>VLOOKUP(A1070,GIS!A:C,3,0)</f>
        <v>395</v>
      </c>
      <c r="O1070" s="66" t="str">
        <f t="shared" si="281"/>
        <v/>
      </c>
      <c r="P1070" s="66" t="str">
        <f t="shared" si="284"/>
        <v/>
      </c>
      <c r="Q1070" s="66">
        <f t="shared" si="282"/>
        <v>395</v>
      </c>
      <c r="R1070" s="66">
        <f t="shared" si="283"/>
        <v>395</v>
      </c>
      <c r="S1070" s="66">
        <f>Q1070-U1070-SUMIFS(条件付き不可!X:X,条件付き不可!E:E,D1070)</f>
        <v>395</v>
      </c>
      <c r="T1070" s="66">
        <f t="shared" si="279"/>
        <v>395</v>
      </c>
      <c r="U1070" s="66">
        <f>IF(COUNTIFS(条件付き不可!$E:$E,$D1070,条件付き不可!$C:$C,条件付き不可!$V$3)&gt;0,Q1070,SUMIFS(条件付き不可!$L:$L,条件付き不可!$E:$E,$D1070,条件付き不可!$C:$C,U$1))</f>
        <v>0</v>
      </c>
      <c r="V1070" s="66">
        <f>IF(COUNTIFS(条件付き不可!$E:$E,$D1070,条件付き不可!$C:$C,条件付き不可!$V$5)&gt;0,Q1070,IFERROR(VLOOKUP(D1070,条件付き不可!E:Y,21,0),0))</f>
        <v>0</v>
      </c>
    </row>
    <row r="1071" spans="1:22">
      <c r="A1071" s="53" t="str">
        <f t="shared" si="280"/>
        <v>033028</v>
      </c>
      <c r="B1071" s="53">
        <v>13</v>
      </c>
      <c r="C1071">
        <v>1070</v>
      </c>
      <c r="D1071">
        <v>33028</v>
      </c>
      <c r="E1071" t="s">
        <v>3035</v>
      </c>
      <c r="F1071" t="s">
        <v>800</v>
      </c>
      <c r="G1071" t="str">
        <f>VLOOKUP(A1071,GIS!A:B,2,0)</f>
        <v>高野台１</v>
      </c>
      <c r="H1071" t="s">
        <v>743</v>
      </c>
      <c r="I1071" t="s">
        <v>2612</v>
      </c>
      <c r="J1071" s="66">
        <v>495</v>
      </c>
      <c r="K1071" s="66">
        <v>495</v>
      </c>
      <c r="L1071" s="66">
        <v>495</v>
      </c>
      <c r="M1071" s="66">
        <v>495</v>
      </c>
      <c r="N1071" s="66">
        <f>VLOOKUP(A1071,GIS!A:C,3,0)</f>
        <v>495</v>
      </c>
      <c r="O1071" s="66" t="str">
        <f t="shared" si="281"/>
        <v/>
      </c>
      <c r="P1071" s="66" t="str">
        <f t="shared" si="284"/>
        <v/>
      </c>
      <c r="Q1071" s="66">
        <f t="shared" si="282"/>
        <v>495</v>
      </c>
      <c r="R1071" s="66">
        <f t="shared" si="283"/>
        <v>495</v>
      </c>
      <c r="S1071" s="66">
        <f>Q1071-U1071-SUMIFS(条件付き不可!X:X,条件付き不可!E:E,D1071)</f>
        <v>495</v>
      </c>
      <c r="T1071" s="66">
        <f t="shared" si="279"/>
        <v>495</v>
      </c>
      <c r="U1071" s="66">
        <f>IF(COUNTIFS(条件付き不可!$E:$E,$D1071,条件付き不可!$C:$C,条件付き不可!$V$3)&gt;0,Q1071,SUMIFS(条件付き不可!$L:$L,条件付き不可!$E:$E,$D1071,条件付き不可!$C:$C,U$1))</f>
        <v>0</v>
      </c>
      <c r="V1071" s="66">
        <f>IF(COUNTIFS(条件付き不可!$E:$E,$D1071,条件付き不可!$C:$C,条件付き不可!$V$5)&gt;0,Q1071,IFERROR(VLOOKUP(D1071,条件付き不可!E:Y,21,0),0))</f>
        <v>0</v>
      </c>
    </row>
    <row r="1072" spans="1:22">
      <c r="A1072" s="53" t="str">
        <f t="shared" si="280"/>
        <v>033029</v>
      </c>
      <c r="B1072" s="53">
        <v>13</v>
      </c>
      <c r="C1072">
        <v>1071</v>
      </c>
      <c r="D1072">
        <v>33029</v>
      </c>
      <c r="E1072" t="s">
        <v>3035</v>
      </c>
      <c r="F1072" t="s">
        <v>800</v>
      </c>
      <c r="G1072" t="str">
        <f>VLOOKUP(A1072,GIS!A:B,2,0)</f>
        <v>高野台２</v>
      </c>
      <c r="H1072" t="s">
        <v>743</v>
      </c>
      <c r="I1072" t="s">
        <v>2612</v>
      </c>
      <c r="J1072" s="66">
        <v>450</v>
      </c>
      <c r="K1072" s="66">
        <v>450</v>
      </c>
      <c r="L1072" s="66">
        <v>450</v>
      </c>
      <c r="M1072" s="66">
        <v>450</v>
      </c>
      <c r="N1072" s="66">
        <f>VLOOKUP(A1072,GIS!A:C,3,0)</f>
        <v>450</v>
      </c>
      <c r="O1072" s="66" t="str">
        <f t="shared" si="281"/>
        <v/>
      </c>
      <c r="P1072" s="66" t="str">
        <f t="shared" si="284"/>
        <v/>
      </c>
      <c r="Q1072" s="66">
        <f t="shared" si="282"/>
        <v>450</v>
      </c>
      <c r="R1072" s="66">
        <f t="shared" si="283"/>
        <v>450</v>
      </c>
      <c r="S1072" s="66">
        <f>Q1072-U1072-SUMIFS(条件付き不可!X:X,条件付き不可!E:E,D1072)</f>
        <v>450</v>
      </c>
      <c r="T1072" s="66">
        <f t="shared" si="279"/>
        <v>450</v>
      </c>
      <c r="U1072" s="66">
        <f>IF(COUNTIFS(条件付き不可!$E:$E,$D1072,条件付き不可!$C:$C,条件付き不可!$V$3)&gt;0,Q1072,SUMIFS(条件付き不可!$L:$L,条件付き不可!$E:$E,$D1072,条件付き不可!$C:$C,U$1))</f>
        <v>0</v>
      </c>
      <c r="V1072" s="66">
        <f>IF(COUNTIFS(条件付き不可!$E:$E,$D1072,条件付き不可!$C:$C,条件付き不可!$V$5)&gt;0,Q1072,IFERROR(VLOOKUP(D1072,条件付き不可!E:Y,21,0),0))</f>
        <v>0</v>
      </c>
    </row>
    <row r="1073" spans="1:22">
      <c r="A1073" s="53" t="str">
        <f t="shared" si="280"/>
        <v>033030</v>
      </c>
      <c r="B1073" s="53">
        <v>13</v>
      </c>
      <c r="C1073">
        <v>1072</v>
      </c>
      <c r="D1073">
        <v>33030</v>
      </c>
      <c r="E1073" t="s">
        <v>3035</v>
      </c>
      <c r="F1073" t="s">
        <v>800</v>
      </c>
      <c r="G1073" t="str">
        <f>VLOOKUP(A1073,GIS!A:B,2,0)</f>
        <v>高野台３</v>
      </c>
      <c r="H1073" t="s">
        <v>743</v>
      </c>
      <c r="I1073" t="s">
        <v>2612</v>
      </c>
      <c r="J1073" s="66">
        <v>626</v>
      </c>
      <c r="K1073" s="66">
        <v>626</v>
      </c>
      <c r="L1073" s="66">
        <v>626</v>
      </c>
      <c r="M1073" s="66">
        <v>626</v>
      </c>
      <c r="N1073" s="66">
        <f>VLOOKUP(A1073,GIS!A:C,3,0)</f>
        <v>626</v>
      </c>
      <c r="O1073" s="66" t="str">
        <f t="shared" si="281"/>
        <v/>
      </c>
      <c r="P1073" s="66" t="str">
        <f t="shared" si="284"/>
        <v/>
      </c>
      <c r="Q1073" s="66">
        <f t="shared" si="282"/>
        <v>626</v>
      </c>
      <c r="R1073" s="66">
        <f t="shared" si="283"/>
        <v>626</v>
      </c>
      <c r="S1073" s="66">
        <f>Q1073-U1073-SUMIFS(条件付き不可!X:X,条件付き不可!E:E,D1073)</f>
        <v>626</v>
      </c>
      <c r="T1073" s="66">
        <f t="shared" si="279"/>
        <v>626</v>
      </c>
      <c r="U1073" s="66">
        <f>IF(COUNTIFS(条件付き不可!$E:$E,$D1073,条件付き不可!$C:$C,条件付き不可!$V$3)&gt;0,Q1073,SUMIFS(条件付き不可!$L:$L,条件付き不可!$E:$E,$D1073,条件付き不可!$C:$C,U$1))</f>
        <v>0</v>
      </c>
      <c r="V1073" s="66">
        <f>IF(COUNTIFS(条件付き不可!$E:$E,$D1073,条件付き不可!$C:$C,条件付き不可!$V$5)&gt;0,Q1073,IFERROR(VLOOKUP(D1073,条件付き不可!E:Y,21,0),0))</f>
        <v>0</v>
      </c>
    </row>
    <row r="1074" spans="1:22">
      <c r="A1074" s="53" t="str">
        <f t="shared" si="280"/>
        <v>033031</v>
      </c>
      <c r="B1074" s="53">
        <v>13</v>
      </c>
      <c r="C1074">
        <v>1073</v>
      </c>
      <c r="D1074">
        <v>33031</v>
      </c>
      <c r="E1074" t="s">
        <v>3035</v>
      </c>
      <c r="F1074" t="s">
        <v>800</v>
      </c>
      <c r="G1074" t="str">
        <f>VLOOKUP(A1074,GIS!A:B,2,0)</f>
        <v>高野台４・５</v>
      </c>
      <c r="H1074" t="s">
        <v>743</v>
      </c>
      <c r="I1074" t="s">
        <v>2612</v>
      </c>
      <c r="J1074" s="66">
        <v>755</v>
      </c>
      <c r="K1074" s="66">
        <v>755</v>
      </c>
      <c r="L1074" s="66">
        <v>755</v>
      </c>
      <c r="M1074" s="66">
        <v>755</v>
      </c>
      <c r="N1074" s="66">
        <f>VLOOKUP(A1074,GIS!A:C,3,0)</f>
        <v>755</v>
      </c>
      <c r="O1074" s="66" t="str">
        <f t="shared" si="281"/>
        <v/>
      </c>
      <c r="P1074" s="66" t="str">
        <f t="shared" si="284"/>
        <v/>
      </c>
      <c r="Q1074" s="66">
        <f t="shared" si="282"/>
        <v>755</v>
      </c>
      <c r="R1074" s="66">
        <f t="shared" si="283"/>
        <v>755</v>
      </c>
      <c r="S1074" s="66">
        <f>Q1074-U1074-SUMIFS(条件付き不可!X:X,条件付き不可!E:E,D1074)</f>
        <v>755</v>
      </c>
      <c r="T1074" s="66">
        <f t="shared" si="279"/>
        <v>755</v>
      </c>
      <c r="U1074" s="66">
        <f>IF(COUNTIFS(条件付き不可!$E:$E,$D1074,条件付き不可!$C:$C,条件付き不可!$V$3)&gt;0,Q1074,SUMIFS(条件付き不可!$L:$L,条件付き不可!$E:$E,$D1074,条件付き不可!$C:$C,U$1))</f>
        <v>0</v>
      </c>
      <c r="V1074" s="66">
        <f>IF(COUNTIFS(条件付き不可!$E:$E,$D1074,条件付き不可!$C:$C,条件付き不可!$V$5)&gt;0,Q1074,IFERROR(VLOOKUP(D1074,条件付き不可!E:Y,21,0),0))</f>
        <v>0</v>
      </c>
    </row>
    <row r="1075" spans="1:22">
      <c r="A1075" s="53" t="str">
        <f t="shared" si="280"/>
        <v>033032</v>
      </c>
      <c r="B1075" s="53">
        <v>13</v>
      </c>
      <c r="C1075">
        <v>1074</v>
      </c>
      <c r="D1075">
        <v>33032</v>
      </c>
      <c r="E1075" t="s">
        <v>3035</v>
      </c>
      <c r="F1075" t="s">
        <v>800</v>
      </c>
      <c r="G1075" t="str">
        <f>VLOOKUP(A1075,GIS!A:B,2,0)</f>
        <v>八木が谷１</v>
      </c>
      <c r="H1075" t="s">
        <v>743</v>
      </c>
      <c r="I1075" t="s">
        <v>2612</v>
      </c>
      <c r="J1075" s="66">
        <v>725</v>
      </c>
      <c r="K1075" s="66">
        <v>725</v>
      </c>
      <c r="L1075" s="66">
        <v>725</v>
      </c>
      <c r="M1075" s="66">
        <v>725</v>
      </c>
      <c r="N1075" s="66">
        <f>VLOOKUP(A1075,GIS!A:C,3,0)</f>
        <v>725</v>
      </c>
      <c r="O1075" s="66" t="str">
        <f t="shared" si="281"/>
        <v/>
      </c>
      <c r="P1075" s="66" t="str">
        <f t="shared" si="284"/>
        <v/>
      </c>
      <c r="Q1075" s="66">
        <f t="shared" si="282"/>
        <v>725</v>
      </c>
      <c r="R1075" s="66">
        <f t="shared" si="283"/>
        <v>725</v>
      </c>
      <c r="S1075" s="66">
        <f>Q1075-U1075-SUMIFS(条件付き不可!X:X,条件付き不可!E:E,D1075)</f>
        <v>725</v>
      </c>
      <c r="T1075" s="66">
        <f t="shared" ref="T1075:T1138" si="285">Q1075-V1075</f>
        <v>725</v>
      </c>
      <c r="U1075" s="66">
        <f>IF(COUNTIFS(条件付き不可!$E:$E,$D1075,条件付き不可!$C:$C,条件付き不可!$V$3)&gt;0,Q1075,SUMIFS(条件付き不可!$L:$L,条件付き不可!$E:$E,$D1075,条件付き不可!$C:$C,U$1))</f>
        <v>0</v>
      </c>
      <c r="V1075" s="66">
        <f>IF(COUNTIFS(条件付き不可!$E:$E,$D1075,条件付き不可!$C:$C,条件付き不可!$V$5)&gt;0,Q1075,IFERROR(VLOOKUP(D1075,条件付き不可!E:Y,21,0),0))</f>
        <v>0</v>
      </c>
    </row>
    <row r="1076" spans="1:22">
      <c r="A1076" s="53" t="str">
        <f t="shared" si="280"/>
        <v>033033</v>
      </c>
      <c r="B1076" s="53">
        <v>13</v>
      </c>
      <c r="C1076">
        <v>1075</v>
      </c>
      <c r="D1076">
        <v>33033</v>
      </c>
      <c r="E1076" t="s">
        <v>3035</v>
      </c>
      <c r="F1076" t="s">
        <v>800</v>
      </c>
      <c r="G1076" t="str">
        <f>VLOOKUP(A1076,GIS!A:B,2,0)</f>
        <v>八木が谷２</v>
      </c>
      <c r="H1076" t="s">
        <v>743</v>
      </c>
      <c r="I1076" t="s">
        <v>2612</v>
      </c>
      <c r="J1076" s="66">
        <v>625</v>
      </c>
      <c r="K1076" s="66">
        <v>625</v>
      </c>
      <c r="L1076" s="66">
        <v>625</v>
      </c>
      <c r="M1076" s="66">
        <v>625</v>
      </c>
      <c r="N1076" s="66">
        <f>VLOOKUP(A1076,GIS!A:C,3,0)</f>
        <v>625</v>
      </c>
      <c r="O1076" s="66" t="str">
        <f t="shared" si="281"/>
        <v/>
      </c>
      <c r="P1076" s="66" t="str">
        <f t="shared" si="284"/>
        <v/>
      </c>
      <c r="Q1076" s="66">
        <f t="shared" si="282"/>
        <v>625</v>
      </c>
      <c r="R1076" s="66">
        <f t="shared" si="283"/>
        <v>625</v>
      </c>
      <c r="S1076" s="66">
        <f>Q1076-U1076-SUMIFS(条件付き不可!X:X,条件付き不可!E:E,D1076)</f>
        <v>625</v>
      </c>
      <c r="T1076" s="66">
        <f t="shared" si="285"/>
        <v>625</v>
      </c>
      <c r="U1076" s="66">
        <f>IF(COUNTIFS(条件付き不可!$E:$E,$D1076,条件付き不可!$C:$C,条件付き不可!$V$3)&gt;0,Q1076,SUMIFS(条件付き不可!$L:$L,条件付き不可!$E:$E,$D1076,条件付き不可!$C:$C,U$1))</f>
        <v>0</v>
      </c>
      <c r="V1076" s="66">
        <f>IF(COUNTIFS(条件付き不可!$E:$E,$D1076,条件付き不可!$C:$C,条件付き不可!$V$5)&gt;0,Q1076,IFERROR(VLOOKUP(D1076,条件付き不可!E:Y,21,0),0))</f>
        <v>0</v>
      </c>
    </row>
    <row r="1077" spans="1:22">
      <c r="A1077" s="53" t="str">
        <f t="shared" si="280"/>
        <v>033034</v>
      </c>
      <c r="B1077" s="53">
        <v>13</v>
      </c>
      <c r="C1077">
        <v>1076</v>
      </c>
      <c r="D1077">
        <v>33034</v>
      </c>
      <c r="E1077" t="s">
        <v>3035</v>
      </c>
      <c r="F1077" t="s">
        <v>800</v>
      </c>
      <c r="G1077" t="str">
        <f>VLOOKUP(A1077,GIS!A:B,2,0)</f>
        <v>八木が谷３</v>
      </c>
      <c r="H1077" t="s">
        <v>743</v>
      </c>
      <c r="I1077" t="s">
        <v>2612</v>
      </c>
      <c r="J1077" s="66">
        <v>450</v>
      </c>
      <c r="K1077" s="66">
        <v>450</v>
      </c>
      <c r="L1077" s="66">
        <v>450</v>
      </c>
      <c r="M1077" s="66">
        <v>450</v>
      </c>
      <c r="N1077" s="66">
        <f>VLOOKUP(A1077,GIS!A:C,3,0)</f>
        <v>450</v>
      </c>
      <c r="O1077" s="66" t="str">
        <f t="shared" si="281"/>
        <v/>
      </c>
      <c r="P1077" s="66" t="str">
        <f t="shared" si="284"/>
        <v/>
      </c>
      <c r="Q1077" s="66">
        <f t="shared" si="282"/>
        <v>450</v>
      </c>
      <c r="R1077" s="66">
        <f t="shared" si="283"/>
        <v>450</v>
      </c>
      <c r="S1077" s="66">
        <f>Q1077-U1077-SUMIFS(条件付き不可!X:X,条件付き不可!E:E,D1077)</f>
        <v>450</v>
      </c>
      <c r="T1077" s="66">
        <f t="shared" si="285"/>
        <v>450</v>
      </c>
      <c r="U1077" s="66">
        <f>IF(COUNTIFS(条件付き不可!$E:$E,$D1077,条件付き不可!$C:$C,条件付き不可!$V$3)&gt;0,Q1077,SUMIFS(条件付き不可!$L:$L,条件付き不可!$E:$E,$D1077,条件付き不可!$C:$C,U$1))</f>
        <v>0</v>
      </c>
      <c r="V1077" s="66">
        <f>IF(COUNTIFS(条件付き不可!$E:$E,$D1077,条件付き不可!$C:$C,条件付き不可!$V$5)&gt;0,Q1077,IFERROR(VLOOKUP(D1077,条件付き不可!E:Y,21,0),0))</f>
        <v>0</v>
      </c>
    </row>
    <row r="1078" spans="1:22">
      <c r="A1078" s="53" t="str">
        <f t="shared" si="280"/>
        <v>033035</v>
      </c>
      <c r="B1078" s="53">
        <v>13</v>
      </c>
      <c r="C1078">
        <v>1077</v>
      </c>
      <c r="D1078">
        <v>33035</v>
      </c>
      <c r="E1078" t="s">
        <v>3035</v>
      </c>
      <c r="F1078" t="s">
        <v>800</v>
      </c>
      <c r="G1078" t="str">
        <f>VLOOKUP(A1078,GIS!A:B,2,0)</f>
        <v>八木が谷４・５みやぎ台１</v>
      </c>
      <c r="H1078" t="s">
        <v>743</v>
      </c>
      <c r="I1078" t="s">
        <v>2612</v>
      </c>
      <c r="J1078" s="66">
        <v>450</v>
      </c>
      <c r="K1078" s="66">
        <v>450</v>
      </c>
      <c r="L1078" s="66">
        <v>450</v>
      </c>
      <c r="M1078" s="66">
        <v>450</v>
      </c>
      <c r="N1078" s="66">
        <f>VLOOKUP(A1078,GIS!A:C,3,0)</f>
        <v>450</v>
      </c>
      <c r="O1078" s="66" t="str">
        <f t="shared" si="281"/>
        <v/>
      </c>
      <c r="P1078" s="66" t="str">
        <f t="shared" si="284"/>
        <v/>
      </c>
      <c r="Q1078" s="66">
        <f t="shared" si="282"/>
        <v>450</v>
      </c>
      <c r="R1078" s="66">
        <f t="shared" si="283"/>
        <v>450</v>
      </c>
      <c r="S1078" s="66">
        <f>Q1078-U1078-SUMIFS(条件付き不可!X:X,条件付き不可!E:E,D1078)</f>
        <v>450</v>
      </c>
      <c r="T1078" s="66">
        <f t="shared" si="285"/>
        <v>450</v>
      </c>
      <c r="U1078" s="66">
        <f>IF(COUNTIFS(条件付き不可!$E:$E,$D1078,条件付き不可!$C:$C,条件付き不可!$V$3)&gt;0,Q1078,SUMIFS(条件付き不可!$L:$L,条件付き不可!$E:$E,$D1078,条件付き不可!$C:$C,U$1))</f>
        <v>0</v>
      </c>
      <c r="V1078" s="66">
        <f>IF(COUNTIFS(条件付き不可!$E:$E,$D1078,条件付き不可!$C:$C,条件付き不可!$V$5)&gt;0,Q1078,IFERROR(VLOOKUP(D1078,条件付き不可!E:Y,21,0),0))</f>
        <v>0</v>
      </c>
    </row>
    <row r="1079" spans="1:22">
      <c r="A1079" s="53" t="str">
        <f t="shared" si="280"/>
        <v>033036</v>
      </c>
      <c r="B1079" s="53">
        <v>13</v>
      </c>
      <c r="C1079">
        <v>1078</v>
      </c>
      <c r="D1079">
        <v>33036</v>
      </c>
      <c r="E1079" t="s">
        <v>3035</v>
      </c>
      <c r="F1079" t="s">
        <v>803</v>
      </c>
      <c r="G1079" t="str">
        <f>VLOOKUP(A1079,GIS!A:B,2,0)</f>
        <v>みやぎ台２・３・４</v>
      </c>
      <c r="H1079" t="s">
        <v>743</v>
      </c>
      <c r="I1079" t="s">
        <v>2612</v>
      </c>
      <c r="J1079" s="66">
        <v>650</v>
      </c>
      <c r="K1079" s="66">
        <v>650</v>
      </c>
      <c r="L1079" s="66">
        <v>650</v>
      </c>
      <c r="M1079" s="66">
        <v>650</v>
      </c>
      <c r="N1079" s="66">
        <f>VLOOKUP(A1079,GIS!A:C,3,0)</f>
        <v>650</v>
      </c>
      <c r="O1079" s="66" t="str">
        <f t="shared" si="281"/>
        <v/>
      </c>
      <c r="P1079" s="66" t="str">
        <f t="shared" si="284"/>
        <v/>
      </c>
      <c r="Q1079" s="66">
        <f t="shared" si="282"/>
        <v>650</v>
      </c>
      <c r="R1079" s="66">
        <f t="shared" si="283"/>
        <v>650</v>
      </c>
      <c r="S1079" s="66">
        <f>Q1079-U1079-SUMIFS(条件付き不可!X:X,条件付き不可!E:E,D1079)</f>
        <v>650</v>
      </c>
      <c r="T1079" s="66">
        <f t="shared" si="285"/>
        <v>650</v>
      </c>
      <c r="U1079" s="66">
        <f>IF(COUNTIFS(条件付き不可!$E:$E,$D1079,条件付き不可!$C:$C,条件付き不可!$V$3)&gt;0,Q1079,SUMIFS(条件付き不可!$L:$L,条件付き不可!$E:$E,$D1079,条件付き不可!$C:$C,U$1))</f>
        <v>0</v>
      </c>
      <c r="V1079" s="66">
        <f>IF(COUNTIFS(条件付き不可!$E:$E,$D1079,条件付き不可!$C:$C,条件付き不可!$V$5)&gt;0,Q1079,IFERROR(VLOOKUP(D1079,条件付き不可!E:Y,21,0),0))</f>
        <v>0</v>
      </c>
    </row>
    <row r="1080" spans="1:22">
      <c r="A1080" s="53" t="str">
        <f t="shared" ref="A1080:A1144" si="286">TEXT(D1080,"000000")</f>
        <v>033037</v>
      </c>
      <c r="B1080" s="53">
        <v>13</v>
      </c>
      <c r="C1080">
        <v>1079</v>
      </c>
      <c r="D1080">
        <v>33037</v>
      </c>
      <c r="E1080" t="s">
        <v>3035</v>
      </c>
      <c r="F1080" t="s">
        <v>803</v>
      </c>
      <c r="G1080" t="str">
        <f>VLOOKUP(A1080,GIS!A:B,2,0)</f>
        <v>咲が丘１Ａ</v>
      </c>
      <c r="H1080" t="s">
        <v>743</v>
      </c>
      <c r="I1080" t="s">
        <v>2612</v>
      </c>
      <c r="J1080" s="66">
        <v>755</v>
      </c>
      <c r="K1080" s="66">
        <v>755</v>
      </c>
      <c r="L1080" s="66">
        <v>755</v>
      </c>
      <c r="M1080" s="66">
        <v>755</v>
      </c>
      <c r="N1080" s="66">
        <f>VLOOKUP(A1080,GIS!A:C,3,0)</f>
        <v>755</v>
      </c>
      <c r="O1080" s="66" t="str">
        <f t="shared" ref="O1080:O1143" si="287">IF(J1080=N1080,"","✕")</f>
        <v/>
      </c>
      <c r="P1080" s="66" t="str">
        <f t="shared" si="284"/>
        <v/>
      </c>
      <c r="Q1080" s="66">
        <f t="shared" ref="Q1080:Q1143" si="288">N1080</f>
        <v>755</v>
      </c>
      <c r="R1080" s="66">
        <f t="shared" ref="R1080:R1143" si="289">Q1080-U1080</f>
        <v>755</v>
      </c>
      <c r="S1080" s="66">
        <f>Q1080-U1080-SUMIFS(条件付き不可!X:X,条件付き不可!E:E,D1080)</f>
        <v>755</v>
      </c>
      <c r="T1080" s="66">
        <f t="shared" si="285"/>
        <v>755</v>
      </c>
      <c r="U1080" s="66">
        <f>IF(COUNTIFS(条件付き不可!$E:$E,$D1080,条件付き不可!$C:$C,条件付き不可!$V$3)&gt;0,Q1080,SUMIFS(条件付き不可!$L:$L,条件付き不可!$E:$E,$D1080,条件付き不可!$C:$C,U$1))</f>
        <v>0</v>
      </c>
      <c r="V1080" s="66">
        <f>IF(COUNTIFS(条件付き不可!$E:$E,$D1080,条件付き不可!$C:$C,条件付き不可!$V$5)&gt;0,Q1080,IFERROR(VLOOKUP(D1080,条件付き不可!E:Y,21,0),0))</f>
        <v>0</v>
      </c>
    </row>
    <row r="1081" spans="1:22">
      <c r="A1081" s="53" t="str">
        <f t="shared" si="286"/>
        <v>033038</v>
      </c>
      <c r="B1081" s="53">
        <v>13</v>
      </c>
      <c r="C1081">
        <v>1080</v>
      </c>
      <c r="D1081">
        <v>33038</v>
      </c>
      <c r="E1081" t="s">
        <v>3035</v>
      </c>
      <c r="F1081" t="s">
        <v>803</v>
      </c>
      <c r="G1081" t="str">
        <f>VLOOKUP(A1081,GIS!A:B,2,0)</f>
        <v>咲が丘１Ｂ</v>
      </c>
      <c r="H1081" t="s">
        <v>743</v>
      </c>
      <c r="I1081" t="s">
        <v>2612</v>
      </c>
      <c r="J1081" s="66">
        <v>410</v>
      </c>
      <c r="K1081" s="66">
        <v>410</v>
      </c>
      <c r="L1081" s="66">
        <v>410</v>
      </c>
      <c r="M1081" s="66">
        <v>410</v>
      </c>
      <c r="N1081" s="66">
        <f>VLOOKUP(A1081,GIS!A:C,3,0)</f>
        <v>410</v>
      </c>
      <c r="O1081" s="66" t="str">
        <f t="shared" si="287"/>
        <v/>
      </c>
      <c r="P1081" s="66" t="str">
        <f t="shared" si="284"/>
        <v/>
      </c>
      <c r="Q1081" s="66">
        <f t="shared" si="288"/>
        <v>410</v>
      </c>
      <c r="R1081" s="66">
        <f t="shared" si="289"/>
        <v>410</v>
      </c>
      <c r="S1081" s="66">
        <f>Q1081-U1081-SUMIFS(条件付き不可!X:X,条件付き不可!E:E,D1081)</f>
        <v>410</v>
      </c>
      <c r="T1081" s="66">
        <f t="shared" si="285"/>
        <v>410</v>
      </c>
      <c r="U1081" s="66">
        <f>IF(COUNTIFS(条件付き不可!$E:$E,$D1081,条件付き不可!$C:$C,条件付き不可!$V$3)&gt;0,Q1081,SUMIFS(条件付き不可!$L:$L,条件付き不可!$E:$E,$D1081,条件付き不可!$C:$C,U$1))</f>
        <v>0</v>
      </c>
      <c r="V1081" s="66">
        <f>IF(COUNTIFS(条件付き不可!$E:$E,$D1081,条件付き不可!$C:$C,条件付き不可!$V$5)&gt;0,Q1081,IFERROR(VLOOKUP(D1081,条件付き不可!E:Y,21,0),0))</f>
        <v>0</v>
      </c>
    </row>
    <row r="1082" spans="1:22">
      <c r="A1082" s="53" t="str">
        <f t="shared" si="286"/>
        <v>033039</v>
      </c>
      <c r="B1082" s="53">
        <v>13</v>
      </c>
      <c r="C1082">
        <v>1081</v>
      </c>
      <c r="D1082">
        <v>33039</v>
      </c>
      <c r="E1082" t="s">
        <v>3035</v>
      </c>
      <c r="F1082" t="s">
        <v>803</v>
      </c>
      <c r="G1082" t="str">
        <f>VLOOKUP(A1082,GIS!A:B,2,0)</f>
        <v>咲が丘２Ａ</v>
      </c>
      <c r="H1082" t="s">
        <v>743</v>
      </c>
      <c r="I1082" t="s">
        <v>2612</v>
      </c>
      <c r="J1082" s="66">
        <v>395</v>
      </c>
      <c r="K1082" s="66">
        <v>395</v>
      </c>
      <c r="L1082" s="66">
        <v>395</v>
      </c>
      <c r="M1082" s="66">
        <v>395</v>
      </c>
      <c r="N1082" s="66">
        <f>VLOOKUP(A1082,GIS!A:C,3,0)</f>
        <v>395</v>
      </c>
      <c r="O1082" s="66" t="str">
        <f t="shared" si="287"/>
        <v/>
      </c>
      <c r="P1082" s="66" t="str">
        <f t="shared" si="284"/>
        <v/>
      </c>
      <c r="Q1082" s="66">
        <f t="shared" si="288"/>
        <v>395</v>
      </c>
      <c r="R1082" s="66">
        <f t="shared" si="289"/>
        <v>395</v>
      </c>
      <c r="S1082" s="66">
        <f>Q1082-U1082-SUMIFS(条件付き不可!X:X,条件付き不可!E:E,D1082)</f>
        <v>395</v>
      </c>
      <c r="T1082" s="66">
        <f t="shared" si="285"/>
        <v>395</v>
      </c>
      <c r="U1082" s="66">
        <f>IF(COUNTIFS(条件付き不可!$E:$E,$D1082,条件付き不可!$C:$C,条件付き不可!$V$3)&gt;0,Q1082,SUMIFS(条件付き不可!$L:$L,条件付き不可!$E:$E,$D1082,条件付き不可!$C:$C,U$1))</f>
        <v>0</v>
      </c>
      <c r="V1082" s="66">
        <f>IF(COUNTIFS(条件付き不可!$E:$E,$D1082,条件付き不可!$C:$C,条件付き不可!$V$5)&gt;0,Q1082,IFERROR(VLOOKUP(D1082,条件付き不可!E:Y,21,0),0))</f>
        <v>0</v>
      </c>
    </row>
    <row r="1083" spans="1:22">
      <c r="A1083" s="53" t="str">
        <f t="shared" si="286"/>
        <v>033040</v>
      </c>
      <c r="B1083" s="53">
        <v>13</v>
      </c>
      <c r="C1083">
        <v>1082</v>
      </c>
      <c r="D1083">
        <v>33040</v>
      </c>
      <c r="E1083" t="s">
        <v>3035</v>
      </c>
      <c r="F1083" t="s">
        <v>803</v>
      </c>
      <c r="G1083" t="str">
        <f>VLOOKUP(A1083,GIS!A:B,2,0)</f>
        <v>咲が丘２Ｂ</v>
      </c>
      <c r="H1083" t="s">
        <v>743</v>
      </c>
      <c r="I1083" t="s">
        <v>2612</v>
      </c>
      <c r="J1083" s="66">
        <v>465</v>
      </c>
      <c r="K1083" s="66">
        <v>465</v>
      </c>
      <c r="L1083" s="66">
        <v>465</v>
      </c>
      <c r="M1083" s="66">
        <v>465</v>
      </c>
      <c r="N1083" s="66">
        <f>VLOOKUP(A1083,GIS!A:C,3,0)</f>
        <v>465</v>
      </c>
      <c r="O1083" s="66" t="str">
        <f t="shared" si="287"/>
        <v/>
      </c>
      <c r="P1083" s="66" t="str">
        <f t="shared" si="284"/>
        <v/>
      </c>
      <c r="Q1083" s="66">
        <f t="shared" si="288"/>
        <v>465</v>
      </c>
      <c r="R1083" s="66">
        <f t="shared" si="289"/>
        <v>465</v>
      </c>
      <c r="S1083" s="66">
        <f>Q1083-U1083-SUMIFS(条件付き不可!X:X,条件付き不可!E:E,D1083)</f>
        <v>465</v>
      </c>
      <c r="T1083" s="66">
        <f t="shared" si="285"/>
        <v>465</v>
      </c>
      <c r="U1083" s="66">
        <f>IF(COUNTIFS(条件付き不可!$E:$E,$D1083,条件付き不可!$C:$C,条件付き不可!$V$3)&gt;0,Q1083,SUMIFS(条件付き不可!$L:$L,条件付き不可!$E:$E,$D1083,条件付き不可!$C:$C,U$1))</f>
        <v>0</v>
      </c>
      <c r="V1083" s="66">
        <f>IF(COUNTIFS(条件付き不可!$E:$E,$D1083,条件付き不可!$C:$C,条件付き不可!$V$5)&gt;0,Q1083,IFERROR(VLOOKUP(D1083,条件付き不可!E:Y,21,0),0))</f>
        <v>0</v>
      </c>
    </row>
    <row r="1084" spans="1:22">
      <c r="A1084" s="53" t="str">
        <f t="shared" si="286"/>
        <v>033041</v>
      </c>
      <c r="B1084" s="53">
        <v>13</v>
      </c>
      <c r="C1084">
        <v>1083</v>
      </c>
      <c r="D1084">
        <v>33041</v>
      </c>
      <c r="E1084" t="s">
        <v>3035</v>
      </c>
      <c r="F1084" t="s">
        <v>803</v>
      </c>
      <c r="G1084" t="str">
        <f>VLOOKUP(A1084,GIS!A:B,2,0)</f>
        <v>咲が丘３</v>
      </c>
      <c r="H1084" t="s">
        <v>743</v>
      </c>
      <c r="I1084" t="s">
        <v>2612</v>
      </c>
      <c r="J1084" s="66">
        <v>610</v>
      </c>
      <c r="K1084" s="66">
        <v>610</v>
      </c>
      <c r="L1084" s="66">
        <v>610</v>
      </c>
      <c r="M1084" s="66">
        <v>610</v>
      </c>
      <c r="N1084" s="66">
        <f>VLOOKUP(A1084,GIS!A:C,3,0)</f>
        <v>610</v>
      </c>
      <c r="O1084" s="66" t="str">
        <f t="shared" si="287"/>
        <v/>
      </c>
      <c r="P1084" s="66" t="str">
        <f t="shared" si="284"/>
        <v/>
      </c>
      <c r="Q1084" s="66">
        <f t="shared" si="288"/>
        <v>610</v>
      </c>
      <c r="R1084" s="66">
        <f t="shared" si="289"/>
        <v>610</v>
      </c>
      <c r="S1084" s="66">
        <f>Q1084-U1084-SUMIFS(条件付き不可!X:X,条件付き不可!E:E,D1084)</f>
        <v>610</v>
      </c>
      <c r="T1084" s="66">
        <f t="shared" si="285"/>
        <v>610</v>
      </c>
      <c r="U1084" s="66">
        <f>IF(COUNTIFS(条件付き不可!$E:$E,$D1084,条件付き不可!$C:$C,条件付き不可!$V$3)&gt;0,Q1084,SUMIFS(条件付き不可!$L:$L,条件付き不可!$E:$E,$D1084,条件付き不可!$C:$C,U$1))</f>
        <v>0</v>
      </c>
      <c r="V1084" s="66">
        <f>IF(COUNTIFS(条件付き不可!$E:$E,$D1084,条件付き不可!$C:$C,条件付き不可!$V$5)&gt;0,Q1084,IFERROR(VLOOKUP(D1084,条件付き不可!E:Y,21,0),0))</f>
        <v>0</v>
      </c>
    </row>
    <row r="1085" spans="1:22">
      <c r="A1085" s="53" t="str">
        <f t="shared" si="286"/>
        <v>033042</v>
      </c>
      <c r="B1085" s="53">
        <v>13</v>
      </c>
      <c r="C1085">
        <v>1084</v>
      </c>
      <c r="D1085">
        <v>33042</v>
      </c>
      <c r="E1085" t="s">
        <v>3035</v>
      </c>
      <c r="F1085" t="s">
        <v>803</v>
      </c>
      <c r="G1085" t="str">
        <f>VLOOKUP(A1085,GIS!A:B,2,0)</f>
        <v>咲が丘４Ａ</v>
      </c>
      <c r="H1085" t="s">
        <v>743</v>
      </c>
      <c r="I1085" t="s">
        <v>2612</v>
      </c>
      <c r="J1085" s="66">
        <v>460</v>
      </c>
      <c r="K1085" s="66">
        <v>460</v>
      </c>
      <c r="L1085" s="66">
        <v>460</v>
      </c>
      <c r="M1085" s="66">
        <v>460</v>
      </c>
      <c r="N1085" s="66">
        <f>VLOOKUP(A1085,GIS!A:C,3,0)</f>
        <v>460</v>
      </c>
      <c r="O1085" s="66" t="str">
        <f t="shared" si="287"/>
        <v/>
      </c>
      <c r="P1085" s="66" t="str">
        <f t="shared" si="284"/>
        <v/>
      </c>
      <c r="Q1085" s="66">
        <f t="shared" si="288"/>
        <v>460</v>
      </c>
      <c r="R1085" s="66">
        <f t="shared" si="289"/>
        <v>460</v>
      </c>
      <c r="S1085" s="66">
        <f>Q1085-U1085-SUMIFS(条件付き不可!X:X,条件付き不可!E:E,D1085)</f>
        <v>460</v>
      </c>
      <c r="T1085" s="66">
        <f t="shared" si="285"/>
        <v>460</v>
      </c>
      <c r="U1085" s="66">
        <f>IF(COUNTIFS(条件付き不可!$E:$E,$D1085,条件付き不可!$C:$C,条件付き不可!$V$3)&gt;0,Q1085,SUMIFS(条件付き不可!$L:$L,条件付き不可!$E:$E,$D1085,条件付き不可!$C:$C,U$1))</f>
        <v>0</v>
      </c>
      <c r="V1085" s="66">
        <f>IF(COUNTIFS(条件付き不可!$E:$E,$D1085,条件付き不可!$C:$C,条件付き不可!$V$5)&gt;0,Q1085,IFERROR(VLOOKUP(D1085,条件付き不可!E:Y,21,0),0))</f>
        <v>0</v>
      </c>
    </row>
    <row r="1086" spans="1:22">
      <c r="A1086" s="53" t="str">
        <f t="shared" si="286"/>
        <v>033043</v>
      </c>
      <c r="B1086" s="53">
        <v>13</v>
      </c>
      <c r="C1086">
        <v>1085</v>
      </c>
      <c r="D1086">
        <v>33043</v>
      </c>
      <c r="E1086" t="s">
        <v>3035</v>
      </c>
      <c r="F1086" t="s">
        <v>803</v>
      </c>
      <c r="G1086" t="str">
        <f>VLOOKUP(A1086,GIS!A:B,2,0)</f>
        <v>咲が丘４Ｂ</v>
      </c>
      <c r="H1086" t="s">
        <v>743</v>
      </c>
      <c r="I1086" t="s">
        <v>2612</v>
      </c>
      <c r="J1086" s="66">
        <v>800</v>
      </c>
      <c r="K1086" s="66">
        <v>800</v>
      </c>
      <c r="L1086" s="66">
        <v>800</v>
      </c>
      <c r="M1086" s="66">
        <v>800</v>
      </c>
      <c r="N1086" s="66">
        <f>VLOOKUP(A1086,GIS!A:C,3,0)</f>
        <v>800</v>
      </c>
      <c r="O1086" s="66" t="str">
        <f t="shared" si="287"/>
        <v/>
      </c>
      <c r="P1086" s="66" t="str">
        <f t="shared" si="284"/>
        <v/>
      </c>
      <c r="Q1086" s="66">
        <f t="shared" si="288"/>
        <v>800</v>
      </c>
      <c r="R1086" s="66">
        <f t="shared" si="289"/>
        <v>800</v>
      </c>
      <c r="S1086" s="66">
        <f>Q1086-U1086-SUMIFS(条件付き不可!X:X,条件付き不可!E:E,D1086)</f>
        <v>800</v>
      </c>
      <c r="T1086" s="66">
        <f t="shared" si="285"/>
        <v>800</v>
      </c>
      <c r="U1086" s="66">
        <f>IF(COUNTIFS(条件付き不可!$E:$E,$D1086,条件付き不可!$C:$C,条件付き不可!$V$3)&gt;0,Q1086,SUMIFS(条件付き不可!$L:$L,条件付き不可!$E:$E,$D1086,条件付き不可!$C:$C,U$1))</f>
        <v>0</v>
      </c>
      <c r="V1086" s="66">
        <f>IF(COUNTIFS(条件付き不可!$E:$E,$D1086,条件付き不可!$C:$C,条件付き不可!$V$5)&gt;0,Q1086,IFERROR(VLOOKUP(D1086,条件付き不可!E:Y,21,0),0))</f>
        <v>0</v>
      </c>
    </row>
    <row r="1087" spans="1:22">
      <c r="A1087" s="53" t="str">
        <f t="shared" si="286"/>
        <v>033044</v>
      </c>
      <c r="B1087" s="53">
        <v>13</v>
      </c>
      <c r="C1087">
        <v>1086</v>
      </c>
      <c r="D1087">
        <v>33044</v>
      </c>
      <c r="E1087" t="s">
        <v>3035</v>
      </c>
      <c r="F1087" t="s">
        <v>808</v>
      </c>
      <c r="G1087" t="str">
        <f>VLOOKUP(A1087,GIS!A:B,2,0)</f>
        <v>二和東１・２</v>
      </c>
      <c r="H1087" t="s">
        <v>743</v>
      </c>
      <c r="I1087" t="s">
        <v>2612</v>
      </c>
      <c r="J1087" s="66">
        <v>310</v>
      </c>
      <c r="K1087" s="66">
        <v>310</v>
      </c>
      <c r="L1087" s="66">
        <v>310</v>
      </c>
      <c r="M1087" s="66">
        <v>310</v>
      </c>
      <c r="N1087" s="66">
        <f>VLOOKUP(A1087,GIS!A:C,3,0)</f>
        <v>310</v>
      </c>
      <c r="O1087" s="66" t="str">
        <f t="shared" si="287"/>
        <v/>
      </c>
      <c r="P1087" s="66" t="str">
        <f t="shared" si="284"/>
        <v/>
      </c>
      <c r="Q1087" s="66">
        <f t="shared" si="288"/>
        <v>310</v>
      </c>
      <c r="R1087" s="66">
        <f t="shared" si="289"/>
        <v>310</v>
      </c>
      <c r="S1087" s="66">
        <f>Q1087-U1087-SUMIFS(条件付き不可!X:X,条件付き不可!E:E,D1087)</f>
        <v>310</v>
      </c>
      <c r="T1087" s="66">
        <f t="shared" si="285"/>
        <v>310</v>
      </c>
      <c r="U1087" s="66">
        <f>IF(COUNTIFS(条件付き不可!$E:$E,$D1087,条件付き不可!$C:$C,条件付き不可!$V$3)&gt;0,Q1087,SUMIFS(条件付き不可!$L:$L,条件付き不可!$E:$E,$D1087,条件付き不可!$C:$C,U$1))</f>
        <v>0</v>
      </c>
      <c r="V1087" s="66">
        <f>IF(COUNTIFS(条件付き不可!$E:$E,$D1087,条件付き不可!$C:$C,条件付き不可!$V$5)&gt;0,Q1087,IFERROR(VLOOKUP(D1087,条件付き不可!E:Y,21,0),0))</f>
        <v>0</v>
      </c>
    </row>
    <row r="1088" spans="1:22">
      <c r="A1088" s="53" t="str">
        <f t="shared" si="286"/>
        <v>033045</v>
      </c>
      <c r="B1088" s="53">
        <v>13</v>
      </c>
      <c r="C1088">
        <v>1087</v>
      </c>
      <c r="D1088">
        <v>33045</v>
      </c>
      <c r="E1088" t="s">
        <v>3035</v>
      </c>
      <c r="F1088" t="s">
        <v>808</v>
      </c>
      <c r="G1088" t="str">
        <f>VLOOKUP(A1088,GIS!A:B,2,0)</f>
        <v>二和東３・４</v>
      </c>
      <c r="H1088" t="s">
        <v>743</v>
      </c>
      <c r="I1088" t="s">
        <v>2612</v>
      </c>
      <c r="J1088" s="66">
        <v>745</v>
      </c>
      <c r="K1088" s="66">
        <v>745</v>
      </c>
      <c r="L1088" s="66">
        <v>745</v>
      </c>
      <c r="M1088" s="66">
        <v>745</v>
      </c>
      <c r="N1088" s="66">
        <f>VLOOKUP(A1088,GIS!A:C,3,0)</f>
        <v>745</v>
      </c>
      <c r="O1088" s="66" t="str">
        <f t="shared" si="287"/>
        <v/>
      </c>
      <c r="P1088" s="66" t="str">
        <f t="shared" si="284"/>
        <v/>
      </c>
      <c r="Q1088" s="66">
        <f t="shared" si="288"/>
        <v>745</v>
      </c>
      <c r="R1088" s="66">
        <f t="shared" si="289"/>
        <v>745</v>
      </c>
      <c r="S1088" s="66">
        <f>Q1088-U1088-SUMIFS(条件付き不可!X:X,条件付き不可!E:E,D1088)</f>
        <v>745</v>
      </c>
      <c r="T1088" s="66">
        <f t="shared" si="285"/>
        <v>745</v>
      </c>
      <c r="U1088" s="66">
        <f>IF(COUNTIFS(条件付き不可!$E:$E,$D1088,条件付き不可!$C:$C,条件付き不可!$V$3)&gt;0,Q1088,SUMIFS(条件付き不可!$L:$L,条件付き不可!$E:$E,$D1088,条件付き不可!$C:$C,U$1))</f>
        <v>0</v>
      </c>
      <c r="V1088" s="66">
        <f>IF(COUNTIFS(条件付き不可!$E:$E,$D1088,条件付き不可!$C:$C,条件付き不可!$V$5)&gt;0,Q1088,IFERROR(VLOOKUP(D1088,条件付き不可!E:Y,21,0),0))</f>
        <v>0</v>
      </c>
    </row>
    <row r="1089" spans="1:22">
      <c r="A1089" s="53" t="str">
        <f t="shared" si="286"/>
        <v>033046</v>
      </c>
      <c r="B1089" s="53">
        <v>13</v>
      </c>
      <c r="C1089">
        <v>1088</v>
      </c>
      <c r="D1089">
        <v>33046</v>
      </c>
      <c r="E1089" t="s">
        <v>3035</v>
      </c>
      <c r="F1089" t="s">
        <v>808</v>
      </c>
      <c r="G1089" t="str">
        <f>VLOOKUP(A1089,GIS!A:B,2,0)</f>
        <v>二和東５Ａ</v>
      </c>
      <c r="H1089" t="s">
        <v>743</v>
      </c>
      <c r="I1089" t="s">
        <v>2612</v>
      </c>
      <c r="J1089" s="66">
        <v>690</v>
      </c>
      <c r="K1089" s="66">
        <v>690</v>
      </c>
      <c r="L1089" s="66">
        <v>690</v>
      </c>
      <c r="M1089" s="66">
        <v>690</v>
      </c>
      <c r="N1089" s="66">
        <f>VLOOKUP(A1089,GIS!A:C,3,0)</f>
        <v>690</v>
      </c>
      <c r="O1089" s="66" t="str">
        <f t="shared" si="287"/>
        <v/>
      </c>
      <c r="P1089" s="66" t="str">
        <f t="shared" si="284"/>
        <v/>
      </c>
      <c r="Q1089" s="66">
        <f t="shared" si="288"/>
        <v>690</v>
      </c>
      <c r="R1089" s="66">
        <f t="shared" si="289"/>
        <v>690</v>
      </c>
      <c r="S1089" s="66">
        <f>Q1089-U1089-SUMIFS(条件付き不可!X:X,条件付き不可!E:E,D1089)</f>
        <v>690</v>
      </c>
      <c r="T1089" s="66">
        <f t="shared" si="285"/>
        <v>690</v>
      </c>
      <c r="U1089" s="66">
        <f>IF(COUNTIFS(条件付き不可!$E:$E,$D1089,条件付き不可!$C:$C,条件付き不可!$V$3)&gt;0,Q1089,SUMIFS(条件付き不可!$L:$L,条件付き不可!$E:$E,$D1089,条件付き不可!$C:$C,U$1))</f>
        <v>0</v>
      </c>
      <c r="V1089" s="66">
        <f>IF(COUNTIFS(条件付き不可!$E:$E,$D1089,条件付き不可!$C:$C,条件付き不可!$V$5)&gt;0,Q1089,IFERROR(VLOOKUP(D1089,条件付き不可!E:Y,21,0),0))</f>
        <v>0</v>
      </c>
    </row>
    <row r="1090" spans="1:22">
      <c r="A1090" s="53" t="str">
        <f t="shared" si="286"/>
        <v>033047</v>
      </c>
      <c r="B1090" s="53">
        <v>13</v>
      </c>
      <c r="C1090">
        <v>1089</v>
      </c>
      <c r="D1090">
        <v>33047</v>
      </c>
      <c r="E1090" t="s">
        <v>3035</v>
      </c>
      <c r="F1090" t="s">
        <v>808</v>
      </c>
      <c r="G1090" t="str">
        <f>VLOOKUP(A1090,GIS!A:B,2,0)</f>
        <v>二和東５Ｂ</v>
      </c>
      <c r="H1090" t="s">
        <v>743</v>
      </c>
      <c r="I1090" t="s">
        <v>2612</v>
      </c>
      <c r="J1090" s="66">
        <v>635</v>
      </c>
      <c r="K1090" s="66">
        <v>635</v>
      </c>
      <c r="L1090" s="66">
        <v>635</v>
      </c>
      <c r="M1090" s="66">
        <v>635</v>
      </c>
      <c r="N1090" s="66">
        <f>VLOOKUP(A1090,GIS!A:C,3,0)</f>
        <v>635</v>
      </c>
      <c r="O1090" s="66" t="str">
        <f t="shared" si="287"/>
        <v/>
      </c>
      <c r="P1090" s="66" t="str">
        <f t="shared" si="284"/>
        <v/>
      </c>
      <c r="Q1090" s="66">
        <f t="shared" si="288"/>
        <v>635</v>
      </c>
      <c r="R1090" s="66">
        <f t="shared" si="289"/>
        <v>635</v>
      </c>
      <c r="S1090" s="66">
        <f>Q1090-U1090-SUMIFS(条件付き不可!X:X,条件付き不可!E:E,D1090)</f>
        <v>635</v>
      </c>
      <c r="T1090" s="66">
        <f t="shared" si="285"/>
        <v>635</v>
      </c>
      <c r="U1090" s="66">
        <f>IF(COUNTIFS(条件付き不可!$E:$E,$D1090,条件付き不可!$C:$C,条件付き不可!$V$3)&gt;0,Q1090,SUMIFS(条件付き不可!$L:$L,条件付き不可!$E:$E,$D1090,条件付き不可!$C:$C,U$1))</f>
        <v>0</v>
      </c>
      <c r="V1090" s="66">
        <f>IF(COUNTIFS(条件付き不可!$E:$E,$D1090,条件付き不可!$C:$C,条件付き不可!$V$5)&gt;0,Q1090,IFERROR(VLOOKUP(D1090,条件付き不可!E:Y,21,0),0))</f>
        <v>0</v>
      </c>
    </row>
    <row r="1091" spans="1:22">
      <c r="A1091" s="53" t="str">
        <f t="shared" si="286"/>
        <v>033048</v>
      </c>
      <c r="B1091" s="53">
        <v>13</v>
      </c>
      <c r="C1091">
        <v>1090</v>
      </c>
      <c r="D1091">
        <v>33048</v>
      </c>
      <c r="E1091" t="s">
        <v>3035</v>
      </c>
      <c r="F1091" t="s">
        <v>808</v>
      </c>
      <c r="G1091" t="str">
        <f>VLOOKUP(A1091,GIS!A:B,2,0)</f>
        <v>二和東６Ａ</v>
      </c>
      <c r="H1091" t="s">
        <v>743</v>
      </c>
      <c r="I1091" t="s">
        <v>2612</v>
      </c>
      <c r="J1091" s="66">
        <v>870</v>
      </c>
      <c r="K1091" s="66">
        <v>870</v>
      </c>
      <c r="L1091" s="66">
        <v>870</v>
      </c>
      <c r="M1091" s="66">
        <v>870</v>
      </c>
      <c r="N1091" s="66">
        <f>VLOOKUP(A1091,GIS!A:C,3,0)</f>
        <v>870</v>
      </c>
      <c r="O1091" s="66" t="str">
        <f t="shared" si="287"/>
        <v/>
      </c>
      <c r="P1091" s="66" t="str">
        <f t="shared" si="284"/>
        <v/>
      </c>
      <c r="Q1091" s="66">
        <f t="shared" si="288"/>
        <v>870</v>
      </c>
      <c r="R1091" s="66">
        <f t="shared" si="289"/>
        <v>870</v>
      </c>
      <c r="S1091" s="66">
        <f>Q1091-U1091-SUMIFS(条件付き不可!X:X,条件付き不可!E:E,D1091)</f>
        <v>870</v>
      </c>
      <c r="T1091" s="66">
        <f t="shared" si="285"/>
        <v>870</v>
      </c>
      <c r="U1091" s="66">
        <f>IF(COUNTIFS(条件付き不可!$E:$E,$D1091,条件付き不可!$C:$C,条件付き不可!$V$3)&gt;0,Q1091,SUMIFS(条件付き不可!$L:$L,条件付き不可!$E:$E,$D1091,条件付き不可!$C:$C,U$1))</f>
        <v>0</v>
      </c>
      <c r="V1091" s="66">
        <f>IF(COUNTIFS(条件付き不可!$E:$E,$D1091,条件付き不可!$C:$C,条件付き不可!$V$5)&gt;0,Q1091,IFERROR(VLOOKUP(D1091,条件付き不可!E:Y,21,0),0))</f>
        <v>0</v>
      </c>
    </row>
    <row r="1092" spans="1:22">
      <c r="A1092" s="53" t="str">
        <f t="shared" si="286"/>
        <v>033049</v>
      </c>
      <c r="B1092" s="53">
        <v>13</v>
      </c>
      <c r="C1092">
        <v>1091</v>
      </c>
      <c r="D1092">
        <v>33049</v>
      </c>
      <c r="E1092" t="s">
        <v>3035</v>
      </c>
      <c r="F1092" t="s">
        <v>808</v>
      </c>
      <c r="G1092" t="str">
        <f>VLOOKUP(A1092,GIS!A:B,2,0)</f>
        <v>二和東６Ｂ</v>
      </c>
      <c r="H1092" t="s">
        <v>743</v>
      </c>
      <c r="I1092" t="s">
        <v>2612</v>
      </c>
      <c r="J1092" s="66">
        <v>490</v>
      </c>
      <c r="K1092" s="66">
        <v>490</v>
      </c>
      <c r="L1092" s="66">
        <v>490</v>
      </c>
      <c r="M1092" s="66">
        <v>490</v>
      </c>
      <c r="N1092" s="66">
        <f>VLOOKUP(A1092,GIS!A:C,3,0)</f>
        <v>490</v>
      </c>
      <c r="O1092" s="66" t="str">
        <f t="shared" si="287"/>
        <v/>
      </c>
      <c r="P1092" s="66" t="str">
        <f t="shared" si="284"/>
        <v/>
      </c>
      <c r="Q1092" s="66">
        <f t="shared" si="288"/>
        <v>490</v>
      </c>
      <c r="R1092" s="66">
        <f t="shared" si="289"/>
        <v>490</v>
      </c>
      <c r="S1092" s="66">
        <f>Q1092-U1092-SUMIFS(条件付き不可!X:X,条件付き不可!E:E,D1092)</f>
        <v>490</v>
      </c>
      <c r="T1092" s="66">
        <f t="shared" si="285"/>
        <v>490</v>
      </c>
      <c r="U1092" s="66">
        <f>IF(COUNTIFS(条件付き不可!$E:$E,$D1092,条件付き不可!$C:$C,条件付き不可!$V$3)&gt;0,Q1092,SUMIFS(条件付き不可!$L:$L,条件付き不可!$E:$E,$D1092,条件付き不可!$C:$C,U$1))</f>
        <v>0</v>
      </c>
      <c r="V1092" s="66">
        <f>IF(COUNTIFS(条件付き不可!$E:$E,$D1092,条件付き不可!$C:$C,条件付き不可!$V$5)&gt;0,Q1092,IFERROR(VLOOKUP(D1092,条件付き不可!E:Y,21,0),0))</f>
        <v>0</v>
      </c>
    </row>
    <row r="1093" spans="1:22">
      <c r="A1093" s="53" t="str">
        <f t="shared" si="286"/>
        <v>033050</v>
      </c>
      <c r="B1093" s="53">
        <v>13</v>
      </c>
      <c r="C1093">
        <v>1092</v>
      </c>
      <c r="D1093">
        <v>33050</v>
      </c>
      <c r="E1093" t="s">
        <v>3035</v>
      </c>
      <c r="F1093" t="s">
        <v>808</v>
      </c>
      <c r="G1093" t="str">
        <f>VLOOKUP(A1093,GIS!A:B,2,0)</f>
        <v>二和西１・２・５</v>
      </c>
      <c r="H1093" t="s">
        <v>743</v>
      </c>
      <c r="I1093" t="s">
        <v>2612</v>
      </c>
      <c r="J1093" s="66">
        <v>935</v>
      </c>
      <c r="K1093" s="66">
        <v>935</v>
      </c>
      <c r="L1093" s="66">
        <v>935</v>
      </c>
      <c r="M1093" s="66">
        <v>935</v>
      </c>
      <c r="N1093" s="66">
        <f>VLOOKUP(A1093,GIS!A:C,3,0)</f>
        <v>935</v>
      </c>
      <c r="O1093" s="66" t="str">
        <f t="shared" si="287"/>
        <v/>
      </c>
      <c r="P1093" s="66" t="str">
        <f t="shared" si="284"/>
        <v/>
      </c>
      <c r="Q1093" s="66">
        <f t="shared" si="288"/>
        <v>935</v>
      </c>
      <c r="R1093" s="66">
        <f t="shared" si="289"/>
        <v>935</v>
      </c>
      <c r="S1093" s="66">
        <f>Q1093-U1093-SUMIFS(条件付き不可!X:X,条件付き不可!E:E,D1093)</f>
        <v>935</v>
      </c>
      <c r="T1093" s="66">
        <f t="shared" si="285"/>
        <v>935</v>
      </c>
      <c r="U1093" s="66">
        <f>IF(COUNTIFS(条件付き不可!$E:$E,$D1093,条件付き不可!$C:$C,条件付き不可!$V$3)&gt;0,Q1093,SUMIFS(条件付き不可!$L:$L,条件付き不可!$E:$E,$D1093,条件付き不可!$C:$C,U$1))</f>
        <v>0</v>
      </c>
      <c r="V1093" s="66">
        <f>IF(COUNTIFS(条件付き不可!$E:$E,$D1093,条件付き不可!$C:$C,条件付き不可!$V$5)&gt;0,Q1093,IFERROR(VLOOKUP(D1093,条件付き不可!E:Y,21,0),0))</f>
        <v>0</v>
      </c>
    </row>
    <row r="1094" spans="1:22">
      <c r="A1094" s="53" t="str">
        <f t="shared" si="286"/>
        <v>033051</v>
      </c>
      <c r="B1094" s="53">
        <v>13</v>
      </c>
      <c r="C1094">
        <v>1093</v>
      </c>
      <c r="D1094">
        <v>33051</v>
      </c>
      <c r="E1094" t="s">
        <v>3035</v>
      </c>
      <c r="F1094" t="s">
        <v>808</v>
      </c>
      <c r="G1094" t="str">
        <f>VLOOKUP(A1094,GIS!A:B,2,0)</f>
        <v>二和西４・６</v>
      </c>
      <c r="H1094" t="s">
        <v>743</v>
      </c>
      <c r="I1094" t="s">
        <v>2612</v>
      </c>
      <c r="J1094" s="66">
        <v>940</v>
      </c>
      <c r="K1094" s="66">
        <v>940</v>
      </c>
      <c r="L1094" s="66">
        <v>940</v>
      </c>
      <c r="M1094" s="66">
        <v>940</v>
      </c>
      <c r="N1094" s="66">
        <f>VLOOKUP(A1094,GIS!A:C,3,0)</f>
        <v>940</v>
      </c>
      <c r="O1094" s="66" t="str">
        <f t="shared" si="287"/>
        <v/>
      </c>
      <c r="P1094" s="66" t="str">
        <f t="shared" si="284"/>
        <v/>
      </c>
      <c r="Q1094" s="66">
        <f t="shared" si="288"/>
        <v>940</v>
      </c>
      <c r="R1094" s="66">
        <f t="shared" si="289"/>
        <v>940</v>
      </c>
      <c r="S1094" s="66">
        <f>Q1094-U1094-SUMIFS(条件付き不可!X:X,条件付き不可!E:E,D1094)</f>
        <v>940</v>
      </c>
      <c r="T1094" s="66">
        <f t="shared" si="285"/>
        <v>940</v>
      </c>
      <c r="U1094" s="66">
        <f>IF(COUNTIFS(条件付き不可!$E:$E,$D1094,条件付き不可!$C:$C,条件付き不可!$V$3)&gt;0,Q1094,SUMIFS(条件付き不可!$L:$L,条件付き不可!$E:$E,$D1094,条件付き不可!$C:$C,U$1))</f>
        <v>0</v>
      </c>
      <c r="V1094" s="66">
        <f>IF(COUNTIFS(条件付き不可!$E:$E,$D1094,条件付き不可!$C:$C,条件付き不可!$V$5)&gt;0,Q1094,IFERROR(VLOOKUP(D1094,条件付き不可!E:Y,21,0),0))</f>
        <v>0</v>
      </c>
    </row>
    <row r="1095" spans="1:22">
      <c r="A1095" s="53" t="str">
        <f t="shared" si="286"/>
        <v>034010</v>
      </c>
      <c r="B1095" s="53">
        <v>14</v>
      </c>
      <c r="C1095">
        <v>1094</v>
      </c>
      <c r="D1095">
        <v>34010</v>
      </c>
      <c r="E1095" t="s">
        <v>817</v>
      </c>
      <c r="F1095" t="s">
        <v>818</v>
      </c>
      <c r="G1095" t="str">
        <f>VLOOKUP(A1095,GIS!A:B,2,0)</f>
        <v>中央1</v>
      </c>
      <c r="H1095" t="s">
        <v>743</v>
      </c>
      <c r="I1095" t="s">
        <v>2621</v>
      </c>
      <c r="J1095" s="66">
        <v>645</v>
      </c>
      <c r="K1095" s="66">
        <v>645</v>
      </c>
      <c r="L1095" s="66">
        <v>645</v>
      </c>
      <c r="M1095" s="66">
        <v>645</v>
      </c>
      <c r="N1095" s="66">
        <f>VLOOKUP(A1095,GIS!A:C,3,0)</f>
        <v>645</v>
      </c>
      <c r="O1095" s="66" t="str">
        <f t="shared" si="287"/>
        <v/>
      </c>
      <c r="P1095" s="66" t="str">
        <f t="shared" si="284"/>
        <v/>
      </c>
      <c r="Q1095" s="66">
        <f t="shared" si="288"/>
        <v>645</v>
      </c>
      <c r="R1095" s="66">
        <f t="shared" si="289"/>
        <v>645</v>
      </c>
      <c r="S1095" s="66">
        <f>Q1095-U1095-SUMIFS(条件付き不可!X:X,条件付き不可!E:E,D1095)</f>
        <v>645</v>
      </c>
      <c r="T1095" s="66">
        <f t="shared" si="285"/>
        <v>645</v>
      </c>
      <c r="U1095" s="66">
        <f>IF(COUNTIFS(条件付き不可!$E:$E,$D1095,条件付き不可!$C:$C,条件付き不可!$V$3)&gt;0,Q1095,SUMIFS(条件付き不可!$L:$L,条件付き不可!$E:$E,$D1095,条件付き不可!$C:$C,U$1))</f>
        <v>0</v>
      </c>
      <c r="V1095" s="66">
        <f>IF(COUNTIFS(条件付き不可!$E:$E,$D1095,条件付き不可!$C:$C,条件付き不可!$V$5)&gt;0,Q1095,IFERROR(VLOOKUP(D1095,条件付き不可!E:Y,21,0),0))</f>
        <v>0</v>
      </c>
    </row>
    <row r="1096" spans="1:22">
      <c r="A1096" s="53" t="str">
        <f t="shared" si="286"/>
        <v>034011</v>
      </c>
      <c r="B1096" s="53">
        <v>14</v>
      </c>
      <c r="C1096">
        <v>1095</v>
      </c>
      <c r="D1096">
        <v>34011</v>
      </c>
      <c r="E1096" t="s">
        <v>817</v>
      </c>
      <c r="F1096" t="s">
        <v>818</v>
      </c>
      <c r="G1096" t="str">
        <f>VLOOKUP(A1096,GIS!A:B,2,0)</f>
        <v>中央２</v>
      </c>
      <c r="H1096" t="s">
        <v>743</v>
      </c>
      <c r="I1096" t="s">
        <v>2621</v>
      </c>
      <c r="J1096" s="66">
        <v>575</v>
      </c>
      <c r="K1096" s="66">
        <v>575</v>
      </c>
      <c r="L1096" s="66">
        <v>575</v>
      </c>
      <c r="M1096" s="66">
        <v>575</v>
      </c>
      <c r="N1096" s="66">
        <f>VLOOKUP(A1096,GIS!A:C,3,0)</f>
        <v>575</v>
      </c>
      <c r="O1096" s="66" t="str">
        <f t="shared" si="287"/>
        <v/>
      </c>
      <c r="P1096" s="66" t="str">
        <f t="shared" si="284"/>
        <v/>
      </c>
      <c r="Q1096" s="66">
        <f t="shared" si="288"/>
        <v>575</v>
      </c>
      <c r="R1096" s="66">
        <f t="shared" si="289"/>
        <v>575</v>
      </c>
      <c r="S1096" s="66">
        <f>Q1096-U1096-SUMIFS(条件付き不可!X:X,条件付き不可!E:E,D1096)</f>
        <v>575</v>
      </c>
      <c r="T1096" s="66">
        <f t="shared" si="285"/>
        <v>575</v>
      </c>
      <c r="U1096" s="66">
        <f>IF(COUNTIFS(条件付き不可!$E:$E,$D1096,条件付き不可!$C:$C,条件付き不可!$V$3)&gt;0,Q1096,SUMIFS(条件付き不可!$L:$L,条件付き不可!$E:$E,$D1096,条件付き不可!$C:$C,U$1))</f>
        <v>0</v>
      </c>
      <c r="V1096" s="66">
        <f>IF(COUNTIFS(条件付き不可!$E:$E,$D1096,条件付き不可!$C:$C,条件付き不可!$V$5)&gt;0,Q1096,IFERROR(VLOOKUP(D1096,条件付き不可!E:Y,21,0),0))</f>
        <v>0</v>
      </c>
    </row>
    <row r="1097" spans="1:22">
      <c r="A1097" s="53" t="str">
        <f t="shared" si="286"/>
        <v>034012</v>
      </c>
      <c r="B1097" s="53">
        <v>14</v>
      </c>
      <c r="C1097">
        <v>1096</v>
      </c>
      <c r="D1097">
        <v>34012</v>
      </c>
      <c r="E1097" t="s">
        <v>817</v>
      </c>
      <c r="F1097" t="s">
        <v>820</v>
      </c>
      <c r="G1097" t="str">
        <f>VLOOKUP(A1097,GIS!A:B,2,0)</f>
        <v>南初富１</v>
      </c>
      <c r="H1097" t="s">
        <v>743</v>
      </c>
      <c r="I1097" t="s">
        <v>2621</v>
      </c>
      <c r="J1097" s="66">
        <v>675</v>
      </c>
      <c r="K1097" s="66">
        <v>675</v>
      </c>
      <c r="L1097" s="66">
        <v>675</v>
      </c>
      <c r="M1097" s="66">
        <v>675</v>
      </c>
      <c r="N1097" s="66">
        <f>VLOOKUP(A1097,GIS!A:C,3,0)</f>
        <v>675</v>
      </c>
      <c r="O1097" s="66" t="str">
        <f t="shared" si="287"/>
        <v/>
      </c>
      <c r="P1097" s="66" t="str">
        <f t="shared" si="284"/>
        <v/>
      </c>
      <c r="Q1097" s="66">
        <f t="shared" si="288"/>
        <v>675</v>
      </c>
      <c r="R1097" s="66">
        <f t="shared" si="289"/>
        <v>675</v>
      </c>
      <c r="S1097" s="66">
        <f>Q1097-U1097-SUMIFS(条件付き不可!X:X,条件付き不可!E:E,D1097)</f>
        <v>675</v>
      </c>
      <c r="T1097" s="66">
        <f t="shared" si="285"/>
        <v>675</v>
      </c>
      <c r="U1097" s="66">
        <f>IF(COUNTIFS(条件付き不可!$E:$E,$D1097,条件付き不可!$C:$C,条件付き不可!$V$3)&gt;0,Q1097,SUMIFS(条件付き不可!$L:$L,条件付き不可!$E:$E,$D1097,条件付き不可!$C:$C,U$1))</f>
        <v>0</v>
      </c>
      <c r="V1097" s="66">
        <f>IF(COUNTIFS(条件付き不可!$E:$E,$D1097,条件付き不可!$C:$C,条件付き不可!$V$5)&gt;0,Q1097,IFERROR(VLOOKUP(D1097,条件付き不可!E:Y,21,0),0))</f>
        <v>0</v>
      </c>
    </row>
    <row r="1098" spans="1:22">
      <c r="A1098" s="53" t="str">
        <f t="shared" si="286"/>
        <v>034013</v>
      </c>
      <c r="B1098" s="53">
        <v>14</v>
      </c>
      <c r="C1098">
        <v>1097</v>
      </c>
      <c r="D1098">
        <v>34013</v>
      </c>
      <c r="E1098" t="s">
        <v>817</v>
      </c>
      <c r="F1098" t="s">
        <v>820</v>
      </c>
      <c r="G1098" t="str">
        <f>VLOOKUP(A1098,GIS!A:B,2,0)</f>
        <v>南初富２</v>
      </c>
      <c r="H1098" t="s">
        <v>743</v>
      </c>
      <c r="I1098" t="s">
        <v>2621</v>
      </c>
      <c r="J1098" s="66">
        <v>690</v>
      </c>
      <c r="K1098" s="66">
        <v>690</v>
      </c>
      <c r="L1098" s="66">
        <v>690</v>
      </c>
      <c r="M1098" s="66">
        <v>690</v>
      </c>
      <c r="N1098" s="66">
        <f>VLOOKUP(A1098,GIS!A:C,3,0)</f>
        <v>690</v>
      </c>
      <c r="O1098" s="66" t="str">
        <f t="shared" si="287"/>
        <v/>
      </c>
      <c r="P1098" s="66" t="str">
        <f t="shared" si="284"/>
        <v/>
      </c>
      <c r="Q1098" s="66">
        <f t="shared" si="288"/>
        <v>690</v>
      </c>
      <c r="R1098" s="66">
        <f t="shared" si="289"/>
        <v>690</v>
      </c>
      <c r="S1098" s="66">
        <f>Q1098-U1098-SUMIFS(条件付き不可!X:X,条件付き不可!E:E,D1098)</f>
        <v>690</v>
      </c>
      <c r="T1098" s="66">
        <f t="shared" si="285"/>
        <v>690</v>
      </c>
      <c r="U1098" s="66">
        <f>IF(COUNTIFS(条件付き不可!$E:$E,$D1098,条件付き不可!$C:$C,条件付き不可!$V$3)&gt;0,Q1098,SUMIFS(条件付き不可!$L:$L,条件付き不可!$E:$E,$D1098,条件付き不可!$C:$C,U$1))</f>
        <v>0</v>
      </c>
      <c r="V1098" s="66">
        <f>IF(COUNTIFS(条件付き不可!$E:$E,$D1098,条件付き不可!$C:$C,条件付き不可!$V$5)&gt;0,Q1098,IFERROR(VLOOKUP(D1098,条件付き不可!E:Y,21,0),0))</f>
        <v>0</v>
      </c>
    </row>
    <row r="1099" spans="1:22">
      <c r="A1099" s="53" t="str">
        <f t="shared" si="286"/>
        <v>034014</v>
      </c>
      <c r="B1099" s="53">
        <v>14</v>
      </c>
      <c r="C1099">
        <v>1098</v>
      </c>
      <c r="D1099">
        <v>34014</v>
      </c>
      <c r="E1099" t="s">
        <v>817</v>
      </c>
      <c r="F1099" t="s">
        <v>820</v>
      </c>
      <c r="G1099" t="str">
        <f>VLOOKUP(A1099,GIS!A:B,2,0)</f>
        <v>南初富３</v>
      </c>
      <c r="H1099" t="s">
        <v>743</v>
      </c>
      <c r="I1099" t="s">
        <v>2621</v>
      </c>
      <c r="J1099" s="66">
        <v>520</v>
      </c>
      <c r="K1099" s="66">
        <v>520</v>
      </c>
      <c r="L1099" s="66">
        <v>520</v>
      </c>
      <c r="M1099" s="66">
        <v>520</v>
      </c>
      <c r="N1099" s="66">
        <f>VLOOKUP(A1099,GIS!A:C,3,0)</f>
        <v>520</v>
      </c>
      <c r="O1099" s="66" t="str">
        <f t="shared" si="287"/>
        <v/>
      </c>
      <c r="P1099" s="66" t="str">
        <f t="shared" si="284"/>
        <v/>
      </c>
      <c r="Q1099" s="66">
        <f t="shared" si="288"/>
        <v>520</v>
      </c>
      <c r="R1099" s="66">
        <f t="shared" si="289"/>
        <v>520</v>
      </c>
      <c r="S1099" s="66">
        <f>Q1099-U1099-SUMIFS(条件付き不可!X:X,条件付き不可!E:E,D1099)</f>
        <v>520</v>
      </c>
      <c r="T1099" s="66">
        <f t="shared" si="285"/>
        <v>520</v>
      </c>
      <c r="U1099" s="66">
        <f>IF(COUNTIFS(条件付き不可!$E:$E,$D1099,条件付き不可!$C:$C,条件付き不可!$V$3)&gt;0,Q1099,SUMIFS(条件付き不可!$L:$L,条件付き不可!$E:$E,$D1099,条件付き不可!$C:$C,U$1))</f>
        <v>0</v>
      </c>
      <c r="V1099" s="66">
        <f>IF(COUNTIFS(条件付き不可!$E:$E,$D1099,条件付き不可!$C:$C,条件付き不可!$V$5)&gt;0,Q1099,IFERROR(VLOOKUP(D1099,条件付き不可!E:Y,21,0),0))</f>
        <v>0</v>
      </c>
    </row>
    <row r="1100" spans="1:22">
      <c r="A1100" s="53" t="str">
        <f t="shared" si="286"/>
        <v>034015</v>
      </c>
      <c r="B1100" s="53">
        <v>14</v>
      </c>
      <c r="C1100">
        <v>1099</v>
      </c>
      <c r="D1100">
        <v>34015</v>
      </c>
      <c r="E1100" t="s">
        <v>817</v>
      </c>
      <c r="F1100" t="s">
        <v>820</v>
      </c>
      <c r="G1100" t="str">
        <f>VLOOKUP(A1100,GIS!A:B,2,0)</f>
        <v>南初富４</v>
      </c>
      <c r="H1100" t="s">
        <v>743</v>
      </c>
      <c r="I1100" t="s">
        <v>2621</v>
      </c>
      <c r="J1100" s="66">
        <v>810</v>
      </c>
      <c r="K1100" s="66">
        <v>810</v>
      </c>
      <c r="L1100" s="66">
        <v>810</v>
      </c>
      <c r="M1100" s="66">
        <v>810</v>
      </c>
      <c r="N1100" s="66">
        <f>VLOOKUP(A1100,GIS!A:C,3,0)</f>
        <v>810</v>
      </c>
      <c r="O1100" s="66" t="str">
        <f t="shared" si="287"/>
        <v/>
      </c>
      <c r="P1100" s="66" t="str">
        <f t="shared" si="284"/>
        <v/>
      </c>
      <c r="Q1100" s="66">
        <f t="shared" si="288"/>
        <v>810</v>
      </c>
      <c r="R1100" s="66">
        <f t="shared" si="289"/>
        <v>810</v>
      </c>
      <c r="S1100" s="66">
        <f>Q1100-U1100-SUMIFS(条件付き不可!X:X,条件付き不可!E:E,D1100)</f>
        <v>810</v>
      </c>
      <c r="T1100" s="66">
        <f t="shared" si="285"/>
        <v>810</v>
      </c>
      <c r="U1100" s="66">
        <f>IF(COUNTIFS(条件付き不可!$E:$E,$D1100,条件付き不可!$C:$C,条件付き不可!$V$3)&gt;0,Q1100,SUMIFS(条件付き不可!$L:$L,条件付き不可!$E:$E,$D1100,条件付き不可!$C:$C,U$1))</f>
        <v>0</v>
      </c>
      <c r="V1100" s="66">
        <f>IF(COUNTIFS(条件付き不可!$E:$E,$D1100,条件付き不可!$C:$C,条件付き不可!$V$5)&gt;0,Q1100,IFERROR(VLOOKUP(D1100,条件付き不可!E:Y,21,0),0))</f>
        <v>0</v>
      </c>
    </row>
    <row r="1101" spans="1:22">
      <c r="A1101" s="53" t="str">
        <f t="shared" si="286"/>
        <v>034016</v>
      </c>
      <c r="B1101" s="53">
        <v>14</v>
      </c>
      <c r="C1101">
        <v>1100</v>
      </c>
      <c r="D1101">
        <v>34016</v>
      </c>
      <c r="E1101" t="s">
        <v>817</v>
      </c>
      <c r="F1101" t="s">
        <v>820</v>
      </c>
      <c r="G1101" t="str">
        <f>VLOOKUP(A1101,GIS!A:B,2,0)</f>
        <v>南初富５</v>
      </c>
      <c r="H1101" t="s">
        <v>743</v>
      </c>
      <c r="I1101" t="s">
        <v>2621</v>
      </c>
      <c r="J1101" s="66">
        <v>415</v>
      </c>
      <c r="K1101" s="66">
        <v>415</v>
      </c>
      <c r="L1101" s="66">
        <v>415</v>
      </c>
      <c r="M1101" s="66">
        <v>415</v>
      </c>
      <c r="N1101" s="66">
        <f>VLOOKUP(A1101,GIS!A:C,3,0)</f>
        <v>415</v>
      </c>
      <c r="O1101" s="66" t="str">
        <f t="shared" si="287"/>
        <v/>
      </c>
      <c r="P1101" s="66" t="str">
        <f t="shared" si="284"/>
        <v/>
      </c>
      <c r="Q1101" s="66">
        <f t="shared" si="288"/>
        <v>415</v>
      </c>
      <c r="R1101" s="66">
        <f t="shared" si="289"/>
        <v>415</v>
      </c>
      <c r="S1101" s="66">
        <f>Q1101-U1101-SUMIFS(条件付き不可!X:X,条件付き不可!E:E,D1101)</f>
        <v>415</v>
      </c>
      <c r="T1101" s="66">
        <f t="shared" si="285"/>
        <v>415</v>
      </c>
      <c r="U1101" s="66">
        <f>IF(COUNTIFS(条件付き不可!$E:$E,$D1101,条件付き不可!$C:$C,条件付き不可!$V$3)&gt;0,Q1101,SUMIFS(条件付き不可!$L:$L,条件付き不可!$E:$E,$D1101,条件付き不可!$C:$C,U$1))</f>
        <v>0</v>
      </c>
      <c r="V1101" s="66">
        <f>IF(COUNTIFS(条件付き不可!$E:$E,$D1101,条件付き不可!$C:$C,条件付き不可!$V$5)&gt;0,Q1101,IFERROR(VLOOKUP(D1101,条件付き不可!E:Y,21,0),0))</f>
        <v>0</v>
      </c>
    </row>
    <row r="1102" spans="1:22">
      <c r="A1102" s="53" t="str">
        <f t="shared" si="286"/>
        <v>034077</v>
      </c>
      <c r="B1102" s="53">
        <v>14</v>
      </c>
      <c r="C1102">
        <v>1101</v>
      </c>
      <c r="D1102">
        <v>34077</v>
      </c>
      <c r="E1102" t="s">
        <v>817</v>
      </c>
      <c r="F1102" t="s">
        <v>820</v>
      </c>
      <c r="G1102" t="str">
        <f>VLOOKUP(A1102,GIS!A:B,2,0)</f>
        <v>南初富５・６</v>
      </c>
      <c r="H1102" t="s">
        <v>743</v>
      </c>
      <c r="I1102" t="s">
        <v>2621</v>
      </c>
      <c r="J1102" s="66">
        <v>450</v>
      </c>
      <c r="K1102" s="66">
        <v>450</v>
      </c>
      <c r="L1102" s="66">
        <v>450</v>
      </c>
      <c r="M1102" s="66">
        <v>450</v>
      </c>
      <c r="N1102" s="66">
        <f>VLOOKUP(A1102,GIS!A:C,3,0)</f>
        <v>450</v>
      </c>
      <c r="O1102" s="66" t="str">
        <f t="shared" si="287"/>
        <v/>
      </c>
      <c r="P1102" s="66" t="str">
        <f t="shared" si="284"/>
        <v/>
      </c>
      <c r="Q1102" s="66">
        <f t="shared" si="288"/>
        <v>450</v>
      </c>
      <c r="R1102" s="66">
        <f t="shared" si="289"/>
        <v>450</v>
      </c>
      <c r="S1102" s="66">
        <f>Q1102-U1102-SUMIFS(条件付き不可!X:X,条件付き不可!E:E,D1102)</f>
        <v>450</v>
      </c>
      <c r="T1102" s="66">
        <f t="shared" si="285"/>
        <v>450</v>
      </c>
      <c r="U1102" s="66">
        <f>IF(COUNTIFS(条件付き不可!$E:$E,$D1102,条件付き不可!$C:$C,条件付き不可!$V$3)&gt;0,Q1102,SUMIFS(条件付き不可!$L:$L,条件付き不可!$E:$E,$D1102,条件付き不可!$C:$C,U$1))</f>
        <v>0</v>
      </c>
      <c r="V1102" s="66">
        <f>IF(COUNTIFS(条件付き不可!$E:$E,$D1102,条件付き不可!$C:$C,条件付き不可!$V$5)&gt;0,Q1102,IFERROR(VLOOKUP(D1102,条件付き不可!E:Y,21,0),0))</f>
        <v>0</v>
      </c>
    </row>
    <row r="1103" spans="1:22">
      <c r="A1103" s="53" t="str">
        <f t="shared" si="286"/>
        <v>034017</v>
      </c>
      <c r="B1103" s="53">
        <v>14</v>
      </c>
      <c r="C1103">
        <v>1102</v>
      </c>
      <c r="D1103">
        <v>34017</v>
      </c>
      <c r="E1103" t="s">
        <v>817</v>
      </c>
      <c r="F1103" t="s">
        <v>823</v>
      </c>
      <c r="G1103" t="str">
        <f>VLOOKUP(A1103,GIS!A:B,2,0)</f>
        <v>東初富１</v>
      </c>
      <c r="H1103" t="s">
        <v>743</v>
      </c>
      <c r="I1103" t="s">
        <v>2621</v>
      </c>
      <c r="J1103" s="66">
        <v>380</v>
      </c>
      <c r="K1103" s="66">
        <v>380</v>
      </c>
      <c r="L1103" s="66">
        <v>380</v>
      </c>
      <c r="M1103" s="66">
        <v>380</v>
      </c>
      <c r="N1103" s="66">
        <f>VLOOKUP(A1103,GIS!A:C,3,0)</f>
        <v>380</v>
      </c>
      <c r="O1103" s="66" t="str">
        <f t="shared" si="287"/>
        <v/>
      </c>
      <c r="P1103" s="66" t="str">
        <f t="shared" si="284"/>
        <v/>
      </c>
      <c r="Q1103" s="66">
        <f t="shared" si="288"/>
        <v>380</v>
      </c>
      <c r="R1103" s="66">
        <f t="shared" si="289"/>
        <v>380</v>
      </c>
      <c r="S1103" s="66">
        <f>Q1103-U1103-SUMIFS(条件付き不可!X:X,条件付き不可!E:E,D1103)</f>
        <v>380</v>
      </c>
      <c r="T1103" s="66">
        <f t="shared" si="285"/>
        <v>380</v>
      </c>
      <c r="U1103" s="66">
        <f>IF(COUNTIFS(条件付き不可!$E:$E,$D1103,条件付き不可!$C:$C,条件付き不可!$V$3)&gt;0,Q1103,SUMIFS(条件付き不可!$L:$L,条件付き不可!$E:$E,$D1103,条件付き不可!$C:$C,U$1))</f>
        <v>0</v>
      </c>
      <c r="V1103" s="66">
        <f>IF(COUNTIFS(条件付き不可!$E:$E,$D1103,条件付き不可!$C:$C,条件付き不可!$V$5)&gt;0,Q1103,IFERROR(VLOOKUP(D1103,条件付き不可!E:Y,21,0),0))</f>
        <v>0</v>
      </c>
    </row>
    <row r="1104" spans="1:22">
      <c r="A1104" s="53" t="str">
        <f t="shared" si="286"/>
        <v>034018</v>
      </c>
      <c r="B1104" s="53">
        <v>14</v>
      </c>
      <c r="C1104">
        <v>1103</v>
      </c>
      <c r="D1104">
        <v>34018</v>
      </c>
      <c r="E1104" t="s">
        <v>817</v>
      </c>
      <c r="F1104" t="s">
        <v>823</v>
      </c>
      <c r="G1104" t="str">
        <f>VLOOKUP(A1104,GIS!A:B,2,0)</f>
        <v>東初富２</v>
      </c>
      <c r="H1104" t="s">
        <v>743</v>
      </c>
      <c r="I1104" t="s">
        <v>2621</v>
      </c>
      <c r="J1104" s="66">
        <v>365</v>
      </c>
      <c r="K1104" s="66">
        <v>365</v>
      </c>
      <c r="L1104" s="66">
        <v>365</v>
      </c>
      <c r="M1104" s="66">
        <v>365</v>
      </c>
      <c r="N1104" s="66">
        <f>VLOOKUP(A1104,GIS!A:C,3,0)</f>
        <v>365</v>
      </c>
      <c r="O1104" s="66" t="str">
        <f t="shared" si="287"/>
        <v/>
      </c>
      <c r="P1104" s="66" t="str">
        <f t="shared" si="284"/>
        <v/>
      </c>
      <c r="Q1104" s="66">
        <f t="shared" si="288"/>
        <v>365</v>
      </c>
      <c r="R1104" s="66">
        <f t="shared" si="289"/>
        <v>365</v>
      </c>
      <c r="S1104" s="66">
        <f>Q1104-U1104-SUMIFS(条件付き不可!X:X,条件付き不可!E:E,D1104)</f>
        <v>365</v>
      </c>
      <c r="T1104" s="66">
        <f t="shared" si="285"/>
        <v>365</v>
      </c>
      <c r="U1104" s="66">
        <f>IF(COUNTIFS(条件付き不可!$E:$E,$D1104,条件付き不可!$C:$C,条件付き不可!$V$3)&gt;0,Q1104,SUMIFS(条件付き不可!$L:$L,条件付き不可!$E:$E,$D1104,条件付き不可!$C:$C,U$1))</f>
        <v>0</v>
      </c>
      <c r="V1104" s="66">
        <f>IF(COUNTIFS(条件付き不可!$E:$E,$D1104,条件付き不可!$C:$C,条件付き不可!$V$5)&gt;0,Q1104,IFERROR(VLOOKUP(D1104,条件付き不可!E:Y,21,0),0))</f>
        <v>0</v>
      </c>
    </row>
    <row r="1105" spans="1:22">
      <c r="A1105" s="53" t="str">
        <f t="shared" si="286"/>
        <v>034019</v>
      </c>
      <c r="B1105" s="53">
        <v>14</v>
      </c>
      <c r="C1105">
        <v>1104</v>
      </c>
      <c r="D1105">
        <v>34019</v>
      </c>
      <c r="E1105" t="s">
        <v>817</v>
      </c>
      <c r="F1105" t="s">
        <v>823</v>
      </c>
      <c r="G1105" t="str">
        <f>VLOOKUP(A1105,GIS!A:B,2,0)</f>
        <v>東初富３</v>
      </c>
      <c r="H1105" t="s">
        <v>743</v>
      </c>
      <c r="I1105" t="s">
        <v>2621</v>
      </c>
      <c r="J1105" s="66">
        <v>690</v>
      </c>
      <c r="K1105" s="66">
        <v>690</v>
      </c>
      <c r="L1105" s="66">
        <v>690</v>
      </c>
      <c r="M1105" s="66">
        <v>690</v>
      </c>
      <c r="N1105" s="66">
        <f>VLOOKUP(A1105,GIS!A:C,3,0)</f>
        <v>690</v>
      </c>
      <c r="O1105" s="66" t="str">
        <f t="shared" si="287"/>
        <v/>
      </c>
      <c r="P1105" s="66" t="str">
        <f t="shared" si="284"/>
        <v/>
      </c>
      <c r="Q1105" s="66">
        <f t="shared" si="288"/>
        <v>690</v>
      </c>
      <c r="R1105" s="66">
        <f t="shared" si="289"/>
        <v>690</v>
      </c>
      <c r="S1105" s="66">
        <f>Q1105-U1105-SUMIFS(条件付き不可!X:X,条件付き不可!E:E,D1105)</f>
        <v>690</v>
      </c>
      <c r="T1105" s="66">
        <f t="shared" si="285"/>
        <v>690</v>
      </c>
      <c r="U1105" s="66">
        <f>IF(COUNTIFS(条件付き不可!$E:$E,$D1105,条件付き不可!$C:$C,条件付き不可!$V$3)&gt;0,Q1105,SUMIFS(条件付き不可!$L:$L,条件付き不可!$E:$E,$D1105,条件付き不可!$C:$C,U$1))</f>
        <v>0</v>
      </c>
      <c r="V1105" s="66">
        <f>IF(COUNTIFS(条件付き不可!$E:$E,$D1105,条件付き不可!$C:$C,条件付き不可!$V$5)&gt;0,Q1105,IFERROR(VLOOKUP(D1105,条件付き不可!E:Y,21,0),0))</f>
        <v>0</v>
      </c>
    </row>
    <row r="1106" spans="1:22">
      <c r="A1106" s="53" t="str">
        <f t="shared" si="286"/>
        <v>034020</v>
      </c>
      <c r="B1106" s="53">
        <v>14</v>
      </c>
      <c r="C1106">
        <v>1105</v>
      </c>
      <c r="D1106">
        <v>34020</v>
      </c>
      <c r="E1106" t="s">
        <v>817</v>
      </c>
      <c r="F1106" t="s">
        <v>823</v>
      </c>
      <c r="G1106" t="str">
        <f>VLOOKUP(A1106,GIS!A:B,2,0)</f>
        <v>東初富４・６</v>
      </c>
      <c r="H1106" t="s">
        <v>743</v>
      </c>
      <c r="I1106" t="s">
        <v>2621</v>
      </c>
      <c r="J1106" s="66">
        <v>540</v>
      </c>
      <c r="K1106" s="66">
        <v>540</v>
      </c>
      <c r="L1106" s="66">
        <v>540</v>
      </c>
      <c r="M1106" s="66">
        <v>540</v>
      </c>
      <c r="N1106" s="66">
        <f>VLOOKUP(A1106,GIS!A:C,3,0)</f>
        <v>540</v>
      </c>
      <c r="O1106" s="66" t="str">
        <f t="shared" si="287"/>
        <v/>
      </c>
      <c r="P1106" s="66" t="str">
        <f t="shared" si="284"/>
        <v/>
      </c>
      <c r="Q1106" s="66">
        <f t="shared" si="288"/>
        <v>540</v>
      </c>
      <c r="R1106" s="66">
        <f t="shared" si="289"/>
        <v>540</v>
      </c>
      <c r="S1106" s="66">
        <f>Q1106-U1106-SUMIFS(条件付き不可!X:X,条件付き不可!E:E,D1106)</f>
        <v>540</v>
      </c>
      <c r="T1106" s="66">
        <f t="shared" si="285"/>
        <v>540</v>
      </c>
      <c r="U1106" s="66">
        <f>IF(COUNTIFS(条件付き不可!$E:$E,$D1106,条件付き不可!$C:$C,条件付き不可!$V$3)&gt;0,Q1106,SUMIFS(条件付き不可!$L:$L,条件付き不可!$E:$E,$D1106,条件付き不可!$C:$C,U$1))</f>
        <v>0</v>
      </c>
      <c r="V1106" s="66">
        <f>IF(COUNTIFS(条件付き不可!$E:$E,$D1106,条件付き不可!$C:$C,条件付き不可!$V$5)&gt;0,Q1106,IFERROR(VLOOKUP(D1106,条件付き不可!E:Y,21,0),0))</f>
        <v>0</v>
      </c>
    </row>
    <row r="1107" spans="1:22">
      <c r="A1107" s="53" t="str">
        <f t="shared" si="286"/>
        <v>034021</v>
      </c>
      <c r="B1107" s="53">
        <v>14</v>
      </c>
      <c r="C1107">
        <v>1106</v>
      </c>
      <c r="D1107">
        <v>34021</v>
      </c>
      <c r="E1107" t="s">
        <v>817</v>
      </c>
      <c r="F1107" t="s">
        <v>823</v>
      </c>
      <c r="G1107" t="str">
        <f>VLOOKUP(A1107,GIS!A:B,2,0)</f>
        <v>東初富５</v>
      </c>
      <c r="H1107" t="s">
        <v>743</v>
      </c>
      <c r="I1107" t="s">
        <v>2621</v>
      </c>
      <c r="J1107" s="66">
        <v>710</v>
      </c>
      <c r="K1107" s="66">
        <v>710</v>
      </c>
      <c r="L1107" s="66">
        <v>710</v>
      </c>
      <c r="M1107" s="66">
        <v>710</v>
      </c>
      <c r="N1107" s="66">
        <f>VLOOKUP(A1107,GIS!A:C,3,0)</f>
        <v>710</v>
      </c>
      <c r="O1107" s="66" t="str">
        <f t="shared" si="287"/>
        <v/>
      </c>
      <c r="P1107" s="66" t="str">
        <f t="shared" si="284"/>
        <v/>
      </c>
      <c r="Q1107" s="66">
        <f t="shared" si="288"/>
        <v>710</v>
      </c>
      <c r="R1107" s="66">
        <f t="shared" si="289"/>
        <v>710</v>
      </c>
      <c r="S1107" s="66">
        <f>Q1107-U1107-SUMIFS(条件付き不可!X:X,条件付き不可!E:E,D1107)</f>
        <v>710</v>
      </c>
      <c r="T1107" s="66">
        <f t="shared" si="285"/>
        <v>710</v>
      </c>
      <c r="U1107" s="66">
        <f>IF(COUNTIFS(条件付き不可!$E:$E,$D1107,条件付き不可!$C:$C,条件付き不可!$V$3)&gt;0,Q1107,SUMIFS(条件付き不可!$L:$L,条件付き不可!$E:$E,$D1107,条件付き不可!$C:$C,U$1))</f>
        <v>0</v>
      </c>
      <c r="V1107" s="66">
        <f>IF(COUNTIFS(条件付き不可!$E:$E,$D1107,条件付き不可!$C:$C,条件付き不可!$V$5)&gt;0,Q1107,IFERROR(VLOOKUP(D1107,条件付き不可!E:Y,21,0),0))</f>
        <v>0</v>
      </c>
    </row>
    <row r="1108" spans="1:22">
      <c r="A1108" s="53" t="str">
        <f t="shared" si="286"/>
        <v>034022</v>
      </c>
      <c r="B1108" s="53">
        <v>14</v>
      </c>
      <c r="C1108">
        <v>1107</v>
      </c>
      <c r="D1108">
        <v>34022</v>
      </c>
      <c r="E1108" t="s">
        <v>817</v>
      </c>
      <c r="F1108" t="s">
        <v>825</v>
      </c>
      <c r="G1108" t="str">
        <f>VLOOKUP(A1108,GIS!A:B,2,0)</f>
        <v>北初富</v>
      </c>
      <c r="H1108" t="s">
        <v>743</v>
      </c>
      <c r="I1108" t="s">
        <v>2621</v>
      </c>
      <c r="J1108" s="66">
        <v>425</v>
      </c>
      <c r="K1108" s="66">
        <v>425</v>
      </c>
      <c r="L1108" s="66">
        <v>425</v>
      </c>
      <c r="M1108" s="66">
        <v>425</v>
      </c>
      <c r="N1108" s="66">
        <f>VLOOKUP(A1108,GIS!A:C,3,0)</f>
        <v>425</v>
      </c>
      <c r="O1108" s="66" t="str">
        <f t="shared" si="287"/>
        <v/>
      </c>
      <c r="P1108" s="66" t="str">
        <f t="shared" si="284"/>
        <v/>
      </c>
      <c r="Q1108" s="66">
        <f t="shared" si="288"/>
        <v>425</v>
      </c>
      <c r="R1108" s="66">
        <f t="shared" si="289"/>
        <v>425</v>
      </c>
      <c r="S1108" s="66">
        <f>Q1108-U1108-SUMIFS(条件付き不可!X:X,条件付き不可!E:E,D1108)</f>
        <v>425</v>
      </c>
      <c r="T1108" s="66">
        <f t="shared" si="285"/>
        <v>425</v>
      </c>
      <c r="U1108" s="66">
        <f>IF(COUNTIFS(条件付き不可!$E:$E,$D1108,条件付き不可!$C:$C,条件付き不可!$V$3)&gt;0,Q1108,SUMIFS(条件付き不可!$L:$L,条件付き不可!$E:$E,$D1108,条件付き不可!$C:$C,U$1))</f>
        <v>0</v>
      </c>
      <c r="V1108" s="66">
        <f>IF(COUNTIFS(条件付き不可!$E:$E,$D1108,条件付き不可!$C:$C,条件付き不可!$V$5)&gt;0,Q1108,IFERROR(VLOOKUP(D1108,条件付き不可!E:Y,21,0),0))</f>
        <v>0</v>
      </c>
    </row>
    <row r="1109" spans="1:22">
      <c r="A1109" s="53" t="str">
        <f t="shared" si="286"/>
        <v>034023</v>
      </c>
      <c r="B1109" s="53">
        <v>14</v>
      </c>
      <c r="C1109">
        <v>1108</v>
      </c>
      <c r="D1109">
        <v>34023</v>
      </c>
      <c r="E1109" t="s">
        <v>817</v>
      </c>
      <c r="F1109" t="s">
        <v>825</v>
      </c>
      <c r="G1109" t="str">
        <f>VLOOKUP(A1109,GIS!A:B,2,0)</f>
        <v>初富本町１</v>
      </c>
      <c r="H1109" t="s">
        <v>743</v>
      </c>
      <c r="I1109" t="s">
        <v>2621</v>
      </c>
      <c r="J1109" s="66">
        <v>990</v>
      </c>
      <c r="K1109" s="66">
        <v>990</v>
      </c>
      <c r="L1109" s="66">
        <v>990</v>
      </c>
      <c r="M1109" s="66">
        <v>990</v>
      </c>
      <c r="N1109" s="66">
        <f>VLOOKUP(A1109,GIS!A:C,3,0)</f>
        <v>990</v>
      </c>
      <c r="O1109" s="66" t="str">
        <f t="shared" si="287"/>
        <v/>
      </c>
      <c r="P1109" s="66" t="str">
        <f t="shared" si="284"/>
        <v/>
      </c>
      <c r="Q1109" s="66">
        <f t="shared" si="288"/>
        <v>990</v>
      </c>
      <c r="R1109" s="66">
        <f t="shared" si="289"/>
        <v>990</v>
      </c>
      <c r="S1109" s="66">
        <f>Q1109-U1109-SUMIFS(条件付き不可!X:X,条件付き不可!E:E,D1109)</f>
        <v>990</v>
      </c>
      <c r="T1109" s="66">
        <f t="shared" si="285"/>
        <v>990</v>
      </c>
      <c r="U1109" s="66">
        <f>IF(COUNTIFS(条件付き不可!$E:$E,$D1109,条件付き不可!$C:$C,条件付き不可!$V$3)&gt;0,Q1109,SUMIFS(条件付き不可!$L:$L,条件付き不可!$E:$E,$D1109,条件付き不可!$C:$C,U$1))</f>
        <v>0</v>
      </c>
      <c r="V1109" s="66">
        <f>IF(COUNTIFS(条件付き不可!$E:$E,$D1109,条件付き不可!$C:$C,条件付き不可!$V$5)&gt;0,Q1109,IFERROR(VLOOKUP(D1109,条件付き不可!E:Y,21,0),0))</f>
        <v>0</v>
      </c>
    </row>
    <row r="1110" spans="1:22">
      <c r="A1110" s="53" t="str">
        <f t="shared" si="286"/>
        <v>034024</v>
      </c>
      <c r="B1110" s="53">
        <v>14</v>
      </c>
      <c r="C1110">
        <v>1109</v>
      </c>
      <c r="D1110">
        <v>34024</v>
      </c>
      <c r="E1110" t="s">
        <v>817</v>
      </c>
      <c r="F1110" t="s">
        <v>825</v>
      </c>
      <c r="G1110" t="str">
        <f>VLOOKUP(A1110,GIS!A:B,2,0)</f>
        <v>初富本町２</v>
      </c>
      <c r="H1110" t="s">
        <v>743</v>
      </c>
      <c r="I1110" t="s">
        <v>2621</v>
      </c>
      <c r="J1110" s="66">
        <v>525</v>
      </c>
      <c r="K1110" s="66">
        <v>525</v>
      </c>
      <c r="L1110" s="66">
        <v>525</v>
      </c>
      <c r="M1110" s="66">
        <v>525</v>
      </c>
      <c r="N1110" s="66">
        <f>VLOOKUP(A1110,GIS!A:C,3,0)</f>
        <v>525</v>
      </c>
      <c r="O1110" s="66" t="str">
        <f t="shared" si="287"/>
        <v/>
      </c>
      <c r="P1110" s="66" t="str">
        <f t="shared" si="284"/>
        <v/>
      </c>
      <c r="Q1110" s="66">
        <f t="shared" si="288"/>
        <v>525</v>
      </c>
      <c r="R1110" s="66">
        <f t="shared" si="289"/>
        <v>525</v>
      </c>
      <c r="S1110" s="66">
        <f>Q1110-U1110-SUMIFS(条件付き不可!X:X,条件付き不可!E:E,D1110)</f>
        <v>525</v>
      </c>
      <c r="T1110" s="66">
        <f t="shared" si="285"/>
        <v>525</v>
      </c>
      <c r="U1110" s="66">
        <f>IF(COUNTIFS(条件付き不可!$E:$E,$D1110,条件付き不可!$C:$C,条件付き不可!$V$3)&gt;0,Q1110,SUMIFS(条件付き不可!$L:$L,条件付き不可!$E:$E,$D1110,条件付き不可!$C:$C,U$1))</f>
        <v>0</v>
      </c>
      <c r="V1110" s="66">
        <f>IF(COUNTIFS(条件付き不可!$E:$E,$D1110,条件付き不可!$C:$C,条件付き不可!$V$5)&gt;0,Q1110,IFERROR(VLOOKUP(D1110,条件付き不可!E:Y,21,0),0))</f>
        <v>0</v>
      </c>
    </row>
    <row r="1111" spans="1:22">
      <c r="A1111" s="53" t="str">
        <f t="shared" si="286"/>
        <v>034070</v>
      </c>
      <c r="B1111" s="53">
        <v>14</v>
      </c>
      <c r="C1111">
        <v>1110</v>
      </c>
      <c r="D1111">
        <v>34070</v>
      </c>
      <c r="E1111" t="s">
        <v>817</v>
      </c>
      <c r="F1111" t="s">
        <v>825</v>
      </c>
      <c r="G1111" t="str">
        <f>VLOOKUP(A1111,GIS!A:B,2,0)</f>
        <v>初富Ａ</v>
      </c>
      <c r="H1111" t="s">
        <v>743</v>
      </c>
      <c r="I1111" t="s">
        <v>2621</v>
      </c>
      <c r="J1111" s="66">
        <v>240</v>
      </c>
      <c r="K1111" s="66">
        <v>240</v>
      </c>
      <c r="L1111" s="66">
        <v>240</v>
      </c>
      <c r="M1111" s="66">
        <v>240</v>
      </c>
      <c r="N1111" s="66">
        <f>VLOOKUP(A1111,GIS!A:C,3,0)</f>
        <v>240</v>
      </c>
      <c r="O1111" s="66" t="str">
        <f t="shared" si="287"/>
        <v/>
      </c>
      <c r="P1111" s="66" t="str">
        <f t="shared" si="284"/>
        <v/>
      </c>
      <c r="Q1111" s="66">
        <f t="shared" si="288"/>
        <v>240</v>
      </c>
      <c r="R1111" s="66">
        <f t="shared" si="289"/>
        <v>240</v>
      </c>
      <c r="S1111" s="66">
        <f>Q1111-U1111-SUMIFS(条件付き不可!X:X,条件付き不可!E:E,D1111)</f>
        <v>240</v>
      </c>
      <c r="T1111" s="66">
        <f t="shared" si="285"/>
        <v>240</v>
      </c>
      <c r="U1111" s="66">
        <f>IF(COUNTIFS(条件付き不可!$E:$E,$D1111,条件付き不可!$C:$C,条件付き不可!$V$3)&gt;0,Q1111,SUMIFS(条件付き不可!$L:$L,条件付き不可!$E:$E,$D1111,条件付き不可!$C:$C,U$1))</f>
        <v>0</v>
      </c>
      <c r="V1111" s="66">
        <f>IF(COUNTIFS(条件付き不可!$E:$E,$D1111,条件付き不可!$C:$C,条件付き不可!$V$5)&gt;0,Q1111,IFERROR(VLOOKUP(D1111,条件付き不可!E:Y,21,0),0))</f>
        <v>0</v>
      </c>
    </row>
    <row r="1112" spans="1:22">
      <c r="A1112" s="53" t="str">
        <f t="shared" si="286"/>
        <v>034071</v>
      </c>
      <c r="B1112" s="53">
        <v>14</v>
      </c>
      <c r="C1112">
        <v>1111</v>
      </c>
      <c r="D1112">
        <v>34071</v>
      </c>
      <c r="E1112" t="s">
        <v>817</v>
      </c>
      <c r="F1112" t="s">
        <v>825</v>
      </c>
      <c r="G1112" t="str">
        <f>VLOOKUP(A1112,GIS!A:B,2,0)</f>
        <v>初富Ｂ</v>
      </c>
      <c r="H1112" t="s">
        <v>743</v>
      </c>
      <c r="I1112" t="s">
        <v>2621</v>
      </c>
      <c r="J1112" s="66">
        <v>175</v>
      </c>
      <c r="K1112" s="66">
        <v>175</v>
      </c>
      <c r="L1112" s="66">
        <v>175</v>
      </c>
      <c r="M1112" s="66">
        <v>175</v>
      </c>
      <c r="N1112" s="66">
        <f>VLOOKUP(A1112,GIS!A:C,3,0)</f>
        <v>175</v>
      </c>
      <c r="O1112" s="66" t="str">
        <f t="shared" si="287"/>
        <v/>
      </c>
      <c r="P1112" s="66" t="str">
        <f t="shared" si="284"/>
        <v/>
      </c>
      <c r="Q1112" s="66">
        <f t="shared" si="288"/>
        <v>175</v>
      </c>
      <c r="R1112" s="66">
        <f t="shared" si="289"/>
        <v>175</v>
      </c>
      <c r="S1112" s="66">
        <f>Q1112-U1112-SUMIFS(条件付き不可!X:X,条件付き不可!E:E,D1112)</f>
        <v>175</v>
      </c>
      <c r="T1112" s="66">
        <f t="shared" si="285"/>
        <v>175</v>
      </c>
      <c r="U1112" s="66">
        <f>IF(COUNTIFS(条件付き不可!$E:$E,$D1112,条件付き不可!$C:$C,条件付き不可!$V$3)&gt;0,Q1112,SUMIFS(条件付き不可!$L:$L,条件付き不可!$E:$E,$D1112,条件付き不可!$C:$C,U$1))</f>
        <v>0</v>
      </c>
      <c r="V1112" s="66">
        <f>IF(COUNTIFS(条件付き不可!$E:$E,$D1112,条件付き不可!$C:$C,条件付き不可!$V$5)&gt;0,Q1112,IFERROR(VLOOKUP(D1112,条件付き不可!E:Y,21,0),0))</f>
        <v>0</v>
      </c>
    </row>
    <row r="1113" spans="1:22">
      <c r="A1113" s="53" t="str">
        <f t="shared" si="286"/>
        <v>034026</v>
      </c>
      <c r="B1113" s="53">
        <v>14</v>
      </c>
      <c r="C1113">
        <v>1112</v>
      </c>
      <c r="D1113">
        <v>34026</v>
      </c>
      <c r="E1113" t="s">
        <v>817</v>
      </c>
      <c r="F1113" t="s">
        <v>830</v>
      </c>
      <c r="G1113" t="str">
        <f>VLOOKUP(A1113,GIS!A:B,2,0)</f>
        <v>北中沢１・３</v>
      </c>
      <c r="H1113" t="s">
        <v>743</v>
      </c>
      <c r="I1113" t="s">
        <v>2621</v>
      </c>
      <c r="J1113" s="66">
        <v>915</v>
      </c>
      <c r="K1113" s="66">
        <v>729</v>
      </c>
      <c r="L1113" s="66">
        <v>729</v>
      </c>
      <c r="M1113" s="66">
        <v>915</v>
      </c>
      <c r="N1113" s="66">
        <f>VLOOKUP(A1113,GIS!A:C,3,0)</f>
        <v>915</v>
      </c>
      <c r="O1113" s="66" t="str">
        <f t="shared" si="287"/>
        <v/>
      </c>
      <c r="P1113" s="66" t="str">
        <f t="shared" si="284"/>
        <v>✕</v>
      </c>
      <c r="Q1113" s="66">
        <f t="shared" si="288"/>
        <v>915</v>
      </c>
      <c r="R1113" s="66">
        <f t="shared" si="289"/>
        <v>729</v>
      </c>
      <c r="S1113" s="66">
        <f>Q1113-U1113-SUMIFS(条件付き不可!X:X,条件付き不可!E:E,D1113)</f>
        <v>729</v>
      </c>
      <c r="T1113" s="66">
        <f t="shared" si="285"/>
        <v>915</v>
      </c>
      <c r="U1113" s="66">
        <f>IF(COUNTIFS(条件付き不可!$E:$E,$D1113,条件付き不可!$C:$C,条件付き不可!$V$3)&gt;0,Q1113,SUMIFS(条件付き不可!$L:$L,条件付き不可!$E:$E,$D1113,条件付き不可!$C:$C,U$1))</f>
        <v>186</v>
      </c>
      <c r="V1113" s="66">
        <f>IF(COUNTIFS(条件付き不可!$E:$E,$D1113,条件付き不可!$C:$C,条件付き不可!$V$5)&gt;0,Q1113,IFERROR(VLOOKUP(D1113,条件付き不可!E:Y,21,0),0))</f>
        <v>0</v>
      </c>
    </row>
    <row r="1114" spans="1:22">
      <c r="A1114" s="53" t="str">
        <f t="shared" si="286"/>
        <v>034027</v>
      </c>
      <c r="B1114" s="53">
        <v>14</v>
      </c>
      <c r="C1114">
        <v>1113</v>
      </c>
      <c r="D1114">
        <v>34027</v>
      </c>
      <c r="E1114" t="s">
        <v>817</v>
      </c>
      <c r="F1114" t="s">
        <v>830</v>
      </c>
      <c r="G1114" t="str">
        <f>VLOOKUP(A1114,GIS!A:B,2,0)</f>
        <v>北中沢２A</v>
      </c>
      <c r="H1114" t="s">
        <v>743</v>
      </c>
      <c r="I1114" t="s">
        <v>2621</v>
      </c>
      <c r="J1114" s="66">
        <v>400</v>
      </c>
      <c r="K1114" s="66">
        <v>400</v>
      </c>
      <c r="L1114" s="66">
        <v>400</v>
      </c>
      <c r="M1114" s="66">
        <v>400</v>
      </c>
      <c r="N1114" s="66">
        <f>VLOOKUP(A1114,GIS!A:C,3,0)</f>
        <v>400</v>
      </c>
      <c r="O1114" s="66" t="str">
        <f t="shared" si="287"/>
        <v/>
      </c>
      <c r="P1114" s="66" t="str">
        <f t="shared" si="284"/>
        <v/>
      </c>
      <c r="Q1114" s="66">
        <f t="shared" si="288"/>
        <v>400</v>
      </c>
      <c r="R1114" s="66">
        <f t="shared" si="289"/>
        <v>400</v>
      </c>
      <c r="S1114" s="66">
        <f>Q1114-U1114-SUMIFS(条件付き不可!X:X,条件付き不可!E:E,D1114)</f>
        <v>400</v>
      </c>
      <c r="T1114" s="66">
        <f t="shared" si="285"/>
        <v>400</v>
      </c>
      <c r="U1114" s="66">
        <f>IF(COUNTIFS(条件付き不可!$E:$E,$D1114,条件付き不可!$C:$C,条件付き不可!$V$3)&gt;0,Q1114,SUMIFS(条件付き不可!$L:$L,条件付き不可!$E:$E,$D1114,条件付き不可!$C:$C,U$1))</f>
        <v>0</v>
      </c>
      <c r="V1114" s="66">
        <f>IF(COUNTIFS(条件付き不可!$E:$E,$D1114,条件付き不可!$C:$C,条件付き不可!$V$5)&gt;0,Q1114,IFERROR(VLOOKUP(D1114,条件付き不可!E:Y,21,0),0))</f>
        <v>0</v>
      </c>
    </row>
    <row r="1115" spans="1:22">
      <c r="A1115" s="53" t="str">
        <f t="shared" si="286"/>
        <v>034076</v>
      </c>
      <c r="B1115" s="53">
        <v>14</v>
      </c>
      <c r="C1115">
        <v>1114</v>
      </c>
      <c r="D1115">
        <v>34076</v>
      </c>
      <c r="E1115" t="s">
        <v>817</v>
      </c>
      <c r="F1115" t="s">
        <v>830</v>
      </c>
      <c r="G1115" t="str">
        <f>VLOOKUP(A1115,GIS!A:B,2,0)</f>
        <v>北中沢２B</v>
      </c>
      <c r="H1115" t="s">
        <v>743</v>
      </c>
      <c r="I1115" t="s">
        <v>2621</v>
      </c>
      <c r="J1115" s="66">
        <v>450</v>
      </c>
      <c r="K1115" s="66">
        <v>450</v>
      </c>
      <c r="L1115" s="66">
        <v>450</v>
      </c>
      <c r="M1115" s="66">
        <v>450</v>
      </c>
      <c r="N1115" s="66">
        <f>VLOOKUP(A1115,GIS!A:C,3,0)</f>
        <v>450</v>
      </c>
      <c r="O1115" s="66" t="str">
        <f t="shared" si="287"/>
        <v/>
      </c>
      <c r="P1115" s="66" t="str">
        <f t="shared" si="284"/>
        <v/>
      </c>
      <c r="Q1115" s="66">
        <f t="shared" si="288"/>
        <v>450</v>
      </c>
      <c r="R1115" s="66">
        <f t="shared" si="289"/>
        <v>450</v>
      </c>
      <c r="S1115" s="66">
        <f>Q1115-U1115-SUMIFS(条件付き不可!X:X,条件付き不可!E:E,D1115)</f>
        <v>450</v>
      </c>
      <c r="T1115" s="66">
        <f t="shared" si="285"/>
        <v>450</v>
      </c>
      <c r="U1115" s="66">
        <f>IF(COUNTIFS(条件付き不可!$E:$E,$D1115,条件付き不可!$C:$C,条件付き不可!$V$3)&gt;0,Q1115,SUMIFS(条件付き不可!$L:$L,条件付き不可!$E:$E,$D1115,条件付き不可!$C:$C,U$1))</f>
        <v>0</v>
      </c>
      <c r="V1115" s="66">
        <f>IF(COUNTIFS(条件付き不可!$E:$E,$D1115,条件付き不可!$C:$C,条件付き不可!$V$5)&gt;0,Q1115,IFERROR(VLOOKUP(D1115,条件付き不可!E:Y,21,0),0))</f>
        <v>0</v>
      </c>
    </row>
    <row r="1116" spans="1:22">
      <c r="A1116" s="53" t="str">
        <f t="shared" si="286"/>
        <v>034028</v>
      </c>
      <c r="B1116" s="53">
        <v>14</v>
      </c>
      <c r="C1116">
        <v>1115</v>
      </c>
      <c r="D1116">
        <v>34028</v>
      </c>
      <c r="E1116" t="s">
        <v>817</v>
      </c>
      <c r="F1116" t="s">
        <v>833</v>
      </c>
      <c r="G1116" t="str">
        <f>VLOOKUP(A1116,GIS!A:B,2,0)</f>
        <v>東中沢１Ａ</v>
      </c>
      <c r="H1116" t="s">
        <v>743</v>
      </c>
      <c r="I1116" t="s">
        <v>2621</v>
      </c>
      <c r="J1116" s="66">
        <v>635</v>
      </c>
      <c r="K1116" s="66">
        <v>575</v>
      </c>
      <c r="L1116" s="66">
        <v>575</v>
      </c>
      <c r="M1116" s="66">
        <v>635</v>
      </c>
      <c r="N1116" s="66">
        <f>VLOOKUP(A1116,GIS!A:C,3,0)</f>
        <v>635</v>
      </c>
      <c r="O1116" s="66" t="str">
        <f>IF(J1116=N1116,"","✕")</f>
        <v/>
      </c>
      <c r="P1116" s="66" t="str">
        <f t="shared" si="284"/>
        <v>✕</v>
      </c>
      <c r="Q1116" s="66">
        <f t="shared" si="288"/>
        <v>635</v>
      </c>
      <c r="R1116" s="66">
        <f t="shared" si="289"/>
        <v>575</v>
      </c>
      <c r="S1116" s="66">
        <f>Q1116-U1116-SUMIFS(条件付き不可!X:X,条件付き不可!E:E,D1116)</f>
        <v>575</v>
      </c>
      <c r="T1116" s="66">
        <f t="shared" si="285"/>
        <v>635</v>
      </c>
      <c r="U1116" s="66">
        <f>IF(COUNTIFS(条件付き不可!$E:$E,$D1116,条件付き不可!$C:$C,条件付き不可!$V$3)&gt;0,Q1116,SUMIFS(条件付き不可!$L:$L,条件付き不可!$E:$E,$D1116,条件付き不可!$C:$C,U$1))</f>
        <v>60</v>
      </c>
      <c r="V1116" s="66">
        <f>IF(COUNTIFS(条件付き不可!$E:$E,$D1116,条件付き不可!$C:$C,条件付き不可!$V$5)&gt;0,Q1116,IFERROR(VLOOKUP(D1116,条件付き不可!E:Y,21,0),0))</f>
        <v>0</v>
      </c>
    </row>
    <row r="1117" spans="1:22">
      <c r="A1117" s="53" t="str">
        <f t="shared" si="286"/>
        <v>034072</v>
      </c>
      <c r="B1117" s="53">
        <v>14</v>
      </c>
      <c r="C1117">
        <v>1116</v>
      </c>
      <c r="D1117">
        <v>34072</v>
      </c>
      <c r="E1117" t="s">
        <v>817</v>
      </c>
      <c r="F1117" t="s">
        <v>833</v>
      </c>
      <c r="G1117" t="str">
        <f>VLOOKUP(A1117,GIS!A:B,2,0)</f>
        <v>東中沢2A</v>
      </c>
      <c r="H1117" t="s">
        <v>743</v>
      </c>
      <c r="I1117" t="s">
        <v>2621</v>
      </c>
      <c r="J1117" s="66">
        <v>600</v>
      </c>
      <c r="K1117" s="66">
        <v>600</v>
      </c>
      <c r="L1117" s="66">
        <v>600</v>
      </c>
      <c r="M1117" s="66">
        <v>600</v>
      </c>
      <c r="N1117" s="66">
        <f>VLOOKUP(A1117,GIS!A:C,3,0)</f>
        <v>600</v>
      </c>
      <c r="O1117" s="66" t="str">
        <f t="shared" si="287"/>
        <v/>
      </c>
      <c r="P1117" s="66" t="str">
        <f t="shared" si="284"/>
        <v/>
      </c>
      <c r="Q1117" s="66">
        <f t="shared" si="288"/>
        <v>600</v>
      </c>
      <c r="R1117" s="66">
        <f t="shared" si="289"/>
        <v>600</v>
      </c>
      <c r="S1117" s="66">
        <f>Q1117-U1117-SUMIFS(条件付き不可!X:X,条件付き不可!E:E,D1117)</f>
        <v>600</v>
      </c>
      <c r="T1117" s="66">
        <f t="shared" si="285"/>
        <v>600</v>
      </c>
      <c r="U1117" s="66">
        <f>IF(COUNTIFS(条件付き不可!$E:$E,$D1117,条件付き不可!$C:$C,条件付き不可!$V$3)&gt;0,Q1117,SUMIFS(条件付き不可!$L:$L,条件付き不可!$E:$E,$D1117,条件付き不可!$C:$C,U$1))</f>
        <v>0</v>
      </c>
      <c r="V1117" s="66">
        <f>IF(COUNTIFS(条件付き不可!$E:$E,$D1117,条件付き不可!$C:$C,条件付き不可!$V$5)&gt;0,Q1117,IFERROR(VLOOKUP(D1117,条件付き不可!E:Y,21,0),0))</f>
        <v>0</v>
      </c>
    </row>
    <row r="1118" spans="1:22">
      <c r="A1118" s="53" t="str">
        <f t="shared" si="286"/>
        <v>034029</v>
      </c>
      <c r="B1118" s="53">
        <v>14</v>
      </c>
      <c r="C1118">
        <v>1117</v>
      </c>
      <c r="D1118">
        <v>34029</v>
      </c>
      <c r="E1118" t="s">
        <v>817</v>
      </c>
      <c r="F1118" t="s">
        <v>833</v>
      </c>
      <c r="G1118" t="str">
        <f>VLOOKUP(A1118,GIS!A:B,2,0)</f>
        <v>東中沢１Ｂ・２Ｂ</v>
      </c>
      <c r="H1118" t="s">
        <v>743</v>
      </c>
      <c r="I1118" t="s">
        <v>2621</v>
      </c>
      <c r="J1118" s="66">
        <v>930</v>
      </c>
      <c r="K1118" s="66">
        <v>930</v>
      </c>
      <c r="L1118" s="66">
        <v>930</v>
      </c>
      <c r="M1118" s="66">
        <v>930</v>
      </c>
      <c r="N1118" s="66">
        <f>VLOOKUP(A1118,GIS!A:C,3,0)</f>
        <v>930</v>
      </c>
      <c r="O1118" s="66" t="str">
        <f t="shared" si="287"/>
        <v/>
      </c>
      <c r="P1118" s="66" t="str">
        <f t="shared" si="284"/>
        <v/>
      </c>
      <c r="Q1118" s="66">
        <f t="shared" si="288"/>
        <v>930</v>
      </c>
      <c r="R1118" s="66">
        <f t="shared" si="289"/>
        <v>930</v>
      </c>
      <c r="S1118" s="66">
        <f>Q1118-U1118-SUMIFS(条件付き不可!X:X,条件付き不可!E:E,D1118)</f>
        <v>930</v>
      </c>
      <c r="T1118" s="66">
        <f t="shared" si="285"/>
        <v>930</v>
      </c>
      <c r="U1118" s="66">
        <f>IF(COUNTIFS(条件付き不可!$E:$E,$D1118,条件付き不可!$C:$C,条件付き不可!$V$3)&gt;0,Q1118,SUMIFS(条件付き不可!$L:$L,条件付き不可!$E:$E,$D1118,条件付き不可!$C:$C,U$1))</f>
        <v>0</v>
      </c>
      <c r="V1118" s="66">
        <f>IF(COUNTIFS(条件付き不可!$E:$E,$D1118,条件付き不可!$C:$C,条件付き不可!$V$5)&gt;0,Q1118,IFERROR(VLOOKUP(D1118,条件付き不可!E:Y,21,0),0))</f>
        <v>0</v>
      </c>
    </row>
    <row r="1119" spans="1:22">
      <c r="A1119" s="53" t="str">
        <f t="shared" si="286"/>
        <v>034030</v>
      </c>
      <c r="B1119" s="53">
        <v>14</v>
      </c>
      <c r="C1119">
        <v>1118</v>
      </c>
      <c r="D1119">
        <v>34030</v>
      </c>
      <c r="E1119" t="s">
        <v>817</v>
      </c>
      <c r="F1119" t="s">
        <v>833</v>
      </c>
      <c r="G1119" t="str">
        <f>VLOOKUP(A1119,GIS!A:B,2,0)</f>
        <v>東中沢３</v>
      </c>
      <c r="H1119" t="s">
        <v>743</v>
      </c>
      <c r="I1119" t="s">
        <v>2621</v>
      </c>
      <c r="J1119" s="66">
        <v>795</v>
      </c>
      <c r="K1119" s="66">
        <v>795</v>
      </c>
      <c r="L1119" s="66">
        <v>795</v>
      </c>
      <c r="M1119" s="66">
        <v>795</v>
      </c>
      <c r="N1119" s="66">
        <f>VLOOKUP(A1119,GIS!A:C,3,0)</f>
        <v>795</v>
      </c>
      <c r="O1119" s="66" t="str">
        <f t="shared" si="287"/>
        <v/>
      </c>
      <c r="P1119" s="66" t="str">
        <f t="shared" si="284"/>
        <v/>
      </c>
      <c r="Q1119" s="66">
        <f t="shared" si="288"/>
        <v>795</v>
      </c>
      <c r="R1119" s="66">
        <f t="shared" si="289"/>
        <v>795</v>
      </c>
      <c r="S1119" s="66">
        <f>Q1119-U1119-SUMIFS(条件付き不可!X:X,条件付き不可!E:E,D1119)</f>
        <v>795</v>
      </c>
      <c r="T1119" s="66">
        <f t="shared" si="285"/>
        <v>795</v>
      </c>
      <c r="U1119" s="66">
        <f>IF(COUNTIFS(条件付き不可!$E:$E,$D1119,条件付き不可!$C:$C,条件付き不可!$V$3)&gt;0,Q1119,SUMIFS(条件付き不可!$L:$L,条件付き不可!$E:$E,$D1119,条件付き不可!$C:$C,U$1))</f>
        <v>0</v>
      </c>
      <c r="V1119" s="66">
        <f>IF(COUNTIFS(条件付き不可!$E:$E,$D1119,条件付き不可!$C:$C,条件付き不可!$V$5)&gt;0,Q1119,IFERROR(VLOOKUP(D1119,条件付き不可!E:Y,21,0),0))</f>
        <v>0</v>
      </c>
    </row>
    <row r="1120" spans="1:22">
      <c r="A1120" s="53" t="str">
        <f t="shared" si="286"/>
        <v>034031</v>
      </c>
      <c r="B1120" s="53">
        <v>14</v>
      </c>
      <c r="C1120">
        <v>1119</v>
      </c>
      <c r="D1120">
        <v>34031</v>
      </c>
      <c r="E1120" t="s">
        <v>817</v>
      </c>
      <c r="F1120" t="s">
        <v>833</v>
      </c>
      <c r="G1120" t="str">
        <f>VLOOKUP(A1120,GIS!A:B,2,0)</f>
        <v>東中沢４</v>
      </c>
      <c r="H1120" t="s">
        <v>743</v>
      </c>
      <c r="I1120" t="s">
        <v>2621</v>
      </c>
      <c r="J1120" s="66">
        <v>480</v>
      </c>
      <c r="K1120" s="66">
        <v>480</v>
      </c>
      <c r="L1120" s="66">
        <v>480</v>
      </c>
      <c r="M1120" s="66">
        <v>480</v>
      </c>
      <c r="N1120" s="66">
        <f>VLOOKUP(A1120,GIS!A:C,3,0)</f>
        <v>480</v>
      </c>
      <c r="O1120" s="66" t="str">
        <f t="shared" si="287"/>
        <v/>
      </c>
      <c r="P1120" s="66" t="str">
        <f t="shared" si="284"/>
        <v/>
      </c>
      <c r="Q1120" s="66">
        <f t="shared" si="288"/>
        <v>480</v>
      </c>
      <c r="R1120" s="66">
        <f t="shared" si="289"/>
        <v>480</v>
      </c>
      <c r="S1120" s="66">
        <f>Q1120-U1120-SUMIFS(条件付き不可!X:X,条件付き不可!E:E,D1120)</f>
        <v>480</v>
      </c>
      <c r="T1120" s="66">
        <f t="shared" si="285"/>
        <v>480</v>
      </c>
      <c r="U1120" s="66">
        <f>IF(COUNTIFS(条件付き不可!$E:$E,$D1120,条件付き不可!$C:$C,条件付き不可!$V$3)&gt;0,Q1120,SUMIFS(条件付き不可!$L:$L,条件付き不可!$E:$E,$D1120,条件付き不可!$C:$C,U$1))</f>
        <v>0</v>
      </c>
      <c r="V1120" s="66">
        <f>IF(COUNTIFS(条件付き不可!$E:$E,$D1120,条件付き不可!$C:$C,条件付き不可!$V$5)&gt;0,Q1120,IFERROR(VLOOKUP(D1120,条件付き不可!E:Y,21,0),0))</f>
        <v>0</v>
      </c>
    </row>
    <row r="1121" spans="1:22">
      <c r="A1121" s="53" t="str">
        <f t="shared" si="286"/>
        <v>034032</v>
      </c>
      <c r="B1121" s="53">
        <v>14</v>
      </c>
      <c r="C1121">
        <v>1120</v>
      </c>
      <c r="D1121">
        <v>34032</v>
      </c>
      <c r="E1121" t="s">
        <v>817</v>
      </c>
      <c r="F1121" t="s">
        <v>835</v>
      </c>
      <c r="G1121" t="str">
        <f>VLOOKUP(A1121,GIS!A:B,2,0)</f>
        <v>富岡１・３</v>
      </c>
      <c r="H1121" t="s">
        <v>743</v>
      </c>
      <c r="I1121" t="s">
        <v>2621</v>
      </c>
      <c r="J1121" s="66">
        <v>600</v>
      </c>
      <c r="K1121" s="66">
        <v>600</v>
      </c>
      <c r="L1121" s="66">
        <v>600</v>
      </c>
      <c r="M1121" s="66">
        <v>600</v>
      </c>
      <c r="N1121" s="66">
        <f>VLOOKUP(A1121,GIS!A:C,3,0)</f>
        <v>600</v>
      </c>
      <c r="O1121" s="66" t="str">
        <f t="shared" si="287"/>
        <v/>
      </c>
      <c r="P1121" s="66" t="str">
        <f t="shared" si="284"/>
        <v/>
      </c>
      <c r="Q1121" s="66">
        <f t="shared" si="288"/>
        <v>600</v>
      </c>
      <c r="R1121" s="66">
        <f t="shared" si="289"/>
        <v>600</v>
      </c>
      <c r="S1121" s="66">
        <f>Q1121-U1121-SUMIFS(条件付き不可!X:X,条件付き不可!E:E,D1121)</f>
        <v>600</v>
      </c>
      <c r="T1121" s="66">
        <f t="shared" si="285"/>
        <v>600</v>
      </c>
      <c r="U1121" s="66">
        <f>IF(COUNTIFS(条件付き不可!$E:$E,$D1121,条件付き不可!$C:$C,条件付き不可!$V$3)&gt;0,Q1121,SUMIFS(条件付き不可!$L:$L,条件付き不可!$E:$E,$D1121,条件付き不可!$C:$C,U$1))</f>
        <v>0</v>
      </c>
      <c r="V1121" s="66">
        <f>IF(COUNTIFS(条件付き不可!$E:$E,$D1121,条件付き不可!$C:$C,条件付き不可!$V$5)&gt;0,Q1121,IFERROR(VLOOKUP(D1121,条件付き不可!E:Y,21,0),0))</f>
        <v>0</v>
      </c>
    </row>
    <row r="1122" spans="1:22">
      <c r="A1122" s="53" t="str">
        <f t="shared" si="286"/>
        <v>034066</v>
      </c>
      <c r="B1122" s="53">
        <v>14</v>
      </c>
      <c r="C1122">
        <v>1121</v>
      </c>
      <c r="D1122">
        <v>34066</v>
      </c>
      <c r="E1122" t="s">
        <v>817</v>
      </c>
      <c r="F1122" t="s">
        <v>835</v>
      </c>
      <c r="G1122" t="str">
        <f>VLOOKUP(A1122,GIS!A:B,2,0)</f>
        <v>富岡2</v>
      </c>
      <c r="H1122" t="s">
        <v>743</v>
      </c>
      <c r="I1122" t="s">
        <v>2621</v>
      </c>
      <c r="J1122" s="66">
        <v>515</v>
      </c>
      <c r="K1122" s="66">
        <v>515</v>
      </c>
      <c r="L1122" s="66">
        <v>515</v>
      </c>
      <c r="M1122" s="66">
        <v>515</v>
      </c>
      <c r="N1122" s="66">
        <f>VLOOKUP(A1122,GIS!A:C,3,0)</f>
        <v>515</v>
      </c>
      <c r="O1122" s="66" t="str">
        <f t="shared" si="287"/>
        <v/>
      </c>
      <c r="P1122" s="66" t="str">
        <f t="shared" si="284"/>
        <v/>
      </c>
      <c r="Q1122" s="66">
        <f t="shared" si="288"/>
        <v>515</v>
      </c>
      <c r="R1122" s="66">
        <f t="shared" si="289"/>
        <v>515</v>
      </c>
      <c r="S1122" s="66">
        <f>Q1122-U1122-SUMIFS(条件付き不可!X:X,条件付き不可!E:E,D1122)</f>
        <v>515</v>
      </c>
      <c r="T1122" s="66">
        <f t="shared" si="285"/>
        <v>515</v>
      </c>
      <c r="U1122" s="66">
        <f>IF(COUNTIFS(条件付き不可!$E:$E,$D1122,条件付き不可!$C:$C,条件付き不可!$V$3)&gt;0,Q1122,SUMIFS(条件付き不可!$L:$L,条件付き不可!$E:$E,$D1122,条件付き不可!$C:$C,U$1))</f>
        <v>0</v>
      </c>
      <c r="V1122" s="66">
        <f>IF(COUNTIFS(条件付き不可!$E:$E,$D1122,条件付き不可!$C:$C,条件付き不可!$V$5)&gt;0,Q1122,IFERROR(VLOOKUP(D1122,条件付き不可!E:Y,21,0),0))</f>
        <v>0</v>
      </c>
    </row>
    <row r="1123" spans="1:22">
      <c r="A1123" s="53" t="str">
        <f t="shared" si="286"/>
        <v>034033</v>
      </c>
      <c r="B1123" s="53">
        <v>14</v>
      </c>
      <c r="C1123">
        <v>1122</v>
      </c>
      <c r="D1123">
        <v>34033</v>
      </c>
      <c r="E1123" t="s">
        <v>817</v>
      </c>
      <c r="F1123" t="s">
        <v>835</v>
      </c>
      <c r="G1123" t="str">
        <f>VLOOKUP(A1123,GIS!A:B,2,0)</f>
        <v>道野辺本町１</v>
      </c>
      <c r="H1123" t="s">
        <v>743</v>
      </c>
      <c r="I1123" t="s">
        <v>2621</v>
      </c>
      <c r="J1123" s="66">
        <v>600</v>
      </c>
      <c r="K1123" s="66">
        <v>600</v>
      </c>
      <c r="L1123" s="66">
        <v>600</v>
      </c>
      <c r="M1123" s="66">
        <v>600</v>
      </c>
      <c r="N1123" s="66">
        <f>VLOOKUP(A1123,GIS!A:C,3,0)</f>
        <v>600</v>
      </c>
      <c r="O1123" s="66" t="str">
        <f t="shared" si="287"/>
        <v/>
      </c>
      <c r="P1123" s="66" t="str">
        <f t="shared" si="284"/>
        <v/>
      </c>
      <c r="Q1123" s="66">
        <f t="shared" si="288"/>
        <v>600</v>
      </c>
      <c r="R1123" s="66">
        <f t="shared" si="289"/>
        <v>600</v>
      </c>
      <c r="S1123" s="66">
        <f>Q1123-U1123-SUMIFS(条件付き不可!X:X,条件付き不可!E:E,D1123)</f>
        <v>600</v>
      </c>
      <c r="T1123" s="66">
        <f t="shared" si="285"/>
        <v>600</v>
      </c>
      <c r="U1123" s="66">
        <f>IF(COUNTIFS(条件付き不可!$E:$E,$D1123,条件付き不可!$C:$C,条件付き不可!$V$3)&gt;0,Q1123,SUMIFS(条件付き不可!$L:$L,条件付き不可!$E:$E,$D1123,条件付き不可!$C:$C,U$1))</f>
        <v>0</v>
      </c>
      <c r="V1123" s="66">
        <f>IF(COUNTIFS(条件付き不可!$E:$E,$D1123,条件付き不可!$C:$C,条件付き不可!$V$5)&gt;0,Q1123,IFERROR(VLOOKUP(D1123,条件付き不可!E:Y,21,0),0))</f>
        <v>0</v>
      </c>
    </row>
    <row r="1124" spans="1:22">
      <c r="A1124" s="53" t="str">
        <f t="shared" si="286"/>
        <v>034034</v>
      </c>
      <c r="B1124" s="53">
        <v>14</v>
      </c>
      <c r="C1124">
        <v>1123</v>
      </c>
      <c r="D1124">
        <v>34034</v>
      </c>
      <c r="E1124" t="s">
        <v>817</v>
      </c>
      <c r="F1124" t="s">
        <v>835</v>
      </c>
      <c r="G1124" t="str">
        <f>VLOOKUP(A1124,GIS!A:B,2,0)</f>
        <v>右京塚</v>
      </c>
      <c r="H1124" t="s">
        <v>743</v>
      </c>
      <c r="I1124" t="s">
        <v>2621</v>
      </c>
      <c r="J1124" s="66">
        <v>385</v>
      </c>
      <c r="K1124" s="66">
        <v>385</v>
      </c>
      <c r="L1124" s="66">
        <v>385</v>
      </c>
      <c r="M1124" s="66">
        <v>385</v>
      </c>
      <c r="N1124" s="66">
        <f>VLOOKUP(A1124,GIS!A:C,3,0)</f>
        <v>385</v>
      </c>
      <c r="O1124" s="66" t="str">
        <f t="shared" si="287"/>
        <v/>
      </c>
      <c r="P1124" s="66" t="str">
        <f t="shared" si="284"/>
        <v/>
      </c>
      <c r="Q1124" s="66">
        <f t="shared" si="288"/>
        <v>385</v>
      </c>
      <c r="R1124" s="66">
        <f t="shared" si="289"/>
        <v>385</v>
      </c>
      <c r="S1124" s="66">
        <f>Q1124-U1124-SUMIFS(条件付き不可!X:X,条件付き不可!E:E,D1124)</f>
        <v>385</v>
      </c>
      <c r="T1124" s="66">
        <f t="shared" si="285"/>
        <v>385</v>
      </c>
      <c r="U1124" s="66">
        <f>IF(COUNTIFS(条件付き不可!$E:$E,$D1124,条件付き不可!$C:$C,条件付き不可!$V$3)&gt;0,Q1124,SUMIFS(条件付き不可!$L:$L,条件付き不可!$E:$E,$D1124,条件付き不可!$C:$C,U$1))</f>
        <v>0</v>
      </c>
      <c r="V1124" s="66">
        <f>IF(COUNTIFS(条件付き不可!$E:$E,$D1124,条件付き不可!$C:$C,条件付き不可!$V$5)&gt;0,Q1124,IFERROR(VLOOKUP(D1124,条件付き不可!E:Y,21,0),0))</f>
        <v>0</v>
      </c>
    </row>
    <row r="1125" spans="1:22">
      <c r="A1125" s="53" t="str">
        <f t="shared" si="286"/>
        <v>034035</v>
      </c>
      <c r="B1125" s="53">
        <v>14</v>
      </c>
      <c r="C1125">
        <v>1124</v>
      </c>
      <c r="D1125">
        <v>34035</v>
      </c>
      <c r="E1125" t="s">
        <v>817</v>
      </c>
      <c r="F1125" t="s">
        <v>751</v>
      </c>
      <c r="G1125" t="str">
        <f>VLOOKUP(A1125,GIS!A:B,2,0)</f>
        <v>丸山１</v>
      </c>
      <c r="H1125" t="s">
        <v>743</v>
      </c>
      <c r="I1125" t="s">
        <v>2621</v>
      </c>
      <c r="J1125" s="66">
        <v>645</v>
      </c>
      <c r="K1125" s="66">
        <v>645</v>
      </c>
      <c r="L1125" s="66">
        <v>645</v>
      </c>
      <c r="M1125" s="66">
        <v>645</v>
      </c>
      <c r="N1125" s="66">
        <f>VLOOKUP(A1125,GIS!A:C,3,0)</f>
        <v>645</v>
      </c>
      <c r="O1125" s="66" t="str">
        <f t="shared" si="287"/>
        <v/>
      </c>
      <c r="P1125" s="66" t="str">
        <f t="shared" si="284"/>
        <v/>
      </c>
      <c r="Q1125" s="66">
        <f t="shared" si="288"/>
        <v>645</v>
      </c>
      <c r="R1125" s="66">
        <f t="shared" si="289"/>
        <v>645</v>
      </c>
      <c r="S1125" s="66">
        <f>Q1125-U1125-SUMIFS(条件付き不可!X:X,条件付き不可!E:E,D1125)</f>
        <v>645</v>
      </c>
      <c r="T1125" s="66">
        <f t="shared" si="285"/>
        <v>645</v>
      </c>
      <c r="U1125" s="66">
        <f>IF(COUNTIFS(条件付き不可!$E:$E,$D1125,条件付き不可!$C:$C,条件付き不可!$V$3)&gt;0,Q1125,SUMIFS(条件付き不可!$L:$L,条件付き不可!$E:$E,$D1125,条件付き不可!$C:$C,U$1))</f>
        <v>0</v>
      </c>
      <c r="V1125" s="66">
        <f>IF(COUNTIFS(条件付き不可!$E:$E,$D1125,条件付き不可!$C:$C,条件付き不可!$V$5)&gt;0,Q1125,IFERROR(VLOOKUP(D1125,条件付き不可!E:Y,21,0),0))</f>
        <v>0</v>
      </c>
    </row>
    <row r="1126" spans="1:22">
      <c r="A1126" s="53" t="str">
        <f t="shared" si="286"/>
        <v>034036</v>
      </c>
      <c r="B1126" s="53">
        <v>14</v>
      </c>
      <c r="C1126">
        <v>1125</v>
      </c>
      <c r="D1126">
        <v>34036</v>
      </c>
      <c r="E1126" t="s">
        <v>817</v>
      </c>
      <c r="F1126" t="s">
        <v>751</v>
      </c>
      <c r="G1126" t="str">
        <f>VLOOKUP(A1126,GIS!A:B,2,0)</f>
        <v>丸山２</v>
      </c>
      <c r="H1126" t="s">
        <v>743</v>
      </c>
      <c r="I1126" t="s">
        <v>2621</v>
      </c>
      <c r="J1126" s="66">
        <v>520</v>
      </c>
      <c r="K1126" s="66">
        <v>520</v>
      </c>
      <c r="L1126" s="66">
        <v>520</v>
      </c>
      <c r="M1126" s="66">
        <v>520</v>
      </c>
      <c r="N1126" s="66">
        <f>VLOOKUP(A1126,GIS!A:C,3,0)</f>
        <v>520</v>
      </c>
      <c r="O1126" s="66" t="str">
        <f t="shared" si="287"/>
        <v/>
      </c>
      <c r="P1126" s="66" t="str">
        <f t="shared" si="284"/>
        <v/>
      </c>
      <c r="Q1126" s="66">
        <f t="shared" si="288"/>
        <v>520</v>
      </c>
      <c r="R1126" s="66">
        <f t="shared" si="289"/>
        <v>520</v>
      </c>
      <c r="S1126" s="66">
        <f>Q1126-U1126-SUMIFS(条件付き不可!X:X,条件付き不可!E:E,D1126)</f>
        <v>520</v>
      </c>
      <c r="T1126" s="66">
        <f t="shared" si="285"/>
        <v>520</v>
      </c>
      <c r="U1126" s="66">
        <f>IF(COUNTIFS(条件付き不可!$E:$E,$D1126,条件付き不可!$C:$C,条件付き不可!$V$3)&gt;0,Q1126,SUMIFS(条件付き不可!$L:$L,条件付き不可!$E:$E,$D1126,条件付き不可!$C:$C,U$1))</f>
        <v>0</v>
      </c>
      <c r="V1126" s="66">
        <f>IF(COUNTIFS(条件付き不可!$E:$E,$D1126,条件付き不可!$C:$C,条件付き不可!$V$5)&gt;0,Q1126,IFERROR(VLOOKUP(D1126,条件付き不可!E:Y,21,0),0))</f>
        <v>0</v>
      </c>
    </row>
    <row r="1127" spans="1:22">
      <c r="A1127" s="53" t="str">
        <f t="shared" si="286"/>
        <v>034037</v>
      </c>
      <c r="B1127" s="53">
        <v>14</v>
      </c>
      <c r="C1127">
        <v>1126</v>
      </c>
      <c r="D1127">
        <v>34037</v>
      </c>
      <c r="E1127" t="s">
        <v>817</v>
      </c>
      <c r="F1127" t="s">
        <v>751</v>
      </c>
      <c r="G1127" t="str">
        <f>VLOOKUP(A1127,GIS!A:B,2,0)</f>
        <v>丸山３</v>
      </c>
      <c r="H1127" t="s">
        <v>743</v>
      </c>
      <c r="I1127" t="s">
        <v>2621</v>
      </c>
      <c r="J1127" s="66">
        <v>645</v>
      </c>
      <c r="K1127" s="66">
        <v>645</v>
      </c>
      <c r="L1127" s="66">
        <v>645</v>
      </c>
      <c r="M1127" s="66">
        <v>645</v>
      </c>
      <c r="N1127" s="66">
        <f>VLOOKUP(A1127,GIS!A:C,3,0)</f>
        <v>645</v>
      </c>
      <c r="O1127" s="66" t="str">
        <f t="shared" si="287"/>
        <v/>
      </c>
      <c r="P1127" s="66" t="str">
        <f t="shared" si="284"/>
        <v/>
      </c>
      <c r="Q1127" s="66">
        <f t="shared" si="288"/>
        <v>645</v>
      </c>
      <c r="R1127" s="66">
        <f t="shared" si="289"/>
        <v>645</v>
      </c>
      <c r="S1127" s="66">
        <f>Q1127-U1127-SUMIFS(条件付き不可!X:X,条件付き不可!E:E,D1127)</f>
        <v>645</v>
      </c>
      <c r="T1127" s="66">
        <f t="shared" si="285"/>
        <v>645</v>
      </c>
      <c r="U1127" s="66">
        <f>IF(COUNTIFS(条件付き不可!$E:$E,$D1127,条件付き不可!$C:$C,条件付き不可!$V$3)&gt;0,Q1127,SUMIFS(条件付き不可!$L:$L,条件付き不可!$E:$E,$D1127,条件付き不可!$C:$C,U$1))</f>
        <v>0</v>
      </c>
      <c r="V1127" s="66">
        <f>IF(COUNTIFS(条件付き不可!$E:$E,$D1127,条件付き不可!$C:$C,条件付き不可!$V$5)&gt;0,Q1127,IFERROR(VLOOKUP(D1127,条件付き不可!E:Y,21,0),0))</f>
        <v>0</v>
      </c>
    </row>
    <row r="1128" spans="1:22">
      <c r="A1128" s="53" t="str">
        <f t="shared" si="286"/>
        <v>034038</v>
      </c>
      <c r="B1128" s="53">
        <v>14</v>
      </c>
      <c r="C1128">
        <v>1127</v>
      </c>
      <c r="D1128">
        <v>34038</v>
      </c>
      <c r="E1128" t="s">
        <v>817</v>
      </c>
      <c r="F1128" t="s">
        <v>817</v>
      </c>
      <c r="G1128" t="str">
        <f>VLOOKUP(A1128,GIS!A:B,2,0)</f>
        <v>鎌ヶ谷１</v>
      </c>
      <c r="H1128" t="s">
        <v>743</v>
      </c>
      <c r="I1128" t="s">
        <v>2621</v>
      </c>
      <c r="J1128" s="66">
        <v>440</v>
      </c>
      <c r="K1128" s="66">
        <v>440</v>
      </c>
      <c r="L1128" s="66">
        <v>440</v>
      </c>
      <c r="M1128" s="66">
        <v>440</v>
      </c>
      <c r="N1128" s="66">
        <f>VLOOKUP(A1128,GIS!A:C,3,0)</f>
        <v>440</v>
      </c>
      <c r="O1128" s="66" t="str">
        <f t="shared" si="287"/>
        <v/>
      </c>
      <c r="P1128" s="66" t="str">
        <f t="shared" si="284"/>
        <v/>
      </c>
      <c r="Q1128" s="66">
        <f t="shared" si="288"/>
        <v>440</v>
      </c>
      <c r="R1128" s="66">
        <f t="shared" si="289"/>
        <v>440</v>
      </c>
      <c r="S1128" s="66">
        <f>Q1128-U1128-SUMIFS(条件付き不可!X:X,条件付き不可!E:E,D1128)</f>
        <v>440</v>
      </c>
      <c r="T1128" s="66">
        <f t="shared" si="285"/>
        <v>440</v>
      </c>
      <c r="U1128" s="66">
        <f>IF(COUNTIFS(条件付き不可!$E:$E,$D1128,条件付き不可!$C:$C,条件付き不可!$V$3)&gt;0,Q1128,SUMIFS(条件付き不可!$L:$L,条件付き不可!$E:$E,$D1128,条件付き不可!$C:$C,U$1))</f>
        <v>0</v>
      </c>
      <c r="V1128" s="66">
        <f>IF(COUNTIFS(条件付き不可!$E:$E,$D1128,条件付き不可!$C:$C,条件付き不可!$V$5)&gt;0,Q1128,IFERROR(VLOOKUP(D1128,条件付き不可!E:Y,21,0),0))</f>
        <v>0</v>
      </c>
    </row>
    <row r="1129" spans="1:22">
      <c r="A1129" s="53" t="str">
        <f t="shared" si="286"/>
        <v>034039</v>
      </c>
      <c r="B1129" s="53">
        <v>14</v>
      </c>
      <c r="C1129">
        <v>1128</v>
      </c>
      <c r="D1129">
        <v>34039</v>
      </c>
      <c r="E1129" t="s">
        <v>817</v>
      </c>
      <c r="F1129" t="s">
        <v>817</v>
      </c>
      <c r="G1129" t="str">
        <f>VLOOKUP(A1129,GIS!A:B,2,0)</f>
        <v>鎌ヶ谷２</v>
      </c>
      <c r="H1129" t="s">
        <v>743</v>
      </c>
      <c r="I1129" t="s">
        <v>2621</v>
      </c>
      <c r="J1129" s="66">
        <v>690</v>
      </c>
      <c r="K1129" s="66">
        <v>690</v>
      </c>
      <c r="L1129" s="66">
        <v>690</v>
      </c>
      <c r="M1129" s="66">
        <v>690</v>
      </c>
      <c r="N1129" s="66">
        <f>VLOOKUP(A1129,GIS!A:C,3,0)</f>
        <v>690</v>
      </c>
      <c r="O1129" s="66" t="str">
        <f t="shared" si="287"/>
        <v/>
      </c>
      <c r="P1129" s="66" t="str">
        <f t="shared" si="284"/>
        <v/>
      </c>
      <c r="Q1129" s="66">
        <f t="shared" si="288"/>
        <v>690</v>
      </c>
      <c r="R1129" s="66">
        <f t="shared" si="289"/>
        <v>690</v>
      </c>
      <c r="S1129" s="66">
        <f>Q1129-U1129-SUMIFS(条件付き不可!X:X,条件付き不可!E:E,D1129)</f>
        <v>690</v>
      </c>
      <c r="T1129" s="66">
        <f t="shared" si="285"/>
        <v>690</v>
      </c>
      <c r="U1129" s="66">
        <f>IF(COUNTIFS(条件付き不可!$E:$E,$D1129,条件付き不可!$C:$C,条件付き不可!$V$3)&gt;0,Q1129,SUMIFS(条件付き不可!$L:$L,条件付き不可!$E:$E,$D1129,条件付き不可!$C:$C,U$1))</f>
        <v>0</v>
      </c>
      <c r="V1129" s="66">
        <f>IF(COUNTIFS(条件付き不可!$E:$E,$D1129,条件付き不可!$C:$C,条件付き不可!$V$5)&gt;0,Q1129,IFERROR(VLOOKUP(D1129,条件付き不可!E:Y,21,0),0))</f>
        <v>0</v>
      </c>
    </row>
    <row r="1130" spans="1:22">
      <c r="A1130" s="53" t="str">
        <f t="shared" si="286"/>
        <v>034040</v>
      </c>
      <c r="B1130" s="53">
        <v>14</v>
      </c>
      <c r="C1130">
        <v>1129</v>
      </c>
      <c r="D1130">
        <v>34040</v>
      </c>
      <c r="E1130" t="s">
        <v>817</v>
      </c>
      <c r="F1130" t="s">
        <v>817</v>
      </c>
      <c r="G1130" t="str">
        <f>VLOOKUP(A1130,GIS!A:B,2,0)</f>
        <v>鎌ヶ谷３</v>
      </c>
      <c r="H1130" t="s">
        <v>743</v>
      </c>
      <c r="I1130" t="s">
        <v>2621</v>
      </c>
      <c r="J1130" s="66">
        <v>500</v>
      </c>
      <c r="K1130" s="66">
        <v>500</v>
      </c>
      <c r="L1130" s="66">
        <v>500</v>
      </c>
      <c r="M1130" s="66">
        <v>500</v>
      </c>
      <c r="N1130" s="66">
        <f>VLOOKUP(A1130,GIS!A:C,3,0)</f>
        <v>500</v>
      </c>
      <c r="O1130" s="66" t="str">
        <f t="shared" si="287"/>
        <v/>
      </c>
      <c r="P1130" s="66" t="str">
        <f t="shared" ref="P1130:P1193" si="290">IF(J1130=K1130,IF(J1130=L1130,"","✕"),"✕")</f>
        <v/>
      </c>
      <c r="Q1130" s="66">
        <f t="shared" si="288"/>
        <v>500</v>
      </c>
      <c r="R1130" s="66">
        <f t="shared" si="289"/>
        <v>500</v>
      </c>
      <c r="S1130" s="66">
        <f>Q1130-U1130-SUMIFS(条件付き不可!X:X,条件付き不可!E:E,D1130)</f>
        <v>500</v>
      </c>
      <c r="T1130" s="66">
        <f t="shared" si="285"/>
        <v>500</v>
      </c>
      <c r="U1130" s="66">
        <f>IF(COUNTIFS(条件付き不可!$E:$E,$D1130,条件付き不可!$C:$C,条件付き不可!$V$3)&gt;0,Q1130,SUMIFS(条件付き不可!$L:$L,条件付き不可!$E:$E,$D1130,条件付き不可!$C:$C,U$1))</f>
        <v>0</v>
      </c>
      <c r="V1130" s="66">
        <f>IF(COUNTIFS(条件付き不可!$E:$E,$D1130,条件付き不可!$C:$C,条件付き不可!$V$5)&gt;0,Q1130,IFERROR(VLOOKUP(D1130,条件付き不可!E:Y,21,0),0))</f>
        <v>0</v>
      </c>
    </row>
    <row r="1131" spans="1:22">
      <c r="A1131" s="53" t="str">
        <f t="shared" si="286"/>
        <v>034041</v>
      </c>
      <c r="B1131" s="53">
        <v>14</v>
      </c>
      <c r="C1131">
        <v>1130</v>
      </c>
      <c r="D1131">
        <v>34041</v>
      </c>
      <c r="E1131" t="s">
        <v>817</v>
      </c>
      <c r="F1131" t="s">
        <v>817</v>
      </c>
      <c r="G1131" t="str">
        <f>VLOOKUP(A1131,GIS!A:B,2,0)</f>
        <v>鎌ヶ谷４</v>
      </c>
      <c r="H1131" t="s">
        <v>743</v>
      </c>
      <c r="I1131" t="s">
        <v>2621</v>
      </c>
      <c r="J1131" s="66">
        <v>400</v>
      </c>
      <c r="K1131" s="66">
        <v>400</v>
      </c>
      <c r="L1131" s="66">
        <v>400</v>
      </c>
      <c r="M1131" s="66">
        <v>400</v>
      </c>
      <c r="N1131" s="66">
        <f>VLOOKUP(A1131,GIS!A:C,3,0)</f>
        <v>400</v>
      </c>
      <c r="O1131" s="66" t="str">
        <f t="shared" si="287"/>
        <v/>
      </c>
      <c r="P1131" s="66" t="str">
        <f t="shared" si="290"/>
        <v/>
      </c>
      <c r="Q1131" s="66">
        <f t="shared" si="288"/>
        <v>400</v>
      </c>
      <c r="R1131" s="66">
        <f t="shared" si="289"/>
        <v>400</v>
      </c>
      <c r="S1131" s="66">
        <f>Q1131-U1131-SUMIFS(条件付き不可!X:X,条件付き不可!E:E,D1131)</f>
        <v>400</v>
      </c>
      <c r="T1131" s="66">
        <f t="shared" si="285"/>
        <v>400</v>
      </c>
      <c r="U1131" s="66">
        <f>IF(COUNTIFS(条件付き不可!$E:$E,$D1131,条件付き不可!$C:$C,条件付き不可!$V$3)&gt;0,Q1131,SUMIFS(条件付き不可!$L:$L,条件付き不可!$E:$E,$D1131,条件付き不可!$C:$C,U$1))</f>
        <v>0</v>
      </c>
      <c r="V1131" s="66">
        <f>IF(COUNTIFS(条件付き不可!$E:$E,$D1131,条件付き不可!$C:$C,条件付き不可!$V$5)&gt;0,Q1131,IFERROR(VLOOKUP(D1131,条件付き不可!E:Y,21,0),0))</f>
        <v>0</v>
      </c>
    </row>
    <row r="1132" spans="1:22">
      <c r="A1132" s="53" t="str">
        <f t="shared" si="286"/>
        <v>034042</v>
      </c>
      <c r="B1132" s="53">
        <v>14</v>
      </c>
      <c r="C1132">
        <v>1131</v>
      </c>
      <c r="D1132">
        <v>34042</v>
      </c>
      <c r="E1132" t="s">
        <v>817</v>
      </c>
      <c r="F1132" t="s">
        <v>817</v>
      </c>
      <c r="G1132" t="str">
        <f>VLOOKUP(A1132,GIS!A:B,2,0)</f>
        <v>鎌ヶ谷５</v>
      </c>
      <c r="H1132" t="s">
        <v>743</v>
      </c>
      <c r="I1132" t="s">
        <v>2621</v>
      </c>
      <c r="J1132" s="66">
        <v>540</v>
      </c>
      <c r="K1132" s="66">
        <v>540</v>
      </c>
      <c r="L1132" s="66">
        <v>540</v>
      </c>
      <c r="M1132" s="66">
        <v>540</v>
      </c>
      <c r="N1132" s="66">
        <f>VLOOKUP(A1132,GIS!A:C,3,0)</f>
        <v>540</v>
      </c>
      <c r="O1132" s="66" t="str">
        <f t="shared" si="287"/>
        <v/>
      </c>
      <c r="P1132" s="66" t="str">
        <f t="shared" si="290"/>
        <v/>
      </c>
      <c r="Q1132" s="66">
        <f t="shared" si="288"/>
        <v>540</v>
      </c>
      <c r="R1132" s="66">
        <f t="shared" si="289"/>
        <v>540</v>
      </c>
      <c r="S1132" s="66">
        <f>Q1132-U1132-SUMIFS(条件付き不可!X:X,条件付き不可!E:E,D1132)</f>
        <v>540</v>
      </c>
      <c r="T1132" s="66">
        <f t="shared" si="285"/>
        <v>540</v>
      </c>
      <c r="U1132" s="66">
        <f>IF(COUNTIFS(条件付き不可!$E:$E,$D1132,条件付き不可!$C:$C,条件付き不可!$V$3)&gt;0,Q1132,SUMIFS(条件付き不可!$L:$L,条件付き不可!$E:$E,$D1132,条件付き不可!$C:$C,U$1))</f>
        <v>0</v>
      </c>
      <c r="V1132" s="66">
        <f>IF(COUNTIFS(条件付き不可!$E:$E,$D1132,条件付き不可!$C:$C,条件付き不可!$V$5)&gt;0,Q1132,IFERROR(VLOOKUP(D1132,条件付き不可!E:Y,21,0),0))</f>
        <v>0</v>
      </c>
    </row>
    <row r="1133" spans="1:22">
      <c r="A1133" s="53" t="str">
        <f t="shared" si="286"/>
        <v>034043</v>
      </c>
      <c r="B1133" s="53">
        <v>14</v>
      </c>
      <c r="C1133">
        <v>1132</v>
      </c>
      <c r="D1133">
        <v>34043</v>
      </c>
      <c r="E1133" t="s">
        <v>817</v>
      </c>
      <c r="F1133" t="s">
        <v>817</v>
      </c>
      <c r="G1133" t="str">
        <f>VLOOKUP(A1133,GIS!A:B,2,0)</f>
        <v>鎌ヶ谷６・７</v>
      </c>
      <c r="H1133" t="s">
        <v>743</v>
      </c>
      <c r="I1133" t="s">
        <v>2621</v>
      </c>
      <c r="J1133" s="66">
        <v>725</v>
      </c>
      <c r="K1133" s="66">
        <v>725</v>
      </c>
      <c r="L1133" s="66">
        <v>725</v>
      </c>
      <c r="M1133" s="66">
        <v>725</v>
      </c>
      <c r="N1133" s="66">
        <f>VLOOKUP(A1133,GIS!A:C,3,0)</f>
        <v>725</v>
      </c>
      <c r="O1133" s="66" t="str">
        <f t="shared" si="287"/>
        <v/>
      </c>
      <c r="P1133" s="66" t="str">
        <f t="shared" si="290"/>
        <v/>
      </c>
      <c r="Q1133" s="66">
        <f t="shared" si="288"/>
        <v>725</v>
      </c>
      <c r="R1133" s="66">
        <f t="shared" si="289"/>
        <v>725</v>
      </c>
      <c r="S1133" s="66">
        <f>Q1133-U1133-SUMIFS(条件付き不可!X:X,条件付き不可!E:E,D1133)</f>
        <v>725</v>
      </c>
      <c r="T1133" s="66">
        <f t="shared" si="285"/>
        <v>725</v>
      </c>
      <c r="U1133" s="66">
        <f>IF(COUNTIFS(条件付き不可!$E:$E,$D1133,条件付き不可!$C:$C,条件付き不可!$V$3)&gt;0,Q1133,SUMIFS(条件付き不可!$L:$L,条件付き不可!$E:$E,$D1133,条件付き不可!$C:$C,U$1))</f>
        <v>0</v>
      </c>
      <c r="V1133" s="66">
        <f>IF(COUNTIFS(条件付き不可!$E:$E,$D1133,条件付き不可!$C:$C,条件付き不可!$V$5)&gt;0,Q1133,IFERROR(VLOOKUP(D1133,条件付き不可!E:Y,21,0),0))</f>
        <v>0</v>
      </c>
    </row>
    <row r="1134" spans="1:22">
      <c r="A1134" s="53" t="str">
        <f t="shared" si="286"/>
        <v>034044</v>
      </c>
      <c r="B1134" s="53">
        <v>14</v>
      </c>
      <c r="C1134">
        <v>1133</v>
      </c>
      <c r="D1134">
        <v>34044</v>
      </c>
      <c r="E1134" t="s">
        <v>817</v>
      </c>
      <c r="F1134" t="s">
        <v>817</v>
      </c>
      <c r="G1134" t="str">
        <f>VLOOKUP(A1134,GIS!A:B,2,0)</f>
        <v>鎌ヶ谷８・９</v>
      </c>
      <c r="H1134" t="s">
        <v>743</v>
      </c>
      <c r="I1134" t="s">
        <v>2621</v>
      </c>
      <c r="J1134" s="66">
        <v>480</v>
      </c>
      <c r="K1134" s="66">
        <v>480</v>
      </c>
      <c r="L1134" s="66">
        <v>480</v>
      </c>
      <c r="M1134" s="66">
        <v>480</v>
      </c>
      <c r="N1134" s="66">
        <f>VLOOKUP(A1134,GIS!A:C,3,0)</f>
        <v>480</v>
      </c>
      <c r="O1134" s="66" t="str">
        <f t="shared" si="287"/>
        <v/>
      </c>
      <c r="P1134" s="66" t="str">
        <f t="shared" si="290"/>
        <v/>
      </c>
      <c r="Q1134" s="66">
        <f t="shared" si="288"/>
        <v>480</v>
      </c>
      <c r="R1134" s="66">
        <f t="shared" si="289"/>
        <v>480</v>
      </c>
      <c r="S1134" s="66">
        <f>Q1134-U1134-SUMIFS(条件付き不可!X:X,条件付き不可!E:E,D1134)</f>
        <v>480</v>
      </c>
      <c r="T1134" s="66">
        <f t="shared" si="285"/>
        <v>480</v>
      </c>
      <c r="U1134" s="66">
        <f>IF(COUNTIFS(条件付き不可!$E:$E,$D1134,条件付き不可!$C:$C,条件付き不可!$V$3)&gt;0,Q1134,SUMIFS(条件付き不可!$L:$L,条件付き不可!$E:$E,$D1134,条件付き不可!$C:$C,U$1))</f>
        <v>0</v>
      </c>
      <c r="V1134" s="66">
        <f>IF(COUNTIFS(条件付き不可!$E:$E,$D1134,条件付き不可!$C:$C,条件付き不可!$V$5)&gt;0,Q1134,IFERROR(VLOOKUP(D1134,条件付き不可!E:Y,21,0),0))</f>
        <v>0</v>
      </c>
    </row>
    <row r="1135" spans="1:22">
      <c r="A1135" s="53" t="str">
        <f>TEXT(D1135,"000000")</f>
        <v>034078</v>
      </c>
      <c r="B1135" s="53">
        <v>14</v>
      </c>
      <c r="C1135">
        <v>1134</v>
      </c>
      <c r="D1135">
        <v>34078</v>
      </c>
      <c r="E1135" t="s">
        <v>817</v>
      </c>
      <c r="F1135" t="s">
        <v>817</v>
      </c>
      <c r="G1135" t="str">
        <f>VLOOKUP(A1135,GIS!A:B,2,0)</f>
        <v>鎌ヶ谷９</v>
      </c>
      <c r="H1135" t="s">
        <v>743</v>
      </c>
      <c r="I1135" t="s">
        <v>2621</v>
      </c>
      <c r="J1135" s="66">
        <v>505</v>
      </c>
      <c r="K1135" s="66">
        <v>505</v>
      </c>
      <c r="L1135" s="66">
        <v>505</v>
      </c>
      <c r="M1135" s="66">
        <v>505</v>
      </c>
      <c r="N1135" s="66">
        <f>VLOOKUP(A1135,GIS!A:C,3,0)</f>
        <v>505</v>
      </c>
      <c r="O1135" s="66" t="str">
        <f t="shared" si="287"/>
        <v/>
      </c>
      <c r="P1135" s="66" t="str">
        <f t="shared" si="290"/>
        <v/>
      </c>
      <c r="Q1135" s="66">
        <f t="shared" si="288"/>
        <v>505</v>
      </c>
      <c r="R1135" s="66">
        <f t="shared" si="289"/>
        <v>505</v>
      </c>
      <c r="S1135" s="66">
        <f>Q1135-U1135-SUMIFS(条件付き不可!X:X,条件付き不可!E:E,D1135)</f>
        <v>505</v>
      </c>
      <c r="T1135" s="66">
        <f t="shared" si="285"/>
        <v>505</v>
      </c>
      <c r="U1135" s="66">
        <f>IF(COUNTIFS(条件付き不可!$E:$E,$D1135,条件付き不可!$C:$C,条件付き不可!$V$3)&gt;0,Q1135,SUMIFS(条件付き不可!$L:$L,条件付き不可!$E:$E,$D1135,条件付き不可!$C:$C,U$1))</f>
        <v>0</v>
      </c>
      <c r="V1135" s="66">
        <f>IF(COUNTIFS(条件付き不可!$E:$E,$D1135,条件付き不可!$C:$C,条件付き不可!$V$5)&gt;0,Q1135,IFERROR(VLOOKUP(D1135,条件付き不可!E:Y,21,0),0))</f>
        <v>0</v>
      </c>
    </row>
    <row r="1136" spans="1:22">
      <c r="A1136" s="53" t="str">
        <f t="shared" si="286"/>
        <v>034073</v>
      </c>
      <c r="B1136" s="53">
        <v>14</v>
      </c>
      <c r="C1136">
        <v>1135</v>
      </c>
      <c r="D1136">
        <v>34073</v>
      </c>
      <c r="E1136" t="s">
        <v>817</v>
      </c>
      <c r="F1136" t="s">
        <v>841</v>
      </c>
      <c r="G1136" t="str">
        <f>VLOOKUP(A1136,GIS!A:B,2,0)</f>
        <v>南鎌ヶ谷1</v>
      </c>
      <c r="H1136" t="s">
        <v>743</v>
      </c>
      <c r="I1136" t="s">
        <v>2621</v>
      </c>
      <c r="J1136" s="66">
        <v>370</v>
      </c>
      <c r="K1136" s="66">
        <v>370</v>
      </c>
      <c r="L1136" s="66">
        <v>370</v>
      </c>
      <c r="M1136" s="66">
        <v>370</v>
      </c>
      <c r="N1136" s="66">
        <f>VLOOKUP(A1136,GIS!A:C,3,0)</f>
        <v>370</v>
      </c>
      <c r="O1136" s="66" t="str">
        <f t="shared" si="287"/>
        <v/>
      </c>
      <c r="P1136" s="66" t="str">
        <f t="shared" si="290"/>
        <v/>
      </c>
      <c r="Q1136" s="66">
        <f t="shared" si="288"/>
        <v>370</v>
      </c>
      <c r="R1136" s="66">
        <f t="shared" si="289"/>
        <v>370</v>
      </c>
      <c r="S1136" s="66">
        <f>Q1136-U1136-SUMIFS(条件付き不可!X:X,条件付き不可!E:E,D1136)</f>
        <v>370</v>
      </c>
      <c r="T1136" s="66">
        <f t="shared" si="285"/>
        <v>370</v>
      </c>
      <c r="U1136" s="66">
        <f>IF(COUNTIFS(条件付き不可!$E:$E,$D1136,条件付き不可!$C:$C,条件付き不可!$V$3)&gt;0,Q1136,SUMIFS(条件付き不可!$L:$L,条件付き不可!$E:$E,$D1136,条件付き不可!$C:$C,U$1))</f>
        <v>0</v>
      </c>
      <c r="V1136" s="66">
        <f>IF(COUNTIFS(条件付き不可!$E:$E,$D1136,条件付き不可!$C:$C,条件付き不可!$V$5)&gt;0,Q1136,IFERROR(VLOOKUP(D1136,条件付き不可!E:Y,21,0),0))</f>
        <v>0</v>
      </c>
    </row>
    <row r="1137" spans="1:22">
      <c r="A1137" s="53" t="str">
        <f t="shared" si="286"/>
        <v>034045</v>
      </c>
      <c r="B1137" s="53">
        <v>14</v>
      </c>
      <c r="C1137">
        <v>1136</v>
      </c>
      <c r="D1137">
        <v>34045</v>
      </c>
      <c r="E1137" t="s">
        <v>817</v>
      </c>
      <c r="F1137" t="s">
        <v>841</v>
      </c>
      <c r="G1137" t="str">
        <f>VLOOKUP(A1137,GIS!A:B,2,0)</f>
        <v>南鎌ヶ谷１・３</v>
      </c>
      <c r="H1137" t="s">
        <v>743</v>
      </c>
      <c r="I1137" t="s">
        <v>2621</v>
      </c>
      <c r="J1137" s="66">
        <v>390</v>
      </c>
      <c r="K1137" s="66">
        <v>390</v>
      </c>
      <c r="L1137" s="66">
        <v>390</v>
      </c>
      <c r="M1137" s="66">
        <v>390</v>
      </c>
      <c r="N1137" s="66">
        <f>VLOOKUP(A1137,GIS!A:C,3,0)</f>
        <v>390</v>
      </c>
      <c r="O1137" s="66" t="str">
        <f t="shared" si="287"/>
        <v/>
      </c>
      <c r="P1137" s="66" t="str">
        <f t="shared" si="290"/>
        <v/>
      </c>
      <c r="Q1137" s="66">
        <f t="shared" si="288"/>
        <v>390</v>
      </c>
      <c r="R1137" s="66">
        <f t="shared" si="289"/>
        <v>390</v>
      </c>
      <c r="S1137" s="66">
        <f>Q1137-U1137-SUMIFS(条件付き不可!X:X,条件付き不可!E:E,D1137)</f>
        <v>390</v>
      </c>
      <c r="T1137" s="66">
        <f t="shared" si="285"/>
        <v>390</v>
      </c>
      <c r="U1137" s="66">
        <f>IF(COUNTIFS(条件付き不可!$E:$E,$D1137,条件付き不可!$C:$C,条件付き不可!$V$3)&gt;0,Q1137,SUMIFS(条件付き不可!$L:$L,条件付き不可!$E:$E,$D1137,条件付き不可!$C:$C,U$1))</f>
        <v>0</v>
      </c>
      <c r="V1137" s="66">
        <f>IF(COUNTIFS(条件付き不可!$E:$E,$D1137,条件付き不可!$C:$C,条件付き不可!$V$5)&gt;0,Q1137,IFERROR(VLOOKUP(D1137,条件付き不可!E:Y,21,0),0))</f>
        <v>0</v>
      </c>
    </row>
    <row r="1138" spans="1:22">
      <c r="A1138" s="53" t="str">
        <f t="shared" si="286"/>
        <v>034046</v>
      </c>
      <c r="B1138" s="53">
        <v>14</v>
      </c>
      <c r="C1138">
        <v>1137</v>
      </c>
      <c r="D1138">
        <v>34046</v>
      </c>
      <c r="E1138" t="s">
        <v>817</v>
      </c>
      <c r="F1138" t="s">
        <v>841</v>
      </c>
      <c r="G1138" t="str">
        <f>VLOOKUP(A1138,GIS!A:B,2,0)</f>
        <v>南鎌ヶ谷２・４</v>
      </c>
      <c r="H1138" t="s">
        <v>743</v>
      </c>
      <c r="I1138" t="s">
        <v>2621</v>
      </c>
      <c r="J1138" s="66">
        <v>850</v>
      </c>
      <c r="K1138" s="66">
        <v>850</v>
      </c>
      <c r="L1138" s="66">
        <v>850</v>
      </c>
      <c r="M1138" s="66">
        <v>850</v>
      </c>
      <c r="N1138" s="66">
        <f>VLOOKUP(A1138,GIS!A:C,3,0)</f>
        <v>850</v>
      </c>
      <c r="O1138" s="66" t="str">
        <f t="shared" si="287"/>
        <v/>
      </c>
      <c r="P1138" s="66" t="str">
        <f t="shared" si="290"/>
        <v/>
      </c>
      <c r="Q1138" s="66">
        <f t="shared" si="288"/>
        <v>850</v>
      </c>
      <c r="R1138" s="66">
        <f t="shared" si="289"/>
        <v>850</v>
      </c>
      <c r="S1138" s="66">
        <f>Q1138-U1138-SUMIFS(条件付き不可!X:X,条件付き不可!E:E,D1138)</f>
        <v>850</v>
      </c>
      <c r="T1138" s="66">
        <f t="shared" si="285"/>
        <v>850</v>
      </c>
      <c r="U1138" s="66">
        <f>IF(COUNTIFS(条件付き不可!$E:$E,$D1138,条件付き不可!$C:$C,条件付き不可!$V$3)&gt;0,Q1138,SUMIFS(条件付き不可!$L:$L,条件付き不可!$E:$E,$D1138,条件付き不可!$C:$C,U$1))</f>
        <v>0</v>
      </c>
      <c r="V1138" s="66">
        <f>IF(COUNTIFS(条件付き不可!$E:$E,$D1138,条件付き不可!$C:$C,条件付き不可!$V$5)&gt;0,Q1138,IFERROR(VLOOKUP(D1138,条件付き不可!E:Y,21,0),0))</f>
        <v>0</v>
      </c>
    </row>
    <row r="1139" spans="1:22">
      <c r="A1139" s="53" t="str">
        <f t="shared" si="286"/>
        <v>034047</v>
      </c>
      <c r="B1139" s="53">
        <v>14</v>
      </c>
      <c r="C1139">
        <v>1138</v>
      </c>
      <c r="D1139">
        <v>34047</v>
      </c>
      <c r="E1139" t="s">
        <v>817</v>
      </c>
      <c r="F1139" t="s">
        <v>841</v>
      </c>
      <c r="G1139" t="str">
        <f>VLOOKUP(A1139,GIS!A:B,2,0)</f>
        <v>東鎌ヶ谷１</v>
      </c>
      <c r="H1139" t="s">
        <v>743</v>
      </c>
      <c r="I1139" t="s">
        <v>2621</v>
      </c>
      <c r="J1139" s="66">
        <v>645</v>
      </c>
      <c r="K1139" s="66">
        <v>645</v>
      </c>
      <c r="L1139" s="66">
        <v>645</v>
      </c>
      <c r="M1139" s="66">
        <v>645</v>
      </c>
      <c r="N1139" s="66">
        <f>VLOOKUP(A1139,GIS!A:C,3,0)</f>
        <v>645</v>
      </c>
      <c r="O1139" s="66" t="str">
        <f t="shared" si="287"/>
        <v/>
      </c>
      <c r="P1139" s="66" t="str">
        <f t="shared" si="290"/>
        <v/>
      </c>
      <c r="Q1139" s="66">
        <f t="shared" si="288"/>
        <v>645</v>
      </c>
      <c r="R1139" s="66">
        <f t="shared" si="289"/>
        <v>645</v>
      </c>
      <c r="S1139" s="66">
        <f>Q1139-U1139-SUMIFS(条件付き不可!X:X,条件付き不可!E:E,D1139)</f>
        <v>645</v>
      </c>
      <c r="T1139" s="66">
        <f t="shared" ref="T1139:T1203" si="291">Q1139-V1139</f>
        <v>645</v>
      </c>
      <c r="U1139" s="66">
        <f>IF(COUNTIFS(条件付き不可!$E:$E,$D1139,条件付き不可!$C:$C,条件付き不可!$V$3)&gt;0,Q1139,SUMIFS(条件付き不可!$L:$L,条件付き不可!$E:$E,$D1139,条件付き不可!$C:$C,U$1))</f>
        <v>0</v>
      </c>
      <c r="V1139" s="66">
        <f>IF(COUNTIFS(条件付き不可!$E:$E,$D1139,条件付き不可!$C:$C,条件付き不可!$V$5)&gt;0,Q1139,IFERROR(VLOOKUP(D1139,条件付き不可!E:Y,21,0),0))</f>
        <v>0</v>
      </c>
    </row>
    <row r="1140" spans="1:22">
      <c r="A1140" s="53" t="str">
        <f t="shared" si="286"/>
        <v>034048</v>
      </c>
      <c r="B1140" s="53">
        <v>14</v>
      </c>
      <c r="C1140">
        <v>1139</v>
      </c>
      <c r="D1140">
        <v>34048</v>
      </c>
      <c r="E1140" t="s">
        <v>817</v>
      </c>
      <c r="F1140" t="s">
        <v>841</v>
      </c>
      <c r="G1140" t="str">
        <f>VLOOKUP(A1140,GIS!A:B,2,0)</f>
        <v>東鎌ヶ谷２</v>
      </c>
      <c r="H1140" t="s">
        <v>743</v>
      </c>
      <c r="I1140" t="s">
        <v>2621</v>
      </c>
      <c r="J1140" s="66">
        <v>595</v>
      </c>
      <c r="K1140" s="66">
        <v>595</v>
      </c>
      <c r="L1140" s="66">
        <v>595</v>
      </c>
      <c r="M1140" s="66">
        <v>595</v>
      </c>
      <c r="N1140" s="66">
        <f>VLOOKUP(A1140,GIS!A:C,3,0)</f>
        <v>595</v>
      </c>
      <c r="O1140" s="66" t="str">
        <f t="shared" si="287"/>
        <v/>
      </c>
      <c r="P1140" s="66" t="str">
        <f t="shared" si="290"/>
        <v/>
      </c>
      <c r="Q1140" s="66">
        <f t="shared" si="288"/>
        <v>595</v>
      </c>
      <c r="R1140" s="66">
        <f t="shared" si="289"/>
        <v>595</v>
      </c>
      <c r="S1140" s="66">
        <f>Q1140-U1140-SUMIFS(条件付き不可!X:X,条件付き不可!E:E,D1140)</f>
        <v>595</v>
      </c>
      <c r="T1140" s="66">
        <f t="shared" si="291"/>
        <v>595</v>
      </c>
      <c r="U1140" s="66">
        <f>IF(COUNTIFS(条件付き不可!$E:$E,$D1140,条件付き不可!$C:$C,条件付き不可!$V$3)&gt;0,Q1140,SUMIFS(条件付き不可!$L:$L,条件付き不可!$E:$E,$D1140,条件付き不可!$C:$C,U$1))</f>
        <v>0</v>
      </c>
      <c r="V1140" s="66">
        <f>IF(COUNTIFS(条件付き不可!$E:$E,$D1140,条件付き不可!$C:$C,条件付き不可!$V$5)&gt;0,Q1140,IFERROR(VLOOKUP(D1140,条件付き不可!E:Y,21,0),0))</f>
        <v>0</v>
      </c>
    </row>
    <row r="1141" spans="1:22">
      <c r="A1141" s="53" t="str">
        <f t="shared" si="286"/>
        <v>034049</v>
      </c>
      <c r="B1141" s="53">
        <v>14</v>
      </c>
      <c r="C1141">
        <v>1140</v>
      </c>
      <c r="D1141">
        <v>34049</v>
      </c>
      <c r="E1141" t="s">
        <v>817</v>
      </c>
      <c r="F1141" t="s">
        <v>841</v>
      </c>
      <c r="G1141" t="str">
        <f>VLOOKUP(A1141,GIS!A:B,2,0)</f>
        <v>東鎌ヶ谷３</v>
      </c>
      <c r="H1141" t="s">
        <v>743</v>
      </c>
      <c r="I1141" t="s">
        <v>2621</v>
      </c>
      <c r="J1141" s="66">
        <v>640</v>
      </c>
      <c r="K1141" s="66">
        <v>640</v>
      </c>
      <c r="L1141" s="66">
        <v>640</v>
      </c>
      <c r="M1141" s="66">
        <v>640</v>
      </c>
      <c r="N1141" s="66">
        <f>VLOOKUP(A1141,GIS!A:C,3,0)</f>
        <v>640</v>
      </c>
      <c r="O1141" s="66" t="str">
        <f t="shared" si="287"/>
        <v/>
      </c>
      <c r="P1141" s="66" t="str">
        <f t="shared" si="290"/>
        <v/>
      </c>
      <c r="Q1141" s="66">
        <f t="shared" si="288"/>
        <v>640</v>
      </c>
      <c r="R1141" s="66">
        <f t="shared" si="289"/>
        <v>640</v>
      </c>
      <c r="S1141" s="66">
        <f>Q1141-U1141-SUMIFS(条件付き不可!X:X,条件付き不可!E:E,D1141)</f>
        <v>640</v>
      </c>
      <c r="T1141" s="66">
        <f t="shared" si="291"/>
        <v>640</v>
      </c>
      <c r="U1141" s="66">
        <f>IF(COUNTIFS(条件付き不可!$E:$E,$D1141,条件付き不可!$C:$C,条件付き不可!$V$3)&gt;0,Q1141,SUMIFS(条件付き不可!$L:$L,条件付き不可!$E:$E,$D1141,条件付き不可!$C:$C,U$1))</f>
        <v>0</v>
      </c>
      <c r="V1141" s="66">
        <f>IF(COUNTIFS(条件付き不可!$E:$E,$D1141,条件付き不可!$C:$C,条件付き不可!$V$5)&gt;0,Q1141,IFERROR(VLOOKUP(D1141,条件付き不可!E:Y,21,0),0))</f>
        <v>0</v>
      </c>
    </row>
    <row r="1142" spans="1:22">
      <c r="A1142" s="53" t="str">
        <f t="shared" si="286"/>
        <v>034050</v>
      </c>
      <c r="B1142" s="53">
        <v>14</v>
      </c>
      <c r="C1142">
        <v>1141</v>
      </c>
      <c r="D1142">
        <v>34050</v>
      </c>
      <c r="E1142" t="s">
        <v>817</v>
      </c>
      <c r="F1142" t="s">
        <v>846</v>
      </c>
      <c r="G1142" t="str">
        <f>VLOOKUP(A1142,GIS!A:B,2,0)</f>
        <v>道野辺中央１・３</v>
      </c>
      <c r="H1142" t="s">
        <v>743</v>
      </c>
      <c r="I1142" t="s">
        <v>2621</v>
      </c>
      <c r="J1142" s="66">
        <v>745</v>
      </c>
      <c r="K1142" s="66">
        <v>745</v>
      </c>
      <c r="L1142" s="66">
        <v>745</v>
      </c>
      <c r="M1142" s="66">
        <v>745</v>
      </c>
      <c r="N1142" s="66">
        <f>VLOOKUP(A1142,GIS!A:C,3,0)</f>
        <v>745</v>
      </c>
      <c r="O1142" s="66" t="str">
        <f t="shared" si="287"/>
        <v/>
      </c>
      <c r="P1142" s="66" t="str">
        <f t="shared" si="290"/>
        <v/>
      </c>
      <c r="Q1142" s="66">
        <f t="shared" si="288"/>
        <v>745</v>
      </c>
      <c r="R1142" s="66">
        <f t="shared" si="289"/>
        <v>745</v>
      </c>
      <c r="S1142" s="66">
        <f>Q1142-U1142-SUMIFS(条件付き不可!X:X,条件付き不可!E:E,D1142)</f>
        <v>745</v>
      </c>
      <c r="T1142" s="66">
        <f t="shared" si="291"/>
        <v>745</v>
      </c>
      <c r="U1142" s="66">
        <f>IF(COUNTIFS(条件付き不可!$E:$E,$D1142,条件付き不可!$C:$C,条件付き不可!$V$3)&gt;0,Q1142,SUMIFS(条件付き不可!$L:$L,条件付き不可!$E:$E,$D1142,条件付き不可!$C:$C,U$1))</f>
        <v>0</v>
      </c>
      <c r="V1142" s="66">
        <f>IF(COUNTIFS(条件付き不可!$E:$E,$D1142,条件付き不可!$C:$C,条件付き不可!$V$5)&gt;0,Q1142,IFERROR(VLOOKUP(D1142,条件付き不可!E:Y,21,0),0))</f>
        <v>0</v>
      </c>
    </row>
    <row r="1143" spans="1:22">
      <c r="A1143" s="53" t="str">
        <f t="shared" si="286"/>
        <v>034051</v>
      </c>
      <c r="B1143" s="53">
        <v>14</v>
      </c>
      <c r="C1143">
        <v>1142</v>
      </c>
      <c r="D1143">
        <v>34051</v>
      </c>
      <c r="E1143" t="s">
        <v>817</v>
      </c>
      <c r="F1143" t="s">
        <v>846</v>
      </c>
      <c r="G1143" t="str">
        <f>VLOOKUP(A1143,GIS!A:B,2,0)</f>
        <v>道野辺中央２・４</v>
      </c>
      <c r="H1143" t="s">
        <v>743</v>
      </c>
      <c r="I1143" t="s">
        <v>2621</v>
      </c>
      <c r="J1143" s="66">
        <v>860</v>
      </c>
      <c r="K1143" s="66">
        <v>860</v>
      </c>
      <c r="L1143" s="66">
        <v>860</v>
      </c>
      <c r="M1143" s="66">
        <v>860</v>
      </c>
      <c r="N1143" s="66">
        <f>VLOOKUP(A1143,GIS!A:C,3,0)</f>
        <v>860</v>
      </c>
      <c r="O1143" s="66" t="str">
        <f t="shared" si="287"/>
        <v/>
      </c>
      <c r="P1143" s="66" t="str">
        <f t="shared" si="290"/>
        <v/>
      </c>
      <c r="Q1143" s="66">
        <f t="shared" si="288"/>
        <v>860</v>
      </c>
      <c r="R1143" s="66">
        <f t="shared" si="289"/>
        <v>860</v>
      </c>
      <c r="S1143" s="66">
        <f>Q1143-U1143-SUMIFS(条件付き不可!X:X,条件付き不可!E:E,D1143)</f>
        <v>860</v>
      </c>
      <c r="T1143" s="66">
        <f t="shared" si="291"/>
        <v>860</v>
      </c>
      <c r="U1143" s="66">
        <f>IF(COUNTIFS(条件付き不可!$E:$E,$D1143,条件付き不可!$C:$C,条件付き不可!$V$3)&gt;0,Q1143,SUMIFS(条件付き不可!$L:$L,条件付き不可!$E:$E,$D1143,条件付き不可!$C:$C,U$1))</f>
        <v>0</v>
      </c>
      <c r="V1143" s="66">
        <f>IF(COUNTIFS(条件付き不可!$E:$E,$D1143,条件付き不可!$C:$C,条件付き不可!$V$5)&gt;0,Q1143,IFERROR(VLOOKUP(D1143,条件付き不可!E:Y,21,0),0))</f>
        <v>0</v>
      </c>
    </row>
    <row r="1144" spans="1:22">
      <c r="A1144" s="53" t="str">
        <f t="shared" si="286"/>
        <v>034052</v>
      </c>
      <c r="B1144" s="53">
        <v>14</v>
      </c>
      <c r="C1144">
        <v>1143</v>
      </c>
      <c r="D1144">
        <v>34052</v>
      </c>
      <c r="E1144" t="s">
        <v>817</v>
      </c>
      <c r="F1144" t="s">
        <v>846</v>
      </c>
      <c r="G1144" t="str">
        <f>VLOOKUP(A1144,GIS!A:B,2,0)</f>
        <v>道野辺中央５</v>
      </c>
      <c r="H1144" t="s">
        <v>743</v>
      </c>
      <c r="I1144" t="s">
        <v>2621</v>
      </c>
      <c r="J1144" s="66">
        <v>415</v>
      </c>
      <c r="K1144" s="66">
        <v>415</v>
      </c>
      <c r="L1144" s="66">
        <v>415</v>
      </c>
      <c r="M1144" s="66">
        <v>415</v>
      </c>
      <c r="N1144" s="66">
        <f>VLOOKUP(A1144,GIS!A:C,3,0)</f>
        <v>415</v>
      </c>
      <c r="O1144" s="66" t="str">
        <f t="shared" ref="O1144:O1210" si="292">IF(J1144=N1144,"","✕")</f>
        <v/>
      </c>
      <c r="P1144" s="66" t="str">
        <f t="shared" si="290"/>
        <v/>
      </c>
      <c r="Q1144" s="66">
        <f t="shared" ref="Q1144:Q1210" si="293">N1144</f>
        <v>415</v>
      </c>
      <c r="R1144" s="66">
        <f t="shared" ref="R1144:R1210" si="294">Q1144-U1144</f>
        <v>415</v>
      </c>
      <c r="S1144" s="66">
        <f>Q1144-U1144-SUMIFS(条件付き不可!X:X,条件付き不可!E:E,D1144)</f>
        <v>415</v>
      </c>
      <c r="T1144" s="66">
        <f t="shared" si="291"/>
        <v>415</v>
      </c>
      <c r="U1144" s="66">
        <f>IF(COUNTIFS(条件付き不可!$E:$E,$D1144,条件付き不可!$C:$C,条件付き不可!$V$3)&gt;0,Q1144,SUMIFS(条件付き不可!$L:$L,条件付き不可!$E:$E,$D1144,条件付き不可!$C:$C,U$1))</f>
        <v>0</v>
      </c>
      <c r="V1144" s="66">
        <f>IF(COUNTIFS(条件付き不可!$E:$E,$D1144,条件付き不可!$C:$C,条件付き不可!$V$5)&gt;0,Q1144,IFERROR(VLOOKUP(D1144,条件付き不可!E:Y,21,0),0))</f>
        <v>0</v>
      </c>
    </row>
    <row r="1145" spans="1:22">
      <c r="A1145" s="53" t="str">
        <f t="shared" ref="A1145:A1211" si="295">TEXT(D1145,"000000")</f>
        <v>034053</v>
      </c>
      <c r="B1145" s="53">
        <v>14</v>
      </c>
      <c r="C1145">
        <v>1144</v>
      </c>
      <c r="D1145">
        <v>34053</v>
      </c>
      <c r="E1145" t="s">
        <v>817</v>
      </c>
      <c r="F1145" t="s">
        <v>850</v>
      </c>
      <c r="G1145" t="str">
        <f>VLOOKUP(A1145,GIS!A:B,2,0)</f>
        <v>東道野辺１</v>
      </c>
      <c r="H1145" t="s">
        <v>743</v>
      </c>
      <c r="I1145" t="s">
        <v>2621</v>
      </c>
      <c r="J1145" s="66">
        <v>220</v>
      </c>
      <c r="K1145" s="66">
        <v>220</v>
      </c>
      <c r="L1145" s="66">
        <v>220</v>
      </c>
      <c r="M1145" s="66">
        <v>220</v>
      </c>
      <c r="N1145" s="66">
        <f>VLOOKUP(A1145,GIS!A:C,3,0)</f>
        <v>220</v>
      </c>
      <c r="O1145" s="66" t="str">
        <f t="shared" si="292"/>
        <v/>
      </c>
      <c r="P1145" s="66" t="str">
        <f t="shared" si="290"/>
        <v/>
      </c>
      <c r="Q1145" s="66">
        <f t="shared" si="293"/>
        <v>220</v>
      </c>
      <c r="R1145" s="66">
        <f t="shared" si="294"/>
        <v>220</v>
      </c>
      <c r="S1145" s="66">
        <f>Q1145-U1145-SUMIFS(条件付き不可!X:X,条件付き不可!E:E,D1145)</f>
        <v>220</v>
      </c>
      <c r="T1145" s="66">
        <f t="shared" si="291"/>
        <v>220</v>
      </c>
      <c r="U1145" s="66">
        <f>IF(COUNTIFS(条件付き不可!$E:$E,$D1145,条件付き不可!$C:$C,条件付き不可!$V$3)&gt;0,Q1145,SUMIFS(条件付き不可!$L:$L,条件付き不可!$E:$E,$D1145,条件付き不可!$C:$C,U$1))</f>
        <v>0</v>
      </c>
      <c r="V1145" s="66">
        <f>IF(COUNTIFS(条件付き不可!$E:$E,$D1145,条件付き不可!$C:$C,条件付き不可!$V$5)&gt;0,Q1145,IFERROR(VLOOKUP(D1145,条件付き不可!E:Y,21,0),0))</f>
        <v>0</v>
      </c>
    </row>
    <row r="1146" spans="1:22">
      <c r="A1146" s="53" t="str">
        <f t="shared" si="295"/>
        <v>034054</v>
      </c>
      <c r="B1146" s="53">
        <v>14</v>
      </c>
      <c r="C1146">
        <v>1145</v>
      </c>
      <c r="D1146">
        <v>34054</v>
      </c>
      <c r="E1146" t="s">
        <v>817</v>
      </c>
      <c r="F1146" t="s">
        <v>850</v>
      </c>
      <c r="G1146" t="str">
        <f>VLOOKUP(A1146,GIS!A:B,2,0)</f>
        <v>東道野辺２</v>
      </c>
      <c r="H1146" t="s">
        <v>743</v>
      </c>
      <c r="I1146" t="s">
        <v>2621</v>
      </c>
      <c r="J1146" s="66">
        <v>840</v>
      </c>
      <c r="K1146" s="66">
        <v>840</v>
      </c>
      <c r="L1146" s="66">
        <v>840</v>
      </c>
      <c r="M1146" s="66">
        <v>840</v>
      </c>
      <c r="N1146" s="66">
        <f>VLOOKUP(A1146,GIS!A:C,3,0)</f>
        <v>840</v>
      </c>
      <c r="O1146" s="66" t="str">
        <f t="shared" si="292"/>
        <v/>
      </c>
      <c r="P1146" s="66" t="str">
        <f t="shared" si="290"/>
        <v/>
      </c>
      <c r="Q1146" s="66">
        <f t="shared" si="293"/>
        <v>840</v>
      </c>
      <c r="R1146" s="66">
        <f t="shared" si="294"/>
        <v>840</v>
      </c>
      <c r="S1146" s="66">
        <f>Q1146-U1146-SUMIFS(条件付き不可!X:X,条件付き不可!E:E,D1146)</f>
        <v>840</v>
      </c>
      <c r="T1146" s="66">
        <f t="shared" si="291"/>
        <v>840</v>
      </c>
      <c r="U1146" s="66">
        <f>IF(COUNTIFS(条件付き不可!$E:$E,$D1146,条件付き不可!$C:$C,条件付き不可!$V$3)&gt;0,Q1146,SUMIFS(条件付き不可!$L:$L,条件付き不可!$E:$E,$D1146,条件付き不可!$C:$C,U$1))</f>
        <v>0</v>
      </c>
      <c r="V1146" s="66">
        <f>IF(COUNTIFS(条件付き不可!$E:$E,$D1146,条件付き不可!$C:$C,条件付き不可!$V$5)&gt;0,Q1146,IFERROR(VLOOKUP(D1146,条件付き不可!E:Y,21,0),0))</f>
        <v>0</v>
      </c>
    </row>
    <row r="1147" spans="1:22">
      <c r="A1147" s="53" t="str">
        <f t="shared" si="295"/>
        <v>034055</v>
      </c>
      <c r="B1147" s="53">
        <v>14</v>
      </c>
      <c r="C1147">
        <v>1146</v>
      </c>
      <c r="D1147">
        <v>34055</v>
      </c>
      <c r="E1147" t="s">
        <v>817</v>
      </c>
      <c r="F1147" t="s">
        <v>850</v>
      </c>
      <c r="G1147" t="str">
        <f>VLOOKUP(A1147,GIS!A:B,2,0)</f>
        <v>東道野辺３</v>
      </c>
      <c r="H1147" t="s">
        <v>743</v>
      </c>
      <c r="I1147" t="s">
        <v>2621</v>
      </c>
      <c r="J1147" s="66">
        <v>650</v>
      </c>
      <c r="K1147" s="66">
        <v>584</v>
      </c>
      <c r="L1147" s="66">
        <v>584</v>
      </c>
      <c r="M1147" s="66">
        <v>650</v>
      </c>
      <c r="N1147" s="66">
        <f>VLOOKUP(A1147,GIS!A:C,3,0)</f>
        <v>650</v>
      </c>
      <c r="O1147" s="66" t="str">
        <f t="shared" si="292"/>
        <v/>
      </c>
      <c r="P1147" s="66" t="str">
        <f t="shared" si="290"/>
        <v>✕</v>
      </c>
      <c r="Q1147" s="66">
        <f t="shared" si="293"/>
        <v>650</v>
      </c>
      <c r="R1147" s="66">
        <f t="shared" si="294"/>
        <v>584</v>
      </c>
      <c r="S1147" s="66">
        <f>Q1147-U1147-SUMIFS(条件付き不可!X:X,条件付き不可!E:E,D1147)</f>
        <v>584</v>
      </c>
      <c r="T1147" s="66">
        <f t="shared" si="291"/>
        <v>650</v>
      </c>
      <c r="U1147" s="66">
        <f>IF(COUNTIFS(条件付き不可!$E:$E,$D1147,条件付き不可!$C:$C,条件付き不可!$V$3)&gt;0,Q1147,SUMIFS(条件付き不可!$L:$L,条件付き不可!$E:$E,$D1147,条件付き不可!$C:$C,U$1))</f>
        <v>66</v>
      </c>
      <c r="V1147" s="66">
        <f>IF(COUNTIFS(条件付き不可!$E:$E,$D1147,条件付き不可!$C:$C,条件付き不可!$V$5)&gt;0,Q1147,IFERROR(VLOOKUP(D1147,条件付き不可!E:Y,21,0),0))</f>
        <v>0</v>
      </c>
    </row>
    <row r="1148" spans="1:22">
      <c r="A1148" s="53" t="str">
        <f t="shared" si="295"/>
        <v>034056</v>
      </c>
      <c r="B1148" s="53">
        <v>14</v>
      </c>
      <c r="C1148">
        <v>1147</v>
      </c>
      <c r="D1148">
        <v>34056</v>
      </c>
      <c r="E1148" t="s">
        <v>817</v>
      </c>
      <c r="F1148" t="s">
        <v>850</v>
      </c>
      <c r="G1148" t="str">
        <f>VLOOKUP(A1148,GIS!A:B,2,0)</f>
        <v>東道野辺４</v>
      </c>
      <c r="H1148" t="s">
        <v>743</v>
      </c>
      <c r="I1148" t="s">
        <v>2621</v>
      </c>
      <c r="J1148" s="66">
        <v>790</v>
      </c>
      <c r="K1148" s="66">
        <v>790</v>
      </c>
      <c r="L1148" s="66">
        <v>790</v>
      </c>
      <c r="M1148" s="66">
        <v>790</v>
      </c>
      <c r="N1148" s="66">
        <f>VLOOKUP(A1148,GIS!A:C,3,0)</f>
        <v>790</v>
      </c>
      <c r="O1148" s="66" t="str">
        <f t="shared" si="292"/>
        <v/>
      </c>
      <c r="P1148" s="66" t="str">
        <f t="shared" si="290"/>
        <v/>
      </c>
      <c r="Q1148" s="66">
        <f t="shared" si="293"/>
        <v>790</v>
      </c>
      <c r="R1148" s="66">
        <f t="shared" si="294"/>
        <v>790</v>
      </c>
      <c r="S1148" s="66">
        <f>Q1148-U1148-SUMIFS(条件付き不可!X:X,条件付き不可!E:E,D1148)</f>
        <v>790</v>
      </c>
      <c r="T1148" s="66">
        <f t="shared" si="291"/>
        <v>790</v>
      </c>
      <c r="U1148" s="66">
        <f>IF(COUNTIFS(条件付き不可!$E:$E,$D1148,条件付き不可!$C:$C,条件付き不可!$V$3)&gt;0,Q1148,SUMIFS(条件付き不可!$L:$L,条件付き不可!$E:$E,$D1148,条件付き不可!$C:$C,U$1))</f>
        <v>0</v>
      </c>
      <c r="V1148" s="66">
        <f>IF(COUNTIFS(条件付き不可!$E:$E,$D1148,条件付き不可!$C:$C,条件付き不可!$V$5)&gt;0,Q1148,IFERROR(VLOOKUP(D1148,条件付き不可!E:Y,21,0),0))</f>
        <v>0</v>
      </c>
    </row>
    <row r="1149" spans="1:22">
      <c r="A1149" s="53" t="str">
        <f t="shared" si="295"/>
        <v>034057</v>
      </c>
      <c r="B1149" s="53">
        <v>14</v>
      </c>
      <c r="C1149">
        <v>1148</v>
      </c>
      <c r="D1149">
        <v>34057</v>
      </c>
      <c r="E1149" t="s">
        <v>817</v>
      </c>
      <c r="F1149" t="s">
        <v>850</v>
      </c>
      <c r="G1149" t="str">
        <f>VLOOKUP(A1149,GIS!A:B,2,0)</f>
        <v>東道野辺５</v>
      </c>
      <c r="H1149" t="s">
        <v>743</v>
      </c>
      <c r="I1149" t="s">
        <v>2621</v>
      </c>
      <c r="J1149" s="66">
        <v>440</v>
      </c>
      <c r="K1149" s="66">
        <v>440</v>
      </c>
      <c r="L1149" s="66">
        <v>440</v>
      </c>
      <c r="M1149" s="66">
        <v>440</v>
      </c>
      <c r="N1149" s="66">
        <f>VLOOKUP(A1149,GIS!A:C,3,0)</f>
        <v>440</v>
      </c>
      <c r="O1149" s="66" t="str">
        <f t="shared" si="292"/>
        <v/>
      </c>
      <c r="P1149" s="66" t="str">
        <f t="shared" si="290"/>
        <v/>
      </c>
      <c r="Q1149" s="66">
        <f t="shared" si="293"/>
        <v>440</v>
      </c>
      <c r="R1149" s="66">
        <f t="shared" si="294"/>
        <v>440</v>
      </c>
      <c r="S1149" s="66">
        <f>Q1149-U1149-SUMIFS(条件付き不可!X:X,条件付き不可!E:E,D1149)</f>
        <v>440</v>
      </c>
      <c r="T1149" s="66">
        <f t="shared" si="291"/>
        <v>440</v>
      </c>
      <c r="U1149" s="66">
        <f>IF(COUNTIFS(条件付き不可!$E:$E,$D1149,条件付き不可!$C:$C,条件付き不可!$V$3)&gt;0,Q1149,SUMIFS(条件付き不可!$L:$L,条件付き不可!$E:$E,$D1149,条件付き不可!$C:$C,U$1))</f>
        <v>0</v>
      </c>
      <c r="V1149" s="66">
        <f>IF(COUNTIFS(条件付き不可!$E:$E,$D1149,条件付き不可!$C:$C,条件付き不可!$V$5)&gt;0,Q1149,IFERROR(VLOOKUP(D1149,条件付き不可!E:Y,21,0),0))</f>
        <v>0</v>
      </c>
    </row>
    <row r="1150" spans="1:22">
      <c r="A1150" s="53" t="str">
        <f t="shared" si="295"/>
        <v>034058</v>
      </c>
      <c r="B1150" s="53">
        <v>14</v>
      </c>
      <c r="C1150">
        <v>1149</v>
      </c>
      <c r="D1150">
        <v>34058</v>
      </c>
      <c r="E1150" t="s">
        <v>817</v>
      </c>
      <c r="F1150" t="s">
        <v>850</v>
      </c>
      <c r="G1150" t="str">
        <f>VLOOKUP(A1150,GIS!A:B,2,0)</f>
        <v>東道野辺６</v>
      </c>
      <c r="H1150" t="s">
        <v>743</v>
      </c>
      <c r="I1150" t="s">
        <v>2621</v>
      </c>
      <c r="J1150" s="66">
        <v>390</v>
      </c>
      <c r="K1150" s="66">
        <v>390</v>
      </c>
      <c r="L1150" s="66">
        <v>390</v>
      </c>
      <c r="M1150" s="66">
        <v>390</v>
      </c>
      <c r="N1150" s="66">
        <f>VLOOKUP(A1150,GIS!A:C,3,0)</f>
        <v>390</v>
      </c>
      <c r="O1150" s="66" t="str">
        <f t="shared" si="292"/>
        <v/>
      </c>
      <c r="P1150" s="66" t="str">
        <f t="shared" si="290"/>
        <v/>
      </c>
      <c r="Q1150" s="66">
        <f t="shared" si="293"/>
        <v>390</v>
      </c>
      <c r="R1150" s="66">
        <f t="shared" si="294"/>
        <v>390</v>
      </c>
      <c r="S1150" s="66">
        <f>Q1150-U1150-SUMIFS(条件付き不可!X:X,条件付き不可!E:E,D1150)</f>
        <v>390</v>
      </c>
      <c r="T1150" s="66">
        <f t="shared" si="291"/>
        <v>390</v>
      </c>
      <c r="U1150" s="66">
        <f>IF(COUNTIFS(条件付き不可!$E:$E,$D1150,条件付き不可!$C:$C,条件付き不可!$V$3)&gt;0,Q1150,SUMIFS(条件付き不可!$L:$L,条件付き不可!$E:$E,$D1150,条件付き不可!$C:$C,U$1))</f>
        <v>0</v>
      </c>
      <c r="V1150" s="66">
        <f>IF(COUNTIFS(条件付き不可!$E:$E,$D1150,条件付き不可!$C:$C,条件付き不可!$V$5)&gt;0,Q1150,IFERROR(VLOOKUP(D1150,条件付き不可!E:Y,21,0),0))</f>
        <v>0</v>
      </c>
    </row>
    <row r="1151" spans="1:22">
      <c r="A1151" s="53" t="str">
        <f t="shared" si="295"/>
        <v>034059</v>
      </c>
      <c r="B1151" s="53">
        <v>14</v>
      </c>
      <c r="C1151">
        <v>1150</v>
      </c>
      <c r="D1151">
        <v>34059</v>
      </c>
      <c r="E1151" t="s">
        <v>817</v>
      </c>
      <c r="F1151" t="s">
        <v>850</v>
      </c>
      <c r="G1151" t="str">
        <f>VLOOKUP(A1151,GIS!A:B,2,0)</f>
        <v>東道野辺７</v>
      </c>
      <c r="H1151" t="s">
        <v>743</v>
      </c>
      <c r="I1151" t="s">
        <v>2621</v>
      </c>
      <c r="J1151" s="66">
        <v>550</v>
      </c>
      <c r="K1151" s="66">
        <v>550</v>
      </c>
      <c r="L1151" s="66">
        <v>550</v>
      </c>
      <c r="M1151" s="66">
        <v>550</v>
      </c>
      <c r="N1151" s="66">
        <f>VLOOKUP(A1151,GIS!A:C,3,0)</f>
        <v>550</v>
      </c>
      <c r="O1151" s="66" t="str">
        <f t="shared" si="292"/>
        <v/>
      </c>
      <c r="P1151" s="66" t="str">
        <f t="shared" si="290"/>
        <v/>
      </c>
      <c r="Q1151" s="66">
        <f t="shared" si="293"/>
        <v>550</v>
      </c>
      <c r="R1151" s="66">
        <f t="shared" si="294"/>
        <v>550</v>
      </c>
      <c r="S1151" s="66">
        <f>Q1151-U1151-SUMIFS(条件付き不可!X:X,条件付き不可!E:E,D1151)</f>
        <v>550</v>
      </c>
      <c r="T1151" s="66">
        <f t="shared" si="291"/>
        <v>550</v>
      </c>
      <c r="U1151" s="66">
        <f>IF(COUNTIFS(条件付き不可!$E:$E,$D1151,条件付き不可!$C:$C,条件付き不可!$V$3)&gt;0,Q1151,SUMIFS(条件付き不可!$L:$L,条件付き不可!$E:$E,$D1151,条件付き不可!$C:$C,U$1))</f>
        <v>0</v>
      </c>
      <c r="V1151" s="66">
        <f>IF(COUNTIFS(条件付き不可!$E:$E,$D1151,条件付き不可!$C:$C,条件付き不可!$V$5)&gt;0,Q1151,IFERROR(VLOOKUP(D1151,条件付き不可!E:Y,21,0),0))</f>
        <v>0</v>
      </c>
    </row>
    <row r="1152" spans="1:22">
      <c r="A1152" s="53" t="str">
        <f t="shared" si="295"/>
        <v>034060</v>
      </c>
      <c r="B1152" s="53">
        <v>14</v>
      </c>
      <c r="C1152">
        <v>1151</v>
      </c>
      <c r="D1152">
        <v>34060</v>
      </c>
      <c r="E1152" t="s">
        <v>817</v>
      </c>
      <c r="F1152" t="s">
        <v>852</v>
      </c>
      <c r="G1152" t="str">
        <f>VLOOKUP(A1152,GIS!A:B,2,0)</f>
        <v>西道野辺
(グリーンハイツ)</v>
      </c>
      <c r="H1152" t="s">
        <v>743</v>
      </c>
      <c r="I1152" t="s">
        <v>2621</v>
      </c>
      <c r="J1152" s="66">
        <v>1515</v>
      </c>
      <c r="K1152" s="66">
        <v>1515</v>
      </c>
      <c r="L1152" s="66">
        <v>1515</v>
      </c>
      <c r="M1152" s="66">
        <v>1515</v>
      </c>
      <c r="N1152" s="66">
        <f>VLOOKUP(A1152,GIS!A:C,3,0)</f>
        <v>1515</v>
      </c>
      <c r="O1152" s="66" t="str">
        <f t="shared" si="292"/>
        <v/>
      </c>
      <c r="P1152" s="66" t="str">
        <f t="shared" si="290"/>
        <v/>
      </c>
      <c r="Q1152" s="66">
        <f t="shared" si="293"/>
        <v>1515</v>
      </c>
      <c r="R1152" s="66">
        <f t="shared" si="294"/>
        <v>1515</v>
      </c>
      <c r="S1152" s="66">
        <f>Q1152-U1152-SUMIFS(条件付き不可!X:X,条件付き不可!E:E,D1152)</f>
        <v>1515</v>
      </c>
      <c r="T1152" s="66">
        <f t="shared" si="291"/>
        <v>1515</v>
      </c>
      <c r="U1152" s="66">
        <f>IF(COUNTIFS(条件付き不可!$E:$E,$D1152,条件付き不可!$C:$C,条件付き不可!$V$3)&gt;0,Q1152,SUMIFS(条件付き不可!$L:$L,条件付き不可!$E:$E,$D1152,条件付き不可!$C:$C,U$1))</f>
        <v>0</v>
      </c>
      <c r="V1152" s="66">
        <f>IF(COUNTIFS(条件付き不可!$E:$E,$D1152,条件付き不可!$C:$C,条件付き不可!$V$5)&gt;0,Q1152,IFERROR(VLOOKUP(D1152,条件付き不可!E:Y,21,0),0))</f>
        <v>0</v>
      </c>
    </row>
    <row r="1153" spans="1:22">
      <c r="A1153" s="53" t="str">
        <f t="shared" si="295"/>
        <v>034067</v>
      </c>
      <c r="B1153" s="53">
        <v>14</v>
      </c>
      <c r="C1153">
        <v>1152</v>
      </c>
      <c r="D1153">
        <v>34067</v>
      </c>
      <c r="E1153" t="s">
        <v>817</v>
      </c>
      <c r="F1153" t="s">
        <v>853</v>
      </c>
      <c r="G1153" t="str">
        <f>VLOOKUP(A1153,GIS!A:B,2,0)</f>
        <v>新鎌ケ谷１Ａ・２Ａ</v>
      </c>
      <c r="H1153" t="s">
        <v>743</v>
      </c>
      <c r="I1153" t="s">
        <v>2621</v>
      </c>
      <c r="J1153" s="66">
        <v>600</v>
      </c>
      <c r="K1153" s="66">
        <v>600</v>
      </c>
      <c r="L1153" s="66">
        <v>600</v>
      </c>
      <c r="M1153" s="66">
        <v>600</v>
      </c>
      <c r="N1153" s="66">
        <f>VLOOKUP(A1153,GIS!A:C,3,0)</f>
        <v>600</v>
      </c>
      <c r="O1153" s="66" t="str">
        <f t="shared" si="292"/>
        <v/>
      </c>
      <c r="P1153" s="66" t="str">
        <f t="shared" si="290"/>
        <v/>
      </c>
      <c r="Q1153" s="66">
        <f t="shared" si="293"/>
        <v>600</v>
      </c>
      <c r="R1153" s="66">
        <f t="shared" si="294"/>
        <v>600</v>
      </c>
      <c r="S1153" s="66">
        <f>Q1153-U1153-SUMIFS(条件付き不可!X:X,条件付き不可!E:E,D1153)</f>
        <v>600</v>
      </c>
      <c r="T1153" s="66">
        <f t="shared" si="291"/>
        <v>600</v>
      </c>
      <c r="U1153" s="66">
        <f>IF(COUNTIFS(条件付き不可!$E:$E,$D1153,条件付き不可!$C:$C,条件付き不可!$V$3)&gt;0,Q1153,SUMIFS(条件付き不可!$L:$L,条件付き不可!$E:$E,$D1153,条件付き不可!$C:$C,U$1))</f>
        <v>0</v>
      </c>
      <c r="V1153" s="66">
        <f>IF(COUNTIFS(条件付き不可!$E:$E,$D1153,条件付き不可!$C:$C,条件付き不可!$V$5)&gt;0,Q1153,IFERROR(VLOOKUP(D1153,条件付き不可!E:Y,21,0),0))</f>
        <v>0</v>
      </c>
    </row>
    <row r="1154" spans="1:22">
      <c r="A1154" s="53" t="str">
        <f t="shared" si="295"/>
        <v>034068</v>
      </c>
      <c r="B1154" s="53">
        <v>14</v>
      </c>
      <c r="C1154">
        <v>1153</v>
      </c>
      <c r="D1154">
        <v>34068</v>
      </c>
      <c r="E1154" t="s">
        <v>817</v>
      </c>
      <c r="F1154" t="s">
        <v>853</v>
      </c>
      <c r="G1154" t="str">
        <f>VLOOKUP(A1154,GIS!A:B,2,0)</f>
        <v>新鎌ケ谷１Ｂ･２Ｂ</v>
      </c>
      <c r="H1154" t="s">
        <v>743</v>
      </c>
      <c r="I1154" t="s">
        <v>2621</v>
      </c>
      <c r="J1154" s="66">
        <v>480</v>
      </c>
      <c r="K1154" s="66">
        <v>480</v>
      </c>
      <c r="L1154" s="66">
        <v>480</v>
      </c>
      <c r="M1154" s="66">
        <v>480</v>
      </c>
      <c r="N1154" s="66">
        <f>VLOOKUP(A1154,GIS!A:C,3,0)</f>
        <v>480</v>
      </c>
      <c r="O1154" s="66" t="str">
        <f t="shared" si="292"/>
        <v/>
      </c>
      <c r="P1154" s="66" t="str">
        <f t="shared" si="290"/>
        <v/>
      </c>
      <c r="Q1154" s="66">
        <f t="shared" si="293"/>
        <v>480</v>
      </c>
      <c r="R1154" s="66">
        <f t="shared" si="294"/>
        <v>480</v>
      </c>
      <c r="S1154" s="66">
        <f>Q1154-U1154-SUMIFS(条件付き不可!X:X,条件付き不可!E:E,D1154)</f>
        <v>480</v>
      </c>
      <c r="T1154" s="66">
        <f t="shared" si="291"/>
        <v>480</v>
      </c>
      <c r="U1154" s="66">
        <f>IF(COUNTIFS(条件付き不可!$E:$E,$D1154,条件付き不可!$C:$C,条件付き不可!$V$3)&gt;0,Q1154,SUMIFS(条件付き不可!$L:$L,条件付き不可!$E:$E,$D1154,条件付き不可!$C:$C,U$1))</f>
        <v>0</v>
      </c>
      <c r="V1154" s="66">
        <f>IF(COUNTIFS(条件付き不可!$E:$E,$D1154,条件付き不可!$C:$C,条件付き不可!$V$5)&gt;0,Q1154,IFERROR(VLOOKUP(D1154,条件付き不可!E:Y,21,0),0))</f>
        <v>0</v>
      </c>
    </row>
    <row r="1155" spans="1:22">
      <c r="A1155" s="53" t="str">
        <f t="shared" si="295"/>
        <v>034069</v>
      </c>
      <c r="B1155" s="53">
        <v>14</v>
      </c>
      <c r="C1155">
        <v>1154</v>
      </c>
      <c r="D1155">
        <v>34069</v>
      </c>
      <c r="E1155" t="s">
        <v>817</v>
      </c>
      <c r="F1155" t="s">
        <v>853</v>
      </c>
      <c r="G1155" t="str">
        <f>VLOOKUP(A1155,GIS!A:B,2,0)</f>
        <v>新鎌ケ谷３・４</v>
      </c>
      <c r="H1155" t="s">
        <v>743</v>
      </c>
      <c r="I1155" t="s">
        <v>2621</v>
      </c>
      <c r="J1155" s="66">
        <v>582</v>
      </c>
      <c r="K1155" s="66">
        <v>582</v>
      </c>
      <c r="L1155" s="66">
        <v>582</v>
      </c>
      <c r="M1155" s="66">
        <v>582</v>
      </c>
      <c r="N1155" s="66">
        <f>VLOOKUP(A1155,GIS!A:C,3,0)</f>
        <v>582</v>
      </c>
      <c r="O1155" s="66" t="str">
        <f t="shared" si="292"/>
        <v/>
      </c>
      <c r="P1155" s="66" t="str">
        <f t="shared" si="290"/>
        <v/>
      </c>
      <c r="Q1155" s="66">
        <f t="shared" si="293"/>
        <v>582</v>
      </c>
      <c r="R1155" s="66">
        <f t="shared" si="294"/>
        <v>582</v>
      </c>
      <c r="S1155" s="66">
        <f>Q1155-U1155-SUMIFS(条件付き不可!X:X,条件付き不可!E:E,D1155)</f>
        <v>582</v>
      </c>
      <c r="T1155" s="66">
        <f t="shared" si="291"/>
        <v>582</v>
      </c>
      <c r="U1155" s="66">
        <f>IF(COUNTIFS(条件付き不可!$E:$E,$D1155,条件付き不可!$C:$C,条件付き不可!$V$3)&gt;0,Q1155,SUMIFS(条件付き不可!$L:$L,条件付き不可!$E:$E,$D1155,条件付き不可!$C:$C,U$1))</f>
        <v>0</v>
      </c>
      <c r="V1155" s="66">
        <f>IF(COUNTIFS(条件付き不可!$E:$E,$D1155,条件付き不可!$C:$C,条件付き不可!$V$5)&gt;0,Q1155,IFERROR(VLOOKUP(D1155,条件付き不可!E:Y,21,0),0))</f>
        <v>0</v>
      </c>
    </row>
    <row r="1156" spans="1:22">
      <c r="A1156" s="53" t="str">
        <f t="shared" si="295"/>
        <v>034061</v>
      </c>
      <c r="B1156" s="53">
        <v>14</v>
      </c>
      <c r="C1156">
        <v>1155</v>
      </c>
      <c r="D1156">
        <v>34061</v>
      </c>
      <c r="E1156" t="s">
        <v>817</v>
      </c>
      <c r="F1156" t="s">
        <v>854</v>
      </c>
      <c r="G1156" t="str">
        <f>VLOOKUP(A1156,GIS!A:B,2,0)</f>
        <v>冨士・北</v>
      </c>
      <c r="H1156" t="s">
        <v>743</v>
      </c>
      <c r="I1156" t="s">
        <v>2619</v>
      </c>
      <c r="J1156" s="66">
        <v>750</v>
      </c>
      <c r="K1156" s="66">
        <v>750</v>
      </c>
      <c r="L1156" s="66">
        <v>750</v>
      </c>
      <c r="M1156" s="66">
        <v>750</v>
      </c>
      <c r="N1156" s="66">
        <f>VLOOKUP(A1156,GIS!A:C,3,0)</f>
        <v>750</v>
      </c>
      <c r="O1156" s="66" t="str">
        <f t="shared" si="292"/>
        <v/>
      </c>
      <c r="P1156" s="66" t="str">
        <f t="shared" si="290"/>
        <v/>
      </c>
      <c r="Q1156" s="66">
        <f t="shared" si="293"/>
        <v>750</v>
      </c>
      <c r="R1156" s="66">
        <f t="shared" si="294"/>
        <v>750</v>
      </c>
      <c r="S1156" s="66">
        <f>Q1156-U1156-SUMIFS(条件付き不可!X:X,条件付き不可!E:E,D1156)</f>
        <v>750</v>
      </c>
      <c r="T1156" s="66">
        <f t="shared" si="291"/>
        <v>750</v>
      </c>
      <c r="U1156" s="66">
        <f>IF(COUNTIFS(条件付き不可!$E:$E,$D1156,条件付き不可!$C:$C,条件付き不可!$V$3)&gt;0,Q1156,SUMIFS(条件付き不可!$L:$L,条件付き不可!$E:$E,$D1156,条件付き不可!$C:$C,U$1))</f>
        <v>0</v>
      </c>
      <c r="V1156" s="66">
        <f>IF(COUNTIFS(条件付き不可!$E:$E,$D1156,条件付き不可!$C:$C,条件付き不可!$V$5)&gt;0,Q1156,IFERROR(VLOOKUP(D1156,条件付き不可!E:Y,21,0),0))</f>
        <v>0</v>
      </c>
    </row>
    <row r="1157" spans="1:22">
      <c r="A1157" s="53" t="str">
        <f t="shared" si="295"/>
        <v>034062</v>
      </c>
      <c r="B1157" s="53">
        <v>14</v>
      </c>
      <c r="C1157">
        <v>1156</v>
      </c>
      <c r="D1157">
        <v>34062</v>
      </c>
      <c r="E1157" t="s">
        <v>817</v>
      </c>
      <c r="F1157" t="s">
        <v>854</v>
      </c>
      <c r="G1157" t="str">
        <f>VLOOKUP(A1157,GIS!A:B,2,0)</f>
        <v>冨士・中央</v>
      </c>
      <c r="H1157" t="s">
        <v>743</v>
      </c>
      <c r="I1157" t="s">
        <v>2619</v>
      </c>
      <c r="J1157" s="66">
        <v>540</v>
      </c>
      <c r="K1157" s="66">
        <v>540</v>
      </c>
      <c r="L1157" s="66">
        <v>540</v>
      </c>
      <c r="M1157" s="66">
        <v>540</v>
      </c>
      <c r="N1157" s="66">
        <f>VLOOKUP(A1157,GIS!A:C,3,0)</f>
        <v>540</v>
      </c>
      <c r="O1157" s="66" t="str">
        <f t="shared" si="292"/>
        <v/>
      </c>
      <c r="P1157" s="66" t="str">
        <f t="shared" si="290"/>
        <v/>
      </c>
      <c r="Q1157" s="66">
        <f t="shared" si="293"/>
        <v>540</v>
      </c>
      <c r="R1157" s="66">
        <f t="shared" si="294"/>
        <v>540</v>
      </c>
      <c r="S1157" s="66">
        <f>Q1157-U1157-SUMIFS(条件付き不可!X:X,条件付き不可!E:E,D1157)</f>
        <v>540</v>
      </c>
      <c r="T1157" s="66">
        <f t="shared" si="291"/>
        <v>540</v>
      </c>
      <c r="U1157" s="66">
        <f>IF(COUNTIFS(条件付き不可!$E:$E,$D1157,条件付き不可!$C:$C,条件付き不可!$V$3)&gt;0,Q1157,SUMIFS(条件付き不可!$L:$L,条件付き不可!$E:$E,$D1157,条件付き不可!$C:$C,U$1))</f>
        <v>0</v>
      </c>
      <c r="V1157" s="66">
        <f>IF(COUNTIFS(条件付き不可!$E:$E,$D1157,条件付き不可!$C:$C,条件付き不可!$V$5)&gt;0,Q1157,IFERROR(VLOOKUP(D1157,条件付き不可!E:Y,21,0),0))</f>
        <v>0</v>
      </c>
    </row>
    <row r="1158" spans="1:22">
      <c r="A1158" s="53" t="str">
        <f t="shared" si="295"/>
        <v>034063</v>
      </c>
      <c r="B1158" s="53">
        <v>14</v>
      </c>
      <c r="C1158">
        <v>1157</v>
      </c>
      <c r="D1158">
        <v>34063</v>
      </c>
      <c r="E1158" t="s">
        <v>817</v>
      </c>
      <c r="F1158" t="s">
        <v>854</v>
      </c>
      <c r="G1158" t="str">
        <f>VLOOKUP(A1158,GIS!A:B,2,0)</f>
        <v>冨士・西</v>
      </c>
      <c r="H1158" t="s">
        <v>743</v>
      </c>
      <c r="I1158" t="s">
        <v>2619</v>
      </c>
      <c r="J1158" s="66">
        <v>615</v>
      </c>
      <c r="K1158" s="66">
        <v>615</v>
      </c>
      <c r="L1158" s="66">
        <v>615</v>
      </c>
      <c r="M1158" s="66">
        <v>615</v>
      </c>
      <c r="N1158" s="66">
        <f>VLOOKUP(A1158,GIS!A:C,3,0)</f>
        <v>615</v>
      </c>
      <c r="O1158" s="66" t="str">
        <f t="shared" si="292"/>
        <v/>
      </c>
      <c r="P1158" s="66" t="str">
        <f t="shared" si="290"/>
        <v/>
      </c>
      <c r="Q1158" s="66">
        <f t="shared" si="293"/>
        <v>615</v>
      </c>
      <c r="R1158" s="66">
        <f t="shared" si="294"/>
        <v>615</v>
      </c>
      <c r="S1158" s="66">
        <f>Q1158-U1158-SUMIFS(条件付き不可!X:X,条件付き不可!E:E,D1158)</f>
        <v>615</v>
      </c>
      <c r="T1158" s="66">
        <f t="shared" si="291"/>
        <v>615</v>
      </c>
      <c r="U1158" s="66">
        <f>IF(COUNTIFS(条件付き不可!$E:$E,$D1158,条件付き不可!$C:$C,条件付き不可!$V$3)&gt;0,Q1158,SUMIFS(条件付き不可!$L:$L,条件付き不可!$E:$E,$D1158,条件付き不可!$C:$C,U$1))</f>
        <v>0</v>
      </c>
      <c r="V1158" s="66">
        <f>IF(COUNTIFS(条件付き不可!$E:$E,$D1158,条件付き不可!$C:$C,条件付き不可!$V$5)&gt;0,Q1158,IFERROR(VLOOKUP(D1158,条件付き不可!E:Y,21,0),0))</f>
        <v>0</v>
      </c>
    </row>
    <row r="1159" spans="1:22">
      <c r="A1159" s="53" t="str">
        <f t="shared" si="295"/>
        <v>034064</v>
      </c>
      <c r="B1159" s="53">
        <v>14</v>
      </c>
      <c r="C1159">
        <v>1158</v>
      </c>
      <c r="D1159">
        <v>34064</v>
      </c>
      <c r="E1159" t="s">
        <v>817</v>
      </c>
      <c r="F1159" t="s">
        <v>854</v>
      </c>
      <c r="G1159" t="str">
        <f>VLOOKUP(A1159,GIS!A:B,2,0)</f>
        <v>冨士・南</v>
      </c>
      <c r="H1159" t="s">
        <v>743</v>
      </c>
      <c r="I1159" t="s">
        <v>2619</v>
      </c>
      <c r="J1159" s="66">
        <v>330</v>
      </c>
      <c r="K1159" s="66">
        <v>330</v>
      </c>
      <c r="L1159" s="66">
        <v>330</v>
      </c>
      <c r="M1159" s="66">
        <v>330</v>
      </c>
      <c r="N1159" s="66">
        <f>VLOOKUP(A1159,GIS!A:C,3,0)</f>
        <v>330</v>
      </c>
      <c r="O1159" s="66" t="str">
        <f t="shared" si="292"/>
        <v/>
      </c>
      <c r="P1159" s="66" t="str">
        <f t="shared" si="290"/>
        <v/>
      </c>
      <c r="Q1159" s="66">
        <f t="shared" si="293"/>
        <v>330</v>
      </c>
      <c r="R1159" s="66">
        <f t="shared" si="294"/>
        <v>330</v>
      </c>
      <c r="S1159" s="66">
        <f>Q1159-U1159-SUMIFS(条件付き不可!X:X,条件付き不可!E:E,D1159)</f>
        <v>330</v>
      </c>
      <c r="T1159" s="66">
        <f t="shared" si="291"/>
        <v>330</v>
      </c>
      <c r="U1159" s="66">
        <f>IF(COUNTIFS(条件付き不可!$E:$E,$D1159,条件付き不可!$C:$C,条件付き不可!$V$3)&gt;0,Q1159,SUMIFS(条件付き不可!$L:$L,条件付き不可!$E:$E,$D1159,条件付き不可!$C:$C,U$1))</f>
        <v>0</v>
      </c>
      <c r="V1159" s="66">
        <f>IF(COUNTIFS(条件付き不可!$E:$E,$D1159,条件付き不可!$C:$C,条件付き不可!$V$5)&gt;0,Q1159,IFERROR(VLOOKUP(D1159,条件付き不可!E:Y,21,0),0))</f>
        <v>0</v>
      </c>
    </row>
    <row r="1160" spans="1:22">
      <c r="A1160" s="53" t="str">
        <f t="shared" si="295"/>
        <v>034065</v>
      </c>
      <c r="B1160" s="53">
        <v>14</v>
      </c>
      <c r="C1160">
        <v>1159</v>
      </c>
      <c r="D1160">
        <v>34065</v>
      </c>
      <c r="E1160" t="s">
        <v>817</v>
      </c>
      <c r="F1160" t="s">
        <v>854</v>
      </c>
      <c r="G1160" t="str">
        <f>VLOOKUP(A1160,GIS!A:B,2,0)</f>
        <v>冨士・東</v>
      </c>
      <c r="H1160" t="s">
        <v>743</v>
      </c>
      <c r="I1160" t="s">
        <v>2619</v>
      </c>
      <c r="J1160" s="66">
        <v>440</v>
      </c>
      <c r="K1160" s="66">
        <v>440</v>
      </c>
      <c r="L1160" s="66">
        <v>440</v>
      </c>
      <c r="M1160" s="66">
        <v>440</v>
      </c>
      <c r="N1160" s="66">
        <f>VLOOKUP(A1160,GIS!A:C,3,0)</f>
        <v>440</v>
      </c>
      <c r="O1160" s="66" t="str">
        <f t="shared" si="292"/>
        <v/>
      </c>
      <c r="P1160" s="66" t="str">
        <f t="shared" si="290"/>
        <v/>
      </c>
      <c r="Q1160" s="66">
        <f t="shared" si="293"/>
        <v>440</v>
      </c>
      <c r="R1160" s="66">
        <f t="shared" si="294"/>
        <v>440</v>
      </c>
      <c r="S1160" s="66">
        <f>Q1160-U1160-SUMIFS(条件付き不可!X:X,条件付き不可!E:E,D1160)</f>
        <v>440</v>
      </c>
      <c r="T1160" s="66">
        <f t="shared" si="291"/>
        <v>440</v>
      </c>
      <c r="U1160" s="66">
        <f>IF(COUNTIFS(条件付き不可!$E:$E,$D1160,条件付き不可!$C:$C,条件付き不可!$V$3)&gt;0,Q1160,SUMIFS(条件付き不可!$L:$L,条件付き不可!$E:$E,$D1160,条件付き不可!$C:$C,U$1))</f>
        <v>0</v>
      </c>
      <c r="V1160" s="66">
        <f>IF(COUNTIFS(条件付き不可!$E:$E,$D1160,条件付き不可!$C:$C,条件付き不可!$V$5)&gt;0,Q1160,IFERROR(VLOOKUP(D1160,条件付き不可!E:Y,21,0),0))</f>
        <v>0</v>
      </c>
    </row>
    <row r="1161" spans="1:22">
      <c r="A1161" s="53" t="str">
        <f t="shared" si="295"/>
        <v>034074</v>
      </c>
      <c r="B1161" s="53">
        <v>14</v>
      </c>
      <c r="C1161">
        <v>1160</v>
      </c>
      <c r="D1161">
        <v>34074</v>
      </c>
      <c r="E1161" t="s">
        <v>817</v>
      </c>
      <c r="F1161" t="s">
        <v>854</v>
      </c>
      <c r="G1161" t="str">
        <f>VLOOKUP(A1161,GIS!A:B,2,0)</f>
        <v>冨士（南園・根上）</v>
      </c>
      <c r="H1161" t="s">
        <v>743</v>
      </c>
      <c r="I1161" t="s">
        <v>2619</v>
      </c>
      <c r="J1161" s="66">
        <v>545</v>
      </c>
      <c r="K1161" s="66">
        <v>545</v>
      </c>
      <c r="L1161" s="66">
        <v>545</v>
      </c>
      <c r="M1161" s="66">
        <v>545</v>
      </c>
      <c r="N1161" s="66">
        <f>VLOOKUP(A1161,GIS!A:C,3,0)</f>
        <v>545</v>
      </c>
      <c r="O1161" s="66" t="str">
        <f t="shared" si="292"/>
        <v/>
      </c>
      <c r="P1161" s="66" t="str">
        <f t="shared" si="290"/>
        <v/>
      </c>
      <c r="Q1161" s="66">
        <f t="shared" si="293"/>
        <v>545</v>
      </c>
      <c r="R1161" s="66">
        <f t="shared" si="294"/>
        <v>545</v>
      </c>
      <c r="S1161" s="66">
        <f>Q1161-U1161-SUMIFS(条件付き不可!X:X,条件付き不可!E:E,D1161)</f>
        <v>545</v>
      </c>
      <c r="T1161" s="66">
        <f t="shared" si="291"/>
        <v>545</v>
      </c>
      <c r="U1161" s="66">
        <f>IF(COUNTIFS(条件付き不可!$E:$E,$D1161,条件付き不可!$C:$C,条件付き不可!$V$3)&gt;0,Q1161,SUMIFS(条件付き不可!$L:$L,条件付き不可!$E:$E,$D1161,条件付き不可!$C:$C,U$1))</f>
        <v>0</v>
      </c>
      <c r="V1161" s="66">
        <f>IF(COUNTIFS(条件付き不可!$E:$E,$D1161,条件付き不可!$C:$C,条件付き不可!$V$5)&gt;0,Q1161,IFERROR(VLOOKUP(D1161,条件付き不可!E:Y,21,0),0))</f>
        <v>0</v>
      </c>
    </row>
    <row r="1162" spans="1:22">
      <c r="A1162" s="53" t="str">
        <f t="shared" si="295"/>
        <v>034075</v>
      </c>
      <c r="B1162" s="53">
        <v>14</v>
      </c>
      <c r="C1162">
        <v>1161</v>
      </c>
      <c r="D1162">
        <v>34075</v>
      </c>
      <c r="E1162" t="s">
        <v>817</v>
      </c>
      <c r="F1162" t="s">
        <v>854</v>
      </c>
      <c r="G1162" t="str">
        <f>VLOOKUP(A1162,GIS!A:B,2,0)</f>
        <v>冨士（南園）</v>
      </c>
      <c r="H1162" t="s">
        <v>743</v>
      </c>
      <c r="I1162" t="s">
        <v>7560</v>
      </c>
      <c r="J1162" s="66">
        <v>420</v>
      </c>
      <c r="K1162" s="66">
        <v>420</v>
      </c>
      <c r="L1162" s="66">
        <v>420</v>
      </c>
      <c r="M1162" s="66">
        <v>420</v>
      </c>
      <c r="N1162" s="66">
        <f>VLOOKUP(A1162,GIS!A:C,3,0)</f>
        <v>420</v>
      </c>
      <c r="O1162" s="66" t="str">
        <f t="shared" si="292"/>
        <v/>
      </c>
      <c r="P1162" s="66" t="str">
        <f t="shared" si="290"/>
        <v/>
      </c>
      <c r="Q1162" s="66">
        <f t="shared" si="293"/>
        <v>420</v>
      </c>
      <c r="R1162" s="66">
        <f t="shared" si="294"/>
        <v>420</v>
      </c>
      <c r="S1162" s="66">
        <f>Q1162-U1162-SUMIFS(条件付き不可!X:X,条件付き不可!E:E,D1162)</f>
        <v>420</v>
      </c>
      <c r="T1162" s="66">
        <f t="shared" si="291"/>
        <v>420</v>
      </c>
      <c r="U1162" s="66">
        <f>IF(COUNTIFS(条件付き不可!$E:$E,$D1162,条件付き不可!$C:$C,条件付き不可!$V$3)&gt;0,Q1162,SUMIFS(条件付き不可!$L:$L,条件付き不可!$E:$E,$D1162,条件付き不可!$C:$C,U$1))</f>
        <v>0</v>
      </c>
      <c r="V1162" s="66">
        <f>IF(COUNTIFS(条件付き不可!$E:$E,$D1162,条件付き不可!$C:$C,条件付き不可!$V$5)&gt;0,Q1162,IFERROR(VLOOKUP(D1162,条件付き不可!E:Y,21,0),0))</f>
        <v>0</v>
      </c>
    </row>
    <row r="1163" spans="1:22">
      <c r="A1163" s="53" t="str">
        <f t="shared" si="295"/>
        <v>035005</v>
      </c>
      <c r="B1163" s="53">
        <v>20</v>
      </c>
      <c r="C1163">
        <v>1162</v>
      </c>
      <c r="D1163">
        <v>35005</v>
      </c>
      <c r="E1163" t="s">
        <v>3036</v>
      </c>
      <c r="F1163" t="s">
        <v>860</v>
      </c>
      <c r="G1163" t="str">
        <f>VLOOKUP(A1163,GIS!A:B,2,0)</f>
        <v>本中山１</v>
      </c>
      <c r="H1163" t="s">
        <v>861</v>
      </c>
      <c r="I1163" t="s">
        <v>2612</v>
      </c>
      <c r="J1163" s="66">
        <v>455</v>
      </c>
      <c r="K1163" s="66">
        <v>455</v>
      </c>
      <c r="L1163" s="66">
        <v>455</v>
      </c>
      <c r="M1163" s="66">
        <v>455</v>
      </c>
      <c r="N1163" s="66">
        <f>VLOOKUP(A1163,GIS!A:C,3,0)</f>
        <v>455</v>
      </c>
      <c r="O1163" s="66" t="str">
        <f t="shared" si="292"/>
        <v/>
      </c>
      <c r="P1163" s="66" t="str">
        <f t="shared" si="290"/>
        <v/>
      </c>
      <c r="Q1163" s="66">
        <f t="shared" si="293"/>
        <v>455</v>
      </c>
      <c r="R1163" s="66">
        <f t="shared" si="294"/>
        <v>455</v>
      </c>
      <c r="S1163" s="66">
        <f>Q1163-U1163-SUMIFS(条件付き不可!X:X,条件付き不可!E:E,D1163)</f>
        <v>455</v>
      </c>
      <c r="T1163" s="66">
        <f t="shared" si="291"/>
        <v>455</v>
      </c>
      <c r="U1163" s="66">
        <f>IF(COUNTIFS(条件付き不可!$E:$E,$D1163,条件付き不可!$C:$C,条件付き不可!$V$3)&gt;0,Q1163,SUMIFS(条件付き不可!$L:$L,条件付き不可!$E:$E,$D1163,条件付き不可!$C:$C,U$1))</f>
        <v>0</v>
      </c>
      <c r="V1163" s="66">
        <f>IF(COUNTIFS(条件付き不可!$E:$E,$D1163,条件付き不可!$C:$C,条件付き不可!$V$5)&gt;0,Q1163,IFERROR(VLOOKUP(D1163,条件付き不可!E:Y,21,0),0))</f>
        <v>0</v>
      </c>
    </row>
    <row r="1164" spans="1:22">
      <c r="A1164" s="53" t="str">
        <f t="shared" si="295"/>
        <v>035006</v>
      </c>
      <c r="B1164" s="53">
        <v>20</v>
      </c>
      <c r="C1164">
        <v>1163</v>
      </c>
      <c r="D1164">
        <v>35006</v>
      </c>
      <c r="E1164" t="s">
        <v>3036</v>
      </c>
      <c r="F1164" t="s">
        <v>860</v>
      </c>
      <c r="G1164" t="str">
        <f>VLOOKUP(A1164,GIS!A:B,2,0)</f>
        <v>本中山２A</v>
      </c>
      <c r="H1164" t="s">
        <v>861</v>
      </c>
      <c r="I1164" t="s">
        <v>2612</v>
      </c>
      <c r="J1164" s="66">
        <v>620</v>
      </c>
      <c r="K1164" s="66">
        <v>620</v>
      </c>
      <c r="L1164" s="66">
        <v>620</v>
      </c>
      <c r="M1164" s="66">
        <v>620</v>
      </c>
      <c r="N1164" s="66">
        <f>VLOOKUP(A1164,GIS!A:C,3,0)</f>
        <v>620</v>
      </c>
      <c r="O1164" s="66" t="str">
        <f t="shared" si="292"/>
        <v/>
      </c>
      <c r="P1164" s="66" t="str">
        <f t="shared" si="290"/>
        <v/>
      </c>
      <c r="Q1164" s="66">
        <f t="shared" si="293"/>
        <v>620</v>
      </c>
      <c r="R1164" s="66">
        <f t="shared" si="294"/>
        <v>620</v>
      </c>
      <c r="S1164" s="66">
        <f>Q1164-U1164-SUMIFS(条件付き不可!X:X,条件付き不可!E:E,D1164)</f>
        <v>620</v>
      </c>
      <c r="T1164" s="66">
        <f t="shared" si="291"/>
        <v>620</v>
      </c>
      <c r="U1164" s="66">
        <f>IF(COUNTIFS(条件付き不可!$E:$E,$D1164,条件付き不可!$C:$C,条件付き不可!$V$3)&gt;0,Q1164,SUMIFS(条件付き不可!$L:$L,条件付き不可!$E:$E,$D1164,条件付き不可!$C:$C,U$1))</f>
        <v>0</v>
      </c>
      <c r="V1164" s="66">
        <f>IF(COUNTIFS(条件付き不可!$E:$E,$D1164,条件付き不可!$C:$C,条件付き不可!$V$5)&gt;0,Q1164,IFERROR(VLOOKUP(D1164,条件付き不可!E:Y,21,0),0))</f>
        <v>0</v>
      </c>
    </row>
    <row r="1165" spans="1:22">
      <c r="A1165" s="53" t="str">
        <f t="shared" si="295"/>
        <v>035259</v>
      </c>
      <c r="B1165" s="53">
        <v>20</v>
      </c>
      <c r="C1165">
        <v>1164</v>
      </c>
      <c r="D1165">
        <v>35259</v>
      </c>
      <c r="E1165" t="s">
        <v>3036</v>
      </c>
      <c r="F1165" t="s">
        <v>860</v>
      </c>
      <c r="G1165" t="str">
        <f>VLOOKUP(A1165,GIS!A:B,2,0)</f>
        <v>本中山２B</v>
      </c>
      <c r="H1165" t="s">
        <v>861</v>
      </c>
      <c r="I1165" t="s">
        <v>2612</v>
      </c>
      <c r="J1165" s="66">
        <v>630</v>
      </c>
      <c r="K1165" s="66">
        <v>630</v>
      </c>
      <c r="L1165" s="66">
        <v>630</v>
      </c>
      <c r="M1165" s="66">
        <v>630</v>
      </c>
      <c r="N1165" s="66">
        <f>VLOOKUP(A1165,GIS!A:C,3,0)</f>
        <v>630</v>
      </c>
      <c r="O1165" s="66" t="str">
        <f t="shared" si="292"/>
        <v/>
      </c>
      <c r="P1165" s="66" t="str">
        <f t="shared" si="290"/>
        <v/>
      </c>
      <c r="Q1165" s="66">
        <f t="shared" si="293"/>
        <v>630</v>
      </c>
      <c r="R1165" s="66">
        <f t="shared" si="294"/>
        <v>630</v>
      </c>
      <c r="S1165" s="66">
        <f>Q1165-U1165-SUMIFS(条件付き不可!X:X,条件付き不可!E:E,D1165)</f>
        <v>630</v>
      </c>
      <c r="T1165" s="66">
        <f t="shared" si="291"/>
        <v>630</v>
      </c>
      <c r="U1165" s="66">
        <f>IF(COUNTIFS(条件付き不可!$E:$E,$D1165,条件付き不可!$C:$C,条件付き不可!$V$3)&gt;0,Q1165,SUMIFS(条件付き不可!$L:$L,条件付き不可!$E:$E,$D1165,条件付き不可!$C:$C,U$1))</f>
        <v>0</v>
      </c>
      <c r="V1165" s="66">
        <f>IF(COUNTIFS(条件付き不可!$E:$E,$D1165,条件付き不可!$C:$C,条件付き不可!$V$5)&gt;0,Q1165,IFERROR(VLOOKUP(D1165,条件付き不可!E:Y,21,0),0))</f>
        <v>0</v>
      </c>
    </row>
    <row r="1166" spans="1:22">
      <c r="A1166" s="53" t="str">
        <f t="shared" si="295"/>
        <v>035007</v>
      </c>
      <c r="B1166" s="53">
        <v>20</v>
      </c>
      <c r="C1166">
        <v>1165</v>
      </c>
      <c r="D1166">
        <v>35007</v>
      </c>
      <c r="E1166" t="s">
        <v>3036</v>
      </c>
      <c r="F1166" t="s">
        <v>860</v>
      </c>
      <c r="G1166" t="str">
        <f>VLOOKUP(A1166,GIS!A:B,2,0)</f>
        <v>本中山３Ａ　</v>
      </c>
      <c r="H1166" t="s">
        <v>861</v>
      </c>
      <c r="I1166" t="s">
        <v>2612</v>
      </c>
      <c r="J1166" s="66">
        <v>850</v>
      </c>
      <c r="K1166" s="66">
        <v>850</v>
      </c>
      <c r="L1166" s="66">
        <v>850</v>
      </c>
      <c r="M1166" s="66">
        <v>850</v>
      </c>
      <c r="N1166" s="66">
        <f>VLOOKUP(A1166,GIS!A:C,3,0)</f>
        <v>850</v>
      </c>
      <c r="O1166" s="66" t="str">
        <f t="shared" si="292"/>
        <v/>
      </c>
      <c r="P1166" s="66" t="str">
        <f t="shared" si="290"/>
        <v/>
      </c>
      <c r="Q1166" s="66">
        <f t="shared" si="293"/>
        <v>850</v>
      </c>
      <c r="R1166" s="66">
        <f t="shared" si="294"/>
        <v>850</v>
      </c>
      <c r="S1166" s="66">
        <f>Q1166-U1166-SUMIFS(条件付き不可!X:X,条件付き不可!E:E,D1166)</f>
        <v>850</v>
      </c>
      <c r="T1166" s="66">
        <f t="shared" si="291"/>
        <v>850</v>
      </c>
      <c r="U1166" s="66">
        <f>IF(COUNTIFS(条件付き不可!$E:$E,$D1166,条件付き不可!$C:$C,条件付き不可!$V$3)&gt;0,Q1166,SUMIFS(条件付き不可!$L:$L,条件付き不可!$E:$E,$D1166,条件付き不可!$C:$C,U$1))</f>
        <v>0</v>
      </c>
      <c r="V1166" s="66">
        <f>IF(COUNTIFS(条件付き不可!$E:$E,$D1166,条件付き不可!$C:$C,条件付き不可!$V$5)&gt;0,Q1166,IFERROR(VLOOKUP(D1166,条件付き不可!E:Y,21,0),0))</f>
        <v>0</v>
      </c>
    </row>
    <row r="1167" spans="1:22">
      <c r="A1167" s="53" t="str">
        <f t="shared" si="295"/>
        <v>035008</v>
      </c>
      <c r="B1167" s="53">
        <v>20</v>
      </c>
      <c r="C1167">
        <v>1166</v>
      </c>
      <c r="D1167">
        <v>35008</v>
      </c>
      <c r="E1167" t="s">
        <v>3036</v>
      </c>
      <c r="F1167" t="s">
        <v>860</v>
      </c>
      <c r="G1167" t="str">
        <f>VLOOKUP(A1167,GIS!A:B,2,0)</f>
        <v>本中山３Ｂ</v>
      </c>
      <c r="H1167" t="s">
        <v>861</v>
      </c>
      <c r="I1167" t="s">
        <v>2612</v>
      </c>
      <c r="J1167" s="66">
        <v>1000</v>
      </c>
      <c r="K1167" s="66">
        <v>1000</v>
      </c>
      <c r="L1167" s="66">
        <v>862</v>
      </c>
      <c r="M1167" s="66">
        <v>862</v>
      </c>
      <c r="N1167" s="66">
        <f>VLOOKUP(A1167,GIS!A:C,3,0)</f>
        <v>1000</v>
      </c>
      <c r="O1167" s="66" t="str">
        <f t="shared" si="292"/>
        <v/>
      </c>
      <c r="P1167" s="66" t="str">
        <f t="shared" si="290"/>
        <v>✕</v>
      </c>
      <c r="Q1167" s="66">
        <f t="shared" si="293"/>
        <v>1000</v>
      </c>
      <c r="R1167" s="66">
        <f t="shared" si="294"/>
        <v>1000</v>
      </c>
      <c r="S1167" s="66">
        <f>Q1167-U1167-SUMIFS(条件付き不可!X:X,条件付き不可!E:E,D1167)</f>
        <v>862</v>
      </c>
      <c r="T1167" s="66">
        <f t="shared" si="291"/>
        <v>862</v>
      </c>
      <c r="U1167" s="66">
        <f>IF(COUNTIFS(条件付き不可!$E:$E,$D1167,条件付き不可!$C:$C,条件付き不可!$V$3)&gt;0,Q1167,SUMIFS(条件付き不可!$L:$L,条件付き不可!$E:$E,$D1167,条件付き不可!$C:$C,U$1))</f>
        <v>0</v>
      </c>
      <c r="V1167" s="66">
        <f>IF(COUNTIFS(条件付き不可!$E:$E,$D1167,条件付き不可!$C:$C,条件付き不可!$V$5)&gt;0,Q1167,IFERROR(VLOOKUP(D1167,条件付き不可!E:Y,21,0),0))</f>
        <v>138</v>
      </c>
    </row>
    <row r="1168" spans="1:22">
      <c r="A1168" s="53" t="str">
        <f>TEXT(D1168,"000000")</f>
        <v>035009</v>
      </c>
      <c r="B1168" s="53">
        <v>20</v>
      </c>
      <c r="C1168">
        <v>1167</v>
      </c>
      <c r="D1168">
        <v>35009</v>
      </c>
      <c r="E1168" t="s">
        <v>3036</v>
      </c>
      <c r="F1168" t="s">
        <v>860</v>
      </c>
      <c r="G1168" t="str">
        <f>VLOOKUP(A1168,GIS!A:B,2,0)</f>
        <v>本中山４Ａ</v>
      </c>
      <c r="H1168" t="s">
        <v>861</v>
      </c>
      <c r="I1168" t="s">
        <v>2612</v>
      </c>
      <c r="J1168" s="66">
        <v>340</v>
      </c>
      <c r="K1168" s="66">
        <v>340</v>
      </c>
      <c r="L1168" s="66">
        <v>340</v>
      </c>
      <c r="M1168" s="66">
        <v>340</v>
      </c>
      <c r="N1168" s="66">
        <f>VLOOKUP(A1168,GIS!A:C,3,0)</f>
        <v>340</v>
      </c>
      <c r="O1168" s="66" t="str">
        <f>IF(J1168=N1168,"","✕")</f>
        <v/>
      </c>
      <c r="P1168" s="66" t="str">
        <f t="shared" si="290"/>
        <v/>
      </c>
      <c r="Q1168" s="66">
        <f>N1168</f>
        <v>340</v>
      </c>
      <c r="R1168" s="66">
        <f>Q1168-U1168</f>
        <v>340</v>
      </c>
      <c r="S1168" s="66">
        <f>Q1168-U1168-SUMIFS(条件付き不可!X:X,条件付き不可!E:E,D1168)</f>
        <v>340</v>
      </c>
      <c r="T1168" s="66">
        <f t="shared" si="291"/>
        <v>340</v>
      </c>
      <c r="U1168" s="66">
        <f>IF(COUNTIFS(条件付き不可!$E:$E,$D1168,条件付き不可!$C:$C,条件付き不可!$V$3)&gt;0,Q1168,SUMIFS(条件付き不可!$L:$L,条件付き不可!$E:$E,$D1168,条件付き不可!$C:$C,U$1))</f>
        <v>0</v>
      </c>
      <c r="V1168" s="66">
        <f>IF(COUNTIFS(条件付き不可!$E:$E,$D1168,条件付き不可!$C:$C,条件付き不可!$V$5)&gt;0,Q1168,IFERROR(VLOOKUP(D1168,条件付き不可!E:Y,21,0),0))</f>
        <v>0</v>
      </c>
    </row>
    <row r="1169" spans="1:22">
      <c r="A1169" s="53" t="str">
        <f t="shared" si="295"/>
        <v>035262</v>
      </c>
      <c r="B1169" s="53">
        <v>20</v>
      </c>
      <c r="C1169">
        <v>1168</v>
      </c>
      <c r="D1169">
        <v>35262</v>
      </c>
      <c r="E1169" t="s">
        <v>3036</v>
      </c>
      <c r="F1169" t="s">
        <v>860</v>
      </c>
      <c r="G1169" t="str">
        <f>VLOOKUP(A1169,GIS!A:B,2,0)</f>
        <v>本中山４Ｃ</v>
      </c>
      <c r="H1169" t="s">
        <v>861</v>
      </c>
      <c r="I1169" t="s">
        <v>2612</v>
      </c>
      <c r="J1169" s="66">
        <v>335</v>
      </c>
      <c r="K1169" s="66">
        <v>335</v>
      </c>
      <c r="L1169" s="66">
        <v>335</v>
      </c>
      <c r="M1169" s="66">
        <v>335</v>
      </c>
      <c r="N1169" s="66">
        <f>VLOOKUP(A1169,GIS!A:C,3,0)</f>
        <v>335</v>
      </c>
      <c r="O1169" s="66" t="str">
        <f t="shared" si="292"/>
        <v/>
      </c>
      <c r="P1169" s="66" t="str">
        <f t="shared" si="290"/>
        <v/>
      </c>
      <c r="Q1169" s="66">
        <f t="shared" si="293"/>
        <v>335</v>
      </c>
      <c r="R1169" s="66">
        <f t="shared" si="294"/>
        <v>335</v>
      </c>
      <c r="S1169" s="66">
        <f>Q1169-U1169-SUMIFS(条件付き不可!X:X,条件付き不可!E:E,D1169)</f>
        <v>335</v>
      </c>
      <c r="T1169" s="66">
        <f t="shared" si="291"/>
        <v>335</v>
      </c>
      <c r="U1169" s="66">
        <f>IF(COUNTIFS(条件付き不可!$E:$E,$D1169,条件付き不可!$C:$C,条件付き不可!$V$3)&gt;0,Q1169,SUMIFS(条件付き不可!$L:$L,条件付き不可!$E:$E,$D1169,条件付き不可!$C:$C,U$1))</f>
        <v>0</v>
      </c>
      <c r="V1169" s="66">
        <f>IF(COUNTIFS(条件付き不可!$E:$E,$D1169,条件付き不可!$C:$C,条件付き不可!$V$5)&gt;0,Q1169,IFERROR(VLOOKUP(D1169,条件付き不可!E:Y,21,0),0))</f>
        <v>0</v>
      </c>
    </row>
    <row r="1170" spans="1:22">
      <c r="A1170" s="53" t="str">
        <f t="shared" si="295"/>
        <v>035010</v>
      </c>
      <c r="B1170" s="53">
        <v>20</v>
      </c>
      <c r="C1170">
        <v>1169</v>
      </c>
      <c r="D1170">
        <v>35010</v>
      </c>
      <c r="E1170" t="s">
        <v>3036</v>
      </c>
      <c r="F1170" t="s">
        <v>860</v>
      </c>
      <c r="G1170" t="str">
        <f>VLOOKUP(A1170,GIS!A:B,2,0)</f>
        <v>本中山４B・原木1D</v>
      </c>
      <c r="H1170" t="s">
        <v>861</v>
      </c>
      <c r="I1170" t="s">
        <v>7561</v>
      </c>
      <c r="J1170" s="66">
        <v>1000</v>
      </c>
      <c r="K1170" s="66">
        <v>625</v>
      </c>
      <c r="L1170" s="66">
        <v>625</v>
      </c>
      <c r="M1170" s="66">
        <v>1000</v>
      </c>
      <c r="N1170" s="66">
        <f>VLOOKUP(A1170,GIS!A:C,3,0)</f>
        <v>1000</v>
      </c>
      <c r="O1170" s="66" t="str">
        <f t="shared" si="292"/>
        <v/>
      </c>
      <c r="P1170" s="66" t="str">
        <f t="shared" si="290"/>
        <v>✕</v>
      </c>
      <c r="Q1170" s="66">
        <f t="shared" si="293"/>
        <v>1000</v>
      </c>
      <c r="R1170" s="66">
        <f t="shared" si="294"/>
        <v>625</v>
      </c>
      <c r="S1170" s="66">
        <f>Q1170-U1170-SUMIFS(条件付き不可!X:X,条件付き不可!E:E,D1170)</f>
        <v>625</v>
      </c>
      <c r="T1170" s="66">
        <f t="shared" si="291"/>
        <v>1000</v>
      </c>
      <c r="U1170" s="66">
        <f>IF(COUNTIFS(条件付き不可!$E:$E,$D1170,条件付き不可!$C:$C,条件付き不可!$V$3)&gt;0,Q1170,SUMIFS(条件付き不可!$L:$L,条件付き不可!$E:$E,$D1170,条件付き不可!$C:$C,U$1))</f>
        <v>375</v>
      </c>
      <c r="V1170" s="66">
        <f>IF(COUNTIFS(条件付き不可!$E:$E,$D1170,条件付き不可!$C:$C,条件付き不可!$V$5)&gt;0,Q1170,IFERROR(VLOOKUP(D1170,条件付き不可!E:Y,21,0),0))</f>
        <v>0</v>
      </c>
    </row>
    <row r="1171" spans="1:22">
      <c r="A1171" s="53" t="str">
        <f t="shared" si="295"/>
        <v>035011</v>
      </c>
      <c r="B1171" s="53">
        <v>20</v>
      </c>
      <c r="C1171">
        <v>1170</v>
      </c>
      <c r="D1171">
        <v>35011</v>
      </c>
      <c r="E1171" t="s">
        <v>3036</v>
      </c>
      <c r="F1171" t="s">
        <v>860</v>
      </c>
      <c r="G1171" t="str">
        <f>VLOOKUP(A1171,GIS!A:B,2,0)</f>
        <v>本中山５</v>
      </c>
      <c r="H1171" t="s">
        <v>861</v>
      </c>
      <c r="I1171" t="s">
        <v>2612</v>
      </c>
      <c r="J1171" s="66">
        <v>660</v>
      </c>
      <c r="K1171" s="66">
        <v>660</v>
      </c>
      <c r="L1171" s="66">
        <v>660</v>
      </c>
      <c r="M1171" s="66">
        <v>660</v>
      </c>
      <c r="N1171" s="66">
        <f>VLOOKUP(A1171,GIS!A:C,3,0)</f>
        <v>660</v>
      </c>
      <c r="O1171" s="66" t="str">
        <f t="shared" si="292"/>
        <v/>
      </c>
      <c r="P1171" s="66" t="str">
        <f t="shared" si="290"/>
        <v/>
      </c>
      <c r="Q1171" s="66">
        <f t="shared" si="293"/>
        <v>660</v>
      </c>
      <c r="R1171" s="66">
        <f t="shared" si="294"/>
        <v>660</v>
      </c>
      <c r="S1171" s="66">
        <f>Q1171-U1171-SUMIFS(条件付き不可!X:X,条件付き不可!E:E,D1171)</f>
        <v>660</v>
      </c>
      <c r="T1171" s="66">
        <f t="shared" si="291"/>
        <v>660</v>
      </c>
      <c r="U1171" s="66">
        <f>IF(COUNTIFS(条件付き不可!$E:$E,$D1171,条件付き不可!$C:$C,条件付き不可!$V$3)&gt;0,Q1171,SUMIFS(条件付き不可!$L:$L,条件付き不可!$E:$E,$D1171,条件付き不可!$C:$C,U$1))</f>
        <v>0</v>
      </c>
      <c r="V1171" s="66">
        <f>IF(COUNTIFS(条件付き不可!$E:$E,$D1171,条件付き不可!$C:$C,条件付き不可!$V$5)&gt;0,Q1171,IFERROR(VLOOKUP(D1171,条件付き不可!E:Y,21,0),0))</f>
        <v>0</v>
      </c>
    </row>
    <row r="1172" spans="1:22">
      <c r="A1172" s="53" t="str">
        <f t="shared" si="295"/>
        <v>035044</v>
      </c>
      <c r="B1172" s="53">
        <v>20</v>
      </c>
      <c r="C1172">
        <v>1171</v>
      </c>
      <c r="D1172">
        <v>35044</v>
      </c>
      <c r="E1172" t="s">
        <v>3036</v>
      </c>
      <c r="F1172" t="s">
        <v>860</v>
      </c>
      <c r="G1172" t="str">
        <f>VLOOKUP(A1172,GIS!A:B,2,0)</f>
        <v>本中山６</v>
      </c>
      <c r="H1172" t="s">
        <v>861</v>
      </c>
      <c r="I1172" t="s">
        <v>2612</v>
      </c>
      <c r="J1172" s="66">
        <v>915</v>
      </c>
      <c r="K1172" s="66">
        <v>824</v>
      </c>
      <c r="L1172" s="66">
        <v>824</v>
      </c>
      <c r="M1172" s="66">
        <v>915</v>
      </c>
      <c r="N1172" s="66">
        <f>VLOOKUP(A1172,GIS!A:C,3,0)</f>
        <v>915</v>
      </c>
      <c r="O1172" s="66" t="str">
        <f t="shared" si="292"/>
        <v/>
      </c>
      <c r="P1172" s="66" t="str">
        <f t="shared" si="290"/>
        <v>✕</v>
      </c>
      <c r="Q1172" s="66">
        <f t="shared" si="293"/>
        <v>915</v>
      </c>
      <c r="R1172" s="66">
        <f t="shared" si="294"/>
        <v>824</v>
      </c>
      <c r="S1172" s="66">
        <f>Q1172-U1172-SUMIFS(条件付き不可!X:X,条件付き不可!E:E,D1172)</f>
        <v>824</v>
      </c>
      <c r="T1172" s="66">
        <f t="shared" si="291"/>
        <v>915</v>
      </c>
      <c r="U1172" s="66">
        <f>IF(COUNTIFS(条件付き不可!$E:$E,$D1172,条件付き不可!$C:$C,条件付き不可!$V$3)&gt;0,Q1172,SUMIFS(条件付き不可!$L:$L,条件付き不可!$E:$E,$D1172,条件付き不可!$C:$C,U$1))</f>
        <v>91</v>
      </c>
      <c r="V1172" s="66">
        <f>IF(COUNTIFS(条件付き不可!$E:$E,$D1172,条件付き不可!$C:$C,条件付き不可!$V$5)&gt;0,Q1172,IFERROR(VLOOKUP(D1172,条件付き不可!E:Y,21,0),0))</f>
        <v>0</v>
      </c>
    </row>
    <row r="1173" spans="1:22">
      <c r="A1173" s="53" t="str">
        <f t="shared" si="295"/>
        <v>035045</v>
      </c>
      <c r="B1173" s="53">
        <v>20</v>
      </c>
      <c r="C1173">
        <v>1172</v>
      </c>
      <c r="D1173">
        <v>35045</v>
      </c>
      <c r="E1173" t="s">
        <v>3036</v>
      </c>
      <c r="F1173" t="s">
        <v>860</v>
      </c>
      <c r="G1173" t="str">
        <f>VLOOKUP(A1173,GIS!A:B,2,0)</f>
        <v>本中山７</v>
      </c>
      <c r="H1173" t="s">
        <v>861</v>
      </c>
      <c r="I1173" t="s">
        <v>2612</v>
      </c>
      <c r="J1173" s="66">
        <v>710</v>
      </c>
      <c r="K1173" s="66">
        <v>710</v>
      </c>
      <c r="L1173" s="66">
        <v>710</v>
      </c>
      <c r="M1173" s="66">
        <v>710</v>
      </c>
      <c r="N1173" s="66">
        <f>VLOOKUP(A1173,GIS!A:C,3,0)</f>
        <v>710</v>
      </c>
      <c r="O1173" s="66" t="str">
        <f t="shared" si="292"/>
        <v/>
      </c>
      <c r="P1173" s="66" t="str">
        <f t="shared" si="290"/>
        <v/>
      </c>
      <c r="Q1173" s="66">
        <f t="shared" si="293"/>
        <v>710</v>
      </c>
      <c r="R1173" s="66">
        <f t="shared" si="294"/>
        <v>710</v>
      </c>
      <c r="S1173" s="66">
        <f>Q1173-U1173-SUMIFS(条件付き不可!X:X,条件付き不可!E:E,D1173)</f>
        <v>710</v>
      </c>
      <c r="T1173" s="66">
        <f t="shared" si="291"/>
        <v>710</v>
      </c>
      <c r="U1173" s="66">
        <f>IF(COUNTIFS(条件付き不可!$E:$E,$D1173,条件付き不可!$C:$C,条件付き不可!$V$3)&gt;0,Q1173,SUMIFS(条件付き不可!$L:$L,条件付き不可!$E:$E,$D1173,条件付き不可!$C:$C,U$1))</f>
        <v>0</v>
      </c>
      <c r="V1173" s="66">
        <f>IF(COUNTIFS(条件付き不可!$E:$E,$D1173,条件付き不可!$C:$C,条件付き不可!$V$5)&gt;0,Q1173,IFERROR(VLOOKUP(D1173,条件付き不可!E:Y,21,0),0))</f>
        <v>0</v>
      </c>
    </row>
    <row r="1174" spans="1:22">
      <c r="A1174" s="53" t="str">
        <f t="shared" si="295"/>
        <v>035012</v>
      </c>
      <c r="B1174" s="53">
        <v>20</v>
      </c>
      <c r="C1174">
        <v>1173</v>
      </c>
      <c r="D1174">
        <v>35012</v>
      </c>
      <c r="E1174" t="s">
        <v>3036</v>
      </c>
      <c r="F1174" t="s">
        <v>862</v>
      </c>
      <c r="G1174" t="str">
        <f>VLOOKUP(A1174,GIS!A:B,2,0)</f>
        <v>中山１</v>
      </c>
      <c r="H1174" t="s">
        <v>861</v>
      </c>
      <c r="I1174" t="s">
        <v>2620</v>
      </c>
      <c r="J1174" s="66">
        <v>480</v>
      </c>
      <c r="K1174" s="66">
        <v>480</v>
      </c>
      <c r="L1174" s="66">
        <v>480</v>
      </c>
      <c r="M1174" s="66">
        <v>480</v>
      </c>
      <c r="N1174" s="66">
        <f>VLOOKUP(A1174,GIS!A:C,3,0)</f>
        <v>480</v>
      </c>
      <c r="O1174" s="66" t="str">
        <f t="shared" si="292"/>
        <v/>
      </c>
      <c r="P1174" s="66" t="str">
        <f t="shared" si="290"/>
        <v/>
      </c>
      <c r="Q1174" s="66">
        <f t="shared" si="293"/>
        <v>480</v>
      </c>
      <c r="R1174" s="66">
        <f t="shared" si="294"/>
        <v>480</v>
      </c>
      <c r="S1174" s="66">
        <f>Q1174-U1174-SUMIFS(条件付き不可!X:X,条件付き不可!E:E,D1174)</f>
        <v>480</v>
      </c>
      <c r="T1174" s="66">
        <f t="shared" si="291"/>
        <v>480</v>
      </c>
      <c r="U1174" s="66">
        <f>IF(COUNTIFS(条件付き不可!$E:$E,$D1174,条件付き不可!$C:$C,条件付き不可!$V$3)&gt;0,Q1174,SUMIFS(条件付き不可!$L:$L,条件付き不可!$E:$E,$D1174,条件付き不可!$C:$C,U$1))</f>
        <v>0</v>
      </c>
      <c r="V1174" s="66">
        <f>IF(COUNTIFS(条件付き不可!$E:$E,$D1174,条件付き不可!$C:$C,条件付き不可!$V$5)&gt;0,Q1174,IFERROR(VLOOKUP(D1174,条件付き不可!E:Y,21,0),0))</f>
        <v>0</v>
      </c>
    </row>
    <row r="1175" spans="1:22">
      <c r="A1175" s="53" t="str">
        <f t="shared" si="295"/>
        <v>035013</v>
      </c>
      <c r="B1175" s="53">
        <v>20</v>
      </c>
      <c r="C1175">
        <v>1174</v>
      </c>
      <c r="D1175">
        <v>35013</v>
      </c>
      <c r="E1175" t="s">
        <v>3036</v>
      </c>
      <c r="F1175" t="s">
        <v>862</v>
      </c>
      <c r="G1175" t="str">
        <f>VLOOKUP(A1175,GIS!A:B,2,0)</f>
        <v>中山２</v>
      </c>
      <c r="H1175" t="s">
        <v>861</v>
      </c>
      <c r="I1175" t="s">
        <v>2620</v>
      </c>
      <c r="J1175" s="66">
        <v>320</v>
      </c>
      <c r="K1175" s="66">
        <v>320</v>
      </c>
      <c r="L1175" s="66">
        <v>320</v>
      </c>
      <c r="M1175" s="66">
        <v>320</v>
      </c>
      <c r="N1175" s="66">
        <f>VLOOKUP(A1175,GIS!A:C,3,0)</f>
        <v>320</v>
      </c>
      <c r="O1175" s="66" t="str">
        <f t="shared" si="292"/>
        <v/>
      </c>
      <c r="P1175" s="66" t="str">
        <f t="shared" si="290"/>
        <v/>
      </c>
      <c r="Q1175" s="66">
        <f t="shared" si="293"/>
        <v>320</v>
      </c>
      <c r="R1175" s="66">
        <f t="shared" si="294"/>
        <v>320</v>
      </c>
      <c r="S1175" s="66">
        <f>Q1175-U1175-SUMIFS(条件付き不可!X:X,条件付き不可!E:E,D1175)</f>
        <v>320</v>
      </c>
      <c r="T1175" s="66">
        <f t="shared" si="291"/>
        <v>320</v>
      </c>
      <c r="U1175" s="66">
        <f>IF(COUNTIFS(条件付き不可!$E:$E,$D1175,条件付き不可!$C:$C,条件付き不可!$V$3)&gt;0,Q1175,SUMIFS(条件付き不可!$L:$L,条件付き不可!$E:$E,$D1175,条件付き不可!$C:$C,U$1))</f>
        <v>0</v>
      </c>
      <c r="V1175" s="66">
        <f>IF(COUNTIFS(条件付き不可!$E:$E,$D1175,条件付き不可!$C:$C,条件付き不可!$V$5)&gt;0,Q1175,IFERROR(VLOOKUP(D1175,条件付き不可!E:Y,21,0),0))</f>
        <v>0</v>
      </c>
    </row>
    <row r="1176" spans="1:22">
      <c r="A1176" s="53" t="str">
        <f t="shared" si="295"/>
        <v>035014</v>
      </c>
      <c r="B1176" s="53">
        <v>20</v>
      </c>
      <c r="C1176">
        <v>1175</v>
      </c>
      <c r="D1176">
        <v>35014</v>
      </c>
      <c r="E1176" t="s">
        <v>3036</v>
      </c>
      <c r="F1176" t="s">
        <v>862</v>
      </c>
      <c r="G1176" t="str">
        <f>VLOOKUP(A1176,GIS!A:B,2,0)</f>
        <v>中山３</v>
      </c>
      <c r="H1176" t="s">
        <v>861</v>
      </c>
      <c r="I1176" t="s">
        <v>2620</v>
      </c>
      <c r="J1176" s="66">
        <v>395</v>
      </c>
      <c r="K1176" s="66">
        <v>395</v>
      </c>
      <c r="L1176" s="66">
        <v>395</v>
      </c>
      <c r="M1176" s="66">
        <v>395</v>
      </c>
      <c r="N1176" s="66">
        <f>VLOOKUP(A1176,GIS!A:C,3,0)</f>
        <v>395</v>
      </c>
      <c r="O1176" s="66" t="str">
        <f t="shared" si="292"/>
        <v/>
      </c>
      <c r="P1176" s="66" t="str">
        <f t="shared" si="290"/>
        <v/>
      </c>
      <c r="Q1176" s="66">
        <f t="shared" si="293"/>
        <v>395</v>
      </c>
      <c r="R1176" s="66">
        <f t="shared" si="294"/>
        <v>395</v>
      </c>
      <c r="S1176" s="66">
        <f>Q1176-U1176-SUMIFS(条件付き不可!X:X,条件付き不可!E:E,D1176)</f>
        <v>395</v>
      </c>
      <c r="T1176" s="66">
        <f t="shared" si="291"/>
        <v>395</v>
      </c>
      <c r="U1176" s="66">
        <f>IF(COUNTIFS(条件付き不可!$E:$E,$D1176,条件付き不可!$C:$C,条件付き不可!$V$3)&gt;0,Q1176,SUMIFS(条件付き不可!$L:$L,条件付き不可!$E:$E,$D1176,条件付き不可!$C:$C,U$1))</f>
        <v>0</v>
      </c>
      <c r="V1176" s="66">
        <f>IF(COUNTIFS(条件付き不可!$E:$E,$D1176,条件付き不可!$C:$C,条件付き不可!$V$5)&gt;0,Q1176,IFERROR(VLOOKUP(D1176,条件付き不可!E:Y,21,0),0))</f>
        <v>0</v>
      </c>
    </row>
    <row r="1177" spans="1:22">
      <c r="A1177" s="53" t="str">
        <f t="shared" si="295"/>
        <v>035015</v>
      </c>
      <c r="B1177" s="53">
        <v>20</v>
      </c>
      <c r="C1177">
        <v>1176</v>
      </c>
      <c r="D1177">
        <v>35015</v>
      </c>
      <c r="E1177" t="s">
        <v>3036</v>
      </c>
      <c r="F1177" t="s">
        <v>862</v>
      </c>
      <c r="G1177" t="str">
        <f>VLOOKUP(A1177,GIS!A:B,2,0)</f>
        <v>中山４</v>
      </c>
      <c r="H1177" t="s">
        <v>861</v>
      </c>
      <c r="I1177" t="s">
        <v>2620</v>
      </c>
      <c r="J1177" s="66">
        <v>550</v>
      </c>
      <c r="K1177" s="66">
        <v>550</v>
      </c>
      <c r="L1177" s="66">
        <v>550</v>
      </c>
      <c r="M1177" s="66">
        <v>550</v>
      </c>
      <c r="N1177" s="66">
        <f>VLOOKUP(A1177,GIS!A:C,3,0)</f>
        <v>550</v>
      </c>
      <c r="O1177" s="66" t="str">
        <f t="shared" si="292"/>
        <v/>
      </c>
      <c r="P1177" s="66" t="str">
        <f t="shared" si="290"/>
        <v/>
      </c>
      <c r="Q1177" s="66">
        <f t="shared" si="293"/>
        <v>550</v>
      </c>
      <c r="R1177" s="66">
        <f t="shared" si="294"/>
        <v>550</v>
      </c>
      <c r="S1177" s="66">
        <f>Q1177-U1177-SUMIFS(条件付き不可!X:X,条件付き不可!E:E,D1177)</f>
        <v>550</v>
      </c>
      <c r="T1177" s="66">
        <f t="shared" si="291"/>
        <v>550</v>
      </c>
      <c r="U1177" s="66">
        <f>IF(COUNTIFS(条件付き不可!$E:$E,$D1177,条件付き不可!$C:$C,条件付き不可!$V$3)&gt;0,Q1177,SUMIFS(条件付き不可!$L:$L,条件付き不可!$E:$E,$D1177,条件付き不可!$C:$C,U$1))</f>
        <v>0</v>
      </c>
      <c r="V1177" s="66">
        <f>IF(COUNTIFS(条件付き不可!$E:$E,$D1177,条件付き不可!$C:$C,条件付き不可!$V$5)&gt;0,Q1177,IFERROR(VLOOKUP(D1177,条件付き不可!E:Y,21,0),0))</f>
        <v>0</v>
      </c>
    </row>
    <row r="1178" spans="1:22">
      <c r="A1178" s="53" t="str">
        <f t="shared" si="295"/>
        <v>035016</v>
      </c>
      <c r="B1178" s="53">
        <v>20</v>
      </c>
      <c r="C1178">
        <v>1177</v>
      </c>
      <c r="D1178">
        <v>35016</v>
      </c>
      <c r="E1178" t="s">
        <v>3036</v>
      </c>
      <c r="F1178" t="s">
        <v>863</v>
      </c>
      <c r="G1178" t="str">
        <f>VLOOKUP(A1178,GIS!A:B,2,0)</f>
        <v>鬼越１</v>
      </c>
      <c r="H1178" t="s">
        <v>861</v>
      </c>
      <c r="I1178" t="s">
        <v>2620</v>
      </c>
      <c r="J1178" s="66">
        <v>620</v>
      </c>
      <c r="K1178" s="66">
        <v>620</v>
      </c>
      <c r="L1178" s="66">
        <v>620</v>
      </c>
      <c r="M1178" s="66">
        <v>620</v>
      </c>
      <c r="N1178" s="66">
        <f>VLOOKUP(A1178,GIS!A:C,3,0)</f>
        <v>620</v>
      </c>
      <c r="O1178" s="66" t="str">
        <f t="shared" si="292"/>
        <v/>
      </c>
      <c r="P1178" s="66" t="str">
        <f t="shared" si="290"/>
        <v/>
      </c>
      <c r="Q1178" s="66">
        <f t="shared" si="293"/>
        <v>620</v>
      </c>
      <c r="R1178" s="66">
        <f t="shared" si="294"/>
        <v>620</v>
      </c>
      <c r="S1178" s="66">
        <f>Q1178-U1178-SUMIFS(条件付き不可!X:X,条件付き不可!E:E,D1178)</f>
        <v>620</v>
      </c>
      <c r="T1178" s="66">
        <f t="shared" si="291"/>
        <v>620</v>
      </c>
      <c r="U1178" s="66">
        <f>IF(COUNTIFS(条件付き不可!$E:$E,$D1178,条件付き不可!$C:$C,条件付き不可!$V$3)&gt;0,Q1178,SUMIFS(条件付き不可!$L:$L,条件付き不可!$E:$E,$D1178,条件付き不可!$C:$C,U$1))</f>
        <v>0</v>
      </c>
      <c r="V1178" s="66">
        <f>IF(COUNTIFS(条件付き不可!$E:$E,$D1178,条件付き不可!$C:$C,条件付き不可!$V$5)&gt;0,Q1178,IFERROR(VLOOKUP(D1178,条件付き不可!E:Y,21,0),0))</f>
        <v>0</v>
      </c>
    </row>
    <row r="1179" spans="1:22">
      <c r="A1179" s="53" t="str">
        <f t="shared" si="295"/>
        <v>035017</v>
      </c>
      <c r="B1179" s="53">
        <v>20</v>
      </c>
      <c r="C1179">
        <v>1178</v>
      </c>
      <c r="D1179">
        <v>35017</v>
      </c>
      <c r="E1179" t="s">
        <v>3036</v>
      </c>
      <c r="F1179" t="s">
        <v>863</v>
      </c>
      <c r="G1179" t="str">
        <f>VLOOKUP(A1179,GIS!A:B,2,0)</f>
        <v>鬼越２Ａ</v>
      </c>
      <c r="H1179" t="s">
        <v>861</v>
      </c>
      <c r="I1179" t="s">
        <v>2620</v>
      </c>
      <c r="J1179" s="66">
        <v>315</v>
      </c>
      <c r="K1179" s="66">
        <v>315</v>
      </c>
      <c r="L1179" s="66">
        <v>315</v>
      </c>
      <c r="M1179" s="66">
        <v>315</v>
      </c>
      <c r="N1179" s="66">
        <f>VLOOKUP(A1179,GIS!A:C,3,0)</f>
        <v>315</v>
      </c>
      <c r="O1179" s="66" t="str">
        <f t="shared" si="292"/>
        <v/>
      </c>
      <c r="P1179" s="66" t="str">
        <f t="shared" si="290"/>
        <v/>
      </c>
      <c r="Q1179" s="66">
        <f t="shared" si="293"/>
        <v>315</v>
      </c>
      <c r="R1179" s="66">
        <f t="shared" si="294"/>
        <v>315</v>
      </c>
      <c r="S1179" s="66">
        <f>Q1179-U1179-SUMIFS(条件付き不可!X:X,条件付き不可!E:E,D1179)</f>
        <v>315</v>
      </c>
      <c r="T1179" s="66">
        <f t="shared" si="291"/>
        <v>315</v>
      </c>
      <c r="U1179" s="66">
        <f>IF(COUNTIFS(条件付き不可!$E:$E,$D1179,条件付き不可!$C:$C,条件付き不可!$V$3)&gt;0,Q1179,SUMIFS(条件付き不可!$L:$L,条件付き不可!$E:$E,$D1179,条件付き不可!$C:$C,U$1))</f>
        <v>0</v>
      </c>
      <c r="V1179" s="66">
        <f>IF(COUNTIFS(条件付き不可!$E:$E,$D1179,条件付き不可!$C:$C,条件付き不可!$V$5)&gt;0,Q1179,IFERROR(VLOOKUP(D1179,条件付き不可!E:Y,21,0),0))</f>
        <v>0</v>
      </c>
    </row>
    <row r="1180" spans="1:22">
      <c r="A1180" s="53" t="str">
        <f t="shared" si="295"/>
        <v>035018</v>
      </c>
      <c r="B1180" s="53">
        <v>20</v>
      </c>
      <c r="C1180">
        <v>1179</v>
      </c>
      <c r="D1180">
        <v>35018</v>
      </c>
      <c r="E1180" t="s">
        <v>3036</v>
      </c>
      <c r="F1180" t="s">
        <v>863</v>
      </c>
      <c r="G1180" t="str">
        <f>VLOOKUP(A1180,GIS!A:B,2,0)</f>
        <v>鬼越２Ｂ</v>
      </c>
      <c r="H1180" t="s">
        <v>861</v>
      </c>
      <c r="I1180" t="s">
        <v>2620</v>
      </c>
      <c r="J1180" s="66">
        <v>505</v>
      </c>
      <c r="K1180" s="66">
        <v>505</v>
      </c>
      <c r="L1180" s="66">
        <v>505</v>
      </c>
      <c r="M1180" s="66">
        <v>505</v>
      </c>
      <c r="N1180" s="66">
        <f>VLOOKUP(A1180,GIS!A:C,3,0)</f>
        <v>505</v>
      </c>
      <c r="O1180" s="66" t="str">
        <f t="shared" si="292"/>
        <v/>
      </c>
      <c r="P1180" s="66" t="str">
        <f t="shared" si="290"/>
        <v/>
      </c>
      <c r="Q1180" s="66">
        <f t="shared" si="293"/>
        <v>505</v>
      </c>
      <c r="R1180" s="66">
        <f t="shared" si="294"/>
        <v>505</v>
      </c>
      <c r="S1180" s="66">
        <f>Q1180-U1180-SUMIFS(条件付き不可!X:X,条件付き不可!E:E,D1180)</f>
        <v>505</v>
      </c>
      <c r="T1180" s="66">
        <f t="shared" si="291"/>
        <v>505</v>
      </c>
      <c r="U1180" s="66">
        <f>IF(COUNTIFS(条件付き不可!$E:$E,$D1180,条件付き不可!$C:$C,条件付き不可!$V$3)&gt;0,Q1180,SUMIFS(条件付き不可!$L:$L,条件付き不可!$E:$E,$D1180,条件付き不可!$C:$C,U$1))</f>
        <v>0</v>
      </c>
      <c r="V1180" s="66">
        <f>IF(COUNTIFS(条件付き不可!$E:$E,$D1180,条件付き不可!$C:$C,条件付き不可!$V$5)&gt;0,Q1180,IFERROR(VLOOKUP(D1180,条件付き不可!E:Y,21,0),0))</f>
        <v>0</v>
      </c>
    </row>
    <row r="1181" spans="1:22">
      <c r="A1181" s="53" t="str">
        <f t="shared" si="295"/>
        <v>035019</v>
      </c>
      <c r="B1181" s="53">
        <v>20</v>
      </c>
      <c r="C1181">
        <v>1180</v>
      </c>
      <c r="D1181">
        <v>35019</v>
      </c>
      <c r="E1181" t="s">
        <v>3036</v>
      </c>
      <c r="F1181" t="s">
        <v>863</v>
      </c>
      <c r="G1181" t="str">
        <f>VLOOKUP(A1181,GIS!A:B,2,0)</f>
        <v>高石神Ａ</v>
      </c>
      <c r="H1181" t="s">
        <v>861</v>
      </c>
      <c r="I1181" t="s">
        <v>2620</v>
      </c>
      <c r="J1181" s="66">
        <v>435</v>
      </c>
      <c r="K1181" s="66">
        <v>435</v>
      </c>
      <c r="L1181" s="66">
        <v>435</v>
      </c>
      <c r="M1181" s="66">
        <v>435</v>
      </c>
      <c r="N1181" s="66">
        <f>VLOOKUP(A1181,GIS!A:C,3,0)</f>
        <v>435</v>
      </c>
      <c r="O1181" s="66" t="str">
        <f t="shared" si="292"/>
        <v/>
      </c>
      <c r="P1181" s="66" t="str">
        <f t="shared" si="290"/>
        <v/>
      </c>
      <c r="Q1181" s="66">
        <f t="shared" si="293"/>
        <v>435</v>
      </c>
      <c r="R1181" s="66">
        <f t="shared" si="294"/>
        <v>435</v>
      </c>
      <c r="S1181" s="66">
        <f>Q1181-U1181-SUMIFS(条件付き不可!X:X,条件付き不可!E:E,D1181)</f>
        <v>435</v>
      </c>
      <c r="T1181" s="66">
        <f t="shared" si="291"/>
        <v>435</v>
      </c>
      <c r="U1181" s="66">
        <f>IF(COUNTIFS(条件付き不可!$E:$E,$D1181,条件付き不可!$C:$C,条件付き不可!$V$3)&gt;0,Q1181,SUMIFS(条件付き不可!$L:$L,条件付き不可!$E:$E,$D1181,条件付き不可!$C:$C,U$1))</f>
        <v>0</v>
      </c>
      <c r="V1181" s="66">
        <f>IF(COUNTIFS(条件付き不可!$E:$E,$D1181,条件付き不可!$C:$C,条件付き不可!$V$5)&gt;0,Q1181,IFERROR(VLOOKUP(D1181,条件付き不可!E:Y,21,0),0))</f>
        <v>0</v>
      </c>
    </row>
    <row r="1182" spans="1:22">
      <c r="A1182" s="53" t="str">
        <f t="shared" si="295"/>
        <v>035020</v>
      </c>
      <c r="B1182" s="53">
        <v>20</v>
      </c>
      <c r="C1182">
        <v>1181</v>
      </c>
      <c r="D1182">
        <v>35020</v>
      </c>
      <c r="E1182" t="s">
        <v>3036</v>
      </c>
      <c r="F1182" t="s">
        <v>863</v>
      </c>
      <c r="G1182" t="str">
        <f>VLOOKUP(A1182,GIS!A:B,2,0)</f>
        <v>高石神Ｂ</v>
      </c>
      <c r="H1182" t="s">
        <v>861</v>
      </c>
      <c r="I1182" t="s">
        <v>2620</v>
      </c>
      <c r="J1182" s="66">
        <v>380</v>
      </c>
      <c r="K1182" s="66">
        <v>380</v>
      </c>
      <c r="L1182" s="66">
        <v>380</v>
      </c>
      <c r="M1182" s="66">
        <v>380</v>
      </c>
      <c r="N1182" s="66">
        <f>VLOOKUP(A1182,GIS!A:C,3,0)</f>
        <v>380</v>
      </c>
      <c r="O1182" s="66" t="str">
        <f t="shared" si="292"/>
        <v/>
      </c>
      <c r="P1182" s="66" t="str">
        <f t="shared" si="290"/>
        <v/>
      </c>
      <c r="Q1182" s="66">
        <f t="shared" si="293"/>
        <v>380</v>
      </c>
      <c r="R1182" s="66">
        <f t="shared" si="294"/>
        <v>380</v>
      </c>
      <c r="S1182" s="66">
        <f>Q1182-U1182-SUMIFS(条件付き不可!X:X,条件付き不可!E:E,D1182)</f>
        <v>380</v>
      </c>
      <c r="T1182" s="66">
        <f t="shared" si="291"/>
        <v>380</v>
      </c>
      <c r="U1182" s="66">
        <f>IF(COUNTIFS(条件付き不可!$E:$E,$D1182,条件付き不可!$C:$C,条件付き不可!$V$3)&gt;0,Q1182,SUMIFS(条件付き不可!$L:$L,条件付き不可!$E:$E,$D1182,条件付き不可!$C:$C,U$1))</f>
        <v>0</v>
      </c>
      <c r="V1182" s="66">
        <f>IF(COUNTIFS(条件付き不可!$E:$E,$D1182,条件付き不可!$C:$C,条件付き不可!$V$5)&gt;0,Q1182,IFERROR(VLOOKUP(D1182,条件付き不可!E:Y,21,0),0))</f>
        <v>0</v>
      </c>
    </row>
    <row r="1183" spans="1:22">
      <c r="A1183" s="53" t="str">
        <f>TEXT(D1183,"000000")</f>
        <v>035021</v>
      </c>
      <c r="B1183" s="53">
        <v>20</v>
      </c>
      <c r="C1183">
        <v>1182</v>
      </c>
      <c r="D1183">
        <v>35021</v>
      </c>
      <c r="E1183" t="s">
        <v>3036</v>
      </c>
      <c r="F1183" t="s">
        <v>864</v>
      </c>
      <c r="G1183" t="str">
        <f>VLOOKUP(A1183,GIS!A:B,2,0)</f>
        <v>鬼高１</v>
      </c>
      <c r="H1183" t="s">
        <v>861</v>
      </c>
      <c r="I1183" t="s">
        <v>2620</v>
      </c>
      <c r="J1183" s="66">
        <v>525</v>
      </c>
      <c r="K1183" s="66">
        <v>525</v>
      </c>
      <c r="L1183" s="66">
        <v>525</v>
      </c>
      <c r="M1183" s="66">
        <v>525</v>
      </c>
      <c r="N1183" s="66">
        <f>VLOOKUP(A1183,GIS!A:C,3,0)</f>
        <v>525</v>
      </c>
      <c r="O1183" s="66" t="str">
        <f>IF(J1183=N1183,"","✕")</f>
        <v/>
      </c>
      <c r="P1183" s="66" t="str">
        <f t="shared" si="290"/>
        <v/>
      </c>
      <c r="Q1183" s="66">
        <f>N1183</f>
        <v>525</v>
      </c>
      <c r="R1183" s="66">
        <f>Q1183-U1183</f>
        <v>525</v>
      </c>
      <c r="S1183" s="66">
        <f>Q1183-U1183-SUMIFS(条件付き不可!X:X,条件付き不可!E:E,D1183)</f>
        <v>525</v>
      </c>
      <c r="T1183" s="66">
        <f t="shared" si="291"/>
        <v>525</v>
      </c>
      <c r="U1183" s="66">
        <f>IF(COUNTIFS(条件付き不可!$E:$E,$D1183,条件付き不可!$C:$C,条件付き不可!$V$3)&gt;0,Q1183,SUMIFS(条件付き不可!$L:$L,条件付き不可!$E:$E,$D1183,条件付き不可!$C:$C,U$1))</f>
        <v>0</v>
      </c>
      <c r="V1183" s="66">
        <f>IF(COUNTIFS(条件付き不可!$E:$E,$D1183,条件付き不可!$C:$C,条件付き不可!$V$5)&gt;0,Q1183,IFERROR(VLOOKUP(D1183,条件付き不可!E:Y,21,0),0))</f>
        <v>0</v>
      </c>
    </row>
    <row r="1184" spans="1:22">
      <c r="A1184" s="53" t="str">
        <f t="shared" si="295"/>
        <v>035261</v>
      </c>
      <c r="B1184" s="53">
        <v>20</v>
      </c>
      <c r="C1184">
        <v>1183</v>
      </c>
      <c r="D1184">
        <v>35261</v>
      </c>
      <c r="E1184" t="s">
        <v>3036</v>
      </c>
      <c r="F1184" t="s">
        <v>864</v>
      </c>
      <c r="G1184" t="str">
        <f>VLOOKUP(A1184,GIS!A:B,2,0)</f>
        <v>鬼高４</v>
      </c>
      <c r="H1184" t="s">
        <v>861</v>
      </c>
      <c r="I1184" t="s">
        <v>2620</v>
      </c>
      <c r="J1184" s="66">
        <v>295</v>
      </c>
      <c r="K1184" s="66">
        <v>295</v>
      </c>
      <c r="L1184" s="66">
        <v>295</v>
      </c>
      <c r="M1184" s="66">
        <v>295</v>
      </c>
      <c r="N1184" s="66">
        <f>VLOOKUP(A1184,GIS!A:C,3,0)</f>
        <v>295</v>
      </c>
      <c r="O1184" s="66" t="str">
        <f t="shared" si="292"/>
        <v/>
      </c>
      <c r="P1184" s="66" t="str">
        <f t="shared" si="290"/>
        <v/>
      </c>
      <c r="Q1184" s="66">
        <f t="shared" si="293"/>
        <v>295</v>
      </c>
      <c r="R1184" s="66">
        <f t="shared" si="294"/>
        <v>295</v>
      </c>
      <c r="S1184" s="66">
        <f>Q1184-U1184-SUMIFS(条件付き不可!X:X,条件付き不可!E:E,D1184)</f>
        <v>295</v>
      </c>
      <c r="T1184" s="66">
        <f t="shared" si="291"/>
        <v>295</v>
      </c>
      <c r="U1184" s="66">
        <f>IF(COUNTIFS(条件付き不可!$E:$E,$D1184,条件付き不可!$C:$C,条件付き不可!$V$3)&gt;0,Q1184,SUMIFS(条件付き不可!$L:$L,条件付き不可!$E:$E,$D1184,条件付き不可!$C:$C,U$1))</f>
        <v>0</v>
      </c>
      <c r="V1184" s="66">
        <f>IF(COUNTIFS(条件付き不可!$E:$E,$D1184,条件付き不可!$C:$C,条件付き不可!$V$5)&gt;0,Q1184,IFERROR(VLOOKUP(D1184,条件付き不可!E:Y,21,0),0))</f>
        <v>0</v>
      </c>
    </row>
    <row r="1185" spans="1:22">
      <c r="A1185" s="53" t="str">
        <f t="shared" si="295"/>
        <v>035022</v>
      </c>
      <c r="B1185" s="53">
        <v>20</v>
      </c>
      <c r="C1185">
        <v>1184</v>
      </c>
      <c r="D1185">
        <v>35022</v>
      </c>
      <c r="E1185" t="s">
        <v>3036</v>
      </c>
      <c r="F1185" t="s">
        <v>864</v>
      </c>
      <c r="G1185" t="str">
        <f>VLOOKUP(A1185,GIS!A:B,2,0)</f>
        <v>鬼高２Ａ</v>
      </c>
      <c r="H1185" t="s">
        <v>861</v>
      </c>
      <c r="I1185" t="s">
        <v>2620</v>
      </c>
      <c r="J1185" s="66">
        <v>600</v>
      </c>
      <c r="K1185" s="66">
        <v>600</v>
      </c>
      <c r="L1185" s="66">
        <v>600</v>
      </c>
      <c r="M1185" s="66">
        <v>600</v>
      </c>
      <c r="N1185" s="66">
        <f>VLOOKUP(A1185,GIS!A:C,3,0)</f>
        <v>600</v>
      </c>
      <c r="O1185" s="66" t="str">
        <f t="shared" si="292"/>
        <v/>
      </c>
      <c r="P1185" s="66" t="str">
        <f t="shared" si="290"/>
        <v/>
      </c>
      <c r="Q1185" s="66">
        <f t="shared" si="293"/>
        <v>600</v>
      </c>
      <c r="R1185" s="66">
        <f t="shared" si="294"/>
        <v>600</v>
      </c>
      <c r="S1185" s="66">
        <f>Q1185-U1185-SUMIFS(条件付き不可!X:X,条件付き不可!E:E,D1185)</f>
        <v>600</v>
      </c>
      <c r="T1185" s="66">
        <f t="shared" si="291"/>
        <v>600</v>
      </c>
      <c r="U1185" s="66">
        <f>IF(COUNTIFS(条件付き不可!$E:$E,$D1185,条件付き不可!$C:$C,条件付き不可!$V$3)&gt;0,Q1185,SUMIFS(条件付き不可!$L:$L,条件付き不可!$E:$E,$D1185,条件付き不可!$C:$C,U$1))</f>
        <v>0</v>
      </c>
      <c r="V1185" s="66">
        <f>IF(COUNTIFS(条件付き不可!$E:$E,$D1185,条件付き不可!$C:$C,条件付き不可!$V$5)&gt;0,Q1185,IFERROR(VLOOKUP(D1185,条件付き不可!E:Y,21,0),0))</f>
        <v>0</v>
      </c>
    </row>
    <row r="1186" spans="1:22">
      <c r="A1186" s="53" t="str">
        <f t="shared" si="295"/>
        <v>035023</v>
      </c>
      <c r="B1186" s="53">
        <v>20</v>
      </c>
      <c r="C1186">
        <v>1185</v>
      </c>
      <c r="D1186">
        <v>35023</v>
      </c>
      <c r="E1186" t="s">
        <v>3036</v>
      </c>
      <c r="F1186" t="s">
        <v>864</v>
      </c>
      <c r="G1186" t="str">
        <f>VLOOKUP(A1186,GIS!A:B,2,0)</f>
        <v>鬼高２Ｂ</v>
      </c>
      <c r="H1186" t="s">
        <v>861</v>
      </c>
      <c r="I1186" t="s">
        <v>2620</v>
      </c>
      <c r="J1186" s="66">
        <v>325</v>
      </c>
      <c r="K1186" s="66">
        <v>325</v>
      </c>
      <c r="L1186" s="66">
        <v>325</v>
      </c>
      <c r="M1186" s="66">
        <v>325</v>
      </c>
      <c r="N1186" s="66">
        <f>VLOOKUP(A1186,GIS!A:C,3,0)</f>
        <v>325</v>
      </c>
      <c r="O1186" s="66" t="str">
        <f t="shared" si="292"/>
        <v/>
      </c>
      <c r="P1186" s="66" t="str">
        <f t="shared" si="290"/>
        <v/>
      </c>
      <c r="Q1186" s="66">
        <f t="shared" si="293"/>
        <v>325</v>
      </c>
      <c r="R1186" s="66">
        <f t="shared" si="294"/>
        <v>325</v>
      </c>
      <c r="S1186" s="66">
        <f>Q1186-U1186-SUMIFS(条件付き不可!X:X,条件付き不可!E:E,D1186)</f>
        <v>325</v>
      </c>
      <c r="T1186" s="66">
        <f t="shared" si="291"/>
        <v>325</v>
      </c>
      <c r="U1186" s="66">
        <f>IF(COUNTIFS(条件付き不可!$E:$E,$D1186,条件付き不可!$C:$C,条件付き不可!$V$3)&gt;0,Q1186,SUMIFS(条件付き不可!$L:$L,条件付き不可!$E:$E,$D1186,条件付き不可!$C:$C,U$1))</f>
        <v>0</v>
      </c>
      <c r="V1186" s="66">
        <f>IF(COUNTIFS(条件付き不可!$E:$E,$D1186,条件付き不可!$C:$C,条件付き不可!$V$5)&gt;0,Q1186,IFERROR(VLOOKUP(D1186,条件付き不可!E:Y,21,0),0))</f>
        <v>0</v>
      </c>
    </row>
    <row r="1187" spans="1:22">
      <c r="A1187" s="53" t="str">
        <f t="shared" si="295"/>
        <v>035024</v>
      </c>
      <c r="B1187" s="53">
        <v>20</v>
      </c>
      <c r="C1187">
        <v>1186</v>
      </c>
      <c r="D1187">
        <v>35024</v>
      </c>
      <c r="E1187" t="s">
        <v>3036</v>
      </c>
      <c r="F1187" t="s">
        <v>864</v>
      </c>
      <c r="G1187" t="str">
        <f>VLOOKUP(A1187,GIS!A:B,2,0)</f>
        <v>鬼高２Ｃ</v>
      </c>
      <c r="H1187" t="s">
        <v>861</v>
      </c>
      <c r="I1187" t="s">
        <v>2620</v>
      </c>
      <c r="J1187" s="66">
        <v>490</v>
      </c>
      <c r="K1187" s="66">
        <v>490</v>
      </c>
      <c r="L1187" s="66">
        <v>490</v>
      </c>
      <c r="M1187" s="66">
        <v>490</v>
      </c>
      <c r="N1187" s="66">
        <f>VLOOKUP(A1187,GIS!A:C,3,0)</f>
        <v>490</v>
      </c>
      <c r="O1187" s="66" t="str">
        <f t="shared" si="292"/>
        <v/>
      </c>
      <c r="P1187" s="66" t="str">
        <f t="shared" si="290"/>
        <v/>
      </c>
      <c r="Q1187" s="66">
        <f t="shared" si="293"/>
        <v>490</v>
      </c>
      <c r="R1187" s="66">
        <f t="shared" si="294"/>
        <v>490</v>
      </c>
      <c r="S1187" s="66">
        <f>Q1187-U1187-SUMIFS(条件付き不可!X:X,条件付き不可!E:E,D1187)</f>
        <v>490</v>
      </c>
      <c r="T1187" s="66">
        <f t="shared" si="291"/>
        <v>490</v>
      </c>
      <c r="U1187" s="66">
        <f>IF(COUNTIFS(条件付き不可!$E:$E,$D1187,条件付き不可!$C:$C,条件付き不可!$V$3)&gt;0,Q1187,SUMIFS(条件付き不可!$L:$L,条件付き不可!$E:$E,$D1187,条件付き不可!$C:$C,U$1))</f>
        <v>0</v>
      </c>
      <c r="V1187" s="66">
        <f>IF(COUNTIFS(条件付き不可!$E:$E,$D1187,条件付き不可!$C:$C,条件付き不可!$V$5)&gt;0,Q1187,IFERROR(VLOOKUP(D1187,条件付き不可!E:Y,21,0),0))</f>
        <v>0</v>
      </c>
    </row>
    <row r="1188" spans="1:22">
      <c r="A1188" s="53" t="str">
        <f t="shared" si="295"/>
        <v>035025</v>
      </c>
      <c r="B1188" s="53">
        <v>20</v>
      </c>
      <c r="C1188">
        <v>1187</v>
      </c>
      <c r="D1188">
        <v>35025</v>
      </c>
      <c r="E1188" t="s">
        <v>3036</v>
      </c>
      <c r="F1188" t="s">
        <v>864</v>
      </c>
      <c r="G1188" t="str">
        <f>VLOOKUP(A1188,GIS!A:B,2,0)</f>
        <v>鬼高２Ｄ</v>
      </c>
      <c r="H1188" t="s">
        <v>861</v>
      </c>
      <c r="I1188" t="s">
        <v>2620</v>
      </c>
      <c r="J1188" s="66">
        <v>730</v>
      </c>
      <c r="K1188" s="66">
        <v>730</v>
      </c>
      <c r="L1188" s="66">
        <v>730</v>
      </c>
      <c r="M1188" s="66">
        <v>730</v>
      </c>
      <c r="N1188" s="66">
        <f>VLOOKUP(A1188,GIS!A:C,3,0)</f>
        <v>730</v>
      </c>
      <c r="O1188" s="66" t="str">
        <f t="shared" si="292"/>
        <v/>
      </c>
      <c r="P1188" s="66" t="str">
        <f t="shared" si="290"/>
        <v/>
      </c>
      <c r="Q1188" s="66">
        <f t="shared" si="293"/>
        <v>730</v>
      </c>
      <c r="R1188" s="66">
        <f t="shared" si="294"/>
        <v>730</v>
      </c>
      <c r="S1188" s="66">
        <f>Q1188-U1188-SUMIFS(条件付き不可!X:X,条件付き不可!E:E,D1188)</f>
        <v>730</v>
      </c>
      <c r="T1188" s="66">
        <f t="shared" si="291"/>
        <v>730</v>
      </c>
      <c r="U1188" s="66">
        <f>IF(COUNTIFS(条件付き不可!$E:$E,$D1188,条件付き不可!$C:$C,条件付き不可!$V$3)&gt;0,Q1188,SUMIFS(条件付き不可!$L:$L,条件付き不可!$E:$E,$D1188,条件付き不可!$C:$C,U$1))</f>
        <v>0</v>
      </c>
      <c r="V1188" s="66">
        <f>IF(COUNTIFS(条件付き不可!$E:$E,$D1188,条件付き不可!$C:$C,条件付き不可!$V$5)&gt;0,Q1188,IFERROR(VLOOKUP(D1188,条件付き不可!E:Y,21,0),0))</f>
        <v>0</v>
      </c>
    </row>
    <row r="1189" spans="1:22">
      <c r="A1189" s="53" t="str">
        <f t="shared" si="295"/>
        <v>035026</v>
      </c>
      <c r="B1189" s="53">
        <v>20</v>
      </c>
      <c r="C1189">
        <v>1188</v>
      </c>
      <c r="D1189">
        <v>35026</v>
      </c>
      <c r="E1189" t="s">
        <v>3036</v>
      </c>
      <c r="F1189" t="s">
        <v>864</v>
      </c>
      <c r="G1189" t="str">
        <f>VLOOKUP(A1189,GIS!A:B,2,0)</f>
        <v>鬼高３Ａ</v>
      </c>
      <c r="H1189" t="s">
        <v>861</v>
      </c>
      <c r="I1189" t="s">
        <v>2620</v>
      </c>
      <c r="J1189" s="66">
        <v>503</v>
      </c>
      <c r="K1189" s="66">
        <v>502</v>
      </c>
      <c r="L1189" s="66">
        <v>502</v>
      </c>
      <c r="M1189" s="66">
        <v>503</v>
      </c>
      <c r="N1189" s="66">
        <f>VLOOKUP(A1189,GIS!A:C,3,0)</f>
        <v>503</v>
      </c>
      <c r="O1189" s="66" t="str">
        <f t="shared" si="292"/>
        <v/>
      </c>
      <c r="P1189" s="66" t="str">
        <f t="shared" si="290"/>
        <v>✕</v>
      </c>
      <c r="Q1189" s="66">
        <f t="shared" si="293"/>
        <v>503</v>
      </c>
      <c r="R1189" s="66">
        <f t="shared" si="294"/>
        <v>502</v>
      </c>
      <c r="S1189" s="66">
        <f>Q1189-U1189-SUMIFS(条件付き不可!X:X,条件付き不可!E:E,D1189)</f>
        <v>502</v>
      </c>
      <c r="T1189" s="66">
        <f t="shared" si="291"/>
        <v>503</v>
      </c>
      <c r="U1189" s="66">
        <f>IF(COUNTIFS(条件付き不可!$E:$E,$D1189,条件付き不可!$C:$C,条件付き不可!$V$3)&gt;0,Q1189,SUMIFS(条件付き不可!$L:$L,条件付き不可!$E:$E,$D1189,条件付き不可!$C:$C,U$1))</f>
        <v>1</v>
      </c>
      <c r="V1189" s="66">
        <f>IF(COUNTIFS(条件付き不可!$E:$E,$D1189,条件付き不可!$C:$C,条件付き不可!$V$5)&gt;0,Q1189,IFERROR(VLOOKUP(D1189,条件付き不可!E:Y,21,0),0))</f>
        <v>0</v>
      </c>
    </row>
    <row r="1190" spans="1:22">
      <c r="A1190" s="53" t="str">
        <f t="shared" si="295"/>
        <v>035027</v>
      </c>
      <c r="B1190" s="53">
        <v>20</v>
      </c>
      <c r="C1190">
        <v>1189</v>
      </c>
      <c r="D1190">
        <v>35027</v>
      </c>
      <c r="E1190" t="s">
        <v>3036</v>
      </c>
      <c r="F1190" t="s">
        <v>864</v>
      </c>
      <c r="G1190" t="str">
        <f>VLOOKUP(A1190,GIS!A:B,2,0)</f>
        <v>鬼高３Ｂ</v>
      </c>
      <c r="H1190" t="s">
        <v>861</v>
      </c>
      <c r="I1190" t="s">
        <v>2620</v>
      </c>
      <c r="J1190" s="66">
        <v>620</v>
      </c>
      <c r="K1190" s="66">
        <v>620</v>
      </c>
      <c r="L1190" s="66">
        <v>620</v>
      </c>
      <c r="M1190" s="66">
        <v>620</v>
      </c>
      <c r="N1190" s="66">
        <f>VLOOKUP(A1190,GIS!A:C,3,0)</f>
        <v>620</v>
      </c>
      <c r="O1190" s="66" t="str">
        <f t="shared" si="292"/>
        <v/>
      </c>
      <c r="P1190" s="66" t="str">
        <f t="shared" si="290"/>
        <v/>
      </c>
      <c r="Q1190" s="66">
        <f t="shared" si="293"/>
        <v>620</v>
      </c>
      <c r="R1190" s="66">
        <f t="shared" si="294"/>
        <v>620</v>
      </c>
      <c r="S1190" s="66">
        <f>Q1190-U1190-SUMIFS(条件付き不可!X:X,条件付き不可!E:E,D1190)</f>
        <v>620</v>
      </c>
      <c r="T1190" s="66">
        <f t="shared" si="291"/>
        <v>620</v>
      </c>
      <c r="U1190" s="66">
        <f>IF(COUNTIFS(条件付き不可!$E:$E,$D1190,条件付き不可!$C:$C,条件付き不可!$V$3)&gt;0,Q1190,SUMIFS(条件付き不可!$L:$L,条件付き不可!$E:$E,$D1190,条件付き不可!$C:$C,U$1))</f>
        <v>0</v>
      </c>
      <c r="V1190" s="66">
        <f>IF(COUNTIFS(条件付き不可!$E:$E,$D1190,条件付き不可!$C:$C,条件付き不可!$V$5)&gt;0,Q1190,IFERROR(VLOOKUP(D1190,条件付き不可!E:Y,21,0),0))</f>
        <v>0</v>
      </c>
    </row>
    <row r="1191" spans="1:22">
      <c r="A1191" s="53" t="str">
        <f t="shared" si="295"/>
        <v>035028</v>
      </c>
      <c r="B1191" s="53">
        <v>20</v>
      </c>
      <c r="C1191">
        <v>1190</v>
      </c>
      <c r="D1191">
        <v>35028</v>
      </c>
      <c r="E1191" t="s">
        <v>3036</v>
      </c>
      <c r="F1191" t="s">
        <v>864</v>
      </c>
      <c r="G1191" t="str">
        <f>VLOOKUP(A1191,GIS!A:B,2,0)</f>
        <v>鬼高３Ｃ</v>
      </c>
      <c r="H1191" t="s">
        <v>861</v>
      </c>
      <c r="I1191" t="s">
        <v>2620</v>
      </c>
      <c r="J1191" s="66">
        <v>500</v>
      </c>
      <c r="K1191" s="66">
        <v>500</v>
      </c>
      <c r="L1191" s="66">
        <v>500</v>
      </c>
      <c r="M1191" s="66">
        <v>500</v>
      </c>
      <c r="N1191" s="66">
        <f>VLOOKUP(A1191,GIS!A:C,3,0)</f>
        <v>500</v>
      </c>
      <c r="O1191" s="66" t="str">
        <f t="shared" si="292"/>
        <v/>
      </c>
      <c r="P1191" s="66" t="str">
        <f t="shared" si="290"/>
        <v/>
      </c>
      <c r="Q1191" s="66">
        <f t="shared" si="293"/>
        <v>500</v>
      </c>
      <c r="R1191" s="66">
        <f t="shared" si="294"/>
        <v>500</v>
      </c>
      <c r="S1191" s="66">
        <f>Q1191-U1191-SUMIFS(条件付き不可!X:X,条件付き不可!E:E,D1191)</f>
        <v>500</v>
      </c>
      <c r="T1191" s="66">
        <f t="shared" si="291"/>
        <v>500</v>
      </c>
      <c r="U1191" s="66">
        <f>IF(COUNTIFS(条件付き不可!$E:$E,$D1191,条件付き不可!$C:$C,条件付き不可!$V$3)&gt;0,Q1191,SUMIFS(条件付き不可!$L:$L,条件付き不可!$E:$E,$D1191,条件付き不可!$C:$C,U$1))</f>
        <v>0</v>
      </c>
      <c r="V1191" s="66">
        <f>IF(COUNTIFS(条件付き不可!$E:$E,$D1191,条件付き不可!$C:$C,条件付き不可!$V$5)&gt;0,Q1191,IFERROR(VLOOKUP(D1191,条件付き不可!E:Y,21,0),0))</f>
        <v>0</v>
      </c>
    </row>
    <row r="1192" spans="1:22">
      <c r="A1192" s="53" t="str">
        <f t="shared" si="295"/>
        <v>035034</v>
      </c>
      <c r="B1192" s="53">
        <v>20</v>
      </c>
      <c r="C1192">
        <v>1191</v>
      </c>
      <c r="D1192">
        <v>35034</v>
      </c>
      <c r="E1192" t="s">
        <v>3036</v>
      </c>
      <c r="F1192" t="s">
        <v>865</v>
      </c>
      <c r="G1192" t="str">
        <f>VLOOKUP(A1192,GIS!A:B,2,0)</f>
        <v>北方１A</v>
      </c>
      <c r="H1192" t="s">
        <v>861</v>
      </c>
      <c r="I1192" t="s">
        <v>2620</v>
      </c>
      <c r="J1192" s="66">
        <v>280</v>
      </c>
      <c r="K1192" s="66">
        <v>280</v>
      </c>
      <c r="L1192" s="66">
        <v>280</v>
      </c>
      <c r="M1192" s="66">
        <v>280</v>
      </c>
      <c r="N1192" s="66">
        <f>VLOOKUP(A1192,GIS!A:C,3,0)</f>
        <v>280</v>
      </c>
      <c r="O1192" s="66" t="str">
        <f t="shared" si="292"/>
        <v/>
      </c>
      <c r="P1192" s="66" t="str">
        <f t="shared" si="290"/>
        <v/>
      </c>
      <c r="Q1192" s="66">
        <f t="shared" si="293"/>
        <v>280</v>
      </c>
      <c r="R1192" s="66">
        <f t="shared" si="294"/>
        <v>280</v>
      </c>
      <c r="S1192" s="66">
        <f>Q1192-U1192-SUMIFS(条件付き不可!X:X,条件付き不可!E:E,D1192)</f>
        <v>280</v>
      </c>
      <c r="T1192" s="66">
        <f t="shared" si="291"/>
        <v>280</v>
      </c>
      <c r="U1192" s="66">
        <f>IF(COUNTIFS(条件付き不可!$E:$E,$D1192,条件付き不可!$C:$C,条件付き不可!$V$3)&gt;0,Q1192,SUMIFS(条件付き不可!$L:$L,条件付き不可!$E:$E,$D1192,条件付き不可!$C:$C,U$1))</f>
        <v>0</v>
      </c>
      <c r="V1192" s="66">
        <f>IF(COUNTIFS(条件付き不可!$E:$E,$D1192,条件付き不可!$C:$C,条件付き不可!$V$5)&gt;0,Q1192,IFERROR(VLOOKUP(D1192,条件付き不可!E:Y,21,0),0))</f>
        <v>0</v>
      </c>
    </row>
    <row r="1193" spans="1:22">
      <c r="A1193" s="53" t="str">
        <f t="shared" si="295"/>
        <v>035253</v>
      </c>
      <c r="B1193" s="53">
        <v>20</v>
      </c>
      <c r="C1193">
        <v>1192</v>
      </c>
      <c r="D1193">
        <v>35253</v>
      </c>
      <c r="E1193" t="s">
        <v>3036</v>
      </c>
      <c r="F1193" t="s">
        <v>865</v>
      </c>
      <c r="G1193" t="str">
        <f>VLOOKUP(A1193,GIS!A:B,2,0)</f>
        <v>北方１Ｂ</v>
      </c>
      <c r="H1193" t="s">
        <v>861</v>
      </c>
      <c r="I1193" t="s">
        <v>2620</v>
      </c>
      <c r="J1193" s="66">
        <v>430</v>
      </c>
      <c r="K1193" s="66">
        <v>430</v>
      </c>
      <c r="L1193" s="66">
        <v>430</v>
      </c>
      <c r="M1193" s="66">
        <v>430</v>
      </c>
      <c r="N1193" s="66">
        <f>VLOOKUP(A1193,GIS!A:C,3,0)</f>
        <v>430</v>
      </c>
      <c r="O1193" s="66" t="str">
        <f t="shared" si="292"/>
        <v/>
      </c>
      <c r="P1193" s="66" t="str">
        <f t="shared" si="290"/>
        <v/>
      </c>
      <c r="Q1193" s="66">
        <f t="shared" si="293"/>
        <v>430</v>
      </c>
      <c r="R1193" s="66">
        <f t="shared" si="294"/>
        <v>430</v>
      </c>
      <c r="S1193" s="66">
        <f>Q1193-U1193-SUMIFS(条件付き不可!X:X,条件付き不可!E:E,D1193)</f>
        <v>430</v>
      </c>
      <c r="T1193" s="66">
        <f t="shared" si="291"/>
        <v>430</v>
      </c>
      <c r="U1193" s="66">
        <f>IF(COUNTIFS(条件付き不可!$E:$E,$D1193,条件付き不可!$C:$C,条件付き不可!$V$3)&gt;0,Q1193,SUMIFS(条件付き不可!$L:$L,条件付き不可!$E:$E,$D1193,条件付き不可!$C:$C,U$1))</f>
        <v>0</v>
      </c>
      <c r="V1193" s="66">
        <f>IF(COUNTIFS(条件付き不可!$E:$E,$D1193,条件付き不可!$C:$C,条件付き不可!$V$5)&gt;0,Q1193,IFERROR(VLOOKUP(D1193,条件付き不可!E:Y,21,0),0))</f>
        <v>0</v>
      </c>
    </row>
    <row r="1194" spans="1:22">
      <c r="A1194" s="53" t="str">
        <f t="shared" si="295"/>
        <v>035035</v>
      </c>
      <c r="B1194" s="53">
        <v>20</v>
      </c>
      <c r="C1194">
        <v>1193</v>
      </c>
      <c r="D1194">
        <v>35035</v>
      </c>
      <c r="E1194" t="s">
        <v>3036</v>
      </c>
      <c r="F1194" t="s">
        <v>865</v>
      </c>
      <c r="G1194" t="str">
        <f>VLOOKUP(A1194,GIS!A:B,2,0)</f>
        <v>北方２Ａ</v>
      </c>
      <c r="H1194" t="s">
        <v>861</v>
      </c>
      <c r="I1194" t="s">
        <v>2620</v>
      </c>
      <c r="J1194" s="66">
        <v>400</v>
      </c>
      <c r="K1194" s="66">
        <v>400</v>
      </c>
      <c r="L1194" s="66">
        <v>400</v>
      </c>
      <c r="M1194" s="66">
        <v>400</v>
      </c>
      <c r="N1194" s="66">
        <f>VLOOKUP(A1194,GIS!A:C,3,0)</f>
        <v>400</v>
      </c>
      <c r="O1194" s="66" t="str">
        <f t="shared" si="292"/>
        <v/>
      </c>
      <c r="P1194" s="66" t="str">
        <f t="shared" ref="P1194:P1261" si="296">IF(J1194=K1194,IF(J1194=L1194,"","✕"),"✕")</f>
        <v/>
      </c>
      <c r="Q1194" s="66">
        <f t="shared" si="293"/>
        <v>400</v>
      </c>
      <c r="R1194" s="66">
        <f t="shared" si="294"/>
        <v>400</v>
      </c>
      <c r="S1194" s="66">
        <f>Q1194-U1194-SUMIFS(条件付き不可!X:X,条件付き不可!E:E,D1194)</f>
        <v>400</v>
      </c>
      <c r="T1194" s="66">
        <f t="shared" si="291"/>
        <v>400</v>
      </c>
      <c r="U1194" s="66">
        <f>IF(COUNTIFS(条件付き不可!$E:$E,$D1194,条件付き不可!$C:$C,条件付き不可!$V$3)&gt;0,Q1194,SUMIFS(条件付き不可!$L:$L,条件付き不可!$E:$E,$D1194,条件付き不可!$C:$C,U$1))</f>
        <v>0</v>
      </c>
      <c r="V1194" s="66">
        <f>IF(COUNTIFS(条件付き不可!$E:$E,$D1194,条件付き不可!$C:$C,条件付き不可!$V$5)&gt;0,Q1194,IFERROR(VLOOKUP(D1194,条件付き不可!E:Y,21,0),0))</f>
        <v>0</v>
      </c>
    </row>
    <row r="1195" spans="1:22">
      <c r="A1195" s="53" t="str">
        <f t="shared" si="295"/>
        <v>035036</v>
      </c>
      <c r="B1195" s="53">
        <v>20</v>
      </c>
      <c r="C1195">
        <v>1194</v>
      </c>
      <c r="D1195">
        <v>35036</v>
      </c>
      <c r="E1195" t="s">
        <v>3036</v>
      </c>
      <c r="F1195" t="s">
        <v>865</v>
      </c>
      <c r="G1195" t="str">
        <f>VLOOKUP(A1195,GIS!A:B,2,0)</f>
        <v>北方２Ｂ</v>
      </c>
      <c r="H1195" t="s">
        <v>861</v>
      </c>
      <c r="I1195" t="s">
        <v>2620</v>
      </c>
      <c r="J1195" s="66">
        <v>660</v>
      </c>
      <c r="K1195" s="66">
        <v>660</v>
      </c>
      <c r="L1195" s="66">
        <v>660</v>
      </c>
      <c r="M1195" s="66">
        <v>660</v>
      </c>
      <c r="N1195" s="66">
        <f>VLOOKUP(A1195,GIS!A:C,3,0)</f>
        <v>660</v>
      </c>
      <c r="O1195" s="66" t="str">
        <f t="shared" si="292"/>
        <v/>
      </c>
      <c r="P1195" s="66" t="str">
        <f t="shared" si="296"/>
        <v/>
      </c>
      <c r="Q1195" s="66">
        <f t="shared" si="293"/>
        <v>660</v>
      </c>
      <c r="R1195" s="66">
        <f t="shared" si="294"/>
        <v>660</v>
      </c>
      <c r="S1195" s="66">
        <f>Q1195-U1195-SUMIFS(条件付き不可!X:X,条件付き不可!E:E,D1195)</f>
        <v>660</v>
      </c>
      <c r="T1195" s="66">
        <f t="shared" si="291"/>
        <v>660</v>
      </c>
      <c r="U1195" s="66">
        <f>IF(COUNTIFS(条件付き不可!$E:$E,$D1195,条件付き不可!$C:$C,条件付き不可!$V$3)&gt;0,Q1195,SUMIFS(条件付き不可!$L:$L,条件付き不可!$E:$E,$D1195,条件付き不可!$C:$C,U$1))</f>
        <v>0</v>
      </c>
      <c r="V1195" s="66">
        <f>IF(COUNTIFS(条件付き不可!$E:$E,$D1195,条件付き不可!$C:$C,条件付き不可!$V$5)&gt;0,Q1195,IFERROR(VLOOKUP(D1195,条件付き不可!E:Y,21,0),0))</f>
        <v>0</v>
      </c>
    </row>
    <row r="1196" spans="1:22">
      <c r="A1196" s="53" t="str">
        <f t="shared" si="295"/>
        <v>035037</v>
      </c>
      <c r="B1196" s="53">
        <v>20</v>
      </c>
      <c r="C1196">
        <v>1195</v>
      </c>
      <c r="D1196">
        <v>35037</v>
      </c>
      <c r="E1196" t="s">
        <v>3036</v>
      </c>
      <c r="F1196" t="s">
        <v>865</v>
      </c>
      <c r="G1196" t="str">
        <f>VLOOKUP(A1196,GIS!A:B,2,0)</f>
        <v>北方３Ａ</v>
      </c>
      <c r="H1196" t="s">
        <v>861</v>
      </c>
      <c r="I1196" t="s">
        <v>2620</v>
      </c>
      <c r="J1196" s="66">
        <v>465</v>
      </c>
      <c r="K1196" s="66">
        <v>465</v>
      </c>
      <c r="L1196" s="66">
        <v>465</v>
      </c>
      <c r="M1196" s="66">
        <v>465</v>
      </c>
      <c r="N1196" s="66">
        <f>VLOOKUP(A1196,GIS!A:C,3,0)</f>
        <v>465</v>
      </c>
      <c r="O1196" s="66" t="str">
        <f t="shared" si="292"/>
        <v/>
      </c>
      <c r="P1196" s="66" t="str">
        <f t="shared" si="296"/>
        <v/>
      </c>
      <c r="Q1196" s="66">
        <f t="shared" si="293"/>
        <v>465</v>
      </c>
      <c r="R1196" s="66">
        <f t="shared" si="294"/>
        <v>465</v>
      </c>
      <c r="S1196" s="66">
        <f>Q1196-U1196-SUMIFS(条件付き不可!X:X,条件付き不可!E:E,D1196)</f>
        <v>465</v>
      </c>
      <c r="T1196" s="66">
        <f t="shared" si="291"/>
        <v>465</v>
      </c>
      <c r="U1196" s="66">
        <f>IF(COUNTIFS(条件付き不可!$E:$E,$D1196,条件付き不可!$C:$C,条件付き不可!$V$3)&gt;0,Q1196,SUMIFS(条件付き不可!$L:$L,条件付き不可!$E:$E,$D1196,条件付き不可!$C:$C,U$1))</f>
        <v>0</v>
      </c>
      <c r="V1196" s="66">
        <f>IF(COUNTIFS(条件付き不可!$E:$E,$D1196,条件付き不可!$C:$C,条件付き不可!$V$5)&gt;0,Q1196,IFERROR(VLOOKUP(D1196,条件付き不可!E:Y,21,0),0))</f>
        <v>0</v>
      </c>
    </row>
    <row r="1197" spans="1:22">
      <c r="A1197" s="53" t="str">
        <f t="shared" si="295"/>
        <v>035038</v>
      </c>
      <c r="B1197" s="53">
        <v>20</v>
      </c>
      <c r="C1197">
        <v>1196</v>
      </c>
      <c r="D1197">
        <v>35038</v>
      </c>
      <c r="E1197" t="s">
        <v>3036</v>
      </c>
      <c r="F1197" t="s">
        <v>865</v>
      </c>
      <c r="G1197" t="str">
        <f>VLOOKUP(A1197,GIS!A:B,2,0)</f>
        <v>北方３Ｂ</v>
      </c>
      <c r="H1197" t="s">
        <v>861</v>
      </c>
      <c r="I1197" t="s">
        <v>2620</v>
      </c>
      <c r="J1197" s="66">
        <v>350</v>
      </c>
      <c r="K1197" s="66">
        <v>350</v>
      </c>
      <c r="L1197" s="66">
        <v>350</v>
      </c>
      <c r="M1197" s="66">
        <v>350</v>
      </c>
      <c r="N1197" s="66">
        <f>VLOOKUP(A1197,GIS!A:C,3,0)</f>
        <v>350</v>
      </c>
      <c r="O1197" s="66" t="str">
        <f t="shared" si="292"/>
        <v/>
      </c>
      <c r="P1197" s="66" t="str">
        <f t="shared" si="296"/>
        <v/>
      </c>
      <c r="Q1197" s="66">
        <f t="shared" si="293"/>
        <v>350</v>
      </c>
      <c r="R1197" s="66">
        <f t="shared" si="294"/>
        <v>350</v>
      </c>
      <c r="S1197" s="66">
        <f>Q1197-U1197-SUMIFS(条件付き不可!X:X,条件付き不可!E:E,D1197)</f>
        <v>350</v>
      </c>
      <c r="T1197" s="66">
        <f t="shared" si="291"/>
        <v>350</v>
      </c>
      <c r="U1197" s="66">
        <f>IF(COUNTIFS(条件付き不可!$E:$E,$D1197,条件付き不可!$C:$C,条件付き不可!$V$3)&gt;0,Q1197,SUMIFS(条件付き不可!$L:$L,条件付き不可!$E:$E,$D1197,条件付き不可!$C:$C,U$1))</f>
        <v>0</v>
      </c>
      <c r="V1197" s="66">
        <f>IF(COUNTIFS(条件付き不可!$E:$E,$D1197,条件付き不可!$C:$C,条件付き不可!$V$5)&gt;0,Q1197,IFERROR(VLOOKUP(D1197,条件付き不可!E:Y,21,0),0))</f>
        <v>0</v>
      </c>
    </row>
    <row r="1198" spans="1:22">
      <c r="A1198" s="53" t="str">
        <f t="shared" si="295"/>
        <v>035039</v>
      </c>
      <c r="B1198" s="53">
        <v>20</v>
      </c>
      <c r="C1198">
        <v>1197</v>
      </c>
      <c r="D1198">
        <v>35039</v>
      </c>
      <c r="E1198" t="s">
        <v>3036</v>
      </c>
      <c r="F1198" t="s">
        <v>865</v>
      </c>
      <c r="G1198" t="str">
        <f>VLOOKUP(A1198,GIS!A:B,2,0)</f>
        <v>本北方１Ａ</v>
      </c>
      <c r="H1198" t="s">
        <v>861</v>
      </c>
      <c r="I1198" t="s">
        <v>2620</v>
      </c>
      <c r="J1198" s="66">
        <v>450</v>
      </c>
      <c r="K1198" s="66">
        <v>450</v>
      </c>
      <c r="L1198" s="66">
        <v>450</v>
      </c>
      <c r="M1198" s="66">
        <v>450</v>
      </c>
      <c r="N1198" s="66">
        <f>VLOOKUP(A1198,GIS!A:C,3,0)</f>
        <v>450</v>
      </c>
      <c r="O1198" s="66" t="str">
        <f t="shared" si="292"/>
        <v/>
      </c>
      <c r="P1198" s="66" t="str">
        <f t="shared" si="296"/>
        <v/>
      </c>
      <c r="Q1198" s="66">
        <f t="shared" si="293"/>
        <v>450</v>
      </c>
      <c r="R1198" s="66">
        <f t="shared" si="294"/>
        <v>450</v>
      </c>
      <c r="S1198" s="66">
        <f>Q1198-U1198-SUMIFS(条件付き不可!X:X,条件付き不可!E:E,D1198)</f>
        <v>450</v>
      </c>
      <c r="T1198" s="66">
        <f t="shared" si="291"/>
        <v>450</v>
      </c>
      <c r="U1198" s="66">
        <f>IF(COUNTIFS(条件付き不可!$E:$E,$D1198,条件付き不可!$C:$C,条件付き不可!$V$3)&gt;0,Q1198,SUMIFS(条件付き不可!$L:$L,条件付き不可!$E:$E,$D1198,条件付き不可!$C:$C,U$1))</f>
        <v>0</v>
      </c>
      <c r="V1198" s="66">
        <f>IF(COUNTIFS(条件付き不可!$E:$E,$D1198,条件付き不可!$C:$C,条件付き不可!$V$5)&gt;0,Q1198,IFERROR(VLOOKUP(D1198,条件付き不可!E:Y,21,0),0))</f>
        <v>0</v>
      </c>
    </row>
    <row r="1199" spans="1:22">
      <c r="A1199" s="53" t="str">
        <f>TEXT(D1199,"000000")</f>
        <v>035263</v>
      </c>
      <c r="B1199" s="53">
        <v>20</v>
      </c>
      <c r="C1199">
        <v>1198</v>
      </c>
      <c r="D1199">
        <v>35263</v>
      </c>
      <c r="E1199" t="s">
        <v>3036</v>
      </c>
      <c r="F1199" t="s">
        <v>865</v>
      </c>
      <c r="G1199" t="str">
        <f>VLOOKUP(A1199,GIS!A:B,2,0)</f>
        <v>本北方1・北方3</v>
      </c>
      <c r="H1199" t="s">
        <v>861</v>
      </c>
      <c r="I1199" t="s">
        <v>2620</v>
      </c>
      <c r="J1199" s="66">
        <v>325</v>
      </c>
      <c r="K1199" s="66">
        <v>325</v>
      </c>
      <c r="L1199" s="66">
        <v>325</v>
      </c>
      <c r="M1199" s="66">
        <v>325</v>
      </c>
      <c r="N1199" s="66">
        <f>VLOOKUP(A1199,GIS!A:C,3,0)</f>
        <v>325</v>
      </c>
      <c r="O1199" s="66" t="str">
        <f>IF(J1199=N1199,"","✕")</f>
        <v/>
      </c>
      <c r="P1199" s="66" t="str">
        <f>IF(J1199=K1199,IF(J1199=L1199,"","✕"),"✕")</f>
        <v/>
      </c>
      <c r="Q1199" s="66">
        <f>N1199</f>
        <v>325</v>
      </c>
      <c r="R1199" s="66">
        <f>Q1199-U1199</f>
        <v>325</v>
      </c>
      <c r="S1199" s="66">
        <f>Q1199-U1199-SUMIFS(条件付き不可!X:X,条件付き不可!E:E,D1199)</f>
        <v>325</v>
      </c>
      <c r="T1199" s="66">
        <f>Q1199-V1199</f>
        <v>325</v>
      </c>
      <c r="U1199" s="66">
        <f>IF(COUNTIFS(条件付き不可!$E:$E,$D1199,条件付き不可!$C:$C,条件付き不可!$V$3)&gt;0,Q1199,SUMIFS(条件付き不可!$L:$L,条件付き不可!$E:$E,$D1199,条件付き不可!$C:$C,U$1))</f>
        <v>0</v>
      </c>
      <c r="V1199" s="66">
        <f>IF(COUNTIFS(条件付き不可!$E:$E,$D1199,条件付き不可!$C:$C,条件付き不可!$V$5)&gt;0,Q1199,IFERROR(VLOOKUP(D1199,条件付き不可!E:Y,21,0),0))</f>
        <v>0</v>
      </c>
    </row>
    <row r="1200" spans="1:22">
      <c r="A1200" s="53" t="str">
        <f t="shared" si="295"/>
        <v>035040</v>
      </c>
      <c r="B1200" s="53">
        <v>20</v>
      </c>
      <c r="C1200">
        <v>1199</v>
      </c>
      <c r="D1200">
        <v>35040</v>
      </c>
      <c r="E1200" t="s">
        <v>3036</v>
      </c>
      <c r="F1200" t="s">
        <v>865</v>
      </c>
      <c r="G1200" t="str">
        <f>VLOOKUP(A1200,GIS!A:B,2,0)</f>
        <v>本北方１Ｂ</v>
      </c>
      <c r="H1200" t="s">
        <v>861</v>
      </c>
      <c r="I1200" t="s">
        <v>2620</v>
      </c>
      <c r="J1200" s="66">
        <v>495</v>
      </c>
      <c r="K1200" s="66">
        <v>495</v>
      </c>
      <c r="L1200" s="66">
        <v>495</v>
      </c>
      <c r="M1200" s="66">
        <v>495</v>
      </c>
      <c r="N1200" s="66">
        <f>VLOOKUP(A1200,GIS!A:C,3,0)</f>
        <v>495</v>
      </c>
      <c r="O1200" s="66" t="str">
        <f t="shared" si="292"/>
        <v/>
      </c>
      <c r="P1200" s="66" t="str">
        <f t="shared" si="296"/>
        <v/>
      </c>
      <c r="Q1200" s="66">
        <f t="shared" si="293"/>
        <v>495</v>
      </c>
      <c r="R1200" s="66">
        <f t="shared" si="294"/>
        <v>495</v>
      </c>
      <c r="S1200" s="66">
        <f>Q1200-U1200-SUMIFS(条件付き不可!X:X,条件付き不可!E:E,D1200)</f>
        <v>495</v>
      </c>
      <c r="T1200" s="66">
        <f t="shared" si="291"/>
        <v>495</v>
      </c>
      <c r="U1200" s="66">
        <f>IF(COUNTIFS(条件付き不可!$E:$E,$D1200,条件付き不可!$C:$C,条件付き不可!$V$3)&gt;0,Q1200,SUMIFS(条件付き不可!$L:$L,条件付き不可!$E:$E,$D1200,条件付き不可!$C:$C,U$1))</f>
        <v>0</v>
      </c>
      <c r="V1200" s="66">
        <f>IF(COUNTIFS(条件付き不可!$E:$E,$D1200,条件付き不可!$C:$C,条件付き不可!$V$5)&gt;0,Q1200,IFERROR(VLOOKUP(D1200,条件付き不可!E:Y,21,0),0))</f>
        <v>0</v>
      </c>
    </row>
    <row r="1201" spans="1:22">
      <c r="A1201" s="53" t="str">
        <f t="shared" si="295"/>
        <v>035041</v>
      </c>
      <c r="B1201" s="53">
        <v>20</v>
      </c>
      <c r="C1201">
        <v>1200</v>
      </c>
      <c r="D1201">
        <v>35041</v>
      </c>
      <c r="E1201" t="s">
        <v>3036</v>
      </c>
      <c r="F1201" t="s">
        <v>865</v>
      </c>
      <c r="G1201" t="str">
        <f>VLOOKUP(A1201,GIS!A:B,2,0)</f>
        <v>本北方２Ａ</v>
      </c>
      <c r="H1201" t="s">
        <v>861</v>
      </c>
      <c r="I1201" t="s">
        <v>2620</v>
      </c>
      <c r="J1201" s="66">
        <v>600</v>
      </c>
      <c r="K1201" s="66">
        <v>600</v>
      </c>
      <c r="L1201" s="66">
        <v>600</v>
      </c>
      <c r="M1201" s="66">
        <v>600</v>
      </c>
      <c r="N1201" s="66">
        <f>VLOOKUP(A1201,GIS!A:C,3,0)</f>
        <v>600</v>
      </c>
      <c r="O1201" s="66" t="str">
        <f t="shared" si="292"/>
        <v/>
      </c>
      <c r="P1201" s="66" t="str">
        <f t="shared" si="296"/>
        <v/>
      </c>
      <c r="Q1201" s="66">
        <f t="shared" si="293"/>
        <v>600</v>
      </c>
      <c r="R1201" s="66">
        <f t="shared" si="294"/>
        <v>600</v>
      </c>
      <c r="S1201" s="66">
        <f>Q1201-U1201-SUMIFS(条件付き不可!X:X,条件付き不可!E:E,D1201)</f>
        <v>600</v>
      </c>
      <c r="T1201" s="66">
        <f t="shared" si="291"/>
        <v>600</v>
      </c>
      <c r="U1201" s="66">
        <f>IF(COUNTIFS(条件付き不可!$E:$E,$D1201,条件付き不可!$C:$C,条件付き不可!$V$3)&gt;0,Q1201,SUMIFS(条件付き不可!$L:$L,条件付き不可!$E:$E,$D1201,条件付き不可!$C:$C,U$1))</f>
        <v>0</v>
      </c>
      <c r="V1201" s="66">
        <f>IF(COUNTIFS(条件付き不可!$E:$E,$D1201,条件付き不可!$C:$C,条件付き不可!$V$5)&gt;0,Q1201,IFERROR(VLOOKUP(D1201,条件付き不可!E:Y,21,0),0))</f>
        <v>0</v>
      </c>
    </row>
    <row r="1202" spans="1:22">
      <c r="A1202" s="53" t="str">
        <f t="shared" si="295"/>
        <v>035042</v>
      </c>
      <c r="B1202" s="53">
        <v>20</v>
      </c>
      <c r="C1202">
        <v>1201</v>
      </c>
      <c r="D1202">
        <v>35042</v>
      </c>
      <c r="E1202" t="s">
        <v>3036</v>
      </c>
      <c r="F1202" t="s">
        <v>865</v>
      </c>
      <c r="G1202" t="str">
        <f>VLOOKUP(A1202,GIS!A:B,2,0)</f>
        <v>本北方２Ｂ</v>
      </c>
      <c r="H1202" t="s">
        <v>861</v>
      </c>
      <c r="I1202" t="s">
        <v>2620</v>
      </c>
      <c r="J1202" s="66">
        <v>460</v>
      </c>
      <c r="K1202" s="66">
        <v>460</v>
      </c>
      <c r="L1202" s="66">
        <v>460</v>
      </c>
      <c r="M1202" s="66">
        <v>460</v>
      </c>
      <c r="N1202" s="66">
        <f>VLOOKUP(A1202,GIS!A:C,3,0)</f>
        <v>460</v>
      </c>
      <c r="O1202" s="66" t="str">
        <f t="shared" si="292"/>
        <v/>
      </c>
      <c r="P1202" s="66" t="str">
        <f t="shared" si="296"/>
        <v/>
      </c>
      <c r="Q1202" s="66">
        <f t="shared" si="293"/>
        <v>460</v>
      </c>
      <c r="R1202" s="66">
        <f t="shared" si="294"/>
        <v>460</v>
      </c>
      <c r="S1202" s="66">
        <f>Q1202-U1202-SUMIFS(条件付き不可!X:X,条件付き不可!E:E,D1202)</f>
        <v>460</v>
      </c>
      <c r="T1202" s="66">
        <f t="shared" si="291"/>
        <v>460</v>
      </c>
      <c r="U1202" s="66">
        <f>IF(COUNTIFS(条件付き不可!$E:$E,$D1202,条件付き不可!$C:$C,条件付き不可!$V$3)&gt;0,Q1202,SUMIFS(条件付き不可!$L:$L,条件付き不可!$E:$E,$D1202,条件付き不可!$C:$C,U$1))</f>
        <v>0</v>
      </c>
      <c r="V1202" s="66">
        <f>IF(COUNTIFS(条件付き不可!$E:$E,$D1202,条件付き不可!$C:$C,条件付き不可!$V$5)&gt;0,Q1202,IFERROR(VLOOKUP(D1202,条件付き不可!E:Y,21,0),0))</f>
        <v>0</v>
      </c>
    </row>
    <row r="1203" spans="1:22">
      <c r="A1203" s="53" t="str">
        <f t="shared" si="295"/>
        <v>035043</v>
      </c>
      <c r="B1203" s="53">
        <v>20</v>
      </c>
      <c r="C1203">
        <v>1202</v>
      </c>
      <c r="D1203">
        <v>35043</v>
      </c>
      <c r="E1203" t="s">
        <v>3036</v>
      </c>
      <c r="F1203" t="s">
        <v>865</v>
      </c>
      <c r="G1203" t="str">
        <f>VLOOKUP(A1203,GIS!A:B,2,0)</f>
        <v>本北方３</v>
      </c>
      <c r="H1203" t="s">
        <v>861</v>
      </c>
      <c r="I1203" t="s">
        <v>2620</v>
      </c>
      <c r="J1203" s="66">
        <v>560</v>
      </c>
      <c r="K1203" s="66">
        <v>560</v>
      </c>
      <c r="L1203" s="66">
        <v>560</v>
      </c>
      <c r="M1203" s="66">
        <v>560</v>
      </c>
      <c r="N1203" s="66">
        <f>VLOOKUP(A1203,GIS!A:C,3,0)</f>
        <v>560</v>
      </c>
      <c r="O1203" s="66" t="str">
        <f t="shared" si="292"/>
        <v/>
      </c>
      <c r="P1203" s="66" t="str">
        <f t="shared" si="296"/>
        <v/>
      </c>
      <c r="Q1203" s="66">
        <f t="shared" si="293"/>
        <v>560</v>
      </c>
      <c r="R1203" s="66">
        <f t="shared" si="294"/>
        <v>560</v>
      </c>
      <c r="S1203" s="66">
        <f>Q1203-U1203-SUMIFS(条件付き不可!X:X,条件付き不可!E:E,D1203)</f>
        <v>560</v>
      </c>
      <c r="T1203" s="66">
        <f t="shared" si="291"/>
        <v>560</v>
      </c>
      <c r="U1203" s="66">
        <f>IF(COUNTIFS(条件付き不可!$E:$E,$D1203,条件付き不可!$C:$C,条件付き不可!$V$3)&gt;0,Q1203,SUMIFS(条件付き不可!$L:$L,条件付き不可!$E:$E,$D1203,条件付き不可!$C:$C,U$1))</f>
        <v>0</v>
      </c>
      <c r="V1203" s="66">
        <f>IF(COUNTIFS(条件付き不可!$E:$E,$D1203,条件付き不可!$C:$C,条件付き不可!$V$5)&gt;0,Q1203,IFERROR(VLOOKUP(D1203,条件付き不可!E:Y,21,0),0))</f>
        <v>0</v>
      </c>
    </row>
    <row r="1204" spans="1:22">
      <c r="A1204" s="53" t="str">
        <f t="shared" si="295"/>
        <v>035046</v>
      </c>
      <c r="B1204" s="53">
        <v>20</v>
      </c>
      <c r="C1204">
        <v>1203</v>
      </c>
      <c r="D1204">
        <v>35046</v>
      </c>
      <c r="E1204" t="s">
        <v>3036</v>
      </c>
      <c r="F1204" t="s">
        <v>868</v>
      </c>
      <c r="G1204" t="str">
        <f>VLOOKUP(A1204,GIS!A:B,2,0)</f>
        <v>田尻１・２</v>
      </c>
      <c r="H1204" t="s">
        <v>861</v>
      </c>
      <c r="I1204" t="s">
        <v>2620</v>
      </c>
      <c r="J1204" s="66">
        <v>580</v>
      </c>
      <c r="K1204" s="66">
        <v>580</v>
      </c>
      <c r="L1204" s="66">
        <v>580</v>
      </c>
      <c r="M1204" s="66">
        <v>580</v>
      </c>
      <c r="N1204" s="66">
        <f>VLOOKUP(A1204,GIS!A:C,3,0)</f>
        <v>580</v>
      </c>
      <c r="O1204" s="66" t="str">
        <f t="shared" si="292"/>
        <v/>
      </c>
      <c r="P1204" s="66" t="str">
        <f t="shared" si="296"/>
        <v/>
      </c>
      <c r="Q1204" s="66">
        <f t="shared" si="293"/>
        <v>580</v>
      </c>
      <c r="R1204" s="66">
        <f t="shared" si="294"/>
        <v>580</v>
      </c>
      <c r="S1204" s="66">
        <f>Q1204-U1204-SUMIFS(条件付き不可!X:X,条件付き不可!E:E,D1204)</f>
        <v>580</v>
      </c>
      <c r="T1204" s="66">
        <f t="shared" ref="T1204:T1270" si="297">Q1204-V1204</f>
        <v>580</v>
      </c>
      <c r="U1204" s="66">
        <f>IF(COUNTIFS(条件付き不可!$E:$E,$D1204,条件付き不可!$C:$C,条件付き不可!$V$3)&gt;0,Q1204,SUMIFS(条件付き不可!$L:$L,条件付き不可!$E:$E,$D1204,条件付き不可!$C:$C,U$1))</f>
        <v>0</v>
      </c>
      <c r="V1204" s="66">
        <f>IF(COUNTIFS(条件付き不可!$E:$E,$D1204,条件付き不可!$C:$C,条件付き不可!$V$5)&gt;0,Q1204,IFERROR(VLOOKUP(D1204,条件付き不可!E:Y,21,0),0))</f>
        <v>0</v>
      </c>
    </row>
    <row r="1205" spans="1:22">
      <c r="A1205" s="53" t="str">
        <f t="shared" si="295"/>
        <v>035047</v>
      </c>
      <c r="B1205" s="53">
        <v>20</v>
      </c>
      <c r="C1205">
        <v>1204</v>
      </c>
      <c r="D1205">
        <v>35047</v>
      </c>
      <c r="E1205" t="s">
        <v>3036</v>
      </c>
      <c r="F1205" t="s">
        <v>868</v>
      </c>
      <c r="G1205" t="str">
        <f>VLOOKUP(A1205,GIS!A:B,2,0)</f>
        <v>田尻３A</v>
      </c>
      <c r="H1205" t="s">
        <v>861</v>
      </c>
      <c r="I1205" t="s">
        <v>2620</v>
      </c>
      <c r="J1205" s="66">
        <v>605</v>
      </c>
      <c r="K1205" s="66">
        <v>605</v>
      </c>
      <c r="L1205" s="66">
        <v>605</v>
      </c>
      <c r="M1205" s="66">
        <v>605</v>
      </c>
      <c r="N1205" s="66">
        <f>VLOOKUP(A1205,GIS!A:C,3,0)</f>
        <v>605</v>
      </c>
      <c r="O1205" s="66" t="str">
        <f t="shared" si="292"/>
        <v/>
      </c>
      <c r="P1205" s="66" t="str">
        <f t="shared" si="296"/>
        <v/>
      </c>
      <c r="Q1205" s="66">
        <f t="shared" si="293"/>
        <v>605</v>
      </c>
      <c r="R1205" s="66">
        <f t="shared" si="294"/>
        <v>605</v>
      </c>
      <c r="S1205" s="66">
        <f>Q1205-U1205-SUMIFS(条件付き不可!X:X,条件付き不可!E:E,D1205)</f>
        <v>605</v>
      </c>
      <c r="T1205" s="66">
        <f t="shared" si="297"/>
        <v>605</v>
      </c>
      <c r="U1205" s="66">
        <f>IF(COUNTIFS(条件付き不可!$E:$E,$D1205,条件付き不可!$C:$C,条件付き不可!$V$3)&gt;0,Q1205,SUMIFS(条件付き不可!$L:$L,条件付き不可!$E:$E,$D1205,条件付き不可!$C:$C,U$1))</f>
        <v>0</v>
      </c>
      <c r="V1205" s="66">
        <f>IF(COUNTIFS(条件付き不可!$E:$E,$D1205,条件付き不可!$C:$C,条件付き不可!$V$5)&gt;0,Q1205,IFERROR(VLOOKUP(D1205,条件付き不可!E:Y,21,0),0))</f>
        <v>0</v>
      </c>
    </row>
    <row r="1206" spans="1:22">
      <c r="A1206" s="53" t="str">
        <f t="shared" si="295"/>
        <v>035063</v>
      </c>
      <c r="B1206" s="53">
        <v>20</v>
      </c>
      <c r="C1206">
        <v>1205</v>
      </c>
      <c r="D1206">
        <v>35063</v>
      </c>
      <c r="E1206" t="s">
        <v>3036</v>
      </c>
      <c r="F1206" t="s">
        <v>868</v>
      </c>
      <c r="G1206" t="str">
        <f>VLOOKUP(A1206,GIS!A:B,2,0)</f>
        <v>田尻３B</v>
      </c>
      <c r="H1206" t="s">
        <v>861</v>
      </c>
      <c r="I1206" t="s">
        <v>2620</v>
      </c>
      <c r="J1206" s="66">
        <v>380</v>
      </c>
      <c r="K1206" s="66">
        <v>380</v>
      </c>
      <c r="L1206" s="66">
        <v>380</v>
      </c>
      <c r="M1206" s="66">
        <v>380</v>
      </c>
      <c r="N1206" s="66">
        <f>VLOOKUP(A1206,GIS!A:C,3,0)</f>
        <v>380</v>
      </c>
      <c r="O1206" s="66" t="str">
        <f t="shared" si="292"/>
        <v/>
      </c>
      <c r="P1206" s="66" t="str">
        <f t="shared" si="296"/>
        <v/>
      </c>
      <c r="Q1206" s="66">
        <f t="shared" si="293"/>
        <v>380</v>
      </c>
      <c r="R1206" s="66">
        <f t="shared" si="294"/>
        <v>380</v>
      </c>
      <c r="S1206" s="66">
        <f>Q1206-U1206-SUMIFS(条件付き不可!X:X,条件付き不可!E:E,D1206)</f>
        <v>380</v>
      </c>
      <c r="T1206" s="66">
        <f t="shared" si="297"/>
        <v>380</v>
      </c>
      <c r="U1206" s="66">
        <f>IF(COUNTIFS(条件付き不可!$E:$E,$D1206,条件付き不可!$C:$C,条件付き不可!$V$3)&gt;0,Q1206,SUMIFS(条件付き不可!$L:$L,条件付き不可!$E:$E,$D1206,条件付き不可!$C:$C,U$1))</f>
        <v>0</v>
      </c>
      <c r="V1206" s="66">
        <f>IF(COUNTIFS(条件付き不可!$E:$E,$D1206,条件付き不可!$C:$C,条件付き不可!$V$5)&gt;0,Q1206,IFERROR(VLOOKUP(D1206,条件付き不可!E:Y,21,0),0))</f>
        <v>0</v>
      </c>
    </row>
    <row r="1207" spans="1:22">
      <c r="A1207" s="53" t="str">
        <f t="shared" si="295"/>
        <v>035048</v>
      </c>
      <c r="B1207" s="53">
        <v>20</v>
      </c>
      <c r="C1207">
        <v>1206</v>
      </c>
      <c r="D1207">
        <v>35048</v>
      </c>
      <c r="E1207" t="s">
        <v>3036</v>
      </c>
      <c r="F1207" t="s">
        <v>868</v>
      </c>
      <c r="G1207" t="str">
        <f>VLOOKUP(A1207,GIS!A:B,2,0)</f>
        <v>田尻４Ａ</v>
      </c>
      <c r="H1207" t="s">
        <v>861</v>
      </c>
      <c r="I1207" t="s">
        <v>2620</v>
      </c>
      <c r="J1207" s="66">
        <v>370</v>
      </c>
      <c r="K1207" s="66">
        <v>370</v>
      </c>
      <c r="L1207" s="66">
        <v>370</v>
      </c>
      <c r="M1207" s="66">
        <v>370</v>
      </c>
      <c r="N1207" s="66">
        <f>VLOOKUP(A1207,GIS!A:C,3,0)</f>
        <v>370</v>
      </c>
      <c r="O1207" s="66" t="str">
        <f t="shared" si="292"/>
        <v/>
      </c>
      <c r="P1207" s="66" t="str">
        <f t="shared" si="296"/>
        <v/>
      </c>
      <c r="Q1207" s="66">
        <f t="shared" si="293"/>
        <v>370</v>
      </c>
      <c r="R1207" s="66">
        <f t="shared" si="294"/>
        <v>370</v>
      </c>
      <c r="S1207" s="66">
        <f>Q1207-U1207-SUMIFS(条件付き不可!X:X,条件付き不可!E:E,D1207)</f>
        <v>370</v>
      </c>
      <c r="T1207" s="66">
        <f t="shared" si="297"/>
        <v>370</v>
      </c>
      <c r="U1207" s="66">
        <f>IF(COUNTIFS(条件付き不可!$E:$E,$D1207,条件付き不可!$C:$C,条件付き不可!$V$3)&gt;0,Q1207,SUMIFS(条件付き不可!$L:$L,条件付き不可!$E:$E,$D1207,条件付き不可!$C:$C,U$1))</f>
        <v>0</v>
      </c>
      <c r="V1207" s="66">
        <f>IF(COUNTIFS(条件付き不可!$E:$E,$D1207,条件付き不可!$C:$C,条件付き不可!$V$5)&gt;0,Q1207,IFERROR(VLOOKUP(D1207,条件付き不可!E:Y,21,0),0))</f>
        <v>0</v>
      </c>
    </row>
    <row r="1208" spans="1:22">
      <c r="A1208" s="53" t="str">
        <f t="shared" si="295"/>
        <v>035049</v>
      </c>
      <c r="B1208" s="53">
        <v>20</v>
      </c>
      <c r="C1208">
        <v>1207</v>
      </c>
      <c r="D1208">
        <v>35049</v>
      </c>
      <c r="E1208" t="s">
        <v>3036</v>
      </c>
      <c r="F1208" t="s">
        <v>868</v>
      </c>
      <c r="G1208" t="str">
        <f>VLOOKUP(A1208,GIS!A:B,2,0)</f>
        <v>田尻４Ｂ</v>
      </c>
      <c r="H1208" t="s">
        <v>861</v>
      </c>
      <c r="I1208" t="s">
        <v>2620</v>
      </c>
      <c r="J1208" s="66">
        <v>710</v>
      </c>
      <c r="K1208" s="66">
        <v>710</v>
      </c>
      <c r="L1208" s="66">
        <v>710</v>
      </c>
      <c r="M1208" s="66">
        <v>710</v>
      </c>
      <c r="N1208" s="66">
        <f>VLOOKUP(A1208,GIS!A:C,3,0)</f>
        <v>710</v>
      </c>
      <c r="O1208" s="66" t="str">
        <f t="shared" si="292"/>
        <v/>
      </c>
      <c r="P1208" s="66" t="str">
        <f t="shared" si="296"/>
        <v/>
      </c>
      <c r="Q1208" s="66">
        <f t="shared" si="293"/>
        <v>710</v>
      </c>
      <c r="R1208" s="66">
        <f t="shared" si="294"/>
        <v>710</v>
      </c>
      <c r="S1208" s="66">
        <f>Q1208-U1208-SUMIFS(条件付き不可!X:X,条件付き不可!E:E,D1208)</f>
        <v>710</v>
      </c>
      <c r="T1208" s="66">
        <f t="shared" si="297"/>
        <v>710</v>
      </c>
      <c r="U1208" s="66">
        <f>IF(COUNTIFS(条件付き不可!$E:$E,$D1208,条件付き不可!$C:$C,条件付き不可!$V$3)&gt;0,Q1208,SUMIFS(条件付き不可!$L:$L,条件付き不可!$E:$E,$D1208,条件付き不可!$C:$C,U$1))</f>
        <v>0</v>
      </c>
      <c r="V1208" s="66">
        <f>IF(COUNTIFS(条件付き不可!$E:$E,$D1208,条件付き不可!$C:$C,条件付き不可!$V$5)&gt;0,Q1208,IFERROR(VLOOKUP(D1208,条件付き不可!E:Y,21,0),0))</f>
        <v>0</v>
      </c>
    </row>
    <row r="1209" spans="1:22">
      <c r="A1209" s="53" t="str">
        <f t="shared" si="295"/>
        <v>035052</v>
      </c>
      <c r="B1209" s="53">
        <v>20</v>
      </c>
      <c r="C1209">
        <v>1208</v>
      </c>
      <c r="D1209">
        <v>35052</v>
      </c>
      <c r="E1209" t="s">
        <v>3036</v>
      </c>
      <c r="F1209" t="s">
        <v>869</v>
      </c>
      <c r="G1209" t="str">
        <f>VLOOKUP(A1209,GIS!A:B,2,0)</f>
        <v>高谷１</v>
      </c>
      <c r="H1209" t="s">
        <v>861</v>
      </c>
      <c r="I1209" t="s">
        <v>2620</v>
      </c>
      <c r="J1209" s="66">
        <v>680</v>
      </c>
      <c r="K1209" s="66">
        <v>680</v>
      </c>
      <c r="L1209" s="66">
        <v>680</v>
      </c>
      <c r="M1209" s="66">
        <v>680</v>
      </c>
      <c r="N1209" s="66">
        <f>VLOOKUP(A1209,GIS!A:C,3,0)</f>
        <v>680</v>
      </c>
      <c r="O1209" s="66" t="str">
        <f t="shared" si="292"/>
        <v/>
      </c>
      <c r="P1209" s="66" t="str">
        <f t="shared" si="296"/>
        <v/>
      </c>
      <c r="Q1209" s="66">
        <f t="shared" si="293"/>
        <v>680</v>
      </c>
      <c r="R1209" s="66">
        <f t="shared" si="294"/>
        <v>680</v>
      </c>
      <c r="S1209" s="66">
        <f>Q1209-U1209-SUMIFS(条件付き不可!X:X,条件付き不可!E:E,D1209)</f>
        <v>680</v>
      </c>
      <c r="T1209" s="66">
        <f t="shared" si="297"/>
        <v>680</v>
      </c>
      <c r="U1209" s="66">
        <f>IF(COUNTIFS(条件付き不可!$E:$E,$D1209,条件付き不可!$C:$C,条件付き不可!$V$3)&gt;0,Q1209,SUMIFS(条件付き不可!$L:$L,条件付き不可!$E:$E,$D1209,条件付き不可!$C:$C,U$1))</f>
        <v>0</v>
      </c>
      <c r="V1209" s="66">
        <f>IF(COUNTIFS(条件付き不可!$E:$E,$D1209,条件付き不可!$C:$C,条件付き不可!$V$5)&gt;0,Q1209,IFERROR(VLOOKUP(D1209,条件付き不可!E:Y,21,0),0))</f>
        <v>0</v>
      </c>
    </row>
    <row r="1210" spans="1:22">
      <c r="A1210" s="53" t="str">
        <f t="shared" si="295"/>
        <v>035053</v>
      </c>
      <c r="B1210" s="53">
        <v>20</v>
      </c>
      <c r="C1210">
        <v>1209</v>
      </c>
      <c r="D1210">
        <v>35053</v>
      </c>
      <c r="E1210" t="s">
        <v>3036</v>
      </c>
      <c r="F1210" t="s">
        <v>869</v>
      </c>
      <c r="G1210" t="str">
        <f>VLOOKUP(A1210,GIS!A:B,2,0)</f>
        <v>高谷２Ａ</v>
      </c>
      <c r="H1210" t="s">
        <v>861</v>
      </c>
      <c r="I1210" t="s">
        <v>2620</v>
      </c>
      <c r="J1210" s="66">
        <v>510</v>
      </c>
      <c r="K1210" s="66">
        <v>510</v>
      </c>
      <c r="L1210" s="66">
        <v>510</v>
      </c>
      <c r="M1210" s="66">
        <v>510</v>
      </c>
      <c r="N1210" s="66">
        <f>VLOOKUP(A1210,GIS!A:C,3,0)</f>
        <v>510</v>
      </c>
      <c r="O1210" s="66" t="str">
        <f t="shared" si="292"/>
        <v/>
      </c>
      <c r="P1210" s="66" t="str">
        <f t="shared" si="296"/>
        <v/>
      </c>
      <c r="Q1210" s="66">
        <f t="shared" si="293"/>
        <v>510</v>
      </c>
      <c r="R1210" s="66">
        <f t="shared" si="294"/>
        <v>510</v>
      </c>
      <c r="S1210" s="66">
        <f>Q1210-U1210-SUMIFS(条件付き不可!X:X,条件付き不可!E:E,D1210)</f>
        <v>510</v>
      </c>
      <c r="T1210" s="66">
        <f t="shared" si="297"/>
        <v>510</v>
      </c>
      <c r="U1210" s="66">
        <f>IF(COUNTIFS(条件付き不可!$E:$E,$D1210,条件付き不可!$C:$C,条件付き不可!$V$3)&gt;0,Q1210,SUMIFS(条件付き不可!$L:$L,条件付き不可!$E:$E,$D1210,条件付き不可!$C:$C,U$1))</f>
        <v>0</v>
      </c>
      <c r="V1210" s="66">
        <f>IF(COUNTIFS(条件付き不可!$E:$E,$D1210,条件付き不可!$C:$C,条件付き不可!$V$5)&gt;0,Q1210,IFERROR(VLOOKUP(D1210,条件付き不可!E:Y,21,0),0))</f>
        <v>0</v>
      </c>
    </row>
    <row r="1211" spans="1:22">
      <c r="A1211" s="53" t="str">
        <f t="shared" si="295"/>
        <v>035054</v>
      </c>
      <c r="B1211" s="53">
        <v>20</v>
      </c>
      <c r="C1211">
        <v>1210</v>
      </c>
      <c r="D1211">
        <v>35054</v>
      </c>
      <c r="E1211" t="s">
        <v>3036</v>
      </c>
      <c r="F1211" t="s">
        <v>869</v>
      </c>
      <c r="G1211" t="str">
        <f>VLOOKUP(A1211,GIS!A:B,2,0)</f>
        <v>高谷２Ｂ</v>
      </c>
      <c r="H1211" t="s">
        <v>861</v>
      </c>
      <c r="I1211" t="s">
        <v>2620</v>
      </c>
      <c r="J1211" s="66">
        <v>440</v>
      </c>
      <c r="K1211" s="66">
        <v>440</v>
      </c>
      <c r="L1211" s="66">
        <v>440</v>
      </c>
      <c r="M1211" s="66">
        <v>440</v>
      </c>
      <c r="N1211" s="66">
        <f>VLOOKUP(A1211,GIS!A:C,3,0)</f>
        <v>440</v>
      </c>
      <c r="O1211" s="66" t="str">
        <f t="shared" ref="O1211:O1278" si="298">IF(J1211=N1211,"","✕")</f>
        <v/>
      </c>
      <c r="P1211" s="66" t="str">
        <f t="shared" si="296"/>
        <v/>
      </c>
      <c r="Q1211" s="66">
        <f t="shared" ref="Q1211:Q1278" si="299">N1211</f>
        <v>440</v>
      </c>
      <c r="R1211" s="66">
        <f t="shared" ref="R1211:R1278" si="300">Q1211-U1211</f>
        <v>440</v>
      </c>
      <c r="S1211" s="66">
        <f>Q1211-U1211-SUMIFS(条件付き不可!X:X,条件付き不可!E:E,D1211)</f>
        <v>440</v>
      </c>
      <c r="T1211" s="66">
        <f t="shared" si="297"/>
        <v>440</v>
      </c>
      <c r="U1211" s="66">
        <f>IF(COUNTIFS(条件付き不可!$E:$E,$D1211,条件付き不可!$C:$C,条件付き不可!$V$3)&gt;0,Q1211,SUMIFS(条件付き不可!$L:$L,条件付き不可!$E:$E,$D1211,条件付き不可!$C:$C,U$1))</f>
        <v>0</v>
      </c>
      <c r="V1211" s="66">
        <f>IF(COUNTIFS(条件付き不可!$E:$E,$D1211,条件付き不可!$C:$C,条件付き不可!$V$5)&gt;0,Q1211,IFERROR(VLOOKUP(D1211,条件付き不可!E:Y,21,0),0))</f>
        <v>0</v>
      </c>
    </row>
    <row r="1212" spans="1:22">
      <c r="A1212" s="53" t="str">
        <f t="shared" ref="A1212:A1279" si="301">TEXT(D1212,"000000")</f>
        <v>035055</v>
      </c>
      <c r="B1212" s="53">
        <v>20</v>
      </c>
      <c r="C1212">
        <v>1211</v>
      </c>
      <c r="D1212">
        <v>35055</v>
      </c>
      <c r="E1212" t="s">
        <v>3036</v>
      </c>
      <c r="F1212" t="s">
        <v>870</v>
      </c>
      <c r="G1212" t="str">
        <f>VLOOKUP(A1212,GIS!A:B,2,0)</f>
        <v>原木１A</v>
      </c>
      <c r="H1212" t="s">
        <v>861</v>
      </c>
      <c r="I1212" t="s">
        <v>2620</v>
      </c>
      <c r="J1212" s="66">
        <v>480</v>
      </c>
      <c r="K1212" s="66">
        <v>190</v>
      </c>
      <c r="L1212" s="66">
        <v>190</v>
      </c>
      <c r="M1212" s="66">
        <v>480</v>
      </c>
      <c r="N1212" s="66">
        <f>VLOOKUP(A1212,GIS!A:C,3,0)</f>
        <v>480</v>
      </c>
      <c r="O1212" s="66" t="str">
        <f t="shared" si="298"/>
        <v/>
      </c>
      <c r="P1212" s="66" t="str">
        <f t="shared" si="296"/>
        <v>✕</v>
      </c>
      <c r="Q1212" s="66">
        <f t="shared" si="299"/>
        <v>480</v>
      </c>
      <c r="R1212" s="66">
        <f t="shared" si="300"/>
        <v>190</v>
      </c>
      <c r="S1212" s="66">
        <f>Q1212-U1212-SUMIFS(条件付き不可!X:X,条件付き不可!E:E,D1212)</f>
        <v>190</v>
      </c>
      <c r="T1212" s="66">
        <f t="shared" si="297"/>
        <v>480</v>
      </c>
      <c r="U1212" s="66">
        <f>IF(COUNTIFS(条件付き不可!$E:$E,$D1212,条件付き不可!$C:$C,条件付き不可!$V$3)&gt;0,Q1212,SUMIFS(条件付き不可!$L:$L,条件付き不可!$E:$E,$D1212,条件付き不可!$C:$C,U$1))</f>
        <v>290</v>
      </c>
      <c r="V1212" s="66">
        <f>IF(COUNTIFS(条件付き不可!$E:$E,$D1212,条件付き不可!$C:$C,条件付き不可!$V$5)&gt;0,Q1212,IFERROR(VLOOKUP(D1212,条件付き不可!E:Y,21,0),0))</f>
        <v>0</v>
      </c>
    </row>
    <row r="1213" spans="1:22">
      <c r="A1213" s="53" t="str">
        <f>TEXT(D1213,"000000")</f>
        <v>035056</v>
      </c>
      <c r="B1213" s="53">
        <v>20</v>
      </c>
      <c r="C1213">
        <v>1212</v>
      </c>
      <c r="D1213">
        <v>35056</v>
      </c>
      <c r="E1213" t="s">
        <v>3036</v>
      </c>
      <c r="F1213" t="s">
        <v>870</v>
      </c>
      <c r="G1213" t="str">
        <f>VLOOKUP(A1213,GIS!A:B,2,0)</f>
        <v>原木１Ｂ</v>
      </c>
      <c r="H1213" t="s">
        <v>861</v>
      </c>
      <c r="I1213" t="s">
        <v>2620</v>
      </c>
      <c r="J1213" s="66">
        <v>535</v>
      </c>
      <c r="K1213" s="66">
        <v>535</v>
      </c>
      <c r="L1213" s="66">
        <v>535</v>
      </c>
      <c r="M1213" s="66">
        <v>535</v>
      </c>
      <c r="N1213" s="66">
        <f>VLOOKUP(A1213,GIS!A:C,3,0)</f>
        <v>535</v>
      </c>
      <c r="O1213" s="66" t="str">
        <f>IF(J1213=N1213,"","✕")</f>
        <v/>
      </c>
      <c r="P1213" s="66" t="str">
        <f t="shared" si="296"/>
        <v/>
      </c>
      <c r="Q1213" s="66">
        <f>N1213</f>
        <v>535</v>
      </c>
      <c r="R1213" s="66">
        <f>Q1213-U1213</f>
        <v>535</v>
      </c>
      <c r="S1213" s="66">
        <f>Q1213-U1213-SUMIFS(条件付き不可!X:X,条件付き不可!E:E,D1213)</f>
        <v>535</v>
      </c>
      <c r="T1213" s="66">
        <f t="shared" si="297"/>
        <v>535</v>
      </c>
      <c r="U1213" s="66">
        <f>IF(COUNTIFS(条件付き不可!$E:$E,$D1213,条件付き不可!$C:$C,条件付き不可!$V$3)&gt;0,Q1213,SUMIFS(条件付き不可!$L:$L,条件付き不可!$E:$E,$D1213,条件付き不可!$C:$C,U$1))</f>
        <v>0</v>
      </c>
      <c r="V1213" s="66">
        <f>IF(COUNTIFS(条件付き不可!$E:$E,$D1213,条件付き不可!$C:$C,条件付き不可!$V$5)&gt;0,Q1213,IFERROR(VLOOKUP(D1213,条件付き不可!E:Y,21,0),0))</f>
        <v>0</v>
      </c>
    </row>
    <row r="1214" spans="1:22">
      <c r="A1214" s="53" t="str">
        <f t="shared" si="301"/>
        <v>035260</v>
      </c>
      <c r="B1214" s="53">
        <v>20</v>
      </c>
      <c r="C1214">
        <v>1213</v>
      </c>
      <c r="D1214">
        <v>35260</v>
      </c>
      <c r="E1214" t="s">
        <v>3036</v>
      </c>
      <c r="F1214" t="s">
        <v>870</v>
      </c>
      <c r="G1214" t="str">
        <f>VLOOKUP(A1214,GIS!A:B,2,0)</f>
        <v>原木１D</v>
      </c>
      <c r="H1214" t="s">
        <v>861</v>
      </c>
      <c r="I1214" t="s">
        <v>2620</v>
      </c>
      <c r="J1214" s="66">
        <v>540</v>
      </c>
      <c r="K1214" s="66">
        <v>540</v>
      </c>
      <c r="L1214" s="66">
        <v>540</v>
      </c>
      <c r="M1214" s="66">
        <v>540</v>
      </c>
      <c r="N1214" s="66">
        <f>VLOOKUP(A1214,GIS!A:C,3,0)</f>
        <v>540</v>
      </c>
      <c r="O1214" s="66" t="str">
        <f t="shared" si="298"/>
        <v/>
      </c>
      <c r="P1214" s="66" t="str">
        <f t="shared" si="296"/>
        <v/>
      </c>
      <c r="Q1214" s="66">
        <f t="shared" si="299"/>
        <v>540</v>
      </c>
      <c r="R1214" s="66">
        <f t="shared" si="300"/>
        <v>540</v>
      </c>
      <c r="S1214" s="66">
        <f>Q1214-U1214-SUMIFS(条件付き不可!X:X,条件付き不可!E:E,D1214)</f>
        <v>540</v>
      </c>
      <c r="T1214" s="66">
        <f t="shared" si="297"/>
        <v>540</v>
      </c>
      <c r="U1214" s="66">
        <f>IF(COUNTIFS(条件付き不可!$E:$E,$D1214,条件付き不可!$C:$C,条件付き不可!$V$3)&gt;0,Q1214,SUMIFS(条件付き不可!$L:$L,条件付き不可!$E:$E,$D1214,条件付き不可!$C:$C,U$1))</f>
        <v>0</v>
      </c>
      <c r="V1214" s="66">
        <f>IF(COUNTIFS(条件付き不可!$E:$E,$D1214,条件付き不可!$C:$C,条件付き不可!$V$5)&gt;0,Q1214,IFERROR(VLOOKUP(D1214,条件付き不可!E:Y,21,0),0))</f>
        <v>0</v>
      </c>
    </row>
    <row r="1215" spans="1:22">
      <c r="A1215" s="53" t="str">
        <f t="shared" si="301"/>
        <v>035057</v>
      </c>
      <c r="B1215" s="53">
        <v>20</v>
      </c>
      <c r="C1215">
        <v>1214</v>
      </c>
      <c r="D1215">
        <v>35057</v>
      </c>
      <c r="E1215" t="s">
        <v>3036</v>
      </c>
      <c r="F1215" t="s">
        <v>870</v>
      </c>
      <c r="G1215" t="str">
        <f>VLOOKUP(A1215,GIS!A:B,2,0)</f>
        <v>原木１Ｃ</v>
      </c>
      <c r="H1215" t="s">
        <v>861</v>
      </c>
      <c r="I1215" t="s">
        <v>2620</v>
      </c>
      <c r="J1215" s="66">
        <v>390</v>
      </c>
      <c r="K1215" s="66">
        <v>390</v>
      </c>
      <c r="L1215" s="66">
        <v>390</v>
      </c>
      <c r="M1215" s="66">
        <v>390</v>
      </c>
      <c r="N1215" s="66">
        <f>VLOOKUP(A1215,GIS!A:C,3,0)</f>
        <v>390</v>
      </c>
      <c r="O1215" s="66" t="str">
        <f t="shared" si="298"/>
        <v/>
      </c>
      <c r="P1215" s="66" t="str">
        <f t="shared" si="296"/>
        <v/>
      </c>
      <c r="Q1215" s="66">
        <f t="shared" si="299"/>
        <v>390</v>
      </c>
      <c r="R1215" s="66">
        <f t="shared" si="300"/>
        <v>390</v>
      </c>
      <c r="S1215" s="66">
        <f>Q1215-U1215-SUMIFS(条件付き不可!X:X,条件付き不可!E:E,D1215)</f>
        <v>390</v>
      </c>
      <c r="T1215" s="66">
        <f t="shared" si="297"/>
        <v>390</v>
      </c>
      <c r="U1215" s="66">
        <f>IF(COUNTIFS(条件付き不可!$E:$E,$D1215,条件付き不可!$C:$C,条件付き不可!$V$3)&gt;0,Q1215,SUMIFS(条件付き不可!$L:$L,条件付き不可!$E:$E,$D1215,条件付き不可!$C:$C,U$1))</f>
        <v>0</v>
      </c>
      <c r="V1215" s="66">
        <f>IF(COUNTIFS(条件付き不可!$E:$E,$D1215,条件付き不可!$C:$C,条件付き不可!$V$5)&gt;0,Q1215,IFERROR(VLOOKUP(D1215,条件付き不可!E:Y,21,0),0))</f>
        <v>0</v>
      </c>
    </row>
    <row r="1216" spans="1:22">
      <c r="A1216" s="53" t="str">
        <f t="shared" si="301"/>
        <v>035058</v>
      </c>
      <c r="B1216" s="53">
        <v>20</v>
      </c>
      <c r="C1216">
        <v>1215</v>
      </c>
      <c r="D1216">
        <v>35058</v>
      </c>
      <c r="E1216" t="s">
        <v>3036</v>
      </c>
      <c r="F1216" t="s">
        <v>870</v>
      </c>
      <c r="G1216" t="str">
        <f>VLOOKUP(A1216,GIS!A:B,2,0)</f>
        <v>原木２</v>
      </c>
      <c r="H1216" t="s">
        <v>861</v>
      </c>
      <c r="I1216" t="s">
        <v>2620</v>
      </c>
      <c r="J1216" s="66">
        <v>445</v>
      </c>
      <c r="K1216" s="66">
        <v>445</v>
      </c>
      <c r="L1216" s="66">
        <v>445</v>
      </c>
      <c r="M1216" s="66">
        <v>445</v>
      </c>
      <c r="N1216" s="66">
        <f>VLOOKUP(A1216,GIS!A:C,3,0)</f>
        <v>445</v>
      </c>
      <c r="O1216" s="66" t="str">
        <f t="shared" si="298"/>
        <v/>
      </c>
      <c r="P1216" s="66" t="str">
        <f t="shared" si="296"/>
        <v/>
      </c>
      <c r="Q1216" s="66">
        <f t="shared" si="299"/>
        <v>445</v>
      </c>
      <c r="R1216" s="66">
        <f t="shared" si="300"/>
        <v>445</v>
      </c>
      <c r="S1216" s="66">
        <f>Q1216-U1216-SUMIFS(条件付き不可!X:X,条件付き不可!E:E,D1216)</f>
        <v>445</v>
      </c>
      <c r="T1216" s="66">
        <f t="shared" si="297"/>
        <v>445</v>
      </c>
      <c r="U1216" s="66">
        <f>IF(COUNTIFS(条件付き不可!$E:$E,$D1216,条件付き不可!$C:$C,条件付き不可!$V$3)&gt;0,Q1216,SUMIFS(条件付き不可!$L:$L,条件付き不可!$E:$E,$D1216,条件付き不可!$C:$C,U$1))</f>
        <v>0</v>
      </c>
      <c r="V1216" s="66">
        <f>IF(COUNTIFS(条件付き不可!$E:$E,$D1216,条件付き不可!$C:$C,条件付き不可!$V$5)&gt;0,Q1216,IFERROR(VLOOKUP(D1216,条件付き不可!E:Y,21,0),0))</f>
        <v>0</v>
      </c>
    </row>
    <row r="1217" spans="1:22">
      <c r="A1217" s="53" t="str">
        <f t="shared" si="301"/>
        <v>035059</v>
      </c>
      <c r="B1217" s="53">
        <v>20</v>
      </c>
      <c r="C1217">
        <v>1216</v>
      </c>
      <c r="D1217">
        <v>35059</v>
      </c>
      <c r="E1217" t="s">
        <v>3036</v>
      </c>
      <c r="F1217" t="s">
        <v>870</v>
      </c>
      <c r="G1217" t="str">
        <f>VLOOKUP(A1217,GIS!A:B,2,0)</f>
        <v>原木３Ｂ</v>
      </c>
      <c r="H1217" t="s">
        <v>861</v>
      </c>
      <c r="I1217" t="s">
        <v>2620</v>
      </c>
      <c r="J1217" s="66">
        <v>390</v>
      </c>
      <c r="K1217" s="66">
        <v>390</v>
      </c>
      <c r="L1217" s="66">
        <v>390</v>
      </c>
      <c r="M1217" s="66">
        <v>390</v>
      </c>
      <c r="N1217" s="66">
        <f>VLOOKUP(A1217,GIS!A:C,3,0)</f>
        <v>390</v>
      </c>
      <c r="O1217" s="66" t="str">
        <f t="shared" si="298"/>
        <v/>
      </c>
      <c r="P1217" s="66" t="str">
        <f t="shared" si="296"/>
        <v/>
      </c>
      <c r="Q1217" s="66">
        <f t="shared" si="299"/>
        <v>390</v>
      </c>
      <c r="R1217" s="66">
        <f t="shared" si="300"/>
        <v>390</v>
      </c>
      <c r="S1217" s="66">
        <f>Q1217-U1217-SUMIFS(条件付き不可!X:X,条件付き不可!E:E,D1217)</f>
        <v>390</v>
      </c>
      <c r="T1217" s="66">
        <f t="shared" si="297"/>
        <v>390</v>
      </c>
      <c r="U1217" s="66">
        <f>IF(COUNTIFS(条件付き不可!$E:$E,$D1217,条件付き不可!$C:$C,条件付き不可!$V$3)&gt;0,Q1217,SUMIFS(条件付き不可!$L:$L,条件付き不可!$E:$E,$D1217,条件付き不可!$C:$C,U$1))</f>
        <v>0</v>
      </c>
      <c r="V1217" s="66">
        <f>IF(COUNTIFS(条件付き不可!$E:$E,$D1217,条件付き不可!$C:$C,条件付き不可!$V$5)&gt;0,Q1217,IFERROR(VLOOKUP(D1217,条件付き不可!E:Y,21,0),0))</f>
        <v>0</v>
      </c>
    </row>
    <row r="1218" spans="1:22">
      <c r="A1218" s="53" t="str">
        <f t="shared" si="301"/>
        <v>035060</v>
      </c>
      <c r="B1218" s="53">
        <v>20</v>
      </c>
      <c r="C1218">
        <v>1217</v>
      </c>
      <c r="D1218">
        <v>35060</v>
      </c>
      <c r="E1218" t="s">
        <v>3036</v>
      </c>
      <c r="F1218" t="s">
        <v>870</v>
      </c>
      <c r="G1218" t="str">
        <f>VLOOKUP(A1218,GIS!A:B,2,0)</f>
        <v>原木３Ｃ</v>
      </c>
      <c r="H1218" t="s">
        <v>861</v>
      </c>
      <c r="I1218" t="s">
        <v>2620</v>
      </c>
      <c r="J1218" s="66">
        <v>520</v>
      </c>
      <c r="K1218" s="66">
        <v>520</v>
      </c>
      <c r="L1218" s="66">
        <v>520</v>
      </c>
      <c r="M1218" s="66">
        <v>520</v>
      </c>
      <c r="N1218" s="66">
        <f>VLOOKUP(A1218,GIS!A:C,3,0)</f>
        <v>520</v>
      </c>
      <c r="O1218" s="66" t="str">
        <f t="shared" si="298"/>
        <v/>
      </c>
      <c r="P1218" s="66" t="str">
        <f t="shared" si="296"/>
        <v/>
      </c>
      <c r="Q1218" s="66">
        <f t="shared" si="299"/>
        <v>520</v>
      </c>
      <c r="R1218" s="66">
        <f t="shared" si="300"/>
        <v>520</v>
      </c>
      <c r="S1218" s="66">
        <f>Q1218-U1218-SUMIFS(条件付き不可!X:X,条件付き不可!E:E,D1218)</f>
        <v>520</v>
      </c>
      <c r="T1218" s="66">
        <f t="shared" si="297"/>
        <v>520</v>
      </c>
      <c r="U1218" s="66">
        <f>IF(COUNTIFS(条件付き不可!$E:$E,$D1218,条件付き不可!$C:$C,条件付き不可!$V$3)&gt;0,Q1218,SUMIFS(条件付き不可!$L:$L,条件付き不可!$E:$E,$D1218,条件付き不可!$C:$C,U$1))</f>
        <v>0</v>
      </c>
      <c r="V1218" s="66">
        <f>IF(COUNTIFS(条件付き不可!$E:$E,$D1218,条件付き不可!$C:$C,条件付き不可!$V$5)&gt;0,Q1218,IFERROR(VLOOKUP(D1218,条件付き不可!E:Y,21,0),0))</f>
        <v>0</v>
      </c>
    </row>
    <row r="1219" spans="1:22">
      <c r="A1219" s="53" t="str">
        <f t="shared" si="301"/>
        <v>035249</v>
      </c>
      <c r="B1219" s="53">
        <v>20</v>
      </c>
      <c r="C1219">
        <v>1218</v>
      </c>
      <c r="D1219">
        <v>35249</v>
      </c>
      <c r="E1219" t="s">
        <v>3036</v>
      </c>
      <c r="F1219" t="s">
        <v>870</v>
      </c>
      <c r="G1219" t="str">
        <f>VLOOKUP(A1219,GIS!A:B,2,0)</f>
        <v>原木３Ｄ</v>
      </c>
      <c r="H1219" t="s">
        <v>861</v>
      </c>
      <c r="I1219" t="s">
        <v>2620</v>
      </c>
      <c r="J1219" s="66">
        <v>300</v>
      </c>
      <c r="K1219" s="66">
        <v>300</v>
      </c>
      <c r="L1219" s="66">
        <v>300</v>
      </c>
      <c r="M1219" s="66">
        <v>300</v>
      </c>
      <c r="N1219" s="66">
        <f>VLOOKUP(A1219,GIS!A:C,3,0)</f>
        <v>300</v>
      </c>
      <c r="O1219" s="66" t="str">
        <f t="shared" si="298"/>
        <v/>
      </c>
      <c r="P1219" s="66" t="str">
        <f t="shared" si="296"/>
        <v/>
      </c>
      <c r="Q1219" s="66">
        <f t="shared" si="299"/>
        <v>300</v>
      </c>
      <c r="R1219" s="66">
        <f t="shared" si="300"/>
        <v>300</v>
      </c>
      <c r="S1219" s="66">
        <f>Q1219-U1219-SUMIFS(条件付き不可!X:X,条件付き不可!E:E,D1219)</f>
        <v>300</v>
      </c>
      <c r="T1219" s="66">
        <f t="shared" si="297"/>
        <v>300</v>
      </c>
      <c r="U1219" s="66">
        <f>IF(COUNTIFS(条件付き不可!$E:$E,$D1219,条件付き不可!$C:$C,条件付き不可!$V$3)&gt;0,Q1219,SUMIFS(条件付き不可!$L:$L,条件付き不可!$E:$E,$D1219,条件付き不可!$C:$C,U$1))</f>
        <v>0</v>
      </c>
      <c r="V1219" s="66">
        <f>IF(COUNTIFS(条件付き不可!$E:$E,$D1219,条件付き不可!$C:$C,条件付き不可!$V$5)&gt;0,Q1219,IFERROR(VLOOKUP(D1219,条件付き不可!E:Y,21,0),0))</f>
        <v>0</v>
      </c>
    </row>
    <row r="1220" spans="1:22">
      <c r="A1220" s="53" t="str">
        <f t="shared" si="301"/>
        <v>035255</v>
      </c>
      <c r="B1220" s="53">
        <v>20</v>
      </c>
      <c r="C1220">
        <v>1219</v>
      </c>
      <c r="D1220">
        <v>35255</v>
      </c>
      <c r="E1220" t="s">
        <v>3036</v>
      </c>
      <c r="F1220" t="s">
        <v>870</v>
      </c>
      <c r="G1220" t="str">
        <f>VLOOKUP(A1220,GIS!A:B,2,0)</f>
        <v>原木３Ｅ</v>
      </c>
      <c r="H1220" t="s">
        <v>861</v>
      </c>
      <c r="I1220" t="s">
        <v>2620</v>
      </c>
      <c r="J1220" s="66">
        <v>320</v>
      </c>
      <c r="K1220" s="66">
        <v>320</v>
      </c>
      <c r="L1220" s="66">
        <v>320</v>
      </c>
      <c r="M1220" s="66">
        <v>320</v>
      </c>
      <c r="N1220" s="66">
        <f>VLOOKUP(A1220,GIS!A:C,3,0)</f>
        <v>320</v>
      </c>
      <c r="O1220" s="66" t="str">
        <f t="shared" si="298"/>
        <v/>
      </c>
      <c r="P1220" s="66" t="str">
        <f t="shared" si="296"/>
        <v/>
      </c>
      <c r="Q1220" s="66">
        <f t="shared" si="299"/>
        <v>320</v>
      </c>
      <c r="R1220" s="66">
        <f t="shared" si="300"/>
        <v>320</v>
      </c>
      <c r="S1220" s="66">
        <f>Q1220-U1220-SUMIFS(条件付き不可!X:X,条件付き不可!E:E,D1220)</f>
        <v>320</v>
      </c>
      <c r="T1220" s="66">
        <f t="shared" si="297"/>
        <v>320</v>
      </c>
      <c r="U1220" s="66">
        <f>IF(COUNTIFS(条件付き不可!$E:$E,$D1220,条件付き不可!$C:$C,条件付き不可!$V$3)&gt;0,Q1220,SUMIFS(条件付き不可!$L:$L,条件付き不可!$E:$E,$D1220,条件付き不可!$C:$C,U$1))</f>
        <v>0</v>
      </c>
      <c r="V1220" s="66">
        <f>IF(COUNTIFS(条件付き不可!$E:$E,$D1220,条件付き不可!$C:$C,条件付き不可!$V$5)&gt;0,Q1220,IFERROR(VLOOKUP(D1220,条件付き不可!E:Y,21,0),0))</f>
        <v>0</v>
      </c>
    </row>
    <row r="1221" spans="1:22">
      <c r="A1221" s="53" t="str">
        <f t="shared" si="301"/>
        <v>035061</v>
      </c>
      <c r="B1221" s="53">
        <v>20</v>
      </c>
      <c r="C1221">
        <v>1220</v>
      </c>
      <c r="D1221">
        <v>35061</v>
      </c>
      <c r="E1221" t="s">
        <v>3036</v>
      </c>
      <c r="F1221" t="s">
        <v>871</v>
      </c>
      <c r="G1221" t="str">
        <f>VLOOKUP(A1221,GIS!A:B,2,0)</f>
        <v>二俣1A</v>
      </c>
      <c r="H1221" t="s">
        <v>861</v>
      </c>
      <c r="I1221" t="s">
        <v>7562</v>
      </c>
      <c r="J1221" s="66">
        <v>390</v>
      </c>
      <c r="K1221" s="66">
        <v>390</v>
      </c>
      <c r="L1221" s="66">
        <v>390</v>
      </c>
      <c r="M1221" s="66">
        <v>390</v>
      </c>
      <c r="N1221" s="66">
        <f>VLOOKUP(A1221,GIS!A:C,3,0)</f>
        <v>390</v>
      </c>
      <c r="O1221" s="66" t="str">
        <f t="shared" si="298"/>
        <v/>
      </c>
      <c r="P1221" s="66" t="str">
        <f t="shared" si="296"/>
        <v/>
      </c>
      <c r="Q1221" s="66">
        <f t="shared" si="299"/>
        <v>390</v>
      </c>
      <c r="R1221" s="66">
        <f t="shared" si="300"/>
        <v>390</v>
      </c>
      <c r="S1221" s="66">
        <f>Q1221-U1221-SUMIFS(条件付き不可!X:X,条件付き不可!E:E,D1221)</f>
        <v>390</v>
      </c>
      <c r="T1221" s="66">
        <f t="shared" si="297"/>
        <v>390</v>
      </c>
      <c r="U1221" s="66">
        <f>IF(COUNTIFS(条件付き不可!$E:$E,$D1221,条件付き不可!$C:$C,条件付き不可!$V$3)&gt;0,Q1221,SUMIFS(条件付き不可!$L:$L,条件付き不可!$E:$E,$D1221,条件付き不可!$C:$C,U$1))</f>
        <v>0</v>
      </c>
      <c r="V1221" s="66">
        <f>IF(COUNTIFS(条件付き不可!$E:$E,$D1221,条件付き不可!$C:$C,条件付き不可!$V$5)&gt;0,Q1221,IFERROR(VLOOKUP(D1221,条件付き不可!E:Y,21,0),0))</f>
        <v>0</v>
      </c>
    </row>
    <row r="1222" spans="1:22">
      <c r="A1222" s="53" t="str">
        <f t="shared" si="301"/>
        <v>035062</v>
      </c>
      <c r="B1222" s="53">
        <v>20</v>
      </c>
      <c r="C1222">
        <v>1221</v>
      </c>
      <c r="D1222">
        <v>35062</v>
      </c>
      <c r="E1222" t="s">
        <v>3036</v>
      </c>
      <c r="F1222" t="s">
        <v>871</v>
      </c>
      <c r="G1222" t="str">
        <f>VLOOKUP(A1222,GIS!A:B,2,0)</f>
        <v>二俣1B</v>
      </c>
      <c r="H1222" t="s">
        <v>861</v>
      </c>
      <c r="I1222" t="s">
        <v>2620</v>
      </c>
      <c r="J1222" s="66">
        <v>360</v>
      </c>
      <c r="K1222" s="66">
        <v>360</v>
      </c>
      <c r="L1222" s="66">
        <v>360</v>
      </c>
      <c r="M1222" s="66">
        <v>360</v>
      </c>
      <c r="N1222" s="66">
        <f>VLOOKUP(A1222,GIS!A:C,3,0)</f>
        <v>360</v>
      </c>
      <c r="O1222" s="66" t="str">
        <f t="shared" si="298"/>
        <v/>
      </c>
      <c r="P1222" s="66" t="str">
        <f t="shared" si="296"/>
        <v/>
      </c>
      <c r="Q1222" s="66">
        <f t="shared" si="299"/>
        <v>360</v>
      </c>
      <c r="R1222" s="66">
        <f t="shared" si="300"/>
        <v>360</v>
      </c>
      <c r="S1222" s="66">
        <f>Q1222-U1222-SUMIFS(条件付き不可!X:X,条件付き不可!E:E,D1222)</f>
        <v>360</v>
      </c>
      <c r="T1222" s="66">
        <f t="shared" si="297"/>
        <v>360</v>
      </c>
      <c r="U1222" s="66">
        <f>IF(COUNTIFS(条件付き不可!$E:$E,$D1222,条件付き不可!$C:$C,条件付き不可!$V$3)&gt;0,Q1222,SUMIFS(条件付き不可!$L:$L,条件付き不可!$E:$E,$D1222,条件付き不可!$C:$C,U$1))</f>
        <v>0</v>
      </c>
      <c r="V1222" s="66">
        <f>IF(COUNTIFS(条件付き不可!$E:$E,$D1222,条件付き不可!$C:$C,条件付き不可!$V$5)&gt;0,Q1222,IFERROR(VLOOKUP(D1222,条件付き不可!E:Y,21,0),0))</f>
        <v>0</v>
      </c>
    </row>
    <row r="1223" spans="1:22">
      <c r="A1223" s="53" t="str">
        <f t="shared" si="301"/>
        <v>035250</v>
      </c>
      <c r="B1223" s="53">
        <v>20</v>
      </c>
      <c r="C1223">
        <v>1222</v>
      </c>
      <c r="D1223">
        <v>35250</v>
      </c>
      <c r="E1223" t="s">
        <v>3036</v>
      </c>
      <c r="F1223" t="s">
        <v>871</v>
      </c>
      <c r="G1223" t="str">
        <f>VLOOKUP(A1223,GIS!A:B,2,0)</f>
        <v>二俣２A</v>
      </c>
      <c r="H1223" t="s">
        <v>861</v>
      </c>
      <c r="I1223" t="s">
        <v>2620</v>
      </c>
      <c r="J1223" s="66">
        <v>480</v>
      </c>
      <c r="K1223" s="66">
        <v>480</v>
      </c>
      <c r="L1223" s="66">
        <v>480</v>
      </c>
      <c r="M1223" s="66">
        <v>480</v>
      </c>
      <c r="N1223" s="66">
        <f>VLOOKUP(A1223,GIS!A:C,3,0)</f>
        <v>480</v>
      </c>
      <c r="O1223" s="66" t="str">
        <f t="shared" si="298"/>
        <v/>
      </c>
      <c r="P1223" s="66" t="str">
        <f t="shared" si="296"/>
        <v/>
      </c>
      <c r="Q1223" s="66">
        <f t="shared" si="299"/>
        <v>480</v>
      </c>
      <c r="R1223" s="66">
        <f t="shared" si="300"/>
        <v>480</v>
      </c>
      <c r="S1223" s="66">
        <f>Q1223-U1223-SUMIFS(条件付き不可!X:X,条件付き不可!E:E,D1223)</f>
        <v>480</v>
      </c>
      <c r="T1223" s="66">
        <f t="shared" si="297"/>
        <v>480</v>
      </c>
      <c r="U1223" s="66">
        <f>IF(COUNTIFS(条件付き不可!$E:$E,$D1223,条件付き不可!$C:$C,条件付き不可!$V$3)&gt;0,Q1223,SUMIFS(条件付き不可!$L:$L,条件付き不可!$E:$E,$D1223,条件付き不可!$C:$C,U$1))</f>
        <v>0</v>
      </c>
      <c r="V1223" s="66">
        <f>IF(COUNTIFS(条件付き不可!$E:$E,$D1223,条件付き不可!$C:$C,条件付き不可!$V$5)&gt;0,Q1223,IFERROR(VLOOKUP(D1223,条件付き不可!E:Y,21,0),0))</f>
        <v>0</v>
      </c>
    </row>
    <row r="1224" spans="1:22">
      <c r="A1224" s="53" t="str">
        <f t="shared" si="301"/>
        <v>035251</v>
      </c>
      <c r="B1224" s="53">
        <v>20</v>
      </c>
      <c r="C1224">
        <v>1223</v>
      </c>
      <c r="D1224">
        <v>35251</v>
      </c>
      <c r="E1224" t="s">
        <v>3036</v>
      </c>
      <c r="F1224" t="s">
        <v>871</v>
      </c>
      <c r="G1224" t="str">
        <f>VLOOKUP(A1224,GIS!A:B,2,0)</f>
        <v>二俣２B</v>
      </c>
      <c r="H1224" t="s">
        <v>861</v>
      </c>
      <c r="I1224" t="s">
        <v>2620</v>
      </c>
      <c r="J1224" s="66">
        <v>340</v>
      </c>
      <c r="K1224" s="66">
        <v>340</v>
      </c>
      <c r="L1224" s="66">
        <v>340</v>
      </c>
      <c r="M1224" s="66">
        <v>340</v>
      </c>
      <c r="N1224" s="66">
        <f>VLOOKUP(A1224,GIS!A:C,3,0)</f>
        <v>340</v>
      </c>
      <c r="O1224" s="66" t="str">
        <f t="shared" si="298"/>
        <v/>
      </c>
      <c r="P1224" s="66" t="str">
        <f t="shared" si="296"/>
        <v/>
      </c>
      <c r="Q1224" s="66">
        <f t="shared" si="299"/>
        <v>340</v>
      </c>
      <c r="R1224" s="66">
        <f t="shared" si="300"/>
        <v>340</v>
      </c>
      <c r="S1224" s="66">
        <f>Q1224-U1224-SUMIFS(条件付き不可!X:X,条件付き不可!E:E,D1224)</f>
        <v>340</v>
      </c>
      <c r="T1224" s="66">
        <f t="shared" si="297"/>
        <v>340</v>
      </c>
      <c r="U1224" s="66">
        <f>IF(COUNTIFS(条件付き不可!$E:$E,$D1224,条件付き不可!$C:$C,条件付き不可!$V$3)&gt;0,Q1224,SUMIFS(条件付き不可!$L:$L,条件付き不可!$E:$E,$D1224,条件付き不可!$C:$C,U$1))</f>
        <v>0</v>
      </c>
      <c r="V1224" s="66">
        <f>IF(COUNTIFS(条件付き不可!$E:$E,$D1224,条件付き不可!$C:$C,条件付き不可!$V$5)&gt;0,Q1224,IFERROR(VLOOKUP(D1224,条件付き不可!E:Y,21,0),0))</f>
        <v>0</v>
      </c>
    </row>
    <row r="1225" spans="1:22">
      <c r="A1225" s="53" t="str">
        <f t="shared" si="301"/>
        <v>035109</v>
      </c>
      <c r="B1225" s="53">
        <v>20</v>
      </c>
      <c r="C1225">
        <v>1224</v>
      </c>
      <c r="D1225">
        <v>35109</v>
      </c>
      <c r="E1225" t="s">
        <v>3036</v>
      </c>
      <c r="F1225" t="s">
        <v>872</v>
      </c>
      <c r="G1225" t="str">
        <f>VLOOKUP(A1225,GIS!A:B,2,0)</f>
        <v>北方町Ａ</v>
      </c>
      <c r="H1225" t="s">
        <v>861</v>
      </c>
      <c r="I1225" t="s">
        <v>2620</v>
      </c>
      <c r="J1225" s="66">
        <v>500</v>
      </c>
      <c r="K1225" s="66">
        <v>500</v>
      </c>
      <c r="L1225" s="66">
        <v>500</v>
      </c>
      <c r="M1225" s="66">
        <v>500</v>
      </c>
      <c r="N1225" s="66">
        <f>VLOOKUP(A1225,GIS!A:C,3,0)</f>
        <v>500</v>
      </c>
      <c r="O1225" s="66" t="str">
        <f t="shared" si="298"/>
        <v/>
      </c>
      <c r="P1225" s="66" t="str">
        <f t="shared" si="296"/>
        <v/>
      </c>
      <c r="Q1225" s="66">
        <f t="shared" si="299"/>
        <v>500</v>
      </c>
      <c r="R1225" s="66">
        <f t="shared" si="300"/>
        <v>500</v>
      </c>
      <c r="S1225" s="66">
        <f>Q1225-U1225-SUMIFS(条件付き不可!X:X,条件付き不可!E:E,D1225)</f>
        <v>500</v>
      </c>
      <c r="T1225" s="66">
        <f t="shared" si="297"/>
        <v>500</v>
      </c>
      <c r="U1225" s="66">
        <f>IF(COUNTIFS(条件付き不可!$E:$E,$D1225,条件付き不可!$C:$C,条件付き不可!$V$3)&gt;0,Q1225,SUMIFS(条件付き不可!$L:$L,条件付き不可!$E:$E,$D1225,条件付き不可!$C:$C,U$1))</f>
        <v>0</v>
      </c>
      <c r="V1225" s="66">
        <f>IF(COUNTIFS(条件付き不可!$E:$E,$D1225,条件付き不可!$C:$C,条件付き不可!$V$5)&gt;0,Q1225,IFERROR(VLOOKUP(D1225,条件付き不可!E:Y,21,0),0))</f>
        <v>0</v>
      </c>
    </row>
    <row r="1226" spans="1:22">
      <c r="A1226" s="53" t="str">
        <f t="shared" si="301"/>
        <v>035110</v>
      </c>
      <c r="B1226" s="53">
        <v>20</v>
      </c>
      <c r="C1226">
        <v>1225</v>
      </c>
      <c r="D1226">
        <v>35110</v>
      </c>
      <c r="E1226" t="s">
        <v>3036</v>
      </c>
      <c r="F1226" t="s">
        <v>872</v>
      </c>
      <c r="G1226" t="str">
        <f>VLOOKUP(A1226,GIS!A:B,2,0)</f>
        <v>北方町Ｂ</v>
      </c>
      <c r="H1226" t="s">
        <v>861</v>
      </c>
      <c r="I1226" t="s">
        <v>2620</v>
      </c>
      <c r="J1226" s="66">
        <v>400</v>
      </c>
      <c r="K1226" s="66">
        <v>400</v>
      </c>
      <c r="L1226" s="66">
        <v>400</v>
      </c>
      <c r="M1226" s="66">
        <v>400</v>
      </c>
      <c r="N1226" s="66">
        <f>VLOOKUP(A1226,GIS!A:C,3,0)</f>
        <v>400</v>
      </c>
      <c r="O1226" s="66" t="str">
        <f t="shared" si="298"/>
        <v/>
      </c>
      <c r="P1226" s="66" t="str">
        <f t="shared" si="296"/>
        <v/>
      </c>
      <c r="Q1226" s="66">
        <f t="shared" si="299"/>
        <v>400</v>
      </c>
      <c r="R1226" s="66">
        <f t="shared" si="300"/>
        <v>400</v>
      </c>
      <c r="S1226" s="66">
        <f>Q1226-U1226-SUMIFS(条件付き不可!X:X,条件付き不可!E:E,D1226)</f>
        <v>400</v>
      </c>
      <c r="T1226" s="66">
        <f t="shared" si="297"/>
        <v>400</v>
      </c>
      <c r="U1226" s="66">
        <f>IF(COUNTIFS(条件付き不可!$E:$E,$D1226,条件付き不可!$C:$C,条件付き不可!$V$3)&gt;0,Q1226,SUMIFS(条件付き不可!$L:$L,条件付き不可!$E:$E,$D1226,条件付き不可!$C:$C,U$1))</f>
        <v>0</v>
      </c>
      <c r="V1226" s="66">
        <f>IF(COUNTIFS(条件付き不可!$E:$E,$D1226,条件付き不可!$C:$C,条件付き不可!$V$5)&gt;0,Q1226,IFERROR(VLOOKUP(D1226,条件付き不可!E:Y,21,0),0))</f>
        <v>0</v>
      </c>
    </row>
    <row r="1227" spans="1:22">
      <c r="A1227" s="53" t="str">
        <f t="shared" si="301"/>
        <v>035258</v>
      </c>
      <c r="B1227" s="53">
        <v>20</v>
      </c>
      <c r="C1227">
        <v>1226</v>
      </c>
      <c r="D1227">
        <v>35258</v>
      </c>
      <c r="E1227" t="s">
        <v>3036</v>
      </c>
      <c r="F1227" t="s">
        <v>872</v>
      </c>
      <c r="G1227" t="str">
        <f>VLOOKUP(A1227,GIS!A:B,2,0)</f>
        <v>北方町Ｄ</v>
      </c>
      <c r="H1227" t="s">
        <v>861</v>
      </c>
      <c r="I1227" t="s">
        <v>2620</v>
      </c>
      <c r="J1227" s="66">
        <v>310</v>
      </c>
      <c r="K1227" s="66">
        <v>310</v>
      </c>
      <c r="L1227" s="66">
        <v>310</v>
      </c>
      <c r="M1227" s="66">
        <v>310</v>
      </c>
      <c r="N1227" s="66">
        <f>VLOOKUP(A1227,GIS!A:C,3,0)</f>
        <v>310</v>
      </c>
      <c r="O1227" s="66" t="str">
        <f t="shared" si="298"/>
        <v/>
      </c>
      <c r="P1227" s="66" t="str">
        <f t="shared" si="296"/>
        <v/>
      </c>
      <c r="Q1227" s="66">
        <f t="shared" si="299"/>
        <v>310</v>
      </c>
      <c r="R1227" s="66">
        <f t="shared" si="300"/>
        <v>310</v>
      </c>
      <c r="S1227" s="66">
        <f>Q1227-U1227-SUMIFS(条件付き不可!X:X,条件付き不可!E:E,D1227)</f>
        <v>310</v>
      </c>
      <c r="T1227" s="66">
        <f t="shared" si="297"/>
        <v>310</v>
      </c>
      <c r="U1227" s="66">
        <f>IF(COUNTIFS(条件付き不可!$E:$E,$D1227,条件付き不可!$C:$C,条件付き不可!$V$3)&gt;0,Q1227,SUMIFS(条件付き不可!$L:$L,条件付き不可!$E:$E,$D1227,条件付き不可!$C:$C,U$1))</f>
        <v>0</v>
      </c>
      <c r="V1227" s="66">
        <f>IF(COUNTIFS(条件付き不可!$E:$E,$D1227,条件付き不可!$C:$C,条件付き不可!$V$5)&gt;0,Q1227,IFERROR(VLOOKUP(D1227,条件付き不可!E:Y,21,0),0))</f>
        <v>0</v>
      </c>
    </row>
    <row r="1228" spans="1:22">
      <c r="A1228" s="53" t="str">
        <f t="shared" si="301"/>
        <v>035111</v>
      </c>
      <c r="B1228" s="53">
        <v>20</v>
      </c>
      <c r="C1228">
        <v>1227</v>
      </c>
      <c r="D1228">
        <v>35111</v>
      </c>
      <c r="E1228" t="s">
        <v>3036</v>
      </c>
      <c r="F1228" t="s">
        <v>872</v>
      </c>
      <c r="G1228" t="str">
        <f>VLOOKUP(A1228,GIS!A:B,2,0)</f>
        <v>北方町Ｃ</v>
      </c>
      <c r="H1228" t="s">
        <v>861</v>
      </c>
      <c r="I1228" t="s">
        <v>2620</v>
      </c>
      <c r="J1228" s="66">
        <v>360</v>
      </c>
      <c r="K1228" s="66">
        <v>360</v>
      </c>
      <c r="L1228" s="66">
        <v>360</v>
      </c>
      <c r="M1228" s="66">
        <v>360</v>
      </c>
      <c r="N1228" s="66">
        <f>VLOOKUP(A1228,GIS!A:C,3,0)</f>
        <v>360</v>
      </c>
      <c r="O1228" s="66" t="str">
        <f t="shared" si="298"/>
        <v/>
      </c>
      <c r="P1228" s="66" t="str">
        <f t="shared" si="296"/>
        <v/>
      </c>
      <c r="Q1228" s="66">
        <f t="shared" si="299"/>
        <v>360</v>
      </c>
      <c r="R1228" s="66">
        <f t="shared" si="300"/>
        <v>360</v>
      </c>
      <c r="S1228" s="66">
        <f>Q1228-U1228-SUMIFS(条件付き不可!X:X,条件付き不可!E:E,D1228)</f>
        <v>360</v>
      </c>
      <c r="T1228" s="66">
        <f t="shared" si="297"/>
        <v>360</v>
      </c>
      <c r="U1228" s="66">
        <f>IF(COUNTIFS(条件付き不可!$E:$E,$D1228,条件付き不可!$C:$C,条件付き不可!$V$3)&gt;0,Q1228,SUMIFS(条件付き不可!$L:$L,条件付き不可!$E:$E,$D1228,条件付き不可!$C:$C,U$1))</f>
        <v>0</v>
      </c>
      <c r="V1228" s="66">
        <f>IF(COUNTIFS(条件付き不可!$E:$E,$D1228,条件付き不可!$C:$C,条件付き不可!$V$5)&gt;0,Q1228,IFERROR(VLOOKUP(D1228,条件付き不可!E:Y,21,0),0))</f>
        <v>0</v>
      </c>
    </row>
    <row r="1229" spans="1:22">
      <c r="A1229" s="53" t="str">
        <f t="shared" si="301"/>
        <v>035210</v>
      </c>
      <c r="B1229" s="53">
        <v>20</v>
      </c>
      <c r="C1229">
        <v>1228</v>
      </c>
      <c r="D1229">
        <v>35210</v>
      </c>
      <c r="E1229" t="s">
        <v>3036</v>
      </c>
      <c r="F1229" t="s">
        <v>873</v>
      </c>
      <c r="G1229" t="str">
        <f>VLOOKUP(A1229,GIS!A:B,2,0)</f>
        <v>葛飾町･印内町C</v>
      </c>
      <c r="H1229" t="s">
        <v>861</v>
      </c>
      <c r="I1229" t="s">
        <v>7561</v>
      </c>
      <c r="J1229" s="66">
        <v>1310</v>
      </c>
      <c r="K1229" s="66">
        <v>1211</v>
      </c>
      <c r="L1229" s="66">
        <v>1211</v>
      </c>
      <c r="M1229" s="66">
        <v>1310</v>
      </c>
      <c r="N1229" s="66">
        <f>VLOOKUP(A1229,GIS!A:C,3,0)</f>
        <v>1310</v>
      </c>
      <c r="O1229" s="66" t="str">
        <f t="shared" si="298"/>
        <v/>
      </c>
      <c r="P1229" s="66" t="str">
        <f t="shared" si="296"/>
        <v>✕</v>
      </c>
      <c r="Q1229" s="66">
        <f t="shared" si="299"/>
        <v>1310</v>
      </c>
      <c r="R1229" s="66">
        <f t="shared" si="300"/>
        <v>1211</v>
      </c>
      <c r="S1229" s="66">
        <f>Q1229-U1229-SUMIFS(条件付き不可!X:X,条件付き不可!E:E,D1229)</f>
        <v>1211</v>
      </c>
      <c r="T1229" s="66">
        <f t="shared" si="297"/>
        <v>1310</v>
      </c>
      <c r="U1229" s="66">
        <f>IF(COUNTIFS(条件付き不可!$E:$E,$D1229,条件付き不可!$C:$C,条件付き不可!$V$3)&gt;0,Q1229,SUMIFS(条件付き不可!$L:$L,条件付き不可!$E:$E,$D1229,条件付き不可!$C:$C,U$1))</f>
        <v>99</v>
      </c>
      <c r="V1229" s="66">
        <f>IF(COUNTIFS(条件付き不可!$E:$E,$D1229,条件付き不可!$C:$C,条件付き不可!$V$5)&gt;0,Q1229,IFERROR(VLOOKUP(D1229,条件付き不可!E:Y,21,0),0))</f>
        <v>0</v>
      </c>
    </row>
    <row r="1230" spans="1:22">
      <c r="A1230" s="53" t="str">
        <f t="shared" si="301"/>
        <v>035211</v>
      </c>
      <c r="B1230" s="53">
        <v>20</v>
      </c>
      <c r="C1230">
        <v>1229</v>
      </c>
      <c r="D1230">
        <v>35211</v>
      </c>
      <c r="E1230" t="s">
        <v>3036</v>
      </c>
      <c r="F1230" t="s">
        <v>873</v>
      </c>
      <c r="G1230" t="str">
        <f>VLOOKUP(A1230,GIS!A:B,2,0)</f>
        <v>山野町</v>
      </c>
      <c r="H1230" t="s">
        <v>861</v>
      </c>
      <c r="I1230" t="s">
        <v>2612</v>
      </c>
      <c r="J1230" s="66">
        <v>950</v>
      </c>
      <c r="K1230" s="66">
        <v>950</v>
      </c>
      <c r="L1230" s="66">
        <v>950</v>
      </c>
      <c r="M1230" s="66">
        <v>950</v>
      </c>
      <c r="N1230" s="66">
        <f>VLOOKUP(A1230,GIS!A:C,3,0)</f>
        <v>950</v>
      </c>
      <c r="O1230" s="66" t="str">
        <f t="shared" si="298"/>
        <v/>
      </c>
      <c r="P1230" s="66" t="str">
        <f t="shared" si="296"/>
        <v/>
      </c>
      <c r="Q1230" s="66">
        <f t="shared" si="299"/>
        <v>950</v>
      </c>
      <c r="R1230" s="66">
        <f t="shared" si="300"/>
        <v>950</v>
      </c>
      <c r="S1230" s="66">
        <f>Q1230-U1230-SUMIFS(条件付き不可!X:X,条件付き不可!E:E,D1230)</f>
        <v>950</v>
      </c>
      <c r="T1230" s="66">
        <f t="shared" si="297"/>
        <v>950</v>
      </c>
      <c r="U1230" s="66">
        <f>IF(COUNTIFS(条件付き不可!$E:$E,$D1230,条件付き不可!$C:$C,条件付き不可!$V$3)&gt;0,Q1230,SUMIFS(条件付き不可!$L:$L,条件付き不可!$E:$E,$D1230,条件付き不可!$C:$C,U$1))</f>
        <v>0</v>
      </c>
      <c r="V1230" s="66">
        <f>IF(COUNTIFS(条件付き不可!$E:$E,$D1230,条件付き不可!$C:$C,条件付き不可!$V$5)&gt;0,Q1230,IFERROR(VLOOKUP(D1230,条件付き不可!E:Y,21,0),0))</f>
        <v>0</v>
      </c>
    </row>
    <row r="1231" spans="1:22">
      <c r="A1231" s="53" t="str">
        <f t="shared" si="301"/>
        <v>035216</v>
      </c>
      <c r="B1231" s="53">
        <v>20</v>
      </c>
      <c r="C1231">
        <v>1230</v>
      </c>
      <c r="D1231">
        <v>35216</v>
      </c>
      <c r="E1231" t="s">
        <v>3036</v>
      </c>
      <c r="F1231" t="s">
        <v>875</v>
      </c>
      <c r="G1231" t="str">
        <f>VLOOKUP(A1231,GIS!A:B,2,0)</f>
        <v>西船１A</v>
      </c>
      <c r="H1231" t="s">
        <v>861</v>
      </c>
      <c r="I1231" t="s">
        <v>2612</v>
      </c>
      <c r="J1231" s="66">
        <v>390</v>
      </c>
      <c r="K1231" s="66">
        <v>390</v>
      </c>
      <c r="L1231" s="66">
        <v>390</v>
      </c>
      <c r="M1231" s="66">
        <v>390</v>
      </c>
      <c r="N1231" s="66">
        <f>VLOOKUP(A1231,GIS!A:C,3,0)</f>
        <v>390</v>
      </c>
      <c r="O1231" s="66" t="str">
        <f t="shared" si="298"/>
        <v/>
      </c>
      <c r="P1231" s="66" t="str">
        <f t="shared" si="296"/>
        <v/>
      </c>
      <c r="Q1231" s="66">
        <f t="shared" si="299"/>
        <v>390</v>
      </c>
      <c r="R1231" s="66">
        <f t="shared" si="300"/>
        <v>390</v>
      </c>
      <c r="S1231" s="66">
        <f>Q1231-U1231-SUMIFS(条件付き不可!X:X,条件付き不可!E:E,D1231)</f>
        <v>390</v>
      </c>
      <c r="T1231" s="66">
        <f t="shared" si="297"/>
        <v>390</v>
      </c>
      <c r="U1231" s="66">
        <f>IF(COUNTIFS(条件付き不可!$E:$E,$D1231,条件付き不可!$C:$C,条件付き不可!$V$3)&gt;0,Q1231,SUMIFS(条件付き不可!$L:$L,条件付き不可!$E:$E,$D1231,条件付き不可!$C:$C,U$1))</f>
        <v>0</v>
      </c>
      <c r="V1231" s="66">
        <f>IF(COUNTIFS(条件付き不可!$E:$E,$D1231,条件付き不可!$C:$C,条件付き不可!$V$5)&gt;0,Q1231,IFERROR(VLOOKUP(D1231,条件付き不可!E:Y,21,0),0))</f>
        <v>0</v>
      </c>
    </row>
    <row r="1232" spans="1:22">
      <c r="A1232" s="53" t="str">
        <f>TEXT(D1232,"000000")</f>
        <v>035266</v>
      </c>
      <c r="B1232" s="53">
        <v>20</v>
      </c>
      <c r="C1232">
        <v>1231</v>
      </c>
      <c r="D1232">
        <v>35266</v>
      </c>
      <c r="E1232" t="s">
        <v>3036</v>
      </c>
      <c r="F1232" t="s">
        <v>875</v>
      </c>
      <c r="G1232" t="str">
        <f>VLOOKUP(A1232,GIS!A:B,2,0)</f>
        <v>西船１C・海神６C</v>
      </c>
      <c r="H1232" t="s">
        <v>861</v>
      </c>
      <c r="I1232" t="s">
        <v>2612</v>
      </c>
      <c r="J1232" s="66">
        <v>310</v>
      </c>
      <c r="K1232" s="66">
        <v>310</v>
      </c>
      <c r="L1232" s="66">
        <v>310</v>
      </c>
      <c r="M1232" s="66">
        <v>310</v>
      </c>
      <c r="N1232" s="66">
        <f>VLOOKUP(A1232,GIS!A:C,3,0)</f>
        <v>310</v>
      </c>
      <c r="O1232" s="66" t="str">
        <f>IF(J1232=N1232,"","✕")</f>
        <v/>
      </c>
      <c r="P1232" s="66" t="str">
        <f>IF(J1232=K1232,IF(J1232=L1232,"","✕"),"✕")</f>
        <v/>
      </c>
      <c r="Q1232" s="66">
        <f>N1232</f>
        <v>310</v>
      </c>
      <c r="R1232" s="66">
        <f>Q1232-U1232</f>
        <v>310</v>
      </c>
      <c r="S1232" s="66">
        <f>Q1232-U1232-SUMIFS(条件付き不可!X:X,条件付き不可!E:E,D1232)</f>
        <v>310</v>
      </c>
      <c r="T1232" s="66">
        <f>Q1232-V1232</f>
        <v>310</v>
      </c>
      <c r="U1232" s="66">
        <f>IF(COUNTIFS(条件付き不可!$E:$E,$D1232,条件付き不可!$C:$C,条件付き不可!$V$3)&gt;0,Q1232,SUMIFS(条件付き不可!$L:$L,条件付き不可!$E:$E,$D1232,条件付き不可!$C:$C,U$1))</f>
        <v>0</v>
      </c>
      <c r="V1232" s="66">
        <f>IF(COUNTIFS(条件付き不可!$E:$E,$D1232,条件付き不可!$C:$C,条件付き不可!$V$5)&gt;0,Q1232,IFERROR(VLOOKUP(D1232,条件付き不可!E:Y,21,0),0))</f>
        <v>0</v>
      </c>
    </row>
    <row r="1233" spans="1:22">
      <c r="A1233" s="53" t="str">
        <f t="shared" si="301"/>
        <v>035217</v>
      </c>
      <c r="B1233" s="53">
        <v>20</v>
      </c>
      <c r="C1233">
        <v>1232</v>
      </c>
      <c r="D1233">
        <v>35217</v>
      </c>
      <c r="E1233" t="s">
        <v>3036</v>
      </c>
      <c r="F1233" t="s">
        <v>875</v>
      </c>
      <c r="G1233" t="str">
        <f>VLOOKUP(A1233,GIS!A:B,2,0)</f>
        <v>西船１B</v>
      </c>
      <c r="H1233" t="s">
        <v>861</v>
      </c>
      <c r="I1233" t="s">
        <v>2612</v>
      </c>
      <c r="J1233" s="66">
        <v>820</v>
      </c>
      <c r="K1233" s="66">
        <v>820</v>
      </c>
      <c r="L1233" s="66">
        <v>820</v>
      </c>
      <c r="M1233" s="66">
        <v>820</v>
      </c>
      <c r="N1233" s="66">
        <f>VLOOKUP(A1233,GIS!A:C,3,0)</f>
        <v>820</v>
      </c>
      <c r="O1233" s="66" t="str">
        <f t="shared" si="298"/>
        <v/>
      </c>
      <c r="P1233" s="66" t="str">
        <f t="shared" si="296"/>
        <v/>
      </c>
      <c r="Q1233" s="66">
        <f t="shared" si="299"/>
        <v>820</v>
      </c>
      <c r="R1233" s="66">
        <f t="shared" si="300"/>
        <v>820</v>
      </c>
      <c r="S1233" s="66">
        <f>Q1233-U1233-SUMIFS(条件付き不可!X:X,条件付き不可!E:E,D1233)</f>
        <v>820</v>
      </c>
      <c r="T1233" s="66">
        <f t="shared" si="297"/>
        <v>820</v>
      </c>
      <c r="U1233" s="66">
        <f>IF(COUNTIFS(条件付き不可!$E:$E,$D1233,条件付き不可!$C:$C,条件付き不可!$V$3)&gt;0,Q1233,SUMIFS(条件付き不可!$L:$L,条件付き不可!$E:$E,$D1233,条件付き不可!$C:$C,U$1))</f>
        <v>0</v>
      </c>
      <c r="V1233" s="66">
        <f>IF(COUNTIFS(条件付き不可!$E:$E,$D1233,条件付き不可!$C:$C,条件付き不可!$V$5)&gt;0,Q1233,IFERROR(VLOOKUP(D1233,条件付き不可!E:Y,21,0),0))</f>
        <v>0</v>
      </c>
    </row>
    <row r="1234" spans="1:22">
      <c r="A1234" s="53" t="str">
        <f t="shared" si="301"/>
        <v>035218</v>
      </c>
      <c r="B1234" s="53">
        <v>20</v>
      </c>
      <c r="C1234">
        <v>1233</v>
      </c>
      <c r="D1234">
        <v>35218</v>
      </c>
      <c r="E1234" t="s">
        <v>3036</v>
      </c>
      <c r="F1234" t="s">
        <v>875</v>
      </c>
      <c r="G1234" t="str">
        <f>VLOOKUP(A1234,GIS!A:B,2,0)</f>
        <v>西船２Ａ</v>
      </c>
      <c r="H1234" t="s">
        <v>861</v>
      </c>
      <c r="I1234" t="s">
        <v>2612</v>
      </c>
      <c r="J1234" s="66">
        <v>725</v>
      </c>
      <c r="K1234" s="66">
        <v>725</v>
      </c>
      <c r="L1234" s="66">
        <v>725</v>
      </c>
      <c r="M1234" s="66">
        <v>725</v>
      </c>
      <c r="N1234" s="66">
        <f>VLOOKUP(A1234,GIS!A:C,3,0)</f>
        <v>725</v>
      </c>
      <c r="O1234" s="66" t="str">
        <f t="shared" si="298"/>
        <v/>
      </c>
      <c r="P1234" s="66" t="str">
        <f t="shared" si="296"/>
        <v/>
      </c>
      <c r="Q1234" s="66">
        <f t="shared" si="299"/>
        <v>725</v>
      </c>
      <c r="R1234" s="66">
        <f t="shared" si="300"/>
        <v>725</v>
      </c>
      <c r="S1234" s="66">
        <f>Q1234-U1234-SUMIFS(条件付き不可!X:X,条件付き不可!E:E,D1234)</f>
        <v>725</v>
      </c>
      <c r="T1234" s="66">
        <f t="shared" si="297"/>
        <v>725</v>
      </c>
      <c r="U1234" s="66">
        <f>IF(COUNTIFS(条件付き不可!$E:$E,$D1234,条件付き不可!$C:$C,条件付き不可!$V$3)&gt;0,Q1234,SUMIFS(条件付き不可!$L:$L,条件付き不可!$E:$E,$D1234,条件付き不可!$C:$C,U$1))</f>
        <v>0</v>
      </c>
      <c r="V1234" s="66">
        <f>IF(COUNTIFS(条件付き不可!$E:$E,$D1234,条件付き不可!$C:$C,条件付き不可!$V$5)&gt;0,Q1234,IFERROR(VLOOKUP(D1234,条件付き不可!E:Y,21,0),0))</f>
        <v>0</v>
      </c>
    </row>
    <row r="1235" spans="1:22">
      <c r="A1235" s="53" t="str">
        <f t="shared" si="301"/>
        <v>035219</v>
      </c>
      <c r="B1235" s="53">
        <v>20</v>
      </c>
      <c r="C1235">
        <v>1234</v>
      </c>
      <c r="D1235">
        <v>35219</v>
      </c>
      <c r="E1235" t="s">
        <v>3036</v>
      </c>
      <c r="F1235" t="s">
        <v>875</v>
      </c>
      <c r="G1235" t="str">
        <f>VLOOKUP(A1235,GIS!A:B,2,0)</f>
        <v>西船２B</v>
      </c>
      <c r="H1235" t="s">
        <v>861</v>
      </c>
      <c r="I1235" t="s">
        <v>2612</v>
      </c>
      <c r="J1235" s="66">
        <v>465</v>
      </c>
      <c r="K1235" s="66">
        <v>465</v>
      </c>
      <c r="L1235" s="66">
        <v>465</v>
      </c>
      <c r="M1235" s="66">
        <v>465</v>
      </c>
      <c r="N1235" s="66">
        <f>VLOOKUP(A1235,GIS!A:C,3,0)</f>
        <v>465</v>
      </c>
      <c r="O1235" s="66" t="str">
        <f t="shared" si="298"/>
        <v/>
      </c>
      <c r="P1235" s="66" t="str">
        <f t="shared" si="296"/>
        <v/>
      </c>
      <c r="Q1235" s="66">
        <f t="shared" si="299"/>
        <v>465</v>
      </c>
      <c r="R1235" s="66">
        <f t="shared" si="300"/>
        <v>465</v>
      </c>
      <c r="S1235" s="66">
        <f>Q1235-U1235-SUMIFS(条件付き不可!X:X,条件付き不可!E:E,D1235)</f>
        <v>465</v>
      </c>
      <c r="T1235" s="66">
        <f t="shared" si="297"/>
        <v>465</v>
      </c>
      <c r="U1235" s="66">
        <f>IF(COUNTIFS(条件付き不可!$E:$E,$D1235,条件付き不可!$C:$C,条件付き不可!$V$3)&gt;0,Q1235,SUMIFS(条件付き不可!$L:$L,条件付き不可!$E:$E,$D1235,条件付き不可!$C:$C,U$1))</f>
        <v>0</v>
      </c>
      <c r="V1235" s="66">
        <f>IF(COUNTIFS(条件付き不可!$E:$E,$D1235,条件付き不可!$C:$C,条件付き不可!$V$5)&gt;0,Q1235,IFERROR(VLOOKUP(D1235,条件付き不可!E:Y,21,0),0))</f>
        <v>0</v>
      </c>
    </row>
    <row r="1236" spans="1:22">
      <c r="A1236" s="53" t="str">
        <f t="shared" si="301"/>
        <v>035254</v>
      </c>
      <c r="B1236" s="53">
        <v>20</v>
      </c>
      <c r="C1236">
        <v>1235</v>
      </c>
      <c r="D1236">
        <v>35254</v>
      </c>
      <c r="E1236" t="s">
        <v>3036</v>
      </c>
      <c r="F1236" t="s">
        <v>875</v>
      </c>
      <c r="G1236" t="str">
        <f>VLOOKUP(A1236,GIS!A:B,2,0)</f>
        <v>西船３</v>
      </c>
      <c r="H1236" t="s">
        <v>861</v>
      </c>
      <c r="I1236" t="s">
        <v>2612</v>
      </c>
      <c r="J1236" s="66">
        <v>430</v>
      </c>
      <c r="K1236" s="66">
        <v>430</v>
      </c>
      <c r="L1236" s="66">
        <v>430</v>
      </c>
      <c r="M1236" s="66">
        <v>430</v>
      </c>
      <c r="N1236" s="66">
        <f>VLOOKUP(A1236,GIS!A:C,3,0)</f>
        <v>430</v>
      </c>
      <c r="O1236" s="66" t="str">
        <f t="shared" si="298"/>
        <v/>
      </c>
      <c r="P1236" s="66" t="str">
        <f t="shared" si="296"/>
        <v/>
      </c>
      <c r="Q1236" s="66">
        <f t="shared" si="299"/>
        <v>430</v>
      </c>
      <c r="R1236" s="66">
        <f t="shared" si="300"/>
        <v>430</v>
      </c>
      <c r="S1236" s="66">
        <f>Q1236-U1236-SUMIFS(条件付き不可!X:X,条件付き不可!E:E,D1236)</f>
        <v>430</v>
      </c>
      <c r="T1236" s="66">
        <f t="shared" si="297"/>
        <v>430</v>
      </c>
      <c r="U1236" s="66">
        <f>IF(COUNTIFS(条件付き不可!$E:$E,$D1236,条件付き不可!$C:$C,条件付き不可!$V$3)&gt;0,Q1236,SUMIFS(条件付き不可!$L:$L,条件付き不可!$E:$E,$D1236,条件付き不可!$C:$C,U$1))</f>
        <v>0</v>
      </c>
      <c r="V1236" s="66">
        <f>IF(COUNTIFS(条件付き不可!$E:$E,$D1236,条件付き不可!$C:$C,条件付き不可!$V$5)&gt;0,Q1236,IFERROR(VLOOKUP(D1236,条件付き不可!E:Y,21,0),0))</f>
        <v>0</v>
      </c>
    </row>
    <row r="1237" spans="1:22">
      <c r="A1237" s="53" t="str">
        <f t="shared" si="301"/>
        <v>035220</v>
      </c>
      <c r="B1237" s="53">
        <v>20</v>
      </c>
      <c r="C1237">
        <v>1236</v>
      </c>
      <c r="D1237">
        <v>35220</v>
      </c>
      <c r="E1237" t="s">
        <v>3036</v>
      </c>
      <c r="F1237" t="s">
        <v>875</v>
      </c>
      <c r="G1237" t="str">
        <f>VLOOKUP(A1237,GIS!A:B,2,0)</f>
        <v>西船３・印内２Ａ</v>
      </c>
      <c r="H1237" t="s">
        <v>861</v>
      </c>
      <c r="I1237" t="s">
        <v>2612</v>
      </c>
      <c r="J1237" s="66">
        <v>550</v>
      </c>
      <c r="K1237" s="66">
        <v>300</v>
      </c>
      <c r="L1237" s="66">
        <v>300</v>
      </c>
      <c r="M1237" s="66">
        <v>550</v>
      </c>
      <c r="N1237" s="66">
        <f>VLOOKUP(A1237,GIS!A:C,3,0)</f>
        <v>550</v>
      </c>
      <c r="O1237" s="66" t="str">
        <f t="shared" si="298"/>
        <v/>
      </c>
      <c r="P1237" s="66" t="str">
        <f t="shared" si="296"/>
        <v>✕</v>
      </c>
      <c r="Q1237" s="66">
        <f t="shared" si="299"/>
        <v>550</v>
      </c>
      <c r="R1237" s="66">
        <f t="shared" si="300"/>
        <v>300</v>
      </c>
      <c r="S1237" s="66">
        <f>Q1237-U1237-SUMIFS(条件付き不可!X:X,条件付き不可!E:E,D1237)</f>
        <v>300</v>
      </c>
      <c r="T1237" s="66">
        <f t="shared" si="297"/>
        <v>550</v>
      </c>
      <c r="U1237" s="66">
        <f>IF(COUNTIFS(条件付き不可!$E:$E,$D1237,条件付き不可!$C:$C,条件付き不可!$V$3)&gt;0,Q1237,SUMIFS(条件付き不可!$L:$L,条件付き不可!$E:$E,$D1237,条件付き不可!$C:$C,U$1))</f>
        <v>250</v>
      </c>
      <c r="V1237" s="66">
        <f>IF(COUNTIFS(条件付き不可!$E:$E,$D1237,条件付き不可!$C:$C,条件付き不可!$V$5)&gt;0,Q1237,IFERROR(VLOOKUP(D1237,条件付き不可!E:Y,21,0),0))</f>
        <v>0</v>
      </c>
    </row>
    <row r="1238" spans="1:22">
      <c r="A1238" s="53" t="str">
        <f t="shared" si="301"/>
        <v>035221</v>
      </c>
      <c r="B1238" s="53">
        <v>20</v>
      </c>
      <c r="C1238">
        <v>1237</v>
      </c>
      <c r="D1238">
        <v>35221</v>
      </c>
      <c r="E1238" t="s">
        <v>3036</v>
      </c>
      <c r="F1238" t="s">
        <v>875</v>
      </c>
      <c r="G1238" t="str">
        <f>VLOOKUP(A1238,GIS!A:B,2,0)</f>
        <v>西船４Ａ</v>
      </c>
      <c r="H1238" t="s">
        <v>861</v>
      </c>
      <c r="I1238" t="s">
        <v>2612</v>
      </c>
      <c r="J1238" s="66">
        <v>580</v>
      </c>
      <c r="K1238" s="66">
        <v>580</v>
      </c>
      <c r="L1238" s="66">
        <v>580</v>
      </c>
      <c r="M1238" s="66">
        <v>580</v>
      </c>
      <c r="N1238" s="66">
        <f>VLOOKUP(A1238,GIS!A:C,3,0)</f>
        <v>580</v>
      </c>
      <c r="O1238" s="66" t="str">
        <f t="shared" si="298"/>
        <v/>
      </c>
      <c r="P1238" s="66" t="str">
        <f t="shared" si="296"/>
        <v/>
      </c>
      <c r="Q1238" s="66">
        <f t="shared" si="299"/>
        <v>580</v>
      </c>
      <c r="R1238" s="66">
        <f t="shared" si="300"/>
        <v>580</v>
      </c>
      <c r="S1238" s="66">
        <f>Q1238-U1238-SUMIFS(条件付き不可!X:X,条件付き不可!E:E,D1238)</f>
        <v>580</v>
      </c>
      <c r="T1238" s="66">
        <f t="shared" si="297"/>
        <v>580</v>
      </c>
      <c r="U1238" s="66">
        <f>IF(COUNTIFS(条件付き不可!$E:$E,$D1238,条件付き不可!$C:$C,条件付き不可!$V$3)&gt;0,Q1238,SUMIFS(条件付き不可!$L:$L,条件付き不可!$E:$E,$D1238,条件付き不可!$C:$C,U$1))</f>
        <v>0</v>
      </c>
      <c r="V1238" s="66">
        <f>IF(COUNTIFS(条件付き不可!$E:$E,$D1238,条件付き不可!$C:$C,条件付き不可!$V$5)&gt;0,Q1238,IFERROR(VLOOKUP(D1238,条件付き不可!E:Y,21,0),0))</f>
        <v>0</v>
      </c>
    </row>
    <row r="1239" spans="1:22">
      <c r="A1239" s="53" t="str">
        <f t="shared" si="301"/>
        <v>035248</v>
      </c>
      <c r="B1239" s="53">
        <v>20</v>
      </c>
      <c r="C1239">
        <v>1238</v>
      </c>
      <c r="D1239">
        <v>35248</v>
      </c>
      <c r="E1239" t="s">
        <v>3036</v>
      </c>
      <c r="F1239" t="s">
        <v>875</v>
      </c>
      <c r="G1239" t="str">
        <f>VLOOKUP(A1239,GIS!A:B,2,0)</f>
        <v>西船４Ｃ</v>
      </c>
      <c r="H1239" t="s">
        <v>861</v>
      </c>
      <c r="I1239" t="s">
        <v>2612</v>
      </c>
      <c r="J1239" s="66">
        <v>415</v>
      </c>
      <c r="K1239" s="66">
        <v>415</v>
      </c>
      <c r="L1239" s="66">
        <v>415</v>
      </c>
      <c r="M1239" s="66">
        <v>415</v>
      </c>
      <c r="N1239" s="66">
        <f>VLOOKUP(A1239,GIS!A:C,3,0)</f>
        <v>415</v>
      </c>
      <c r="O1239" s="66" t="str">
        <f t="shared" si="298"/>
        <v/>
      </c>
      <c r="P1239" s="66" t="str">
        <f t="shared" si="296"/>
        <v/>
      </c>
      <c r="Q1239" s="66">
        <f t="shared" si="299"/>
        <v>415</v>
      </c>
      <c r="R1239" s="66">
        <f t="shared" si="300"/>
        <v>415</v>
      </c>
      <c r="S1239" s="66">
        <f>Q1239-U1239-SUMIFS(条件付き不可!X:X,条件付き不可!E:E,D1239)</f>
        <v>415</v>
      </c>
      <c r="T1239" s="66">
        <f t="shared" si="297"/>
        <v>415</v>
      </c>
      <c r="U1239" s="66">
        <f>IF(COUNTIFS(条件付き不可!$E:$E,$D1239,条件付き不可!$C:$C,条件付き不可!$V$3)&gt;0,Q1239,SUMIFS(条件付き不可!$L:$L,条件付き不可!$E:$E,$D1239,条件付き不可!$C:$C,U$1))</f>
        <v>0</v>
      </c>
      <c r="V1239" s="66">
        <f>IF(COUNTIFS(条件付き不可!$E:$E,$D1239,条件付き不可!$C:$C,条件付き不可!$V$5)&gt;0,Q1239,IFERROR(VLOOKUP(D1239,条件付き不可!E:Y,21,0),0))</f>
        <v>0</v>
      </c>
    </row>
    <row r="1240" spans="1:22">
      <c r="A1240" s="53" t="str">
        <f t="shared" si="301"/>
        <v>035222</v>
      </c>
      <c r="B1240" s="53">
        <v>20</v>
      </c>
      <c r="C1240">
        <v>1239</v>
      </c>
      <c r="D1240">
        <v>35222</v>
      </c>
      <c r="E1240" t="s">
        <v>3036</v>
      </c>
      <c r="F1240" t="s">
        <v>875</v>
      </c>
      <c r="G1240" t="str">
        <f>VLOOKUP(A1240,GIS!A:B,2,0)</f>
        <v>西船５Ａ</v>
      </c>
      <c r="H1240" t="s">
        <v>861</v>
      </c>
      <c r="I1240" t="s">
        <v>2612</v>
      </c>
      <c r="J1240" s="66">
        <v>700</v>
      </c>
      <c r="K1240" s="66">
        <v>700</v>
      </c>
      <c r="L1240" s="66">
        <v>700</v>
      </c>
      <c r="M1240" s="66">
        <v>700</v>
      </c>
      <c r="N1240" s="66">
        <f>VLOOKUP(A1240,GIS!A:C,3,0)</f>
        <v>700</v>
      </c>
      <c r="O1240" s="66" t="str">
        <f t="shared" si="298"/>
        <v/>
      </c>
      <c r="P1240" s="66" t="str">
        <f t="shared" si="296"/>
        <v/>
      </c>
      <c r="Q1240" s="66">
        <f t="shared" si="299"/>
        <v>700</v>
      </c>
      <c r="R1240" s="66">
        <f t="shared" si="300"/>
        <v>700</v>
      </c>
      <c r="S1240" s="66">
        <f>Q1240-U1240-SUMIFS(条件付き不可!X:X,条件付き不可!E:E,D1240)</f>
        <v>700</v>
      </c>
      <c r="T1240" s="66">
        <f t="shared" si="297"/>
        <v>700</v>
      </c>
      <c r="U1240" s="66">
        <f>IF(COUNTIFS(条件付き不可!$E:$E,$D1240,条件付き不可!$C:$C,条件付き不可!$V$3)&gt;0,Q1240,SUMIFS(条件付き不可!$L:$L,条件付き不可!$E:$E,$D1240,条件付き不可!$C:$C,U$1))</f>
        <v>0</v>
      </c>
      <c r="V1240" s="66">
        <f>IF(COUNTIFS(条件付き不可!$E:$E,$D1240,条件付き不可!$C:$C,条件付き不可!$V$5)&gt;0,Q1240,IFERROR(VLOOKUP(D1240,条件付き不可!E:Y,21,0),0))</f>
        <v>0</v>
      </c>
    </row>
    <row r="1241" spans="1:22">
      <c r="A1241" s="53" t="str">
        <f t="shared" si="301"/>
        <v>035223</v>
      </c>
      <c r="B1241" s="53">
        <v>20</v>
      </c>
      <c r="C1241">
        <v>1240</v>
      </c>
      <c r="D1241">
        <v>35223</v>
      </c>
      <c r="E1241" t="s">
        <v>3036</v>
      </c>
      <c r="F1241" t="s">
        <v>875</v>
      </c>
      <c r="G1241" t="str">
        <f>VLOOKUP(A1241,GIS!A:B,2,0)</f>
        <v>西船５Ｂ</v>
      </c>
      <c r="H1241" t="s">
        <v>861</v>
      </c>
      <c r="I1241" t="s">
        <v>2612</v>
      </c>
      <c r="J1241" s="66">
        <v>500</v>
      </c>
      <c r="K1241" s="66">
        <v>500</v>
      </c>
      <c r="L1241" s="66">
        <v>500</v>
      </c>
      <c r="M1241" s="66">
        <v>500</v>
      </c>
      <c r="N1241" s="66">
        <f>VLOOKUP(A1241,GIS!A:C,3,0)</f>
        <v>500</v>
      </c>
      <c r="O1241" s="66" t="str">
        <f t="shared" si="298"/>
        <v/>
      </c>
      <c r="P1241" s="66" t="str">
        <f t="shared" si="296"/>
        <v/>
      </c>
      <c r="Q1241" s="66">
        <f t="shared" si="299"/>
        <v>500</v>
      </c>
      <c r="R1241" s="66">
        <f t="shared" si="300"/>
        <v>500</v>
      </c>
      <c r="S1241" s="66">
        <f>Q1241-U1241-SUMIFS(条件付き不可!X:X,条件付き不可!E:E,D1241)</f>
        <v>500</v>
      </c>
      <c r="T1241" s="66">
        <f t="shared" si="297"/>
        <v>500</v>
      </c>
      <c r="U1241" s="66">
        <f>IF(COUNTIFS(条件付き不可!$E:$E,$D1241,条件付き不可!$C:$C,条件付き不可!$V$3)&gt;0,Q1241,SUMIFS(条件付き不可!$L:$L,条件付き不可!$E:$E,$D1241,条件付き不可!$C:$C,U$1))</f>
        <v>0</v>
      </c>
      <c r="V1241" s="66">
        <f>IF(COUNTIFS(条件付き不可!$E:$E,$D1241,条件付き不可!$C:$C,条件付き不可!$V$5)&gt;0,Q1241,IFERROR(VLOOKUP(D1241,条件付き不可!E:Y,21,0),0))</f>
        <v>0</v>
      </c>
    </row>
    <row r="1242" spans="1:22">
      <c r="A1242" s="53" t="str">
        <f t="shared" si="301"/>
        <v>035224</v>
      </c>
      <c r="B1242" s="53">
        <v>20</v>
      </c>
      <c r="C1242">
        <v>1241</v>
      </c>
      <c r="D1242">
        <v>35224</v>
      </c>
      <c r="E1242" t="s">
        <v>3036</v>
      </c>
      <c r="F1242" t="s">
        <v>875</v>
      </c>
      <c r="G1242" t="str">
        <f>VLOOKUP(A1242,GIS!A:B,2,0)</f>
        <v>西船６Ａ・７Ａ</v>
      </c>
      <c r="H1242" t="s">
        <v>861</v>
      </c>
      <c r="I1242" t="s">
        <v>2612</v>
      </c>
      <c r="J1242" s="66">
        <v>465</v>
      </c>
      <c r="K1242" s="66">
        <v>465</v>
      </c>
      <c r="L1242" s="66">
        <v>465</v>
      </c>
      <c r="M1242" s="66">
        <v>465</v>
      </c>
      <c r="N1242" s="66">
        <f>VLOOKUP(A1242,GIS!A:C,3,0)</f>
        <v>465</v>
      </c>
      <c r="O1242" s="66" t="str">
        <f t="shared" si="298"/>
        <v/>
      </c>
      <c r="P1242" s="66" t="str">
        <f t="shared" si="296"/>
        <v/>
      </c>
      <c r="Q1242" s="66">
        <f t="shared" si="299"/>
        <v>465</v>
      </c>
      <c r="R1242" s="66">
        <f t="shared" si="300"/>
        <v>465</v>
      </c>
      <c r="S1242" s="66">
        <f>Q1242-U1242-SUMIFS(条件付き不可!X:X,条件付き不可!E:E,D1242)</f>
        <v>465</v>
      </c>
      <c r="T1242" s="66">
        <f t="shared" si="297"/>
        <v>465</v>
      </c>
      <c r="U1242" s="66">
        <f>IF(COUNTIFS(条件付き不可!$E:$E,$D1242,条件付き不可!$C:$C,条件付き不可!$V$3)&gt;0,Q1242,SUMIFS(条件付き不可!$L:$L,条件付き不可!$E:$E,$D1242,条件付き不可!$C:$C,U$1))</f>
        <v>0</v>
      </c>
      <c r="V1242" s="66">
        <f>IF(COUNTIFS(条件付き不可!$E:$E,$D1242,条件付き不可!$C:$C,条件付き不可!$V$5)&gt;0,Q1242,IFERROR(VLOOKUP(D1242,条件付き不可!E:Y,21,0),0))</f>
        <v>0</v>
      </c>
    </row>
    <row r="1243" spans="1:22">
      <c r="A1243" s="53" t="str">
        <f t="shared" si="301"/>
        <v>035225</v>
      </c>
      <c r="B1243" s="53">
        <v>20</v>
      </c>
      <c r="C1243">
        <v>1242</v>
      </c>
      <c r="D1243">
        <v>35225</v>
      </c>
      <c r="E1243" t="s">
        <v>3036</v>
      </c>
      <c r="F1243" t="s">
        <v>875</v>
      </c>
      <c r="G1243" t="str">
        <f>VLOOKUP(A1243,GIS!A:B,2,0)</f>
        <v>西船６Ｂ</v>
      </c>
      <c r="H1243" t="s">
        <v>861</v>
      </c>
      <c r="I1243" t="s">
        <v>2612</v>
      </c>
      <c r="J1243" s="66">
        <v>380</v>
      </c>
      <c r="K1243" s="66">
        <v>380</v>
      </c>
      <c r="L1243" s="66">
        <v>380</v>
      </c>
      <c r="M1243" s="66">
        <v>380</v>
      </c>
      <c r="N1243" s="66">
        <f>VLOOKUP(A1243,GIS!A:C,3,0)</f>
        <v>380</v>
      </c>
      <c r="O1243" s="66" t="str">
        <f t="shared" si="298"/>
        <v/>
      </c>
      <c r="P1243" s="66" t="str">
        <f t="shared" si="296"/>
        <v/>
      </c>
      <c r="Q1243" s="66">
        <f t="shared" si="299"/>
        <v>380</v>
      </c>
      <c r="R1243" s="66">
        <f t="shared" si="300"/>
        <v>380</v>
      </c>
      <c r="S1243" s="66">
        <f>Q1243-U1243-SUMIFS(条件付き不可!X:X,条件付き不可!E:E,D1243)</f>
        <v>380</v>
      </c>
      <c r="T1243" s="66">
        <f t="shared" si="297"/>
        <v>380</v>
      </c>
      <c r="U1243" s="66">
        <f>IF(COUNTIFS(条件付き不可!$E:$E,$D1243,条件付き不可!$C:$C,条件付き不可!$V$3)&gt;0,Q1243,SUMIFS(条件付き不可!$L:$L,条件付き不可!$E:$E,$D1243,条件付き不可!$C:$C,U$1))</f>
        <v>0</v>
      </c>
      <c r="V1243" s="66">
        <f>IF(COUNTIFS(条件付き不可!$E:$E,$D1243,条件付き不可!$C:$C,条件付き不可!$V$5)&gt;0,Q1243,IFERROR(VLOOKUP(D1243,条件付き不可!E:Y,21,0),0))</f>
        <v>0</v>
      </c>
    </row>
    <row r="1244" spans="1:22">
      <c r="A1244" s="53" t="str">
        <f t="shared" si="301"/>
        <v>035257</v>
      </c>
      <c r="B1244" s="53">
        <v>20</v>
      </c>
      <c r="C1244">
        <v>1243</v>
      </c>
      <c r="D1244">
        <v>35257</v>
      </c>
      <c r="E1244" t="s">
        <v>3036</v>
      </c>
      <c r="F1244" t="s">
        <v>875</v>
      </c>
      <c r="G1244" t="str">
        <f>VLOOKUP(A1244,GIS!A:B,2,0)</f>
        <v>西船７Ｂ</v>
      </c>
      <c r="H1244" t="s">
        <v>861</v>
      </c>
      <c r="I1244" t="s">
        <v>2612</v>
      </c>
      <c r="J1244" s="66">
        <v>430</v>
      </c>
      <c r="K1244" s="66">
        <v>430</v>
      </c>
      <c r="L1244" s="66">
        <v>430</v>
      </c>
      <c r="M1244" s="66">
        <v>430</v>
      </c>
      <c r="N1244" s="66">
        <f>VLOOKUP(A1244,GIS!A:C,3,0)</f>
        <v>430</v>
      </c>
      <c r="O1244" s="66" t="str">
        <f t="shared" si="298"/>
        <v/>
      </c>
      <c r="P1244" s="66" t="str">
        <f t="shared" si="296"/>
        <v/>
      </c>
      <c r="Q1244" s="66">
        <f t="shared" si="299"/>
        <v>430</v>
      </c>
      <c r="R1244" s="66">
        <f t="shared" si="300"/>
        <v>430</v>
      </c>
      <c r="S1244" s="66">
        <f>Q1244-U1244-SUMIFS(条件付き不可!X:X,条件付き不可!E:E,D1244)</f>
        <v>430</v>
      </c>
      <c r="T1244" s="66">
        <f t="shared" si="297"/>
        <v>430</v>
      </c>
      <c r="U1244" s="66">
        <f>IF(COUNTIFS(条件付き不可!$E:$E,$D1244,条件付き不可!$C:$C,条件付き不可!$V$3)&gt;0,Q1244,SUMIFS(条件付き不可!$L:$L,条件付き不可!$E:$E,$D1244,条件付き不可!$C:$C,U$1))</f>
        <v>0</v>
      </c>
      <c r="V1244" s="66">
        <f>IF(COUNTIFS(条件付き不可!$E:$E,$D1244,条件付き不可!$C:$C,条件付き不可!$V$5)&gt;0,Q1244,IFERROR(VLOOKUP(D1244,条件付き不可!E:Y,21,0),0))</f>
        <v>0</v>
      </c>
    </row>
    <row r="1245" spans="1:22">
      <c r="A1245" s="53" t="str">
        <f t="shared" si="301"/>
        <v>035226</v>
      </c>
      <c r="B1245" s="53">
        <v>20</v>
      </c>
      <c r="C1245">
        <v>1244</v>
      </c>
      <c r="D1245">
        <v>35226</v>
      </c>
      <c r="E1245" t="s">
        <v>3036</v>
      </c>
      <c r="F1245" t="s">
        <v>876</v>
      </c>
      <c r="G1245" t="str">
        <f>VLOOKUP(A1245,GIS!A:B,2,0)</f>
        <v>印内町Ａ･西船４Ｂ</v>
      </c>
      <c r="H1245" t="s">
        <v>861</v>
      </c>
      <c r="I1245" t="s">
        <v>2612</v>
      </c>
      <c r="J1245" s="66">
        <v>245</v>
      </c>
      <c r="K1245" s="66">
        <v>245</v>
      </c>
      <c r="L1245" s="66">
        <v>245</v>
      </c>
      <c r="M1245" s="66">
        <v>245</v>
      </c>
      <c r="N1245" s="66">
        <f>VLOOKUP(A1245,GIS!A:C,3,0)</f>
        <v>245</v>
      </c>
      <c r="O1245" s="66" t="str">
        <f t="shared" si="298"/>
        <v/>
      </c>
      <c r="P1245" s="66" t="str">
        <f t="shared" si="296"/>
        <v/>
      </c>
      <c r="Q1245" s="66">
        <f t="shared" si="299"/>
        <v>245</v>
      </c>
      <c r="R1245" s="66">
        <f t="shared" si="300"/>
        <v>245</v>
      </c>
      <c r="S1245" s="66">
        <f>Q1245-U1245-SUMIFS(条件付き不可!X:X,条件付き不可!E:E,D1245)</f>
        <v>245</v>
      </c>
      <c r="T1245" s="66">
        <f t="shared" si="297"/>
        <v>245</v>
      </c>
      <c r="U1245" s="66">
        <f>IF(COUNTIFS(条件付き不可!$E:$E,$D1245,条件付き不可!$C:$C,条件付き不可!$V$3)&gt;0,Q1245,SUMIFS(条件付き不可!$L:$L,条件付き不可!$E:$E,$D1245,条件付き不可!$C:$C,U$1))</f>
        <v>0</v>
      </c>
      <c r="V1245" s="66">
        <f>IF(COUNTIFS(条件付き不可!$E:$E,$D1245,条件付き不可!$C:$C,条件付き不可!$V$5)&gt;0,Q1245,IFERROR(VLOOKUP(D1245,条件付き不可!E:Y,21,0),0))</f>
        <v>0</v>
      </c>
    </row>
    <row r="1246" spans="1:22">
      <c r="A1246" s="53" t="str">
        <f t="shared" si="301"/>
        <v>035227</v>
      </c>
      <c r="B1246" s="53">
        <v>20</v>
      </c>
      <c r="C1246">
        <v>1245</v>
      </c>
      <c r="D1246">
        <v>35227</v>
      </c>
      <c r="E1246" t="s">
        <v>3036</v>
      </c>
      <c r="F1246" t="s">
        <v>876</v>
      </c>
      <c r="G1246" t="str">
        <f>VLOOKUP(A1246,GIS!A:B,2,0)</f>
        <v>印内町Ｂ</v>
      </c>
      <c r="H1246" t="s">
        <v>861</v>
      </c>
      <c r="I1246" t="s">
        <v>2612</v>
      </c>
      <c r="J1246" s="66">
        <v>310</v>
      </c>
      <c r="K1246" s="66">
        <v>0</v>
      </c>
      <c r="L1246" s="66">
        <v>0</v>
      </c>
      <c r="M1246" s="66">
        <v>310</v>
      </c>
      <c r="N1246" s="66">
        <f>VLOOKUP(A1246,GIS!A:C,3,0)</f>
        <v>310</v>
      </c>
      <c r="O1246" s="66" t="str">
        <f t="shared" si="298"/>
        <v/>
      </c>
      <c r="P1246" s="66" t="str">
        <f t="shared" si="296"/>
        <v>✕</v>
      </c>
      <c r="Q1246" s="66">
        <f t="shared" si="299"/>
        <v>310</v>
      </c>
      <c r="R1246" s="66">
        <f t="shared" si="300"/>
        <v>0</v>
      </c>
      <c r="S1246" s="66">
        <f>Q1246-U1246-SUMIFS(条件付き不可!X:X,条件付き不可!E:E,D1246)</f>
        <v>0</v>
      </c>
      <c r="T1246" s="66">
        <f t="shared" si="297"/>
        <v>310</v>
      </c>
      <c r="U1246" s="66">
        <f>IF(COUNTIFS(条件付き不可!$E:$E,$D1246,条件付き不可!$C:$C,条件付き不可!$V$3)&gt;0,Q1246,SUMIFS(条件付き不可!$L:$L,条件付き不可!$E:$E,$D1246,条件付き不可!$C:$C,U$1))</f>
        <v>310</v>
      </c>
      <c r="V1246" s="66">
        <f>IF(COUNTIFS(条件付き不可!$E:$E,$D1246,条件付き不可!$C:$C,条件付き不可!$V$5)&gt;0,Q1246,IFERROR(VLOOKUP(D1246,条件付き不可!E:Y,21,0),0))</f>
        <v>0</v>
      </c>
    </row>
    <row r="1247" spans="1:22">
      <c r="A1247" s="53" t="str">
        <f t="shared" si="301"/>
        <v>035256</v>
      </c>
      <c r="B1247" s="53">
        <v>20</v>
      </c>
      <c r="C1247">
        <v>1246</v>
      </c>
      <c r="D1247">
        <v>35256</v>
      </c>
      <c r="E1247" t="s">
        <v>3036</v>
      </c>
      <c r="F1247" t="s">
        <v>876</v>
      </c>
      <c r="G1247" t="str">
        <f>VLOOKUP(A1247,GIS!A:B,2,0)</f>
        <v>印内町D</v>
      </c>
      <c r="H1247" t="s">
        <v>861</v>
      </c>
      <c r="I1247" t="s">
        <v>2612</v>
      </c>
      <c r="J1247" s="66">
        <v>450</v>
      </c>
      <c r="K1247" s="66">
        <v>450</v>
      </c>
      <c r="L1247" s="66">
        <v>450</v>
      </c>
      <c r="M1247" s="66">
        <v>450</v>
      </c>
      <c r="N1247" s="66">
        <f>VLOOKUP(A1247,GIS!A:C,3,0)</f>
        <v>450</v>
      </c>
      <c r="O1247" s="66" t="str">
        <f t="shared" si="298"/>
        <v/>
      </c>
      <c r="P1247" s="66" t="str">
        <f t="shared" si="296"/>
        <v/>
      </c>
      <c r="Q1247" s="66">
        <f t="shared" si="299"/>
        <v>450</v>
      </c>
      <c r="R1247" s="66">
        <f t="shared" si="300"/>
        <v>450</v>
      </c>
      <c r="S1247" s="66">
        <f>Q1247-U1247-SUMIFS(条件付き不可!X:X,条件付き不可!E:E,D1247)</f>
        <v>450</v>
      </c>
      <c r="T1247" s="66">
        <f t="shared" si="297"/>
        <v>450</v>
      </c>
      <c r="U1247" s="66">
        <f>IF(COUNTIFS(条件付き不可!$E:$E,$D1247,条件付き不可!$C:$C,条件付き不可!$V$3)&gt;0,Q1247,SUMIFS(条件付き不可!$L:$L,条件付き不可!$E:$E,$D1247,条件付き不可!$C:$C,U$1))</f>
        <v>0</v>
      </c>
      <c r="V1247" s="66">
        <f>IF(COUNTIFS(条件付き不可!$E:$E,$D1247,条件付き不可!$C:$C,条件付き不可!$V$5)&gt;0,Q1247,IFERROR(VLOOKUP(D1247,条件付き不可!E:Y,21,0),0))</f>
        <v>0</v>
      </c>
    </row>
    <row r="1248" spans="1:22">
      <c r="A1248" s="53" t="str">
        <f t="shared" si="301"/>
        <v>035228</v>
      </c>
      <c r="B1248" s="53">
        <v>20</v>
      </c>
      <c r="C1248">
        <v>1247</v>
      </c>
      <c r="D1248">
        <v>35228</v>
      </c>
      <c r="E1248" t="s">
        <v>3036</v>
      </c>
      <c r="F1248" t="s">
        <v>878</v>
      </c>
      <c r="G1248" t="str">
        <f>VLOOKUP(A1248,GIS!A:B,2,0)</f>
        <v>二子町Ａ</v>
      </c>
      <c r="H1248" t="s">
        <v>861</v>
      </c>
      <c r="I1248" t="s">
        <v>2612</v>
      </c>
      <c r="J1248" s="66">
        <v>755</v>
      </c>
      <c r="K1248" s="66">
        <v>573</v>
      </c>
      <c r="L1248" s="66">
        <v>507</v>
      </c>
      <c r="M1248" s="66">
        <v>689</v>
      </c>
      <c r="N1248" s="66">
        <f>VLOOKUP(A1248,GIS!A:C,3,0)</f>
        <v>755</v>
      </c>
      <c r="O1248" s="66" t="str">
        <f t="shared" si="298"/>
        <v/>
      </c>
      <c r="P1248" s="66" t="str">
        <f t="shared" si="296"/>
        <v>✕</v>
      </c>
      <c r="Q1248" s="66">
        <f t="shared" si="299"/>
        <v>755</v>
      </c>
      <c r="R1248" s="66">
        <f t="shared" si="300"/>
        <v>573</v>
      </c>
      <c r="S1248" s="66">
        <f>Q1248-U1248-SUMIFS(条件付き不可!X:X,条件付き不可!E:E,D1248)</f>
        <v>507</v>
      </c>
      <c r="T1248" s="66">
        <f t="shared" si="297"/>
        <v>689</v>
      </c>
      <c r="U1248" s="66">
        <f>IF(COUNTIFS(条件付き不可!$E:$E,$D1248,条件付き不可!$C:$C,条件付き不可!$V$3)&gt;0,Q1248,SUMIFS(条件付き不可!$L:$L,条件付き不可!$E:$E,$D1248,条件付き不可!$C:$C,U$1))</f>
        <v>182</v>
      </c>
      <c r="V1248" s="66">
        <f>IF(COUNTIFS(条件付き不可!$E:$E,$D1248,条件付き不可!$C:$C,条件付き不可!$V$5)&gt;0,Q1248,IFERROR(VLOOKUP(D1248,条件付き不可!E:Y,21,0),0))</f>
        <v>66</v>
      </c>
    </row>
    <row r="1249" spans="1:22">
      <c r="A1249" s="53" t="str">
        <f t="shared" si="301"/>
        <v>035229</v>
      </c>
      <c r="B1249" s="53">
        <v>20</v>
      </c>
      <c r="C1249">
        <v>1248</v>
      </c>
      <c r="D1249">
        <v>35229</v>
      </c>
      <c r="E1249" t="s">
        <v>3036</v>
      </c>
      <c r="F1249" t="s">
        <v>878</v>
      </c>
      <c r="G1249" t="str">
        <f>VLOOKUP(A1249,GIS!A:B,2,0)</f>
        <v>二子町Ｂ</v>
      </c>
      <c r="H1249" t="s">
        <v>861</v>
      </c>
      <c r="I1249" t="s">
        <v>7561</v>
      </c>
      <c r="J1249" s="66">
        <v>660</v>
      </c>
      <c r="K1249" s="66">
        <v>660</v>
      </c>
      <c r="L1249" s="66">
        <v>660</v>
      </c>
      <c r="M1249" s="66">
        <v>660</v>
      </c>
      <c r="N1249" s="66">
        <f>VLOOKUP(A1249,GIS!A:C,3,0)</f>
        <v>660</v>
      </c>
      <c r="O1249" s="66" t="str">
        <f t="shared" si="298"/>
        <v/>
      </c>
      <c r="P1249" s="66" t="str">
        <f t="shared" si="296"/>
        <v/>
      </c>
      <c r="Q1249" s="66">
        <f t="shared" si="299"/>
        <v>660</v>
      </c>
      <c r="R1249" s="66">
        <f t="shared" si="300"/>
        <v>660</v>
      </c>
      <c r="S1249" s="66">
        <f>Q1249-U1249-SUMIFS(条件付き不可!X:X,条件付き不可!E:E,D1249)</f>
        <v>660</v>
      </c>
      <c r="T1249" s="66">
        <f t="shared" si="297"/>
        <v>660</v>
      </c>
      <c r="U1249" s="66">
        <f>IF(COUNTIFS(条件付き不可!$E:$E,$D1249,条件付き不可!$C:$C,条件付き不可!$V$3)&gt;0,Q1249,SUMIFS(条件付き不可!$L:$L,条件付き不可!$E:$E,$D1249,条件付き不可!$C:$C,U$1))</f>
        <v>0</v>
      </c>
      <c r="V1249" s="66">
        <f>IF(COUNTIFS(条件付き不可!$E:$E,$D1249,条件付き不可!$C:$C,条件付き不可!$V$5)&gt;0,Q1249,IFERROR(VLOOKUP(D1249,条件付き不可!E:Y,21,0),0))</f>
        <v>0</v>
      </c>
    </row>
    <row r="1250" spans="1:22">
      <c r="A1250" s="53" t="str">
        <f t="shared" si="301"/>
        <v>035230</v>
      </c>
      <c r="B1250" s="53">
        <v>20</v>
      </c>
      <c r="C1250">
        <v>1249</v>
      </c>
      <c r="D1250">
        <v>35230</v>
      </c>
      <c r="E1250" t="s">
        <v>3036</v>
      </c>
      <c r="F1250" t="s">
        <v>881</v>
      </c>
      <c r="G1250" t="str">
        <f>VLOOKUP(A1250,GIS!A:B,2,0)</f>
        <v>本郷町Ａ</v>
      </c>
      <c r="H1250" t="s">
        <v>861</v>
      </c>
      <c r="I1250" t="s">
        <v>2612</v>
      </c>
      <c r="J1250" s="66">
        <v>660</v>
      </c>
      <c r="K1250" s="66">
        <v>660</v>
      </c>
      <c r="L1250" s="66">
        <v>660</v>
      </c>
      <c r="M1250" s="66">
        <v>660</v>
      </c>
      <c r="N1250" s="66">
        <f>VLOOKUP(A1250,GIS!A:C,3,0)</f>
        <v>660</v>
      </c>
      <c r="O1250" s="66" t="str">
        <f t="shared" si="298"/>
        <v/>
      </c>
      <c r="P1250" s="66" t="str">
        <f t="shared" si="296"/>
        <v/>
      </c>
      <c r="Q1250" s="66">
        <f t="shared" si="299"/>
        <v>660</v>
      </c>
      <c r="R1250" s="66">
        <f t="shared" si="300"/>
        <v>660</v>
      </c>
      <c r="S1250" s="66">
        <f>Q1250-U1250-SUMIFS(条件付き不可!X:X,条件付き不可!E:E,D1250)</f>
        <v>660</v>
      </c>
      <c r="T1250" s="66">
        <f t="shared" si="297"/>
        <v>660</v>
      </c>
      <c r="U1250" s="66">
        <f>IF(COUNTIFS(条件付き不可!$E:$E,$D1250,条件付き不可!$C:$C,条件付き不可!$V$3)&gt;0,Q1250,SUMIFS(条件付き不可!$L:$L,条件付き不可!$E:$E,$D1250,条件付き不可!$C:$C,U$1))</f>
        <v>0</v>
      </c>
      <c r="V1250" s="66">
        <f>IF(COUNTIFS(条件付き不可!$E:$E,$D1250,条件付き不可!$C:$C,条件付き不可!$V$5)&gt;0,Q1250,IFERROR(VLOOKUP(D1250,条件付き不可!E:Y,21,0),0))</f>
        <v>0</v>
      </c>
    </row>
    <row r="1251" spans="1:22">
      <c r="A1251" s="53" t="str">
        <f t="shared" si="301"/>
        <v>035231</v>
      </c>
      <c r="B1251" s="53">
        <v>20</v>
      </c>
      <c r="C1251">
        <v>1250</v>
      </c>
      <c r="D1251">
        <v>35231</v>
      </c>
      <c r="E1251" t="s">
        <v>3036</v>
      </c>
      <c r="F1251" t="s">
        <v>881</v>
      </c>
      <c r="G1251" t="str">
        <f>VLOOKUP(A1251,GIS!A:B,2,0)</f>
        <v>本郷町Ｂ・二子町C</v>
      </c>
      <c r="H1251" t="s">
        <v>861</v>
      </c>
      <c r="I1251" t="s">
        <v>2612</v>
      </c>
      <c r="J1251" s="66">
        <v>720</v>
      </c>
      <c r="K1251" s="66">
        <v>720</v>
      </c>
      <c r="L1251" s="66">
        <v>720</v>
      </c>
      <c r="M1251" s="66">
        <v>720</v>
      </c>
      <c r="N1251" s="66">
        <f>VLOOKUP(A1251,GIS!A:C,3,0)</f>
        <v>720</v>
      </c>
      <c r="O1251" s="66" t="str">
        <f t="shared" si="298"/>
        <v/>
      </c>
      <c r="P1251" s="66" t="str">
        <f t="shared" si="296"/>
        <v/>
      </c>
      <c r="Q1251" s="66">
        <f t="shared" si="299"/>
        <v>720</v>
      </c>
      <c r="R1251" s="66">
        <f t="shared" si="300"/>
        <v>720</v>
      </c>
      <c r="S1251" s="66">
        <f>Q1251-U1251-SUMIFS(条件付き不可!X:X,条件付き不可!E:E,D1251)</f>
        <v>720</v>
      </c>
      <c r="T1251" s="66">
        <f t="shared" si="297"/>
        <v>720</v>
      </c>
      <c r="U1251" s="66">
        <f>IF(COUNTIFS(条件付き不可!$E:$E,$D1251,条件付き不可!$C:$C,条件付き不可!$V$3)&gt;0,Q1251,SUMIFS(条件付き不可!$L:$L,条件付き不可!$E:$E,$D1251,条件付き不可!$C:$C,U$1))</f>
        <v>0</v>
      </c>
      <c r="V1251" s="66">
        <f>IF(COUNTIFS(条件付き不可!$E:$E,$D1251,条件付き不可!$C:$C,条件付き不可!$V$5)&gt;0,Q1251,IFERROR(VLOOKUP(D1251,条件付き不可!E:Y,21,0),0))</f>
        <v>0</v>
      </c>
    </row>
    <row r="1252" spans="1:22">
      <c r="A1252" s="53" t="str">
        <f t="shared" si="301"/>
        <v>035247</v>
      </c>
      <c r="B1252" s="53">
        <v>20</v>
      </c>
      <c r="C1252">
        <v>1251</v>
      </c>
      <c r="D1252">
        <v>35247</v>
      </c>
      <c r="E1252" t="s">
        <v>3036</v>
      </c>
      <c r="F1252" t="s">
        <v>881</v>
      </c>
      <c r="G1252" t="str">
        <f>VLOOKUP(A1252,GIS!A:B,2,0)</f>
        <v>本郷町Ｃ</v>
      </c>
      <c r="H1252" t="s">
        <v>861</v>
      </c>
      <c r="I1252" t="s">
        <v>2612</v>
      </c>
      <c r="J1252" s="66">
        <v>900</v>
      </c>
      <c r="K1252" s="66">
        <v>900</v>
      </c>
      <c r="L1252" s="66">
        <v>900</v>
      </c>
      <c r="M1252" s="66">
        <v>900</v>
      </c>
      <c r="N1252" s="66">
        <f>VLOOKUP(A1252,GIS!A:C,3,0)</f>
        <v>900</v>
      </c>
      <c r="O1252" s="66" t="str">
        <f t="shared" si="298"/>
        <v/>
      </c>
      <c r="P1252" s="66" t="str">
        <f t="shared" si="296"/>
        <v/>
      </c>
      <c r="Q1252" s="66">
        <f t="shared" si="299"/>
        <v>900</v>
      </c>
      <c r="R1252" s="66">
        <f t="shared" si="300"/>
        <v>900</v>
      </c>
      <c r="S1252" s="66">
        <f>Q1252-U1252-SUMIFS(条件付き不可!X:X,条件付き不可!E:E,D1252)</f>
        <v>900</v>
      </c>
      <c r="T1252" s="66">
        <f t="shared" si="297"/>
        <v>900</v>
      </c>
      <c r="U1252" s="66">
        <f>IF(COUNTIFS(条件付き不可!$E:$E,$D1252,条件付き不可!$C:$C,条件付き不可!$V$3)&gt;0,Q1252,SUMIFS(条件付き不可!$L:$L,条件付き不可!$E:$E,$D1252,条件付き不可!$C:$C,U$1))</f>
        <v>0</v>
      </c>
      <c r="V1252" s="66">
        <f>IF(COUNTIFS(条件付き不可!$E:$E,$D1252,条件付き不可!$C:$C,条件付き不可!$V$5)&gt;0,Q1252,IFERROR(VLOOKUP(D1252,条件付き不可!E:Y,21,0),0))</f>
        <v>0</v>
      </c>
    </row>
    <row r="1253" spans="1:22">
      <c r="A1253" s="53" t="str">
        <f t="shared" si="301"/>
        <v>035252</v>
      </c>
      <c r="B1253" s="53">
        <v>20</v>
      </c>
      <c r="C1253">
        <v>1252</v>
      </c>
      <c r="D1253">
        <v>35252</v>
      </c>
      <c r="E1253" t="s">
        <v>3036</v>
      </c>
      <c r="F1253" t="s">
        <v>881</v>
      </c>
      <c r="G1253" t="str">
        <f>VLOOKUP(A1253,GIS!A:B,2,0)</f>
        <v>本郷町Ｄ</v>
      </c>
      <c r="H1253" t="s">
        <v>861</v>
      </c>
      <c r="I1253" t="s">
        <v>2612</v>
      </c>
      <c r="J1253" s="66">
        <v>360</v>
      </c>
      <c r="K1253" s="66">
        <v>360</v>
      </c>
      <c r="L1253" s="66">
        <v>360</v>
      </c>
      <c r="M1253" s="66">
        <v>360</v>
      </c>
      <c r="N1253" s="66">
        <f>VLOOKUP(A1253,GIS!A:C,3,0)</f>
        <v>360</v>
      </c>
      <c r="O1253" s="66" t="str">
        <f t="shared" si="298"/>
        <v/>
      </c>
      <c r="P1253" s="66" t="str">
        <f t="shared" si="296"/>
        <v/>
      </c>
      <c r="Q1253" s="66">
        <f t="shared" si="299"/>
        <v>360</v>
      </c>
      <c r="R1253" s="66">
        <f t="shared" si="300"/>
        <v>360</v>
      </c>
      <c r="S1253" s="66">
        <f>Q1253-U1253-SUMIFS(条件付き不可!X:X,条件付き不可!E:E,D1253)</f>
        <v>360</v>
      </c>
      <c r="T1253" s="66">
        <f t="shared" si="297"/>
        <v>360</v>
      </c>
      <c r="U1253" s="66">
        <f>IF(COUNTIFS(条件付き不可!$E:$E,$D1253,条件付き不可!$C:$C,条件付き不可!$V$3)&gt;0,Q1253,SUMIFS(条件付き不可!$L:$L,条件付き不可!$E:$E,$D1253,条件付き不可!$C:$C,U$1))</f>
        <v>0</v>
      </c>
      <c r="V1253" s="66">
        <f>IF(COUNTIFS(条件付き不可!$E:$E,$D1253,条件付き不可!$C:$C,条件付き不可!$V$5)&gt;0,Q1253,IFERROR(VLOOKUP(D1253,条件付き不可!E:Y,21,0),0))</f>
        <v>0</v>
      </c>
    </row>
    <row r="1254" spans="1:22">
      <c r="A1254" s="53" t="str">
        <f t="shared" si="301"/>
        <v>035232</v>
      </c>
      <c r="B1254" s="53">
        <v>20</v>
      </c>
      <c r="C1254">
        <v>1253</v>
      </c>
      <c r="D1254">
        <v>35232</v>
      </c>
      <c r="E1254" t="s">
        <v>3036</v>
      </c>
      <c r="F1254" t="s">
        <v>884</v>
      </c>
      <c r="G1254" t="str">
        <f>VLOOKUP(A1254,GIS!A:B,2,0)</f>
        <v>印内１</v>
      </c>
      <c r="H1254" t="s">
        <v>861</v>
      </c>
      <c r="I1254" t="s">
        <v>2612</v>
      </c>
      <c r="J1254" s="66">
        <v>560</v>
      </c>
      <c r="K1254" s="66">
        <v>560</v>
      </c>
      <c r="L1254" s="66">
        <v>560</v>
      </c>
      <c r="M1254" s="66">
        <v>560</v>
      </c>
      <c r="N1254" s="66">
        <f>VLOOKUP(A1254,GIS!A:C,3,0)</f>
        <v>560</v>
      </c>
      <c r="O1254" s="66" t="str">
        <f t="shared" si="298"/>
        <v/>
      </c>
      <c r="P1254" s="66" t="str">
        <f t="shared" si="296"/>
        <v/>
      </c>
      <c r="Q1254" s="66">
        <f t="shared" si="299"/>
        <v>560</v>
      </c>
      <c r="R1254" s="66">
        <f t="shared" si="300"/>
        <v>560</v>
      </c>
      <c r="S1254" s="66">
        <f>Q1254-U1254-SUMIFS(条件付き不可!X:X,条件付き不可!E:E,D1254)</f>
        <v>560</v>
      </c>
      <c r="T1254" s="66">
        <f t="shared" si="297"/>
        <v>560</v>
      </c>
      <c r="U1254" s="66">
        <f>IF(COUNTIFS(条件付き不可!$E:$E,$D1254,条件付き不可!$C:$C,条件付き不可!$V$3)&gt;0,Q1254,SUMIFS(条件付き不可!$L:$L,条件付き不可!$E:$E,$D1254,条件付き不可!$C:$C,U$1))</f>
        <v>0</v>
      </c>
      <c r="V1254" s="66">
        <f>IF(COUNTIFS(条件付き不可!$E:$E,$D1254,条件付き不可!$C:$C,条件付き不可!$V$5)&gt;0,Q1254,IFERROR(VLOOKUP(D1254,条件付き不可!E:Y,21,0),0))</f>
        <v>0</v>
      </c>
    </row>
    <row r="1255" spans="1:22">
      <c r="A1255" s="53" t="str">
        <f t="shared" si="301"/>
        <v>035233</v>
      </c>
      <c r="B1255" s="53">
        <v>20</v>
      </c>
      <c r="C1255">
        <v>1254</v>
      </c>
      <c r="D1255">
        <v>35233</v>
      </c>
      <c r="E1255" t="s">
        <v>3036</v>
      </c>
      <c r="F1255" t="s">
        <v>884</v>
      </c>
      <c r="G1255" t="str">
        <f>VLOOKUP(A1255,GIS!A:B,2,0)</f>
        <v>印内２B</v>
      </c>
      <c r="H1255" t="s">
        <v>861</v>
      </c>
      <c r="I1255" t="s">
        <v>2612</v>
      </c>
      <c r="J1255" s="66">
        <v>675</v>
      </c>
      <c r="K1255" s="66">
        <v>675</v>
      </c>
      <c r="L1255" s="66">
        <v>675</v>
      </c>
      <c r="M1255" s="66">
        <v>675</v>
      </c>
      <c r="N1255" s="66">
        <f>VLOOKUP(A1255,GIS!A:C,3,0)</f>
        <v>675</v>
      </c>
      <c r="O1255" s="66" t="str">
        <f t="shared" si="298"/>
        <v/>
      </c>
      <c r="P1255" s="66" t="str">
        <f t="shared" si="296"/>
        <v/>
      </c>
      <c r="Q1255" s="66">
        <f t="shared" si="299"/>
        <v>675</v>
      </c>
      <c r="R1255" s="66">
        <f t="shared" si="300"/>
        <v>675</v>
      </c>
      <c r="S1255" s="66">
        <f>Q1255-U1255-SUMIFS(条件付き不可!X:X,条件付き不可!E:E,D1255)</f>
        <v>675</v>
      </c>
      <c r="T1255" s="66">
        <f t="shared" si="297"/>
        <v>675</v>
      </c>
      <c r="U1255" s="66">
        <f>IF(COUNTIFS(条件付き不可!$E:$E,$D1255,条件付き不可!$C:$C,条件付き不可!$V$3)&gt;0,Q1255,SUMIFS(条件付き不可!$L:$L,条件付き不可!$E:$E,$D1255,条件付き不可!$C:$C,U$1))</f>
        <v>0</v>
      </c>
      <c r="V1255" s="66">
        <f>IF(COUNTIFS(条件付き不可!$E:$E,$D1255,条件付き不可!$C:$C,条件付き不可!$V$5)&gt;0,Q1255,IFERROR(VLOOKUP(D1255,条件付き不可!E:Y,21,0),0))</f>
        <v>0</v>
      </c>
    </row>
    <row r="1256" spans="1:22">
      <c r="A1256" s="53" t="str">
        <f>TEXT(D1256,"000000")</f>
        <v>035264</v>
      </c>
      <c r="B1256" s="53">
        <v>20</v>
      </c>
      <c r="C1256">
        <v>1255</v>
      </c>
      <c r="D1256">
        <v>35264</v>
      </c>
      <c r="E1256" t="s">
        <v>3036</v>
      </c>
      <c r="F1256" t="s">
        <v>884</v>
      </c>
      <c r="G1256" t="str">
        <f>VLOOKUP(A1256,GIS!A:B,2,0)</f>
        <v>印内２C</v>
      </c>
      <c r="H1256" t="s">
        <v>861</v>
      </c>
      <c r="I1256" t="s">
        <v>2612</v>
      </c>
      <c r="J1256" s="66">
        <v>400</v>
      </c>
      <c r="K1256" s="66">
        <v>400</v>
      </c>
      <c r="L1256" s="66">
        <v>400</v>
      </c>
      <c r="M1256" s="66">
        <v>400</v>
      </c>
      <c r="N1256" s="66">
        <f>VLOOKUP(A1256,GIS!A:C,3,0)</f>
        <v>400</v>
      </c>
      <c r="O1256" s="66" t="str">
        <f>IF(J1256=N1256,"","✕")</f>
        <v/>
      </c>
      <c r="P1256" s="66" t="str">
        <f>IF(J1256=K1256,IF(J1256=L1256,"","✕"),"✕")</f>
        <v/>
      </c>
      <c r="Q1256" s="66">
        <f>N1256</f>
        <v>400</v>
      </c>
      <c r="R1256" s="66">
        <f>Q1256-U1256</f>
        <v>400</v>
      </c>
      <c r="S1256" s="66">
        <f>Q1256-U1256-SUMIFS(条件付き不可!X:X,条件付き不可!E:E,D1256)</f>
        <v>400</v>
      </c>
      <c r="T1256" s="66">
        <f>Q1256-V1256</f>
        <v>400</v>
      </c>
      <c r="U1256" s="66">
        <f>IF(COUNTIFS(条件付き不可!$E:$E,$D1256,条件付き不可!$C:$C,条件付き不可!$V$3)&gt;0,Q1256,SUMIFS(条件付き不可!$L:$L,条件付き不可!$E:$E,$D1256,条件付き不可!$C:$C,U$1))</f>
        <v>0</v>
      </c>
      <c r="V1256" s="66">
        <f>IF(COUNTIFS(条件付き不可!$E:$E,$D1256,条件付き不可!$C:$C,条件付き不可!$V$5)&gt;0,Q1256,IFERROR(VLOOKUP(D1256,条件付き不可!E:Y,21,0),0))</f>
        <v>0</v>
      </c>
    </row>
    <row r="1257" spans="1:22">
      <c r="A1257" s="53" t="str">
        <f t="shared" si="301"/>
        <v>035234</v>
      </c>
      <c r="B1257" s="53">
        <v>20</v>
      </c>
      <c r="C1257">
        <v>1256</v>
      </c>
      <c r="D1257">
        <v>35234</v>
      </c>
      <c r="E1257" t="s">
        <v>3036</v>
      </c>
      <c r="F1257" t="s">
        <v>884</v>
      </c>
      <c r="G1257" t="str">
        <f>VLOOKUP(A1257,GIS!A:B,2,0)</f>
        <v>印内３A</v>
      </c>
      <c r="H1257" t="s">
        <v>861</v>
      </c>
      <c r="I1257" t="s">
        <v>2612</v>
      </c>
      <c r="J1257" s="66">
        <v>455</v>
      </c>
      <c r="K1257" s="66">
        <v>455</v>
      </c>
      <c r="L1257" s="66">
        <v>455</v>
      </c>
      <c r="M1257" s="66">
        <v>455</v>
      </c>
      <c r="N1257" s="66">
        <f>VLOOKUP(A1257,GIS!A:C,3,0)</f>
        <v>455</v>
      </c>
      <c r="O1257" s="66" t="str">
        <f t="shared" si="298"/>
        <v/>
      </c>
      <c r="P1257" s="66" t="str">
        <f t="shared" si="296"/>
        <v/>
      </c>
      <c r="Q1257" s="66">
        <f t="shared" si="299"/>
        <v>455</v>
      </c>
      <c r="R1257" s="66">
        <f t="shared" si="300"/>
        <v>455</v>
      </c>
      <c r="S1257" s="66">
        <f>Q1257-U1257-SUMIFS(条件付き不可!X:X,条件付き不可!E:E,D1257)</f>
        <v>455</v>
      </c>
      <c r="T1257" s="66">
        <f t="shared" si="297"/>
        <v>455</v>
      </c>
      <c r="U1257" s="66">
        <f>IF(COUNTIFS(条件付き不可!$E:$E,$D1257,条件付き不可!$C:$C,条件付き不可!$V$3)&gt;0,Q1257,SUMIFS(条件付き不可!$L:$L,条件付き不可!$E:$E,$D1257,条件付き不可!$C:$C,U$1))</f>
        <v>0</v>
      </c>
      <c r="V1257" s="66">
        <f>IF(COUNTIFS(条件付き不可!$E:$E,$D1257,条件付き不可!$C:$C,条件付き不可!$V$5)&gt;0,Q1257,IFERROR(VLOOKUP(D1257,条件付き不可!E:Y,21,0),0))</f>
        <v>0</v>
      </c>
    </row>
    <row r="1258" spans="1:22">
      <c r="A1258" s="53" t="str">
        <f>TEXT(D1258,"000000")</f>
        <v>035265</v>
      </c>
      <c r="B1258" s="53">
        <v>20</v>
      </c>
      <c r="C1258">
        <v>1257</v>
      </c>
      <c r="D1258">
        <v>35265</v>
      </c>
      <c r="E1258" t="s">
        <v>3036</v>
      </c>
      <c r="F1258" t="s">
        <v>884</v>
      </c>
      <c r="G1258" t="str">
        <f>VLOOKUP(A1258,GIS!A:B,2,0)</f>
        <v>印内３B</v>
      </c>
      <c r="H1258" t="s">
        <v>861</v>
      </c>
      <c r="I1258" t="s">
        <v>2612</v>
      </c>
      <c r="J1258" s="66">
        <v>455</v>
      </c>
      <c r="K1258" s="66">
        <v>455</v>
      </c>
      <c r="L1258" s="66">
        <v>455</v>
      </c>
      <c r="M1258" s="66">
        <v>455</v>
      </c>
      <c r="N1258" s="66">
        <f>VLOOKUP(A1258,GIS!A:C,3,0)</f>
        <v>455</v>
      </c>
      <c r="O1258" s="66" t="str">
        <f>IF(J1258=N1258,"","✕")</f>
        <v/>
      </c>
      <c r="P1258" s="66" t="str">
        <f>IF(J1258=K1258,IF(J1258=L1258,"","✕"),"✕")</f>
        <v/>
      </c>
      <c r="Q1258" s="66">
        <f>N1258</f>
        <v>455</v>
      </c>
      <c r="R1258" s="66">
        <f>Q1258-U1258</f>
        <v>455</v>
      </c>
      <c r="S1258" s="66">
        <f>Q1258-U1258-SUMIFS(条件付き不可!X:X,条件付き不可!E:E,D1258)</f>
        <v>455</v>
      </c>
      <c r="T1258" s="66">
        <f>Q1258-V1258</f>
        <v>455</v>
      </c>
      <c r="U1258" s="66">
        <f>IF(COUNTIFS(条件付き不可!$E:$E,$D1258,条件付き不可!$C:$C,条件付き不可!$V$3)&gt;0,Q1258,SUMIFS(条件付き不可!$L:$L,条件付き不可!$E:$E,$D1258,条件付き不可!$C:$C,U$1))</f>
        <v>0</v>
      </c>
      <c r="V1258" s="66">
        <f>IF(COUNTIFS(条件付き不可!$E:$E,$D1258,条件付き不可!$C:$C,条件付き不可!$V$5)&gt;0,Q1258,IFERROR(VLOOKUP(D1258,条件付き不可!E:Y,21,0),0))</f>
        <v>0</v>
      </c>
    </row>
    <row r="1259" spans="1:22">
      <c r="A1259" s="53" t="str">
        <f t="shared" si="301"/>
        <v>035235</v>
      </c>
      <c r="B1259" s="53">
        <v>20</v>
      </c>
      <c r="C1259">
        <v>1258</v>
      </c>
      <c r="D1259">
        <v>35235</v>
      </c>
      <c r="E1259" t="s">
        <v>3036</v>
      </c>
      <c r="F1259" t="s">
        <v>884</v>
      </c>
      <c r="G1259" t="str">
        <f>VLOOKUP(A1259,GIS!A:B,2,0)</f>
        <v>古作２・３・４</v>
      </c>
      <c r="H1259" t="s">
        <v>861</v>
      </c>
      <c r="I1259" t="s">
        <v>2612</v>
      </c>
      <c r="J1259" s="66">
        <v>600</v>
      </c>
      <c r="K1259" s="66">
        <v>522</v>
      </c>
      <c r="L1259" s="66">
        <v>481</v>
      </c>
      <c r="M1259" s="66">
        <v>481</v>
      </c>
      <c r="N1259" s="66">
        <f>VLOOKUP(A1259,GIS!A:C,3,0)</f>
        <v>600</v>
      </c>
      <c r="O1259" s="66" t="str">
        <f t="shared" si="298"/>
        <v/>
      </c>
      <c r="P1259" s="66" t="str">
        <f t="shared" si="296"/>
        <v>✕</v>
      </c>
      <c r="Q1259" s="66">
        <f t="shared" si="299"/>
        <v>600</v>
      </c>
      <c r="R1259" s="66">
        <f t="shared" si="300"/>
        <v>522</v>
      </c>
      <c r="S1259" s="66">
        <f>Q1259-U1259-SUMIFS(条件付き不可!X:X,条件付き不可!E:E,D1259)</f>
        <v>481</v>
      </c>
      <c r="T1259" s="66">
        <f t="shared" si="297"/>
        <v>481</v>
      </c>
      <c r="U1259" s="66">
        <f>IF(COUNTIFS(条件付き不可!$E:$E,$D1259,条件付き不可!$C:$C,条件付き不可!$V$3)&gt;0,Q1259,SUMIFS(条件付き不可!$L:$L,条件付き不可!$E:$E,$D1259,条件付き不可!$C:$C,U$1))</f>
        <v>78</v>
      </c>
      <c r="V1259" s="66">
        <f>IF(COUNTIFS(条件付き不可!$E:$E,$D1259,条件付き不可!$C:$C,条件付き不可!$V$5)&gt;0,Q1259,IFERROR(VLOOKUP(D1259,条件付き不可!E:Y,21,0),0))</f>
        <v>119</v>
      </c>
    </row>
    <row r="1260" spans="1:22">
      <c r="A1260" s="53" t="str">
        <f t="shared" si="301"/>
        <v>035238</v>
      </c>
      <c r="B1260" s="53">
        <v>20</v>
      </c>
      <c r="C1260">
        <v>1259</v>
      </c>
      <c r="D1260">
        <v>35238</v>
      </c>
      <c r="E1260" t="s">
        <v>3036</v>
      </c>
      <c r="F1260" t="s">
        <v>885</v>
      </c>
      <c r="G1260" t="str">
        <f>VLOOKUP(A1260,GIS!A:B,2,0)</f>
        <v>東中山１Ａ</v>
      </c>
      <c r="H1260" t="s">
        <v>861</v>
      </c>
      <c r="I1260" t="s">
        <v>2612</v>
      </c>
      <c r="J1260" s="66">
        <v>345</v>
      </c>
      <c r="K1260" s="66">
        <v>345</v>
      </c>
      <c r="L1260" s="66">
        <v>345</v>
      </c>
      <c r="M1260" s="66">
        <v>345</v>
      </c>
      <c r="N1260" s="66">
        <f>VLOOKUP(A1260,GIS!A:C,3,0)</f>
        <v>345</v>
      </c>
      <c r="O1260" s="66" t="str">
        <f t="shared" si="298"/>
        <v/>
      </c>
      <c r="P1260" s="66" t="str">
        <f t="shared" si="296"/>
        <v/>
      </c>
      <c r="Q1260" s="66">
        <f t="shared" si="299"/>
        <v>345</v>
      </c>
      <c r="R1260" s="66">
        <f t="shared" si="300"/>
        <v>345</v>
      </c>
      <c r="S1260" s="66">
        <f>Q1260-U1260-SUMIFS(条件付き不可!X:X,条件付き不可!E:E,D1260)</f>
        <v>345</v>
      </c>
      <c r="T1260" s="66">
        <f t="shared" si="297"/>
        <v>345</v>
      </c>
      <c r="U1260" s="66">
        <f>IF(COUNTIFS(条件付き不可!$E:$E,$D1260,条件付き不可!$C:$C,条件付き不可!$V$3)&gt;0,Q1260,SUMIFS(条件付き不可!$L:$L,条件付き不可!$E:$E,$D1260,条件付き不可!$C:$C,U$1))</f>
        <v>0</v>
      </c>
      <c r="V1260" s="66">
        <f>IF(COUNTIFS(条件付き不可!$E:$E,$D1260,条件付き不可!$C:$C,条件付き不可!$V$5)&gt;0,Q1260,IFERROR(VLOOKUP(D1260,条件付き不可!E:Y,21,0),0))</f>
        <v>0</v>
      </c>
    </row>
    <row r="1261" spans="1:22">
      <c r="A1261" s="53" t="str">
        <f t="shared" si="301"/>
        <v>035239</v>
      </c>
      <c r="B1261" s="53">
        <v>20</v>
      </c>
      <c r="C1261">
        <v>1260</v>
      </c>
      <c r="D1261">
        <v>35239</v>
      </c>
      <c r="E1261" t="s">
        <v>3036</v>
      </c>
      <c r="F1261" t="s">
        <v>885</v>
      </c>
      <c r="G1261" t="str">
        <f>VLOOKUP(A1261,GIS!A:B,2,0)</f>
        <v>東中山１Ｂ</v>
      </c>
      <c r="H1261" t="s">
        <v>861</v>
      </c>
      <c r="I1261" t="s">
        <v>2612</v>
      </c>
      <c r="J1261" s="66">
        <v>600</v>
      </c>
      <c r="K1261" s="66">
        <v>600</v>
      </c>
      <c r="L1261" s="66">
        <v>600</v>
      </c>
      <c r="M1261" s="66">
        <v>600</v>
      </c>
      <c r="N1261" s="66">
        <f>VLOOKUP(A1261,GIS!A:C,3,0)</f>
        <v>600</v>
      </c>
      <c r="O1261" s="66" t="str">
        <f t="shared" si="298"/>
        <v/>
      </c>
      <c r="P1261" s="66" t="str">
        <f t="shared" si="296"/>
        <v/>
      </c>
      <c r="Q1261" s="66">
        <f t="shared" si="299"/>
        <v>600</v>
      </c>
      <c r="R1261" s="66">
        <f t="shared" si="300"/>
        <v>600</v>
      </c>
      <c r="S1261" s="66">
        <f>Q1261-U1261-SUMIFS(条件付き不可!X:X,条件付き不可!E:E,D1261)</f>
        <v>600</v>
      </c>
      <c r="T1261" s="66">
        <f t="shared" si="297"/>
        <v>600</v>
      </c>
      <c r="U1261" s="66">
        <f>IF(COUNTIFS(条件付き不可!$E:$E,$D1261,条件付き不可!$C:$C,条件付き不可!$V$3)&gt;0,Q1261,SUMIFS(条件付き不可!$L:$L,条件付き不可!$E:$E,$D1261,条件付き不可!$C:$C,U$1))</f>
        <v>0</v>
      </c>
      <c r="V1261" s="66">
        <f>IF(COUNTIFS(条件付き不可!$E:$E,$D1261,条件付き不可!$C:$C,条件付き不可!$V$5)&gt;0,Q1261,IFERROR(VLOOKUP(D1261,条件付き不可!E:Y,21,0),0))</f>
        <v>0</v>
      </c>
    </row>
    <row r="1262" spans="1:22">
      <c r="A1262" s="53" t="str">
        <f t="shared" si="301"/>
        <v>035240</v>
      </c>
      <c r="B1262" s="53">
        <v>20</v>
      </c>
      <c r="C1262">
        <v>1261</v>
      </c>
      <c r="D1262">
        <v>35240</v>
      </c>
      <c r="E1262" t="s">
        <v>3036</v>
      </c>
      <c r="F1262" t="s">
        <v>885</v>
      </c>
      <c r="G1262" t="str">
        <f>VLOOKUP(A1262,GIS!A:B,2,0)</f>
        <v>東中山２Ａ</v>
      </c>
      <c r="H1262" t="s">
        <v>861</v>
      </c>
      <c r="I1262" t="s">
        <v>2612</v>
      </c>
      <c r="J1262" s="66">
        <v>460</v>
      </c>
      <c r="K1262" s="66">
        <v>460</v>
      </c>
      <c r="L1262" s="66">
        <v>460</v>
      </c>
      <c r="M1262" s="66">
        <v>460</v>
      </c>
      <c r="N1262" s="66">
        <f>VLOOKUP(A1262,GIS!A:C,3,0)</f>
        <v>460</v>
      </c>
      <c r="O1262" s="66" t="str">
        <f t="shared" si="298"/>
        <v/>
      </c>
      <c r="P1262" s="66" t="str">
        <f t="shared" ref="P1262:P1325" si="302">IF(J1262=K1262,IF(J1262=L1262,"","✕"),"✕")</f>
        <v/>
      </c>
      <c r="Q1262" s="66">
        <f t="shared" si="299"/>
        <v>460</v>
      </c>
      <c r="R1262" s="66">
        <f t="shared" si="300"/>
        <v>460</v>
      </c>
      <c r="S1262" s="66">
        <f>Q1262-U1262-SUMIFS(条件付き不可!X:X,条件付き不可!E:E,D1262)</f>
        <v>460</v>
      </c>
      <c r="T1262" s="66">
        <f t="shared" si="297"/>
        <v>460</v>
      </c>
      <c r="U1262" s="66">
        <f>IF(COUNTIFS(条件付き不可!$E:$E,$D1262,条件付き不可!$C:$C,条件付き不可!$V$3)&gt;0,Q1262,SUMIFS(条件付き不可!$L:$L,条件付き不可!$E:$E,$D1262,条件付き不可!$C:$C,U$1))</f>
        <v>0</v>
      </c>
      <c r="V1262" s="66">
        <f>IF(COUNTIFS(条件付き不可!$E:$E,$D1262,条件付き不可!$C:$C,条件付き不可!$V$5)&gt;0,Q1262,IFERROR(VLOOKUP(D1262,条件付き不可!E:Y,21,0),0))</f>
        <v>0</v>
      </c>
    </row>
    <row r="1263" spans="1:22">
      <c r="A1263" s="53" t="str">
        <f t="shared" si="301"/>
        <v>035241</v>
      </c>
      <c r="B1263" s="53">
        <v>20</v>
      </c>
      <c r="C1263">
        <v>1262</v>
      </c>
      <c r="D1263">
        <v>35241</v>
      </c>
      <c r="E1263" t="s">
        <v>3036</v>
      </c>
      <c r="F1263" t="s">
        <v>885</v>
      </c>
      <c r="G1263" t="str">
        <f>VLOOKUP(A1263,GIS!A:B,2,0)</f>
        <v>東中山２Ｂ</v>
      </c>
      <c r="H1263" t="s">
        <v>861</v>
      </c>
      <c r="I1263" t="s">
        <v>2612</v>
      </c>
      <c r="J1263" s="66">
        <v>800</v>
      </c>
      <c r="K1263" s="66">
        <v>800</v>
      </c>
      <c r="L1263" s="66">
        <v>800</v>
      </c>
      <c r="M1263" s="66">
        <v>800</v>
      </c>
      <c r="N1263" s="66">
        <f>VLOOKUP(A1263,GIS!A:C,3,0)</f>
        <v>800</v>
      </c>
      <c r="O1263" s="66" t="str">
        <f t="shared" si="298"/>
        <v/>
      </c>
      <c r="P1263" s="66" t="str">
        <f t="shared" si="302"/>
        <v/>
      </c>
      <c r="Q1263" s="66">
        <f t="shared" si="299"/>
        <v>800</v>
      </c>
      <c r="R1263" s="66">
        <f t="shared" si="300"/>
        <v>800</v>
      </c>
      <c r="S1263" s="66">
        <f>Q1263-U1263-SUMIFS(条件付き不可!X:X,条件付き不可!E:E,D1263)</f>
        <v>800</v>
      </c>
      <c r="T1263" s="66">
        <f t="shared" si="297"/>
        <v>800</v>
      </c>
      <c r="U1263" s="66">
        <f>IF(COUNTIFS(条件付き不可!$E:$E,$D1263,条件付き不可!$C:$C,条件付き不可!$V$3)&gt;0,Q1263,SUMIFS(条件付き不可!$L:$L,条件付き不可!$E:$E,$D1263,条件付き不可!$C:$C,U$1))</f>
        <v>0</v>
      </c>
      <c r="V1263" s="66">
        <f>IF(COUNTIFS(条件付き不可!$E:$E,$D1263,条件付き不可!$C:$C,条件付き不可!$V$5)&gt;0,Q1263,IFERROR(VLOOKUP(D1263,条件付き不可!E:Y,21,0),0))</f>
        <v>0</v>
      </c>
    </row>
    <row r="1264" spans="1:22">
      <c r="A1264" s="53" t="str">
        <f t="shared" si="301"/>
        <v>035242</v>
      </c>
      <c r="B1264" s="53">
        <v>20</v>
      </c>
      <c r="C1264">
        <v>1263</v>
      </c>
      <c r="D1264">
        <v>35242</v>
      </c>
      <c r="E1264" t="s">
        <v>3036</v>
      </c>
      <c r="F1264" t="s">
        <v>886</v>
      </c>
      <c r="G1264" t="str">
        <f>VLOOKUP(A1264,GIS!A:B,2,0)</f>
        <v>若宮１</v>
      </c>
      <c r="H1264" t="s">
        <v>861</v>
      </c>
      <c r="I1264" t="s">
        <v>2620</v>
      </c>
      <c r="J1264" s="66">
        <v>470</v>
      </c>
      <c r="K1264" s="66">
        <v>470</v>
      </c>
      <c r="L1264" s="66">
        <v>470</v>
      </c>
      <c r="M1264" s="66">
        <v>470</v>
      </c>
      <c r="N1264" s="66">
        <f>VLOOKUP(A1264,GIS!A:C,3,0)</f>
        <v>470</v>
      </c>
      <c r="O1264" s="66" t="str">
        <f t="shared" si="298"/>
        <v/>
      </c>
      <c r="P1264" s="66" t="str">
        <f t="shared" si="302"/>
        <v/>
      </c>
      <c r="Q1264" s="66">
        <f t="shared" si="299"/>
        <v>470</v>
      </c>
      <c r="R1264" s="66">
        <f t="shared" si="300"/>
        <v>470</v>
      </c>
      <c r="S1264" s="66">
        <f>Q1264-U1264-SUMIFS(条件付き不可!X:X,条件付き不可!E:E,D1264)</f>
        <v>470</v>
      </c>
      <c r="T1264" s="66">
        <f t="shared" si="297"/>
        <v>470</v>
      </c>
      <c r="U1264" s="66">
        <f>IF(COUNTIFS(条件付き不可!$E:$E,$D1264,条件付き不可!$C:$C,条件付き不可!$V$3)&gt;0,Q1264,SUMIFS(条件付き不可!$L:$L,条件付き不可!$E:$E,$D1264,条件付き不可!$C:$C,U$1))</f>
        <v>0</v>
      </c>
      <c r="V1264" s="66">
        <f>IF(COUNTIFS(条件付き不可!$E:$E,$D1264,条件付き不可!$C:$C,条件付き不可!$V$5)&gt;0,Q1264,IFERROR(VLOOKUP(D1264,条件付き不可!E:Y,21,0),0))</f>
        <v>0</v>
      </c>
    </row>
    <row r="1265" spans="1:22">
      <c r="A1265" s="53" t="str">
        <f t="shared" si="301"/>
        <v>035243</v>
      </c>
      <c r="B1265" s="53">
        <v>20</v>
      </c>
      <c r="C1265">
        <v>1264</v>
      </c>
      <c r="D1265">
        <v>35243</v>
      </c>
      <c r="E1265" t="s">
        <v>3036</v>
      </c>
      <c r="F1265" t="s">
        <v>886</v>
      </c>
      <c r="G1265" t="str">
        <f>VLOOKUP(A1265,GIS!A:B,2,0)</f>
        <v>若宮２</v>
      </c>
      <c r="H1265" t="s">
        <v>861</v>
      </c>
      <c r="I1265" t="s">
        <v>2620</v>
      </c>
      <c r="J1265" s="66">
        <v>740</v>
      </c>
      <c r="K1265" s="66">
        <v>740</v>
      </c>
      <c r="L1265" s="66">
        <v>740</v>
      </c>
      <c r="M1265" s="66">
        <v>740</v>
      </c>
      <c r="N1265" s="66">
        <f>VLOOKUP(A1265,GIS!A:C,3,0)</f>
        <v>740</v>
      </c>
      <c r="O1265" s="66" t="str">
        <f t="shared" si="298"/>
        <v/>
      </c>
      <c r="P1265" s="66" t="str">
        <f t="shared" si="302"/>
        <v/>
      </c>
      <c r="Q1265" s="66">
        <f t="shared" si="299"/>
        <v>740</v>
      </c>
      <c r="R1265" s="66">
        <f t="shared" si="300"/>
        <v>740</v>
      </c>
      <c r="S1265" s="66">
        <f>Q1265-U1265-SUMIFS(条件付き不可!X:X,条件付き不可!E:E,D1265)</f>
        <v>740</v>
      </c>
      <c r="T1265" s="66">
        <f t="shared" si="297"/>
        <v>740</v>
      </c>
      <c r="U1265" s="66">
        <f>IF(COUNTIFS(条件付き不可!$E:$E,$D1265,条件付き不可!$C:$C,条件付き不可!$V$3)&gt;0,Q1265,SUMIFS(条件付き不可!$L:$L,条件付き不可!$E:$E,$D1265,条件付き不可!$C:$C,U$1))</f>
        <v>0</v>
      </c>
      <c r="V1265" s="66">
        <f>IF(COUNTIFS(条件付き不可!$E:$E,$D1265,条件付き不可!$C:$C,条件付き不可!$V$5)&gt;0,Q1265,IFERROR(VLOOKUP(D1265,条件付き不可!E:Y,21,0),0))</f>
        <v>0</v>
      </c>
    </row>
    <row r="1266" spans="1:22">
      <c r="A1266" s="53" t="str">
        <f t="shared" si="301"/>
        <v>035244</v>
      </c>
      <c r="B1266" s="53">
        <v>20</v>
      </c>
      <c r="C1266">
        <v>1265</v>
      </c>
      <c r="D1266">
        <v>35244</v>
      </c>
      <c r="E1266" t="s">
        <v>3036</v>
      </c>
      <c r="F1266" t="s">
        <v>886</v>
      </c>
      <c r="G1266" t="str">
        <f>VLOOKUP(A1266,GIS!A:B,2,0)</f>
        <v>若宮３Ａ</v>
      </c>
      <c r="H1266" t="s">
        <v>861</v>
      </c>
      <c r="I1266" t="s">
        <v>2620</v>
      </c>
      <c r="J1266" s="66">
        <v>465</v>
      </c>
      <c r="K1266" s="66">
        <v>465</v>
      </c>
      <c r="L1266" s="66">
        <v>465</v>
      </c>
      <c r="M1266" s="66">
        <v>465</v>
      </c>
      <c r="N1266" s="66">
        <f>VLOOKUP(A1266,GIS!A:C,3,0)</f>
        <v>465</v>
      </c>
      <c r="O1266" s="66" t="str">
        <f t="shared" si="298"/>
        <v/>
      </c>
      <c r="P1266" s="66" t="str">
        <f t="shared" si="302"/>
        <v/>
      </c>
      <c r="Q1266" s="66">
        <f t="shared" si="299"/>
        <v>465</v>
      </c>
      <c r="R1266" s="66">
        <f t="shared" si="300"/>
        <v>465</v>
      </c>
      <c r="S1266" s="66">
        <f>Q1266-U1266-SUMIFS(条件付き不可!X:X,条件付き不可!E:E,D1266)</f>
        <v>465</v>
      </c>
      <c r="T1266" s="66">
        <f t="shared" si="297"/>
        <v>465</v>
      </c>
      <c r="U1266" s="66">
        <f>IF(COUNTIFS(条件付き不可!$E:$E,$D1266,条件付き不可!$C:$C,条件付き不可!$V$3)&gt;0,Q1266,SUMIFS(条件付き不可!$L:$L,条件付き不可!$E:$E,$D1266,条件付き不可!$C:$C,U$1))</f>
        <v>0</v>
      </c>
      <c r="V1266" s="66">
        <f>IF(COUNTIFS(条件付き不可!$E:$E,$D1266,条件付き不可!$C:$C,条件付き不可!$V$5)&gt;0,Q1266,IFERROR(VLOOKUP(D1266,条件付き不可!E:Y,21,0),0))</f>
        <v>0</v>
      </c>
    </row>
    <row r="1267" spans="1:22">
      <c r="A1267" s="53" t="str">
        <f t="shared" si="301"/>
        <v>035245</v>
      </c>
      <c r="B1267" s="53">
        <v>20</v>
      </c>
      <c r="C1267">
        <v>1266</v>
      </c>
      <c r="D1267">
        <v>35245</v>
      </c>
      <c r="E1267" t="s">
        <v>3036</v>
      </c>
      <c r="F1267" t="s">
        <v>886</v>
      </c>
      <c r="G1267" t="str">
        <f>VLOOKUP(A1267,GIS!A:B,2,0)</f>
        <v>若宮３Ｂ</v>
      </c>
      <c r="H1267" t="s">
        <v>861</v>
      </c>
      <c r="I1267" t="s">
        <v>2620</v>
      </c>
      <c r="J1267" s="66">
        <v>440</v>
      </c>
      <c r="K1267" s="66">
        <v>440</v>
      </c>
      <c r="L1267" s="66">
        <v>440</v>
      </c>
      <c r="M1267" s="66">
        <v>440</v>
      </c>
      <c r="N1267" s="66">
        <f>VLOOKUP(A1267,GIS!A:C,3,0)</f>
        <v>440</v>
      </c>
      <c r="O1267" s="66" t="str">
        <f t="shared" si="298"/>
        <v/>
      </c>
      <c r="P1267" s="66" t="str">
        <f t="shared" si="302"/>
        <v/>
      </c>
      <c r="Q1267" s="66">
        <f t="shared" si="299"/>
        <v>440</v>
      </c>
      <c r="R1267" s="66">
        <f t="shared" si="300"/>
        <v>440</v>
      </c>
      <c r="S1267" s="66">
        <f>Q1267-U1267-SUMIFS(条件付き不可!X:X,条件付き不可!E:E,D1267)</f>
        <v>440</v>
      </c>
      <c r="T1267" s="66">
        <f t="shared" si="297"/>
        <v>440</v>
      </c>
      <c r="U1267" s="66">
        <f>IF(COUNTIFS(条件付き不可!$E:$E,$D1267,条件付き不可!$C:$C,条件付き不可!$V$3)&gt;0,Q1267,SUMIFS(条件付き不可!$L:$L,条件付き不可!$E:$E,$D1267,条件付き不可!$C:$C,U$1))</f>
        <v>0</v>
      </c>
      <c r="V1267" s="66">
        <f>IF(COUNTIFS(条件付き不可!$E:$E,$D1267,条件付き不可!$C:$C,条件付き不可!$V$5)&gt;0,Q1267,IFERROR(VLOOKUP(D1267,条件付き不可!E:Y,21,0),0))</f>
        <v>0</v>
      </c>
    </row>
    <row r="1268" spans="1:22">
      <c r="A1268" s="53" t="str">
        <f t="shared" si="301"/>
        <v>035246</v>
      </c>
      <c r="B1268" s="53">
        <v>20</v>
      </c>
      <c r="C1268">
        <v>1267</v>
      </c>
      <c r="D1268">
        <v>35246</v>
      </c>
      <c r="E1268" t="s">
        <v>3036</v>
      </c>
      <c r="F1268" t="s">
        <v>886</v>
      </c>
      <c r="G1268" t="str">
        <f>VLOOKUP(A1268,GIS!A:B,2,0)</f>
        <v>若宮３Ｃ</v>
      </c>
      <c r="H1268" t="s">
        <v>861</v>
      </c>
      <c r="I1268" t="s">
        <v>2620</v>
      </c>
      <c r="J1268" s="66">
        <v>395</v>
      </c>
      <c r="K1268" s="66">
        <v>395</v>
      </c>
      <c r="L1268" s="66">
        <v>395</v>
      </c>
      <c r="M1268" s="66">
        <v>395</v>
      </c>
      <c r="N1268" s="66">
        <f>VLOOKUP(A1268,GIS!A:C,3,0)</f>
        <v>395</v>
      </c>
      <c r="O1268" s="66" t="str">
        <f t="shared" si="298"/>
        <v/>
      </c>
      <c r="P1268" s="66" t="str">
        <f t="shared" si="302"/>
        <v/>
      </c>
      <c r="Q1268" s="66">
        <f t="shared" si="299"/>
        <v>395</v>
      </c>
      <c r="R1268" s="66">
        <f t="shared" si="300"/>
        <v>395</v>
      </c>
      <c r="S1268" s="66">
        <f>Q1268-U1268-SUMIFS(条件付き不可!X:X,条件付き不可!E:E,D1268)</f>
        <v>395</v>
      </c>
      <c r="T1268" s="66">
        <f t="shared" si="297"/>
        <v>395</v>
      </c>
      <c r="U1268" s="66">
        <f>IF(COUNTIFS(条件付き不可!$E:$E,$D1268,条件付き不可!$C:$C,条件付き不可!$V$3)&gt;0,Q1268,SUMIFS(条件付き不可!$L:$L,条件付き不可!$E:$E,$D1268,条件付き不可!$C:$C,U$1))</f>
        <v>0</v>
      </c>
      <c r="V1268" s="66">
        <f>IF(COUNTIFS(条件付き不可!$E:$E,$D1268,条件付き不可!$C:$C,条件付き不可!$V$5)&gt;0,Q1268,IFERROR(VLOOKUP(D1268,条件付き不可!E:Y,21,0),0))</f>
        <v>0</v>
      </c>
    </row>
    <row r="1269" spans="1:22">
      <c r="A1269" s="53" t="str">
        <f t="shared" si="301"/>
        <v>036001</v>
      </c>
      <c r="B1269" s="53">
        <v>17</v>
      </c>
      <c r="C1269">
        <v>1268</v>
      </c>
      <c r="D1269">
        <v>36001</v>
      </c>
      <c r="E1269" t="s">
        <v>887</v>
      </c>
      <c r="F1269" t="s">
        <v>888</v>
      </c>
      <c r="G1269" t="str">
        <f>VLOOKUP(A1269,GIS!A:B,2,0)</f>
        <v>南八幡１Ａ</v>
      </c>
      <c r="H1269" t="s">
        <v>861</v>
      </c>
      <c r="I1269" t="s">
        <v>2620</v>
      </c>
      <c r="J1269" s="66">
        <v>560</v>
      </c>
      <c r="K1269" s="66">
        <v>560</v>
      </c>
      <c r="L1269" s="66">
        <v>560</v>
      </c>
      <c r="M1269" s="66">
        <v>560</v>
      </c>
      <c r="N1269" s="66">
        <f>VLOOKUP(A1269,GIS!A:C,3,0)</f>
        <v>560</v>
      </c>
      <c r="O1269" s="66" t="str">
        <f t="shared" si="298"/>
        <v/>
      </c>
      <c r="P1269" s="66" t="str">
        <f t="shared" si="302"/>
        <v/>
      </c>
      <c r="Q1269" s="66">
        <f t="shared" si="299"/>
        <v>560</v>
      </c>
      <c r="R1269" s="66">
        <f t="shared" si="300"/>
        <v>560</v>
      </c>
      <c r="S1269" s="66">
        <f>Q1269-U1269-SUMIFS(条件付き不可!X:X,条件付き不可!E:E,D1269)</f>
        <v>560</v>
      </c>
      <c r="T1269" s="66">
        <f t="shared" si="297"/>
        <v>560</v>
      </c>
      <c r="U1269" s="66">
        <f>IF(COUNTIFS(条件付き不可!$E:$E,$D1269,条件付き不可!$C:$C,条件付き不可!$V$3)&gt;0,Q1269,SUMIFS(条件付き不可!$L:$L,条件付き不可!$E:$E,$D1269,条件付き不可!$C:$C,U$1))</f>
        <v>0</v>
      </c>
      <c r="V1269" s="66">
        <f>IF(COUNTIFS(条件付き不可!$E:$E,$D1269,条件付き不可!$C:$C,条件付き不可!$V$5)&gt;0,Q1269,IFERROR(VLOOKUP(D1269,条件付き不可!E:Y,21,0),0))</f>
        <v>0</v>
      </c>
    </row>
    <row r="1270" spans="1:22">
      <c r="A1270" s="53" t="str">
        <f t="shared" si="301"/>
        <v>036002</v>
      </c>
      <c r="B1270" s="53">
        <v>17</v>
      </c>
      <c r="C1270">
        <v>1269</v>
      </c>
      <c r="D1270">
        <v>36002</v>
      </c>
      <c r="E1270" t="s">
        <v>887</v>
      </c>
      <c r="F1270" t="s">
        <v>888</v>
      </c>
      <c r="G1270" t="str">
        <f>VLOOKUP(A1270,GIS!A:B,2,0)</f>
        <v>南八幡１Ｂ</v>
      </c>
      <c r="H1270" t="s">
        <v>861</v>
      </c>
      <c r="I1270" t="s">
        <v>2620</v>
      </c>
      <c r="J1270" s="66">
        <v>450</v>
      </c>
      <c r="K1270" s="66">
        <v>450</v>
      </c>
      <c r="L1270" s="66">
        <v>450</v>
      </c>
      <c r="M1270" s="66">
        <v>450</v>
      </c>
      <c r="N1270" s="66">
        <f>VLOOKUP(A1270,GIS!A:C,3,0)</f>
        <v>450</v>
      </c>
      <c r="O1270" s="66" t="str">
        <f t="shared" si="298"/>
        <v/>
      </c>
      <c r="P1270" s="66" t="str">
        <f t="shared" si="302"/>
        <v/>
      </c>
      <c r="Q1270" s="66">
        <f t="shared" si="299"/>
        <v>450</v>
      </c>
      <c r="R1270" s="66">
        <f t="shared" si="300"/>
        <v>450</v>
      </c>
      <c r="S1270" s="66">
        <f>Q1270-U1270-SUMIFS(条件付き不可!X:X,条件付き不可!E:E,D1270)</f>
        <v>450</v>
      </c>
      <c r="T1270" s="66">
        <f t="shared" si="297"/>
        <v>450</v>
      </c>
      <c r="U1270" s="66">
        <f>IF(COUNTIFS(条件付き不可!$E:$E,$D1270,条件付き不可!$C:$C,条件付き不可!$V$3)&gt;0,Q1270,SUMIFS(条件付き不可!$L:$L,条件付き不可!$E:$E,$D1270,条件付き不可!$C:$C,U$1))</f>
        <v>0</v>
      </c>
      <c r="V1270" s="66">
        <f>IF(COUNTIFS(条件付き不可!$E:$E,$D1270,条件付き不可!$C:$C,条件付き不可!$V$5)&gt;0,Q1270,IFERROR(VLOOKUP(D1270,条件付き不可!E:Y,21,0),0))</f>
        <v>0</v>
      </c>
    </row>
    <row r="1271" spans="1:22">
      <c r="A1271" s="53" t="str">
        <f t="shared" si="301"/>
        <v>036003</v>
      </c>
      <c r="B1271" s="53">
        <v>17</v>
      </c>
      <c r="C1271">
        <v>1270</v>
      </c>
      <c r="D1271">
        <v>36003</v>
      </c>
      <c r="E1271" t="s">
        <v>887</v>
      </c>
      <c r="F1271" t="s">
        <v>888</v>
      </c>
      <c r="G1271" t="str">
        <f>VLOOKUP(A1271,GIS!A:B,2,0)</f>
        <v>南八幡１Ｃ</v>
      </c>
      <c r="H1271" t="s">
        <v>861</v>
      </c>
      <c r="I1271" t="s">
        <v>2620</v>
      </c>
      <c r="J1271" s="66">
        <v>370</v>
      </c>
      <c r="K1271" s="66">
        <v>335</v>
      </c>
      <c r="L1271" s="66">
        <v>335</v>
      </c>
      <c r="M1271" s="66">
        <v>370</v>
      </c>
      <c r="N1271" s="66">
        <f>VLOOKUP(A1271,GIS!A:C,3,0)</f>
        <v>370</v>
      </c>
      <c r="O1271" s="66" t="str">
        <f t="shared" si="298"/>
        <v/>
      </c>
      <c r="P1271" s="66" t="str">
        <f t="shared" si="302"/>
        <v>✕</v>
      </c>
      <c r="Q1271" s="66">
        <f t="shared" si="299"/>
        <v>370</v>
      </c>
      <c r="R1271" s="66">
        <f t="shared" si="300"/>
        <v>335</v>
      </c>
      <c r="S1271" s="66">
        <f>Q1271-U1271-SUMIFS(条件付き不可!X:X,条件付き不可!E:E,D1271)</f>
        <v>335</v>
      </c>
      <c r="T1271" s="66">
        <f t="shared" ref="T1271:T1334" si="303">Q1271-V1271</f>
        <v>370</v>
      </c>
      <c r="U1271" s="66">
        <f>IF(COUNTIFS(条件付き不可!$E:$E,$D1271,条件付き不可!$C:$C,条件付き不可!$V$3)&gt;0,Q1271,SUMIFS(条件付き不可!$L:$L,条件付き不可!$E:$E,$D1271,条件付き不可!$C:$C,U$1))</f>
        <v>35</v>
      </c>
      <c r="V1271" s="66">
        <f>IF(COUNTIFS(条件付き不可!$E:$E,$D1271,条件付き不可!$C:$C,条件付き不可!$V$5)&gt;0,Q1271,IFERROR(VLOOKUP(D1271,条件付き不可!E:Y,21,0),0))</f>
        <v>0</v>
      </c>
    </row>
    <row r="1272" spans="1:22">
      <c r="A1272" s="53" t="str">
        <f t="shared" si="301"/>
        <v>036004</v>
      </c>
      <c r="B1272" s="53">
        <v>17</v>
      </c>
      <c r="C1272">
        <v>1271</v>
      </c>
      <c r="D1272">
        <v>36004</v>
      </c>
      <c r="E1272" t="s">
        <v>887</v>
      </c>
      <c r="F1272" t="s">
        <v>888</v>
      </c>
      <c r="G1272" t="str">
        <f>VLOOKUP(A1272,GIS!A:B,2,0)</f>
        <v>南八幡２Ａ</v>
      </c>
      <c r="H1272" t="s">
        <v>861</v>
      </c>
      <c r="I1272" t="s">
        <v>2620</v>
      </c>
      <c r="J1272" s="66">
        <v>680</v>
      </c>
      <c r="K1272" s="66">
        <v>680</v>
      </c>
      <c r="L1272" s="66">
        <v>680</v>
      </c>
      <c r="M1272" s="66">
        <v>680</v>
      </c>
      <c r="N1272" s="66">
        <f>VLOOKUP(A1272,GIS!A:C,3,0)</f>
        <v>680</v>
      </c>
      <c r="O1272" s="66" t="str">
        <f t="shared" si="298"/>
        <v/>
      </c>
      <c r="P1272" s="66" t="str">
        <f t="shared" si="302"/>
        <v/>
      </c>
      <c r="Q1272" s="66">
        <f t="shared" si="299"/>
        <v>680</v>
      </c>
      <c r="R1272" s="66">
        <f t="shared" si="300"/>
        <v>680</v>
      </c>
      <c r="S1272" s="66">
        <f>Q1272-U1272-SUMIFS(条件付き不可!X:X,条件付き不可!E:E,D1272)</f>
        <v>680</v>
      </c>
      <c r="T1272" s="66">
        <f t="shared" si="303"/>
        <v>680</v>
      </c>
      <c r="U1272" s="66">
        <f>IF(COUNTIFS(条件付き不可!$E:$E,$D1272,条件付き不可!$C:$C,条件付き不可!$V$3)&gt;0,Q1272,SUMIFS(条件付き不可!$L:$L,条件付き不可!$E:$E,$D1272,条件付き不可!$C:$C,U$1))</f>
        <v>0</v>
      </c>
      <c r="V1272" s="66">
        <f>IF(COUNTIFS(条件付き不可!$E:$E,$D1272,条件付き不可!$C:$C,条件付き不可!$V$5)&gt;0,Q1272,IFERROR(VLOOKUP(D1272,条件付き不可!E:Y,21,0),0))</f>
        <v>0</v>
      </c>
    </row>
    <row r="1273" spans="1:22">
      <c r="A1273" s="53" t="str">
        <f t="shared" si="301"/>
        <v>036005</v>
      </c>
      <c r="B1273" s="53">
        <v>17</v>
      </c>
      <c r="C1273">
        <v>1272</v>
      </c>
      <c r="D1273">
        <v>36005</v>
      </c>
      <c r="E1273" t="s">
        <v>887</v>
      </c>
      <c r="F1273" t="s">
        <v>888</v>
      </c>
      <c r="G1273" t="str">
        <f>VLOOKUP(A1273,GIS!A:B,2,0)</f>
        <v>南八幡２Ｂ</v>
      </c>
      <c r="H1273" t="s">
        <v>861</v>
      </c>
      <c r="I1273" t="s">
        <v>2620</v>
      </c>
      <c r="J1273" s="66">
        <v>520</v>
      </c>
      <c r="K1273" s="66">
        <v>520</v>
      </c>
      <c r="L1273" s="66">
        <v>520</v>
      </c>
      <c r="M1273" s="66">
        <v>520</v>
      </c>
      <c r="N1273" s="66">
        <f>VLOOKUP(A1273,GIS!A:C,3,0)</f>
        <v>520</v>
      </c>
      <c r="O1273" s="66" t="str">
        <f t="shared" si="298"/>
        <v/>
      </c>
      <c r="P1273" s="66" t="str">
        <f t="shared" si="302"/>
        <v/>
      </c>
      <c r="Q1273" s="66">
        <f t="shared" si="299"/>
        <v>520</v>
      </c>
      <c r="R1273" s="66">
        <f t="shared" si="300"/>
        <v>520</v>
      </c>
      <c r="S1273" s="66">
        <f>Q1273-U1273-SUMIFS(条件付き不可!X:X,条件付き不可!E:E,D1273)</f>
        <v>520</v>
      </c>
      <c r="T1273" s="66">
        <f t="shared" si="303"/>
        <v>520</v>
      </c>
      <c r="U1273" s="66">
        <f>IF(COUNTIFS(条件付き不可!$E:$E,$D1273,条件付き不可!$C:$C,条件付き不可!$V$3)&gt;0,Q1273,SUMIFS(条件付き不可!$L:$L,条件付き不可!$E:$E,$D1273,条件付き不可!$C:$C,U$1))</f>
        <v>0</v>
      </c>
      <c r="V1273" s="66">
        <f>IF(COUNTIFS(条件付き不可!$E:$E,$D1273,条件付き不可!$C:$C,条件付き不可!$V$5)&gt;0,Q1273,IFERROR(VLOOKUP(D1273,条件付き不可!E:Y,21,0),0))</f>
        <v>0</v>
      </c>
    </row>
    <row r="1274" spans="1:22">
      <c r="A1274" s="53" t="str">
        <f t="shared" si="301"/>
        <v>036006</v>
      </c>
      <c r="B1274" s="53">
        <v>17</v>
      </c>
      <c r="C1274">
        <v>1273</v>
      </c>
      <c r="D1274">
        <v>36006</v>
      </c>
      <c r="E1274" t="s">
        <v>887</v>
      </c>
      <c r="F1274" t="s">
        <v>888</v>
      </c>
      <c r="G1274" t="str">
        <f>VLOOKUP(A1274,GIS!A:B,2,0)</f>
        <v>南八幡３Ａ</v>
      </c>
      <c r="H1274" t="s">
        <v>861</v>
      </c>
      <c r="I1274" t="s">
        <v>2620</v>
      </c>
      <c r="J1274" s="66">
        <v>390</v>
      </c>
      <c r="K1274" s="66">
        <v>390</v>
      </c>
      <c r="L1274" s="66">
        <v>390</v>
      </c>
      <c r="M1274" s="66">
        <v>390</v>
      </c>
      <c r="N1274" s="66">
        <f>VLOOKUP(A1274,GIS!A:C,3,0)</f>
        <v>390</v>
      </c>
      <c r="O1274" s="66" t="str">
        <f t="shared" si="298"/>
        <v/>
      </c>
      <c r="P1274" s="66" t="str">
        <f t="shared" si="302"/>
        <v/>
      </c>
      <c r="Q1274" s="66">
        <f t="shared" si="299"/>
        <v>390</v>
      </c>
      <c r="R1274" s="66">
        <f t="shared" si="300"/>
        <v>390</v>
      </c>
      <c r="S1274" s="66">
        <f>Q1274-U1274-SUMIFS(条件付き不可!X:X,条件付き不可!E:E,D1274)</f>
        <v>390</v>
      </c>
      <c r="T1274" s="66">
        <f t="shared" si="303"/>
        <v>390</v>
      </c>
      <c r="U1274" s="66">
        <f>IF(COUNTIFS(条件付き不可!$E:$E,$D1274,条件付き不可!$C:$C,条件付き不可!$V$3)&gt;0,Q1274,SUMIFS(条件付き不可!$L:$L,条件付き不可!$E:$E,$D1274,条件付き不可!$C:$C,U$1))</f>
        <v>0</v>
      </c>
      <c r="V1274" s="66">
        <f>IF(COUNTIFS(条件付き不可!$E:$E,$D1274,条件付き不可!$C:$C,条件付き不可!$V$5)&gt;0,Q1274,IFERROR(VLOOKUP(D1274,条件付き不可!E:Y,21,0),0))</f>
        <v>0</v>
      </c>
    </row>
    <row r="1275" spans="1:22">
      <c r="A1275" s="53" t="str">
        <f t="shared" si="301"/>
        <v>036007</v>
      </c>
      <c r="B1275" s="53">
        <v>17</v>
      </c>
      <c r="C1275">
        <v>1274</v>
      </c>
      <c r="D1275">
        <v>36007</v>
      </c>
      <c r="E1275" t="s">
        <v>887</v>
      </c>
      <c r="F1275" t="s">
        <v>888</v>
      </c>
      <c r="G1275" t="str">
        <f>VLOOKUP(A1275,GIS!A:B,2,0)</f>
        <v>南八幡３Ｂ</v>
      </c>
      <c r="H1275" t="s">
        <v>861</v>
      </c>
      <c r="I1275" t="s">
        <v>2620</v>
      </c>
      <c r="J1275" s="66">
        <v>470</v>
      </c>
      <c r="K1275" s="66">
        <v>470</v>
      </c>
      <c r="L1275" s="66">
        <v>470</v>
      </c>
      <c r="M1275" s="66">
        <v>470</v>
      </c>
      <c r="N1275" s="66">
        <f>VLOOKUP(A1275,GIS!A:C,3,0)</f>
        <v>470</v>
      </c>
      <c r="O1275" s="66" t="str">
        <f t="shared" si="298"/>
        <v/>
      </c>
      <c r="P1275" s="66" t="str">
        <f t="shared" si="302"/>
        <v/>
      </c>
      <c r="Q1275" s="66">
        <f t="shared" si="299"/>
        <v>470</v>
      </c>
      <c r="R1275" s="66">
        <f t="shared" si="300"/>
        <v>470</v>
      </c>
      <c r="S1275" s="66">
        <f>Q1275-U1275-SUMIFS(条件付き不可!X:X,条件付き不可!E:E,D1275)</f>
        <v>470</v>
      </c>
      <c r="T1275" s="66">
        <f t="shared" si="303"/>
        <v>470</v>
      </c>
      <c r="U1275" s="66">
        <f>IF(COUNTIFS(条件付き不可!$E:$E,$D1275,条件付き不可!$C:$C,条件付き不可!$V$3)&gt;0,Q1275,SUMIFS(条件付き不可!$L:$L,条件付き不可!$E:$E,$D1275,条件付き不可!$C:$C,U$1))</f>
        <v>0</v>
      </c>
      <c r="V1275" s="66">
        <f>IF(COUNTIFS(条件付き不可!$E:$E,$D1275,条件付き不可!$C:$C,条件付き不可!$V$5)&gt;0,Q1275,IFERROR(VLOOKUP(D1275,条件付き不可!E:Y,21,0),0))</f>
        <v>0</v>
      </c>
    </row>
    <row r="1276" spans="1:22">
      <c r="A1276" s="53" t="str">
        <f t="shared" si="301"/>
        <v>036008</v>
      </c>
      <c r="B1276" s="53">
        <v>17</v>
      </c>
      <c r="C1276">
        <v>1275</v>
      </c>
      <c r="D1276">
        <v>36008</v>
      </c>
      <c r="E1276" t="s">
        <v>887</v>
      </c>
      <c r="F1276" t="s">
        <v>888</v>
      </c>
      <c r="G1276" t="str">
        <f>VLOOKUP(A1276,GIS!A:B,2,0)</f>
        <v>南八幡３Ｃ</v>
      </c>
      <c r="H1276" t="s">
        <v>861</v>
      </c>
      <c r="I1276" t="s">
        <v>2620</v>
      </c>
      <c r="J1276" s="66">
        <v>620</v>
      </c>
      <c r="K1276" s="66">
        <v>620</v>
      </c>
      <c r="L1276" s="66">
        <v>620</v>
      </c>
      <c r="M1276" s="66">
        <v>620</v>
      </c>
      <c r="N1276" s="66">
        <f>VLOOKUP(A1276,GIS!A:C,3,0)</f>
        <v>620</v>
      </c>
      <c r="O1276" s="66" t="str">
        <f t="shared" si="298"/>
        <v/>
      </c>
      <c r="P1276" s="66" t="str">
        <f t="shared" si="302"/>
        <v/>
      </c>
      <c r="Q1276" s="66">
        <f t="shared" si="299"/>
        <v>620</v>
      </c>
      <c r="R1276" s="66">
        <f t="shared" si="300"/>
        <v>620</v>
      </c>
      <c r="S1276" s="66">
        <f>Q1276-U1276-SUMIFS(条件付き不可!X:X,条件付き不可!E:E,D1276)</f>
        <v>620</v>
      </c>
      <c r="T1276" s="66">
        <f t="shared" si="303"/>
        <v>620</v>
      </c>
      <c r="U1276" s="66">
        <f>IF(COUNTIFS(条件付き不可!$E:$E,$D1276,条件付き不可!$C:$C,条件付き不可!$V$3)&gt;0,Q1276,SUMIFS(条件付き不可!$L:$L,条件付き不可!$E:$E,$D1276,条件付き不可!$C:$C,U$1))</f>
        <v>0</v>
      </c>
      <c r="V1276" s="66">
        <f>IF(COUNTIFS(条件付き不可!$E:$E,$D1276,条件付き不可!$C:$C,条件付き不可!$V$5)&gt;0,Q1276,IFERROR(VLOOKUP(D1276,条件付き不可!E:Y,21,0),0))</f>
        <v>0</v>
      </c>
    </row>
    <row r="1277" spans="1:22">
      <c r="A1277" s="53" t="str">
        <f t="shared" si="301"/>
        <v>036009</v>
      </c>
      <c r="B1277" s="53">
        <v>17</v>
      </c>
      <c r="C1277">
        <v>1276</v>
      </c>
      <c r="D1277">
        <v>36009</v>
      </c>
      <c r="E1277" t="s">
        <v>887</v>
      </c>
      <c r="F1277" t="s">
        <v>888</v>
      </c>
      <c r="G1277" t="str">
        <f>VLOOKUP(A1277,GIS!A:B,2,0)</f>
        <v>南八幡３Ｄ</v>
      </c>
      <c r="H1277" t="s">
        <v>861</v>
      </c>
      <c r="I1277" t="s">
        <v>2620</v>
      </c>
      <c r="J1277" s="66">
        <v>710</v>
      </c>
      <c r="K1277" s="66">
        <v>710</v>
      </c>
      <c r="L1277" s="66">
        <v>710</v>
      </c>
      <c r="M1277" s="66">
        <v>710</v>
      </c>
      <c r="N1277" s="66">
        <f>VLOOKUP(A1277,GIS!A:C,3,0)</f>
        <v>710</v>
      </c>
      <c r="O1277" s="66" t="str">
        <f t="shared" si="298"/>
        <v/>
      </c>
      <c r="P1277" s="66" t="str">
        <f t="shared" si="302"/>
        <v/>
      </c>
      <c r="Q1277" s="66">
        <f t="shared" si="299"/>
        <v>710</v>
      </c>
      <c r="R1277" s="66">
        <f t="shared" si="300"/>
        <v>710</v>
      </c>
      <c r="S1277" s="66">
        <f>Q1277-U1277-SUMIFS(条件付き不可!X:X,条件付き不可!E:E,D1277)</f>
        <v>710</v>
      </c>
      <c r="T1277" s="66">
        <f t="shared" si="303"/>
        <v>710</v>
      </c>
      <c r="U1277" s="66">
        <f>IF(COUNTIFS(条件付き不可!$E:$E,$D1277,条件付き不可!$C:$C,条件付き不可!$V$3)&gt;0,Q1277,SUMIFS(条件付き不可!$L:$L,条件付き不可!$E:$E,$D1277,条件付き不可!$C:$C,U$1))</f>
        <v>0</v>
      </c>
      <c r="V1277" s="66">
        <f>IF(COUNTIFS(条件付き不可!$E:$E,$D1277,条件付き不可!$C:$C,条件付き不可!$V$5)&gt;0,Q1277,IFERROR(VLOOKUP(D1277,条件付き不可!E:Y,21,0),0))</f>
        <v>0</v>
      </c>
    </row>
    <row r="1278" spans="1:22">
      <c r="A1278" s="53" t="str">
        <f t="shared" si="301"/>
        <v>036010</v>
      </c>
      <c r="B1278" s="53">
        <v>17</v>
      </c>
      <c r="C1278">
        <v>1277</v>
      </c>
      <c r="D1278">
        <v>36010</v>
      </c>
      <c r="E1278" t="s">
        <v>887</v>
      </c>
      <c r="F1278" t="s">
        <v>888</v>
      </c>
      <c r="G1278" t="str">
        <f>VLOOKUP(A1278,GIS!A:B,2,0)</f>
        <v>南八幡４Ａ</v>
      </c>
      <c r="H1278" t="s">
        <v>861</v>
      </c>
      <c r="I1278" t="s">
        <v>2620</v>
      </c>
      <c r="J1278" s="66">
        <v>710</v>
      </c>
      <c r="K1278" s="66">
        <v>710</v>
      </c>
      <c r="L1278" s="66">
        <v>710</v>
      </c>
      <c r="M1278" s="66">
        <v>710</v>
      </c>
      <c r="N1278" s="66">
        <f>VLOOKUP(A1278,GIS!A:C,3,0)</f>
        <v>710</v>
      </c>
      <c r="O1278" s="66" t="str">
        <f t="shared" si="298"/>
        <v/>
      </c>
      <c r="P1278" s="66" t="str">
        <f t="shared" si="302"/>
        <v/>
      </c>
      <c r="Q1278" s="66">
        <f t="shared" si="299"/>
        <v>710</v>
      </c>
      <c r="R1278" s="66">
        <f t="shared" si="300"/>
        <v>710</v>
      </c>
      <c r="S1278" s="66">
        <f>Q1278-U1278-SUMIFS(条件付き不可!X:X,条件付き不可!E:E,D1278)</f>
        <v>710</v>
      </c>
      <c r="T1278" s="66">
        <f t="shared" si="303"/>
        <v>710</v>
      </c>
      <c r="U1278" s="66">
        <f>IF(COUNTIFS(条件付き不可!$E:$E,$D1278,条件付き不可!$C:$C,条件付き不可!$V$3)&gt;0,Q1278,SUMIFS(条件付き不可!$L:$L,条件付き不可!$E:$E,$D1278,条件付き不可!$C:$C,U$1))</f>
        <v>0</v>
      </c>
      <c r="V1278" s="66">
        <f>IF(COUNTIFS(条件付き不可!$E:$E,$D1278,条件付き不可!$C:$C,条件付き不可!$V$5)&gt;0,Q1278,IFERROR(VLOOKUP(D1278,条件付き不可!E:Y,21,0),0))</f>
        <v>0</v>
      </c>
    </row>
    <row r="1279" spans="1:22">
      <c r="A1279" s="53" t="str">
        <f t="shared" si="301"/>
        <v>036011</v>
      </c>
      <c r="B1279" s="53">
        <v>17</v>
      </c>
      <c r="C1279">
        <v>1278</v>
      </c>
      <c r="D1279">
        <v>36011</v>
      </c>
      <c r="E1279" t="s">
        <v>887</v>
      </c>
      <c r="F1279" t="s">
        <v>888</v>
      </c>
      <c r="G1279" t="str">
        <f>VLOOKUP(A1279,GIS!A:B,2,0)</f>
        <v>南八幡４Ｂ</v>
      </c>
      <c r="H1279" t="s">
        <v>861</v>
      </c>
      <c r="I1279" t="s">
        <v>2620</v>
      </c>
      <c r="J1279" s="66">
        <v>815</v>
      </c>
      <c r="K1279" s="66">
        <v>815</v>
      </c>
      <c r="L1279" s="66">
        <v>581</v>
      </c>
      <c r="M1279" s="66">
        <v>581</v>
      </c>
      <c r="N1279" s="66">
        <f>VLOOKUP(A1279,GIS!A:C,3,0)</f>
        <v>815</v>
      </c>
      <c r="O1279" s="66" t="str">
        <f t="shared" ref="O1279:O1342" si="304">IF(J1279=N1279,"","✕")</f>
        <v/>
      </c>
      <c r="P1279" s="66" t="str">
        <f t="shared" si="302"/>
        <v>✕</v>
      </c>
      <c r="Q1279" s="66">
        <f t="shared" ref="Q1279:Q1342" si="305">N1279</f>
        <v>815</v>
      </c>
      <c r="R1279" s="66">
        <f t="shared" ref="R1279:R1342" si="306">Q1279-U1279</f>
        <v>815</v>
      </c>
      <c r="S1279" s="66">
        <f>Q1279-U1279-SUMIFS(条件付き不可!X:X,条件付き不可!E:E,D1279)</f>
        <v>581</v>
      </c>
      <c r="T1279" s="66">
        <f t="shared" si="303"/>
        <v>581</v>
      </c>
      <c r="U1279" s="66">
        <f>IF(COUNTIFS(条件付き不可!$E:$E,$D1279,条件付き不可!$C:$C,条件付き不可!$V$3)&gt;0,Q1279,SUMIFS(条件付き不可!$L:$L,条件付き不可!$E:$E,$D1279,条件付き不可!$C:$C,U$1))</f>
        <v>0</v>
      </c>
      <c r="V1279" s="66">
        <f>IF(COUNTIFS(条件付き不可!$E:$E,$D1279,条件付き不可!$C:$C,条件付き不可!$V$5)&gt;0,Q1279,IFERROR(VLOOKUP(D1279,条件付き不可!E:Y,21,0),0))</f>
        <v>234</v>
      </c>
    </row>
    <row r="1280" spans="1:22">
      <c r="A1280" s="53" t="str">
        <f t="shared" ref="A1280:A1343" si="307">TEXT(D1280,"000000")</f>
        <v>036012</v>
      </c>
      <c r="B1280" s="53">
        <v>17</v>
      </c>
      <c r="C1280">
        <v>1279</v>
      </c>
      <c r="D1280">
        <v>36012</v>
      </c>
      <c r="E1280" t="s">
        <v>887</v>
      </c>
      <c r="F1280" t="s">
        <v>888</v>
      </c>
      <c r="G1280" t="str">
        <f>VLOOKUP(A1280,GIS!A:B,2,0)</f>
        <v>南八幡４Ｃ</v>
      </c>
      <c r="H1280" t="s">
        <v>861</v>
      </c>
      <c r="I1280" t="s">
        <v>2620</v>
      </c>
      <c r="J1280" s="66">
        <v>590</v>
      </c>
      <c r="K1280" s="66">
        <v>590</v>
      </c>
      <c r="L1280" s="66">
        <v>590</v>
      </c>
      <c r="M1280" s="66">
        <v>590</v>
      </c>
      <c r="N1280" s="66">
        <f>VLOOKUP(A1280,GIS!A:C,3,0)</f>
        <v>590</v>
      </c>
      <c r="O1280" s="66" t="str">
        <f t="shared" si="304"/>
        <v/>
      </c>
      <c r="P1280" s="66" t="str">
        <f t="shared" si="302"/>
        <v/>
      </c>
      <c r="Q1280" s="66">
        <f t="shared" si="305"/>
        <v>590</v>
      </c>
      <c r="R1280" s="66">
        <f t="shared" si="306"/>
        <v>590</v>
      </c>
      <c r="S1280" s="66">
        <f>Q1280-U1280-SUMIFS(条件付き不可!X:X,条件付き不可!E:E,D1280)</f>
        <v>590</v>
      </c>
      <c r="T1280" s="66">
        <f t="shared" si="303"/>
        <v>590</v>
      </c>
      <c r="U1280" s="66">
        <f>IF(COUNTIFS(条件付き不可!$E:$E,$D1280,条件付き不可!$C:$C,条件付き不可!$V$3)&gt;0,Q1280,SUMIFS(条件付き不可!$L:$L,条件付き不可!$E:$E,$D1280,条件付き不可!$C:$C,U$1))</f>
        <v>0</v>
      </c>
      <c r="V1280" s="66">
        <f>IF(COUNTIFS(条件付き不可!$E:$E,$D1280,条件付き不可!$C:$C,条件付き不可!$V$5)&gt;0,Q1280,IFERROR(VLOOKUP(D1280,条件付き不可!E:Y,21,0),0))</f>
        <v>0</v>
      </c>
    </row>
    <row r="1281" spans="1:22">
      <c r="A1281" s="53" t="str">
        <f t="shared" si="307"/>
        <v>036013</v>
      </c>
      <c r="B1281" s="53">
        <v>17</v>
      </c>
      <c r="C1281">
        <v>1280</v>
      </c>
      <c r="D1281">
        <v>36013</v>
      </c>
      <c r="E1281" t="s">
        <v>887</v>
      </c>
      <c r="F1281" t="s">
        <v>888</v>
      </c>
      <c r="G1281" t="str">
        <f>VLOOKUP(A1281,GIS!A:B,2,0)</f>
        <v>南八幡５Ａ</v>
      </c>
      <c r="H1281" t="s">
        <v>861</v>
      </c>
      <c r="I1281" t="s">
        <v>2620</v>
      </c>
      <c r="J1281" s="66">
        <v>640</v>
      </c>
      <c r="K1281" s="66">
        <v>640</v>
      </c>
      <c r="L1281" s="66">
        <v>640</v>
      </c>
      <c r="M1281" s="66">
        <v>640</v>
      </c>
      <c r="N1281" s="66">
        <f>VLOOKUP(A1281,GIS!A:C,3,0)</f>
        <v>640</v>
      </c>
      <c r="O1281" s="66" t="str">
        <f t="shared" si="304"/>
        <v/>
      </c>
      <c r="P1281" s="66" t="str">
        <f t="shared" si="302"/>
        <v/>
      </c>
      <c r="Q1281" s="66">
        <f t="shared" si="305"/>
        <v>640</v>
      </c>
      <c r="R1281" s="66">
        <f t="shared" si="306"/>
        <v>640</v>
      </c>
      <c r="S1281" s="66">
        <f>Q1281-U1281-SUMIFS(条件付き不可!X:X,条件付き不可!E:E,D1281)</f>
        <v>640</v>
      </c>
      <c r="T1281" s="66">
        <f t="shared" si="303"/>
        <v>640</v>
      </c>
      <c r="U1281" s="66">
        <f>IF(COUNTIFS(条件付き不可!$E:$E,$D1281,条件付き不可!$C:$C,条件付き不可!$V$3)&gt;0,Q1281,SUMIFS(条件付き不可!$L:$L,条件付き不可!$E:$E,$D1281,条件付き不可!$C:$C,U$1))</f>
        <v>0</v>
      </c>
      <c r="V1281" s="66">
        <f>IF(COUNTIFS(条件付き不可!$E:$E,$D1281,条件付き不可!$C:$C,条件付き不可!$V$5)&gt;0,Q1281,IFERROR(VLOOKUP(D1281,条件付き不可!E:Y,21,0),0))</f>
        <v>0</v>
      </c>
    </row>
    <row r="1282" spans="1:22">
      <c r="A1282" s="53" t="str">
        <f t="shared" si="307"/>
        <v>036014</v>
      </c>
      <c r="B1282" s="53">
        <v>17</v>
      </c>
      <c r="C1282">
        <v>1281</v>
      </c>
      <c r="D1282">
        <v>36014</v>
      </c>
      <c r="E1282" t="s">
        <v>887</v>
      </c>
      <c r="F1282" t="s">
        <v>888</v>
      </c>
      <c r="G1282" t="str">
        <f>VLOOKUP(A1282,GIS!A:B,2,0)</f>
        <v>南八幡５Ｂ</v>
      </c>
      <c r="H1282" t="s">
        <v>861</v>
      </c>
      <c r="I1282" t="s">
        <v>2620</v>
      </c>
      <c r="J1282" s="66">
        <v>620</v>
      </c>
      <c r="K1282" s="66">
        <v>620</v>
      </c>
      <c r="L1282" s="66">
        <v>620</v>
      </c>
      <c r="M1282" s="66">
        <v>620</v>
      </c>
      <c r="N1282" s="66">
        <f>VLOOKUP(A1282,GIS!A:C,3,0)</f>
        <v>620</v>
      </c>
      <c r="O1282" s="66" t="str">
        <f t="shared" si="304"/>
        <v/>
      </c>
      <c r="P1282" s="66" t="str">
        <f t="shared" si="302"/>
        <v/>
      </c>
      <c r="Q1282" s="66">
        <f t="shared" si="305"/>
        <v>620</v>
      </c>
      <c r="R1282" s="66">
        <f t="shared" si="306"/>
        <v>620</v>
      </c>
      <c r="S1282" s="66">
        <f>Q1282-U1282-SUMIFS(条件付き不可!X:X,条件付き不可!E:E,D1282)</f>
        <v>620</v>
      </c>
      <c r="T1282" s="66">
        <f t="shared" si="303"/>
        <v>620</v>
      </c>
      <c r="U1282" s="66">
        <f>IF(COUNTIFS(条件付き不可!$E:$E,$D1282,条件付き不可!$C:$C,条件付き不可!$V$3)&gt;0,Q1282,SUMIFS(条件付き不可!$L:$L,条件付き不可!$E:$E,$D1282,条件付き不可!$C:$C,U$1))</f>
        <v>0</v>
      </c>
      <c r="V1282" s="66">
        <f>IF(COUNTIFS(条件付き不可!$E:$E,$D1282,条件付き不可!$C:$C,条件付き不可!$V$5)&gt;0,Q1282,IFERROR(VLOOKUP(D1282,条件付き不可!E:Y,21,0),0))</f>
        <v>0</v>
      </c>
    </row>
    <row r="1283" spans="1:22">
      <c r="A1283" s="53" t="str">
        <f t="shared" si="307"/>
        <v>036015</v>
      </c>
      <c r="B1283" s="53">
        <v>17</v>
      </c>
      <c r="C1283">
        <v>1282</v>
      </c>
      <c r="D1283">
        <v>36015</v>
      </c>
      <c r="E1283" t="s">
        <v>887</v>
      </c>
      <c r="F1283" t="s">
        <v>889</v>
      </c>
      <c r="G1283" t="str">
        <f>VLOOKUP(A1283,GIS!A:B,2,0)</f>
        <v>東大和田１Ａ</v>
      </c>
      <c r="H1283" t="s">
        <v>861</v>
      </c>
      <c r="I1283" t="s">
        <v>2620</v>
      </c>
      <c r="J1283" s="66">
        <v>550</v>
      </c>
      <c r="K1283" s="66">
        <v>550</v>
      </c>
      <c r="L1283" s="66">
        <v>550</v>
      </c>
      <c r="M1283" s="66">
        <v>550</v>
      </c>
      <c r="N1283" s="66">
        <f>VLOOKUP(A1283,GIS!A:C,3,0)</f>
        <v>550</v>
      </c>
      <c r="O1283" s="66" t="str">
        <f t="shared" si="304"/>
        <v/>
      </c>
      <c r="P1283" s="66" t="str">
        <f t="shared" si="302"/>
        <v/>
      </c>
      <c r="Q1283" s="66">
        <f t="shared" si="305"/>
        <v>550</v>
      </c>
      <c r="R1283" s="66">
        <f t="shared" si="306"/>
        <v>550</v>
      </c>
      <c r="S1283" s="66">
        <f>Q1283-U1283-SUMIFS(条件付き不可!X:X,条件付き不可!E:E,D1283)</f>
        <v>550</v>
      </c>
      <c r="T1283" s="66">
        <f t="shared" si="303"/>
        <v>550</v>
      </c>
      <c r="U1283" s="66">
        <f>IF(COUNTIFS(条件付き不可!$E:$E,$D1283,条件付き不可!$C:$C,条件付き不可!$V$3)&gt;0,Q1283,SUMIFS(条件付き不可!$L:$L,条件付き不可!$E:$E,$D1283,条件付き不可!$C:$C,U$1))</f>
        <v>0</v>
      </c>
      <c r="V1283" s="66">
        <f>IF(COUNTIFS(条件付き不可!$E:$E,$D1283,条件付き不可!$C:$C,条件付き不可!$V$5)&gt;0,Q1283,IFERROR(VLOOKUP(D1283,条件付き不可!E:Y,21,0),0))</f>
        <v>0</v>
      </c>
    </row>
    <row r="1284" spans="1:22">
      <c r="A1284" s="53" t="str">
        <f t="shared" si="307"/>
        <v>036016</v>
      </c>
      <c r="B1284" s="53">
        <v>17</v>
      </c>
      <c r="C1284">
        <v>1283</v>
      </c>
      <c r="D1284">
        <v>36016</v>
      </c>
      <c r="E1284" t="s">
        <v>887</v>
      </c>
      <c r="F1284" t="s">
        <v>889</v>
      </c>
      <c r="G1284" t="str">
        <f>VLOOKUP(A1284,GIS!A:B,2,0)</f>
        <v>東大和田１Ｂ</v>
      </c>
      <c r="H1284" t="s">
        <v>861</v>
      </c>
      <c r="I1284" t="s">
        <v>2620</v>
      </c>
      <c r="J1284" s="66">
        <v>485</v>
      </c>
      <c r="K1284" s="66">
        <v>433</v>
      </c>
      <c r="L1284" s="66">
        <v>433</v>
      </c>
      <c r="M1284" s="66">
        <v>485</v>
      </c>
      <c r="N1284" s="66">
        <f>VLOOKUP(A1284,GIS!A:C,3,0)</f>
        <v>485</v>
      </c>
      <c r="O1284" s="66" t="str">
        <f t="shared" si="304"/>
        <v/>
      </c>
      <c r="P1284" s="66" t="str">
        <f t="shared" si="302"/>
        <v>✕</v>
      </c>
      <c r="Q1284" s="66">
        <f t="shared" si="305"/>
        <v>485</v>
      </c>
      <c r="R1284" s="66">
        <f t="shared" si="306"/>
        <v>433</v>
      </c>
      <c r="S1284" s="66">
        <f>Q1284-U1284-SUMIFS(条件付き不可!X:X,条件付き不可!E:E,D1284)</f>
        <v>433</v>
      </c>
      <c r="T1284" s="66">
        <f t="shared" si="303"/>
        <v>485</v>
      </c>
      <c r="U1284" s="66">
        <f>IF(COUNTIFS(条件付き不可!$E:$E,$D1284,条件付き不可!$C:$C,条件付き不可!$V$3)&gt;0,Q1284,SUMIFS(条件付き不可!$L:$L,条件付き不可!$E:$E,$D1284,条件付き不可!$C:$C,U$1))</f>
        <v>52</v>
      </c>
      <c r="V1284" s="66">
        <f>IF(COUNTIFS(条件付き不可!$E:$E,$D1284,条件付き不可!$C:$C,条件付き不可!$V$5)&gt;0,Q1284,IFERROR(VLOOKUP(D1284,条件付き不可!E:Y,21,0),0))</f>
        <v>0</v>
      </c>
    </row>
    <row r="1285" spans="1:22">
      <c r="A1285" s="53" t="str">
        <f t="shared" si="307"/>
        <v>036017</v>
      </c>
      <c r="B1285" s="53">
        <v>17</v>
      </c>
      <c r="C1285">
        <v>1284</v>
      </c>
      <c r="D1285">
        <v>36017</v>
      </c>
      <c r="E1285" t="s">
        <v>887</v>
      </c>
      <c r="F1285" t="s">
        <v>889</v>
      </c>
      <c r="G1285" t="str">
        <f>VLOOKUP(A1285,GIS!A:B,2,0)</f>
        <v>東大和田２</v>
      </c>
      <c r="H1285" t="s">
        <v>861</v>
      </c>
      <c r="I1285" t="s">
        <v>2620</v>
      </c>
      <c r="J1285" s="66">
        <v>500</v>
      </c>
      <c r="K1285" s="66">
        <v>500</v>
      </c>
      <c r="L1285" s="66">
        <v>500</v>
      </c>
      <c r="M1285" s="66">
        <v>500</v>
      </c>
      <c r="N1285" s="66">
        <f>VLOOKUP(A1285,GIS!A:C,3,0)</f>
        <v>500</v>
      </c>
      <c r="O1285" s="66" t="str">
        <f t="shared" si="304"/>
        <v/>
      </c>
      <c r="P1285" s="66" t="str">
        <f t="shared" si="302"/>
        <v/>
      </c>
      <c r="Q1285" s="66">
        <f t="shared" si="305"/>
        <v>500</v>
      </c>
      <c r="R1285" s="66">
        <f t="shared" si="306"/>
        <v>500</v>
      </c>
      <c r="S1285" s="66">
        <f>Q1285-U1285-SUMIFS(条件付き不可!X:X,条件付き不可!E:E,D1285)</f>
        <v>500</v>
      </c>
      <c r="T1285" s="66">
        <f t="shared" si="303"/>
        <v>500</v>
      </c>
      <c r="U1285" s="66">
        <f>IF(COUNTIFS(条件付き不可!$E:$E,$D1285,条件付き不可!$C:$C,条件付き不可!$V$3)&gt;0,Q1285,SUMIFS(条件付き不可!$L:$L,条件付き不可!$E:$E,$D1285,条件付き不可!$C:$C,U$1))</f>
        <v>0</v>
      </c>
      <c r="V1285" s="66">
        <f>IF(COUNTIFS(条件付き不可!$E:$E,$D1285,条件付き不可!$C:$C,条件付き不可!$V$5)&gt;0,Q1285,IFERROR(VLOOKUP(D1285,条件付き不可!E:Y,21,0),0))</f>
        <v>0</v>
      </c>
    </row>
    <row r="1286" spans="1:22">
      <c r="A1286" s="53" t="str">
        <f t="shared" si="307"/>
        <v>036018</v>
      </c>
      <c r="B1286" s="53">
        <v>17</v>
      </c>
      <c r="C1286">
        <v>1285</v>
      </c>
      <c r="D1286">
        <v>36018</v>
      </c>
      <c r="E1286" t="s">
        <v>887</v>
      </c>
      <c r="F1286" t="s">
        <v>890</v>
      </c>
      <c r="G1286" t="str">
        <f>VLOOKUP(A1286,GIS!A:B,2,0)</f>
        <v>稲荷木１Ａ</v>
      </c>
      <c r="H1286" t="s">
        <v>861</v>
      </c>
      <c r="I1286" t="s">
        <v>2620</v>
      </c>
      <c r="J1286" s="66">
        <v>405</v>
      </c>
      <c r="K1286" s="66">
        <v>405</v>
      </c>
      <c r="L1286" s="66">
        <v>405</v>
      </c>
      <c r="M1286" s="66">
        <v>405</v>
      </c>
      <c r="N1286" s="66">
        <f>VLOOKUP(A1286,GIS!A:C,3,0)</f>
        <v>405</v>
      </c>
      <c r="O1286" s="66" t="str">
        <f t="shared" si="304"/>
        <v/>
      </c>
      <c r="P1286" s="66" t="str">
        <f t="shared" si="302"/>
        <v/>
      </c>
      <c r="Q1286" s="66">
        <f t="shared" si="305"/>
        <v>405</v>
      </c>
      <c r="R1286" s="66">
        <f t="shared" si="306"/>
        <v>405</v>
      </c>
      <c r="S1286" s="66">
        <f>Q1286-U1286-SUMIFS(条件付き不可!X:X,条件付き不可!E:E,D1286)</f>
        <v>405</v>
      </c>
      <c r="T1286" s="66">
        <f t="shared" si="303"/>
        <v>405</v>
      </c>
      <c r="U1286" s="66">
        <f>IF(COUNTIFS(条件付き不可!$E:$E,$D1286,条件付き不可!$C:$C,条件付き不可!$V$3)&gt;0,Q1286,SUMIFS(条件付き不可!$L:$L,条件付き不可!$E:$E,$D1286,条件付き不可!$C:$C,U$1))</f>
        <v>0</v>
      </c>
      <c r="V1286" s="66">
        <f>IF(COUNTIFS(条件付き不可!$E:$E,$D1286,条件付き不可!$C:$C,条件付き不可!$V$5)&gt;0,Q1286,IFERROR(VLOOKUP(D1286,条件付き不可!E:Y,21,0),0))</f>
        <v>0</v>
      </c>
    </row>
    <row r="1287" spans="1:22">
      <c r="A1287" s="53" t="str">
        <f t="shared" si="307"/>
        <v>036019</v>
      </c>
      <c r="B1287" s="53">
        <v>17</v>
      </c>
      <c r="C1287">
        <v>1286</v>
      </c>
      <c r="D1287">
        <v>36019</v>
      </c>
      <c r="E1287" t="s">
        <v>887</v>
      </c>
      <c r="F1287" t="s">
        <v>890</v>
      </c>
      <c r="G1287" t="str">
        <f>VLOOKUP(A1287,GIS!A:B,2,0)</f>
        <v>稲荷木１Ｂ</v>
      </c>
      <c r="H1287" t="s">
        <v>861</v>
      </c>
      <c r="I1287" t="s">
        <v>2620</v>
      </c>
      <c r="J1287" s="66">
        <v>230</v>
      </c>
      <c r="K1287" s="66">
        <v>230</v>
      </c>
      <c r="L1287" s="66">
        <v>230</v>
      </c>
      <c r="M1287" s="66">
        <v>230</v>
      </c>
      <c r="N1287" s="66">
        <f>VLOOKUP(A1287,GIS!A:C,3,0)</f>
        <v>230</v>
      </c>
      <c r="O1287" s="66" t="str">
        <f t="shared" si="304"/>
        <v/>
      </c>
      <c r="P1287" s="66" t="str">
        <f t="shared" si="302"/>
        <v/>
      </c>
      <c r="Q1287" s="66">
        <f t="shared" si="305"/>
        <v>230</v>
      </c>
      <c r="R1287" s="66">
        <f t="shared" si="306"/>
        <v>230</v>
      </c>
      <c r="S1287" s="66">
        <f>Q1287-U1287-SUMIFS(条件付き不可!X:X,条件付き不可!E:E,D1287)</f>
        <v>230</v>
      </c>
      <c r="T1287" s="66">
        <f t="shared" si="303"/>
        <v>230</v>
      </c>
      <c r="U1287" s="66">
        <f>IF(COUNTIFS(条件付き不可!$E:$E,$D1287,条件付き不可!$C:$C,条件付き不可!$V$3)&gt;0,Q1287,SUMIFS(条件付き不可!$L:$L,条件付き不可!$E:$E,$D1287,条件付き不可!$C:$C,U$1))</f>
        <v>0</v>
      </c>
      <c r="V1287" s="66">
        <f>IF(COUNTIFS(条件付き不可!$E:$E,$D1287,条件付き不可!$C:$C,条件付き不可!$V$5)&gt;0,Q1287,IFERROR(VLOOKUP(D1287,条件付き不可!E:Y,21,0),0))</f>
        <v>0</v>
      </c>
    </row>
    <row r="1288" spans="1:22">
      <c r="A1288" s="53" t="str">
        <f t="shared" si="307"/>
        <v>036020</v>
      </c>
      <c r="B1288" s="53">
        <v>17</v>
      </c>
      <c r="C1288">
        <v>1287</v>
      </c>
      <c r="D1288">
        <v>36020</v>
      </c>
      <c r="E1288" t="s">
        <v>887</v>
      </c>
      <c r="F1288" t="s">
        <v>887</v>
      </c>
      <c r="G1288" t="str">
        <f>VLOOKUP(A1288,GIS!A:B,2,0)</f>
        <v>八幡１Ａ</v>
      </c>
      <c r="H1288" t="s">
        <v>861</v>
      </c>
      <c r="I1288" t="s">
        <v>2620</v>
      </c>
      <c r="J1288" s="66">
        <v>415</v>
      </c>
      <c r="K1288" s="66">
        <v>415</v>
      </c>
      <c r="L1288" s="66">
        <v>415</v>
      </c>
      <c r="M1288" s="66">
        <v>415</v>
      </c>
      <c r="N1288" s="66">
        <f>VLOOKUP(A1288,GIS!A:C,3,0)</f>
        <v>415</v>
      </c>
      <c r="O1288" s="66" t="str">
        <f t="shared" si="304"/>
        <v/>
      </c>
      <c r="P1288" s="66" t="str">
        <f t="shared" si="302"/>
        <v/>
      </c>
      <c r="Q1288" s="66">
        <f t="shared" si="305"/>
        <v>415</v>
      </c>
      <c r="R1288" s="66">
        <f t="shared" si="306"/>
        <v>415</v>
      </c>
      <c r="S1288" s="66">
        <f>Q1288-U1288-SUMIFS(条件付き不可!X:X,条件付き不可!E:E,D1288)</f>
        <v>415</v>
      </c>
      <c r="T1288" s="66">
        <f t="shared" si="303"/>
        <v>415</v>
      </c>
      <c r="U1288" s="66">
        <f>IF(COUNTIFS(条件付き不可!$E:$E,$D1288,条件付き不可!$C:$C,条件付き不可!$V$3)&gt;0,Q1288,SUMIFS(条件付き不可!$L:$L,条件付き不可!$E:$E,$D1288,条件付き不可!$C:$C,U$1))</f>
        <v>0</v>
      </c>
      <c r="V1288" s="66">
        <f>IF(COUNTIFS(条件付き不可!$E:$E,$D1288,条件付き不可!$C:$C,条件付き不可!$V$5)&gt;0,Q1288,IFERROR(VLOOKUP(D1288,条件付き不可!E:Y,21,0),0))</f>
        <v>0</v>
      </c>
    </row>
    <row r="1289" spans="1:22">
      <c r="A1289" s="53" t="str">
        <f t="shared" si="307"/>
        <v>036021</v>
      </c>
      <c r="B1289" s="53">
        <v>17</v>
      </c>
      <c r="C1289">
        <v>1288</v>
      </c>
      <c r="D1289">
        <v>36021</v>
      </c>
      <c r="E1289" t="s">
        <v>887</v>
      </c>
      <c r="F1289" t="s">
        <v>887</v>
      </c>
      <c r="G1289" t="str">
        <f>VLOOKUP(A1289,GIS!A:B,2,0)</f>
        <v>八幡１Ｂ</v>
      </c>
      <c r="H1289" t="s">
        <v>861</v>
      </c>
      <c r="I1289" t="s">
        <v>2620</v>
      </c>
      <c r="J1289" s="66">
        <v>325</v>
      </c>
      <c r="K1289" s="66">
        <v>325</v>
      </c>
      <c r="L1289" s="66">
        <v>325</v>
      </c>
      <c r="M1289" s="66">
        <v>325</v>
      </c>
      <c r="N1289" s="66">
        <f>VLOOKUP(A1289,GIS!A:C,3,0)</f>
        <v>325</v>
      </c>
      <c r="O1289" s="66" t="str">
        <f t="shared" si="304"/>
        <v/>
      </c>
      <c r="P1289" s="66" t="str">
        <f t="shared" si="302"/>
        <v/>
      </c>
      <c r="Q1289" s="66">
        <f t="shared" si="305"/>
        <v>325</v>
      </c>
      <c r="R1289" s="66">
        <f t="shared" si="306"/>
        <v>325</v>
      </c>
      <c r="S1289" s="66">
        <f>Q1289-U1289-SUMIFS(条件付き不可!X:X,条件付き不可!E:E,D1289)</f>
        <v>325</v>
      </c>
      <c r="T1289" s="66">
        <f t="shared" si="303"/>
        <v>325</v>
      </c>
      <c r="U1289" s="66">
        <f>IF(COUNTIFS(条件付き不可!$E:$E,$D1289,条件付き不可!$C:$C,条件付き不可!$V$3)&gt;0,Q1289,SUMIFS(条件付き不可!$L:$L,条件付き不可!$E:$E,$D1289,条件付き不可!$C:$C,U$1))</f>
        <v>0</v>
      </c>
      <c r="V1289" s="66">
        <f>IF(COUNTIFS(条件付き不可!$E:$E,$D1289,条件付き不可!$C:$C,条件付き不可!$V$5)&gt;0,Q1289,IFERROR(VLOOKUP(D1289,条件付き不可!E:Y,21,0),0))</f>
        <v>0</v>
      </c>
    </row>
    <row r="1290" spans="1:22">
      <c r="A1290" s="53" t="str">
        <f t="shared" si="307"/>
        <v>036153</v>
      </c>
      <c r="B1290" s="53">
        <v>17</v>
      </c>
      <c r="C1290">
        <v>1289</v>
      </c>
      <c r="D1290">
        <v>36153</v>
      </c>
      <c r="E1290" t="s">
        <v>887</v>
      </c>
      <c r="F1290" t="s">
        <v>887</v>
      </c>
      <c r="G1290" t="str">
        <f>VLOOKUP(A1290,GIS!A:B,2,0)</f>
        <v>八幡１Ｃ</v>
      </c>
      <c r="H1290" t="s">
        <v>861</v>
      </c>
      <c r="I1290" t="s">
        <v>2620</v>
      </c>
      <c r="J1290" s="66">
        <v>295</v>
      </c>
      <c r="K1290" s="66">
        <v>295</v>
      </c>
      <c r="L1290" s="66">
        <v>295</v>
      </c>
      <c r="M1290" s="66">
        <v>295</v>
      </c>
      <c r="N1290" s="66">
        <f>VLOOKUP(A1290,GIS!A:C,3,0)</f>
        <v>295</v>
      </c>
      <c r="O1290" s="66" t="str">
        <f t="shared" si="304"/>
        <v/>
      </c>
      <c r="P1290" s="66" t="str">
        <f t="shared" si="302"/>
        <v/>
      </c>
      <c r="Q1290" s="66">
        <f t="shared" si="305"/>
        <v>295</v>
      </c>
      <c r="R1290" s="66">
        <f t="shared" si="306"/>
        <v>295</v>
      </c>
      <c r="S1290" s="66">
        <f>Q1290-U1290-SUMIFS(条件付き不可!X:X,条件付き不可!E:E,D1290)</f>
        <v>295</v>
      </c>
      <c r="T1290" s="66">
        <f t="shared" si="303"/>
        <v>295</v>
      </c>
      <c r="U1290" s="66">
        <f>IF(COUNTIFS(条件付き不可!$E:$E,$D1290,条件付き不可!$C:$C,条件付き不可!$V$3)&gt;0,Q1290,SUMIFS(条件付き不可!$L:$L,条件付き不可!$E:$E,$D1290,条件付き不可!$C:$C,U$1))</f>
        <v>0</v>
      </c>
      <c r="V1290" s="66">
        <f>IF(COUNTIFS(条件付き不可!$E:$E,$D1290,条件付き不可!$C:$C,条件付き不可!$V$5)&gt;0,Q1290,IFERROR(VLOOKUP(D1290,条件付き不可!E:Y,21,0),0))</f>
        <v>0</v>
      </c>
    </row>
    <row r="1291" spans="1:22">
      <c r="A1291" s="53" t="str">
        <f t="shared" si="307"/>
        <v>036022</v>
      </c>
      <c r="B1291" s="53">
        <v>17</v>
      </c>
      <c r="C1291">
        <v>1290</v>
      </c>
      <c r="D1291">
        <v>36022</v>
      </c>
      <c r="E1291" t="s">
        <v>887</v>
      </c>
      <c r="F1291" t="s">
        <v>887</v>
      </c>
      <c r="G1291" t="str">
        <f>VLOOKUP(A1291,GIS!A:B,2,0)</f>
        <v>八幡２Ａ</v>
      </c>
      <c r="H1291" t="s">
        <v>861</v>
      </c>
      <c r="I1291" t="s">
        <v>2620</v>
      </c>
      <c r="J1291" s="66">
        <v>570</v>
      </c>
      <c r="K1291" s="66">
        <v>532</v>
      </c>
      <c r="L1291" s="66">
        <v>532</v>
      </c>
      <c r="M1291" s="66">
        <v>570</v>
      </c>
      <c r="N1291" s="66">
        <f>VLOOKUP(A1291,GIS!A:C,3,0)</f>
        <v>570</v>
      </c>
      <c r="O1291" s="66" t="str">
        <f t="shared" si="304"/>
        <v/>
      </c>
      <c r="P1291" s="66" t="str">
        <f t="shared" si="302"/>
        <v>✕</v>
      </c>
      <c r="Q1291" s="66">
        <f t="shared" si="305"/>
        <v>570</v>
      </c>
      <c r="R1291" s="66">
        <f t="shared" si="306"/>
        <v>532</v>
      </c>
      <c r="S1291" s="66">
        <f>Q1291-U1291-SUMIFS(条件付き不可!X:X,条件付き不可!E:E,D1291)</f>
        <v>532</v>
      </c>
      <c r="T1291" s="66">
        <f t="shared" si="303"/>
        <v>570</v>
      </c>
      <c r="U1291" s="66">
        <f>IF(COUNTIFS(条件付き不可!$E:$E,$D1291,条件付き不可!$C:$C,条件付き不可!$V$3)&gt;0,Q1291,SUMIFS(条件付き不可!$L:$L,条件付き不可!$E:$E,$D1291,条件付き不可!$C:$C,U$1))</f>
        <v>38</v>
      </c>
      <c r="V1291" s="66">
        <f>IF(COUNTIFS(条件付き不可!$E:$E,$D1291,条件付き不可!$C:$C,条件付き不可!$V$5)&gt;0,Q1291,IFERROR(VLOOKUP(D1291,条件付き不可!E:Y,21,0),0))</f>
        <v>0</v>
      </c>
    </row>
    <row r="1292" spans="1:22">
      <c r="A1292" s="53" t="str">
        <f t="shared" si="307"/>
        <v>036061</v>
      </c>
      <c r="B1292" s="53">
        <v>17</v>
      </c>
      <c r="C1292">
        <v>1291</v>
      </c>
      <c r="D1292">
        <v>36061</v>
      </c>
      <c r="E1292" t="s">
        <v>887</v>
      </c>
      <c r="F1292" t="s">
        <v>887</v>
      </c>
      <c r="G1292" t="str">
        <f>VLOOKUP(A1292,GIS!A:B,2,0)</f>
        <v>八幡２Ｂ</v>
      </c>
      <c r="H1292" t="s">
        <v>861</v>
      </c>
      <c r="I1292" t="s">
        <v>2620</v>
      </c>
      <c r="J1292" s="66">
        <v>450</v>
      </c>
      <c r="K1292" s="66">
        <v>450</v>
      </c>
      <c r="L1292" s="66">
        <v>450</v>
      </c>
      <c r="M1292" s="66">
        <v>450</v>
      </c>
      <c r="N1292" s="66">
        <f>VLOOKUP(A1292,GIS!A:C,3,0)</f>
        <v>450</v>
      </c>
      <c r="O1292" s="66" t="str">
        <f t="shared" si="304"/>
        <v/>
      </c>
      <c r="P1292" s="66" t="str">
        <f t="shared" si="302"/>
        <v/>
      </c>
      <c r="Q1292" s="66">
        <f t="shared" si="305"/>
        <v>450</v>
      </c>
      <c r="R1292" s="66">
        <f t="shared" si="306"/>
        <v>450</v>
      </c>
      <c r="S1292" s="66">
        <f>Q1292-U1292-SUMIFS(条件付き不可!X:X,条件付き不可!E:E,D1292)</f>
        <v>450</v>
      </c>
      <c r="T1292" s="66">
        <f t="shared" si="303"/>
        <v>450</v>
      </c>
      <c r="U1292" s="66">
        <f>IF(COUNTIFS(条件付き不可!$E:$E,$D1292,条件付き不可!$C:$C,条件付き不可!$V$3)&gt;0,Q1292,SUMIFS(条件付き不可!$L:$L,条件付き不可!$E:$E,$D1292,条件付き不可!$C:$C,U$1))</f>
        <v>0</v>
      </c>
      <c r="V1292" s="66">
        <f>IF(COUNTIFS(条件付き不可!$E:$E,$D1292,条件付き不可!$C:$C,条件付き不可!$V$5)&gt;0,Q1292,IFERROR(VLOOKUP(D1292,条件付き不可!E:Y,21,0),0))</f>
        <v>0</v>
      </c>
    </row>
    <row r="1293" spans="1:22">
      <c r="A1293" s="53" t="str">
        <f t="shared" si="307"/>
        <v>036023</v>
      </c>
      <c r="B1293" s="53">
        <v>17</v>
      </c>
      <c r="C1293">
        <v>1292</v>
      </c>
      <c r="D1293">
        <v>36023</v>
      </c>
      <c r="E1293" t="s">
        <v>887</v>
      </c>
      <c r="F1293" t="s">
        <v>887</v>
      </c>
      <c r="G1293" t="str">
        <f>VLOOKUP(A1293,GIS!A:B,2,0)</f>
        <v>八幡３Ａ</v>
      </c>
      <c r="H1293" t="s">
        <v>861</v>
      </c>
      <c r="I1293" t="s">
        <v>2620</v>
      </c>
      <c r="J1293" s="66">
        <v>580</v>
      </c>
      <c r="K1293" s="66">
        <v>580</v>
      </c>
      <c r="L1293" s="66">
        <v>580</v>
      </c>
      <c r="M1293" s="66">
        <v>580</v>
      </c>
      <c r="N1293" s="66">
        <f>VLOOKUP(A1293,GIS!A:C,3,0)</f>
        <v>580</v>
      </c>
      <c r="O1293" s="66" t="str">
        <f t="shared" si="304"/>
        <v/>
      </c>
      <c r="P1293" s="66" t="str">
        <f t="shared" si="302"/>
        <v/>
      </c>
      <c r="Q1293" s="66">
        <f t="shared" si="305"/>
        <v>580</v>
      </c>
      <c r="R1293" s="66">
        <f t="shared" si="306"/>
        <v>580</v>
      </c>
      <c r="S1293" s="66">
        <f>Q1293-U1293-SUMIFS(条件付き不可!X:X,条件付き不可!E:E,D1293)</f>
        <v>580</v>
      </c>
      <c r="T1293" s="66">
        <f t="shared" si="303"/>
        <v>580</v>
      </c>
      <c r="U1293" s="66">
        <f>IF(COUNTIFS(条件付き不可!$E:$E,$D1293,条件付き不可!$C:$C,条件付き不可!$V$3)&gt;0,Q1293,SUMIFS(条件付き不可!$L:$L,条件付き不可!$E:$E,$D1293,条件付き不可!$C:$C,U$1))</f>
        <v>0</v>
      </c>
      <c r="V1293" s="66">
        <f>IF(COUNTIFS(条件付き不可!$E:$E,$D1293,条件付き不可!$C:$C,条件付き不可!$V$5)&gt;0,Q1293,IFERROR(VLOOKUP(D1293,条件付き不可!E:Y,21,0),0))</f>
        <v>0</v>
      </c>
    </row>
    <row r="1294" spans="1:22">
      <c r="A1294" s="53" t="str">
        <f t="shared" si="307"/>
        <v>036024</v>
      </c>
      <c r="B1294" s="53">
        <v>17</v>
      </c>
      <c r="C1294">
        <v>1293</v>
      </c>
      <c r="D1294">
        <v>36024</v>
      </c>
      <c r="E1294" t="s">
        <v>887</v>
      </c>
      <c r="F1294" t="s">
        <v>887</v>
      </c>
      <c r="G1294" t="str">
        <f>VLOOKUP(A1294,GIS!A:B,2,0)</f>
        <v>八幡３Ｂ</v>
      </c>
      <c r="H1294" t="s">
        <v>861</v>
      </c>
      <c r="I1294" t="s">
        <v>2620</v>
      </c>
      <c r="J1294" s="66">
        <v>565</v>
      </c>
      <c r="K1294" s="66">
        <v>565</v>
      </c>
      <c r="L1294" s="66">
        <v>565</v>
      </c>
      <c r="M1294" s="66">
        <v>565</v>
      </c>
      <c r="N1294" s="66">
        <f>VLOOKUP(A1294,GIS!A:C,3,0)</f>
        <v>565</v>
      </c>
      <c r="O1294" s="66" t="str">
        <f t="shared" si="304"/>
        <v/>
      </c>
      <c r="P1294" s="66" t="str">
        <f t="shared" si="302"/>
        <v/>
      </c>
      <c r="Q1294" s="66">
        <f t="shared" si="305"/>
        <v>565</v>
      </c>
      <c r="R1294" s="66">
        <f t="shared" si="306"/>
        <v>565</v>
      </c>
      <c r="S1294" s="66">
        <f>Q1294-U1294-SUMIFS(条件付き不可!X:X,条件付き不可!E:E,D1294)</f>
        <v>565</v>
      </c>
      <c r="T1294" s="66">
        <f t="shared" si="303"/>
        <v>565</v>
      </c>
      <c r="U1294" s="66">
        <f>IF(COUNTIFS(条件付き不可!$E:$E,$D1294,条件付き不可!$C:$C,条件付き不可!$V$3)&gt;0,Q1294,SUMIFS(条件付き不可!$L:$L,条件付き不可!$E:$E,$D1294,条件付き不可!$C:$C,U$1))</f>
        <v>0</v>
      </c>
      <c r="V1294" s="66">
        <f>IF(COUNTIFS(条件付き不可!$E:$E,$D1294,条件付き不可!$C:$C,条件付き不可!$V$5)&gt;0,Q1294,IFERROR(VLOOKUP(D1294,条件付き不可!E:Y,21,0),0))</f>
        <v>0</v>
      </c>
    </row>
    <row r="1295" spans="1:22">
      <c r="A1295" s="53" t="str">
        <f t="shared" si="307"/>
        <v>036025</v>
      </c>
      <c r="B1295" s="53">
        <v>17</v>
      </c>
      <c r="C1295">
        <v>1294</v>
      </c>
      <c r="D1295">
        <v>36025</v>
      </c>
      <c r="E1295" t="s">
        <v>887</v>
      </c>
      <c r="F1295" t="s">
        <v>887</v>
      </c>
      <c r="G1295" t="str">
        <f>VLOOKUP(A1295,GIS!A:B,2,0)</f>
        <v>八幡３Ｃ</v>
      </c>
      <c r="H1295" t="s">
        <v>861</v>
      </c>
      <c r="I1295" t="s">
        <v>2620</v>
      </c>
      <c r="J1295" s="66">
        <v>485</v>
      </c>
      <c r="K1295" s="66">
        <v>485</v>
      </c>
      <c r="L1295" s="66">
        <v>485</v>
      </c>
      <c r="M1295" s="66">
        <v>485</v>
      </c>
      <c r="N1295" s="66">
        <f>VLOOKUP(A1295,GIS!A:C,3,0)</f>
        <v>485</v>
      </c>
      <c r="O1295" s="66" t="str">
        <f t="shared" si="304"/>
        <v/>
      </c>
      <c r="P1295" s="66" t="str">
        <f t="shared" si="302"/>
        <v/>
      </c>
      <c r="Q1295" s="66">
        <f t="shared" si="305"/>
        <v>485</v>
      </c>
      <c r="R1295" s="66">
        <f t="shared" si="306"/>
        <v>485</v>
      </c>
      <c r="S1295" s="66">
        <f>Q1295-U1295-SUMIFS(条件付き不可!X:X,条件付き不可!E:E,D1295)</f>
        <v>485</v>
      </c>
      <c r="T1295" s="66">
        <f t="shared" si="303"/>
        <v>485</v>
      </c>
      <c r="U1295" s="66">
        <f>IF(COUNTIFS(条件付き不可!$E:$E,$D1295,条件付き不可!$C:$C,条件付き不可!$V$3)&gt;0,Q1295,SUMIFS(条件付き不可!$L:$L,条件付き不可!$E:$E,$D1295,条件付き不可!$C:$C,U$1))</f>
        <v>0</v>
      </c>
      <c r="V1295" s="66">
        <f>IF(COUNTIFS(条件付き不可!$E:$E,$D1295,条件付き不可!$C:$C,条件付き不可!$V$5)&gt;0,Q1295,IFERROR(VLOOKUP(D1295,条件付き不可!E:Y,21,0),0))</f>
        <v>0</v>
      </c>
    </row>
    <row r="1296" spans="1:22">
      <c r="A1296" s="53" t="str">
        <f t="shared" si="307"/>
        <v>036026</v>
      </c>
      <c r="B1296" s="53">
        <v>17</v>
      </c>
      <c r="C1296">
        <v>1295</v>
      </c>
      <c r="D1296">
        <v>36026</v>
      </c>
      <c r="E1296" t="s">
        <v>887</v>
      </c>
      <c r="F1296" t="s">
        <v>887</v>
      </c>
      <c r="G1296" t="str">
        <f>VLOOKUP(A1296,GIS!A:B,2,0)</f>
        <v>八幡４</v>
      </c>
      <c r="H1296" t="s">
        <v>861</v>
      </c>
      <c r="I1296" t="s">
        <v>2620</v>
      </c>
      <c r="J1296" s="66">
        <v>835</v>
      </c>
      <c r="K1296" s="66">
        <v>835</v>
      </c>
      <c r="L1296" s="66">
        <v>835</v>
      </c>
      <c r="M1296" s="66">
        <v>835</v>
      </c>
      <c r="N1296" s="66">
        <f>VLOOKUP(A1296,GIS!A:C,3,0)</f>
        <v>835</v>
      </c>
      <c r="O1296" s="66" t="str">
        <f t="shared" si="304"/>
        <v/>
      </c>
      <c r="P1296" s="66" t="str">
        <f t="shared" si="302"/>
        <v/>
      </c>
      <c r="Q1296" s="66">
        <f t="shared" si="305"/>
        <v>835</v>
      </c>
      <c r="R1296" s="66">
        <f t="shared" si="306"/>
        <v>835</v>
      </c>
      <c r="S1296" s="66">
        <f>Q1296-U1296-SUMIFS(条件付き不可!X:X,条件付き不可!E:E,D1296)</f>
        <v>835</v>
      </c>
      <c r="T1296" s="66">
        <f t="shared" si="303"/>
        <v>835</v>
      </c>
      <c r="U1296" s="66">
        <f>IF(COUNTIFS(条件付き不可!$E:$E,$D1296,条件付き不可!$C:$C,条件付き不可!$V$3)&gt;0,Q1296,SUMIFS(条件付き不可!$L:$L,条件付き不可!$E:$E,$D1296,条件付き不可!$C:$C,U$1))</f>
        <v>0</v>
      </c>
      <c r="V1296" s="66">
        <f>IF(COUNTIFS(条件付き不可!$E:$E,$D1296,条件付き不可!$C:$C,条件付き不可!$V$5)&gt;0,Q1296,IFERROR(VLOOKUP(D1296,条件付き不可!E:Y,21,0),0))</f>
        <v>0</v>
      </c>
    </row>
    <row r="1297" spans="1:22">
      <c r="A1297" s="53" t="str">
        <f t="shared" si="307"/>
        <v>036027</v>
      </c>
      <c r="B1297" s="53">
        <v>17</v>
      </c>
      <c r="C1297">
        <v>1296</v>
      </c>
      <c r="D1297">
        <v>36027</v>
      </c>
      <c r="E1297" t="s">
        <v>887</v>
      </c>
      <c r="F1297" t="s">
        <v>887</v>
      </c>
      <c r="G1297" t="str">
        <f>VLOOKUP(A1297,GIS!A:B,2,0)</f>
        <v>八幡５A</v>
      </c>
      <c r="H1297" t="s">
        <v>861</v>
      </c>
      <c r="I1297" t="s">
        <v>2620</v>
      </c>
      <c r="J1297" s="66">
        <v>425</v>
      </c>
      <c r="K1297" s="66">
        <v>425</v>
      </c>
      <c r="L1297" s="66">
        <v>425</v>
      </c>
      <c r="M1297" s="66">
        <v>425</v>
      </c>
      <c r="N1297" s="66">
        <f>VLOOKUP(A1297,GIS!A:C,3,0)</f>
        <v>425</v>
      </c>
      <c r="O1297" s="66" t="str">
        <f t="shared" si="304"/>
        <v/>
      </c>
      <c r="P1297" s="66" t="str">
        <f t="shared" si="302"/>
        <v/>
      </c>
      <c r="Q1297" s="66">
        <f t="shared" si="305"/>
        <v>425</v>
      </c>
      <c r="R1297" s="66">
        <f t="shared" si="306"/>
        <v>425</v>
      </c>
      <c r="S1297" s="66">
        <f>Q1297-U1297-SUMIFS(条件付き不可!X:X,条件付き不可!E:E,D1297)</f>
        <v>425</v>
      </c>
      <c r="T1297" s="66">
        <f t="shared" si="303"/>
        <v>425</v>
      </c>
      <c r="U1297" s="66">
        <f>IF(COUNTIFS(条件付き不可!$E:$E,$D1297,条件付き不可!$C:$C,条件付き不可!$V$3)&gt;0,Q1297,SUMIFS(条件付き不可!$L:$L,条件付き不可!$E:$E,$D1297,条件付き不可!$C:$C,U$1))</f>
        <v>0</v>
      </c>
      <c r="V1297" s="66">
        <f>IF(COUNTIFS(条件付き不可!$E:$E,$D1297,条件付き不可!$C:$C,条件付き不可!$V$5)&gt;0,Q1297,IFERROR(VLOOKUP(D1297,条件付き不可!E:Y,21,0),0))</f>
        <v>0</v>
      </c>
    </row>
    <row r="1298" spans="1:22">
      <c r="A1298" s="53" t="str">
        <f t="shared" si="307"/>
        <v>036062</v>
      </c>
      <c r="B1298" s="53">
        <v>17</v>
      </c>
      <c r="C1298">
        <v>1297</v>
      </c>
      <c r="D1298">
        <v>36062</v>
      </c>
      <c r="E1298" t="s">
        <v>887</v>
      </c>
      <c r="F1298" t="s">
        <v>887</v>
      </c>
      <c r="G1298" t="str">
        <f>VLOOKUP(A1298,GIS!A:B,2,0)</f>
        <v>八幡５Ｂ</v>
      </c>
      <c r="H1298" t="s">
        <v>861</v>
      </c>
      <c r="I1298" t="s">
        <v>2620</v>
      </c>
      <c r="J1298" s="66">
        <v>420</v>
      </c>
      <c r="K1298" s="66">
        <v>420</v>
      </c>
      <c r="L1298" s="66">
        <v>420</v>
      </c>
      <c r="M1298" s="66">
        <v>420</v>
      </c>
      <c r="N1298" s="66">
        <f>VLOOKUP(A1298,GIS!A:C,3,0)</f>
        <v>420</v>
      </c>
      <c r="O1298" s="66" t="str">
        <f t="shared" si="304"/>
        <v/>
      </c>
      <c r="P1298" s="66" t="str">
        <f t="shared" si="302"/>
        <v/>
      </c>
      <c r="Q1298" s="66">
        <f t="shared" si="305"/>
        <v>420</v>
      </c>
      <c r="R1298" s="66">
        <f t="shared" si="306"/>
        <v>420</v>
      </c>
      <c r="S1298" s="66">
        <f>Q1298-U1298-SUMIFS(条件付き不可!X:X,条件付き不可!E:E,D1298)</f>
        <v>420</v>
      </c>
      <c r="T1298" s="66">
        <f t="shared" si="303"/>
        <v>420</v>
      </c>
      <c r="U1298" s="66">
        <f>IF(COUNTIFS(条件付き不可!$E:$E,$D1298,条件付き不可!$C:$C,条件付き不可!$V$3)&gt;0,Q1298,SUMIFS(条件付き不可!$L:$L,条件付き不可!$E:$E,$D1298,条件付き不可!$C:$C,U$1))</f>
        <v>0</v>
      </c>
      <c r="V1298" s="66">
        <f>IF(COUNTIFS(条件付き不可!$E:$E,$D1298,条件付き不可!$C:$C,条件付き不可!$V$5)&gt;0,Q1298,IFERROR(VLOOKUP(D1298,条件付き不可!E:Y,21,0),0))</f>
        <v>0</v>
      </c>
    </row>
    <row r="1299" spans="1:22">
      <c r="A1299" s="53" t="str">
        <f t="shared" si="307"/>
        <v>036028</v>
      </c>
      <c r="B1299" s="53">
        <v>17</v>
      </c>
      <c r="C1299">
        <v>1298</v>
      </c>
      <c r="D1299">
        <v>36028</v>
      </c>
      <c r="E1299" t="s">
        <v>887</v>
      </c>
      <c r="F1299" t="s">
        <v>887</v>
      </c>
      <c r="G1299" t="str">
        <f>VLOOKUP(A1299,GIS!A:B,2,0)</f>
        <v>八幡６Ａ</v>
      </c>
      <c r="H1299" t="s">
        <v>861</v>
      </c>
      <c r="I1299" t="s">
        <v>2620</v>
      </c>
      <c r="J1299" s="66">
        <v>320</v>
      </c>
      <c r="K1299" s="66">
        <v>320</v>
      </c>
      <c r="L1299" s="66">
        <v>320</v>
      </c>
      <c r="M1299" s="66">
        <v>320</v>
      </c>
      <c r="N1299" s="66">
        <f>VLOOKUP(A1299,GIS!A:C,3,0)</f>
        <v>320</v>
      </c>
      <c r="O1299" s="66" t="str">
        <f t="shared" si="304"/>
        <v/>
      </c>
      <c r="P1299" s="66" t="str">
        <f t="shared" si="302"/>
        <v/>
      </c>
      <c r="Q1299" s="66">
        <f t="shared" si="305"/>
        <v>320</v>
      </c>
      <c r="R1299" s="66">
        <f t="shared" si="306"/>
        <v>320</v>
      </c>
      <c r="S1299" s="66">
        <f>Q1299-U1299-SUMIFS(条件付き不可!X:X,条件付き不可!E:E,D1299)</f>
        <v>320</v>
      </c>
      <c r="T1299" s="66">
        <f t="shared" si="303"/>
        <v>320</v>
      </c>
      <c r="U1299" s="66">
        <f>IF(COUNTIFS(条件付き不可!$E:$E,$D1299,条件付き不可!$C:$C,条件付き不可!$V$3)&gt;0,Q1299,SUMIFS(条件付き不可!$L:$L,条件付き不可!$E:$E,$D1299,条件付き不可!$C:$C,U$1))</f>
        <v>0</v>
      </c>
      <c r="V1299" s="66">
        <f>IF(COUNTIFS(条件付き不可!$E:$E,$D1299,条件付き不可!$C:$C,条件付き不可!$V$5)&gt;0,Q1299,IFERROR(VLOOKUP(D1299,条件付き不可!E:Y,21,0),0))</f>
        <v>0</v>
      </c>
    </row>
    <row r="1300" spans="1:22">
      <c r="A1300" s="53" t="str">
        <f t="shared" si="307"/>
        <v>036029</v>
      </c>
      <c r="B1300" s="53">
        <v>17</v>
      </c>
      <c r="C1300">
        <v>1299</v>
      </c>
      <c r="D1300">
        <v>36029</v>
      </c>
      <c r="E1300" t="s">
        <v>887</v>
      </c>
      <c r="F1300" t="s">
        <v>887</v>
      </c>
      <c r="G1300" t="str">
        <f>VLOOKUP(A1300,GIS!A:B,2,0)</f>
        <v>八幡６Ｂ</v>
      </c>
      <c r="H1300" t="s">
        <v>861</v>
      </c>
      <c r="I1300" t="s">
        <v>2620</v>
      </c>
      <c r="J1300" s="66">
        <v>490</v>
      </c>
      <c r="K1300" s="66">
        <v>490</v>
      </c>
      <c r="L1300" s="66">
        <v>490</v>
      </c>
      <c r="M1300" s="66">
        <v>490</v>
      </c>
      <c r="N1300" s="66">
        <f>VLOOKUP(A1300,GIS!A:C,3,0)</f>
        <v>490</v>
      </c>
      <c r="O1300" s="66" t="str">
        <f t="shared" si="304"/>
        <v/>
      </c>
      <c r="P1300" s="66" t="str">
        <f t="shared" si="302"/>
        <v/>
      </c>
      <c r="Q1300" s="66">
        <f t="shared" si="305"/>
        <v>490</v>
      </c>
      <c r="R1300" s="66">
        <f t="shared" si="306"/>
        <v>490</v>
      </c>
      <c r="S1300" s="66">
        <f>Q1300-U1300-SUMIFS(条件付き不可!X:X,条件付き不可!E:E,D1300)</f>
        <v>490</v>
      </c>
      <c r="T1300" s="66">
        <f t="shared" si="303"/>
        <v>490</v>
      </c>
      <c r="U1300" s="66">
        <f>IF(COUNTIFS(条件付き不可!$E:$E,$D1300,条件付き不可!$C:$C,条件付き不可!$V$3)&gt;0,Q1300,SUMIFS(条件付き不可!$L:$L,条件付き不可!$E:$E,$D1300,条件付き不可!$C:$C,U$1))</f>
        <v>0</v>
      </c>
      <c r="V1300" s="66">
        <f>IF(COUNTIFS(条件付き不可!$E:$E,$D1300,条件付き不可!$C:$C,条件付き不可!$V$5)&gt;0,Q1300,IFERROR(VLOOKUP(D1300,条件付き不可!E:Y,21,0),0))</f>
        <v>0</v>
      </c>
    </row>
    <row r="1301" spans="1:22">
      <c r="A1301" s="53" t="str">
        <f t="shared" si="307"/>
        <v>036030</v>
      </c>
      <c r="B1301" s="53">
        <v>17</v>
      </c>
      <c r="C1301">
        <v>1300</v>
      </c>
      <c r="D1301">
        <v>36030</v>
      </c>
      <c r="E1301" t="s">
        <v>887</v>
      </c>
      <c r="F1301" t="s">
        <v>891</v>
      </c>
      <c r="G1301" t="str">
        <f>VLOOKUP(A1301,GIS!A:B,2,0)</f>
        <v>平田１Ａ</v>
      </c>
      <c r="H1301" t="s">
        <v>861</v>
      </c>
      <c r="I1301" t="s">
        <v>2620</v>
      </c>
      <c r="J1301" s="66">
        <v>310</v>
      </c>
      <c r="K1301" s="66">
        <v>310</v>
      </c>
      <c r="L1301" s="66">
        <v>310</v>
      </c>
      <c r="M1301" s="66">
        <v>310</v>
      </c>
      <c r="N1301" s="66">
        <f>VLOOKUP(A1301,GIS!A:C,3,0)</f>
        <v>310</v>
      </c>
      <c r="O1301" s="66" t="str">
        <f t="shared" si="304"/>
        <v/>
      </c>
      <c r="P1301" s="66" t="str">
        <f t="shared" si="302"/>
        <v/>
      </c>
      <c r="Q1301" s="66">
        <f t="shared" si="305"/>
        <v>310</v>
      </c>
      <c r="R1301" s="66">
        <f t="shared" si="306"/>
        <v>310</v>
      </c>
      <c r="S1301" s="66">
        <f>Q1301-U1301-SUMIFS(条件付き不可!X:X,条件付き不可!E:E,D1301)</f>
        <v>310</v>
      </c>
      <c r="T1301" s="66">
        <f t="shared" si="303"/>
        <v>310</v>
      </c>
      <c r="U1301" s="66">
        <f>IF(COUNTIFS(条件付き不可!$E:$E,$D1301,条件付き不可!$C:$C,条件付き不可!$V$3)&gt;0,Q1301,SUMIFS(条件付き不可!$L:$L,条件付き不可!$E:$E,$D1301,条件付き不可!$C:$C,U$1))</f>
        <v>0</v>
      </c>
      <c r="V1301" s="66">
        <f>IF(COUNTIFS(条件付き不可!$E:$E,$D1301,条件付き不可!$C:$C,条件付き不可!$V$5)&gt;0,Q1301,IFERROR(VLOOKUP(D1301,条件付き不可!E:Y,21,0),0))</f>
        <v>0</v>
      </c>
    </row>
    <row r="1302" spans="1:22">
      <c r="A1302" s="53" t="str">
        <f t="shared" si="307"/>
        <v>036031</v>
      </c>
      <c r="B1302" s="53">
        <v>17</v>
      </c>
      <c r="C1302">
        <v>1301</v>
      </c>
      <c r="D1302">
        <v>36031</v>
      </c>
      <c r="E1302" t="s">
        <v>887</v>
      </c>
      <c r="F1302" t="s">
        <v>891</v>
      </c>
      <c r="G1302" t="str">
        <f>VLOOKUP(A1302,GIS!A:B,2,0)</f>
        <v>平田１Ｂ</v>
      </c>
      <c r="H1302" t="s">
        <v>861</v>
      </c>
      <c r="I1302" t="s">
        <v>2620</v>
      </c>
      <c r="J1302" s="66">
        <v>490</v>
      </c>
      <c r="K1302" s="66">
        <v>490</v>
      </c>
      <c r="L1302" s="66">
        <v>490</v>
      </c>
      <c r="M1302" s="66">
        <v>490</v>
      </c>
      <c r="N1302" s="66">
        <f>VLOOKUP(A1302,GIS!A:C,3,0)</f>
        <v>490</v>
      </c>
      <c r="O1302" s="66" t="str">
        <f t="shared" si="304"/>
        <v/>
      </c>
      <c r="P1302" s="66" t="str">
        <f t="shared" si="302"/>
        <v/>
      </c>
      <c r="Q1302" s="66">
        <f t="shared" si="305"/>
        <v>490</v>
      </c>
      <c r="R1302" s="66">
        <f t="shared" si="306"/>
        <v>490</v>
      </c>
      <c r="S1302" s="66">
        <f>Q1302-U1302-SUMIFS(条件付き不可!X:X,条件付き不可!E:E,D1302)</f>
        <v>490</v>
      </c>
      <c r="T1302" s="66">
        <f t="shared" si="303"/>
        <v>490</v>
      </c>
      <c r="U1302" s="66">
        <f>IF(COUNTIFS(条件付き不可!$E:$E,$D1302,条件付き不可!$C:$C,条件付き不可!$V$3)&gt;0,Q1302,SUMIFS(条件付き不可!$L:$L,条件付き不可!$E:$E,$D1302,条件付き不可!$C:$C,U$1))</f>
        <v>0</v>
      </c>
      <c r="V1302" s="66">
        <f>IF(COUNTIFS(条件付き不可!$E:$E,$D1302,条件付き不可!$C:$C,条件付き不可!$V$5)&gt;0,Q1302,IFERROR(VLOOKUP(D1302,条件付き不可!E:Y,21,0),0))</f>
        <v>0</v>
      </c>
    </row>
    <row r="1303" spans="1:22">
      <c r="A1303" s="53" t="str">
        <f t="shared" si="307"/>
        <v>036032</v>
      </c>
      <c r="B1303" s="53">
        <v>17</v>
      </c>
      <c r="C1303">
        <v>1302</v>
      </c>
      <c r="D1303">
        <v>36032</v>
      </c>
      <c r="E1303" t="s">
        <v>887</v>
      </c>
      <c r="F1303" t="s">
        <v>891</v>
      </c>
      <c r="G1303" t="str">
        <f>VLOOKUP(A1303,GIS!A:B,2,0)</f>
        <v>平田２</v>
      </c>
      <c r="H1303" t="s">
        <v>861</v>
      </c>
      <c r="I1303" t="s">
        <v>2620</v>
      </c>
      <c r="J1303" s="66">
        <v>530</v>
      </c>
      <c r="K1303" s="66">
        <v>530</v>
      </c>
      <c r="L1303" s="66">
        <v>530</v>
      </c>
      <c r="M1303" s="66">
        <v>530</v>
      </c>
      <c r="N1303" s="66">
        <f>VLOOKUP(A1303,GIS!A:C,3,0)</f>
        <v>530</v>
      </c>
      <c r="O1303" s="66" t="str">
        <f t="shared" si="304"/>
        <v/>
      </c>
      <c r="P1303" s="66" t="str">
        <f t="shared" si="302"/>
        <v/>
      </c>
      <c r="Q1303" s="66">
        <f t="shared" si="305"/>
        <v>530</v>
      </c>
      <c r="R1303" s="66">
        <f t="shared" si="306"/>
        <v>530</v>
      </c>
      <c r="S1303" s="66">
        <f>Q1303-U1303-SUMIFS(条件付き不可!X:X,条件付き不可!E:E,D1303)</f>
        <v>530</v>
      </c>
      <c r="T1303" s="66">
        <f t="shared" si="303"/>
        <v>530</v>
      </c>
      <c r="U1303" s="66">
        <f>IF(COUNTIFS(条件付き不可!$E:$E,$D1303,条件付き不可!$C:$C,条件付き不可!$V$3)&gt;0,Q1303,SUMIFS(条件付き不可!$L:$L,条件付き不可!$E:$E,$D1303,条件付き不可!$C:$C,U$1))</f>
        <v>0</v>
      </c>
      <c r="V1303" s="66">
        <f>IF(COUNTIFS(条件付き不可!$E:$E,$D1303,条件付き不可!$C:$C,条件付き不可!$V$5)&gt;0,Q1303,IFERROR(VLOOKUP(D1303,条件付き不可!E:Y,21,0),0))</f>
        <v>0</v>
      </c>
    </row>
    <row r="1304" spans="1:22">
      <c r="A1304" s="53" t="str">
        <f t="shared" si="307"/>
        <v>036033</v>
      </c>
      <c r="B1304" s="53">
        <v>17</v>
      </c>
      <c r="C1304">
        <v>1303</v>
      </c>
      <c r="D1304">
        <v>36033</v>
      </c>
      <c r="E1304" t="s">
        <v>887</v>
      </c>
      <c r="F1304" t="s">
        <v>891</v>
      </c>
      <c r="G1304" t="str">
        <f>VLOOKUP(A1304,GIS!A:B,2,0)</f>
        <v>平田３Ａ</v>
      </c>
      <c r="H1304" t="s">
        <v>861</v>
      </c>
      <c r="I1304" t="s">
        <v>2620</v>
      </c>
      <c r="J1304" s="66">
        <v>345</v>
      </c>
      <c r="K1304" s="66">
        <v>345</v>
      </c>
      <c r="L1304" s="66">
        <v>345</v>
      </c>
      <c r="M1304" s="66">
        <v>345</v>
      </c>
      <c r="N1304" s="66">
        <f>VLOOKUP(A1304,GIS!A:C,3,0)</f>
        <v>345</v>
      </c>
      <c r="O1304" s="66" t="str">
        <f t="shared" si="304"/>
        <v/>
      </c>
      <c r="P1304" s="66" t="str">
        <f t="shared" si="302"/>
        <v/>
      </c>
      <c r="Q1304" s="66">
        <f t="shared" si="305"/>
        <v>345</v>
      </c>
      <c r="R1304" s="66">
        <f t="shared" si="306"/>
        <v>345</v>
      </c>
      <c r="S1304" s="66">
        <f>Q1304-U1304-SUMIFS(条件付き不可!X:X,条件付き不可!E:E,D1304)</f>
        <v>345</v>
      </c>
      <c r="T1304" s="66">
        <f t="shared" si="303"/>
        <v>345</v>
      </c>
      <c r="U1304" s="66">
        <f>IF(COUNTIFS(条件付き不可!$E:$E,$D1304,条件付き不可!$C:$C,条件付き不可!$V$3)&gt;0,Q1304,SUMIFS(条件付き不可!$L:$L,条件付き不可!$E:$E,$D1304,条件付き不可!$C:$C,U$1))</f>
        <v>0</v>
      </c>
      <c r="V1304" s="66">
        <f>IF(COUNTIFS(条件付き不可!$E:$E,$D1304,条件付き不可!$C:$C,条件付き不可!$V$5)&gt;0,Q1304,IFERROR(VLOOKUP(D1304,条件付き不可!E:Y,21,0),0))</f>
        <v>0</v>
      </c>
    </row>
    <row r="1305" spans="1:22">
      <c r="A1305" s="53" t="str">
        <f t="shared" si="307"/>
        <v>036034</v>
      </c>
      <c r="B1305" s="53">
        <v>17</v>
      </c>
      <c r="C1305">
        <v>1304</v>
      </c>
      <c r="D1305">
        <v>36034</v>
      </c>
      <c r="E1305" t="s">
        <v>887</v>
      </c>
      <c r="F1305" t="s">
        <v>891</v>
      </c>
      <c r="G1305" t="str">
        <f>VLOOKUP(A1305,GIS!A:B,2,0)</f>
        <v>平田３Ｂ</v>
      </c>
      <c r="H1305" t="s">
        <v>861</v>
      </c>
      <c r="I1305" t="s">
        <v>2620</v>
      </c>
      <c r="J1305" s="66">
        <v>445</v>
      </c>
      <c r="K1305" s="66">
        <v>445</v>
      </c>
      <c r="L1305" s="66">
        <v>445</v>
      </c>
      <c r="M1305" s="66">
        <v>445</v>
      </c>
      <c r="N1305" s="66">
        <f>VLOOKUP(A1305,GIS!A:C,3,0)</f>
        <v>445</v>
      </c>
      <c r="O1305" s="66" t="str">
        <f t="shared" si="304"/>
        <v/>
      </c>
      <c r="P1305" s="66" t="str">
        <f t="shared" si="302"/>
        <v/>
      </c>
      <c r="Q1305" s="66">
        <f t="shared" si="305"/>
        <v>445</v>
      </c>
      <c r="R1305" s="66">
        <f t="shared" si="306"/>
        <v>445</v>
      </c>
      <c r="S1305" s="66">
        <f>Q1305-U1305-SUMIFS(条件付き不可!X:X,条件付き不可!E:E,D1305)</f>
        <v>445</v>
      </c>
      <c r="T1305" s="66">
        <f t="shared" si="303"/>
        <v>445</v>
      </c>
      <c r="U1305" s="66">
        <f>IF(COUNTIFS(条件付き不可!$E:$E,$D1305,条件付き不可!$C:$C,条件付き不可!$V$3)&gt;0,Q1305,SUMIFS(条件付き不可!$L:$L,条件付き不可!$E:$E,$D1305,条件付き不可!$C:$C,U$1))</f>
        <v>0</v>
      </c>
      <c r="V1305" s="66">
        <f>IF(COUNTIFS(条件付き不可!$E:$E,$D1305,条件付き不可!$C:$C,条件付き不可!$V$5)&gt;0,Q1305,IFERROR(VLOOKUP(D1305,条件付き不可!E:Y,21,0),0))</f>
        <v>0</v>
      </c>
    </row>
    <row r="1306" spans="1:22">
      <c r="A1306" s="53" t="str">
        <f t="shared" si="307"/>
        <v>036035</v>
      </c>
      <c r="B1306" s="53">
        <v>17</v>
      </c>
      <c r="C1306">
        <v>1305</v>
      </c>
      <c r="D1306">
        <v>36035</v>
      </c>
      <c r="E1306" t="s">
        <v>887</v>
      </c>
      <c r="F1306" t="s">
        <v>891</v>
      </c>
      <c r="G1306" t="str">
        <f>VLOOKUP(A1306,GIS!A:B,2,0)</f>
        <v>平田３Ｃ</v>
      </c>
      <c r="H1306" t="s">
        <v>861</v>
      </c>
      <c r="I1306" t="s">
        <v>2620</v>
      </c>
      <c r="J1306" s="66">
        <v>700</v>
      </c>
      <c r="K1306" s="66">
        <v>700</v>
      </c>
      <c r="L1306" s="66">
        <v>700</v>
      </c>
      <c r="M1306" s="66">
        <v>700</v>
      </c>
      <c r="N1306" s="66">
        <f>VLOOKUP(A1306,GIS!A:C,3,0)</f>
        <v>700</v>
      </c>
      <c r="O1306" s="66" t="str">
        <f t="shared" si="304"/>
        <v/>
      </c>
      <c r="P1306" s="66" t="str">
        <f t="shared" si="302"/>
        <v/>
      </c>
      <c r="Q1306" s="66">
        <f t="shared" si="305"/>
        <v>700</v>
      </c>
      <c r="R1306" s="66">
        <f t="shared" si="306"/>
        <v>700</v>
      </c>
      <c r="S1306" s="66">
        <f>Q1306-U1306-SUMIFS(条件付き不可!X:X,条件付き不可!E:E,D1306)</f>
        <v>700</v>
      </c>
      <c r="T1306" s="66">
        <f t="shared" si="303"/>
        <v>700</v>
      </c>
      <c r="U1306" s="66">
        <f>IF(COUNTIFS(条件付き不可!$E:$E,$D1306,条件付き不可!$C:$C,条件付き不可!$V$3)&gt;0,Q1306,SUMIFS(条件付き不可!$L:$L,条件付き不可!$E:$E,$D1306,条件付き不可!$C:$C,U$1))</f>
        <v>0</v>
      </c>
      <c r="V1306" s="66">
        <f>IF(COUNTIFS(条件付き不可!$E:$E,$D1306,条件付き不可!$C:$C,条件付き不可!$V$5)&gt;0,Q1306,IFERROR(VLOOKUP(D1306,条件付き不可!E:Y,21,0),0))</f>
        <v>0</v>
      </c>
    </row>
    <row r="1307" spans="1:22">
      <c r="A1307" s="53" t="str">
        <f t="shared" si="307"/>
        <v>036036</v>
      </c>
      <c r="B1307" s="53">
        <v>17</v>
      </c>
      <c r="C1307">
        <v>1306</v>
      </c>
      <c r="D1307">
        <v>36036</v>
      </c>
      <c r="E1307" t="s">
        <v>887</v>
      </c>
      <c r="F1307" t="s">
        <v>891</v>
      </c>
      <c r="G1307" t="str">
        <f>VLOOKUP(A1307,GIS!A:B,2,0)</f>
        <v>平田４</v>
      </c>
      <c r="H1307" t="s">
        <v>861</v>
      </c>
      <c r="I1307" t="s">
        <v>2620</v>
      </c>
      <c r="J1307" s="66">
        <v>540</v>
      </c>
      <c r="K1307" s="66">
        <v>540</v>
      </c>
      <c r="L1307" s="66">
        <v>540</v>
      </c>
      <c r="M1307" s="66">
        <v>540</v>
      </c>
      <c r="N1307" s="66">
        <f>VLOOKUP(A1307,GIS!A:C,3,0)</f>
        <v>540</v>
      </c>
      <c r="O1307" s="66" t="str">
        <f t="shared" si="304"/>
        <v/>
      </c>
      <c r="P1307" s="66" t="str">
        <f t="shared" si="302"/>
        <v/>
      </c>
      <c r="Q1307" s="66">
        <f t="shared" si="305"/>
        <v>540</v>
      </c>
      <c r="R1307" s="66">
        <f t="shared" si="306"/>
        <v>540</v>
      </c>
      <c r="S1307" s="66">
        <f>Q1307-U1307-SUMIFS(条件付き不可!X:X,条件付き不可!E:E,D1307)</f>
        <v>540</v>
      </c>
      <c r="T1307" s="66">
        <f t="shared" si="303"/>
        <v>540</v>
      </c>
      <c r="U1307" s="66">
        <f>IF(COUNTIFS(条件付き不可!$E:$E,$D1307,条件付き不可!$C:$C,条件付き不可!$V$3)&gt;0,Q1307,SUMIFS(条件付き不可!$L:$L,条件付き不可!$E:$E,$D1307,条件付き不可!$C:$C,U$1))</f>
        <v>0</v>
      </c>
      <c r="V1307" s="66">
        <f>IF(COUNTIFS(条件付き不可!$E:$E,$D1307,条件付き不可!$C:$C,条件付き不可!$V$5)&gt;0,Q1307,IFERROR(VLOOKUP(D1307,条件付き不可!E:Y,21,0),0))</f>
        <v>0</v>
      </c>
    </row>
    <row r="1308" spans="1:22">
      <c r="A1308" s="53" t="str">
        <f t="shared" si="307"/>
        <v>036037</v>
      </c>
      <c r="B1308" s="53">
        <v>17</v>
      </c>
      <c r="C1308">
        <v>1307</v>
      </c>
      <c r="D1308">
        <v>36037</v>
      </c>
      <c r="E1308" t="s">
        <v>887</v>
      </c>
      <c r="F1308" t="s">
        <v>892</v>
      </c>
      <c r="G1308" t="str">
        <f>VLOOKUP(A1308,GIS!A:B,2,0)</f>
        <v>大和田１</v>
      </c>
      <c r="H1308" t="s">
        <v>861</v>
      </c>
      <c r="I1308" t="s">
        <v>2620</v>
      </c>
      <c r="J1308" s="66">
        <v>415</v>
      </c>
      <c r="K1308" s="66">
        <v>414</v>
      </c>
      <c r="L1308" s="66">
        <v>414</v>
      </c>
      <c r="M1308" s="66">
        <v>415</v>
      </c>
      <c r="N1308" s="66">
        <f>VLOOKUP(A1308,GIS!A:C,3,0)</f>
        <v>415</v>
      </c>
      <c r="O1308" s="66" t="str">
        <f t="shared" si="304"/>
        <v/>
      </c>
      <c r="P1308" s="66" t="str">
        <f t="shared" si="302"/>
        <v>✕</v>
      </c>
      <c r="Q1308" s="66">
        <f t="shared" si="305"/>
        <v>415</v>
      </c>
      <c r="R1308" s="66">
        <f t="shared" si="306"/>
        <v>414</v>
      </c>
      <c r="S1308" s="66">
        <f>Q1308-U1308-SUMIFS(条件付き不可!X:X,条件付き不可!E:E,D1308)</f>
        <v>414</v>
      </c>
      <c r="T1308" s="66">
        <f t="shared" si="303"/>
        <v>415</v>
      </c>
      <c r="U1308" s="66">
        <f>IF(COUNTIFS(条件付き不可!$E:$E,$D1308,条件付き不可!$C:$C,条件付き不可!$V$3)&gt;0,Q1308,SUMIFS(条件付き不可!$L:$L,条件付き不可!$E:$E,$D1308,条件付き不可!$C:$C,U$1))</f>
        <v>1</v>
      </c>
      <c r="V1308" s="66">
        <f>IF(COUNTIFS(条件付き不可!$E:$E,$D1308,条件付き不可!$C:$C,条件付き不可!$V$5)&gt;0,Q1308,IFERROR(VLOOKUP(D1308,条件付き不可!E:Y,21,0),0))</f>
        <v>0</v>
      </c>
    </row>
    <row r="1309" spans="1:22">
      <c r="A1309" s="53" t="str">
        <f t="shared" si="307"/>
        <v>036038</v>
      </c>
      <c r="B1309" s="53">
        <v>17</v>
      </c>
      <c r="C1309">
        <v>1308</v>
      </c>
      <c r="D1309">
        <v>36038</v>
      </c>
      <c r="E1309" t="s">
        <v>887</v>
      </c>
      <c r="F1309" t="s">
        <v>892</v>
      </c>
      <c r="G1309" t="str">
        <f>VLOOKUP(A1309,GIS!A:B,2,0)</f>
        <v>大和田２</v>
      </c>
      <c r="H1309" t="s">
        <v>861</v>
      </c>
      <c r="I1309" t="s">
        <v>2620</v>
      </c>
      <c r="J1309" s="66">
        <v>530</v>
      </c>
      <c r="K1309" s="66">
        <v>530</v>
      </c>
      <c r="L1309" s="66">
        <v>530</v>
      </c>
      <c r="M1309" s="66">
        <v>530</v>
      </c>
      <c r="N1309" s="66">
        <f>VLOOKUP(A1309,GIS!A:C,3,0)</f>
        <v>530</v>
      </c>
      <c r="O1309" s="66" t="str">
        <f t="shared" si="304"/>
        <v/>
      </c>
      <c r="P1309" s="66" t="str">
        <f t="shared" si="302"/>
        <v/>
      </c>
      <c r="Q1309" s="66">
        <f t="shared" si="305"/>
        <v>530</v>
      </c>
      <c r="R1309" s="66">
        <f t="shared" si="306"/>
        <v>530</v>
      </c>
      <c r="S1309" s="66">
        <f>Q1309-U1309-SUMIFS(条件付き不可!X:X,条件付き不可!E:E,D1309)</f>
        <v>530</v>
      </c>
      <c r="T1309" s="66">
        <f t="shared" si="303"/>
        <v>530</v>
      </c>
      <c r="U1309" s="66">
        <f>IF(COUNTIFS(条件付き不可!$E:$E,$D1309,条件付き不可!$C:$C,条件付き不可!$V$3)&gt;0,Q1309,SUMIFS(条件付き不可!$L:$L,条件付き不可!$E:$E,$D1309,条件付き不可!$C:$C,U$1))</f>
        <v>0</v>
      </c>
      <c r="V1309" s="66">
        <f>IF(COUNTIFS(条件付き不可!$E:$E,$D1309,条件付き不可!$C:$C,条件付き不可!$V$5)&gt;0,Q1309,IFERROR(VLOOKUP(D1309,条件付き不可!E:Y,21,0),0))</f>
        <v>0</v>
      </c>
    </row>
    <row r="1310" spans="1:22">
      <c r="A1310" s="53" t="str">
        <f t="shared" si="307"/>
        <v>036039</v>
      </c>
      <c r="B1310" s="53">
        <v>17</v>
      </c>
      <c r="C1310">
        <v>1309</v>
      </c>
      <c r="D1310">
        <v>36039</v>
      </c>
      <c r="E1310" t="s">
        <v>887</v>
      </c>
      <c r="F1310" t="s">
        <v>892</v>
      </c>
      <c r="G1310" t="str">
        <f>VLOOKUP(A1310,GIS!A:B,2,0)</f>
        <v>大和田３Ａ</v>
      </c>
      <c r="H1310" t="s">
        <v>861</v>
      </c>
      <c r="I1310" t="s">
        <v>2620</v>
      </c>
      <c r="J1310" s="66">
        <v>545</v>
      </c>
      <c r="K1310" s="66">
        <v>545</v>
      </c>
      <c r="L1310" s="66">
        <v>545</v>
      </c>
      <c r="M1310" s="66">
        <v>545</v>
      </c>
      <c r="N1310" s="66">
        <f>VLOOKUP(A1310,GIS!A:C,3,0)</f>
        <v>545</v>
      </c>
      <c r="O1310" s="66" t="str">
        <f t="shared" si="304"/>
        <v/>
      </c>
      <c r="P1310" s="66" t="str">
        <f t="shared" si="302"/>
        <v/>
      </c>
      <c r="Q1310" s="66">
        <f t="shared" si="305"/>
        <v>545</v>
      </c>
      <c r="R1310" s="66">
        <f t="shared" si="306"/>
        <v>545</v>
      </c>
      <c r="S1310" s="66">
        <f>Q1310-U1310-SUMIFS(条件付き不可!X:X,条件付き不可!E:E,D1310)</f>
        <v>545</v>
      </c>
      <c r="T1310" s="66">
        <f t="shared" si="303"/>
        <v>545</v>
      </c>
      <c r="U1310" s="66">
        <f>IF(COUNTIFS(条件付き不可!$E:$E,$D1310,条件付き不可!$C:$C,条件付き不可!$V$3)&gt;0,Q1310,SUMIFS(条件付き不可!$L:$L,条件付き不可!$E:$E,$D1310,条件付き不可!$C:$C,U$1))</f>
        <v>0</v>
      </c>
      <c r="V1310" s="66">
        <f>IF(COUNTIFS(条件付き不可!$E:$E,$D1310,条件付き不可!$C:$C,条件付き不可!$V$5)&gt;0,Q1310,IFERROR(VLOOKUP(D1310,条件付き不可!E:Y,21,0),0))</f>
        <v>0</v>
      </c>
    </row>
    <row r="1311" spans="1:22">
      <c r="A1311" s="53" t="str">
        <f t="shared" si="307"/>
        <v>036040</v>
      </c>
      <c r="B1311" s="53">
        <v>17</v>
      </c>
      <c r="C1311">
        <v>1310</v>
      </c>
      <c r="D1311">
        <v>36040</v>
      </c>
      <c r="E1311" t="s">
        <v>887</v>
      </c>
      <c r="F1311" t="s">
        <v>892</v>
      </c>
      <c r="G1311" t="str">
        <f>VLOOKUP(A1311,GIS!A:B,2,0)</f>
        <v>大和田３Ｂ・４C</v>
      </c>
      <c r="H1311" t="s">
        <v>861</v>
      </c>
      <c r="I1311" t="s">
        <v>2620</v>
      </c>
      <c r="J1311" s="66">
        <v>395</v>
      </c>
      <c r="K1311" s="66">
        <v>395</v>
      </c>
      <c r="L1311" s="66">
        <v>395</v>
      </c>
      <c r="M1311" s="66">
        <v>395</v>
      </c>
      <c r="N1311" s="66">
        <f>VLOOKUP(A1311,GIS!A:C,3,0)</f>
        <v>395</v>
      </c>
      <c r="O1311" s="66" t="str">
        <f t="shared" si="304"/>
        <v/>
      </c>
      <c r="P1311" s="66" t="str">
        <f t="shared" si="302"/>
        <v/>
      </c>
      <c r="Q1311" s="66">
        <f t="shared" si="305"/>
        <v>395</v>
      </c>
      <c r="R1311" s="66">
        <f t="shared" si="306"/>
        <v>395</v>
      </c>
      <c r="S1311" s="66">
        <f>Q1311-U1311-SUMIFS(条件付き不可!X:X,条件付き不可!E:E,D1311)</f>
        <v>395</v>
      </c>
      <c r="T1311" s="66">
        <f t="shared" si="303"/>
        <v>395</v>
      </c>
      <c r="U1311" s="66">
        <f>IF(COUNTIFS(条件付き不可!$E:$E,$D1311,条件付き不可!$C:$C,条件付き不可!$V$3)&gt;0,Q1311,SUMIFS(条件付き不可!$L:$L,条件付き不可!$E:$E,$D1311,条件付き不可!$C:$C,U$1))</f>
        <v>0</v>
      </c>
      <c r="V1311" s="66">
        <f>IF(COUNTIFS(条件付き不可!$E:$E,$D1311,条件付き不可!$C:$C,条件付き不可!$V$5)&gt;0,Q1311,IFERROR(VLOOKUP(D1311,条件付き不可!E:Y,21,0),0))</f>
        <v>0</v>
      </c>
    </row>
    <row r="1312" spans="1:22">
      <c r="A1312" s="53" t="str">
        <f t="shared" si="307"/>
        <v>036041</v>
      </c>
      <c r="B1312" s="53">
        <v>17</v>
      </c>
      <c r="C1312">
        <v>1311</v>
      </c>
      <c r="D1312">
        <v>36041</v>
      </c>
      <c r="E1312" t="s">
        <v>887</v>
      </c>
      <c r="F1312" t="s">
        <v>892</v>
      </c>
      <c r="G1312" t="str">
        <f>VLOOKUP(A1312,GIS!A:B,2,0)</f>
        <v>大和田４Ａ</v>
      </c>
      <c r="H1312" t="s">
        <v>861</v>
      </c>
      <c r="I1312" t="s">
        <v>2620</v>
      </c>
      <c r="J1312" s="66">
        <v>405</v>
      </c>
      <c r="K1312" s="66">
        <v>405</v>
      </c>
      <c r="L1312" s="66">
        <v>405</v>
      </c>
      <c r="M1312" s="66">
        <v>405</v>
      </c>
      <c r="N1312" s="66">
        <f>VLOOKUP(A1312,GIS!A:C,3,0)</f>
        <v>405</v>
      </c>
      <c r="O1312" s="66" t="str">
        <f t="shared" si="304"/>
        <v/>
      </c>
      <c r="P1312" s="66" t="str">
        <f t="shared" si="302"/>
        <v/>
      </c>
      <c r="Q1312" s="66">
        <f t="shared" si="305"/>
        <v>405</v>
      </c>
      <c r="R1312" s="66">
        <f t="shared" si="306"/>
        <v>405</v>
      </c>
      <c r="S1312" s="66">
        <f>Q1312-U1312-SUMIFS(条件付き不可!X:X,条件付き不可!E:E,D1312)</f>
        <v>405</v>
      </c>
      <c r="T1312" s="66">
        <f t="shared" si="303"/>
        <v>405</v>
      </c>
      <c r="U1312" s="66">
        <f>IF(COUNTIFS(条件付き不可!$E:$E,$D1312,条件付き不可!$C:$C,条件付き不可!$V$3)&gt;0,Q1312,SUMIFS(条件付き不可!$L:$L,条件付き不可!$E:$E,$D1312,条件付き不可!$C:$C,U$1))</f>
        <v>0</v>
      </c>
      <c r="V1312" s="66">
        <f>IF(COUNTIFS(条件付き不可!$E:$E,$D1312,条件付き不可!$C:$C,条件付き不可!$V$5)&gt;0,Q1312,IFERROR(VLOOKUP(D1312,条件付き不可!E:Y,21,0),0))</f>
        <v>0</v>
      </c>
    </row>
    <row r="1313" spans="1:22">
      <c r="A1313" s="53" t="str">
        <f t="shared" si="307"/>
        <v>036042</v>
      </c>
      <c r="B1313" s="53">
        <v>17</v>
      </c>
      <c r="C1313">
        <v>1312</v>
      </c>
      <c r="D1313">
        <v>36042</v>
      </c>
      <c r="E1313" t="s">
        <v>887</v>
      </c>
      <c r="F1313" t="s">
        <v>892</v>
      </c>
      <c r="G1313" t="str">
        <f>VLOOKUP(A1313,GIS!A:B,2,0)</f>
        <v>大和田４Ｂ</v>
      </c>
      <c r="H1313" t="s">
        <v>861</v>
      </c>
      <c r="I1313" t="s">
        <v>2620</v>
      </c>
      <c r="J1313" s="66">
        <v>600</v>
      </c>
      <c r="K1313" s="66">
        <v>600</v>
      </c>
      <c r="L1313" s="66">
        <v>600</v>
      </c>
      <c r="M1313" s="66">
        <v>600</v>
      </c>
      <c r="N1313" s="66">
        <f>VLOOKUP(A1313,GIS!A:C,3,0)</f>
        <v>600</v>
      </c>
      <c r="O1313" s="66" t="str">
        <f t="shared" si="304"/>
        <v/>
      </c>
      <c r="P1313" s="66" t="str">
        <f t="shared" si="302"/>
        <v/>
      </c>
      <c r="Q1313" s="66">
        <f t="shared" si="305"/>
        <v>600</v>
      </c>
      <c r="R1313" s="66">
        <f t="shared" si="306"/>
        <v>600</v>
      </c>
      <c r="S1313" s="66">
        <f>Q1313-U1313-SUMIFS(条件付き不可!X:X,条件付き不可!E:E,D1313)</f>
        <v>600</v>
      </c>
      <c r="T1313" s="66">
        <f t="shared" si="303"/>
        <v>600</v>
      </c>
      <c r="U1313" s="66">
        <f>IF(COUNTIFS(条件付き不可!$E:$E,$D1313,条件付き不可!$C:$C,条件付き不可!$V$3)&gt;0,Q1313,SUMIFS(条件付き不可!$L:$L,条件付き不可!$E:$E,$D1313,条件付き不可!$C:$C,U$1))</f>
        <v>0</v>
      </c>
      <c r="V1313" s="66">
        <f>IF(COUNTIFS(条件付き不可!$E:$E,$D1313,条件付き不可!$C:$C,条件付き不可!$V$5)&gt;0,Q1313,IFERROR(VLOOKUP(D1313,条件付き不可!E:Y,21,0),0))</f>
        <v>0</v>
      </c>
    </row>
    <row r="1314" spans="1:22">
      <c r="A1314" s="53" t="str">
        <f t="shared" si="307"/>
        <v>036043</v>
      </c>
      <c r="B1314" s="53">
        <v>17</v>
      </c>
      <c r="C1314">
        <v>1313</v>
      </c>
      <c r="D1314">
        <v>36043</v>
      </c>
      <c r="E1314" t="s">
        <v>887</v>
      </c>
      <c r="F1314" t="s">
        <v>892</v>
      </c>
      <c r="G1314" t="str">
        <f>VLOOKUP(A1314,GIS!A:B,2,0)</f>
        <v>大和田５</v>
      </c>
      <c r="H1314" t="s">
        <v>861</v>
      </c>
      <c r="I1314" t="s">
        <v>2620</v>
      </c>
      <c r="J1314" s="66">
        <v>595</v>
      </c>
      <c r="K1314" s="66">
        <v>595</v>
      </c>
      <c r="L1314" s="66">
        <v>595</v>
      </c>
      <c r="M1314" s="66">
        <v>595</v>
      </c>
      <c r="N1314" s="66">
        <f>VLOOKUP(A1314,GIS!A:C,3,0)</f>
        <v>595</v>
      </c>
      <c r="O1314" s="66" t="str">
        <f t="shared" si="304"/>
        <v/>
      </c>
      <c r="P1314" s="66" t="str">
        <f t="shared" si="302"/>
        <v/>
      </c>
      <c r="Q1314" s="66">
        <f t="shared" si="305"/>
        <v>595</v>
      </c>
      <c r="R1314" s="66">
        <f t="shared" si="306"/>
        <v>595</v>
      </c>
      <c r="S1314" s="66">
        <f>Q1314-U1314-SUMIFS(条件付き不可!X:X,条件付き不可!E:E,D1314)</f>
        <v>595</v>
      </c>
      <c r="T1314" s="66">
        <f t="shared" si="303"/>
        <v>595</v>
      </c>
      <c r="U1314" s="66">
        <f>IF(COUNTIFS(条件付き不可!$E:$E,$D1314,条件付き不可!$C:$C,条件付き不可!$V$3)&gt;0,Q1314,SUMIFS(条件付き不可!$L:$L,条件付き不可!$E:$E,$D1314,条件付き不可!$C:$C,U$1))</f>
        <v>0</v>
      </c>
      <c r="V1314" s="66">
        <f>IF(COUNTIFS(条件付き不可!$E:$E,$D1314,条件付き不可!$C:$C,条件付き不可!$V$5)&gt;0,Q1314,IFERROR(VLOOKUP(D1314,条件付き不可!E:Y,21,0),0))</f>
        <v>0</v>
      </c>
    </row>
    <row r="1315" spans="1:22">
      <c r="A1315" s="53" t="str">
        <f t="shared" si="307"/>
        <v>036044</v>
      </c>
      <c r="B1315" s="53">
        <v>17</v>
      </c>
      <c r="C1315">
        <v>1314</v>
      </c>
      <c r="D1315">
        <v>36044</v>
      </c>
      <c r="E1315" t="s">
        <v>887</v>
      </c>
      <c r="F1315" t="s">
        <v>893</v>
      </c>
      <c r="G1315" t="str">
        <f>VLOOKUP(A1315,GIS!A:B,2,0)</f>
        <v>菅野１Ａ</v>
      </c>
      <c r="H1315" t="s">
        <v>861</v>
      </c>
      <c r="I1315" t="s">
        <v>2620</v>
      </c>
      <c r="J1315" s="66">
        <v>460</v>
      </c>
      <c r="K1315" s="66">
        <v>460</v>
      </c>
      <c r="L1315" s="66">
        <v>460</v>
      </c>
      <c r="M1315" s="66">
        <v>460</v>
      </c>
      <c r="N1315" s="66">
        <f>VLOOKUP(A1315,GIS!A:C,3,0)</f>
        <v>460</v>
      </c>
      <c r="O1315" s="66" t="str">
        <f t="shared" si="304"/>
        <v/>
      </c>
      <c r="P1315" s="66" t="str">
        <f t="shared" si="302"/>
        <v/>
      </c>
      <c r="Q1315" s="66">
        <f t="shared" si="305"/>
        <v>460</v>
      </c>
      <c r="R1315" s="66">
        <f t="shared" si="306"/>
        <v>460</v>
      </c>
      <c r="S1315" s="66">
        <f>Q1315-U1315-SUMIFS(条件付き不可!X:X,条件付き不可!E:E,D1315)</f>
        <v>460</v>
      </c>
      <c r="T1315" s="66">
        <f t="shared" si="303"/>
        <v>460</v>
      </c>
      <c r="U1315" s="66">
        <f>IF(COUNTIFS(条件付き不可!$E:$E,$D1315,条件付き不可!$C:$C,条件付き不可!$V$3)&gt;0,Q1315,SUMIFS(条件付き不可!$L:$L,条件付き不可!$E:$E,$D1315,条件付き不可!$C:$C,U$1))</f>
        <v>0</v>
      </c>
      <c r="V1315" s="66">
        <f>IF(COUNTIFS(条件付き不可!$E:$E,$D1315,条件付き不可!$C:$C,条件付き不可!$V$5)&gt;0,Q1315,IFERROR(VLOOKUP(D1315,条件付き不可!E:Y,21,0),0))</f>
        <v>0</v>
      </c>
    </row>
    <row r="1316" spans="1:22">
      <c r="A1316" s="53" t="str">
        <f t="shared" si="307"/>
        <v>036045</v>
      </c>
      <c r="B1316" s="53">
        <v>17</v>
      </c>
      <c r="C1316">
        <v>1315</v>
      </c>
      <c r="D1316">
        <v>36045</v>
      </c>
      <c r="E1316" t="s">
        <v>887</v>
      </c>
      <c r="F1316" t="s">
        <v>893</v>
      </c>
      <c r="G1316" t="str">
        <f>VLOOKUP(A1316,GIS!A:B,2,0)</f>
        <v>菅野１Ｂ</v>
      </c>
      <c r="H1316" t="s">
        <v>861</v>
      </c>
      <c r="I1316" t="s">
        <v>2620</v>
      </c>
      <c r="J1316" s="66">
        <v>400</v>
      </c>
      <c r="K1316" s="66">
        <v>400</v>
      </c>
      <c r="L1316" s="66">
        <v>400</v>
      </c>
      <c r="M1316" s="66">
        <v>400</v>
      </c>
      <c r="N1316" s="66">
        <f>VLOOKUP(A1316,GIS!A:C,3,0)</f>
        <v>400</v>
      </c>
      <c r="O1316" s="66" t="str">
        <f t="shared" si="304"/>
        <v/>
      </c>
      <c r="P1316" s="66" t="str">
        <f t="shared" si="302"/>
        <v/>
      </c>
      <c r="Q1316" s="66">
        <f t="shared" si="305"/>
        <v>400</v>
      </c>
      <c r="R1316" s="66">
        <f t="shared" si="306"/>
        <v>400</v>
      </c>
      <c r="S1316" s="66">
        <f>Q1316-U1316-SUMIFS(条件付き不可!X:X,条件付き不可!E:E,D1316)</f>
        <v>400</v>
      </c>
      <c r="T1316" s="66">
        <f t="shared" si="303"/>
        <v>400</v>
      </c>
      <c r="U1316" s="66">
        <f>IF(COUNTIFS(条件付き不可!$E:$E,$D1316,条件付き不可!$C:$C,条件付き不可!$V$3)&gt;0,Q1316,SUMIFS(条件付き不可!$L:$L,条件付き不可!$E:$E,$D1316,条件付き不可!$C:$C,U$1))</f>
        <v>0</v>
      </c>
      <c r="V1316" s="66">
        <f>IF(COUNTIFS(条件付き不可!$E:$E,$D1316,条件付き不可!$C:$C,条件付き不可!$V$5)&gt;0,Q1316,IFERROR(VLOOKUP(D1316,条件付き不可!E:Y,21,0),0))</f>
        <v>0</v>
      </c>
    </row>
    <row r="1317" spans="1:22">
      <c r="A1317" s="53" t="str">
        <f t="shared" si="307"/>
        <v>036046</v>
      </c>
      <c r="B1317" s="53">
        <v>17</v>
      </c>
      <c r="C1317">
        <v>1316</v>
      </c>
      <c r="D1317">
        <v>36046</v>
      </c>
      <c r="E1317" t="s">
        <v>887</v>
      </c>
      <c r="F1317" t="s">
        <v>893</v>
      </c>
      <c r="G1317" t="str">
        <f>VLOOKUP(A1317,GIS!A:B,2,0)</f>
        <v>菅野２Ａ</v>
      </c>
      <c r="H1317" t="s">
        <v>861</v>
      </c>
      <c r="I1317" t="s">
        <v>2620</v>
      </c>
      <c r="J1317" s="66">
        <v>410</v>
      </c>
      <c r="K1317" s="66">
        <v>410</v>
      </c>
      <c r="L1317" s="66">
        <v>410</v>
      </c>
      <c r="M1317" s="66">
        <v>410</v>
      </c>
      <c r="N1317" s="66">
        <f>VLOOKUP(A1317,GIS!A:C,3,0)</f>
        <v>410</v>
      </c>
      <c r="O1317" s="66" t="str">
        <f t="shared" si="304"/>
        <v/>
      </c>
      <c r="P1317" s="66" t="str">
        <f t="shared" si="302"/>
        <v/>
      </c>
      <c r="Q1317" s="66">
        <f t="shared" si="305"/>
        <v>410</v>
      </c>
      <c r="R1317" s="66">
        <f t="shared" si="306"/>
        <v>410</v>
      </c>
      <c r="S1317" s="66">
        <f>Q1317-U1317-SUMIFS(条件付き不可!X:X,条件付き不可!E:E,D1317)</f>
        <v>410</v>
      </c>
      <c r="T1317" s="66">
        <f t="shared" si="303"/>
        <v>410</v>
      </c>
      <c r="U1317" s="66">
        <f>IF(COUNTIFS(条件付き不可!$E:$E,$D1317,条件付き不可!$C:$C,条件付き不可!$V$3)&gt;0,Q1317,SUMIFS(条件付き不可!$L:$L,条件付き不可!$E:$E,$D1317,条件付き不可!$C:$C,U$1))</f>
        <v>0</v>
      </c>
      <c r="V1317" s="66">
        <f>IF(COUNTIFS(条件付き不可!$E:$E,$D1317,条件付き不可!$C:$C,条件付き不可!$V$5)&gt;0,Q1317,IFERROR(VLOOKUP(D1317,条件付き不可!E:Y,21,0),0))</f>
        <v>0</v>
      </c>
    </row>
    <row r="1318" spans="1:22">
      <c r="A1318" s="53" t="str">
        <f t="shared" si="307"/>
        <v>036047</v>
      </c>
      <c r="B1318" s="53">
        <v>17</v>
      </c>
      <c r="C1318">
        <v>1317</v>
      </c>
      <c r="D1318">
        <v>36047</v>
      </c>
      <c r="E1318" t="s">
        <v>887</v>
      </c>
      <c r="F1318" t="s">
        <v>893</v>
      </c>
      <c r="G1318" t="str">
        <f>VLOOKUP(A1318,GIS!A:B,2,0)</f>
        <v>菅野２Ｂ</v>
      </c>
      <c r="H1318" t="s">
        <v>861</v>
      </c>
      <c r="I1318" t="s">
        <v>2620</v>
      </c>
      <c r="J1318" s="66">
        <v>470</v>
      </c>
      <c r="K1318" s="66">
        <v>470</v>
      </c>
      <c r="L1318" s="66">
        <v>470</v>
      </c>
      <c r="M1318" s="66">
        <v>470</v>
      </c>
      <c r="N1318" s="66">
        <f>VLOOKUP(A1318,GIS!A:C,3,0)</f>
        <v>470</v>
      </c>
      <c r="O1318" s="66" t="str">
        <f t="shared" si="304"/>
        <v/>
      </c>
      <c r="P1318" s="66" t="str">
        <f t="shared" si="302"/>
        <v/>
      </c>
      <c r="Q1318" s="66">
        <f t="shared" si="305"/>
        <v>470</v>
      </c>
      <c r="R1318" s="66">
        <f t="shared" si="306"/>
        <v>470</v>
      </c>
      <c r="S1318" s="66">
        <f>Q1318-U1318-SUMIFS(条件付き不可!X:X,条件付き不可!E:E,D1318)</f>
        <v>470</v>
      </c>
      <c r="T1318" s="66">
        <f t="shared" si="303"/>
        <v>470</v>
      </c>
      <c r="U1318" s="66">
        <f>IF(COUNTIFS(条件付き不可!$E:$E,$D1318,条件付き不可!$C:$C,条件付き不可!$V$3)&gt;0,Q1318,SUMIFS(条件付き不可!$L:$L,条件付き不可!$E:$E,$D1318,条件付き不可!$C:$C,U$1))</f>
        <v>0</v>
      </c>
      <c r="V1318" s="66">
        <f>IF(COUNTIFS(条件付き不可!$E:$E,$D1318,条件付き不可!$C:$C,条件付き不可!$V$5)&gt;0,Q1318,IFERROR(VLOOKUP(D1318,条件付き不可!E:Y,21,0),0))</f>
        <v>0</v>
      </c>
    </row>
    <row r="1319" spans="1:22">
      <c r="A1319" s="53" t="str">
        <f t="shared" si="307"/>
        <v>036048</v>
      </c>
      <c r="B1319" s="53">
        <v>17</v>
      </c>
      <c r="C1319">
        <v>1318</v>
      </c>
      <c r="D1319">
        <v>36048</v>
      </c>
      <c r="E1319" t="s">
        <v>887</v>
      </c>
      <c r="F1319" t="s">
        <v>893</v>
      </c>
      <c r="G1319" t="str">
        <f>VLOOKUP(A1319,GIS!A:B,2,0)</f>
        <v>菅野４Ａ</v>
      </c>
      <c r="H1319" t="s">
        <v>861</v>
      </c>
      <c r="I1319" t="s">
        <v>2620</v>
      </c>
      <c r="J1319" s="66">
        <v>455</v>
      </c>
      <c r="K1319" s="66">
        <v>455</v>
      </c>
      <c r="L1319" s="66">
        <v>455</v>
      </c>
      <c r="M1319" s="66">
        <v>455</v>
      </c>
      <c r="N1319" s="66">
        <f>VLOOKUP(A1319,GIS!A:C,3,0)</f>
        <v>455</v>
      </c>
      <c r="O1319" s="66" t="str">
        <f t="shared" si="304"/>
        <v/>
      </c>
      <c r="P1319" s="66" t="str">
        <f t="shared" si="302"/>
        <v/>
      </c>
      <c r="Q1319" s="66">
        <f t="shared" si="305"/>
        <v>455</v>
      </c>
      <c r="R1319" s="66">
        <f t="shared" si="306"/>
        <v>455</v>
      </c>
      <c r="S1319" s="66">
        <f>Q1319-U1319-SUMIFS(条件付き不可!X:X,条件付き不可!E:E,D1319)</f>
        <v>455</v>
      </c>
      <c r="T1319" s="66">
        <f t="shared" si="303"/>
        <v>455</v>
      </c>
      <c r="U1319" s="66">
        <f>IF(COUNTIFS(条件付き不可!$E:$E,$D1319,条件付き不可!$C:$C,条件付き不可!$V$3)&gt;0,Q1319,SUMIFS(条件付き不可!$L:$L,条件付き不可!$E:$E,$D1319,条件付き不可!$C:$C,U$1))</f>
        <v>0</v>
      </c>
      <c r="V1319" s="66">
        <f>IF(COUNTIFS(条件付き不可!$E:$E,$D1319,条件付き不可!$C:$C,条件付き不可!$V$5)&gt;0,Q1319,IFERROR(VLOOKUP(D1319,条件付き不可!E:Y,21,0),0))</f>
        <v>0</v>
      </c>
    </row>
    <row r="1320" spans="1:22">
      <c r="A1320" s="53" t="str">
        <f t="shared" si="307"/>
        <v>036049</v>
      </c>
      <c r="B1320" s="53">
        <v>17</v>
      </c>
      <c r="C1320">
        <v>1319</v>
      </c>
      <c r="D1320">
        <v>36049</v>
      </c>
      <c r="E1320" t="s">
        <v>887</v>
      </c>
      <c r="F1320" t="s">
        <v>893</v>
      </c>
      <c r="G1320" t="str">
        <f>VLOOKUP(A1320,GIS!A:B,2,0)</f>
        <v>菅野４Ｂ</v>
      </c>
      <c r="H1320" t="s">
        <v>861</v>
      </c>
      <c r="I1320" t="s">
        <v>2620</v>
      </c>
      <c r="J1320" s="66">
        <v>475</v>
      </c>
      <c r="K1320" s="66">
        <v>475</v>
      </c>
      <c r="L1320" s="66">
        <v>475</v>
      </c>
      <c r="M1320" s="66">
        <v>475</v>
      </c>
      <c r="N1320" s="66">
        <f>VLOOKUP(A1320,GIS!A:C,3,0)</f>
        <v>475</v>
      </c>
      <c r="O1320" s="66" t="str">
        <f t="shared" si="304"/>
        <v/>
      </c>
      <c r="P1320" s="66" t="str">
        <f t="shared" si="302"/>
        <v/>
      </c>
      <c r="Q1320" s="66">
        <f t="shared" si="305"/>
        <v>475</v>
      </c>
      <c r="R1320" s="66">
        <f t="shared" si="306"/>
        <v>475</v>
      </c>
      <c r="S1320" s="66">
        <f>Q1320-U1320-SUMIFS(条件付き不可!X:X,条件付き不可!E:E,D1320)</f>
        <v>475</v>
      </c>
      <c r="T1320" s="66">
        <f t="shared" si="303"/>
        <v>475</v>
      </c>
      <c r="U1320" s="66">
        <f>IF(COUNTIFS(条件付き不可!$E:$E,$D1320,条件付き不可!$C:$C,条件付き不可!$V$3)&gt;0,Q1320,SUMIFS(条件付き不可!$L:$L,条件付き不可!$E:$E,$D1320,条件付き不可!$C:$C,U$1))</f>
        <v>0</v>
      </c>
      <c r="V1320" s="66">
        <f>IF(COUNTIFS(条件付き不可!$E:$E,$D1320,条件付き不可!$C:$C,条件付き不可!$V$5)&gt;0,Q1320,IFERROR(VLOOKUP(D1320,条件付き不可!E:Y,21,0),0))</f>
        <v>0</v>
      </c>
    </row>
    <row r="1321" spans="1:22">
      <c r="A1321" s="53" t="str">
        <f t="shared" si="307"/>
        <v>036050</v>
      </c>
      <c r="B1321" s="53">
        <v>17</v>
      </c>
      <c r="C1321">
        <v>1320</v>
      </c>
      <c r="D1321">
        <v>36050</v>
      </c>
      <c r="E1321" t="s">
        <v>887</v>
      </c>
      <c r="F1321" t="s">
        <v>893</v>
      </c>
      <c r="G1321" t="str">
        <f>VLOOKUP(A1321,GIS!A:B,2,0)</f>
        <v>菅野５Ａ</v>
      </c>
      <c r="H1321" t="s">
        <v>861</v>
      </c>
      <c r="I1321" t="s">
        <v>2620</v>
      </c>
      <c r="J1321" s="66">
        <v>350</v>
      </c>
      <c r="K1321" s="66">
        <v>350</v>
      </c>
      <c r="L1321" s="66">
        <v>350</v>
      </c>
      <c r="M1321" s="66">
        <v>350</v>
      </c>
      <c r="N1321" s="66">
        <f>VLOOKUP(A1321,GIS!A:C,3,0)</f>
        <v>350</v>
      </c>
      <c r="O1321" s="66" t="str">
        <f t="shared" si="304"/>
        <v/>
      </c>
      <c r="P1321" s="66" t="str">
        <f t="shared" si="302"/>
        <v/>
      </c>
      <c r="Q1321" s="66">
        <f t="shared" si="305"/>
        <v>350</v>
      </c>
      <c r="R1321" s="66">
        <f t="shared" si="306"/>
        <v>350</v>
      </c>
      <c r="S1321" s="66">
        <f>Q1321-U1321-SUMIFS(条件付き不可!X:X,条件付き不可!E:E,D1321)</f>
        <v>350</v>
      </c>
      <c r="T1321" s="66">
        <f t="shared" si="303"/>
        <v>350</v>
      </c>
      <c r="U1321" s="66">
        <f>IF(COUNTIFS(条件付き不可!$E:$E,$D1321,条件付き不可!$C:$C,条件付き不可!$V$3)&gt;0,Q1321,SUMIFS(条件付き不可!$L:$L,条件付き不可!$E:$E,$D1321,条件付き不可!$C:$C,U$1))</f>
        <v>0</v>
      </c>
      <c r="V1321" s="66">
        <f>IF(COUNTIFS(条件付き不可!$E:$E,$D1321,条件付き不可!$C:$C,条件付き不可!$V$5)&gt;0,Q1321,IFERROR(VLOOKUP(D1321,条件付き不可!E:Y,21,0),0))</f>
        <v>0</v>
      </c>
    </row>
    <row r="1322" spans="1:22">
      <c r="A1322" s="53" t="str">
        <f t="shared" si="307"/>
        <v>036051</v>
      </c>
      <c r="B1322" s="53">
        <v>17</v>
      </c>
      <c r="C1322">
        <v>1321</v>
      </c>
      <c r="D1322">
        <v>36051</v>
      </c>
      <c r="E1322" t="s">
        <v>887</v>
      </c>
      <c r="F1322" t="s">
        <v>893</v>
      </c>
      <c r="G1322" t="str">
        <f>VLOOKUP(A1322,GIS!A:B,2,0)</f>
        <v>菅野５Ｂ</v>
      </c>
      <c r="H1322" t="s">
        <v>861</v>
      </c>
      <c r="I1322" t="s">
        <v>2620</v>
      </c>
      <c r="J1322" s="66">
        <v>315</v>
      </c>
      <c r="K1322" s="66">
        <v>315</v>
      </c>
      <c r="L1322" s="66">
        <v>315</v>
      </c>
      <c r="M1322" s="66">
        <v>315</v>
      </c>
      <c r="N1322" s="66">
        <f>VLOOKUP(A1322,GIS!A:C,3,0)</f>
        <v>315</v>
      </c>
      <c r="O1322" s="66" t="str">
        <f t="shared" si="304"/>
        <v/>
      </c>
      <c r="P1322" s="66" t="str">
        <f t="shared" si="302"/>
        <v/>
      </c>
      <c r="Q1322" s="66">
        <f t="shared" si="305"/>
        <v>315</v>
      </c>
      <c r="R1322" s="66">
        <f t="shared" si="306"/>
        <v>315</v>
      </c>
      <c r="S1322" s="66">
        <f>Q1322-U1322-SUMIFS(条件付き不可!X:X,条件付き不可!E:E,D1322)</f>
        <v>315</v>
      </c>
      <c r="T1322" s="66">
        <f t="shared" si="303"/>
        <v>315</v>
      </c>
      <c r="U1322" s="66">
        <f>IF(COUNTIFS(条件付き不可!$E:$E,$D1322,条件付き不可!$C:$C,条件付き不可!$V$3)&gt;0,Q1322,SUMIFS(条件付き不可!$L:$L,条件付き不可!$E:$E,$D1322,条件付き不可!$C:$C,U$1))</f>
        <v>0</v>
      </c>
      <c r="V1322" s="66">
        <f>IF(COUNTIFS(条件付き不可!$E:$E,$D1322,条件付き不可!$C:$C,条件付き不可!$V$5)&gt;0,Q1322,IFERROR(VLOOKUP(D1322,条件付き不可!E:Y,21,0),0))</f>
        <v>0</v>
      </c>
    </row>
    <row r="1323" spans="1:22">
      <c r="A1323" s="53" t="str">
        <f t="shared" si="307"/>
        <v>036052</v>
      </c>
      <c r="B1323" s="53">
        <v>17</v>
      </c>
      <c r="C1323">
        <v>1322</v>
      </c>
      <c r="D1323">
        <v>36052</v>
      </c>
      <c r="E1323" t="s">
        <v>887</v>
      </c>
      <c r="F1323" t="s">
        <v>894</v>
      </c>
      <c r="G1323" t="str">
        <f>VLOOKUP(A1323,GIS!A:B,2,0)</f>
        <v>東菅野１Ａ</v>
      </c>
      <c r="H1323" t="s">
        <v>861</v>
      </c>
      <c r="I1323" t="s">
        <v>2620</v>
      </c>
      <c r="J1323" s="66">
        <v>340</v>
      </c>
      <c r="K1323" s="66">
        <v>340</v>
      </c>
      <c r="L1323" s="66">
        <v>340</v>
      </c>
      <c r="M1323" s="66">
        <v>340</v>
      </c>
      <c r="N1323" s="66">
        <f>VLOOKUP(A1323,GIS!A:C,3,0)</f>
        <v>340</v>
      </c>
      <c r="O1323" s="66" t="str">
        <f t="shared" si="304"/>
        <v/>
      </c>
      <c r="P1323" s="66" t="str">
        <f t="shared" si="302"/>
        <v/>
      </c>
      <c r="Q1323" s="66">
        <f t="shared" si="305"/>
        <v>340</v>
      </c>
      <c r="R1323" s="66">
        <f t="shared" si="306"/>
        <v>340</v>
      </c>
      <c r="S1323" s="66">
        <f>Q1323-U1323-SUMIFS(条件付き不可!X:X,条件付き不可!E:E,D1323)</f>
        <v>340</v>
      </c>
      <c r="T1323" s="66">
        <f t="shared" si="303"/>
        <v>340</v>
      </c>
      <c r="U1323" s="66">
        <f>IF(COUNTIFS(条件付き不可!$E:$E,$D1323,条件付き不可!$C:$C,条件付き不可!$V$3)&gt;0,Q1323,SUMIFS(条件付き不可!$L:$L,条件付き不可!$E:$E,$D1323,条件付き不可!$C:$C,U$1))</f>
        <v>0</v>
      </c>
      <c r="V1323" s="66">
        <f>IF(COUNTIFS(条件付き不可!$E:$E,$D1323,条件付き不可!$C:$C,条件付き不可!$V$5)&gt;0,Q1323,IFERROR(VLOOKUP(D1323,条件付き不可!E:Y,21,0),0))</f>
        <v>0</v>
      </c>
    </row>
    <row r="1324" spans="1:22">
      <c r="A1324" s="53" t="str">
        <f t="shared" si="307"/>
        <v>036053</v>
      </c>
      <c r="B1324" s="53">
        <v>17</v>
      </c>
      <c r="C1324">
        <v>1323</v>
      </c>
      <c r="D1324">
        <v>36053</v>
      </c>
      <c r="E1324" t="s">
        <v>887</v>
      </c>
      <c r="F1324" t="s">
        <v>894</v>
      </c>
      <c r="G1324" t="str">
        <f>VLOOKUP(A1324,GIS!A:B,2,0)</f>
        <v>東菅野１Ｂ</v>
      </c>
      <c r="H1324" t="s">
        <v>861</v>
      </c>
      <c r="I1324" t="s">
        <v>2620</v>
      </c>
      <c r="J1324" s="66">
        <v>335</v>
      </c>
      <c r="K1324" s="66">
        <v>335</v>
      </c>
      <c r="L1324" s="66">
        <v>335</v>
      </c>
      <c r="M1324" s="66">
        <v>335</v>
      </c>
      <c r="N1324" s="66">
        <f>VLOOKUP(A1324,GIS!A:C,3,0)</f>
        <v>335</v>
      </c>
      <c r="O1324" s="66" t="str">
        <f t="shared" si="304"/>
        <v/>
      </c>
      <c r="P1324" s="66" t="str">
        <f t="shared" si="302"/>
        <v/>
      </c>
      <c r="Q1324" s="66">
        <f t="shared" si="305"/>
        <v>335</v>
      </c>
      <c r="R1324" s="66">
        <f t="shared" si="306"/>
        <v>335</v>
      </c>
      <c r="S1324" s="66">
        <f>Q1324-U1324-SUMIFS(条件付き不可!X:X,条件付き不可!E:E,D1324)</f>
        <v>335</v>
      </c>
      <c r="T1324" s="66">
        <f t="shared" si="303"/>
        <v>335</v>
      </c>
      <c r="U1324" s="66">
        <f>IF(COUNTIFS(条件付き不可!$E:$E,$D1324,条件付き不可!$C:$C,条件付き不可!$V$3)&gt;0,Q1324,SUMIFS(条件付き不可!$L:$L,条件付き不可!$E:$E,$D1324,条件付き不可!$C:$C,U$1))</f>
        <v>0</v>
      </c>
      <c r="V1324" s="66">
        <f>IF(COUNTIFS(条件付き不可!$E:$E,$D1324,条件付き不可!$C:$C,条件付き不可!$V$5)&gt;0,Q1324,IFERROR(VLOOKUP(D1324,条件付き不可!E:Y,21,0),0))</f>
        <v>0</v>
      </c>
    </row>
    <row r="1325" spans="1:22">
      <c r="A1325" s="53" t="str">
        <f t="shared" si="307"/>
        <v>036159</v>
      </c>
      <c r="B1325" s="53">
        <v>17</v>
      </c>
      <c r="C1325">
        <v>1324</v>
      </c>
      <c r="D1325">
        <v>36159</v>
      </c>
      <c r="E1325" t="s">
        <v>887</v>
      </c>
      <c r="F1325" t="s">
        <v>894</v>
      </c>
      <c r="G1325" t="str">
        <f>VLOOKUP(A1325,GIS!A:B,2,0)</f>
        <v>東菅野１C</v>
      </c>
      <c r="H1325" t="s">
        <v>861</v>
      </c>
      <c r="I1325" t="s">
        <v>2620</v>
      </c>
      <c r="J1325" s="66">
        <v>360</v>
      </c>
      <c r="K1325" s="66">
        <v>360</v>
      </c>
      <c r="L1325" s="66">
        <v>360</v>
      </c>
      <c r="M1325" s="66">
        <v>360</v>
      </c>
      <c r="N1325" s="66">
        <f>VLOOKUP(A1325,GIS!A:C,3,0)</f>
        <v>360</v>
      </c>
      <c r="O1325" s="66" t="str">
        <f t="shared" si="304"/>
        <v/>
      </c>
      <c r="P1325" s="66" t="str">
        <f t="shared" si="302"/>
        <v/>
      </c>
      <c r="Q1325" s="66">
        <f t="shared" si="305"/>
        <v>360</v>
      </c>
      <c r="R1325" s="66">
        <f t="shared" si="306"/>
        <v>360</v>
      </c>
      <c r="S1325" s="66">
        <f>Q1325-U1325-SUMIFS(条件付き不可!X:X,条件付き不可!E:E,D1325)</f>
        <v>360</v>
      </c>
      <c r="T1325" s="66">
        <f t="shared" si="303"/>
        <v>360</v>
      </c>
      <c r="U1325" s="66">
        <f>IF(COUNTIFS(条件付き不可!$E:$E,$D1325,条件付き不可!$C:$C,条件付き不可!$V$3)&gt;0,Q1325,SUMIFS(条件付き不可!$L:$L,条件付き不可!$E:$E,$D1325,条件付き不可!$C:$C,U$1))</f>
        <v>0</v>
      </c>
      <c r="V1325" s="66">
        <f>IF(COUNTIFS(条件付き不可!$E:$E,$D1325,条件付き不可!$C:$C,条件付き不可!$V$5)&gt;0,Q1325,IFERROR(VLOOKUP(D1325,条件付き不可!E:Y,21,0),0))</f>
        <v>0</v>
      </c>
    </row>
    <row r="1326" spans="1:22">
      <c r="A1326" s="53" t="str">
        <f t="shared" si="307"/>
        <v>036054</v>
      </c>
      <c r="B1326" s="53">
        <v>17</v>
      </c>
      <c r="C1326">
        <v>1325</v>
      </c>
      <c r="D1326">
        <v>36054</v>
      </c>
      <c r="E1326" t="s">
        <v>887</v>
      </c>
      <c r="F1326" t="s">
        <v>894</v>
      </c>
      <c r="G1326" t="str">
        <f>VLOOKUP(A1326,GIS!A:B,2,0)</f>
        <v>東菅野２Ａ</v>
      </c>
      <c r="H1326" t="s">
        <v>861</v>
      </c>
      <c r="I1326" t="s">
        <v>2620</v>
      </c>
      <c r="J1326" s="66">
        <v>440</v>
      </c>
      <c r="K1326" s="66">
        <v>440</v>
      </c>
      <c r="L1326" s="66">
        <v>440</v>
      </c>
      <c r="M1326" s="66">
        <v>440</v>
      </c>
      <c r="N1326" s="66">
        <f>VLOOKUP(A1326,GIS!A:C,3,0)</f>
        <v>440</v>
      </c>
      <c r="O1326" s="66" t="str">
        <f t="shared" si="304"/>
        <v/>
      </c>
      <c r="P1326" s="66" t="str">
        <f t="shared" ref="P1326:P1389" si="308">IF(J1326=K1326,IF(J1326=L1326,"","✕"),"✕")</f>
        <v/>
      </c>
      <c r="Q1326" s="66">
        <f t="shared" si="305"/>
        <v>440</v>
      </c>
      <c r="R1326" s="66">
        <f t="shared" si="306"/>
        <v>440</v>
      </c>
      <c r="S1326" s="66">
        <f>Q1326-U1326-SUMIFS(条件付き不可!X:X,条件付き不可!E:E,D1326)</f>
        <v>440</v>
      </c>
      <c r="T1326" s="66">
        <f t="shared" si="303"/>
        <v>440</v>
      </c>
      <c r="U1326" s="66">
        <f>IF(COUNTIFS(条件付き不可!$E:$E,$D1326,条件付き不可!$C:$C,条件付き不可!$V$3)&gt;0,Q1326,SUMIFS(条件付き不可!$L:$L,条件付き不可!$E:$E,$D1326,条件付き不可!$C:$C,U$1))</f>
        <v>0</v>
      </c>
      <c r="V1326" s="66">
        <f>IF(COUNTIFS(条件付き不可!$E:$E,$D1326,条件付き不可!$C:$C,条件付き不可!$V$5)&gt;0,Q1326,IFERROR(VLOOKUP(D1326,条件付き不可!E:Y,21,0),0))</f>
        <v>0</v>
      </c>
    </row>
    <row r="1327" spans="1:22">
      <c r="A1327" s="53" t="str">
        <f t="shared" si="307"/>
        <v>036060</v>
      </c>
      <c r="B1327" s="53">
        <v>17</v>
      </c>
      <c r="C1327">
        <v>1326</v>
      </c>
      <c r="D1327">
        <v>36060</v>
      </c>
      <c r="E1327" t="s">
        <v>887</v>
      </c>
      <c r="F1327" t="s">
        <v>894</v>
      </c>
      <c r="G1327" t="str">
        <f>VLOOKUP(A1327,GIS!A:B,2,0)</f>
        <v>東菅野２Ｂ</v>
      </c>
      <c r="H1327" t="s">
        <v>861</v>
      </c>
      <c r="I1327" t="s">
        <v>2620</v>
      </c>
      <c r="J1327" s="66">
        <v>430</v>
      </c>
      <c r="K1327" s="66">
        <v>430</v>
      </c>
      <c r="L1327" s="66">
        <v>430</v>
      </c>
      <c r="M1327" s="66">
        <v>430</v>
      </c>
      <c r="N1327" s="66">
        <f>VLOOKUP(A1327,GIS!A:C,3,0)</f>
        <v>430</v>
      </c>
      <c r="O1327" s="66" t="str">
        <f t="shared" si="304"/>
        <v/>
      </c>
      <c r="P1327" s="66" t="str">
        <f t="shared" si="308"/>
        <v/>
      </c>
      <c r="Q1327" s="66">
        <f t="shared" si="305"/>
        <v>430</v>
      </c>
      <c r="R1327" s="66">
        <f t="shared" si="306"/>
        <v>430</v>
      </c>
      <c r="S1327" s="66">
        <f>Q1327-U1327-SUMIFS(条件付き不可!X:X,条件付き不可!E:E,D1327)</f>
        <v>430</v>
      </c>
      <c r="T1327" s="66">
        <f t="shared" si="303"/>
        <v>430</v>
      </c>
      <c r="U1327" s="66">
        <f>IF(COUNTIFS(条件付き不可!$E:$E,$D1327,条件付き不可!$C:$C,条件付き不可!$V$3)&gt;0,Q1327,SUMIFS(条件付き不可!$L:$L,条件付き不可!$E:$E,$D1327,条件付き不可!$C:$C,U$1))</f>
        <v>0</v>
      </c>
      <c r="V1327" s="66">
        <f>IF(COUNTIFS(条件付き不可!$E:$E,$D1327,条件付き不可!$C:$C,条件付き不可!$V$5)&gt;0,Q1327,IFERROR(VLOOKUP(D1327,条件付き不可!E:Y,21,0),0))</f>
        <v>0</v>
      </c>
    </row>
    <row r="1328" spans="1:22">
      <c r="A1328" s="53" t="str">
        <f t="shared" si="307"/>
        <v>036055</v>
      </c>
      <c r="B1328" s="53">
        <v>17</v>
      </c>
      <c r="C1328">
        <v>1327</v>
      </c>
      <c r="D1328">
        <v>36055</v>
      </c>
      <c r="E1328" t="s">
        <v>887</v>
      </c>
      <c r="F1328" t="s">
        <v>894</v>
      </c>
      <c r="G1328" t="str">
        <f>VLOOKUP(A1328,GIS!A:B,2,0)</f>
        <v>東菅野３Ａ</v>
      </c>
      <c r="H1328" t="s">
        <v>861</v>
      </c>
      <c r="I1328" t="s">
        <v>2620</v>
      </c>
      <c r="J1328" s="66">
        <v>535</v>
      </c>
      <c r="K1328" s="66">
        <v>535</v>
      </c>
      <c r="L1328" s="66">
        <v>535</v>
      </c>
      <c r="M1328" s="66">
        <v>535</v>
      </c>
      <c r="N1328" s="66">
        <f>VLOOKUP(A1328,GIS!A:C,3,0)</f>
        <v>535</v>
      </c>
      <c r="O1328" s="66" t="str">
        <f t="shared" si="304"/>
        <v/>
      </c>
      <c r="P1328" s="66" t="str">
        <f t="shared" si="308"/>
        <v/>
      </c>
      <c r="Q1328" s="66">
        <f t="shared" si="305"/>
        <v>535</v>
      </c>
      <c r="R1328" s="66">
        <f t="shared" si="306"/>
        <v>535</v>
      </c>
      <c r="S1328" s="66">
        <f>Q1328-U1328-SUMIFS(条件付き不可!X:X,条件付き不可!E:E,D1328)</f>
        <v>535</v>
      </c>
      <c r="T1328" s="66">
        <f t="shared" si="303"/>
        <v>535</v>
      </c>
      <c r="U1328" s="66">
        <f>IF(COUNTIFS(条件付き不可!$E:$E,$D1328,条件付き不可!$C:$C,条件付き不可!$V$3)&gt;0,Q1328,SUMIFS(条件付き不可!$L:$L,条件付き不可!$E:$E,$D1328,条件付き不可!$C:$C,U$1))</f>
        <v>0</v>
      </c>
      <c r="V1328" s="66">
        <f>IF(COUNTIFS(条件付き不可!$E:$E,$D1328,条件付き不可!$C:$C,条件付き不可!$V$5)&gt;0,Q1328,IFERROR(VLOOKUP(D1328,条件付き不可!E:Y,21,0),0))</f>
        <v>0</v>
      </c>
    </row>
    <row r="1329" spans="1:22">
      <c r="A1329" s="53" t="str">
        <f t="shared" si="307"/>
        <v>036056</v>
      </c>
      <c r="B1329" s="53">
        <v>17</v>
      </c>
      <c r="C1329">
        <v>1328</v>
      </c>
      <c r="D1329">
        <v>36056</v>
      </c>
      <c r="E1329" t="s">
        <v>887</v>
      </c>
      <c r="F1329" t="s">
        <v>894</v>
      </c>
      <c r="G1329" t="str">
        <f>VLOOKUP(A1329,GIS!A:B,2,0)</f>
        <v>東菅野３Ｂ</v>
      </c>
      <c r="H1329" t="s">
        <v>861</v>
      </c>
      <c r="I1329" t="s">
        <v>2620</v>
      </c>
      <c r="J1329" s="66">
        <v>605</v>
      </c>
      <c r="K1329" s="66">
        <v>605</v>
      </c>
      <c r="L1329" s="66">
        <v>605</v>
      </c>
      <c r="M1329" s="66">
        <v>605</v>
      </c>
      <c r="N1329" s="66">
        <f>VLOOKUP(A1329,GIS!A:C,3,0)</f>
        <v>605</v>
      </c>
      <c r="O1329" s="66" t="str">
        <f t="shared" si="304"/>
        <v/>
      </c>
      <c r="P1329" s="66" t="str">
        <f t="shared" si="308"/>
        <v/>
      </c>
      <c r="Q1329" s="66">
        <f t="shared" si="305"/>
        <v>605</v>
      </c>
      <c r="R1329" s="66">
        <f t="shared" si="306"/>
        <v>605</v>
      </c>
      <c r="S1329" s="66">
        <f>Q1329-U1329-SUMIFS(条件付き不可!X:X,条件付き不可!E:E,D1329)</f>
        <v>605</v>
      </c>
      <c r="T1329" s="66">
        <f t="shared" si="303"/>
        <v>605</v>
      </c>
      <c r="U1329" s="66">
        <f>IF(COUNTIFS(条件付き不可!$E:$E,$D1329,条件付き不可!$C:$C,条件付き不可!$V$3)&gt;0,Q1329,SUMIFS(条件付き不可!$L:$L,条件付き不可!$E:$E,$D1329,条件付き不可!$C:$C,U$1))</f>
        <v>0</v>
      </c>
      <c r="V1329" s="66">
        <f>IF(COUNTIFS(条件付き不可!$E:$E,$D1329,条件付き不可!$C:$C,条件付き不可!$V$5)&gt;0,Q1329,IFERROR(VLOOKUP(D1329,条件付き不可!E:Y,21,0),0))</f>
        <v>0</v>
      </c>
    </row>
    <row r="1330" spans="1:22">
      <c r="A1330" s="53" t="str">
        <f t="shared" si="307"/>
        <v>036057</v>
      </c>
      <c r="B1330" s="53">
        <v>17</v>
      </c>
      <c r="C1330">
        <v>1329</v>
      </c>
      <c r="D1330">
        <v>36057</v>
      </c>
      <c r="E1330" t="s">
        <v>887</v>
      </c>
      <c r="F1330" t="s">
        <v>894</v>
      </c>
      <c r="G1330" t="str">
        <f>VLOOKUP(A1330,GIS!A:B,2,0)</f>
        <v>東菅野４Ａ</v>
      </c>
      <c r="H1330" t="s">
        <v>861</v>
      </c>
      <c r="I1330" t="s">
        <v>2620</v>
      </c>
      <c r="J1330" s="66">
        <v>520</v>
      </c>
      <c r="K1330" s="66">
        <v>520</v>
      </c>
      <c r="L1330" s="66">
        <v>520</v>
      </c>
      <c r="M1330" s="66">
        <v>520</v>
      </c>
      <c r="N1330" s="66">
        <f>VLOOKUP(A1330,GIS!A:C,3,0)</f>
        <v>520</v>
      </c>
      <c r="O1330" s="66" t="str">
        <f t="shared" si="304"/>
        <v/>
      </c>
      <c r="P1330" s="66" t="str">
        <f t="shared" si="308"/>
        <v/>
      </c>
      <c r="Q1330" s="66">
        <f t="shared" si="305"/>
        <v>520</v>
      </c>
      <c r="R1330" s="66">
        <f t="shared" si="306"/>
        <v>520</v>
      </c>
      <c r="S1330" s="66">
        <f>Q1330-U1330-SUMIFS(条件付き不可!X:X,条件付き不可!E:E,D1330)</f>
        <v>520</v>
      </c>
      <c r="T1330" s="66">
        <f t="shared" si="303"/>
        <v>520</v>
      </c>
      <c r="U1330" s="66">
        <f>IF(COUNTIFS(条件付き不可!$E:$E,$D1330,条件付き不可!$C:$C,条件付き不可!$V$3)&gt;0,Q1330,SUMIFS(条件付き不可!$L:$L,条件付き不可!$E:$E,$D1330,条件付き不可!$C:$C,U$1))</f>
        <v>0</v>
      </c>
      <c r="V1330" s="66">
        <f>IF(COUNTIFS(条件付き不可!$E:$E,$D1330,条件付き不可!$C:$C,条件付き不可!$V$5)&gt;0,Q1330,IFERROR(VLOOKUP(D1330,条件付き不可!E:Y,21,0),0))</f>
        <v>0</v>
      </c>
    </row>
    <row r="1331" spans="1:22">
      <c r="A1331" s="53" t="str">
        <f t="shared" si="307"/>
        <v>036058</v>
      </c>
      <c r="B1331" s="53">
        <v>17</v>
      </c>
      <c r="C1331">
        <v>1330</v>
      </c>
      <c r="D1331">
        <v>36058</v>
      </c>
      <c r="E1331" t="s">
        <v>887</v>
      </c>
      <c r="F1331" t="s">
        <v>894</v>
      </c>
      <c r="G1331" t="str">
        <f>VLOOKUP(A1331,GIS!A:B,2,0)</f>
        <v>東菅野４Ｂ</v>
      </c>
      <c r="H1331" t="s">
        <v>861</v>
      </c>
      <c r="I1331" t="s">
        <v>2620</v>
      </c>
      <c r="J1331" s="66">
        <v>425</v>
      </c>
      <c r="K1331" s="66">
        <v>425</v>
      </c>
      <c r="L1331" s="66">
        <v>425</v>
      </c>
      <c r="M1331" s="66">
        <v>425</v>
      </c>
      <c r="N1331" s="66">
        <f>VLOOKUP(A1331,GIS!A:C,3,0)</f>
        <v>425</v>
      </c>
      <c r="O1331" s="66" t="str">
        <f t="shared" si="304"/>
        <v/>
      </c>
      <c r="P1331" s="66" t="str">
        <f t="shared" si="308"/>
        <v/>
      </c>
      <c r="Q1331" s="66">
        <f t="shared" si="305"/>
        <v>425</v>
      </c>
      <c r="R1331" s="66">
        <f t="shared" si="306"/>
        <v>425</v>
      </c>
      <c r="S1331" s="66">
        <f>Q1331-U1331-SUMIFS(条件付き不可!X:X,条件付き不可!E:E,D1331)</f>
        <v>425</v>
      </c>
      <c r="T1331" s="66">
        <f t="shared" si="303"/>
        <v>425</v>
      </c>
      <c r="U1331" s="66">
        <f>IF(COUNTIFS(条件付き不可!$E:$E,$D1331,条件付き不可!$C:$C,条件付き不可!$V$3)&gt;0,Q1331,SUMIFS(条件付き不可!$L:$L,条件付き不可!$E:$E,$D1331,条件付き不可!$C:$C,U$1))</f>
        <v>0</v>
      </c>
      <c r="V1331" s="66">
        <f>IF(COUNTIFS(条件付き不可!$E:$E,$D1331,条件付き不可!$C:$C,条件付き不可!$V$5)&gt;0,Q1331,IFERROR(VLOOKUP(D1331,条件付き不可!E:Y,21,0),0))</f>
        <v>0</v>
      </c>
    </row>
    <row r="1332" spans="1:22">
      <c r="A1332" s="53" t="str">
        <f t="shared" si="307"/>
        <v>036059</v>
      </c>
      <c r="B1332" s="53">
        <v>17</v>
      </c>
      <c r="C1332">
        <v>1331</v>
      </c>
      <c r="D1332">
        <v>36059</v>
      </c>
      <c r="E1332" t="s">
        <v>887</v>
      </c>
      <c r="F1332" t="s">
        <v>894</v>
      </c>
      <c r="G1332" t="str">
        <f>VLOOKUP(A1332,GIS!A:B,2,0)</f>
        <v>東菅野５</v>
      </c>
      <c r="H1332" t="s">
        <v>861</v>
      </c>
      <c r="I1332" t="s">
        <v>2620</v>
      </c>
      <c r="J1332" s="66">
        <v>215</v>
      </c>
      <c r="K1332" s="66">
        <v>215</v>
      </c>
      <c r="L1332" s="66">
        <v>215</v>
      </c>
      <c r="M1332" s="66">
        <v>215</v>
      </c>
      <c r="N1332" s="66">
        <f>VLOOKUP(A1332,GIS!A:C,3,0)</f>
        <v>215</v>
      </c>
      <c r="O1332" s="66" t="str">
        <f t="shared" si="304"/>
        <v/>
      </c>
      <c r="P1332" s="66" t="str">
        <f t="shared" si="308"/>
        <v/>
      </c>
      <c r="Q1332" s="66">
        <f t="shared" si="305"/>
        <v>215</v>
      </c>
      <c r="R1332" s="66">
        <f t="shared" si="306"/>
        <v>215</v>
      </c>
      <c r="S1332" s="66">
        <f>Q1332-U1332-SUMIFS(条件付き不可!X:X,条件付き不可!E:E,D1332)</f>
        <v>215</v>
      </c>
      <c r="T1332" s="66">
        <f t="shared" si="303"/>
        <v>215</v>
      </c>
      <c r="U1332" s="66">
        <f>IF(COUNTIFS(条件付き不可!$E:$E,$D1332,条件付き不可!$C:$C,条件付き不可!$V$3)&gt;0,Q1332,SUMIFS(条件付き不可!$L:$L,条件付き不可!$E:$E,$D1332,条件付き不可!$C:$C,U$1))</f>
        <v>0</v>
      </c>
      <c r="V1332" s="66">
        <f>IF(COUNTIFS(条件付き不可!$E:$E,$D1332,条件付き不可!$C:$C,条件付き不可!$V$5)&gt;0,Q1332,IFERROR(VLOOKUP(D1332,条件付き不可!E:Y,21,0),0))</f>
        <v>0</v>
      </c>
    </row>
    <row r="1333" spans="1:22">
      <c r="A1333" s="53" t="str">
        <f t="shared" si="307"/>
        <v>036101</v>
      </c>
      <c r="B1333" s="53">
        <v>17</v>
      </c>
      <c r="C1333">
        <v>1332</v>
      </c>
      <c r="D1333">
        <v>36101</v>
      </c>
      <c r="E1333" t="s">
        <v>887</v>
      </c>
      <c r="F1333" t="s">
        <v>895</v>
      </c>
      <c r="G1333" t="str">
        <f>VLOOKUP(A1333,GIS!A:B,2,0)</f>
        <v>宮久保１Ａ</v>
      </c>
      <c r="H1333" t="s">
        <v>861</v>
      </c>
      <c r="I1333" t="s">
        <v>2620</v>
      </c>
      <c r="J1333" s="66">
        <v>480</v>
      </c>
      <c r="K1333" s="66">
        <v>480</v>
      </c>
      <c r="L1333" s="66">
        <v>480</v>
      </c>
      <c r="M1333" s="66">
        <v>480</v>
      </c>
      <c r="N1333" s="66">
        <f>VLOOKUP(A1333,GIS!A:C,3,0)</f>
        <v>480</v>
      </c>
      <c r="O1333" s="66" t="str">
        <f t="shared" si="304"/>
        <v/>
      </c>
      <c r="P1333" s="66" t="str">
        <f t="shared" si="308"/>
        <v/>
      </c>
      <c r="Q1333" s="66">
        <f t="shared" si="305"/>
        <v>480</v>
      </c>
      <c r="R1333" s="66">
        <f t="shared" si="306"/>
        <v>480</v>
      </c>
      <c r="S1333" s="66">
        <f>Q1333-U1333-SUMIFS(条件付き不可!X:X,条件付き不可!E:E,D1333)</f>
        <v>480</v>
      </c>
      <c r="T1333" s="66">
        <f t="shared" si="303"/>
        <v>480</v>
      </c>
      <c r="U1333" s="66">
        <f>IF(COUNTIFS(条件付き不可!$E:$E,$D1333,条件付き不可!$C:$C,条件付き不可!$V$3)&gt;0,Q1333,SUMIFS(条件付き不可!$L:$L,条件付き不可!$E:$E,$D1333,条件付き不可!$C:$C,U$1))</f>
        <v>0</v>
      </c>
      <c r="V1333" s="66">
        <f>IF(COUNTIFS(条件付き不可!$E:$E,$D1333,条件付き不可!$C:$C,条件付き不可!$V$5)&gt;0,Q1333,IFERROR(VLOOKUP(D1333,条件付き不可!E:Y,21,0),0))</f>
        <v>0</v>
      </c>
    </row>
    <row r="1334" spans="1:22">
      <c r="A1334" s="53" t="str">
        <f t="shared" si="307"/>
        <v>036102</v>
      </c>
      <c r="B1334" s="53">
        <v>17</v>
      </c>
      <c r="C1334">
        <v>1333</v>
      </c>
      <c r="D1334">
        <v>36102</v>
      </c>
      <c r="E1334" t="s">
        <v>887</v>
      </c>
      <c r="F1334" t="s">
        <v>895</v>
      </c>
      <c r="G1334" t="str">
        <f>VLOOKUP(A1334,GIS!A:B,2,0)</f>
        <v>宮久保１Ｂ</v>
      </c>
      <c r="H1334" t="s">
        <v>861</v>
      </c>
      <c r="I1334" t="s">
        <v>2620</v>
      </c>
      <c r="J1334" s="66">
        <v>345</v>
      </c>
      <c r="K1334" s="66">
        <v>345</v>
      </c>
      <c r="L1334" s="66">
        <v>345</v>
      </c>
      <c r="M1334" s="66">
        <v>345</v>
      </c>
      <c r="N1334" s="66">
        <f>VLOOKUP(A1334,GIS!A:C,3,0)</f>
        <v>345</v>
      </c>
      <c r="O1334" s="66" t="str">
        <f t="shared" si="304"/>
        <v/>
      </c>
      <c r="P1334" s="66" t="str">
        <f t="shared" si="308"/>
        <v/>
      </c>
      <c r="Q1334" s="66">
        <f t="shared" si="305"/>
        <v>345</v>
      </c>
      <c r="R1334" s="66">
        <f t="shared" si="306"/>
        <v>345</v>
      </c>
      <c r="S1334" s="66">
        <f>Q1334-U1334-SUMIFS(条件付き不可!X:X,条件付き不可!E:E,D1334)</f>
        <v>345</v>
      </c>
      <c r="T1334" s="66">
        <f t="shared" si="303"/>
        <v>345</v>
      </c>
      <c r="U1334" s="66">
        <f>IF(COUNTIFS(条件付き不可!$E:$E,$D1334,条件付き不可!$C:$C,条件付き不可!$V$3)&gt;0,Q1334,SUMIFS(条件付き不可!$L:$L,条件付き不可!$E:$E,$D1334,条件付き不可!$C:$C,U$1))</f>
        <v>0</v>
      </c>
      <c r="V1334" s="66">
        <f>IF(COUNTIFS(条件付き不可!$E:$E,$D1334,条件付き不可!$C:$C,条件付き不可!$V$5)&gt;0,Q1334,IFERROR(VLOOKUP(D1334,条件付き不可!E:Y,21,0),0))</f>
        <v>0</v>
      </c>
    </row>
    <row r="1335" spans="1:22">
      <c r="A1335" s="53" t="str">
        <f t="shared" si="307"/>
        <v>036156</v>
      </c>
      <c r="B1335" s="53">
        <v>17</v>
      </c>
      <c r="C1335">
        <v>1334</v>
      </c>
      <c r="D1335">
        <v>36156</v>
      </c>
      <c r="E1335" t="s">
        <v>887</v>
      </c>
      <c r="F1335" t="s">
        <v>895</v>
      </c>
      <c r="G1335" t="str">
        <f>VLOOKUP(A1335,GIS!A:B,2,0)</f>
        <v>宮久保１C</v>
      </c>
      <c r="H1335" t="s">
        <v>861</v>
      </c>
      <c r="I1335" t="s">
        <v>2620</v>
      </c>
      <c r="J1335" s="66">
        <v>430</v>
      </c>
      <c r="K1335" s="66">
        <v>430</v>
      </c>
      <c r="L1335" s="66">
        <v>430</v>
      </c>
      <c r="M1335" s="66">
        <v>430</v>
      </c>
      <c r="N1335" s="66">
        <f>VLOOKUP(A1335,GIS!A:C,3,0)</f>
        <v>430</v>
      </c>
      <c r="O1335" s="66" t="str">
        <f t="shared" si="304"/>
        <v/>
      </c>
      <c r="P1335" s="66" t="str">
        <f t="shared" si="308"/>
        <v/>
      </c>
      <c r="Q1335" s="66">
        <f t="shared" si="305"/>
        <v>430</v>
      </c>
      <c r="R1335" s="66">
        <f t="shared" si="306"/>
        <v>430</v>
      </c>
      <c r="S1335" s="66">
        <f>Q1335-U1335-SUMIFS(条件付き不可!X:X,条件付き不可!E:E,D1335)</f>
        <v>430</v>
      </c>
      <c r="T1335" s="66">
        <f t="shared" ref="T1335:T1398" si="309">Q1335-V1335</f>
        <v>430</v>
      </c>
      <c r="U1335" s="66">
        <f>IF(COUNTIFS(条件付き不可!$E:$E,$D1335,条件付き不可!$C:$C,条件付き不可!$V$3)&gt;0,Q1335,SUMIFS(条件付き不可!$L:$L,条件付き不可!$E:$E,$D1335,条件付き不可!$C:$C,U$1))</f>
        <v>0</v>
      </c>
      <c r="V1335" s="66">
        <f>IF(COUNTIFS(条件付き不可!$E:$E,$D1335,条件付き不可!$C:$C,条件付き不可!$V$5)&gt;0,Q1335,IFERROR(VLOOKUP(D1335,条件付き不可!E:Y,21,0),0))</f>
        <v>0</v>
      </c>
    </row>
    <row r="1336" spans="1:22">
      <c r="A1336" s="53" t="str">
        <f t="shared" si="307"/>
        <v>036103</v>
      </c>
      <c r="B1336" s="53">
        <v>17</v>
      </c>
      <c r="C1336">
        <v>1335</v>
      </c>
      <c r="D1336">
        <v>36103</v>
      </c>
      <c r="E1336" t="s">
        <v>887</v>
      </c>
      <c r="F1336" t="s">
        <v>895</v>
      </c>
      <c r="G1336" t="str">
        <f>VLOOKUP(A1336,GIS!A:B,2,0)</f>
        <v>宮久保２</v>
      </c>
      <c r="H1336" t="s">
        <v>861</v>
      </c>
      <c r="I1336" t="s">
        <v>2620</v>
      </c>
      <c r="J1336" s="66">
        <v>570</v>
      </c>
      <c r="K1336" s="66">
        <v>570</v>
      </c>
      <c r="L1336" s="66">
        <v>570</v>
      </c>
      <c r="M1336" s="66">
        <v>570</v>
      </c>
      <c r="N1336" s="66">
        <f>VLOOKUP(A1336,GIS!A:C,3,0)</f>
        <v>570</v>
      </c>
      <c r="O1336" s="66" t="str">
        <f t="shared" si="304"/>
        <v/>
      </c>
      <c r="P1336" s="66" t="str">
        <f t="shared" si="308"/>
        <v/>
      </c>
      <c r="Q1336" s="66">
        <f t="shared" si="305"/>
        <v>570</v>
      </c>
      <c r="R1336" s="66">
        <f t="shared" si="306"/>
        <v>570</v>
      </c>
      <c r="S1336" s="66">
        <f>Q1336-U1336-SUMIFS(条件付き不可!X:X,条件付き不可!E:E,D1336)</f>
        <v>570</v>
      </c>
      <c r="T1336" s="66">
        <f t="shared" si="309"/>
        <v>570</v>
      </c>
      <c r="U1336" s="66">
        <f>IF(COUNTIFS(条件付き不可!$E:$E,$D1336,条件付き不可!$C:$C,条件付き不可!$V$3)&gt;0,Q1336,SUMIFS(条件付き不可!$L:$L,条件付き不可!$E:$E,$D1336,条件付き不可!$C:$C,U$1))</f>
        <v>0</v>
      </c>
      <c r="V1336" s="66">
        <f>IF(COUNTIFS(条件付き不可!$E:$E,$D1336,条件付き不可!$C:$C,条件付き不可!$V$5)&gt;0,Q1336,IFERROR(VLOOKUP(D1336,条件付き不可!E:Y,21,0),0))</f>
        <v>0</v>
      </c>
    </row>
    <row r="1337" spans="1:22">
      <c r="A1337" s="53" t="str">
        <f t="shared" si="307"/>
        <v>036104</v>
      </c>
      <c r="B1337" s="53">
        <v>17</v>
      </c>
      <c r="C1337">
        <v>1336</v>
      </c>
      <c r="D1337">
        <v>36104</v>
      </c>
      <c r="E1337" t="s">
        <v>887</v>
      </c>
      <c r="F1337" t="s">
        <v>895</v>
      </c>
      <c r="G1337" t="str">
        <f>VLOOKUP(A1337,GIS!A:B,2,0)</f>
        <v>宮久保３Ａ</v>
      </c>
      <c r="H1337" t="s">
        <v>861</v>
      </c>
      <c r="I1337" t="s">
        <v>2620</v>
      </c>
      <c r="J1337" s="66">
        <v>450</v>
      </c>
      <c r="K1337" s="66">
        <v>450</v>
      </c>
      <c r="L1337" s="66">
        <v>450</v>
      </c>
      <c r="M1337" s="66">
        <v>450</v>
      </c>
      <c r="N1337" s="66">
        <f>VLOOKUP(A1337,GIS!A:C,3,0)</f>
        <v>450</v>
      </c>
      <c r="O1337" s="66" t="str">
        <f t="shared" si="304"/>
        <v/>
      </c>
      <c r="P1337" s="66" t="str">
        <f t="shared" si="308"/>
        <v/>
      </c>
      <c r="Q1337" s="66">
        <f t="shared" si="305"/>
        <v>450</v>
      </c>
      <c r="R1337" s="66">
        <f t="shared" si="306"/>
        <v>450</v>
      </c>
      <c r="S1337" s="66">
        <f>Q1337-U1337-SUMIFS(条件付き不可!X:X,条件付き不可!E:E,D1337)</f>
        <v>450</v>
      </c>
      <c r="T1337" s="66">
        <f t="shared" si="309"/>
        <v>450</v>
      </c>
      <c r="U1337" s="66">
        <f>IF(COUNTIFS(条件付き不可!$E:$E,$D1337,条件付き不可!$C:$C,条件付き不可!$V$3)&gt;0,Q1337,SUMIFS(条件付き不可!$L:$L,条件付き不可!$E:$E,$D1337,条件付き不可!$C:$C,U$1))</f>
        <v>0</v>
      </c>
      <c r="V1337" s="66">
        <f>IF(COUNTIFS(条件付き不可!$E:$E,$D1337,条件付き不可!$C:$C,条件付き不可!$V$5)&gt;0,Q1337,IFERROR(VLOOKUP(D1337,条件付き不可!E:Y,21,0),0))</f>
        <v>0</v>
      </c>
    </row>
    <row r="1338" spans="1:22">
      <c r="A1338" s="53" t="str">
        <f t="shared" si="307"/>
        <v>036105</v>
      </c>
      <c r="B1338" s="53">
        <v>17</v>
      </c>
      <c r="C1338">
        <v>1337</v>
      </c>
      <c r="D1338">
        <v>36105</v>
      </c>
      <c r="E1338" t="s">
        <v>887</v>
      </c>
      <c r="F1338" t="s">
        <v>895</v>
      </c>
      <c r="G1338" t="str">
        <f>VLOOKUP(A1338,GIS!A:B,2,0)</f>
        <v>宮久保３Ｂ</v>
      </c>
      <c r="H1338" t="s">
        <v>861</v>
      </c>
      <c r="I1338" t="s">
        <v>2620</v>
      </c>
      <c r="J1338" s="66">
        <v>395</v>
      </c>
      <c r="K1338" s="66">
        <v>395</v>
      </c>
      <c r="L1338" s="66">
        <v>395</v>
      </c>
      <c r="M1338" s="66">
        <v>395</v>
      </c>
      <c r="N1338" s="66">
        <f>VLOOKUP(A1338,GIS!A:C,3,0)</f>
        <v>395</v>
      </c>
      <c r="O1338" s="66" t="str">
        <f t="shared" si="304"/>
        <v/>
      </c>
      <c r="P1338" s="66" t="str">
        <f t="shared" si="308"/>
        <v/>
      </c>
      <c r="Q1338" s="66">
        <f t="shared" si="305"/>
        <v>395</v>
      </c>
      <c r="R1338" s="66">
        <f t="shared" si="306"/>
        <v>395</v>
      </c>
      <c r="S1338" s="66">
        <f>Q1338-U1338-SUMIFS(条件付き不可!X:X,条件付き不可!E:E,D1338)</f>
        <v>395</v>
      </c>
      <c r="T1338" s="66">
        <f t="shared" si="309"/>
        <v>395</v>
      </c>
      <c r="U1338" s="66">
        <f>IF(COUNTIFS(条件付き不可!$E:$E,$D1338,条件付き不可!$C:$C,条件付き不可!$V$3)&gt;0,Q1338,SUMIFS(条件付き不可!$L:$L,条件付き不可!$E:$E,$D1338,条件付き不可!$C:$C,U$1))</f>
        <v>0</v>
      </c>
      <c r="V1338" s="66">
        <f>IF(COUNTIFS(条件付き不可!$E:$E,$D1338,条件付き不可!$C:$C,条件付き不可!$V$5)&gt;0,Q1338,IFERROR(VLOOKUP(D1338,条件付き不可!E:Y,21,0),0))</f>
        <v>0</v>
      </c>
    </row>
    <row r="1339" spans="1:22">
      <c r="A1339" s="53" t="str">
        <f t="shared" si="307"/>
        <v>036155</v>
      </c>
      <c r="B1339" s="53">
        <v>17</v>
      </c>
      <c r="C1339">
        <v>1338</v>
      </c>
      <c r="D1339">
        <v>36155</v>
      </c>
      <c r="E1339" t="s">
        <v>887</v>
      </c>
      <c r="F1339" t="s">
        <v>895</v>
      </c>
      <c r="G1339" t="str">
        <f>VLOOKUP(A1339,GIS!A:B,2,0)</f>
        <v>宮久保３Ｃ</v>
      </c>
      <c r="H1339" t="s">
        <v>861</v>
      </c>
      <c r="I1339" t="s">
        <v>2620</v>
      </c>
      <c r="J1339" s="66">
        <v>460</v>
      </c>
      <c r="K1339" s="66">
        <v>460</v>
      </c>
      <c r="L1339" s="66">
        <v>460</v>
      </c>
      <c r="M1339" s="66">
        <v>460</v>
      </c>
      <c r="N1339" s="66">
        <f>VLOOKUP(A1339,GIS!A:C,3,0)</f>
        <v>460</v>
      </c>
      <c r="O1339" s="66" t="str">
        <f t="shared" si="304"/>
        <v/>
      </c>
      <c r="P1339" s="66" t="str">
        <f t="shared" si="308"/>
        <v/>
      </c>
      <c r="Q1339" s="66">
        <f t="shared" si="305"/>
        <v>460</v>
      </c>
      <c r="R1339" s="66">
        <f t="shared" si="306"/>
        <v>460</v>
      </c>
      <c r="S1339" s="66">
        <f>Q1339-U1339-SUMIFS(条件付き不可!X:X,条件付き不可!E:E,D1339)</f>
        <v>460</v>
      </c>
      <c r="T1339" s="66">
        <f t="shared" si="309"/>
        <v>460</v>
      </c>
      <c r="U1339" s="66">
        <f>IF(COUNTIFS(条件付き不可!$E:$E,$D1339,条件付き不可!$C:$C,条件付き不可!$V$3)&gt;0,Q1339,SUMIFS(条件付き不可!$L:$L,条件付き不可!$E:$E,$D1339,条件付き不可!$C:$C,U$1))</f>
        <v>0</v>
      </c>
      <c r="V1339" s="66">
        <f>IF(COUNTIFS(条件付き不可!$E:$E,$D1339,条件付き不可!$C:$C,条件付き不可!$V$5)&gt;0,Q1339,IFERROR(VLOOKUP(D1339,条件付き不可!E:Y,21,0),0))</f>
        <v>0</v>
      </c>
    </row>
    <row r="1340" spans="1:22">
      <c r="A1340" s="53" t="str">
        <f t="shared" si="307"/>
        <v>036106</v>
      </c>
      <c r="B1340" s="53">
        <v>17</v>
      </c>
      <c r="C1340">
        <v>1339</v>
      </c>
      <c r="D1340">
        <v>36106</v>
      </c>
      <c r="E1340" t="s">
        <v>887</v>
      </c>
      <c r="F1340" t="s">
        <v>895</v>
      </c>
      <c r="G1340" t="str">
        <f>VLOOKUP(A1340,GIS!A:B,2,0)</f>
        <v>宮久保４</v>
      </c>
      <c r="H1340" t="s">
        <v>861</v>
      </c>
      <c r="I1340" t="s">
        <v>2620</v>
      </c>
      <c r="J1340" s="66">
        <v>450</v>
      </c>
      <c r="K1340" s="66">
        <v>450</v>
      </c>
      <c r="L1340" s="66">
        <v>450</v>
      </c>
      <c r="M1340" s="66">
        <v>450</v>
      </c>
      <c r="N1340" s="66">
        <f>VLOOKUP(A1340,GIS!A:C,3,0)</f>
        <v>450</v>
      </c>
      <c r="O1340" s="66" t="str">
        <f t="shared" si="304"/>
        <v/>
      </c>
      <c r="P1340" s="66" t="str">
        <f t="shared" si="308"/>
        <v/>
      </c>
      <c r="Q1340" s="66">
        <f t="shared" si="305"/>
        <v>450</v>
      </c>
      <c r="R1340" s="66">
        <f t="shared" si="306"/>
        <v>450</v>
      </c>
      <c r="S1340" s="66">
        <f>Q1340-U1340-SUMIFS(条件付き不可!X:X,条件付き不可!E:E,D1340)</f>
        <v>450</v>
      </c>
      <c r="T1340" s="66">
        <f t="shared" si="309"/>
        <v>450</v>
      </c>
      <c r="U1340" s="66">
        <f>IF(COUNTIFS(条件付き不可!$E:$E,$D1340,条件付き不可!$C:$C,条件付き不可!$V$3)&gt;0,Q1340,SUMIFS(条件付き不可!$L:$L,条件付き不可!$E:$E,$D1340,条件付き不可!$C:$C,U$1))</f>
        <v>0</v>
      </c>
      <c r="V1340" s="66">
        <f>IF(COUNTIFS(条件付き不可!$E:$E,$D1340,条件付き不可!$C:$C,条件付き不可!$V$5)&gt;0,Q1340,IFERROR(VLOOKUP(D1340,条件付き不可!E:Y,21,0),0))</f>
        <v>0</v>
      </c>
    </row>
    <row r="1341" spans="1:22">
      <c r="A1341" s="53" t="str">
        <f t="shared" si="307"/>
        <v>036107</v>
      </c>
      <c r="B1341" s="53">
        <v>17</v>
      </c>
      <c r="C1341">
        <v>1340</v>
      </c>
      <c r="D1341">
        <v>36107</v>
      </c>
      <c r="E1341" t="s">
        <v>887</v>
      </c>
      <c r="F1341" t="s">
        <v>895</v>
      </c>
      <c r="G1341" t="str">
        <f>VLOOKUP(A1341,GIS!A:B,2,0)</f>
        <v>宮久保５A</v>
      </c>
      <c r="H1341" t="s">
        <v>861</v>
      </c>
      <c r="I1341" t="s">
        <v>2620</v>
      </c>
      <c r="J1341" s="66">
        <v>320</v>
      </c>
      <c r="K1341" s="66">
        <v>320</v>
      </c>
      <c r="L1341" s="66">
        <v>320</v>
      </c>
      <c r="M1341" s="66">
        <v>320</v>
      </c>
      <c r="N1341" s="66">
        <f>VLOOKUP(A1341,GIS!A:C,3,0)</f>
        <v>320</v>
      </c>
      <c r="O1341" s="66" t="str">
        <f t="shared" si="304"/>
        <v/>
      </c>
      <c r="P1341" s="66" t="str">
        <f t="shared" si="308"/>
        <v/>
      </c>
      <c r="Q1341" s="66">
        <f t="shared" si="305"/>
        <v>320</v>
      </c>
      <c r="R1341" s="66">
        <f t="shared" si="306"/>
        <v>320</v>
      </c>
      <c r="S1341" s="66">
        <f>Q1341-U1341-SUMIFS(条件付き不可!X:X,条件付き不可!E:E,D1341)</f>
        <v>320</v>
      </c>
      <c r="T1341" s="66">
        <f t="shared" si="309"/>
        <v>320</v>
      </c>
      <c r="U1341" s="66">
        <f>IF(COUNTIFS(条件付き不可!$E:$E,$D1341,条件付き不可!$C:$C,条件付き不可!$V$3)&gt;0,Q1341,SUMIFS(条件付き不可!$L:$L,条件付き不可!$E:$E,$D1341,条件付き不可!$C:$C,U$1))</f>
        <v>0</v>
      </c>
      <c r="V1341" s="66">
        <f>IF(COUNTIFS(条件付き不可!$E:$E,$D1341,条件付き不可!$C:$C,条件付き不可!$V$5)&gt;0,Q1341,IFERROR(VLOOKUP(D1341,条件付き不可!E:Y,21,0),0))</f>
        <v>0</v>
      </c>
    </row>
    <row r="1342" spans="1:22">
      <c r="A1342" s="53" t="str">
        <f t="shared" si="307"/>
        <v>036161</v>
      </c>
      <c r="B1342" s="53">
        <v>17</v>
      </c>
      <c r="C1342">
        <v>1341</v>
      </c>
      <c r="D1342">
        <v>36161</v>
      </c>
      <c r="E1342" t="s">
        <v>887</v>
      </c>
      <c r="F1342" t="s">
        <v>895</v>
      </c>
      <c r="G1342" t="str">
        <f>VLOOKUP(A1342,GIS!A:B,2,0)</f>
        <v>宮久保５B</v>
      </c>
      <c r="H1342" t="s">
        <v>861</v>
      </c>
      <c r="I1342" t="s">
        <v>2620</v>
      </c>
      <c r="J1342" s="66">
        <v>365</v>
      </c>
      <c r="K1342" s="66">
        <v>365</v>
      </c>
      <c r="L1342" s="66">
        <v>365</v>
      </c>
      <c r="M1342" s="66">
        <v>365</v>
      </c>
      <c r="N1342" s="66">
        <f>VLOOKUP(A1342,GIS!A:C,3,0)</f>
        <v>365</v>
      </c>
      <c r="O1342" s="66" t="str">
        <f t="shared" si="304"/>
        <v/>
      </c>
      <c r="P1342" s="66" t="str">
        <f t="shared" si="308"/>
        <v/>
      </c>
      <c r="Q1342" s="66">
        <f t="shared" si="305"/>
        <v>365</v>
      </c>
      <c r="R1342" s="66">
        <f t="shared" si="306"/>
        <v>365</v>
      </c>
      <c r="S1342" s="66">
        <f>Q1342-U1342-SUMIFS(条件付き不可!X:X,条件付き不可!E:E,D1342)</f>
        <v>365</v>
      </c>
      <c r="T1342" s="66">
        <f t="shared" si="309"/>
        <v>365</v>
      </c>
      <c r="U1342" s="66">
        <f>IF(COUNTIFS(条件付き不可!$E:$E,$D1342,条件付き不可!$C:$C,条件付き不可!$V$3)&gt;0,Q1342,SUMIFS(条件付き不可!$L:$L,条件付き不可!$E:$E,$D1342,条件付き不可!$C:$C,U$1))</f>
        <v>0</v>
      </c>
      <c r="V1342" s="66">
        <f>IF(COUNTIFS(条件付き不可!$E:$E,$D1342,条件付き不可!$C:$C,条件付き不可!$V$5)&gt;0,Q1342,IFERROR(VLOOKUP(D1342,条件付き不可!E:Y,21,0),0))</f>
        <v>0</v>
      </c>
    </row>
    <row r="1343" spans="1:22">
      <c r="A1343" s="53" t="str">
        <f t="shared" si="307"/>
        <v>036108</v>
      </c>
      <c r="B1343" s="53">
        <v>17</v>
      </c>
      <c r="C1343">
        <v>1342</v>
      </c>
      <c r="D1343">
        <v>36108</v>
      </c>
      <c r="E1343" t="s">
        <v>887</v>
      </c>
      <c r="F1343" t="s">
        <v>895</v>
      </c>
      <c r="G1343" t="str">
        <f>VLOOKUP(A1343,GIS!A:B,2,0)</f>
        <v>宮久保６</v>
      </c>
      <c r="H1343" t="s">
        <v>861</v>
      </c>
      <c r="I1343" t="s">
        <v>2620</v>
      </c>
      <c r="J1343" s="66">
        <v>560</v>
      </c>
      <c r="K1343" s="66">
        <v>560</v>
      </c>
      <c r="L1343" s="66">
        <v>560</v>
      </c>
      <c r="M1343" s="66">
        <v>560</v>
      </c>
      <c r="N1343" s="66">
        <f>VLOOKUP(A1343,GIS!A:C,3,0)</f>
        <v>560</v>
      </c>
      <c r="O1343" s="66" t="str">
        <f t="shared" ref="O1343:O1406" si="310">IF(J1343=N1343,"","✕")</f>
        <v/>
      </c>
      <c r="P1343" s="66" t="str">
        <f t="shared" si="308"/>
        <v/>
      </c>
      <c r="Q1343" s="66">
        <f t="shared" ref="Q1343:Q1406" si="311">N1343</f>
        <v>560</v>
      </c>
      <c r="R1343" s="66">
        <f t="shared" ref="R1343:R1406" si="312">Q1343-U1343</f>
        <v>560</v>
      </c>
      <c r="S1343" s="66">
        <f>Q1343-U1343-SUMIFS(条件付き不可!X:X,条件付き不可!E:E,D1343)</f>
        <v>560</v>
      </c>
      <c r="T1343" s="66">
        <f t="shared" si="309"/>
        <v>560</v>
      </c>
      <c r="U1343" s="66">
        <f>IF(COUNTIFS(条件付き不可!$E:$E,$D1343,条件付き不可!$C:$C,条件付き不可!$V$3)&gt;0,Q1343,SUMIFS(条件付き不可!$L:$L,条件付き不可!$E:$E,$D1343,条件付き不可!$C:$C,U$1))</f>
        <v>0</v>
      </c>
      <c r="V1343" s="66">
        <f>IF(COUNTIFS(条件付き不可!$E:$E,$D1343,条件付き不可!$C:$C,条件付き不可!$V$5)&gt;0,Q1343,IFERROR(VLOOKUP(D1343,条件付き不可!E:Y,21,0),0))</f>
        <v>0</v>
      </c>
    </row>
    <row r="1344" spans="1:22">
      <c r="A1344" s="53" t="str">
        <f t="shared" ref="A1344:A1408" si="313">TEXT(D1344,"000000")</f>
        <v>036112</v>
      </c>
      <c r="B1344" s="53">
        <v>17</v>
      </c>
      <c r="C1344">
        <v>1343</v>
      </c>
      <c r="D1344">
        <v>36112</v>
      </c>
      <c r="E1344" t="s">
        <v>887</v>
      </c>
      <c r="F1344" t="s">
        <v>896</v>
      </c>
      <c r="G1344" t="str">
        <f>VLOOKUP(A1344,GIS!A:B,2,0)</f>
        <v>曽谷１Ａ</v>
      </c>
      <c r="H1344" t="s">
        <v>861</v>
      </c>
      <c r="I1344" t="s">
        <v>2620</v>
      </c>
      <c r="J1344" s="66">
        <v>400</v>
      </c>
      <c r="K1344" s="66">
        <v>400</v>
      </c>
      <c r="L1344" s="66">
        <v>400</v>
      </c>
      <c r="M1344" s="66">
        <v>400</v>
      </c>
      <c r="N1344" s="66">
        <f>VLOOKUP(A1344,GIS!A:C,3,0)</f>
        <v>400</v>
      </c>
      <c r="O1344" s="66" t="str">
        <f t="shared" si="310"/>
        <v/>
      </c>
      <c r="P1344" s="66" t="str">
        <f t="shared" si="308"/>
        <v/>
      </c>
      <c r="Q1344" s="66">
        <f t="shared" si="311"/>
        <v>400</v>
      </c>
      <c r="R1344" s="66">
        <f t="shared" si="312"/>
        <v>400</v>
      </c>
      <c r="S1344" s="66">
        <f>Q1344-U1344-SUMIFS(条件付き不可!X:X,条件付き不可!E:E,D1344)</f>
        <v>400</v>
      </c>
      <c r="T1344" s="66">
        <f t="shared" si="309"/>
        <v>400</v>
      </c>
      <c r="U1344" s="66">
        <f>IF(COUNTIFS(条件付き不可!$E:$E,$D1344,条件付き不可!$C:$C,条件付き不可!$V$3)&gt;0,Q1344,SUMIFS(条件付き不可!$L:$L,条件付き不可!$E:$E,$D1344,条件付き不可!$C:$C,U$1))</f>
        <v>0</v>
      </c>
      <c r="V1344" s="66">
        <f>IF(COUNTIFS(条件付き不可!$E:$E,$D1344,条件付き不可!$C:$C,条件付き不可!$V$5)&gt;0,Q1344,IFERROR(VLOOKUP(D1344,条件付き不可!E:Y,21,0),0))</f>
        <v>0</v>
      </c>
    </row>
    <row r="1345" spans="1:22">
      <c r="A1345" s="53" t="str">
        <f t="shared" si="313"/>
        <v>036113</v>
      </c>
      <c r="B1345" s="53">
        <v>17</v>
      </c>
      <c r="C1345">
        <v>1344</v>
      </c>
      <c r="D1345">
        <v>36113</v>
      </c>
      <c r="E1345" t="s">
        <v>887</v>
      </c>
      <c r="F1345" t="s">
        <v>896</v>
      </c>
      <c r="G1345" t="str">
        <f>VLOOKUP(A1345,GIS!A:B,2,0)</f>
        <v>曽谷１Ｂ</v>
      </c>
      <c r="H1345" t="s">
        <v>861</v>
      </c>
      <c r="I1345" t="s">
        <v>2620</v>
      </c>
      <c r="J1345" s="66">
        <v>555</v>
      </c>
      <c r="K1345" s="66">
        <v>555</v>
      </c>
      <c r="L1345" s="66">
        <v>555</v>
      </c>
      <c r="M1345" s="66">
        <v>555</v>
      </c>
      <c r="N1345" s="66">
        <f>VLOOKUP(A1345,GIS!A:C,3,0)</f>
        <v>555</v>
      </c>
      <c r="O1345" s="66" t="str">
        <f t="shared" si="310"/>
        <v/>
      </c>
      <c r="P1345" s="66" t="str">
        <f t="shared" si="308"/>
        <v/>
      </c>
      <c r="Q1345" s="66">
        <f t="shared" si="311"/>
        <v>555</v>
      </c>
      <c r="R1345" s="66">
        <f t="shared" si="312"/>
        <v>555</v>
      </c>
      <c r="S1345" s="66">
        <f>Q1345-U1345-SUMIFS(条件付き不可!X:X,条件付き不可!E:E,D1345)</f>
        <v>555</v>
      </c>
      <c r="T1345" s="66">
        <f t="shared" si="309"/>
        <v>555</v>
      </c>
      <c r="U1345" s="66">
        <f>IF(COUNTIFS(条件付き不可!$E:$E,$D1345,条件付き不可!$C:$C,条件付き不可!$V$3)&gt;0,Q1345,SUMIFS(条件付き不可!$L:$L,条件付き不可!$E:$E,$D1345,条件付き不可!$C:$C,U$1))</f>
        <v>0</v>
      </c>
      <c r="V1345" s="66">
        <f>IF(COUNTIFS(条件付き不可!$E:$E,$D1345,条件付き不可!$C:$C,条件付き不可!$V$5)&gt;0,Q1345,IFERROR(VLOOKUP(D1345,条件付き不可!E:Y,21,0),0))</f>
        <v>0</v>
      </c>
    </row>
    <row r="1346" spans="1:22">
      <c r="A1346" s="53" t="str">
        <f t="shared" si="313"/>
        <v>036114</v>
      </c>
      <c r="B1346" s="53">
        <v>17</v>
      </c>
      <c r="C1346">
        <v>1345</v>
      </c>
      <c r="D1346">
        <v>36114</v>
      </c>
      <c r="E1346" t="s">
        <v>887</v>
      </c>
      <c r="F1346" t="s">
        <v>896</v>
      </c>
      <c r="G1346" t="str">
        <f>VLOOKUP(A1346,GIS!A:B,2,0)</f>
        <v>曽谷２A</v>
      </c>
      <c r="H1346" t="s">
        <v>861</v>
      </c>
      <c r="I1346" t="s">
        <v>2620</v>
      </c>
      <c r="J1346" s="66">
        <v>345</v>
      </c>
      <c r="K1346" s="66">
        <v>345</v>
      </c>
      <c r="L1346" s="66">
        <v>345</v>
      </c>
      <c r="M1346" s="66">
        <v>345</v>
      </c>
      <c r="N1346" s="66">
        <f>VLOOKUP(A1346,GIS!A:C,3,0)</f>
        <v>345</v>
      </c>
      <c r="O1346" s="66" t="str">
        <f t="shared" si="310"/>
        <v/>
      </c>
      <c r="P1346" s="66" t="str">
        <f t="shared" si="308"/>
        <v/>
      </c>
      <c r="Q1346" s="66">
        <f t="shared" si="311"/>
        <v>345</v>
      </c>
      <c r="R1346" s="66">
        <f t="shared" si="312"/>
        <v>345</v>
      </c>
      <c r="S1346" s="66">
        <f>Q1346-U1346-SUMIFS(条件付き不可!X:X,条件付き不可!E:E,D1346)</f>
        <v>345</v>
      </c>
      <c r="T1346" s="66">
        <f t="shared" si="309"/>
        <v>345</v>
      </c>
      <c r="U1346" s="66">
        <f>IF(COUNTIFS(条件付き不可!$E:$E,$D1346,条件付き不可!$C:$C,条件付き不可!$V$3)&gt;0,Q1346,SUMIFS(条件付き不可!$L:$L,条件付き不可!$E:$E,$D1346,条件付き不可!$C:$C,U$1))</f>
        <v>0</v>
      </c>
      <c r="V1346" s="66">
        <f>IF(COUNTIFS(条件付き不可!$E:$E,$D1346,条件付き不可!$C:$C,条件付き不可!$V$5)&gt;0,Q1346,IFERROR(VLOOKUP(D1346,条件付き不可!E:Y,21,0),0))</f>
        <v>0</v>
      </c>
    </row>
    <row r="1347" spans="1:22">
      <c r="A1347" s="53" t="str">
        <f t="shared" si="313"/>
        <v>036158</v>
      </c>
      <c r="B1347" s="53">
        <v>17</v>
      </c>
      <c r="C1347">
        <v>1346</v>
      </c>
      <c r="D1347">
        <v>36158</v>
      </c>
      <c r="E1347" t="s">
        <v>887</v>
      </c>
      <c r="F1347" t="s">
        <v>896</v>
      </c>
      <c r="G1347" t="str">
        <f>VLOOKUP(A1347,GIS!A:B,2,0)</f>
        <v>曽谷２Ｂ</v>
      </c>
      <c r="H1347" t="s">
        <v>861</v>
      </c>
      <c r="I1347" t="s">
        <v>7563</v>
      </c>
      <c r="J1347" s="66">
        <v>445</v>
      </c>
      <c r="K1347" s="66">
        <v>445</v>
      </c>
      <c r="L1347" s="66">
        <v>445</v>
      </c>
      <c r="M1347" s="66">
        <v>445</v>
      </c>
      <c r="N1347" s="66">
        <f>VLOOKUP(A1347,GIS!A:C,3,0)</f>
        <v>445</v>
      </c>
      <c r="O1347" s="66" t="str">
        <f t="shared" si="310"/>
        <v/>
      </c>
      <c r="P1347" s="66" t="str">
        <f t="shared" si="308"/>
        <v/>
      </c>
      <c r="Q1347" s="66">
        <f t="shared" si="311"/>
        <v>445</v>
      </c>
      <c r="R1347" s="66">
        <f t="shared" si="312"/>
        <v>445</v>
      </c>
      <c r="S1347" s="66">
        <f>Q1347-U1347-SUMIFS(条件付き不可!X:X,条件付き不可!E:E,D1347)</f>
        <v>445</v>
      </c>
      <c r="T1347" s="66">
        <f t="shared" si="309"/>
        <v>445</v>
      </c>
      <c r="U1347" s="66">
        <f>IF(COUNTIFS(条件付き不可!$E:$E,$D1347,条件付き不可!$C:$C,条件付き不可!$V$3)&gt;0,Q1347,SUMIFS(条件付き不可!$L:$L,条件付き不可!$E:$E,$D1347,条件付き不可!$C:$C,U$1))</f>
        <v>0</v>
      </c>
      <c r="V1347" s="66">
        <f>IF(COUNTIFS(条件付き不可!$E:$E,$D1347,条件付き不可!$C:$C,条件付き不可!$V$5)&gt;0,Q1347,IFERROR(VLOOKUP(D1347,条件付き不可!E:Y,21,0),0))</f>
        <v>0</v>
      </c>
    </row>
    <row r="1348" spans="1:22">
      <c r="A1348" s="53" t="str">
        <f t="shared" si="313"/>
        <v>036115</v>
      </c>
      <c r="B1348" s="53">
        <v>17</v>
      </c>
      <c r="C1348">
        <v>1347</v>
      </c>
      <c r="D1348">
        <v>36115</v>
      </c>
      <c r="E1348" t="s">
        <v>887</v>
      </c>
      <c r="F1348" t="s">
        <v>896</v>
      </c>
      <c r="G1348" t="str">
        <f>VLOOKUP(A1348,GIS!A:B,2,0)</f>
        <v>曽谷３Ａ</v>
      </c>
      <c r="H1348" t="s">
        <v>861</v>
      </c>
      <c r="I1348" t="s">
        <v>2620</v>
      </c>
      <c r="J1348" s="66">
        <v>500</v>
      </c>
      <c r="K1348" s="66">
        <v>500</v>
      </c>
      <c r="L1348" s="66">
        <v>500</v>
      </c>
      <c r="M1348" s="66">
        <v>500</v>
      </c>
      <c r="N1348" s="66">
        <f>VLOOKUP(A1348,GIS!A:C,3,0)</f>
        <v>500</v>
      </c>
      <c r="O1348" s="66" t="str">
        <f t="shared" si="310"/>
        <v/>
      </c>
      <c r="P1348" s="66" t="str">
        <f t="shared" si="308"/>
        <v/>
      </c>
      <c r="Q1348" s="66">
        <f t="shared" si="311"/>
        <v>500</v>
      </c>
      <c r="R1348" s="66">
        <f t="shared" si="312"/>
        <v>500</v>
      </c>
      <c r="S1348" s="66">
        <f>Q1348-U1348-SUMIFS(条件付き不可!X:X,条件付き不可!E:E,D1348)</f>
        <v>500</v>
      </c>
      <c r="T1348" s="66">
        <f t="shared" si="309"/>
        <v>500</v>
      </c>
      <c r="U1348" s="66">
        <f>IF(COUNTIFS(条件付き不可!$E:$E,$D1348,条件付き不可!$C:$C,条件付き不可!$V$3)&gt;0,Q1348,SUMIFS(条件付き不可!$L:$L,条件付き不可!$E:$E,$D1348,条件付き不可!$C:$C,U$1))</f>
        <v>0</v>
      </c>
      <c r="V1348" s="66">
        <f>IF(COUNTIFS(条件付き不可!$E:$E,$D1348,条件付き不可!$C:$C,条件付き不可!$V$5)&gt;0,Q1348,IFERROR(VLOOKUP(D1348,条件付き不可!E:Y,21,0),0))</f>
        <v>0</v>
      </c>
    </row>
    <row r="1349" spans="1:22">
      <c r="A1349" s="53" t="str">
        <f t="shared" si="313"/>
        <v>036116</v>
      </c>
      <c r="B1349" s="53">
        <v>17</v>
      </c>
      <c r="C1349">
        <v>1348</v>
      </c>
      <c r="D1349">
        <v>36116</v>
      </c>
      <c r="E1349" t="s">
        <v>887</v>
      </c>
      <c r="F1349" t="s">
        <v>896</v>
      </c>
      <c r="G1349" t="str">
        <f>VLOOKUP(A1349,GIS!A:B,2,0)</f>
        <v>曽谷３Ｂ</v>
      </c>
      <c r="H1349" t="s">
        <v>861</v>
      </c>
      <c r="I1349" t="s">
        <v>2620</v>
      </c>
      <c r="J1349" s="66">
        <v>445</v>
      </c>
      <c r="K1349" s="66">
        <v>445</v>
      </c>
      <c r="L1349" s="66">
        <v>445</v>
      </c>
      <c r="M1349" s="66">
        <v>445</v>
      </c>
      <c r="N1349" s="66">
        <f>VLOOKUP(A1349,GIS!A:C,3,0)</f>
        <v>445</v>
      </c>
      <c r="O1349" s="66" t="str">
        <f t="shared" si="310"/>
        <v/>
      </c>
      <c r="P1349" s="66" t="str">
        <f t="shared" si="308"/>
        <v/>
      </c>
      <c r="Q1349" s="66">
        <f t="shared" si="311"/>
        <v>445</v>
      </c>
      <c r="R1349" s="66">
        <f t="shared" si="312"/>
        <v>445</v>
      </c>
      <c r="S1349" s="66">
        <f>Q1349-U1349-SUMIFS(条件付き不可!X:X,条件付き不可!E:E,D1349)</f>
        <v>445</v>
      </c>
      <c r="T1349" s="66">
        <f t="shared" si="309"/>
        <v>445</v>
      </c>
      <c r="U1349" s="66">
        <f>IF(COUNTIFS(条件付き不可!$E:$E,$D1349,条件付き不可!$C:$C,条件付き不可!$V$3)&gt;0,Q1349,SUMIFS(条件付き不可!$L:$L,条件付き不可!$E:$E,$D1349,条件付き不可!$C:$C,U$1))</f>
        <v>0</v>
      </c>
      <c r="V1349" s="66">
        <f>IF(COUNTIFS(条件付き不可!$E:$E,$D1349,条件付き不可!$C:$C,条件付き不可!$V$5)&gt;0,Q1349,IFERROR(VLOOKUP(D1349,条件付き不可!E:Y,21,0),0))</f>
        <v>0</v>
      </c>
    </row>
    <row r="1350" spans="1:22">
      <c r="A1350" s="53" t="str">
        <f t="shared" si="313"/>
        <v>036117</v>
      </c>
      <c r="B1350" s="53">
        <v>17</v>
      </c>
      <c r="C1350">
        <v>1349</v>
      </c>
      <c r="D1350">
        <v>36117</v>
      </c>
      <c r="E1350" t="s">
        <v>887</v>
      </c>
      <c r="F1350" t="s">
        <v>896</v>
      </c>
      <c r="G1350" t="str">
        <f>VLOOKUP(A1350,GIS!A:B,2,0)</f>
        <v>曽谷４Ａ</v>
      </c>
      <c r="H1350" t="s">
        <v>861</v>
      </c>
      <c r="I1350" t="s">
        <v>2620</v>
      </c>
      <c r="J1350" s="66">
        <v>415</v>
      </c>
      <c r="K1350" s="66">
        <v>415</v>
      </c>
      <c r="L1350" s="66">
        <v>415</v>
      </c>
      <c r="M1350" s="66">
        <v>415</v>
      </c>
      <c r="N1350" s="66">
        <f>VLOOKUP(A1350,GIS!A:C,3,0)</f>
        <v>415</v>
      </c>
      <c r="O1350" s="66" t="str">
        <f t="shared" si="310"/>
        <v/>
      </c>
      <c r="P1350" s="66" t="str">
        <f t="shared" si="308"/>
        <v/>
      </c>
      <c r="Q1350" s="66">
        <f t="shared" si="311"/>
        <v>415</v>
      </c>
      <c r="R1350" s="66">
        <f t="shared" si="312"/>
        <v>415</v>
      </c>
      <c r="S1350" s="66">
        <f>Q1350-U1350-SUMIFS(条件付き不可!X:X,条件付き不可!E:E,D1350)</f>
        <v>415</v>
      </c>
      <c r="T1350" s="66">
        <f t="shared" si="309"/>
        <v>415</v>
      </c>
      <c r="U1350" s="66">
        <f>IF(COUNTIFS(条件付き不可!$E:$E,$D1350,条件付き不可!$C:$C,条件付き不可!$V$3)&gt;0,Q1350,SUMIFS(条件付き不可!$L:$L,条件付き不可!$E:$E,$D1350,条件付き不可!$C:$C,U$1))</f>
        <v>0</v>
      </c>
      <c r="V1350" s="66">
        <f>IF(COUNTIFS(条件付き不可!$E:$E,$D1350,条件付き不可!$C:$C,条件付き不可!$V$5)&gt;0,Q1350,IFERROR(VLOOKUP(D1350,条件付き不可!E:Y,21,0),0))</f>
        <v>0</v>
      </c>
    </row>
    <row r="1351" spans="1:22">
      <c r="A1351" s="53" t="str">
        <f t="shared" si="313"/>
        <v>036118</v>
      </c>
      <c r="B1351" s="53">
        <v>17</v>
      </c>
      <c r="C1351">
        <v>1350</v>
      </c>
      <c r="D1351">
        <v>36118</v>
      </c>
      <c r="E1351" t="s">
        <v>887</v>
      </c>
      <c r="F1351" t="s">
        <v>896</v>
      </c>
      <c r="G1351" t="str">
        <f>VLOOKUP(A1351,GIS!A:B,2,0)</f>
        <v>曽谷４Ｂ</v>
      </c>
      <c r="H1351" t="s">
        <v>861</v>
      </c>
      <c r="I1351" t="s">
        <v>2620</v>
      </c>
      <c r="J1351" s="66">
        <v>430</v>
      </c>
      <c r="K1351" s="66">
        <v>369</v>
      </c>
      <c r="L1351" s="66">
        <v>369</v>
      </c>
      <c r="M1351" s="66">
        <v>430</v>
      </c>
      <c r="N1351" s="66">
        <f>VLOOKUP(A1351,GIS!A:C,3,0)</f>
        <v>430</v>
      </c>
      <c r="O1351" s="66" t="str">
        <f t="shared" si="310"/>
        <v/>
      </c>
      <c r="P1351" s="66" t="str">
        <f t="shared" si="308"/>
        <v>✕</v>
      </c>
      <c r="Q1351" s="66">
        <f t="shared" si="311"/>
        <v>430</v>
      </c>
      <c r="R1351" s="66">
        <f t="shared" si="312"/>
        <v>369</v>
      </c>
      <c r="S1351" s="66">
        <f>Q1351-U1351-SUMIFS(条件付き不可!X:X,条件付き不可!E:E,D1351)</f>
        <v>369</v>
      </c>
      <c r="T1351" s="66">
        <f t="shared" si="309"/>
        <v>430</v>
      </c>
      <c r="U1351" s="66">
        <f>IF(COUNTIFS(条件付き不可!$E:$E,$D1351,条件付き不可!$C:$C,条件付き不可!$V$3)&gt;0,Q1351,SUMIFS(条件付き不可!$L:$L,条件付き不可!$E:$E,$D1351,条件付き不可!$C:$C,U$1))</f>
        <v>61</v>
      </c>
      <c r="V1351" s="66">
        <f>IF(COUNTIFS(条件付き不可!$E:$E,$D1351,条件付き不可!$C:$C,条件付き不可!$V$5)&gt;0,Q1351,IFERROR(VLOOKUP(D1351,条件付き不可!E:Y,21,0),0))</f>
        <v>0</v>
      </c>
    </row>
    <row r="1352" spans="1:22">
      <c r="A1352" s="53" t="str">
        <f t="shared" si="313"/>
        <v>036119</v>
      </c>
      <c r="B1352" s="53">
        <v>17</v>
      </c>
      <c r="C1352">
        <v>1351</v>
      </c>
      <c r="D1352">
        <v>36119</v>
      </c>
      <c r="E1352" t="s">
        <v>887</v>
      </c>
      <c r="F1352" t="s">
        <v>896</v>
      </c>
      <c r="G1352" t="str">
        <f>VLOOKUP(A1352,GIS!A:B,2,0)</f>
        <v>曽谷５Ａ</v>
      </c>
      <c r="H1352" t="s">
        <v>861</v>
      </c>
      <c r="I1352" t="s">
        <v>2620</v>
      </c>
      <c r="J1352" s="66">
        <v>470</v>
      </c>
      <c r="K1352" s="66">
        <v>470</v>
      </c>
      <c r="L1352" s="66">
        <v>470</v>
      </c>
      <c r="M1352" s="66">
        <v>470</v>
      </c>
      <c r="N1352" s="66">
        <f>VLOOKUP(A1352,GIS!A:C,3,0)</f>
        <v>470</v>
      </c>
      <c r="O1352" s="66" t="str">
        <f t="shared" si="310"/>
        <v/>
      </c>
      <c r="P1352" s="66" t="str">
        <f t="shared" si="308"/>
        <v/>
      </c>
      <c r="Q1352" s="66">
        <f t="shared" si="311"/>
        <v>470</v>
      </c>
      <c r="R1352" s="66">
        <f t="shared" si="312"/>
        <v>470</v>
      </c>
      <c r="S1352" s="66">
        <f>Q1352-U1352-SUMIFS(条件付き不可!X:X,条件付き不可!E:E,D1352)</f>
        <v>470</v>
      </c>
      <c r="T1352" s="66">
        <f t="shared" si="309"/>
        <v>470</v>
      </c>
      <c r="U1352" s="66">
        <f>IF(COUNTIFS(条件付き不可!$E:$E,$D1352,条件付き不可!$C:$C,条件付き不可!$V$3)&gt;0,Q1352,SUMIFS(条件付き不可!$L:$L,条件付き不可!$E:$E,$D1352,条件付き不可!$C:$C,U$1))</f>
        <v>0</v>
      </c>
      <c r="V1352" s="66">
        <f>IF(COUNTIFS(条件付き不可!$E:$E,$D1352,条件付き不可!$C:$C,条件付き不可!$V$5)&gt;0,Q1352,IFERROR(VLOOKUP(D1352,条件付き不可!E:Y,21,0),0))</f>
        <v>0</v>
      </c>
    </row>
    <row r="1353" spans="1:22">
      <c r="A1353" s="53" t="str">
        <f t="shared" si="313"/>
        <v>036120</v>
      </c>
      <c r="B1353" s="53">
        <v>17</v>
      </c>
      <c r="C1353">
        <v>1352</v>
      </c>
      <c r="D1353">
        <v>36120</v>
      </c>
      <c r="E1353" t="s">
        <v>887</v>
      </c>
      <c r="F1353" t="s">
        <v>896</v>
      </c>
      <c r="G1353" t="str">
        <f>VLOOKUP(A1353,GIS!A:B,2,0)</f>
        <v>曽谷５Ｂ</v>
      </c>
      <c r="H1353" t="s">
        <v>861</v>
      </c>
      <c r="I1353" t="s">
        <v>2620</v>
      </c>
      <c r="J1353" s="66">
        <v>415</v>
      </c>
      <c r="K1353" s="66">
        <v>415</v>
      </c>
      <c r="L1353" s="66">
        <v>415</v>
      </c>
      <c r="M1353" s="66">
        <v>415</v>
      </c>
      <c r="N1353" s="66">
        <f>VLOOKUP(A1353,GIS!A:C,3,0)</f>
        <v>415</v>
      </c>
      <c r="O1353" s="66" t="str">
        <f t="shared" si="310"/>
        <v/>
      </c>
      <c r="P1353" s="66" t="str">
        <f t="shared" si="308"/>
        <v/>
      </c>
      <c r="Q1353" s="66">
        <f t="shared" si="311"/>
        <v>415</v>
      </c>
      <c r="R1353" s="66">
        <f t="shared" si="312"/>
        <v>415</v>
      </c>
      <c r="S1353" s="66">
        <f>Q1353-U1353-SUMIFS(条件付き不可!X:X,条件付き不可!E:E,D1353)</f>
        <v>415</v>
      </c>
      <c r="T1353" s="66">
        <f t="shared" si="309"/>
        <v>415</v>
      </c>
      <c r="U1353" s="66">
        <f>IF(COUNTIFS(条件付き不可!$E:$E,$D1353,条件付き不可!$C:$C,条件付き不可!$V$3)&gt;0,Q1353,SUMIFS(条件付き不可!$L:$L,条件付き不可!$E:$E,$D1353,条件付き不可!$C:$C,U$1))</f>
        <v>0</v>
      </c>
      <c r="V1353" s="66">
        <f>IF(COUNTIFS(条件付き不可!$E:$E,$D1353,条件付き不可!$C:$C,条件付き不可!$V$5)&gt;0,Q1353,IFERROR(VLOOKUP(D1353,条件付き不可!E:Y,21,0),0))</f>
        <v>0</v>
      </c>
    </row>
    <row r="1354" spans="1:22">
      <c r="A1354" s="53" t="str">
        <f t="shared" si="313"/>
        <v>036121</v>
      </c>
      <c r="B1354" s="53">
        <v>17</v>
      </c>
      <c r="C1354">
        <v>1353</v>
      </c>
      <c r="D1354">
        <v>36121</v>
      </c>
      <c r="E1354" t="s">
        <v>887</v>
      </c>
      <c r="F1354" t="s">
        <v>896</v>
      </c>
      <c r="G1354" t="str">
        <f>VLOOKUP(A1354,GIS!A:B,2,0)</f>
        <v>曽谷６</v>
      </c>
      <c r="H1354" t="s">
        <v>861</v>
      </c>
      <c r="I1354" t="s">
        <v>2620</v>
      </c>
      <c r="J1354" s="66">
        <v>320</v>
      </c>
      <c r="K1354" s="66">
        <v>320</v>
      </c>
      <c r="L1354" s="66">
        <v>320</v>
      </c>
      <c r="M1354" s="66">
        <v>320</v>
      </c>
      <c r="N1354" s="66">
        <f>VLOOKUP(A1354,GIS!A:C,3,0)</f>
        <v>320</v>
      </c>
      <c r="O1354" s="66" t="str">
        <f t="shared" si="310"/>
        <v/>
      </c>
      <c r="P1354" s="66" t="str">
        <f t="shared" si="308"/>
        <v/>
      </c>
      <c r="Q1354" s="66">
        <f t="shared" si="311"/>
        <v>320</v>
      </c>
      <c r="R1354" s="66">
        <f t="shared" si="312"/>
        <v>320</v>
      </c>
      <c r="S1354" s="66">
        <f>Q1354-U1354-SUMIFS(条件付き不可!X:X,条件付き不可!E:E,D1354)</f>
        <v>320</v>
      </c>
      <c r="T1354" s="66">
        <f t="shared" si="309"/>
        <v>320</v>
      </c>
      <c r="U1354" s="66">
        <f>IF(COUNTIFS(条件付き不可!$E:$E,$D1354,条件付き不可!$C:$C,条件付き不可!$V$3)&gt;0,Q1354,SUMIFS(条件付き不可!$L:$L,条件付き不可!$E:$E,$D1354,条件付き不可!$C:$C,U$1))</f>
        <v>0</v>
      </c>
      <c r="V1354" s="66">
        <f>IF(COUNTIFS(条件付き不可!$E:$E,$D1354,条件付き不可!$C:$C,条件付き不可!$V$5)&gt;0,Q1354,IFERROR(VLOOKUP(D1354,条件付き不可!E:Y,21,0),0))</f>
        <v>0</v>
      </c>
    </row>
    <row r="1355" spans="1:22">
      <c r="A1355" s="53" t="str">
        <f t="shared" si="313"/>
        <v>036122</v>
      </c>
      <c r="B1355" s="53">
        <v>17</v>
      </c>
      <c r="C1355">
        <v>1354</v>
      </c>
      <c r="D1355">
        <v>36122</v>
      </c>
      <c r="E1355" t="s">
        <v>887</v>
      </c>
      <c r="F1355" t="s">
        <v>896</v>
      </c>
      <c r="G1355" t="str">
        <f>VLOOKUP(A1355,GIS!A:B,2,0)</f>
        <v>曽谷７Ａ</v>
      </c>
      <c r="H1355" t="s">
        <v>861</v>
      </c>
      <c r="I1355" t="s">
        <v>2620</v>
      </c>
      <c r="J1355" s="66">
        <v>430</v>
      </c>
      <c r="K1355" s="66">
        <v>430</v>
      </c>
      <c r="L1355" s="66">
        <v>430</v>
      </c>
      <c r="M1355" s="66">
        <v>430</v>
      </c>
      <c r="N1355" s="66">
        <f>VLOOKUP(A1355,GIS!A:C,3,0)</f>
        <v>430</v>
      </c>
      <c r="O1355" s="66" t="str">
        <f t="shared" si="310"/>
        <v/>
      </c>
      <c r="P1355" s="66" t="str">
        <f t="shared" si="308"/>
        <v/>
      </c>
      <c r="Q1355" s="66">
        <f t="shared" si="311"/>
        <v>430</v>
      </c>
      <c r="R1355" s="66">
        <f t="shared" si="312"/>
        <v>430</v>
      </c>
      <c r="S1355" s="66">
        <f>Q1355-U1355-SUMIFS(条件付き不可!X:X,条件付き不可!E:E,D1355)</f>
        <v>430</v>
      </c>
      <c r="T1355" s="66">
        <f t="shared" si="309"/>
        <v>430</v>
      </c>
      <c r="U1355" s="66">
        <f>IF(COUNTIFS(条件付き不可!$E:$E,$D1355,条件付き不可!$C:$C,条件付き不可!$V$3)&gt;0,Q1355,SUMIFS(条件付き不可!$L:$L,条件付き不可!$E:$E,$D1355,条件付き不可!$C:$C,U$1))</f>
        <v>0</v>
      </c>
      <c r="V1355" s="66">
        <f>IF(COUNTIFS(条件付き不可!$E:$E,$D1355,条件付き不可!$C:$C,条件付き不可!$V$5)&gt;0,Q1355,IFERROR(VLOOKUP(D1355,条件付き不可!E:Y,21,0),0))</f>
        <v>0</v>
      </c>
    </row>
    <row r="1356" spans="1:22">
      <c r="A1356" s="53" t="str">
        <f t="shared" si="313"/>
        <v>036123</v>
      </c>
      <c r="B1356" s="53">
        <v>17</v>
      </c>
      <c r="C1356">
        <v>1355</v>
      </c>
      <c r="D1356">
        <v>36123</v>
      </c>
      <c r="E1356" t="s">
        <v>887</v>
      </c>
      <c r="F1356" t="s">
        <v>896</v>
      </c>
      <c r="G1356" t="str">
        <f>VLOOKUP(A1356,GIS!A:B,2,0)</f>
        <v>曽谷７Ｂ</v>
      </c>
      <c r="H1356" t="s">
        <v>861</v>
      </c>
      <c r="I1356" t="s">
        <v>2620</v>
      </c>
      <c r="J1356" s="66">
        <v>435</v>
      </c>
      <c r="K1356" s="66">
        <v>435</v>
      </c>
      <c r="L1356" s="66">
        <v>435</v>
      </c>
      <c r="M1356" s="66">
        <v>435</v>
      </c>
      <c r="N1356" s="66">
        <f>VLOOKUP(A1356,GIS!A:C,3,0)</f>
        <v>435</v>
      </c>
      <c r="O1356" s="66" t="str">
        <f t="shared" si="310"/>
        <v/>
      </c>
      <c r="P1356" s="66" t="str">
        <f t="shared" si="308"/>
        <v/>
      </c>
      <c r="Q1356" s="66">
        <f t="shared" si="311"/>
        <v>435</v>
      </c>
      <c r="R1356" s="66">
        <f t="shared" si="312"/>
        <v>435</v>
      </c>
      <c r="S1356" s="66">
        <f>Q1356-U1356-SUMIFS(条件付き不可!X:X,条件付き不可!E:E,D1356)</f>
        <v>435</v>
      </c>
      <c r="T1356" s="66">
        <f t="shared" si="309"/>
        <v>435</v>
      </c>
      <c r="U1356" s="66">
        <f>IF(COUNTIFS(条件付き不可!$E:$E,$D1356,条件付き不可!$C:$C,条件付き不可!$V$3)&gt;0,Q1356,SUMIFS(条件付き不可!$L:$L,条件付き不可!$E:$E,$D1356,条件付き不可!$C:$C,U$1))</f>
        <v>0</v>
      </c>
      <c r="V1356" s="66">
        <f>IF(COUNTIFS(条件付き不可!$E:$E,$D1356,条件付き不可!$C:$C,条件付き不可!$V$5)&gt;0,Q1356,IFERROR(VLOOKUP(D1356,条件付き不可!E:Y,21,0),0))</f>
        <v>0</v>
      </c>
    </row>
    <row r="1357" spans="1:22">
      <c r="A1357" s="53" t="str">
        <f t="shared" si="313"/>
        <v>036124</v>
      </c>
      <c r="B1357" s="53">
        <v>17</v>
      </c>
      <c r="C1357">
        <v>1356</v>
      </c>
      <c r="D1357">
        <v>36124</v>
      </c>
      <c r="E1357" t="s">
        <v>887</v>
      </c>
      <c r="F1357" t="s">
        <v>896</v>
      </c>
      <c r="G1357" t="str">
        <f>VLOOKUP(A1357,GIS!A:B,2,0)</f>
        <v>曽谷８</v>
      </c>
      <c r="H1357" t="s">
        <v>861</v>
      </c>
      <c r="I1357" t="s">
        <v>2620</v>
      </c>
      <c r="J1357" s="66">
        <v>405</v>
      </c>
      <c r="K1357" s="66">
        <v>405</v>
      </c>
      <c r="L1357" s="66">
        <v>405</v>
      </c>
      <c r="M1357" s="66">
        <v>405</v>
      </c>
      <c r="N1357" s="66">
        <f>VLOOKUP(A1357,GIS!A:C,3,0)</f>
        <v>405</v>
      </c>
      <c r="O1357" s="66" t="str">
        <f t="shared" si="310"/>
        <v/>
      </c>
      <c r="P1357" s="66" t="str">
        <f t="shared" si="308"/>
        <v/>
      </c>
      <c r="Q1357" s="66">
        <f t="shared" si="311"/>
        <v>405</v>
      </c>
      <c r="R1357" s="66">
        <f t="shared" si="312"/>
        <v>405</v>
      </c>
      <c r="S1357" s="66">
        <f>Q1357-U1357-SUMIFS(条件付き不可!X:X,条件付き不可!E:E,D1357)</f>
        <v>405</v>
      </c>
      <c r="T1357" s="66">
        <f t="shared" si="309"/>
        <v>405</v>
      </c>
      <c r="U1357" s="66">
        <f>IF(COUNTIFS(条件付き不可!$E:$E,$D1357,条件付き不可!$C:$C,条件付き不可!$V$3)&gt;0,Q1357,SUMIFS(条件付き不可!$L:$L,条件付き不可!$E:$E,$D1357,条件付き不可!$C:$C,U$1))</f>
        <v>0</v>
      </c>
      <c r="V1357" s="66">
        <f>IF(COUNTIFS(条件付き不可!$E:$E,$D1357,条件付き不可!$C:$C,条件付き不可!$V$5)&gt;0,Q1357,IFERROR(VLOOKUP(D1357,条件付き不可!E:Y,21,0),0))</f>
        <v>0</v>
      </c>
    </row>
    <row r="1358" spans="1:22">
      <c r="A1358" s="53" t="str">
        <f t="shared" si="313"/>
        <v>036125</v>
      </c>
      <c r="B1358" s="53">
        <v>17</v>
      </c>
      <c r="C1358">
        <v>1357</v>
      </c>
      <c r="D1358">
        <v>36125</v>
      </c>
      <c r="E1358" t="s">
        <v>887</v>
      </c>
      <c r="F1358" t="s">
        <v>897</v>
      </c>
      <c r="G1358" t="str">
        <f>VLOOKUP(A1358,GIS!A:B,2,0)</f>
        <v>下貝塚１</v>
      </c>
      <c r="H1358" t="s">
        <v>861</v>
      </c>
      <c r="I1358" t="s">
        <v>2620</v>
      </c>
      <c r="J1358" s="66">
        <v>740</v>
      </c>
      <c r="K1358" s="66">
        <v>740</v>
      </c>
      <c r="L1358" s="66">
        <v>740</v>
      </c>
      <c r="M1358" s="66">
        <v>740</v>
      </c>
      <c r="N1358" s="66">
        <f>VLOOKUP(A1358,GIS!A:C,3,0)</f>
        <v>740</v>
      </c>
      <c r="O1358" s="66" t="str">
        <f t="shared" si="310"/>
        <v/>
      </c>
      <c r="P1358" s="66" t="str">
        <f t="shared" si="308"/>
        <v/>
      </c>
      <c r="Q1358" s="66">
        <f t="shared" si="311"/>
        <v>740</v>
      </c>
      <c r="R1358" s="66">
        <f t="shared" si="312"/>
        <v>740</v>
      </c>
      <c r="S1358" s="66">
        <f>Q1358-U1358-SUMIFS(条件付き不可!X:X,条件付き不可!E:E,D1358)</f>
        <v>740</v>
      </c>
      <c r="T1358" s="66">
        <f t="shared" si="309"/>
        <v>740</v>
      </c>
      <c r="U1358" s="66">
        <f>IF(COUNTIFS(条件付き不可!$E:$E,$D1358,条件付き不可!$C:$C,条件付き不可!$V$3)&gt;0,Q1358,SUMIFS(条件付き不可!$L:$L,条件付き不可!$E:$E,$D1358,条件付き不可!$C:$C,U$1))</f>
        <v>0</v>
      </c>
      <c r="V1358" s="66">
        <f>IF(COUNTIFS(条件付き不可!$E:$E,$D1358,条件付き不可!$C:$C,条件付き不可!$V$5)&gt;0,Q1358,IFERROR(VLOOKUP(D1358,条件付き不可!E:Y,21,0),0))</f>
        <v>0</v>
      </c>
    </row>
    <row r="1359" spans="1:22">
      <c r="A1359" s="53" t="str">
        <f t="shared" si="313"/>
        <v>036126</v>
      </c>
      <c r="B1359" s="53">
        <v>17</v>
      </c>
      <c r="C1359">
        <v>1358</v>
      </c>
      <c r="D1359">
        <v>36126</v>
      </c>
      <c r="E1359" t="s">
        <v>887</v>
      </c>
      <c r="F1359" t="s">
        <v>897</v>
      </c>
      <c r="G1359" t="str">
        <f>VLOOKUP(A1359,GIS!A:B,2,0)</f>
        <v>下貝塚２A</v>
      </c>
      <c r="H1359" t="s">
        <v>861</v>
      </c>
      <c r="I1359" t="s">
        <v>2620</v>
      </c>
      <c r="J1359" s="66">
        <v>400</v>
      </c>
      <c r="K1359" s="66">
        <v>400</v>
      </c>
      <c r="L1359" s="66">
        <v>400</v>
      </c>
      <c r="M1359" s="66">
        <v>400</v>
      </c>
      <c r="N1359" s="66">
        <f>VLOOKUP(A1359,GIS!A:C,3,0)</f>
        <v>400</v>
      </c>
      <c r="O1359" s="66" t="str">
        <f t="shared" si="310"/>
        <v/>
      </c>
      <c r="P1359" s="66" t="str">
        <f t="shared" si="308"/>
        <v/>
      </c>
      <c r="Q1359" s="66">
        <f t="shared" si="311"/>
        <v>400</v>
      </c>
      <c r="R1359" s="66">
        <f t="shared" si="312"/>
        <v>400</v>
      </c>
      <c r="S1359" s="66">
        <f>Q1359-U1359-SUMIFS(条件付き不可!X:X,条件付き不可!E:E,D1359)</f>
        <v>400</v>
      </c>
      <c r="T1359" s="66">
        <f t="shared" si="309"/>
        <v>400</v>
      </c>
      <c r="U1359" s="66">
        <f>IF(COUNTIFS(条件付き不可!$E:$E,$D1359,条件付き不可!$C:$C,条件付き不可!$V$3)&gt;0,Q1359,SUMIFS(条件付き不可!$L:$L,条件付き不可!$E:$E,$D1359,条件付き不可!$C:$C,U$1))</f>
        <v>0</v>
      </c>
      <c r="V1359" s="66">
        <f>IF(COUNTIFS(条件付き不可!$E:$E,$D1359,条件付き不可!$C:$C,条件付き不可!$V$5)&gt;0,Q1359,IFERROR(VLOOKUP(D1359,条件付き不可!E:Y,21,0),0))</f>
        <v>0</v>
      </c>
    </row>
    <row r="1360" spans="1:22">
      <c r="A1360" s="53" t="str">
        <f t="shared" si="313"/>
        <v>036154</v>
      </c>
      <c r="B1360" s="53">
        <v>17</v>
      </c>
      <c r="C1360">
        <v>1359</v>
      </c>
      <c r="D1360">
        <v>36154</v>
      </c>
      <c r="E1360" t="s">
        <v>887</v>
      </c>
      <c r="F1360" t="s">
        <v>897</v>
      </c>
      <c r="G1360" t="str">
        <f>VLOOKUP(A1360,GIS!A:B,2,0)</f>
        <v>下貝塚２B</v>
      </c>
      <c r="H1360" t="s">
        <v>861</v>
      </c>
      <c r="I1360" t="s">
        <v>2620</v>
      </c>
      <c r="J1360" s="66">
        <v>405</v>
      </c>
      <c r="K1360" s="66">
        <v>405</v>
      </c>
      <c r="L1360" s="66">
        <v>405</v>
      </c>
      <c r="M1360" s="66">
        <v>405</v>
      </c>
      <c r="N1360" s="66">
        <f>VLOOKUP(A1360,GIS!A:C,3,0)</f>
        <v>405</v>
      </c>
      <c r="O1360" s="66" t="str">
        <f t="shared" si="310"/>
        <v/>
      </c>
      <c r="P1360" s="66" t="str">
        <f t="shared" si="308"/>
        <v/>
      </c>
      <c r="Q1360" s="66">
        <f t="shared" si="311"/>
        <v>405</v>
      </c>
      <c r="R1360" s="66">
        <f t="shared" si="312"/>
        <v>405</v>
      </c>
      <c r="S1360" s="66">
        <f>Q1360-U1360-SUMIFS(条件付き不可!X:X,条件付き不可!E:E,D1360)</f>
        <v>405</v>
      </c>
      <c r="T1360" s="66">
        <f t="shared" si="309"/>
        <v>405</v>
      </c>
      <c r="U1360" s="66">
        <f>IF(COUNTIFS(条件付き不可!$E:$E,$D1360,条件付き不可!$C:$C,条件付き不可!$V$3)&gt;0,Q1360,SUMIFS(条件付き不可!$L:$L,条件付き不可!$E:$E,$D1360,条件付き不可!$C:$C,U$1))</f>
        <v>0</v>
      </c>
      <c r="V1360" s="66">
        <f>IF(COUNTIFS(条件付き不可!$E:$E,$D1360,条件付き不可!$C:$C,条件付き不可!$V$5)&gt;0,Q1360,IFERROR(VLOOKUP(D1360,条件付き不可!E:Y,21,0),0))</f>
        <v>0</v>
      </c>
    </row>
    <row r="1361" spans="1:22">
      <c r="A1361" s="53" t="str">
        <f t="shared" si="313"/>
        <v>036127</v>
      </c>
      <c r="B1361" s="53">
        <v>17</v>
      </c>
      <c r="C1361">
        <v>1360</v>
      </c>
      <c r="D1361">
        <v>36127</v>
      </c>
      <c r="E1361" t="s">
        <v>887</v>
      </c>
      <c r="F1361" t="s">
        <v>897</v>
      </c>
      <c r="G1361" t="str">
        <f>VLOOKUP(A1361,GIS!A:B,2,0)</f>
        <v>下貝塚３</v>
      </c>
      <c r="H1361" t="s">
        <v>861</v>
      </c>
      <c r="I1361" t="s">
        <v>2620</v>
      </c>
      <c r="J1361" s="66">
        <v>310</v>
      </c>
      <c r="K1361" s="66">
        <v>310</v>
      </c>
      <c r="L1361" s="66">
        <v>310</v>
      </c>
      <c r="M1361" s="66">
        <v>310</v>
      </c>
      <c r="N1361" s="66">
        <f>VLOOKUP(A1361,GIS!A:C,3,0)</f>
        <v>310</v>
      </c>
      <c r="O1361" s="66" t="str">
        <f t="shared" si="310"/>
        <v/>
      </c>
      <c r="P1361" s="66" t="str">
        <f t="shared" si="308"/>
        <v/>
      </c>
      <c r="Q1361" s="66">
        <f t="shared" si="311"/>
        <v>310</v>
      </c>
      <c r="R1361" s="66">
        <f t="shared" si="312"/>
        <v>310</v>
      </c>
      <c r="S1361" s="66">
        <f>Q1361-U1361-SUMIFS(条件付き不可!X:X,条件付き不可!E:E,D1361)</f>
        <v>310</v>
      </c>
      <c r="T1361" s="66">
        <f t="shared" si="309"/>
        <v>310</v>
      </c>
      <c r="U1361" s="66">
        <f>IF(COUNTIFS(条件付き不可!$E:$E,$D1361,条件付き不可!$C:$C,条件付き不可!$V$3)&gt;0,Q1361,SUMIFS(条件付き不可!$L:$L,条件付き不可!$E:$E,$D1361,条件付き不可!$C:$C,U$1))</f>
        <v>0</v>
      </c>
      <c r="V1361" s="66">
        <f>IF(COUNTIFS(条件付き不可!$E:$E,$D1361,条件付き不可!$C:$C,条件付き不可!$V$5)&gt;0,Q1361,IFERROR(VLOOKUP(D1361,条件付き不可!E:Y,21,0),0))</f>
        <v>0</v>
      </c>
    </row>
    <row r="1362" spans="1:22">
      <c r="A1362" s="53" t="str">
        <f t="shared" si="313"/>
        <v>036128</v>
      </c>
      <c r="B1362" s="53">
        <v>17</v>
      </c>
      <c r="C1362">
        <v>1361</v>
      </c>
      <c r="D1362">
        <v>36128</v>
      </c>
      <c r="E1362" t="s">
        <v>887</v>
      </c>
      <c r="F1362" t="s">
        <v>898</v>
      </c>
      <c r="G1362" t="str">
        <f>VLOOKUP(A1362,GIS!A:B,2,0)</f>
        <v>南大野１Ａ</v>
      </c>
      <c r="H1362" t="s">
        <v>861</v>
      </c>
      <c r="I1362" t="s">
        <v>2620</v>
      </c>
      <c r="J1362" s="66">
        <v>475</v>
      </c>
      <c r="K1362" s="66">
        <v>475</v>
      </c>
      <c r="L1362" s="66">
        <v>475</v>
      </c>
      <c r="M1362" s="66">
        <v>475</v>
      </c>
      <c r="N1362" s="66">
        <f>VLOOKUP(A1362,GIS!A:C,3,0)</f>
        <v>475</v>
      </c>
      <c r="O1362" s="66" t="str">
        <f t="shared" si="310"/>
        <v/>
      </c>
      <c r="P1362" s="66" t="str">
        <f t="shared" si="308"/>
        <v/>
      </c>
      <c r="Q1362" s="66">
        <f t="shared" si="311"/>
        <v>475</v>
      </c>
      <c r="R1362" s="66">
        <f t="shared" si="312"/>
        <v>475</v>
      </c>
      <c r="S1362" s="66">
        <f>Q1362-U1362-SUMIFS(条件付き不可!X:X,条件付き不可!E:E,D1362)</f>
        <v>475</v>
      </c>
      <c r="T1362" s="66">
        <f t="shared" si="309"/>
        <v>475</v>
      </c>
      <c r="U1362" s="66">
        <f>IF(COUNTIFS(条件付き不可!$E:$E,$D1362,条件付き不可!$C:$C,条件付き不可!$V$3)&gt;0,Q1362,SUMIFS(条件付き不可!$L:$L,条件付き不可!$E:$E,$D1362,条件付き不可!$C:$C,U$1))</f>
        <v>0</v>
      </c>
      <c r="V1362" s="66">
        <f>IF(COUNTIFS(条件付き不可!$E:$E,$D1362,条件付き不可!$C:$C,条件付き不可!$V$5)&gt;0,Q1362,IFERROR(VLOOKUP(D1362,条件付き不可!E:Y,21,0),0))</f>
        <v>0</v>
      </c>
    </row>
    <row r="1363" spans="1:22">
      <c r="A1363" s="53" t="str">
        <f t="shared" si="313"/>
        <v>036129</v>
      </c>
      <c r="B1363" s="53">
        <v>17</v>
      </c>
      <c r="C1363">
        <v>1362</v>
      </c>
      <c r="D1363">
        <v>36129</v>
      </c>
      <c r="E1363" t="s">
        <v>887</v>
      </c>
      <c r="F1363" t="s">
        <v>898</v>
      </c>
      <c r="G1363" t="str">
        <f>VLOOKUP(A1363,GIS!A:B,2,0)</f>
        <v>南大野１Ｂ</v>
      </c>
      <c r="H1363" t="s">
        <v>861</v>
      </c>
      <c r="I1363" t="s">
        <v>2620</v>
      </c>
      <c r="J1363" s="66">
        <v>725</v>
      </c>
      <c r="K1363" s="66">
        <v>725</v>
      </c>
      <c r="L1363" s="66">
        <v>725</v>
      </c>
      <c r="M1363" s="66">
        <v>725</v>
      </c>
      <c r="N1363" s="66">
        <f>VLOOKUP(A1363,GIS!A:C,3,0)</f>
        <v>725</v>
      </c>
      <c r="O1363" s="66" t="str">
        <f t="shared" si="310"/>
        <v/>
      </c>
      <c r="P1363" s="66" t="str">
        <f t="shared" si="308"/>
        <v/>
      </c>
      <c r="Q1363" s="66">
        <f t="shared" si="311"/>
        <v>725</v>
      </c>
      <c r="R1363" s="66">
        <f t="shared" si="312"/>
        <v>725</v>
      </c>
      <c r="S1363" s="66">
        <f>Q1363-U1363-SUMIFS(条件付き不可!X:X,条件付き不可!E:E,D1363)</f>
        <v>725</v>
      </c>
      <c r="T1363" s="66">
        <f t="shared" si="309"/>
        <v>725</v>
      </c>
      <c r="U1363" s="66">
        <f>IF(COUNTIFS(条件付き不可!$E:$E,$D1363,条件付き不可!$C:$C,条件付き不可!$V$3)&gt;0,Q1363,SUMIFS(条件付き不可!$L:$L,条件付き不可!$E:$E,$D1363,条件付き不可!$C:$C,U$1))</f>
        <v>0</v>
      </c>
      <c r="V1363" s="66">
        <f>IF(COUNTIFS(条件付き不可!$E:$E,$D1363,条件付き不可!$C:$C,条件付き不可!$V$5)&gt;0,Q1363,IFERROR(VLOOKUP(D1363,条件付き不可!E:Y,21,0),0))</f>
        <v>0</v>
      </c>
    </row>
    <row r="1364" spans="1:22">
      <c r="A1364" s="53" t="str">
        <f t="shared" si="313"/>
        <v>036130</v>
      </c>
      <c r="B1364" s="53">
        <v>17</v>
      </c>
      <c r="C1364">
        <v>1363</v>
      </c>
      <c r="D1364">
        <v>36130</v>
      </c>
      <c r="E1364" t="s">
        <v>887</v>
      </c>
      <c r="F1364" t="s">
        <v>898</v>
      </c>
      <c r="G1364" t="str">
        <f>VLOOKUP(A1364,GIS!A:B,2,0)</f>
        <v>南大野１Ｃ</v>
      </c>
      <c r="H1364" t="s">
        <v>861</v>
      </c>
      <c r="I1364" t="s">
        <v>2620</v>
      </c>
      <c r="J1364" s="66">
        <v>465</v>
      </c>
      <c r="K1364" s="66">
        <v>465</v>
      </c>
      <c r="L1364" s="66">
        <v>465</v>
      </c>
      <c r="M1364" s="66">
        <v>465</v>
      </c>
      <c r="N1364" s="66">
        <f>VLOOKUP(A1364,GIS!A:C,3,0)</f>
        <v>465</v>
      </c>
      <c r="O1364" s="66" t="str">
        <f t="shared" si="310"/>
        <v/>
      </c>
      <c r="P1364" s="66" t="str">
        <f t="shared" si="308"/>
        <v/>
      </c>
      <c r="Q1364" s="66">
        <f t="shared" si="311"/>
        <v>465</v>
      </c>
      <c r="R1364" s="66">
        <f t="shared" si="312"/>
        <v>465</v>
      </c>
      <c r="S1364" s="66">
        <f>Q1364-U1364-SUMIFS(条件付き不可!X:X,条件付き不可!E:E,D1364)</f>
        <v>465</v>
      </c>
      <c r="T1364" s="66">
        <f t="shared" si="309"/>
        <v>465</v>
      </c>
      <c r="U1364" s="66">
        <f>IF(COUNTIFS(条件付き不可!$E:$E,$D1364,条件付き不可!$C:$C,条件付き不可!$V$3)&gt;0,Q1364,SUMIFS(条件付き不可!$L:$L,条件付き不可!$E:$E,$D1364,条件付き不可!$C:$C,U$1))</f>
        <v>0</v>
      </c>
      <c r="V1364" s="66">
        <f>IF(COUNTIFS(条件付き不可!$E:$E,$D1364,条件付き不可!$C:$C,条件付き不可!$V$5)&gt;0,Q1364,IFERROR(VLOOKUP(D1364,条件付き不可!E:Y,21,0),0))</f>
        <v>0</v>
      </c>
    </row>
    <row r="1365" spans="1:22">
      <c r="A1365" s="53" t="str">
        <f t="shared" si="313"/>
        <v>036131</v>
      </c>
      <c r="B1365" s="53">
        <v>17</v>
      </c>
      <c r="C1365">
        <v>1364</v>
      </c>
      <c r="D1365">
        <v>36131</v>
      </c>
      <c r="E1365" t="s">
        <v>887</v>
      </c>
      <c r="F1365" t="s">
        <v>898</v>
      </c>
      <c r="G1365" t="str">
        <f>VLOOKUP(A1365,GIS!A:B,2,0)</f>
        <v>南大野２Ａ</v>
      </c>
      <c r="H1365" t="s">
        <v>861</v>
      </c>
      <c r="I1365" t="s">
        <v>2620</v>
      </c>
      <c r="J1365" s="66">
        <v>480</v>
      </c>
      <c r="K1365" s="66">
        <v>480</v>
      </c>
      <c r="L1365" s="66">
        <v>480</v>
      </c>
      <c r="M1365" s="66">
        <v>480</v>
      </c>
      <c r="N1365" s="66">
        <f>VLOOKUP(A1365,GIS!A:C,3,0)</f>
        <v>480</v>
      </c>
      <c r="O1365" s="66" t="str">
        <f t="shared" si="310"/>
        <v/>
      </c>
      <c r="P1365" s="66" t="str">
        <f t="shared" si="308"/>
        <v/>
      </c>
      <c r="Q1365" s="66">
        <f t="shared" si="311"/>
        <v>480</v>
      </c>
      <c r="R1365" s="66">
        <f t="shared" si="312"/>
        <v>480</v>
      </c>
      <c r="S1365" s="66">
        <f>Q1365-U1365-SUMIFS(条件付き不可!X:X,条件付き不可!E:E,D1365)</f>
        <v>480</v>
      </c>
      <c r="T1365" s="66">
        <f t="shared" si="309"/>
        <v>480</v>
      </c>
      <c r="U1365" s="66">
        <f>IF(COUNTIFS(条件付き不可!$E:$E,$D1365,条件付き不可!$C:$C,条件付き不可!$V$3)&gt;0,Q1365,SUMIFS(条件付き不可!$L:$L,条件付き不可!$E:$E,$D1365,条件付き不可!$C:$C,U$1))</f>
        <v>0</v>
      </c>
      <c r="V1365" s="66">
        <f>IF(COUNTIFS(条件付き不可!$E:$E,$D1365,条件付き不可!$C:$C,条件付き不可!$V$5)&gt;0,Q1365,IFERROR(VLOOKUP(D1365,条件付き不可!E:Y,21,0),0))</f>
        <v>0</v>
      </c>
    </row>
    <row r="1366" spans="1:22">
      <c r="A1366" s="53" t="str">
        <f t="shared" si="313"/>
        <v>036132</v>
      </c>
      <c r="B1366" s="53">
        <v>17</v>
      </c>
      <c r="C1366">
        <v>1365</v>
      </c>
      <c r="D1366">
        <v>36132</v>
      </c>
      <c r="E1366" t="s">
        <v>887</v>
      </c>
      <c r="F1366" t="s">
        <v>898</v>
      </c>
      <c r="G1366" t="str">
        <f>VLOOKUP(A1366,GIS!A:B,2,0)</f>
        <v>南大野２Ｂ</v>
      </c>
      <c r="H1366" t="s">
        <v>861</v>
      </c>
      <c r="I1366" t="s">
        <v>2620</v>
      </c>
      <c r="J1366" s="66">
        <v>595</v>
      </c>
      <c r="K1366" s="66">
        <v>595</v>
      </c>
      <c r="L1366" s="66">
        <v>595</v>
      </c>
      <c r="M1366" s="66">
        <v>595</v>
      </c>
      <c r="N1366" s="66">
        <f>VLOOKUP(A1366,GIS!A:C,3,0)</f>
        <v>595</v>
      </c>
      <c r="O1366" s="66" t="str">
        <f t="shared" si="310"/>
        <v/>
      </c>
      <c r="P1366" s="66" t="str">
        <f t="shared" si="308"/>
        <v/>
      </c>
      <c r="Q1366" s="66">
        <f t="shared" si="311"/>
        <v>595</v>
      </c>
      <c r="R1366" s="66">
        <f t="shared" si="312"/>
        <v>595</v>
      </c>
      <c r="S1366" s="66">
        <f>Q1366-U1366-SUMIFS(条件付き不可!X:X,条件付き不可!E:E,D1366)</f>
        <v>595</v>
      </c>
      <c r="T1366" s="66">
        <f t="shared" si="309"/>
        <v>595</v>
      </c>
      <c r="U1366" s="66">
        <f>IF(COUNTIFS(条件付き不可!$E:$E,$D1366,条件付き不可!$C:$C,条件付き不可!$V$3)&gt;0,Q1366,SUMIFS(条件付き不可!$L:$L,条件付き不可!$E:$E,$D1366,条件付き不可!$C:$C,U$1))</f>
        <v>0</v>
      </c>
      <c r="V1366" s="66">
        <f>IF(COUNTIFS(条件付き不可!$E:$E,$D1366,条件付き不可!$C:$C,条件付き不可!$V$5)&gt;0,Q1366,IFERROR(VLOOKUP(D1366,条件付き不可!E:Y,21,0),0))</f>
        <v>0</v>
      </c>
    </row>
    <row r="1367" spans="1:22">
      <c r="A1367" s="53" t="str">
        <f t="shared" si="313"/>
        <v>036133</v>
      </c>
      <c r="B1367" s="53">
        <v>17</v>
      </c>
      <c r="C1367">
        <v>1366</v>
      </c>
      <c r="D1367">
        <v>36133</v>
      </c>
      <c r="E1367" t="s">
        <v>887</v>
      </c>
      <c r="F1367" t="s">
        <v>898</v>
      </c>
      <c r="G1367" t="str">
        <f>VLOOKUP(A1367,GIS!A:B,2,0)</f>
        <v>南大野２C</v>
      </c>
      <c r="H1367" t="s">
        <v>861</v>
      </c>
      <c r="I1367" t="s">
        <v>2620</v>
      </c>
      <c r="J1367" s="66">
        <v>530</v>
      </c>
      <c r="K1367" s="66">
        <v>530</v>
      </c>
      <c r="L1367" s="66">
        <v>530</v>
      </c>
      <c r="M1367" s="66">
        <v>530</v>
      </c>
      <c r="N1367" s="66">
        <f>VLOOKUP(A1367,GIS!A:C,3,0)</f>
        <v>530</v>
      </c>
      <c r="O1367" s="66" t="str">
        <f t="shared" si="310"/>
        <v/>
      </c>
      <c r="P1367" s="66" t="str">
        <f t="shared" si="308"/>
        <v/>
      </c>
      <c r="Q1367" s="66">
        <f t="shared" si="311"/>
        <v>530</v>
      </c>
      <c r="R1367" s="66">
        <f t="shared" si="312"/>
        <v>530</v>
      </c>
      <c r="S1367" s="66">
        <f>Q1367-U1367-SUMIFS(条件付き不可!X:X,条件付き不可!E:E,D1367)</f>
        <v>530</v>
      </c>
      <c r="T1367" s="66">
        <f t="shared" si="309"/>
        <v>530</v>
      </c>
      <c r="U1367" s="66">
        <f>IF(COUNTIFS(条件付き不可!$E:$E,$D1367,条件付き不可!$C:$C,条件付き不可!$V$3)&gt;0,Q1367,SUMIFS(条件付き不可!$L:$L,条件付き不可!$E:$E,$D1367,条件付き不可!$C:$C,U$1))</f>
        <v>0</v>
      </c>
      <c r="V1367" s="66">
        <f>IF(COUNTIFS(条件付き不可!$E:$E,$D1367,条件付き不可!$C:$C,条件付き不可!$V$5)&gt;0,Q1367,IFERROR(VLOOKUP(D1367,条件付き不可!E:Y,21,0),0))</f>
        <v>0</v>
      </c>
    </row>
    <row r="1368" spans="1:22">
      <c r="A1368" s="53" t="str">
        <f t="shared" si="313"/>
        <v>036134</v>
      </c>
      <c r="B1368" s="53">
        <v>17</v>
      </c>
      <c r="C1368">
        <v>1367</v>
      </c>
      <c r="D1368">
        <v>36134</v>
      </c>
      <c r="E1368" t="s">
        <v>887</v>
      </c>
      <c r="F1368" t="s">
        <v>898</v>
      </c>
      <c r="G1368" t="str">
        <f>VLOOKUP(A1368,GIS!A:B,2,0)</f>
        <v>南大野３</v>
      </c>
      <c r="H1368" t="s">
        <v>861</v>
      </c>
      <c r="I1368" t="s">
        <v>2620</v>
      </c>
      <c r="J1368" s="66">
        <v>750</v>
      </c>
      <c r="K1368" s="66">
        <v>750</v>
      </c>
      <c r="L1368" s="66">
        <v>750</v>
      </c>
      <c r="M1368" s="66">
        <v>750</v>
      </c>
      <c r="N1368" s="66">
        <f>VLOOKUP(A1368,GIS!A:C,3,0)</f>
        <v>750</v>
      </c>
      <c r="O1368" s="66" t="str">
        <f t="shared" si="310"/>
        <v/>
      </c>
      <c r="P1368" s="66" t="str">
        <f t="shared" si="308"/>
        <v/>
      </c>
      <c r="Q1368" s="66">
        <f t="shared" si="311"/>
        <v>750</v>
      </c>
      <c r="R1368" s="66">
        <f t="shared" si="312"/>
        <v>750</v>
      </c>
      <c r="S1368" s="66">
        <f>Q1368-U1368-SUMIFS(条件付き不可!X:X,条件付き不可!E:E,D1368)</f>
        <v>750</v>
      </c>
      <c r="T1368" s="66">
        <f t="shared" si="309"/>
        <v>750</v>
      </c>
      <c r="U1368" s="66">
        <f>IF(COUNTIFS(条件付き不可!$E:$E,$D1368,条件付き不可!$C:$C,条件付き不可!$V$3)&gt;0,Q1368,SUMIFS(条件付き不可!$L:$L,条件付き不可!$E:$E,$D1368,条件付き不可!$C:$C,U$1))</f>
        <v>0</v>
      </c>
      <c r="V1368" s="66">
        <f>IF(COUNTIFS(条件付き不可!$E:$E,$D1368,条件付き不可!$C:$C,条件付き不可!$V$5)&gt;0,Q1368,IFERROR(VLOOKUP(D1368,条件付き不可!E:Y,21,0),0))</f>
        <v>0</v>
      </c>
    </row>
    <row r="1369" spans="1:22">
      <c r="A1369" s="53" t="str">
        <f t="shared" si="313"/>
        <v>036135</v>
      </c>
      <c r="B1369" s="53">
        <v>17</v>
      </c>
      <c r="C1369">
        <v>1368</v>
      </c>
      <c r="D1369">
        <v>36135</v>
      </c>
      <c r="E1369" t="s">
        <v>887</v>
      </c>
      <c r="F1369" t="s">
        <v>899</v>
      </c>
      <c r="G1369" t="str">
        <f>VLOOKUP(A1369,GIS!A:B,2,0)</f>
        <v>大野町１Ａ</v>
      </c>
      <c r="H1369" t="s">
        <v>861</v>
      </c>
      <c r="I1369" t="s">
        <v>2620</v>
      </c>
      <c r="J1369" s="66">
        <v>465</v>
      </c>
      <c r="K1369" s="66">
        <v>465</v>
      </c>
      <c r="L1369" s="66">
        <v>465</v>
      </c>
      <c r="M1369" s="66">
        <v>465</v>
      </c>
      <c r="N1369" s="66">
        <f>VLOOKUP(A1369,GIS!A:C,3,0)</f>
        <v>465</v>
      </c>
      <c r="O1369" s="66" t="str">
        <f t="shared" si="310"/>
        <v/>
      </c>
      <c r="P1369" s="66" t="str">
        <f t="shared" si="308"/>
        <v/>
      </c>
      <c r="Q1369" s="66">
        <f t="shared" si="311"/>
        <v>465</v>
      </c>
      <c r="R1369" s="66">
        <f t="shared" si="312"/>
        <v>465</v>
      </c>
      <c r="S1369" s="66">
        <f>Q1369-U1369-SUMIFS(条件付き不可!X:X,条件付き不可!E:E,D1369)</f>
        <v>465</v>
      </c>
      <c r="T1369" s="66">
        <f t="shared" si="309"/>
        <v>465</v>
      </c>
      <c r="U1369" s="66">
        <f>IF(COUNTIFS(条件付き不可!$E:$E,$D1369,条件付き不可!$C:$C,条件付き不可!$V$3)&gt;0,Q1369,SUMIFS(条件付き不可!$L:$L,条件付き不可!$E:$E,$D1369,条件付き不可!$C:$C,U$1))</f>
        <v>0</v>
      </c>
      <c r="V1369" s="66">
        <f>IF(COUNTIFS(条件付き不可!$E:$E,$D1369,条件付き不可!$C:$C,条件付き不可!$V$5)&gt;0,Q1369,IFERROR(VLOOKUP(D1369,条件付き不可!E:Y,21,0),0))</f>
        <v>0</v>
      </c>
    </row>
    <row r="1370" spans="1:22">
      <c r="A1370" s="53" t="str">
        <f t="shared" si="313"/>
        <v>036136</v>
      </c>
      <c r="B1370" s="53">
        <v>17</v>
      </c>
      <c r="C1370">
        <v>1369</v>
      </c>
      <c r="D1370">
        <v>36136</v>
      </c>
      <c r="E1370" t="s">
        <v>887</v>
      </c>
      <c r="F1370" t="s">
        <v>899</v>
      </c>
      <c r="G1370" t="str">
        <f>VLOOKUP(A1370,GIS!A:B,2,0)</f>
        <v>大野町１Ｂ</v>
      </c>
      <c r="H1370" t="s">
        <v>861</v>
      </c>
      <c r="I1370" t="s">
        <v>2620</v>
      </c>
      <c r="J1370" s="66">
        <v>525</v>
      </c>
      <c r="K1370" s="66">
        <v>525</v>
      </c>
      <c r="L1370" s="66">
        <v>525</v>
      </c>
      <c r="M1370" s="66">
        <v>525</v>
      </c>
      <c r="N1370" s="66">
        <f>VLOOKUP(A1370,GIS!A:C,3,0)</f>
        <v>525</v>
      </c>
      <c r="O1370" s="66" t="str">
        <f t="shared" si="310"/>
        <v/>
      </c>
      <c r="P1370" s="66" t="str">
        <f t="shared" si="308"/>
        <v/>
      </c>
      <c r="Q1370" s="66">
        <f t="shared" si="311"/>
        <v>525</v>
      </c>
      <c r="R1370" s="66">
        <f t="shared" si="312"/>
        <v>525</v>
      </c>
      <c r="S1370" s="66">
        <f>Q1370-U1370-SUMIFS(条件付き不可!X:X,条件付き不可!E:E,D1370)</f>
        <v>525</v>
      </c>
      <c r="T1370" s="66">
        <f t="shared" si="309"/>
        <v>525</v>
      </c>
      <c r="U1370" s="66">
        <f>IF(COUNTIFS(条件付き不可!$E:$E,$D1370,条件付き不可!$C:$C,条件付き不可!$V$3)&gt;0,Q1370,SUMIFS(条件付き不可!$L:$L,条件付き不可!$E:$E,$D1370,条件付き不可!$C:$C,U$1))</f>
        <v>0</v>
      </c>
      <c r="V1370" s="66">
        <f>IF(COUNTIFS(条件付き不可!$E:$E,$D1370,条件付き不可!$C:$C,条件付き不可!$V$5)&gt;0,Q1370,IFERROR(VLOOKUP(D1370,条件付き不可!E:Y,21,0),0))</f>
        <v>0</v>
      </c>
    </row>
    <row r="1371" spans="1:22">
      <c r="A1371" s="53" t="str">
        <f t="shared" si="313"/>
        <v>036137</v>
      </c>
      <c r="B1371" s="53">
        <v>17</v>
      </c>
      <c r="C1371">
        <v>1370</v>
      </c>
      <c r="D1371">
        <v>36137</v>
      </c>
      <c r="E1371" t="s">
        <v>887</v>
      </c>
      <c r="F1371" t="s">
        <v>899</v>
      </c>
      <c r="G1371" t="str">
        <f>VLOOKUP(A1371,GIS!A:B,2,0)</f>
        <v>大野町２Ａ</v>
      </c>
      <c r="H1371" t="s">
        <v>861</v>
      </c>
      <c r="I1371" t="s">
        <v>2620</v>
      </c>
      <c r="J1371" s="66">
        <v>625</v>
      </c>
      <c r="K1371" s="66">
        <v>625</v>
      </c>
      <c r="L1371" s="66">
        <v>625</v>
      </c>
      <c r="M1371" s="66">
        <v>625</v>
      </c>
      <c r="N1371" s="66">
        <f>VLOOKUP(A1371,GIS!A:C,3,0)</f>
        <v>625</v>
      </c>
      <c r="O1371" s="66" t="str">
        <f t="shared" si="310"/>
        <v/>
      </c>
      <c r="P1371" s="66" t="str">
        <f t="shared" si="308"/>
        <v/>
      </c>
      <c r="Q1371" s="66">
        <f t="shared" si="311"/>
        <v>625</v>
      </c>
      <c r="R1371" s="66">
        <f t="shared" si="312"/>
        <v>625</v>
      </c>
      <c r="S1371" s="66">
        <f>Q1371-U1371-SUMIFS(条件付き不可!X:X,条件付き不可!E:E,D1371)</f>
        <v>625</v>
      </c>
      <c r="T1371" s="66">
        <f t="shared" si="309"/>
        <v>625</v>
      </c>
      <c r="U1371" s="66">
        <f>IF(COUNTIFS(条件付き不可!$E:$E,$D1371,条件付き不可!$C:$C,条件付き不可!$V$3)&gt;0,Q1371,SUMIFS(条件付き不可!$L:$L,条件付き不可!$E:$E,$D1371,条件付き不可!$C:$C,U$1))</f>
        <v>0</v>
      </c>
      <c r="V1371" s="66">
        <f>IF(COUNTIFS(条件付き不可!$E:$E,$D1371,条件付き不可!$C:$C,条件付き不可!$V$5)&gt;0,Q1371,IFERROR(VLOOKUP(D1371,条件付き不可!E:Y,21,0),0))</f>
        <v>0</v>
      </c>
    </row>
    <row r="1372" spans="1:22">
      <c r="A1372" s="53" t="str">
        <f t="shared" si="313"/>
        <v>036138</v>
      </c>
      <c r="B1372" s="53">
        <v>17</v>
      </c>
      <c r="C1372">
        <v>1371</v>
      </c>
      <c r="D1372">
        <v>36138</v>
      </c>
      <c r="E1372" t="s">
        <v>887</v>
      </c>
      <c r="F1372" t="s">
        <v>899</v>
      </c>
      <c r="G1372" t="str">
        <f>VLOOKUP(A1372,GIS!A:B,2,0)</f>
        <v>大野町２Ｂ</v>
      </c>
      <c r="H1372" t="s">
        <v>861</v>
      </c>
      <c r="I1372" t="s">
        <v>2620</v>
      </c>
      <c r="J1372" s="66">
        <v>410</v>
      </c>
      <c r="K1372" s="66">
        <v>410</v>
      </c>
      <c r="L1372" s="66">
        <v>410</v>
      </c>
      <c r="M1372" s="66">
        <v>410</v>
      </c>
      <c r="N1372" s="66">
        <f>VLOOKUP(A1372,GIS!A:C,3,0)</f>
        <v>410</v>
      </c>
      <c r="O1372" s="66" t="str">
        <f t="shared" si="310"/>
        <v/>
      </c>
      <c r="P1372" s="66" t="str">
        <f t="shared" si="308"/>
        <v/>
      </c>
      <c r="Q1372" s="66">
        <f t="shared" si="311"/>
        <v>410</v>
      </c>
      <c r="R1372" s="66">
        <f t="shared" si="312"/>
        <v>410</v>
      </c>
      <c r="S1372" s="66">
        <f>Q1372-U1372-SUMIFS(条件付き不可!X:X,条件付き不可!E:E,D1372)</f>
        <v>410</v>
      </c>
      <c r="T1372" s="66">
        <f t="shared" si="309"/>
        <v>410</v>
      </c>
      <c r="U1372" s="66">
        <f>IF(COUNTIFS(条件付き不可!$E:$E,$D1372,条件付き不可!$C:$C,条件付き不可!$V$3)&gt;0,Q1372,SUMIFS(条件付き不可!$L:$L,条件付き不可!$E:$E,$D1372,条件付き不可!$C:$C,U$1))</f>
        <v>0</v>
      </c>
      <c r="V1372" s="66">
        <f>IF(COUNTIFS(条件付き不可!$E:$E,$D1372,条件付き不可!$C:$C,条件付き不可!$V$5)&gt;0,Q1372,IFERROR(VLOOKUP(D1372,条件付き不可!E:Y,21,0),0))</f>
        <v>0</v>
      </c>
    </row>
    <row r="1373" spans="1:22">
      <c r="A1373" s="53" t="str">
        <f t="shared" si="313"/>
        <v>036140</v>
      </c>
      <c r="B1373" s="53">
        <v>17</v>
      </c>
      <c r="C1373">
        <v>1372</v>
      </c>
      <c r="D1373">
        <v>36140</v>
      </c>
      <c r="E1373" t="s">
        <v>887</v>
      </c>
      <c r="F1373" t="s">
        <v>899</v>
      </c>
      <c r="G1373" t="str">
        <f>VLOOKUP(A1373,GIS!A:B,2,0)</f>
        <v>大野町３Ｂ</v>
      </c>
      <c r="H1373" t="s">
        <v>861</v>
      </c>
      <c r="I1373" t="s">
        <v>2620</v>
      </c>
      <c r="J1373" s="66">
        <v>380</v>
      </c>
      <c r="K1373" s="66">
        <v>380</v>
      </c>
      <c r="L1373" s="66">
        <v>380</v>
      </c>
      <c r="M1373" s="66">
        <v>380</v>
      </c>
      <c r="N1373" s="66">
        <f>VLOOKUP(A1373,GIS!A:C,3,0)</f>
        <v>380</v>
      </c>
      <c r="O1373" s="66" t="str">
        <f t="shared" si="310"/>
        <v/>
      </c>
      <c r="P1373" s="66" t="str">
        <f t="shared" si="308"/>
        <v/>
      </c>
      <c r="Q1373" s="66">
        <f t="shared" si="311"/>
        <v>380</v>
      </c>
      <c r="R1373" s="66">
        <f t="shared" si="312"/>
        <v>380</v>
      </c>
      <c r="S1373" s="66">
        <f>Q1373-U1373-SUMIFS(条件付き不可!X:X,条件付き不可!E:E,D1373)</f>
        <v>380</v>
      </c>
      <c r="T1373" s="66">
        <f t="shared" si="309"/>
        <v>380</v>
      </c>
      <c r="U1373" s="66">
        <f>IF(COUNTIFS(条件付き不可!$E:$E,$D1373,条件付き不可!$C:$C,条件付き不可!$V$3)&gt;0,Q1373,SUMIFS(条件付き不可!$L:$L,条件付き不可!$E:$E,$D1373,条件付き不可!$C:$C,U$1))</f>
        <v>0</v>
      </c>
      <c r="V1373" s="66">
        <f>IF(COUNTIFS(条件付き不可!$E:$E,$D1373,条件付き不可!$C:$C,条件付き不可!$V$5)&gt;0,Q1373,IFERROR(VLOOKUP(D1373,条件付き不可!E:Y,21,0),0))</f>
        <v>0</v>
      </c>
    </row>
    <row r="1374" spans="1:22">
      <c r="A1374" s="53" t="str">
        <f t="shared" si="313"/>
        <v>036141</v>
      </c>
      <c r="B1374" s="53">
        <v>17</v>
      </c>
      <c r="C1374">
        <v>1373</v>
      </c>
      <c r="D1374">
        <v>36141</v>
      </c>
      <c r="E1374" t="s">
        <v>887</v>
      </c>
      <c r="F1374" t="s">
        <v>899</v>
      </c>
      <c r="G1374" t="str">
        <f>VLOOKUP(A1374,GIS!A:B,2,0)</f>
        <v>大野町４Ａ</v>
      </c>
      <c r="H1374" t="s">
        <v>861</v>
      </c>
      <c r="I1374" t="s">
        <v>2620</v>
      </c>
      <c r="J1374" s="66">
        <v>565</v>
      </c>
      <c r="K1374" s="66">
        <v>565</v>
      </c>
      <c r="L1374" s="66">
        <v>565</v>
      </c>
      <c r="M1374" s="66">
        <v>565</v>
      </c>
      <c r="N1374" s="66">
        <f>VLOOKUP(A1374,GIS!A:C,3,0)</f>
        <v>565</v>
      </c>
      <c r="O1374" s="66" t="str">
        <f t="shared" si="310"/>
        <v/>
      </c>
      <c r="P1374" s="66" t="str">
        <f t="shared" si="308"/>
        <v/>
      </c>
      <c r="Q1374" s="66">
        <f t="shared" si="311"/>
        <v>565</v>
      </c>
      <c r="R1374" s="66">
        <f t="shared" si="312"/>
        <v>565</v>
      </c>
      <c r="S1374" s="66">
        <f>Q1374-U1374-SUMIFS(条件付き不可!X:X,条件付き不可!E:E,D1374)</f>
        <v>565</v>
      </c>
      <c r="T1374" s="66">
        <f t="shared" si="309"/>
        <v>565</v>
      </c>
      <c r="U1374" s="66">
        <f>IF(COUNTIFS(条件付き不可!$E:$E,$D1374,条件付き不可!$C:$C,条件付き不可!$V$3)&gt;0,Q1374,SUMIFS(条件付き不可!$L:$L,条件付き不可!$E:$E,$D1374,条件付き不可!$C:$C,U$1))</f>
        <v>0</v>
      </c>
      <c r="V1374" s="66">
        <f>IF(COUNTIFS(条件付き不可!$E:$E,$D1374,条件付き不可!$C:$C,条件付き不可!$V$5)&gt;0,Q1374,IFERROR(VLOOKUP(D1374,条件付き不可!E:Y,21,0),0))</f>
        <v>0</v>
      </c>
    </row>
    <row r="1375" spans="1:22">
      <c r="A1375" s="53" t="str">
        <f t="shared" si="313"/>
        <v>036144</v>
      </c>
      <c r="B1375" s="53">
        <v>17</v>
      </c>
      <c r="C1375">
        <v>1374</v>
      </c>
      <c r="D1375">
        <v>36144</v>
      </c>
      <c r="E1375" t="s">
        <v>887</v>
      </c>
      <c r="F1375" t="s">
        <v>900</v>
      </c>
      <c r="G1375" t="str">
        <f>VLOOKUP(A1375,GIS!A:B,2,0)</f>
        <v>奉免町</v>
      </c>
      <c r="H1375" t="s">
        <v>861</v>
      </c>
      <c r="I1375" t="s">
        <v>2620</v>
      </c>
      <c r="J1375" s="66">
        <v>580</v>
      </c>
      <c r="K1375" s="66">
        <v>580</v>
      </c>
      <c r="L1375" s="66">
        <v>580</v>
      </c>
      <c r="M1375" s="66">
        <v>580</v>
      </c>
      <c r="N1375" s="66">
        <f>VLOOKUP(A1375,GIS!A:C,3,0)</f>
        <v>580</v>
      </c>
      <c r="O1375" s="66" t="str">
        <f t="shared" si="310"/>
        <v/>
      </c>
      <c r="P1375" s="66" t="str">
        <f t="shared" si="308"/>
        <v/>
      </c>
      <c r="Q1375" s="66">
        <f t="shared" si="311"/>
        <v>580</v>
      </c>
      <c r="R1375" s="66">
        <f t="shared" si="312"/>
        <v>580</v>
      </c>
      <c r="S1375" s="66">
        <f>Q1375-U1375-SUMIFS(条件付き不可!X:X,条件付き不可!E:E,D1375)</f>
        <v>580</v>
      </c>
      <c r="T1375" s="66">
        <f t="shared" si="309"/>
        <v>580</v>
      </c>
      <c r="U1375" s="66">
        <f>IF(COUNTIFS(条件付き不可!$E:$E,$D1375,条件付き不可!$C:$C,条件付き不可!$V$3)&gt;0,Q1375,SUMIFS(条件付き不可!$L:$L,条件付き不可!$E:$E,$D1375,条件付き不可!$C:$C,U$1))</f>
        <v>0</v>
      </c>
      <c r="V1375" s="66">
        <f>IF(COUNTIFS(条件付き不可!$E:$E,$D1375,条件付き不可!$C:$C,条件付き不可!$V$5)&gt;0,Q1375,IFERROR(VLOOKUP(D1375,条件付き不可!E:Y,21,0),0))</f>
        <v>0</v>
      </c>
    </row>
    <row r="1376" spans="1:22">
      <c r="A1376" s="53" t="str">
        <f t="shared" si="313"/>
        <v>036145</v>
      </c>
      <c r="B1376" s="53">
        <v>17</v>
      </c>
      <c r="C1376">
        <v>1375</v>
      </c>
      <c r="D1376">
        <v>36145</v>
      </c>
      <c r="E1376" t="s">
        <v>887</v>
      </c>
      <c r="F1376" t="s">
        <v>901</v>
      </c>
      <c r="G1376" t="str">
        <f>VLOOKUP(A1376,GIS!A:B,2,0)</f>
        <v>高塚新田(高塚団地）</v>
      </c>
      <c r="H1376" t="s">
        <v>861</v>
      </c>
      <c r="I1376" t="s">
        <v>2622</v>
      </c>
      <c r="J1376" s="66">
        <v>605</v>
      </c>
      <c r="K1376" s="66">
        <v>605</v>
      </c>
      <c r="L1376" s="66">
        <v>605</v>
      </c>
      <c r="M1376" s="66">
        <v>605</v>
      </c>
      <c r="N1376" s="66">
        <f>VLOOKUP(A1376,GIS!A:C,3,0)</f>
        <v>605</v>
      </c>
      <c r="O1376" s="66" t="str">
        <f t="shared" si="310"/>
        <v/>
      </c>
      <c r="P1376" s="66" t="str">
        <f t="shared" si="308"/>
        <v/>
      </c>
      <c r="Q1376" s="66">
        <f t="shared" si="311"/>
        <v>605</v>
      </c>
      <c r="R1376" s="66">
        <f t="shared" si="312"/>
        <v>605</v>
      </c>
      <c r="S1376" s="66">
        <f>Q1376-U1376-SUMIFS(条件付き不可!X:X,条件付き不可!E:E,D1376)</f>
        <v>605</v>
      </c>
      <c r="T1376" s="66">
        <f t="shared" si="309"/>
        <v>605</v>
      </c>
      <c r="U1376" s="66">
        <f>IF(COUNTIFS(条件付き不可!$E:$E,$D1376,条件付き不可!$C:$C,条件付き不可!$V$3)&gt;0,Q1376,SUMIFS(条件付き不可!$L:$L,条件付き不可!$E:$E,$D1376,条件付き不可!$C:$C,U$1))</f>
        <v>0</v>
      </c>
      <c r="V1376" s="66">
        <f>IF(COUNTIFS(条件付き不可!$E:$E,$D1376,条件付き不可!$C:$C,条件付き不可!$V$5)&gt;0,Q1376,IFERROR(VLOOKUP(D1376,条件付き不可!E:Y,21,0),0))</f>
        <v>0</v>
      </c>
    </row>
    <row r="1377" spans="1:22">
      <c r="A1377" s="53" t="str">
        <f t="shared" si="313"/>
        <v>036146</v>
      </c>
      <c r="B1377" s="53">
        <v>17</v>
      </c>
      <c r="C1377">
        <v>1376</v>
      </c>
      <c r="D1377">
        <v>36146</v>
      </c>
      <c r="E1377" t="s">
        <v>887</v>
      </c>
      <c r="F1377" t="s">
        <v>901</v>
      </c>
      <c r="G1377" t="str">
        <f>VLOOKUP(A1377,GIS!A:B,2,0)</f>
        <v>高塚新田（梨香台団地）</v>
      </c>
      <c r="H1377" t="s">
        <v>861</v>
      </c>
      <c r="I1377" t="s">
        <v>2622</v>
      </c>
      <c r="J1377" s="66">
        <v>730</v>
      </c>
      <c r="K1377" s="66">
        <v>730</v>
      </c>
      <c r="L1377" s="66">
        <v>730</v>
      </c>
      <c r="M1377" s="66">
        <v>730</v>
      </c>
      <c r="N1377" s="66">
        <f>VLOOKUP(A1377,GIS!A:C,3,0)</f>
        <v>730</v>
      </c>
      <c r="O1377" s="66" t="str">
        <f t="shared" si="310"/>
        <v/>
      </c>
      <c r="P1377" s="66" t="str">
        <f t="shared" si="308"/>
        <v/>
      </c>
      <c r="Q1377" s="66">
        <f t="shared" si="311"/>
        <v>730</v>
      </c>
      <c r="R1377" s="66">
        <f t="shared" si="312"/>
        <v>730</v>
      </c>
      <c r="S1377" s="66">
        <f>Q1377-U1377-SUMIFS(条件付き不可!X:X,条件付き不可!E:E,D1377)</f>
        <v>730</v>
      </c>
      <c r="T1377" s="66">
        <f t="shared" si="309"/>
        <v>730</v>
      </c>
      <c r="U1377" s="66">
        <f>IF(COUNTIFS(条件付き不可!$E:$E,$D1377,条件付き不可!$C:$C,条件付き不可!$V$3)&gt;0,Q1377,SUMIFS(条件付き不可!$L:$L,条件付き不可!$E:$E,$D1377,条件付き不可!$C:$C,U$1))</f>
        <v>0</v>
      </c>
      <c r="V1377" s="66">
        <f>IF(COUNTIFS(条件付き不可!$E:$E,$D1377,条件付き不可!$C:$C,条件付き不可!$V$5)&gt;0,Q1377,IFERROR(VLOOKUP(D1377,条件付き不可!E:Y,21,0),0))</f>
        <v>0</v>
      </c>
    </row>
    <row r="1378" spans="1:22">
      <c r="A1378" s="53" t="str">
        <f t="shared" si="313"/>
        <v>036147</v>
      </c>
      <c r="B1378" s="53">
        <v>17</v>
      </c>
      <c r="C1378">
        <v>1377</v>
      </c>
      <c r="D1378">
        <v>36147</v>
      </c>
      <c r="E1378" t="s">
        <v>887</v>
      </c>
      <c r="F1378" t="s">
        <v>901</v>
      </c>
      <c r="G1378" t="str">
        <f>VLOOKUP(A1378,GIS!A:B,2,0)</f>
        <v>高塚新田</v>
      </c>
      <c r="H1378" t="s">
        <v>861</v>
      </c>
      <c r="I1378" t="s">
        <v>2622</v>
      </c>
      <c r="J1378" s="66">
        <v>500</v>
      </c>
      <c r="K1378" s="66">
        <v>500</v>
      </c>
      <c r="L1378" s="66">
        <v>500</v>
      </c>
      <c r="M1378" s="66">
        <v>500</v>
      </c>
      <c r="N1378" s="66">
        <f>VLOOKUP(A1378,GIS!A:C,3,0)</f>
        <v>500</v>
      </c>
      <c r="O1378" s="66" t="str">
        <f t="shared" si="310"/>
        <v/>
      </c>
      <c r="P1378" s="66" t="str">
        <f t="shared" si="308"/>
        <v/>
      </c>
      <c r="Q1378" s="66">
        <f t="shared" si="311"/>
        <v>500</v>
      </c>
      <c r="R1378" s="66">
        <f t="shared" si="312"/>
        <v>500</v>
      </c>
      <c r="S1378" s="66">
        <f>Q1378-U1378-SUMIFS(条件付き不可!X:X,条件付き不可!E:E,D1378)</f>
        <v>500</v>
      </c>
      <c r="T1378" s="66">
        <f t="shared" si="309"/>
        <v>500</v>
      </c>
      <c r="U1378" s="66">
        <f>IF(COUNTIFS(条件付き不可!$E:$E,$D1378,条件付き不可!$C:$C,条件付き不可!$V$3)&gt;0,Q1378,SUMIFS(条件付き不可!$L:$L,条件付き不可!$E:$E,$D1378,条件付き不可!$C:$C,U$1))</f>
        <v>0</v>
      </c>
      <c r="V1378" s="66">
        <f>IF(COUNTIFS(条件付き不可!$E:$E,$D1378,条件付き不可!$C:$C,条件付き不可!$V$5)&gt;0,Q1378,IFERROR(VLOOKUP(D1378,条件付き不可!E:Y,21,0),0))</f>
        <v>0</v>
      </c>
    </row>
    <row r="1379" spans="1:22">
      <c r="A1379" s="53" t="str">
        <f t="shared" si="313"/>
        <v>036148</v>
      </c>
      <c r="B1379" s="53">
        <v>17</v>
      </c>
      <c r="C1379">
        <v>1378</v>
      </c>
      <c r="D1379">
        <v>36148</v>
      </c>
      <c r="E1379" t="s">
        <v>887</v>
      </c>
      <c r="F1379" t="s">
        <v>901</v>
      </c>
      <c r="G1379" t="str">
        <f>VLOOKUP(A1379,GIS!A:B,2,0)</f>
        <v>高塚新田B</v>
      </c>
      <c r="H1379" t="s">
        <v>861</v>
      </c>
      <c r="I1379" t="s">
        <v>2622</v>
      </c>
      <c r="J1379" s="66">
        <v>280</v>
      </c>
      <c r="K1379" s="66">
        <v>280</v>
      </c>
      <c r="L1379" s="66">
        <v>280</v>
      </c>
      <c r="M1379" s="66">
        <v>280</v>
      </c>
      <c r="N1379" s="66">
        <f>VLOOKUP(A1379,GIS!A:C,3,0)</f>
        <v>280</v>
      </c>
      <c r="O1379" s="66" t="str">
        <f t="shared" si="310"/>
        <v/>
      </c>
      <c r="P1379" s="66" t="str">
        <f t="shared" si="308"/>
        <v/>
      </c>
      <c r="Q1379" s="66">
        <f t="shared" si="311"/>
        <v>280</v>
      </c>
      <c r="R1379" s="66">
        <f t="shared" si="312"/>
        <v>280</v>
      </c>
      <c r="S1379" s="66">
        <f>Q1379-U1379-SUMIFS(条件付き不可!X:X,条件付き不可!E:E,D1379)</f>
        <v>280</v>
      </c>
      <c r="T1379" s="66">
        <f t="shared" si="309"/>
        <v>280</v>
      </c>
      <c r="U1379" s="66">
        <f>IF(COUNTIFS(条件付き不可!$E:$E,$D1379,条件付き不可!$C:$C,条件付き不可!$V$3)&gt;0,Q1379,SUMIFS(条件付き不可!$L:$L,条件付き不可!$E:$E,$D1379,条件付き不可!$C:$C,U$1))</f>
        <v>0</v>
      </c>
      <c r="V1379" s="66">
        <f>IF(COUNTIFS(条件付き不可!$E:$E,$D1379,条件付き不可!$C:$C,条件付き不可!$V$5)&gt;0,Q1379,IFERROR(VLOOKUP(D1379,条件付き不可!E:Y,21,0),0))</f>
        <v>0</v>
      </c>
    </row>
    <row r="1380" spans="1:22">
      <c r="A1380" s="53" t="str">
        <f t="shared" si="313"/>
        <v>036149</v>
      </c>
      <c r="B1380" s="53">
        <v>17</v>
      </c>
      <c r="C1380">
        <v>1379</v>
      </c>
      <c r="D1380">
        <v>36149</v>
      </c>
      <c r="E1380" t="s">
        <v>887</v>
      </c>
      <c r="F1380" t="s">
        <v>901</v>
      </c>
      <c r="G1380" t="str">
        <f>VLOOKUP(A1380,GIS!A:B,2,0)</f>
        <v>高塚新田C</v>
      </c>
      <c r="H1380" t="s">
        <v>861</v>
      </c>
      <c r="I1380" t="s">
        <v>2622</v>
      </c>
      <c r="J1380" s="66">
        <v>295</v>
      </c>
      <c r="K1380" s="66">
        <v>295</v>
      </c>
      <c r="L1380" s="66">
        <v>295</v>
      </c>
      <c r="M1380" s="66">
        <v>295</v>
      </c>
      <c r="N1380" s="66">
        <f>VLOOKUP(A1380,GIS!A:C,3,0)</f>
        <v>295</v>
      </c>
      <c r="O1380" s="66" t="str">
        <f t="shared" si="310"/>
        <v/>
      </c>
      <c r="P1380" s="66" t="str">
        <f t="shared" si="308"/>
        <v/>
      </c>
      <c r="Q1380" s="66">
        <f t="shared" si="311"/>
        <v>295</v>
      </c>
      <c r="R1380" s="66">
        <f t="shared" si="312"/>
        <v>295</v>
      </c>
      <c r="S1380" s="66">
        <f>Q1380-U1380-SUMIFS(条件付き不可!X:X,条件付き不可!E:E,D1380)</f>
        <v>295</v>
      </c>
      <c r="T1380" s="66">
        <f t="shared" si="309"/>
        <v>295</v>
      </c>
      <c r="U1380" s="66">
        <f>IF(COUNTIFS(条件付き不可!$E:$E,$D1380,条件付き不可!$C:$C,条件付き不可!$V$3)&gt;0,Q1380,SUMIFS(条件付き不可!$L:$L,条件付き不可!$E:$E,$D1380,条件付き不可!$C:$C,U$1))</f>
        <v>0</v>
      </c>
      <c r="V1380" s="66">
        <f>IF(COUNTIFS(条件付き不可!$E:$E,$D1380,条件付き不可!$C:$C,条件付き不可!$V$5)&gt;0,Q1380,IFERROR(VLOOKUP(D1380,条件付き不可!E:Y,21,0),0))</f>
        <v>0</v>
      </c>
    </row>
    <row r="1381" spans="1:22">
      <c r="A1381" s="53" t="str">
        <f t="shared" si="313"/>
        <v>036151</v>
      </c>
      <c r="B1381" s="53">
        <v>17</v>
      </c>
      <c r="C1381">
        <v>1380</v>
      </c>
      <c r="D1381">
        <v>36151</v>
      </c>
      <c r="E1381" t="s">
        <v>887</v>
      </c>
      <c r="F1381" t="s">
        <v>901</v>
      </c>
      <c r="G1381" t="str">
        <f>VLOOKUP(A1381,GIS!A:B,2,0)</f>
        <v>高塚新田E</v>
      </c>
      <c r="H1381" t="s">
        <v>861</v>
      </c>
      <c r="I1381" t="s">
        <v>2622</v>
      </c>
      <c r="J1381" s="66">
        <v>420</v>
      </c>
      <c r="K1381" s="66">
        <v>420</v>
      </c>
      <c r="L1381" s="66">
        <v>420</v>
      </c>
      <c r="M1381" s="66">
        <v>420</v>
      </c>
      <c r="N1381" s="66">
        <f>VLOOKUP(A1381,GIS!A:C,3,0)</f>
        <v>420</v>
      </c>
      <c r="O1381" s="66" t="str">
        <f t="shared" si="310"/>
        <v/>
      </c>
      <c r="P1381" s="66" t="str">
        <f t="shared" si="308"/>
        <v/>
      </c>
      <c r="Q1381" s="66">
        <f t="shared" si="311"/>
        <v>420</v>
      </c>
      <c r="R1381" s="66">
        <f t="shared" si="312"/>
        <v>420</v>
      </c>
      <c r="S1381" s="66">
        <f>Q1381-U1381-SUMIFS(条件付き不可!X:X,条件付き不可!E:E,D1381)</f>
        <v>420</v>
      </c>
      <c r="T1381" s="66">
        <f t="shared" si="309"/>
        <v>420</v>
      </c>
      <c r="U1381" s="66">
        <f>IF(COUNTIFS(条件付き不可!$E:$E,$D1381,条件付き不可!$C:$C,条件付き不可!$V$3)&gt;0,Q1381,SUMIFS(条件付き不可!$L:$L,条件付き不可!$E:$E,$D1381,条件付き不可!$C:$C,U$1))</f>
        <v>0</v>
      </c>
      <c r="V1381" s="66">
        <f>IF(COUNTIFS(条件付き不可!$E:$E,$D1381,条件付き不可!$C:$C,条件付き不可!$V$5)&gt;0,Q1381,IFERROR(VLOOKUP(D1381,条件付き不可!E:Y,21,0),0))</f>
        <v>0</v>
      </c>
    </row>
    <row r="1382" spans="1:22">
      <c r="A1382" s="53" t="str">
        <f t="shared" si="313"/>
        <v>037001</v>
      </c>
      <c r="B1382" s="53">
        <v>19</v>
      </c>
      <c r="C1382">
        <v>1381</v>
      </c>
      <c r="D1382">
        <v>37001</v>
      </c>
      <c r="E1382" t="s">
        <v>861</v>
      </c>
      <c r="F1382" t="s">
        <v>861</v>
      </c>
      <c r="G1382" t="str">
        <f>VLOOKUP(A1382,GIS!A:B,2,0)</f>
        <v>市川１Ａ</v>
      </c>
      <c r="H1382" t="s">
        <v>861</v>
      </c>
      <c r="I1382" t="s">
        <v>2620</v>
      </c>
      <c r="J1382" s="66">
        <v>575</v>
      </c>
      <c r="K1382" s="66">
        <v>575</v>
      </c>
      <c r="L1382" s="66">
        <v>575</v>
      </c>
      <c r="M1382" s="66">
        <v>575</v>
      </c>
      <c r="N1382" s="66">
        <f>VLOOKUP(A1382,GIS!A:C,3,0)</f>
        <v>575</v>
      </c>
      <c r="O1382" s="66" t="str">
        <f t="shared" si="310"/>
        <v/>
      </c>
      <c r="P1382" s="66" t="str">
        <f t="shared" si="308"/>
        <v/>
      </c>
      <c r="Q1382" s="66">
        <f t="shared" si="311"/>
        <v>575</v>
      </c>
      <c r="R1382" s="66">
        <f t="shared" si="312"/>
        <v>575</v>
      </c>
      <c r="S1382" s="66">
        <f>Q1382-U1382-SUMIFS(条件付き不可!X:X,条件付き不可!E:E,D1382)</f>
        <v>575</v>
      </c>
      <c r="T1382" s="66">
        <f t="shared" si="309"/>
        <v>575</v>
      </c>
      <c r="U1382" s="66">
        <f>IF(COUNTIFS(条件付き不可!$E:$E,$D1382,条件付き不可!$C:$C,条件付き不可!$V$3)&gt;0,Q1382,SUMIFS(条件付き不可!$L:$L,条件付き不可!$E:$E,$D1382,条件付き不可!$C:$C,U$1))</f>
        <v>0</v>
      </c>
      <c r="V1382" s="66">
        <f>IF(COUNTIFS(条件付き不可!$E:$E,$D1382,条件付き不可!$C:$C,条件付き不可!$V$5)&gt;0,Q1382,IFERROR(VLOOKUP(D1382,条件付き不可!E:Y,21,0),0))</f>
        <v>0</v>
      </c>
    </row>
    <row r="1383" spans="1:22">
      <c r="A1383" s="53" t="str">
        <f t="shared" si="313"/>
        <v>037002</v>
      </c>
      <c r="B1383" s="53">
        <v>19</v>
      </c>
      <c r="C1383">
        <v>1382</v>
      </c>
      <c r="D1383">
        <v>37002</v>
      </c>
      <c r="E1383" t="s">
        <v>861</v>
      </c>
      <c r="F1383" t="s">
        <v>861</v>
      </c>
      <c r="G1383" t="str">
        <f>VLOOKUP(A1383,GIS!A:B,2,0)</f>
        <v>市川１Ｂ</v>
      </c>
      <c r="H1383" t="s">
        <v>861</v>
      </c>
      <c r="I1383" t="s">
        <v>2620</v>
      </c>
      <c r="J1383" s="66">
        <v>340</v>
      </c>
      <c r="K1383" s="66">
        <v>340</v>
      </c>
      <c r="L1383" s="66">
        <v>340</v>
      </c>
      <c r="M1383" s="66">
        <v>340</v>
      </c>
      <c r="N1383" s="66">
        <f>VLOOKUP(A1383,GIS!A:C,3,0)</f>
        <v>340</v>
      </c>
      <c r="O1383" s="66" t="str">
        <f t="shared" si="310"/>
        <v/>
      </c>
      <c r="P1383" s="66" t="str">
        <f t="shared" si="308"/>
        <v/>
      </c>
      <c r="Q1383" s="66">
        <f t="shared" si="311"/>
        <v>340</v>
      </c>
      <c r="R1383" s="66">
        <f t="shared" si="312"/>
        <v>340</v>
      </c>
      <c r="S1383" s="66">
        <f>Q1383-U1383-SUMIFS(条件付き不可!X:X,条件付き不可!E:E,D1383)</f>
        <v>340</v>
      </c>
      <c r="T1383" s="66">
        <f t="shared" si="309"/>
        <v>340</v>
      </c>
      <c r="U1383" s="66">
        <f>IF(COUNTIFS(条件付き不可!$E:$E,$D1383,条件付き不可!$C:$C,条件付き不可!$V$3)&gt;0,Q1383,SUMIFS(条件付き不可!$L:$L,条件付き不可!$E:$E,$D1383,条件付き不可!$C:$C,U$1))</f>
        <v>0</v>
      </c>
      <c r="V1383" s="66">
        <f>IF(COUNTIFS(条件付き不可!$E:$E,$D1383,条件付き不可!$C:$C,条件付き不可!$V$5)&gt;0,Q1383,IFERROR(VLOOKUP(D1383,条件付き不可!E:Y,21,0),0))</f>
        <v>0</v>
      </c>
    </row>
    <row r="1384" spans="1:22">
      <c r="A1384" s="53" t="str">
        <f>TEXT(D1384,"000000")</f>
        <v>037133</v>
      </c>
      <c r="B1384" s="53">
        <v>19</v>
      </c>
      <c r="C1384">
        <v>1383</v>
      </c>
      <c r="D1384">
        <v>37133</v>
      </c>
      <c r="E1384" t="s">
        <v>861</v>
      </c>
      <c r="F1384" t="s">
        <v>861</v>
      </c>
      <c r="G1384" t="str">
        <f>VLOOKUP(A1384,GIS!A:B,2,0)</f>
        <v>市川１Ｄ</v>
      </c>
      <c r="H1384" t="s">
        <v>861</v>
      </c>
      <c r="I1384" t="s">
        <v>2620</v>
      </c>
      <c r="J1384" s="66">
        <v>370</v>
      </c>
      <c r="K1384" s="66">
        <v>370</v>
      </c>
      <c r="L1384" s="66">
        <v>370</v>
      </c>
      <c r="M1384" s="66">
        <v>370</v>
      </c>
      <c r="N1384" s="66">
        <f>VLOOKUP(A1384,GIS!A:C,3,0)</f>
        <v>370</v>
      </c>
      <c r="O1384" s="66" t="str">
        <f t="shared" si="310"/>
        <v/>
      </c>
      <c r="P1384" s="66" t="str">
        <f t="shared" si="308"/>
        <v/>
      </c>
      <c r="Q1384" s="66">
        <f t="shared" si="311"/>
        <v>370</v>
      </c>
      <c r="R1384" s="66">
        <f t="shared" si="312"/>
        <v>370</v>
      </c>
      <c r="S1384" s="66">
        <f>Q1384-U1384-SUMIFS(条件付き不可!X:X,条件付き不可!E:E,D1384)</f>
        <v>370</v>
      </c>
      <c r="T1384" s="66">
        <f t="shared" si="309"/>
        <v>370</v>
      </c>
      <c r="U1384" s="66">
        <f>IF(COUNTIFS(条件付き不可!$E:$E,$D1384,条件付き不可!$C:$C,条件付き不可!$V$3)&gt;0,Q1384,SUMIFS(条件付き不可!$L:$L,条件付き不可!$E:$E,$D1384,条件付き不可!$C:$C,U$1))</f>
        <v>0</v>
      </c>
      <c r="V1384" s="66">
        <f>IF(COUNTIFS(条件付き不可!$E:$E,$D1384,条件付き不可!$C:$C,条件付き不可!$V$5)&gt;0,Q1384,IFERROR(VLOOKUP(D1384,条件付き不可!E:Y,21,0),0))</f>
        <v>0</v>
      </c>
    </row>
    <row r="1385" spans="1:22">
      <c r="A1385" s="53" t="str">
        <f t="shared" si="313"/>
        <v>037003</v>
      </c>
      <c r="B1385" s="53">
        <v>19</v>
      </c>
      <c r="C1385">
        <v>1384</v>
      </c>
      <c r="D1385">
        <v>37003</v>
      </c>
      <c r="E1385" t="s">
        <v>861</v>
      </c>
      <c r="F1385" t="s">
        <v>861</v>
      </c>
      <c r="G1385" t="str">
        <f>VLOOKUP(A1385,GIS!A:B,2,0)</f>
        <v>市川１Ｃ</v>
      </c>
      <c r="H1385" t="s">
        <v>861</v>
      </c>
      <c r="I1385" t="s">
        <v>2620</v>
      </c>
      <c r="J1385" s="66">
        <v>660</v>
      </c>
      <c r="K1385" s="66">
        <v>660</v>
      </c>
      <c r="L1385" s="66">
        <v>660</v>
      </c>
      <c r="M1385" s="66">
        <v>660</v>
      </c>
      <c r="N1385" s="66">
        <f>VLOOKUP(A1385,GIS!A:C,3,0)</f>
        <v>660</v>
      </c>
      <c r="O1385" s="66" t="str">
        <f t="shared" si="310"/>
        <v/>
      </c>
      <c r="P1385" s="66" t="str">
        <f t="shared" si="308"/>
        <v/>
      </c>
      <c r="Q1385" s="66">
        <f t="shared" si="311"/>
        <v>660</v>
      </c>
      <c r="R1385" s="66">
        <f t="shared" si="312"/>
        <v>660</v>
      </c>
      <c r="S1385" s="66">
        <f>Q1385-U1385-SUMIFS(条件付き不可!X:X,条件付き不可!E:E,D1385)</f>
        <v>660</v>
      </c>
      <c r="T1385" s="66">
        <f t="shared" si="309"/>
        <v>660</v>
      </c>
      <c r="U1385" s="66">
        <f>IF(COUNTIFS(条件付き不可!$E:$E,$D1385,条件付き不可!$C:$C,条件付き不可!$V$3)&gt;0,Q1385,SUMIFS(条件付き不可!$L:$L,条件付き不可!$E:$E,$D1385,条件付き不可!$C:$C,U$1))</f>
        <v>0</v>
      </c>
      <c r="V1385" s="66">
        <f>IF(COUNTIFS(条件付き不可!$E:$E,$D1385,条件付き不可!$C:$C,条件付き不可!$V$5)&gt;0,Q1385,IFERROR(VLOOKUP(D1385,条件付き不可!E:Y,21,0),0))</f>
        <v>0</v>
      </c>
    </row>
    <row r="1386" spans="1:22">
      <c r="A1386" s="53" t="str">
        <f t="shared" si="313"/>
        <v>037004</v>
      </c>
      <c r="B1386" s="53">
        <v>19</v>
      </c>
      <c r="C1386">
        <v>1385</v>
      </c>
      <c r="D1386">
        <v>37004</v>
      </c>
      <c r="E1386" t="s">
        <v>861</v>
      </c>
      <c r="F1386" t="s">
        <v>861</v>
      </c>
      <c r="G1386" t="str">
        <f>VLOOKUP(A1386,GIS!A:B,2,0)</f>
        <v>市川２Ａ</v>
      </c>
      <c r="H1386" t="s">
        <v>861</v>
      </c>
      <c r="I1386" t="s">
        <v>2620</v>
      </c>
      <c r="J1386" s="66">
        <v>500</v>
      </c>
      <c r="K1386" s="66">
        <v>500</v>
      </c>
      <c r="L1386" s="66">
        <v>500</v>
      </c>
      <c r="M1386" s="66">
        <v>500</v>
      </c>
      <c r="N1386" s="66">
        <f>VLOOKUP(A1386,GIS!A:C,3,0)</f>
        <v>500</v>
      </c>
      <c r="O1386" s="66" t="str">
        <f t="shared" si="310"/>
        <v/>
      </c>
      <c r="P1386" s="66" t="str">
        <f t="shared" si="308"/>
        <v/>
      </c>
      <c r="Q1386" s="66">
        <f t="shared" si="311"/>
        <v>500</v>
      </c>
      <c r="R1386" s="66">
        <f t="shared" si="312"/>
        <v>500</v>
      </c>
      <c r="S1386" s="66">
        <f>Q1386-U1386-SUMIFS(条件付き不可!X:X,条件付き不可!E:E,D1386)</f>
        <v>500</v>
      </c>
      <c r="T1386" s="66">
        <f t="shared" si="309"/>
        <v>500</v>
      </c>
      <c r="U1386" s="66">
        <f>IF(COUNTIFS(条件付き不可!$E:$E,$D1386,条件付き不可!$C:$C,条件付き不可!$V$3)&gt;0,Q1386,SUMIFS(条件付き不可!$L:$L,条件付き不可!$E:$E,$D1386,条件付き不可!$C:$C,U$1))</f>
        <v>0</v>
      </c>
      <c r="V1386" s="66">
        <f>IF(COUNTIFS(条件付き不可!$E:$E,$D1386,条件付き不可!$C:$C,条件付き不可!$V$5)&gt;0,Q1386,IFERROR(VLOOKUP(D1386,条件付き不可!E:Y,21,0),0))</f>
        <v>0</v>
      </c>
    </row>
    <row r="1387" spans="1:22">
      <c r="A1387" s="53" t="str">
        <f t="shared" si="313"/>
        <v>037005</v>
      </c>
      <c r="B1387" s="53">
        <v>19</v>
      </c>
      <c r="C1387">
        <v>1386</v>
      </c>
      <c r="D1387">
        <v>37005</v>
      </c>
      <c r="E1387" t="s">
        <v>861</v>
      </c>
      <c r="F1387" t="s">
        <v>861</v>
      </c>
      <c r="G1387" t="str">
        <f>VLOOKUP(A1387,GIS!A:B,2,0)</f>
        <v>市川２Ｂ</v>
      </c>
      <c r="H1387" t="s">
        <v>861</v>
      </c>
      <c r="I1387" t="s">
        <v>2620</v>
      </c>
      <c r="J1387" s="66">
        <v>575</v>
      </c>
      <c r="K1387" s="66">
        <v>575</v>
      </c>
      <c r="L1387" s="66">
        <v>575</v>
      </c>
      <c r="M1387" s="66">
        <v>575</v>
      </c>
      <c r="N1387" s="66">
        <f>VLOOKUP(A1387,GIS!A:C,3,0)</f>
        <v>575</v>
      </c>
      <c r="O1387" s="66" t="str">
        <f t="shared" si="310"/>
        <v/>
      </c>
      <c r="P1387" s="66" t="str">
        <f t="shared" si="308"/>
        <v/>
      </c>
      <c r="Q1387" s="66">
        <f t="shared" si="311"/>
        <v>575</v>
      </c>
      <c r="R1387" s="66">
        <f t="shared" si="312"/>
        <v>575</v>
      </c>
      <c r="S1387" s="66">
        <f>Q1387-U1387-SUMIFS(条件付き不可!X:X,条件付き不可!E:E,D1387)</f>
        <v>575</v>
      </c>
      <c r="T1387" s="66">
        <f t="shared" si="309"/>
        <v>575</v>
      </c>
      <c r="U1387" s="66">
        <f>IF(COUNTIFS(条件付き不可!$E:$E,$D1387,条件付き不可!$C:$C,条件付き不可!$V$3)&gt;0,Q1387,SUMIFS(条件付き不可!$L:$L,条件付き不可!$E:$E,$D1387,条件付き不可!$C:$C,U$1))</f>
        <v>0</v>
      </c>
      <c r="V1387" s="66">
        <f>IF(COUNTIFS(条件付き不可!$E:$E,$D1387,条件付き不可!$C:$C,条件付き不可!$V$5)&gt;0,Q1387,IFERROR(VLOOKUP(D1387,条件付き不可!E:Y,21,0),0))</f>
        <v>0</v>
      </c>
    </row>
    <row r="1388" spans="1:22">
      <c r="A1388" s="53" t="str">
        <f t="shared" si="313"/>
        <v>037006</v>
      </c>
      <c r="B1388" s="53">
        <v>19</v>
      </c>
      <c r="C1388">
        <v>1387</v>
      </c>
      <c r="D1388">
        <v>37006</v>
      </c>
      <c r="E1388" t="s">
        <v>861</v>
      </c>
      <c r="F1388" t="s">
        <v>861</v>
      </c>
      <c r="G1388" t="str">
        <f>VLOOKUP(A1388,GIS!A:B,2,0)</f>
        <v>市川２Ｃ</v>
      </c>
      <c r="H1388" t="s">
        <v>861</v>
      </c>
      <c r="I1388" t="s">
        <v>2620</v>
      </c>
      <c r="J1388" s="66">
        <v>510</v>
      </c>
      <c r="K1388" s="66">
        <v>510</v>
      </c>
      <c r="L1388" s="66">
        <v>510</v>
      </c>
      <c r="M1388" s="66">
        <v>510</v>
      </c>
      <c r="N1388" s="66">
        <f>VLOOKUP(A1388,GIS!A:C,3,0)</f>
        <v>510</v>
      </c>
      <c r="O1388" s="66" t="str">
        <f t="shared" si="310"/>
        <v/>
      </c>
      <c r="P1388" s="66" t="str">
        <f t="shared" si="308"/>
        <v/>
      </c>
      <c r="Q1388" s="66">
        <f t="shared" si="311"/>
        <v>510</v>
      </c>
      <c r="R1388" s="66">
        <f t="shared" si="312"/>
        <v>510</v>
      </c>
      <c r="S1388" s="66">
        <f>Q1388-U1388-SUMIFS(条件付き不可!X:X,条件付き不可!E:E,D1388)</f>
        <v>510</v>
      </c>
      <c r="T1388" s="66">
        <f t="shared" si="309"/>
        <v>510</v>
      </c>
      <c r="U1388" s="66">
        <f>IF(COUNTIFS(条件付き不可!$E:$E,$D1388,条件付き不可!$C:$C,条件付き不可!$V$3)&gt;0,Q1388,SUMIFS(条件付き不可!$L:$L,条件付き不可!$E:$E,$D1388,条件付き不可!$C:$C,U$1))</f>
        <v>0</v>
      </c>
      <c r="V1388" s="66">
        <f>IF(COUNTIFS(条件付き不可!$E:$E,$D1388,条件付き不可!$C:$C,条件付き不可!$V$5)&gt;0,Q1388,IFERROR(VLOOKUP(D1388,条件付き不可!E:Y,21,0),0))</f>
        <v>0</v>
      </c>
    </row>
    <row r="1389" spans="1:22">
      <c r="A1389" s="53" t="str">
        <f t="shared" si="313"/>
        <v>037007</v>
      </c>
      <c r="B1389" s="53">
        <v>19</v>
      </c>
      <c r="C1389">
        <v>1388</v>
      </c>
      <c r="D1389">
        <v>37007</v>
      </c>
      <c r="E1389" t="s">
        <v>861</v>
      </c>
      <c r="F1389" t="s">
        <v>861</v>
      </c>
      <c r="G1389" t="str">
        <f>VLOOKUP(A1389,GIS!A:B,2,0)</f>
        <v>市川３Ａ</v>
      </c>
      <c r="H1389" t="s">
        <v>861</v>
      </c>
      <c r="I1389" t="s">
        <v>2620</v>
      </c>
      <c r="J1389" s="66">
        <v>610</v>
      </c>
      <c r="K1389" s="66">
        <v>610</v>
      </c>
      <c r="L1389" s="66">
        <v>434</v>
      </c>
      <c r="M1389" s="66">
        <v>434</v>
      </c>
      <c r="N1389" s="66">
        <f>VLOOKUP(A1389,GIS!A:C,3,0)</f>
        <v>610</v>
      </c>
      <c r="O1389" s="66" t="str">
        <f t="shared" si="310"/>
        <v/>
      </c>
      <c r="P1389" s="66" t="str">
        <f t="shared" si="308"/>
        <v>✕</v>
      </c>
      <c r="Q1389" s="66">
        <f t="shared" si="311"/>
        <v>610</v>
      </c>
      <c r="R1389" s="66">
        <f t="shared" si="312"/>
        <v>610</v>
      </c>
      <c r="S1389" s="66">
        <f>Q1389-U1389-SUMIFS(条件付き不可!X:X,条件付き不可!E:E,D1389)</f>
        <v>434</v>
      </c>
      <c r="T1389" s="66">
        <f t="shared" si="309"/>
        <v>434</v>
      </c>
      <c r="U1389" s="66">
        <f>IF(COUNTIFS(条件付き不可!$E:$E,$D1389,条件付き不可!$C:$C,条件付き不可!$V$3)&gt;0,Q1389,SUMIFS(条件付き不可!$L:$L,条件付き不可!$E:$E,$D1389,条件付き不可!$C:$C,U$1))</f>
        <v>0</v>
      </c>
      <c r="V1389" s="66">
        <f>IF(COUNTIFS(条件付き不可!$E:$E,$D1389,条件付き不可!$C:$C,条件付き不可!$V$5)&gt;0,Q1389,IFERROR(VLOOKUP(D1389,条件付き不可!E:Y,21,0),0))</f>
        <v>176</v>
      </c>
    </row>
    <row r="1390" spans="1:22">
      <c r="A1390" s="53" t="str">
        <f t="shared" si="313"/>
        <v>037008</v>
      </c>
      <c r="B1390" s="53">
        <v>19</v>
      </c>
      <c r="C1390">
        <v>1389</v>
      </c>
      <c r="D1390">
        <v>37008</v>
      </c>
      <c r="E1390" t="s">
        <v>861</v>
      </c>
      <c r="F1390" t="s">
        <v>861</v>
      </c>
      <c r="G1390" t="str">
        <f>VLOOKUP(A1390,GIS!A:B,2,0)</f>
        <v>市川３Ｂ</v>
      </c>
      <c r="H1390" t="s">
        <v>861</v>
      </c>
      <c r="I1390" t="s">
        <v>2620</v>
      </c>
      <c r="J1390" s="66">
        <v>500</v>
      </c>
      <c r="K1390" s="66">
        <v>500</v>
      </c>
      <c r="L1390" s="66">
        <v>500</v>
      </c>
      <c r="M1390" s="66">
        <v>500</v>
      </c>
      <c r="N1390" s="66">
        <f>VLOOKUP(A1390,GIS!A:C,3,0)</f>
        <v>500</v>
      </c>
      <c r="O1390" s="66" t="str">
        <f t="shared" si="310"/>
        <v/>
      </c>
      <c r="P1390" s="66" t="str">
        <f t="shared" ref="P1390:P1453" si="314">IF(J1390=K1390,IF(J1390=L1390,"","✕"),"✕")</f>
        <v/>
      </c>
      <c r="Q1390" s="66">
        <f t="shared" si="311"/>
        <v>500</v>
      </c>
      <c r="R1390" s="66">
        <f t="shared" si="312"/>
        <v>500</v>
      </c>
      <c r="S1390" s="66">
        <f>Q1390-U1390-SUMIFS(条件付き不可!X:X,条件付き不可!E:E,D1390)</f>
        <v>500</v>
      </c>
      <c r="T1390" s="66">
        <f t="shared" si="309"/>
        <v>500</v>
      </c>
      <c r="U1390" s="66">
        <f>IF(COUNTIFS(条件付き不可!$E:$E,$D1390,条件付き不可!$C:$C,条件付き不可!$V$3)&gt;0,Q1390,SUMIFS(条件付き不可!$L:$L,条件付き不可!$E:$E,$D1390,条件付き不可!$C:$C,U$1))</f>
        <v>0</v>
      </c>
      <c r="V1390" s="66">
        <f>IF(COUNTIFS(条件付き不可!$E:$E,$D1390,条件付き不可!$C:$C,条件付き不可!$V$5)&gt;0,Q1390,IFERROR(VLOOKUP(D1390,条件付き不可!E:Y,21,0),0))</f>
        <v>0</v>
      </c>
    </row>
    <row r="1391" spans="1:22">
      <c r="A1391" s="53" t="str">
        <f t="shared" si="313"/>
        <v>037009</v>
      </c>
      <c r="B1391" s="53">
        <v>19</v>
      </c>
      <c r="C1391">
        <v>1390</v>
      </c>
      <c r="D1391">
        <v>37009</v>
      </c>
      <c r="E1391" t="s">
        <v>861</v>
      </c>
      <c r="F1391" t="s">
        <v>861</v>
      </c>
      <c r="G1391" t="str">
        <f>VLOOKUP(A1391,GIS!A:B,2,0)</f>
        <v>市川３Ｃ</v>
      </c>
      <c r="H1391" t="s">
        <v>861</v>
      </c>
      <c r="I1391" t="s">
        <v>2620</v>
      </c>
      <c r="J1391" s="66">
        <v>510</v>
      </c>
      <c r="K1391" s="66">
        <v>510</v>
      </c>
      <c r="L1391" s="66">
        <v>510</v>
      </c>
      <c r="M1391" s="66">
        <v>510</v>
      </c>
      <c r="N1391" s="66">
        <f>VLOOKUP(A1391,GIS!A:C,3,0)</f>
        <v>510</v>
      </c>
      <c r="O1391" s="66" t="str">
        <f t="shared" si="310"/>
        <v/>
      </c>
      <c r="P1391" s="66" t="str">
        <f t="shared" si="314"/>
        <v/>
      </c>
      <c r="Q1391" s="66">
        <f t="shared" si="311"/>
        <v>510</v>
      </c>
      <c r="R1391" s="66">
        <f t="shared" si="312"/>
        <v>510</v>
      </c>
      <c r="S1391" s="66">
        <f>Q1391-U1391-SUMIFS(条件付き不可!X:X,条件付き不可!E:E,D1391)</f>
        <v>510</v>
      </c>
      <c r="T1391" s="66">
        <f t="shared" si="309"/>
        <v>510</v>
      </c>
      <c r="U1391" s="66">
        <f>IF(COUNTIFS(条件付き不可!$E:$E,$D1391,条件付き不可!$C:$C,条件付き不可!$V$3)&gt;0,Q1391,SUMIFS(条件付き不可!$L:$L,条件付き不可!$E:$E,$D1391,条件付き不可!$C:$C,U$1))</f>
        <v>0</v>
      </c>
      <c r="V1391" s="66">
        <f>IF(COUNTIFS(条件付き不可!$E:$E,$D1391,条件付き不可!$C:$C,条件付き不可!$V$5)&gt;0,Q1391,IFERROR(VLOOKUP(D1391,条件付き不可!E:Y,21,0),0))</f>
        <v>0</v>
      </c>
    </row>
    <row r="1392" spans="1:22">
      <c r="A1392" s="53" t="str">
        <f t="shared" si="313"/>
        <v>037010</v>
      </c>
      <c r="B1392" s="53">
        <v>19</v>
      </c>
      <c r="C1392">
        <v>1391</v>
      </c>
      <c r="D1392">
        <v>37010</v>
      </c>
      <c r="E1392" t="s">
        <v>861</v>
      </c>
      <c r="F1392" t="s">
        <v>861</v>
      </c>
      <c r="G1392" t="str">
        <f>VLOOKUP(A1392,GIS!A:B,2,0)</f>
        <v>市川４Ａ</v>
      </c>
      <c r="H1392" t="s">
        <v>861</v>
      </c>
      <c r="I1392" t="s">
        <v>2620</v>
      </c>
      <c r="J1392" s="66">
        <v>485</v>
      </c>
      <c r="K1392" s="66">
        <v>485</v>
      </c>
      <c r="L1392" s="66">
        <v>485</v>
      </c>
      <c r="M1392" s="66">
        <v>485</v>
      </c>
      <c r="N1392" s="66">
        <f>VLOOKUP(A1392,GIS!A:C,3,0)</f>
        <v>485</v>
      </c>
      <c r="O1392" s="66" t="str">
        <f t="shared" si="310"/>
        <v/>
      </c>
      <c r="P1392" s="66" t="str">
        <f t="shared" si="314"/>
        <v/>
      </c>
      <c r="Q1392" s="66">
        <f t="shared" si="311"/>
        <v>485</v>
      </c>
      <c r="R1392" s="66">
        <f t="shared" si="312"/>
        <v>485</v>
      </c>
      <c r="S1392" s="66">
        <f>Q1392-U1392-SUMIFS(条件付き不可!X:X,条件付き不可!E:E,D1392)</f>
        <v>485</v>
      </c>
      <c r="T1392" s="66">
        <f t="shared" si="309"/>
        <v>485</v>
      </c>
      <c r="U1392" s="66">
        <f>IF(COUNTIFS(条件付き不可!$E:$E,$D1392,条件付き不可!$C:$C,条件付き不可!$V$3)&gt;0,Q1392,SUMIFS(条件付き不可!$L:$L,条件付き不可!$E:$E,$D1392,条件付き不可!$C:$C,U$1))</f>
        <v>0</v>
      </c>
      <c r="V1392" s="66">
        <f>IF(COUNTIFS(条件付き不可!$E:$E,$D1392,条件付き不可!$C:$C,条件付き不可!$V$5)&gt;0,Q1392,IFERROR(VLOOKUP(D1392,条件付き不可!E:Y,21,0),0))</f>
        <v>0</v>
      </c>
    </row>
    <row r="1393" spans="1:22">
      <c r="A1393" s="53" t="str">
        <f t="shared" si="313"/>
        <v>037011</v>
      </c>
      <c r="B1393" s="53">
        <v>19</v>
      </c>
      <c r="C1393">
        <v>1392</v>
      </c>
      <c r="D1393">
        <v>37011</v>
      </c>
      <c r="E1393" t="s">
        <v>861</v>
      </c>
      <c r="F1393" t="s">
        <v>906</v>
      </c>
      <c r="G1393" t="str">
        <f>VLOOKUP(A1393,GIS!A:B,2,0)</f>
        <v>市川南１Ａ</v>
      </c>
      <c r="H1393" t="s">
        <v>861</v>
      </c>
      <c r="I1393" t="s">
        <v>2620</v>
      </c>
      <c r="J1393" s="66">
        <v>460</v>
      </c>
      <c r="K1393" s="66">
        <v>460</v>
      </c>
      <c r="L1393" s="66">
        <v>460</v>
      </c>
      <c r="M1393" s="66">
        <v>460</v>
      </c>
      <c r="N1393" s="66">
        <f>VLOOKUP(A1393,GIS!A:C,3,0)</f>
        <v>460</v>
      </c>
      <c r="O1393" s="66" t="str">
        <f t="shared" si="310"/>
        <v/>
      </c>
      <c r="P1393" s="66" t="str">
        <f t="shared" si="314"/>
        <v/>
      </c>
      <c r="Q1393" s="66">
        <f t="shared" si="311"/>
        <v>460</v>
      </c>
      <c r="R1393" s="66">
        <f t="shared" si="312"/>
        <v>460</v>
      </c>
      <c r="S1393" s="66">
        <f>Q1393-U1393-SUMIFS(条件付き不可!X:X,条件付き不可!E:E,D1393)</f>
        <v>460</v>
      </c>
      <c r="T1393" s="66">
        <f t="shared" si="309"/>
        <v>460</v>
      </c>
      <c r="U1393" s="66">
        <f>IF(COUNTIFS(条件付き不可!$E:$E,$D1393,条件付き不可!$C:$C,条件付き不可!$V$3)&gt;0,Q1393,SUMIFS(条件付き不可!$L:$L,条件付き不可!$E:$E,$D1393,条件付き不可!$C:$C,U$1))</f>
        <v>0</v>
      </c>
      <c r="V1393" s="66">
        <f>IF(COUNTIFS(条件付き不可!$E:$E,$D1393,条件付き不可!$C:$C,条件付き不可!$V$5)&gt;0,Q1393,IFERROR(VLOOKUP(D1393,条件付き不可!E:Y,21,0),0))</f>
        <v>0</v>
      </c>
    </row>
    <row r="1394" spans="1:22">
      <c r="A1394" s="53" t="str">
        <f t="shared" si="313"/>
        <v>037012</v>
      </c>
      <c r="B1394" s="53">
        <v>19</v>
      </c>
      <c r="C1394">
        <v>1393</v>
      </c>
      <c r="D1394">
        <v>37012</v>
      </c>
      <c r="E1394" t="s">
        <v>861</v>
      </c>
      <c r="F1394" t="s">
        <v>906</v>
      </c>
      <c r="G1394" t="str">
        <f>VLOOKUP(A1394,GIS!A:B,2,0)</f>
        <v>市川南１Ｂ</v>
      </c>
      <c r="H1394" t="s">
        <v>861</v>
      </c>
      <c r="I1394" t="s">
        <v>2620</v>
      </c>
      <c r="J1394" s="66">
        <v>710</v>
      </c>
      <c r="K1394" s="66">
        <v>710</v>
      </c>
      <c r="L1394" s="66">
        <v>710</v>
      </c>
      <c r="M1394" s="66">
        <v>710</v>
      </c>
      <c r="N1394" s="66">
        <f>VLOOKUP(A1394,GIS!A:C,3,0)</f>
        <v>710</v>
      </c>
      <c r="O1394" s="66" t="str">
        <f t="shared" si="310"/>
        <v/>
      </c>
      <c r="P1394" s="66" t="str">
        <f t="shared" si="314"/>
        <v/>
      </c>
      <c r="Q1394" s="66">
        <f t="shared" si="311"/>
        <v>710</v>
      </c>
      <c r="R1394" s="66">
        <f t="shared" si="312"/>
        <v>710</v>
      </c>
      <c r="S1394" s="66">
        <f>Q1394-U1394-SUMIFS(条件付き不可!X:X,条件付き不可!E:E,D1394)</f>
        <v>710</v>
      </c>
      <c r="T1394" s="66">
        <f t="shared" si="309"/>
        <v>710</v>
      </c>
      <c r="U1394" s="66">
        <f>IF(COUNTIFS(条件付き不可!$E:$E,$D1394,条件付き不可!$C:$C,条件付き不可!$V$3)&gt;0,Q1394,SUMIFS(条件付き不可!$L:$L,条件付き不可!$E:$E,$D1394,条件付き不可!$C:$C,U$1))</f>
        <v>0</v>
      </c>
      <c r="V1394" s="66">
        <f>IF(COUNTIFS(条件付き不可!$E:$E,$D1394,条件付き不可!$C:$C,条件付き不可!$V$5)&gt;0,Q1394,IFERROR(VLOOKUP(D1394,条件付き不可!E:Y,21,0),0))</f>
        <v>0</v>
      </c>
    </row>
    <row r="1395" spans="1:22">
      <c r="A1395" s="53" t="str">
        <f t="shared" si="313"/>
        <v>037129</v>
      </c>
      <c r="B1395" s="53">
        <v>19</v>
      </c>
      <c r="C1395">
        <v>1394</v>
      </c>
      <c r="D1395">
        <v>37129</v>
      </c>
      <c r="E1395" t="s">
        <v>861</v>
      </c>
      <c r="F1395" t="s">
        <v>906</v>
      </c>
      <c r="G1395" t="str">
        <f>VLOOKUP(A1395,GIS!A:B,2,0)</f>
        <v>市川南１Ｃ・２</v>
      </c>
      <c r="H1395" t="s">
        <v>861</v>
      </c>
      <c r="I1395" t="s">
        <v>2620</v>
      </c>
      <c r="J1395" s="66">
        <v>500</v>
      </c>
      <c r="K1395" s="66">
        <v>500</v>
      </c>
      <c r="L1395" s="66">
        <v>500</v>
      </c>
      <c r="M1395" s="66">
        <v>500</v>
      </c>
      <c r="N1395" s="66">
        <f>VLOOKUP(A1395,GIS!A:C,3,0)</f>
        <v>500</v>
      </c>
      <c r="O1395" s="66" t="str">
        <f t="shared" si="310"/>
        <v/>
      </c>
      <c r="P1395" s="66" t="str">
        <f t="shared" si="314"/>
        <v/>
      </c>
      <c r="Q1395" s="66">
        <f t="shared" si="311"/>
        <v>500</v>
      </c>
      <c r="R1395" s="66">
        <f t="shared" si="312"/>
        <v>500</v>
      </c>
      <c r="S1395" s="66">
        <f>Q1395-U1395-SUMIFS(条件付き不可!X:X,条件付き不可!E:E,D1395)</f>
        <v>500</v>
      </c>
      <c r="T1395" s="66">
        <f t="shared" si="309"/>
        <v>500</v>
      </c>
      <c r="U1395" s="66">
        <f>IF(COUNTIFS(条件付き不可!$E:$E,$D1395,条件付き不可!$C:$C,条件付き不可!$V$3)&gt;0,Q1395,SUMIFS(条件付き不可!$L:$L,条件付き不可!$E:$E,$D1395,条件付き不可!$C:$C,U$1))</f>
        <v>0</v>
      </c>
      <c r="V1395" s="66">
        <f>IF(COUNTIFS(条件付き不可!$E:$E,$D1395,条件付き不可!$C:$C,条件付き不可!$V$5)&gt;0,Q1395,IFERROR(VLOOKUP(D1395,条件付き不可!E:Y,21,0),0))</f>
        <v>0</v>
      </c>
    </row>
    <row r="1396" spans="1:22">
      <c r="A1396" s="53" t="str">
        <f t="shared" si="313"/>
        <v>037013</v>
      </c>
      <c r="B1396" s="53">
        <v>19</v>
      </c>
      <c r="C1396">
        <v>1395</v>
      </c>
      <c r="D1396">
        <v>37013</v>
      </c>
      <c r="E1396" t="s">
        <v>861</v>
      </c>
      <c r="F1396" t="s">
        <v>906</v>
      </c>
      <c r="G1396" t="str">
        <f>VLOOKUP(A1396,GIS!A:B,2,0)</f>
        <v>市川南２</v>
      </c>
      <c r="H1396" t="s">
        <v>861</v>
      </c>
      <c r="I1396" t="s">
        <v>2620</v>
      </c>
      <c r="J1396" s="66">
        <v>690</v>
      </c>
      <c r="K1396" s="66">
        <v>690</v>
      </c>
      <c r="L1396" s="66">
        <v>690</v>
      </c>
      <c r="M1396" s="66">
        <v>690</v>
      </c>
      <c r="N1396" s="66">
        <f>VLOOKUP(A1396,GIS!A:C,3,0)</f>
        <v>690</v>
      </c>
      <c r="O1396" s="66" t="str">
        <f t="shared" si="310"/>
        <v/>
      </c>
      <c r="P1396" s="66" t="str">
        <f t="shared" si="314"/>
        <v/>
      </c>
      <c r="Q1396" s="66">
        <f t="shared" si="311"/>
        <v>690</v>
      </c>
      <c r="R1396" s="66">
        <f t="shared" si="312"/>
        <v>690</v>
      </c>
      <c r="S1396" s="66">
        <f>Q1396-U1396-SUMIFS(条件付き不可!X:X,条件付き不可!E:E,D1396)</f>
        <v>690</v>
      </c>
      <c r="T1396" s="66">
        <f t="shared" si="309"/>
        <v>690</v>
      </c>
      <c r="U1396" s="66">
        <f>IF(COUNTIFS(条件付き不可!$E:$E,$D1396,条件付き不可!$C:$C,条件付き不可!$V$3)&gt;0,Q1396,SUMIFS(条件付き不可!$L:$L,条件付き不可!$E:$E,$D1396,条件付き不可!$C:$C,U$1))</f>
        <v>0</v>
      </c>
      <c r="V1396" s="66">
        <f>IF(COUNTIFS(条件付き不可!$E:$E,$D1396,条件付き不可!$C:$C,条件付き不可!$V$5)&gt;0,Q1396,IFERROR(VLOOKUP(D1396,条件付き不可!E:Y,21,0),0))</f>
        <v>0</v>
      </c>
    </row>
    <row r="1397" spans="1:22">
      <c r="A1397" s="53" t="str">
        <f t="shared" si="313"/>
        <v>037014</v>
      </c>
      <c r="B1397" s="53">
        <v>19</v>
      </c>
      <c r="C1397">
        <v>1396</v>
      </c>
      <c r="D1397">
        <v>37014</v>
      </c>
      <c r="E1397" t="s">
        <v>861</v>
      </c>
      <c r="F1397" t="s">
        <v>906</v>
      </c>
      <c r="G1397" t="str">
        <f>VLOOKUP(A1397,GIS!A:B,2,0)</f>
        <v>市川南３Ａ</v>
      </c>
      <c r="H1397" t="s">
        <v>861</v>
      </c>
      <c r="I1397" t="s">
        <v>2620</v>
      </c>
      <c r="J1397" s="66">
        <v>719</v>
      </c>
      <c r="K1397" s="66">
        <v>719</v>
      </c>
      <c r="L1397" s="66">
        <v>719</v>
      </c>
      <c r="M1397" s="66">
        <v>719</v>
      </c>
      <c r="N1397" s="66">
        <f>VLOOKUP(A1397,GIS!A:C,3,0)</f>
        <v>719</v>
      </c>
      <c r="O1397" s="66" t="str">
        <f t="shared" si="310"/>
        <v/>
      </c>
      <c r="P1397" s="66" t="str">
        <f t="shared" si="314"/>
        <v/>
      </c>
      <c r="Q1397" s="66">
        <f t="shared" si="311"/>
        <v>719</v>
      </c>
      <c r="R1397" s="66">
        <f t="shared" si="312"/>
        <v>719</v>
      </c>
      <c r="S1397" s="66">
        <f>Q1397-U1397-SUMIFS(条件付き不可!X:X,条件付き不可!E:E,D1397)</f>
        <v>719</v>
      </c>
      <c r="T1397" s="66">
        <f t="shared" si="309"/>
        <v>719</v>
      </c>
      <c r="U1397" s="66">
        <f>IF(COUNTIFS(条件付き不可!$E:$E,$D1397,条件付き不可!$C:$C,条件付き不可!$V$3)&gt;0,Q1397,SUMIFS(条件付き不可!$L:$L,条件付き不可!$E:$E,$D1397,条件付き不可!$C:$C,U$1))</f>
        <v>0</v>
      </c>
      <c r="V1397" s="66">
        <f>IF(COUNTIFS(条件付き不可!$E:$E,$D1397,条件付き不可!$C:$C,条件付き不可!$V$5)&gt;0,Q1397,IFERROR(VLOOKUP(D1397,条件付き不可!E:Y,21,0),0))</f>
        <v>0</v>
      </c>
    </row>
    <row r="1398" spans="1:22">
      <c r="A1398" s="53" t="str">
        <f t="shared" si="313"/>
        <v>037015</v>
      </c>
      <c r="B1398" s="53">
        <v>19</v>
      </c>
      <c r="C1398">
        <v>1397</v>
      </c>
      <c r="D1398">
        <v>37015</v>
      </c>
      <c r="E1398" t="s">
        <v>861</v>
      </c>
      <c r="F1398" t="s">
        <v>906</v>
      </c>
      <c r="G1398" t="str">
        <f>VLOOKUP(A1398,GIS!A:B,2,0)</f>
        <v>市川南３Ｂ</v>
      </c>
      <c r="H1398" t="s">
        <v>861</v>
      </c>
      <c r="I1398" t="s">
        <v>2620</v>
      </c>
      <c r="J1398" s="66">
        <v>620</v>
      </c>
      <c r="K1398" s="66">
        <v>620</v>
      </c>
      <c r="L1398" s="66">
        <v>620</v>
      </c>
      <c r="M1398" s="66">
        <v>620</v>
      </c>
      <c r="N1398" s="66">
        <f>VLOOKUP(A1398,GIS!A:C,3,0)</f>
        <v>620</v>
      </c>
      <c r="O1398" s="66" t="str">
        <f t="shared" si="310"/>
        <v/>
      </c>
      <c r="P1398" s="66" t="str">
        <f t="shared" si="314"/>
        <v/>
      </c>
      <c r="Q1398" s="66">
        <f t="shared" si="311"/>
        <v>620</v>
      </c>
      <c r="R1398" s="66">
        <f t="shared" si="312"/>
        <v>620</v>
      </c>
      <c r="S1398" s="66">
        <f>Q1398-U1398-SUMIFS(条件付き不可!X:X,条件付き不可!E:E,D1398)</f>
        <v>620</v>
      </c>
      <c r="T1398" s="66">
        <f t="shared" si="309"/>
        <v>620</v>
      </c>
      <c r="U1398" s="66">
        <f>IF(COUNTIFS(条件付き不可!$E:$E,$D1398,条件付き不可!$C:$C,条件付き不可!$V$3)&gt;0,Q1398,SUMIFS(条件付き不可!$L:$L,条件付き不可!$E:$E,$D1398,条件付き不可!$C:$C,U$1))</f>
        <v>0</v>
      </c>
      <c r="V1398" s="66">
        <f>IF(COUNTIFS(条件付き不可!$E:$E,$D1398,条件付き不可!$C:$C,条件付き不可!$V$5)&gt;0,Q1398,IFERROR(VLOOKUP(D1398,条件付き不可!E:Y,21,0),0))</f>
        <v>0</v>
      </c>
    </row>
    <row r="1399" spans="1:22">
      <c r="A1399" s="53" t="str">
        <f t="shared" si="313"/>
        <v>037016</v>
      </c>
      <c r="B1399" s="53">
        <v>19</v>
      </c>
      <c r="C1399">
        <v>1398</v>
      </c>
      <c r="D1399">
        <v>37016</v>
      </c>
      <c r="E1399" t="s">
        <v>861</v>
      </c>
      <c r="F1399" t="s">
        <v>906</v>
      </c>
      <c r="G1399" t="str">
        <f>VLOOKUP(A1399,GIS!A:B,2,0)</f>
        <v>市川南３Ｃ</v>
      </c>
      <c r="H1399" t="s">
        <v>861</v>
      </c>
      <c r="I1399" t="s">
        <v>2620</v>
      </c>
      <c r="J1399" s="66">
        <v>745</v>
      </c>
      <c r="K1399" s="66">
        <v>745</v>
      </c>
      <c r="L1399" s="66">
        <v>745</v>
      </c>
      <c r="M1399" s="66">
        <v>745</v>
      </c>
      <c r="N1399" s="66">
        <f>VLOOKUP(A1399,GIS!A:C,3,0)</f>
        <v>745</v>
      </c>
      <c r="O1399" s="66" t="str">
        <f t="shared" si="310"/>
        <v/>
      </c>
      <c r="P1399" s="66" t="str">
        <f t="shared" si="314"/>
        <v/>
      </c>
      <c r="Q1399" s="66">
        <f t="shared" si="311"/>
        <v>745</v>
      </c>
      <c r="R1399" s="66">
        <f t="shared" si="312"/>
        <v>745</v>
      </c>
      <c r="S1399" s="66">
        <f>Q1399-U1399-SUMIFS(条件付き不可!X:X,条件付き不可!E:E,D1399)</f>
        <v>745</v>
      </c>
      <c r="T1399" s="66">
        <f t="shared" ref="T1399:T1462" si="315">Q1399-V1399</f>
        <v>745</v>
      </c>
      <c r="U1399" s="66">
        <f>IF(COUNTIFS(条件付き不可!$E:$E,$D1399,条件付き不可!$C:$C,条件付き不可!$V$3)&gt;0,Q1399,SUMIFS(条件付き不可!$L:$L,条件付き不可!$E:$E,$D1399,条件付き不可!$C:$C,U$1))</f>
        <v>0</v>
      </c>
      <c r="V1399" s="66">
        <f>IF(COUNTIFS(条件付き不可!$E:$E,$D1399,条件付き不可!$C:$C,条件付き不可!$V$5)&gt;0,Q1399,IFERROR(VLOOKUP(D1399,条件付き不可!E:Y,21,0),0))</f>
        <v>0</v>
      </c>
    </row>
    <row r="1400" spans="1:22">
      <c r="A1400" s="53" t="str">
        <f t="shared" si="313"/>
        <v>037018</v>
      </c>
      <c r="B1400" s="53">
        <v>19</v>
      </c>
      <c r="C1400">
        <v>1399</v>
      </c>
      <c r="D1400">
        <v>37018</v>
      </c>
      <c r="E1400" t="s">
        <v>861</v>
      </c>
      <c r="F1400" t="s">
        <v>906</v>
      </c>
      <c r="G1400" t="str">
        <f>VLOOKUP(A1400,GIS!A:B,2,0)</f>
        <v>市川南４Ａ</v>
      </c>
      <c r="H1400" t="s">
        <v>861</v>
      </c>
      <c r="I1400" t="s">
        <v>2620</v>
      </c>
      <c r="J1400" s="66">
        <v>485</v>
      </c>
      <c r="K1400" s="66">
        <v>485</v>
      </c>
      <c r="L1400" s="66">
        <v>485</v>
      </c>
      <c r="M1400" s="66">
        <v>485</v>
      </c>
      <c r="N1400" s="66">
        <f>VLOOKUP(A1400,GIS!A:C,3,0)</f>
        <v>485</v>
      </c>
      <c r="O1400" s="66" t="str">
        <f t="shared" si="310"/>
        <v/>
      </c>
      <c r="P1400" s="66" t="str">
        <f t="shared" si="314"/>
        <v/>
      </c>
      <c r="Q1400" s="66">
        <f t="shared" si="311"/>
        <v>485</v>
      </c>
      <c r="R1400" s="66">
        <f t="shared" si="312"/>
        <v>485</v>
      </c>
      <c r="S1400" s="66">
        <f>Q1400-U1400-SUMIFS(条件付き不可!X:X,条件付き不可!E:E,D1400)</f>
        <v>485</v>
      </c>
      <c r="T1400" s="66">
        <f t="shared" si="315"/>
        <v>485</v>
      </c>
      <c r="U1400" s="66">
        <f>IF(COUNTIFS(条件付き不可!$E:$E,$D1400,条件付き不可!$C:$C,条件付き不可!$V$3)&gt;0,Q1400,SUMIFS(条件付き不可!$L:$L,条件付き不可!$E:$E,$D1400,条件付き不可!$C:$C,U$1))</f>
        <v>0</v>
      </c>
      <c r="V1400" s="66">
        <f>IF(COUNTIFS(条件付き不可!$E:$E,$D1400,条件付き不可!$C:$C,条件付き不可!$V$5)&gt;0,Q1400,IFERROR(VLOOKUP(D1400,条件付き不可!E:Y,21,0),0))</f>
        <v>0</v>
      </c>
    </row>
    <row r="1401" spans="1:22">
      <c r="A1401" s="53" t="str">
        <f t="shared" si="313"/>
        <v>037019</v>
      </c>
      <c r="B1401" s="53">
        <v>19</v>
      </c>
      <c r="C1401">
        <v>1400</v>
      </c>
      <c r="D1401">
        <v>37019</v>
      </c>
      <c r="E1401" t="s">
        <v>861</v>
      </c>
      <c r="F1401" t="s">
        <v>906</v>
      </c>
      <c r="G1401" t="str">
        <f>VLOOKUP(A1401,GIS!A:B,2,0)</f>
        <v>市川南４Ｂ</v>
      </c>
      <c r="H1401" t="s">
        <v>861</v>
      </c>
      <c r="I1401" t="s">
        <v>2620</v>
      </c>
      <c r="J1401" s="66">
        <v>465</v>
      </c>
      <c r="K1401" s="66">
        <v>465</v>
      </c>
      <c r="L1401" s="66">
        <v>465</v>
      </c>
      <c r="M1401" s="66">
        <v>465</v>
      </c>
      <c r="N1401" s="66">
        <f>VLOOKUP(A1401,GIS!A:C,3,0)</f>
        <v>465</v>
      </c>
      <c r="O1401" s="66" t="str">
        <f t="shared" si="310"/>
        <v/>
      </c>
      <c r="P1401" s="66" t="str">
        <f t="shared" si="314"/>
        <v/>
      </c>
      <c r="Q1401" s="66">
        <f t="shared" si="311"/>
        <v>465</v>
      </c>
      <c r="R1401" s="66">
        <f t="shared" si="312"/>
        <v>465</v>
      </c>
      <c r="S1401" s="66">
        <f>Q1401-U1401-SUMIFS(条件付き不可!X:X,条件付き不可!E:E,D1401)</f>
        <v>465</v>
      </c>
      <c r="T1401" s="66">
        <f t="shared" si="315"/>
        <v>465</v>
      </c>
      <c r="U1401" s="66">
        <f>IF(COUNTIFS(条件付き不可!$E:$E,$D1401,条件付き不可!$C:$C,条件付き不可!$V$3)&gt;0,Q1401,SUMIFS(条件付き不可!$L:$L,条件付き不可!$E:$E,$D1401,条件付き不可!$C:$C,U$1))</f>
        <v>0</v>
      </c>
      <c r="V1401" s="66">
        <f>IF(COUNTIFS(条件付き不可!$E:$E,$D1401,条件付き不可!$C:$C,条件付き不可!$V$5)&gt;0,Q1401,IFERROR(VLOOKUP(D1401,条件付き不可!E:Y,21,0),0))</f>
        <v>0</v>
      </c>
    </row>
    <row r="1402" spans="1:22">
      <c r="A1402" s="53" t="str">
        <f t="shared" si="313"/>
        <v>037020</v>
      </c>
      <c r="B1402" s="53">
        <v>19</v>
      </c>
      <c r="C1402">
        <v>1401</v>
      </c>
      <c r="D1402">
        <v>37020</v>
      </c>
      <c r="E1402" t="s">
        <v>861</v>
      </c>
      <c r="F1402" t="s">
        <v>906</v>
      </c>
      <c r="G1402" t="str">
        <f>VLOOKUP(A1402,GIS!A:B,2,0)</f>
        <v>市川南４Ｃ</v>
      </c>
      <c r="H1402" t="s">
        <v>861</v>
      </c>
      <c r="I1402" t="s">
        <v>2620</v>
      </c>
      <c r="J1402" s="66">
        <v>500</v>
      </c>
      <c r="K1402" s="66">
        <v>500</v>
      </c>
      <c r="L1402" s="66">
        <v>500</v>
      </c>
      <c r="M1402" s="66">
        <v>500</v>
      </c>
      <c r="N1402" s="66">
        <f>VLOOKUP(A1402,GIS!A:C,3,0)</f>
        <v>500</v>
      </c>
      <c r="O1402" s="66" t="str">
        <f t="shared" si="310"/>
        <v/>
      </c>
      <c r="P1402" s="66" t="str">
        <f t="shared" si="314"/>
        <v/>
      </c>
      <c r="Q1402" s="66">
        <f t="shared" si="311"/>
        <v>500</v>
      </c>
      <c r="R1402" s="66">
        <f t="shared" si="312"/>
        <v>500</v>
      </c>
      <c r="S1402" s="66">
        <f>Q1402-U1402-SUMIFS(条件付き不可!X:X,条件付き不可!E:E,D1402)</f>
        <v>500</v>
      </c>
      <c r="T1402" s="66">
        <f t="shared" si="315"/>
        <v>500</v>
      </c>
      <c r="U1402" s="66">
        <f>IF(COUNTIFS(条件付き不可!$E:$E,$D1402,条件付き不可!$C:$C,条件付き不可!$V$3)&gt;0,Q1402,SUMIFS(条件付き不可!$L:$L,条件付き不可!$E:$E,$D1402,条件付き不可!$C:$C,U$1))</f>
        <v>0</v>
      </c>
      <c r="V1402" s="66">
        <f>IF(COUNTIFS(条件付き不可!$E:$E,$D1402,条件付き不可!$C:$C,条件付き不可!$V$5)&gt;0,Q1402,IFERROR(VLOOKUP(D1402,条件付き不可!E:Y,21,0),0))</f>
        <v>0</v>
      </c>
    </row>
    <row r="1403" spans="1:22">
      <c r="A1403" s="53" t="str">
        <f t="shared" si="313"/>
        <v>037021</v>
      </c>
      <c r="B1403" s="53">
        <v>19</v>
      </c>
      <c r="C1403">
        <v>1402</v>
      </c>
      <c r="D1403">
        <v>37021</v>
      </c>
      <c r="E1403" t="s">
        <v>861</v>
      </c>
      <c r="F1403" t="s">
        <v>907</v>
      </c>
      <c r="G1403" t="str">
        <f>VLOOKUP(A1403,GIS!A:B,2,0)</f>
        <v>真間１Ａ</v>
      </c>
      <c r="H1403" t="s">
        <v>861</v>
      </c>
      <c r="I1403" t="s">
        <v>2620</v>
      </c>
      <c r="J1403" s="66">
        <v>700</v>
      </c>
      <c r="K1403" s="66">
        <v>700</v>
      </c>
      <c r="L1403" s="66">
        <v>700</v>
      </c>
      <c r="M1403" s="66">
        <v>700</v>
      </c>
      <c r="N1403" s="66">
        <f>VLOOKUP(A1403,GIS!A:C,3,0)</f>
        <v>700</v>
      </c>
      <c r="O1403" s="66" t="str">
        <f t="shared" si="310"/>
        <v/>
      </c>
      <c r="P1403" s="66" t="str">
        <f t="shared" si="314"/>
        <v/>
      </c>
      <c r="Q1403" s="66">
        <f t="shared" si="311"/>
        <v>700</v>
      </c>
      <c r="R1403" s="66">
        <f t="shared" si="312"/>
        <v>700</v>
      </c>
      <c r="S1403" s="66">
        <f>Q1403-U1403-SUMIFS(条件付き不可!X:X,条件付き不可!E:E,D1403)</f>
        <v>700</v>
      </c>
      <c r="T1403" s="66">
        <f t="shared" si="315"/>
        <v>700</v>
      </c>
      <c r="U1403" s="66">
        <f>IF(COUNTIFS(条件付き不可!$E:$E,$D1403,条件付き不可!$C:$C,条件付き不可!$V$3)&gt;0,Q1403,SUMIFS(条件付き不可!$L:$L,条件付き不可!$E:$E,$D1403,条件付き不可!$C:$C,U$1))</f>
        <v>0</v>
      </c>
      <c r="V1403" s="66">
        <f>IF(COUNTIFS(条件付き不可!$E:$E,$D1403,条件付き不可!$C:$C,条件付き不可!$V$5)&gt;0,Q1403,IFERROR(VLOOKUP(D1403,条件付き不可!E:Y,21,0),0))</f>
        <v>0</v>
      </c>
    </row>
    <row r="1404" spans="1:22">
      <c r="A1404" s="53" t="str">
        <f t="shared" si="313"/>
        <v>037022</v>
      </c>
      <c r="B1404" s="53">
        <v>19</v>
      </c>
      <c r="C1404">
        <v>1403</v>
      </c>
      <c r="D1404">
        <v>37022</v>
      </c>
      <c r="E1404" t="s">
        <v>861</v>
      </c>
      <c r="F1404" t="s">
        <v>907</v>
      </c>
      <c r="G1404" t="str">
        <f>VLOOKUP(A1404,GIS!A:B,2,0)</f>
        <v>真間１Ｂ</v>
      </c>
      <c r="H1404" t="s">
        <v>861</v>
      </c>
      <c r="I1404" t="s">
        <v>2620</v>
      </c>
      <c r="J1404" s="66">
        <v>390</v>
      </c>
      <c r="K1404" s="66">
        <v>390</v>
      </c>
      <c r="L1404" s="66">
        <v>390</v>
      </c>
      <c r="M1404" s="66">
        <v>390</v>
      </c>
      <c r="N1404" s="66">
        <f>VLOOKUP(A1404,GIS!A:C,3,0)</f>
        <v>390</v>
      </c>
      <c r="O1404" s="66" t="str">
        <f t="shared" si="310"/>
        <v/>
      </c>
      <c r="P1404" s="66" t="str">
        <f t="shared" si="314"/>
        <v/>
      </c>
      <c r="Q1404" s="66">
        <f t="shared" si="311"/>
        <v>390</v>
      </c>
      <c r="R1404" s="66">
        <f t="shared" si="312"/>
        <v>390</v>
      </c>
      <c r="S1404" s="66">
        <f>Q1404-U1404-SUMIFS(条件付き不可!X:X,条件付き不可!E:E,D1404)</f>
        <v>390</v>
      </c>
      <c r="T1404" s="66">
        <f t="shared" si="315"/>
        <v>390</v>
      </c>
      <c r="U1404" s="66">
        <f>IF(COUNTIFS(条件付き不可!$E:$E,$D1404,条件付き不可!$C:$C,条件付き不可!$V$3)&gt;0,Q1404,SUMIFS(条件付き不可!$L:$L,条件付き不可!$E:$E,$D1404,条件付き不可!$C:$C,U$1))</f>
        <v>0</v>
      </c>
      <c r="V1404" s="66">
        <f>IF(COUNTIFS(条件付き不可!$E:$E,$D1404,条件付き不可!$C:$C,条件付き不可!$V$5)&gt;0,Q1404,IFERROR(VLOOKUP(D1404,条件付き不可!E:Y,21,0),0))</f>
        <v>0</v>
      </c>
    </row>
    <row r="1405" spans="1:22">
      <c r="A1405" s="53" t="str">
        <f t="shared" si="313"/>
        <v>037023</v>
      </c>
      <c r="B1405" s="53">
        <v>19</v>
      </c>
      <c r="C1405">
        <v>1404</v>
      </c>
      <c r="D1405">
        <v>37023</v>
      </c>
      <c r="E1405" t="s">
        <v>861</v>
      </c>
      <c r="F1405" t="s">
        <v>907</v>
      </c>
      <c r="G1405" t="str">
        <f>VLOOKUP(A1405,GIS!A:B,2,0)</f>
        <v>真間２Ａ</v>
      </c>
      <c r="H1405" t="s">
        <v>861</v>
      </c>
      <c r="I1405" t="s">
        <v>2620</v>
      </c>
      <c r="J1405" s="66">
        <v>465</v>
      </c>
      <c r="K1405" s="66">
        <v>465</v>
      </c>
      <c r="L1405" s="66">
        <v>465</v>
      </c>
      <c r="M1405" s="66">
        <v>465</v>
      </c>
      <c r="N1405" s="66">
        <f>VLOOKUP(A1405,GIS!A:C,3,0)</f>
        <v>465</v>
      </c>
      <c r="O1405" s="66" t="str">
        <f t="shared" si="310"/>
        <v/>
      </c>
      <c r="P1405" s="66" t="str">
        <f t="shared" si="314"/>
        <v/>
      </c>
      <c r="Q1405" s="66">
        <f t="shared" si="311"/>
        <v>465</v>
      </c>
      <c r="R1405" s="66">
        <f t="shared" si="312"/>
        <v>465</v>
      </c>
      <c r="S1405" s="66">
        <f>Q1405-U1405-SUMIFS(条件付き不可!X:X,条件付き不可!E:E,D1405)</f>
        <v>465</v>
      </c>
      <c r="T1405" s="66">
        <f t="shared" si="315"/>
        <v>465</v>
      </c>
      <c r="U1405" s="66">
        <f>IF(COUNTIFS(条件付き不可!$E:$E,$D1405,条件付き不可!$C:$C,条件付き不可!$V$3)&gt;0,Q1405,SUMIFS(条件付き不可!$L:$L,条件付き不可!$E:$E,$D1405,条件付き不可!$C:$C,U$1))</f>
        <v>0</v>
      </c>
      <c r="V1405" s="66">
        <f>IF(COUNTIFS(条件付き不可!$E:$E,$D1405,条件付き不可!$C:$C,条件付き不可!$V$5)&gt;0,Q1405,IFERROR(VLOOKUP(D1405,条件付き不可!E:Y,21,0),0))</f>
        <v>0</v>
      </c>
    </row>
    <row r="1406" spans="1:22">
      <c r="A1406" s="53" t="str">
        <f t="shared" si="313"/>
        <v>037024</v>
      </c>
      <c r="B1406" s="53">
        <v>19</v>
      </c>
      <c r="C1406">
        <v>1405</v>
      </c>
      <c r="D1406">
        <v>37024</v>
      </c>
      <c r="E1406" t="s">
        <v>861</v>
      </c>
      <c r="F1406" t="s">
        <v>907</v>
      </c>
      <c r="G1406" t="str">
        <f>VLOOKUP(A1406,GIS!A:B,2,0)</f>
        <v>真間２Ｂ</v>
      </c>
      <c r="H1406" t="s">
        <v>861</v>
      </c>
      <c r="I1406" t="s">
        <v>2620</v>
      </c>
      <c r="J1406" s="66">
        <v>370</v>
      </c>
      <c r="K1406" s="66">
        <v>370</v>
      </c>
      <c r="L1406" s="66">
        <v>370</v>
      </c>
      <c r="M1406" s="66">
        <v>370</v>
      </c>
      <c r="N1406" s="66">
        <f>VLOOKUP(A1406,GIS!A:C,3,0)</f>
        <v>370</v>
      </c>
      <c r="O1406" s="66" t="str">
        <f t="shared" si="310"/>
        <v/>
      </c>
      <c r="P1406" s="66" t="str">
        <f t="shared" si="314"/>
        <v/>
      </c>
      <c r="Q1406" s="66">
        <f t="shared" si="311"/>
        <v>370</v>
      </c>
      <c r="R1406" s="66">
        <f t="shared" si="312"/>
        <v>370</v>
      </c>
      <c r="S1406" s="66">
        <f>Q1406-U1406-SUMIFS(条件付き不可!X:X,条件付き不可!E:E,D1406)</f>
        <v>370</v>
      </c>
      <c r="T1406" s="66">
        <f t="shared" si="315"/>
        <v>370</v>
      </c>
      <c r="U1406" s="66">
        <f>IF(COUNTIFS(条件付き不可!$E:$E,$D1406,条件付き不可!$C:$C,条件付き不可!$V$3)&gt;0,Q1406,SUMIFS(条件付き不可!$L:$L,条件付き不可!$E:$E,$D1406,条件付き不可!$C:$C,U$1))</f>
        <v>0</v>
      </c>
      <c r="V1406" s="66">
        <f>IF(COUNTIFS(条件付き不可!$E:$E,$D1406,条件付き不可!$C:$C,条件付き不可!$V$5)&gt;0,Q1406,IFERROR(VLOOKUP(D1406,条件付き不可!E:Y,21,0),0))</f>
        <v>0</v>
      </c>
    </row>
    <row r="1407" spans="1:22">
      <c r="A1407" s="53" t="str">
        <f t="shared" si="313"/>
        <v>037025</v>
      </c>
      <c r="B1407" s="53">
        <v>19</v>
      </c>
      <c r="C1407">
        <v>1406</v>
      </c>
      <c r="D1407">
        <v>37025</v>
      </c>
      <c r="E1407" t="s">
        <v>861</v>
      </c>
      <c r="F1407" t="s">
        <v>907</v>
      </c>
      <c r="G1407" t="str">
        <f>VLOOKUP(A1407,GIS!A:B,2,0)</f>
        <v>真間３</v>
      </c>
      <c r="H1407" t="s">
        <v>861</v>
      </c>
      <c r="I1407" t="s">
        <v>2620</v>
      </c>
      <c r="J1407" s="66">
        <v>505</v>
      </c>
      <c r="K1407" s="66">
        <v>505</v>
      </c>
      <c r="L1407" s="66">
        <v>505</v>
      </c>
      <c r="M1407" s="66">
        <v>505</v>
      </c>
      <c r="N1407" s="66">
        <f>VLOOKUP(A1407,GIS!A:C,3,0)</f>
        <v>505</v>
      </c>
      <c r="O1407" s="66" t="str">
        <f t="shared" ref="O1407:O1471" si="316">IF(J1407=N1407,"","✕")</f>
        <v/>
      </c>
      <c r="P1407" s="66" t="str">
        <f t="shared" si="314"/>
        <v/>
      </c>
      <c r="Q1407" s="66">
        <f t="shared" ref="Q1407:Q1471" si="317">N1407</f>
        <v>505</v>
      </c>
      <c r="R1407" s="66">
        <f t="shared" ref="R1407:R1471" si="318">Q1407-U1407</f>
        <v>505</v>
      </c>
      <c r="S1407" s="66">
        <f>Q1407-U1407-SUMIFS(条件付き不可!X:X,条件付き不可!E:E,D1407)</f>
        <v>505</v>
      </c>
      <c r="T1407" s="66">
        <f t="shared" si="315"/>
        <v>505</v>
      </c>
      <c r="U1407" s="66">
        <f>IF(COUNTIFS(条件付き不可!$E:$E,$D1407,条件付き不可!$C:$C,条件付き不可!$V$3)&gt;0,Q1407,SUMIFS(条件付き不可!$L:$L,条件付き不可!$E:$E,$D1407,条件付き不可!$C:$C,U$1))</f>
        <v>0</v>
      </c>
      <c r="V1407" s="66">
        <f>IF(COUNTIFS(条件付き不可!$E:$E,$D1407,条件付き不可!$C:$C,条件付き不可!$V$5)&gt;0,Q1407,IFERROR(VLOOKUP(D1407,条件付き不可!E:Y,21,0),0))</f>
        <v>0</v>
      </c>
    </row>
    <row r="1408" spans="1:22">
      <c r="A1408" s="53" t="str">
        <f t="shared" si="313"/>
        <v>037026</v>
      </c>
      <c r="B1408" s="53">
        <v>19</v>
      </c>
      <c r="C1408">
        <v>1407</v>
      </c>
      <c r="D1408">
        <v>37026</v>
      </c>
      <c r="E1408" t="s">
        <v>861</v>
      </c>
      <c r="F1408" t="s">
        <v>907</v>
      </c>
      <c r="G1408" t="str">
        <f>VLOOKUP(A1408,GIS!A:B,2,0)</f>
        <v>真間４A</v>
      </c>
      <c r="H1408" t="s">
        <v>861</v>
      </c>
      <c r="I1408" t="s">
        <v>2620</v>
      </c>
      <c r="J1408" s="66">
        <v>380</v>
      </c>
      <c r="K1408" s="66">
        <v>380</v>
      </c>
      <c r="L1408" s="66">
        <v>380</v>
      </c>
      <c r="M1408" s="66">
        <v>380</v>
      </c>
      <c r="N1408" s="66">
        <f>VLOOKUP(A1408,GIS!A:C,3,0)</f>
        <v>380</v>
      </c>
      <c r="O1408" s="66" t="str">
        <f t="shared" si="316"/>
        <v/>
      </c>
      <c r="P1408" s="66" t="str">
        <f t="shared" si="314"/>
        <v/>
      </c>
      <c r="Q1408" s="66">
        <f t="shared" si="317"/>
        <v>380</v>
      </c>
      <c r="R1408" s="66">
        <f t="shared" si="318"/>
        <v>380</v>
      </c>
      <c r="S1408" s="66">
        <f>Q1408-U1408-SUMIFS(条件付き不可!X:X,条件付き不可!E:E,D1408)</f>
        <v>380</v>
      </c>
      <c r="T1408" s="66">
        <f t="shared" si="315"/>
        <v>380</v>
      </c>
      <c r="U1408" s="66">
        <f>IF(COUNTIFS(条件付き不可!$E:$E,$D1408,条件付き不可!$C:$C,条件付き不可!$V$3)&gt;0,Q1408,SUMIFS(条件付き不可!$L:$L,条件付き不可!$E:$E,$D1408,条件付き不可!$C:$C,U$1))</f>
        <v>0</v>
      </c>
      <c r="V1408" s="66">
        <f>IF(COUNTIFS(条件付き不可!$E:$E,$D1408,条件付き不可!$C:$C,条件付き不可!$V$5)&gt;0,Q1408,IFERROR(VLOOKUP(D1408,条件付き不可!E:Y,21,0),0))</f>
        <v>0</v>
      </c>
    </row>
    <row r="1409" spans="1:22">
      <c r="A1409" s="53" t="str">
        <f t="shared" ref="A1409:A1475" si="319">TEXT(D1409,"000000")</f>
        <v>037127</v>
      </c>
      <c r="B1409" s="53">
        <v>19</v>
      </c>
      <c r="C1409">
        <v>1408</v>
      </c>
      <c r="D1409">
        <v>37127</v>
      </c>
      <c r="E1409" t="s">
        <v>861</v>
      </c>
      <c r="F1409" t="s">
        <v>907</v>
      </c>
      <c r="G1409" t="str">
        <f>VLOOKUP(A1409,GIS!A:B,2,0)</f>
        <v>真間４B・市川4B</v>
      </c>
      <c r="H1409" t="s">
        <v>861</v>
      </c>
      <c r="I1409" t="s">
        <v>2620</v>
      </c>
      <c r="J1409" s="66">
        <v>510</v>
      </c>
      <c r="K1409" s="66">
        <v>385</v>
      </c>
      <c r="L1409" s="66">
        <v>385</v>
      </c>
      <c r="M1409" s="66">
        <v>510</v>
      </c>
      <c r="N1409" s="66">
        <f>VLOOKUP(A1409,GIS!A:C,3,0)</f>
        <v>510</v>
      </c>
      <c r="O1409" s="66" t="str">
        <f t="shared" si="316"/>
        <v/>
      </c>
      <c r="P1409" s="66" t="str">
        <f t="shared" si="314"/>
        <v>✕</v>
      </c>
      <c r="Q1409" s="66">
        <f t="shared" si="317"/>
        <v>510</v>
      </c>
      <c r="R1409" s="66">
        <f t="shared" si="318"/>
        <v>385</v>
      </c>
      <c r="S1409" s="66">
        <f>Q1409-U1409-SUMIFS(条件付き不可!X:X,条件付き不可!E:E,D1409)</f>
        <v>385</v>
      </c>
      <c r="T1409" s="66">
        <f t="shared" si="315"/>
        <v>510</v>
      </c>
      <c r="U1409" s="66">
        <f>IF(COUNTIFS(条件付き不可!$E:$E,$D1409,条件付き不可!$C:$C,条件付き不可!$V$3)&gt;0,Q1409,SUMIFS(条件付き不可!$L:$L,条件付き不可!$E:$E,$D1409,条件付き不可!$C:$C,U$1))</f>
        <v>125</v>
      </c>
      <c r="V1409" s="66">
        <f>IF(COUNTIFS(条件付き不可!$E:$E,$D1409,条件付き不可!$C:$C,条件付き不可!$V$5)&gt;0,Q1409,IFERROR(VLOOKUP(D1409,条件付き不可!E:Y,21,0),0))</f>
        <v>0</v>
      </c>
    </row>
    <row r="1410" spans="1:22">
      <c r="A1410" s="53" t="str">
        <f t="shared" si="319"/>
        <v>037027</v>
      </c>
      <c r="B1410" s="53">
        <v>19</v>
      </c>
      <c r="C1410">
        <v>1409</v>
      </c>
      <c r="D1410">
        <v>37027</v>
      </c>
      <c r="E1410" t="s">
        <v>861</v>
      </c>
      <c r="F1410" t="s">
        <v>907</v>
      </c>
      <c r="G1410" t="str">
        <f>VLOOKUP(A1410,GIS!A:B,2,0)</f>
        <v>真間５</v>
      </c>
      <c r="H1410" t="s">
        <v>861</v>
      </c>
      <c r="I1410" t="s">
        <v>2620</v>
      </c>
      <c r="J1410" s="66">
        <v>605</v>
      </c>
      <c r="K1410" s="66">
        <v>605</v>
      </c>
      <c r="L1410" s="66">
        <v>605</v>
      </c>
      <c r="M1410" s="66">
        <v>605</v>
      </c>
      <c r="N1410" s="66">
        <f>VLOOKUP(A1410,GIS!A:C,3,0)</f>
        <v>605</v>
      </c>
      <c r="O1410" s="66" t="str">
        <f t="shared" si="316"/>
        <v/>
      </c>
      <c r="P1410" s="66" t="str">
        <f t="shared" si="314"/>
        <v/>
      </c>
      <c r="Q1410" s="66">
        <f t="shared" si="317"/>
        <v>605</v>
      </c>
      <c r="R1410" s="66">
        <f t="shared" si="318"/>
        <v>605</v>
      </c>
      <c r="S1410" s="66">
        <f>Q1410-U1410-SUMIFS(条件付き不可!X:X,条件付き不可!E:E,D1410)</f>
        <v>605</v>
      </c>
      <c r="T1410" s="66">
        <f t="shared" si="315"/>
        <v>605</v>
      </c>
      <c r="U1410" s="66">
        <f>IF(COUNTIFS(条件付き不可!$E:$E,$D1410,条件付き不可!$C:$C,条件付き不可!$V$3)&gt;0,Q1410,SUMIFS(条件付き不可!$L:$L,条件付き不可!$E:$E,$D1410,条件付き不可!$C:$C,U$1))</f>
        <v>0</v>
      </c>
      <c r="V1410" s="66">
        <f>IF(COUNTIFS(条件付き不可!$E:$E,$D1410,条件付き不可!$C:$C,条件付き不可!$V$5)&gt;0,Q1410,IFERROR(VLOOKUP(D1410,条件付き不可!E:Y,21,0),0))</f>
        <v>0</v>
      </c>
    </row>
    <row r="1411" spans="1:22">
      <c r="A1411" s="53" t="str">
        <f t="shared" si="319"/>
        <v>037028</v>
      </c>
      <c r="B1411" s="53">
        <v>19</v>
      </c>
      <c r="C1411">
        <v>1410</v>
      </c>
      <c r="D1411">
        <v>37028</v>
      </c>
      <c r="E1411" t="s">
        <v>861</v>
      </c>
      <c r="F1411" t="s">
        <v>908</v>
      </c>
      <c r="G1411" t="str">
        <f>VLOOKUP(A1411,GIS!A:B,2,0)</f>
        <v>新田１Ａ</v>
      </c>
      <c r="H1411" t="s">
        <v>861</v>
      </c>
      <c r="I1411" t="s">
        <v>2620</v>
      </c>
      <c r="J1411" s="66">
        <v>470</v>
      </c>
      <c r="K1411" s="66">
        <v>470</v>
      </c>
      <c r="L1411" s="66">
        <v>470</v>
      </c>
      <c r="M1411" s="66">
        <v>470</v>
      </c>
      <c r="N1411" s="66">
        <f>VLOOKUP(A1411,GIS!A:C,3,0)</f>
        <v>470</v>
      </c>
      <c r="O1411" s="66" t="str">
        <f t="shared" si="316"/>
        <v/>
      </c>
      <c r="P1411" s="66" t="str">
        <f t="shared" si="314"/>
        <v/>
      </c>
      <c r="Q1411" s="66">
        <f t="shared" si="317"/>
        <v>470</v>
      </c>
      <c r="R1411" s="66">
        <f t="shared" si="318"/>
        <v>470</v>
      </c>
      <c r="S1411" s="66">
        <f>Q1411-U1411-SUMIFS(条件付き不可!X:X,条件付き不可!E:E,D1411)</f>
        <v>470</v>
      </c>
      <c r="T1411" s="66">
        <f t="shared" si="315"/>
        <v>470</v>
      </c>
      <c r="U1411" s="66">
        <f>IF(COUNTIFS(条件付き不可!$E:$E,$D1411,条件付き不可!$C:$C,条件付き不可!$V$3)&gt;0,Q1411,SUMIFS(条件付き不可!$L:$L,条件付き不可!$E:$E,$D1411,条件付き不可!$C:$C,U$1))</f>
        <v>0</v>
      </c>
      <c r="V1411" s="66">
        <f>IF(COUNTIFS(条件付き不可!$E:$E,$D1411,条件付き不可!$C:$C,条件付き不可!$V$5)&gt;0,Q1411,IFERROR(VLOOKUP(D1411,条件付き不可!E:Y,21,0),0))</f>
        <v>0</v>
      </c>
    </row>
    <row r="1412" spans="1:22">
      <c r="A1412" s="53" t="str">
        <f t="shared" si="319"/>
        <v>037029</v>
      </c>
      <c r="B1412" s="53">
        <v>19</v>
      </c>
      <c r="C1412">
        <v>1411</v>
      </c>
      <c r="D1412">
        <v>37029</v>
      </c>
      <c r="E1412" t="s">
        <v>861</v>
      </c>
      <c r="F1412" t="s">
        <v>908</v>
      </c>
      <c r="G1412" t="str">
        <f>VLOOKUP(A1412,GIS!A:B,2,0)</f>
        <v>新田１Ｂ</v>
      </c>
      <c r="H1412" t="s">
        <v>861</v>
      </c>
      <c r="I1412" t="s">
        <v>2620</v>
      </c>
      <c r="J1412" s="66">
        <v>390</v>
      </c>
      <c r="K1412" s="66">
        <v>390</v>
      </c>
      <c r="L1412" s="66">
        <v>390</v>
      </c>
      <c r="M1412" s="66">
        <v>390</v>
      </c>
      <c r="N1412" s="66">
        <f>VLOOKUP(A1412,GIS!A:C,3,0)</f>
        <v>390</v>
      </c>
      <c r="O1412" s="66" t="str">
        <f t="shared" si="316"/>
        <v/>
      </c>
      <c r="P1412" s="66" t="str">
        <f t="shared" si="314"/>
        <v/>
      </c>
      <c r="Q1412" s="66">
        <f t="shared" si="317"/>
        <v>390</v>
      </c>
      <c r="R1412" s="66">
        <f t="shared" si="318"/>
        <v>390</v>
      </c>
      <c r="S1412" s="66">
        <f>Q1412-U1412-SUMIFS(条件付き不可!X:X,条件付き不可!E:E,D1412)</f>
        <v>390</v>
      </c>
      <c r="T1412" s="66">
        <f t="shared" si="315"/>
        <v>390</v>
      </c>
      <c r="U1412" s="66">
        <f>IF(COUNTIFS(条件付き不可!$E:$E,$D1412,条件付き不可!$C:$C,条件付き不可!$V$3)&gt;0,Q1412,SUMIFS(条件付き不可!$L:$L,条件付き不可!$E:$E,$D1412,条件付き不可!$C:$C,U$1))</f>
        <v>0</v>
      </c>
      <c r="V1412" s="66">
        <f>IF(COUNTIFS(条件付き不可!$E:$E,$D1412,条件付き不可!$C:$C,条件付き不可!$V$5)&gt;0,Q1412,IFERROR(VLOOKUP(D1412,条件付き不可!E:Y,21,0),0))</f>
        <v>0</v>
      </c>
    </row>
    <row r="1413" spans="1:22">
      <c r="A1413" s="53" t="str">
        <f t="shared" si="319"/>
        <v>037030</v>
      </c>
      <c r="B1413" s="53">
        <v>19</v>
      </c>
      <c r="C1413">
        <v>1412</v>
      </c>
      <c r="D1413">
        <v>37030</v>
      </c>
      <c r="E1413" t="s">
        <v>861</v>
      </c>
      <c r="F1413" t="s">
        <v>908</v>
      </c>
      <c r="G1413" t="str">
        <f>VLOOKUP(A1413,GIS!A:B,2,0)</f>
        <v>新田２Ａ</v>
      </c>
      <c r="H1413" t="s">
        <v>861</v>
      </c>
      <c r="I1413" t="s">
        <v>2620</v>
      </c>
      <c r="J1413" s="66">
        <v>710</v>
      </c>
      <c r="K1413" s="66">
        <v>710</v>
      </c>
      <c r="L1413" s="66">
        <v>710</v>
      </c>
      <c r="M1413" s="66">
        <v>710</v>
      </c>
      <c r="N1413" s="66">
        <f>VLOOKUP(A1413,GIS!A:C,3,0)</f>
        <v>710</v>
      </c>
      <c r="O1413" s="66" t="str">
        <f t="shared" si="316"/>
        <v/>
      </c>
      <c r="P1413" s="66" t="str">
        <f t="shared" si="314"/>
        <v/>
      </c>
      <c r="Q1413" s="66">
        <f t="shared" si="317"/>
        <v>710</v>
      </c>
      <c r="R1413" s="66">
        <f t="shared" si="318"/>
        <v>710</v>
      </c>
      <c r="S1413" s="66">
        <f>Q1413-U1413-SUMIFS(条件付き不可!X:X,条件付き不可!E:E,D1413)</f>
        <v>710</v>
      </c>
      <c r="T1413" s="66">
        <f t="shared" si="315"/>
        <v>710</v>
      </c>
      <c r="U1413" s="66">
        <f>IF(COUNTIFS(条件付き不可!$E:$E,$D1413,条件付き不可!$C:$C,条件付き不可!$V$3)&gt;0,Q1413,SUMIFS(条件付き不可!$L:$L,条件付き不可!$E:$E,$D1413,条件付き不可!$C:$C,U$1))</f>
        <v>0</v>
      </c>
      <c r="V1413" s="66">
        <f>IF(COUNTIFS(条件付き不可!$E:$E,$D1413,条件付き不可!$C:$C,条件付き不可!$V$5)&gt;0,Q1413,IFERROR(VLOOKUP(D1413,条件付き不可!E:Y,21,0),0))</f>
        <v>0</v>
      </c>
    </row>
    <row r="1414" spans="1:22">
      <c r="A1414" s="53" t="str">
        <f t="shared" si="319"/>
        <v>037031</v>
      </c>
      <c r="B1414" s="53">
        <v>19</v>
      </c>
      <c r="C1414">
        <v>1413</v>
      </c>
      <c r="D1414">
        <v>37031</v>
      </c>
      <c r="E1414" t="s">
        <v>861</v>
      </c>
      <c r="F1414" t="s">
        <v>908</v>
      </c>
      <c r="G1414" t="str">
        <f>VLOOKUP(A1414,GIS!A:B,2,0)</f>
        <v>新田２Ｂ</v>
      </c>
      <c r="H1414" t="s">
        <v>861</v>
      </c>
      <c r="I1414" t="s">
        <v>2620</v>
      </c>
      <c r="J1414" s="66">
        <v>570</v>
      </c>
      <c r="K1414" s="66">
        <v>570</v>
      </c>
      <c r="L1414" s="66">
        <v>570</v>
      </c>
      <c r="M1414" s="66">
        <v>570</v>
      </c>
      <c r="N1414" s="66">
        <f>VLOOKUP(A1414,GIS!A:C,3,0)</f>
        <v>570</v>
      </c>
      <c r="O1414" s="66" t="str">
        <f t="shared" si="316"/>
        <v/>
      </c>
      <c r="P1414" s="66" t="str">
        <f t="shared" si="314"/>
        <v/>
      </c>
      <c r="Q1414" s="66">
        <f t="shared" si="317"/>
        <v>570</v>
      </c>
      <c r="R1414" s="66">
        <f t="shared" si="318"/>
        <v>570</v>
      </c>
      <c r="S1414" s="66">
        <f>Q1414-U1414-SUMIFS(条件付き不可!X:X,条件付き不可!E:E,D1414)</f>
        <v>570</v>
      </c>
      <c r="T1414" s="66">
        <f t="shared" si="315"/>
        <v>570</v>
      </c>
      <c r="U1414" s="66">
        <f>IF(COUNTIFS(条件付き不可!$E:$E,$D1414,条件付き不可!$C:$C,条件付き不可!$V$3)&gt;0,Q1414,SUMIFS(条件付き不可!$L:$L,条件付き不可!$E:$E,$D1414,条件付き不可!$C:$C,U$1))</f>
        <v>0</v>
      </c>
      <c r="V1414" s="66">
        <f>IF(COUNTIFS(条件付き不可!$E:$E,$D1414,条件付き不可!$C:$C,条件付き不可!$V$5)&gt;0,Q1414,IFERROR(VLOOKUP(D1414,条件付き不可!E:Y,21,0),0))</f>
        <v>0</v>
      </c>
    </row>
    <row r="1415" spans="1:22">
      <c r="A1415" s="53" t="str">
        <f t="shared" si="319"/>
        <v>037032</v>
      </c>
      <c r="B1415" s="53">
        <v>19</v>
      </c>
      <c r="C1415">
        <v>1414</v>
      </c>
      <c r="D1415">
        <v>37032</v>
      </c>
      <c r="E1415" t="s">
        <v>861</v>
      </c>
      <c r="F1415" t="s">
        <v>908</v>
      </c>
      <c r="G1415" t="str">
        <f>VLOOKUP(A1415,GIS!A:B,2,0)</f>
        <v>新田２Ｃ</v>
      </c>
      <c r="H1415" t="s">
        <v>861</v>
      </c>
      <c r="I1415" t="s">
        <v>2620</v>
      </c>
      <c r="J1415" s="66">
        <v>475</v>
      </c>
      <c r="K1415" s="66">
        <v>475</v>
      </c>
      <c r="L1415" s="66">
        <v>475</v>
      </c>
      <c r="M1415" s="66">
        <v>475</v>
      </c>
      <c r="N1415" s="66">
        <f>VLOOKUP(A1415,GIS!A:C,3,0)</f>
        <v>475</v>
      </c>
      <c r="O1415" s="66" t="str">
        <f t="shared" si="316"/>
        <v/>
      </c>
      <c r="P1415" s="66" t="str">
        <f t="shared" si="314"/>
        <v/>
      </c>
      <c r="Q1415" s="66">
        <f t="shared" si="317"/>
        <v>475</v>
      </c>
      <c r="R1415" s="66">
        <f t="shared" si="318"/>
        <v>475</v>
      </c>
      <c r="S1415" s="66">
        <f>Q1415-U1415-SUMIFS(条件付き不可!X:X,条件付き不可!E:E,D1415)</f>
        <v>475</v>
      </c>
      <c r="T1415" s="66">
        <f t="shared" si="315"/>
        <v>475</v>
      </c>
      <c r="U1415" s="66">
        <f>IF(COUNTIFS(条件付き不可!$E:$E,$D1415,条件付き不可!$C:$C,条件付き不可!$V$3)&gt;0,Q1415,SUMIFS(条件付き不可!$L:$L,条件付き不可!$E:$E,$D1415,条件付き不可!$C:$C,U$1))</f>
        <v>0</v>
      </c>
      <c r="V1415" s="66">
        <f>IF(COUNTIFS(条件付き不可!$E:$E,$D1415,条件付き不可!$C:$C,条件付き不可!$V$5)&gt;0,Q1415,IFERROR(VLOOKUP(D1415,条件付き不可!E:Y,21,0),0))</f>
        <v>0</v>
      </c>
    </row>
    <row r="1416" spans="1:22">
      <c r="A1416" s="53" t="str">
        <f t="shared" si="319"/>
        <v>037033</v>
      </c>
      <c r="B1416" s="53">
        <v>19</v>
      </c>
      <c r="C1416">
        <v>1415</v>
      </c>
      <c r="D1416">
        <v>37033</v>
      </c>
      <c r="E1416" t="s">
        <v>861</v>
      </c>
      <c r="F1416" t="s">
        <v>908</v>
      </c>
      <c r="G1416" t="str">
        <f>VLOOKUP(A1416,GIS!A:B,2,0)</f>
        <v>新田３Ａ</v>
      </c>
      <c r="H1416" t="s">
        <v>861</v>
      </c>
      <c r="I1416" t="s">
        <v>2620</v>
      </c>
      <c r="J1416" s="66">
        <v>535</v>
      </c>
      <c r="K1416" s="66">
        <v>535</v>
      </c>
      <c r="L1416" s="66">
        <v>535</v>
      </c>
      <c r="M1416" s="66">
        <v>535</v>
      </c>
      <c r="N1416" s="66">
        <f>VLOOKUP(A1416,GIS!A:C,3,0)</f>
        <v>535</v>
      </c>
      <c r="O1416" s="66" t="str">
        <f t="shared" si="316"/>
        <v/>
      </c>
      <c r="P1416" s="66" t="str">
        <f t="shared" si="314"/>
        <v/>
      </c>
      <c r="Q1416" s="66">
        <f t="shared" si="317"/>
        <v>535</v>
      </c>
      <c r="R1416" s="66">
        <f t="shared" si="318"/>
        <v>535</v>
      </c>
      <c r="S1416" s="66">
        <f>Q1416-U1416-SUMIFS(条件付き不可!X:X,条件付き不可!E:E,D1416)</f>
        <v>535</v>
      </c>
      <c r="T1416" s="66">
        <f t="shared" si="315"/>
        <v>535</v>
      </c>
      <c r="U1416" s="66">
        <f>IF(COUNTIFS(条件付き不可!$E:$E,$D1416,条件付き不可!$C:$C,条件付き不可!$V$3)&gt;0,Q1416,SUMIFS(条件付き不可!$L:$L,条件付き不可!$E:$E,$D1416,条件付き不可!$C:$C,U$1))</f>
        <v>0</v>
      </c>
      <c r="V1416" s="66">
        <f>IF(COUNTIFS(条件付き不可!$E:$E,$D1416,条件付き不可!$C:$C,条件付き不可!$V$5)&gt;0,Q1416,IFERROR(VLOOKUP(D1416,条件付き不可!E:Y,21,0),0))</f>
        <v>0</v>
      </c>
    </row>
    <row r="1417" spans="1:22">
      <c r="A1417" s="53" t="str">
        <f t="shared" si="319"/>
        <v>037034</v>
      </c>
      <c r="B1417" s="53">
        <v>19</v>
      </c>
      <c r="C1417">
        <v>1416</v>
      </c>
      <c r="D1417">
        <v>37034</v>
      </c>
      <c r="E1417" t="s">
        <v>861</v>
      </c>
      <c r="F1417" t="s">
        <v>908</v>
      </c>
      <c r="G1417" t="str">
        <f>VLOOKUP(A1417,GIS!A:B,2,0)</f>
        <v>新田３Ｂ・平田４</v>
      </c>
      <c r="H1417" t="s">
        <v>861</v>
      </c>
      <c r="I1417" t="s">
        <v>2620</v>
      </c>
      <c r="J1417" s="66">
        <v>580</v>
      </c>
      <c r="K1417" s="66">
        <v>580</v>
      </c>
      <c r="L1417" s="66">
        <v>580</v>
      </c>
      <c r="M1417" s="66">
        <v>580</v>
      </c>
      <c r="N1417" s="66">
        <f>VLOOKUP(A1417,GIS!A:C,3,0)</f>
        <v>580</v>
      </c>
      <c r="O1417" s="66" t="str">
        <f t="shared" si="316"/>
        <v/>
      </c>
      <c r="P1417" s="66" t="str">
        <f t="shared" si="314"/>
        <v/>
      </c>
      <c r="Q1417" s="66">
        <f t="shared" si="317"/>
        <v>580</v>
      </c>
      <c r="R1417" s="66">
        <f t="shared" si="318"/>
        <v>580</v>
      </c>
      <c r="S1417" s="66">
        <f>Q1417-U1417-SUMIFS(条件付き不可!X:X,条件付き不可!E:E,D1417)</f>
        <v>580</v>
      </c>
      <c r="T1417" s="66">
        <f t="shared" si="315"/>
        <v>580</v>
      </c>
      <c r="U1417" s="66">
        <f>IF(COUNTIFS(条件付き不可!$E:$E,$D1417,条件付き不可!$C:$C,条件付き不可!$V$3)&gt;0,Q1417,SUMIFS(条件付き不可!$L:$L,条件付き不可!$E:$E,$D1417,条件付き不可!$C:$C,U$1))</f>
        <v>0</v>
      </c>
      <c r="V1417" s="66">
        <f>IF(COUNTIFS(条件付き不可!$E:$E,$D1417,条件付き不可!$C:$C,条件付き不可!$V$5)&gt;0,Q1417,IFERROR(VLOOKUP(D1417,条件付き不可!E:Y,21,0),0))</f>
        <v>0</v>
      </c>
    </row>
    <row r="1418" spans="1:22">
      <c r="A1418" s="53" t="str">
        <f t="shared" si="319"/>
        <v>037035</v>
      </c>
      <c r="B1418" s="53">
        <v>19</v>
      </c>
      <c r="C1418">
        <v>1417</v>
      </c>
      <c r="D1418">
        <v>37035</v>
      </c>
      <c r="E1418" t="s">
        <v>861</v>
      </c>
      <c r="F1418" t="s">
        <v>908</v>
      </c>
      <c r="G1418" t="str">
        <f>VLOOKUP(A1418,GIS!A:B,2,0)</f>
        <v>新田３Ｃ</v>
      </c>
      <c r="H1418" t="s">
        <v>861</v>
      </c>
      <c r="I1418" t="s">
        <v>2620</v>
      </c>
      <c r="J1418" s="66">
        <v>380</v>
      </c>
      <c r="K1418" s="66">
        <v>380</v>
      </c>
      <c r="L1418" s="66">
        <v>380</v>
      </c>
      <c r="M1418" s="66">
        <v>380</v>
      </c>
      <c r="N1418" s="66">
        <f>VLOOKUP(A1418,GIS!A:C,3,0)</f>
        <v>380</v>
      </c>
      <c r="O1418" s="66" t="str">
        <f t="shared" si="316"/>
        <v/>
      </c>
      <c r="P1418" s="66" t="str">
        <f t="shared" si="314"/>
        <v/>
      </c>
      <c r="Q1418" s="66">
        <f t="shared" si="317"/>
        <v>380</v>
      </c>
      <c r="R1418" s="66">
        <f t="shared" si="318"/>
        <v>380</v>
      </c>
      <c r="S1418" s="66">
        <f>Q1418-U1418-SUMIFS(条件付き不可!X:X,条件付き不可!E:E,D1418)</f>
        <v>380</v>
      </c>
      <c r="T1418" s="66">
        <f t="shared" si="315"/>
        <v>380</v>
      </c>
      <c r="U1418" s="66">
        <f>IF(COUNTIFS(条件付き不可!$E:$E,$D1418,条件付き不可!$C:$C,条件付き不可!$V$3)&gt;0,Q1418,SUMIFS(条件付き不可!$L:$L,条件付き不可!$E:$E,$D1418,条件付き不可!$C:$C,U$1))</f>
        <v>0</v>
      </c>
      <c r="V1418" s="66">
        <f>IF(COUNTIFS(条件付き不可!$E:$E,$D1418,条件付き不可!$C:$C,条件付き不可!$V$5)&gt;0,Q1418,IFERROR(VLOOKUP(D1418,条件付き不可!E:Y,21,0),0))</f>
        <v>0</v>
      </c>
    </row>
    <row r="1419" spans="1:22">
      <c r="A1419" s="53" t="str">
        <f>TEXT(D1419,"000000")</f>
        <v>037036</v>
      </c>
      <c r="B1419" s="53">
        <v>19</v>
      </c>
      <c r="C1419">
        <v>1418</v>
      </c>
      <c r="D1419">
        <v>37036</v>
      </c>
      <c r="E1419" t="s">
        <v>861</v>
      </c>
      <c r="F1419" t="s">
        <v>908</v>
      </c>
      <c r="G1419" t="str">
        <f>VLOOKUP(A1419,GIS!A:B,2,0)</f>
        <v>新田４Ａ</v>
      </c>
      <c r="H1419" t="s">
        <v>861</v>
      </c>
      <c r="I1419" t="s">
        <v>2620</v>
      </c>
      <c r="J1419" s="66">
        <v>435</v>
      </c>
      <c r="K1419" s="66">
        <v>435</v>
      </c>
      <c r="L1419" s="66">
        <v>435</v>
      </c>
      <c r="M1419" s="66">
        <v>435</v>
      </c>
      <c r="N1419" s="66">
        <f>VLOOKUP(A1419,GIS!A:C,3,0)</f>
        <v>435</v>
      </c>
      <c r="O1419" s="66" t="str">
        <f t="shared" si="316"/>
        <v/>
      </c>
      <c r="P1419" s="66" t="str">
        <f t="shared" si="314"/>
        <v/>
      </c>
      <c r="Q1419" s="66">
        <f t="shared" si="317"/>
        <v>435</v>
      </c>
      <c r="R1419" s="66">
        <f t="shared" si="318"/>
        <v>435</v>
      </c>
      <c r="S1419" s="66">
        <f>Q1419-U1419-SUMIFS(条件付き不可!X:X,条件付き不可!E:E,D1419)</f>
        <v>435</v>
      </c>
      <c r="T1419" s="66">
        <f t="shared" si="315"/>
        <v>435</v>
      </c>
      <c r="U1419" s="66">
        <f>IF(COUNTIFS(条件付き不可!$E:$E,$D1419,条件付き不可!$C:$C,条件付き不可!$V$3)&gt;0,Q1419,SUMIFS(条件付き不可!$L:$L,条件付き不可!$E:$E,$D1419,条件付き不可!$C:$C,U$1))</f>
        <v>0</v>
      </c>
      <c r="V1419" s="66">
        <f>IF(COUNTIFS(条件付き不可!$E:$E,$D1419,条件付き不可!$C:$C,条件付き不可!$V$5)&gt;0,Q1419,IFERROR(VLOOKUP(D1419,条件付き不可!E:Y,21,0),0))</f>
        <v>0</v>
      </c>
    </row>
    <row r="1420" spans="1:22">
      <c r="A1420" s="53" t="str">
        <f t="shared" si="319"/>
        <v>037134</v>
      </c>
      <c r="B1420" s="53">
        <v>19</v>
      </c>
      <c r="C1420">
        <v>1419</v>
      </c>
      <c r="D1420">
        <v>37134</v>
      </c>
      <c r="E1420" t="s">
        <v>861</v>
      </c>
      <c r="F1420" t="s">
        <v>908</v>
      </c>
      <c r="G1420" t="str">
        <f>VLOOKUP(A1420,GIS!A:B,2,0)</f>
        <v>新田４C</v>
      </c>
      <c r="H1420" t="s">
        <v>861</v>
      </c>
      <c r="I1420" t="s">
        <v>2620</v>
      </c>
      <c r="J1420" s="66">
        <v>355</v>
      </c>
      <c r="K1420" s="66">
        <v>355</v>
      </c>
      <c r="L1420" s="66">
        <v>355</v>
      </c>
      <c r="M1420" s="66">
        <v>355</v>
      </c>
      <c r="N1420" s="66">
        <f>VLOOKUP(A1420,GIS!A:C,3,0)</f>
        <v>355</v>
      </c>
      <c r="O1420" s="66" t="str">
        <f t="shared" si="316"/>
        <v/>
      </c>
      <c r="P1420" s="66" t="str">
        <f t="shared" si="314"/>
        <v/>
      </c>
      <c r="Q1420" s="66">
        <f t="shared" si="317"/>
        <v>355</v>
      </c>
      <c r="R1420" s="66">
        <f t="shared" si="318"/>
        <v>355</v>
      </c>
      <c r="S1420" s="66">
        <f>Q1420-U1420-SUMIFS(条件付き不可!X:X,条件付き不可!E:E,D1420)</f>
        <v>355</v>
      </c>
      <c r="T1420" s="66">
        <f t="shared" si="315"/>
        <v>355</v>
      </c>
      <c r="U1420" s="66">
        <f>IF(COUNTIFS(条件付き不可!$E:$E,$D1420,条件付き不可!$C:$C,条件付き不可!$V$3)&gt;0,Q1420,SUMIFS(条件付き不可!$L:$L,条件付き不可!$E:$E,$D1420,条件付き不可!$C:$C,U$1))</f>
        <v>0</v>
      </c>
      <c r="V1420" s="66">
        <f>IF(COUNTIFS(条件付き不可!$E:$E,$D1420,条件付き不可!$C:$C,条件付き不可!$V$5)&gt;0,Q1420,IFERROR(VLOOKUP(D1420,条件付き不可!E:Y,21,0),0))</f>
        <v>0</v>
      </c>
    </row>
    <row r="1421" spans="1:22">
      <c r="A1421" s="53" t="str">
        <f t="shared" si="319"/>
        <v>037037</v>
      </c>
      <c r="B1421" s="53">
        <v>19</v>
      </c>
      <c r="C1421">
        <v>1420</v>
      </c>
      <c r="D1421">
        <v>37037</v>
      </c>
      <c r="E1421" t="s">
        <v>861</v>
      </c>
      <c r="F1421" t="s">
        <v>908</v>
      </c>
      <c r="G1421" t="str">
        <f>VLOOKUP(A1421,GIS!A:B,2,0)</f>
        <v>新田４Ｂ</v>
      </c>
      <c r="H1421" t="s">
        <v>861</v>
      </c>
      <c r="I1421" t="s">
        <v>2620</v>
      </c>
      <c r="J1421" s="66">
        <v>480</v>
      </c>
      <c r="K1421" s="66">
        <v>480</v>
      </c>
      <c r="L1421" s="66">
        <v>480</v>
      </c>
      <c r="M1421" s="66">
        <v>480</v>
      </c>
      <c r="N1421" s="66">
        <f>VLOOKUP(A1421,GIS!A:C,3,0)</f>
        <v>480</v>
      </c>
      <c r="O1421" s="66" t="str">
        <f t="shared" si="316"/>
        <v/>
      </c>
      <c r="P1421" s="66" t="str">
        <f t="shared" si="314"/>
        <v/>
      </c>
      <c r="Q1421" s="66">
        <f t="shared" si="317"/>
        <v>480</v>
      </c>
      <c r="R1421" s="66">
        <f t="shared" si="318"/>
        <v>480</v>
      </c>
      <c r="S1421" s="66">
        <f>Q1421-U1421-SUMIFS(条件付き不可!X:X,条件付き不可!E:E,D1421)</f>
        <v>480</v>
      </c>
      <c r="T1421" s="66">
        <f t="shared" si="315"/>
        <v>480</v>
      </c>
      <c r="U1421" s="66">
        <f>IF(COUNTIFS(条件付き不可!$E:$E,$D1421,条件付き不可!$C:$C,条件付き不可!$V$3)&gt;0,Q1421,SUMIFS(条件付き不可!$L:$L,条件付き不可!$E:$E,$D1421,条件付き不可!$C:$C,U$1))</f>
        <v>0</v>
      </c>
      <c r="V1421" s="66">
        <f>IF(COUNTIFS(条件付き不可!$E:$E,$D1421,条件付き不可!$C:$C,条件付き不可!$V$5)&gt;0,Q1421,IFERROR(VLOOKUP(D1421,条件付き不可!E:Y,21,0),0))</f>
        <v>0</v>
      </c>
    </row>
    <row r="1422" spans="1:22">
      <c r="A1422" s="53" t="str">
        <f t="shared" si="319"/>
        <v>037038</v>
      </c>
      <c r="B1422" s="53">
        <v>19</v>
      </c>
      <c r="C1422">
        <v>1421</v>
      </c>
      <c r="D1422">
        <v>37038</v>
      </c>
      <c r="E1422" t="s">
        <v>861</v>
      </c>
      <c r="F1422" t="s">
        <v>908</v>
      </c>
      <c r="G1422" t="str">
        <f>VLOOKUP(A1422,GIS!A:B,2,0)</f>
        <v>新田５Ａ</v>
      </c>
      <c r="H1422" t="s">
        <v>861</v>
      </c>
      <c r="I1422" t="s">
        <v>2620</v>
      </c>
      <c r="J1422" s="66">
        <v>560</v>
      </c>
      <c r="K1422" s="66">
        <v>560</v>
      </c>
      <c r="L1422" s="66">
        <v>560</v>
      </c>
      <c r="M1422" s="66">
        <v>560</v>
      </c>
      <c r="N1422" s="66">
        <f>VLOOKUP(A1422,GIS!A:C,3,0)</f>
        <v>560</v>
      </c>
      <c r="O1422" s="66" t="str">
        <f t="shared" si="316"/>
        <v/>
      </c>
      <c r="P1422" s="66" t="str">
        <f t="shared" si="314"/>
        <v/>
      </c>
      <c r="Q1422" s="66">
        <f t="shared" si="317"/>
        <v>560</v>
      </c>
      <c r="R1422" s="66">
        <f t="shared" si="318"/>
        <v>560</v>
      </c>
      <c r="S1422" s="66">
        <f>Q1422-U1422-SUMIFS(条件付き不可!X:X,条件付き不可!E:E,D1422)</f>
        <v>560</v>
      </c>
      <c r="T1422" s="66">
        <f t="shared" si="315"/>
        <v>560</v>
      </c>
      <c r="U1422" s="66">
        <f>IF(COUNTIFS(条件付き不可!$E:$E,$D1422,条件付き不可!$C:$C,条件付き不可!$V$3)&gt;0,Q1422,SUMIFS(条件付き不可!$L:$L,条件付き不可!$E:$E,$D1422,条件付き不可!$C:$C,U$1))</f>
        <v>0</v>
      </c>
      <c r="V1422" s="66">
        <f>IF(COUNTIFS(条件付き不可!$E:$E,$D1422,条件付き不可!$C:$C,条件付き不可!$V$5)&gt;0,Q1422,IFERROR(VLOOKUP(D1422,条件付き不可!E:Y,21,0),0))</f>
        <v>0</v>
      </c>
    </row>
    <row r="1423" spans="1:22">
      <c r="A1423" s="53" t="str">
        <f>TEXT(D1423,"000000")</f>
        <v>037039</v>
      </c>
      <c r="B1423" s="53">
        <v>19</v>
      </c>
      <c r="C1423">
        <v>1422</v>
      </c>
      <c r="D1423">
        <v>37039</v>
      </c>
      <c r="E1423" t="s">
        <v>861</v>
      </c>
      <c r="F1423" t="s">
        <v>908</v>
      </c>
      <c r="G1423" t="str">
        <f>VLOOKUP(A1423,GIS!A:B,2,0)</f>
        <v>新田５Ｂ</v>
      </c>
      <c r="H1423" t="s">
        <v>861</v>
      </c>
      <c r="I1423" t="s">
        <v>2620</v>
      </c>
      <c r="J1423" s="66">
        <v>375</v>
      </c>
      <c r="K1423" s="66">
        <v>375</v>
      </c>
      <c r="L1423" s="66">
        <v>375</v>
      </c>
      <c r="M1423" s="66">
        <v>375</v>
      </c>
      <c r="N1423" s="66">
        <f>VLOOKUP(A1423,GIS!A:C,3,0)</f>
        <v>375</v>
      </c>
      <c r="O1423" s="66" t="str">
        <f>IF(J1423=N1423,"","✕")</f>
        <v/>
      </c>
      <c r="P1423" s="66" t="str">
        <f t="shared" si="314"/>
        <v/>
      </c>
      <c r="Q1423" s="66">
        <f>N1423</f>
        <v>375</v>
      </c>
      <c r="R1423" s="66">
        <f>Q1423-U1423</f>
        <v>375</v>
      </c>
      <c r="S1423" s="66">
        <f>Q1423-U1423-SUMIFS(条件付き不可!X:X,条件付き不可!E:E,D1423)</f>
        <v>375</v>
      </c>
      <c r="T1423" s="66">
        <f t="shared" si="315"/>
        <v>375</v>
      </c>
      <c r="U1423" s="66">
        <f>IF(COUNTIFS(条件付き不可!$E:$E,$D1423,条件付き不可!$C:$C,条件付き不可!$V$3)&gt;0,Q1423,SUMIFS(条件付き不可!$L:$L,条件付き不可!$E:$E,$D1423,条件付き不可!$C:$C,U$1))</f>
        <v>0</v>
      </c>
      <c r="V1423" s="66">
        <f>IF(COUNTIFS(条件付き不可!$E:$E,$D1423,条件付き不可!$C:$C,条件付き不可!$V$5)&gt;0,Q1423,IFERROR(VLOOKUP(D1423,条件付き不可!E:Y,21,0),0))</f>
        <v>0</v>
      </c>
    </row>
    <row r="1424" spans="1:22">
      <c r="A1424" s="53" t="str">
        <f t="shared" si="319"/>
        <v>037135</v>
      </c>
      <c r="B1424" s="53">
        <v>19</v>
      </c>
      <c r="C1424">
        <v>1423</v>
      </c>
      <c r="D1424">
        <v>37135</v>
      </c>
      <c r="E1424" t="s">
        <v>861</v>
      </c>
      <c r="F1424" t="s">
        <v>908</v>
      </c>
      <c r="G1424" t="str">
        <f>VLOOKUP(A1424,GIS!A:B,2,0)</f>
        <v>新田1C・５Ｃ</v>
      </c>
      <c r="H1424" t="s">
        <v>861</v>
      </c>
      <c r="I1424" t="s">
        <v>2620</v>
      </c>
      <c r="J1424" s="66">
        <v>370</v>
      </c>
      <c r="K1424" s="66">
        <v>370</v>
      </c>
      <c r="L1424" s="66">
        <v>370</v>
      </c>
      <c r="M1424" s="66">
        <v>370</v>
      </c>
      <c r="N1424" s="66">
        <f>VLOOKUP(A1424,GIS!A:C,3,0)</f>
        <v>370</v>
      </c>
      <c r="O1424" s="66" t="str">
        <f t="shared" si="316"/>
        <v/>
      </c>
      <c r="P1424" s="66" t="str">
        <f t="shared" si="314"/>
        <v/>
      </c>
      <c r="Q1424" s="66">
        <f t="shared" si="317"/>
        <v>370</v>
      </c>
      <c r="R1424" s="66">
        <f t="shared" si="318"/>
        <v>370</v>
      </c>
      <c r="S1424" s="66">
        <f>Q1424-U1424-SUMIFS(条件付き不可!X:X,条件付き不可!E:E,D1424)</f>
        <v>370</v>
      </c>
      <c r="T1424" s="66">
        <f t="shared" si="315"/>
        <v>370</v>
      </c>
      <c r="U1424" s="66">
        <f>IF(COUNTIFS(条件付き不可!$E:$E,$D1424,条件付き不可!$C:$C,条件付き不可!$V$3)&gt;0,Q1424,SUMIFS(条件付き不可!$L:$L,条件付き不可!$E:$E,$D1424,条件付き不可!$C:$C,U$1))</f>
        <v>0</v>
      </c>
      <c r="V1424" s="66">
        <f>IF(COUNTIFS(条件付き不可!$E:$E,$D1424,条件付き不可!$C:$C,条件付き不可!$V$5)&gt;0,Q1424,IFERROR(VLOOKUP(D1424,条件付き不可!E:Y,21,0),0))</f>
        <v>0</v>
      </c>
    </row>
    <row r="1425" spans="1:22">
      <c r="A1425" s="53" t="str">
        <f t="shared" si="319"/>
        <v>037040</v>
      </c>
      <c r="B1425" s="53">
        <v>19</v>
      </c>
      <c r="C1425">
        <v>1424</v>
      </c>
      <c r="D1425">
        <v>37040</v>
      </c>
      <c r="E1425" t="s">
        <v>861</v>
      </c>
      <c r="F1425" t="s">
        <v>909</v>
      </c>
      <c r="G1425" t="str">
        <f>VLOOKUP(A1425,GIS!A:B,2,0)</f>
        <v>大洲１Ａ</v>
      </c>
      <c r="H1425" t="s">
        <v>861</v>
      </c>
      <c r="I1425" t="s">
        <v>2620</v>
      </c>
      <c r="J1425" s="66">
        <v>385</v>
      </c>
      <c r="K1425" s="66">
        <v>385</v>
      </c>
      <c r="L1425" s="66">
        <v>385</v>
      </c>
      <c r="M1425" s="66">
        <v>385</v>
      </c>
      <c r="N1425" s="66">
        <f>VLOOKUP(A1425,GIS!A:C,3,0)</f>
        <v>385</v>
      </c>
      <c r="O1425" s="66" t="str">
        <f t="shared" si="316"/>
        <v/>
      </c>
      <c r="P1425" s="66" t="str">
        <f t="shared" si="314"/>
        <v/>
      </c>
      <c r="Q1425" s="66">
        <f t="shared" si="317"/>
        <v>385</v>
      </c>
      <c r="R1425" s="66">
        <f t="shared" si="318"/>
        <v>385</v>
      </c>
      <c r="S1425" s="66">
        <f>Q1425-U1425-SUMIFS(条件付き不可!X:X,条件付き不可!E:E,D1425)</f>
        <v>385</v>
      </c>
      <c r="T1425" s="66">
        <f t="shared" si="315"/>
        <v>385</v>
      </c>
      <c r="U1425" s="66">
        <f>IF(COUNTIFS(条件付き不可!$E:$E,$D1425,条件付き不可!$C:$C,条件付き不可!$V$3)&gt;0,Q1425,SUMIFS(条件付き不可!$L:$L,条件付き不可!$E:$E,$D1425,条件付き不可!$C:$C,U$1))</f>
        <v>0</v>
      </c>
      <c r="V1425" s="66">
        <f>IF(COUNTIFS(条件付き不可!$E:$E,$D1425,条件付き不可!$C:$C,条件付き不可!$V$5)&gt;0,Q1425,IFERROR(VLOOKUP(D1425,条件付き不可!E:Y,21,0),0))</f>
        <v>0</v>
      </c>
    </row>
    <row r="1426" spans="1:22">
      <c r="A1426" s="53" t="str">
        <f t="shared" si="319"/>
        <v>037041</v>
      </c>
      <c r="B1426" s="53">
        <v>19</v>
      </c>
      <c r="C1426">
        <v>1425</v>
      </c>
      <c r="D1426">
        <v>37041</v>
      </c>
      <c r="E1426" t="s">
        <v>861</v>
      </c>
      <c r="F1426" t="s">
        <v>909</v>
      </c>
      <c r="G1426" t="str">
        <f>VLOOKUP(A1426,GIS!A:B,2,0)</f>
        <v>大洲１Ｂ</v>
      </c>
      <c r="H1426" t="s">
        <v>861</v>
      </c>
      <c r="I1426" t="s">
        <v>2620</v>
      </c>
      <c r="J1426" s="66">
        <v>405</v>
      </c>
      <c r="K1426" s="66">
        <v>405</v>
      </c>
      <c r="L1426" s="66">
        <v>405</v>
      </c>
      <c r="M1426" s="66">
        <v>405</v>
      </c>
      <c r="N1426" s="66">
        <f>VLOOKUP(A1426,GIS!A:C,3,0)</f>
        <v>405</v>
      </c>
      <c r="O1426" s="66" t="str">
        <f t="shared" si="316"/>
        <v/>
      </c>
      <c r="P1426" s="66" t="str">
        <f t="shared" si="314"/>
        <v/>
      </c>
      <c r="Q1426" s="66">
        <f t="shared" si="317"/>
        <v>405</v>
      </c>
      <c r="R1426" s="66">
        <f t="shared" si="318"/>
        <v>405</v>
      </c>
      <c r="S1426" s="66">
        <f>Q1426-U1426-SUMIFS(条件付き不可!X:X,条件付き不可!E:E,D1426)</f>
        <v>405</v>
      </c>
      <c r="T1426" s="66">
        <f t="shared" si="315"/>
        <v>405</v>
      </c>
      <c r="U1426" s="66">
        <f>IF(COUNTIFS(条件付き不可!$E:$E,$D1426,条件付き不可!$C:$C,条件付き不可!$V$3)&gt;0,Q1426,SUMIFS(条件付き不可!$L:$L,条件付き不可!$E:$E,$D1426,条件付き不可!$C:$C,U$1))</f>
        <v>0</v>
      </c>
      <c r="V1426" s="66">
        <f>IF(COUNTIFS(条件付き不可!$E:$E,$D1426,条件付き不可!$C:$C,条件付き不可!$V$5)&gt;0,Q1426,IFERROR(VLOOKUP(D1426,条件付き不可!E:Y,21,0),0))</f>
        <v>0</v>
      </c>
    </row>
    <row r="1427" spans="1:22">
      <c r="A1427" s="53" t="str">
        <f t="shared" si="319"/>
        <v>037042</v>
      </c>
      <c r="B1427" s="53">
        <v>19</v>
      </c>
      <c r="C1427">
        <v>1426</v>
      </c>
      <c r="D1427">
        <v>37042</v>
      </c>
      <c r="E1427" t="s">
        <v>861</v>
      </c>
      <c r="F1427" t="s">
        <v>909</v>
      </c>
      <c r="G1427" t="str">
        <f>VLOOKUP(A1427,GIS!A:B,2,0)</f>
        <v>大洲２Ａ</v>
      </c>
      <c r="H1427" t="s">
        <v>861</v>
      </c>
      <c r="I1427" t="s">
        <v>2620</v>
      </c>
      <c r="J1427" s="66">
        <v>330</v>
      </c>
      <c r="K1427" s="66">
        <v>330</v>
      </c>
      <c r="L1427" s="66">
        <v>330</v>
      </c>
      <c r="M1427" s="66">
        <v>330</v>
      </c>
      <c r="N1427" s="66">
        <f>VLOOKUP(A1427,GIS!A:C,3,0)</f>
        <v>330</v>
      </c>
      <c r="O1427" s="66" t="str">
        <f t="shared" si="316"/>
        <v/>
      </c>
      <c r="P1427" s="66" t="str">
        <f t="shared" si="314"/>
        <v/>
      </c>
      <c r="Q1427" s="66">
        <f t="shared" si="317"/>
        <v>330</v>
      </c>
      <c r="R1427" s="66">
        <f t="shared" si="318"/>
        <v>330</v>
      </c>
      <c r="S1427" s="66">
        <f>Q1427-U1427-SUMIFS(条件付き不可!X:X,条件付き不可!E:E,D1427)</f>
        <v>330</v>
      </c>
      <c r="T1427" s="66">
        <f t="shared" si="315"/>
        <v>330</v>
      </c>
      <c r="U1427" s="66">
        <f>IF(COUNTIFS(条件付き不可!$E:$E,$D1427,条件付き不可!$C:$C,条件付き不可!$V$3)&gt;0,Q1427,SUMIFS(条件付き不可!$L:$L,条件付き不可!$E:$E,$D1427,条件付き不可!$C:$C,U$1))</f>
        <v>0</v>
      </c>
      <c r="V1427" s="66">
        <f>IF(COUNTIFS(条件付き不可!$E:$E,$D1427,条件付き不可!$C:$C,条件付き不可!$V$5)&gt;0,Q1427,IFERROR(VLOOKUP(D1427,条件付き不可!E:Y,21,0),0))</f>
        <v>0</v>
      </c>
    </row>
    <row r="1428" spans="1:22">
      <c r="A1428" s="53" t="str">
        <f t="shared" si="319"/>
        <v>037043</v>
      </c>
      <c r="B1428" s="53">
        <v>19</v>
      </c>
      <c r="C1428">
        <v>1427</v>
      </c>
      <c r="D1428">
        <v>37043</v>
      </c>
      <c r="E1428" t="s">
        <v>861</v>
      </c>
      <c r="F1428" t="s">
        <v>909</v>
      </c>
      <c r="G1428" t="str">
        <f>VLOOKUP(A1428,GIS!A:B,2,0)</f>
        <v>大洲２Ｂ</v>
      </c>
      <c r="H1428" t="s">
        <v>861</v>
      </c>
      <c r="I1428" t="s">
        <v>2620</v>
      </c>
      <c r="J1428" s="66">
        <v>395</v>
      </c>
      <c r="K1428" s="66">
        <v>395</v>
      </c>
      <c r="L1428" s="66">
        <v>395</v>
      </c>
      <c r="M1428" s="66">
        <v>395</v>
      </c>
      <c r="N1428" s="66">
        <f>VLOOKUP(A1428,GIS!A:C,3,0)</f>
        <v>395</v>
      </c>
      <c r="O1428" s="66" t="str">
        <f t="shared" si="316"/>
        <v/>
      </c>
      <c r="P1428" s="66" t="str">
        <f t="shared" si="314"/>
        <v/>
      </c>
      <c r="Q1428" s="66">
        <f t="shared" si="317"/>
        <v>395</v>
      </c>
      <c r="R1428" s="66">
        <f t="shared" si="318"/>
        <v>395</v>
      </c>
      <c r="S1428" s="66">
        <f>Q1428-U1428-SUMIFS(条件付き不可!X:X,条件付き不可!E:E,D1428)</f>
        <v>395</v>
      </c>
      <c r="T1428" s="66">
        <f t="shared" si="315"/>
        <v>395</v>
      </c>
      <c r="U1428" s="66">
        <f>IF(COUNTIFS(条件付き不可!$E:$E,$D1428,条件付き不可!$C:$C,条件付き不可!$V$3)&gt;0,Q1428,SUMIFS(条件付き不可!$L:$L,条件付き不可!$E:$E,$D1428,条件付き不可!$C:$C,U$1))</f>
        <v>0</v>
      </c>
      <c r="V1428" s="66">
        <f>IF(COUNTIFS(条件付き不可!$E:$E,$D1428,条件付き不可!$C:$C,条件付き不可!$V$5)&gt;0,Q1428,IFERROR(VLOOKUP(D1428,条件付き不可!E:Y,21,0),0))</f>
        <v>0</v>
      </c>
    </row>
    <row r="1429" spans="1:22">
      <c r="A1429" s="53" t="str">
        <f t="shared" si="319"/>
        <v>037044</v>
      </c>
      <c r="B1429" s="53">
        <v>19</v>
      </c>
      <c r="C1429">
        <v>1428</v>
      </c>
      <c r="D1429">
        <v>37044</v>
      </c>
      <c r="E1429" t="s">
        <v>861</v>
      </c>
      <c r="F1429" t="s">
        <v>909</v>
      </c>
      <c r="G1429" t="str">
        <f>VLOOKUP(A1429,GIS!A:B,2,0)</f>
        <v>大洲３Ａ</v>
      </c>
      <c r="H1429" t="s">
        <v>861</v>
      </c>
      <c r="I1429" t="s">
        <v>2620</v>
      </c>
      <c r="J1429" s="66">
        <v>480</v>
      </c>
      <c r="K1429" s="66">
        <v>480</v>
      </c>
      <c r="L1429" s="66">
        <v>480</v>
      </c>
      <c r="M1429" s="66">
        <v>480</v>
      </c>
      <c r="N1429" s="66">
        <f>VLOOKUP(A1429,GIS!A:C,3,0)</f>
        <v>480</v>
      </c>
      <c r="O1429" s="66" t="str">
        <f t="shared" si="316"/>
        <v/>
      </c>
      <c r="P1429" s="66" t="str">
        <f t="shared" si="314"/>
        <v/>
      </c>
      <c r="Q1429" s="66">
        <f t="shared" si="317"/>
        <v>480</v>
      </c>
      <c r="R1429" s="66">
        <f t="shared" si="318"/>
        <v>480</v>
      </c>
      <c r="S1429" s="66">
        <f>Q1429-U1429-SUMIFS(条件付き不可!X:X,条件付き不可!E:E,D1429)</f>
        <v>480</v>
      </c>
      <c r="T1429" s="66">
        <f t="shared" si="315"/>
        <v>480</v>
      </c>
      <c r="U1429" s="66">
        <f>IF(COUNTIFS(条件付き不可!$E:$E,$D1429,条件付き不可!$C:$C,条件付き不可!$V$3)&gt;0,Q1429,SUMIFS(条件付き不可!$L:$L,条件付き不可!$E:$E,$D1429,条件付き不可!$C:$C,U$1))</f>
        <v>0</v>
      </c>
      <c r="V1429" s="66">
        <f>IF(COUNTIFS(条件付き不可!$E:$E,$D1429,条件付き不可!$C:$C,条件付き不可!$V$5)&gt;0,Q1429,IFERROR(VLOOKUP(D1429,条件付き不可!E:Y,21,0),0))</f>
        <v>0</v>
      </c>
    </row>
    <row r="1430" spans="1:22">
      <c r="A1430" s="53" t="str">
        <f t="shared" si="319"/>
        <v>037045</v>
      </c>
      <c r="B1430" s="53">
        <v>19</v>
      </c>
      <c r="C1430">
        <v>1429</v>
      </c>
      <c r="D1430">
        <v>37045</v>
      </c>
      <c r="E1430" t="s">
        <v>861</v>
      </c>
      <c r="F1430" t="s">
        <v>909</v>
      </c>
      <c r="G1430" t="str">
        <f>VLOOKUP(A1430,GIS!A:B,2,0)</f>
        <v>大洲３Ｂ</v>
      </c>
      <c r="H1430" t="s">
        <v>861</v>
      </c>
      <c r="I1430" t="s">
        <v>2620</v>
      </c>
      <c r="J1430" s="66">
        <v>500</v>
      </c>
      <c r="K1430" s="66">
        <v>500</v>
      </c>
      <c r="L1430" s="66">
        <v>500</v>
      </c>
      <c r="M1430" s="66">
        <v>500</v>
      </c>
      <c r="N1430" s="66">
        <f>VLOOKUP(A1430,GIS!A:C,3,0)</f>
        <v>500</v>
      </c>
      <c r="O1430" s="66" t="str">
        <f t="shared" si="316"/>
        <v/>
      </c>
      <c r="P1430" s="66" t="str">
        <f t="shared" si="314"/>
        <v/>
      </c>
      <c r="Q1430" s="66">
        <f t="shared" si="317"/>
        <v>500</v>
      </c>
      <c r="R1430" s="66">
        <f t="shared" si="318"/>
        <v>500</v>
      </c>
      <c r="S1430" s="66">
        <f>Q1430-U1430-SUMIFS(条件付き不可!X:X,条件付き不可!E:E,D1430)</f>
        <v>500</v>
      </c>
      <c r="T1430" s="66">
        <f t="shared" si="315"/>
        <v>500</v>
      </c>
      <c r="U1430" s="66">
        <f>IF(COUNTIFS(条件付き不可!$E:$E,$D1430,条件付き不可!$C:$C,条件付き不可!$V$3)&gt;0,Q1430,SUMIFS(条件付き不可!$L:$L,条件付き不可!$E:$E,$D1430,条件付き不可!$C:$C,U$1))</f>
        <v>0</v>
      </c>
      <c r="V1430" s="66">
        <f>IF(COUNTIFS(条件付き不可!$E:$E,$D1430,条件付き不可!$C:$C,条件付き不可!$V$5)&gt;0,Q1430,IFERROR(VLOOKUP(D1430,条件付き不可!E:Y,21,0),0))</f>
        <v>0</v>
      </c>
    </row>
    <row r="1431" spans="1:22">
      <c r="A1431" s="53" t="str">
        <f t="shared" si="319"/>
        <v>037046</v>
      </c>
      <c r="B1431" s="53">
        <v>19</v>
      </c>
      <c r="C1431">
        <v>1430</v>
      </c>
      <c r="D1431">
        <v>37046</v>
      </c>
      <c r="E1431" t="s">
        <v>861</v>
      </c>
      <c r="F1431" t="s">
        <v>909</v>
      </c>
      <c r="G1431" t="str">
        <f>VLOOKUP(A1431,GIS!A:B,2,0)</f>
        <v>大洲４Ａ</v>
      </c>
      <c r="H1431" t="s">
        <v>861</v>
      </c>
      <c r="I1431" t="s">
        <v>2620</v>
      </c>
      <c r="J1431" s="66">
        <v>522</v>
      </c>
      <c r="K1431" s="66">
        <v>522</v>
      </c>
      <c r="L1431" s="66">
        <v>522</v>
      </c>
      <c r="M1431" s="66">
        <v>522</v>
      </c>
      <c r="N1431" s="66">
        <f>VLOOKUP(A1431,GIS!A:C,3,0)</f>
        <v>522</v>
      </c>
      <c r="O1431" s="66" t="str">
        <f t="shared" si="316"/>
        <v/>
      </c>
      <c r="P1431" s="66" t="str">
        <f t="shared" si="314"/>
        <v/>
      </c>
      <c r="Q1431" s="66">
        <f t="shared" si="317"/>
        <v>522</v>
      </c>
      <c r="R1431" s="66">
        <f t="shared" si="318"/>
        <v>522</v>
      </c>
      <c r="S1431" s="66">
        <f>Q1431-U1431-SUMIFS(条件付き不可!X:X,条件付き不可!E:E,D1431)</f>
        <v>522</v>
      </c>
      <c r="T1431" s="66">
        <f t="shared" si="315"/>
        <v>522</v>
      </c>
      <c r="U1431" s="66">
        <f>IF(COUNTIFS(条件付き不可!$E:$E,$D1431,条件付き不可!$C:$C,条件付き不可!$V$3)&gt;0,Q1431,SUMIFS(条件付き不可!$L:$L,条件付き不可!$E:$E,$D1431,条件付き不可!$C:$C,U$1))</f>
        <v>0</v>
      </c>
      <c r="V1431" s="66">
        <f>IF(COUNTIFS(条件付き不可!$E:$E,$D1431,条件付き不可!$C:$C,条件付き不可!$V$5)&gt;0,Q1431,IFERROR(VLOOKUP(D1431,条件付き不可!E:Y,21,0),0))</f>
        <v>0</v>
      </c>
    </row>
    <row r="1432" spans="1:22">
      <c r="A1432" s="53" t="str">
        <f t="shared" si="319"/>
        <v>037047</v>
      </c>
      <c r="B1432" s="53">
        <v>19</v>
      </c>
      <c r="C1432">
        <v>1431</v>
      </c>
      <c r="D1432">
        <v>37047</v>
      </c>
      <c r="E1432" t="s">
        <v>861</v>
      </c>
      <c r="F1432" t="s">
        <v>909</v>
      </c>
      <c r="G1432" t="str">
        <f>VLOOKUP(A1432,GIS!A:B,2,0)</f>
        <v>大洲４Ｂ</v>
      </c>
      <c r="H1432" t="s">
        <v>861</v>
      </c>
      <c r="I1432" t="s">
        <v>2620</v>
      </c>
      <c r="J1432" s="66">
        <v>435</v>
      </c>
      <c r="K1432" s="66">
        <v>435</v>
      </c>
      <c r="L1432" s="66">
        <v>435</v>
      </c>
      <c r="M1432" s="66">
        <v>435</v>
      </c>
      <c r="N1432" s="66">
        <f>VLOOKUP(A1432,GIS!A:C,3,0)</f>
        <v>435</v>
      </c>
      <c r="O1432" s="66" t="str">
        <f t="shared" si="316"/>
        <v/>
      </c>
      <c r="P1432" s="66" t="str">
        <f t="shared" si="314"/>
        <v/>
      </c>
      <c r="Q1432" s="66">
        <f t="shared" si="317"/>
        <v>435</v>
      </c>
      <c r="R1432" s="66">
        <f t="shared" si="318"/>
        <v>435</v>
      </c>
      <c r="S1432" s="66">
        <f>Q1432-U1432-SUMIFS(条件付き不可!X:X,条件付き不可!E:E,D1432)</f>
        <v>435</v>
      </c>
      <c r="T1432" s="66">
        <f t="shared" si="315"/>
        <v>435</v>
      </c>
      <c r="U1432" s="66">
        <f>IF(COUNTIFS(条件付き不可!$E:$E,$D1432,条件付き不可!$C:$C,条件付き不可!$V$3)&gt;0,Q1432,SUMIFS(条件付き不可!$L:$L,条件付き不可!$E:$E,$D1432,条件付き不可!$C:$C,U$1))</f>
        <v>0</v>
      </c>
      <c r="V1432" s="66">
        <f>IF(COUNTIFS(条件付き不可!$E:$E,$D1432,条件付き不可!$C:$C,条件付き不可!$V$5)&gt;0,Q1432,IFERROR(VLOOKUP(D1432,条件付き不可!E:Y,21,0),0))</f>
        <v>0</v>
      </c>
    </row>
    <row r="1433" spans="1:22">
      <c r="A1433" s="53" t="str">
        <f t="shared" si="319"/>
        <v>037048</v>
      </c>
      <c r="B1433" s="53">
        <v>19</v>
      </c>
      <c r="C1433">
        <v>1432</v>
      </c>
      <c r="D1433">
        <v>37048</v>
      </c>
      <c r="E1433" t="s">
        <v>861</v>
      </c>
      <c r="F1433" t="s">
        <v>893</v>
      </c>
      <c r="G1433" t="str">
        <f>VLOOKUP(A1433,GIS!A:B,2,0)</f>
        <v>菅野３・２C</v>
      </c>
      <c r="H1433" t="s">
        <v>861</v>
      </c>
      <c r="I1433" t="s">
        <v>2620</v>
      </c>
      <c r="J1433" s="66">
        <v>355</v>
      </c>
      <c r="K1433" s="66">
        <v>355</v>
      </c>
      <c r="L1433" s="66">
        <v>355</v>
      </c>
      <c r="M1433" s="66">
        <v>355</v>
      </c>
      <c r="N1433" s="66">
        <f>VLOOKUP(A1433,GIS!A:C,3,0)</f>
        <v>355</v>
      </c>
      <c r="O1433" s="66" t="str">
        <f t="shared" si="316"/>
        <v/>
      </c>
      <c r="P1433" s="66" t="str">
        <f t="shared" si="314"/>
        <v/>
      </c>
      <c r="Q1433" s="66">
        <f t="shared" si="317"/>
        <v>355</v>
      </c>
      <c r="R1433" s="66">
        <f t="shared" si="318"/>
        <v>355</v>
      </c>
      <c r="S1433" s="66">
        <f>Q1433-U1433-SUMIFS(条件付き不可!X:X,条件付き不可!E:E,D1433)</f>
        <v>355</v>
      </c>
      <c r="T1433" s="66">
        <f t="shared" si="315"/>
        <v>355</v>
      </c>
      <c r="U1433" s="66">
        <f>IF(COUNTIFS(条件付き不可!$E:$E,$D1433,条件付き不可!$C:$C,条件付き不可!$V$3)&gt;0,Q1433,SUMIFS(条件付き不可!$L:$L,条件付き不可!$E:$E,$D1433,条件付き不可!$C:$C,U$1))</f>
        <v>0</v>
      </c>
      <c r="V1433" s="66">
        <f>IF(COUNTIFS(条件付き不可!$E:$E,$D1433,条件付き不可!$C:$C,条件付き不可!$V$5)&gt;0,Q1433,IFERROR(VLOOKUP(D1433,条件付き不可!E:Y,21,0),0))</f>
        <v>0</v>
      </c>
    </row>
    <row r="1434" spans="1:22">
      <c r="A1434" s="53" t="str">
        <f t="shared" si="319"/>
        <v>037049</v>
      </c>
      <c r="B1434" s="53">
        <v>19</v>
      </c>
      <c r="C1434">
        <v>1433</v>
      </c>
      <c r="D1434">
        <v>37049</v>
      </c>
      <c r="E1434" t="s">
        <v>861</v>
      </c>
      <c r="F1434" t="s">
        <v>893</v>
      </c>
      <c r="G1434" t="str">
        <f>VLOOKUP(A1434,GIS!A:B,2,0)</f>
        <v>菅野６</v>
      </c>
      <c r="H1434" t="s">
        <v>861</v>
      </c>
      <c r="I1434" t="s">
        <v>2620</v>
      </c>
      <c r="J1434" s="66">
        <v>500</v>
      </c>
      <c r="K1434" s="66">
        <v>500</v>
      </c>
      <c r="L1434" s="66">
        <v>500</v>
      </c>
      <c r="M1434" s="66">
        <v>500</v>
      </c>
      <c r="N1434" s="66">
        <f>VLOOKUP(A1434,GIS!A:C,3,0)</f>
        <v>500</v>
      </c>
      <c r="O1434" s="66" t="str">
        <f t="shared" si="316"/>
        <v/>
      </c>
      <c r="P1434" s="66" t="str">
        <f t="shared" si="314"/>
        <v/>
      </c>
      <c r="Q1434" s="66">
        <f t="shared" si="317"/>
        <v>500</v>
      </c>
      <c r="R1434" s="66">
        <f t="shared" si="318"/>
        <v>500</v>
      </c>
      <c r="S1434" s="66">
        <f>Q1434-U1434-SUMIFS(条件付き不可!X:X,条件付き不可!E:E,D1434)</f>
        <v>500</v>
      </c>
      <c r="T1434" s="66">
        <f t="shared" si="315"/>
        <v>500</v>
      </c>
      <c r="U1434" s="66">
        <f>IF(COUNTIFS(条件付き不可!$E:$E,$D1434,条件付き不可!$C:$C,条件付き不可!$V$3)&gt;0,Q1434,SUMIFS(条件付き不可!$L:$L,条件付き不可!$E:$E,$D1434,条件付き不可!$C:$C,U$1))</f>
        <v>0</v>
      </c>
      <c r="V1434" s="66">
        <f>IF(COUNTIFS(条件付き不可!$E:$E,$D1434,条件付き不可!$C:$C,条件付き不可!$V$5)&gt;0,Q1434,IFERROR(VLOOKUP(D1434,条件付き不可!E:Y,21,0),0))</f>
        <v>0</v>
      </c>
    </row>
    <row r="1435" spans="1:22">
      <c r="A1435" s="53" t="str">
        <f t="shared" si="319"/>
        <v>037050</v>
      </c>
      <c r="B1435" s="53">
        <v>19</v>
      </c>
      <c r="C1435">
        <v>1434</v>
      </c>
      <c r="D1435">
        <v>37050</v>
      </c>
      <c r="E1435" t="s">
        <v>861</v>
      </c>
      <c r="F1435" t="s">
        <v>910</v>
      </c>
      <c r="G1435" t="str">
        <f>VLOOKUP(A1435,GIS!A:B,2,0)</f>
        <v>須和田１Ａ</v>
      </c>
      <c r="H1435" t="s">
        <v>861</v>
      </c>
      <c r="I1435" t="s">
        <v>2620</v>
      </c>
      <c r="J1435" s="66">
        <v>630</v>
      </c>
      <c r="K1435" s="66">
        <v>630</v>
      </c>
      <c r="L1435" s="66">
        <v>630</v>
      </c>
      <c r="M1435" s="66">
        <v>630</v>
      </c>
      <c r="N1435" s="66">
        <f>VLOOKUP(A1435,GIS!A:C,3,0)</f>
        <v>630</v>
      </c>
      <c r="O1435" s="66" t="str">
        <f t="shared" si="316"/>
        <v/>
      </c>
      <c r="P1435" s="66" t="str">
        <f t="shared" si="314"/>
        <v/>
      </c>
      <c r="Q1435" s="66">
        <f t="shared" si="317"/>
        <v>630</v>
      </c>
      <c r="R1435" s="66">
        <f t="shared" si="318"/>
        <v>630</v>
      </c>
      <c r="S1435" s="66">
        <f>Q1435-U1435-SUMIFS(条件付き不可!X:X,条件付き不可!E:E,D1435)</f>
        <v>630</v>
      </c>
      <c r="T1435" s="66">
        <f t="shared" si="315"/>
        <v>630</v>
      </c>
      <c r="U1435" s="66">
        <f>IF(COUNTIFS(条件付き不可!$E:$E,$D1435,条件付き不可!$C:$C,条件付き不可!$V$3)&gt;0,Q1435,SUMIFS(条件付き不可!$L:$L,条件付き不可!$E:$E,$D1435,条件付き不可!$C:$C,U$1))</f>
        <v>0</v>
      </c>
      <c r="V1435" s="66">
        <f>IF(COUNTIFS(条件付き不可!$E:$E,$D1435,条件付き不可!$C:$C,条件付き不可!$V$5)&gt;0,Q1435,IFERROR(VLOOKUP(D1435,条件付き不可!E:Y,21,0),0))</f>
        <v>0</v>
      </c>
    </row>
    <row r="1436" spans="1:22">
      <c r="A1436" s="53" t="str">
        <f t="shared" si="319"/>
        <v>037051</v>
      </c>
      <c r="B1436" s="53">
        <v>19</v>
      </c>
      <c r="C1436">
        <v>1435</v>
      </c>
      <c r="D1436">
        <v>37051</v>
      </c>
      <c r="E1436" t="s">
        <v>861</v>
      </c>
      <c r="F1436" t="s">
        <v>910</v>
      </c>
      <c r="G1436" t="str">
        <f>VLOOKUP(A1436,GIS!A:B,2,0)</f>
        <v>須和田１Ｂ</v>
      </c>
      <c r="H1436" t="s">
        <v>861</v>
      </c>
      <c r="I1436" t="s">
        <v>2620</v>
      </c>
      <c r="J1436" s="66">
        <v>385</v>
      </c>
      <c r="K1436" s="66">
        <v>385</v>
      </c>
      <c r="L1436" s="66">
        <v>385</v>
      </c>
      <c r="M1436" s="66">
        <v>385</v>
      </c>
      <c r="N1436" s="66">
        <f>VLOOKUP(A1436,GIS!A:C,3,0)</f>
        <v>385</v>
      </c>
      <c r="O1436" s="66" t="str">
        <f t="shared" si="316"/>
        <v/>
      </c>
      <c r="P1436" s="66" t="str">
        <f t="shared" si="314"/>
        <v/>
      </c>
      <c r="Q1436" s="66">
        <f t="shared" si="317"/>
        <v>385</v>
      </c>
      <c r="R1436" s="66">
        <f t="shared" si="318"/>
        <v>385</v>
      </c>
      <c r="S1436" s="66">
        <f>Q1436-U1436-SUMIFS(条件付き不可!X:X,条件付き不可!E:E,D1436)</f>
        <v>385</v>
      </c>
      <c r="T1436" s="66">
        <f t="shared" si="315"/>
        <v>385</v>
      </c>
      <c r="U1436" s="66">
        <f>IF(COUNTIFS(条件付き不可!$E:$E,$D1436,条件付き不可!$C:$C,条件付き不可!$V$3)&gt;0,Q1436,SUMIFS(条件付き不可!$L:$L,条件付き不可!$E:$E,$D1436,条件付き不可!$C:$C,U$1))</f>
        <v>0</v>
      </c>
      <c r="V1436" s="66">
        <f>IF(COUNTIFS(条件付き不可!$E:$E,$D1436,条件付き不可!$C:$C,条件付き不可!$V$5)&gt;0,Q1436,IFERROR(VLOOKUP(D1436,条件付き不可!E:Y,21,0),0))</f>
        <v>0</v>
      </c>
    </row>
    <row r="1437" spans="1:22">
      <c r="A1437" s="53" t="str">
        <f t="shared" si="319"/>
        <v>037128</v>
      </c>
      <c r="B1437" s="53">
        <v>19</v>
      </c>
      <c r="C1437">
        <v>1436</v>
      </c>
      <c r="D1437">
        <v>37128</v>
      </c>
      <c r="E1437" t="s">
        <v>861</v>
      </c>
      <c r="F1437" t="s">
        <v>910</v>
      </c>
      <c r="G1437" t="str">
        <f>VLOOKUP(A1437,GIS!A:B,2,0)</f>
        <v>須和田１Ｃ・国分1</v>
      </c>
      <c r="H1437" t="s">
        <v>861</v>
      </c>
      <c r="I1437" t="s">
        <v>2620</v>
      </c>
      <c r="J1437" s="66">
        <v>350</v>
      </c>
      <c r="K1437" s="66">
        <v>350</v>
      </c>
      <c r="L1437" s="66">
        <v>350</v>
      </c>
      <c r="M1437" s="66">
        <v>350</v>
      </c>
      <c r="N1437" s="66">
        <f>VLOOKUP(A1437,GIS!A:C,3,0)</f>
        <v>350</v>
      </c>
      <c r="O1437" s="66" t="str">
        <f t="shared" si="316"/>
        <v/>
      </c>
      <c r="P1437" s="66" t="str">
        <f t="shared" si="314"/>
        <v/>
      </c>
      <c r="Q1437" s="66">
        <f t="shared" si="317"/>
        <v>350</v>
      </c>
      <c r="R1437" s="66">
        <f t="shared" si="318"/>
        <v>350</v>
      </c>
      <c r="S1437" s="66">
        <f>Q1437-U1437-SUMIFS(条件付き不可!X:X,条件付き不可!E:E,D1437)</f>
        <v>350</v>
      </c>
      <c r="T1437" s="66">
        <f t="shared" si="315"/>
        <v>350</v>
      </c>
      <c r="U1437" s="66">
        <f>IF(COUNTIFS(条件付き不可!$E:$E,$D1437,条件付き不可!$C:$C,条件付き不可!$V$3)&gt;0,Q1437,SUMIFS(条件付き不可!$L:$L,条件付き不可!$E:$E,$D1437,条件付き不可!$C:$C,U$1))</f>
        <v>0</v>
      </c>
      <c r="V1437" s="66">
        <f>IF(COUNTIFS(条件付き不可!$E:$E,$D1437,条件付き不可!$C:$C,条件付き不可!$V$5)&gt;0,Q1437,IFERROR(VLOOKUP(D1437,条件付き不可!E:Y,21,0),0))</f>
        <v>0</v>
      </c>
    </row>
    <row r="1438" spans="1:22">
      <c r="A1438" s="53" t="str">
        <f t="shared" si="319"/>
        <v>037052</v>
      </c>
      <c r="B1438" s="53">
        <v>19</v>
      </c>
      <c r="C1438">
        <v>1437</v>
      </c>
      <c r="D1438">
        <v>37052</v>
      </c>
      <c r="E1438" t="s">
        <v>861</v>
      </c>
      <c r="F1438" t="s">
        <v>910</v>
      </c>
      <c r="G1438" t="str">
        <f>VLOOKUP(A1438,GIS!A:B,2,0)</f>
        <v>須和田２Ａ</v>
      </c>
      <c r="H1438" t="s">
        <v>861</v>
      </c>
      <c r="I1438" t="s">
        <v>2620</v>
      </c>
      <c r="J1438" s="66">
        <v>490</v>
      </c>
      <c r="K1438" s="66">
        <v>490</v>
      </c>
      <c r="L1438" s="66">
        <v>490</v>
      </c>
      <c r="M1438" s="66">
        <v>490</v>
      </c>
      <c r="N1438" s="66">
        <f>VLOOKUP(A1438,GIS!A:C,3,0)</f>
        <v>490</v>
      </c>
      <c r="O1438" s="66" t="str">
        <f t="shared" si="316"/>
        <v/>
      </c>
      <c r="P1438" s="66" t="str">
        <f t="shared" si="314"/>
        <v/>
      </c>
      <c r="Q1438" s="66">
        <f t="shared" si="317"/>
        <v>490</v>
      </c>
      <c r="R1438" s="66">
        <f t="shared" si="318"/>
        <v>490</v>
      </c>
      <c r="S1438" s="66">
        <f>Q1438-U1438-SUMIFS(条件付き不可!X:X,条件付き不可!E:E,D1438)</f>
        <v>490</v>
      </c>
      <c r="T1438" s="66">
        <f t="shared" si="315"/>
        <v>490</v>
      </c>
      <c r="U1438" s="66">
        <f>IF(COUNTIFS(条件付き不可!$E:$E,$D1438,条件付き不可!$C:$C,条件付き不可!$V$3)&gt;0,Q1438,SUMIFS(条件付き不可!$L:$L,条件付き不可!$E:$E,$D1438,条件付き不可!$C:$C,U$1))</f>
        <v>0</v>
      </c>
      <c r="V1438" s="66">
        <f>IF(COUNTIFS(条件付き不可!$E:$E,$D1438,条件付き不可!$C:$C,条件付き不可!$V$5)&gt;0,Q1438,IFERROR(VLOOKUP(D1438,条件付き不可!E:Y,21,0),0))</f>
        <v>0</v>
      </c>
    </row>
    <row r="1439" spans="1:22">
      <c r="A1439" s="53" t="str">
        <f t="shared" si="319"/>
        <v>037053</v>
      </c>
      <c r="B1439" s="53">
        <v>19</v>
      </c>
      <c r="C1439">
        <v>1438</v>
      </c>
      <c r="D1439">
        <v>37053</v>
      </c>
      <c r="E1439" t="s">
        <v>861</v>
      </c>
      <c r="F1439" t="s">
        <v>910</v>
      </c>
      <c r="G1439" t="str">
        <f>VLOOKUP(A1439,GIS!A:B,2,0)</f>
        <v>須和田２Ｂ</v>
      </c>
      <c r="H1439" t="s">
        <v>861</v>
      </c>
      <c r="I1439" t="s">
        <v>2620</v>
      </c>
      <c r="J1439" s="66">
        <v>340</v>
      </c>
      <c r="K1439" s="66">
        <v>340</v>
      </c>
      <c r="L1439" s="66">
        <v>340</v>
      </c>
      <c r="M1439" s="66">
        <v>340</v>
      </c>
      <c r="N1439" s="66">
        <f>VLOOKUP(A1439,GIS!A:C,3,0)</f>
        <v>340</v>
      </c>
      <c r="O1439" s="66" t="str">
        <f t="shared" si="316"/>
        <v/>
      </c>
      <c r="P1439" s="66" t="str">
        <f t="shared" si="314"/>
        <v/>
      </c>
      <c r="Q1439" s="66">
        <f t="shared" si="317"/>
        <v>340</v>
      </c>
      <c r="R1439" s="66">
        <f t="shared" si="318"/>
        <v>340</v>
      </c>
      <c r="S1439" s="66">
        <f>Q1439-U1439-SUMIFS(条件付き不可!X:X,条件付き不可!E:E,D1439)</f>
        <v>340</v>
      </c>
      <c r="T1439" s="66">
        <f t="shared" si="315"/>
        <v>340</v>
      </c>
      <c r="U1439" s="66">
        <f>IF(COUNTIFS(条件付き不可!$E:$E,$D1439,条件付き不可!$C:$C,条件付き不可!$V$3)&gt;0,Q1439,SUMIFS(条件付き不可!$L:$L,条件付き不可!$E:$E,$D1439,条件付き不可!$C:$C,U$1))</f>
        <v>0</v>
      </c>
      <c r="V1439" s="66">
        <f>IF(COUNTIFS(条件付き不可!$E:$E,$D1439,条件付き不可!$C:$C,条件付き不可!$V$5)&gt;0,Q1439,IFERROR(VLOOKUP(D1439,条件付き不可!E:Y,21,0),0))</f>
        <v>0</v>
      </c>
    </row>
    <row r="1440" spans="1:22">
      <c r="A1440" s="53" t="str">
        <f t="shared" si="319"/>
        <v>037101</v>
      </c>
      <c r="B1440" s="53">
        <v>19</v>
      </c>
      <c r="C1440">
        <v>1439</v>
      </c>
      <c r="D1440">
        <v>37101</v>
      </c>
      <c r="E1440" t="s">
        <v>861</v>
      </c>
      <c r="F1440" t="s">
        <v>911</v>
      </c>
      <c r="G1440" t="str">
        <f>VLOOKUP(A1440,GIS!A:B,2,0)</f>
        <v>国分１</v>
      </c>
      <c r="H1440" t="s">
        <v>861</v>
      </c>
      <c r="I1440" t="s">
        <v>2620</v>
      </c>
      <c r="J1440" s="66">
        <v>455</v>
      </c>
      <c r="K1440" s="66">
        <v>455</v>
      </c>
      <c r="L1440" s="66">
        <v>455</v>
      </c>
      <c r="M1440" s="66">
        <v>455</v>
      </c>
      <c r="N1440" s="66">
        <f>VLOOKUP(A1440,GIS!A:C,3,0)</f>
        <v>455</v>
      </c>
      <c r="O1440" s="66" t="str">
        <f t="shared" si="316"/>
        <v/>
      </c>
      <c r="P1440" s="66" t="str">
        <f t="shared" si="314"/>
        <v/>
      </c>
      <c r="Q1440" s="66">
        <f t="shared" si="317"/>
        <v>455</v>
      </c>
      <c r="R1440" s="66">
        <f t="shared" si="318"/>
        <v>455</v>
      </c>
      <c r="S1440" s="66">
        <f>Q1440-U1440-SUMIFS(条件付き不可!X:X,条件付き不可!E:E,D1440)</f>
        <v>455</v>
      </c>
      <c r="T1440" s="66">
        <f t="shared" si="315"/>
        <v>455</v>
      </c>
      <c r="U1440" s="66">
        <f>IF(COUNTIFS(条件付き不可!$E:$E,$D1440,条件付き不可!$C:$C,条件付き不可!$V$3)&gt;0,Q1440,SUMIFS(条件付き不可!$L:$L,条件付き不可!$E:$E,$D1440,条件付き不可!$C:$C,U$1))</f>
        <v>0</v>
      </c>
      <c r="V1440" s="66">
        <f>IF(COUNTIFS(条件付き不可!$E:$E,$D1440,条件付き不可!$C:$C,条件付き不可!$V$5)&gt;0,Q1440,IFERROR(VLOOKUP(D1440,条件付き不可!E:Y,21,0),0))</f>
        <v>0</v>
      </c>
    </row>
    <row r="1441" spans="1:22">
      <c r="A1441" s="53" t="str">
        <f t="shared" si="319"/>
        <v>037102</v>
      </c>
      <c r="B1441" s="53">
        <v>19</v>
      </c>
      <c r="C1441">
        <v>1440</v>
      </c>
      <c r="D1441">
        <v>37102</v>
      </c>
      <c r="E1441" t="s">
        <v>861</v>
      </c>
      <c r="F1441" t="s">
        <v>911</v>
      </c>
      <c r="G1441" t="str">
        <f>VLOOKUP(A1441,GIS!A:B,2,0)</f>
        <v>国分２</v>
      </c>
      <c r="H1441" t="s">
        <v>861</v>
      </c>
      <c r="I1441" t="s">
        <v>2620</v>
      </c>
      <c r="J1441" s="66">
        <v>540</v>
      </c>
      <c r="K1441" s="66">
        <v>540</v>
      </c>
      <c r="L1441" s="66">
        <v>540</v>
      </c>
      <c r="M1441" s="66">
        <v>540</v>
      </c>
      <c r="N1441" s="66">
        <f>VLOOKUP(A1441,GIS!A:C,3,0)</f>
        <v>540</v>
      </c>
      <c r="O1441" s="66" t="str">
        <f t="shared" si="316"/>
        <v/>
      </c>
      <c r="P1441" s="66" t="str">
        <f t="shared" si="314"/>
        <v/>
      </c>
      <c r="Q1441" s="66">
        <f t="shared" si="317"/>
        <v>540</v>
      </c>
      <c r="R1441" s="66">
        <f t="shared" si="318"/>
        <v>540</v>
      </c>
      <c r="S1441" s="66">
        <f>Q1441-U1441-SUMIFS(条件付き不可!X:X,条件付き不可!E:E,D1441)</f>
        <v>540</v>
      </c>
      <c r="T1441" s="66">
        <f t="shared" si="315"/>
        <v>540</v>
      </c>
      <c r="U1441" s="66">
        <f>IF(COUNTIFS(条件付き不可!$E:$E,$D1441,条件付き不可!$C:$C,条件付き不可!$V$3)&gt;0,Q1441,SUMIFS(条件付き不可!$L:$L,条件付き不可!$E:$E,$D1441,条件付き不可!$C:$C,U$1))</f>
        <v>0</v>
      </c>
      <c r="V1441" s="66">
        <f>IF(COUNTIFS(条件付き不可!$E:$E,$D1441,条件付き不可!$C:$C,条件付き不可!$V$5)&gt;0,Q1441,IFERROR(VLOOKUP(D1441,条件付き不可!E:Y,21,0),0))</f>
        <v>0</v>
      </c>
    </row>
    <row r="1442" spans="1:22">
      <c r="A1442" s="53" t="str">
        <f t="shared" si="319"/>
        <v>037103</v>
      </c>
      <c r="B1442" s="53">
        <v>19</v>
      </c>
      <c r="C1442">
        <v>1441</v>
      </c>
      <c r="D1442">
        <v>37103</v>
      </c>
      <c r="E1442" t="s">
        <v>861</v>
      </c>
      <c r="F1442" t="s">
        <v>911</v>
      </c>
      <c r="G1442" t="str">
        <f>VLOOKUP(A1442,GIS!A:B,2,0)</f>
        <v>国分３</v>
      </c>
      <c r="H1442" t="s">
        <v>861</v>
      </c>
      <c r="I1442" t="s">
        <v>2620</v>
      </c>
      <c r="J1442" s="66">
        <v>590</v>
      </c>
      <c r="K1442" s="66">
        <v>590</v>
      </c>
      <c r="L1442" s="66">
        <v>590</v>
      </c>
      <c r="M1442" s="66">
        <v>590</v>
      </c>
      <c r="N1442" s="66">
        <f>VLOOKUP(A1442,GIS!A:C,3,0)</f>
        <v>590</v>
      </c>
      <c r="O1442" s="66" t="str">
        <f t="shared" si="316"/>
        <v/>
      </c>
      <c r="P1442" s="66" t="str">
        <f t="shared" si="314"/>
        <v/>
      </c>
      <c r="Q1442" s="66">
        <f t="shared" si="317"/>
        <v>590</v>
      </c>
      <c r="R1442" s="66">
        <f t="shared" si="318"/>
        <v>590</v>
      </c>
      <c r="S1442" s="66">
        <f>Q1442-U1442-SUMIFS(条件付き不可!X:X,条件付き不可!E:E,D1442)</f>
        <v>590</v>
      </c>
      <c r="T1442" s="66">
        <f t="shared" si="315"/>
        <v>590</v>
      </c>
      <c r="U1442" s="66">
        <f>IF(COUNTIFS(条件付き不可!$E:$E,$D1442,条件付き不可!$C:$C,条件付き不可!$V$3)&gt;0,Q1442,SUMIFS(条件付き不可!$L:$L,条件付き不可!$E:$E,$D1442,条件付き不可!$C:$C,U$1))</f>
        <v>0</v>
      </c>
      <c r="V1442" s="66">
        <f>IF(COUNTIFS(条件付き不可!$E:$E,$D1442,条件付き不可!$C:$C,条件付き不可!$V$5)&gt;0,Q1442,IFERROR(VLOOKUP(D1442,条件付き不可!E:Y,21,0),0))</f>
        <v>0</v>
      </c>
    </row>
    <row r="1443" spans="1:22">
      <c r="A1443" s="53" t="str">
        <f t="shared" si="319"/>
        <v>037104</v>
      </c>
      <c r="B1443" s="53">
        <v>19</v>
      </c>
      <c r="C1443">
        <v>1442</v>
      </c>
      <c r="D1443">
        <v>37104</v>
      </c>
      <c r="E1443" t="s">
        <v>861</v>
      </c>
      <c r="F1443" t="s">
        <v>911</v>
      </c>
      <c r="G1443" t="str">
        <f>VLOOKUP(A1443,GIS!A:B,2,0)</f>
        <v>国分４</v>
      </c>
      <c r="H1443" t="s">
        <v>861</v>
      </c>
      <c r="I1443" t="s">
        <v>2620</v>
      </c>
      <c r="J1443" s="66">
        <v>580</v>
      </c>
      <c r="K1443" s="66">
        <v>580</v>
      </c>
      <c r="L1443" s="66">
        <v>580</v>
      </c>
      <c r="M1443" s="66">
        <v>580</v>
      </c>
      <c r="N1443" s="66">
        <f>VLOOKUP(A1443,GIS!A:C,3,0)</f>
        <v>580</v>
      </c>
      <c r="O1443" s="66" t="str">
        <f t="shared" si="316"/>
        <v/>
      </c>
      <c r="P1443" s="66" t="str">
        <f t="shared" si="314"/>
        <v/>
      </c>
      <c r="Q1443" s="66">
        <f t="shared" si="317"/>
        <v>580</v>
      </c>
      <c r="R1443" s="66">
        <f t="shared" si="318"/>
        <v>580</v>
      </c>
      <c r="S1443" s="66">
        <f>Q1443-U1443-SUMIFS(条件付き不可!X:X,条件付き不可!E:E,D1443)</f>
        <v>580</v>
      </c>
      <c r="T1443" s="66">
        <f t="shared" si="315"/>
        <v>580</v>
      </c>
      <c r="U1443" s="66">
        <f>IF(COUNTIFS(条件付き不可!$E:$E,$D1443,条件付き不可!$C:$C,条件付き不可!$V$3)&gt;0,Q1443,SUMIFS(条件付き不可!$L:$L,条件付き不可!$E:$E,$D1443,条件付き不可!$C:$C,U$1))</f>
        <v>0</v>
      </c>
      <c r="V1443" s="66">
        <f>IF(COUNTIFS(条件付き不可!$E:$E,$D1443,条件付き不可!$C:$C,条件付き不可!$V$5)&gt;0,Q1443,IFERROR(VLOOKUP(D1443,条件付き不可!E:Y,21,0),0))</f>
        <v>0</v>
      </c>
    </row>
    <row r="1444" spans="1:22">
      <c r="A1444" s="53" t="str">
        <f t="shared" si="319"/>
        <v>037105</v>
      </c>
      <c r="B1444" s="53">
        <v>19</v>
      </c>
      <c r="C1444">
        <v>1443</v>
      </c>
      <c r="D1444">
        <v>37105</v>
      </c>
      <c r="E1444" t="s">
        <v>861</v>
      </c>
      <c r="F1444" t="s">
        <v>911</v>
      </c>
      <c r="G1444" t="str">
        <f>VLOOKUP(A1444,GIS!A:B,2,0)</f>
        <v>国分５・６</v>
      </c>
      <c r="H1444" t="s">
        <v>861</v>
      </c>
      <c r="I1444" t="s">
        <v>2620</v>
      </c>
      <c r="J1444" s="66">
        <v>310</v>
      </c>
      <c r="K1444" s="66">
        <v>310</v>
      </c>
      <c r="L1444" s="66">
        <v>310</v>
      </c>
      <c r="M1444" s="66">
        <v>310</v>
      </c>
      <c r="N1444" s="66">
        <f>VLOOKUP(A1444,GIS!A:C,3,0)</f>
        <v>310</v>
      </c>
      <c r="O1444" s="66" t="str">
        <f t="shared" si="316"/>
        <v/>
      </c>
      <c r="P1444" s="66" t="str">
        <f t="shared" si="314"/>
        <v/>
      </c>
      <c r="Q1444" s="66">
        <f t="shared" si="317"/>
        <v>310</v>
      </c>
      <c r="R1444" s="66">
        <f t="shared" si="318"/>
        <v>310</v>
      </c>
      <c r="S1444" s="66">
        <f>Q1444-U1444-SUMIFS(条件付き不可!X:X,条件付き不可!E:E,D1444)</f>
        <v>310</v>
      </c>
      <c r="T1444" s="66">
        <f t="shared" si="315"/>
        <v>310</v>
      </c>
      <c r="U1444" s="66">
        <f>IF(COUNTIFS(条件付き不可!$E:$E,$D1444,条件付き不可!$C:$C,条件付き不可!$V$3)&gt;0,Q1444,SUMIFS(条件付き不可!$L:$L,条件付き不可!$E:$E,$D1444,条件付き不可!$C:$C,U$1))</f>
        <v>0</v>
      </c>
      <c r="V1444" s="66">
        <f>IF(COUNTIFS(条件付き不可!$E:$E,$D1444,条件付き不可!$C:$C,条件付き不可!$V$5)&gt;0,Q1444,IFERROR(VLOOKUP(D1444,条件付き不可!E:Y,21,0),0))</f>
        <v>0</v>
      </c>
    </row>
    <row r="1445" spans="1:22">
      <c r="A1445" s="53" t="str">
        <f t="shared" si="319"/>
        <v>037106</v>
      </c>
      <c r="B1445" s="53">
        <v>19</v>
      </c>
      <c r="C1445">
        <v>1444</v>
      </c>
      <c r="D1445">
        <v>37106</v>
      </c>
      <c r="E1445" t="s">
        <v>861</v>
      </c>
      <c r="F1445" t="s">
        <v>912</v>
      </c>
      <c r="G1445" t="str">
        <f>VLOOKUP(A1445,GIS!A:B,2,0)</f>
        <v>中国分１</v>
      </c>
      <c r="H1445" t="s">
        <v>861</v>
      </c>
      <c r="I1445" t="s">
        <v>2620</v>
      </c>
      <c r="J1445" s="66">
        <v>380</v>
      </c>
      <c r="K1445" s="66">
        <v>380</v>
      </c>
      <c r="L1445" s="66">
        <v>380</v>
      </c>
      <c r="M1445" s="66">
        <v>380</v>
      </c>
      <c r="N1445" s="66">
        <f>VLOOKUP(A1445,GIS!A:C,3,0)</f>
        <v>380</v>
      </c>
      <c r="O1445" s="66" t="str">
        <f t="shared" si="316"/>
        <v/>
      </c>
      <c r="P1445" s="66" t="str">
        <f t="shared" si="314"/>
        <v/>
      </c>
      <c r="Q1445" s="66">
        <f t="shared" si="317"/>
        <v>380</v>
      </c>
      <c r="R1445" s="66">
        <f t="shared" si="318"/>
        <v>380</v>
      </c>
      <c r="S1445" s="66">
        <f>Q1445-U1445-SUMIFS(条件付き不可!X:X,条件付き不可!E:E,D1445)</f>
        <v>380</v>
      </c>
      <c r="T1445" s="66">
        <f t="shared" si="315"/>
        <v>380</v>
      </c>
      <c r="U1445" s="66">
        <f>IF(COUNTIFS(条件付き不可!$E:$E,$D1445,条件付き不可!$C:$C,条件付き不可!$V$3)&gt;0,Q1445,SUMIFS(条件付き不可!$L:$L,条件付き不可!$E:$E,$D1445,条件付き不可!$C:$C,U$1))</f>
        <v>0</v>
      </c>
      <c r="V1445" s="66">
        <f>IF(COUNTIFS(条件付き不可!$E:$E,$D1445,条件付き不可!$C:$C,条件付き不可!$V$5)&gt;0,Q1445,IFERROR(VLOOKUP(D1445,条件付き不可!E:Y,21,0),0))</f>
        <v>0</v>
      </c>
    </row>
    <row r="1446" spans="1:22">
      <c r="A1446" s="53" t="str">
        <f t="shared" si="319"/>
        <v>037107</v>
      </c>
      <c r="B1446" s="53">
        <v>19</v>
      </c>
      <c r="C1446">
        <v>1445</v>
      </c>
      <c r="D1446">
        <v>37107</v>
      </c>
      <c r="E1446" t="s">
        <v>861</v>
      </c>
      <c r="F1446" t="s">
        <v>912</v>
      </c>
      <c r="G1446" t="str">
        <f>VLOOKUP(A1446,GIS!A:B,2,0)</f>
        <v>中国分２</v>
      </c>
      <c r="H1446" t="s">
        <v>861</v>
      </c>
      <c r="I1446" t="s">
        <v>2620</v>
      </c>
      <c r="J1446" s="66">
        <v>440</v>
      </c>
      <c r="K1446" s="66">
        <v>440</v>
      </c>
      <c r="L1446" s="66">
        <v>440</v>
      </c>
      <c r="M1446" s="66">
        <v>440</v>
      </c>
      <c r="N1446" s="66">
        <f>VLOOKUP(A1446,GIS!A:C,3,0)</f>
        <v>440</v>
      </c>
      <c r="O1446" s="66" t="str">
        <f t="shared" si="316"/>
        <v/>
      </c>
      <c r="P1446" s="66" t="str">
        <f t="shared" si="314"/>
        <v/>
      </c>
      <c r="Q1446" s="66">
        <f t="shared" si="317"/>
        <v>440</v>
      </c>
      <c r="R1446" s="66">
        <f t="shared" si="318"/>
        <v>440</v>
      </c>
      <c r="S1446" s="66">
        <f>Q1446-U1446-SUMIFS(条件付き不可!X:X,条件付き不可!E:E,D1446)</f>
        <v>440</v>
      </c>
      <c r="T1446" s="66">
        <f t="shared" si="315"/>
        <v>440</v>
      </c>
      <c r="U1446" s="66">
        <f>IF(COUNTIFS(条件付き不可!$E:$E,$D1446,条件付き不可!$C:$C,条件付き不可!$V$3)&gt;0,Q1446,SUMIFS(条件付き不可!$L:$L,条件付き不可!$E:$E,$D1446,条件付き不可!$C:$C,U$1))</f>
        <v>0</v>
      </c>
      <c r="V1446" s="66">
        <f>IF(COUNTIFS(条件付き不可!$E:$E,$D1446,条件付き不可!$C:$C,条件付き不可!$V$5)&gt;0,Q1446,IFERROR(VLOOKUP(D1446,条件付き不可!E:Y,21,0),0))</f>
        <v>0</v>
      </c>
    </row>
    <row r="1447" spans="1:22">
      <c r="A1447" s="53" t="str">
        <f t="shared" si="319"/>
        <v>037108</v>
      </c>
      <c r="B1447" s="53">
        <v>19</v>
      </c>
      <c r="C1447">
        <v>1446</v>
      </c>
      <c r="D1447">
        <v>37108</v>
      </c>
      <c r="E1447" t="s">
        <v>861</v>
      </c>
      <c r="F1447" t="s">
        <v>912</v>
      </c>
      <c r="G1447" t="str">
        <f>VLOOKUP(A1447,GIS!A:B,2,0)</f>
        <v>中国分３</v>
      </c>
      <c r="H1447" t="s">
        <v>861</v>
      </c>
      <c r="I1447" t="s">
        <v>2620</v>
      </c>
      <c r="J1447" s="66">
        <v>560</v>
      </c>
      <c r="K1447" s="66">
        <v>560</v>
      </c>
      <c r="L1447" s="66">
        <v>560</v>
      </c>
      <c r="M1447" s="66">
        <v>560</v>
      </c>
      <c r="N1447" s="66">
        <f>VLOOKUP(A1447,GIS!A:C,3,0)</f>
        <v>560</v>
      </c>
      <c r="O1447" s="66" t="str">
        <f t="shared" si="316"/>
        <v/>
      </c>
      <c r="P1447" s="66" t="str">
        <f t="shared" si="314"/>
        <v/>
      </c>
      <c r="Q1447" s="66">
        <f t="shared" si="317"/>
        <v>560</v>
      </c>
      <c r="R1447" s="66">
        <f t="shared" si="318"/>
        <v>560</v>
      </c>
      <c r="S1447" s="66">
        <f>Q1447-U1447-SUMIFS(条件付き不可!X:X,条件付き不可!E:E,D1447)</f>
        <v>560</v>
      </c>
      <c r="T1447" s="66">
        <f t="shared" si="315"/>
        <v>560</v>
      </c>
      <c r="U1447" s="66">
        <f>IF(COUNTIFS(条件付き不可!$E:$E,$D1447,条件付き不可!$C:$C,条件付き不可!$V$3)&gt;0,Q1447,SUMIFS(条件付き不可!$L:$L,条件付き不可!$E:$E,$D1447,条件付き不可!$C:$C,U$1))</f>
        <v>0</v>
      </c>
      <c r="V1447" s="66">
        <f>IF(COUNTIFS(条件付き不可!$E:$E,$D1447,条件付き不可!$C:$C,条件付き不可!$V$5)&gt;0,Q1447,IFERROR(VLOOKUP(D1447,条件付き不可!E:Y,21,0),0))</f>
        <v>0</v>
      </c>
    </row>
    <row r="1448" spans="1:22">
      <c r="A1448" s="53" t="str">
        <f t="shared" si="319"/>
        <v>037109</v>
      </c>
      <c r="B1448" s="53">
        <v>19</v>
      </c>
      <c r="C1448">
        <v>1447</v>
      </c>
      <c r="D1448">
        <v>37109</v>
      </c>
      <c r="E1448" t="s">
        <v>861</v>
      </c>
      <c r="F1448" t="s">
        <v>912</v>
      </c>
      <c r="G1448" t="str">
        <f>VLOOKUP(A1448,GIS!A:B,2,0)</f>
        <v>中国分４</v>
      </c>
      <c r="H1448" t="s">
        <v>861</v>
      </c>
      <c r="I1448" t="s">
        <v>2620</v>
      </c>
      <c r="J1448" s="66">
        <v>580</v>
      </c>
      <c r="K1448" s="66">
        <v>580</v>
      </c>
      <c r="L1448" s="66">
        <v>580</v>
      </c>
      <c r="M1448" s="66">
        <v>580</v>
      </c>
      <c r="N1448" s="66">
        <f>VLOOKUP(A1448,GIS!A:C,3,0)</f>
        <v>580</v>
      </c>
      <c r="O1448" s="66" t="str">
        <f t="shared" si="316"/>
        <v/>
      </c>
      <c r="P1448" s="66" t="str">
        <f t="shared" si="314"/>
        <v/>
      </c>
      <c r="Q1448" s="66">
        <f t="shared" si="317"/>
        <v>580</v>
      </c>
      <c r="R1448" s="66">
        <f t="shared" si="318"/>
        <v>580</v>
      </c>
      <c r="S1448" s="66">
        <f>Q1448-U1448-SUMIFS(条件付き不可!X:X,条件付き不可!E:E,D1448)</f>
        <v>580</v>
      </c>
      <c r="T1448" s="66">
        <f t="shared" si="315"/>
        <v>580</v>
      </c>
      <c r="U1448" s="66">
        <f>IF(COUNTIFS(条件付き不可!$E:$E,$D1448,条件付き不可!$C:$C,条件付き不可!$V$3)&gt;0,Q1448,SUMIFS(条件付き不可!$L:$L,条件付き不可!$E:$E,$D1448,条件付き不可!$C:$C,U$1))</f>
        <v>0</v>
      </c>
      <c r="V1448" s="66">
        <f>IF(COUNTIFS(条件付き不可!$E:$E,$D1448,条件付き不可!$C:$C,条件付き不可!$V$5)&gt;0,Q1448,IFERROR(VLOOKUP(D1448,条件付き不可!E:Y,21,0),0))</f>
        <v>0</v>
      </c>
    </row>
    <row r="1449" spans="1:22">
      <c r="A1449" s="53" t="str">
        <f t="shared" si="319"/>
        <v>037110</v>
      </c>
      <c r="B1449" s="53">
        <v>19</v>
      </c>
      <c r="C1449">
        <v>1448</v>
      </c>
      <c r="D1449">
        <v>37110</v>
      </c>
      <c r="E1449" t="s">
        <v>861</v>
      </c>
      <c r="F1449" t="s">
        <v>912</v>
      </c>
      <c r="G1449" t="str">
        <f>VLOOKUP(A1449,GIS!A:B,2,0)</f>
        <v>中国分５Ａ</v>
      </c>
      <c r="H1449" t="s">
        <v>861</v>
      </c>
      <c r="I1449" t="s">
        <v>2620</v>
      </c>
      <c r="J1449" s="66">
        <v>425</v>
      </c>
      <c r="K1449" s="66">
        <v>425</v>
      </c>
      <c r="L1449" s="66">
        <v>425</v>
      </c>
      <c r="M1449" s="66">
        <v>425</v>
      </c>
      <c r="N1449" s="66">
        <f>VLOOKUP(A1449,GIS!A:C,3,0)</f>
        <v>425</v>
      </c>
      <c r="O1449" s="66" t="str">
        <f t="shared" si="316"/>
        <v/>
      </c>
      <c r="P1449" s="66" t="str">
        <f t="shared" si="314"/>
        <v/>
      </c>
      <c r="Q1449" s="66">
        <f t="shared" si="317"/>
        <v>425</v>
      </c>
      <c r="R1449" s="66">
        <f t="shared" si="318"/>
        <v>425</v>
      </c>
      <c r="S1449" s="66">
        <f>Q1449-U1449-SUMIFS(条件付き不可!X:X,条件付き不可!E:E,D1449)</f>
        <v>425</v>
      </c>
      <c r="T1449" s="66">
        <f t="shared" si="315"/>
        <v>425</v>
      </c>
      <c r="U1449" s="66">
        <f>IF(COUNTIFS(条件付き不可!$E:$E,$D1449,条件付き不可!$C:$C,条件付き不可!$V$3)&gt;0,Q1449,SUMIFS(条件付き不可!$L:$L,条件付き不可!$E:$E,$D1449,条件付き不可!$C:$C,U$1))</f>
        <v>0</v>
      </c>
      <c r="V1449" s="66">
        <f>IF(COUNTIFS(条件付き不可!$E:$E,$D1449,条件付き不可!$C:$C,条件付き不可!$V$5)&gt;0,Q1449,IFERROR(VLOOKUP(D1449,条件付き不可!E:Y,21,0),0))</f>
        <v>0</v>
      </c>
    </row>
    <row r="1450" spans="1:22">
      <c r="A1450" s="53" t="str">
        <f t="shared" si="319"/>
        <v>037111</v>
      </c>
      <c r="B1450" s="53">
        <v>19</v>
      </c>
      <c r="C1450">
        <v>1449</v>
      </c>
      <c r="D1450">
        <v>37111</v>
      </c>
      <c r="E1450" t="s">
        <v>861</v>
      </c>
      <c r="F1450" t="s">
        <v>912</v>
      </c>
      <c r="G1450" t="str">
        <f>VLOOKUP(A1450,GIS!A:B,2,0)</f>
        <v>中国分５Ｂ</v>
      </c>
      <c r="H1450" t="s">
        <v>861</v>
      </c>
      <c r="I1450" t="s">
        <v>2620</v>
      </c>
      <c r="J1450" s="66">
        <v>320</v>
      </c>
      <c r="K1450" s="66">
        <v>320</v>
      </c>
      <c r="L1450" s="66">
        <v>320</v>
      </c>
      <c r="M1450" s="66">
        <v>320</v>
      </c>
      <c r="N1450" s="66">
        <f>VLOOKUP(A1450,GIS!A:C,3,0)</f>
        <v>320</v>
      </c>
      <c r="O1450" s="66" t="str">
        <f t="shared" si="316"/>
        <v/>
      </c>
      <c r="P1450" s="66" t="str">
        <f t="shared" si="314"/>
        <v/>
      </c>
      <c r="Q1450" s="66">
        <f t="shared" si="317"/>
        <v>320</v>
      </c>
      <c r="R1450" s="66">
        <f t="shared" si="318"/>
        <v>320</v>
      </c>
      <c r="S1450" s="66">
        <f>Q1450-U1450-SUMIFS(条件付き不可!X:X,条件付き不可!E:E,D1450)</f>
        <v>320</v>
      </c>
      <c r="T1450" s="66">
        <f t="shared" si="315"/>
        <v>320</v>
      </c>
      <c r="U1450" s="66">
        <f>IF(COUNTIFS(条件付き不可!$E:$E,$D1450,条件付き不可!$C:$C,条件付き不可!$V$3)&gt;0,Q1450,SUMIFS(条件付き不可!$L:$L,条件付き不可!$E:$E,$D1450,条件付き不可!$C:$C,U$1))</f>
        <v>0</v>
      </c>
      <c r="V1450" s="66">
        <f>IF(COUNTIFS(条件付き不可!$E:$E,$D1450,条件付き不可!$C:$C,条件付き不可!$V$5)&gt;0,Q1450,IFERROR(VLOOKUP(D1450,条件付き不可!E:Y,21,0),0))</f>
        <v>0</v>
      </c>
    </row>
    <row r="1451" spans="1:22">
      <c r="A1451" s="53" t="str">
        <f t="shared" si="319"/>
        <v>037112</v>
      </c>
      <c r="B1451" s="53">
        <v>19</v>
      </c>
      <c r="C1451">
        <v>1450</v>
      </c>
      <c r="D1451">
        <v>37112</v>
      </c>
      <c r="E1451" t="s">
        <v>861</v>
      </c>
      <c r="F1451" t="s">
        <v>913</v>
      </c>
      <c r="G1451" t="str">
        <f>VLOOKUP(A1451,GIS!A:B,2,0)</f>
        <v>北国分１</v>
      </c>
      <c r="H1451" t="s">
        <v>861</v>
      </c>
      <c r="I1451" t="s">
        <v>2620</v>
      </c>
      <c r="J1451" s="66">
        <v>465</v>
      </c>
      <c r="K1451" s="66">
        <v>465</v>
      </c>
      <c r="L1451" s="66">
        <v>465</v>
      </c>
      <c r="M1451" s="66">
        <v>465</v>
      </c>
      <c r="N1451" s="66">
        <f>VLOOKUP(A1451,GIS!A:C,3,0)</f>
        <v>465</v>
      </c>
      <c r="O1451" s="66" t="str">
        <f t="shared" si="316"/>
        <v/>
      </c>
      <c r="P1451" s="66" t="str">
        <f t="shared" si="314"/>
        <v/>
      </c>
      <c r="Q1451" s="66">
        <f t="shared" si="317"/>
        <v>465</v>
      </c>
      <c r="R1451" s="66">
        <f t="shared" si="318"/>
        <v>465</v>
      </c>
      <c r="S1451" s="66">
        <f>Q1451-U1451-SUMIFS(条件付き不可!X:X,条件付き不可!E:E,D1451)</f>
        <v>465</v>
      </c>
      <c r="T1451" s="66">
        <f t="shared" si="315"/>
        <v>465</v>
      </c>
      <c r="U1451" s="66">
        <f>IF(COUNTIFS(条件付き不可!$E:$E,$D1451,条件付き不可!$C:$C,条件付き不可!$V$3)&gt;0,Q1451,SUMIFS(条件付き不可!$L:$L,条件付き不可!$E:$E,$D1451,条件付き不可!$C:$C,U$1))</f>
        <v>0</v>
      </c>
      <c r="V1451" s="66">
        <f>IF(COUNTIFS(条件付き不可!$E:$E,$D1451,条件付き不可!$C:$C,条件付き不可!$V$5)&gt;0,Q1451,IFERROR(VLOOKUP(D1451,条件付き不可!E:Y,21,0),0))</f>
        <v>0</v>
      </c>
    </row>
    <row r="1452" spans="1:22">
      <c r="A1452" s="53" t="str">
        <f t="shared" si="319"/>
        <v>037113</v>
      </c>
      <c r="B1452" s="53">
        <v>19</v>
      </c>
      <c r="C1452">
        <v>1451</v>
      </c>
      <c r="D1452">
        <v>37113</v>
      </c>
      <c r="E1452" t="s">
        <v>861</v>
      </c>
      <c r="F1452" t="s">
        <v>913</v>
      </c>
      <c r="G1452" t="str">
        <f>VLOOKUP(A1452,GIS!A:B,2,0)</f>
        <v>北国分２</v>
      </c>
      <c r="H1452" t="s">
        <v>861</v>
      </c>
      <c r="I1452" t="s">
        <v>2620</v>
      </c>
      <c r="J1452" s="66">
        <v>550</v>
      </c>
      <c r="K1452" s="66">
        <v>550</v>
      </c>
      <c r="L1452" s="66">
        <v>550</v>
      </c>
      <c r="M1452" s="66">
        <v>550</v>
      </c>
      <c r="N1452" s="66">
        <f>VLOOKUP(A1452,GIS!A:C,3,0)</f>
        <v>550</v>
      </c>
      <c r="O1452" s="66" t="str">
        <f t="shared" si="316"/>
        <v/>
      </c>
      <c r="P1452" s="66" t="str">
        <f t="shared" si="314"/>
        <v/>
      </c>
      <c r="Q1452" s="66">
        <f t="shared" si="317"/>
        <v>550</v>
      </c>
      <c r="R1452" s="66">
        <f t="shared" si="318"/>
        <v>550</v>
      </c>
      <c r="S1452" s="66">
        <f>Q1452-U1452-SUMIFS(条件付き不可!X:X,条件付き不可!E:E,D1452)</f>
        <v>550</v>
      </c>
      <c r="T1452" s="66">
        <f t="shared" si="315"/>
        <v>550</v>
      </c>
      <c r="U1452" s="66">
        <f>IF(COUNTIFS(条件付き不可!$E:$E,$D1452,条件付き不可!$C:$C,条件付き不可!$V$3)&gt;0,Q1452,SUMIFS(条件付き不可!$L:$L,条件付き不可!$E:$E,$D1452,条件付き不可!$C:$C,U$1))</f>
        <v>0</v>
      </c>
      <c r="V1452" s="66">
        <f>IF(COUNTIFS(条件付き不可!$E:$E,$D1452,条件付き不可!$C:$C,条件付き不可!$V$5)&gt;0,Q1452,IFERROR(VLOOKUP(D1452,条件付き不可!E:Y,21,0),0))</f>
        <v>0</v>
      </c>
    </row>
    <row r="1453" spans="1:22">
      <c r="A1453" s="53" t="str">
        <f t="shared" si="319"/>
        <v>037114</v>
      </c>
      <c r="B1453" s="53">
        <v>19</v>
      </c>
      <c r="C1453">
        <v>1452</v>
      </c>
      <c r="D1453">
        <v>37114</v>
      </c>
      <c r="E1453" t="s">
        <v>861</v>
      </c>
      <c r="F1453" t="s">
        <v>913</v>
      </c>
      <c r="G1453" t="str">
        <f>VLOOKUP(A1453,GIS!A:B,2,0)</f>
        <v>北国分３</v>
      </c>
      <c r="H1453" t="s">
        <v>861</v>
      </c>
      <c r="I1453" t="s">
        <v>2620</v>
      </c>
      <c r="J1453" s="66">
        <v>490</v>
      </c>
      <c r="K1453" s="66">
        <v>490</v>
      </c>
      <c r="L1453" s="66">
        <v>490</v>
      </c>
      <c r="M1453" s="66">
        <v>490</v>
      </c>
      <c r="N1453" s="66">
        <f>VLOOKUP(A1453,GIS!A:C,3,0)</f>
        <v>490</v>
      </c>
      <c r="O1453" s="66" t="str">
        <f t="shared" si="316"/>
        <v/>
      </c>
      <c r="P1453" s="66" t="str">
        <f t="shared" si="314"/>
        <v/>
      </c>
      <c r="Q1453" s="66">
        <f t="shared" si="317"/>
        <v>490</v>
      </c>
      <c r="R1453" s="66">
        <f t="shared" si="318"/>
        <v>490</v>
      </c>
      <c r="S1453" s="66">
        <f>Q1453-U1453-SUMIFS(条件付き不可!X:X,条件付き不可!E:E,D1453)</f>
        <v>490</v>
      </c>
      <c r="T1453" s="66">
        <f t="shared" si="315"/>
        <v>490</v>
      </c>
      <c r="U1453" s="66">
        <f>IF(COUNTIFS(条件付き不可!$E:$E,$D1453,条件付き不可!$C:$C,条件付き不可!$V$3)&gt;0,Q1453,SUMIFS(条件付き不可!$L:$L,条件付き不可!$E:$E,$D1453,条件付き不可!$C:$C,U$1))</f>
        <v>0</v>
      </c>
      <c r="V1453" s="66">
        <f>IF(COUNTIFS(条件付き不可!$E:$E,$D1453,条件付き不可!$C:$C,条件付き不可!$V$5)&gt;0,Q1453,IFERROR(VLOOKUP(D1453,条件付き不可!E:Y,21,0),0))</f>
        <v>0</v>
      </c>
    </row>
    <row r="1454" spans="1:22">
      <c r="A1454" s="53" t="str">
        <f t="shared" si="319"/>
        <v>037115</v>
      </c>
      <c r="B1454" s="53">
        <v>19</v>
      </c>
      <c r="C1454">
        <v>1453</v>
      </c>
      <c r="D1454">
        <v>37115</v>
      </c>
      <c r="E1454" t="s">
        <v>861</v>
      </c>
      <c r="F1454" t="s">
        <v>913</v>
      </c>
      <c r="G1454" t="str">
        <f>VLOOKUP(A1454,GIS!A:B,2,0)</f>
        <v>北国分４</v>
      </c>
      <c r="H1454" t="s">
        <v>861</v>
      </c>
      <c r="I1454" t="s">
        <v>2620</v>
      </c>
      <c r="J1454" s="66">
        <v>440</v>
      </c>
      <c r="K1454" s="66">
        <v>440</v>
      </c>
      <c r="L1454" s="66">
        <v>440</v>
      </c>
      <c r="M1454" s="66">
        <v>440</v>
      </c>
      <c r="N1454" s="66">
        <f>VLOOKUP(A1454,GIS!A:C,3,0)</f>
        <v>440</v>
      </c>
      <c r="O1454" s="66" t="str">
        <f t="shared" si="316"/>
        <v/>
      </c>
      <c r="P1454" s="66" t="str">
        <f t="shared" ref="P1454:P1520" si="320">IF(J1454=K1454,IF(J1454=L1454,"","✕"),"✕")</f>
        <v/>
      </c>
      <c r="Q1454" s="66">
        <f t="shared" si="317"/>
        <v>440</v>
      </c>
      <c r="R1454" s="66">
        <f t="shared" si="318"/>
        <v>440</v>
      </c>
      <c r="S1454" s="66">
        <f>Q1454-U1454-SUMIFS(条件付き不可!X:X,条件付き不可!E:E,D1454)</f>
        <v>440</v>
      </c>
      <c r="T1454" s="66">
        <f t="shared" si="315"/>
        <v>440</v>
      </c>
      <c r="U1454" s="66">
        <f>IF(COUNTIFS(条件付き不可!$E:$E,$D1454,条件付き不可!$C:$C,条件付き不可!$V$3)&gt;0,Q1454,SUMIFS(条件付き不可!$L:$L,条件付き不可!$E:$E,$D1454,条件付き不可!$C:$C,U$1))</f>
        <v>0</v>
      </c>
      <c r="V1454" s="66">
        <f>IF(COUNTIFS(条件付き不可!$E:$E,$D1454,条件付き不可!$C:$C,条件付き不可!$V$5)&gt;0,Q1454,IFERROR(VLOOKUP(D1454,条件付き不可!E:Y,21,0),0))</f>
        <v>0</v>
      </c>
    </row>
    <row r="1455" spans="1:22">
      <c r="A1455" s="53" t="str">
        <f t="shared" si="319"/>
        <v>037116</v>
      </c>
      <c r="B1455" s="53">
        <v>19</v>
      </c>
      <c r="C1455">
        <v>1454</v>
      </c>
      <c r="D1455">
        <v>37116</v>
      </c>
      <c r="E1455" t="s">
        <v>861</v>
      </c>
      <c r="F1455" t="s">
        <v>914</v>
      </c>
      <c r="G1455" t="str">
        <f>VLOOKUP(A1455,GIS!A:B,2,0)</f>
        <v>堀之内３Ａ</v>
      </c>
      <c r="H1455" t="s">
        <v>861</v>
      </c>
      <c r="I1455" t="s">
        <v>2620</v>
      </c>
      <c r="J1455" s="66">
        <v>425</v>
      </c>
      <c r="K1455" s="66">
        <v>425</v>
      </c>
      <c r="L1455" s="66">
        <v>425</v>
      </c>
      <c r="M1455" s="66">
        <v>425</v>
      </c>
      <c r="N1455" s="66">
        <f>VLOOKUP(A1455,GIS!A:C,3,0)</f>
        <v>425</v>
      </c>
      <c r="O1455" s="66" t="str">
        <f t="shared" si="316"/>
        <v/>
      </c>
      <c r="P1455" s="66" t="str">
        <f t="shared" si="320"/>
        <v/>
      </c>
      <c r="Q1455" s="66">
        <f t="shared" si="317"/>
        <v>425</v>
      </c>
      <c r="R1455" s="66">
        <f t="shared" si="318"/>
        <v>425</v>
      </c>
      <c r="S1455" s="66">
        <f>Q1455-U1455-SUMIFS(条件付き不可!X:X,条件付き不可!E:E,D1455)</f>
        <v>425</v>
      </c>
      <c r="T1455" s="66">
        <f t="shared" si="315"/>
        <v>425</v>
      </c>
      <c r="U1455" s="66">
        <f>IF(COUNTIFS(条件付き不可!$E:$E,$D1455,条件付き不可!$C:$C,条件付き不可!$V$3)&gt;0,Q1455,SUMIFS(条件付き不可!$L:$L,条件付き不可!$E:$E,$D1455,条件付き不可!$C:$C,U$1))</f>
        <v>0</v>
      </c>
      <c r="V1455" s="66">
        <f>IF(COUNTIFS(条件付き不可!$E:$E,$D1455,条件付き不可!$C:$C,条件付き不可!$V$5)&gt;0,Q1455,IFERROR(VLOOKUP(D1455,条件付き不可!E:Y,21,0),0))</f>
        <v>0</v>
      </c>
    </row>
    <row r="1456" spans="1:22">
      <c r="A1456" s="53" t="str">
        <f t="shared" si="319"/>
        <v>037126</v>
      </c>
      <c r="B1456" s="53">
        <v>19</v>
      </c>
      <c r="C1456">
        <v>1455</v>
      </c>
      <c r="D1456">
        <v>37126</v>
      </c>
      <c r="E1456" t="s">
        <v>861</v>
      </c>
      <c r="F1456" t="s">
        <v>914</v>
      </c>
      <c r="G1456" t="str">
        <f>VLOOKUP(A1456,GIS!A:B,2,0)</f>
        <v>堀之内３B</v>
      </c>
      <c r="H1456" t="s">
        <v>861</v>
      </c>
      <c r="I1456" t="s">
        <v>2620</v>
      </c>
      <c r="J1456" s="66">
        <v>460</v>
      </c>
      <c r="K1456" s="66">
        <v>460</v>
      </c>
      <c r="L1456" s="66">
        <v>460</v>
      </c>
      <c r="M1456" s="66">
        <v>460</v>
      </c>
      <c r="N1456" s="66">
        <f>VLOOKUP(A1456,GIS!A:C,3,0)</f>
        <v>460</v>
      </c>
      <c r="O1456" s="66" t="str">
        <f t="shared" si="316"/>
        <v/>
      </c>
      <c r="P1456" s="66" t="str">
        <f t="shared" si="320"/>
        <v/>
      </c>
      <c r="Q1456" s="66">
        <f t="shared" si="317"/>
        <v>460</v>
      </c>
      <c r="R1456" s="66">
        <f t="shared" si="318"/>
        <v>460</v>
      </c>
      <c r="S1456" s="66">
        <f>Q1456-U1456-SUMIFS(条件付き不可!X:X,条件付き不可!E:E,D1456)</f>
        <v>460</v>
      </c>
      <c r="T1456" s="66">
        <f t="shared" si="315"/>
        <v>460</v>
      </c>
      <c r="U1456" s="66">
        <f>IF(COUNTIFS(条件付き不可!$E:$E,$D1456,条件付き不可!$C:$C,条件付き不可!$V$3)&gt;0,Q1456,SUMIFS(条件付き不可!$L:$L,条件付き不可!$E:$E,$D1456,条件付き不可!$C:$C,U$1))</f>
        <v>0</v>
      </c>
      <c r="V1456" s="66">
        <f>IF(COUNTIFS(条件付き不可!$E:$E,$D1456,条件付き不可!$C:$C,条件付き不可!$V$5)&gt;0,Q1456,IFERROR(VLOOKUP(D1456,条件付き不可!E:Y,21,0),0))</f>
        <v>0</v>
      </c>
    </row>
    <row r="1457" spans="1:22">
      <c r="A1457" s="53" t="str">
        <f t="shared" si="319"/>
        <v>037117</v>
      </c>
      <c r="B1457" s="53">
        <v>19</v>
      </c>
      <c r="C1457">
        <v>1456</v>
      </c>
      <c r="D1457">
        <v>37117</v>
      </c>
      <c r="E1457" t="s">
        <v>861</v>
      </c>
      <c r="F1457" t="s">
        <v>914</v>
      </c>
      <c r="G1457" t="str">
        <f>VLOOKUP(A1457,GIS!A:B,2,0)</f>
        <v>堀之内４</v>
      </c>
      <c r="H1457" t="s">
        <v>861</v>
      </c>
      <c r="I1457" t="s">
        <v>2620</v>
      </c>
      <c r="J1457" s="66">
        <v>380</v>
      </c>
      <c r="K1457" s="66">
        <v>380</v>
      </c>
      <c r="L1457" s="66">
        <v>380</v>
      </c>
      <c r="M1457" s="66">
        <v>380</v>
      </c>
      <c r="N1457" s="66">
        <f>VLOOKUP(A1457,GIS!A:C,3,0)</f>
        <v>380</v>
      </c>
      <c r="O1457" s="66" t="str">
        <f t="shared" si="316"/>
        <v/>
      </c>
      <c r="P1457" s="66" t="str">
        <f t="shared" si="320"/>
        <v/>
      </c>
      <c r="Q1457" s="66">
        <f t="shared" si="317"/>
        <v>380</v>
      </c>
      <c r="R1457" s="66">
        <f t="shared" si="318"/>
        <v>380</v>
      </c>
      <c r="S1457" s="66">
        <f>Q1457-U1457-SUMIFS(条件付き不可!X:X,条件付き不可!E:E,D1457)</f>
        <v>380</v>
      </c>
      <c r="T1457" s="66">
        <f t="shared" si="315"/>
        <v>380</v>
      </c>
      <c r="U1457" s="66">
        <f>IF(COUNTIFS(条件付き不可!$E:$E,$D1457,条件付き不可!$C:$C,条件付き不可!$V$3)&gt;0,Q1457,SUMIFS(条件付き不可!$L:$L,条件付き不可!$E:$E,$D1457,条件付き不可!$C:$C,U$1))</f>
        <v>0</v>
      </c>
      <c r="V1457" s="66">
        <f>IF(COUNTIFS(条件付き不可!$E:$E,$D1457,条件付き不可!$C:$C,条件付き不可!$V$5)&gt;0,Q1457,IFERROR(VLOOKUP(D1457,条件付き不可!E:Y,21,0),0))</f>
        <v>0</v>
      </c>
    </row>
    <row r="1458" spans="1:22">
      <c r="A1458" s="53" t="str">
        <f t="shared" si="319"/>
        <v>037119</v>
      </c>
      <c r="B1458" s="53">
        <v>19</v>
      </c>
      <c r="C1458">
        <v>1457</v>
      </c>
      <c r="D1458">
        <v>37119</v>
      </c>
      <c r="E1458" t="s">
        <v>861</v>
      </c>
      <c r="F1458" t="s">
        <v>915</v>
      </c>
      <c r="G1458" t="str">
        <f>VLOOKUP(A1458,GIS!A:B,2,0)</f>
        <v>国府台３・４</v>
      </c>
      <c r="H1458" t="s">
        <v>861</v>
      </c>
      <c r="I1458" t="s">
        <v>2620</v>
      </c>
      <c r="J1458" s="66">
        <v>390</v>
      </c>
      <c r="K1458" s="66">
        <v>390</v>
      </c>
      <c r="L1458" s="66">
        <v>390</v>
      </c>
      <c r="M1458" s="66">
        <v>390</v>
      </c>
      <c r="N1458" s="66">
        <f>VLOOKUP(A1458,GIS!A:C,3,0)</f>
        <v>390</v>
      </c>
      <c r="O1458" s="66" t="str">
        <f t="shared" si="316"/>
        <v/>
      </c>
      <c r="P1458" s="66" t="str">
        <f t="shared" si="320"/>
        <v/>
      </c>
      <c r="Q1458" s="66">
        <f t="shared" si="317"/>
        <v>390</v>
      </c>
      <c r="R1458" s="66">
        <f t="shared" si="318"/>
        <v>390</v>
      </c>
      <c r="S1458" s="66">
        <f>Q1458-U1458-SUMIFS(条件付き不可!X:X,条件付き不可!E:E,D1458)</f>
        <v>390</v>
      </c>
      <c r="T1458" s="66">
        <f t="shared" si="315"/>
        <v>390</v>
      </c>
      <c r="U1458" s="66">
        <f>IF(COUNTIFS(条件付き不可!$E:$E,$D1458,条件付き不可!$C:$C,条件付き不可!$V$3)&gt;0,Q1458,SUMIFS(条件付き不可!$L:$L,条件付き不可!$E:$E,$D1458,条件付き不可!$C:$C,U$1))</f>
        <v>0</v>
      </c>
      <c r="V1458" s="66">
        <f>IF(COUNTIFS(条件付き不可!$E:$E,$D1458,条件付き不可!$C:$C,条件付き不可!$V$5)&gt;0,Q1458,IFERROR(VLOOKUP(D1458,条件付き不可!E:Y,21,0),0))</f>
        <v>0</v>
      </c>
    </row>
    <row r="1459" spans="1:22">
      <c r="A1459" s="53" t="str">
        <f t="shared" si="319"/>
        <v>037120</v>
      </c>
      <c r="B1459" s="53">
        <v>19</v>
      </c>
      <c r="C1459">
        <v>1458</v>
      </c>
      <c r="D1459">
        <v>37120</v>
      </c>
      <c r="E1459" t="s">
        <v>861</v>
      </c>
      <c r="F1459" t="s">
        <v>915</v>
      </c>
      <c r="G1459" t="str">
        <f>VLOOKUP(A1459,GIS!A:B,2,0)</f>
        <v>国府台４・５</v>
      </c>
      <c r="H1459" t="s">
        <v>861</v>
      </c>
      <c r="I1459" t="s">
        <v>2620</v>
      </c>
      <c r="J1459" s="66">
        <v>420</v>
      </c>
      <c r="K1459" s="66">
        <v>420</v>
      </c>
      <c r="L1459" s="66">
        <v>420</v>
      </c>
      <c r="M1459" s="66">
        <v>420</v>
      </c>
      <c r="N1459" s="66">
        <f>VLOOKUP(A1459,GIS!A:C,3,0)</f>
        <v>420</v>
      </c>
      <c r="O1459" s="66" t="str">
        <f t="shared" si="316"/>
        <v/>
      </c>
      <c r="P1459" s="66" t="str">
        <f t="shared" si="320"/>
        <v/>
      </c>
      <c r="Q1459" s="66">
        <f t="shared" si="317"/>
        <v>420</v>
      </c>
      <c r="R1459" s="66">
        <f t="shared" si="318"/>
        <v>420</v>
      </c>
      <c r="S1459" s="66">
        <f>Q1459-U1459-SUMIFS(条件付き不可!X:X,条件付き不可!E:E,D1459)</f>
        <v>420</v>
      </c>
      <c r="T1459" s="66">
        <f t="shared" si="315"/>
        <v>420</v>
      </c>
      <c r="U1459" s="66">
        <f>IF(COUNTIFS(条件付き不可!$E:$E,$D1459,条件付き不可!$C:$C,条件付き不可!$V$3)&gt;0,Q1459,SUMIFS(条件付き不可!$L:$L,条件付き不可!$E:$E,$D1459,条件付き不可!$C:$C,U$1))</f>
        <v>0</v>
      </c>
      <c r="V1459" s="66">
        <f>IF(COUNTIFS(条件付き不可!$E:$E,$D1459,条件付き不可!$C:$C,条件付き不可!$V$5)&gt;0,Q1459,IFERROR(VLOOKUP(D1459,条件付き不可!E:Y,21,0),0))</f>
        <v>0</v>
      </c>
    </row>
    <row r="1460" spans="1:22">
      <c r="A1460" s="53" t="str">
        <f t="shared" si="319"/>
        <v>037131</v>
      </c>
      <c r="B1460" s="53">
        <v>19</v>
      </c>
      <c r="C1460">
        <v>1459</v>
      </c>
      <c r="D1460">
        <v>37131</v>
      </c>
      <c r="E1460" t="s">
        <v>861</v>
      </c>
      <c r="F1460" t="s">
        <v>915</v>
      </c>
      <c r="G1460" t="str">
        <f>VLOOKUP(A1460,GIS!A:B,2,0)</f>
        <v>国府台５</v>
      </c>
      <c r="H1460" t="s">
        <v>861</v>
      </c>
      <c r="I1460" t="s">
        <v>2620</v>
      </c>
      <c r="J1460" s="66">
        <v>350</v>
      </c>
      <c r="K1460" s="66">
        <v>350</v>
      </c>
      <c r="L1460" s="66">
        <v>350</v>
      </c>
      <c r="M1460" s="66">
        <v>350</v>
      </c>
      <c r="N1460" s="66">
        <f>VLOOKUP(A1460,GIS!A:C,3,0)</f>
        <v>350</v>
      </c>
      <c r="O1460" s="66" t="str">
        <f t="shared" si="316"/>
        <v/>
      </c>
      <c r="P1460" s="66" t="str">
        <f t="shared" si="320"/>
        <v/>
      </c>
      <c r="Q1460" s="66">
        <f t="shared" si="317"/>
        <v>350</v>
      </c>
      <c r="R1460" s="66">
        <f t="shared" si="318"/>
        <v>350</v>
      </c>
      <c r="S1460" s="66">
        <f>Q1460-U1460-SUMIFS(条件付き不可!X:X,条件付き不可!E:E,D1460)</f>
        <v>350</v>
      </c>
      <c r="T1460" s="66">
        <f t="shared" si="315"/>
        <v>350</v>
      </c>
      <c r="U1460" s="66">
        <f>IF(COUNTIFS(条件付き不可!$E:$E,$D1460,条件付き不可!$C:$C,条件付き不可!$V$3)&gt;0,Q1460,SUMIFS(条件付き不可!$L:$L,条件付き不可!$E:$E,$D1460,条件付き不可!$C:$C,U$1))</f>
        <v>0</v>
      </c>
      <c r="V1460" s="66">
        <f>IF(COUNTIFS(条件付き不可!$E:$E,$D1460,条件付き不可!$C:$C,条件付き不可!$V$5)&gt;0,Q1460,IFERROR(VLOOKUP(D1460,条件付き不可!E:Y,21,0),0))</f>
        <v>0</v>
      </c>
    </row>
    <row r="1461" spans="1:22">
      <c r="A1461" s="53" t="str">
        <f>TEXT(D1461,"000000")</f>
        <v>037121</v>
      </c>
      <c r="B1461" s="53">
        <v>19</v>
      </c>
      <c r="C1461">
        <v>1460</v>
      </c>
      <c r="D1461">
        <v>37121</v>
      </c>
      <c r="E1461" t="s">
        <v>861</v>
      </c>
      <c r="F1461" t="s">
        <v>915</v>
      </c>
      <c r="G1461" t="str">
        <f>VLOOKUP(A1461,GIS!A:B,2,0)</f>
        <v>国府台６</v>
      </c>
      <c r="H1461" t="s">
        <v>861</v>
      </c>
      <c r="I1461" t="s">
        <v>2620</v>
      </c>
      <c r="J1461" s="66">
        <v>265</v>
      </c>
      <c r="K1461" s="66">
        <v>265</v>
      </c>
      <c r="L1461" s="66">
        <v>265</v>
      </c>
      <c r="M1461" s="66">
        <v>265</v>
      </c>
      <c r="N1461" s="66">
        <f>VLOOKUP(A1461,GIS!A:C,3,0)</f>
        <v>265</v>
      </c>
      <c r="O1461" s="66" t="str">
        <f>IF(J1461=N1461,"","✕")</f>
        <v/>
      </c>
      <c r="P1461" s="66" t="str">
        <f>IF(J1461=K1461,IF(J1461=L1461,"","✕"),"✕")</f>
        <v/>
      </c>
      <c r="Q1461" s="66">
        <f>N1461</f>
        <v>265</v>
      </c>
      <c r="R1461" s="66">
        <f>Q1461-U1461</f>
        <v>265</v>
      </c>
      <c r="S1461" s="66">
        <f>Q1461-U1461-SUMIFS(条件付き不可!X:X,条件付き不可!E:E,D1461)</f>
        <v>265</v>
      </c>
      <c r="T1461" s="66">
        <f>Q1461-V1461</f>
        <v>265</v>
      </c>
      <c r="U1461" s="66">
        <f>IF(COUNTIFS(条件付き不可!$E:$E,$D1461,条件付き不可!$C:$C,条件付き不可!$V$3)&gt;0,Q1461,SUMIFS(条件付き不可!$L:$L,条件付き不可!$E:$E,$D1461,条件付き不可!$C:$C,U$1))</f>
        <v>0</v>
      </c>
      <c r="V1461" s="66">
        <f>IF(COUNTIFS(条件付き不可!$E:$E,$D1461,条件付き不可!$C:$C,条件付き不可!$V$5)&gt;0,Q1461,IFERROR(VLOOKUP(D1461,条件付き不可!E:Y,21,0),0))</f>
        <v>0</v>
      </c>
    </row>
    <row r="1462" spans="1:22">
      <c r="A1462" s="53" t="str">
        <f t="shared" si="319"/>
        <v>037122</v>
      </c>
      <c r="B1462" s="53">
        <v>19</v>
      </c>
      <c r="C1462">
        <v>1461</v>
      </c>
      <c r="D1462">
        <v>37122</v>
      </c>
      <c r="E1462" t="s">
        <v>861</v>
      </c>
      <c r="F1462" t="s">
        <v>916</v>
      </c>
      <c r="G1462" t="str">
        <f>VLOOKUP(A1462,GIS!A:B,2,0)</f>
        <v>稲越町Ａ</v>
      </c>
      <c r="H1462" t="s">
        <v>861</v>
      </c>
      <c r="I1462" t="s">
        <v>7563</v>
      </c>
      <c r="J1462" s="66">
        <v>365</v>
      </c>
      <c r="K1462" s="66">
        <v>365</v>
      </c>
      <c r="L1462" s="66">
        <v>365</v>
      </c>
      <c r="M1462" s="66">
        <v>365</v>
      </c>
      <c r="N1462" s="66">
        <f>VLOOKUP(A1462,GIS!A:C,3,0)</f>
        <v>365</v>
      </c>
      <c r="O1462" s="66" t="str">
        <f t="shared" si="316"/>
        <v/>
      </c>
      <c r="P1462" s="66" t="str">
        <f t="shared" si="320"/>
        <v/>
      </c>
      <c r="Q1462" s="66">
        <f t="shared" si="317"/>
        <v>365</v>
      </c>
      <c r="R1462" s="66">
        <f t="shared" si="318"/>
        <v>365</v>
      </c>
      <c r="S1462" s="66">
        <f>Q1462-U1462-SUMIFS(条件付き不可!X:X,条件付き不可!E:E,D1462)</f>
        <v>365</v>
      </c>
      <c r="T1462" s="66">
        <f t="shared" si="315"/>
        <v>365</v>
      </c>
      <c r="U1462" s="66">
        <f>IF(COUNTIFS(条件付き不可!$E:$E,$D1462,条件付き不可!$C:$C,条件付き不可!$V$3)&gt;0,Q1462,SUMIFS(条件付き不可!$L:$L,条件付き不可!$E:$E,$D1462,条件付き不可!$C:$C,U$1))</f>
        <v>0</v>
      </c>
      <c r="V1462" s="66">
        <f>IF(COUNTIFS(条件付き不可!$E:$E,$D1462,条件付き不可!$C:$C,条件付き不可!$V$5)&gt;0,Q1462,IFERROR(VLOOKUP(D1462,条件付き不可!E:Y,21,0),0))</f>
        <v>0</v>
      </c>
    </row>
    <row r="1463" spans="1:22">
      <c r="A1463" s="53" t="str">
        <f t="shared" si="319"/>
        <v>037123</v>
      </c>
      <c r="B1463" s="53">
        <v>19</v>
      </c>
      <c r="C1463">
        <v>1462</v>
      </c>
      <c r="D1463">
        <v>37123</v>
      </c>
      <c r="E1463" t="s">
        <v>861</v>
      </c>
      <c r="F1463" t="s">
        <v>916</v>
      </c>
      <c r="G1463" t="str">
        <f>VLOOKUP(A1463,GIS!A:B,2,0)</f>
        <v>稲越町Ｂ</v>
      </c>
      <c r="H1463" t="s">
        <v>861</v>
      </c>
      <c r="I1463" t="s">
        <v>2620</v>
      </c>
      <c r="J1463" s="66">
        <v>430</v>
      </c>
      <c r="K1463" s="66">
        <v>430</v>
      </c>
      <c r="L1463" s="66">
        <v>430</v>
      </c>
      <c r="M1463" s="66">
        <v>430</v>
      </c>
      <c r="N1463" s="66">
        <f>VLOOKUP(A1463,GIS!A:C,3,0)</f>
        <v>430</v>
      </c>
      <c r="O1463" s="66" t="str">
        <f t="shared" si="316"/>
        <v/>
      </c>
      <c r="P1463" s="66" t="str">
        <f t="shared" si="320"/>
        <v/>
      </c>
      <c r="Q1463" s="66">
        <f t="shared" si="317"/>
        <v>430</v>
      </c>
      <c r="R1463" s="66">
        <f t="shared" si="318"/>
        <v>430</v>
      </c>
      <c r="S1463" s="66">
        <f>Q1463-U1463-SUMIFS(条件付き不可!X:X,条件付き不可!E:E,D1463)</f>
        <v>430</v>
      </c>
      <c r="T1463" s="66">
        <f t="shared" ref="T1463:T1529" si="321">Q1463-V1463</f>
        <v>430</v>
      </c>
      <c r="U1463" s="66">
        <f>IF(COUNTIFS(条件付き不可!$E:$E,$D1463,条件付き不可!$C:$C,条件付き不可!$V$3)&gt;0,Q1463,SUMIFS(条件付き不可!$L:$L,条件付き不可!$E:$E,$D1463,条件付き不可!$C:$C,U$1))</f>
        <v>0</v>
      </c>
      <c r="V1463" s="66">
        <f>IF(COUNTIFS(条件付き不可!$E:$E,$D1463,条件付き不可!$C:$C,条件付き不可!$V$5)&gt;0,Q1463,IFERROR(VLOOKUP(D1463,条件付き不可!E:Y,21,0),0))</f>
        <v>0</v>
      </c>
    </row>
    <row r="1464" spans="1:22">
      <c r="A1464" s="53" t="str">
        <f t="shared" si="319"/>
        <v>037125</v>
      </c>
      <c r="B1464" s="53">
        <v>19</v>
      </c>
      <c r="C1464">
        <v>1463</v>
      </c>
      <c r="D1464">
        <v>37125</v>
      </c>
      <c r="E1464" t="s">
        <v>861</v>
      </c>
      <c r="F1464" t="s">
        <v>917</v>
      </c>
      <c r="G1464" t="str">
        <f>VLOOKUP(A1464,GIS!A:B,2,0)</f>
        <v>東国分１</v>
      </c>
      <c r="H1464" t="s">
        <v>861</v>
      </c>
      <c r="I1464" t="s">
        <v>2620</v>
      </c>
      <c r="J1464" s="66">
        <v>310</v>
      </c>
      <c r="K1464" s="66">
        <v>310</v>
      </c>
      <c r="L1464" s="66">
        <v>310</v>
      </c>
      <c r="M1464" s="66">
        <v>310</v>
      </c>
      <c r="N1464" s="66">
        <f>VLOOKUP(A1464,GIS!A:C,3,0)</f>
        <v>310</v>
      </c>
      <c r="O1464" s="66" t="str">
        <f t="shared" si="316"/>
        <v/>
      </c>
      <c r="P1464" s="66" t="str">
        <f t="shared" si="320"/>
        <v/>
      </c>
      <c r="Q1464" s="66">
        <f t="shared" si="317"/>
        <v>310</v>
      </c>
      <c r="R1464" s="66">
        <f t="shared" si="318"/>
        <v>310</v>
      </c>
      <c r="S1464" s="66">
        <f>Q1464-U1464-SUMIFS(条件付き不可!X:X,条件付き不可!E:E,D1464)</f>
        <v>310</v>
      </c>
      <c r="T1464" s="66">
        <f t="shared" si="321"/>
        <v>310</v>
      </c>
      <c r="U1464" s="66">
        <f>IF(COUNTIFS(条件付き不可!$E:$E,$D1464,条件付き不可!$C:$C,条件付き不可!$V$3)&gt;0,Q1464,SUMIFS(条件付き不可!$L:$L,条件付き不可!$E:$E,$D1464,条件付き不可!$C:$C,U$1))</f>
        <v>0</v>
      </c>
      <c r="V1464" s="66">
        <f>IF(COUNTIFS(条件付き不可!$E:$E,$D1464,条件付き不可!$C:$C,条件付き不可!$V$5)&gt;0,Q1464,IFERROR(VLOOKUP(D1464,条件付き不可!E:Y,21,0),0))</f>
        <v>0</v>
      </c>
    </row>
    <row r="1465" spans="1:22">
      <c r="A1465" s="53" t="str">
        <f t="shared" si="319"/>
        <v>037130</v>
      </c>
      <c r="B1465" s="53">
        <v>19</v>
      </c>
      <c r="C1465">
        <v>1464</v>
      </c>
      <c r="D1465">
        <v>37130</v>
      </c>
      <c r="E1465" t="s">
        <v>861</v>
      </c>
      <c r="F1465" t="s">
        <v>917</v>
      </c>
      <c r="G1465" t="str">
        <f>VLOOKUP(A1465,GIS!A:B,2,0)</f>
        <v>東国分２</v>
      </c>
      <c r="H1465" t="s">
        <v>861</v>
      </c>
      <c r="I1465" t="s">
        <v>2620</v>
      </c>
      <c r="J1465" s="66">
        <v>420</v>
      </c>
      <c r="K1465" s="66">
        <v>420</v>
      </c>
      <c r="L1465" s="66">
        <v>420</v>
      </c>
      <c r="M1465" s="66">
        <v>420</v>
      </c>
      <c r="N1465" s="66">
        <f>VLOOKUP(A1465,GIS!A:C,3,0)</f>
        <v>420</v>
      </c>
      <c r="O1465" s="66" t="str">
        <f t="shared" si="316"/>
        <v/>
      </c>
      <c r="P1465" s="66" t="str">
        <f t="shared" si="320"/>
        <v/>
      </c>
      <c r="Q1465" s="66">
        <f t="shared" si="317"/>
        <v>420</v>
      </c>
      <c r="R1465" s="66">
        <f t="shared" si="318"/>
        <v>420</v>
      </c>
      <c r="S1465" s="66">
        <f>Q1465-U1465-SUMIFS(条件付き不可!X:X,条件付き不可!E:E,D1465)</f>
        <v>420</v>
      </c>
      <c r="T1465" s="66">
        <f t="shared" si="321"/>
        <v>420</v>
      </c>
      <c r="U1465" s="66">
        <f>IF(COUNTIFS(条件付き不可!$E:$E,$D1465,条件付き不可!$C:$C,条件付き不可!$V$3)&gt;0,Q1465,SUMIFS(条件付き不可!$L:$L,条件付き不可!$E:$E,$D1465,条件付き不可!$C:$C,U$1))</f>
        <v>0</v>
      </c>
      <c r="V1465" s="66">
        <f>IF(COUNTIFS(条件付き不可!$E:$E,$D1465,条件付き不可!$C:$C,条件付き不可!$V$5)&gt;0,Q1465,IFERROR(VLOOKUP(D1465,条件付き不可!E:Y,21,0),0))</f>
        <v>0</v>
      </c>
    </row>
    <row r="1466" spans="1:22">
      <c r="A1466" s="53" t="str">
        <f t="shared" si="319"/>
        <v>040001</v>
      </c>
      <c r="B1466" s="53">
        <v>23</v>
      </c>
      <c r="C1466">
        <v>1465</v>
      </c>
      <c r="D1466">
        <v>40001</v>
      </c>
      <c r="E1466" t="s">
        <v>3037</v>
      </c>
      <c r="F1466" t="s">
        <v>516</v>
      </c>
      <c r="G1466" t="str">
        <f>VLOOKUP(A1466,GIS!A:B,2,0)</f>
        <v>幸町１A</v>
      </c>
      <c r="H1466" t="s">
        <v>918</v>
      </c>
      <c r="I1466" t="s">
        <v>2613</v>
      </c>
      <c r="J1466" s="66">
        <v>460</v>
      </c>
      <c r="K1466" s="66">
        <v>430</v>
      </c>
      <c r="L1466" s="66">
        <v>430</v>
      </c>
      <c r="M1466" s="66">
        <v>460</v>
      </c>
      <c r="N1466" s="66">
        <f>VLOOKUP(A1466,GIS!A:C,3,0)</f>
        <v>460</v>
      </c>
      <c r="O1466" s="66" t="str">
        <f t="shared" si="316"/>
        <v/>
      </c>
      <c r="P1466" s="66" t="str">
        <f t="shared" si="320"/>
        <v>✕</v>
      </c>
      <c r="Q1466" s="66">
        <f t="shared" si="317"/>
        <v>460</v>
      </c>
      <c r="R1466" s="66">
        <f t="shared" si="318"/>
        <v>430</v>
      </c>
      <c r="S1466" s="66">
        <f>Q1466-U1466-SUMIFS(条件付き不可!X:X,条件付き不可!E:E,D1466)</f>
        <v>430</v>
      </c>
      <c r="T1466" s="66">
        <f t="shared" si="321"/>
        <v>460</v>
      </c>
      <c r="U1466" s="66">
        <f>IF(COUNTIFS(条件付き不可!$E:$E,$D1466,条件付き不可!$C:$C,条件付き不可!$V$3)&gt;0,Q1466,SUMIFS(条件付き不可!$L:$L,条件付き不可!$E:$E,$D1466,条件付き不可!$C:$C,U$1))</f>
        <v>30</v>
      </c>
      <c r="V1466" s="66">
        <f>IF(COUNTIFS(条件付き不可!$E:$E,$D1466,条件付き不可!$C:$C,条件付き不可!$V$5)&gt;0,Q1466,IFERROR(VLOOKUP(D1466,条件付き不可!E:Y,21,0),0))</f>
        <v>0</v>
      </c>
    </row>
    <row r="1467" spans="1:22">
      <c r="A1467" s="53" t="str">
        <f t="shared" ref="A1467" si="322">TEXT(D1467,"000000")</f>
        <v>040053</v>
      </c>
      <c r="B1467" s="53">
        <v>23</v>
      </c>
      <c r="C1467">
        <v>1466</v>
      </c>
      <c r="D1467">
        <v>40053</v>
      </c>
      <c r="E1467" t="s">
        <v>3037</v>
      </c>
      <c r="F1467" t="s">
        <v>516</v>
      </c>
      <c r="G1467" t="str">
        <f>VLOOKUP(A1467,GIS!A:B,2,0)</f>
        <v>幸町1B</v>
      </c>
      <c r="H1467" t="s">
        <v>918</v>
      </c>
      <c r="I1467" t="s">
        <v>2613</v>
      </c>
      <c r="J1467" s="66">
        <v>480</v>
      </c>
      <c r="K1467" s="66">
        <v>480</v>
      </c>
      <c r="L1467" s="66">
        <v>480</v>
      </c>
      <c r="M1467" s="66">
        <v>480</v>
      </c>
      <c r="N1467" s="66">
        <f>VLOOKUP(A1467,GIS!A:C,3,0)</f>
        <v>480</v>
      </c>
      <c r="O1467" s="66" t="str">
        <f t="shared" ref="O1467" si="323">IF(J1467=N1467,"","✕")</f>
        <v/>
      </c>
      <c r="P1467" s="66" t="str">
        <f t="shared" ref="P1467" si="324">IF(J1467=K1467,IF(J1467=L1467,"","✕"),"✕")</f>
        <v/>
      </c>
      <c r="Q1467" s="66">
        <f t="shared" ref="Q1467" si="325">N1467</f>
        <v>480</v>
      </c>
      <c r="R1467" s="66">
        <f t="shared" ref="R1467" si="326">Q1467-U1467</f>
        <v>480</v>
      </c>
      <c r="S1467" s="66">
        <f>Q1467-U1467-SUMIFS(条件付き不可!X:X,条件付き不可!E:E,D1467)</f>
        <v>480</v>
      </c>
      <c r="T1467" s="66">
        <f t="shared" ref="T1467" si="327">Q1467-V1467</f>
        <v>480</v>
      </c>
      <c r="U1467" s="66">
        <f>IF(COUNTIFS(条件付き不可!$E:$E,$D1467,条件付き不可!$C:$C,条件付き不可!$V$3)&gt;0,Q1467,SUMIFS(条件付き不可!$L:$L,条件付き不可!$E:$E,$D1467,条件付き不可!$C:$C,U$1))</f>
        <v>0</v>
      </c>
      <c r="V1467" s="66">
        <f>IF(COUNTIFS(条件付き不可!$E:$E,$D1467,条件付き不可!$C:$C,条件付き不可!$V$5)&gt;0,Q1467,IFERROR(VLOOKUP(D1467,条件付き不可!E:Y,21,0),0))</f>
        <v>0</v>
      </c>
    </row>
    <row r="1468" spans="1:22">
      <c r="A1468" s="53" t="str">
        <f t="shared" si="319"/>
        <v>040002</v>
      </c>
      <c r="B1468" s="53">
        <v>23</v>
      </c>
      <c r="C1468">
        <v>1467</v>
      </c>
      <c r="D1468">
        <v>40002</v>
      </c>
      <c r="E1468" t="s">
        <v>3037</v>
      </c>
      <c r="F1468" t="s">
        <v>516</v>
      </c>
      <c r="G1468" t="str">
        <f>VLOOKUP(A1468,GIS!A:B,2,0)</f>
        <v>幸町２Ａ　団</v>
      </c>
      <c r="H1468" t="s">
        <v>918</v>
      </c>
      <c r="I1468" t="s">
        <v>2613</v>
      </c>
      <c r="J1468" s="66">
        <v>920</v>
      </c>
      <c r="K1468" s="66">
        <v>920</v>
      </c>
      <c r="L1468" s="66">
        <v>920</v>
      </c>
      <c r="M1468" s="66">
        <v>920</v>
      </c>
      <c r="N1468" s="66">
        <f>VLOOKUP(A1468,GIS!A:C,3,0)</f>
        <v>920</v>
      </c>
      <c r="O1468" s="66" t="str">
        <f t="shared" si="316"/>
        <v/>
      </c>
      <c r="P1468" s="66" t="str">
        <f t="shared" si="320"/>
        <v/>
      </c>
      <c r="Q1468" s="66">
        <f t="shared" si="317"/>
        <v>920</v>
      </c>
      <c r="R1468" s="66">
        <f t="shared" si="318"/>
        <v>920</v>
      </c>
      <c r="S1468" s="66">
        <f>Q1468-U1468-SUMIFS(条件付き不可!X:X,条件付き不可!E:E,D1468)</f>
        <v>920</v>
      </c>
      <c r="T1468" s="66">
        <f t="shared" si="321"/>
        <v>920</v>
      </c>
      <c r="U1468" s="66">
        <f>IF(COUNTIFS(条件付き不可!$E:$E,$D1468,条件付き不可!$C:$C,条件付き不可!$V$3)&gt;0,Q1468,SUMIFS(条件付き不可!$L:$L,条件付き不可!$E:$E,$D1468,条件付き不可!$C:$C,U$1))</f>
        <v>0</v>
      </c>
      <c r="V1468" s="66">
        <f>IF(COUNTIFS(条件付き不可!$E:$E,$D1468,条件付き不可!$C:$C,条件付き不可!$V$5)&gt;0,Q1468,IFERROR(VLOOKUP(D1468,条件付き不可!E:Y,21,0),0))</f>
        <v>0</v>
      </c>
    </row>
    <row r="1469" spans="1:22">
      <c r="A1469" s="53" t="str">
        <f t="shared" si="319"/>
        <v>040003</v>
      </c>
      <c r="B1469" s="53">
        <v>23</v>
      </c>
      <c r="C1469">
        <v>1468</v>
      </c>
      <c r="D1469">
        <v>40003</v>
      </c>
      <c r="E1469" t="s">
        <v>3037</v>
      </c>
      <c r="F1469" t="s">
        <v>516</v>
      </c>
      <c r="G1469" t="str">
        <f>VLOOKUP(A1469,GIS!A:B,2,0)</f>
        <v>幸町２Ｂ　団</v>
      </c>
      <c r="H1469" t="s">
        <v>918</v>
      </c>
      <c r="I1469" t="s">
        <v>2613</v>
      </c>
      <c r="J1469" s="66">
        <v>725</v>
      </c>
      <c r="K1469" s="66">
        <v>725</v>
      </c>
      <c r="L1469" s="66">
        <v>725</v>
      </c>
      <c r="M1469" s="66">
        <v>725</v>
      </c>
      <c r="N1469" s="66">
        <f>VLOOKUP(A1469,GIS!A:C,3,0)</f>
        <v>725</v>
      </c>
      <c r="O1469" s="66" t="str">
        <f t="shared" si="316"/>
        <v/>
      </c>
      <c r="P1469" s="66" t="str">
        <f t="shared" si="320"/>
        <v/>
      </c>
      <c r="Q1469" s="66">
        <f t="shared" si="317"/>
        <v>725</v>
      </c>
      <c r="R1469" s="66">
        <f t="shared" si="318"/>
        <v>725</v>
      </c>
      <c r="S1469" s="66">
        <f>Q1469-U1469-SUMIFS(条件付き不可!X:X,条件付き不可!E:E,D1469)</f>
        <v>725</v>
      </c>
      <c r="T1469" s="66">
        <f t="shared" si="321"/>
        <v>725</v>
      </c>
      <c r="U1469" s="66">
        <f>IF(COUNTIFS(条件付き不可!$E:$E,$D1469,条件付き不可!$C:$C,条件付き不可!$V$3)&gt;0,Q1469,SUMIFS(条件付き不可!$L:$L,条件付き不可!$E:$E,$D1469,条件付き不可!$C:$C,U$1))</f>
        <v>0</v>
      </c>
      <c r="V1469" s="66">
        <f>IF(COUNTIFS(条件付き不可!$E:$E,$D1469,条件付き不可!$C:$C,条件付き不可!$V$5)&gt;0,Q1469,IFERROR(VLOOKUP(D1469,条件付き不可!E:Y,21,0),0))</f>
        <v>0</v>
      </c>
    </row>
    <row r="1470" spans="1:22">
      <c r="A1470" s="53" t="str">
        <f t="shared" si="319"/>
        <v>040004</v>
      </c>
      <c r="B1470" s="53">
        <v>23</v>
      </c>
      <c r="C1470">
        <v>1469</v>
      </c>
      <c r="D1470">
        <v>40004</v>
      </c>
      <c r="E1470" t="s">
        <v>3037</v>
      </c>
      <c r="F1470" t="s">
        <v>516</v>
      </c>
      <c r="G1470" t="str">
        <f>VLOOKUP(A1470,GIS!A:B,2,0)</f>
        <v>幸町２Ｃ　団</v>
      </c>
      <c r="H1470" t="s">
        <v>918</v>
      </c>
      <c r="I1470" t="s">
        <v>2613</v>
      </c>
      <c r="J1470" s="66">
        <v>810</v>
      </c>
      <c r="K1470" s="66">
        <v>810</v>
      </c>
      <c r="L1470" s="66">
        <v>810</v>
      </c>
      <c r="M1470" s="66">
        <v>810</v>
      </c>
      <c r="N1470" s="66">
        <f>VLOOKUP(A1470,GIS!A:C,3,0)</f>
        <v>810</v>
      </c>
      <c r="O1470" s="66" t="str">
        <f t="shared" si="316"/>
        <v/>
      </c>
      <c r="P1470" s="66" t="str">
        <f t="shared" si="320"/>
        <v/>
      </c>
      <c r="Q1470" s="66">
        <f t="shared" si="317"/>
        <v>810</v>
      </c>
      <c r="R1470" s="66">
        <f t="shared" si="318"/>
        <v>810</v>
      </c>
      <c r="S1470" s="66">
        <f>Q1470-U1470-SUMIFS(条件付き不可!X:X,条件付き不可!E:E,D1470)</f>
        <v>810</v>
      </c>
      <c r="T1470" s="66">
        <f t="shared" si="321"/>
        <v>810</v>
      </c>
      <c r="U1470" s="66">
        <f>IF(COUNTIFS(条件付き不可!$E:$E,$D1470,条件付き不可!$C:$C,条件付き不可!$V$3)&gt;0,Q1470,SUMIFS(条件付き不可!$L:$L,条件付き不可!$E:$E,$D1470,条件付き不可!$C:$C,U$1))</f>
        <v>0</v>
      </c>
      <c r="V1470" s="66">
        <f>IF(COUNTIFS(条件付き不可!$E:$E,$D1470,条件付き不可!$C:$C,条件付き不可!$V$5)&gt;0,Q1470,IFERROR(VLOOKUP(D1470,条件付き不可!E:Y,21,0),0))</f>
        <v>0</v>
      </c>
    </row>
    <row r="1471" spans="1:22">
      <c r="A1471" s="53" t="str">
        <f t="shared" si="319"/>
        <v>040005</v>
      </c>
      <c r="B1471" s="53">
        <v>23</v>
      </c>
      <c r="C1471">
        <v>1470</v>
      </c>
      <c r="D1471">
        <v>40005</v>
      </c>
      <c r="E1471" t="s">
        <v>3037</v>
      </c>
      <c r="F1471" t="s">
        <v>516</v>
      </c>
      <c r="G1471" t="str">
        <f>VLOOKUP(A1471,GIS!A:B,2,0)</f>
        <v>幸町２Ｄ　団</v>
      </c>
      <c r="H1471" t="s">
        <v>918</v>
      </c>
      <c r="I1471" t="s">
        <v>2613</v>
      </c>
      <c r="J1471" s="66">
        <v>600</v>
      </c>
      <c r="K1471" s="66">
        <v>600</v>
      </c>
      <c r="L1471" s="66">
        <v>600</v>
      </c>
      <c r="M1471" s="66">
        <v>600</v>
      </c>
      <c r="N1471" s="66">
        <f>VLOOKUP(A1471,GIS!A:C,3,0)</f>
        <v>600</v>
      </c>
      <c r="O1471" s="66" t="str">
        <f t="shared" si="316"/>
        <v/>
      </c>
      <c r="P1471" s="66" t="str">
        <f t="shared" si="320"/>
        <v/>
      </c>
      <c r="Q1471" s="66">
        <f t="shared" si="317"/>
        <v>600</v>
      </c>
      <c r="R1471" s="66">
        <f t="shared" si="318"/>
        <v>600</v>
      </c>
      <c r="S1471" s="66">
        <f>Q1471-U1471-SUMIFS(条件付き不可!X:X,条件付き不可!E:E,D1471)</f>
        <v>600</v>
      </c>
      <c r="T1471" s="66">
        <f t="shared" si="321"/>
        <v>600</v>
      </c>
      <c r="U1471" s="66">
        <f>IF(COUNTIFS(条件付き不可!$E:$E,$D1471,条件付き不可!$C:$C,条件付き不可!$V$3)&gt;0,Q1471,SUMIFS(条件付き不可!$L:$L,条件付き不可!$E:$E,$D1471,条件付き不可!$C:$C,U$1))</f>
        <v>0</v>
      </c>
      <c r="V1471" s="66">
        <f>IF(COUNTIFS(条件付き不可!$E:$E,$D1471,条件付き不可!$C:$C,条件付き不可!$V$5)&gt;0,Q1471,IFERROR(VLOOKUP(D1471,条件付き不可!E:Y,21,0),0))</f>
        <v>0</v>
      </c>
    </row>
    <row r="1472" spans="1:22">
      <c r="A1472" s="53" t="str">
        <f t="shared" si="319"/>
        <v>040006</v>
      </c>
      <c r="B1472" s="53">
        <v>23</v>
      </c>
      <c r="C1472">
        <v>1471</v>
      </c>
      <c r="D1472">
        <v>40006</v>
      </c>
      <c r="E1472" t="s">
        <v>3037</v>
      </c>
      <c r="F1472" t="s">
        <v>516</v>
      </c>
      <c r="G1472" t="str">
        <f>VLOOKUP(A1472,GIS!A:B,2,0)</f>
        <v>幸町2E　団</v>
      </c>
      <c r="H1472" t="s">
        <v>918</v>
      </c>
      <c r="I1472" t="s">
        <v>2613</v>
      </c>
      <c r="J1472" s="66">
        <v>1390</v>
      </c>
      <c r="K1472" s="66">
        <v>1390</v>
      </c>
      <c r="L1472" s="66">
        <v>1390</v>
      </c>
      <c r="M1472" s="66">
        <v>1390</v>
      </c>
      <c r="N1472" s="66">
        <f>VLOOKUP(A1472,GIS!A:C,3,0)</f>
        <v>1390</v>
      </c>
      <c r="O1472" s="66" t="str">
        <f t="shared" ref="O1472:O1538" si="328">IF(J1472=N1472,"","✕")</f>
        <v/>
      </c>
      <c r="P1472" s="66" t="str">
        <f t="shared" si="320"/>
        <v/>
      </c>
      <c r="Q1472" s="66">
        <f t="shared" ref="Q1472:Q1538" si="329">N1472</f>
        <v>1390</v>
      </c>
      <c r="R1472" s="66">
        <f t="shared" ref="R1472:R1538" si="330">Q1472-U1472</f>
        <v>1390</v>
      </c>
      <c r="S1472" s="66">
        <f>Q1472-U1472-SUMIFS(条件付き不可!X:X,条件付き不可!E:E,D1472)</f>
        <v>1390</v>
      </c>
      <c r="T1472" s="66">
        <f t="shared" si="321"/>
        <v>1390</v>
      </c>
      <c r="U1472" s="66">
        <f>IF(COUNTIFS(条件付き不可!$E:$E,$D1472,条件付き不可!$C:$C,条件付き不可!$V$3)&gt;0,Q1472,SUMIFS(条件付き不可!$L:$L,条件付き不可!$E:$E,$D1472,条件付き不可!$C:$C,U$1))</f>
        <v>0</v>
      </c>
      <c r="V1472" s="66">
        <f>IF(COUNTIFS(条件付き不可!$E:$E,$D1472,条件付き不可!$C:$C,条件付き不可!$V$5)&gt;0,Q1472,IFERROR(VLOOKUP(D1472,条件付き不可!E:Y,21,0),0))</f>
        <v>0</v>
      </c>
    </row>
    <row r="1473" spans="1:22">
      <c r="A1473" s="53" t="str">
        <f t="shared" si="319"/>
        <v>040007</v>
      </c>
      <c r="B1473" s="53">
        <v>23</v>
      </c>
      <c r="C1473">
        <v>1472</v>
      </c>
      <c r="D1473">
        <v>40007</v>
      </c>
      <c r="E1473" t="s">
        <v>3037</v>
      </c>
      <c r="F1473" t="s">
        <v>516</v>
      </c>
      <c r="G1473" t="str">
        <f>VLOOKUP(A1473,GIS!A:B,2,0)</f>
        <v>幸町２Ｆ　団</v>
      </c>
      <c r="H1473" t="s">
        <v>918</v>
      </c>
      <c r="I1473" t="s">
        <v>2613</v>
      </c>
      <c r="J1473" s="66">
        <v>560</v>
      </c>
      <c r="K1473" s="66">
        <v>560</v>
      </c>
      <c r="L1473" s="66">
        <v>560</v>
      </c>
      <c r="M1473" s="66">
        <v>560</v>
      </c>
      <c r="N1473" s="66">
        <f>VLOOKUP(A1473,GIS!A:C,3,0)</f>
        <v>560</v>
      </c>
      <c r="O1473" s="66" t="str">
        <f t="shared" si="328"/>
        <v/>
      </c>
      <c r="P1473" s="66" t="str">
        <f t="shared" si="320"/>
        <v/>
      </c>
      <c r="Q1473" s="66">
        <f t="shared" si="329"/>
        <v>560</v>
      </c>
      <c r="R1473" s="66">
        <f t="shared" si="330"/>
        <v>560</v>
      </c>
      <c r="S1473" s="66">
        <f>Q1473-U1473-SUMIFS(条件付き不可!X:X,条件付き不可!E:E,D1473)</f>
        <v>560</v>
      </c>
      <c r="T1473" s="66">
        <f t="shared" si="321"/>
        <v>560</v>
      </c>
      <c r="U1473" s="66">
        <f>IF(COUNTIFS(条件付き不可!$E:$E,$D1473,条件付き不可!$C:$C,条件付き不可!$V$3)&gt;0,Q1473,SUMIFS(条件付き不可!$L:$L,条件付き不可!$E:$E,$D1473,条件付き不可!$C:$C,U$1))</f>
        <v>0</v>
      </c>
      <c r="V1473" s="66">
        <f>IF(COUNTIFS(条件付き不可!$E:$E,$D1473,条件付き不可!$C:$C,条件付き不可!$V$5)&gt;0,Q1473,IFERROR(VLOOKUP(D1473,条件付き不可!E:Y,21,0),0))</f>
        <v>0</v>
      </c>
    </row>
    <row r="1474" spans="1:22">
      <c r="A1474" s="53" t="str">
        <f t="shared" ref="A1474" si="331">TEXT(D1474,"000000")</f>
        <v>040052</v>
      </c>
      <c r="B1474" s="53">
        <v>23</v>
      </c>
      <c r="C1474">
        <v>1473</v>
      </c>
      <c r="D1474">
        <v>40052</v>
      </c>
      <c r="E1474" t="s">
        <v>3037</v>
      </c>
      <c r="F1474" t="s">
        <v>516</v>
      </c>
      <c r="G1474" t="str">
        <f>VLOOKUP(A1474,GIS!A:B,2,0)</f>
        <v>幸町2G　団</v>
      </c>
      <c r="H1474" t="s">
        <v>918</v>
      </c>
      <c r="I1474" t="s">
        <v>2613</v>
      </c>
      <c r="J1474" s="66">
        <v>460</v>
      </c>
      <c r="K1474" s="66">
        <v>460</v>
      </c>
      <c r="L1474" s="66">
        <v>460</v>
      </c>
      <c r="M1474" s="66">
        <v>460</v>
      </c>
      <c r="N1474" s="66">
        <f>VLOOKUP(A1474,GIS!A:C,3,0)</f>
        <v>460</v>
      </c>
      <c r="O1474" s="66" t="str">
        <f t="shared" ref="O1474" si="332">IF(J1474=N1474,"","✕")</f>
        <v/>
      </c>
      <c r="P1474" s="66" t="str">
        <f t="shared" ref="P1474" si="333">IF(J1474=K1474,IF(J1474=L1474,"","✕"),"✕")</f>
        <v/>
      </c>
      <c r="Q1474" s="66">
        <f t="shared" ref="Q1474" si="334">N1474</f>
        <v>460</v>
      </c>
      <c r="R1474" s="66">
        <f t="shared" ref="R1474" si="335">Q1474-U1474</f>
        <v>460</v>
      </c>
      <c r="S1474" s="66">
        <f>Q1474-U1474-SUMIFS(条件付き不可!X:X,条件付き不可!E:E,D1474)</f>
        <v>460</v>
      </c>
      <c r="T1474" s="66">
        <f t="shared" ref="T1474" si="336">Q1474-V1474</f>
        <v>460</v>
      </c>
      <c r="U1474" s="66">
        <f>IF(COUNTIFS(条件付き不可!$E:$E,$D1474,条件付き不可!$C:$C,条件付き不可!$V$3)&gt;0,Q1474,SUMIFS(条件付き不可!$L:$L,条件付き不可!$E:$E,$D1474,条件付き不可!$C:$C,U$1))</f>
        <v>0</v>
      </c>
      <c r="V1474" s="66">
        <f>IF(COUNTIFS(条件付き不可!$E:$E,$D1474,条件付き不可!$C:$C,条件付き不可!$V$5)&gt;0,Q1474,IFERROR(VLOOKUP(D1474,条件付き不可!E:Y,21,0),0))</f>
        <v>0</v>
      </c>
    </row>
    <row r="1475" spans="1:22">
      <c r="A1475" s="53" t="str">
        <f t="shared" si="319"/>
        <v>040008</v>
      </c>
      <c r="B1475" s="53">
        <v>23</v>
      </c>
      <c r="C1475">
        <v>1474</v>
      </c>
      <c r="D1475">
        <v>40008</v>
      </c>
      <c r="E1475" t="s">
        <v>3037</v>
      </c>
      <c r="F1475" t="s">
        <v>924</v>
      </c>
      <c r="G1475" t="str">
        <f>VLOOKUP(A1475,GIS!A:B,2,0)</f>
        <v>稲毛海岸１．２</v>
      </c>
      <c r="H1475" t="s">
        <v>918</v>
      </c>
      <c r="I1475" t="s">
        <v>2613</v>
      </c>
      <c r="J1475" s="66">
        <v>900</v>
      </c>
      <c r="K1475" s="66">
        <v>900</v>
      </c>
      <c r="L1475" s="66">
        <v>900</v>
      </c>
      <c r="M1475" s="66">
        <v>900</v>
      </c>
      <c r="N1475" s="66">
        <f>VLOOKUP(A1475,GIS!A:C,3,0)</f>
        <v>900</v>
      </c>
      <c r="O1475" s="66" t="str">
        <f t="shared" si="328"/>
        <v/>
      </c>
      <c r="P1475" s="66" t="str">
        <f t="shared" si="320"/>
        <v/>
      </c>
      <c r="Q1475" s="66">
        <f t="shared" si="329"/>
        <v>900</v>
      </c>
      <c r="R1475" s="66">
        <f t="shared" si="330"/>
        <v>900</v>
      </c>
      <c r="S1475" s="66">
        <f>Q1475-U1475-SUMIFS(条件付き不可!X:X,条件付き不可!E:E,D1475)</f>
        <v>900</v>
      </c>
      <c r="T1475" s="66">
        <f t="shared" si="321"/>
        <v>900</v>
      </c>
      <c r="U1475" s="66">
        <f>IF(COUNTIFS(条件付き不可!$E:$E,$D1475,条件付き不可!$C:$C,条件付き不可!$V$3)&gt;0,Q1475,SUMIFS(条件付き不可!$L:$L,条件付き不可!$E:$E,$D1475,条件付き不可!$C:$C,U$1))</f>
        <v>0</v>
      </c>
      <c r="V1475" s="66">
        <f>IF(COUNTIFS(条件付き不可!$E:$E,$D1475,条件付き不可!$C:$C,条件付き不可!$V$5)&gt;0,Q1475,IFERROR(VLOOKUP(D1475,条件付き不可!E:Y,21,0),0))</f>
        <v>0</v>
      </c>
    </row>
    <row r="1476" spans="1:22">
      <c r="A1476" s="53" t="str">
        <f t="shared" ref="A1476:A1541" si="337">TEXT(D1476,"000000")</f>
        <v>040009</v>
      </c>
      <c r="B1476" s="53">
        <v>23</v>
      </c>
      <c r="C1476">
        <v>1475</v>
      </c>
      <c r="D1476">
        <v>40009</v>
      </c>
      <c r="E1476" t="s">
        <v>3037</v>
      </c>
      <c r="F1476" t="s">
        <v>924</v>
      </c>
      <c r="G1476" t="str">
        <f>VLOOKUP(A1476,GIS!A:B,2,0)</f>
        <v>稲毛海岸2・3団</v>
      </c>
      <c r="H1476" t="s">
        <v>918</v>
      </c>
      <c r="I1476" t="s">
        <v>2613</v>
      </c>
      <c r="J1476" s="66">
        <v>550</v>
      </c>
      <c r="K1476" s="66">
        <v>550</v>
      </c>
      <c r="L1476" s="66">
        <v>550</v>
      </c>
      <c r="M1476" s="66">
        <v>550</v>
      </c>
      <c r="N1476" s="66">
        <f>VLOOKUP(A1476,GIS!A:C,3,0)</f>
        <v>550</v>
      </c>
      <c r="O1476" s="66" t="str">
        <f t="shared" si="328"/>
        <v/>
      </c>
      <c r="P1476" s="66" t="str">
        <f t="shared" si="320"/>
        <v/>
      </c>
      <c r="Q1476" s="66">
        <f t="shared" si="329"/>
        <v>550</v>
      </c>
      <c r="R1476" s="66">
        <f t="shared" si="330"/>
        <v>550</v>
      </c>
      <c r="S1476" s="66">
        <f>Q1476-U1476-SUMIFS(条件付き不可!X:X,条件付き不可!E:E,D1476)</f>
        <v>550</v>
      </c>
      <c r="T1476" s="66">
        <f t="shared" si="321"/>
        <v>550</v>
      </c>
      <c r="U1476" s="66">
        <f>IF(COUNTIFS(条件付き不可!$E:$E,$D1476,条件付き不可!$C:$C,条件付き不可!$V$3)&gt;0,Q1476,SUMIFS(条件付き不可!$L:$L,条件付き不可!$E:$E,$D1476,条件付き不可!$C:$C,U$1))</f>
        <v>0</v>
      </c>
      <c r="V1476" s="66">
        <f>IF(COUNTIFS(条件付き不可!$E:$E,$D1476,条件付き不可!$C:$C,条件付き不可!$V$5)&gt;0,Q1476,IFERROR(VLOOKUP(D1476,条件付き不可!E:Y,21,0),0))</f>
        <v>0</v>
      </c>
    </row>
    <row r="1477" spans="1:22">
      <c r="A1477" s="53" t="str">
        <f t="shared" ref="A1477" si="338">TEXT(D1477,"000000")</f>
        <v>040054</v>
      </c>
      <c r="B1477" s="53">
        <v>23</v>
      </c>
      <c r="C1477">
        <v>1476</v>
      </c>
      <c r="D1477">
        <v>40054</v>
      </c>
      <c r="E1477" t="s">
        <v>3037</v>
      </c>
      <c r="F1477" t="s">
        <v>924</v>
      </c>
      <c r="G1477" t="str">
        <f>VLOOKUP(A1477,GIS!A:B,2,0)</f>
        <v>稲毛海岸3団・高洲1</v>
      </c>
      <c r="H1477" t="s">
        <v>918</v>
      </c>
      <c r="I1477" t="s">
        <v>2613</v>
      </c>
      <c r="J1477" s="66">
        <v>560</v>
      </c>
      <c r="K1477" s="66">
        <v>560</v>
      </c>
      <c r="L1477" s="66">
        <v>560</v>
      </c>
      <c r="M1477" s="66">
        <v>560</v>
      </c>
      <c r="N1477" s="66">
        <f>VLOOKUP(A1477,GIS!A:C,3,0)</f>
        <v>560</v>
      </c>
      <c r="O1477" s="66" t="str">
        <f t="shared" ref="O1477" si="339">IF(J1477=N1477,"","✕")</f>
        <v/>
      </c>
      <c r="P1477" s="66" t="str">
        <f t="shared" ref="P1477" si="340">IF(J1477=K1477,IF(J1477=L1477,"","✕"),"✕")</f>
        <v/>
      </c>
      <c r="Q1477" s="66">
        <f t="shared" ref="Q1477" si="341">N1477</f>
        <v>560</v>
      </c>
      <c r="R1477" s="66">
        <f t="shared" ref="R1477" si="342">Q1477-U1477</f>
        <v>560</v>
      </c>
      <c r="S1477" s="66">
        <f>Q1477-U1477-SUMIFS(条件付き不可!X:X,条件付き不可!E:E,D1477)</f>
        <v>560</v>
      </c>
      <c r="T1477" s="66">
        <f t="shared" ref="T1477" si="343">Q1477-V1477</f>
        <v>560</v>
      </c>
      <c r="U1477" s="66">
        <f>IF(COUNTIFS(条件付き不可!$E:$E,$D1477,条件付き不可!$C:$C,条件付き不可!$V$3)&gt;0,Q1477,SUMIFS(条件付き不可!$L:$L,条件付き不可!$E:$E,$D1477,条件付き不可!$C:$C,U$1))</f>
        <v>0</v>
      </c>
      <c r="V1477" s="66">
        <f>IF(COUNTIFS(条件付き不可!$E:$E,$D1477,条件付き不可!$C:$C,条件付き不可!$V$5)&gt;0,Q1477,IFERROR(VLOOKUP(D1477,条件付き不可!E:Y,21,0),0))</f>
        <v>0</v>
      </c>
    </row>
    <row r="1478" spans="1:22">
      <c r="A1478" s="53" t="str">
        <f t="shared" si="337"/>
        <v>040010</v>
      </c>
      <c r="B1478" s="53">
        <v>23</v>
      </c>
      <c r="C1478">
        <v>1477</v>
      </c>
      <c r="D1478">
        <v>40010</v>
      </c>
      <c r="E1478" t="s">
        <v>3037</v>
      </c>
      <c r="F1478" t="s">
        <v>924</v>
      </c>
      <c r="G1478" t="str">
        <f>VLOOKUP(A1478,GIS!A:B,2,0)</f>
        <v>稲毛海岸４</v>
      </c>
      <c r="H1478" t="s">
        <v>918</v>
      </c>
      <c r="I1478" t="s">
        <v>2613</v>
      </c>
      <c r="J1478" s="66">
        <v>690</v>
      </c>
      <c r="K1478" s="66">
        <v>690</v>
      </c>
      <c r="L1478" s="66">
        <v>690</v>
      </c>
      <c r="M1478" s="66">
        <v>690</v>
      </c>
      <c r="N1478" s="66">
        <f>VLOOKUP(A1478,GIS!A:C,3,0)</f>
        <v>690</v>
      </c>
      <c r="O1478" s="66" t="str">
        <f t="shared" si="328"/>
        <v/>
      </c>
      <c r="P1478" s="66" t="str">
        <f t="shared" si="320"/>
        <v/>
      </c>
      <c r="Q1478" s="66">
        <f t="shared" si="329"/>
        <v>690</v>
      </c>
      <c r="R1478" s="66">
        <f t="shared" si="330"/>
        <v>690</v>
      </c>
      <c r="S1478" s="66">
        <f>Q1478-U1478-SUMIFS(条件付き不可!X:X,条件付き不可!E:E,D1478)</f>
        <v>690</v>
      </c>
      <c r="T1478" s="66">
        <f t="shared" si="321"/>
        <v>690</v>
      </c>
      <c r="U1478" s="66">
        <f>IF(COUNTIFS(条件付き不可!$E:$E,$D1478,条件付き不可!$C:$C,条件付き不可!$V$3)&gt;0,Q1478,SUMIFS(条件付き不可!$L:$L,条件付き不可!$E:$E,$D1478,条件付き不可!$C:$C,U$1))</f>
        <v>0</v>
      </c>
      <c r="V1478" s="66">
        <f>IF(COUNTIFS(条件付き不可!$E:$E,$D1478,条件付き不可!$C:$C,条件付き不可!$V$5)&gt;0,Q1478,IFERROR(VLOOKUP(D1478,条件付き不可!E:Y,21,0),0))</f>
        <v>0</v>
      </c>
    </row>
    <row r="1479" spans="1:22">
      <c r="A1479" s="53" t="str">
        <f t="shared" si="337"/>
        <v>040011</v>
      </c>
      <c r="B1479" s="53">
        <v>23</v>
      </c>
      <c r="C1479">
        <v>1478</v>
      </c>
      <c r="D1479">
        <v>40011</v>
      </c>
      <c r="E1479" t="s">
        <v>3037</v>
      </c>
      <c r="F1479" t="s">
        <v>924</v>
      </c>
      <c r="G1479" t="str">
        <f>VLOOKUP(A1479,GIS!A:B,2,0)</f>
        <v>稲毛海岸５A</v>
      </c>
      <c r="H1479" t="s">
        <v>918</v>
      </c>
      <c r="I1479" t="s">
        <v>2613</v>
      </c>
      <c r="J1479" s="66">
        <v>870</v>
      </c>
      <c r="K1479" s="66">
        <v>870</v>
      </c>
      <c r="L1479" s="66">
        <v>870</v>
      </c>
      <c r="M1479" s="66">
        <v>870</v>
      </c>
      <c r="N1479" s="66">
        <f>VLOOKUP(A1479,GIS!A:C,3,0)</f>
        <v>870</v>
      </c>
      <c r="O1479" s="66" t="str">
        <f t="shared" si="328"/>
        <v/>
      </c>
      <c r="P1479" s="66" t="str">
        <f t="shared" si="320"/>
        <v/>
      </c>
      <c r="Q1479" s="66">
        <f t="shared" si="329"/>
        <v>870</v>
      </c>
      <c r="R1479" s="66">
        <f t="shared" si="330"/>
        <v>870</v>
      </c>
      <c r="S1479" s="66">
        <f>Q1479-U1479-SUMIFS(条件付き不可!X:X,条件付き不可!E:E,D1479)</f>
        <v>870</v>
      </c>
      <c r="T1479" s="66">
        <f t="shared" si="321"/>
        <v>870</v>
      </c>
      <c r="U1479" s="66">
        <f>IF(COUNTIFS(条件付き不可!$E:$E,$D1479,条件付き不可!$C:$C,条件付き不可!$V$3)&gt;0,Q1479,SUMIFS(条件付き不可!$L:$L,条件付き不可!$E:$E,$D1479,条件付き不可!$C:$C,U$1))</f>
        <v>0</v>
      </c>
      <c r="V1479" s="66">
        <f>IF(COUNTIFS(条件付き不可!$E:$E,$D1479,条件付き不可!$C:$C,条件付き不可!$V$5)&gt;0,Q1479,IFERROR(VLOOKUP(D1479,条件付き不可!E:Y,21,0),0))</f>
        <v>0</v>
      </c>
    </row>
    <row r="1480" spans="1:22">
      <c r="A1480" s="53" t="str">
        <f>TEXT(D1480,"000000")</f>
        <v>040051</v>
      </c>
      <c r="B1480" s="53">
        <v>23</v>
      </c>
      <c r="C1480">
        <v>1479</v>
      </c>
      <c r="D1480">
        <v>40051</v>
      </c>
      <c r="E1480" t="s">
        <v>3037</v>
      </c>
      <c r="F1480" t="s">
        <v>924</v>
      </c>
      <c r="G1480" t="str">
        <f>VLOOKUP(A1480,GIS!A:B,2,0)</f>
        <v>稲毛海岸５B</v>
      </c>
      <c r="H1480" t="s">
        <v>918</v>
      </c>
      <c r="I1480" t="s">
        <v>2613</v>
      </c>
      <c r="J1480" s="66">
        <v>460</v>
      </c>
      <c r="K1480" s="66">
        <v>140</v>
      </c>
      <c r="L1480" s="66">
        <v>140</v>
      </c>
      <c r="M1480" s="66">
        <v>460</v>
      </c>
      <c r="N1480" s="66">
        <f>VLOOKUP(A1480,GIS!A:C,3,0)</f>
        <v>460</v>
      </c>
      <c r="O1480" s="66" t="str">
        <f>IF(J1480=N1480,"","✕")</f>
        <v/>
      </c>
      <c r="P1480" s="66" t="str">
        <f>IF(J1480=K1480,IF(J1480=L1480,"","✕"),"✕")</f>
        <v>✕</v>
      </c>
      <c r="Q1480" s="66">
        <f>N1480</f>
        <v>460</v>
      </c>
      <c r="R1480" s="66">
        <f>Q1480-U1480</f>
        <v>140</v>
      </c>
      <c r="S1480" s="66">
        <f>Q1480-U1480-SUMIFS(条件付き不可!X:X,条件付き不可!E:E,D1480)</f>
        <v>140</v>
      </c>
      <c r="T1480" s="66">
        <f>Q1480-V1480</f>
        <v>460</v>
      </c>
      <c r="U1480" s="66">
        <f>IF(COUNTIFS(条件付き不可!$E:$E,$D1480,条件付き不可!$C:$C,条件付き不可!$V$3)&gt;0,Q1480,SUMIFS(条件付き不可!$L:$L,条件付き不可!$E:$E,$D1480,条件付き不可!$C:$C,U$1))</f>
        <v>320</v>
      </c>
      <c r="V1480" s="66">
        <f>IF(COUNTIFS(条件付き不可!$E:$E,$D1480,条件付き不可!$C:$C,条件付き不可!$V$5)&gt;0,Q1480,IFERROR(VLOOKUP(D1480,条件付き不可!E:Y,21,0),0))</f>
        <v>0</v>
      </c>
    </row>
    <row r="1481" spans="1:22">
      <c r="A1481" s="53" t="str">
        <f t="shared" si="337"/>
        <v>040012</v>
      </c>
      <c r="B1481" s="53">
        <v>23</v>
      </c>
      <c r="C1481">
        <v>1480</v>
      </c>
      <c r="D1481">
        <v>40012</v>
      </c>
      <c r="E1481" t="s">
        <v>3037</v>
      </c>
      <c r="F1481" t="s">
        <v>926</v>
      </c>
      <c r="G1481" t="str">
        <f>VLOOKUP(A1481,GIS!A:B,2,0)</f>
        <v>高洲１Ａ</v>
      </c>
      <c r="H1481" t="s">
        <v>918</v>
      </c>
      <c r="I1481" t="s">
        <v>2613</v>
      </c>
      <c r="J1481" s="66">
        <v>510</v>
      </c>
      <c r="K1481" s="66">
        <v>510</v>
      </c>
      <c r="L1481" s="66">
        <v>510</v>
      </c>
      <c r="M1481" s="66">
        <v>510</v>
      </c>
      <c r="N1481" s="66">
        <f>VLOOKUP(A1481,GIS!A:C,3,0)</f>
        <v>510</v>
      </c>
      <c r="O1481" s="66" t="str">
        <f t="shared" si="328"/>
        <v/>
      </c>
      <c r="P1481" s="66" t="str">
        <f t="shared" si="320"/>
        <v/>
      </c>
      <c r="Q1481" s="66">
        <f t="shared" si="329"/>
        <v>510</v>
      </c>
      <c r="R1481" s="66">
        <f t="shared" si="330"/>
        <v>510</v>
      </c>
      <c r="S1481" s="66">
        <f>Q1481-U1481-SUMIFS(条件付き不可!X:X,条件付き不可!E:E,D1481)</f>
        <v>510</v>
      </c>
      <c r="T1481" s="66">
        <f t="shared" si="321"/>
        <v>510</v>
      </c>
      <c r="U1481" s="66">
        <f>IF(COUNTIFS(条件付き不可!$E:$E,$D1481,条件付き不可!$C:$C,条件付き不可!$V$3)&gt;0,Q1481,SUMIFS(条件付き不可!$L:$L,条件付き不可!$E:$E,$D1481,条件付き不可!$C:$C,U$1))</f>
        <v>0</v>
      </c>
      <c r="V1481" s="66">
        <f>IF(COUNTIFS(条件付き不可!$E:$E,$D1481,条件付き不可!$C:$C,条件付き不可!$V$5)&gt;0,Q1481,IFERROR(VLOOKUP(D1481,条件付き不可!E:Y,21,0),0))</f>
        <v>0</v>
      </c>
    </row>
    <row r="1482" spans="1:22">
      <c r="A1482" s="53" t="str">
        <f t="shared" si="337"/>
        <v>040013</v>
      </c>
      <c r="B1482" s="53">
        <v>23</v>
      </c>
      <c r="C1482">
        <v>1481</v>
      </c>
      <c r="D1482">
        <v>40013</v>
      </c>
      <c r="E1482" t="s">
        <v>3037</v>
      </c>
      <c r="F1482" t="s">
        <v>926</v>
      </c>
      <c r="G1482" t="str">
        <f>VLOOKUP(A1482,GIS!A:B,2,0)</f>
        <v>高洲１Ｂ</v>
      </c>
      <c r="H1482" t="s">
        <v>918</v>
      </c>
      <c r="I1482" t="s">
        <v>2613</v>
      </c>
      <c r="J1482" s="66">
        <v>1430</v>
      </c>
      <c r="K1482" s="66">
        <v>1430</v>
      </c>
      <c r="L1482" s="66">
        <v>1430</v>
      </c>
      <c r="M1482" s="66">
        <v>1430</v>
      </c>
      <c r="N1482" s="66">
        <f>VLOOKUP(A1482,GIS!A:C,3,0)</f>
        <v>1430</v>
      </c>
      <c r="O1482" s="66" t="str">
        <f t="shared" si="328"/>
        <v/>
      </c>
      <c r="P1482" s="66" t="str">
        <f t="shared" si="320"/>
        <v/>
      </c>
      <c r="Q1482" s="66">
        <f t="shared" si="329"/>
        <v>1430</v>
      </c>
      <c r="R1482" s="66">
        <f t="shared" si="330"/>
        <v>1430</v>
      </c>
      <c r="S1482" s="66">
        <f>Q1482-U1482-SUMIFS(条件付き不可!X:X,条件付き不可!E:E,D1482)</f>
        <v>1430</v>
      </c>
      <c r="T1482" s="66">
        <f t="shared" si="321"/>
        <v>1430</v>
      </c>
      <c r="U1482" s="66">
        <f>IF(COUNTIFS(条件付き不可!$E:$E,$D1482,条件付き不可!$C:$C,条件付き不可!$V$3)&gt;0,Q1482,SUMIFS(条件付き不可!$L:$L,条件付き不可!$E:$E,$D1482,条件付き不可!$C:$C,U$1))</f>
        <v>0</v>
      </c>
      <c r="V1482" s="66">
        <f>IF(COUNTIFS(条件付き不可!$E:$E,$D1482,条件付き不可!$C:$C,条件付き不可!$V$5)&gt;0,Q1482,IFERROR(VLOOKUP(D1482,条件付き不可!E:Y,21,0),0))</f>
        <v>0</v>
      </c>
    </row>
    <row r="1483" spans="1:22">
      <c r="A1483" s="53" t="str">
        <f t="shared" si="337"/>
        <v>040014</v>
      </c>
      <c r="B1483" s="53">
        <v>23</v>
      </c>
      <c r="C1483">
        <v>1482</v>
      </c>
      <c r="D1483">
        <v>40014</v>
      </c>
      <c r="E1483" t="s">
        <v>3037</v>
      </c>
      <c r="F1483" t="s">
        <v>926</v>
      </c>
      <c r="G1483" t="str">
        <f>VLOOKUP(A1483,GIS!A:B,2,0)</f>
        <v>高洲２Ａ　団</v>
      </c>
      <c r="H1483" t="s">
        <v>918</v>
      </c>
      <c r="I1483" t="s">
        <v>2613</v>
      </c>
      <c r="J1483" s="66">
        <v>900</v>
      </c>
      <c r="K1483" s="66">
        <v>900</v>
      </c>
      <c r="L1483" s="66">
        <v>900</v>
      </c>
      <c r="M1483" s="66">
        <v>900</v>
      </c>
      <c r="N1483" s="66">
        <f>VLOOKUP(A1483,GIS!A:C,3,0)</f>
        <v>900</v>
      </c>
      <c r="O1483" s="66" t="str">
        <f t="shared" si="328"/>
        <v/>
      </c>
      <c r="P1483" s="66" t="str">
        <f t="shared" si="320"/>
        <v/>
      </c>
      <c r="Q1483" s="66">
        <f t="shared" si="329"/>
        <v>900</v>
      </c>
      <c r="R1483" s="66">
        <f t="shared" si="330"/>
        <v>900</v>
      </c>
      <c r="S1483" s="66">
        <f>Q1483-U1483-SUMIFS(条件付き不可!X:X,条件付き不可!E:E,D1483)</f>
        <v>900</v>
      </c>
      <c r="T1483" s="66">
        <f t="shared" si="321"/>
        <v>900</v>
      </c>
      <c r="U1483" s="66">
        <f>IF(COUNTIFS(条件付き不可!$E:$E,$D1483,条件付き不可!$C:$C,条件付き不可!$V$3)&gt;0,Q1483,SUMIFS(条件付き不可!$L:$L,条件付き不可!$E:$E,$D1483,条件付き不可!$C:$C,U$1))</f>
        <v>0</v>
      </c>
      <c r="V1483" s="66">
        <f>IF(COUNTIFS(条件付き不可!$E:$E,$D1483,条件付き不可!$C:$C,条件付き不可!$V$5)&gt;0,Q1483,IFERROR(VLOOKUP(D1483,条件付き不可!E:Y,21,0),0))</f>
        <v>0</v>
      </c>
    </row>
    <row r="1484" spans="1:22">
      <c r="A1484" s="53" t="str">
        <f t="shared" si="337"/>
        <v>040015</v>
      </c>
      <c r="B1484" s="53">
        <v>23</v>
      </c>
      <c r="C1484">
        <v>1483</v>
      </c>
      <c r="D1484">
        <v>40015</v>
      </c>
      <c r="E1484" t="s">
        <v>3037</v>
      </c>
      <c r="F1484" t="s">
        <v>926</v>
      </c>
      <c r="G1484" t="str">
        <f>VLOOKUP(A1484,GIS!A:B,2,0)</f>
        <v>高洲２Ｂ　団</v>
      </c>
      <c r="H1484" t="s">
        <v>918</v>
      </c>
      <c r="I1484" t="s">
        <v>2613</v>
      </c>
      <c r="J1484" s="66">
        <v>1140</v>
      </c>
      <c r="K1484" s="66">
        <v>1140</v>
      </c>
      <c r="L1484" s="66">
        <v>1140</v>
      </c>
      <c r="M1484" s="66">
        <v>1140</v>
      </c>
      <c r="N1484" s="66">
        <f>VLOOKUP(A1484,GIS!A:C,3,0)</f>
        <v>1140</v>
      </c>
      <c r="O1484" s="66" t="str">
        <f t="shared" si="328"/>
        <v/>
      </c>
      <c r="P1484" s="66" t="str">
        <f t="shared" si="320"/>
        <v/>
      </c>
      <c r="Q1484" s="66">
        <f t="shared" si="329"/>
        <v>1140</v>
      </c>
      <c r="R1484" s="66">
        <f t="shared" si="330"/>
        <v>1140</v>
      </c>
      <c r="S1484" s="66">
        <f>Q1484-U1484-SUMIFS(条件付き不可!X:X,条件付き不可!E:E,D1484)</f>
        <v>1140</v>
      </c>
      <c r="T1484" s="66">
        <f t="shared" si="321"/>
        <v>1140</v>
      </c>
      <c r="U1484" s="66">
        <f>IF(COUNTIFS(条件付き不可!$E:$E,$D1484,条件付き不可!$C:$C,条件付き不可!$V$3)&gt;0,Q1484,SUMIFS(条件付き不可!$L:$L,条件付き不可!$E:$E,$D1484,条件付き不可!$C:$C,U$1))</f>
        <v>0</v>
      </c>
      <c r="V1484" s="66">
        <f>IF(COUNTIFS(条件付き不可!$E:$E,$D1484,条件付き不可!$C:$C,条件付き不可!$V$5)&gt;0,Q1484,IFERROR(VLOOKUP(D1484,条件付き不可!E:Y,21,0),0))</f>
        <v>0</v>
      </c>
    </row>
    <row r="1485" spans="1:22">
      <c r="A1485" s="53" t="str">
        <f t="shared" si="337"/>
        <v>040016</v>
      </c>
      <c r="B1485" s="53">
        <v>23</v>
      </c>
      <c r="C1485">
        <v>1484</v>
      </c>
      <c r="D1485">
        <v>40016</v>
      </c>
      <c r="E1485" t="s">
        <v>3037</v>
      </c>
      <c r="F1485" t="s">
        <v>926</v>
      </c>
      <c r="G1485" t="str">
        <f>VLOOKUP(A1485,GIS!A:B,2,0)</f>
        <v>高洲2Ｃ　団</v>
      </c>
      <c r="H1485" t="s">
        <v>918</v>
      </c>
      <c r="I1485" t="s">
        <v>2613</v>
      </c>
      <c r="J1485" s="66">
        <v>1780</v>
      </c>
      <c r="K1485" s="66">
        <v>1780</v>
      </c>
      <c r="L1485" s="66">
        <v>1780</v>
      </c>
      <c r="M1485" s="66">
        <v>1780</v>
      </c>
      <c r="N1485" s="66">
        <f>VLOOKUP(A1485,GIS!A:C,3,0)</f>
        <v>1780</v>
      </c>
      <c r="O1485" s="66" t="str">
        <f t="shared" si="328"/>
        <v/>
      </c>
      <c r="P1485" s="66" t="str">
        <f t="shared" si="320"/>
        <v/>
      </c>
      <c r="Q1485" s="66">
        <f t="shared" si="329"/>
        <v>1780</v>
      </c>
      <c r="R1485" s="66">
        <f t="shared" si="330"/>
        <v>1780</v>
      </c>
      <c r="S1485" s="66">
        <f>Q1485-U1485-SUMIFS(条件付き不可!X:X,条件付き不可!E:E,D1485)</f>
        <v>1780</v>
      </c>
      <c r="T1485" s="66">
        <f t="shared" si="321"/>
        <v>1780</v>
      </c>
      <c r="U1485" s="66">
        <f>IF(COUNTIFS(条件付き不可!$E:$E,$D1485,条件付き不可!$C:$C,条件付き不可!$V$3)&gt;0,Q1485,SUMIFS(条件付き不可!$L:$L,条件付き不可!$E:$E,$D1485,条件付き不可!$C:$C,U$1))</f>
        <v>0</v>
      </c>
      <c r="V1485" s="66">
        <f>IF(COUNTIFS(条件付き不可!$E:$E,$D1485,条件付き不可!$C:$C,条件付き不可!$V$5)&gt;0,Q1485,IFERROR(VLOOKUP(D1485,条件付き不可!E:Y,21,0),0))</f>
        <v>0</v>
      </c>
    </row>
    <row r="1486" spans="1:22">
      <c r="A1486" s="53" t="str">
        <f t="shared" si="337"/>
        <v>040017</v>
      </c>
      <c r="B1486" s="53">
        <v>23</v>
      </c>
      <c r="C1486">
        <v>1485</v>
      </c>
      <c r="D1486">
        <v>40017</v>
      </c>
      <c r="E1486" t="s">
        <v>3037</v>
      </c>
      <c r="F1486" t="s">
        <v>926</v>
      </c>
      <c r="G1486" t="str">
        <f>VLOOKUP(A1486,GIS!A:B,2,0)</f>
        <v>高洲３Ａ　団</v>
      </c>
      <c r="H1486" t="s">
        <v>918</v>
      </c>
      <c r="I1486" t="s">
        <v>2613</v>
      </c>
      <c r="J1486" s="66">
        <v>1270</v>
      </c>
      <c r="K1486" s="66">
        <v>1270</v>
      </c>
      <c r="L1486" s="66">
        <v>1270</v>
      </c>
      <c r="M1486" s="66">
        <v>1270</v>
      </c>
      <c r="N1486" s="66">
        <f>VLOOKUP(A1486,GIS!A:C,3,0)</f>
        <v>1270</v>
      </c>
      <c r="O1486" s="66" t="str">
        <f t="shared" si="328"/>
        <v/>
      </c>
      <c r="P1486" s="66" t="str">
        <f t="shared" si="320"/>
        <v/>
      </c>
      <c r="Q1486" s="66">
        <f t="shared" si="329"/>
        <v>1270</v>
      </c>
      <c r="R1486" s="66">
        <f t="shared" si="330"/>
        <v>1270</v>
      </c>
      <c r="S1486" s="66">
        <f>Q1486-U1486-SUMIFS(条件付き不可!X:X,条件付き不可!E:E,D1486)</f>
        <v>1270</v>
      </c>
      <c r="T1486" s="66">
        <f t="shared" si="321"/>
        <v>1270</v>
      </c>
      <c r="U1486" s="66">
        <f>IF(COUNTIFS(条件付き不可!$E:$E,$D1486,条件付き不可!$C:$C,条件付き不可!$V$3)&gt;0,Q1486,SUMIFS(条件付き不可!$L:$L,条件付き不可!$E:$E,$D1486,条件付き不可!$C:$C,U$1))</f>
        <v>0</v>
      </c>
      <c r="V1486" s="66">
        <f>IF(COUNTIFS(条件付き不可!$E:$E,$D1486,条件付き不可!$C:$C,条件付き不可!$V$5)&gt;0,Q1486,IFERROR(VLOOKUP(D1486,条件付き不可!E:Y,21,0),0))</f>
        <v>0</v>
      </c>
    </row>
    <row r="1487" spans="1:22">
      <c r="A1487" s="53" t="str">
        <f t="shared" si="337"/>
        <v>040018</v>
      </c>
      <c r="B1487" s="53">
        <v>23</v>
      </c>
      <c r="C1487">
        <v>1486</v>
      </c>
      <c r="D1487">
        <v>40018</v>
      </c>
      <c r="E1487" t="s">
        <v>3037</v>
      </c>
      <c r="F1487" t="s">
        <v>926</v>
      </c>
      <c r="G1487" t="str">
        <f>VLOOKUP(A1487,GIS!A:B,2,0)</f>
        <v>高洲３B　団</v>
      </c>
      <c r="H1487" t="s">
        <v>918</v>
      </c>
      <c r="I1487" t="s">
        <v>2613</v>
      </c>
      <c r="J1487" s="66">
        <v>2020</v>
      </c>
      <c r="K1487" s="66">
        <v>2020</v>
      </c>
      <c r="L1487" s="66">
        <v>2020</v>
      </c>
      <c r="M1487" s="66">
        <v>2020</v>
      </c>
      <c r="N1487" s="66">
        <f>VLOOKUP(A1487,GIS!A:C,3,0)</f>
        <v>2020</v>
      </c>
      <c r="O1487" s="66" t="str">
        <f t="shared" si="328"/>
        <v/>
      </c>
      <c r="P1487" s="66" t="str">
        <f t="shared" si="320"/>
        <v/>
      </c>
      <c r="Q1487" s="66">
        <f t="shared" si="329"/>
        <v>2020</v>
      </c>
      <c r="R1487" s="66">
        <f t="shared" si="330"/>
        <v>2020</v>
      </c>
      <c r="S1487" s="66">
        <f>Q1487-U1487-SUMIFS(条件付き不可!X:X,条件付き不可!E:E,D1487)</f>
        <v>2020</v>
      </c>
      <c r="T1487" s="66">
        <f t="shared" si="321"/>
        <v>2020</v>
      </c>
      <c r="U1487" s="66">
        <f>IF(COUNTIFS(条件付き不可!$E:$E,$D1487,条件付き不可!$C:$C,条件付き不可!$V$3)&gt;0,Q1487,SUMIFS(条件付き不可!$L:$L,条件付き不可!$E:$E,$D1487,条件付き不可!$C:$C,U$1))</f>
        <v>0</v>
      </c>
      <c r="V1487" s="66">
        <f>IF(COUNTIFS(条件付き不可!$E:$E,$D1487,条件付き不可!$C:$C,条件付き不可!$V$5)&gt;0,Q1487,IFERROR(VLOOKUP(D1487,条件付き不可!E:Y,21,0),0))</f>
        <v>0</v>
      </c>
    </row>
    <row r="1488" spans="1:22">
      <c r="A1488" s="53" t="str">
        <f t="shared" si="337"/>
        <v>040019</v>
      </c>
      <c r="B1488" s="53">
        <v>23</v>
      </c>
      <c r="C1488">
        <v>1487</v>
      </c>
      <c r="D1488">
        <v>40019</v>
      </c>
      <c r="E1488" t="s">
        <v>3037</v>
      </c>
      <c r="F1488" t="s">
        <v>926</v>
      </c>
      <c r="G1488" t="str">
        <f>VLOOKUP(A1488,GIS!A:B,2,0)</f>
        <v>高洲３Ｃ</v>
      </c>
      <c r="H1488" t="s">
        <v>918</v>
      </c>
      <c r="I1488" t="s">
        <v>2613</v>
      </c>
      <c r="J1488" s="66">
        <v>1050</v>
      </c>
      <c r="K1488" s="66">
        <v>1050</v>
      </c>
      <c r="L1488" s="66">
        <v>1050</v>
      </c>
      <c r="M1488" s="66">
        <v>1050</v>
      </c>
      <c r="N1488" s="66">
        <f>VLOOKUP(A1488,GIS!A:C,3,0)</f>
        <v>1050</v>
      </c>
      <c r="O1488" s="66" t="str">
        <f t="shared" si="328"/>
        <v/>
      </c>
      <c r="P1488" s="66" t="str">
        <f t="shared" si="320"/>
        <v/>
      </c>
      <c r="Q1488" s="66">
        <f t="shared" si="329"/>
        <v>1050</v>
      </c>
      <c r="R1488" s="66">
        <f t="shared" si="330"/>
        <v>1050</v>
      </c>
      <c r="S1488" s="66">
        <f>Q1488-U1488-SUMIFS(条件付き不可!X:X,条件付き不可!E:E,D1488)</f>
        <v>1050</v>
      </c>
      <c r="T1488" s="66">
        <f t="shared" si="321"/>
        <v>1050</v>
      </c>
      <c r="U1488" s="66">
        <f>IF(COUNTIFS(条件付き不可!$E:$E,$D1488,条件付き不可!$C:$C,条件付き不可!$V$3)&gt;0,Q1488,SUMIFS(条件付き不可!$L:$L,条件付き不可!$E:$E,$D1488,条件付き不可!$C:$C,U$1))</f>
        <v>0</v>
      </c>
      <c r="V1488" s="66">
        <f>IF(COUNTIFS(条件付き不可!$E:$E,$D1488,条件付き不可!$C:$C,条件付き不可!$V$5)&gt;0,Q1488,IFERROR(VLOOKUP(D1488,条件付き不可!E:Y,21,0),0))</f>
        <v>0</v>
      </c>
    </row>
    <row r="1489" spans="1:22">
      <c r="A1489" s="53" t="str">
        <f t="shared" si="337"/>
        <v>040020</v>
      </c>
      <c r="B1489" s="53">
        <v>23</v>
      </c>
      <c r="C1489">
        <v>1488</v>
      </c>
      <c r="D1489">
        <v>40020</v>
      </c>
      <c r="E1489" t="s">
        <v>3037</v>
      </c>
      <c r="F1489" t="s">
        <v>926</v>
      </c>
      <c r="G1489" t="str">
        <f>VLOOKUP(A1489,GIS!A:B,2,0)</f>
        <v>高洲４Ａ　団</v>
      </c>
      <c r="H1489" t="s">
        <v>918</v>
      </c>
      <c r="I1489" t="s">
        <v>2613</v>
      </c>
      <c r="J1489" s="66">
        <v>1060</v>
      </c>
      <c r="K1489" s="66">
        <v>1060</v>
      </c>
      <c r="L1489" s="66">
        <v>1060</v>
      </c>
      <c r="M1489" s="66">
        <v>1060</v>
      </c>
      <c r="N1489" s="66">
        <f>VLOOKUP(A1489,GIS!A:C,3,0)</f>
        <v>1060</v>
      </c>
      <c r="O1489" s="66" t="str">
        <f t="shared" si="328"/>
        <v/>
      </c>
      <c r="P1489" s="66" t="str">
        <f t="shared" si="320"/>
        <v/>
      </c>
      <c r="Q1489" s="66">
        <f t="shared" si="329"/>
        <v>1060</v>
      </c>
      <c r="R1489" s="66">
        <f t="shared" si="330"/>
        <v>1060</v>
      </c>
      <c r="S1489" s="66">
        <f>Q1489-U1489-SUMIFS(条件付き不可!X:X,条件付き不可!E:E,D1489)</f>
        <v>1060</v>
      </c>
      <c r="T1489" s="66">
        <f t="shared" si="321"/>
        <v>1060</v>
      </c>
      <c r="U1489" s="66">
        <f>IF(COUNTIFS(条件付き不可!$E:$E,$D1489,条件付き不可!$C:$C,条件付き不可!$V$3)&gt;0,Q1489,SUMIFS(条件付き不可!$L:$L,条件付き不可!$E:$E,$D1489,条件付き不可!$C:$C,U$1))</f>
        <v>0</v>
      </c>
      <c r="V1489" s="66">
        <f>IF(COUNTIFS(条件付き不可!$E:$E,$D1489,条件付き不可!$C:$C,条件付き不可!$V$5)&gt;0,Q1489,IFERROR(VLOOKUP(D1489,条件付き不可!E:Y,21,0),0))</f>
        <v>0</v>
      </c>
    </row>
    <row r="1490" spans="1:22">
      <c r="A1490" s="53" t="str">
        <f t="shared" si="337"/>
        <v>040021</v>
      </c>
      <c r="B1490" s="53">
        <v>23</v>
      </c>
      <c r="C1490">
        <v>1489</v>
      </c>
      <c r="D1490">
        <v>40021</v>
      </c>
      <c r="E1490" t="s">
        <v>3037</v>
      </c>
      <c r="F1490" t="s">
        <v>926</v>
      </c>
      <c r="G1490" t="str">
        <f>VLOOKUP(A1490,GIS!A:B,2,0)</f>
        <v>高洲４Ｂ　団</v>
      </c>
      <c r="H1490" t="s">
        <v>918</v>
      </c>
      <c r="I1490" t="s">
        <v>2613</v>
      </c>
      <c r="J1490" s="66">
        <v>680</v>
      </c>
      <c r="K1490" s="66">
        <v>680</v>
      </c>
      <c r="L1490" s="66">
        <v>680</v>
      </c>
      <c r="M1490" s="66">
        <v>680</v>
      </c>
      <c r="N1490" s="66">
        <f>VLOOKUP(A1490,GIS!A:C,3,0)</f>
        <v>680</v>
      </c>
      <c r="O1490" s="66" t="str">
        <f t="shared" si="328"/>
        <v/>
      </c>
      <c r="P1490" s="66" t="str">
        <f t="shared" si="320"/>
        <v/>
      </c>
      <c r="Q1490" s="66">
        <f t="shared" si="329"/>
        <v>680</v>
      </c>
      <c r="R1490" s="66">
        <f t="shared" si="330"/>
        <v>680</v>
      </c>
      <c r="S1490" s="66">
        <f>Q1490-U1490-SUMIFS(条件付き不可!X:X,条件付き不可!E:E,D1490)</f>
        <v>680</v>
      </c>
      <c r="T1490" s="66">
        <f t="shared" si="321"/>
        <v>680</v>
      </c>
      <c r="U1490" s="66">
        <f>IF(COUNTIFS(条件付き不可!$E:$E,$D1490,条件付き不可!$C:$C,条件付き不可!$V$3)&gt;0,Q1490,SUMIFS(条件付き不可!$L:$L,条件付き不可!$E:$E,$D1490,条件付き不可!$C:$C,U$1))</f>
        <v>0</v>
      </c>
      <c r="V1490" s="66">
        <f>IF(COUNTIFS(条件付き不可!$E:$E,$D1490,条件付き不可!$C:$C,条件付き不可!$V$5)&gt;0,Q1490,IFERROR(VLOOKUP(D1490,条件付き不可!E:Y,21,0),0))</f>
        <v>0</v>
      </c>
    </row>
    <row r="1491" spans="1:22">
      <c r="A1491" s="53" t="str">
        <f t="shared" si="337"/>
        <v>040022</v>
      </c>
      <c r="B1491" s="53">
        <v>23</v>
      </c>
      <c r="C1491">
        <v>1490</v>
      </c>
      <c r="D1491">
        <v>40022</v>
      </c>
      <c r="E1491" t="s">
        <v>3037</v>
      </c>
      <c r="F1491" t="s">
        <v>936</v>
      </c>
      <c r="G1491" t="str">
        <f>VLOOKUP(A1491,GIS!A:B,2,0)</f>
        <v>高浜１Ａ　団</v>
      </c>
      <c r="H1491" t="s">
        <v>918</v>
      </c>
      <c r="I1491" t="s">
        <v>2613</v>
      </c>
      <c r="J1491" s="66">
        <v>805</v>
      </c>
      <c r="K1491" s="66">
        <v>805</v>
      </c>
      <c r="L1491" s="66">
        <v>805</v>
      </c>
      <c r="M1491" s="66">
        <v>805</v>
      </c>
      <c r="N1491" s="66">
        <f>VLOOKUP(A1491,GIS!A:C,3,0)</f>
        <v>805</v>
      </c>
      <c r="O1491" s="66" t="str">
        <f t="shared" si="328"/>
        <v/>
      </c>
      <c r="P1491" s="66" t="str">
        <f t="shared" si="320"/>
        <v/>
      </c>
      <c r="Q1491" s="66">
        <f t="shared" si="329"/>
        <v>805</v>
      </c>
      <c r="R1491" s="66">
        <f t="shared" si="330"/>
        <v>805</v>
      </c>
      <c r="S1491" s="66">
        <f>Q1491-U1491-SUMIFS(条件付き不可!X:X,条件付き不可!E:E,D1491)</f>
        <v>805</v>
      </c>
      <c r="T1491" s="66">
        <f t="shared" si="321"/>
        <v>805</v>
      </c>
      <c r="U1491" s="66">
        <f>IF(COUNTIFS(条件付き不可!$E:$E,$D1491,条件付き不可!$C:$C,条件付き不可!$V$3)&gt;0,Q1491,SUMIFS(条件付き不可!$L:$L,条件付き不可!$E:$E,$D1491,条件付き不可!$C:$C,U$1))</f>
        <v>0</v>
      </c>
      <c r="V1491" s="66">
        <f>IF(COUNTIFS(条件付き不可!$E:$E,$D1491,条件付き不可!$C:$C,条件付き不可!$V$5)&gt;0,Q1491,IFERROR(VLOOKUP(D1491,条件付き不可!E:Y,21,0),0))</f>
        <v>0</v>
      </c>
    </row>
    <row r="1492" spans="1:22">
      <c r="A1492" s="53" t="str">
        <f t="shared" si="337"/>
        <v>040023</v>
      </c>
      <c r="B1492" s="53">
        <v>23</v>
      </c>
      <c r="C1492">
        <v>1491</v>
      </c>
      <c r="D1492">
        <v>40023</v>
      </c>
      <c r="E1492" t="s">
        <v>3037</v>
      </c>
      <c r="F1492" t="s">
        <v>936</v>
      </c>
      <c r="G1492" t="str">
        <f>VLOOKUP(A1492,GIS!A:B,2,0)</f>
        <v>高浜1Ｂ　団</v>
      </c>
      <c r="H1492" t="s">
        <v>918</v>
      </c>
      <c r="I1492" t="s">
        <v>2613</v>
      </c>
      <c r="J1492" s="66">
        <v>1400</v>
      </c>
      <c r="K1492" s="66">
        <v>1400</v>
      </c>
      <c r="L1492" s="66">
        <v>1400</v>
      </c>
      <c r="M1492" s="66">
        <v>1400</v>
      </c>
      <c r="N1492" s="66">
        <f>VLOOKUP(A1492,GIS!A:C,3,0)</f>
        <v>1400</v>
      </c>
      <c r="O1492" s="66" t="str">
        <f t="shared" si="328"/>
        <v/>
      </c>
      <c r="P1492" s="66" t="str">
        <f t="shared" si="320"/>
        <v/>
      </c>
      <c r="Q1492" s="66">
        <f t="shared" si="329"/>
        <v>1400</v>
      </c>
      <c r="R1492" s="66">
        <f t="shared" si="330"/>
        <v>1400</v>
      </c>
      <c r="S1492" s="66">
        <f>Q1492-U1492-SUMIFS(条件付き不可!X:X,条件付き不可!E:E,D1492)</f>
        <v>1400</v>
      </c>
      <c r="T1492" s="66">
        <f t="shared" si="321"/>
        <v>1400</v>
      </c>
      <c r="U1492" s="66">
        <f>IF(COUNTIFS(条件付き不可!$E:$E,$D1492,条件付き不可!$C:$C,条件付き不可!$V$3)&gt;0,Q1492,SUMIFS(条件付き不可!$L:$L,条件付き不可!$E:$E,$D1492,条件付き不可!$C:$C,U$1))</f>
        <v>0</v>
      </c>
      <c r="V1492" s="66">
        <f>IF(COUNTIFS(条件付き不可!$E:$E,$D1492,条件付き不可!$C:$C,条件付き不可!$V$5)&gt;0,Q1492,IFERROR(VLOOKUP(D1492,条件付き不可!E:Y,21,0),0))</f>
        <v>0</v>
      </c>
    </row>
    <row r="1493" spans="1:22">
      <c r="A1493" s="53" t="str">
        <f t="shared" si="337"/>
        <v>040024</v>
      </c>
      <c r="B1493" s="53">
        <v>23</v>
      </c>
      <c r="C1493">
        <v>1492</v>
      </c>
      <c r="D1493">
        <v>40024</v>
      </c>
      <c r="E1493" t="s">
        <v>3037</v>
      </c>
      <c r="F1493" t="s">
        <v>936</v>
      </c>
      <c r="G1493" t="str">
        <f>VLOOKUP(A1493,GIS!A:B,2,0)</f>
        <v>高浜３　　　　　</v>
      </c>
      <c r="H1493" t="s">
        <v>918</v>
      </c>
      <c r="I1493" t="s">
        <v>2613</v>
      </c>
      <c r="J1493" s="66">
        <v>850</v>
      </c>
      <c r="K1493" s="66">
        <v>850</v>
      </c>
      <c r="L1493" s="66">
        <v>850</v>
      </c>
      <c r="M1493" s="66">
        <v>850</v>
      </c>
      <c r="N1493" s="66">
        <f>VLOOKUP(A1493,GIS!A:C,3,0)</f>
        <v>850</v>
      </c>
      <c r="O1493" s="66" t="str">
        <f t="shared" si="328"/>
        <v/>
      </c>
      <c r="P1493" s="66" t="str">
        <f t="shared" si="320"/>
        <v/>
      </c>
      <c r="Q1493" s="66">
        <f t="shared" si="329"/>
        <v>850</v>
      </c>
      <c r="R1493" s="66">
        <f t="shared" si="330"/>
        <v>850</v>
      </c>
      <c r="S1493" s="66">
        <f>Q1493-U1493-SUMIFS(条件付き不可!X:X,条件付き不可!E:E,D1493)</f>
        <v>850</v>
      </c>
      <c r="T1493" s="66">
        <f t="shared" si="321"/>
        <v>850</v>
      </c>
      <c r="U1493" s="66">
        <f>IF(COUNTIFS(条件付き不可!$E:$E,$D1493,条件付き不可!$C:$C,条件付き不可!$V$3)&gt;0,Q1493,SUMIFS(条件付き不可!$L:$L,条件付き不可!$E:$E,$D1493,条件付き不可!$C:$C,U$1))</f>
        <v>0</v>
      </c>
      <c r="V1493" s="66">
        <f>IF(COUNTIFS(条件付き不可!$E:$E,$D1493,条件付き不可!$C:$C,条件付き不可!$V$5)&gt;0,Q1493,IFERROR(VLOOKUP(D1493,条件付き不可!E:Y,21,0),0))</f>
        <v>0</v>
      </c>
    </row>
    <row r="1494" spans="1:22">
      <c r="A1494" s="53" t="str">
        <f t="shared" si="337"/>
        <v>040025</v>
      </c>
      <c r="B1494" s="53">
        <v>23</v>
      </c>
      <c r="C1494">
        <v>1493</v>
      </c>
      <c r="D1494">
        <v>40025</v>
      </c>
      <c r="E1494" t="s">
        <v>3037</v>
      </c>
      <c r="F1494" t="s">
        <v>936</v>
      </c>
      <c r="G1494" t="str">
        <f>VLOOKUP(A1494,GIS!A:B,2,0)</f>
        <v>高浜４Ａ　団</v>
      </c>
      <c r="H1494" t="s">
        <v>918</v>
      </c>
      <c r="I1494" t="s">
        <v>2613</v>
      </c>
      <c r="J1494" s="66">
        <v>670</v>
      </c>
      <c r="K1494" s="66">
        <v>670</v>
      </c>
      <c r="L1494" s="66">
        <v>670</v>
      </c>
      <c r="M1494" s="66">
        <v>670</v>
      </c>
      <c r="N1494" s="66">
        <f>VLOOKUP(A1494,GIS!A:C,3,0)</f>
        <v>670</v>
      </c>
      <c r="O1494" s="66" t="str">
        <f t="shared" si="328"/>
        <v/>
      </c>
      <c r="P1494" s="66" t="str">
        <f t="shared" si="320"/>
        <v/>
      </c>
      <c r="Q1494" s="66">
        <f t="shared" si="329"/>
        <v>670</v>
      </c>
      <c r="R1494" s="66">
        <f t="shared" si="330"/>
        <v>670</v>
      </c>
      <c r="S1494" s="66">
        <f>Q1494-U1494-SUMIFS(条件付き不可!X:X,条件付き不可!E:E,D1494)</f>
        <v>670</v>
      </c>
      <c r="T1494" s="66">
        <f t="shared" si="321"/>
        <v>670</v>
      </c>
      <c r="U1494" s="66">
        <f>IF(COUNTIFS(条件付き不可!$E:$E,$D1494,条件付き不可!$C:$C,条件付き不可!$V$3)&gt;0,Q1494,SUMIFS(条件付き不可!$L:$L,条件付き不可!$E:$E,$D1494,条件付き不可!$C:$C,U$1))</f>
        <v>0</v>
      </c>
      <c r="V1494" s="66">
        <f>IF(COUNTIFS(条件付き不可!$E:$E,$D1494,条件付き不可!$C:$C,条件付き不可!$V$5)&gt;0,Q1494,IFERROR(VLOOKUP(D1494,条件付き不可!E:Y,21,0),0))</f>
        <v>0</v>
      </c>
    </row>
    <row r="1495" spans="1:22">
      <c r="A1495" s="53" t="str">
        <f t="shared" si="337"/>
        <v>040026</v>
      </c>
      <c r="B1495" s="53">
        <v>23</v>
      </c>
      <c r="C1495">
        <v>1494</v>
      </c>
      <c r="D1495">
        <v>40026</v>
      </c>
      <c r="E1495" t="s">
        <v>3037</v>
      </c>
      <c r="F1495" t="s">
        <v>936</v>
      </c>
      <c r="G1495" t="str">
        <f>VLOOKUP(A1495,GIS!A:B,2,0)</f>
        <v>高浜４Ｂ　団</v>
      </c>
      <c r="H1495" t="s">
        <v>918</v>
      </c>
      <c r="I1495" t="s">
        <v>2613</v>
      </c>
      <c r="J1495" s="66">
        <v>850</v>
      </c>
      <c r="K1495" s="66">
        <v>850</v>
      </c>
      <c r="L1495" s="66">
        <v>850</v>
      </c>
      <c r="M1495" s="66">
        <v>850</v>
      </c>
      <c r="N1495" s="66">
        <f>VLOOKUP(A1495,GIS!A:C,3,0)</f>
        <v>850</v>
      </c>
      <c r="O1495" s="66" t="str">
        <f t="shared" si="328"/>
        <v/>
      </c>
      <c r="P1495" s="66" t="str">
        <f t="shared" si="320"/>
        <v/>
      </c>
      <c r="Q1495" s="66">
        <f t="shared" si="329"/>
        <v>850</v>
      </c>
      <c r="R1495" s="66">
        <f t="shared" si="330"/>
        <v>850</v>
      </c>
      <c r="S1495" s="66">
        <f>Q1495-U1495-SUMIFS(条件付き不可!X:X,条件付き不可!E:E,D1495)</f>
        <v>850</v>
      </c>
      <c r="T1495" s="66">
        <f t="shared" si="321"/>
        <v>850</v>
      </c>
      <c r="U1495" s="66">
        <f>IF(COUNTIFS(条件付き不可!$E:$E,$D1495,条件付き不可!$C:$C,条件付き不可!$V$3)&gt;0,Q1495,SUMIFS(条件付き不可!$L:$L,条件付き不可!$E:$E,$D1495,条件付き不可!$C:$C,U$1))</f>
        <v>0</v>
      </c>
      <c r="V1495" s="66">
        <f>IF(COUNTIFS(条件付き不可!$E:$E,$D1495,条件付き不可!$C:$C,条件付き不可!$V$5)&gt;0,Q1495,IFERROR(VLOOKUP(D1495,条件付き不可!E:Y,21,0),0))</f>
        <v>0</v>
      </c>
    </row>
    <row r="1496" spans="1:22">
      <c r="A1496" s="53" t="str">
        <f t="shared" si="337"/>
        <v>040027</v>
      </c>
      <c r="B1496" s="53">
        <v>23</v>
      </c>
      <c r="C1496">
        <v>1495</v>
      </c>
      <c r="D1496">
        <v>40027</v>
      </c>
      <c r="E1496" t="s">
        <v>3037</v>
      </c>
      <c r="F1496" t="s">
        <v>936</v>
      </c>
      <c r="G1496" t="str">
        <f>VLOOKUP(A1496,GIS!A:B,2,0)</f>
        <v>高浜５</v>
      </c>
      <c r="H1496" t="s">
        <v>918</v>
      </c>
      <c r="I1496" t="s">
        <v>2613</v>
      </c>
      <c r="J1496" s="66">
        <v>385</v>
      </c>
      <c r="K1496" s="66">
        <v>385</v>
      </c>
      <c r="L1496" s="66">
        <v>385</v>
      </c>
      <c r="M1496" s="66">
        <v>385</v>
      </c>
      <c r="N1496" s="66">
        <f>VLOOKUP(A1496,GIS!A:C,3,0)</f>
        <v>385</v>
      </c>
      <c r="O1496" s="66" t="str">
        <f t="shared" si="328"/>
        <v/>
      </c>
      <c r="P1496" s="66" t="str">
        <f t="shared" si="320"/>
        <v/>
      </c>
      <c r="Q1496" s="66">
        <f t="shared" si="329"/>
        <v>385</v>
      </c>
      <c r="R1496" s="66">
        <f t="shared" si="330"/>
        <v>385</v>
      </c>
      <c r="S1496" s="66">
        <f>Q1496-U1496-SUMIFS(条件付き不可!X:X,条件付き不可!E:E,D1496)</f>
        <v>385</v>
      </c>
      <c r="T1496" s="66">
        <f t="shared" si="321"/>
        <v>385</v>
      </c>
      <c r="U1496" s="66">
        <f>IF(COUNTIFS(条件付き不可!$E:$E,$D1496,条件付き不可!$C:$C,条件付き不可!$V$3)&gt;0,Q1496,SUMIFS(条件付き不可!$L:$L,条件付き不可!$E:$E,$D1496,条件付き不可!$C:$C,U$1))</f>
        <v>0</v>
      </c>
      <c r="V1496" s="66">
        <f>IF(COUNTIFS(条件付き不可!$E:$E,$D1496,条件付き不可!$C:$C,条件付き不可!$V$5)&gt;0,Q1496,IFERROR(VLOOKUP(D1496,条件付き不可!E:Y,21,0),0))</f>
        <v>0</v>
      </c>
    </row>
    <row r="1497" spans="1:22">
      <c r="A1497" s="53" t="str">
        <f t="shared" si="337"/>
        <v>040028</v>
      </c>
      <c r="B1497" s="53">
        <v>23</v>
      </c>
      <c r="C1497">
        <v>1496</v>
      </c>
      <c r="D1497">
        <v>40028</v>
      </c>
      <c r="E1497" t="s">
        <v>3037</v>
      </c>
      <c r="F1497" t="s">
        <v>936</v>
      </c>
      <c r="G1497" t="str">
        <f>VLOOKUP(A1497,GIS!A:B,2,0)</f>
        <v>高浜６</v>
      </c>
      <c r="H1497" t="s">
        <v>918</v>
      </c>
      <c r="I1497" t="s">
        <v>2613</v>
      </c>
      <c r="J1497" s="66">
        <v>320</v>
      </c>
      <c r="K1497" s="66">
        <v>320</v>
      </c>
      <c r="L1497" s="66">
        <v>320</v>
      </c>
      <c r="M1497" s="66">
        <v>320</v>
      </c>
      <c r="N1497" s="66">
        <f>VLOOKUP(A1497,GIS!A:C,3,0)</f>
        <v>320</v>
      </c>
      <c r="O1497" s="66" t="str">
        <f t="shared" si="328"/>
        <v/>
      </c>
      <c r="P1497" s="66" t="str">
        <f t="shared" si="320"/>
        <v/>
      </c>
      <c r="Q1497" s="66">
        <f t="shared" si="329"/>
        <v>320</v>
      </c>
      <c r="R1497" s="66">
        <f t="shared" si="330"/>
        <v>320</v>
      </c>
      <c r="S1497" s="66">
        <f>Q1497-U1497-SUMIFS(条件付き不可!X:X,条件付き不可!E:E,D1497)</f>
        <v>320</v>
      </c>
      <c r="T1497" s="66">
        <f t="shared" si="321"/>
        <v>320</v>
      </c>
      <c r="U1497" s="66">
        <f>IF(COUNTIFS(条件付き不可!$E:$E,$D1497,条件付き不可!$C:$C,条件付き不可!$V$3)&gt;0,Q1497,SUMIFS(条件付き不可!$L:$L,条件付き不可!$E:$E,$D1497,条件付き不可!$C:$C,U$1))</f>
        <v>0</v>
      </c>
      <c r="V1497" s="66">
        <f>IF(COUNTIFS(条件付き不可!$E:$E,$D1497,条件付き不可!$C:$C,条件付き不可!$V$5)&gt;0,Q1497,IFERROR(VLOOKUP(D1497,条件付き不可!E:Y,21,0),0))</f>
        <v>0</v>
      </c>
    </row>
    <row r="1498" spans="1:22">
      <c r="A1498" s="53" t="str">
        <f t="shared" si="337"/>
        <v>040029</v>
      </c>
      <c r="B1498" s="53">
        <v>23</v>
      </c>
      <c r="C1498">
        <v>1497</v>
      </c>
      <c r="D1498">
        <v>40029</v>
      </c>
      <c r="E1498" t="s">
        <v>3037</v>
      </c>
      <c r="F1498" t="s">
        <v>942</v>
      </c>
      <c r="G1498" t="str">
        <f>VLOOKUP(A1498,GIS!A:B,2,0)</f>
        <v>真砂1</v>
      </c>
      <c r="H1498" t="s">
        <v>918</v>
      </c>
      <c r="I1498" t="s">
        <v>2613</v>
      </c>
      <c r="J1498" s="66">
        <v>1160</v>
      </c>
      <c r="K1498" s="66">
        <v>1160</v>
      </c>
      <c r="L1498" s="66">
        <v>1160</v>
      </c>
      <c r="M1498" s="66">
        <v>1160</v>
      </c>
      <c r="N1498" s="66">
        <f>VLOOKUP(A1498,GIS!A:C,3,0)</f>
        <v>1160</v>
      </c>
      <c r="O1498" s="66" t="str">
        <f t="shared" si="328"/>
        <v/>
      </c>
      <c r="P1498" s="66" t="str">
        <f t="shared" si="320"/>
        <v/>
      </c>
      <c r="Q1498" s="66">
        <f t="shared" si="329"/>
        <v>1160</v>
      </c>
      <c r="R1498" s="66">
        <f t="shared" si="330"/>
        <v>1160</v>
      </c>
      <c r="S1498" s="66">
        <f>Q1498-U1498-SUMIFS(条件付き不可!X:X,条件付き不可!E:E,D1498)</f>
        <v>1160</v>
      </c>
      <c r="T1498" s="66">
        <f t="shared" si="321"/>
        <v>1160</v>
      </c>
      <c r="U1498" s="66">
        <f>IF(COUNTIFS(条件付き不可!$E:$E,$D1498,条件付き不可!$C:$C,条件付き不可!$V$3)&gt;0,Q1498,SUMIFS(条件付き不可!$L:$L,条件付き不可!$E:$E,$D1498,条件付き不可!$C:$C,U$1))</f>
        <v>0</v>
      </c>
      <c r="V1498" s="66">
        <f>IF(COUNTIFS(条件付き不可!$E:$E,$D1498,条件付き不可!$C:$C,条件付き不可!$V$5)&gt;0,Q1498,IFERROR(VLOOKUP(D1498,条件付き不可!E:Y,21,0),0))</f>
        <v>0</v>
      </c>
    </row>
    <row r="1499" spans="1:22">
      <c r="A1499" s="53" t="str">
        <f t="shared" si="337"/>
        <v>040030</v>
      </c>
      <c r="B1499" s="53">
        <v>23</v>
      </c>
      <c r="C1499">
        <v>1498</v>
      </c>
      <c r="D1499">
        <v>40030</v>
      </c>
      <c r="E1499" t="s">
        <v>3037</v>
      </c>
      <c r="F1499" t="s">
        <v>942</v>
      </c>
      <c r="G1499" t="str">
        <f>VLOOKUP(A1499,GIS!A:B,2,0)</f>
        <v>真砂２Ａ</v>
      </c>
      <c r="H1499" t="s">
        <v>918</v>
      </c>
      <c r="I1499" t="s">
        <v>2613</v>
      </c>
      <c r="J1499" s="66">
        <v>660</v>
      </c>
      <c r="K1499" s="66">
        <v>660</v>
      </c>
      <c r="L1499" s="66">
        <v>400</v>
      </c>
      <c r="M1499" s="66">
        <v>400</v>
      </c>
      <c r="N1499" s="66">
        <f>VLOOKUP(A1499,GIS!A:C,3,0)</f>
        <v>660</v>
      </c>
      <c r="O1499" s="66" t="str">
        <f t="shared" si="328"/>
        <v/>
      </c>
      <c r="P1499" s="66" t="str">
        <f t="shared" si="320"/>
        <v>✕</v>
      </c>
      <c r="Q1499" s="66">
        <f t="shared" si="329"/>
        <v>660</v>
      </c>
      <c r="R1499" s="66">
        <f t="shared" si="330"/>
        <v>660</v>
      </c>
      <c r="S1499" s="66">
        <f>Q1499-U1499-SUMIFS(条件付き不可!X:X,条件付き不可!E:E,D1499)</f>
        <v>400</v>
      </c>
      <c r="T1499" s="66">
        <f t="shared" si="321"/>
        <v>400</v>
      </c>
      <c r="U1499" s="66">
        <f>IF(COUNTIFS(条件付き不可!$E:$E,$D1499,条件付き不可!$C:$C,条件付き不可!$V$3)&gt;0,Q1499,SUMIFS(条件付き不可!$L:$L,条件付き不可!$E:$E,$D1499,条件付き不可!$C:$C,U$1))</f>
        <v>0</v>
      </c>
      <c r="V1499" s="66">
        <f>IF(COUNTIFS(条件付き不可!$E:$E,$D1499,条件付き不可!$C:$C,条件付き不可!$V$5)&gt;0,Q1499,IFERROR(VLOOKUP(D1499,条件付き不可!E:Y,21,0),0))</f>
        <v>260</v>
      </c>
    </row>
    <row r="1500" spans="1:22">
      <c r="A1500" s="53" t="str">
        <f t="shared" si="337"/>
        <v>040031</v>
      </c>
      <c r="B1500" s="53">
        <v>23</v>
      </c>
      <c r="C1500">
        <v>1499</v>
      </c>
      <c r="D1500">
        <v>40031</v>
      </c>
      <c r="E1500" t="s">
        <v>3037</v>
      </c>
      <c r="F1500" t="s">
        <v>942</v>
      </c>
      <c r="G1500" t="str">
        <f>VLOOKUP(A1500,GIS!A:B,2,0)</f>
        <v>真砂２Ｂ</v>
      </c>
      <c r="H1500" t="s">
        <v>918</v>
      </c>
      <c r="I1500" t="s">
        <v>2613</v>
      </c>
      <c r="J1500" s="66">
        <v>670</v>
      </c>
      <c r="K1500" s="66">
        <v>670</v>
      </c>
      <c r="L1500" s="66">
        <v>670</v>
      </c>
      <c r="M1500" s="66">
        <v>670</v>
      </c>
      <c r="N1500" s="66">
        <f>VLOOKUP(A1500,GIS!A:C,3,0)</f>
        <v>670</v>
      </c>
      <c r="O1500" s="66" t="str">
        <f t="shared" si="328"/>
        <v/>
      </c>
      <c r="P1500" s="66" t="str">
        <f t="shared" si="320"/>
        <v/>
      </c>
      <c r="Q1500" s="66">
        <f t="shared" si="329"/>
        <v>670</v>
      </c>
      <c r="R1500" s="66">
        <f t="shared" si="330"/>
        <v>670</v>
      </c>
      <c r="S1500" s="66">
        <f>Q1500-U1500-SUMIFS(条件付き不可!X:X,条件付き不可!E:E,D1500)</f>
        <v>670</v>
      </c>
      <c r="T1500" s="66">
        <f t="shared" si="321"/>
        <v>670</v>
      </c>
      <c r="U1500" s="66">
        <f>IF(COUNTIFS(条件付き不可!$E:$E,$D1500,条件付き不可!$C:$C,条件付き不可!$V$3)&gt;0,Q1500,SUMIFS(条件付き不可!$L:$L,条件付き不可!$E:$E,$D1500,条件付き不可!$C:$C,U$1))</f>
        <v>0</v>
      </c>
      <c r="V1500" s="66">
        <f>IF(COUNTIFS(条件付き不可!$E:$E,$D1500,条件付き不可!$C:$C,条件付き不可!$V$5)&gt;0,Q1500,IFERROR(VLOOKUP(D1500,条件付き不可!E:Y,21,0),0))</f>
        <v>0</v>
      </c>
    </row>
    <row r="1501" spans="1:22">
      <c r="A1501" s="53" t="str">
        <f t="shared" si="337"/>
        <v>040032</v>
      </c>
      <c r="B1501" s="53">
        <v>23</v>
      </c>
      <c r="C1501">
        <v>1500</v>
      </c>
      <c r="D1501">
        <v>40032</v>
      </c>
      <c r="E1501" t="s">
        <v>3037</v>
      </c>
      <c r="F1501" t="s">
        <v>942</v>
      </c>
      <c r="G1501" t="str">
        <f>VLOOKUP(A1501,GIS!A:B,2,0)</f>
        <v>真砂2C</v>
      </c>
      <c r="H1501" t="s">
        <v>918</v>
      </c>
      <c r="I1501" t="s">
        <v>2613</v>
      </c>
      <c r="J1501" s="66">
        <v>565</v>
      </c>
      <c r="K1501" s="66">
        <v>565</v>
      </c>
      <c r="L1501" s="66">
        <v>565</v>
      </c>
      <c r="M1501" s="66">
        <v>565</v>
      </c>
      <c r="N1501" s="66">
        <f>VLOOKUP(A1501,GIS!A:C,3,0)</f>
        <v>565</v>
      </c>
      <c r="O1501" s="66" t="str">
        <f t="shared" si="328"/>
        <v/>
      </c>
      <c r="P1501" s="66" t="str">
        <f t="shared" si="320"/>
        <v/>
      </c>
      <c r="Q1501" s="66">
        <f t="shared" si="329"/>
        <v>565</v>
      </c>
      <c r="R1501" s="66">
        <f t="shared" si="330"/>
        <v>565</v>
      </c>
      <c r="S1501" s="66">
        <f>Q1501-U1501-SUMIFS(条件付き不可!X:X,条件付き不可!E:E,D1501)</f>
        <v>565</v>
      </c>
      <c r="T1501" s="66">
        <f t="shared" si="321"/>
        <v>565</v>
      </c>
      <c r="U1501" s="66">
        <f>IF(COUNTIFS(条件付き不可!$E:$E,$D1501,条件付き不可!$C:$C,条件付き不可!$V$3)&gt;0,Q1501,SUMIFS(条件付き不可!$L:$L,条件付き不可!$E:$E,$D1501,条件付き不可!$C:$C,U$1))</f>
        <v>0</v>
      </c>
      <c r="V1501" s="66">
        <f>IF(COUNTIFS(条件付き不可!$E:$E,$D1501,条件付き不可!$C:$C,条件付き不可!$V$5)&gt;0,Q1501,IFERROR(VLOOKUP(D1501,条件付き不可!E:Y,21,0),0))</f>
        <v>0</v>
      </c>
    </row>
    <row r="1502" spans="1:22">
      <c r="A1502" s="53" t="str">
        <f t="shared" si="337"/>
        <v>040033</v>
      </c>
      <c r="B1502" s="53">
        <v>23</v>
      </c>
      <c r="C1502">
        <v>1501</v>
      </c>
      <c r="D1502">
        <v>40033</v>
      </c>
      <c r="E1502" t="s">
        <v>3037</v>
      </c>
      <c r="F1502" t="s">
        <v>942</v>
      </c>
      <c r="G1502" t="str">
        <f>VLOOKUP(A1502,GIS!A:B,2,0)</f>
        <v>真砂3Ａ</v>
      </c>
      <c r="H1502" t="s">
        <v>918</v>
      </c>
      <c r="I1502" t="s">
        <v>2613</v>
      </c>
      <c r="J1502" s="66">
        <v>450</v>
      </c>
      <c r="K1502" s="66">
        <v>450</v>
      </c>
      <c r="L1502" s="66">
        <v>450</v>
      </c>
      <c r="M1502" s="66">
        <v>450</v>
      </c>
      <c r="N1502" s="66">
        <f>VLOOKUP(A1502,GIS!A:C,3,0)</f>
        <v>450</v>
      </c>
      <c r="O1502" s="66" t="str">
        <f t="shared" si="328"/>
        <v/>
      </c>
      <c r="P1502" s="66" t="str">
        <f t="shared" si="320"/>
        <v/>
      </c>
      <c r="Q1502" s="66">
        <f t="shared" si="329"/>
        <v>450</v>
      </c>
      <c r="R1502" s="66">
        <f t="shared" si="330"/>
        <v>450</v>
      </c>
      <c r="S1502" s="66">
        <f>Q1502-U1502-SUMIFS(条件付き不可!X:X,条件付き不可!E:E,D1502)</f>
        <v>450</v>
      </c>
      <c r="T1502" s="66">
        <f t="shared" si="321"/>
        <v>450</v>
      </c>
      <c r="U1502" s="66">
        <f>IF(COUNTIFS(条件付き不可!$E:$E,$D1502,条件付き不可!$C:$C,条件付き不可!$V$3)&gt;0,Q1502,SUMIFS(条件付き不可!$L:$L,条件付き不可!$E:$E,$D1502,条件付き不可!$C:$C,U$1))</f>
        <v>0</v>
      </c>
      <c r="V1502" s="66">
        <f>IF(COUNTIFS(条件付き不可!$E:$E,$D1502,条件付き不可!$C:$C,条件付き不可!$V$5)&gt;0,Q1502,IFERROR(VLOOKUP(D1502,条件付き不可!E:Y,21,0),0))</f>
        <v>0</v>
      </c>
    </row>
    <row r="1503" spans="1:22">
      <c r="A1503" s="53" t="str">
        <f t="shared" si="337"/>
        <v>040034</v>
      </c>
      <c r="B1503" s="53">
        <v>23</v>
      </c>
      <c r="C1503">
        <v>1502</v>
      </c>
      <c r="D1503">
        <v>40034</v>
      </c>
      <c r="E1503" t="s">
        <v>3037</v>
      </c>
      <c r="F1503" t="s">
        <v>942</v>
      </c>
      <c r="G1503" t="str">
        <f>VLOOKUP(A1503,GIS!A:B,2,0)</f>
        <v>真砂３Ｂ　団</v>
      </c>
      <c r="H1503" t="s">
        <v>918</v>
      </c>
      <c r="I1503" t="s">
        <v>2613</v>
      </c>
      <c r="J1503" s="66">
        <v>1100</v>
      </c>
      <c r="K1503" s="66">
        <v>1100</v>
      </c>
      <c r="L1503" s="66">
        <v>1100</v>
      </c>
      <c r="M1503" s="66">
        <v>1100</v>
      </c>
      <c r="N1503" s="66">
        <f>VLOOKUP(A1503,GIS!A:C,3,0)</f>
        <v>1100</v>
      </c>
      <c r="O1503" s="66" t="str">
        <f t="shared" si="328"/>
        <v/>
      </c>
      <c r="P1503" s="66" t="str">
        <f t="shared" si="320"/>
        <v/>
      </c>
      <c r="Q1503" s="66">
        <f t="shared" si="329"/>
        <v>1100</v>
      </c>
      <c r="R1503" s="66">
        <f t="shared" si="330"/>
        <v>1100</v>
      </c>
      <c r="S1503" s="66">
        <f>Q1503-U1503-SUMIFS(条件付き不可!X:X,条件付き不可!E:E,D1503)</f>
        <v>1100</v>
      </c>
      <c r="T1503" s="66">
        <f t="shared" si="321"/>
        <v>1100</v>
      </c>
      <c r="U1503" s="66">
        <f>IF(COUNTIFS(条件付き不可!$E:$E,$D1503,条件付き不可!$C:$C,条件付き不可!$V$3)&gt;0,Q1503,SUMIFS(条件付き不可!$L:$L,条件付き不可!$E:$E,$D1503,条件付き不可!$C:$C,U$1))</f>
        <v>0</v>
      </c>
      <c r="V1503" s="66">
        <f>IF(COUNTIFS(条件付き不可!$E:$E,$D1503,条件付き不可!$C:$C,条件付き不可!$V$5)&gt;0,Q1503,IFERROR(VLOOKUP(D1503,条件付き不可!E:Y,21,0),0))</f>
        <v>0</v>
      </c>
    </row>
    <row r="1504" spans="1:22">
      <c r="A1504" s="53" t="str">
        <f t="shared" si="337"/>
        <v>040035</v>
      </c>
      <c r="B1504" s="53">
        <v>23</v>
      </c>
      <c r="C1504">
        <v>1503</v>
      </c>
      <c r="D1504">
        <v>40035</v>
      </c>
      <c r="E1504" t="s">
        <v>3037</v>
      </c>
      <c r="F1504" t="s">
        <v>942</v>
      </c>
      <c r="G1504" t="str">
        <f>VLOOKUP(A1504,GIS!A:B,2,0)</f>
        <v>真砂３Ｃ　団</v>
      </c>
      <c r="H1504" t="s">
        <v>918</v>
      </c>
      <c r="I1504" t="s">
        <v>2613</v>
      </c>
      <c r="J1504" s="66">
        <v>1360</v>
      </c>
      <c r="K1504" s="66">
        <v>1360</v>
      </c>
      <c r="L1504" s="66">
        <v>1360</v>
      </c>
      <c r="M1504" s="66">
        <v>1360</v>
      </c>
      <c r="N1504" s="66">
        <f>VLOOKUP(A1504,GIS!A:C,3,0)</f>
        <v>1360</v>
      </c>
      <c r="O1504" s="66" t="str">
        <f t="shared" si="328"/>
        <v/>
      </c>
      <c r="P1504" s="66" t="str">
        <f t="shared" si="320"/>
        <v/>
      </c>
      <c r="Q1504" s="66">
        <f t="shared" si="329"/>
        <v>1360</v>
      </c>
      <c r="R1504" s="66">
        <f t="shared" si="330"/>
        <v>1360</v>
      </c>
      <c r="S1504" s="66">
        <f>Q1504-U1504-SUMIFS(条件付き不可!X:X,条件付き不可!E:E,D1504)</f>
        <v>1360</v>
      </c>
      <c r="T1504" s="66">
        <f t="shared" si="321"/>
        <v>1360</v>
      </c>
      <c r="U1504" s="66">
        <f>IF(COUNTIFS(条件付き不可!$E:$E,$D1504,条件付き不可!$C:$C,条件付き不可!$V$3)&gt;0,Q1504,SUMIFS(条件付き不可!$L:$L,条件付き不可!$E:$E,$D1504,条件付き不可!$C:$C,U$1))</f>
        <v>0</v>
      </c>
      <c r="V1504" s="66">
        <f>IF(COUNTIFS(条件付き不可!$E:$E,$D1504,条件付き不可!$C:$C,条件付き不可!$V$5)&gt;0,Q1504,IFERROR(VLOOKUP(D1504,条件付き不可!E:Y,21,0),0))</f>
        <v>0</v>
      </c>
    </row>
    <row r="1505" spans="1:22">
      <c r="A1505" s="53" t="str">
        <f t="shared" si="337"/>
        <v>040036</v>
      </c>
      <c r="B1505" s="53">
        <v>23</v>
      </c>
      <c r="C1505">
        <v>1504</v>
      </c>
      <c r="D1505">
        <v>40036</v>
      </c>
      <c r="E1505" t="s">
        <v>3037</v>
      </c>
      <c r="F1505" t="s">
        <v>942</v>
      </c>
      <c r="G1505" t="str">
        <f>VLOOKUP(A1505,GIS!A:B,2,0)</f>
        <v>真砂４A</v>
      </c>
      <c r="H1505" t="s">
        <v>918</v>
      </c>
      <c r="I1505" t="s">
        <v>2613</v>
      </c>
      <c r="J1505" s="66">
        <v>1200</v>
      </c>
      <c r="K1505" s="66">
        <v>1200</v>
      </c>
      <c r="L1505" s="66">
        <v>1200</v>
      </c>
      <c r="M1505" s="66">
        <v>1200</v>
      </c>
      <c r="N1505" s="66">
        <f>VLOOKUP(A1505,GIS!A:C,3,0)</f>
        <v>1200</v>
      </c>
      <c r="O1505" s="66" t="str">
        <f t="shared" si="328"/>
        <v/>
      </c>
      <c r="P1505" s="66" t="str">
        <f t="shared" si="320"/>
        <v/>
      </c>
      <c r="Q1505" s="66">
        <f t="shared" si="329"/>
        <v>1200</v>
      </c>
      <c r="R1505" s="66">
        <f t="shared" si="330"/>
        <v>1200</v>
      </c>
      <c r="S1505" s="66">
        <f>Q1505-U1505-SUMIFS(条件付き不可!X:X,条件付き不可!E:E,D1505)</f>
        <v>1200</v>
      </c>
      <c r="T1505" s="66">
        <f t="shared" si="321"/>
        <v>1200</v>
      </c>
      <c r="U1505" s="66">
        <f>IF(COUNTIFS(条件付き不可!$E:$E,$D1505,条件付き不可!$C:$C,条件付き不可!$V$3)&gt;0,Q1505,SUMIFS(条件付き不可!$L:$L,条件付き不可!$E:$E,$D1505,条件付き不可!$C:$C,U$1))</f>
        <v>0</v>
      </c>
      <c r="V1505" s="66">
        <f>IF(COUNTIFS(条件付き不可!$E:$E,$D1505,条件付き不可!$C:$C,条件付き不可!$V$5)&gt;0,Q1505,IFERROR(VLOOKUP(D1505,条件付き不可!E:Y,21,0),0))</f>
        <v>0</v>
      </c>
    </row>
    <row r="1506" spans="1:22">
      <c r="A1506" s="53" t="str">
        <f t="shared" si="337"/>
        <v>040048</v>
      </c>
      <c r="B1506" s="53">
        <v>23</v>
      </c>
      <c r="C1506">
        <v>1505</v>
      </c>
      <c r="D1506">
        <v>40048</v>
      </c>
      <c r="E1506" t="s">
        <v>3037</v>
      </c>
      <c r="F1506" t="s">
        <v>942</v>
      </c>
      <c r="G1506" t="str">
        <f>VLOOKUP(A1506,GIS!A:B,2,0)</f>
        <v>真砂5A</v>
      </c>
      <c r="H1506" t="s">
        <v>918</v>
      </c>
      <c r="I1506" t="s">
        <v>2613</v>
      </c>
      <c r="J1506" s="66">
        <v>930</v>
      </c>
      <c r="K1506" s="66">
        <v>930</v>
      </c>
      <c r="L1506" s="66">
        <v>930</v>
      </c>
      <c r="M1506" s="66">
        <v>930</v>
      </c>
      <c r="N1506" s="66">
        <f>VLOOKUP(A1506,GIS!A:C,3,0)</f>
        <v>930</v>
      </c>
      <c r="O1506" s="66" t="str">
        <f t="shared" si="328"/>
        <v/>
      </c>
      <c r="P1506" s="66" t="str">
        <f t="shared" si="320"/>
        <v/>
      </c>
      <c r="Q1506" s="66">
        <f t="shared" si="329"/>
        <v>930</v>
      </c>
      <c r="R1506" s="66">
        <f t="shared" si="330"/>
        <v>930</v>
      </c>
      <c r="S1506" s="66">
        <f>Q1506-U1506-SUMIFS(条件付き不可!X:X,条件付き不可!E:E,D1506)</f>
        <v>930</v>
      </c>
      <c r="T1506" s="66">
        <f t="shared" si="321"/>
        <v>930</v>
      </c>
      <c r="U1506" s="66">
        <f>IF(COUNTIFS(条件付き不可!$E:$E,$D1506,条件付き不可!$C:$C,条件付き不可!$V$3)&gt;0,Q1506,SUMIFS(条件付き不可!$L:$L,条件付き不可!$E:$E,$D1506,条件付き不可!$C:$C,U$1))</f>
        <v>0</v>
      </c>
      <c r="V1506" s="66">
        <f>IF(COUNTIFS(条件付き不可!$E:$E,$D1506,条件付き不可!$C:$C,条件付き不可!$V$5)&gt;0,Q1506,IFERROR(VLOOKUP(D1506,条件付き不可!E:Y,21,0),0))</f>
        <v>0</v>
      </c>
    </row>
    <row r="1507" spans="1:22">
      <c r="A1507" s="53" t="str">
        <f t="shared" si="337"/>
        <v>040037</v>
      </c>
      <c r="B1507" s="53">
        <v>23</v>
      </c>
      <c r="C1507">
        <v>1506</v>
      </c>
      <c r="D1507">
        <v>40037</v>
      </c>
      <c r="E1507" t="s">
        <v>3037</v>
      </c>
      <c r="F1507" t="s">
        <v>942</v>
      </c>
      <c r="G1507" t="str">
        <f>VLOOKUP(A1507,GIS!A:B,2,0)</f>
        <v>真砂４・５Ｂ</v>
      </c>
      <c r="H1507" t="s">
        <v>918</v>
      </c>
      <c r="I1507" t="s">
        <v>2613</v>
      </c>
      <c r="J1507" s="66">
        <v>475</v>
      </c>
      <c r="K1507" s="66">
        <v>475</v>
      </c>
      <c r="L1507" s="66">
        <v>475</v>
      </c>
      <c r="M1507" s="66">
        <v>475</v>
      </c>
      <c r="N1507" s="66">
        <f>VLOOKUP(A1507,GIS!A:C,3,0)</f>
        <v>475</v>
      </c>
      <c r="O1507" s="66" t="str">
        <f t="shared" si="328"/>
        <v/>
      </c>
      <c r="P1507" s="66" t="str">
        <f t="shared" si="320"/>
        <v/>
      </c>
      <c r="Q1507" s="66">
        <f t="shared" si="329"/>
        <v>475</v>
      </c>
      <c r="R1507" s="66">
        <f t="shared" si="330"/>
        <v>475</v>
      </c>
      <c r="S1507" s="66">
        <f>Q1507-U1507-SUMIFS(条件付き不可!X:X,条件付き不可!E:E,D1507)</f>
        <v>475</v>
      </c>
      <c r="T1507" s="66">
        <f t="shared" si="321"/>
        <v>475</v>
      </c>
      <c r="U1507" s="66">
        <f>IF(COUNTIFS(条件付き不可!$E:$E,$D1507,条件付き不可!$C:$C,条件付き不可!$V$3)&gt;0,Q1507,SUMIFS(条件付き不可!$L:$L,条件付き不可!$E:$E,$D1507,条件付き不可!$C:$C,U$1))</f>
        <v>0</v>
      </c>
      <c r="V1507" s="66">
        <f>IF(COUNTIFS(条件付き不可!$E:$E,$D1507,条件付き不可!$C:$C,条件付き不可!$V$5)&gt;0,Q1507,IFERROR(VLOOKUP(D1507,条件付き不可!E:Y,21,0),0))</f>
        <v>0</v>
      </c>
    </row>
    <row r="1508" spans="1:22">
      <c r="A1508" s="53" t="str">
        <f t="shared" si="337"/>
        <v>040038</v>
      </c>
      <c r="B1508" s="53">
        <v>23</v>
      </c>
      <c r="C1508">
        <v>1507</v>
      </c>
      <c r="D1508">
        <v>40038</v>
      </c>
      <c r="E1508" t="s">
        <v>3037</v>
      </c>
      <c r="F1508" t="s">
        <v>942</v>
      </c>
      <c r="G1508" t="str">
        <f>VLOOKUP(A1508,GIS!A:B,2,0)</f>
        <v>真砂５</v>
      </c>
      <c r="H1508" t="s">
        <v>918</v>
      </c>
      <c r="I1508" t="s">
        <v>2613</v>
      </c>
      <c r="J1508" s="66">
        <v>1300</v>
      </c>
      <c r="K1508" s="66">
        <v>1300</v>
      </c>
      <c r="L1508" s="66">
        <v>1300</v>
      </c>
      <c r="M1508" s="66">
        <v>1300</v>
      </c>
      <c r="N1508" s="66">
        <f>VLOOKUP(A1508,GIS!A:C,3,0)</f>
        <v>1300</v>
      </c>
      <c r="O1508" s="66" t="str">
        <f t="shared" si="328"/>
        <v/>
      </c>
      <c r="P1508" s="66" t="str">
        <f t="shared" si="320"/>
        <v/>
      </c>
      <c r="Q1508" s="66">
        <f t="shared" si="329"/>
        <v>1300</v>
      </c>
      <c r="R1508" s="66">
        <f t="shared" si="330"/>
        <v>1300</v>
      </c>
      <c r="S1508" s="66">
        <f>Q1508-U1508-SUMIFS(条件付き不可!X:X,条件付き不可!E:E,D1508)</f>
        <v>1300</v>
      </c>
      <c r="T1508" s="66">
        <f t="shared" si="321"/>
        <v>1300</v>
      </c>
      <c r="U1508" s="66">
        <f>IF(COUNTIFS(条件付き不可!$E:$E,$D1508,条件付き不可!$C:$C,条件付き不可!$V$3)&gt;0,Q1508,SUMIFS(条件付き不可!$L:$L,条件付き不可!$E:$E,$D1508,条件付き不可!$C:$C,U$1))</f>
        <v>0</v>
      </c>
      <c r="V1508" s="66">
        <f>IF(COUNTIFS(条件付き不可!$E:$E,$D1508,条件付き不可!$C:$C,条件付き不可!$V$5)&gt;0,Q1508,IFERROR(VLOOKUP(D1508,条件付き不可!E:Y,21,0),0))</f>
        <v>0</v>
      </c>
    </row>
    <row r="1509" spans="1:22">
      <c r="A1509" s="53" t="str">
        <f t="shared" si="337"/>
        <v>040039</v>
      </c>
      <c r="B1509" s="53">
        <v>23</v>
      </c>
      <c r="C1509">
        <v>1508</v>
      </c>
      <c r="D1509">
        <v>40039</v>
      </c>
      <c r="E1509" t="s">
        <v>3037</v>
      </c>
      <c r="F1509" t="s">
        <v>954</v>
      </c>
      <c r="G1509" t="str">
        <f>VLOOKUP(A1509,GIS!A:B,2,0)</f>
        <v>磯辺1</v>
      </c>
      <c r="H1509" t="s">
        <v>918</v>
      </c>
      <c r="I1509" t="s">
        <v>2613</v>
      </c>
      <c r="J1509" s="66">
        <v>620</v>
      </c>
      <c r="K1509" s="66">
        <v>620</v>
      </c>
      <c r="L1509" s="66">
        <v>620</v>
      </c>
      <c r="M1509" s="66">
        <v>620</v>
      </c>
      <c r="N1509" s="66">
        <f>VLOOKUP(A1509,GIS!A:C,3,0)</f>
        <v>620</v>
      </c>
      <c r="O1509" s="66" t="str">
        <f t="shared" si="328"/>
        <v/>
      </c>
      <c r="P1509" s="66" t="str">
        <f t="shared" si="320"/>
        <v/>
      </c>
      <c r="Q1509" s="66">
        <f t="shared" si="329"/>
        <v>620</v>
      </c>
      <c r="R1509" s="66">
        <f t="shared" si="330"/>
        <v>620</v>
      </c>
      <c r="S1509" s="66">
        <f>Q1509-U1509-SUMIFS(条件付き不可!X:X,条件付き不可!E:E,D1509)</f>
        <v>620</v>
      </c>
      <c r="T1509" s="66">
        <f t="shared" si="321"/>
        <v>620</v>
      </c>
      <c r="U1509" s="66">
        <f>IF(COUNTIFS(条件付き不可!$E:$E,$D1509,条件付き不可!$C:$C,条件付き不可!$V$3)&gt;0,Q1509,SUMIFS(条件付き不可!$L:$L,条件付き不可!$E:$E,$D1509,条件付き不可!$C:$C,U$1))</f>
        <v>0</v>
      </c>
      <c r="V1509" s="66">
        <f>IF(COUNTIFS(条件付き不可!$E:$E,$D1509,条件付き不可!$C:$C,条件付き不可!$V$5)&gt;0,Q1509,IFERROR(VLOOKUP(D1509,条件付き不可!E:Y,21,0),0))</f>
        <v>0</v>
      </c>
    </row>
    <row r="1510" spans="1:22">
      <c r="A1510" s="53" t="str">
        <f t="shared" si="337"/>
        <v>040040</v>
      </c>
      <c r="B1510" s="53">
        <v>23</v>
      </c>
      <c r="C1510">
        <v>1509</v>
      </c>
      <c r="D1510">
        <v>40040</v>
      </c>
      <c r="E1510" t="s">
        <v>3037</v>
      </c>
      <c r="F1510" t="s">
        <v>954</v>
      </c>
      <c r="G1510" t="str">
        <f>VLOOKUP(A1510,GIS!A:B,2,0)</f>
        <v>磯辺１．２</v>
      </c>
      <c r="H1510" t="s">
        <v>918</v>
      </c>
      <c r="I1510" t="s">
        <v>2613</v>
      </c>
      <c r="J1510" s="66">
        <v>318</v>
      </c>
      <c r="K1510" s="66">
        <v>318</v>
      </c>
      <c r="L1510" s="66">
        <v>318</v>
      </c>
      <c r="M1510" s="66">
        <v>318</v>
      </c>
      <c r="N1510" s="66">
        <f>VLOOKUP(A1510,GIS!A:C,3,0)</f>
        <v>318</v>
      </c>
      <c r="O1510" s="66" t="str">
        <f t="shared" si="328"/>
        <v/>
      </c>
      <c r="P1510" s="66" t="str">
        <f t="shared" si="320"/>
        <v/>
      </c>
      <c r="Q1510" s="66">
        <f t="shared" si="329"/>
        <v>318</v>
      </c>
      <c r="R1510" s="66">
        <f t="shared" si="330"/>
        <v>318</v>
      </c>
      <c r="S1510" s="66">
        <f>Q1510-U1510-SUMIFS(条件付き不可!X:X,条件付き不可!E:E,D1510)</f>
        <v>318</v>
      </c>
      <c r="T1510" s="66">
        <f t="shared" si="321"/>
        <v>318</v>
      </c>
      <c r="U1510" s="66">
        <f>IF(COUNTIFS(条件付き不可!$E:$E,$D1510,条件付き不可!$C:$C,条件付き不可!$V$3)&gt;0,Q1510,SUMIFS(条件付き不可!$L:$L,条件付き不可!$E:$E,$D1510,条件付き不可!$C:$C,U$1))</f>
        <v>0</v>
      </c>
      <c r="V1510" s="66">
        <f>IF(COUNTIFS(条件付き不可!$E:$E,$D1510,条件付き不可!$C:$C,条件付き不可!$V$5)&gt;0,Q1510,IFERROR(VLOOKUP(D1510,条件付き不可!E:Y,21,0),0))</f>
        <v>0</v>
      </c>
    </row>
    <row r="1511" spans="1:22">
      <c r="A1511" s="53" t="str">
        <f t="shared" si="337"/>
        <v>040041</v>
      </c>
      <c r="B1511" s="53">
        <v>23</v>
      </c>
      <c r="C1511">
        <v>1510</v>
      </c>
      <c r="D1511">
        <v>40041</v>
      </c>
      <c r="E1511" t="s">
        <v>3037</v>
      </c>
      <c r="F1511" t="s">
        <v>954</v>
      </c>
      <c r="G1511" t="str">
        <f>VLOOKUP(A1511,GIS!A:B,2,0)</f>
        <v>磯辺３</v>
      </c>
      <c r="H1511" t="s">
        <v>918</v>
      </c>
      <c r="I1511" t="s">
        <v>2613</v>
      </c>
      <c r="J1511" s="66">
        <v>617</v>
      </c>
      <c r="K1511" s="66">
        <v>617</v>
      </c>
      <c r="L1511" s="66">
        <v>617</v>
      </c>
      <c r="M1511" s="66">
        <v>617</v>
      </c>
      <c r="N1511" s="66">
        <f>VLOOKUP(A1511,GIS!A:C,3,0)</f>
        <v>617</v>
      </c>
      <c r="O1511" s="66" t="str">
        <f t="shared" si="328"/>
        <v/>
      </c>
      <c r="P1511" s="66" t="str">
        <f t="shared" si="320"/>
        <v/>
      </c>
      <c r="Q1511" s="66">
        <f t="shared" si="329"/>
        <v>617</v>
      </c>
      <c r="R1511" s="66">
        <f t="shared" si="330"/>
        <v>617</v>
      </c>
      <c r="S1511" s="66">
        <f>Q1511-U1511-SUMIFS(条件付き不可!X:X,条件付き不可!E:E,D1511)</f>
        <v>617</v>
      </c>
      <c r="T1511" s="66">
        <f t="shared" si="321"/>
        <v>617</v>
      </c>
      <c r="U1511" s="66">
        <f>IF(COUNTIFS(条件付き不可!$E:$E,$D1511,条件付き不可!$C:$C,条件付き不可!$V$3)&gt;0,Q1511,SUMIFS(条件付き不可!$L:$L,条件付き不可!$E:$E,$D1511,条件付き不可!$C:$C,U$1))</f>
        <v>0</v>
      </c>
      <c r="V1511" s="66">
        <f>IF(COUNTIFS(条件付き不可!$E:$E,$D1511,条件付き不可!$C:$C,条件付き不可!$V$5)&gt;0,Q1511,IFERROR(VLOOKUP(D1511,条件付き不可!E:Y,21,0),0))</f>
        <v>0</v>
      </c>
    </row>
    <row r="1512" spans="1:22">
      <c r="A1512" s="53" t="str">
        <f t="shared" si="337"/>
        <v>040042</v>
      </c>
      <c r="B1512" s="53">
        <v>23</v>
      </c>
      <c r="C1512">
        <v>1511</v>
      </c>
      <c r="D1512">
        <v>40042</v>
      </c>
      <c r="E1512" t="s">
        <v>3037</v>
      </c>
      <c r="F1512" t="s">
        <v>954</v>
      </c>
      <c r="G1512" t="str">
        <f>VLOOKUP(A1512,GIS!A:B,2,0)</f>
        <v>磯辺４</v>
      </c>
      <c r="H1512" t="s">
        <v>918</v>
      </c>
      <c r="I1512" t="s">
        <v>2613</v>
      </c>
      <c r="J1512" s="66">
        <v>390</v>
      </c>
      <c r="K1512" s="66">
        <v>390</v>
      </c>
      <c r="L1512" s="66">
        <v>390</v>
      </c>
      <c r="M1512" s="66">
        <v>390</v>
      </c>
      <c r="N1512" s="66">
        <f>VLOOKUP(A1512,GIS!A:C,3,0)</f>
        <v>390</v>
      </c>
      <c r="O1512" s="66" t="str">
        <f t="shared" si="328"/>
        <v/>
      </c>
      <c r="P1512" s="66" t="str">
        <f t="shared" si="320"/>
        <v/>
      </c>
      <c r="Q1512" s="66">
        <f t="shared" si="329"/>
        <v>390</v>
      </c>
      <c r="R1512" s="66">
        <f t="shared" si="330"/>
        <v>390</v>
      </c>
      <c r="S1512" s="66">
        <f>Q1512-U1512-SUMIFS(条件付き不可!X:X,条件付き不可!E:E,D1512)</f>
        <v>390</v>
      </c>
      <c r="T1512" s="66">
        <f t="shared" si="321"/>
        <v>390</v>
      </c>
      <c r="U1512" s="66">
        <f>IF(COUNTIFS(条件付き不可!$E:$E,$D1512,条件付き不可!$C:$C,条件付き不可!$V$3)&gt;0,Q1512,SUMIFS(条件付き不可!$L:$L,条件付き不可!$E:$E,$D1512,条件付き不可!$C:$C,U$1))</f>
        <v>0</v>
      </c>
      <c r="V1512" s="66">
        <f>IF(COUNTIFS(条件付き不可!$E:$E,$D1512,条件付き不可!$C:$C,条件付き不可!$V$5)&gt;0,Q1512,IFERROR(VLOOKUP(D1512,条件付き不可!E:Y,21,0),0))</f>
        <v>0</v>
      </c>
    </row>
    <row r="1513" spans="1:22">
      <c r="A1513" s="53" t="str">
        <f t="shared" si="337"/>
        <v>040043</v>
      </c>
      <c r="B1513" s="53">
        <v>23</v>
      </c>
      <c r="C1513">
        <v>1512</v>
      </c>
      <c r="D1513">
        <v>40043</v>
      </c>
      <c r="E1513" t="s">
        <v>3037</v>
      </c>
      <c r="F1513" t="s">
        <v>954</v>
      </c>
      <c r="G1513" t="str">
        <f>VLOOKUP(A1513,GIS!A:B,2,0)</f>
        <v>磯辺４．５　団</v>
      </c>
      <c r="H1513" t="s">
        <v>918</v>
      </c>
      <c r="I1513" t="s">
        <v>2613</v>
      </c>
      <c r="J1513" s="66">
        <v>475</v>
      </c>
      <c r="K1513" s="66">
        <v>475</v>
      </c>
      <c r="L1513" s="66">
        <v>475</v>
      </c>
      <c r="M1513" s="66">
        <v>475</v>
      </c>
      <c r="N1513" s="66">
        <f>VLOOKUP(A1513,GIS!A:C,3,0)</f>
        <v>475</v>
      </c>
      <c r="O1513" s="66" t="str">
        <f t="shared" si="328"/>
        <v/>
      </c>
      <c r="P1513" s="66" t="str">
        <f t="shared" si="320"/>
        <v/>
      </c>
      <c r="Q1513" s="66">
        <f t="shared" si="329"/>
        <v>475</v>
      </c>
      <c r="R1513" s="66">
        <f t="shared" si="330"/>
        <v>475</v>
      </c>
      <c r="S1513" s="66">
        <f>Q1513-U1513-SUMIFS(条件付き不可!X:X,条件付き不可!E:E,D1513)</f>
        <v>475</v>
      </c>
      <c r="T1513" s="66">
        <f t="shared" si="321"/>
        <v>475</v>
      </c>
      <c r="U1513" s="66">
        <f>IF(COUNTIFS(条件付き不可!$E:$E,$D1513,条件付き不可!$C:$C,条件付き不可!$V$3)&gt;0,Q1513,SUMIFS(条件付き不可!$L:$L,条件付き不可!$E:$E,$D1513,条件付き不可!$C:$C,U$1))</f>
        <v>0</v>
      </c>
      <c r="V1513" s="66">
        <f>IF(COUNTIFS(条件付き不可!$E:$E,$D1513,条件付き不可!$C:$C,条件付き不可!$V$5)&gt;0,Q1513,IFERROR(VLOOKUP(D1513,条件付き不可!E:Y,21,0),0))</f>
        <v>0</v>
      </c>
    </row>
    <row r="1514" spans="1:22">
      <c r="A1514" s="53" t="str">
        <f t="shared" si="337"/>
        <v>040044</v>
      </c>
      <c r="B1514" s="53">
        <v>23</v>
      </c>
      <c r="C1514">
        <v>1513</v>
      </c>
      <c r="D1514">
        <v>40044</v>
      </c>
      <c r="E1514" t="s">
        <v>3037</v>
      </c>
      <c r="F1514" t="s">
        <v>954</v>
      </c>
      <c r="G1514" t="str">
        <f>VLOOKUP(A1514,GIS!A:B,2,0)</f>
        <v>磯辺５　団</v>
      </c>
      <c r="H1514" t="s">
        <v>918</v>
      </c>
      <c r="I1514" t="s">
        <v>2613</v>
      </c>
      <c r="J1514" s="66">
        <v>732</v>
      </c>
      <c r="K1514" s="66">
        <v>732</v>
      </c>
      <c r="L1514" s="66">
        <v>732</v>
      </c>
      <c r="M1514" s="66">
        <v>732</v>
      </c>
      <c r="N1514" s="66">
        <f>VLOOKUP(A1514,GIS!A:C,3,0)</f>
        <v>732</v>
      </c>
      <c r="O1514" s="66" t="str">
        <f t="shared" si="328"/>
        <v/>
      </c>
      <c r="P1514" s="66" t="str">
        <f t="shared" si="320"/>
        <v/>
      </c>
      <c r="Q1514" s="66">
        <f t="shared" si="329"/>
        <v>732</v>
      </c>
      <c r="R1514" s="66">
        <f t="shared" si="330"/>
        <v>732</v>
      </c>
      <c r="S1514" s="66">
        <f>Q1514-U1514-SUMIFS(条件付き不可!X:X,条件付き不可!E:E,D1514)</f>
        <v>732</v>
      </c>
      <c r="T1514" s="66">
        <f t="shared" si="321"/>
        <v>732</v>
      </c>
      <c r="U1514" s="66">
        <f>IF(COUNTIFS(条件付き不可!$E:$E,$D1514,条件付き不可!$C:$C,条件付き不可!$V$3)&gt;0,Q1514,SUMIFS(条件付き不可!$L:$L,条件付き不可!$E:$E,$D1514,条件付き不可!$C:$C,U$1))</f>
        <v>0</v>
      </c>
      <c r="V1514" s="66">
        <f>IF(COUNTIFS(条件付き不可!$E:$E,$D1514,条件付き不可!$C:$C,条件付き不可!$V$5)&gt;0,Q1514,IFERROR(VLOOKUP(D1514,条件付き不可!E:Y,21,0),0))</f>
        <v>0</v>
      </c>
    </row>
    <row r="1515" spans="1:22">
      <c r="A1515" s="53" t="str">
        <f t="shared" si="337"/>
        <v>040049</v>
      </c>
      <c r="B1515" s="53">
        <v>23</v>
      </c>
      <c r="C1515">
        <v>1514</v>
      </c>
      <c r="D1515">
        <v>40049</v>
      </c>
      <c r="E1515" t="s">
        <v>3037</v>
      </c>
      <c r="F1515" t="s">
        <v>954</v>
      </c>
      <c r="G1515" t="str">
        <f>VLOOKUP(A1515,GIS!A:B,2,0)</f>
        <v>磯辺5B</v>
      </c>
      <c r="H1515" t="s">
        <v>918</v>
      </c>
      <c r="I1515" t="s">
        <v>2613</v>
      </c>
      <c r="J1515" s="66">
        <v>810</v>
      </c>
      <c r="K1515" s="66">
        <v>810</v>
      </c>
      <c r="L1515" s="66">
        <v>810</v>
      </c>
      <c r="M1515" s="66">
        <v>810</v>
      </c>
      <c r="N1515" s="66">
        <f>VLOOKUP(A1515,GIS!A:C,3,0)</f>
        <v>810</v>
      </c>
      <c r="O1515" s="66" t="str">
        <f t="shared" si="328"/>
        <v/>
      </c>
      <c r="P1515" s="66" t="str">
        <f t="shared" si="320"/>
        <v/>
      </c>
      <c r="Q1515" s="66">
        <f t="shared" si="329"/>
        <v>810</v>
      </c>
      <c r="R1515" s="66">
        <f t="shared" si="330"/>
        <v>810</v>
      </c>
      <c r="S1515" s="66">
        <f>Q1515-U1515-SUMIFS(条件付き不可!X:X,条件付き不可!E:E,D1515)</f>
        <v>810</v>
      </c>
      <c r="T1515" s="66">
        <f t="shared" si="321"/>
        <v>810</v>
      </c>
      <c r="U1515" s="66">
        <f>IF(COUNTIFS(条件付き不可!$E:$E,$D1515,条件付き不可!$C:$C,条件付き不可!$V$3)&gt;0,Q1515,SUMIFS(条件付き不可!$L:$L,条件付き不可!$E:$E,$D1515,条件付き不可!$C:$C,U$1))</f>
        <v>0</v>
      </c>
      <c r="V1515" s="66">
        <f>IF(COUNTIFS(条件付き不可!$E:$E,$D1515,条件付き不可!$C:$C,条件付き不可!$V$5)&gt;0,Q1515,IFERROR(VLOOKUP(D1515,条件付き不可!E:Y,21,0),0))</f>
        <v>0</v>
      </c>
    </row>
    <row r="1516" spans="1:22">
      <c r="A1516" s="53" t="str">
        <f t="shared" si="337"/>
        <v>040050</v>
      </c>
      <c r="B1516" s="53">
        <v>23</v>
      </c>
      <c r="C1516">
        <v>1515</v>
      </c>
      <c r="D1516">
        <v>40050</v>
      </c>
      <c r="E1516" t="s">
        <v>3037</v>
      </c>
      <c r="F1516" t="s">
        <v>954</v>
      </c>
      <c r="G1516" t="str">
        <f>VLOOKUP(A1516,GIS!A:B,2,0)</f>
        <v>磯辺5C</v>
      </c>
      <c r="H1516" t="s">
        <v>918</v>
      </c>
      <c r="I1516" t="s">
        <v>2613</v>
      </c>
      <c r="J1516" s="66">
        <v>545</v>
      </c>
      <c r="K1516" s="66">
        <v>545</v>
      </c>
      <c r="L1516" s="66">
        <v>545</v>
      </c>
      <c r="M1516" s="66">
        <v>545</v>
      </c>
      <c r="N1516" s="66">
        <f>VLOOKUP(A1516,GIS!A:C,3,0)</f>
        <v>545</v>
      </c>
      <c r="O1516" s="66" t="str">
        <f t="shared" si="328"/>
        <v/>
      </c>
      <c r="P1516" s="66" t="str">
        <f t="shared" si="320"/>
        <v/>
      </c>
      <c r="Q1516" s="66">
        <f t="shared" si="329"/>
        <v>545</v>
      </c>
      <c r="R1516" s="66">
        <f t="shared" si="330"/>
        <v>545</v>
      </c>
      <c r="S1516" s="66">
        <f>Q1516-U1516-SUMIFS(条件付き不可!X:X,条件付き不可!E:E,D1516)</f>
        <v>545</v>
      </c>
      <c r="T1516" s="66">
        <f t="shared" si="321"/>
        <v>545</v>
      </c>
      <c r="U1516" s="66">
        <f>IF(COUNTIFS(条件付き不可!$E:$E,$D1516,条件付き不可!$C:$C,条件付き不可!$V$3)&gt;0,Q1516,SUMIFS(条件付き不可!$L:$L,条件付き不可!$E:$E,$D1516,条件付き不可!$C:$C,U$1))</f>
        <v>0</v>
      </c>
      <c r="V1516" s="66">
        <f>IF(COUNTIFS(条件付き不可!$E:$E,$D1516,条件付き不可!$C:$C,条件付き不可!$V$5)&gt;0,Q1516,IFERROR(VLOOKUP(D1516,条件付き不可!E:Y,21,0),0))</f>
        <v>0</v>
      </c>
    </row>
    <row r="1517" spans="1:22">
      <c r="A1517" s="53" t="str">
        <f t="shared" si="337"/>
        <v>040045</v>
      </c>
      <c r="B1517" s="53">
        <v>23</v>
      </c>
      <c r="C1517">
        <v>1516</v>
      </c>
      <c r="D1517">
        <v>40045</v>
      </c>
      <c r="E1517" t="s">
        <v>3037</v>
      </c>
      <c r="F1517" t="s">
        <v>954</v>
      </c>
      <c r="G1517" t="str">
        <f>VLOOKUP(A1517,GIS!A:B,2,0)</f>
        <v>磯辺６Ａ　団</v>
      </c>
      <c r="H1517" t="s">
        <v>918</v>
      </c>
      <c r="I1517" t="s">
        <v>2613</v>
      </c>
      <c r="J1517" s="66">
        <v>695</v>
      </c>
      <c r="K1517" s="66">
        <v>695</v>
      </c>
      <c r="L1517" s="66">
        <v>695</v>
      </c>
      <c r="M1517" s="66">
        <v>695</v>
      </c>
      <c r="N1517" s="66">
        <f>VLOOKUP(A1517,GIS!A:C,3,0)</f>
        <v>695</v>
      </c>
      <c r="O1517" s="66" t="str">
        <f t="shared" si="328"/>
        <v/>
      </c>
      <c r="P1517" s="66" t="str">
        <f t="shared" si="320"/>
        <v/>
      </c>
      <c r="Q1517" s="66">
        <f t="shared" si="329"/>
        <v>695</v>
      </c>
      <c r="R1517" s="66">
        <f t="shared" si="330"/>
        <v>695</v>
      </c>
      <c r="S1517" s="66">
        <f>Q1517-U1517-SUMIFS(条件付き不可!X:X,条件付き不可!E:E,D1517)</f>
        <v>695</v>
      </c>
      <c r="T1517" s="66">
        <f t="shared" si="321"/>
        <v>695</v>
      </c>
      <c r="U1517" s="66">
        <f>IF(COUNTIFS(条件付き不可!$E:$E,$D1517,条件付き不可!$C:$C,条件付き不可!$V$3)&gt;0,Q1517,SUMIFS(条件付き不可!$L:$L,条件付き不可!$E:$E,$D1517,条件付き不可!$C:$C,U$1))</f>
        <v>0</v>
      </c>
      <c r="V1517" s="66">
        <f>IF(COUNTIFS(条件付き不可!$E:$E,$D1517,条件付き不可!$C:$C,条件付き不可!$V$5)&gt;0,Q1517,IFERROR(VLOOKUP(D1517,条件付き不可!E:Y,21,0),0))</f>
        <v>0</v>
      </c>
    </row>
    <row r="1518" spans="1:22">
      <c r="A1518" s="53" t="str">
        <f t="shared" si="337"/>
        <v>040046</v>
      </c>
      <c r="B1518" s="53">
        <v>23</v>
      </c>
      <c r="C1518">
        <v>1517</v>
      </c>
      <c r="D1518">
        <v>40046</v>
      </c>
      <c r="E1518" t="s">
        <v>3037</v>
      </c>
      <c r="F1518" t="s">
        <v>954</v>
      </c>
      <c r="G1518" t="str">
        <f>VLOOKUP(A1518,GIS!A:B,2,0)</f>
        <v>磯辺６Ｂ</v>
      </c>
      <c r="H1518" t="s">
        <v>918</v>
      </c>
      <c r="I1518" t="s">
        <v>2613</v>
      </c>
      <c r="J1518" s="66">
        <v>575</v>
      </c>
      <c r="K1518" s="66">
        <v>575</v>
      </c>
      <c r="L1518" s="66">
        <v>575</v>
      </c>
      <c r="M1518" s="66">
        <v>575</v>
      </c>
      <c r="N1518" s="66">
        <f>VLOOKUP(A1518,GIS!A:C,3,0)</f>
        <v>575</v>
      </c>
      <c r="O1518" s="66" t="str">
        <f t="shared" si="328"/>
        <v/>
      </c>
      <c r="P1518" s="66" t="str">
        <f t="shared" si="320"/>
        <v/>
      </c>
      <c r="Q1518" s="66">
        <f t="shared" si="329"/>
        <v>575</v>
      </c>
      <c r="R1518" s="66">
        <f t="shared" si="330"/>
        <v>575</v>
      </c>
      <c r="S1518" s="66">
        <f>Q1518-U1518-SUMIFS(条件付き不可!X:X,条件付き不可!E:E,D1518)</f>
        <v>575</v>
      </c>
      <c r="T1518" s="66">
        <f t="shared" si="321"/>
        <v>575</v>
      </c>
      <c r="U1518" s="66">
        <f>IF(COUNTIFS(条件付き不可!$E:$E,$D1518,条件付き不可!$C:$C,条件付き不可!$V$3)&gt;0,Q1518,SUMIFS(条件付き不可!$L:$L,条件付き不可!$E:$E,$D1518,条件付き不可!$C:$C,U$1))</f>
        <v>0</v>
      </c>
      <c r="V1518" s="66">
        <f>IF(COUNTIFS(条件付き不可!$E:$E,$D1518,条件付き不可!$C:$C,条件付き不可!$V$5)&gt;0,Q1518,IFERROR(VLOOKUP(D1518,条件付き不可!E:Y,21,0),0))</f>
        <v>0</v>
      </c>
    </row>
    <row r="1519" spans="1:22">
      <c r="A1519" s="53" t="str">
        <f t="shared" si="337"/>
        <v>040047</v>
      </c>
      <c r="B1519" s="53">
        <v>23</v>
      </c>
      <c r="C1519">
        <v>1518</v>
      </c>
      <c r="D1519">
        <v>40047</v>
      </c>
      <c r="E1519" t="s">
        <v>3037</v>
      </c>
      <c r="F1519" t="s">
        <v>954</v>
      </c>
      <c r="G1519" t="str">
        <f>VLOOKUP(A1519,GIS!A:B,2,0)</f>
        <v>磯辺７．８</v>
      </c>
      <c r="H1519" t="s">
        <v>918</v>
      </c>
      <c r="I1519" t="s">
        <v>2613</v>
      </c>
      <c r="J1519" s="66">
        <v>760</v>
      </c>
      <c r="K1519" s="66">
        <v>760</v>
      </c>
      <c r="L1519" s="66">
        <v>760</v>
      </c>
      <c r="M1519" s="66">
        <v>760</v>
      </c>
      <c r="N1519" s="66">
        <f>VLOOKUP(A1519,GIS!A:C,3,0)</f>
        <v>760</v>
      </c>
      <c r="O1519" s="66" t="str">
        <f t="shared" si="328"/>
        <v/>
      </c>
      <c r="P1519" s="66" t="str">
        <f t="shared" si="320"/>
        <v/>
      </c>
      <c r="Q1519" s="66">
        <f t="shared" si="329"/>
        <v>760</v>
      </c>
      <c r="R1519" s="66">
        <f t="shared" si="330"/>
        <v>760</v>
      </c>
      <c r="S1519" s="66">
        <f>Q1519-U1519-SUMIFS(条件付き不可!X:X,条件付き不可!E:E,D1519)</f>
        <v>760</v>
      </c>
      <c r="T1519" s="66">
        <f t="shared" si="321"/>
        <v>760</v>
      </c>
      <c r="U1519" s="66">
        <f>IF(COUNTIFS(条件付き不可!$E:$E,$D1519,条件付き不可!$C:$C,条件付き不可!$V$3)&gt;0,Q1519,SUMIFS(条件付き不可!$L:$L,条件付き不可!$E:$E,$D1519,条件付き不可!$C:$C,U$1))</f>
        <v>0</v>
      </c>
      <c r="V1519" s="66">
        <f>IF(COUNTIFS(条件付き不可!$E:$E,$D1519,条件付き不可!$C:$C,条件付き不可!$V$5)&gt;0,Q1519,IFERROR(VLOOKUP(D1519,条件付き不可!E:Y,21,0),0))</f>
        <v>0</v>
      </c>
    </row>
    <row r="1520" spans="1:22">
      <c r="A1520" s="53" t="str">
        <f t="shared" si="337"/>
        <v>041001</v>
      </c>
      <c r="B1520" s="53">
        <v>24</v>
      </c>
      <c r="C1520">
        <v>1519</v>
      </c>
      <c r="D1520">
        <v>41001</v>
      </c>
      <c r="E1520" t="s">
        <v>3038</v>
      </c>
      <c r="F1520" t="s">
        <v>965</v>
      </c>
      <c r="G1520" t="str">
        <f>VLOOKUP(A1520,GIS!A:B,2,0)</f>
        <v>長沼町A</v>
      </c>
      <c r="H1520" t="s">
        <v>918</v>
      </c>
      <c r="I1520" t="s">
        <v>2623</v>
      </c>
      <c r="J1520" s="66">
        <v>680</v>
      </c>
      <c r="K1520" s="66">
        <v>680</v>
      </c>
      <c r="L1520" s="66">
        <v>680</v>
      </c>
      <c r="M1520" s="66">
        <v>680</v>
      </c>
      <c r="N1520" s="66">
        <f>VLOOKUP(A1520,GIS!A:C,3,0)</f>
        <v>680</v>
      </c>
      <c r="O1520" s="66" t="str">
        <f t="shared" si="328"/>
        <v/>
      </c>
      <c r="P1520" s="66" t="str">
        <f t="shared" si="320"/>
        <v/>
      </c>
      <c r="Q1520" s="66">
        <f t="shared" si="329"/>
        <v>680</v>
      </c>
      <c r="R1520" s="66">
        <f t="shared" si="330"/>
        <v>680</v>
      </c>
      <c r="S1520" s="66">
        <f>Q1520-U1520-SUMIFS(条件付き不可!X:X,条件付き不可!E:E,D1520)</f>
        <v>680</v>
      </c>
      <c r="T1520" s="66">
        <f t="shared" si="321"/>
        <v>680</v>
      </c>
      <c r="U1520" s="66">
        <f>IF(COUNTIFS(条件付き不可!$E:$E,$D1520,条件付き不可!$C:$C,条件付き不可!$V$3)&gt;0,Q1520,SUMIFS(条件付き不可!$L:$L,条件付き不可!$E:$E,$D1520,条件付き不可!$C:$C,U$1))</f>
        <v>0</v>
      </c>
      <c r="V1520" s="66">
        <f>IF(COUNTIFS(条件付き不可!$E:$E,$D1520,条件付き不可!$C:$C,条件付き不可!$V$5)&gt;0,Q1520,IFERROR(VLOOKUP(D1520,条件付き不可!E:Y,21,0),0))</f>
        <v>0</v>
      </c>
    </row>
    <row r="1521" spans="1:22">
      <c r="A1521" s="53" t="str">
        <f t="shared" si="337"/>
        <v>041002</v>
      </c>
      <c r="B1521" s="53">
        <v>24</v>
      </c>
      <c r="C1521">
        <v>1520</v>
      </c>
      <c r="D1521">
        <v>41002</v>
      </c>
      <c r="E1521" t="s">
        <v>3038</v>
      </c>
      <c r="F1521" t="s">
        <v>965</v>
      </c>
      <c r="G1521" t="str">
        <f>VLOOKUP(A1521,GIS!A:B,2,0)</f>
        <v>長沼町・宮野木町</v>
      </c>
      <c r="H1521" t="s">
        <v>918</v>
      </c>
      <c r="I1521" t="s">
        <v>2623</v>
      </c>
      <c r="J1521" s="66">
        <v>495</v>
      </c>
      <c r="K1521" s="66">
        <v>495</v>
      </c>
      <c r="L1521" s="66">
        <v>495</v>
      </c>
      <c r="M1521" s="66">
        <v>495</v>
      </c>
      <c r="N1521" s="66">
        <f>VLOOKUP(A1521,GIS!A:C,3,0)</f>
        <v>495</v>
      </c>
      <c r="O1521" s="66" t="str">
        <f t="shared" si="328"/>
        <v/>
      </c>
      <c r="P1521" s="66" t="str">
        <f t="shared" ref="P1521:P1587" si="344">IF(J1521=K1521,IF(J1521=L1521,"","✕"),"✕")</f>
        <v/>
      </c>
      <c r="Q1521" s="66">
        <f t="shared" si="329"/>
        <v>495</v>
      </c>
      <c r="R1521" s="66">
        <f t="shared" si="330"/>
        <v>495</v>
      </c>
      <c r="S1521" s="66">
        <f>Q1521-U1521-SUMIFS(条件付き不可!X:X,条件付き不可!E:E,D1521)</f>
        <v>495</v>
      </c>
      <c r="T1521" s="66">
        <f t="shared" si="321"/>
        <v>495</v>
      </c>
      <c r="U1521" s="66">
        <f>IF(COUNTIFS(条件付き不可!$E:$E,$D1521,条件付き不可!$C:$C,条件付き不可!$V$3)&gt;0,Q1521,SUMIFS(条件付き不可!$L:$L,条件付き不可!$E:$E,$D1521,条件付き不可!$C:$C,U$1))</f>
        <v>0</v>
      </c>
      <c r="V1521" s="66">
        <f>IF(COUNTIFS(条件付き不可!$E:$E,$D1521,条件付き不可!$C:$C,条件付き不可!$V$5)&gt;0,Q1521,IFERROR(VLOOKUP(D1521,条件付き不可!E:Y,21,0),0))</f>
        <v>0</v>
      </c>
    </row>
    <row r="1522" spans="1:22">
      <c r="A1522" s="53" t="str">
        <f t="shared" si="337"/>
        <v>041003</v>
      </c>
      <c r="B1522" s="53">
        <v>24</v>
      </c>
      <c r="C1522">
        <v>1521</v>
      </c>
      <c r="D1522">
        <v>41003</v>
      </c>
      <c r="E1522" t="s">
        <v>3038</v>
      </c>
      <c r="F1522" t="s">
        <v>965</v>
      </c>
      <c r="G1522" t="str">
        <f>VLOOKUP(A1522,GIS!A:B,2,0)</f>
        <v>宮野木町A</v>
      </c>
      <c r="H1522" t="s">
        <v>918</v>
      </c>
      <c r="I1522" t="s">
        <v>2623</v>
      </c>
      <c r="J1522" s="66">
        <v>485</v>
      </c>
      <c r="K1522" s="66">
        <v>485</v>
      </c>
      <c r="L1522" s="66">
        <v>485</v>
      </c>
      <c r="M1522" s="66">
        <v>485</v>
      </c>
      <c r="N1522" s="66">
        <f>VLOOKUP(A1522,GIS!A:C,3,0)</f>
        <v>485</v>
      </c>
      <c r="O1522" s="66" t="str">
        <f t="shared" si="328"/>
        <v/>
      </c>
      <c r="P1522" s="66" t="str">
        <f t="shared" si="344"/>
        <v/>
      </c>
      <c r="Q1522" s="66">
        <f t="shared" si="329"/>
        <v>485</v>
      </c>
      <c r="R1522" s="66">
        <f t="shared" si="330"/>
        <v>485</v>
      </c>
      <c r="S1522" s="66">
        <f>Q1522-U1522-SUMIFS(条件付き不可!X:X,条件付き不可!E:E,D1522)</f>
        <v>485</v>
      </c>
      <c r="T1522" s="66">
        <f t="shared" si="321"/>
        <v>485</v>
      </c>
      <c r="U1522" s="66">
        <f>IF(COUNTIFS(条件付き不可!$E:$E,$D1522,条件付き不可!$C:$C,条件付き不可!$V$3)&gt;0,Q1522,SUMIFS(条件付き不可!$L:$L,条件付き不可!$E:$E,$D1522,条件付き不可!$C:$C,U$1))</f>
        <v>0</v>
      </c>
      <c r="V1522" s="66">
        <f>IF(COUNTIFS(条件付き不可!$E:$E,$D1522,条件付き不可!$C:$C,条件付き不可!$V$5)&gt;0,Q1522,IFERROR(VLOOKUP(D1522,条件付き不可!E:Y,21,0),0))</f>
        <v>0</v>
      </c>
    </row>
    <row r="1523" spans="1:22">
      <c r="A1523" s="53" t="str">
        <f t="shared" si="337"/>
        <v>041004</v>
      </c>
      <c r="B1523" s="53">
        <v>24</v>
      </c>
      <c r="C1523">
        <v>1522</v>
      </c>
      <c r="D1523">
        <v>41004</v>
      </c>
      <c r="E1523" t="s">
        <v>3038</v>
      </c>
      <c r="F1523" t="s">
        <v>965</v>
      </c>
      <c r="G1523" t="str">
        <f>VLOOKUP(A1523,GIS!A:B,2,0)</f>
        <v>宮野木町B</v>
      </c>
      <c r="H1523" t="s">
        <v>918</v>
      </c>
      <c r="I1523" t="s">
        <v>2623</v>
      </c>
      <c r="J1523" s="66">
        <v>510</v>
      </c>
      <c r="K1523" s="66">
        <v>510</v>
      </c>
      <c r="L1523" s="66">
        <v>510</v>
      </c>
      <c r="M1523" s="66">
        <v>510</v>
      </c>
      <c r="N1523" s="66">
        <f>VLOOKUP(A1523,GIS!A:C,3,0)</f>
        <v>510</v>
      </c>
      <c r="O1523" s="66" t="str">
        <f t="shared" si="328"/>
        <v/>
      </c>
      <c r="P1523" s="66" t="str">
        <f t="shared" si="344"/>
        <v/>
      </c>
      <c r="Q1523" s="66">
        <f t="shared" si="329"/>
        <v>510</v>
      </c>
      <c r="R1523" s="66">
        <f t="shared" si="330"/>
        <v>510</v>
      </c>
      <c r="S1523" s="66">
        <f>Q1523-U1523-SUMIFS(条件付き不可!X:X,条件付き不可!E:E,D1523)</f>
        <v>510</v>
      </c>
      <c r="T1523" s="66">
        <f t="shared" si="321"/>
        <v>510</v>
      </c>
      <c r="U1523" s="66">
        <f>IF(COUNTIFS(条件付き不可!$E:$E,$D1523,条件付き不可!$C:$C,条件付き不可!$V$3)&gt;0,Q1523,SUMIFS(条件付き不可!$L:$L,条件付き不可!$E:$E,$D1523,条件付き不可!$C:$C,U$1))</f>
        <v>0</v>
      </c>
      <c r="V1523" s="66">
        <f>IF(COUNTIFS(条件付き不可!$E:$E,$D1523,条件付き不可!$C:$C,条件付き不可!$V$5)&gt;0,Q1523,IFERROR(VLOOKUP(D1523,条件付き不可!E:Y,21,0),0))</f>
        <v>0</v>
      </c>
    </row>
    <row r="1524" spans="1:22">
      <c r="A1524" s="53" t="str">
        <f t="shared" si="337"/>
        <v>041005</v>
      </c>
      <c r="B1524" s="53">
        <v>24</v>
      </c>
      <c r="C1524">
        <v>1523</v>
      </c>
      <c r="D1524">
        <v>41005</v>
      </c>
      <c r="E1524" t="s">
        <v>3038</v>
      </c>
      <c r="F1524" t="s">
        <v>965</v>
      </c>
      <c r="G1524" t="str">
        <f>VLOOKUP(A1524,GIS!A:B,2,0)</f>
        <v>宮野木町C</v>
      </c>
      <c r="H1524" t="s">
        <v>918</v>
      </c>
      <c r="I1524" t="s">
        <v>2623</v>
      </c>
      <c r="J1524" s="66">
        <v>330</v>
      </c>
      <c r="K1524" s="66">
        <v>330</v>
      </c>
      <c r="L1524" s="66">
        <v>330</v>
      </c>
      <c r="M1524" s="66">
        <v>330</v>
      </c>
      <c r="N1524" s="66">
        <f>VLOOKUP(A1524,GIS!A:C,3,0)</f>
        <v>330</v>
      </c>
      <c r="O1524" s="66" t="str">
        <f t="shared" si="328"/>
        <v/>
      </c>
      <c r="P1524" s="66" t="str">
        <f t="shared" si="344"/>
        <v/>
      </c>
      <c r="Q1524" s="66">
        <f t="shared" si="329"/>
        <v>330</v>
      </c>
      <c r="R1524" s="66">
        <f t="shared" si="330"/>
        <v>330</v>
      </c>
      <c r="S1524" s="66">
        <f>Q1524-U1524-SUMIFS(条件付き不可!X:X,条件付き不可!E:E,D1524)</f>
        <v>330</v>
      </c>
      <c r="T1524" s="66">
        <f t="shared" si="321"/>
        <v>330</v>
      </c>
      <c r="U1524" s="66">
        <f>IF(COUNTIFS(条件付き不可!$E:$E,$D1524,条件付き不可!$C:$C,条件付き不可!$V$3)&gt;0,Q1524,SUMIFS(条件付き不可!$L:$L,条件付き不可!$E:$E,$D1524,条件付き不可!$C:$C,U$1))</f>
        <v>0</v>
      </c>
      <c r="V1524" s="66">
        <f>IF(COUNTIFS(条件付き不可!$E:$E,$D1524,条件付き不可!$C:$C,条件付き不可!$V$5)&gt;0,Q1524,IFERROR(VLOOKUP(D1524,条件付き不可!E:Y,21,0),0))</f>
        <v>0</v>
      </c>
    </row>
    <row r="1525" spans="1:22">
      <c r="A1525" s="53" t="str">
        <f t="shared" si="337"/>
        <v>041054</v>
      </c>
      <c r="B1525" s="53">
        <v>24</v>
      </c>
      <c r="C1525">
        <v>1524</v>
      </c>
      <c r="D1525">
        <v>41054</v>
      </c>
      <c r="E1525" t="s">
        <v>3038</v>
      </c>
      <c r="F1525" t="s">
        <v>965</v>
      </c>
      <c r="G1525" t="str">
        <f>VLOOKUP(A1525,GIS!A:B,2,0)</f>
        <v>宮野木町G</v>
      </c>
      <c r="H1525" t="s">
        <v>918</v>
      </c>
      <c r="I1525" t="s">
        <v>2623</v>
      </c>
      <c r="J1525" s="66">
        <v>430</v>
      </c>
      <c r="K1525" s="66">
        <v>430</v>
      </c>
      <c r="L1525" s="66">
        <v>430</v>
      </c>
      <c r="M1525" s="66">
        <v>430</v>
      </c>
      <c r="N1525" s="66">
        <f>VLOOKUP(A1525,GIS!A:C,3,0)</f>
        <v>430</v>
      </c>
      <c r="O1525" s="66" t="str">
        <f t="shared" si="328"/>
        <v/>
      </c>
      <c r="P1525" s="66" t="str">
        <f t="shared" si="344"/>
        <v/>
      </c>
      <c r="Q1525" s="66">
        <f t="shared" si="329"/>
        <v>430</v>
      </c>
      <c r="R1525" s="66">
        <f t="shared" si="330"/>
        <v>430</v>
      </c>
      <c r="S1525" s="66">
        <f>Q1525-U1525-SUMIFS(条件付き不可!X:X,条件付き不可!E:E,D1525)</f>
        <v>430</v>
      </c>
      <c r="T1525" s="66">
        <f t="shared" si="321"/>
        <v>430</v>
      </c>
      <c r="U1525" s="66">
        <f>IF(COUNTIFS(条件付き不可!$E:$E,$D1525,条件付き不可!$C:$C,条件付き不可!$V$3)&gt;0,Q1525,SUMIFS(条件付き不可!$L:$L,条件付き不可!$E:$E,$D1525,条件付き不可!$C:$C,U$1))</f>
        <v>0</v>
      </c>
      <c r="V1525" s="66">
        <f>IF(COUNTIFS(条件付き不可!$E:$E,$D1525,条件付き不可!$C:$C,条件付き不可!$V$5)&gt;0,Q1525,IFERROR(VLOOKUP(D1525,条件付き不可!E:Y,21,0),0))</f>
        <v>0</v>
      </c>
    </row>
    <row r="1526" spans="1:22">
      <c r="A1526" s="53" t="str">
        <f t="shared" si="337"/>
        <v>041006</v>
      </c>
      <c r="B1526" s="53">
        <v>24</v>
      </c>
      <c r="C1526">
        <v>1525</v>
      </c>
      <c r="D1526">
        <v>41006</v>
      </c>
      <c r="E1526" t="s">
        <v>3038</v>
      </c>
      <c r="F1526" t="s">
        <v>965</v>
      </c>
      <c r="G1526" t="str">
        <f>VLOOKUP(A1526,GIS!A:B,2,0)</f>
        <v>宮野木町・園生町A</v>
      </c>
      <c r="H1526" t="s">
        <v>918</v>
      </c>
      <c r="I1526" t="s">
        <v>2623</v>
      </c>
      <c r="J1526" s="66">
        <v>495</v>
      </c>
      <c r="K1526" s="66">
        <v>495</v>
      </c>
      <c r="L1526" s="66">
        <v>495</v>
      </c>
      <c r="M1526" s="66">
        <v>495</v>
      </c>
      <c r="N1526" s="66">
        <f>VLOOKUP(A1526,GIS!A:C,3,0)</f>
        <v>495</v>
      </c>
      <c r="O1526" s="66" t="str">
        <f t="shared" si="328"/>
        <v/>
      </c>
      <c r="P1526" s="66" t="str">
        <f t="shared" si="344"/>
        <v/>
      </c>
      <c r="Q1526" s="66">
        <f t="shared" si="329"/>
        <v>495</v>
      </c>
      <c r="R1526" s="66">
        <f t="shared" si="330"/>
        <v>495</v>
      </c>
      <c r="S1526" s="66">
        <f>Q1526-U1526-SUMIFS(条件付き不可!X:X,条件付き不可!E:E,D1526)</f>
        <v>495</v>
      </c>
      <c r="T1526" s="66">
        <f t="shared" si="321"/>
        <v>495</v>
      </c>
      <c r="U1526" s="66">
        <f>IF(COUNTIFS(条件付き不可!$E:$E,$D1526,条件付き不可!$C:$C,条件付き不可!$V$3)&gt;0,Q1526,SUMIFS(条件付き不可!$L:$L,条件付き不可!$E:$E,$D1526,条件付き不可!$C:$C,U$1))</f>
        <v>0</v>
      </c>
      <c r="V1526" s="66">
        <f>IF(COUNTIFS(条件付き不可!$E:$E,$D1526,条件付き不可!$C:$C,条件付き不可!$V$5)&gt;0,Q1526,IFERROR(VLOOKUP(D1526,条件付き不可!E:Y,21,0),0))</f>
        <v>0</v>
      </c>
    </row>
    <row r="1527" spans="1:22">
      <c r="A1527" s="53" t="str">
        <f t="shared" si="337"/>
        <v>041007</v>
      </c>
      <c r="B1527" s="53">
        <v>24</v>
      </c>
      <c r="C1527">
        <v>1526</v>
      </c>
      <c r="D1527">
        <v>41007</v>
      </c>
      <c r="E1527" t="s">
        <v>3038</v>
      </c>
      <c r="F1527" t="s">
        <v>965</v>
      </c>
      <c r="G1527" t="str">
        <f>VLOOKUP(A1527,GIS!A:B,2,0)</f>
        <v>宮野木町・園生町B</v>
      </c>
      <c r="H1527" t="s">
        <v>918</v>
      </c>
      <c r="I1527" t="s">
        <v>2623</v>
      </c>
      <c r="J1527" s="66">
        <v>440</v>
      </c>
      <c r="K1527" s="66">
        <v>440</v>
      </c>
      <c r="L1527" s="66">
        <v>440</v>
      </c>
      <c r="M1527" s="66">
        <v>440</v>
      </c>
      <c r="N1527" s="66">
        <f>VLOOKUP(A1527,GIS!A:C,3,0)</f>
        <v>440</v>
      </c>
      <c r="O1527" s="66" t="str">
        <f t="shared" si="328"/>
        <v/>
      </c>
      <c r="P1527" s="66" t="str">
        <f t="shared" si="344"/>
        <v/>
      </c>
      <c r="Q1527" s="66">
        <f t="shared" si="329"/>
        <v>440</v>
      </c>
      <c r="R1527" s="66">
        <f t="shared" si="330"/>
        <v>440</v>
      </c>
      <c r="S1527" s="66">
        <f>Q1527-U1527-SUMIFS(条件付き不可!X:X,条件付き不可!E:E,D1527)</f>
        <v>440</v>
      </c>
      <c r="T1527" s="66">
        <f t="shared" si="321"/>
        <v>440</v>
      </c>
      <c r="U1527" s="66">
        <f>IF(COUNTIFS(条件付き不可!$E:$E,$D1527,条件付き不可!$C:$C,条件付き不可!$V$3)&gt;0,Q1527,SUMIFS(条件付き不可!$L:$L,条件付き不可!$E:$E,$D1527,条件付き不可!$C:$C,U$1))</f>
        <v>0</v>
      </c>
      <c r="V1527" s="66">
        <f>IF(COUNTIFS(条件付き不可!$E:$E,$D1527,条件付き不可!$C:$C,条件付き不可!$V$5)&gt;0,Q1527,IFERROR(VLOOKUP(D1527,条件付き不可!E:Y,21,0),0))</f>
        <v>0</v>
      </c>
    </row>
    <row r="1528" spans="1:22">
      <c r="A1528" s="53" t="str">
        <f t="shared" si="337"/>
        <v>041008</v>
      </c>
      <c r="B1528" s="53">
        <v>24</v>
      </c>
      <c r="C1528">
        <v>1527</v>
      </c>
      <c r="D1528">
        <v>41008</v>
      </c>
      <c r="E1528" t="s">
        <v>3038</v>
      </c>
      <c r="F1528" t="s">
        <v>965</v>
      </c>
      <c r="G1528" t="str">
        <f>VLOOKUP(A1528,GIS!A:B,2,0)</f>
        <v>宮野木町D</v>
      </c>
      <c r="H1528" t="s">
        <v>918</v>
      </c>
      <c r="I1528" t="s">
        <v>2623</v>
      </c>
      <c r="J1528" s="66">
        <v>410</v>
      </c>
      <c r="K1528" s="66">
        <v>410</v>
      </c>
      <c r="L1528" s="66">
        <v>410</v>
      </c>
      <c r="M1528" s="66">
        <v>410</v>
      </c>
      <c r="N1528" s="66">
        <f>VLOOKUP(A1528,GIS!A:C,3,0)</f>
        <v>410</v>
      </c>
      <c r="O1528" s="66" t="str">
        <f t="shared" si="328"/>
        <v/>
      </c>
      <c r="P1528" s="66" t="str">
        <f t="shared" si="344"/>
        <v/>
      </c>
      <c r="Q1528" s="66">
        <f t="shared" si="329"/>
        <v>410</v>
      </c>
      <c r="R1528" s="66">
        <f t="shared" si="330"/>
        <v>410</v>
      </c>
      <c r="S1528" s="66">
        <f>Q1528-U1528-SUMIFS(条件付き不可!X:X,条件付き不可!E:E,D1528)</f>
        <v>410</v>
      </c>
      <c r="T1528" s="66">
        <f t="shared" si="321"/>
        <v>410</v>
      </c>
      <c r="U1528" s="66">
        <f>IF(COUNTIFS(条件付き不可!$E:$E,$D1528,条件付き不可!$C:$C,条件付き不可!$V$3)&gt;0,Q1528,SUMIFS(条件付き不可!$L:$L,条件付き不可!$E:$E,$D1528,条件付き不可!$C:$C,U$1))</f>
        <v>0</v>
      </c>
      <c r="V1528" s="66">
        <f>IF(COUNTIFS(条件付き不可!$E:$E,$D1528,条件付き不可!$C:$C,条件付き不可!$V$5)&gt;0,Q1528,IFERROR(VLOOKUP(D1528,条件付き不可!E:Y,21,0),0))</f>
        <v>0</v>
      </c>
    </row>
    <row r="1529" spans="1:22">
      <c r="A1529" s="53" t="str">
        <f t="shared" si="337"/>
        <v>041046</v>
      </c>
      <c r="B1529" s="53">
        <v>24</v>
      </c>
      <c r="C1529">
        <v>1528</v>
      </c>
      <c r="D1529">
        <v>41046</v>
      </c>
      <c r="E1529" t="s">
        <v>3038</v>
      </c>
      <c r="F1529" t="s">
        <v>965</v>
      </c>
      <c r="G1529" t="str">
        <f>VLOOKUP(A1529,GIS!A:B,2,0)</f>
        <v>宮野木町Ｅ</v>
      </c>
      <c r="H1529" t="s">
        <v>918</v>
      </c>
      <c r="I1529" t="s">
        <v>7565</v>
      </c>
      <c r="J1529" s="66">
        <v>385</v>
      </c>
      <c r="K1529" s="66">
        <v>385</v>
      </c>
      <c r="L1529" s="66">
        <v>385</v>
      </c>
      <c r="M1529" s="66">
        <v>385</v>
      </c>
      <c r="N1529" s="66">
        <f>VLOOKUP(A1529,GIS!A:C,3,0)</f>
        <v>385</v>
      </c>
      <c r="O1529" s="66" t="str">
        <f t="shared" si="328"/>
        <v/>
      </c>
      <c r="P1529" s="66" t="str">
        <f t="shared" si="344"/>
        <v/>
      </c>
      <c r="Q1529" s="66">
        <f t="shared" si="329"/>
        <v>385</v>
      </c>
      <c r="R1529" s="66">
        <f t="shared" si="330"/>
        <v>385</v>
      </c>
      <c r="S1529" s="66">
        <f>Q1529-U1529-SUMIFS(条件付き不可!X:X,条件付き不可!E:E,D1529)</f>
        <v>385</v>
      </c>
      <c r="T1529" s="66">
        <f t="shared" si="321"/>
        <v>385</v>
      </c>
      <c r="U1529" s="66">
        <f>IF(COUNTIFS(条件付き不可!$E:$E,$D1529,条件付き不可!$C:$C,条件付き不可!$V$3)&gt;0,Q1529,SUMIFS(条件付き不可!$L:$L,条件付き不可!$E:$E,$D1529,条件付き不可!$C:$C,U$1))</f>
        <v>0</v>
      </c>
      <c r="V1529" s="66">
        <f>IF(COUNTIFS(条件付き不可!$E:$E,$D1529,条件付き不可!$C:$C,条件付き不可!$V$5)&gt;0,Q1529,IFERROR(VLOOKUP(D1529,条件付き不可!E:Y,21,0),0))</f>
        <v>0</v>
      </c>
    </row>
    <row r="1530" spans="1:22">
      <c r="A1530" s="53" t="str">
        <f t="shared" si="337"/>
        <v>041051</v>
      </c>
      <c r="B1530" s="53">
        <v>24</v>
      </c>
      <c r="C1530">
        <v>1529</v>
      </c>
      <c r="D1530">
        <v>41051</v>
      </c>
      <c r="E1530" t="s">
        <v>3038</v>
      </c>
      <c r="F1530" t="s">
        <v>965</v>
      </c>
      <c r="G1530" t="str">
        <f>VLOOKUP(A1530,GIS!A:B,2,0)</f>
        <v>宮野木町Ｆ</v>
      </c>
      <c r="H1530" t="s">
        <v>918</v>
      </c>
      <c r="I1530" t="s">
        <v>2623</v>
      </c>
      <c r="J1530" s="66">
        <v>425</v>
      </c>
      <c r="K1530" s="66">
        <v>425</v>
      </c>
      <c r="L1530" s="66">
        <v>425</v>
      </c>
      <c r="M1530" s="66">
        <v>425</v>
      </c>
      <c r="N1530" s="66">
        <f>VLOOKUP(A1530,GIS!A:C,3,0)</f>
        <v>425</v>
      </c>
      <c r="O1530" s="66" t="str">
        <f t="shared" si="328"/>
        <v/>
      </c>
      <c r="P1530" s="66" t="str">
        <f t="shared" si="344"/>
        <v/>
      </c>
      <c r="Q1530" s="66">
        <f t="shared" si="329"/>
        <v>425</v>
      </c>
      <c r="R1530" s="66">
        <f t="shared" si="330"/>
        <v>425</v>
      </c>
      <c r="S1530" s="66">
        <f>Q1530-U1530-SUMIFS(条件付き不可!X:X,条件付き不可!E:E,D1530)</f>
        <v>425</v>
      </c>
      <c r="T1530" s="66">
        <f t="shared" ref="T1530:T1597" si="345">Q1530-V1530</f>
        <v>425</v>
      </c>
      <c r="U1530" s="66">
        <f>IF(COUNTIFS(条件付き不可!$E:$E,$D1530,条件付き不可!$C:$C,条件付き不可!$V$3)&gt;0,Q1530,SUMIFS(条件付き不可!$L:$L,条件付き不可!$E:$E,$D1530,条件付き不可!$C:$C,U$1))</f>
        <v>0</v>
      </c>
      <c r="V1530" s="66">
        <f>IF(COUNTIFS(条件付き不可!$E:$E,$D1530,条件付き不可!$C:$C,条件付き不可!$V$5)&gt;0,Q1530,IFERROR(VLOOKUP(D1530,条件付き不可!E:Y,21,0),0))</f>
        <v>0</v>
      </c>
    </row>
    <row r="1531" spans="1:22">
      <c r="A1531" s="53" t="str">
        <f t="shared" si="337"/>
        <v>041009</v>
      </c>
      <c r="B1531" s="53">
        <v>24</v>
      </c>
      <c r="C1531">
        <v>1530</v>
      </c>
      <c r="D1531">
        <v>41009</v>
      </c>
      <c r="E1531" t="s">
        <v>3038</v>
      </c>
      <c r="F1531" t="s">
        <v>976</v>
      </c>
      <c r="G1531" t="str">
        <f>VLOOKUP(A1531,GIS!A:B,2,0)</f>
        <v>さつきが丘１Ａ　団</v>
      </c>
      <c r="H1531" t="s">
        <v>918</v>
      </c>
      <c r="I1531" t="s">
        <v>2609</v>
      </c>
      <c r="J1531" s="66">
        <v>1050</v>
      </c>
      <c r="K1531" s="66">
        <v>1050</v>
      </c>
      <c r="L1531" s="66">
        <v>1050</v>
      </c>
      <c r="M1531" s="66">
        <v>1050</v>
      </c>
      <c r="N1531" s="66">
        <f>VLOOKUP(A1531,GIS!A:C,3,0)</f>
        <v>1050</v>
      </c>
      <c r="O1531" s="66" t="str">
        <f t="shared" si="328"/>
        <v/>
      </c>
      <c r="P1531" s="66" t="str">
        <f t="shared" si="344"/>
        <v/>
      </c>
      <c r="Q1531" s="66">
        <f t="shared" si="329"/>
        <v>1050</v>
      </c>
      <c r="R1531" s="66">
        <f t="shared" si="330"/>
        <v>1050</v>
      </c>
      <c r="S1531" s="66">
        <f>Q1531-U1531-SUMIFS(条件付き不可!X:X,条件付き不可!E:E,D1531)</f>
        <v>1050</v>
      </c>
      <c r="T1531" s="66">
        <f t="shared" si="345"/>
        <v>1050</v>
      </c>
      <c r="U1531" s="66">
        <f>IF(COUNTIFS(条件付き不可!$E:$E,$D1531,条件付き不可!$C:$C,条件付き不可!$V$3)&gt;0,Q1531,SUMIFS(条件付き不可!$L:$L,条件付き不可!$E:$E,$D1531,条件付き不可!$C:$C,U$1))</f>
        <v>0</v>
      </c>
      <c r="V1531" s="66">
        <f>IF(COUNTIFS(条件付き不可!$E:$E,$D1531,条件付き不可!$C:$C,条件付き不可!$V$5)&gt;0,Q1531,IFERROR(VLOOKUP(D1531,条件付き不可!E:Y,21,0),0))</f>
        <v>0</v>
      </c>
    </row>
    <row r="1532" spans="1:22">
      <c r="A1532" s="53" t="str">
        <f t="shared" si="337"/>
        <v>041010</v>
      </c>
      <c r="B1532" s="53">
        <v>24</v>
      </c>
      <c r="C1532">
        <v>1531</v>
      </c>
      <c r="D1532">
        <v>41010</v>
      </c>
      <c r="E1532" t="s">
        <v>3038</v>
      </c>
      <c r="F1532" t="s">
        <v>976</v>
      </c>
      <c r="G1532" t="str">
        <f>VLOOKUP(A1532,GIS!A:B,2,0)</f>
        <v>さつきが丘1Ｂ</v>
      </c>
      <c r="H1532" t="s">
        <v>918</v>
      </c>
      <c r="I1532" t="s">
        <v>2609</v>
      </c>
      <c r="J1532" s="66">
        <v>365</v>
      </c>
      <c r="K1532" s="66">
        <v>365</v>
      </c>
      <c r="L1532" s="66">
        <v>365</v>
      </c>
      <c r="M1532" s="66">
        <v>365</v>
      </c>
      <c r="N1532" s="66">
        <f>VLOOKUP(A1532,GIS!A:C,3,0)</f>
        <v>365</v>
      </c>
      <c r="O1532" s="66" t="str">
        <f t="shared" si="328"/>
        <v/>
      </c>
      <c r="P1532" s="66" t="str">
        <f t="shared" si="344"/>
        <v/>
      </c>
      <c r="Q1532" s="66">
        <f t="shared" si="329"/>
        <v>365</v>
      </c>
      <c r="R1532" s="66">
        <f t="shared" si="330"/>
        <v>365</v>
      </c>
      <c r="S1532" s="66">
        <f>Q1532-U1532-SUMIFS(条件付き不可!X:X,条件付き不可!E:E,D1532)</f>
        <v>365</v>
      </c>
      <c r="T1532" s="66">
        <f t="shared" si="345"/>
        <v>365</v>
      </c>
      <c r="U1532" s="66">
        <f>IF(COUNTIFS(条件付き不可!$E:$E,$D1532,条件付き不可!$C:$C,条件付き不可!$V$3)&gt;0,Q1532,SUMIFS(条件付き不可!$L:$L,条件付き不可!$E:$E,$D1532,条件付き不可!$C:$C,U$1))</f>
        <v>0</v>
      </c>
      <c r="V1532" s="66">
        <f>IF(COUNTIFS(条件付き不可!$E:$E,$D1532,条件付き不可!$C:$C,条件付き不可!$V$5)&gt;0,Q1532,IFERROR(VLOOKUP(D1532,条件付き不可!E:Y,21,0),0))</f>
        <v>0</v>
      </c>
    </row>
    <row r="1533" spans="1:22">
      <c r="A1533" s="53" t="str">
        <f t="shared" si="337"/>
        <v>041012</v>
      </c>
      <c r="B1533" s="53">
        <v>24</v>
      </c>
      <c r="C1533">
        <v>1532</v>
      </c>
      <c r="D1533">
        <v>41012</v>
      </c>
      <c r="E1533" t="s">
        <v>3038</v>
      </c>
      <c r="F1533" t="s">
        <v>976</v>
      </c>
      <c r="G1533" t="str">
        <f>VLOOKUP(A1533,GIS!A:B,2,0)</f>
        <v>さつきが丘2Ａ　団</v>
      </c>
      <c r="H1533" t="s">
        <v>918</v>
      </c>
      <c r="I1533" t="s">
        <v>2609</v>
      </c>
      <c r="J1533" s="66">
        <v>1205</v>
      </c>
      <c r="K1533" s="66">
        <v>1205</v>
      </c>
      <c r="L1533" s="66">
        <v>1205</v>
      </c>
      <c r="M1533" s="66">
        <v>1205</v>
      </c>
      <c r="N1533" s="66">
        <f>VLOOKUP(A1533,GIS!A:C,3,0)</f>
        <v>1205</v>
      </c>
      <c r="O1533" s="66" t="str">
        <f t="shared" si="328"/>
        <v/>
      </c>
      <c r="P1533" s="66" t="str">
        <f t="shared" si="344"/>
        <v/>
      </c>
      <c r="Q1533" s="66">
        <f t="shared" si="329"/>
        <v>1205</v>
      </c>
      <c r="R1533" s="66">
        <f t="shared" si="330"/>
        <v>1205</v>
      </c>
      <c r="S1533" s="66">
        <f>Q1533-U1533-SUMIFS(条件付き不可!X:X,条件付き不可!E:E,D1533)</f>
        <v>1205</v>
      </c>
      <c r="T1533" s="66">
        <f t="shared" si="345"/>
        <v>1205</v>
      </c>
      <c r="U1533" s="66">
        <f>IF(COUNTIFS(条件付き不可!$E:$E,$D1533,条件付き不可!$C:$C,条件付き不可!$V$3)&gt;0,Q1533,SUMIFS(条件付き不可!$L:$L,条件付き不可!$E:$E,$D1533,条件付き不可!$C:$C,U$1))</f>
        <v>0</v>
      </c>
      <c r="V1533" s="66">
        <f>IF(COUNTIFS(条件付き不可!$E:$E,$D1533,条件付き不可!$C:$C,条件付き不可!$V$5)&gt;0,Q1533,IFERROR(VLOOKUP(D1533,条件付き不可!E:Y,21,0),0))</f>
        <v>0</v>
      </c>
    </row>
    <row r="1534" spans="1:22">
      <c r="A1534" s="53" t="str">
        <f t="shared" si="337"/>
        <v>041013</v>
      </c>
      <c r="B1534" s="53">
        <v>24</v>
      </c>
      <c r="C1534">
        <v>1533</v>
      </c>
      <c r="D1534">
        <v>41013</v>
      </c>
      <c r="E1534" t="s">
        <v>3038</v>
      </c>
      <c r="F1534" t="s">
        <v>976</v>
      </c>
      <c r="G1534" t="str">
        <f>VLOOKUP(A1534,GIS!A:B,2,0)</f>
        <v>さつきが丘2Ｂ　団</v>
      </c>
      <c r="H1534" t="s">
        <v>918</v>
      </c>
      <c r="I1534" t="s">
        <v>2609</v>
      </c>
      <c r="J1534" s="66">
        <v>400</v>
      </c>
      <c r="K1534" s="66">
        <v>400</v>
      </c>
      <c r="L1534" s="66">
        <v>400</v>
      </c>
      <c r="M1534" s="66">
        <v>400</v>
      </c>
      <c r="N1534" s="66">
        <f>VLOOKUP(A1534,GIS!A:C,3,0)</f>
        <v>400</v>
      </c>
      <c r="O1534" s="66" t="str">
        <f t="shared" si="328"/>
        <v/>
      </c>
      <c r="P1534" s="66" t="str">
        <f t="shared" si="344"/>
        <v/>
      </c>
      <c r="Q1534" s="66">
        <f t="shared" si="329"/>
        <v>400</v>
      </c>
      <c r="R1534" s="66">
        <f t="shared" si="330"/>
        <v>400</v>
      </c>
      <c r="S1534" s="66">
        <f>Q1534-U1534-SUMIFS(条件付き不可!X:X,条件付き不可!E:E,D1534)</f>
        <v>400</v>
      </c>
      <c r="T1534" s="66">
        <f t="shared" si="345"/>
        <v>400</v>
      </c>
      <c r="U1534" s="66">
        <f>IF(COUNTIFS(条件付き不可!$E:$E,$D1534,条件付き不可!$C:$C,条件付き不可!$V$3)&gt;0,Q1534,SUMIFS(条件付き不可!$L:$L,条件付き不可!$E:$E,$D1534,条件付き不可!$C:$C,U$1))</f>
        <v>0</v>
      </c>
      <c r="V1534" s="66">
        <f>IF(COUNTIFS(条件付き不可!$E:$E,$D1534,条件付き不可!$C:$C,条件付き不可!$V$5)&gt;0,Q1534,IFERROR(VLOOKUP(D1534,条件付き不可!E:Y,21,0),0))</f>
        <v>0</v>
      </c>
    </row>
    <row r="1535" spans="1:22">
      <c r="A1535" s="53" t="str">
        <f t="shared" si="337"/>
        <v>041014</v>
      </c>
      <c r="B1535" s="53">
        <v>24</v>
      </c>
      <c r="C1535">
        <v>1534</v>
      </c>
      <c r="D1535">
        <v>41014</v>
      </c>
      <c r="E1535" t="s">
        <v>3038</v>
      </c>
      <c r="F1535" t="s">
        <v>976</v>
      </c>
      <c r="G1535" t="str">
        <f>VLOOKUP(A1535,GIS!A:B,2,0)</f>
        <v>さつきが丘2Ｃ　　　</v>
      </c>
      <c r="H1535" t="s">
        <v>918</v>
      </c>
      <c r="I1535" t="s">
        <v>2609</v>
      </c>
      <c r="J1535" s="66">
        <v>395</v>
      </c>
      <c r="K1535" s="66">
        <v>395</v>
      </c>
      <c r="L1535" s="66">
        <v>395</v>
      </c>
      <c r="M1535" s="66">
        <v>395</v>
      </c>
      <c r="N1535" s="66">
        <f>VLOOKUP(A1535,GIS!A:C,3,0)</f>
        <v>395</v>
      </c>
      <c r="O1535" s="66" t="str">
        <f t="shared" si="328"/>
        <v/>
      </c>
      <c r="P1535" s="66" t="str">
        <f t="shared" si="344"/>
        <v/>
      </c>
      <c r="Q1535" s="66">
        <f t="shared" si="329"/>
        <v>395</v>
      </c>
      <c r="R1535" s="66">
        <f t="shared" si="330"/>
        <v>395</v>
      </c>
      <c r="S1535" s="66">
        <f>Q1535-U1535-SUMIFS(条件付き不可!X:X,条件付き不可!E:E,D1535)</f>
        <v>395</v>
      </c>
      <c r="T1535" s="66">
        <f t="shared" si="345"/>
        <v>395</v>
      </c>
      <c r="U1535" s="66">
        <f>IF(COUNTIFS(条件付き不可!$E:$E,$D1535,条件付き不可!$C:$C,条件付き不可!$V$3)&gt;0,Q1535,SUMIFS(条件付き不可!$L:$L,条件付き不可!$E:$E,$D1535,条件付き不可!$C:$C,U$1))</f>
        <v>0</v>
      </c>
      <c r="V1535" s="66">
        <f>IF(COUNTIFS(条件付き不可!$E:$E,$D1535,条件付き不可!$C:$C,条件付き不可!$V$5)&gt;0,Q1535,IFERROR(VLOOKUP(D1535,条件付き不可!E:Y,21,0),0))</f>
        <v>0</v>
      </c>
    </row>
    <row r="1536" spans="1:22">
      <c r="A1536" s="53" t="str">
        <f t="shared" si="337"/>
        <v>041015</v>
      </c>
      <c r="B1536" s="53">
        <v>24</v>
      </c>
      <c r="C1536">
        <v>1535</v>
      </c>
      <c r="D1536">
        <v>41015</v>
      </c>
      <c r="E1536" t="s">
        <v>3038</v>
      </c>
      <c r="F1536" t="s">
        <v>982</v>
      </c>
      <c r="G1536" t="str">
        <f>VLOOKUP(A1536,GIS!A:B,2,0)</f>
        <v>宮野木台１・２</v>
      </c>
      <c r="H1536" t="s">
        <v>918</v>
      </c>
      <c r="I1536" t="s">
        <v>2609</v>
      </c>
      <c r="J1536" s="66">
        <v>420</v>
      </c>
      <c r="K1536" s="66">
        <v>420</v>
      </c>
      <c r="L1536" s="66">
        <v>420</v>
      </c>
      <c r="M1536" s="66">
        <v>420</v>
      </c>
      <c r="N1536" s="66">
        <f>VLOOKUP(A1536,GIS!A:C,3,0)</f>
        <v>420</v>
      </c>
      <c r="O1536" s="66" t="str">
        <f t="shared" si="328"/>
        <v/>
      </c>
      <c r="P1536" s="66" t="str">
        <f t="shared" si="344"/>
        <v/>
      </c>
      <c r="Q1536" s="66">
        <f t="shared" si="329"/>
        <v>420</v>
      </c>
      <c r="R1536" s="66">
        <f t="shared" si="330"/>
        <v>420</v>
      </c>
      <c r="S1536" s="66">
        <f>Q1536-U1536-SUMIFS(条件付き不可!X:X,条件付き不可!E:E,D1536)</f>
        <v>420</v>
      </c>
      <c r="T1536" s="66">
        <f t="shared" si="345"/>
        <v>420</v>
      </c>
      <c r="U1536" s="66">
        <f>IF(COUNTIFS(条件付き不可!$E:$E,$D1536,条件付き不可!$C:$C,条件付き不可!$V$3)&gt;0,Q1536,SUMIFS(条件付き不可!$L:$L,条件付き不可!$E:$E,$D1536,条件付き不可!$C:$C,U$1))</f>
        <v>0</v>
      </c>
      <c r="V1536" s="66">
        <f>IF(COUNTIFS(条件付き不可!$E:$E,$D1536,条件付き不可!$C:$C,条件付き不可!$V$5)&gt;0,Q1536,IFERROR(VLOOKUP(D1536,条件付き不可!E:Y,21,0),0))</f>
        <v>0</v>
      </c>
    </row>
    <row r="1537" spans="1:22">
      <c r="A1537" s="53" t="str">
        <f t="shared" si="337"/>
        <v>041047</v>
      </c>
      <c r="B1537" s="53">
        <v>24</v>
      </c>
      <c r="C1537">
        <v>1536</v>
      </c>
      <c r="D1537">
        <v>41047</v>
      </c>
      <c r="E1537" t="s">
        <v>3038</v>
      </c>
      <c r="F1537" t="s">
        <v>982</v>
      </c>
      <c r="G1537" t="str">
        <f>VLOOKUP(A1537,GIS!A:B,2,0)</f>
        <v>宮野木台1</v>
      </c>
      <c r="H1537" t="s">
        <v>918</v>
      </c>
      <c r="I1537" t="s">
        <v>2609</v>
      </c>
      <c r="J1537" s="66">
        <v>530</v>
      </c>
      <c r="K1537" s="66">
        <v>530</v>
      </c>
      <c r="L1537" s="66">
        <v>530</v>
      </c>
      <c r="M1537" s="66">
        <v>530</v>
      </c>
      <c r="N1537" s="66">
        <f>VLOOKUP(A1537,GIS!A:C,3,0)</f>
        <v>530</v>
      </c>
      <c r="O1537" s="66" t="str">
        <f t="shared" si="328"/>
        <v/>
      </c>
      <c r="P1537" s="66" t="str">
        <f t="shared" si="344"/>
        <v/>
      </c>
      <c r="Q1537" s="66">
        <f t="shared" si="329"/>
        <v>530</v>
      </c>
      <c r="R1537" s="66">
        <f t="shared" si="330"/>
        <v>530</v>
      </c>
      <c r="S1537" s="66">
        <f>Q1537-U1537-SUMIFS(条件付き不可!X:X,条件付き不可!E:E,D1537)</f>
        <v>530</v>
      </c>
      <c r="T1537" s="66">
        <f t="shared" si="345"/>
        <v>530</v>
      </c>
      <c r="U1537" s="66">
        <f>IF(COUNTIFS(条件付き不可!$E:$E,$D1537,条件付き不可!$C:$C,条件付き不可!$V$3)&gt;0,Q1537,SUMIFS(条件付き不可!$L:$L,条件付き不可!$E:$E,$D1537,条件付き不可!$C:$C,U$1))</f>
        <v>0</v>
      </c>
      <c r="V1537" s="66">
        <f>IF(COUNTIFS(条件付き不可!$E:$E,$D1537,条件付き不可!$C:$C,条件付き不可!$V$5)&gt;0,Q1537,IFERROR(VLOOKUP(D1537,条件付き不可!E:Y,21,0),0))</f>
        <v>0</v>
      </c>
    </row>
    <row r="1538" spans="1:22">
      <c r="A1538" s="53" t="str">
        <f t="shared" si="337"/>
        <v>041016</v>
      </c>
      <c r="B1538" s="53">
        <v>24</v>
      </c>
      <c r="C1538">
        <v>1537</v>
      </c>
      <c r="D1538">
        <v>41016</v>
      </c>
      <c r="E1538" t="s">
        <v>3038</v>
      </c>
      <c r="F1538" t="s">
        <v>982</v>
      </c>
      <c r="G1538" t="str">
        <f>VLOOKUP(A1538,GIS!A:B,2,0)</f>
        <v>宮野木台3</v>
      </c>
      <c r="H1538" t="s">
        <v>918</v>
      </c>
      <c r="I1538" t="s">
        <v>2609</v>
      </c>
      <c r="J1538" s="66">
        <v>320</v>
      </c>
      <c r="K1538" s="66">
        <v>320</v>
      </c>
      <c r="L1538" s="66">
        <v>320</v>
      </c>
      <c r="M1538" s="66">
        <v>320</v>
      </c>
      <c r="N1538" s="66">
        <f>VLOOKUP(A1538,GIS!A:C,3,0)</f>
        <v>320</v>
      </c>
      <c r="O1538" s="66" t="str">
        <f t="shared" si="328"/>
        <v/>
      </c>
      <c r="P1538" s="66" t="str">
        <f t="shared" si="344"/>
        <v/>
      </c>
      <c r="Q1538" s="66">
        <f t="shared" si="329"/>
        <v>320</v>
      </c>
      <c r="R1538" s="66">
        <f t="shared" si="330"/>
        <v>320</v>
      </c>
      <c r="S1538" s="66">
        <f>Q1538-U1538-SUMIFS(条件付き不可!X:X,条件付き不可!E:E,D1538)</f>
        <v>320</v>
      </c>
      <c r="T1538" s="66">
        <f t="shared" si="345"/>
        <v>320</v>
      </c>
      <c r="U1538" s="66">
        <f>IF(COUNTIFS(条件付き不可!$E:$E,$D1538,条件付き不可!$C:$C,条件付き不可!$V$3)&gt;0,Q1538,SUMIFS(条件付き不可!$L:$L,条件付き不可!$E:$E,$D1538,条件付き不可!$C:$C,U$1))</f>
        <v>0</v>
      </c>
      <c r="V1538" s="66">
        <f>IF(COUNTIFS(条件付き不可!$E:$E,$D1538,条件付き不可!$C:$C,条件付き不可!$V$5)&gt;0,Q1538,IFERROR(VLOOKUP(D1538,条件付き不可!E:Y,21,0),0))</f>
        <v>0</v>
      </c>
    </row>
    <row r="1539" spans="1:22">
      <c r="A1539" s="53" t="str">
        <f t="shared" si="337"/>
        <v>041056</v>
      </c>
      <c r="B1539" s="53">
        <v>24</v>
      </c>
      <c r="C1539">
        <v>1538</v>
      </c>
      <c r="D1539">
        <v>41056</v>
      </c>
      <c r="E1539" t="s">
        <v>3038</v>
      </c>
      <c r="F1539" t="s">
        <v>982</v>
      </c>
      <c r="G1539" t="str">
        <f>VLOOKUP(A1539,GIS!A:B,2,0)</f>
        <v>宮野木台4</v>
      </c>
      <c r="H1539" t="s">
        <v>918</v>
      </c>
      <c r="I1539" t="s">
        <v>2609</v>
      </c>
      <c r="J1539" s="66">
        <v>385</v>
      </c>
      <c r="K1539" s="66">
        <v>385</v>
      </c>
      <c r="L1539" s="66">
        <v>385</v>
      </c>
      <c r="M1539" s="66">
        <v>385</v>
      </c>
      <c r="N1539" s="66">
        <f>VLOOKUP(A1539,GIS!A:C,3,0)</f>
        <v>385</v>
      </c>
      <c r="O1539" s="66" t="str">
        <f t="shared" ref="O1539:O1608" si="346">IF(J1539=N1539,"","✕")</f>
        <v/>
      </c>
      <c r="P1539" s="66" t="str">
        <f t="shared" si="344"/>
        <v/>
      </c>
      <c r="Q1539" s="66">
        <f t="shared" ref="Q1539:Q1608" si="347">N1539</f>
        <v>385</v>
      </c>
      <c r="R1539" s="66">
        <f t="shared" ref="R1539:R1608" si="348">Q1539-U1539</f>
        <v>385</v>
      </c>
      <c r="S1539" s="66">
        <f>Q1539-U1539-SUMIFS(条件付き不可!X:X,条件付き不可!E:E,D1539)</f>
        <v>385</v>
      </c>
      <c r="T1539" s="66">
        <f t="shared" si="345"/>
        <v>385</v>
      </c>
      <c r="U1539" s="66">
        <f>IF(COUNTIFS(条件付き不可!$E:$E,$D1539,条件付き不可!$C:$C,条件付き不可!$V$3)&gt;0,Q1539,SUMIFS(条件付き不可!$L:$L,条件付き不可!$E:$E,$D1539,条件付き不可!$C:$C,U$1))</f>
        <v>0</v>
      </c>
      <c r="V1539" s="66">
        <f>IF(COUNTIFS(条件付き不可!$E:$E,$D1539,条件付き不可!$C:$C,条件付き不可!$V$5)&gt;0,Q1539,IFERROR(VLOOKUP(D1539,条件付き不可!E:Y,21,0),0))</f>
        <v>0</v>
      </c>
    </row>
    <row r="1540" spans="1:22">
      <c r="A1540" s="53" t="str">
        <f t="shared" si="337"/>
        <v>041017</v>
      </c>
      <c r="B1540" s="53">
        <v>24</v>
      </c>
      <c r="C1540">
        <v>1539</v>
      </c>
      <c r="D1540">
        <v>41017</v>
      </c>
      <c r="E1540" t="s">
        <v>3038</v>
      </c>
      <c r="F1540" t="s">
        <v>985</v>
      </c>
      <c r="G1540" t="str">
        <f>VLOOKUP(A1540,GIS!A:B,2,0)</f>
        <v>西小中台　団</v>
      </c>
      <c r="H1540" t="s">
        <v>918</v>
      </c>
      <c r="I1540" t="s">
        <v>2609</v>
      </c>
      <c r="J1540" s="66">
        <v>725</v>
      </c>
      <c r="K1540" s="66">
        <v>725</v>
      </c>
      <c r="L1540" s="66">
        <v>725</v>
      </c>
      <c r="M1540" s="66">
        <v>725</v>
      </c>
      <c r="N1540" s="66">
        <f>VLOOKUP(A1540,GIS!A:C,3,0)</f>
        <v>725</v>
      </c>
      <c r="O1540" s="66" t="str">
        <f t="shared" si="346"/>
        <v/>
      </c>
      <c r="P1540" s="66" t="str">
        <f t="shared" si="344"/>
        <v/>
      </c>
      <c r="Q1540" s="66">
        <f t="shared" si="347"/>
        <v>725</v>
      </c>
      <c r="R1540" s="66">
        <f t="shared" si="348"/>
        <v>725</v>
      </c>
      <c r="S1540" s="66">
        <f>Q1540-U1540-SUMIFS(条件付き不可!X:X,条件付き不可!E:E,D1540)</f>
        <v>725</v>
      </c>
      <c r="T1540" s="66">
        <f t="shared" si="345"/>
        <v>725</v>
      </c>
      <c r="U1540" s="66">
        <f>IF(COUNTIFS(条件付き不可!$E:$E,$D1540,条件付き不可!$C:$C,条件付き不可!$V$3)&gt;0,Q1540,SUMIFS(条件付き不可!$L:$L,条件付き不可!$E:$E,$D1540,条件付き不可!$C:$C,U$1))</f>
        <v>0</v>
      </c>
      <c r="V1540" s="66">
        <f>IF(COUNTIFS(条件付き不可!$E:$E,$D1540,条件付き不可!$C:$C,条件付き不可!$V$5)&gt;0,Q1540,IFERROR(VLOOKUP(D1540,条件付き不可!E:Y,21,0),0))</f>
        <v>0</v>
      </c>
    </row>
    <row r="1541" spans="1:22">
      <c r="A1541" s="53" t="str">
        <f t="shared" si="337"/>
        <v>041018</v>
      </c>
      <c r="B1541" s="53">
        <v>24</v>
      </c>
      <c r="C1541">
        <v>1540</v>
      </c>
      <c r="D1541">
        <v>41018</v>
      </c>
      <c r="E1541" t="s">
        <v>3038</v>
      </c>
      <c r="F1541" t="s">
        <v>985</v>
      </c>
      <c r="G1541" t="str">
        <f>VLOOKUP(A1541,GIS!A:B,2,0)</f>
        <v>小中台町A・西小中台 団</v>
      </c>
      <c r="H1541" t="s">
        <v>918</v>
      </c>
      <c r="I1541" t="s">
        <v>7564</v>
      </c>
      <c r="J1541" s="66">
        <v>300</v>
      </c>
      <c r="K1541" s="66">
        <v>300</v>
      </c>
      <c r="L1541" s="66">
        <v>300</v>
      </c>
      <c r="M1541" s="66">
        <v>300</v>
      </c>
      <c r="N1541" s="66">
        <f>VLOOKUP(A1541,GIS!A:C,3,0)</f>
        <v>300</v>
      </c>
      <c r="O1541" s="66" t="str">
        <f t="shared" si="346"/>
        <v/>
      </c>
      <c r="P1541" s="66" t="str">
        <f t="shared" si="344"/>
        <v/>
      </c>
      <c r="Q1541" s="66">
        <f t="shared" si="347"/>
        <v>300</v>
      </c>
      <c r="R1541" s="66">
        <f t="shared" si="348"/>
        <v>300</v>
      </c>
      <c r="S1541" s="66">
        <f>Q1541-U1541-SUMIFS(条件付き不可!X:X,条件付き不可!E:E,D1541)</f>
        <v>300</v>
      </c>
      <c r="T1541" s="66">
        <f t="shared" si="345"/>
        <v>300</v>
      </c>
      <c r="U1541" s="66">
        <f>IF(COUNTIFS(条件付き不可!$E:$E,$D1541,条件付き不可!$C:$C,条件付き不可!$V$3)&gt;0,Q1541,SUMIFS(条件付き不可!$L:$L,条件付き不可!$E:$E,$D1541,条件付き不可!$C:$C,U$1))</f>
        <v>0</v>
      </c>
      <c r="V1541" s="66">
        <f>IF(COUNTIFS(条件付き不可!$E:$E,$D1541,条件付き不可!$C:$C,条件付き不可!$V$5)&gt;0,Q1541,IFERROR(VLOOKUP(D1541,条件付き不可!E:Y,21,0),0))</f>
        <v>0</v>
      </c>
    </row>
    <row r="1542" spans="1:22">
      <c r="A1542" s="53" t="str">
        <f t="shared" ref="A1542:A1611" si="349">TEXT(D1542,"000000")</f>
        <v>041019</v>
      </c>
      <c r="B1542" s="53">
        <v>24</v>
      </c>
      <c r="C1542">
        <v>1541</v>
      </c>
      <c r="D1542">
        <v>41019</v>
      </c>
      <c r="E1542" t="s">
        <v>3038</v>
      </c>
      <c r="F1542" t="s">
        <v>988</v>
      </c>
      <c r="G1542" t="str">
        <f>VLOOKUP(A1542,GIS!A:B,2,0)</f>
        <v>畑町・朝日ヶ丘5</v>
      </c>
      <c r="H1542" t="s">
        <v>918</v>
      </c>
      <c r="I1542" t="s">
        <v>2609</v>
      </c>
      <c r="J1542" s="66">
        <v>540</v>
      </c>
      <c r="K1542" s="66">
        <v>540</v>
      </c>
      <c r="L1542" s="66">
        <v>540</v>
      </c>
      <c r="M1542" s="66">
        <v>540</v>
      </c>
      <c r="N1542" s="66">
        <f>VLOOKUP(A1542,GIS!A:C,3,0)</f>
        <v>540</v>
      </c>
      <c r="O1542" s="66" t="str">
        <f t="shared" si="346"/>
        <v/>
      </c>
      <c r="P1542" s="66" t="str">
        <f t="shared" si="344"/>
        <v/>
      </c>
      <c r="Q1542" s="66">
        <f t="shared" si="347"/>
        <v>540</v>
      </c>
      <c r="R1542" s="66">
        <f t="shared" si="348"/>
        <v>540</v>
      </c>
      <c r="S1542" s="66">
        <f>Q1542-U1542-SUMIFS(条件付き不可!X:X,条件付き不可!E:E,D1542)</f>
        <v>540</v>
      </c>
      <c r="T1542" s="66">
        <f t="shared" si="345"/>
        <v>540</v>
      </c>
      <c r="U1542" s="66">
        <f>IF(COUNTIFS(条件付き不可!$E:$E,$D1542,条件付き不可!$C:$C,条件付き不可!$V$3)&gt;0,Q1542,SUMIFS(条件付き不可!$L:$L,条件付き不可!$E:$E,$D1542,条件付き不可!$C:$C,U$1))</f>
        <v>0</v>
      </c>
      <c r="V1542" s="66">
        <f>IF(COUNTIFS(条件付き不可!$E:$E,$D1542,条件付き不可!$C:$C,条件付き不可!$V$5)&gt;0,Q1542,IFERROR(VLOOKUP(D1542,条件付き不可!E:Y,21,0),0))</f>
        <v>0</v>
      </c>
    </row>
    <row r="1543" spans="1:22">
      <c r="A1543" s="53" t="str">
        <f t="shared" si="349"/>
        <v>041020</v>
      </c>
      <c r="B1543" s="53">
        <v>24</v>
      </c>
      <c r="C1543">
        <v>1542</v>
      </c>
      <c r="D1543">
        <v>41020</v>
      </c>
      <c r="E1543" t="s">
        <v>3038</v>
      </c>
      <c r="F1543" t="s">
        <v>988</v>
      </c>
      <c r="G1543" t="str">
        <f>VLOOKUP(A1543,GIS!A:B,2,0)</f>
        <v>畑町A</v>
      </c>
      <c r="H1543" t="s">
        <v>918</v>
      </c>
      <c r="I1543" t="s">
        <v>2609</v>
      </c>
      <c r="J1543" s="66">
        <v>375</v>
      </c>
      <c r="K1543" s="66">
        <v>375</v>
      </c>
      <c r="L1543" s="66">
        <v>375</v>
      </c>
      <c r="M1543" s="66">
        <v>375</v>
      </c>
      <c r="N1543" s="66">
        <f>VLOOKUP(A1543,GIS!A:C,3,0)</f>
        <v>375</v>
      </c>
      <c r="O1543" s="66" t="str">
        <f t="shared" si="346"/>
        <v/>
      </c>
      <c r="P1543" s="66" t="str">
        <f t="shared" si="344"/>
        <v/>
      </c>
      <c r="Q1543" s="66">
        <f t="shared" si="347"/>
        <v>375</v>
      </c>
      <c r="R1543" s="66">
        <f t="shared" si="348"/>
        <v>375</v>
      </c>
      <c r="S1543" s="66">
        <f>Q1543-U1543-SUMIFS(条件付き不可!X:X,条件付き不可!E:E,D1543)</f>
        <v>375</v>
      </c>
      <c r="T1543" s="66">
        <f t="shared" si="345"/>
        <v>375</v>
      </c>
      <c r="U1543" s="66">
        <f>IF(COUNTIFS(条件付き不可!$E:$E,$D1543,条件付き不可!$C:$C,条件付き不可!$V$3)&gt;0,Q1543,SUMIFS(条件付き不可!$L:$L,条件付き不可!$E:$E,$D1543,条件付き不可!$C:$C,U$1))</f>
        <v>0</v>
      </c>
      <c r="V1543" s="66">
        <f>IF(COUNTIFS(条件付き不可!$E:$E,$D1543,条件付き不可!$C:$C,条件付き不可!$V$5)&gt;0,Q1543,IFERROR(VLOOKUP(D1543,条件付き不可!E:Y,21,0),0))</f>
        <v>0</v>
      </c>
    </row>
    <row r="1544" spans="1:22">
      <c r="A1544" s="53" t="str">
        <f t="shared" si="349"/>
        <v>041055</v>
      </c>
      <c r="B1544" s="53">
        <v>24</v>
      </c>
      <c r="C1544">
        <v>1543</v>
      </c>
      <c r="D1544">
        <v>41055</v>
      </c>
      <c r="E1544" t="s">
        <v>3038</v>
      </c>
      <c r="F1544" t="s">
        <v>988</v>
      </c>
      <c r="G1544" t="str">
        <f>VLOOKUP(A1544,GIS!A:B,2,0)</f>
        <v>畑町B</v>
      </c>
      <c r="H1544" t="s">
        <v>918</v>
      </c>
      <c r="I1544" t="s">
        <v>2609</v>
      </c>
      <c r="J1544" s="66">
        <v>470</v>
      </c>
      <c r="K1544" s="66">
        <v>470</v>
      </c>
      <c r="L1544" s="66">
        <v>470</v>
      </c>
      <c r="M1544" s="66">
        <v>470</v>
      </c>
      <c r="N1544" s="66">
        <f>VLOOKUP(A1544,GIS!A:C,3,0)</f>
        <v>470</v>
      </c>
      <c r="O1544" s="66" t="str">
        <f t="shared" si="346"/>
        <v/>
      </c>
      <c r="P1544" s="66" t="str">
        <f t="shared" si="344"/>
        <v/>
      </c>
      <c r="Q1544" s="66">
        <f t="shared" si="347"/>
        <v>470</v>
      </c>
      <c r="R1544" s="66">
        <f t="shared" si="348"/>
        <v>470</v>
      </c>
      <c r="S1544" s="66">
        <f>Q1544-U1544-SUMIFS(条件付き不可!X:X,条件付き不可!E:E,D1544)</f>
        <v>470</v>
      </c>
      <c r="T1544" s="66">
        <f t="shared" si="345"/>
        <v>470</v>
      </c>
      <c r="U1544" s="66">
        <f>IF(COUNTIFS(条件付き不可!$E:$E,$D1544,条件付き不可!$C:$C,条件付き不可!$V$3)&gt;0,Q1544,SUMIFS(条件付き不可!$L:$L,条件付き不可!$E:$E,$D1544,条件付き不可!$C:$C,U$1))</f>
        <v>0</v>
      </c>
      <c r="V1544" s="66">
        <f>IF(COUNTIFS(条件付き不可!$E:$E,$D1544,条件付き不可!$C:$C,条件付き不可!$V$5)&gt;0,Q1544,IFERROR(VLOOKUP(D1544,条件付き不可!E:Y,21,0),0))</f>
        <v>0</v>
      </c>
    </row>
    <row r="1545" spans="1:22">
      <c r="A1545" s="53" t="str">
        <f t="shared" si="349"/>
        <v>041021</v>
      </c>
      <c r="B1545" s="53">
        <v>24</v>
      </c>
      <c r="C1545">
        <v>1544</v>
      </c>
      <c r="D1545">
        <v>41021</v>
      </c>
      <c r="E1545" t="s">
        <v>3038</v>
      </c>
      <c r="F1545" t="s">
        <v>992</v>
      </c>
      <c r="G1545" t="str">
        <f>VLOOKUP(A1545,GIS!A:B,2,0)</f>
        <v>朝日ヶ丘１</v>
      </c>
      <c r="H1545" t="s">
        <v>918</v>
      </c>
      <c r="I1545" t="s">
        <v>2609</v>
      </c>
      <c r="J1545" s="66">
        <v>565</v>
      </c>
      <c r="K1545" s="66">
        <v>565</v>
      </c>
      <c r="L1545" s="66">
        <v>565</v>
      </c>
      <c r="M1545" s="66">
        <v>565</v>
      </c>
      <c r="N1545" s="66">
        <f>VLOOKUP(A1545,GIS!A:C,3,0)</f>
        <v>565</v>
      </c>
      <c r="O1545" s="66" t="str">
        <f t="shared" si="346"/>
        <v/>
      </c>
      <c r="P1545" s="66" t="str">
        <f t="shared" si="344"/>
        <v/>
      </c>
      <c r="Q1545" s="66">
        <f t="shared" si="347"/>
        <v>565</v>
      </c>
      <c r="R1545" s="66">
        <f t="shared" si="348"/>
        <v>565</v>
      </c>
      <c r="S1545" s="66">
        <f>Q1545-U1545-SUMIFS(条件付き不可!X:X,条件付き不可!E:E,D1545)</f>
        <v>565</v>
      </c>
      <c r="T1545" s="66">
        <f t="shared" si="345"/>
        <v>565</v>
      </c>
      <c r="U1545" s="66">
        <f>IF(COUNTIFS(条件付き不可!$E:$E,$D1545,条件付き不可!$C:$C,条件付き不可!$V$3)&gt;0,Q1545,SUMIFS(条件付き不可!$L:$L,条件付き不可!$E:$E,$D1545,条件付き不可!$C:$C,U$1))</f>
        <v>0</v>
      </c>
      <c r="V1545" s="66">
        <f>IF(COUNTIFS(条件付き不可!$E:$E,$D1545,条件付き不可!$C:$C,条件付き不可!$V$5)&gt;0,Q1545,IFERROR(VLOOKUP(D1545,条件付き不可!E:Y,21,0),0))</f>
        <v>0</v>
      </c>
    </row>
    <row r="1546" spans="1:22">
      <c r="A1546" s="53" t="str">
        <f t="shared" si="349"/>
        <v>041022</v>
      </c>
      <c r="B1546" s="53">
        <v>24</v>
      </c>
      <c r="C1546">
        <v>1545</v>
      </c>
      <c r="D1546">
        <v>41022</v>
      </c>
      <c r="E1546" t="s">
        <v>3038</v>
      </c>
      <c r="F1546" t="s">
        <v>992</v>
      </c>
      <c r="G1546" t="str">
        <f>VLOOKUP(A1546,GIS!A:B,2,0)</f>
        <v>朝日ヶ丘 2A</v>
      </c>
      <c r="H1546" t="s">
        <v>918</v>
      </c>
      <c r="I1546" t="s">
        <v>2609</v>
      </c>
      <c r="J1546" s="66">
        <v>1050</v>
      </c>
      <c r="K1546" s="66">
        <v>1050</v>
      </c>
      <c r="L1546" s="66">
        <v>1050</v>
      </c>
      <c r="M1546" s="66">
        <v>1050</v>
      </c>
      <c r="N1546" s="66">
        <f>VLOOKUP(A1546,GIS!A:C,3,0)</f>
        <v>1050</v>
      </c>
      <c r="O1546" s="66" t="str">
        <f t="shared" si="346"/>
        <v/>
      </c>
      <c r="P1546" s="66" t="str">
        <f t="shared" si="344"/>
        <v/>
      </c>
      <c r="Q1546" s="66">
        <f t="shared" si="347"/>
        <v>1050</v>
      </c>
      <c r="R1546" s="66">
        <f t="shared" si="348"/>
        <v>1050</v>
      </c>
      <c r="S1546" s="66">
        <f>Q1546-U1546-SUMIFS(条件付き不可!X:X,条件付き不可!E:E,D1546)</f>
        <v>1050</v>
      </c>
      <c r="T1546" s="66">
        <f t="shared" si="345"/>
        <v>1050</v>
      </c>
      <c r="U1546" s="66">
        <f>IF(COUNTIFS(条件付き不可!$E:$E,$D1546,条件付き不可!$C:$C,条件付き不可!$V$3)&gt;0,Q1546,SUMIFS(条件付き不可!$L:$L,条件付き不可!$E:$E,$D1546,条件付き不可!$C:$C,U$1))</f>
        <v>0</v>
      </c>
      <c r="V1546" s="66">
        <f>IF(COUNTIFS(条件付き不可!$E:$E,$D1546,条件付き不可!$C:$C,条件付き不可!$V$5)&gt;0,Q1546,IFERROR(VLOOKUP(D1546,条件付き不可!E:Y,21,0),0))</f>
        <v>0</v>
      </c>
    </row>
    <row r="1547" spans="1:22">
      <c r="A1547" s="53" t="str">
        <f t="shared" si="349"/>
        <v>041023</v>
      </c>
      <c r="B1547" s="53">
        <v>24</v>
      </c>
      <c r="C1547">
        <v>1546</v>
      </c>
      <c r="D1547">
        <v>41023</v>
      </c>
      <c r="E1547" t="s">
        <v>3038</v>
      </c>
      <c r="F1547" t="s">
        <v>992</v>
      </c>
      <c r="G1547" t="str">
        <f>VLOOKUP(A1547,GIS!A:B,2,0)</f>
        <v>朝日ヶ丘 2B</v>
      </c>
      <c r="H1547" t="s">
        <v>918</v>
      </c>
      <c r="I1547" t="s">
        <v>2609</v>
      </c>
      <c r="J1547" s="66">
        <v>675</v>
      </c>
      <c r="K1547" s="66">
        <v>675</v>
      </c>
      <c r="L1547" s="66">
        <v>675</v>
      </c>
      <c r="M1547" s="66">
        <v>675</v>
      </c>
      <c r="N1547" s="66">
        <f>VLOOKUP(A1547,GIS!A:C,3,0)</f>
        <v>675</v>
      </c>
      <c r="O1547" s="66" t="str">
        <f t="shared" si="346"/>
        <v/>
      </c>
      <c r="P1547" s="66" t="str">
        <f t="shared" si="344"/>
        <v/>
      </c>
      <c r="Q1547" s="66">
        <f t="shared" si="347"/>
        <v>675</v>
      </c>
      <c r="R1547" s="66">
        <f t="shared" si="348"/>
        <v>675</v>
      </c>
      <c r="S1547" s="66">
        <f>Q1547-U1547-SUMIFS(条件付き不可!X:X,条件付き不可!E:E,D1547)</f>
        <v>675</v>
      </c>
      <c r="T1547" s="66">
        <f t="shared" si="345"/>
        <v>675</v>
      </c>
      <c r="U1547" s="66">
        <f>IF(COUNTIFS(条件付き不可!$E:$E,$D1547,条件付き不可!$C:$C,条件付き不可!$V$3)&gt;0,Q1547,SUMIFS(条件付き不可!$L:$L,条件付き不可!$E:$E,$D1547,条件付き不可!$C:$C,U$1))</f>
        <v>0</v>
      </c>
      <c r="V1547" s="66">
        <f>IF(COUNTIFS(条件付き不可!$E:$E,$D1547,条件付き不可!$C:$C,条件付き不可!$V$5)&gt;0,Q1547,IFERROR(VLOOKUP(D1547,条件付き不可!E:Y,21,0),0))</f>
        <v>0</v>
      </c>
    </row>
    <row r="1548" spans="1:22">
      <c r="A1548" s="53" t="str">
        <f t="shared" si="349"/>
        <v>041024</v>
      </c>
      <c r="B1548" s="53">
        <v>24</v>
      </c>
      <c r="C1548">
        <v>1547</v>
      </c>
      <c r="D1548">
        <v>41024</v>
      </c>
      <c r="E1548" t="s">
        <v>3038</v>
      </c>
      <c r="F1548" t="s">
        <v>992</v>
      </c>
      <c r="G1548" t="str">
        <f>VLOOKUP(A1548,GIS!A:B,2,0)</f>
        <v>朝日ヶ丘３A</v>
      </c>
      <c r="H1548" t="s">
        <v>918</v>
      </c>
      <c r="I1548" t="s">
        <v>2609</v>
      </c>
      <c r="J1548" s="66">
        <v>450</v>
      </c>
      <c r="K1548" s="66">
        <v>414</v>
      </c>
      <c r="L1548" s="66">
        <v>414</v>
      </c>
      <c r="M1548" s="66">
        <v>450</v>
      </c>
      <c r="N1548" s="66">
        <f>VLOOKUP(A1548,GIS!A:C,3,0)</f>
        <v>450</v>
      </c>
      <c r="O1548" s="66" t="str">
        <f t="shared" si="346"/>
        <v/>
      </c>
      <c r="P1548" s="66" t="str">
        <f t="shared" si="344"/>
        <v>✕</v>
      </c>
      <c r="Q1548" s="66">
        <f t="shared" si="347"/>
        <v>450</v>
      </c>
      <c r="R1548" s="66">
        <f t="shared" si="348"/>
        <v>414</v>
      </c>
      <c r="S1548" s="66">
        <f>Q1548-U1548-SUMIFS(条件付き不可!X:X,条件付き不可!E:E,D1548)</f>
        <v>414</v>
      </c>
      <c r="T1548" s="66">
        <f t="shared" si="345"/>
        <v>450</v>
      </c>
      <c r="U1548" s="66">
        <f>IF(COUNTIFS(条件付き不可!$E:$E,$D1548,条件付き不可!$C:$C,条件付き不可!$V$3)&gt;0,Q1548,SUMIFS(条件付き不可!$L:$L,条件付き不可!$E:$E,$D1548,条件付き不可!$C:$C,U$1))</f>
        <v>36</v>
      </c>
      <c r="V1548" s="66">
        <f>IF(COUNTIFS(条件付き不可!$E:$E,$D1548,条件付き不可!$C:$C,条件付き不可!$V$5)&gt;0,Q1548,IFERROR(VLOOKUP(D1548,条件付き不可!E:Y,21,0),0))</f>
        <v>0</v>
      </c>
    </row>
    <row r="1549" spans="1:22">
      <c r="A1549" s="53" t="str">
        <f t="shared" si="349"/>
        <v>041052</v>
      </c>
      <c r="B1549" s="53">
        <v>24</v>
      </c>
      <c r="C1549">
        <v>1548</v>
      </c>
      <c r="D1549">
        <v>41052</v>
      </c>
      <c r="E1549" t="s">
        <v>3038</v>
      </c>
      <c r="F1549" t="s">
        <v>992</v>
      </c>
      <c r="G1549" t="str">
        <f>VLOOKUP(A1549,GIS!A:B,2,0)</f>
        <v>朝日ヶ丘３B</v>
      </c>
      <c r="H1549" t="s">
        <v>918</v>
      </c>
      <c r="I1549" t="s">
        <v>2609</v>
      </c>
      <c r="J1549" s="66">
        <v>400</v>
      </c>
      <c r="K1549" s="66">
        <v>400</v>
      </c>
      <c r="L1549" s="66">
        <v>400</v>
      </c>
      <c r="M1549" s="66">
        <v>400</v>
      </c>
      <c r="N1549" s="66">
        <f>VLOOKUP(A1549,GIS!A:C,3,0)</f>
        <v>400</v>
      </c>
      <c r="O1549" s="66" t="str">
        <f t="shared" si="346"/>
        <v/>
      </c>
      <c r="P1549" s="66" t="str">
        <f t="shared" si="344"/>
        <v/>
      </c>
      <c r="Q1549" s="66">
        <f t="shared" si="347"/>
        <v>400</v>
      </c>
      <c r="R1549" s="66">
        <f t="shared" si="348"/>
        <v>400</v>
      </c>
      <c r="S1549" s="66">
        <f>Q1549-U1549-SUMIFS(条件付き不可!X:X,条件付き不可!E:E,D1549)</f>
        <v>400</v>
      </c>
      <c r="T1549" s="66">
        <f t="shared" si="345"/>
        <v>400</v>
      </c>
      <c r="U1549" s="66">
        <f>IF(COUNTIFS(条件付き不可!$E:$E,$D1549,条件付き不可!$C:$C,条件付き不可!$V$3)&gt;0,Q1549,SUMIFS(条件付き不可!$L:$L,条件付き不可!$E:$E,$D1549,条件付き不可!$C:$C,U$1))</f>
        <v>0</v>
      </c>
      <c r="V1549" s="66">
        <f>IF(COUNTIFS(条件付き不可!$E:$E,$D1549,条件付き不可!$C:$C,条件付き不可!$V$5)&gt;0,Q1549,IFERROR(VLOOKUP(D1549,条件付き不可!E:Y,21,0),0))</f>
        <v>0</v>
      </c>
    </row>
    <row r="1550" spans="1:22">
      <c r="A1550" s="53" t="str">
        <f t="shared" si="349"/>
        <v>041025</v>
      </c>
      <c r="B1550" s="53">
        <v>24</v>
      </c>
      <c r="C1550">
        <v>1549</v>
      </c>
      <c r="D1550">
        <v>41025</v>
      </c>
      <c r="E1550" t="s">
        <v>3038</v>
      </c>
      <c r="F1550" t="s">
        <v>992</v>
      </c>
      <c r="G1550" t="str">
        <f>VLOOKUP(A1550,GIS!A:B,2,0)</f>
        <v>朝日ヶ丘4A</v>
      </c>
      <c r="H1550" t="s">
        <v>918</v>
      </c>
      <c r="I1550" t="s">
        <v>2609</v>
      </c>
      <c r="J1550" s="66">
        <v>520</v>
      </c>
      <c r="K1550" s="66">
        <v>520</v>
      </c>
      <c r="L1550" s="66">
        <v>520</v>
      </c>
      <c r="M1550" s="66">
        <v>520</v>
      </c>
      <c r="N1550" s="66">
        <f>VLOOKUP(A1550,GIS!A:C,3,0)</f>
        <v>520</v>
      </c>
      <c r="O1550" s="66" t="str">
        <f t="shared" si="346"/>
        <v/>
      </c>
      <c r="P1550" s="66" t="str">
        <f t="shared" si="344"/>
        <v/>
      </c>
      <c r="Q1550" s="66">
        <f t="shared" si="347"/>
        <v>520</v>
      </c>
      <c r="R1550" s="66">
        <f t="shared" si="348"/>
        <v>520</v>
      </c>
      <c r="S1550" s="66">
        <f>Q1550-U1550-SUMIFS(条件付き不可!X:X,条件付き不可!E:E,D1550)</f>
        <v>520</v>
      </c>
      <c r="T1550" s="66">
        <f t="shared" si="345"/>
        <v>520</v>
      </c>
      <c r="U1550" s="66">
        <f>IF(COUNTIFS(条件付き不可!$E:$E,$D1550,条件付き不可!$C:$C,条件付き不可!$V$3)&gt;0,Q1550,SUMIFS(条件付き不可!$L:$L,条件付き不可!$E:$E,$D1550,条件付き不可!$C:$C,U$1))</f>
        <v>0</v>
      </c>
      <c r="V1550" s="66">
        <f>IF(COUNTIFS(条件付き不可!$E:$E,$D1550,条件付き不可!$C:$C,条件付き不可!$V$5)&gt;0,Q1550,IFERROR(VLOOKUP(D1550,条件付き不可!E:Y,21,0),0))</f>
        <v>0</v>
      </c>
    </row>
    <row r="1551" spans="1:22">
      <c r="A1551" s="53" t="str">
        <f>TEXT(D1551,"000000")</f>
        <v>041057</v>
      </c>
      <c r="B1551" s="53">
        <v>24</v>
      </c>
      <c r="C1551">
        <v>1550</v>
      </c>
      <c r="D1551">
        <v>41057</v>
      </c>
      <c r="E1551" t="s">
        <v>3038</v>
      </c>
      <c r="F1551" t="s">
        <v>992</v>
      </c>
      <c r="G1551" t="str">
        <f>VLOOKUP(A1551,GIS!A:B,2,0)</f>
        <v>朝日ヶ丘4B</v>
      </c>
      <c r="H1551" t="s">
        <v>918</v>
      </c>
      <c r="I1551" t="s">
        <v>2609</v>
      </c>
      <c r="J1551" s="66">
        <v>400</v>
      </c>
      <c r="K1551" s="66">
        <v>400</v>
      </c>
      <c r="L1551" s="66">
        <v>400</v>
      </c>
      <c r="M1551" s="66">
        <v>400</v>
      </c>
      <c r="N1551" s="66">
        <f>VLOOKUP(A1551,GIS!A:C,3,0)</f>
        <v>400</v>
      </c>
      <c r="O1551" s="66" t="str">
        <f>IF(J1551=N1551,"","✕")</f>
        <v/>
      </c>
      <c r="P1551" s="66" t="str">
        <f>IF(J1551=K1551,IF(J1551=L1551,"","✕"),"✕")</f>
        <v/>
      </c>
      <c r="Q1551" s="66">
        <f>N1551</f>
        <v>400</v>
      </c>
      <c r="R1551" s="66">
        <f>Q1551-U1551</f>
        <v>400</v>
      </c>
      <c r="S1551" s="66">
        <f>Q1551-U1551-SUMIFS(条件付き不可!X:X,条件付き不可!E:E,D1551)</f>
        <v>400</v>
      </c>
      <c r="T1551" s="66">
        <f>Q1551-V1551</f>
        <v>400</v>
      </c>
      <c r="U1551" s="66">
        <f>IF(COUNTIFS(条件付き不可!$E:$E,$D1551,条件付き不可!$C:$C,条件付き不可!$V$3)&gt;0,Q1551,SUMIFS(条件付き不可!$L:$L,条件付き不可!$E:$E,$D1551,条件付き不可!$C:$C,U$1))</f>
        <v>0</v>
      </c>
      <c r="V1551" s="66">
        <f>IF(COUNTIFS(条件付き不可!$E:$E,$D1551,条件付き不可!$C:$C,条件付き不可!$V$5)&gt;0,Q1551,IFERROR(VLOOKUP(D1551,条件付き不可!E:Y,21,0),0))</f>
        <v>0</v>
      </c>
    </row>
    <row r="1552" spans="1:22">
      <c r="A1552" s="53" t="str">
        <f t="shared" si="349"/>
        <v>041026</v>
      </c>
      <c r="B1552" s="53">
        <v>24</v>
      </c>
      <c r="C1552">
        <v>1551</v>
      </c>
      <c r="D1552">
        <v>41026</v>
      </c>
      <c r="E1552" t="s">
        <v>3038</v>
      </c>
      <c r="F1552" t="s">
        <v>992</v>
      </c>
      <c r="G1552" t="str">
        <f>VLOOKUP(A1552,GIS!A:B,2,0)</f>
        <v>朝日ヶ丘５</v>
      </c>
      <c r="H1552" t="s">
        <v>918</v>
      </c>
      <c r="I1552" t="s">
        <v>2609</v>
      </c>
      <c r="J1552" s="66">
        <v>420</v>
      </c>
      <c r="K1552" s="66">
        <v>420</v>
      </c>
      <c r="L1552" s="66">
        <v>420</v>
      </c>
      <c r="M1552" s="66">
        <v>420</v>
      </c>
      <c r="N1552" s="66">
        <f>VLOOKUP(A1552,GIS!A:C,3,0)</f>
        <v>420</v>
      </c>
      <c r="O1552" s="66" t="str">
        <f t="shared" si="346"/>
        <v/>
      </c>
      <c r="P1552" s="66" t="str">
        <f t="shared" si="344"/>
        <v/>
      </c>
      <c r="Q1552" s="66">
        <f t="shared" si="347"/>
        <v>420</v>
      </c>
      <c r="R1552" s="66">
        <f t="shared" si="348"/>
        <v>420</v>
      </c>
      <c r="S1552" s="66">
        <f>Q1552-U1552-SUMIFS(条件付き不可!X:X,条件付き不可!E:E,D1552)</f>
        <v>420</v>
      </c>
      <c r="T1552" s="66">
        <f t="shared" si="345"/>
        <v>420</v>
      </c>
      <c r="U1552" s="66">
        <f>IF(COUNTIFS(条件付き不可!$E:$E,$D1552,条件付き不可!$C:$C,条件付き不可!$V$3)&gt;0,Q1552,SUMIFS(条件付き不可!$L:$L,条件付き不可!$E:$E,$D1552,条件付き不可!$C:$C,U$1))</f>
        <v>0</v>
      </c>
      <c r="V1552" s="66">
        <f>IF(COUNTIFS(条件付き不可!$E:$E,$D1552,条件付き不可!$C:$C,条件付き不可!$V$5)&gt;0,Q1552,IFERROR(VLOOKUP(D1552,条件付き不可!E:Y,21,0),0))</f>
        <v>0</v>
      </c>
    </row>
    <row r="1553" spans="1:22">
      <c r="A1553" s="53" t="str">
        <f t="shared" si="349"/>
        <v>041027</v>
      </c>
      <c r="B1553" s="53">
        <v>24</v>
      </c>
      <c r="C1553">
        <v>1552</v>
      </c>
      <c r="D1553">
        <v>41027</v>
      </c>
      <c r="E1553" t="s">
        <v>3038</v>
      </c>
      <c r="F1553" t="s">
        <v>997</v>
      </c>
      <c r="G1553" t="str">
        <f>VLOOKUP(A1553,GIS!A:B,2,0)</f>
        <v>花園1</v>
      </c>
      <c r="H1553" t="s">
        <v>918</v>
      </c>
      <c r="I1553" t="s">
        <v>2609</v>
      </c>
      <c r="J1553" s="66">
        <v>545</v>
      </c>
      <c r="K1553" s="66">
        <v>545</v>
      </c>
      <c r="L1553" s="66">
        <v>545</v>
      </c>
      <c r="M1553" s="66">
        <v>545</v>
      </c>
      <c r="N1553" s="66">
        <f>VLOOKUP(A1553,GIS!A:C,3,0)</f>
        <v>545</v>
      </c>
      <c r="O1553" s="66" t="str">
        <f t="shared" si="346"/>
        <v/>
      </c>
      <c r="P1553" s="66" t="str">
        <f t="shared" si="344"/>
        <v/>
      </c>
      <c r="Q1553" s="66">
        <f t="shared" si="347"/>
        <v>545</v>
      </c>
      <c r="R1553" s="66">
        <f t="shared" si="348"/>
        <v>545</v>
      </c>
      <c r="S1553" s="66">
        <f>Q1553-U1553-SUMIFS(条件付き不可!X:X,条件付き不可!E:E,D1553)</f>
        <v>545</v>
      </c>
      <c r="T1553" s="66">
        <f t="shared" si="345"/>
        <v>545</v>
      </c>
      <c r="U1553" s="66">
        <f>IF(COUNTIFS(条件付き不可!$E:$E,$D1553,条件付き不可!$C:$C,条件付き不可!$V$3)&gt;0,Q1553,SUMIFS(条件付き不可!$L:$L,条件付き不可!$E:$E,$D1553,条件付き不可!$C:$C,U$1))</f>
        <v>0</v>
      </c>
      <c r="V1553" s="66">
        <f>IF(COUNTIFS(条件付き不可!$E:$E,$D1553,条件付き不可!$C:$C,条件付き不可!$V$5)&gt;0,Q1553,IFERROR(VLOOKUP(D1553,条件付き不可!E:Y,21,0),0))</f>
        <v>0</v>
      </c>
    </row>
    <row r="1554" spans="1:22">
      <c r="A1554" s="53" t="str">
        <f t="shared" si="349"/>
        <v>041028</v>
      </c>
      <c r="B1554" s="53">
        <v>24</v>
      </c>
      <c r="C1554">
        <v>1553</v>
      </c>
      <c r="D1554">
        <v>41028</v>
      </c>
      <c r="E1554" t="s">
        <v>3038</v>
      </c>
      <c r="F1554" t="s">
        <v>997</v>
      </c>
      <c r="G1554" t="str">
        <f>VLOOKUP(A1554,GIS!A:B,2,0)</f>
        <v>花園２</v>
      </c>
      <c r="H1554" t="s">
        <v>918</v>
      </c>
      <c r="I1554" t="s">
        <v>2609</v>
      </c>
      <c r="J1554" s="66">
        <v>600</v>
      </c>
      <c r="K1554" s="66">
        <v>600</v>
      </c>
      <c r="L1554" s="66">
        <v>600</v>
      </c>
      <c r="M1554" s="66">
        <v>600</v>
      </c>
      <c r="N1554" s="66">
        <f>VLOOKUP(A1554,GIS!A:C,3,0)</f>
        <v>600</v>
      </c>
      <c r="O1554" s="66" t="str">
        <f t="shared" si="346"/>
        <v/>
      </c>
      <c r="P1554" s="66" t="str">
        <f t="shared" si="344"/>
        <v/>
      </c>
      <c r="Q1554" s="66">
        <f t="shared" si="347"/>
        <v>600</v>
      </c>
      <c r="R1554" s="66">
        <f t="shared" si="348"/>
        <v>600</v>
      </c>
      <c r="S1554" s="66">
        <f>Q1554-U1554-SUMIFS(条件付き不可!X:X,条件付き不可!E:E,D1554)</f>
        <v>600</v>
      </c>
      <c r="T1554" s="66">
        <f t="shared" si="345"/>
        <v>600</v>
      </c>
      <c r="U1554" s="66">
        <f>IF(COUNTIFS(条件付き不可!$E:$E,$D1554,条件付き不可!$C:$C,条件付き不可!$V$3)&gt;0,Q1554,SUMIFS(条件付き不可!$L:$L,条件付き不可!$E:$E,$D1554,条件付き不可!$C:$C,U$1))</f>
        <v>0</v>
      </c>
      <c r="V1554" s="66">
        <f>IF(COUNTIFS(条件付き不可!$E:$E,$D1554,条件付き不可!$C:$C,条件付き不可!$V$5)&gt;0,Q1554,IFERROR(VLOOKUP(D1554,条件付き不可!E:Y,21,0),0))</f>
        <v>0</v>
      </c>
    </row>
    <row r="1555" spans="1:22">
      <c r="A1555" s="53" t="str">
        <f t="shared" si="349"/>
        <v>041029</v>
      </c>
      <c r="B1555" s="53">
        <v>24</v>
      </c>
      <c r="C1555">
        <v>1554</v>
      </c>
      <c r="D1555">
        <v>41029</v>
      </c>
      <c r="E1555" t="s">
        <v>3038</v>
      </c>
      <c r="F1555" t="s">
        <v>997</v>
      </c>
      <c r="G1555" t="str">
        <f>VLOOKUP(A1555,GIS!A:B,2,0)</f>
        <v>花園３　　　　　　　　</v>
      </c>
      <c r="H1555" t="s">
        <v>918</v>
      </c>
      <c r="I1555" t="s">
        <v>2609</v>
      </c>
      <c r="J1555" s="66">
        <v>500</v>
      </c>
      <c r="K1555" s="66">
        <v>500</v>
      </c>
      <c r="L1555" s="66">
        <v>500</v>
      </c>
      <c r="M1555" s="66">
        <v>500</v>
      </c>
      <c r="N1555" s="66">
        <f>VLOOKUP(A1555,GIS!A:C,3,0)</f>
        <v>500</v>
      </c>
      <c r="O1555" s="66" t="str">
        <f t="shared" si="346"/>
        <v/>
      </c>
      <c r="P1555" s="66" t="str">
        <f t="shared" si="344"/>
        <v/>
      </c>
      <c r="Q1555" s="66">
        <f t="shared" si="347"/>
        <v>500</v>
      </c>
      <c r="R1555" s="66">
        <f t="shared" si="348"/>
        <v>500</v>
      </c>
      <c r="S1555" s="66">
        <f>Q1555-U1555-SUMIFS(条件付き不可!X:X,条件付き不可!E:E,D1555)</f>
        <v>500</v>
      </c>
      <c r="T1555" s="66">
        <f t="shared" si="345"/>
        <v>500</v>
      </c>
      <c r="U1555" s="66">
        <f>IF(COUNTIFS(条件付き不可!$E:$E,$D1555,条件付き不可!$C:$C,条件付き不可!$V$3)&gt;0,Q1555,SUMIFS(条件付き不可!$L:$L,条件付き不可!$E:$E,$D1555,条件付き不可!$C:$C,U$1))</f>
        <v>0</v>
      </c>
      <c r="V1555" s="66">
        <f>IF(COUNTIFS(条件付き不可!$E:$E,$D1555,条件付き不可!$C:$C,条件付き不可!$V$5)&gt;0,Q1555,IFERROR(VLOOKUP(D1555,条件付き不可!E:Y,21,0),0))</f>
        <v>0</v>
      </c>
    </row>
    <row r="1556" spans="1:22">
      <c r="A1556" s="53" t="str">
        <f t="shared" si="349"/>
        <v>041030</v>
      </c>
      <c r="B1556" s="53">
        <v>24</v>
      </c>
      <c r="C1556">
        <v>1555</v>
      </c>
      <c r="D1556">
        <v>41030</v>
      </c>
      <c r="E1556" t="s">
        <v>3038</v>
      </c>
      <c r="F1556" t="s">
        <v>997</v>
      </c>
      <c r="G1556" t="str">
        <f>VLOOKUP(A1556,GIS!A:B,2,0)</f>
        <v>花園４</v>
      </c>
      <c r="H1556" t="s">
        <v>918</v>
      </c>
      <c r="I1556" t="s">
        <v>2609</v>
      </c>
      <c r="J1556" s="66">
        <v>315</v>
      </c>
      <c r="K1556" s="66">
        <v>315</v>
      </c>
      <c r="L1556" s="66">
        <v>315</v>
      </c>
      <c r="M1556" s="66">
        <v>315</v>
      </c>
      <c r="N1556" s="66">
        <f>VLOOKUP(A1556,GIS!A:C,3,0)</f>
        <v>315</v>
      </c>
      <c r="O1556" s="66" t="str">
        <f t="shared" si="346"/>
        <v/>
      </c>
      <c r="P1556" s="66" t="str">
        <f t="shared" si="344"/>
        <v/>
      </c>
      <c r="Q1556" s="66">
        <f t="shared" si="347"/>
        <v>315</v>
      </c>
      <c r="R1556" s="66">
        <f t="shared" si="348"/>
        <v>315</v>
      </c>
      <c r="S1556" s="66">
        <f>Q1556-U1556-SUMIFS(条件付き不可!X:X,条件付き不可!E:E,D1556)</f>
        <v>315</v>
      </c>
      <c r="T1556" s="66">
        <f t="shared" si="345"/>
        <v>315</v>
      </c>
      <c r="U1556" s="66">
        <f>IF(COUNTIFS(条件付き不可!$E:$E,$D1556,条件付き不可!$C:$C,条件付き不可!$V$3)&gt;0,Q1556,SUMIFS(条件付き不可!$L:$L,条件付き不可!$E:$E,$D1556,条件付き不可!$C:$C,U$1))</f>
        <v>0</v>
      </c>
      <c r="V1556" s="66">
        <f>IF(COUNTIFS(条件付き不可!$E:$E,$D1556,条件付き不可!$C:$C,条件付き不可!$V$5)&gt;0,Q1556,IFERROR(VLOOKUP(D1556,条件付き不可!E:Y,21,0),0))</f>
        <v>0</v>
      </c>
    </row>
    <row r="1557" spans="1:22">
      <c r="A1557" s="53" t="str">
        <f t="shared" si="349"/>
        <v>041031</v>
      </c>
      <c r="B1557" s="53">
        <v>24</v>
      </c>
      <c r="C1557">
        <v>1556</v>
      </c>
      <c r="D1557">
        <v>41031</v>
      </c>
      <c r="E1557" t="s">
        <v>3038</v>
      </c>
      <c r="F1557" t="s">
        <v>997</v>
      </c>
      <c r="G1557" t="str">
        <f>VLOOKUP(A1557,GIS!A:B,2,0)</f>
        <v>花園５</v>
      </c>
      <c r="H1557" t="s">
        <v>918</v>
      </c>
      <c r="I1557" t="s">
        <v>2609</v>
      </c>
      <c r="J1557" s="66">
        <v>420</v>
      </c>
      <c r="K1557" s="66">
        <v>420</v>
      </c>
      <c r="L1557" s="66">
        <v>420</v>
      </c>
      <c r="M1557" s="66">
        <v>420</v>
      </c>
      <c r="N1557" s="66">
        <f>VLOOKUP(A1557,GIS!A:C,3,0)</f>
        <v>420</v>
      </c>
      <c r="O1557" s="66" t="str">
        <f t="shared" si="346"/>
        <v/>
      </c>
      <c r="P1557" s="66" t="str">
        <f t="shared" si="344"/>
        <v/>
      </c>
      <c r="Q1557" s="66">
        <f t="shared" si="347"/>
        <v>420</v>
      </c>
      <c r="R1557" s="66">
        <f t="shared" si="348"/>
        <v>420</v>
      </c>
      <c r="S1557" s="66">
        <f>Q1557-U1557-SUMIFS(条件付き不可!X:X,条件付き不可!E:E,D1557)</f>
        <v>420</v>
      </c>
      <c r="T1557" s="66">
        <f t="shared" si="345"/>
        <v>420</v>
      </c>
      <c r="U1557" s="66">
        <f>IF(COUNTIFS(条件付き不可!$E:$E,$D1557,条件付き不可!$C:$C,条件付き不可!$V$3)&gt;0,Q1557,SUMIFS(条件付き不可!$L:$L,条件付き不可!$E:$E,$D1557,条件付き不可!$C:$C,U$1))</f>
        <v>0</v>
      </c>
      <c r="V1557" s="66">
        <f>IF(COUNTIFS(条件付き不可!$E:$E,$D1557,条件付き不可!$C:$C,条件付き不可!$V$5)&gt;0,Q1557,IFERROR(VLOOKUP(D1557,条件付き不可!E:Y,21,0),0))</f>
        <v>0</v>
      </c>
    </row>
    <row r="1558" spans="1:22">
      <c r="A1558" s="53" t="str">
        <f t="shared" si="349"/>
        <v>041032</v>
      </c>
      <c r="B1558" s="53">
        <v>24</v>
      </c>
      <c r="C1558">
        <v>1557</v>
      </c>
      <c r="D1558">
        <v>41032</v>
      </c>
      <c r="E1558" t="s">
        <v>3038</v>
      </c>
      <c r="F1558" t="s">
        <v>997</v>
      </c>
      <c r="G1558" t="str">
        <f>VLOOKUP(A1558,GIS!A:B,2,0)</f>
        <v>花園町A</v>
      </c>
      <c r="H1558" t="s">
        <v>918</v>
      </c>
      <c r="I1558" t="s">
        <v>2609</v>
      </c>
      <c r="J1558" s="66">
        <v>380</v>
      </c>
      <c r="K1558" s="66">
        <v>380</v>
      </c>
      <c r="L1558" s="66">
        <v>380</v>
      </c>
      <c r="M1558" s="66">
        <v>380</v>
      </c>
      <c r="N1558" s="66">
        <f>VLOOKUP(A1558,GIS!A:C,3,0)</f>
        <v>380</v>
      </c>
      <c r="O1558" s="66" t="str">
        <f t="shared" si="346"/>
        <v/>
      </c>
      <c r="P1558" s="66" t="str">
        <f t="shared" si="344"/>
        <v/>
      </c>
      <c r="Q1558" s="66">
        <f t="shared" si="347"/>
        <v>380</v>
      </c>
      <c r="R1558" s="66">
        <f t="shared" si="348"/>
        <v>380</v>
      </c>
      <c r="S1558" s="66">
        <f>Q1558-U1558-SUMIFS(条件付き不可!X:X,条件付き不可!E:E,D1558)</f>
        <v>380</v>
      </c>
      <c r="T1558" s="66">
        <f t="shared" si="345"/>
        <v>380</v>
      </c>
      <c r="U1558" s="66">
        <f>IF(COUNTIFS(条件付き不可!$E:$E,$D1558,条件付き不可!$C:$C,条件付き不可!$V$3)&gt;0,Q1558,SUMIFS(条件付き不可!$L:$L,条件付き不可!$E:$E,$D1558,条件付き不可!$C:$C,U$1))</f>
        <v>0</v>
      </c>
      <c r="V1558" s="66">
        <f>IF(COUNTIFS(条件付き不可!$E:$E,$D1558,条件付き不可!$C:$C,条件付き不可!$V$5)&gt;0,Q1558,IFERROR(VLOOKUP(D1558,条件付き不可!E:Y,21,0),0))</f>
        <v>0</v>
      </c>
    </row>
    <row r="1559" spans="1:22">
      <c r="A1559" s="53" t="str">
        <f t="shared" si="349"/>
        <v>041049</v>
      </c>
      <c r="B1559" s="53">
        <v>24</v>
      </c>
      <c r="C1559">
        <v>1558</v>
      </c>
      <c r="D1559">
        <v>41049</v>
      </c>
      <c r="E1559" t="s">
        <v>3038</v>
      </c>
      <c r="F1559" t="s">
        <v>997</v>
      </c>
      <c r="G1559" t="str">
        <f>VLOOKUP(A1559,GIS!A:B,2,0)</f>
        <v>花園町B</v>
      </c>
      <c r="H1559" t="s">
        <v>918</v>
      </c>
      <c r="I1559" t="s">
        <v>2609</v>
      </c>
      <c r="J1559" s="66">
        <v>520</v>
      </c>
      <c r="K1559" s="66">
        <v>520</v>
      </c>
      <c r="L1559" s="66">
        <v>520</v>
      </c>
      <c r="M1559" s="66">
        <v>520</v>
      </c>
      <c r="N1559" s="66">
        <f>VLOOKUP(A1559,GIS!A:C,3,0)</f>
        <v>520</v>
      </c>
      <c r="O1559" s="66" t="str">
        <f t="shared" si="346"/>
        <v/>
      </c>
      <c r="P1559" s="66" t="str">
        <f t="shared" si="344"/>
        <v/>
      </c>
      <c r="Q1559" s="66">
        <f t="shared" si="347"/>
        <v>520</v>
      </c>
      <c r="R1559" s="66">
        <f t="shared" si="348"/>
        <v>520</v>
      </c>
      <c r="S1559" s="66">
        <f>Q1559-U1559-SUMIFS(条件付き不可!X:X,条件付き不可!E:E,D1559)</f>
        <v>520</v>
      </c>
      <c r="T1559" s="66">
        <f t="shared" si="345"/>
        <v>520</v>
      </c>
      <c r="U1559" s="66">
        <f>IF(COUNTIFS(条件付き不可!$E:$E,$D1559,条件付き不可!$C:$C,条件付き不可!$V$3)&gt;0,Q1559,SUMIFS(条件付き不可!$L:$L,条件付き不可!$E:$E,$D1559,条件付き不可!$C:$C,U$1))</f>
        <v>0</v>
      </c>
      <c r="V1559" s="66">
        <f>IF(COUNTIFS(条件付き不可!$E:$E,$D1559,条件付き不可!$C:$C,条件付き不可!$V$5)&gt;0,Q1559,IFERROR(VLOOKUP(D1559,条件付き不可!E:Y,21,0),0))</f>
        <v>0</v>
      </c>
    </row>
    <row r="1560" spans="1:22">
      <c r="A1560" s="53" t="str">
        <f t="shared" si="349"/>
        <v>041033</v>
      </c>
      <c r="B1560" s="53">
        <v>24</v>
      </c>
      <c r="C1560">
        <v>1559</v>
      </c>
      <c r="D1560">
        <v>41033</v>
      </c>
      <c r="E1560" t="s">
        <v>3038</v>
      </c>
      <c r="F1560" t="s">
        <v>1005</v>
      </c>
      <c r="G1560" t="str">
        <f>VLOOKUP(A1560,GIS!A:B,2,0)</f>
        <v>瑞穂の杜Ａ</v>
      </c>
      <c r="H1560" t="s">
        <v>918</v>
      </c>
      <c r="I1560" t="s">
        <v>2609</v>
      </c>
      <c r="J1560" s="66">
        <v>610</v>
      </c>
      <c r="K1560" s="66">
        <v>610</v>
      </c>
      <c r="L1560" s="66">
        <v>610</v>
      </c>
      <c r="M1560" s="66">
        <v>610</v>
      </c>
      <c r="N1560" s="66">
        <f>VLOOKUP(A1560,GIS!A:C,3,0)</f>
        <v>610</v>
      </c>
      <c r="O1560" s="66" t="str">
        <f t="shared" si="346"/>
        <v/>
      </c>
      <c r="P1560" s="66" t="str">
        <f t="shared" si="344"/>
        <v/>
      </c>
      <c r="Q1560" s="66">
        <f t="shared" si="347"/>
        <v>610</v>
      </c>
      <c r="R1560" s="66">
        <f t="shared" si="348"/>
        <v>610</v>
      </c>
      <c r="S1560" s="66">
        <f>Q1560-U1560-SUMIFS(条件付き不可!X:X,条件付き不可!E:E,D1560)</f>
        <v>610</v>
      </c>
      <c r="T1560" s="66">
        <f t="shared" si="345"/>
        <v>610</v>
      </c>
      <c r="U1560" s="66">
        <f>IF(COUNTIFS(条件付き不可!$E:$E,$D1560,条件付き不可!$C:$C,条件付き不可!$V$3)&gt;0,Q1560,SUMIFS(条件付き不可!$L:$L,条件付き不可!$E:$E,$D1560,条件付き不可!$C:$C,U$1))</f>
        <v>0</v>
      </c>
      <c r="V1560" s="66">
        <f>IF(COUNTIFS(条件付き不可!$E:$E,$D1560,条件付き不可!$C:$C,条件付き不可!$V$5)&gt;0,Q1560,IFERROR(VLOOKUP(D1560,条件付き不可!E:Y,21,0),0))</f>
        <v>0</v>
      </c>
    </row>
    <row r="1561" spans="1:22">
      <c r="A1561" s="53" t="str">
        <f t="shared" si="349"/>
        <v>041034</v>
      </c>
      <c r="B1561" s="53">
        <v>24</v>
      </c>
      <c r="C1561">
        <v>1560</v>
      </c>
      <c r="D1561">
        <v>41034</v>
      </c>
      <c r="E1561" t="s">
        <v>3038</v>
      </c>
      <c r="F1561" t="s">
        <v>1005</v>
      </c>
      <c r="G1561" t="str">
        <f>VLOOKUP(A1561,GIS!A:B,2,0)</f>
        <v>瑞穂の杜　Ｂ</v>
      </c>
      <c r="H1561" t="s">
        <v>918</v>
      </c>
      <c r="I1561" t="s">
        <v>2609</v>
      </c>
      <c r="J1561" s="66">
        <v>1225</v>
      </c>
      <c r="K1561" s="66">
        <v>1225</v>
      </c>
      <c r="L1561" s="66">
        <v>1225</v>
      </c>
      <c r="M1561" s="66">
        <v>1225</v>
      </c>
      <c r="N1561" s="66">
        <f>VLOOKUP(A1561,GIS!A:C,3,0)</f>
        <v>1225</v>
      </c>
      <c r="O1561" s="66" t="str">
        <f t="shared" si="346"/>
        <v/>
      </c>
      <c r="P1561" s="66" t="str">
        <f t="shared" si="344"/>
        <v/>
      </c>
      <c r="Q1561" s="66">
        <f t="shared" si="347"/>
        <v>1225</v>
      </c>
      <c r="R1561" s="66">
        <f t="shared" si="348"/>
        <v>1225</v>
      </c>
      <c r="S1561" s="66">
        <f>Q1561-U1561-SUMIFS(条件付き不可!X:X,条件付き不可!E:E,D1561)</f>
        <v>1225</v>
      </c>
      <c r="T1561" s="66">
        <f t="shared" si="345"/>
        <v>1225</v>
      </c>
      <c r="U1561" s="66">
        <f>IF(COUNTIFS(条件付き不可!$E:$E,$D1561,条件付き不可!$C:$C,条件付き不可!$V$3)&gt;0,Q1561,SUMIFS(条件付き不可!$L:$L,条件付き不可!$E:$E,$D1561,条件付き不可!$C:$C,U$1))</f>
        <v>0</v>
      </c>
      <c r="V1561" s="66">
        <f>IF(COUNTIFS(条件付き不可!$E:$E,$D1561,条件付き不可!$C:$C,条件付き不可!$V$5)&gt;0,Q1561,IFERROR(VLOOKUP(D1561,条件付き不可!E:Y,21,0),0))</f>
        <v>0</v>
      </c>
    </row>
    <row r="1562" spans="1:22">
      <c r="A1562" s="53" t="str">
        <f t="shared" si="349"/>
        <v>041035</v>
      </c>
      <c r="B1562" s="53">
        <v>24</v>
      </c>
      <c r="C1562">
        <v>1561</v>
      </c>
      <c r="D1562">
        <v>41035</v>
      </c>
      <c r="E1562" t="s">
        <v>3038</v>
      </c>
      <c r="F1562" t="s">
        <v>1005</v>
      </c>
      <c r="G1562" t="str">
        <f>VLOOKUP(A1562,GIS!A:B,2,0)</f>
        <v>浪花町Ａ</v>
      </c>
      <c r="H1562" t="s">
        <v>918</v>
      </c>
      <c r="I1562" t="s">
        <v>2609</v>
      </c>
      <c r="J1562" s="66">
        <v>455</v>
      </c>
      <c r="K1562" s="66">
        <v>455</v>
      </c>
      <c r="L1562" s="66">
        <v>455</v>
      </c>
      <c r="M1562" s="66">
        <v>455</v>
      </c>
      <c r="N1562" s="66">
        <f>VLOOKUP(A1562,GIS!A:C,3,0)</f>
        <v>455</v>
      </c>
      <c r="O1562" s="66" t="str">
        <f t="shared" si="346"/>
        <v/>
      </c>
      <c r="P1562" s="66" t="str">
        <f t="shared" si="344"/>
        <v/>
      </c>
      <c r="Q1562" s="66">
        <f t="shared" si="347"/>
        <v>455</v>
      </c>
      <c r="R1562" s="66">
        <f t="shared" si="348"/>
        <v>455</v>
      </c>
      <c r="S1562" s="66">
        <f>Q1562-U1562-SUMIFS(条件付き不可!X:X,条件付き不可!E:E,D1562)</f>
        <v>455</v>
      </c>
      <c r="T1562" s="66">
        <f t="shared" si="345"/>
        <v>455</v>
      </c>
      <c r="U1562" s="66">
        <f>IF(COUNTIFS(条件付き不可!$E:$E,$D1562,条件付き不可!$C:$C,条件付き不可!$V$3)&gt;0,Q1562,SUMIFS(条件付き不可!$L:$L,条件付き不可!$E:$E,$D1562,条件付き不可!$C:$C,U$1))</f>
        <v>0</v>
      </c>
      <c r="V1562" s="66">
        <f>IF(COUNTIFS(条件付き不可!$E:$E,$D1562,条件付き不可!$C:$C,条件付き不可!$V$5)&gt;0,Q1562,IFERROR(VLOOKUP(D1562,条件付き不可!E:Y,21,0),0))</f>
        <v>0</v>
      </c>
    </row>
    <row r="1563" spans="1:22">
      <c r="A1563" s="53" t="str">
        <f t="shared" si="349"/>
        <v>041036</v>
      </c>
      <c r="B1563" s="53">
        <v>24</v>
      </c>
      <c r="C1563">
        <v>1562</v>
      </c>
      <c r="D1563">
        <v>41036</v>
      </c>
      <c r="E1563" t="s">
        <v>3038</v>
      </c>
      <c r="F1563" t="s">
        <v>1005</v>
      </c>
      <c r="G1563" t="str">
        <f>VLOOKUP(A1563,GIS!A:B,2,0)</f>
        <v>浪花町Ｂ</v>
      </c>
      <c r="H1563" t="s">
        <v>918</v>
      </c>
      <c r="I1563" t="s">
        <v>2609</v>
      </c>
      <c r="J1563" s="66">
        <v>483</v>
      </c>
      <c r="K1563" s="66">
        <v>483</v>
      </c>
      <c r="L1563" s="66">
        <v>483</v>
      </c>
      <c r="M1563" s="66">
        <v>483</v>
      </c>
      <c r="N1563" s="66">
        <f>VLOOKUP(A1563,GIS!A:C,3,0)</f>
        <v>483</v>
      </c>
      <c r="O1563" s="66" t="str">
        <f t="shared" si="346"/>
        <v/>
      </c>
      <c r="P1563" s="66" t="str">
        <f t="shared" si="344"/>
        <v/>
      </c>
      <c r="Q1563" s="66">
        <f t="shared" si="347"/>
        <v>483</v>
      </c>
      <c r="R1563" s="66">
        <f t="shared" si="348"/>
        <v>483</v>
      </c>
      <c r="S1563" s="66">
        <f>Q1563-U1563-SUMIFS(条件付き不可!X:X,条件付き不可!E:E,D1563)</f>
        <v>483</v>
      </c>
      <c r="T1563" s="66">
        <f t="shared" si="345"/>
        <v>483</v>
      </c>
      <c r="U1563" s="66">
        <f>IF(COUNTIFS(条件付き不可!$E:$E,$D1563,条件付き不可!$C:$C,条件付き不可!$V$3)&gt;0,Q1563,SUMIFS(条件付き不可!$L:$L,条件付き不可!$E:$E,$D1563,条件付き不可!$C:$C,U$1))</f>
        <v>0</v>
      </c>
      <c r="V1563" s="66">
        <f>IF(COUNTIFS(条件付き不可!$E:$E,$D1563,条件付き不可!$C:$C,条件付き不可!$V$5)&gt;0,Q1563,IFERROR(VLOOKUP(D1563,条件付き不可!E:Y,21,0),0))</f>
        <v>0</v>
      </c>
    </row>
    <row r="1564" spans="1:22">
      <c r="A1564" s="53" t="str">
        <f t="shared" si="349"/>
        <v>041037</v>
      </c>
      <c r="B1564" s="53">
        <v>24</v>
      </c>
      <c r="C1564">
        <v>1563</v>
      </c>
      <c r="D1564">
        <v>41037</v>
      </c>
      <c r="E1564" t="s">
        <v>3038</v>
      </c>
      <c r="F1564" t="s">
        <v>1010</v>
      </c>
      <c r="G1564" t="str">
        <f>VLOOKUP(A1564,GIS!A:B,2,0)</f>
        <v>南花園１A</v>
      </c>
      <c r="H1564" t="s">
        <v>918</v>
      </c>
      <c r="I1564" t="s">
        <v>2609</v>
      </c>
      <c r="J1564" s="66">
        <v>430</v>
      </c>
      <c r="K1564" s="66">
        <v>430</v>
      </c>
      <c r="L1564" s="66">
        <v>430</v>
      </c>
      <c r="M1564" s="66">
        <v>430</v>
      </c>
      <c r="N1564" s="66">
        <f>VLOOKUP(A1564,GIS!A:C,3,0)</f>
        <v>430</v>
      </c>
      <c r="O1564" s="66" t="str">
        <f t="shared" si="346"/>
        <v/>
      </c>
      <c r="P1564" s="66" t="str">
        <f t="shared" si="344"/>
        <v/>
      </c>
      <c r="Q1564" s="66">
        <f t="shared" si="347"/>
        <v>430</v>
      </c>
      <c r="R1564" s="66">
        <f t="shared" si="348"/>
        <v>430</v>
      </c>
      <c r="S1564" s="66">
        <f>Q1564-U1564-SUMIFS(条件付き不可!X:X,条件付き不可!E:E,D1564)</f>
        <v>430</v>
      </c>
      <c r="T1564" s="66">
        <f t="shared" si="345"/>
        <v>430</v>
      </c>
      <c r="U1564" s="66">
        <f>IF(COUNTIFS(条件付き不可!$E:$E,$D1564,条件付き不可!$C:$C,条件付き不可!$V$3)&gt;0,Q1564,SUMIFS(条件付き不可!$L:$L,条件付き不可!$E:$E,$D1564,条件付き不可!$C:$C,U$1))</f>
        <v>0</v>
      </c>
      <c r="V1564" s="66">
        <f>IF(COUNTIFS(条件付き不可!$E:$E,$D1564,条件付き不可!$C:$C,条件付き不可!$V$5)&gt;0,Q1564,IFERROR(VLOOKUP(D1564,条件付き不可!E:Y,21,0),0))</f>
        <v>0</v>
      </c>
    </row>
    <row r="1565" spans="1:22">
      <c r="A1565" s="53" t="str">
        <f t="shared" si="349"/>
        <v>041053</v>
      </c>
      <c r="B1565" s="53">
        <v>24</v>
      </c>
      <c r="C1565">
        <v>1564</v>
      </c>
      <c r="D1565">
        <v>41053</v>
      </c>
      <c r="E1565" t="s">
        <v>3038</v>
      </c>
      <c r="F1565" t="s">
        <v>1010</v>
      </c>
      <c r="G1565" t="str">
        <f>VLOOKUP(A1565,GIS!A:B,2,0)</f>
        <v>南花園１B</v>
      </c>
      <c r="H1565" t="s">
        <v>918</v>
      </c>
      <c r="I1565" t="s">
        <v>2609</v>
      </c>
      <c r="J1565" s="66">
        <v>390</v>
      </c>
      <c r="K1565" s="66">
        <v>390</v>
      </c>
      <c r="L1565" s="66">
        <v>390</v>
      </c>
      <c r="M1565" s="66">
        <v>390</v>
      </c>
      <c r="N1565" s="66">
        <f>VLOOKUP(A1565,GIS!A:C,3,0)</f>
        <v>390</v>
      </c>
      <c r="O1565" s="66" t="str">
        <f t="shared" si="346"/>
        <v/>
      </c>
      <c r="P1565" s="66" t="str">
        <f t="shared" si="344"/>
        <v/>
      </c>
      <c r="Q1565" s="66">
        <f t="shared" si="347"/>
        <v>390</v>
      </c>
      <c r="R1565" s="66">
        <f t="shared" si="348"/>
        <v>390</v>
      </c>
      <c r="S1565" s="66">
        <f>Q1565-U1565-SUMIFS(条件付き不可!X:X,条件付き不可!E:E,D1565)</f>
        <v>390</v>
      </c>
      <c r="T1565" s="66">
        <f t="shared" si="345"/>
        <v>390</v>
      </c>
      <c r="U1565" s="66">
        <f>IF(COUNTIFS(条件付き不可!$E:$E,$D1565,条件付き不可!$C:$C,条件付き不可!$V$3)&gt;0,Q1565,SUMIFS(条件付き不可!$L:$L,条件付き不可!$E:$E,$D1565,条件付き不可!$C:$C,U$1))</f>
        <v>0</v>
      </c>
      <c r="V1565" s="66">
        <f>IF(COUNTIFS(条件付き不可!$E:$E,$D1565,条件付き不可!$C:$C,条件付き不可!$V$5)&gt;0,Q1565,IFERROR(VLOOKUP(D1565,条件付き不可!E:Y,21,0),0))</f>
        <v>0</v>
      </c>
    </row>
    <row r="1566" spans="1:22">
      <c r="A1566" s="53" t="str">
        <f t="shared" si="349"/>
        <v>041038</v>
      </c>
      <c r="B1566" s="53">
        <v>24</v>
      </c>
      <c r="C1566">
        <v>1565</v>
      </c>
      <c r="D1566">
        <v>41038</v>
      </c>
      <c r="E1566" t="s">
        <v>3038</v>
      </c>
      <c r="F1566" t="s">
        <v>1010</v>
      </c>
      <c r="G1566" t="str">
        <f>VLOOKUP(A1566,GIS!A:B,2,0)</f>
        <v>南花園２</v>
      </c>
      <c r="H1566" t="s">
        <v>918</v>
      </c>
      <c r="I1566" t="s">
        <v>2609</v>
      </c>
      <c r="J1566" s="66">
        <v>765</v>
      </c>
      <c r="K1566" s="66">
        <v>765</v>
      </c>
      <c r="L1566" s="66">
        <v>765</v>
      </c>
      <c r="M1566" s="66">
        <v>765</v>
      </c>
      <c r="N1566" s="66">
        <f>VLOOKUP(A1566,GIS!A:C,3,0)</f>
        <v>765</v>
      </c>
      <c r="O1566" s="66" t="str">
        <f t="shared" si="346"/>
        <v/>
      </c>
      <c r="P1566" s="66" t="str">
        <f t="shared" si="344"/>
        <v/>
      </c>
      <c r="Q1566" s="66">
        <f t="shared" si="347"/>
        <v>765</v>
      </c>
      <c r="R1566" s="66">
        <f t="shared" si="348"/>
        <v>765</v>
      </c>
      <c r="S1566" s="66">
        <f>Q1566-U1566-SUMIFS(条件付き不可!X:X,条件付き不可!E:E,D1566)</f>
        <v>765</v>
      </c>
      <c r="T1566" s="66">
        <f t="shared" si="345"/>
        <v>765</v>
      </c>
      <c r="U1566" s="66">
        <f>IF(COUNTIFS(条件付き不可!$E:$E,$D1566,条件付き不可!$C:$C,条件付き不可!$V$3)&gt;0,Q1566,SUMIFS(条件付き不可!$L:$L,条件付き不可!$E:$E,$D1566,条件付き不可!$C:$C,U$1))</f>
        <v>0</v>
      </c>
      <c r="V1566" s="66">
        <f>IF(COUNTIFS(条件付き不可!$E:$E,$D1566,条件付き不可!$C:$C,条件付き不可!$V$5)&gt;0,Q1566,IFERROR(VLOOKUP(D1566,条件付き不可!E:Y,21,0),0))</f>
        <v>0</v>
      </c>
    </row>
    <row r="1567" spans="1:22">
      <c r="A1567" s="53" t="str">
        <f t="shared" si="349"/>
        <v>041039</v>
      </c>
      <c r="B1567" s="53">
        <v>24</v>
      </c>
      <c r="C1567">
        <v>1566</v>
      </c>
      <c r="D1567">
        <v>41039</v>
      </c>
      <c r="E1567" t="s">
        <v>3038</v>
      </c>
      <c r="F1567" t="s">
        <v>1012</v>
      </c>
      <c r="G1567" t="str">
        <f>VLOOKUP(A1567,GIS!A:B,2,0)</f>
        <v>検見川町１　（幕張町5）</v>
      </c>
      <c r="H1567" t="s">
        <v>918</v>
      </c>
      <c r="I1567" t="s">
        <v>2609</v>
      </c>
      <c r="J1567" s="66">
        <v>440</v>
      </c>
      <c r="K1567" s="66">
        <v>440</v>
      </c>
      <c r="L1567" s="66">
        <v>440</v>
      </c>
      <c r="M1567" s="66">
        <v>440</v>
      </c>
      <c r="N1567" s="66">
        <f>VLOOKUP(A1567,GIS!A:C,3,0)</f>
        <v>440</v>
      </c>
      <c r="O1567" s="66" t="str">
        <f t="shared" si="346"/>
        <v/>
      </c>
      <c r="P1567" s="66" t="str">
        <f t="shared" si="344"/>
        <v/>
      </c>
      <c r="Q1567" s="66">
        <f t="shared" si="347"/>
        <v>440</v>
      </c>
      <c r="R1567" s="66">
        <f t="shared" si="348"/>
        <v>440</v>
      </c>
      <c r="S1567" s="66">
        <f>Q1567-U1567-SUMIFS(条件付き不可!X:X,条件付き不可!E:E,D1567)</f>
        <v>440</v>
      </c>
      <c r="T1567" s="66">
        <f t="shared" si="345"/>
        <v>440</v>
      </c>
      <c r="U1567" s="66">
        <f>IF(COUNTIFS(条件付き不可!$E:$E,$D1567,条件付き不可!$C:$C,条件付き不可!$V$3)&gt;0,Q1567,SUMIFS(条件付き不可!$L:$L,条件付き不可!$E:$E,$D1567,条件付き不可!$C:$C,U$1))</f>
        <v>0</v>
      </c>
      <c r="V1567" s="66">
        <f>IF(COUNTIFS(条件付き不可!$E:$E,$D1567,条件付き不可!$C:$C,条件付き不可!$V$5)&gt;0,Q1567,IFERROR(VLOOKUP(D1567,条件付き不可!E:Y,21,0),0))</f>
        <v>0</v>
      </c>
    </row>
    <row r="1568" spans="1:22">
      <c r="A1568" s="53" t="str">
        <f t="shared" si="349"/>
        <v>041040</v>
      </c>
      <c r="B1568" s="53">
        <v>24</v>
      </c>
      <c r="C1568">
        <v>1567</v>
      </c>
      <c r="D1568">
        <v>41040</v>
      </c>
      <c r="E1568" t="s">
        <v>3038</v>
      </c>
      <c r="F1568" t="s">
        <v>1012</v>
      </c>
      <c r="G1568" t="str">
        <f>VLOOKUP(A1568,GIS!A:B,2,0)</f>
        <v>検見川町1・２</v>
      </c>
      <c r="H1568" t="s">
        <v>918</v>
      </c>
      <c r="I1568" t="s">
        <v>2609</v>
      </c>
      <c r="J1568" s="66">
        <v>415</v>
      </c>
      <c r="K1568" s="66">
        <v>415</v>
      </c>
      <c r="L1568" s="66">
        <v>415</v>
      </c>
      <c r="M1568" s="66">
        <v>415</v>
      </c>
      <c r="N1568" s="66">
        <f>VLOOKUP(A1568,GIS!A:C,3,0)</f>
        <v>415</v>
      </c>
      <c r="O1568" s="66" t="str">
        <f t="shared" si="346"/>
        <v/>
      </c>
      <c r="P1568" s="66" t="str">
        <f t="shared" si="344"/>
        <v/>
      </c>
      <c r="Q1568" s="66">
        <f t="shared" si="347"/>
        <v>415</v>
      </c>
      <c r="R1568" s="66">
        <f t="shared" si="348"/>
        <v>415</v>
      </c>
      <c r="S1568" s="66">
        <f>Q1568-U1568-SUMIFS(条件付き不可!X:X,条件付き不可!E:E,D1568)</f>
        <v>415</v>
      </c>
      <c r="T1568" s="66">
        <f t="shared" si="345"/>
        <v>415</v>
      </c>
      <c r="U1568" s="66">
        <f>IF(COUNTIFS(条件付き不可!$E:$E,$D1568,条件付き不可!$C:$C,条件付き不可!$V$3)&gt;0,Q1568,SUMIFS(条件付き不可!$L:$L,条件付き不可!$E:$E,$D1568,条件付き不可!$C:$C,U$1))</f>
        <v>0</v>
      </c>
      <c r="V1568" s="66">
        <f>IF(COUNTIFS(条件付き不可!$E:$E,$D1568,条件付き不可!$C:$C,条件付き不可!$V$5)&gt;0,Q1568,IFERROR(VLOOKUP(D1568,条件付き不可!E:Y,21,0),0))</f>
        <v>0</v>
      </c>
    </row>
    <row r="1569" spans="1:22">
      <c r="A1569" s="53" t="str">
        <f t="shared" si="349"/>
        <v>041041</v>
      </c>
      <c r="B1569" s="53">
        <v>24</v>
      </c>
      <c r="C1569">
        <v>1568</v>
      </c>
      <c r="D1569">
        <v>41041</v>
      </c>
      <c r="E1569" t="s">
        <v>3038</v>
      </c>
      <c r="F1569" t="s">
        <v>1012</v>
      </c>
      <c r="G1569" t="str">
        <f>VLOOKUP(A1569,GIS!A:B,2,0)</f>
        <v>検見川町３Ａ</v>
      </c>
      <c r="H1569" t="s">
        <v>918</v>
      </c>
      <c r="I1569" t="s">
        <v>2609</v>
      </c>
      <c r="J1569" s="66">
        <v>560</v>
      </c>
      <c r="K1569" s="66">
        <v>560</v>
      </c>
      <c r="L1569" s="66">
        <v>560</v>
      </c>
      <c r="M1569" s="66">
        <v>560</v>
      </c>
      <c r="N1569" s="66">
        <f>VLOOKUP(A1569,GIS!A:C,3,0)</f>
        <v>560</v>
      </c>
      <c r="O1569" s="66" t="str">
        <f t="shared" si="346"/>
        <v/>
      </c>
      <c r="P1569" s="66" t="str">
        <f t="shared" si="344"/>
        <v/>
      </c>
      <c r="Q1569" s="66">
        <f t="shared" si="347"/>
        <v>560</v>
      </c>
      <c r="R1569" s="66">
        <f t="shared" si="348"/>
        <v>560</v>
      </c>
      <c r="S1569" s="66">
        <f>Q1569-U1569-SUMIFS(条件付き不可!X:X,条件付き不可!E:E,D1569)</f>
        <v>560</v>
      </c>
      <c r="T1569" s="66">
        <f t="shared" si="345"/>
        <v>560</v>
      </c>
      <c r="U1569" s="66">
        <f>IF(COUNTIFS(条件付き不可!$E:$E,$D1569,条件付き不可!$C:$C,条件付き不可!$V$3)&gt;0,Q1569,SUMIFS(条件付き不可!$L:$L,条件付き不可!$E:$E,$D1569,条件付き不可!$C:$C,U$1))</f>
        <v>0</v>
      </c>
      <c r="V1569" s="66">
        <f>IF(COUNTIFS(条件付き不可!$E:$E,$D1569,条件付き不可!$C:$C,条件付き不可!$V$5)&gt;0,Q1569,IFERROR(VLOOKUP(D1569,条件付き不可!E:Y,21,0),0))</f>
        <v>0</v>
      </c>
    </row>
    <row r="1570" spans="1:22">
      <c r="A1570" s="53" t="str">
        <f t="shared" si="349"/>
        <v>041042</v>
      </c>
      <c r="B1570" s="53">
        <v>24</v>
      </c>
      <c r="C1570">
        <v>1569</v>
      </c>
      <c r="D1570">
        <v>41042</v>
      </c>
      <c r="E1570" t="s">
        <v>3038</v>
      </c>
      <c r="F1570" t="s">
        <v>1012</v>
      </c>
      <c r="G1570" t="str">
        <f>VLOOKUP(A1570,GIS!A:B,2,0)</f>
        <v>検見川町３Ｂ</v>
      </c>
      <c r="H1570" t="s">
        <v>918</v>
      </c>
      <c r="I1570" t="s">
        <v>2609</v>
      </c>
      <c r="J1570" s="66">
        <v>830</v>
      </c>
      <c r="K1570" s="66">
        <v>830</v>
      </c>
      <c r="L1570" s="66">
        <v>830</v>
      </c>
      <c r="M1570" s="66">
        <v>830</v>
      </c>
      <c r="N1570" s="66">
        <f>VLOOKUP(A1570,GIS!A:C,3,0)</f>
        <v>830</v>
      </c>
      <c r="O1570" s="66" t="str">
        <f t="shared" si="346"/>
        <v/>
      </c>
      <c r="P1570" s="66" t="str">
        <f t="shared" si="344"/>
        <v/>
      </c>
      <c r="Q1570" s="66">
        <f t="shared" si="347"/>
        <v>830</v>
      </c>
      <c r="R1570" s="66">
        <f t="shared" si="348"/>
        <v>830</v>
      </c>
      <c r="S1570" s="66">
        <f>Q1570-U1570-SUMIFS(条件付き不可!X:X,条件付き不可!E:E,D1570)</f>
        <v>830</v>
      </c>
      <c r="T1570" s="66">
        <f t="shared" si="345"/>
        <v>830</v>
      </c>
      <c r="U1570" s="66">
        <f>IF(COUNTIFS(条件付き不可!$E:$E,$D1570,条件付き不可!$C:$C,条件付き不可!$V$3)&gt;0,Q1570,SUMIFS(条件付き不可!$L:$L,条件付き不可!$E:$E,$D1570,条件付き不可!$C:$C,U$1))</f>
        <v>0</v>
      </c>
      <c r="V1570" s="66">
        <f>IF(COUNTIFS(条件付き不可!$E:$E,$D1570,条件付き不可!$C:$C,条件付き不可!$V$5)&gt;0,Q1570,IFERROR(VLOOKUP(D1570,条件付き不可!E:Y,21,0),0))</f>
        <v>0</v>
      </c>
    </row>
    <row r="1571" spans="1:22">
      <c r="A1571" s="53" t="str">
        <f t="shared" si="349"/>
        <v>041043</v>
      </c>
      <c r="B1571" s="53">
        <v>24</v>
      </c>
      <c r="C1571">
        <v>1570</v>
      </c>
      <c r="D1571">
        <v>41043</v>
      </c>
      <c r="E1571" t="s">
        <v>3038</v>
      </c>
      <c r="F1571" t="s">
        <v>1012</v>
      </c>
      <c r="G1571" t="str">
        <f>VLOOKUP(A1571,GIS!A:B,2,0)</f>
        <v>検見川町３Ｃ</v>
      </c>
      <c r="H1571" t="s">
        <v>918</v>
      </c>
      <c r="I1571" t="s">
        <v>2609</v>
      </c>
      <c r="J1571" s="66">
        <v>640</v>
      </c>
      <c r="K1571" s="66">
        <v>640</v>
      </c>
      <c r="L1571" s="66">
        <v>640</v>
      </c>
      <c r="M1571" s="66">
        <v>640</v>
      </c>
      <c r="N1571" s="66">
        <f>VLOOKUP(A1571,GIS!A:C,3,0)</f>
        <v>640</v>
      </c>
      <c r="O1571" s="66" t="str">
        <f t="shared" si="346"/>
        <v/>
      </c>
      <c r="P1571" s="66" t="str">
        <f t="shared" si="344"/>
        <v/>
      </c>
      <c r="Q1571" s="66">
        <f t="shared" si="347"/>
        <v>640</v>
      </c>
      <c r="R1571" s="66">
        <f t="shared" si="348"/>
        <v>640</v>
      </c>
      <c r="S1571" s="66">
        <f>Q1571-U1571-SUMIFS(条件付き不可!X:X,条件付き不可!E:E,D1571)</f>
        <v>640</v>
      </c>
      <c r="T1571" s="66">
        <f t="shared" si="345"/>
        <v>640</v>
      </c>
      <c r="U1571" s="66">
        <f>IF(COUNTIFS(条件付き不可!$E:$E,$D1571,条件付き不可!$C:$C,条件付き不可!$V$3)&gt;0,Q1571,SUMIFS(条件付き不可!$L:$L,条件付き不可!$E:$E,$D1571,条件付き不可!$C:$C,U$1))</f>
        <v>0</v>
      </c>
      <c r="V1571" s="66">
        <f>IF(COUNTIFS(条件付き不可!$E:$E,$D1571,条件付き不可!$C:$C,条件付き不可!$V$5)&gt;0,Q1571,IFERROR(VLOOKUP(D1571,条件付き不可!E:Y,21,0),0))</f>
        <v>0</v>
      </c>
    </row>
    <row r="1572" spans="1:22">
      <c r="A1572" s="53" t="str">
        <f t="shared" si="349"/>
        <v>041044</v>
      </c>
      <c r="B1572" s="53">
        <v>24</v>
      </c>
      <c r="C1572">
        <v>1571</v>
      </c>
      <c r="D1572">
        <v>41044</v>
      </c>
      <c r="E1572" t="s">
        <v>3038</v>
      </c>
      <c r="F1572" t="s">
        <v>1012</v>
      </c>
      <c r="G1572" t="str">
        <f>VLOOKUP(A1572,GIS!A:B,2,0)</f>
        <v>検見川町５Ａ</v>
      </c>
      <c r="H1572" t="s">
        <v>918</v>
      </c>
      <c r="I1572" t="s">
        <v>2609</v>
      </c>
      <c r="J1572" s="66">
        <v>400</v>
      </c>
      <c r="K1572" s="66">
        <v>400</v>
      </c>
      <c r="L1572" s="66">
        <v>400</v>
      </c>
      <c r="M1572" s="66">
        <v>400</v>
      </c>
      <c r="N1572" s="66">
        <f>VLOOKUP(A1572,GIS!A:C,3,0)</f>
        <v>400</v>
      </c>
      <c r="O1572" s="66" t="str">
        <f t="shared" si="346"/>
        <v/>
      </c>
      <c r="P1572" s="66" t="str">
        <f t="shared" si="344"/>
        <v/>
      </c>
      <c r="Q1572" s="66">
        <f t="shared" si="347"/>
        <v>400</v>
      </c>
      <c r="R1572" s="66">
        <f t="shared" si="348"/>
        <v>400</v>
      </c>
      <c r="S1572" s="66">
        <f>Q1572-U1572-SUMIFS(条件付き不可!X:X,条件付き不可!E:E,D1572)</f>
        <v>400</v>
      </c>
      <c r="T1572" s="66">
        <f t="shared" si="345"/>
        <v>400</v>
      </c>
      <c r="U1572" s="66">
        <f>IF(COUNTIFS(条件付き不可!$E:$E,$D1572,条件付き不可!$C:$C,条件付き不可!$V$3)&gt;0,Q1572,SUMIFS(条件付き不可!$L:$L,条件付き不可!$E:$E,$D1572,条件付き不可!$C:$C,U$1))</f>
        <v>0</v>
      </c>
      <c r="V1572" s="66">
        <f>IF(COUNTIFS(条件付き不可!$E:$E,$D1572,条件付き不可!$C:$C,条件付き不可!$V$5)&gt;0,Q1572,IFERROR(VLOOKUP(D1572,条件付き不可!E:Y,21,0),0))</f>
        <v>0</v>
      </c>
    </row>
    <row r="1573" spans="1:22">
      <c r="A1573" s="53" t="str">
        <f t="shared" si="349"/>
        <v>041045</v>
      </c>
      <c r="B1573" s="53">
        <v>24</v>
      </c>
      <c r="C1573">
        <v>1572</v>
      </c>
      <c r="D1573">
        <v>41045</v>
      </c>
      <c r="E1573" t="s">
        <v>3038</v>
      </c>
      <c r="F1573" t="s">
        <v>1012</v>
      </c>
      <c r="G1573" t="str">
        <f>VLOOKUP(A1573,GIS!A:B,2,0)</f>
        <v>検見川町５Ｂ</v>
      </c>
      <c r="H1573" t="s">
        <v>918</v>
      </c>
      <c r="I1573" t="s">
        <v>7564</v>
      </c>
      <c r="J1573" s="66">
        <v>655</v>
      </c>
      <c r="K1573" s="66">
        <v>655</v>
      </c>
      <c r="L1573" s="66">
        <v>655</v>
      </c>
      <c r="M1573" s="66">
        <v>655</v>
      </c>
      <c r="N1573" s="66">
        <f>VLOOKUP(A1573,GIS!A:C,3,0)</f>
        <v>655</v>
      </c>
      <c r="O1573" s="66" t="str">
        <f t="shared" si="346"/>
        <v/>
      </c>
      <c r="P1573" s="66" t="str">
        <f t="shared" si="344"/>
        <v/>
      </c>
      <c r="Q1573" s="66">
        <f t="shared" si="347"/>
        <v>655</v>
      </c>
      <c r="R1573" s="66">
        <f t="shared" si="348"/>
        <v>655</v>
      </c>
      <c r="S1573" s="66">
        <f>Q1573-U1573-SUMIFS(条件付き不可!X:X,条件付き不可!E:E,D1573)</f>
        <v>655</v>
      </c>
      <c r="T1573" s="66">
        <f t="shared" si="345"/>
        <v>655</v>
      </c>
      <c r="U1573" s="66">
        <f>IF(COUNTIFS(条件付き不可!$E:$E,$D1573,条件付き不可!$C:$C,条件付き不可!$V$3)&gt;0,Q1573,SUMIFS(条件付き不可!$L:$L,条件付き不可!$E:$E,$D1573,条件付き不可!$C:$C,U$1))</f>
        <v>0</v>
      </c>
      <c r="V1573" s="66">
        <f>IF(COUNTIFS(条件付き不可!$E:$E,$D1573,条件付き不可!$C:$C,条件付き不可!$V$5)&gt;0,Q1573,IFERROR(VLOOKUP(D1573,条件付き不可!E:Y,21,0),0))</f>
        <v>0</v>
      </c>
    </row>
    <row r="1574" spans="1:22">
      <c r="A1574" s="53" t="str">
        <f t="shared" si="349"/>
        <v>041050</v>
      </c>
      <c r="B1574" s="53">
        <v>24</v>
      </c>
      <c r="C1574">
        <v>1573</v>
      </c>
      <c r="D1574">
        <v>41050</v>
      </c>
      <c r="E1574" t="s">
        <v>3038</v>
      </c>
      <c r="F1574" t="s">
        <v>1012</v>
      </c>
      <c r="G1574" t="str">
        <f>VLOOKUP(A1574,GIS!A:B,2,0)</f>
        <v>検見川町５Ｃ</v>
      </c>
      <c r="H1574" t="s">
        <v>918</v>
      </c>
      <c r="I1574" t="s">
        <v>2609</v>
      </c>
      <c r="J1574" s="66">
        <v>380</v>
      </c>
      <c r="K1574" s="66">
        <v>380</v>
      </c>
      <c r="L1574" s="66">
        <v>380</v>
      </c>
      <c r="M1574" s="66">
        <v>380</v>
      </c>
      <c r="N1574" s="66">
        <f>VLOOKUP(A1574,GIS!A:C,3,0)</f>
        <v>380</v>
      </c>
      <c r="O1574" s="66" t="str">
        <f t="shared" si="346"/>
        <v/>
      </c>
      <c r="P1574" s="66" t="str">
        <f t="shared" si="344"/>
        <v/>
      </c>
      <c r="Q1574" s="66">
        <f t="shared" si="347"/>
        <v>380</v>
      </c>
      <c r="R1574" s="66">
        <f t="shared" si="348"/>
        <v>380</v>
      </c>
      <c r="S1574" s="66">
        <f>Q1574-U1574-SUMIFS(条件付き不可!X:X,条件付き不可!E:E,D1574)</f>
        <v>380</v>
      </c>
      <c r="T1574" s="66">
        <f t="shared" si="345"/>
        <v>380</v>
      </c>
      <c r="U1574" s="66">
        <f>IF(COUNTIFS(条件付き不可!$E:$E,$D1574,条件付き不可!$C:$C,条件付き不可!$V$3)&gt;0,Q1574,SUMIFS(条件付き不可!$L:$L,条件付き不可!$E:$E,$D1574,条件付き不可!$C:$C,U$1))</f>
        <v>0</v>
      </c>
      <c r="V1574" s="66">
        <f>IF(COUNTIFS(条件付き不可!$E:$E,$D1574,条件付き不可!$C:$C,条件付き不可!$V$5)&gt;0,Q1574,IFERROR(VLOOKUP(D1574,条件付き不可!E:Y,21,0),0))</f>
        <v>0</v>
      </c>
    </row>
    <row r="1575" spans="1:22">
      <c r="A1575" s="53" t="str">
        <f t="shared" si="349"/>
        <v>041048</v>
      </c>
      <c r="B1575" s="53">
        <v>24</v>
      </c>
      <c r="C1575">
        <v>1574</v>
      </c>
      <c r="D1575">
        <v>41048</v>
      </c>
      <c r="E1575" t="s">
        <v>3038</v>
      </c>
      <c r="F1575" t="s">
        <v>1012</v>
      </c>
      <c r="G1575" t="str">
        <f>VLOOKUP(A1575,GIS!A:B,2,0)</f>
        <v>検見川町1・2・3</v>
      </c>
      <c r="H1575" t="s">
        <v>918</v>
      </c>
      <c r="I1575" t="s">
        <v>2609</v>
      </c>
      <c r="J1575" s="66">
        <v>520</v>
      </c>
      <c r="K1575" s="66">
        <v>520</v>
      </c>
      <c r="L1575" s="66">
        <v>520</v>
      </c>
      <c r="M1575" s="66">
        <v>520</v>
      </c>
      <c r="N1575" s="66">
        <f>VLOOKUP(A1575,GIS!A:C,3,0)</f>
        <v>520</v>
      </c>
      <c r="O1575" s="66" t="str">
        <f t="shared" si="346"/>
        <v/>
      </c>
      <c r="P1575" s="66" t="str">
        <f t="shared" si="344"/>
        <v/>
      </c>
      <c r="Q1575" s="66">
        <f t="shared" si="347"/>
        <v>520</v>
      </c>
      <c r="R1575" s="66">
        <f t="shared" si="348"/>
        <v>520</v>
      </c>
      <c r="S1575" s="66">
        <f>Q1575-U1575-SUMIFS(条件付き不可!X:X,条件付き不可!E:E,D1575)</f>
        <v>520</v>
      </c>
      <c r="T1575" s="66">
        <f t="shared" si="345"/>
        <v>520</v>
      </c>
      <c r="U1575" s="66">
        <f>IF(COUNTIFS(条件付き不可!$E:$E,$D1575,条件付き不可!$C:$C,条件付き不可!$V$3)&gt;0,Q1575,SUMIFS(条件付き不可!$L:$L,条件付き不可!$E:$E,$D1575,条件付き不可!$C:$C,U$1))</f>
        <v>0</v>
      </c>
      <c r="V1575" s="66">
        <f>IF(COUNTIFS(条件付き不可!$E:$E,$D1575,条件付き不可!$C:$C,条件付き不可!$V$5)&gt;0,Q1575,IFERROR(VLOOKUP(D1575,条件付き不可!E:Y,21,0),0))</f>
        <v>0</v>
      </c>
    </row>
    <row r="1576" spans="1:22">
      <c r="A1576" s="53" t="str">
        <f t="shared" si="349"/>
        <v>042001</v>
      </c>
      <c r="B1576" s="53">
        <v>31</v>
      </c>
      <c r="C1576">
        <v>1575</v>
      </c>
      <c r="D1576">
        <v>42001</v>
      </c>
      <c r="E1576" t="s">
        <v>1021</v>
      </c>
      <c r="F1576" t="s">
        <v>1022</v>
      </c>
      <c r="G1576" t="str">
        <f>VLOOKUP(A1576,GIS!A:B,2,0)</f>
        <v>園生町Ａ</v>
      </c>
      <c r="H1576" t="s">
        <v>918</v>
      </c>
      <c r="I1576" t="s">
        <v>2623</v>
      </c>
      <c r="J1576" s="66">
        <v>480</v>
      </c>
      <c r="K1576" s="66">
        <v>480</v>
      </c>
      <c r="L1576" s="66">
        <v>480</v>
      </c>
      <c r="M1576" s="66">
        <v>480</v>
      </c>
      <c r="N1576" s="66">
        <f>VLOOKUP(A1576,GIS!A:C,3,0)</f>
        <v>480</v>
      </c>
      <c r="O1576" s="66" t="str">
        <f t="shared" si="346"/>
        <v/>
      </c>
      <c r="P1576" s="66" t="str">
        <f t="shared" si="344"/>
        <v/>
      </c>
      <c r="Q1576" s="66">
        <f t="shared" si="347"/>
        <v>480</v>
      </c>
      <c r="R1576" s="66">
        <f t="shared" si="348"/>
        <v>480</v>
      </c>
      <c r="S1576" s="66">
        <f>Q1576-U1576-SUMIFS(条件付き不可!X:X,条件付き不可!E:E,D1576)</f>
        <v>480</v>
      </c>
      <c r="T1576" s="66">
        <f t="shared" si="345"/>
        <v>480</v>
      </c>
      <c r="U1576" s="66">
        <f>IF(COUNTIFS(条件付き不可!$E:$E,$D1576,条件付き不可!$C:$C,条件付き不可!$V$3)&gt;0,Q1576,SUMIFS(条件付き不可!$L:$L,条件付き不可!$E:$E,$D1576,条件付き不可!$C:$C,U$1))</f>
        <v>0</v>
      </c>
      <c r="V1576" s="66">
        <f>IF(COUNTIFS(条件付き不可!$E:$E,$D1576,条件付き不可!$C:$C,条件付き不可!$V$5)&gt;0,Q1576,IFERROR(VLOOKUP(D1576,条件付き不可!E:Y,21,0),0))</f>
        <v>0</v>
      </c>
    </row>
    <row r="1577" spans="1:22">
      <c r="A1577" s="53" t="str">
        <f t="shared" ref="A1577" si="350">TEXT(D1577,"000000")</f>
        <v>042073</v>
      </c>
      <c r="B1577" s="53">
        <v>31</v>
      </c>
      <c r="C1577">
        <v>1576</v>
      </c>
      <c r="D1577">
        <v>42073</v>
      </c>
      <c r="E1577" t="s">
        <v>1021</v>
      </c>
      <c r="F1577" t="s">
        <v>1022</v>
      </c>
      <c r="G1577" t="str">
        <f>VLOOKUP(A1577,GIS!A:B,2,0)</f>
        <v>長沼原町・園生町A</v>
      </c>
      <c r="H1577" t="s">
        <v>918</v>
      </c>
      <c r="I1577" t="s">
        <v>2623</v>
      </c>
      <c r="J1577" s="66">
        <v>360</v>
      </c>
      <c r="K1577" s="66">
        <v>360</v>
      </c>
      <c r="L1577" s="66">
        <v>360</v>
      </c>
      <c r="M1577" s="66">
        <v>360</v>
      </c>
      <c r="N1577" s="66">
        <f>VLOOKUP(A1577,GIS!A:C,3,0)</f>
        <v>360</v>
      </c>
      <c r="O1577" s="66" t="str">
        <f t="shared" ref="O1577" si="351">IF(J1577=N1577,"","✕")</f>
        <v/>
      </c>
      <c r="P1577" s="66" t="str">
        <f t="shared" ref="P1577" si="352">IF(J1577=K1577,IF(J1577=L1577,"","✕"),"✕")</f>
        <v/>
      </c>
      <c r="Q1577" s="66">
        <f t="shared" ref="Q1577" si="353">N1577</f>
        <v>360</v>
      </c>
      <c r="R1577" s="66">
        <f t="shared" ref="R1577" si="354">Q1577-U1577</f>
        <v>360</v>
      </c>
      <c r="S1577" s="66">
        <f>Q1577-U1577-SUMIFS(条件付き不可!X:X,条件付き不可!E:E,D1577)</f>
        <v>360</v>
      </c>
      <c r="T1577" s="66">
        <f t="shared" ref="T1577" si="355">Q1577-V1577</f>
        <v>360</v>
      </c>
      <c r="U1577" s="66">
        <f>IF(COUNTIFS(条件付き不可!$E:$E,$D1577,条件付き不可!$C:$C,条件付き不可!$V$3)&gt;0,Q1577,SUMIFS(条件付き不可!$L:$L,条件付き不可!$E:$E,$D1577,条件付き不可!$C:$C,U$1))</f>
        <v>0</v>
      </c>
      <c r="V1577" s="66">
        <f>IF(COUNTIFS(条件付き不可!$E:$E,$D1577,条件付き不可!$C:$C,条件付き不可!$V$5)&gt;0,Q1577,IFERROR(VLOOKUP(D1577,条件付き不可!E:Y,21,0),0))</f>
        <v>0</v>
      </c>
    </row>
    <row r="1578" spans="1:22">
      <c r="A1578" s="53" t="str">
        <f t="shared" si="349"/>
        <v>042002</v>
      </c>
      <c r="B1578" s="53">
        <v>31</v>
      </c>
      <c r="C1578">
        <v>1577</v>
      </c>
      <c r="D1578">
        <v>42002</v>
      </c>
      <c r="E1578" t="s">
        <v>1021</v>
      </c>
      <c r="F1578" t="s">
        <v>1022</v>
      </c>
      <c r="G1578" t="str">
        <f>VLOOKUP(A1578,GIS!A:B,2,0)</f>
        <v>園生町Ｂ</v>
      </c>
      <c r="H1578" t="s">
        <v>918</v>
      </c>
      <c r="I1578" t="s">
        <v>2623</v>
      </c>
      <c r="J1578" s="66">
        <v>420</v>
      </c>
      <c r="K1578" s="66">
        <v>420</v>
      </c>
      <c r="L1578" s="66">
        <v>420</v>
      </c>
      <c r="M1578" s="66">
        <v>420</v>
      </c>
      <c r="N1578" s="66">
        <f>VLOOKUP(A1578,GIS!A:C,3,0)</f>
        <v>420</v>
      </c>
      <c r="O1578" s="66" t="str">
        <f t="shared" si="346"/>
        <v/>
      </c>
      <c r="P1578" s="66" t="str">
        <f t="shared" si="344"/>
        <v/>
      </c>
      <c r="Q1578" s="66">
        <f t="shared" si="347"/>
        <v>420</v>
      </c>
      <c r="R1578" s="66">
        <f t="shared" si="348"/>
        <v>420</v>
      </c>
      <c r="S1578" s="66">
        <f>Q1578-U1578-SUMIFS(条件付き不可!X:X,条件付き不可!E:E,D1578)</f>
        <v>420</v>
      </c>
      <c r="T1578" s="66">
        <f t="shared" si="345"/>
        <v>420</v>
      </c>
      <c r="U1578" s="66">
        <f>IF(COUNTIFS(条件付き不可!$E:$E,$D1578,条件付き不可!$C:$C,条件付き不可!$V$3)&gt;0,Q1578,SUMIFS(条件付き不可!$L:$L,条件付き不可!$E:$E,$D1578,条件付き不可!$C:$C,U$1))</f>
        <v>0</v>
      </c>
      <c r="V1578" s="66">
        <f>IF(COUNTIFS(条件付き不可!$E:$E,$D1578,条件付き不可!$C:$C,条件付き不可!$V$5)&gt;0,Q1578,IFERROR(VLOOKUP(D1578,条件付き不可!E:Y,21,0),0))</f>
        <v>0</v>
      </c>
    </row>
    <row r="1579" spans="1:22">
      <c r="A1579" s="53" t="str">
        <f t="shared" si="349"/>
        <v>042003</v>
      </c>
      <c r="B1579" s="53">
        <v>31</v>
      </c>
      <c r="C1579">
        <v>1578</v>
      </c>
      <c r="D1579">
        <v>42003</v>
      </c>
      <c r="E1579" t="s">
        <v>1021</v>
      </c>
      <c r="F1579" t="s">
        <v>1024</v>
      </c>
      <c r="G1579" t="str">
        <f>VLOOKUP(A1579,GIS!A:B,2,0)</f>
        <v>長沼原町・園生町</v>
      </c>
      <c r="H1579" t="s">
        <v>918</v>
      </c>
      <c r="I1579" t="s">
        <v>2623</v>
      </c>
      <c r="J1579" s="66">
        <v>1790</v>
      </c>
      <c r="K1579" s="66">
        <v>267</v>
      </c>
      <c r="L1579" s="66">
        <v>267</v>
      </c>
      <c r="M1579" s="66">
        <v>1790</v>
      </c>
      <c r="N1579" s="66">
        <f>VLOOKUP(A1579,GIS!A:C,3,0)</f>
        <v>1790</v>
      </c>
      <c r="O1579" s="66" t="str">
        <f t="shared" si="346"/>
        <v/>
      </c>
      <c r="P1579" s="66" t="str">
        <f t="shared" si="344"/>
        <v>✕</v>
      </c>
      <c r="Q1579" s="66">
        <f t="shared" si="347"/>
        <v>1790</v>
      </c>
      <c r="R1579" s="66">
        <f t="shared" si="348"/>
        <v>267</v>
      </c>
      <c r="S1579" s="66">
        <f>Q1579-U1579-SUMIFS(条件付き不可!X:X,条件付き不可!E:E,D1579)</f>
        <v>267</v>
      </c>
      <c r="T1579" s="66">
        <f t="shared" si="345"/>
        <v>1790</v>
      </c>
      <c r="U1579" s="66">
        <f>IF(COUNTIFS(条件付き不可!$E:$E,$D1579,条件付き不可!$C:$C,条件付き不可!$V$3)&gt;0,Q1579,SUMIFS(条件付き不可!$L:$L,条件付き不可!$E:$E,$D1579,条件付き不可!$C:$C,U$1))</f>
        <v>1523</v>
      </c>
      <c r="V1579" s="66">
        <f>IF(COUNTIFS(条件付き不可!$E:$E,$D1579,条件付き不可!$C:$C,条件付き不可!$V$5)&gt;0,Q1579,IFERROR(VLOOKUP(D1579,条件付き不可!E:Y,21,0),0))</f>
        <v>0</v>
      </c>
    </row>
    <row r="1580" spans="1:22">
      <c r="A1580" s="53" t="str">
        <f t="shared" si="349"/>
        <v>042004</v>
      </c>
      <c r="B1580" s="53">
        <v>31</v>
      </c>
      <c r="C1580">
        <v>1579</v>
      </c>
      <c r="D1580">
        <v>42004</v>
      </c>
      <c r="E1580" t="s">
        <v>1021</v>
      </c>
      <c r="F1580" t="s">
        <v>1024</v>
      </c>
      <c r="G1580" t="str">
        <f>VLOOKUP(A1580,GIS!A:B,2,0)</f>
        <v>長沼町・園生町A</v>
      </c>
      <c r="H1580" t="s">
        <v>918</v>
      </c>
      <c r="I1580" t="s">
        <v>2623</v>
      </c>
      <c r="J1580" s="66">
        <v>590</v>
      </c>
      <c r="K1580" s="66">
        <v>590</v>
      </c>
      <c r="L1580" s="66">
        <v>590</v>
      </c>
      <c r="M1580" s="66">
        <v>590</v>
      </c>
      <c r="N1580" s="66">
        <f>VLOOKUP(A1580,GIS!A:C,3,0)</f>
        <v>590</v>
      </c>
      <c r="O1580" s="66" t="str">
        <f t="shared" si="346"/>
        <v/>
      </c>
      <c r="P1580" s="66" t="str">
        <f t="shared" si="344"/>
        <v/>
      </c>
      <c r="Q1580" s="66">
        <f t="shared" si="347"/>
        <v>590</v>
      </c>
      <c r="R1580" s="66">
        <f t="shared" si="348"/>
        <v>590</v>
      </c>
      <c r="S1580" s="66">
        <f>Q1580-U1580-SUMIFS(条件付き不可!X:X,条件付き不可!E:E,D1580)</f>
        <v>590</v>
      </c>
      <c r="T1580" s="66">
        <f t="shared" si="345"/>
        <v>590</v>
      </c>
      <c r="U1580" s="66">
        <f>IF(COUNTIFS(条件付き不可!$E:$E,$D1580,条件付き不可!$C:$C,条件付き不可!$V$3)&gt;0,Q1580,SUMIFS(条件付き不可!$L:$L,条件付き不可!$E:$E,$D1580,条件付き不可!$C:$C,U$1))</f>
        <v>0</v>
      </c>
      <c r="V1580" s="66">
        <f>IF(COUNTIFS(条件付き不可!$E:$E,$D1580,条件付き不可!$C:$C,条件付き不可!$V$5)&gt;0,Q1580,IFERROR(VLOOKUP(D1580,条件付き不可!E:Y,21,0),0))</f>
        <v>0</v>
      </c>
    </row>
    <row r="1581" spans="1:22">
      <c r="A1581" s="53" t="str">
        <f t="shared" si="349"/>
        <v>042005</v>
      </c>
      <c r="B1581" s="53">
        <v>31</v>
      </c>
      <c r="C1581">
        <v>1580</v>
      </c>
      <c r="D1581">
        <v>42005</v>
      </c>
      <c r="E1581" t="s">
        <v>1021</v>
      </c>
      <c r="F1581" t="s">
        <v>1024</v>
      </c>
      <c r="G1581" t="str">
        <f>VLOOKUP(A1581,GIS!A:B,2,0)</f>
        <v>長沼町B</v>
      </c>
      <c r="H1581" t="s">
        <v>918</v>
      </c>
      <c r="I1581" t="s">
        <v>2623</v>
      </c>
      <c r="J1581" s="66">
        <v>510</v>
      </c>
      <c r="K1581" s="66">
        <v>510</v>
      </c>
      <c r="L1581" s="66">
        <v>510</v>
      </c>
      <c r="M1581" s="66">
        <v>510</v>
      </c>
      <c r="N1581" s="66">
        <f>VLOOKUP(A1581,GIS!A:C,3,0)</f>
        <v>510</v>
      </c>
      <c r="O1581" s="66" t="str">
        <f t="shared" si="346"/>
        <v/>
      </c>
      <c r="P1581" s="66" t="str">
        <f t="shared" si="344"/>
        <v/>
      </c>
      <c r="Q1581" s="66">
        <f t="shared" si="347"/>
        <v>510</v>
      </c>
      <c r="R1581" s="66">
        <f t="shared" si="348"/>
        <v>510</v>
      </c>
      <c r="S1581" s="66">
        <f>Q1581-U1581-SUMIFS(条件付き不可!X:X,条件付き不可!E:E,D1581)</f>
        <v>510</v>
      </c>
      <c r="T1581" s="66">
        <f t="shared" si="345"/>
        <v>510</v>
      </c>
      <c r="U1581" s="66">
        <f>IF(COUNTIFS(条件付き不可!$E:$E,$D1581,条件付き不可!$C:$C,条件付き不可!$V$3)&gt;0,Q1581,SUMIFS(条件付き不可!$L:$L,条件付き不可!$E:$E,$D1581,条件付き不可!$C:$C,U$1))</f>
        <v>0</v>
      </c>
      <c r="V1581" s="66">
        <f>IF(COUNTIFS(条件付き不可!$E:$E,$D1581,条件付き不可!$C:$C,条件付き不可!$V$5)&gt;0,Q1581,IFERROR(VLOOKUP(D1581,条件付き不可!E:Y,21,0),0))</f>
        <v>0</v>
      </c>
    </row>
    <row r="1582" spans="1:22">
      <c r="A1582" s="53" t="str">
        <f t="shared" si="349"/>
        <v>042069</v>
      </c>
      <c r="B1582" s="53">
        <v>31</v>
      </c>
      <c r="C1582">
        <v>1581</v>
      </c>
      <c r="D1582">
        <v>42069</v>
      </c>
      <c r="E1582" t="s">
        <v>1021</v>
      </c>
      <c r="F1582" t="s">
        <v>1024</v>
      </c>
      <c r="G1582" t="str">
        <f>VLOOKUP(A1582,GIS!A:B,2,0)</f>
        <v>長沼町C</v>
      </c>
      <c r="H1582" t="s">
        <v>918</v>
      </c>
      <c r="I1582" t="s">
        <v>2623</v>
      </c>
      <c r="J1582" s="66">
        <v>490</v>
      </c>
      <c r="K1582" s="66">
        <v>470</v>
      </c>
      <c r="L1582" s="66">
        <v>470</v>
      </c>
      <c r="M1582" s="66">
        <v>490</v>
      </c>
      <c r="N1582" s="66">
        <f>VLOOKUP(A1582,GIS!A:C,3,0)</f>
        <v>490</v>
      </c>
      <c r="O1582" s="66" t="str">
        <f t="shared" si="346"/>
        <v/>
      </c>
      <c r="P1582" s="66" t="str">
        <f t="shared" si="344"/>
        <v>✕</v>
      </c>
      <c r="Q1582" s="66">
        <f t="shared" si="347"/>
        <v>490</v>
      </c>
      <c r="R1582" s="66">
        <f t="shared" si="348"/>
        <v>470</v>
      </c>
      <c r="S1582" s="66">
        <f>Q1582-U1582-SUMIFS(条件付き不可!X:X,条件付き不可!E:E,D1582)</f>
        <v>470</v>
      </c>
      <c r="T1582" s="66">
        <f t="shared" si="345"/>
        <v>490</v>
      </c>
      <c r="U1582" s="66">
        <f>IF(COUNTIFS(条件付き不可!$E:$E,$D1582,条件付き不可!$C:$C,条件付き不可!$V$3)&gt;0,Q1582,SUMIFS(条件付き不可!$L:$L,条件付き不可!$E:$E,$D1582,条件付き不可!$C:$C,U$1))</f>
        <v>20</v>
      </c>
      <c r="V1582" s="66">
        <f>IF(COUNTIFS(条件付き不可!$E:$E,$D1582,条件付き不可!$C:$C,条件付き不可!$V$5)&gt;0,Q1582,IFERROR(VLOOKUP(D1582,条件付き不可!E:Y,21,0),0))</f>
        <v>0</v>
      </c>
    </row>
    <row r="1583" spans="1:22">
      <c r="A1583" s="53" t="str">
        <f t="shared" si="349"/>
        <v>042006</v>
      </c>
      <c r="B1583" s="53">
        <v>31</v>
      </c>
      <c r="C1583">
        <v>1582</v>
      </c>
      <c r="D1583">
        <v>42006</v>
      </c>
      <c r="E1583" t="s">
        <v>1021</v>
      </c>
      <c r="F1583" t="s">
        <v>1024</v>
      </c>
      <c r="G1583" t="str">
        <f>VLOOKUP(A1583,GIS!A:B,2,0)</f>
        <v>柏台</v>
      </c>
      <c r="H1583" t="s">
        <v>918</v>
      </c>
      <c r="I1583" t="s">
        <v>2623</v>
      </c>
      <c r="J1583" s="66">
        <v>1445</v>
      </c>
      <c r="K1583" s="66">
        <v>1368</v>
      </c>
      <c r="L1583" s="66">
        <v>1368</v>
      </c>
      <c r="M1583" s="66">
        <v>1445</v>
      </c>
      <c r="N1583" s="66">
        <f>VLOOKUP(A1583,GIS!A:C,3,0)</f>
        <v>1445</v>
      </c>
      <c r="O1583" s="66" t="str">
        <f t="shared" si="346"/>
        <v/>
      </c>
      <c r="P1583" s="66" t="str">
        <f t="shared" si="344"/>
        <v>✕</v>
      </c>
      <c r="Q1583" s="66">
        <f t="shared" si="347"/>
        <v>1445</v>
      </c>
      <c r="R1583" s="66">
        <f t="shared" si="348"/>
        <v>1368</v>
      </c>
      <c r="S1583" s="66">
        <f>Q1583-U1583-SUMIFS(条件付き不可!X:X,条件付き不可!E:E,D1583)</f>
        <v>1368</v>
      </c>
      <c r="T1583" s="66">
        <f t="shared" si="345"/>
        <v>1445</v>
      </c>
      <c r="U1583" s="66">
        <f>IF(COUNTIFS(条件付き不可!$E:$E,$D1583,条件付き不可!$C:$C,条件付き不可!$V$3)&gt;0,Q1583,SUMIFS(条件付き不可!$L:$L,条件付き不可!$E:$E,$D1583,条件付き不可!$C:$C,U$1))</f>
        <v>77</v>
      </c>
      <c r="V1583" s="66">
        <f>IF(COUNTIFS(条件付き不可!$E:$E,$D1583,条件付き不可!$C:$C,条件付き不可!$V$5)&gt;0,Q1583,IFERROR(VLOOKUP(D1583,条件付き不可!E:Y,21,0),0))</f>
        <v>0</v>
      </c>
    </row>
    <row r="1584" spans="1:22">
      <c r="A1584" s="53" t="str">
        <f t="shared" si="349"/>
        <v>042007</v>
      </c>
      <c r="B1584" s="53">
        <v>31</v>
      </c>
      <c r="C1584">
        <v>1583</v>
      </c>
      <c r="D1584">
        <v>42007</v>
      </c>
      <c r="E1584" t="s">
        <v>1021</v>
      </c>
      <c r="F1584" t="s">
        <v>1024</v>
      </c>
      <c r="G1584" t="str">
        <f>VLOOKUP(A1584,GIS!A:B,2,0)</f>
        <v>あやめ台1・2　団</v>
      </c>
      <c r="H1584" t="s">
        <v>918</v>
      </c>
      <c r="I1584" t="s">
        <v>2623</v>
      </c>
      <c r="J1584" s="66">
        <v>750</v>
      </c>
      <c r="K1584" s="66">
        <v>750</v>
      </c>
      <c r="L1584" s="66">
        <v>750</v>
      </c>
      <c r="M1584" s="66">
        <v>750</v>
      </c>
      <c r="N1584" s="66">
        <f>VLOOKUP(A1584,GIS!A:C,3,0)</f>
        <v>750</v>
      </c>
      <c r="O1584" s="66" t="str">
        <f t="shared" si="346"/>
        <v/>
      </c>
      <c r="P1584" s="66" t="str">
        <f t="shared" si="344"/>
        <v/>
      </c>
      <c r="Q1584" s="66">
        <f t="shared" si="347"/>
        <v>750</v>
      </c>
      <c r="R1584" s="66">
        <f t="shared" si="348"/>
        <v>750</v>
      </c>
      <c r="S1584" s="66">
        <f>Q1584-U1584-SUMIFS(条件付き不可!X:X,条件付き不可!E:E,D1584)</f>
        <v>750</v>
      </c>
      <c r="T1584" s="66">
        <f t="shared" si="345"/>
        <v>750</v>
      </c>
      <c r="U1584" s="66">
        <f>IF(COUNTIFS(条件付き不可!$E:$E,$D1584,条件付き不可!$C:$C,条件付き不可!$V$3)&gt;0,Q1584,SUMIFS(条件付き不可!$L:$L,条件付き不可!$E:$E,$D1584,条件付き不可!$C:$C,U$1))</f>
        <v>0</v>
      </c>
      <c r="V1584" s="66">
        <f>IF(COUNTIFS(条件付き不可!$E:$E,$D1584,条件付き不可!$C:$C,条件付き不可!$V$5)&gt;0,Q1584,IFERROR(VLOOKUP(D1584,条件付き不可!E:Y,21,0),0))</f>
        <v>0</v>
      </c>
    </row>
    <row r="1585" spans="1:22">
      <c r="A1585" s="53" t="str">
        <f t="shared" si="349"/>
        <v>042008</v>
      </c>
      <c r="B1585" s="53">
        <v>31</v>
      </c>
      <c r="C1585">
        <v>1584</v>
      </c>
      <c r="D1585">
        <v>42008</v>
      </c>
      <c r="E1585" t="s">
        <v>1021</v>
      </c>
      <c r="F1585" t="s">
        <v>1024</v>
      </c>
      <c r="G1585" t="str">
        <f>VLOOKUP(A1585,GIS!A:B,2,0)</f>
        <v>あやめ台2団</v>
      </c>
      <c r="H1585" t="s">
        <v>918</v>
      </c>
      <c r="I1585" t="s">
        <v>2623</v>
      </c>
      <c r="J1585" s="66">
        <v>655</v>
      </c>
      <c r="K1585" s="66">
        <v>655</v>
      </c>
      <c r="L1585" s="66">
        <v>655</v>
      </c>
      <c r="M1585" s="66">
        <v>655</v>
      </c>
      <c r="N1585" s="66">
        <f>VLOOKUP(A1585,GIS!A:C,3,0)</f>
        <v>655</v>
      </c>
      <c r="O1585" s="66" t="str">
        <f t="shared" si="346"/>
        <v/>
      </c>
      <c r="P1585" s="66" t="str">
        <f t="shared" si="344"/>
        <v/>
      </c>
      <c r="Q1585" s="66">
        <f t="shared" si="347"/>
        <v>655</v>
      </c>
      <c r="R1585" s="66">
        <f t="shared" si="348"/>
        <v>655</v>
      </c>
      <c r="S1585" s="66">
        <f>Q1585-U1585-SUMIFS(条件付き不可!X:X,条件付き不可!E:E,D1585)</f>
        <v>655</v>
      </c>
      <c r="T1585" s="66">
        <f t="shared" si="345"/>
        <v>655</v>
      </c>
      <c r="U1585" s="66">
        <f>IF(COUNTIFS(条件付き不可!$E:$E,$D1585,条件付き不可!$C:$C,条件付き不可!$V$3)&gt;0,Q1585,SUMIFS(条件付き不可!$L:$L,条件付き不可!$E:$E,$D1585,条件付き不可!$C:$C,U$1))</f>
        <v>0</v>
      </c>
      <c r="V1585" s="66">
        <f>IF(COUNTIFS(条件付き不可!$E:$E,$D1585,条件付き不可!$C:$C,条件付き不可!$V$5)&gt;0,Q1585,IFERROR(VLOOKUP(D1585,条件付き不可!E:Y,21,0),0))</f>
        <v>0</v>
      </c>
    </row>
    <row r="1586" spans="1:22">
      <c r="A1586" s="53" t="str">
        <f t="shared" ref="A1586" si="356">TEXT(D1586,"000000")</f>
        <v>042072</v>
      </c>
      <c r="B1586" s="53">
        <v>31</v>
      </c>
      <c r="C1586">
        <v>1585</v>
      </c>
      <c r="D1586">
        <v>42072</v>
      </c>
      <c r="E1586" t="s">
        <v>1021</v>
      </c>
      <c r="F1586" t="s">
        <v>1024</v>
      </c>
      <c r="G1586" t="str">
        <f>VLOOKUP(A1586,GIS!A:B,2,0)</f>
        <v>あやめ台3団</v>
      </c>
      <c r="H1586" t="s">
        <v>918</v>
      </c>
      <c r="I1586" t="s">
        <v>2623</v>
      </c>
      <c r="J1586" s="66">
        <v>410</v>
      </c>
      <c r="K1586" s="66">
        <v>410</v>
      </c>
      <c r="L1586" s="66">
        <v>410</v>
      </c>
      <c r="M1586" s="66">
        <v>410</v>
      </c>
      <c r="N1586" s="66">
        <f>VLOOKUP(A1586,GIS!A:C,3,0)</f>
        <v>410</v>
      </c>
      <c r="O1586" s="66" t="str">
        <f t="shared" ref="O1586" si="357">IF(J1586=N1586,"","✕")</f>
        <v/>
      </c>
      <c r="P1586" s="66" t="str">
        <f t="shared" ref="P1586" si="358">IF(J1586=K1586,IF(J1586=L1586,"","✕"),"✕")</f>
        <v/>
      </c>
      <c r="Q1586" s="66">
        <f t="shared" ref="Q1586" si="359">N1586</f>
        <v>410</v>
      </c>
      <c r="R1586" s="66">
        <f t="shared" ref="R1586" si="360">Q1586-U1586</f>
        <v>410</v>
      </c>
      <c r="S1586" s="66">
        <f>Q1586-U1586-SUMIFS(条件付き不可!X:X,条件付き不可!E:E,D1586)</f>
        <v>410</v>
      </c>
      <c r="T1586" s="66">
        <f t="shared" ref="T1586" si="361">Q1586-V1586</f>
        <v>410</v>
      </c>
      <c r="U1586" s="66">
        <f>IF(COUNTIFS(条件付き不可!$E:$E,$D1586,条件付き不可!$C:$C,条件付き不可!$V$3)&gt;0,Q1586,SUMIFS(条件付き不可!$L:$L,条件付き不可!$E:$E,$D1586,条件付き不可!$C:$C,U$1))</f>
        <v>0</v>
      </c>
      <c r="V1586" s="66">
        <f>IF(COUNTIFS(条件付き不可!$E:$E,$D1586,条件付き不可!$C:$C,条件付き不可!$V$5)&gt;0,Q1586,IFERROR(VLOOKUP(D1586,条件付き不可!E:Y,21,0),0))</f>
        <v>0</v>
      </c>
    </row>
    <row r="1587" spans="1:22">
      <c r="A1587" s="53" t="str">
        <f t="shared" si="349"/>
        <v>042009</v>
      </c>
      <c r="B1587" s="53">
        <v>31</v>
      </c>
      <c r="C1587">
        <v>1586</v>
      </c>
      <c r="D1587">
        <v>42009</v>
      </c>
      <c r="E1587" t="s">
        <v>1021</v>
      </c>
      <c r="F1587" t="s">
        <v>1022</v>
      </c>
      <c r="G1587" t="str">
        <f>VLOOKUP(A1587,GIS!A:B,2,0)</f>
        <v>園生町Ｃ</v>
      </c>
      <c r="H1587" t="s">
        <v>918</v>
      </c>
      <c r="I1587" t="s">
        <v>2623</v>
      </c>
      <c r="J1587" s="66">
        <v>250</v>
      </c>
      <c r="K1587" s="66">
        <v>250</v>
      </c>
      <c r="L1587" s="66">
        <v>250</v>
      </c>
      <c r="M1587" s="66">
        <v>250</v>
      </c>
      <c r="N1587" s="66">
        <f>VLOOKUP(A1587,GIS!A:C,3,0)</f>
        <v>250</v>
      </c>
      <c r="O1587" s="66" t="str">
        <f t="shared" si="346"/>
        <v/>
      </c>
      <c r="P1587" s="66" t="str">
        <f t="shared" si="344"/>
        <v/>
      </c>
      <c r="Q1587" s="66">
        <f t="shared" si="347"/>
        <v>250</v>
      </c>
      <c r="R1587" s="66">
        <f t="shared" si="348"/>
        <v>250</v>
      </c>
      <c r="S1587" s="66">
        <f>Q1587-U1587-SUMIFS(条件付き不可!X:X,条件付き不可!E:E,D1587)</f>
        <v>250</v>
      </c>
      <c r="T1587" s="66">
        <f t="shared" si="345"/>
        <v>250</v>
      </c>
      <c r="U1587" s="66">
        <f>IF(COUNTIFS(条件付き不可!$E:$E,$D1587,条件付き不可!$C:$C,条件付き不可!$V$3)&gt;0,Q1587,SUMIFS(条件付き不可!$L:$L,条件付き不可!$E:$E,$D1587,条件付き不可!$C:$C,U$1))</f>
        <v>0</v>
      </c>
      <c r="V1587" s="66">
        <f>IF(COUNTIFS(条件付き不可!$E:$E,$D1587,条件付き不可!$C:$C,条件付き不可!$V$5)&gt;0,Q1587,IFERROR(VLOOKUP(D1587,条件付き不可!E:Y,21,0),0))</f>
        <v>0</v>
      </c>
    </row>
    <row r="1588" spans="1:22">
      <c r="A1588" s="53" t="str">
        <f t="shared" si="349"/>
        <v>042068</v>
      </c>
      <c r="B1588" s="53">
        <v>31</v>
      </c>
      <c r="C1588">
        <v>1587</v>
      </c>
      <c r="D1588">
        <v>42068</v>
      </c>
      <c r="E1588" t="s">
        <v>1021</v>
      </c>
      <c r="F1588" t="s">
        <v>1022</v>
      </c>
      <c r="G1588" t="str">
        <f>VLOOKUP(A1588,GIS!A:B,2,0)</f>
        <v>園生町H</v>
      </c>
      <c r="H1588" t="s">
        <v>918</v>
      </c>
      <c r="I1588" t="s">
        <v>2623</v>
      </c>
      <c r="J1588" s="66">
        <v>430</v>
      </c>
      <c r="K1588" s="66">
        <v>430</v>
      </c>
      <c r="L1588" s="66">
        <v>430</v>
      </c>
      <c r="M1588" s="66">
        <v>430</v>
      </c>
      <c r="N1588" s="66">
        <f>VLOOKUP(A1588,GIS!A:C,3,0)</f>
        <v>430</v>
      </c>
      <c r="O1588" s="66" t="str">
        <f t="shared" si="346"/>
        <v/>
      </c>
      <c r="P1588" s="66" t="str">
        <f t="shared" ref="P1588:P1652" si="362">IF(J1588=K1588,IF(J1588=L1588,"","✕"),"✕")</f>
        <v/>
      </c>
      <c r="Q1588" s="66">
        <f t="shared" si="347"/>
        <v>430</v>
      </c>
      <c r="R1588" s="66">
        <f t="shared" si="348"/>
        <v>430</v>
      </c>
      <c r="S1588" s="66">
        <f>Q1588-U1588-SUMIFS(条件付き不可!X:X,条件付き不可!E:E,D1588)</f>
        <v>430</v>
      </c>
      <c r="T1588" s="66">
        <f t="shared" si="345"/>
        <v>430</v>
      </c>
      <c r="U1588" s="66">
        <f>IF(COUNTIFS(条件付き不可!$E:$E,$D1588,条件付き不可!$C:$C,条件付き不可!$V$3)&gt;0,Q1588,SUMIFS(条件付き不可!$L:$L,条件付き不可!$E:$E,$D1588,条件付き不可!$C:$C,U$1))</f>
        <v>0</v>
      </c>
      <c r="V1588" s="66">
        <f>IF(COUNTIFS(条件付き不可!$E:$E,$D1588,条件付き不可!$C:$C,条件付き不可!$V$5)&gt;0,Q1588,IFERROR(VLOOKUP(D1588,条件付き不可!E:Y,21,0),0))</f>
        <v>0</v>
      </c>
    </row>
    <row r="1589" spans="1:22">
      <c r="A1589" s="53" t="str">
        <f t="shared" si="349"/>
        <v>042010</v>
      </c>
      <c r="B1589" s="53">
        <v>31</v>
      </c>
      <c r="C1589">
        <v>1588</v>
      </c>
      <c r="D1589">
        <v>42010</v>
      </c>
      <c r="E1589" t="s">
        <v>1021</v>
      </c>
      <c r="F1589" t="s">
        <v>1022</v>
      </c>
      <c r="G1589" t="str">
        <f>VLOOKUP(A1589,GIS!A:B,2,0)</f>
        <v>長沼町・園生町B</v>
      </c>
      <c r="H1589" t="s">
        <v>918</v>
      </c>
      <c r="I1589" t="s">
        <v>2623</v>
      </c>
      <c r="J1589" s="66">
        <v>590</v>
      </c>
      <c r="K1589" s="66">
        <v>590</v>
      </c>
      <c r="L1589" s="66">
        <v>590</v>
      </c>
      <c r="M1589" s="66">
        <v>590</v>
      </c>
      <c r="N1589" s="66">
        <f>VLOOKUP(A1589,GIS!A:C,3,0)</f>
        <v>590</v>
      </c>
      <c r="O1589" s="66" t="str">
        <f t="shared" si="346"/>
        <v/>
      </c>
      <c r="P1589" s="66" t="str">
        <f t="shared" si="362"/>
        <v/>
      </c>
      <c r="Q1589" s="66">
        <f t="shared" si="347"/>
        <v>590</v>
      </c>
      <c r="R1589" s="66">
        <f t="shared" si="348"/>
        <v>590</v>
      </c>
      <c r="S1589" s="66">
        <f>Q1589-U1589-SUMIFS(条件付き不可!X:X,条件付き不可!E:E,D1589)</f>
        <v>590</v>
      </c>
      <c r="T1589" s="66">
        <f t="shared" si="345"/>
        <v>590</v>
      </c>
      <c r="U1589" s="66">
        <f>IF(COUNTIFS(条件付き不可!$E:$E,$D1589,条件付き不可!$C:$C,条件付き不可!$V$3)&gt;0,Q1589,SUMIFS(条件付き不可!$L:$L,条件付き不可!$E:$E,$D1589,条件付き不可!$C:$C,U$1))</f>
        <v>0</v>
      </c>
      <c r="V1589" s="66">
        <f>IF(COUNTIFS(条件付き不可!$E:$E,$D1589,条件付き不可!$C:$C,条件付き不可!$V$5)&gt;0,Q1589,IFERROR(VLOOKUP(D1589,条件付き不可!E:Y,21,0),0))</f>
        <v>0</v>
      </c>
    </row>
    <row r="1590" spans="1:22">
      <c r="A1590" s="53" t="str">
        <f t="shared" si="349"/>
        <v>042011</v>
      </c>
      <c r="B1590" s="53">
        <v>31</v>
      </c>
      <c r="C1590">
        <v>1589</v>
      </c>
      <c r="D1590">
        <v>42011</v>
      </c>
      <c r="E1590" t="s">
        <v>1021</v>
      </c>
      <c r="F1590" t="s">
        <v>1022</v>
      </c>
      <c r="G1590" t="str">
        <f>VLOOKUP(A1590,GIS!A:B,2,0)</f>
        <v>園生町D</v>
      </c>
      <c r="H1590" t="s">
        <v>918</v>
      </c>
      <c r="I1590" t="s">
        <v>2623</v>
      </c>
      <c r="J1590" s="66">
        <v>640</v>
      </c>
      <c r="K1590" s="66">
        <v>640</v>
      </c>
      <c r="L1590" s="66">
        <v>640</v>
      </c>
      <c r="M1590" s="66">
        <v>640</v>
      </c>
      <c r="N1590" s="66">
        <f>VLOOKUP(A1590,GIS!A:C,3,0)</f>
        <v>640</v>
      </c>
      <c r="O1590" s="66" t="str">
        <f t="shared" si="346"/>
        <v/>
      </c>
      <c r="P1590" s="66" t="str">
        <f t="shared" si="362"/>
        <v/>
      </c>
      <c r="Q1590" s="66">
        <f t="shared" si="347"/>
        <v>640</v>
      </c>
      <c r="R1590" s="66">
        <f t="shared" si="348"/>
        <v>640</v>
      </c>
      <c r="S1590" s="66">
        <f>Q1590-U1590-SUMIFS(条件付き不可!X:X,条件付き不可!E:E,D1590)</f>
        <v>640</v>
      </c>
      <c r="T1590" s="66">
        <f t="shared" si="345"/>
        <v>640</v>
      </c>
      <c r="U1590" s="66">
        <f>IF(COUNTIFS(条件付き不可!$E:$E,$D1590,条件付き不可!$C:$C,条件付き不可!$V$3)&gt;0,Q1590,SUMIFS(条件付き不可!$L:$L,条件付き不可!$E:$E,$D1590,条件付き不可!$C:$C,U$1))</f>
        <v>0</v>
      </c>
      <c r="V1590" s="66">
        <f>IF(COUNTIFS(条件付き不可!$E:$E,$D1590,条件付き不可!$C:$C,条件付き不可!$V$5)&gt;0,Q1590,IFERROR(VLOOKUP(D1590,条件付き不可!E:Y,21,0),0))</f>
        <v>0</v>
      </c>
    </row>
    <row r="1591" spans="1:22">
      <c r="A1591" s="53" t="str">
        <f t="shared" si="349"/>
        <v>042012</v>
      </c>
      <c r="B1591" s="53">
        <v>31</v>
      </c>
      <c r="C1591">
        <v>1590</v>
      </c>
      <c r="D1591">
        <v>42012</v>
      </c>
      <c r="E1591" t="s">
        <v>1021</v>
      </c>
      <c r="F1591" t="s">
        <v>1022</v>
      </c>
      <c r="G1591" t="str">
        <f>VLOOKUP(A1591,GIS!A:B,2,0)</f>
        <v>園生町E</v>
      </c>
      <c r="H1591" t="s">
        <v>918</v>
      </c>
      <c r="I1591" t="s">
        <v>2623</v>
      </c>
      <c r="J1591" s="66">
        <v>390</v>
      </c>
      <c r="K1591" s="66">
        <v>390</v>
      </c>
      <c r="L1591" s="66">
        <v>390</v>
      </c>
      <c r="M1591" s="66">
        <v>390</v>
      </c>
      <c r="N1591" s="66">
        <f>VLOOKUP(A1591,GIS!A:C,3,0)</f>
        <v>390</v>
      </c>
      <c r="O1591" s="66" t="str">
        <f t="shared" si="346"/>
        <v/>
      </c>
      <c r="P1591" s="66" t="str">
        <f t="shared" si="362"/>
        <v/>
      </c>
      <c r="Q1591" s="66">
        <f t="shared" si="347"/>
        <v>390</v>
      </c>
      <c r="R1591" s="66">
        <f t="shared" si="348"/>
        <v>390</v>
      </c>
      <c r="S1591" s="66">
        <f>Q1591-U1591-SUMIFS(条件付き不可!X:X,条件付き不可!E:E,D1591)</f>
        <v>390</v>
      </c>
      <c r="T1591" s="66">
        <f t="shared" si="345"/>
        <v>390</v>
      </c>
      <c r="U1591" s="66">
        <f>IF(COUNTIFS(条件付き不可!$E:$E,$D1591,条件付き不可!$C:$C,条件付き不可!$V$3)&gt;0,Q1591,SUMIFS(条件付き不可!$L:$L,条件付き不可!$E:$E,$D1591,条件付き不可!$C:$C,U$1))</f>
        <v>0</v>
      </c>
      <c r="V1591" s="66">
        <f>IF(COUNTIFS(条件付き不可!$E:$E,$D1591,条件付き不可!$C:$C,条件付き不可!$V$5)&gt;0,Q1591,IFERROR(VLOOKUP(D1591,条件付き不可!E:Y,21,0),0))</f>
        <v>0</v>
      </c>
    </row>
    <row r="1592" spans="1:22">
      <c r="A1592" s="53" t="str">
        <f t="shared" si="349"/>
        <v>042066</v>
      </c>
      <c r="B1592" s="53">
        <v>31</v>
      </c>
      <c r="C1592">
        <v>1591</v>
      </c>
      <c r="D1592">
        <v>42066</v>
      </c>
      <c r="E1592" t="s">
        <v>1021</v>
      </c>
      <c r="F1592" t="s">
        <v>1022</v>
      </c>
      <c r="G1592" t="str">
        <f>VLOOKUP(A1592,GIS!A:B,2,0)</f>
        <v>園生町G</v>
      </c>
      <c r="H1592" t="s">
        <v>918</v>
      </c>
      <c r="I1592" t="s">
        <v>2623</v>
      </c>
      <c r="J1592" s="66">
        <v>485</v>
      </c>
      <c r="K1592" s="66">
        <v>485</v>
      </c>
      <c r="L1592" s="66">
        <v>485</v>
      </c>
      <c r="M1592" s="66">
        <v>485</v>
      </c>
      <c r="N1592" s="66">
        <f>VLOOKUP(A1592,GIS!A:C,3,0)</f>
        <v>485</v>
      </c>
      <c r="O1592" s="66" t="str">
        <f t="shared" si="346"/>
        <v/>
      </c>
      <c r="P1592" s="66" t="str">
        <f t="shared" si="362"/>
        <v/>
      </c>
      <c r="Q1592" s="66">
        <f t="shared" si="347"/>
        <v>485</v>
      </c>
      <c r="R1592" s="66">
        <f t="shared" si="348"/>
        <v>485</v>
      </c>
      <c r="S1592" s="66">
        <f>Q1592-U1592-SUMIFS(条件付き不可!X:X,条件付き不可!E:E,D1592)</f>
        <v>485</v>
      </c>
      <c r="T1592" s="66">
        <f t="shared" si="345"/>
        <v>485</v>
      </c>
      <c r="U1592" s="66">
        <f>IF(COUNTIFS(条件付き不可!$E:$E,$D1592,条件付き不可!$C:$C,条件付き不可!$V$3)&gt;0,Q1592,SUMIFS(条件付き不可!$L:$L,条件付き不可!$E:$E,$D1592,条件付き不可!$C:$C,U$1))</f>
        <v>0</v>
      </c>
      <c r="V1592" s="66">
        <f>IF(COUNTIFS(条件付き不可!$E:$E,$D1592,条件付き不可!$C:$C,条件付き不可!$V$5)&gt;0,Q1592,IFERROR(VLOOKUP(D1592,条件付き不可!E:Y,21,0),0))</f>
        <v>0</v>
      </c>
    </row>
    <row r="1593" spans="1:22">
      <c r="A1593" s="53" t="str">
        <f t="shared" si="349"/>
        <v>042013</v>
      </c>
      <c r="B1593" s="53">
        <v>31</v>
      </c>
      <c r="C1593">
        <v>1592</v>
      </c>
      <c r="D1593">
        <v>42013</v>
      </c>
      <c r="E1593" t="s">
        <v>1021</v>
      </c>
      <c r="F1593" t="s">
        <v>1022</v>
      </c>
      <c r="G1593" t="str">
        <f>VLOOKUP(A1593,GIS!A:B,2,0)</f>
        <v>園生町・穴川町</v>
      </c>
      <c r="H1593" t="s">
        <v>918</v>
      </c>
      <c r="I1593" t="s">
        <v>2623</v>
      </c>
      <c r="J1593" s="66">
        <v>385</v>
      </c>
      <c r="K1593" s="66">
        <v>385</v>
      </c>
      <c r="L1593" s="66">
        <v>385</v>
      </c>
      <c r="M1593" s="66">
        <v>385</v>
      </c>
      <c r="N1593" s="66">
        <f>VLOOKUP(A1593,GIS!A:C,3,0)</f>
        <v>385</v>
      </c>
      <c r="O1593" s="66" t="str">
        <f t="shared" si="346"/>
        <v/>
      </c>
      <c r="P1593" s="66" t="str">
        <f t="shared" si="362"/>
        <v/>
      </c>
      <c r="Q1593" s="66">
        <f t="shared" si="347"/>
        <v>385</v>
      </c>
      <c r="R1593" s="66">
        <f t="shared" si="348"/>
        <v>385</v>
      </c>
      <c r="S1593" s="66">
        <f>Q1593-U1593-SUMIFS(条件付き不可!X:X,条件付き不可!E:E,D1593)</f>
        <v>385</v>
      </c>
      <c r="T1593" s="66">
        <f t="shared" si="345"/>
        <v>385</v>
      </c>
      <c r="U1593" s="66">
        <f>IF(COUNTIFS(条件付き不可!$E:$E,$D1593,条件付き不可!$C:$C,条件付き不可!$V$3)&gt;0,Q1593,SUMIFS(条件付き不可!$L:$L,条件付き不可!$E:$E,$D1593,条件付き不可!$C:$C,U$1))</f>
        <v>0</v>
      </c>
      <c r="V1593" s="66">
        <f>IF(COUNTIFS(条件付き不可!$E:$E,$D1593,条件付き不可!$C:$C,条件付き不可!$V$5)&gt;0,Q1593,IFERROR(VLOOKUP(D1593,条件付き不可!E:Y,21,0),0))</f>
        <v>0</v>
      </c>
    </row>
    <row r="1594" spans="1:22">
      <c r="A1594" s="53" t="str">
        <f t="shared" si="349"/>
        <v>042014</v>
      </c>
      <c r="B1594" s="53">
        <v>31</v>
      </c>
      <c r="C1594">
        <v>1593</v>
      </c>
      <c r="D1594">
        <v>42014</v>
      </c>
      <c r="E1594" t="s">
        <v>1021</v>
      </c>
      <c r="F1594" t="s">
        <v>1022</v>
      </c>
      <c r="G1594" t="str">
        <f>VLOOKUP(A1594,GIS!A:B,2,0)</f>
        <v>園生町・小中台町</v>
      </c>
      <c r="H1594" t="s">
        <v>918</v>
      </c>
      <c r="I1594" t="s">
        <v>2623</v>
      </c>
      <c r="J1594" s="66">
        <v>390</v>
      </c>
      <c r="K1594" s="66">
        <v>390</v>
      </c>
      <c r="L1594" s="66">
        <v>390</v>
      </c>
      <c r="M1594" s="66">
        <v>390</v>
      </c>
      <c r="N1594" s="66">
        <f>VLOOKUP(A1594,GIS!A:C,3,0)</f>
        <v>390</v>
      </c>
      <c r="O1594" s="66" t="str">
        <f t="shared" si="346"/>
        <v/>
      </c>
      <c r="P1594" s="66" t="str">
        <f t="shared" si="362"/>
        <v/>
      </c>
      <c r="Q1594" s="66">
        <f t="shared" si="347"/>
        <v>390</v>
      </c>
      <c r="R1594" s="66">
        <f t="shared" si="348"/>
        <v>390</v>
      </c>
      <c r="S1594" s="66">
        <f>Q1594-U1594-SUMIFS(条件付き不可!X:X,条件付き不可!E:E,D1594)</f>
        <v>390</v>
      </c>
      <c r="T1594" s="66">
        <f t="shared" si="345"/>
        <v>390</v>
      </c>
      <c r="U1594" s="66">
        <f>IF(COUNTIFS(条件付き不可!$E:$E,$D1594,条件付き不可!$C:$C,条件付き不可!$V$3)&gt;0,Q1594,SUMIFS(条件付き不可!$L:$L,条件付き不可!$E:$E,$D1594,条件付き不可!$C:$C,U$1))</f>
        <v>0</v>
      </c>
      <c r="V1594" s="66">
        <f>IF(COUNTIFS(条件付き不可!$E:$E,$D1594,条件付き不可!$C:$C,条件付き不可!$V$5)&gt;0,Q1594,IFERROR(VLOOKUP(D1594,条件付き不可!E:Y,21,0),0))</f>
        <v>0</v>
      </c>
    </row>
    <row r="1595" spans="1:22">
      <c r="A1595" s="53" t="str">
        <f t="shared" si="349"/>
        <v>042015</v>
      </c>
      <c r="B1595" s="53">
        <v>31</v>
      </c>
      <c r="C1595">
        <v>1594</v>
      </c>
      <c r="D1595">
        <v>42015</v>
      </c>
      <c r="E1595" t="s">
        <v>1021</v>
      </c>
      <c r="F1595" t="s">
        <v>1038</v>
      </c>
      <c r="G1595" t="str">
        <f>VLOOKUP(A1595,GIS!A:B,2,0)</f>
        <v>小中台町B</v>
      </c>
      <c r="H1595" t="s">
        <v>918</v>
      </c>
      <c r="I1595" t="s">
        <v>2623</v>
      </c>
      <c r="J1595" s="66">
        <v>360</v>
      </c>
      <c r="K1595" s="66">
        <v>360</v>
      </c>
      <c r="L1595" s="66">
        <v>360</v>
      </c>
      <c r="M1595" s="66">
        <v>360</v>
      </c>
      <c r="N1595" s="66">
        <f>VLOOKUP(A1595,GIS!A:C,3,0)</f>
        <v>360</v>
      </c>
      <c r="O1595" s="66" t="str">
        <f t="shared" si="346"/>
        <v/>
      </c>
      <c r="P1595" s="66" t="str">
        <f t="shared" si="362"/>
        <v/>
      </c>
      <c r="Q1595" s="66">
        <f t="shared" si="347"/>
        <v>360</v>
      </c>
      <c r="R1595" s="66">
        <f t="shared" si="348"/>
        <v>360</v>
      </c>
      <c r="S1595" s="66">
        <f>Q1595-U1595-SUMIFS(条件付き不可!X:X,条件付き不可!E:E,D1595)</f>
        <v>360</v>
      </c>
      <c r="T1595" s="66">
        <f t="shared" si="345"/>
        <v>360</v>
      </c>
      <c r="U1595" s="66">
        <f>IF(COUNTIFS(条件付き不可!$E:$E,$D1595,条件付き不可!$C:$C,条件付き不可!$V$3)&gt;0,Q1595,SUMIFS(条件付き不可!$L:$L,条件付き不可!$E:$E,$D1595,条件付き不可!$C:$C,U$1))</f>
        <v>0</v>
      </c>
      <c r="V1595" s="66">
        <f>IF(COUNTIFS(条件付き不可!$E:$E,$D1595,条件付き不可!$C:$C,条件付き不可!$V$5)&gt;0,Q1595,IFERROR(VLOOKUP(D1595,条件付き不可!E:Y,21,0),0))</f>
        <v>0</v>
      </c>
    </row>
    <row r="1596" spans="1:22">
      <c r="A1596" s="53" t="str">
        <f t="shared" ref="A1596" si="363">TEXT(D1596,"000000")</f>
        <v>042075</v>
      </c>
      <c r="B1596" s="53">
        <v>31</v>
      </c>
      <c r="C1596">
        <v>1595</v>
      </c>
      <c r="D1596">
        <v>42075</v>
      </c>
      <c r="E1596" t="s">
        <v>1021</v>
      </c>
      <c r="F1596" t="s">
        <v>1038</v>
      </c>
      <c r="G1596" t="str">
        <f>VLOOKUP(A1596,GIS!A:B,2,0)</f>
        <v>小中台町E</v>
      </c>
      <c r="H1596" t="s">
        <v>918</v>
      </c>
      <c r="I1596" t="s">
        <v>2623</v>
      </c>
      <c r="J1596" s="66">
        <v>350</v>
      </c>
      <c r="K1596" s="66">
        <v>350</v>
      </c>
      <c r="L1596" s="66">
        <v>350</v>
      </c>
      <c r="M1596" s="66">
        <v>350</v>
      </c>
      <c r="N1596" s="66">
        <f>VLOOKUP(A1596,GIS!A:C,3,0)</f>
        <v>350</v>
      </c>
      <c r="O1596" s="66" t="str">
        <f t="shared" ref="O1596" si="364">IF(J1596=N1596,"","✕")</f>
        <v/>
      </c>
      <c r="P1596" s="66" t="str">
        <f t="shared" ref="P1596" si="365">IF(J1596=K1596,IF(J1596=L1596,"","✕"),"✕")</f>
        <v/>
      </c>
      <c r="Q1596" s="66">
        <f t="shared" ref="Q1596" si="366">N1596</f>
        <v>350</v>
      </c>
      <c r="R1596" s="66">
        <f t="shared" ref="R1596" si="367">Q1596-U1596</f>
        <v>350</v>
      </c>
      <c r="S1596" s="66">
        <f>Q1596-U1596-SUMIFS(条件付き不可!X:X,条件付き不可!E:E,D1596)</f>
        <v>350</v>
      </c>
      <c r="T1596" s="66">
        <f t="shared" ref="T1596" si="368">Q1596-V1596</f>
        <v>350</v>
      </c>
      <c r="U1596" s="66">
        <f>IF(COUNTIFS(条件付き不可!$E:$E,$D1596,条件付き不可!$C:$C,条件付き不可!$V$3)&gt;0,Q1596,SUMIFS(条件付き不可!$L:$L,条件付き不可!$E:$E,$D1596,条件付き不可!$C:$C,U$1))</f>
        <v>0</v>
      </c>
      <c r="V1596" s="66">
        <f>IF(COUNTIFS(条件付き不可!$E:$E,$D1596,条件付き不可!$C:$C,条件付き不可!$V$5)&gt;0,Q1596,IFERROR(VLOOKUP(D1596,条件付き不可!E:Y,21,0),0))</f>
        <v>0</v>
      </c>
    </row>
    <row r="1597" spans="1:22">
      <c r="A1597" s="53" t="str">
        <f t="shared" si="349"/>
        <v>042016</v>
      </c>
      <c r="B1597" s="53">
        <v>31</v>
      </c>
      <c r="C1597">
        <v>1596</v>
      </c>
      <c r="D1597">
        <v>42016</v>
      </c>
      <c r="E1597" t="s">
        <v>1021</v>
      </c>
      <c r="F1597" t="s">
        <v>1038</v>
      </c>
      <c r="G1597" t="str">
        <f>VLOOKUP(A1597,GIS!A:B,2,0)</f>
        <v>小中台町C</v>
      </c>
      <c r="H1597" t="s">
        <v>918</v>
      </c>
      <c r="I1597" t="s">
        <v>2623</v>
      </c>
      <c r="J1597" s="66">
        <v>1140</v>
      </c>
      <c r="K1597" s="66">
        <v>1140</v>
      </c>
      <c r="L1597" s="66">
        <v>1140</v>
      </c>
      <c r="M1597" s="66">
        <v>1140</v>
      </c>
      <c r="N1597" s="66">
        <f>VLOOKUP(A1597,GIS!A:C,3,0)</f>
        <v>1140</v>
      </c>
      <c r="O1597" s="66" t="str">
        <f t="shared" si="346"/>
        <v/>
      </c>
      <c r="P1597" s="66" t="str">
        <f t="shared" si="362"/>
        <v/>
      </c>
      <c r="Q1597" s="66">
        <f t="shared" si="347"/>
        <v>1140</v>
      </c>
      <c r="R1597" s="66">
        <f t="shared" si="348"/>
        <v>1140</v>
      </c>
      <c r="S1597" s="66">
        <f>Q1597-U1597-SUMIFS(条件付き不可!X:X,条件付き不可!E:E,D1597)</f>
        <v>1140</v>
      </c>
      <c r="T1597" s="66">
        <f t="shared" si="345"/>
        <v>1140</v>
      </c>
      <c r="U1597" s="66">
        <f>IF(COUNTIFS(条件付き不可!$E:$E,$D1597,条件付き不可!$C:$C,条件付き不可!$V$3)&gt;0,Q1597,SUMIFS(条件付き不可!$L:$L,条件付き不可!$E:$E,$D1597,条件付き不可!$C:$C,U$1))</f>
        <v>0</v>
      </c>
      <c r="V1597" s="66">
        <f>IF(COUNTIFS(条件付き不可!$E:$E,$D1597,条件付き不可!$C:$C,条件付き不可!$V$5)&gt;0,Q1597,IFERROR(VLOOKUP(D1597,条件付き不可!E:Y,21,0),0))</f>
        <v>0</v>
      </c>
    </row>
    <row r="1598" spans="1:22">
      <c r="A1598" s="53" t="str">
        <f t="shared" si="349"/>
        <v>042017</v>
      </c>
      <c r="B1598" s="53">
        <v>31</v>
      </c>
      <c r="C1598">
        <v>1597</v>
      </c>
      <c r="D1598">
        <v>42017</v>
      </c>
      <c r="E1598" t="s">
        <v>1021</v>
      </c>
      <c r="F1598" t="s">
        <v>1038</v>
      </c>
      <c r="G1598" t="str">
        <f>VLOOKUP(A1598,GIS!A:B,2,0)</f>
        <v>小中台町D</v>
      </c>
      <c r="H1598" t="s">
        <v>918</v>
      </c>
      <c r="I1598" t="s">
        <v>2623</v>
      </c>
      <c r="J1598" s="66">
        <v>500</v>
      </c>
      <c r="K1598" s="66">
        <v>500</v>
      </c>
      <c r="L1598" s="66">
        <v>500</v>
      </c>
      <c r="M1598" s="66">
        <v>500</v>
      </c>
      <c r="N1598" s="66">
        <f>VLOOKUP(A1598,GIS!A:C,3,0)</f>
        <v>500</v>
      </c>
      <c r="O1598" s="66" t="str">
        <f t="shared" si="346"/>
        <v/>
      </c>
      <c r="P1598" s="66" t="str">
        <f t="shared" si="362"/>
        <v/>
      </c>
      <c r="Q1598" s="66">
        <f t="shared" si="347"/>
        <v>500</v>
      </c>
      <c r="R1598" s="66">
        <f t="shared" si="348"/>
        <v>500</v>
      </c>
      <c r="S1598" s="66">
        <f>Q1598-U1598-SUMIFS(条件付き不可!X:X,条件付き不可!E:E,D1598)</f>
        <v>500</v>
      </c>
      <c r="T1598" s="66">
        <f t="shared" ref="T1598:T1663" si="369">Q1598-V1598</f>
        <v>500</v>
      </c>
      <c r="U1598" s="66">
        <f>IF(COUNTIFS(条件付き不可!$E:$E,$D1598,条件付き不可!$C:$C,条件付き不可!$V$3)&gt;0,Q1598,SUMIFS(条件付き不可!$L:$L,条件付き不可!$E:$E,$D1598,条件付き不可!$C:$C,U$1))</f>
        <v>0</v>
      </c>
      <c r="V1598" s="66">
        <f>IF(COUNTIFS(条件付き不可!$E:$E,$D1598,条件付き不可!$C:$C,条件付き不可!$V$5)&gt;0,Q1598,IFERROR(VLOOKUP(D1598,条件付き不可!E:Y,21,0),0))</f>
        <v>0</v>
      </c>
    </row>
    <row r="1599" spans="1:22">
      <c r="A1599" s="53" t="str">
        <f t="shared" si="349"/>
        <v>042018</v>
      </c>
      <c r="B1599" s="53">
        <v>31</v>
      </c>
      <c r="C1599">
        <v>1598</v>
      </c>
      <c r="D1599">
        <v>42018</v>
      </c>
      <c r="E1599" t="s">
        <v>1021</v>
      </c>
      <c r="F1599" t="s">
        <v>1042</v>
      </c>
      <c r="G1599" t="str">
        <f>VLOOKUP(A1599,GIS!A:B,2,0)</f>
        <v>小仲台１</v>
      </c>
      <c r="H1599" t="s">
        <v>918</v>
      </c>
      <c r="I1599" t="s">
        <v>2623</v>
      </c>
      <c r="J1599" s="66">
        <v>575</v>
      </c>
      <c r="K1599" s="66">
        <v>575</v>
      </c>
      <c r="L1599" s="66">
        <v>221</v>
      </c>
      <c r="M1599" s="66">
        <v>221</v>
      </c>
      <c r="N1599" s="66">
        <f>VLOOKUP(A1599,GIS!A:C,3,0)</f>
        <v>575</v>
      </c>
      <c r="O1599" s="66" t="str">
        <f t="shared" si="346"/>
        <v/>
      </c>
      <c r="P1599" s="66" t="str">
        <f t="shared" si="362"/>
        <v>✕</v>
      </c>
      <c r="Q1599" s="66">
        <f t="shared" si="347"/>
        <v>575</v>
      </c>
      <c r="R1599" s="66">
        <f t="shared" si="348"/>
        <v>575</v>
      </c>
      <c r="S1599" s="66">
        <f>Q1599-U1599-SUMIFS(条件付き不可!X:X,条件付き不可!E:E,D1599)</f>
        <v>221</v>
      </c>
      <c r="T1599" s="66">
        <f t="shared" si="369"/>
        <v>221</v>
      </c>
      <c r="U1599" s="66">
        <f>IF(COUNTIFS(条件付き不可!$E:$E,$D1599,条件付き不可!$C:$C,条件付き不可!$V$3)&gt;0,Q1599,SUMIFS(条件付き不可!$L:$L,条件付き不可!$E:$E,$D1599,条件付き不可!$C:$C,U$1))</f>
        <v>0</v>
      </c>
      <c r="V1599" s="66">
        <f>IF(COUNTIFS(条件付き不可!$E:$E,$D1599,条件付き不可!$C:$C,条件付き不可!$V$5)&gt;0,Q1599,IFERROR(VLOOKUP(D1599,条件付き不可!E:Y,21,0),0))</f>
        <v>354</v>
      </c>
    </row>
    <row r="1600" spans="1:22">
      <c r="A1600" s="53" t="str">
        <f t="shared" si="349"/>
        <v>042019</v>
      </c>
      <c r="B1600" s="53">
        <v>31</v>
      </c>
      <c r="C1600">
        <v>1599</v>
      </c>
      <c r="D1600">
        <v>42019</v>
      </c>
      <c r="E1600" t="s">
        <v>1021</v>
      </c>
      <c r="F1600" t="s">
        <v>1042</v>
      </c>
      <c r="G1600" t="str">
        <f>VLOOKUP(A1600,GIS!A:B,2,0)</f>
        <v>小仲台２</v>
      </c>
      <c r="H1600" t="s">
        <v>918</v>
      </c>
      <c r="I1600" t="s">
        <v>2623</v>
      </c>
      <c r="J1600" s="66">
        <v>625</v>
      </c>
      <c r="K1600" s="66">
        <v>625</v>
      </c>
      <c r="L1600" s="66">
        <v>625</v>
      </c>
      <c r="M1600" s="66">
        <v>625</v>
      </c>
      <c r="N1600" s="66">
        <f>VLOOKUP(A1600,GIS!A:C,3,0)</f>
        <v>625</v>
      </c>
      <c r="O1600" s="66" t="str">
        <f t="shared" si="346"/>
        <v/>
      </c>
      <c r="P1600" s="66" t="str">
        <f t="shared" si="362"/>
        <v/>
      </c>
      <c r="Q1600" s="66">
        <f t="shared" si="347"/>
        <v>625</v>
      </c>
      <c r="R1600" s="66">
        <f t="shared" si="348"/>
        <v>625</v>
      </c>
      <c r="S1600" s="66">
        <f>Q1600-U1600-SUMIFS(条件付き不可!X:X,条件付き不可!E:E,D1600)</f>
        <v>625</v>
      </c>
      <c r="T1600" s="66">
        <f t="shared" si="369"/>
        <v>625</v>
      </c>
      <c r="U1600" s="66">
        <f>IF(COUNTIFS(条件付き不可!$E:$E,$D1600,条件付き不可!$C:$C,条件付き不可!$V$3)&gt;0,Q1600,SUMIFS(条件付き不可!$L:$L,条件付き不可!$E:$E,$D1600,条件付き不可!$C:$C,U$1))</f>
        <v>0</v>
      </c>
      <c r="V1600" s="66">
        <f>IF(COUNTIFS(条件付き不可!$E:$E,$D1600,条件付き不可!$C:$C,条件付き不可!$V$5)&gt;0,Q1600,IFERROR(VLOOKUP(D1600,条件付き不可!E:Y,21,0),0))</f>
        <v>0</v>
      </c>
    </row>
    <row r="1601" spans="1:22">
      <c r="A1601" s="53" t="str">
        <f t="shared" si="349"/>
        <v>042020</v>
      </c>
      <c r="B1601" s="53">
        <v>31</v>
      </c>
      <c r="C1601">
        <v>1600</v>
      </c>
      <c r="D1601">
        <v>42020</v>
      </c>
      <c r="E1601" t="s">
        <v>1021</v>
      </c>
      <c r="F1601" t="s">
        <v>1042</v>
      </c>
      <c r="G1601" t="str">
        <f>VLOOKUP(A1601,GIS!A:B,2,0)</f>
        <v>小仲台３A</v>
      </c>
      <c r="H1601" t="s">
        <v>918</v>
      </c>
      <c r="I1601" t="s">
        <v>2623</v>
      </c>
      <c r="J1601" s="66">
        <v>420</v>
      </c>
      <c r="K1601" s="66">
        <v>420</v>
      </c>
      <c r="L1601" s="66">
        <v>420</v>
      </c>
      <c r="M1601" s="66">
        <v>420</v>
      </c>
      <c r="N1601" s="66">
        <f>VLOOKUP(A1601,GIS!A:C,3,0)</f>
        <v>420</v>
      </c>
      <c r="O1601" s="66" t="str">
        <f t="shared" si="346"/>
        <v/>
      </c>
      <c r="P1601" s="66" t="str">
        <f t="shared" si="362"/>
        <v/>
      </c>
      <c r="Q1601" s="66">
        <f t="shared" si="347"/>
        <v>420</v>
      </c>
      <c r="R1601" s="66">
        <f t="shared" si="348"/>
        <v>420</v>
      </c>
      <c r="S1601" s="66">
        <f>Q1601-U1601-SUMIFS(条件付き不可!X:X,条件付き不可!E:E,D1601)</f>
        <v>420</v>
      </c>
      <c r="T1601" s="66">
        <f t="shared" si="369"/>
        <v>420</v>
      </c>
      <c r="U1601" s="66">
        <f>IF(COUNTIFS(条件付き不可!$E:$E,$D1601,条件付き不可!$C:$C,条件付き不可!$V$3)&gt;0,Q1601,SUMIFS(条件付き不可!$L:$L,条件付き不可!$E:$E,$D1601,条件付き不可!$C:$C,U$1))</f>
        <v>0</v>
      </c>
      <c r="V1601" s="66">
        <f>IF(COUNTIFS(条件付き不可!$E:$E,$D1601,条件付き不可!$C:$C,条件付き不可!$V$5)&gt;0,Q1601,IFERROR(VLOOKUP(D1601,条件付き不可!E:Y,21,0),0))</f>
        <v>0</v>
      </c>
    </row>
    <row r="1602" spans="1:22">
      <c r="A1602" s="53" t="str">
        <f t="shared" ref="A1602" si="370">TEXT(D1602,"000000")</f>
        <v>042074</v>
      </c>
      <c r="B1602" s="53">
        <v>31</v>
      </c>
      <c r="C1602">
        <v>1601</v>
      </c>
      <c r="D1602">
        <v>42074</v>
      </c>
      <c r="E1602" t="s">
        <v>1021</v>
      </c>
      <c r="F1602" t="s">
        <v>1042</v>
      </c>
      <c r="G1602" t="str">
        <f>VLOOKUP(A1602,GIS!A:B,2,0)</f>
        <v>小仲台3B</v>
      </c>
      <c r="H1602" t="s">
        <v>918</v>
      </c>
      <c r="I1602" t="s">
        <v>2623</v>
      </c>
      <c r="J1602" s="66">
        <v>480</v>
      </c>
      <c r="K1602" s="66">
        <v>480</v>
      </c>
      <c r="L1602" s="66">
        <v>480</v>
      </c>
      <c r="M1602" s="66">
        <v>480</v>
      </c>
      <c r="N1602" s="66">
        <f>VLOOKUP(A1602,GIS!A:C,3,0)</f>
        <v>480</v>
      </c>
      <c r="O1602" s="66" t="str">
        <f t="shared" ref="O1602" si="371">IF(J1602=N1602,"","✕")</f>
        <v/>
      </c>
      <c r="P1602" s="66" t="str">
        <f t="shared" ref="P1602" si="372">IF(J1602=K1602,IF(J1602=L1602,"","✕"),"✕")</f>
        <v/>
      </c>
      <c r="Q1602" s="66">
        <f t="shared" ref="Q1602" si="373">N1602</f>
        <v>480</v>
      </c>
      <c r="R1602" s="66">
        <f t="shared" ref="R1602" si="374">Q1602-U1602</f>
        <v>480</v>
      </c>
      <c r="S1602" s="66">
        <f>Q1602-U1602-SUMIFS(条件付き不可!X:X,条件付き不可!E:E,D1602)</f>
        <v>480</v>
      </c>
      <c r="T1602" s="66">
        <f t="shared" ref="T1602" si="375">Q1602-V1602</f>
        <v>480</v>
      </c>
      <c r="U1602" s="66">
        <f>IF(COUNTIFS(条件付き不可!$E:$E,$D1602,条件付き不可!$C:$C,条件付き不可!$V$3)&gt;0,Q1602,SUMIFS(条件付き不可!$L:$L,条件付き不可!$E:$E,$D1602,条件付き不可!$C:$C,U$1))</f>
        <v>0</v>
      </c>
      <c r="V1602" s="66">
        <f>IF(COUNTIFS(条件付き不可!$E:$E,$D1602,条件付き不可!$C:$C,条件付き不可!$V$5)&gt;0,Q1602,IFERROR(VLOOKUP(D1602,条件付き不可!E:Y,21,0),0))</f>
        <v>0</v>
      </c>
    </row>
    <row r="1603" spans="1:22">
      <c r="A1603" s="53" t="str">
        <f t="shared" si="349"/>
        <v>042021</v>
      </c>
      <c r="B1603" s="53">
        <v>31</v>
      </c>
      <c r="C1603">
        <v>1602</v>
      </c>
      <c r="D1603">
        <v>42021</v>
      </c>
      <c r="E1603" t="s">
        <v>1021</v>
      </c>
      <c r="F1603" t="s">
        <v>1042</v>
      </c>
      <c r="G1603" t="str">
        <f>VLOOKUP(A1603,GIS!A:B,2,0)</f>
        <v>小仲台４</v>
      </c>
      <c r="H1603" t="s">
        <v>918</v>
      </c>
      <c r="I1603" t="s">
        <v>2623</v>
      </c>
      <c r="J1603" s="66">
        <v>550</v>
      </c>
      <c r="K1603" s="66">
        <v>550</v>
      </c>
      <c r="L1603" s="66">
        <v>550</v>
      </c>
      <c r="M1603" s="66">
        <v>550</v>
      </c>
      <c r="N1603" s="66">
        <f>VLOOKUP(A1603,GIS!A:C,3,0)</f>
        <v>550</v>
      </c>
      <c r="O1603" s="66" t="str">
        <f t="shared" si="346"/>
        <v/>
      </c>
      <c r="P1603" s="66" t="str">
        <f t="shared" si="362"/>
        <v/>
      </c>
      <c r="Q1603" s="66">
        <f t="shared" si="347"/>
        <v>550</v>
      </c>
      <c r="R1603" s="66">
        <f t="shared" si="348"/>
        <v>550</v>
      </c>
      <c r="S1603" s="66">
        <f>Q1603-U1603-SUMIFS(条件付き不可!X:X,条件付き不可!E:E,D1603)</f>
        <v>550</v>
      </c>
      <c r="T1603" s="66">
        <f t="shared" si="369"/>
        <v>550</v>
      </c>
      <c r="U1603" s="66">
        <f>IF(COUNTIFS(条件付き不可!$E:$E,$D1603,条件付き不可!$C:$C,条件付き不可!$V$3)&gt;0,Q1603,SUMIFS(条件付き不可!$L:$L,条件付き不可!$E:$E,$D1603,条件付き不可!$C:$C,U$1))</f>
        <v>0</v>
      </c>
      <c r="V1603" s="66">
        <f>IF(COUNTIFS(条件付き不可!$E:$E,$D1603,条件付き不可!$C:$C,条件付き不可!$V$5)&gt;0,Q1603,IFERROR(VLOOKUP(D1603,条件付き不可!E:Y,21,0),0))</f>
        <v>0</v>
      </c>
    </row>
    <row r="1604" spans="1:22">
      <c r="A1604" s="53" t="str">
        <f t="shared" si="349"/>
        <v>042022</v>
      </c>
      <c r="B1604" s="53">
        <v>31</v>
      </c>
      <c r="C1604">
        <v>1603</v>
      </c>
      <c r="D1604">
        <v>42022</v>
      </c>
      <c r="E1604" t="s">
        <v>1021</v>
      </c>
      <c r="F1604" t="s">
        <v>1042</v>
      </c>
      <c r="G1604" t="str">
        <f>VLOOKUP(A1604,GIS!A:B,2,0)</f>
        <v>小仲台５</v>
      </c>
      <c r="H1604" t="s">
        <v>918</v>
      </c>
      <c r="I1604" t="s">
        <v>2623</v>
      </c>
      <c r="J1604" s="66">
        <v>1000</v>
      </c>
      <c r="K1604" s="66">
        <v>1000</v>
      </c>
      <c r="L1604" s="66">
        <v>1000</v>
      </c>
      <c r="M1604" s="66">
        <v>1000</v>
      </c>
      <c r="N1604" s="66">
        <f>VLOOKUP(A1604,GIS!A:C,3,0)</f>
        <v>1000</v>
      </c>
      <c r="O1604" s="66" t="str">
        <f t="shared" si="346"/>
        <v/>
      </c>
      <c r="P1604" s="66" t="str">
        <f t="shared" si="362"/>
        <v/>
      </c>
      <c r="Q1604" s="66">
        <f t="shared" si="347"/>
        <v>1000</v>
      </c>
      <c r="R1604" s="66">
        <f t="shared" si="348"/>
        <v>1000</v>
      </c>
      <c r="S1604" s="66">
        <f>Q1604-U1604-SUMIFS(条件付き不可!X:X,条件付き不可!E:E,D1604)</f>
        <v>1000</v>
      </c>
      <c r="T1604" s="66">
        <f t="shared" si="369"/>
        <v>1000</v>
      </c>
      <c r="U1604" s="66">
        <f>IF(COUNTIFS(条件付き不可!$E:$E,$D1604,条件付き不可!$C:$C,条件付き不可!$V$3)&gt;0,Q1604,SUMIFS(条件付き不可!$L:$L,条件付き不可!$E:$E,$D1604,条件付き不可!$C:$C,U$1))</f>
        <v>0</v>
      </c>
      <c r="V1604" s="66">
        <f>IF(COUNTIFS(条件付き不可!$E:$E,$D1604,条件付き不可!$C:$C,条件付き不可!$V$5)&gt;0,Q1604,IFERROR(VLOOKUP(D1604,条件付き不可!E:Y,21,0),0))</f>
        <v>0</v>
      </c>
    </row>
    <row r="1605" spans="1:22">
      <c r="A1605" s="53" t="str">
        <f t="shared" si="349"/>
        <v>042023</v>
      </c>
      <c r="B1605" s="53">
        <v>31</v>
      </c>
      <c r="C1605">
        <v>1604</v>
      </c>
      <c r="D1605">
        <v>42023</v>
      </c>
      <c r="E1605" t="s">
        <v>1021</v>
      </c>
      <c r="F1605" t="s">
        <v>1042</v>
      </c>
      <c r="G1605" t="str">
        <f>VLOOKUP(A1605,GIS!A:B,2,0)</f>
        <v>小仲台6A</v>
      </c>
      <c r="H1605" t="s">
        <v>918</v>
      </c>
      <c r="I1605" t="s">
        <v>2623</v>
      </c>
      <c r="J1605" s="66">
        <v>555</v>
      </c>
      <c r="K1605" s="66">
        <v>555</v>
      </c>
      <c r="L1605" s="66">
        <v>555</v>
      </c>
      <c r="M1605" s="66">
        <v>555</v>
      </c>
      <c r="N1605" s="66">
        <f>VLOOKUP(A1605,GIS!A:C,3,0)</f>
        <v>555</v>
      </c>
      <c r="O1605" s="66" t="str">
        <f t="shared" si="346"/>
        <v/>
      </c>
      <c r="P1605" s="66" t="str">
        <f t="shared" si="362"/>
        <v/>
      </c>
      <c r="Q1605" s="66">
        <f t="shared" si="347"/>
        <v>555</v>
      </c>
      <c r="R1605" s="66">
        <f t="shared" si="348"/>
        <v>555</v>
      </c>
      <c r="S1605" s="66">
        <f>Q1605-U1605-SUMIFS(条件付き不可!X:X,条件付き不可!E:E,D1605)</f>
        <v>555</v>
      </c>
      <c r="T1605" s="66">
        <f t="shared" si="369"/>
        <v>555</v>
      </c>
      <c r="U1605" s="66">
        <f>IF(COUNTIFS(条件付き不可!$E:$E,$D1605,条件付き不可!$C:$C,条件付き不可!$V$3)&gt;0,Q1605,SUMIFS(条件付き不可!$L:$L,条件付き不可!$E:$E,$D1605,条件付き不可!$C:$C,U$1))</f>
        <v>0</v>
      </c>
      <c r="V1605" s="66">
        <f>IF(COUNTIFS(条件付き不可!$E:$E,$D1605,条件付き不可!$C:$C,条件付き不可!$V$5)&gt;0,Q1605,IFERROR(VLOOKUP(D1605,条件付き不可!E:Y,21,0),0))</f>
        <v>0</v>
      </c>
    </row>
    <row r="1606" spans="1:22">
      <c r="A1606" s="53" t="str">
        <f>TEXT(D1606,"000000")</f>
        <v>042071</v>
      </c>
      <c r="B1606" s="53">
        <v>31</v>
      </c>
      <c r="C1606">
        <v>1605</v>
      </c>
      <c r="D1606">
        <v>42071</v>
      </c>
      <c r="E1606" t="s">
        <v>1021</v>
      </c>
      <c r="F1606" t="s">
        <v>1042</v>
      </c>
      <c r="G1606" t="str">
        <f>VLOOKUP(A1606,GIS!A:B,2,0)</f>
        <v>小仲台6B</v>
      </c>
      <c r="H1606" t="s">
        <v>918</v>
      </c>
      <c r="I1606" t="s">
        <v>2623</v>
      </c>
      <c r="J1606" s="66">
        <v>440</v>
      </c>
      <c r="K1606" s="66">
        <v>440</v>
      </c>
      <c r="L1606" s="66">
        <v>440</v>
      </c>
      <c r="M1606" s="66">
        <v>440</v>
      </c>
      <c r="N1606" s="66">
        <f>VLOOKUP(A1606,GIS!A:C,3,0)</f>
        <v>440</v>
      </c>
      <c r="O1606" s="66" t="str">
        <f>IF(J1606=N1606,"","✕")</f>
        <v/>
      </c>
      <c r="P1606" s="66" t="str">
        <f>IF(J1606=K1606,IF(J1606=L1606,"","✕"),"✕")</f>
        <v/>
      </c>
      <c r="Q1606" s="66">
        <f>N1606</f>
        <v>440</v>
      </c>
      <c r="R1606" s="66">
        <f>Q1606-U1606</f>
        <v>440</v>
      </c>
      <c r="S1606" s="66">
        <f>Q1606-U1606-SUMIFS(条件付き不可!X:X,条件付き不可!E:E,D1606)</f>
        <v>440</v>
      </c>
      <c r="T1606" s="66">
        <f>Q1606-V1606</f>
        <v>440</v>
      </c>
      <c r="U1606" s="66">
        <f>IF(COUNTIFS(条件付き不可!$E:$E,$D1606,条件付き不可!$C:$C,条件付き不可!$V$3)&gt;0,Q1606,SUMIFS(条件付き不可!$L:$L,条件付き不可!$E:$E,$D1606,条件付き不可!$C:$C,U$1))</f>
        <v>0</v>
      </c>
      <c r="V1606" s="66">
        <f>IF(COUNTIFS(条件付き不可!$E:$E,$D1606,条件付き不可!$C:$C,条件付き不可!$V$5)&gt;0,Q1606,IFERROR(VLOOKUP(D1606,条件付き不可!E:Y,21,0),0))</f>
        <v>0</v>
      </c>
    </row>
    <row r="1607" spans="1:22">
      <c r="A1607" s="53" t="str">
        <f t="shared" si="349"/>
        <v>042024</v>
      </c>
      <c r="B1607" s="53">
        <v>31</v>
      </c>
      <c r="C1607">
        <v>1606</v>
      </c>
      <c r="D1607">
        <v>42024</v>
      </c>
      <c r="E1607" t="s">
        <v>1021</v>
      </c>
      <c r="F1607" t="s">
        <v>1042</v>
      </c>
      <c r="G1607" t="str">
        <f>VLOOKUP(A1607,GIS!A:B,2,0)</f>
        <v>小仲台7Ａ</v>
      </c>
      <c r="H1607" t="s">
        <v>918</v>
      </c>
      <c r="I1607" t="s">
        <v>2623</v>
      </c>
      <c r="J1607" s="66">
        <v>800</v>
      </c>
      <c r="K1607" s="66">
        <v>800</v>
      </c>
      <c r="L1607" s="66">
        <v>570</v>
      </c>
      <c r="M1607" s="66">
        <v>570</v>
      </c>
      <c r="N1607" s="66">
        <f>VLOOKUP(A1607,GIS!A:C,3,0)</f>
        <v>800</v>
      </c>
      <c r="O1607" s="66" t="str">
        <f t="shared" si="346"/>
        <v/>
      </c>
      <c r="P1607" s="66" t="str">
        <f t="shared" si="362"/>
        <v>✕</v>
      </c>
      <c r="Q1607" s="66">
        <f t="shared" si="347"/>
        <v>800</v>
      </c>
      <c r="R1607" s="66">
        <f t="shared" si="348"/>
        <v>800</v>
      </c>
      <c r="S1607" s="66">
        <f>Q1607-U1607-SUMIFS(条件付き不可!X:X,条件付き不可!E:E,D1607)</f>
        <v>570</v>
      </c>
      <c r="T1607" s="66">
        <f t="shared" si="369"/>
        <v>570</v>
      </c>
      <c r="U1607" s="66">
        <f>IF(COUNTIFS(条件付き不可!$E:$E,$D1607,条件付き不可!$C:$C,条件付き不可!$V$3)&gt;0,Q1607,SUMIFS(条件付き不可!$L:$L,条件付き不可!$E:$E,$D1607,条件付き不可!$C:$C,U$1))</f>
        <v>0</v>
      </c>
      <c r="V1607" s="66">
        <f>IF(COUNTIFS(条件付き不可!$E:$E,$D1607,条件付き不可!$C:$C,条件付き不可!$V$5)&gt;0,Q1607,IFERROR(VLOOKUP(D1607,条件付き不可!E:Y,21,0),0))</f>
        <v>230</v>
      </c>
    </row>
    <row r="1608" spans="1:22">
      <c r="A1608" s="53" t="str">
        <f t="shared" si="349"/>
        <v>042025</v>
      </c>
      <c r="B1608" s="53">
        <v>31</v>
      </c>
      <c r="C1608">
        <v>1607</v>
      </c>
      <c r="D1608">
        <v>42025</v>
      </c>
      <c r="E1608" t="s">
        <v>1021</v>
      </c>
      <c r="F1608" t="s">
        <v>1042</v>
      </c>
      <c r="G1608" t="str">
        <f>VLOOKUP(A1608,GIS!A:B,2,0)</f>
        <v>小仲台７Ｂ</v>
      </c>
      <c r="H1608" t="s">
        <v>918</v>
      </c>
      <c r="I1608" t="s">
        <v>2623</v>
      </c>
      <c r="J1608" s="66">
        <v>1060</v>
      </c>
      <c r="K1608" s="66">
        <v>1035</v>
      </c>
      <c r="L1608" s="66">
        <v>914</v>
      </c>
      <c r="M1608" s="66">
        <v>939</v>
      </c>
      <c r="N1608" s="66">
        <f>VLOOKUP(A1608,GIS!A:C,3,0)</f>
        <v>1060</v>
      </c>
      <c r="O1608" s="66" t="str">
        <f t="shared" si="346"/>
        <v/>
      </c>
      <c r="P1608" s="66" t="str">
        <f t="shared" si="362"/>
        <v>✕</v>
      </c>
      <c r="Q1608" s="66">
        <f t="shared" si="347"/>
        <v>1060</v>
      </c>
      <c r="R1608" s="66">
        <f t="shared" si="348"/>
        <v>1035</v>
      </c>
      <c r="S1608" s="66">
        <f>Q1608-U1608-SUMIFS(条件付き不可!X:X,条件付き不可!E:E,D1608)</f>
        <v>914</v>
      </c>
      <c r="T1608" s="66">
        <f t="shared" si="369"/>
        <v>939</v>
      </c>
      <c r="U1608" s="66">
        <f>IF(COUNTIFS(条件付き不可!$E:$E,$D1608,条件付き不可!$C:$C,条件付き不可!$V$3)&gt;0,Q1608,SUMIFS(条件付き不可!$L:$L,条件付き不可!$E:$E,$D1608,条件付き不可!$C:$C,U$1))</f>
        <v>25</v>
      </c>
      <c r="V1608" s="66">
        <f>IF(COUNTIFS(条件付き不可!$E:$E,$D1608,条件付き不可!$C:$C,条件付き不可!$V$5)&gt;0,Q1608,IFERROR(VLOOKUP(D1608,条件付き不可!E:Y,21,0),0))</f>
        <v>121</v>
      </c>
    </row>
    <row r="1609" spans="1:22">
      <c r="A1609" s="53" t="str">
        <f t="shared" si="349"/>
        <v>042026</v>
      </c>
      <c r="B1609" s="53">
        <v>31</v>
      </c>
      <c r="C1609">
        <v>1608</v>
      </c>
      <c r="D1609">
        <v>42026</v>
      </c>
      <c r="E1609" t="s">
        <v>1021</v>
      </c>
      <c r="F1609" t="s">
        <v>1042</v>
      </c>
      <c r="G1609" t="str">
        <f>VLOOKUP(A1609,GIS!A:B,2,0)</f>
        <v>小仲台８Ａ</v>
      </c>
      <c r="H1609" t="s">
        <v>918</v>
      </c>
      <c r="I1609" t="s">
        <v>2623</v>
      </c>
      <c r="J1609" s="66">
        <v>400</v>
      </c>
      <c r="K1609" s="66">
        <v>270</v>
      </c>
      <c r="L1609" s="66">
        <v>220</v>
      </c>
      <c r="M1609" s="66">
        <v>350</v>
      </c>
      <c r="N1609" s="66">
        <f>VLOOKUP(A1609,GIS!A:C,3,0)</f>
        <v>400</v>
      </c>
      <c r="O1609" s="66" t="str">
        <f t="shared" ref="O1609:O1672" si="376">IF(J1609=N1609,"","✕")</f>
        <v/>
      </c>
      <c r="P1609" s="66" t="str">
        <f t="shared" si="362"/>
        <v>✕</v>
      </c>
      <c r="Q1609" s="66">
        <f t="shared" ref="Q1609:Q1672" si="377">N1609</f>
        <v>400</v>
      </c>
      <c r="R1609" s="66">
        <f t="shared" ref="R1609:R1672" si="378">Q1609-U1609</f>
        <v>270</v>
      </c>
      <c r="S1609" s="66">
        <f>Q1609-U1609-SUMIFS(条件付き不可!X:X,条件付き不可!E:E,D1609)</f>
        <v>220</v>
      </c>
      <c r="T1609" s="66">
        <f t="shared" si="369"/>
        <v>350</v>
      </c>
      <c r="U1609" s="66">
        <f>IF(COUNTIFS(条件付き不可!$E:$E,$D1609,条件付き不可!$C:$C,条件付き不可!$V$3)&gt;0,Q1609,SUMIFS(条件付き不可!$L:$L,条件付き不可!$E:$E,$D1609,条件付き不可!$C:$C,U$1))</f>
        <v>130</v>
      </c>
      <c r="V1609" s="66">
        <f>IF(COUNTIFS(条件付き不可!$E:$E,$D1609,条件付き不可!$C:$C,条件付き不可!$V$5)&gt;0,Q1609,IFERROR(VLOOKUP(D1609,条件付き不可!E:Y,21,0),0))</f>
        <v>50</v>
      </c>
    </row>
    <row r="1610" spans="1:22">
      <c r="A1610" s="53" t="str">
        <f t="shared" si="349"/>
        <v>042027</v>
      </c>
      <c r="B1610" s="53">
        <v>31</v>
      </c>
      <c r="C1610">
        <v>1609</v>
      </c>
      <c r="D1610">
        <v>42027</v>
      </c>
      <c r="E1610" t="s">
        <v>1021</v>
      </c>
      <c r="F1610" t="s">
        <v>1042</v>
      </c>
      <c r="G1610" t="str">
        <f>VLOOKUP(A1610,GIS!A:B,2,0)</f>
        <v>小仲台８Ｂ</v>
      </c>
      <c r="H1610" t="s">
        <v>918</v>
      </c>
      <c r="I1610" t="s">
        <v>2623</v>
      </c>
      <c r="J1610" s="66">
        <v>695</v>
      </c>
      <c r="K1610" s="66">
        <v>695</v>
      </c>
      <c r="L1610" s="66">
        <v>695</v>
      </c>
      <c r="M1610" s="66">
        <v>695</v>
      </c>
      <c r="N1610" s="66">
        <f>VLOOKUP(A1610,GIS!A:C,3,0)</f>
        <v>695</v>
      </c>
      <c r="O1610" s="66" t="str">
        <f t="shared" si="376"/>
        <v/>
      </c>
      <c r="P1610" s="66" t="str">
        <f t="shared" si="362"/>
        <v/>
      </c>
      <c r="Q1610" s="66">
        <f t="shared" si="377"/>
        <v>695</v>
      </c>
      <c r="R1610" s="66">
        <f t="shared" si="378"/>
        <v>695</v>
      </c>
      <c r="S1610" s="66">
        <f>Q1610-U1610-SUMIFS(条件付き不可!X:X,条件付き不可!E:E,D1610)</f>
        <v>695</v>
      </c>
      <c r="T1610" s="66">
        <f t="shared" si="369"/>
        <v>695</v>
      </c>
      <c r="U1610" s="66">
        <f>IF(COUNTIFS(条件付き不可!$E:$E,$D1610,条件付き不可!$C:$C,条件付き不可!$V$3)&gt;0,Q1610,SUMIFS(条件付き不可!$L:$L,条件付き不可!$E:$E,$D1610,条件付き不可!$C:$C,U$1))</f>
        <v>0</v>
      </c>
      <c r="V1610" s="66">
        <f>IF(COUNTIFS(条件付き不可!$E:$E,$D1610,条件付き不可!$C:$C,条件付き不可!$V$5)&gt;0,Q1610,IFERROR(VLOOKUP(D1610,条件付き不可!E:Y,21,0),0))</f>
        <v>0</v>
      </c>
    </row>
    <row r="1611" spans="1:22">
      <c r="A1611" s="53" t="str">
        <f t="shared" si="349"/>
        <v>042028</v>
      </c>
      <c r="B1611" s="53">
        <v>31</v>
      </c>
      <c r="C1611">
        <v>1610</v>
      </c>
      <c r="D1611">
        <v>42028</v>
      </c>
      <c r="E1611" t="s">
        <v>1021</v>
      </c>
      <c r="F1611" t="s">
        <v>1042</v>
      </c>
      <c r="G1611" t="str">
        <f>VLOOKUP(A1611,GIS!A:B,2,0)</f>
        <v>小仲台９</v>
      </c>
      <c r="H1611" t="s">
        <v>918</v>
      </c>
      <c r="I1611" t="s">
        <v>2623</v>
      </c>
      <c r="J1611" s="66">
        <v>590</v>
      </c>
      <c r="K1611" s="66">
        <v>590</v>
      </c>
      <c r="L1611" s="66">
        <v>590</v>
      </c>
      <c r="M1611" s="66">
        <v>590</v>
      </c>
      <c r="N1611" s="66">
        <f>VLOOKUP(A1611,GIS!A:C,3,0)</f>
        <v>590</v>
      </c>
      <c r="O1611" s="66" t="str">
        <f t="shared" si="376"/>
        <v/>
      </c>
      <c r="P1611" s="66" t="str">
        <f t="shared" si="362"/>
        <v/>
      </c>
      <c r="Q1611" s="66">
        <f t="shared" si="377"/>
        <v>590</v>
      </c>
      <c r="R1611" s="66">
        <f t="shared" si="378"/>
        <v>590</v>
      </c>
      <c r="S1611" s="66">
        <f>Q1611-U1611-SUMIFS(条件付き不可!X:X,条件付き不可!E:E,D1611)</f>
        <v>590</v>
      </c>
      <c r="T1611" s="66">
        <f t="shared" si="369"/>
        <v>590</v>
      </c>
      <c r="U1611" s="66">
        <f>IF(COUNTIFS(条件付き不可!$E:$E,$D1611,条件付き不可!$C:$C,条件付き不可!$V$3)&gt;0,Q1611,SUMIFS(条件付き不可!$L:$L,条件付き不可!$E:$E,$D1611,条件付き不可!$C:$C,U$1))</f>
        <v>0</v>
      </c>
      <c r="V1611" s="66">
        <f>IF(COUNTIFS(条件付き不可!$E:$E,$D1611,条件付き不可!$C:$C,条件付き不可!$V$5)&gt;0,Q1611,IFERROR(VLOOKUP(D1611,条件付き不可!E:Y,21,0),0))</f>
        <v>0</v>
      </c>
    </row>
    <row r="1612" spans="1:22">
      <c r="A1612" s="53" t="str">
        <f t="shared" ref="A1612:A1675" si="379">TEXT(D1612,"000000")</f>
        <v>042029</v>
      </c>
      <c r="B1612" s="53">
        <v>31</v>
      </c>
      <c r="C1612">
        <v>1611</v>
      </c>
      <c r="D1612">
        <v>42029</v>
      </c>
      <c r="E1612" t="s">
        <v>1021</v>
      </c>
      <c r="F1612" t="s">
        <v>1042</v>
      </c>
      <c r="G1612" t="str">
        <f>VLOOKUP(A1612,GIS!A:B,2,0)</f>
        <v>園生町F</v>
      </c>
      <c r="H1612" t="s">
        <v>918</v>
      </c>
      <c r="I1612" t="s">
        <v>2623</v>
      </c>
      <c r="J1612" s="66">
        <v>690</v>
      </c>
      <c r="K1612" s="66">
        <v>690</v>
      </c>
      <c r="L1612" s="66">
        <v>690</v>
      </c>
      <c r="M1612" s="66">
        <v>690</v>
      </c>
      <c r="N1612" s="66">
        <f>VLOOKUP(A1612,GIS!A:C,3,0)</f>
        <v>690</v>
      </c>
      <c r="O1612" s="66" t="str">
        <f t="shared" si="376"/>
        <v/>
      </c>
      <c r="P1612" s="66" t="str">
        <f t="shared" si="362"/>
        <v/>
      </c>
      <c r="Q1612" s="66">
        <f t="shared" si="377"/>
        <v>690</v>
      </c>
      <c r="R1612" s="66">
        <f t="shared" si="378"/>
        <v>690</v>
      </c>
      <c r="S1612" s="66">
        <f>Q1612-U1612-SUMIFS(条件付き不可!X:X,条件付き不可!E:E,D1612)</f>
        <v>690</v>
      </c>
      <c r="T1612" s="66">
        <f t="shared" si="369"/>
        <v>690</v>
      </c>
      <c r="U1612" s="66">
        <f>IF(COUNTIFS(条件付き不可!$E:$E,$D1612,条件付き不可!$C:$C,条件付き不可!$V$3)&gt;0,Q1612,SUMIFS(条件付き不可!$L:$L,条件付き不可!$E:$E,$D1612,条件付き不可!$C:$C,U$1))</f>
        <v>0</v>
      </c>
      <c r="V1612" s="66">
        <f>IF(COUNTIFS(条件付き不可!$E:$E,$D1612,条件付き不可!$C:$C,条件付き不可!$V$5)&gt;0,Q1612,IFERROR(VLOOKUP(D1612,条件付き不可!E:Y,21,0),0))</f>
        <v>0</v>
      </c>
    </row>
    <row r="1613" spans="1:22">
      <c r="A1613" s="53" t="str">
        <f t="shared" si="379"/>
        <v>042030</v>
      </c>
      <c r="B1613" s="53">
        <v>31</v>
      </c>
      <c r="C1613">
        <v>1612</v>
      </c>
      <c r="D1613">
        <v>42030</v>
      </c>
      <c r="E1613" t="s">
        <v>1021</v>
      </c>
      <c r="F1613" t="s">
        <v>1042</v>
      </c>
      <c r="G1613" t="str">
        <f>VLOOKUP(A1613,GIS!A:B,2,0)</f>
        <v>園生町・小仲台5</v>
      </c>
      <c r="H1613" t="s">
        <v>918</v>
      </c>
      <c r="I1613" t="s">
        <v>2623</v>
      </c>
      <c r="J1613" s="66">
        <v>400</v>
      </c>
      <c r="K1613" s="66">
        <v>400</v>
      </c>
      <c r="L1613" s="66">
        <v>400</v>
      </c>
      <c r="M1613" s="66">
        <v>400</v>
      </c>
      <c r="N1613" s="66">
        <f>VLOOKUP(A1613,GIS!A:C,3,0)</f>
        <v>400</v>
      </c>
      <c r="O1613" s="66" t="str">
        <f t="shared" si="376"/>
        <v/>
      </c>
      <c r="P1613" s="66" t="str">
        <f t="shared" si="362"/>
        <v/>
      </c>
      <c r="Q1613" s="66">
        <f t="shared" si="377"/>
        <v>400</v>
      </c>
      <c r="R1613" s="66">
        <f t="shared" si="378"/>
        <v>400</v>
      </c>
      <c r="S1613" s="66">
        <f>Q1613-U1613-SUMIFS(条件付き不可!X:X,条件付き不可!E:E,D1613)</f>
        <v>400</v>
      </c>
      <c r="T1613" s="66">
        <f t="shared" si="369"/>
        <v>400</v>
      </c>
      <c r="U1613" s="66">
        <f>IF(COUNTIFS(条件付き不可!$E:$E,$D1613,条件付き不可!$C:$C,条件付き不可!$V$3)&gt;0,Q1613,SUMIFS(条件付き不可!$L:$L,条件付き不可!$E:$E,$D1613,条件付き不可!$C:$C,U$1))</f>
        <v>0</v>
      </c>
      <c r="V1613" s="66">
        <f>IF(COUNTIFS(条件付き不可!$E:$E,$D1613,条件付き不可!$C:$C,条件付き不可!$V$5)&gt;0,Q1613,IFERROR(VLOOKUP(D1613,条件付き不可!E:Y,21,0),0))</f>
        <v>0</v>
      </c>
    </row>
    <row r="1614" spans="1:22">
      <c r="A1614" s="53" t="str">
        <f t="shared" si="379"/>
        <v>042031</v>
      </c>
      <c r="B1614" s="53">
        <v>31</v>
      </c>
      <c r="C1614">
        <v>1613</v>
      </c>
      <c r="D1614">
        <v>42031</v>
      </c>
      <c r="E1614" t="s">
        <v>1021</v>
      </c>
      <c r="F1614" t="s">
        <v>1054</v>
      </c>
      <c r="G1614" t="str">
        <f>VLOOKUP(A1614,GIS!A:B,2,0)</f>
        <v>天台１</v>
      </c>
      <c r="H1614" t="s">
        <v>918</v>
      </c>
      <c r="I1614" t="s">
        <v>2623</v>
      </c>
      <c r="J1614" s="66">
        <v>595</v>
      </c>
      <c r="K1614" s="66">
        <v>595</v>
      </c>
      <c r="L1614" s="66">
        <v>595</v>
      </c>
      <c r="M1614" s="66">
        <v>595</v>
      </c>
      <c r="N1614" s="66">
        <f>VLOOKUP(A1614,GIS!A:C,3,0)</f>
        <v>595</v>
      </c>
      <c r="O1614" s="66" t="str">
        <f t="shared" si="376"/>
        <v/>
      </c>
      <c r="P1614" s="66" t="str">
        <f t="shared" si="362"/>
        <v/>
      </c>
      <c r="Q1614" s="66">
        <f t="shared" si="377"/>
        <v>595</v>
      </c>
      <c r="R1614" s="66">
        <f t="shared" si="378"/>
        <v>595</v>
      </c>
      <c r="S1614" s="66">
        <f>Q1614-U1614-SUMIFS(条件付き不可!X:X,条件付き不可!E:E,D1614)</f>
        <v>595</v>
      </c>
      <c r="T1614" s="66">
        <f t="shared" si="369"/>
        <v>595</v>
      </c>
      <c r="U1614" s="66">
        <f>IF(COUNTIFS(条件付き不可!$E:$E,$D1614,条件付き不可!$C:$C,条件付き不可!$V$3)&gt;0,Q1614,SUMIFS(条件付き不可!$L:$L,条件付き不可!$E:$E,$D1614,条件付き不可!$C:$C,U$1))</f>
        <v>0</v>
      </c>
      <c r="V1614" s="66">
        <f>IF(COUNTIFS(条件付き不可!$E:$E,$D1614,条件付き不可!$C:$C,条件付き不可!$V$5)&gt;0,Q1614,IFERROR(VLOOKUP(D1614,条件付き不可!E:Y,21,0),0))</f>
        <v>0</v>
      </c>
    </row>
    <row r="1615" spans="1:22">
      <c r="A1615" s="53" t="str">
        <f t="shared" si="379"/>
        <v>042032</v>
      </c>
      <c r="B1615" s="53">
        <v>31</v>
      </c>
      <c r="C1615">
        <v>1614</v>
      </c>
      <c r="D1615">
        <v>42032</v>
      </c>
      <c r="E1615" t="s">
        <v>1021</v>
      </c>
      <c r="F1615" t="s">
        <v>1054</v>
      </c>
      <c r="G1615" t="str">
        <f>VLOOKUP(A1615,GIS!A:B,2,0)</f>
        <v>天台２</v>
      </c>
      <c r="H1615" t="s">
        <v>918</v>
      </c>
      <c r="I1615" t="s">
        <v>2623</v>
      </c>
      <c r="J1615" s="66">
        <v>450</v>
      </c>
      <c r="K1615" s="66">
        <v>450</v>
      </c>
      <c r="L1615" s="66">
        <v>450</v>
      </c>
      <c r="M1615" s="66">
        <v>450</v>
      </c>
      <c r="N1615" s="66">
        <f>VLOOKUP(A1615,GIS!A:C,3,0)</f>
        <v>450</v>
      </c>
      <c r="O1615" s="66" t="str">
        <f t="shared" si="376"/>
        <v/>
      </c>
      <c r="P1615" s="66" t="str">
        <f t="shared" si="362"/>
        <v/>
      </c>
      <c r="Q1615" s="66">
        <f t="shared" si="377"/>
        <v>450</v>
      </c>
      <c r="R1615" s="66">
        <f t="shared" si="378"/>
        <v>450</v>
      </c>
      <c r="S1615" s="66">
        <f>Q1615-U1615-SUMIFS(条件付き不可!X:X,条件付き不可!E:E,D1615)</f>
        <v>450</v>
      </c>
      <c r="T1615" s="66">
        <f t="shared" si="369"/>
        <v>450</v>
      </c>
      <c r="U1615" s="66">
        <f>IF(COUNTIFS(条件付き不可!$E:$E,$D1615,条件付き不可!$C:$C,条件付き不可!$V$3)&gt;0,Q1615,SUMIFS(条件付き不可!$L:$L,条件付き不可!$E:$E,$D1615,条件付き不可!$C:$C,U$1))</f>
        <v>0</v>
      </c>
      <c r="V1615" s="66">
        <f>IF(COUNTIFS(条件付き不可!$E:$E,$D1615,条件付き不可!$C:$C,条件付き不可!$V$5)&gt;0,Q1615,IFERROR(VLOOKUP(D1615,条件付き不可!E:Y,21,0),0))</f>
        <v>0</v>
      </c>
    </row>
    <row r="1616" spans="1:22">
      <c r="A1616" s="53" t="str">
        <f t="shared" si="379"/>
        <v>042033</v>
      </c>
      <c r="B1616" s="53">
        <v>31</v>
      </c>
      <c r="C1616">
        <v>1615</v>
      </c>
      <c r="D1616">
        <v>42033</v>
      </c>
      <c r="E1616" t="s">
        <v>1021</v>
      </c>
      <c r="F1616" t="s">
        <v>1054</v>
      </c>
      <c r="G1616" t="str">
        <f>VLOOKUP(A1616,GIS!A:B,2,0)</f>
        <v>天台３</v>
      </c>
      <c r="H1616" t="s">
        <v>918</v>
      </c>
      <c r="I1616" t="s">
        <v>2623</v>
      </c>
      <c r="J1616" s="66">
        <v>465</v>
      </c>
      <c r="K1616" s="66">
        <v>465</v>
      </c>
      <c r="L1616" s="66">
        <v>465</v>
      </c>
      <c r="M1616" s="66">
        <v>465</v>
      </c>
      <c r="N1616" s="66">
        <f>VLOOKUP(A1616,GIS!A:C,3,0)</f>
        <v>465</v>
      </c>
      <c r="O1616" s="66" t="str">
        <f t="shared" si="376"/>
        <v/>
      </c>
      <c r="P1616" s="66" t="str">
        <f t="shared" si="362"/>
        <v/>
      </c>
      <c r="Q1616" s="66">
        <f t="shared" si="377"/>
        <v>465</v>
      </c>
      <c r="R1616" s="66">
        <f t="shared" si="378"/>
        <v>465</v>
      </c>
      <c r="S1616" s="66">
        <f>Q1616-U1616-SUMIFS(条件付き不可!X:X,条件付き不可!E:E,D1616)</f>
        <v>465</v>
      </c>
      <c r="T1616" s="66">
        <f t="shared" si="369"/>
        <v>465</v>
      </c>
      <c r="U1616" s="66">
        <f>IF(COUNTIFS(条件付き不可!$E:$E,$D1616,条件付き不可!$C:$C,条件付き不可!$V$3)&gt;0,Q1616,SUMIFS(条件付き不可!$L:$L,条件付き不可!$E:$E,$D1616,条件付き不可!$C:$C,U$1))</f>
        <v>0</v>
      </c>
      <c r="V1616" s="66">
        <f>IF(COUNTIFS(条件付き不可!$E:$E,$D1616,条件付き不可!$C:$C,条件付き不可!$V$5)&gt;0,Q1616,IFERROR(VLOOKUP(D1616,条件付き不可!E:Y,21,0),0))</f>
        <v>0</v>
      </c>
    </row>
    <row r="1617" spans="1:22">
      <c r="A1617" s="53" t="str">
        <f t="shared" si="379"/>
        <v>042034</v>
      </c>
      <c r="B1617" s="53">
        <v>31</v>
      </c>
      <c r="C1617">
        <v>1616</v>
      </c>
      <c r="D1617">
        <v>42034</v>
      </c>
      <c r="E1617" t="s">
        <v>1021</v>
      </c>
      <c r="F1617" t="s">
        <v>1054</v>
      </c>
      <c r="G1617" t="str">
        <f>VLOOKUP(A1617,GIS!A:B,2,0)</f>
        <v>天台４</v>
      </c>
      <c r="H1617" t="s">
        <v>918</v>
      </c>
      <c r="I1617" t="s">
        <v>2623</v>
      </c>
      <c r="J1617" s="66">
        <v>420</v>
      </c>
      <c r="K1617" s="66">
        <v>420</v>
      </c>
      <c r="L1617" s="66">
        <v>420</v>
      </c>
      <c r="M1617" s="66">
        <v>420</v>
      </c>
      <c r="N1617" s="66">
        <f>VLOOKUP(A1617,GIS!A:C,3,0)</f>
        <v>420</v>
      </c>
      <c r="O1617" s="66" t="str">
        <f t="shared" si="376"/>
        <v/>
      </c>
      <c r="P1617" s="66" t="str">
        <f t="shared" si="362"/>
        <v/>
      </c>
      <c r="Q1617" s="66">
        <f t="shared" si="377"/>
        <v>420</v>
      </c>
      <c r="R1617" s="66">
        <f t="shared" si="378"/>
        <v>420</v>
      </c>
      <c r="S1617" s="66">
        <f>Q1617-U1617-SUMIFS(条件付き不可!X:X,条件付き不可!E:E,D1617)</f>
        <v>420</v>
      </c>
      <c r="T1617" s="66">
        <f t="shared" si="369"/>
        <v>420</v>
      </c>
      <c r="U1617" s="66">
        <f>IF(COUNTIFS(条件付き不可!$E:$E,$D1617,条件付き不可!$C:$C,条件付き不可!$V$3)&gt;0,Q1617,SUMIFS(条件付き不可!$L:$L,条件付き不可!$E:$E,$D1617,条件付き不可!$C:$C,U$1))</f>
        <v>0</v>
      </c>
      <c r="V1617" s="66">
        <f>IF(COUNTIFS(条件付き不可!$E:$E,$D1617,条件付き不可!$C:$C,条件付き不可!$V$5)&gt;0,Q1617,IFERROR(VLOOKUP(D1617,条件付き不可!E:Y,21,0),0))</f>
        <v>0</v>
      </c>
    </row>
    <row r="1618" spans="1:22">
      <c r="A1618" s="53" t="str">
        <f t="shared" si="379"/>
        <v>042035</v>
      </c>
      <c r="B1618" s="53">
        <v>31</v>
      </c>
      <c r="C1618">
        <v>1617</v>
      </c>
      <c r="D1618">
        <v>42035</v>
      </c>
      <c r="E1618" t="s">
        <v>1021</v>
      </c>
      <c r="F1618" t="s">
        <v>1054</v>
      </c>
      <c r="G1618" t="str">
        <f>VLOOKUP(A1618,GIS!A:B,2,0)</f>
        <v>天台５</v>
      </c>
      <c r="H1618" t="s">
        <v>918</v>
      </c>
      <c r="I1618" t="s">
        <v>2623</v>
      </c>
      <c r="J1618" s="66">
        <v>770</v>
      </c>
      <c r="K1618" s="66">
        <v>770</v>
      </c>
      <c r="L1618" s="66">
        <v>770</v>
      </c>
      <c r="M1618" s="66">
        <v>770</v>
      </c>
      <c r="N1618" s="66">
        <f>VLOOKUP(A1618,GIS!A:C,3,0)</f>
        <v>770</v>
      </c>
      <c r="O1618" s="66" t="str">
        <f t="shared" si="376"/>
        <v/>
      </c>
      <c r="P1618" s="66" t="str">
        <f t="shared" si="362"/>
        <v/>
      </c>
      <c r="Q1618" s="66">
        <f t="shared" si="377"/>
        <v>770</v>
      </c>
      <c r="R1618" s="66">
        <f t="shared" si="378"/>
        <v>770</v>
      </c>
      <c r="S1618" s="66">
        <f>Q1618-U1618-SUMIFS(条件付き不可!X:X,条件付き不可!E:E,D1618)</f>
        <v>770</v>
      </c>
      <c r="T1618" s="66">
        <f t="shared" si="369"/>
        <v>770</v>
      </c>
      <c r="U1618" s="66">
        <f>IF(COUNTIFS(条件付き不可!$E:$E,$D1618,条件付き不可!$C:$C,条件付き不可!$V$3)&gt;0,Q1618,SUMIFS(条件付き不可!$L:$L,条件付き不可!$E:$E,$D1618,条件付き不可!$C:$C,U$1))</f>
        <v>0</v>
      </c>
      <c r="V1618" s="66">
        <f>IF(COUNTIFS(条件付き不可!$E:$E,$D1618,条件付き不可!$C:$C,条件付き不可!$V$5)&gt;0,Q1618,IFERROR(VLOOKUP(D1618,条件付き不可!E:Y,21,0),0))</f>
        <v>0</v>
      </c>
    </row>
    <row r="1619" spans="1:22">
      <c r="A1619" s="53" t="str">
        <f t="shared" si="379"/>
        <v>042036</v>
      </c>
      <c r="B1619" s="53">
        <v>31</v>
      </c>
      <c r="C1619">
        <v>1618</v>
      </c>
      <c r="D1619">
        <v>42036</v>
      </c>
      <c r="E1619" t="s">
        <v>1021</v>
      </c>
      <c r="F1619" t="s">
        <v>1054</v>
      </c>
      <c r="G1619" t="str">
        <f>VLOOKUP(A1619,GIS!A:B,2,0)</f>
        <v>天台６・萩台町</v>
      </c>
      <c r="H1619" t="s">
        <v>918</v>
      </c>
      <c r="I1619" t="s">
        <v>2623</v>
      </c>
      <c r="J1619" s="66">
        <v>350</v>
      </c>
      <c r="K1619" s="66">
        <v>350</v>
      </c>
      <c r="L1619" s="66">
        <v>350</v>
      </c>
      <c r="M1619" s="66">
        <v>350</v>
      </c>
      <c r="N1619" s="66">
        <f>VLOOKUP(A1619,GIS!A:C,3,0)</f>
        <v>350</v>
      </c>
      <c r="O1619" s="66" t="str">
        <f t="shared" si="376"/>
        <v/>
      </c>
      <c r="P1619" s="66" t="str">
        <f t="shared" si="362"/>
        <v/>
      </c>
      <c r="Q1619" s="66">
        <f t="shared" si="377"/>
        <v>350</v>
      </c>
      <c r="R1619" s="66">
        <f t="shared" si="378"/>
        <v>350</v>
      </c>
      <c r="S1619" s="66">
        <f>Q1619-U1619-SUMIFS(条件付き不可!X:X,条件付き不可!E:E,D1619)</f>
        <v>350</v>
      </c>
      <c r="T1619" s="66">
        <f t="shared" si="369"/>
        <v>350</v>
      </c>
      <c r="U1619" s="66">
        <f>IF(COUNTIFS(条件付き不可!$E:$E,$D1619,条件付き不可!$C:$C,条件付き不可!$V$3)&gt;0,Q1619,SUMIFS(条件付き不可!$L:$L,条件付き不可!$E:$E,$D1619,条件付き不可!$C:$C,U$1))</f>
        <v>0</v>
      </c>
      <c r="V1619" s="66">
        <f>IF(COUNTIFS(条件付き不可!$E:$E,$D1619,条件付き不可!$C:$C,条件付き不可!$V$5)&gt;0,Q1619,IFERROR(VLOOKUP(D1619,条件付き不可!E:Y,21,0),0))</f>
        <v>0</v>
      </c>
    </row>
    <row r="1620" spans="1:22">
      <c r="A1620" s="53" t="str">
        <f t="shared" si="379"/>
        <v>042037</v>
      </c>
      <c r="B1620" s="53">
        <v>31</v>
      </c>
      <c r="C1620">
        <v>1619</v>
      </c>
      <c r="D1620">
        <v>42037</v>
      </c>
      <c r="E1620" t="s">
        <v>1021</v>
      </c>
      <c r="F1620" t="s">
        <v>1054</v>
      </c>
      <c r="G1620" t="str">
        <f>VLOOKUP(A1620,GIS!A:B,2,0)</f>
        <v>萩台町</v>
      </c>
      <c r="H1620" t="s">
        <v>918</v>
      </c>
      <c r="I1620" t="s">
        <v>2623</v>
      </c>
      <c r="J1620" s="66">
        <v>363</v>
      </c>
      <c r="K1620" s="66">
        <v>363</v>
      </c>
      <c r="L1620" s="66">
        <v>363</v>
      </c>
      <c r="M1620" s="66">
        <v>363</v>
      </c>
      <c r="N1620" s="66">
        <f>VLOOKUP(A1620,GIS!A:C,3,0)</f>
        <v>363</v>
      </c>
      <c r="O1620" s="66" t="str">
        <f t="shared" si="376"/>
        <v/>
      </c>
      <c r="P1620" s="66" t="str">
        <f t="shared" si="362"/>
        <v/>
      </c>
      <c r="Q1620" s="66">
        <f t="shared" si="377"/>
        <v>363</v>
      </c>
      <c r="R1620" s="66">
        <f t="shared" si="378"/>
        <v>363</v>
      </c>
      <c r="S1620" s="66">
        <f>Q1620-U1620-SUMIFS(条件付き不可!X:X,条件付き不可!E:E,D1620)</f>
        <v>363</v>
      </c>
      <c r="T1620" s="66">
        <f t="shared" si="369"/>
        <v>363</v>
      </c>
      <c r="U1620" s="66">
        <f>IF(COUNTIFS(条件付き不可!$E:$E,$D1620,条件付き不可!$C:$C,条件付き不可!$V$3)&gt;0,Q1620,SUMIFS(条件付き不可!$L:$L,条件付き不可!$E:$E,$D1620,条件付き不可!$C:$C,U$1))</f>
        <v>0</v>
      </c>
      <c r="V1620" s="66">
        <f>IF(COUNTIFS(条件付き不可!$E:$E,$D1620,条件付き不可!$C:$C,条件付き不可!$V$5)&gt;0,Q1620,IFERROR(VLOOKUP(D1620,条件付き不可!E:Y,21,0),0))</f>
        <v>0</v>
      </c>
    </row>
    <row r="1621" spans="1:22">
      <c r="A1621" s="53" t="str">
        <f t="shared" si="379"/>
        <v>042038</v>
      </c>
      <c r="B1621" s="53">
        <v>31</v>
      </c>
      <c r="C1621">
        <v>1620</v>
      </c>
      <c r="D1621">
        <v>42038</v>
      </c>
      <c r="E1621" t="s">
        <v>1021</v>
      </c>
      <c r="F1621" t="s">
        <v>1054</v>
      </c>
      <c r="G1621" t="str">
        <f>VLOOKUP(A1621,GIS!A:B,2,0)</f>
        <v>千草台１</v>
      </c>
      <c r="H1621" t="s">
        <v>918</v>
      </c>
      <c r="I1621" t="s">
        <v>2623</v>
      </c>
      <c r="J1621" s="66">
        <v>645</v>
      </c>
      <c r="K1621" s="66">
        <v>645</v>
      </c>
      <c r="L1621" s="66">
        <v>645</v>
      </c>
      <c r="M1621" s="66">
        <v>645</v>
      </c>
      <c r="N1621" s="66">
        <f>VLOOKUP(A1621,GIS!A:C,3,0)</f>
        <v>645</v>
      </c>
      <c r="O1621" s="66" t="str">
        <f t="shared" si="376"/>
        <v/>
      </c>
      <c r="P1621" s="66" t="str">
        <f t="shared" si="362"/>
        <v/>
      </c>
      <c r="Q1621" s="66">
        <f t="shared" si="377"/>
        <v>645</v>
      </c>
      <c r="R1621" s="66">
        <f t="shared" si="378"/>
        <v>645</v>
      </c>
      <c r="S1621" s="66">
        <f>Q1621-U1621-SUMIFS(条件付き不可!X:X,条件付き不可!E:E,D1621)</f>
        <v>645</v>
      </c>
      <c r="T1621" s="66">
        <f t="shared" si="369"/>
        <v>645</v>
      </c>
      <c r="U1621" s="66">
        <f>IF(COUNTIFS(条件付き不可!$E:$E,$D1621,条件付き不可!$C:$C,条件付き不可!$V$3)&gt;0,Q1621,SUMIFS(条件付き不可!$L:$L,条件付き不可!$E:$E,$D1621,条件付き不可!$C:$C,U$1))</f>
        <v>0</v>
      </c>
      <c r="V1621" s="66">
        <f>IF(COUNTIFS(条件付き不可!$E:$E,$D1621,条件付き不可!$C:$C,条件付き不可!$V$5)&gt;0,Q1621,IFERROR(VLOOKUP(D1621,条件付き不可!E:Y,21,0),0))</f>
        <v>0</v>
      </c>
    </row>
    <row r="1622" spans="1:22">
      <c r="A1622" s="53" t="str">
        <f t="shared" si="379"/>
        <v>042039</v>
      </c>
      <c r="B1622" s="53">
        <v>31</v>
      </c>
      <c r="C1622">
        <v>1621</v>
      </c>
      <c r="D1622">
        <v>42039</v>
      </c>
      <c r="E1622" t="s">
        <v>1021</v>
      </c>
      <c r="F1622" t="s">
        <v>1054</v>
      </c>
      <c r="G1622" t="str">
        <f>VLOOKUP(A1622,GIS!A:B,2,0)</f>
        <v>千草台２</v>
      </c>
      <c r="H1622" t="s">
        <v>918</v>
      </c>
      <c r="I1622" t="s">
        <v>2623</v>
      </c>
      <c r="J1622" s="66">
        <v>1165</v>
      </c>
      <c r="K1622" s="66">
        <v>1165</v>
      </c>
      <c r="L1622" s="66">
        <v>1165</v>
      </c>
      <c r="M1622" s="66">
        <v>1165</v>
      </c>
      <c r="N1622" s="66">
        <f>VLOOKUP(A1622,GIS!A:C,3,0)</f>
        <v>1165</v>
      </c>
      <c r="O1622" s="66" t="str">
        <f t="shared" si="376"/>
        <v/>
      </c>
      <c r="P1622" s="66" t="str">
        <f t="shared" si="362"/>
        <v/>
      </c>
      <c r="Q1622" s="66">
        <f t="shared" si="377"/>
        <v>1165</v>
      </c>
      <c r="R1622" s="66">
        <f t="shared" si="378"/>
        <v>1165</v>
      </c>
      <c r="S1622" s="66">
        <f>Q1622-U1622-SUMIFS(条件付き不可!X:X,条件付き不可!E:E,D1622)</f>
        <v>1165</v>
      </c>
      <c r="T1622" s="66">
        <f t="shared" si="369"/>
        <v>1165</v>
      </c>
      <c r="U1622" s="66">
        <f>IF(COUNTIFS(条件付き不可!$E:$E,$D1622,条件付き不可!$C:$C,条件付き不可!$V$3)&gt;0,Q1622,SUMIFS(条件付き不可!$L:$L,条件付き不可!$E:$E,$D1622,条件付き不可!$C:$C,U$1))</f>
        <v>0</v>
      </c>
      <c r="V1622" s="66">
        <f>IF(COUNTIFS(条件付き不可!$E:$E,$D1622,条件付き不可!$C:$C,条件付き不可!$V$5)&gt;0,Q1622,IFERROR(VLOOKUP(D1622,条件付き不可!E:Y,21,0),0))</f>
        <v>0</v>
      </c>
    </row>
    <row r="1623" spans="1:22">
      <c r="A1623" s="53" t="str">
        <f t="shared" si="379"/>
        <v>042040</v>
      </c>
      <c r="B1623" s="53">
        <v>31</v>
      </c>
      <c r="C1623">
        <v>1622</v>
      </c>
      <c r="D1623">
        <v>42040</v>
      </c>
      <c r="E1623" t="s">
        <v>1021</v>
      </c>
      <c r="F1623" t="s">
        <v>1064</v>
      </c>
      <c r="G1623" t="str">
        <f>VLOOKUP(A1623,GIS!A:B,2,0)</f>
        <v>穴川３Ａ</v>
      </c>
      <c r="H1623" t="s">
        <v>918</v>
      </c>
      <c r="I1623" t="s">
        <v>2623</v>
      </c>
      <c r="J1623" s="66">
        <v>400</v>
      </c>
      <c r="K1623" s="66">
        <v>400</v>
      </c>
      <c r="L1623" s="66">
        <v>400</v>
      </c>
      <c r="M1623" s="66">
        <v>400</v>
      </c>
      <c r="N1623" s="66">
        <f>VLOOKUP(A1623,GIS!A:C,3,0)</f>
        <v>400</v>
      </c>
      <c r="O1623" s="66" t="str">
        <f t="shared" si="376"/>
        <v/>
      </c>
      <c r="P1623" s="66" t="str">
        <f t="shared" si="362"/>
        <v/>
      </c>
      <c r="Q1623" s="66">
        <f t="shared" si="377"/>
        <v>400</v>
      </c>
      <c r="R1623" s="66">
        <f t="shared" si="378"/>
        <v>400</v>
      </c>
      <c r="S1623" s="66">
        <f>Q1623-U1623-SUMIFS(条件付き不可!X:X,条件付き不可!E:E,D1623)</f>
        <v>400</v>
      </c>
      <c r="T1623" s="66">
        <f t="shared" si="369"/>
        <v>400</v>
      </c>
      <c r="U1623" s="66">
        <f>IF(COUNTIFS(条件付き不可!$E:$E,$D1623,条件付き不可!$C:$C,条件付き不可!$V$3)&gt;0,Q1623,SUMIFS(条件付き不可!$L:$L,条件付き不可!$E:$E,$D1623,条件付き不可!$C:$C,U$1))</f>
        <v>0</v>
      </c>
      <c r="V1623" s="66">
        <f>IF(COUNTIFS(条件付き不可!$E:$E,$D1623,条件付き不可!$C:$C,条件付き不可!$V$5)&gt;0,Q1623,IFERROR(VLOOKUP(D1623,条件付き不可!E:Y,21,0),0))</f>
        <v>0</v>
      </c>
    </row>
    <row r="1624" spans="1:22">
      <c r="A1624" s="53" t="str">
        <f t="shared" si="379"/>
        <v>042041</v>
      </c>
      <c r="B1624" s="53">
        <v>31</v>
      </c>
      <c r="C1624">
        <v>1623</v>
      </c>
      <c r="D1624">
        <v>42041</v>
      </c>
      <c r="E1624" t="s">
        <v>1021</v>
      </c>
      <c r="F1624" t="s">
        <v>1064</v>
      </c>
      <c r="G1624" t="str">
        <f>VLOOKUP(A1624,GIS!A:B,2,0)</f>
        <v>穴川３Ｂ</v>
      </c>
      <c r="H1624" t="s">
        <v>918</v>
      </c>
      <c r="I1624" t="s">
        <v>2623</v>
      </c>
      <c r="J1624" s="66">
        <v>330</v>
      </c>
      <c r="K1624" s="66">
        <v>330</v>
      </c>
      <c r="L1624" s="66">
        <v>330</v>
      </c>
      <c r="M1624" s="66">
        <v>330</v>
      </c>
      <c r="N1624" s="66">
        <f>VLOOKUP(A1624,GIS!A:C,3,0)</f>
        <v>330</v>
      </c>
      <c r="O1624" s="66" t="str">
        <f t="shared" si="376"/>
        <v/>
      </c>
      <c r="P1624" s="66" t="str">
        <f t="shared" si="362"/>
        <v/>
      </c>
      <c r="Q1624" s="66">
        <f t="shared" si="377"/>
        <v>330</v>
      </c>
      <c r="R1624" s="66">
        <f t="shared" si="378"/>
        <v>330</v>
      </c>
      <c r="S1624" s="66">
        <f>Q1624-U1624-SUMIFS(条件付き不可!X:X,条件付き不可!E:E,D1624)</f>
        <v>330</v>
      </c>
      <c r="T1624" s="66">
        <f t="shared" si="369"/>
        <v>330</v>
      </c>
      <c r="U1624" s="66">
        <f>IF(COUNTIFS(条件付き不可!$E:$E,$D1624,条件付き不可!$C:$C,条件付き不可!$V$3)&gt;0,Q1624,SUMIFS(条件付き不可!$L:$L,条件付き不可!$E:$E,$D1624,条件付き不可!$C:$C,U$1))</f>
        <v>0</v>
      </c>
      <c r="V1624" s="66">
        <f>IF(COUNTIFS(条件付き不可!$E:$E,$D1624,条件付き不可!$C:$C,条件付き不可!$V$5)&gt;0,Q1624,IFERROR(VLOOKUP(D1624,条件付き不可!E:Y,21,0),0))</f>
        <v>0</v>
      </c>
    </row>
    <row r="1625" spans="1:22">
      <c r="A1625" s="53" t="str">
        <f t="shared" si="379"/>
        <v>042042</v>
      </c>
      <c r="B1625" s="53">
        <v>31</v>
      </c>
      <c r="C1625">
        <v>1624</v>
      </c>
      <c r="D1625">
        <v>42042</v>
      </c>
      <c r="E1625" t="s">
        <v>1021</v>
      </c>
      <c r="F1625" t="s">
        <v>1064</v>
      </c>
      <c r="G1625" t="str">
        <f>VLOOKUP(A1625,GIS!A:B,2,0)</f>
        <v>穴川１</v>
      </c>
      <c r="H1625" t="s">
        <v>918</v>
      </c>
      <c r="I1625" t="s">
        <v>2623</v>
      </c>
      <c r="J1625" s="66">
        <v>384</v>
      </c>
      <c r="K1625" s="66">
        <v>384</v>
      </c>
      <c r="L1625" s="66">
        <v>384</v>
      </c>
      <c r="M1625" s="66">
        <v>384</v>
      </c>
      <c r="N1625" s="66">
        <f>VLOOKUP(A1625,GIS!A:C,3,0)</f>
        <v>384</v>
      </c>
      <c r="O1625" s="66" t="str">
        <f t="shared" si="376"/>
        <v/>
      </c>
      <c r="P1625" s="66" t="str">
        <f t="shared" si="362"/>
        <v/>
      </c>
      <c r="Q1625" s="66">
        <f t="shared" si="377"/>
        <v>384</v>
      </c>
      <c r="R1625" s="66">
        <f t="shared" si="378"/>
        <v>384</v>
      </c>
      <c r="S1625" s="66">
        <f>Q1625-U1625-SUMIFS(条件付き不可!X:X,条件付き不可!E:E,D1625)</f>
        <v>384</v>
      </c>
      <c r="T1625" s="66">
        <f t="shared" si="369"/>
        <v>384</v>
      </c>
      <c r="U1625" s="66">
        <f>IF(COUNTIFS(条件付き不可!$E:$E,$D1625,条件付き不可!$C:$C,条件付き不可!$V$3)&gt;0,Q1625,SUMIFS(条件付き不可!$L:$L,条件付き不可!$E:$E,$D1625,条件付き不可!$C:$C,U$1))</f>
        <v>0</v>
      </c>
      <c r="V1625" s="66">
        <f>IF(COUNTIFS(条件付き不可!$E:$E,$D1625,条件付き不可!$C:$C,条件付き不可!$V$5)&gt;0,Q1625,IFERROR(VLOOKUP(D1625,条件付き不可!E:Y,21,0),0))</f>
        <v>0</v>
      </c>
    </row>
    <row r="1626" spans="1:22">
      <c r="A1626" s="53" t="str">
        <f t="shared" si="379"/>
        <v>042043</v>
      </c>
      <c r="B1626" s="53">
        <v>31</v>
      </c>
      <c r="C1626">
        <v>1625</v>
      </c>
      <c r="D1626">
        <v>42043</v>
      </c>
      <c r="E1626" t="s">
        <v>1021</v>
      </c>
      <c r="F1626" t="s">
        <v>1064</v>
      </c>
      <c r="G1626" t="str">
        <f>VLOOKUP(A1626,GIS!A:B,2,0)</f>
        <v>穴川２Ａ</v>
      </c>
      <c r="H1626" t="s">
        <v>918</v>
      </c>
      <c r="I1626" t="s">
        <v>2623</v>
      </c>
      <c r="J1626" s="66">
        <v>522</v>
      </c>
      <c r="K1626" s="66">
        <v>522</v>
      </c>
      <c r="L1626" s="66">
        <v>522</v>
      </c>
      <c r="M1626" s="66">
        <v>522</v>
      </c>
      <c r="N1626" s="66">
        <f>VLOOKUP(A1626,GIS!A:C,3,0)</f>
        <v>522</v>
      </c>
      <c r="O1626" s="66" t="str">
        <f t="shared" si="376"/>
        <v/>
      </c>
      <c r="P1626" s="66" t="str">
        <f t="shared" si="362"/>
        <v/>
      </c>
      <c r="Q1626" s="66">
        <f t="shared" si="377"/>
        <v>522</v>
      </c>
      <c r="R1626" s="66">
        <f t="shared" si="378"/>
        <v>522</v>
      </c>
      <c r="S1626" s="66">
        <f>Q1626-U1626-SUMIFS(条件付き不可!X:X,条件付き不可!E:E,D1626)</f>
        <v>522</v>
      </c>
      <c r="T1626" s="66">
        <f t="shared" si="369"/>
        <v>522</v>
      </c>
      <c r="U1626" s="66">
        <f>IF(COUNTIFS(条件付き不可!$E:$E,$D1626,条件付き不可!$C:$C,条件付き不可!$V$3)&gt;0,Q1626,SUMIFS(条件付き不可!$L:$L,条件付き不可!$E:$E,$D1626,条件付き不可!$C:$C,U$1))</f>
        <v>0</v>
      </c>
      <c r="V1626" s="66">
        <f>IF(COUNTIFS(条件付き不可!$E:$E,$D1626,条件付き不可!$C:$C,条件付き不可!$V$5)&gt;0,Q1626,IFERROR(VLOOKUP(D1626,条件付き不可!E:Y,21,0),0))</f>
        <v>0</v>
      </c>
    </row>
    <row r="1627" spans="1:22">
      <c r="A1627" s="53" t="str">
        <f t="shared" si="379"/>
        <v>042044</v>
      </c>
      <c r="B1627" s="53">
        <v>31</v>
      </c>
      <c r="C1627">
        <v>1626</v>
      </c>
      <c r="D1627">
        <v>42044</v>
      </c>
      <c r="E1627" t="s">
        <v>1021</v>
      </c>
      <c r="F1627" t="s">
        <v>1064</v>
      </c>
      <c r="G1627" t="str">
        <f>VLOOKUP(A1627,GIS!A:B,2,0)</f>
        <v>穴川２Ｂ</v>
      </c>
      <c r="H1627" t="s">
        <v>918</v>
      </c>
      <c r="I1627" t="s">
        <v>2623</v>
      </c>
      <c r="J1627" s="66">
        <v>400</v>
      </c>
      <c r="K1627" s="66">
        <v>400</v>
      </c>
      <c r="L1627" s="66">
        <v>400</v>
      </c>
      <c r="M1627" s="66">
        <v>400</v>
      </c>
      <c r="N1627" s="66">
        <f>VLOOKUP(A1627,GIS!A:C,3,0)</f>
        <v>400</v>
      </c>
      <c r="O1627" s="66" t="str">
        <f t="shared" si="376"/>
        <v/>
      </c>
      <c r="P1627" s="66" t="str">
        <f t="shared" si="362"/>
        <v/>
      </c>
      <c r="Q1627" s="66">
        <f t="shared" si="377"/>
        <v>400</v>
      </c>
      <c r="R1627" s="66">
        <f t="shared" si="378"/>
        <v>400</v>
      </c>
      <c r="S1627" s="66">
        <f>Q1627-U1627-SUMIFS(条件付き不可!X:X,条件付き不可!E:E,D1627)</f>
        <v>400</v>
      </c>
      <c r="T1627" s="66">
        <f t="shared" si="369"/>
        <v>400</v>
      </c>
      <c r="U1627" s="66">
        <f>IF(COUNTIFS(条件付き不可!$E:$E,$D1627,条件付き不可!$C:$C,条件付き不可!$V$3)&gt;0,Q1627,SUMIFS(条件付き不可!$L:$L,条件付き不可!$E:$E,$D1627,条件付き不可!$C:$C,U$1))</f>
        <v>0</v>
      </c>
      <c r="V1627" s="66">
        <f>IF(COUNTIFS(条件付き不可!$E:$E,$D1627,条件付き不可!$C:$C,条件付き不可!$V$5)&gt;0,Q1627,IFERROR(VLOOKUP(D1627,条件付き不可!E:Y,21,0),0))</f>
        <v>0</v>
      </c>
    </row>
    <row r="1628" spans="1:22">
      <c r="A1628" s="53" t="str">
        <f t="shared" si="379"/>
        <v>042045</v>
      </c>
      <c r="B1628" s="53">
        <v>31</v>
      </c>
      <c r="C1628">
        <v>1627</v>
      </c>
      <c r="D1628">
        <v>42045</v>
      </c>
      <c r="E1628" t="s">
        <v>1021</v>
      </c>
      <c r="F1628" t="s">
        <v>1064</v>
      </c>
      <c r="G1628" t="str">
        <f>VLOOKUP(A1628,GIS!A:B,2,0)</f>
        <v>轟町１Ａ</v>
      </c>
      <c r="H1628" t="s">
        <v>918</v>
      </c>
      <c r="I1628" t="s">
        <v>2623</v>
      </c>
      <c r="J1628" s="66">
        <v>457</v>
      </c>
      <c r="K1628" s="66">
        <v>457</v>
      </c>
      <c r="L1628" s="66">
        <v>457</v>
      </c>
      <c r="M1628" s="66">
        <v>457</v>
      </c>
      <c r="N1628" s="66">
        <f>VLOOKUP(A1628,GIS!A:C,3,0)</f>
        <v>457</v>
      </c>
      <c r="O1628" s="66" t="str">
        <f t="shared" si="376"/>
        <v/>
      </c>
      <c r="P1628" s="66" t="str">
        <f t="shared" si="362"/>
        <v/>
      </c>
      <c r="Q1628" s="66">
        <f t="shared" si="377"/>
        <v>457</v>
      </c>
      <c r="R1628" s="66">
        <f t="shared" si="378"/>
        <v>457</v>
      </c>
      <c r="S1628" s="66">
        <f>Q1628-U1628-SUMIFS(条件付き不可!X:X,条件付き不可!E:E,D1628)</f>
        <v>457</v>
      </c>
      <c r="T1628" s="66">
        <f t="shared" si="369"/>
        <v>457</v>
      </c>
      <c r="U1628" s="66">
        <f>IF(COUNTIFS(条件付き不可!$E:$E,$D1628,条件付き不可!$C:$C,条件付き不可!$V$3)&gt;0,Q1628,SUMIFS(条件付き不可!$L:$L,条件付き不可!$E:$E,$D1628,条件付き不可!$C:$C,U$1))</f>
        <v>0</v>
      </c>
      <c r="V1628" s="66">
        <f>IF(COUNTIFS(条件付き不可!$E:$E,$D1628,条件付き不可!$C:$C,条件付き不可!$V$5)&gt;0,Q1628,IFERROR(VLOOKUP(D1628,条件付き不可!E:Y,21,0),0))</f>
        <v>0</v>
      </c>
    </row>
    <row r="1629" spans="1:22">
      <c r="A1629" s="53" t="str">
        <f t="shared" si="379"/>
        <v>042046</v>
      </c>
      <c r="B1629" s="53">
        <v>31</v>
      </c>
      <c r="C1629">
        <v>1628</v>
      </c>
      <c r="D1629">
        <v>42046</v>
      </c>
      <c r="E1629" t="s">
        <v>1021</v>
      </c>
      <c r="F1629" t="s">
        <v>1064</v>
      </c>
      <c r="G1629" t="str">
        <f>VLOOKUP(A1629,GIS!A:B,2,0)</f>
        <v>轟町１Ｂ</v>
      </c>
      <c r="H1629" t="s">
        <v>918</v>
      </c>
      <c r="I1629" t="s">
        <v>2623</v>
      </c>
      <c r="J1629" s="66">
        <v>260</v>
      </c>
      <c r="K1629" s="66">
        <v>260</v>
      </c>
      <c r="L1629" s="66">
        <v>260</v>
      </c>
      <c r="M1629" s="66">
        <v>260</v>
      </c>
      <c r="N1629" s="66">
        <f>VLOOKUP(A1629,GIS!A:C,3,0)</f>
        <v>260</v>
      </c>
      <c r="O1629" s="66" t="str">
        <f t="shared" si="376"/>
        <v/>
      </c>
      <c r="P1629" s="66" t="str">
        <f t="shared" si="362"/>
        <v/>
      </c>
      <c r="Q1629" s="66">
        <f t="shared" si="377"/>
        <v>260</v>
      </c>
      <c r="R1629" s="66">
        <f t="shared" si="378"/>
        <v>260</v>
      </c>
      <c r="S1629" s="66">
        <f>Q1629-U1629-SUMIFS(条件付き不可!X:X,条件付き不可!E:E,D1629)</f>
        <v>260</v>
      </c>
      <c r="T1629" s="66">
        <f t="shared" si="369"/>
        <v>260</v>
      </c>
      <c r="U1629" s="66">
        <f>IF(COUNTIFS(条件付き不可!$E:$E,$D1629,条件付き不可!$C:$C,条件付き不可!$V$3)&gt;0,Q1629,SUMIFS(条件付き不可!$L:$L,条件付き不可!$E:$E,$D1629,条件付き不可!$C:$C,U$1))</f>
        <v>0</v>
      </c>
      <c r="V1629" s="66">
        <f>IF(COUNTIFS(条件付き不可!$E:$E,$D1629,条件付き不可!$C:$C,条件付き不可!$V$5)&gt;0,Q1629,IFERROR(VLOOKUP(D1629,条件付き不可!E:Y,21,0),0))</f>
        <v>0</v>
      </c>
    </row>
    <row r="1630" spans="1:22">
      <c r="A1630" s="53" t="str">
        <f t="shared" si="379"/>
        <v>042047</v>
      </c>
      <c r="B1630" s="53">
        <v>31</v>
      </c>
      <c r="C1630">
        <v>1629</v>
      </c>
      <c r="D1630">
        <v>42047</v>
      </c>
      <c r="E1630" t="s">
        <v>1021</v>
      </c>
      <c r="F1630" t="s">
        <v>1064</v>
      </c>
      <c r="G1630" t="str">
        <f>VLOOKUP(A1630,GIS!A:B,2,0)</f>
        <v>轟町２</v>
      </c>
      <c r="H1630" t="s">
        <v>918</v>
      </c>
      <c r="I1630" t="s">
        <v>2623</v>
      </c>
      <c r="J1630" s="66">
        <v>675</v>
      </c>
      <c r="K1630" s="66">
        <v>675</v>
      </c>
      <c r="L1630" s="66">
        <v>675</v>
      </c>
      <c r="M1630" s="66">
        <v>675</v>
      </c>
      <c r="N1630" s="66">
        <f>VLOOKUP(A1630,GIS!A:C,3,0)</f>
        <v>675</v>
      </c>
      <c r="O1630" s="66" t="str">
        <f t="shared" si="376"/>
        <v/>
      </c>
      <c r="P1630" s="66" t="str">
        <f t="shared" si="362"/>
        <v/>
      </c>
      <c r="Q1630" s="66">
        <f t="shared" si="377"/>
        <v>675</v>
      </c>
      <c r="R1630" s="66">
        <f t="shared" si="378"/>
        <v>675</v>
      </c>
      <c r="S1630" s="66">
        <f>Q1630-U1630-SUMIFS(条件付き不可!X:X,条件付き不可!E:E,D1630)</f>
        <v>675</v>
      </c>
      <c r="T1630" s="66">
        <f t="shared" si="369"/>
        <v>675</v>
      </c>
      <c r="U1630" s="66">
        <f>IF(COUNTIFS(条件付き不可!$E:$E,$D1630,条件付き不可!$C:$C,条件付き不可!$V$3)&gt;0,Q1630,SUMIFS(条件付き不可!$L:$L,条件付き不可!$E:$E,$D1630,条件付き不可!$C:$C,U$1))</f>
        <v>0</v>
      </c>
      <c r="V1630" s="66">
        <f>IF(COUNTIFS(条件付き不可!$E:$E,$D1630,条件付き不可!$C:$C,条件付き不可!$V$5)&gt;0,Q1630,IFERROR(VLOOKUP(D1630,条件付き不可!E:Y,21,0),0))</f>
        <v>0</v>
      </c>
    </row>
    <row r="1631" spans="1:22">
      <c r="A1631" s="53" t="str">
        <f t="shared" si="379"/>
        <v>042048</v>
      </c>
      <c r="B1631" s="53">
        <v>31</v>
      </c>
      <c r="C1631">
        <v>1630</v>
      </c>
      <c r="D1631">
        <v>42048</v>
      </c>
      <c r="E1631" t="s">
        <v>1021</v>
      </c>
      <c r="F1631" t="s">
        <v>1064</v>
      </c>
      <c r="G1631" t="str">
        <f>VLOOKUP(A1631,GIS!A:B,2,0)</f>
        <v>轟町３</v>
      </c>
      <c r="H1631" t="s">
        <v>918</v>
      </c>
      <c r="I1631" t="s">
        <v>2623</v>
      </c>
      <c r="J1631" s="66">
        <v>425</v>
      </c>
      <c r="K1631" s="66">
        <v>230</v>
      </c>
      <c r="L1631" s="66">
        <v>230</v>
      </c>
      <c r="M1631" s="66">
        <v>425</v>
      </c>
      <c r="N1631" s="66">
        <f>VLOOKUP(A1631,GIS!A:C,3,0)</f>
        <v>425</v>
      </c>
      <c r="O1631" s="66" t="str">
        <f t="shared" si="376"/>
        <v/>
      </c>
      <c r="P1631" s="66" t="str">
        <f t="shared" si="362"/>
        <v>✕</v>
      </c>
      <c r="Q1631" s="66">
        <f t="shared" si="377"/>
        <v>425</v>
      </c>
      <c r="R1631" s="66">
        <f t="shared" si="378"/>
        <v>230</v>
      </c>
      <c r="S1631" s="66">
        <f>Q1631-U1631-SUMIFS(条件付き不可!X:X,条件付き不可!E:E,D1631)</f>
        <v>230</v>
      </c>
      <c r="T1631" s="66">
        <f t="shared" si="369"/>
        <v>425</v>
      </c>
      <c r="U1631" s="66">
        <f>IF(COUNTIFS(条件付き不可!$E:$E,$D1631,条件付き不可!$C:$C,条件付き不可!$V$3)&gt;0,Q1631,SUMIFS(条件付き不可!$L:$L,条件付き不可!$E:$E,$D1631,条件付き不可!$C:$C,U$1))</f>
        <v>195</v>
      </c>
      <c r="V1631" s="66">
        <f>IF(COUNTIFS(条件付き不可!$E:$E,$D1631,条件付き不可!$C:$C,条件付き不可!$V$5)&gt;0,Q1631,IFERROR(VLOOKUP(D1631,条件付き不可!E:Y,21,0),0))</f>
        <v>0</v>
      </c>
    </row>
    <row r="1632" spans="1:22">
      <c r="A1632" s="53" t="str">
        <f t="shared" si="379"/>
        <v>042049</v>
      </c>
      <c r="B1632" s="53">
        <v>31</v>
      </c>
      <c r="C1632">
        <v>1631</v>
      </c>
      <c r="D1632">
        <v>42049</v>
      </c>
      <c r="E1632" t="s">
        <v>1021</v>
      </c>
      <c r="F1632" t="s">
        <v>1064</v>
      </c>
      <c r="G1632" t="str">
        <f>VLOOKUP(A1632,GIS!A:B,2,0)</f>
        <v>轟町４</v>
      </c>
      <c r="H1632" t="s">
        <v>918</v>
      </c>
      <c r="I1632" t="s">
        <v>2623</v>
      </c>
      <c r="J1632" s="66">
        <v>445</v>
      </c>
      <c r="K1632" s="66">
        <v>445</v>
      </c>
      <c r="L1632" s="66">
        <v>445</v>
      </c>
      <c r="M1632" s="66">
        <v>445</v>
      </c>
      <c r="N1632" s="66">
        <f>VLOOKUP(A1632,GIS!A:C,3,0)</f>
        <v>445</v>
      </c>
      <c r="O1632" s="66" t="str">
        <f t="shared" si="376"/>
        <v/>
      </c>
      <c r="P1632" s="66" t="str">
        <f t="shared" si="362"/>
        <v/>
      </c>
      <c r="Q1632" s="66">
        <f t="shared" si="377"/>
        <v>445</v>
      </c>
      <c r="R1632" s="66">
        <f t="shared" si="378"/>
        <v>445</v>
      </c>
      <c r="S1632" s="66">
        <f>Q1632-U1632-SUMIFS(条件付き不可!X:X,条件付き不可!E:E,D1632)</f>
        <v>445</v>
      </c>
      <c r="T1632" s="66">
        <f t="shared" si="369"/>
        <v>445</v>
      </c>
      <c r="U1632" s="66">
        <f>IF(COUNTIFS(条件付き不可!$E:$E,$D1632,条件付き不可!$C:$C,条件付き不可!$V$3)&gt;0,Q1632,SUMIFS(条件付き不可!$L:$L,条件付き不可!$E:$E,$D1632,条件付き不可!$C:$C,U$1))</f>
        <v>0</v>
      </c>
      <c r="V1632" s="66">
        <f>IF(COUNTIFS(条件付き不可!$E:$E,$D1632,条件付き不可!$C:$C,条件付き不可!$V$5)&gt;0,Q1632,IFERROR(VLOOKUP(D1632,条件付き不可!E:Y,21,0),0))</f>
        <v>0</v>
      </c>
    </row>
    <row r="1633" spans="1:22">
      <c r="A1633" s="53" t="str">
        <f t="shared" si="379"/>
        <v>042050</v>
      </c>
      <c r="B1633" s="53">
        <v>31</v>
      </c>
      <c r="C1633">
        <v>1632</v>
      </c>
      <c r="D1633">
        <v>42050</v>
      </c>
      <c r="E1633" t="s">
        <v>1021</v>
      </c>
      <c r="F1633" t="s">
        <v>1064</v>
      </c>
      <c r="G1633" t="str">
        <f>VLOOKUP(A1633,GIS!A:B,2,0)</f>
        <v>轟町５</v>
      </c>
      <c r="H1633" t="s">
        <v>918</v>
      </c>
      <c r="I1633" t="s">
        <v>2623</v>
      </c>
      <c r="J1633" s="66">
        <v>735</v>
      </c>
      <c r="K1633" s="66">
        <v>735</v>
      </c>
      <c r="L1633" s="66">
        <v>735</v>
      </c>
      <c r="M1633" s="66">
        <v>735</v>
      </c>
      <c r="N1633" s="66">
        <f>VLOOKUP(A1633,GIS!A:C,3,0)</f>
        <v>735</v>
      </c>
      <c r="O1633" s="66" t="str">
        <f t="shared" si="376"/>
        <v/>
      </c>
      <c r="P1633" s="66" t="str">
        <f t="shared" si="362"/>
        <v/>
      </c>
      <c r="Q1633" s="66">
        <f t="shared" si="377"/>
        <v>735</v>
      </c>
      <c r="R1633" s="66">
        <f t="shared" si="378"/>
        <v>735</v>
      </c>
      <c r="S1633" s="66">
        <f>Q1633-U1633-SUMIFS(条件付き不可!X:X,条件付き不可!E:E,D1633)</f>
        <v>735</v>
      </c>
      <c r="T1633" s="66">
        <f t="shared" si="369"/>
        <v>735</v>
      </c>
      <c r="U1633" s="66">
        <f>IF(COUNTIFS(条件付き不可!$E:$E,$D1633,条件付き不可!$C:$C,条件付き不可!$V$3)&gt;0,Q1633,SUMIFS(条件付き不可!$L:$L,条件付き不可!$E:$E,$D1633,条件付き不可!$C:$C,U$1))</f>
        <v>0</v>
      </c>
      <c r="V1633" s="66">
        <f>IF(COUNTIFS(条件付き不可!$E:$E,$D1633,条件付き不可!$C:$C,条件付き不可!$V$5)&gt;0,Q1633,IFERROR(VLOOKUP(D1633,条件付き不可!E:Y,21,0),0))</f>
        <v>0</v>
      </c>
    </row>
    <row r="1634" spans="1:22">
      <c r="A1634" s="53" t="str">
        <f t="shared" si="379"/>
        <v>042051</v>
      </c>
      <c r="B1634" s="53">
        <v>31</v>
      </c>
      <c r="C1634">
        <v>1633</v>
      </c>
      <c r="D1634">
        <v>42051</v>
      </c>
      <c r="E1634" t="s">
        <v>1021</v>
      </c>
      <c r="F1634" t="s">
        <v>1021</v>
      </c>
      <c r="G1634" t="str">
        <f>VLOOKUP(A1634,GIS!A:B,2,0)</f>
        <v>稲毛１</v>
      </c>
      <c r="H1634" t="s">
        <v>918</v>
      </c>
      <c r="I1634" t="s">
        <v>2623</v>
      </c>
      <c r="J1634" s="66">
        <v>445</v>
      </c>
      <c r="K1634" s="66">
        <v>445</v>
      </c>
      <c r="L1634" s="66">
        <v>445</v>
      </c>
      <c r="M1634" s="66">
        <v>445</v>
      </c>
      <c r="N1634" s="66">
        <f>VLOOKUP(A1634,GIS!A:C,3,0)</f>
        <v>445</v>
      </c>
      <c r="O1634" s="66" t="str">
        <f t="shared" si="376"/>
        <v/>
      </c>
      <c r="P1634" s="66" t="str">
        <f t="shared" si="362"/>
        <v/>
      </c>
      <c r="Q1634" s="66">
        <f t="shared" si="377"/>
        <v>445</v>
      </c>
      <c r="R1634" s="66">
        <f t="shared" si="378"/>
        <v>445</v>
      </c>
      <c r="S1634" s="66">
        <f>Q1634-U1634-SUMIFS(条件付き不可!X:X,条件付き不可!E:E,D1634)</f>
        <v>445</v>
      </c>
      <c r="T1634" s="66">
        <f t="shared" si="369"/>
        <v>445</v>
      </c>
      <c r="U1634" s="66">
        <f>IF(COUNTIFS(条件付き不可!$E:$E,$D1634,条件付き不可!$C:$C,条件付き不可!$V$3)&gt;0,Q1634,SUMIFS(条件付き不可!$L:$L,条件付き不可!$E:$E,$D1634,条件付き不可!$C:$C,U$1))</f>
        <v>0</v>
      </c>
      <c r="V1634" s="66">
        <f>IF(COUNTIFS(条件付き不可!$E:$E,$D1634,条件付き不可!$C:$C,条件付き不可!$V$5)&gt;0,Q1634,IFERROR(VLOOKUP(D1634,条件付き不可!E:Y,21,0),0))</f>
        <v>0</v>
      </c>
    </row>
    <row r="1635" spans="1:22">
      <c r="A1635" s="53" t="str">
        <f t="shared" si="379"/>
        <v>042052</v>
      </c>
      <c r="B1635" s="53">
        <v>31</v>
      </c>
      <c r="C1635">
        <v>1634</v>
      </c>
      <c r="D1635">
        <v>42052</v>
      </c>
      <c r="E1635" t="s">
        <v>1021</v>
      </c>
      <c r="F1635" t="s">
        <v>1021</v>
      </c>
      <c r="G1635" t="str">
        <f>VLOOKUP(A1635,GIS!A:B,2,0)</f>
        <v>稲毛２</v>
      </c>
      <c r="H1635" t="s">
        <v>918</v>
      </c>
      <c r="I1635" t="s">
        <v>2623</v>
      </c>
      <c r="J1635" s="66">
        <v>400</v>
      </c>
      <c r="K1635" s="66">
        <v>400</v>
      </c>
      <c r="L1635" s="66">
        <v>400</v>
      </c>
      <c r="M1635" s="66">
        <v>400</v>
      </c>
      <c r="N1635" s="66">
        <f>VLOOKUP(A1635,GIS!A:C,3,0)</f>
        <v>400</v>
      </c>
      <c r="O1635" s="66" t="str">
        <f t="shared" si="376"/>
        <v/>
      </c>
      <c r="P1635" s="66" t="str">
        <f t="shared" si="362"/>
        <v/>
      </c>
      <c r="Q1635" s="66">
        <f t="shared" si="377"/>
        <v>400</v>
      </c>
      <c r="R1635" s="66">
        <f t="shared" si="378"/>
        <v>400</v>
      </c>
      <c r="S1635" s="66">
        <f>Q1635-U1635-SUMIFS(条件付き不可!X:X,条件付き不可!E:E,D1635)</f>
        <v>400</v>
      </c>
      <c r="T1635" s="66">
        <f t="shared" si="369"/>
        <v>400</v>
      </c>
      <c r="U1635" s="66">
        <f>IF(COUNTIFS(条件付き不可!$E:$E,$D1635,条件付き不可!$C:$C,条件付き不可!$V$3)&gt;0,Q1635,SUMIFS(条件付き不可!$L:$L,条件付き不可!$E:$E,$D1635,条件付き不可!$C:$C,U$1))</f>
        <v>0</v>
      </c>
      <c r="V1635" s="66">
        <f>IF(COUNTIFS(条件付き不可!$E:$E,$D1635,条件付き不可!$C:$C,条件付き不可!$V$5)&gt;0,Q1635,IFERROR(VLOOKUP(D1635,条件付き不可!E:Y,21,0),0))</f>
        <v>0</v>
      </c>
    </row>
    <row r="1636" spans="1:22">
      <c r="A1636" s="53" t="str">
        <f t="shared" si="379"/>
        <v>042053</v>
      </c>
      <c r="B1636" s="53">
        <v>31</v>
      </c>
      <c r="C1636">
        <v>1635</v>
      </c>
      <c r="D1636">
        <v>42053</v>
      </c>
      <c r="E1636" t="s">
        <v>1021</v>
      </c>
      <c r="F1636" t="s">
        <v>1021</v>
      </c>
      <c r="G1636" t="str">
        <f>VLOOKUP(A1636,GIS!A:B,2,0)</f>
        <v>稲毛３</v>
      </c>
      <c r="H1636" t="s">
        <v>918</v>
      </c>
      <c r="I1636" t="s">
        <v>2623</v>
      </c>
      <c r="J1636" s="66">
        <v>920</v>
      </c>
      <c r="K1636" s="66">
        <v>920</v>
      </c>
      <c r="L1636" s="66">
        <v>920</v>
      </c>
      <c r="M1636" s="66">
        <v>920</v>
      </c>
      <c r="N1636" s="66">
        <f>VLOOKUP(A1636,GIS!A:C,3,0)</f>
        <v>920</v>
      </c>
      <c r="O1636" s="66" t="str">
        <f t="shared" si="376"/>
        <v/>
      </c>
      <c r="P1636" s="66" t="str">
        <f t="shared" si="362"/>
        <v/>
      </c>
      <c r="Q1636" s="66">
        <f t="shared" si="377"/>
        <v>920</v>
      </c>
      <c r="R1636" s="66">
        <f t="shared" si="378"/>
        <v>920</v>
      </c>
      <c r="S1636" s="66">
        <f>Q1636-U1636-SUMIFS(条件付き不可!X:X,条件付き不可!E:E,D1636)</f>
        <v>920</v>
      </c>
      <c r="T1636" s="66">
        <f t="shared" si="369"/>
        <v>920</v>
      </c>
      <c r="U1636" s="66">
        <f>IF(COUNTIFS(条件付き不可!$E:$E,$D1636,条件付き不可!$C:$C,条件付き不可!$V$3)&gt;0,Q1636,SUMIFS(条件付き不可!$L:$L,条件付き不可!$E:$E,$D1636,条件付き不可!$C:$C,U$1))</f>
        <v>0</v>
      </c>
      <c r="V1636" s="66">
        <f>IF(COUNTIFS(条件付き不可!$E:$E,$D1636,条件付き不可!$C:$C,条件付き不可!$V$5)&gt;0,Q1636,IFERROR(VLOOKUP(D1636,条件付き不可!E:Y,21,0),0))</f>
        <v>0</v>
      </c>
    </row>
    <row r="1637" spans="1:22">
      <c r="A1637" s="53" t="str">
        <f t="shared" si="379"/>
        <v>042055</v>
      </c>
      <c r="B1637" s="53">
        <v>31</v>
      </c>
      <c r="C1637">
        <v>1636</v>
      </c>
      <c r="D1637">
        <v>42055</v>
      </c>
      <c r="E1637" t="s">
        <v>1021</v>
      </c>
      <c r="F1637" t="s">
        <v>1021</v>
      </c>
      <c r="G1637" t="str">
        <f>VLOOKUP(A1637,GIS!A:B,2,0)</f>
        <v>稲毛町５Ｂ</v>
      </c>
      <c r="H1637" t="s">
        <v>918</v>
      </c>
      <c r="I1637" t="s">
        <v>2623</v>
      </c>
      <c r="J1637" s="66">
        <v>800</v>
      </c>
      <c r="K1637" s="66">
        <v>800</v>
      </c>
      <c r="L1637" s="66">
        <v>800</v>
      </c>
      <c r="M1637" s="66">
        <v>800</v>
      </c>
      <c r="N1637" s="66">
        <f>VLOOKUP(A1637,GIS!A:C,3,0)</f>
        <v>800</v>
      </c>
      <c r="O1637" s="66" t="str">
        <f t="shared" si="376"/>
        <v/>
      </c>
      <c r="P1637" s="66" t="str">
        <f t="shared" si="362"/>
        <v/>
      </c>
      <c r="Q1637" s="66">
        <f t="shared" si="377"/>
        <v>800</v>
      </c>
      <c r="R1637" s="66">
        <f t="shared" si="378"/>
        <v>800</v>
      </c>
      <c r="S1637" s="66">
        <f>Q1637-U1637-SUMIFS(条件付き不可!X:X,条件付き不可!E:E,D1637)</f>
        <v>800</v>
      </c>
      <c r="T1637" s="66">
        <f t="shared" si="369"/>
        <v>800</v>
      </c>
      <c r="U1637" s="66">
        <f>IF(COUNTIFS(条件付き不可!$E:$E,$D1637,条件付き不可!$C:$C,条件付き不可!$V$3)&gt;0,Q1637,SUMIFS(条件付き不可!$L:$L,条件付き不可!$E:$E,$D1637,条件付き不可!$C:$C,U$1))</f>
        <v>0</v>
      </c>
      <c r="V1637" s="66">
        <f>IF(COUNTIFS(条件付き不可!$E:$E,$D1637,条件付き不可!$C:$C,条件付き不可!$V$5)&gt;0,Q1637,IFERROR(VLOOKUP(D1637,条件付き不可!E:Y,21,0),0))</f>
        <v>0</v>
      </c>
    </row>
    <row r="1638" spans="1:22">
      <c r="A1638" s="53" t="str">
        <f t="shared" si="379"/>
        <v>042067</v>
      </c>
      <c r="B1638" s="53">
        <v>31</v>
      </c>
      <c r="C1638">
        <v>1637</v>
      </c>
      <c r="D1638">
        <v>42067</v>
      </c>
      <c r="E1638" t="s">
        <v>1021</v>
      </c>
      <c r="F1638" t="s">
        <v>1021</v>
      </c>
      <c r="G1638" t="str">
        <f>VLOOKUP(A1638,GIS!A:B,2,0)</f>
        <v>稲毛町５D</v>
      </c>
      <c r="H1638" t="s">
        <v>918</v>
      </c>
      <c r="I1638" t="s">
        <v>2623</v>
      </c>
      <c r="J1638" s="66">
        <v>400</v>
      </c>
      <c r="K1638" s="66">
        <v>400</v>
      </c>
      <c r="L1638" s="66">
        <v>400</v>
      </c>
      <c r="M1638" s="66">
        <v>400</v>
      </c>
      <c r="N1638" s="66">
        <f>VLOOKUP(A1638,GIS!A:C,3,0)</f>
        <v>400</v>
      </c>
      <c r="O1638" s="66" t="str">
        <f t="shared" si="376"/>
        <v/>
      </c>
      <c r="P1638" s="66" t="str">
        <f t="shared" si="362"/>
        <v/>
      </c>
      <c r="Q1638" s="66">
        <f t="shared" si="377"/>
        <v>400</v>
      </c>
      <c r="R1638" s="66">
        <f t="shared" si="378"/>
        <v>400</v>
      </c>
      <c r="S1638" s="66">
        <f>Q1638-U1638-SUMIFS(条件付き不可!X:X,条件付き不可!E:E,D1638)</f>
        <v>400</v>
      </c>
      <c r="T1638" s="66">
        <f t="shared" si="369"/>
        <v>400</v>
      </c>
      <c r="U1638" s="66">
        <f>IF(COUNTIFS(条件付き不可!$E:$E,$D1638,条件付き不可!$C:$C,条件付き不可!$V$3)&gt;0,Q1638,SUMIFS(条件付き不可!$L:$L,条件付き不可!$E:$E,$D1638,条件付き不可!$C:$C,U$1))</f>
        <v>0</v>
      </c>
      <c r="V1638" s="66">
        <f>IF(COUNTIFS(条件付き不可!$E:$E,$D1638,条件付き不可!$C:$C,条件付き不可!$V$5)&gt;0,Q1638,IFERROR(VLOOKUP(D1638,条件付き不可!E:Y,21,0),0))</f>
        <v>0</v>
      </c>
    </row>
    <row r="1639" spans="1:22">
      <c r="A1639" s="53" t="str">
        <f t="shared" si="379"/>
        <v>042056</v>
      </c>
      <c r="B1639" s="53">
        <v>31</v>
      </c>
      <c r="C1639">
        <v>1638</v>
      </c>
      <c r="D1639">
        <v>42056</v>
      </c>
      <c r="E1639" t="s">
        <v>1021</v>
      </c>
      <c r="F1639" t="s">
        <v>1079</v>
      </c>
      <c r="G1639" t="str">
        <f>VLOOKUP(A1639,GIS!A:B,2,0)</f>
        <v>稲毛東1</v>
      </c>
      <c r="H1639" t="s">
        <v>918</v>
      </c>
      <c r="I1639" t="s">
        <v>2623</v>
      </c>
      <c r="J1639" s="66">
        <v>470</v>
      </c>
      <c r="K1639" s="66">
        <v>470</v>
      </c>
      <c r="L1639" s="66">
        <v>470</v>
      </c>
      <c r="M1639" s="66">
        <v>470</v>
      </c>
      <c r="N1639" s="66">
        <f>VLOOKUP(A1639,GIS!A:C,3,0)</f>
        <v>470</v>
      </c>
      <c r="O1639" s="66" t="str">
        <f t="shared" si="376"/>
        <v/>
      </c>
      <c r="P1639" s="66" t="str">
        <f t="shared" si="362"/>
        <v/>
      </c>
      <c r="Q1639" s="66">
        <f t="shared" si="377"/>
        <v>470</v>
      </c>
      <c r="R1639" s="66">
        <f t="shared" si="378"/>
        <v>470</v>
      </c>
      <c r="S1639" s="66">
        <f>Q1639-U1639-SUMIFS(条件付き不可!X:X,条件付き不可!E:E,D1639)</f>
        <v>470</v>
      </c>
      <c r="T1639" s="66">
        <f t="shared" si="369"/>
        <v>470</v>
      </c>
      <c r="U1639" s="66">
        <f>IF(COUNTIFS(条件付き不可!$E:$E,$D1639,条件付き不可!$C:$C,条件付き不可!$V$3)&gt;0,Q1639,SUMIFS(条件付き不可!$L:$L,条件付き不可!$E:$E,$D1639,条件付き不可!$C:$C,U$1))</f>
        <v>0</v>
      </c>
      <c r="V1639" s="66">
        <f>IF(COUNTIFS(条件付き不可!$E:$E,$D1639,条件付き不可!$C:$C,条件付き不可!$V$5)&gt;0,Q1639,IFERROR(VLOOKUP(D1639,条件付き不可!E:Y,21,0),0))</f>
        <v>0</v>
      </c>
    </row>
    <row r="1640" spans="1:22">
      <c r="A1640" s="53" t="str">
        <f t="shared" si="379"/>
        <v>042057</v>
      </c>
      <c r="B1640" s="53">
        <v>31</v>
      </c>
      <c r="C1640">
        <v>1639</v>
      </c>
      <c r="D1640">
        <v>42057</v>
      </c>
      <c r="E1640" t="s">
        <v>1021</v>
      </c>
      <c r="F1640" t="s">
        <v>1079</v>
      </c>
      <c r="G1640" t="str">
        <f>VLOOKUP(A1640,GIS!A:B,2,0)</f>
        <v>稲毛東２</v>
      </c>
      <c r="H1640" t="s">
        <v>918</v>
      </c>
      <c r="I1640" t="s">
        <v>2623</v>
      </c>
      <c r="J1640" s="66">
        <v>320</v>
      </c>
      <c r="K1640" s="66">
        <v>320</v>
      </c>
      <c r="L1640" s="66">
        <v>320</v>
      </c>
      <c r="M1640" s="66">
        <v>320</v>
      </c>
      <c r="N1640" s="66">
        <f>VLOOKUP(A1640,GIS!A:C,3,0)</f>
        <v>320</v>
      </c>
      <c r="O1640" s="66" t="str">
        <f t="shared" si="376"/>
        <v/>
      </c>
      <c r="P1640" s="66" t="str">
        <f t="shared" si="362"/>
        <v/>
      </c>
      <c r="Q1640" s="66">
        <f t="shared" si="377"/>
        <v>320</v>
      </c>
      <c r="R1640" s="66">
        <f t="shared" si="378"/>
        <v>320</v>
      </c>
      <c r="S1640" s="66">
        <f>Q1640-U1640-SUMIFS(条件付き不可!X:X,条件付き不可!E:E,D1640)</f>
        <v>320</v>
      </c>
      <c r="T1640" s="66">
        <f t="shared" si="369"/>
        <v>320</v>
      </c>
      <c r="U1640" s="66">
        <f>IF(COUNTIFS(条件付き不可!$E:$E,$D1640,条件付き不可!$C:$C,条件付き不可!$V$3)&gt;0,Q1640,SUMIFS(条件付き不可!$L:$L,条件付き不可!$E:$E,$D1640,条件付き不可!$C:$C,U$1))</f>
        <v>0</v>
      </c>
      <c r="V1640" s="66">
        <f>IF(COUNTIFS(条件付き不可!$E:$E,$D1640,条件付き不可!$C:$C,条件付き不可!$V$5)&gt;0,Q1640,IFERROR(VLOOKUP(D1640,条件付き不可!E:Y,21,0),0))</f>
        <v>0</v>
      </c>
    </row>
    <row r="1641" spans="1:22">
      <c r="A1641" s="53" t="str">
        <f t="shared" si="379"/>
        <v>042058</v>
      </c>
      <c r="B1641" s="53">
        <v>31</v>
      </c>
      <c r="C1641">
        <v>1640</v>
      </c>
      <c r="D1641">
        <v>42058</v>
      </c>
      <c r="E1641" t="s">
        <v>1021</v>
      </c>
      <c r="F1641" t="s">
        <v>1079</v>
      </c>
      <c r="G1641" t="str">
        <f>VLOOKUP(A1641,GIS!A:B,2,0)</f>
        <v>稲毛東３Ａ</v>
      </c>
      <c r="H1641" t="s">
        <v>918</v>
      </c>
      <c r="I1641" t="s">
        <v>2623</v>
      </c>
      <c r="J1641" s="66">
        <v>545</v>
      </c>
      <c r="K1641" s="66">
        <v>545</v>
      </c>
      <c r="L1641" s="66">
        <v>545</v>
      </c>
      <c r="M1641" s="66">
        <v>545</v>
      </c>
      <c r="N1641" s="66">
        <f>VLOOKUP(A1641,GIS!A:C,3,0)</f>
        <v>545</v>
      </c>
      <c r="O1641" s="66" t="str">
        <f t="shared" si="376"/>
        <v/>
      </c>
      <c r="P1641" s="66" t="str">
        <f t="shared" si="362"/>
        <v/>
      </c>
      <c r="Q1641" s="66">
        <f t="shared" si="377"/>
        <v>545</v>
      </c>
      <c r="R1641" s="66">
        <f t="shared" si="378"/>
        <v>545</v>
      </c>
      <c r="S1641" s="66">
        <f>Q1641-U1641-SUMIFS(条件付き不可!X:X,条件付き不可!E:E,D1641)</f>
        <v>545</v>
      </c>
      <c r="T1641" s="66">
        <f t="shared" si="369"/>
        <v>545</v>
      </c>
      <c r="U1641" s="66">
        <f>IF(COUNTIFS(条件付き不可!$E:$E,$D1641,条件付き不可!$C:$C,条件付き不可!$V$3)&gt;0,Q1641,SUMIFS(条件付き不可!$L:$L,条件付き不可!$E:$E,$D1641,条件付き不可!$C:$C,U$1))</f>
        <v>0</v>
      </c>
      <c r="V1641" s="66">
        <f>IF(COUNTIFS(条件付き不可!$E:$E,$D1641,条件付き不可!$C:$C,条件付き不可!$V$5)&gt;0,Q1641,IFERROR(VLOOKUP(D1641,条件付き不可!E:Y,21,0),0))</f>
        <v>0</v>
      </c>
    </row>
    <row r="1642" spans="1:22">
      <c r="A1642" s="53" t="str">
        <f t="shared" si="379"/>
        <v>042059</v>
      </c>
      <c r="B1642" s="53">
        <v>31</v>
      </c>
      <c r="C1642">
        <v>1641</v>
      </c>
      <c r="D1642">
        <v>42059</v>
      </c>
      <c r="E1642" t="s">
        <v>1021</v>
      </c>
      <c r="F1642" t="s">
        <v>1079</v>
      </c>
      <c r="G1642" t="str">
        <f>VLOOKUP(A1642,GIS!A:B,2,0)</f>
        <v>稲毛東3Ｂ</v>
      </c>
      <c r="H1642" t="s">
        <v>918</v>
      </c>
      <c r="I1642" t="s">
        <v>2623</v>
      </c>
      <c r="J1642" s="66">
        <v>550</v>
      </c>
      <c r="K1642" s="66">
        <v>550</v>
      </c>
      <c r="L1642" s="66">
        <v>550</v>
      </c>
      <c r="M1642" s="66">
        <v>550</v>
      </c>
      <c r="N1642" s="66">
        <f>VLOOKUP(A1642,GIS!A:C,3,0)</f>
        <v>550</v>
      </c>
      <c r="O1642" s="66" t="str">
        <f t="shared" si="376"/>
        <v/>
      </c>
      <c r="P1642" s="66" t="str">
        <f t="shared" si="362"/>
        <v/>
      </c>
      <c r="Q1642" s="66">
        <f t="shared" si="377"/>
        <v>550</v>
      </c>
      <c r="R1642" s="66">
        <f t="shared" si="378"/>
        <v>550</v>
      </c>
      <c r="S1642" s="66">
        <f>Q1642-U1642-SUMIFS(条件付き不可!X:X,条件付き不可!E:E,D1642)</f>
        <v>550</v>
      </c>
      <c r="T1642" s="66">
        <f t="shared" si="369"/>
        <v>550</v>
      </c>
      <c r="U1642" s="66">
        <f>IF(COUNTIFS(条件付き不可!$E:$E,$D1642,条件付き不可!$C:$C,条件付き不可!$V$3)&gt;0,Q1642,SUMIFS(条件付き不可!$L:$L,条件付き不可!$E:$E,$D1642,条件付き不可!$C:$C,U$1))</f>
        <v>0</v>
      </c>
      <c r="V1642" s="66">
        <f>IF(COUNTIFS(条件付き不可!$E:$E,$D1642,条件付き不可!$C:$C,条件付き不可!$V$5)&gt;0,Q1642,IFERROR(VLOOKUP(D1642,条件付き不可!E:Y,21,0),0))</f>
        <v>0</v>
      </c>
    </row>
    <row r="1643" spans="1:22">
      <c r="A1643" s="53" t="str">
        <f t="shared" si="379"/>
        <v>042060</v>
      </c>
      <c r="B1643" s="53">
        <v>31</v>
      </c>
      <c r="C1643">
        <v>1642</v>
      </c>
      <c r="D1643">
        <v>42060</v>
      </c>
      <c r="E1643" t="s">
        <v>1021</v>
      </c>
      <c r="F1643" t="s">
        <v>1079</v>
      </c>
      <c r="G1643" t="str">
        <f>VLOOKUP(A1643,GIS!A:B,2,0)</f>
        <v>稲毛東４</v>
      </c>
      <c r="H1643" t="s">
        <v>918</v>
      </c>
      <c r="I1643" t="s">
        <v>2623</v>
      </c>
      <c r="J1643" s="66">
        <v>1250</v>
      </c>
      <c r="K1643" s="66">
        <v>320</v>
      </c>
      <c r="L1643" s="66">
        <v>320</v>
      </c>
      <c r="M1643" s="66">
        <v>1250</v>
      </c>
      <c r="N1643" s="66">
        <f>VLOOKUP(A1643,GIS!A:C,3,0)</f>
        <v>1250</v>
      </c>
      <c r="O1643" s="66" t="str">
        <f t="shared" si="376"/>
        <v/>
      </c>
      <c r="P1643" s="66" t="str">
        <f t="shared" si="362"/>
        <v>✕</v>
      </c>
      <c r="Q1643" s="66">
        <f t="shared" si="377"/>
        <v>1250</v>
      </c>
      <c r="R1643" s="66">
        <f t="shared" si="378"/>
        <v>320</v>
      </c>
      <c r="S1643" s="66">
        <f>Q1643-U1643-SUMIFS(条件付き不可!X:X,条件付き不可!E:E,D1643)</f>
        <v>320</v>
      </c>
      <c r="T1643" s="66">
        <f t="shared" si="369"/>
        <v>1250</v>
      </c>
      <c r="U1643" s="66">
        <f>IF(COUNTIFS(条件付き不可!$E:$E,$D1643,条件付き不可!$C:$C,条件付き不可!$V$3)&gt;0,Q1643,SUMIFS(条件付き不可!$L:$L,条件付き不可!$E:$E,$D1643,条件付き不可!$C:$C,U$1))</f>
        <v>930</v>
      </c>
      <c r="V1643" s="66">
        <f>IF(COUNTIFS(条件付き不可!$E:$E,$D1643,条件付き不可!$C:$C,条件付き不可!$V$5)&gt;0,Q1643,IFERROR(VLOOKUP(D1643,条件付き不可!E:Y,21,0),0))</f>
        <v>0</v>
      </c>
    </row>
    <row r="1644" spans="1:22">
      <c r="A1644" s="53" t="str">
        <f t="shared" si="379"/>
        <v>042061</v>
      </c>
      <c r="B1644" s="53">
        <v>31</v>
      </c>
      <c r="C1644">
        <v>1643</v>
      </c>
      <c r="D1644">
        <v>42061</v>
      </c>
      <c r="E1644" t="s">
        <v>1021</v>
      </c>
      <c r="F1644" t="s">
        <v>1079</v>
      </c>
      <c r="G1644" t="str">
        <f>VLOOKUP(A1644,GIS!A:B,2,0)</f>
        <v>稲毛東５</v>
      </c>
      <c r="H1644" t="s">
        <v>918</v>
      </c>
      <c r="I1644" t="s">
        <v>2623</v>
      </c>
      <c r="J1644" s="66">
        <v>550</v>
      </c>
      <c r="K1644" s="66">
        <v>550</v>
      </c>
      <c r="L1644" s="66">
        <v>550</v>
      </c>
      <c r="M1644" s="66">
        <v>550</v>
      </c>
      <c r="N1644" s="66">
        <f>VLOOKUP(A1644,GIS!A:C,3,0)</f>
        <v>550</v>
      </c>
      <c r="O1644" s="66" t="str">
        <f t="shared" si="376"/>
        <v/>
      </c>
      <c r="P1644" s="66" t="str">
        <f t="shared" si="362"/>
        <v/>
      </c>
      <c r="Q1644" s="66">
        <f t="shared" si="377"/>
        <v>550</v>
      </c>
      <c r="R1644" s="66">
        <f t="shared" si="378"/>
        <v>550</v>
      </c>
      <c r="S1644" s="66">
        <f>Q1644-U1644-SUMIFS(条件付き不可!X:X,条件付き不可!E:E,D1644)</f>
        <v>550</v>
      </c>
      <c r="T1644" s="66">
        <f t="shared" si="369"/>
        <v>550</v>
      </c>
      <c r="U1644" s="66">
        <f>IF(COUNTIFS(条件付き不可!$E:$E,$D1644,条件付き不可!$C:$C,条件付き不可!$V$3)&gt;0,Q1644,SUMIFS(条件付き不可!$L:$L,条件付き不可!$E:$E,$D1644,条件付き不可!$C:$C,U$1))</f>
        <v>0</v>
      </c>
      <c r="V1644" s="66">
        <f>IF(COUNTIFS(条件付き不可!$E:$E,$D1644,条件付き不可!$C:$C,条件付き不可!$V$5)&gt;0,Q1644,IFERROR(VLOOKUP(D1644,条件付き不可!E:Y,21,0),0))</f>
        <v>0</v>
      </c>
    </row>
    <row r="1645" spans="1:22">
      <c r="A1645" s="53" t="str">
        <f t="shared" si="379"/>
        <v>042062</v>
      </c>
      <c r="B1645" s="53">
        <v>31</v>
      </c>
      <c r="C1645">
        <v>1644</v>
      </c>
      <c r="D1645">
        <v>42062</v>
      </c>
      <c r="E1645" t="s">
        <v>1021</v>
      </c>
      <c r="F1645" t="s">
        <v>1079</v>
      </c>
      <c r="G1645" t="str">
        <f>VLOOKUP(A1645,GIS!A:B,2,0)</f>
        <v>稲毛東６Ａ</v>
      </c>
      <c r="H1645" t="s">
        <v>918</v>
      </c>
      <c r="I1645" t="s">
        <v>2623</v>
      </c>
      <c r="J1645" s="66">
        <v>690</v>
      </c>
      <c r="K1645" s="66">
        <v>690</v>
      </c>
      <c r="L1645" s="66">
        <v>690</v>
      </c>
      <c r="M1645" s="66">
        <v>690</v>
      </c>
      <c r="N1645" s="66">
        <f>VLOOKUP(A1645,GIS!A:C,3,0)</f>
        <v>690</v>
      </c>
      <c r="O1645" s="66" t="str">
        <f t="shared" si="376"/>
        <v/>
      </c>
      <c r="P1645" s="66" t="str">
        <f t="shared" si="362"/>
        <v/>
      </c>
      <c r="Q1645" s="66">
        <f t="shared" si="377"/>
        <v>690</v>
      </c>
      <c r="R1645" s="66">
        <f t="shared" si="378"/>
        <v>690</v>
      </c>
      <c r="S1645" s="66">
        <f>Q1645-U1645-SUMIFS(条件付き不可!X:X,条件付き不可!E:E,D1645)</f>
        <v>690</v>
      </c>
      <c r="T1645" s="66">
        <f t="shared" si="369"/>
        <v>690</v>
      </c>
      <c r="U1645" s="66">
        <f>IF(COUNTIFS(条件付き不可!$E:$E,$D1645,条件付き不可!$C:$C,条件付き不可!$V$3)&gt;0,Q1645,SUMIFS(条件付き不可!$L:$L,条件付き不可!$E:$E,$D1645,条件付き不可!$C:$C,U$1))</f>
        <v>0</v>
      </c>
      <c r="V1645" s="66">
        <f>IF(COUNTIFS(条件付き不可!$E:$E,$D1645,条件付き不可!$C:$C,条件付き不可!$V$5)&gt;0,Q1645,IFERROR(VLOOKUP(D1645,条件付き不可!E:Y,21,0),0))</f>
        <v>0</v>
      </c>
    </row>
    <row r="1646" spans="1:22">
      <c r="A1646" s="53" t="str">
        <f t="shared" si="379"/>
        <v>042063</v>
      </c>
      <c r="B1646" s="53">
        <v>31</v>
      </c>
      <c r="C1646">
        <v>1645</v>
      </c>
      <c r="D1646">
        <v>42063</v>
      </c>
      <c r="E1646" t="s">
        <v>1021</v>
      </c>
      <c r="F1646" t="s">
        <v>1079</v>
      </c>
      <c r="G1646" t="str">
        <f>VLOOKUP(A1646,GIS!A:B,2,0)</f>
        <v>稲毛東６Ｂ</v>
      </c>
      <c r="H1646" t="s">
        <v>918</v>
      </c>
      <c r="I1646" t="s">
        <v>2623</v>
      </c>
      <c r="J1646" s="66">
        <v>400</v>
      </c>
      <c r="K1646" s="66">
        <v>400</v>
      </c>
      <c r="L1646" s="66">
        <v>400</v>
      </c>
      <c r="M1646" s="66">
        <v>400</v>
      </c>
      <c r="N1646" s="66">
        <f>VLOOKUP(A1646,GIS!A:C,3,0)</f>
        <v>400</v>
      </c>
      <c r="O1646" s="66" t="str">
        <f t="shared" si="376"/>
        <v/>
      </c>
      <c r="P1646" s="66" t="str">
        <f t="shared" si="362"/>
        <v/>
      </c>
      <c r="Q1646" s="66">
        <f t="shared" si="377"/>
        <v>400</v>
      </c>
      <c r="R1646" s="66">
        <f t="shared" si="378"/>
        <v>400</v>
      </c>
      <c r="S1646" s="66">
        <f>Q1646-U1646-SUMIFS(条件付き不可!X:X,条件付き不可!E:E,D1646)</f>
        <v>400</v>
      </c>
      <c r="T1646" s="66">
        <f t="shared" si="369"/>
        <v>400</v>
      </c>
      <c r="U1646" s="66">
        <f>IF(COUNTIFS(条件付き不可!$E:$E,$D1646,条件付き不可!$C:$C,条件付き不可!$V$3)&gt;0,Q1646,SUMIFS(条件付き不可!$L:$L,条件付き不可!$E:$E,$D1646,条件付き不可!$C:$C,U$1))</f>
        <v>0</v>
      </c>
      <c r="V1646" s="66">
        <f>IF(COUNTIFS(条件付き不可!$E:$E,$D1646,条件付き不可!$C:$C,条件付き不可!$V$5)&gt;0,Q1646,IFERROR(VLOOKUP(D1646,条件付き不可!E:Y,21,0),0))</f>
        <v>0</v>
      </c>
    </row>
    <row r="1647" spans="1:22">
      <c r="A1647" s="53" t="str">
        <f t="shared" si="379"/>
        <v>042064</v>
      </c>
      <c r="B1647" s="53">
        <v>31</v>
      </c>
      <c r="C1647">
        <v>1646</v>
      </c>
      <c r="D1647">
        <v>42064</v>
      </c>
      <c r="E1647" t="s">
        <v>1021</v>
      </c>
      <c r="F1647" t="s">
        <v>1079</v>
      </c>
      <c r="G1647" t="str">
        <f>VLOOKUP(A1647,GIS!A:B,2,0)</f>
        <v>稲毛台町A</v>
      </c>
      <c r="H1647" t="s">
        <v>918</v>
      </c>
      <c r="I1647" t="s">
        <v>2623</v>
      </c>
      <c r="J1647" s="66">
        <v>400</v>
      </c>
      <c r="K1647" s="66">
        <v>400</v>
      </c>
      <c r="L1647" s="66">
        <v>400</v>
      </c>
      <c r="M1647" s="66">
        <v>400</v>
      </c>
      <c r="N1647" s="66">
        <f>VLOOKUP(A1647,GIS!A:C,3,0)</f>
        <v>400</v>
      </c>
      <c r="O1647" s="66" t="str">
        <f t="shared" si="376"/>
        <v/>
      </c>
      <c r="P1647" s="66" t="str">
        <f t="shared" si="362"/>
        <v/>
      </c>
      <c r="Q1647" s="66">
        <f t="shared" si="377"/>
        <v>400</v>
      </c>
      <c r="R1647" s="66">
        <f t="shared" si="378"/>
        <v>400</v>
      </c>
      <c r="S1647" s="66">
        <f>Q1647-U1647-SUMIFS(条件付き不可!X:X,条件付き不可!E:E,D1647)</f>
        <v>400</v>
      </c>
      <c r="T1647" s="66">
        <f t="shared" si="369"/>
        <v>400</v>
      </c>
      <c r="U1647" s="66">
        <f>IF(COUNTIFS(条件付き不可!$E:$E,$D1647,条件付き不可!$C:$C,条件付き不可!$V$3)&gt;0,Q1647,SUMIFS(条件付き不可!$L:$L,条件付き不可!$E:$E,$D1647,条件付き不可!$C:$C,U$1))</f>
        <v>0</v>
      </c>
      <c r="V1647" s="66">
        <f>IF(COUNTIFS(条件付き不可!$E:$E,$D1647,条件付き不可!$C:$C,条件付き不可!$V$5)&gt;0,Q1647,IFERROR(VLOOKUP(D1647,条件付き不可!E:Y,21,0),0))</f>
        <v>0</v>
      </c>
    </row>
    <row r="1648" spans="1:22">
      <c r="A1648" s="53" t="str">
        <f t="shared" si="379"/>
        <v>042070</v>
      </c>
      <c r="B1648" s="53">
        <v>31</v>
      </c>
      <c r="C1648">
        <v>1647</v>
      </c>
      <c r="D1648">
        <v>42070</v>
      </c>
      <c r="E1648" t="s">
        <v>1021</v>
      </c>
      <c r="F1648" t="s">
        <v>1079</v>
      </c>
      <c r="G1648" t="str">
        <f>VLOOKUP(A1648,GIS!A:B,2,0)</f>
        <v>稲毛台町B</v>
      </c>
      <c r="H1648" t="s">
        <v>918</v>
      </c>
      <c r="I1648" t="s">
        <v>2623</v>
      </c>
      <c r="J1648" s="66">
        <v>570</v>
      </c>
      <c r="K1648" s="66">
        <v>570</v>
      </c>
      <c r="L1648" s="66">
        <v>570</v>
      </c>
      <c r="M1648" s="66">
        <v>570</v>
      </c>
      <c r="N1648" s="66">
        <f>VLOOKUP(A1648,GIS!A:C,3,0)</f>
        <v>570</v>
      </c>
      <c r="O1648" s="66" t="str">
        <f t="shared" si="376"/>
        <v/>
      </c>
      <c r="P1648" s="66" t="str">
        <f t="shared" si="362"/>
        <v/>
      </c>
      <c r="Q1648" s="66">
        <f t="shared" si="377"/>
        <v>570</v>
      </c>
      <c r="R1648" s="66">
        <f t="shared" si="378"/>
        <v>570</v>
      </c>
      <c r="S1648" s="66">
        <f>Q1648-U1648-SUMIFS(条件付き不可!X:X,条件付き不可!E:E,D1648)</f>
        <v>570</v>
      </c>
      <c r="T1648" s="66">
        <f t="shared" si="369"/>
        <v>570</v>
      </c>
      <c r="U1648" s="66">
        <f>IF(COUNTIFS(条件付き不可!$E:$E,$D1648,条件付き不可!$C:$C,条件付き不可!$V$3)&gt;0,Q1648,SUMIFS(条件付き不可!$L:$L,条件付き不可!$E:$E,$D1648,条件付き不可!$C:$C,U$1))</f>
        <v>0</v>
      </c>
      <c r="V1648" s="66">
        <f>IF(COUNTIFS(条件付き不可!$E:$E,$D1648,条件付き不可!$C:$C,条件付き不可!$V$5)&gt;0,Q1648,IFERROR(VLOOKUP(D1648,条件付き不可!E:Y,21,0),0))</f>
        <v>0</v>
      </c>
    </row>
    <row r="1649" spans="1:22">
      <c r="A1649" s="53" t="str">
        <f t="shared" si="379"/>
        <v>042065</v>
      </c>
      <c r="B1649" s="53">
        <v>31</v>
      </c>
      <c r="C1649">
        <v>1648</v>
      </c>
      <c r="D1649">
        <v>42065</v>
      </c>
      <c r="E1649" t="s">
        <v>1021</v>
      </c>
      <c r="F1649" t="s">
        <v>1079</v>
      </c>
      <c r="G1649" t="str">
        <f>VLOOKUP(A1649,GIS!A:B,2,0)</f>
        <v>稲丘町</v>
      </c>
      <c r="H1649" t="s">
        <v>918</v>
      </c>
      <c r="I1649" t="s">
        <v>2623</v>
      </c>
      <c r="J1649" s="66">
        <v>425</v>
      </c>
      <c r="K1649" s="66">
        <v>425</v>
      </c>
      <c r="L1649" s="66">
        <v>425</v>
      </c>
      <c r="M1649" s="66">
        <v>425</v>
      </c>
      <c r="N1649" s="66">
        <f>VLOOKUP(A1649,GIS!A:C,3,0)</f>
        <v>425</v>
      </c>
      <c r="O1649" s="66" t="str">
        <f t="shared" si="376"/>
        <v/>
      </c>
      <c r="P1649" s="66" t="str">
        <f t="shared" si="362"/>
        <v/>
      </c>
      <c r="Q1649" s="66">
        <f t="shared" si="377"/>
        <v>425</v>
      </c>
      <c r="R1649" s="66">
        <f t="shared" si="378"/>
        <v>425</v>
      </c>
      <c r="S1649" s="66">
        <f>Q1649-U1649-SUMIFS(条件付き不可!X:X,条件付き不可!E:E,D1649)</f>
        <v>425</v>
      </c>
      <c r="T1649" s="66">
        <f t="shared" si="369"/>
        <v>425</v>
      </c>
      <c r="U1649" s="66">
        <f>IF(COUNTIFS(条件付き不可!$E:$E,$D1649,条件付き不可!$C:$C,条件付き不可!$V$3)&gt;0,Q1649,SUMIFS(条件付き不可!$L:$L,条件付き不可!$E:$E,$D1649,条件付き不可!$C:$C,U$1))</f>
        <v>0</v>
      </c>
      <c r="V1649" s="66">
        <f>IF(COUNTIFS(条件付き不可!$E:$E,$D1649,条件付き不可!$C:$C,条件付き不可!$V$5)&gt;0,Q1649,IFERROR(VLOOKUP(D1649,条件付き不可!E:Y,21,0),0))</f>
        <v>0</v>
      </c>
    </row>
    <row r="1650" spans="1:22">
      <c r="A1650" s="53" t="str">
        <f t="shared" si="379"/>
        <v>043002</v>
      </c>
      <c r="B1650" s="53">
        <v>25</v>
      </c>
      <c r="C1650">
        <v>1649</v>
      </c>
      <c r="D1650">
        <v>43002</v>
      </c>
      <c r="E1650" t="s">
        <v>3039</v>
      </c>
      <c r="F1650" t="s">
        <v>1090</v>
      </c>
      <c r="G1650" t="str">
        <f>VLOOKUP(A1650,GIS!A:B,2,0)</f>
        <v>みつわ台1</v>
      </c>
      <c r="H1650" t="s">
        <v>918</v>
      </c>
      <c r="I1650" t="s">
        <v>2624</v>
      </c>
      <c r="J1650" s="66">
        <v>610</v>
      </c>
      <c r="K1650" s="66">
        <v>610</v>
      </c>
      <c r="L1650" s="66">
        <v>610</v>
      </c>
      <c r="M1650" s="66">
        <v>610</v>
      </c>
      <c r="N1650" s="66">
        <f>VLOOKUP(A1650,GIS!A:C,3,0)</f>
        <v>610</v>
      </c>
      <c r="O1650" s="66" t="str">
        <f t="shared" si="376"/>
        <v/>
      </c>
      <c r="P1650" s="66" t="str">
        <f t="shared" si="362"/>
        <v/>
      </c>
      <c r="Q1650" s="66">
        <f t="shared" si="377"/>
        <v>610</v>
      </c>
      <c r="R1650" s="66">
        <f t="shared" si="378"/>
        <v>610</v>
      </c>
      <c r="S1650" s="66">
        <f>Q1650-U1650-SUMIFS(条件付き不可!X:X,条件付き不可!E:E,D1650)</f>
        <v>610</v>
      </c>
      <c r="T1650" s="66">
        <f t="shared" si="369"/>
        <v>610</v>
      </c>
      <c r="U1650" s="66">
        <f>IF(COUNTIFS(条件付き不可!$E:$E,$D1650,条件付き不可!$C:$C,条件付き不可!$V$3)&gt;0,Q1650,SUMIFS(条件付き不可!$L:$L,条件付き不可!$E:$E,$D1650,条件付き不可!$C:$C,U$1))</f>
        <v>0</v>
      </c>
      <c r="V1650" s="66">
        <f>IF(COUNTIFS(条件付き不可!$E:$E,$D1650,条件付き不可!$C:$C,条件付き不可!$V$5)&gt;0,Q1650,IFERROR(VLOOKUP(D1650,条件付き不可!E:Y,21,0),0))</f>
        <v>0</v>
      </c>
    </row>
    <row r="1651" spans="1:22">
      <c r="A1651" s="53" t="str">
        <f t="shared" si="379"/>
        <v>043003</v>
      </c>
      <c r="B1651" s="53">
        <v>25</v>
      </c>
      <c r="C1651">
        <v>1650</v>
      </c>
      <c r="D1651">
        <v>43003</v>
      </c>
      <c r="E1651" t="s">
        <v>3039</v>
      </c>
      <c r="F1651" t="s">
        <v>1090</v>
      </c>
      <c r="G1651" t="str">
        <f>VLOOKUP(A1651,GIS!A:B,2,0)</f>
        <v>みつわ台2Ａ</v>
      </c>
      <c r="H1651" t="s">
        <v>918</v>
      </c>
      <c r="I1651" t="s">
        <v>2624</v>
      </c>
      <c r="J1651" s="66">
        <v>600</v>
      </c>
      <c r="K1651" s="66">
        <v>600</v>
      </c>
      <c r="L1651" s="66">
        <v>600</v>
      </c>
      <c r="M1651" s="66">
        <v>600</v>
      </c>
      <c r="N1651" s="66">
        <f>VLOOKUP(A1651,GIS!A:C,3,0)</f>
        <v>600</v>
      </c>
      <c r="O1651" s="66" t="str">
        <f t="shared" si="376"/>
        <v/>
      </c>
      <c r="P1651" s="66" t="str">
        <f t="shared" si="362"/>
        <v/>
      </c>
      <c r="Q1651" s="66">
        <f t="shared" si="377"/>
        <v>600</v>
      </c>
      <c r="R1651" s="66">
        <f t="shared" si="378"/>
        <v>600</v>
      </c>
      <c r="S1651" s="66">
        <f>Q1651-U1651-SUMIFS(条件付き不可!X:X,条件付き不可!E:E,D1651)</f>
        <v>600</v>
      </c>
      <c r="T1651" s="66">
        <f t="shared" si="369"/>
        <v>600</v>
      </c>
      <c r="U1651" s="66">
        <f>IF(COUNTIFS(条件付き不可!$E:$E,$D1651,条件付き不可!$C:$C,条件付き不可!$V$3)&gt;0,Q1651,SUMIFS(条件付き不可!$L:$L,条件付き不可!$E:$E,$D1651,条件付き不可!$C:$C,U$1))</f>
        <v>0</v>
      </c>
      <c r="V1651" s="66">
        <f>IF(COUNTIFS(条件付き不可!$E:$E,$D1651,条件付き不可!$C:$C,条件付き不可!$V$5)&gt;0,Q1651,IFERROR(VLOOKUP(D1651,条件付き不可!E:Y,21,0),0))</f>
        <v>0</v>
      </c>
    </row>
    <row r="1652" spans="1:22">
      <c r="A1652" s="53" t="str">
        <f t="shared" si="379"/>
        <v>043004</v>
      </c>
      <c r="B1652" s="53">
        <v>25</v>
      </c>
      <c r="C1652">
        <v>1651</v>
      </c>
      <c r="D1652">
        <v>43004</v>
      </c>
      <c r="E1652" t="s">
        <v>3039</v>
      </c>
      <c r="F1652" t="s">
        <v>1090</v>
      </c>
      <c r="G1652" t="str">
        <f>VLOOKUP(A1652,GIS!A:B,2,0)</f>
        <v>みつわ台2Ｂ</v>
      </c>
      <c r="H1652" t="s">
        <v>918</v>
      </c>
      <c r="I1652" t="s">
        <v>2624</v>
      </c>
      <c r="J1652" s="66">
        <v>430</v>
      </c>
      <c r="K1652" s="66">
        <v>430</v>
      </c>
      <c r="L1652" s="66">
        <v>430</v>
      </c>
      <c r="M1652" s="66">
        <v>430</v>
      </c>
      <c r="N1652" s="66">
        <f>VLOOKUP(A1652,GIS!A:C,3,0)</f>
        <v>430</v>
      </c>
      <c r="O1652" s="66" t="str">
        <f t="shared" si="376"/>
        <v/>
      </c>
      <c r="P1652" s="66" t="str">
        <f t="shared" si="362"/>
        <v/>
      </c>
      <c r="Q1652" s="66">
        <f t="shared" si="377"/>
        <v>430</v>
      </c>
      <c r="R1652" s="66">
        <f t="shared" si="378"/>
        <v>430</v>
      </c>
      <c r="S1652" s="66">
        <f>Q1652-U1652-SUMIFS(条件付き不可!X:X,条件付き不可!E:E,D1652)</f>
        <v>430</v>
      </c>
      <c r="T1652" s="66">
        <f t="shared" si="369"/>
        <v>430</v>
      </c>
      <c r="U1652" s="66">
        <f>IF(COUNTIFS(条件付き不可!$E:$E,$D1652,条件付き不可!$C:$C,条件付き不可!$V$3)&gt;0,Q1652,SUMIFS(条件付き不可!$L:$L,条件付き不可!$E:$E,$D1652,条件付き不可!$C:$C,U$1))</f>
        <v>0</v>
      </c>
      <c r="V1652" s="66">
        <f>IF(COUNTIFS(条件付き不可!$E:$E,$D1652,条件付き不可!$C:$C,条件付き不可!$V$5)&gt;0,Q1652,IFERROR(VLOOKUP(D1652,条件付き不可!E:Y,21,0),0))</f>
        <v>0</v>
      </c>
    </row>
    <row r="1653" spans="1:22">
      <c r="A1653" s="53" t="str">
        <f t="shared" ref="A1653" si="380">TEXT(D1653,"000000")</f>
        <v>043096</v>
      </c>
      <c r="B1653" s="53">
        <v>25</v>
      </c>
      <c r="C1653">
        <v>1652</v>
      </c>
      <c r="D1653">
        <v>43096</v>
      </c>
      <c r="E1653" t="s">
        <v>3039</v>
      </c>
      <c r="F1653" t="s">
        <v>1090</v>
      </c>
      <c r="G1653" t="str">
        <f>VLOOKUP(A1653,GIS!A:B,2,0)</f>
        <v>みつわ台2C</v>
      </c>
      <c r="H1653" t="s">
        <v>918</v>
      </c>
      <c r="I1653" t="s">
        <v>2624</v>
      </c>
      <c r="J1653" s="66">
        <v>340</v>
      </c>
      <c r="K1653" s="66">
        <v>340</v>
      </c>
      <c r="L1653" s="66">
        <v>340</v>
      </c>
      <c r="M1653" s="66">
        <v>340</v>
      </c>
      <c r="N1653" s="66">
        <f>VLOOKUP(A1653,GIS!A:C,3,0)</f>
        <v>340</v>
      </c>
      <c r="O1653" s="66" t="str">
        <f t="shared" ref="O1653" si="381">IF(J1653=N1653,"","✕")</f>
        <v/>
      </c>
      <c r="P1653" s="66" t="str">
        <f t="shared" ref="P1653" si="382">IF(J1653=K1653,IF(J1653=L1653,"","✕"),"✕")</f>
        <v/>
      </c>
      <c r="Q1653" s="66">
        <f t="shared" ref="Q1653" si="383">N1653</f>
        <v>340</v>
      </c>
      <c r="R1653" s="66">
        <f t="shared" ref="R1653" si="384">Q1653-U1653</f>
        <v>340</v>
      </c>
      <c r="S1653" s="66">
        <f>Q1653-U1653-SUMIFS(条件付き不可!X:X,条件付き不可!E:E,D1653)</f>
        <v>340</v>
      </c>
      <c r="T1653" s="66">
        <f t="shared" ref="T1653" si="385">Q1653-V1653</f>
        <v>340</v>
      </c>
      <c r="U1653" s="66">
        <f>IF(COUNTIFS(条件付き不可!$E:$E,$D1653,条件付き不可!$C:$C,条件付き不可!$V$3)&gt;0,Q1653,SUMIFS(条件付き不可!$L:$L,条件付き不可!$E:$E,$D1653,条件付き不可!$C:$C,U$1))</f>
        <v>0</v>
      </c>
      <c r="V1653" s="66">
        <f>IF(COUNTIFS(条件付き不可!$E:$E,$D1653,条件付き不可!$C:$C,条件付き不可!$V$5)&gt;0,Q1653,IFERROR(VLOOKUP(D1653,条件付き不可!E:Y,21,0),0))</f>
        <v>0</v>
      </c>
    </row>
    <row r="1654" spans="1:22">
      <c r="A1654" s="53" t="str">
        <f t="shared" si="379"/>
        <v>043005</v>
      </c>
      <c r="B1654" s="53">
        <v>25</v>
      </c>
      <c r="C1654">
        <v>1653</v>
      </c>
      <c r="D1654">
        <v>43005</v>
      </c>
      <c r="E1654" t="s">
        <v>3039</v>
      </c>
      <c r="F1654" t="s">
        <v>1090</v>
      </c>
      <c r="G1654" t="str">
        <f>VLOOKUP(A1654,GIS!A:B,2,0)</f>
        <v>みつわ台3Ａ</v>
      </c>
      <c r="H1654" t="s">
        <v>918</v>
      </c>
      <c r="I1654" t="s">
        <v>2624</v>
      </c>
      <c r="J1654" s="66">
        <v>1000</v>
      </c>
      <c r="K1654" s="66">
        <v>1000</v>
      </c>
      <c r="L1654" s="66">
        <v>1000</v>
      </c>
      <c r="M1654" s="66">
        <v>1000</v>
      </c>
      <c r="N1654" s="66">
        <f>VLOOKUP(A1654,GIS!A:C,3,0)</f>
        <v>1000</v>
      </c>
      <c r="O1654" s="66" t="str">
        <f t="shared" si="376"/>
        <v/>
      </c>
      <c r="P1654" s="66" t="str">
        <f t="shared" ref="P1654:P1719" si="386">IF(J1654=K1654,IF(J1654=L1654,"","✕"),"✕")</f>
        <v/>
      </c>
      <c r="Q1654" s="66">
        <f t="shared" si="377"/>
        <v>1000</v>
      </c>
      <c r="R1654" s="66">
        <f t="shared" si="378"/>
        <v>1000</v>
      </c>
      <c r="S1654" s="66">
        <f>Q1654-U1654-SUMIFS(条件付き不可!X:X,条件付き不可!E:E,D1654)</f>
        <v>1000</v>
      </c>
      <c r="T1654" s="66">
        <f t="shared" si="369"/>
        <v>1000</v>
      </c>
      <c r="U1654" s="66">
        <f>IF(COUNTIFS(条件付き不可!$E:$E,$D1654,条件付き不可!$C:$C,条件付き不可!$V$3)&gt;0,Q1654,SUMIFS(条件付き不可!$L:$L,条件付き不可!$E:$E,$D1654,条件付き不可!$C:$C,U$1))</f>
        <v>0</v>
      </c>
      <c r="V1654" s="66">
        <f>IF(COUNTIFS(条件付き不可!$E:$E,$D1654,条件付き不可!$C:$C,条件付き不可!$V$5)&gt;0,Q1654,IFERROR(VLOOKUP(D1654,条件付き不可!E:Y,21,0),0))</f>
        <v>0</v>
      </c>
    </row>
    <row r="1655" spans="1:22">
      <c r="A1655" s="53" t="str">
        <f t="shared" si="379"/>
        <v>043006</v>
      </c>
      <c r="B1655" s="53">
        <v>25</v>
      </c>
      <c r="C1655">
        <v>1654</v>
      </c>
      <c r="D1655">
        <v>43006</v>
      </c>
      <c r="E1655" t="s">
        <v>3039</v>
      </c>
      <c r="F1655" t="s">
        <v>1090</v>
      </c>
      <c r="G1655" t="str">
        <f>VLOOKUP(A1655,GIS!A:B,2,0)</f>
        <v>みつわ台3Ｂ　　</v>
      </c>
      <c r="H1655" t="s">
        <v>918</v>
      </c>
      <c r="I1655" t="s">
        <v>2624</v>
      </c>
      <c r="J1655" s="66">
        <v>435</v>
      </c>
      <c r="K1655" s="66">
        <v>435</v>
      </c>
      <c r="L1655" s="66">
        <v>435</v>
      </c>
      <c r="M1655" s="66">
        <v>435</v>
      </c>
      <c r="N1655" s="66">
        <f>VLOOKUP(A1655,GIS!A:C,3,0)</f>
        <v>435</v>
      </c>
      <c r="O1655" s="66" t="str">
        <f t="shared" si="376"/>
        <v/>
      </c>
      <c r="P1655" s="66" t="str">
        <f t="shared" si="386"/>
        <v/>
      </c>
      <c r="Q1655" s="66">
        <f t="shared" si="377"/>
        <v>435</v>
      </c>
      <c r="R1655" s="66">
        <f t="shared" si="378"/>
        <v>435</v>
      </c>
      <c r="S1655" s="66">
        <f>Q1655-U1655-SUMIFS(条件付き不可!X:X,条件付き不可!E:E,D1655)</f>
        <v>435</v>
      </c>
      <c r="T1655" s="66">
        <f t="shared" si="369"/>
        <v>435</v>
      </c>
      <c r="U1655" s="66">
        <f>IF(COUNTIFS(条件付き不可!$E:$E,$D1655,条件付き不可!$C:$C,条件付き不可!$V$3)&gt;0,Q1655,SUMIFS(条件付き不可!$L:$L,条件付き不可!$E:$E,$D1655,条件付き不可!$C:$C,U$1))</f>
        <v>0</v>
      </c>
      <c r="V1655" s="66">
        <f>IF(COUNTIFS(条件付き不可!$E:$E,$D1655,条件付き不可!$C:$C,条件付き不可!$V$5)&gt;0,Q1655,IFERROR(VLOOKUP(D1655,条件付き不可!E:Y,21,0),0))</f>
        <v>0</v>
      </c>
    </row>
    <row r="1656" spans="1:22">
      <c r="A1656" s="53" t="str">
        <f t="shared" si="379"/>
        <v>043007</v>
      </c>
      <c r="B1656" s="53">
        <v>25</v>
      </c>
      <c r="C1656">
        <v>1655</v>
      </c>
      <c r="D1656">
        <v>43007</v>
      </c>
      <c r="E1656" t="s">
        <v>3039</v>
      </c>
      <c r="F1656" t="s">
        <v>1090</v>
      </c>
      <c r="G1656" t="str">
        <f>VLOOKUP(A1656,GIS!A:B,2,0)</f>
        <v>みつわ台4A</v>
      </c>
      <c r="H1656" t="s">
        <v>918</v>
      </c>
      <c r="I1656" t="s">
        <v>2624</v>
      </c>
      <c r="J1656" s="66">
        <v>340</v>
      </c>
      <c r="K1656" s="66">
        <v>340</v>
      </c>
      <c r="L1656" s="66">
        <v>340</v>
      </c>
      <c r="M1656" s="66">
        <v>340</v>
      </c>
      <c r="N1656" s="66">
        <f>VLOOKUP(A1656,GIS!A:C,3,0)</f>
        <v>340</v>
      </c>
      <c r="O1656" s="66" t="str">
        <f t="shared" si="376"/>
        <v/>
      </c>
      <c r="P1656" s="66" t="str">
        <f t="shared" si="386"/>
        <v/>
      </c>
      <c r="Q1656" s="66">
        <f t="shared" si="377"/>
        <v>340</v>
      </c>
      <c r="R1656" s="66">
        <f t="shared" si="378"/>
        <v>340</v>
      </c>
      <c r="S1656" s="66">
        <f>Q1656-U1656-SUMIFS(条件付き不可!X:X,条件付き不可!E:E,D1656)</f>
        <v>340</v>
      </c>
      <c r="T1656" s="66">
        <f t="shared" si="369"/>
        <v>340</v>
      </c>
      <c r="U1656" s="66">
        <f>IF(COUNTIFS(条件付き不可!$E:$E,$D1656,条件付き不可!$C:$C,条件付き不可!$V$3)&gt;0,Q1656,SUMIFS(条件付き不可!$L:$L,条件付き不可!$E:$E,$D1656,条件付き不可!$C:$C,U$1))</f>
        <v>0</v>
      </c>
      <c r="V1656" s="66">
        <f>IF(COUNTIFS(条件付き不可!$E:$E,$D1656,条件付き不可!$C:$C,条件付き不可!$V$5)&gt;0,Q1656,IFERROR(VLOOKUP(D1656,条件付き不可!E:Y,21,0),0))</f>
        <v>0</v>
      </c>
    </row>
    <row r="1657" spans="1:22">
      <c r="A1657" s="53" t="str">
        <f t="shared" ref="A1657" si="387">TEXT(D1657,"000000")</f>
        <v>043097</v>
      </c>
      <c r="B1657" s="53">
        <v>25</v>
      </c>
      <c r="C1657">
        <v>1656</v>
      </c>
      <c r="D1657">
        <v>43097</v>
      </c>
      <c r="E1657" t="s">
        <v>3039</v>
      </c>
      <c r="F1657" t="s">
        <v>1090</v>
      </c>
      <c r="G1657" t="str">
        <f>VLOOKUP(A1657,GIS!A:B,2,0)</f>
        <v>みつわ台4B</v>
      </c>
      <c r="H1657" t="s">
        <v>918</v>
      </c>
      <c r="I1657" t="s">
        <v>2624</v>
      </c>
      <c r="J1657" s="66">
        <v>350</v>
      </c>
      <c r="K1657" s="66">
        <v>350</v>
      </c>
      <c r="L1657" s="66">
        <v>350</v>
      </c>
      <c r="M1657" s="66">
        <v>350</v>
      </c>
      <c r="N1657" s="66">
        <f>VLOOKUP(A1657,GIS!A:C,3,0)</f>
        <v>350</v>
      </c>
      <c r="O1657" s="66" t="str">
        <f t="shared" ref="O1657" si="388">IF(J1657=N1657,"","✕")</f>
        <v/>
      </c>
      <c r="P1657" s="66" t="str">
        <f t="shared" ref="P1657" si="389">IF(J1657=K1657,IF(J1657=L1657,"","✕"),"✕")</f>
        <v/>
      </c>
      <c r="Q1657" s="66">
        <f t="shared" ref="Q1657" si="390">N1657</f>
        <v>350</v>
      </c>
      <c r="R1657" s="66">
        <f t="shared" ref="R1657" si="391">Q1657-U1657</f>
        <v>350</v>
      </c>
      <c r="S1657" s="66">
        <f>Q1657-U1657-SUMIFS(条件付き不可!X:X,条件付き不可!E:E,D1657)</f>
        <v>350</v>
      </c>
      <c r="T1657" s="66">
        <f t="shared" ref="T1657" si="392">Q1657-V1657</f>
        <v>350</v>
      </c>
      <c r="U1657" s="66">
        <f>IF(COUNTIFS(条件付き不可!$E:$E,$D1657,条件付き不可!$C:$C,条件付き不可!$V$3)&gt;0,Q1657,SUMIFS(条件付き不可!$L:$L,条件付き不可!$E:$E,$D1657,条件付き不可!$C:$C,U$1))</f>
        <v>0</v>
      </c>
      <c r="V1657" s="66">
        <f>IF(COUNTIFS(条件付き不可!$E:$E,$D1657,条件付き不可!$C:$C,条件付き不可!$V$5)&gt;0,Q1657,IFERROR(VLOOKUP(D1657,条件付き不可!E:Y,21,0),0))</f>
        <v>0</v>
      </c>
    </row>
    <row r="1658" spans="1:22">
      <c r="A1658" s="53" t="str">
        <f t="shared" si="379"/>
        <v>043008</v>
      </c>
      <c r="B1658" s="53">
        <v>25</v>
      </c>
      <c r="C1658">
        <v>1657</v>
      </c>
      <c r="D1658">
        <v>43008</v>
      </c>
      <c r="E1658" t="s">
        <v>3039</v>
      </c>
      <c r="F1658" t="s">
        <v>1090</v>
      </c>
      <c r="G1658" t="str">
        <f>VLOOKUP(A1658,GIS!A:B,2,0)</f>
        <v>みつわ台5Ａ</v>
      </c>
      <c r="H1658" t="s">
        <v>918</v>
      </c>
      <c r="I1658" t="s">
        <v>2624</v>
      </c>
      <c r="J1658" s="66">
        <v>510</v>
      </c>
      <c r="K1658" s="66">
        <v>510</v>
      </c>
      <c r="L1658" s="66">
        <v>510</v>
      </c>
      <c r="M1658" s="66">
        <v>510</v>
      </c>
      <c r="N1658" s="66">
        <f>VLOOKUP(A1658,GIS!A:C,3,0)</f>
        <v>510</v>
      </c>
      <c r="O1658" s="66" t="str">
        <f t="shared" si="376"/>
        <v/>
      </c>
      <c r="P1658" s="66" t="str">
        <f t="shared" si="386"/>
        <v/>
      </c>
      <c r="Q1658" s="66">
        <f t="shared" si="377"/>
        <v>510</v>
      </c>
      <c r="R1658" s="66">
        <f t="shared" si="378"/>
        <v>510</v>
      </c>
      <c r="S1658" s="66">
        <f>Q1658-U1658-SUMIFS(条件付き不可!X:X,条件付き不可!E:E,D1658)</f>
        <v>510</v>
      </c>
      <c r="T1658" s="66">
        <f t="shared" si="369"/>
        <v>510</v>
      </c>
      <c r="U1658" s="66">
        <f>IF(COUNTIFS(条件付き不可!$E:$E,$D1658,条件付き不可!$C:$C,条件付き不可!$V$3)&gt;0,Q1658,SUMIFS(条件付き不可!$L:$L,条件付き不可!$E:$E,$D1658,条件付き不可!$C:$C,U$1))</f>
        <v>0</v>
      </c>
      <c r="V1658" s="66">
        <f>IF(COUNTIFS(条件付き不可!$E:$E,$D1658,条件付き不可!$C:$C,条件付き不可!$V$5)&gt;0,Q1658,IFERROR(VLOOKUP(D1658,条件付き不可!E:Y,21,0),0))</f>
        <v>0</v>
      </c>
    </row>
    <row r="1659" spans="1:22">
      <c r="A1659" s="53" t="str">
        <f t="shared" si="379"/>
        <v>043009</v>
      </c>
      <c r="B1659" s="53">
        <v>25</v>
      </c>
      <c r="C1659">
        <v>1658</v>
      </c>
      <c r="D1659">
        <v>43009</v>
      </c>
      <c r="E1659" t="s">
        <v>3039</v>
      </c>
      <c r="F1659" t="s">
        <v>1090</v>
      </c>
      <c r="G1659" t="str">
        <f>VLOOKUP(A1659,GIS!A:B,2,0)</f>
        <v>みつわ台5Ｂ</v>
      </c>
      <c r="H1659" t="s">
        <v>918</v>
      </c>
      <c r="I1659" t="s">
        <v>2624</v>
      </c>
      <c r="J1659" s="66">
        <v>205</v>
      </c>
      <c r="K1659" s="66">
        <v>205</v>
      </c>
      <c r="L1659" s="66">
        <v>205</v>
      </c>
      <c r="M1659" s="66">
        <v>205</v>
      </c>
      <c r="N1659" s="66">
        <f>VLOOKUP(A1659,GIS!A:C,3,0)</f>
        <v>205</v>
      </c>
      <c r="O1659" s="66" t="str">
        <f t="shared" si="376"/>
        <v/>
      </c>
      <c r="P1659" s="66" t="str">
        <f t="shared" si="386"/>
        <v/>
      </c>
      <c r="Q1659" s="66">
        <f t="shared" si="377"/>
        <v>205</v>
      </c>
      <c r="R1659" s="66">
        <f t="shared" si="378"/>
        <v>205</v>
      </c>
      <c r="S1659" s="66">
        <f>Q1659-U1659-SUMIFS(条件付き不可!X:X,条件付き不可!E:E,D1659)</f>
        <v>205</v>
      </c>
      <c r="T1659" s="66">
        <f t="shared" si="369"/>
        <v>205</v>
      </c>
      <c r="U1659" s="66">
        <f>IF(COUNTIFS(条件付き不可!$E:$E,$D1659,条件付き不可!$C:$C,条件付き不可!$V$3)&gt;0,Q1659,SUMIFS(条件付き不可!$L:$L,条件付き不可!$E:$E,$D1659,条件付き不可!$C:$C,U$1))</f>
        <v>0</v>
      </c>
      <c r="V1659" s="66">
        <f>IF(COUNTIFS(条件付き不可!$E:$E,$D1659,条件付き不可!$C:$C,条件付き不可!$V$5)&gt;0,Q1659,IFERROR(VLOOKUP(D1659,条件付き不可!E:Y,21,0),0))</f>
        <v>0</v>
      </c>
    </row>
    <row r="1660" spans="1:22">
      <c r="A1660" s="53" t="str">
        <f t="shared" si="379"/>
        <v>043010</v>
      </c>
      <c r="B1660" s="53">
        <v>25</v>
      </c>
      <c r="C1660">
        <v>1659</v>
      </c>
      <c r="D1660">
        <v>43010</v>
      </c>
      <c r="E1660" t="s">
        <v>3039</v>
      </c>
      <c r="F1660" t="s">
        <v>1090</v>
      </c>
      <c r="G1660" t="str">
        <f>VLOOKUP(A1660,GIS!A:B,2,0)</f>
        <v>みつわ台5Ｃ</v>
      </c>
      <c r="H1660" t="s">
        <v>918</v>
      </c>
      <c r="I1660" t="s">
        <v>2624</v>
      </c>
      <c r="J1660" s="66">
        <v>880</v>
      </c>
      <c r="K1660" s="66">
        <v>880</v>
      </c>
      <c r="L1660" s="66">
        <v>880</v>
      </c>
      <c r="M1660" s="66">
        <v>880</v>
      </c>
      <c r="N1660" s="66">
        <f>VLOOKUP(A1660,GIS!A:C,3,0)</f>
        <v>880</v>
      </c>
      <c r="O1660" s="66" t="str">
        <f t="shared" si="376"/>
        <v/>
      </c>
      <c r="P1660" s="66" t="str">
        <f t="shared" si="386"/>
        <v/>
      </c>
      <c r="Q1660" s="66">
        <f t="shared" si="377"/>
        <v>880</v>
      </c>
      <c r="R1660" s="66">
        <f t="shared" si="378"/>
        <v>880</v>
      </c>
      <c r="S1660" s="66">
        <f>Q1660-U1660-SUMIFS(条件付き不可!X:X,条件付き不可!E:E,D1660)</f>
        <v>880</v>
      </c>
      <c r="T1660" s="66">
        <f t="shared" si="369"/>
        <v>880</v>
      </c>
      <c r="U1660" s="66">
        <f>IF(COUNTIFS(条件付き不可!$E:$E,$D1660,条件付き不可!$C:$C,条件付き不可!$V$3)&gt;0,Q1660,SUMIFS(条件付き不可!$L:$L,条件付き不可!$E:$E,$D1660,条件付き不可!$C:$C,U$1))</f>
        <v>0</v>
      </c>
      <c r="V1660" s="66">
        <f>IF(COUNTIFS(条件付き不可!$E:$E,$D1660,条件付き不可!$C:$C,条件付き不可!$V$5)&gt;0,Q1660,IFERROR(VLOOKUP(D1660,条件付き不可!E:Y,21,0),0))</f>
        <v>0</v>
      </c>
    </row>
    <row r="1661" spans="1:22">
      <c r="A1661" s="53" t="str">
        <f t="shared" si="379"/>
        <v>043011</v>
      </c>
      <c r="B1661" s="53">
        <v>25</v>
      </c>
      <c r="C1661">
        <v>1660</v>
      </c>
      <c r="D1661">
        <v>43011</v>
      </c>
      <c r="E1661" t="s">
        <v>3039</v>
      </c>
      <c r="F1661" t="s">
        <v>1100</v>
      </c>
      <c r="G1661" t="str">
        <f>VLOOKUP(A1661,GIS!A:B,2,0)</f>
        <v>都賀の台1</v>
      </c>
      <c r="H1661" t="s">
        <v>918</v>
      </c>
      <c r="I1661" t="s">
        <v>2624</v>
      </c>
      <c r="J1661" s="66">
        <v>340</v>
      </c>
      <c r="K1661" s="66">
        <v>340</v>
      </c>
      <c r="L1661" s="66">
        <v>340</v>
      </c>
      <c r="M1661" s="66">
        <v>340</v>
      </c>
      <c r="N1661" s="66">
        <f>VLOOKUP(A1661,GIS!A:C,3,0)</f>
        <v>340</v>
      </c>
      <c r="O1661" s="66" t="str">
        <f t="shared" si="376"/>
        <v/>
      </c>
      <c r="P1661" s="66" t="str">
        <f t="shared" si="386"/>
        <v/>
      </c>
      <c r="Q1661" s="66">
        <f t="shared" si="377"/>
        <v>340</v>
      </c>
      <c r="R1661" s="66">
        <f t="shared" si="378"/>
        <v>340</v>
      </c>
      <c r="S1661" s="66">
        <f>Q1661-U1661-SUMIFS(条件付き不可!X:X,条件付き不可!E:E,D1661)</f>
        <v>340</v>
      </c>
      <c r="T1661" s="66">
        <f t="shared" si="369"/>
        <v>340</v>
      </c>
      <c r="U1661" s="66">
        <f>IF(COUNTIFS(条件付き不可!$E:$E,$D1661,条件付き不可!$C:$C,条件付き不可!$V$3)&gt;0,Q1661,SUMIFS(条件付き不可!$L:$L,条件付き不可!$E:$E,$D1661,条件付き不可!$C:$C,U$1))</f>
        <v>0</v>
      </c>
      <c r="V1661" s="66">
        <f>IF(COUNTIFS(条件付き不可!$E:$E,$D1661,条件付き不可!$C:$C,条件付き不可!$V$5)&gt;0,Q1661,IFERROR(VLOOKUP(D1661,条件付き不可!E:Y,21,0),0))</f>
        <v>0</v>
      </c>
    </row>
    <row r="1662" spans="1:22">
      <c r="A1662" s="53" t="str">
        <f t="shared" si="379"/>
        <v>043089</v>
      </c>
      <c r="B1662" s="53">
        <v>25</v>
      </c>
      <c r="C1662">
        <v>1661</v>
      </c>
      <c r="D1662">
        <v>43089</v>
      </c>
      <c r="E1662" t="s">
        <v>3039</v>
      </c>
      <c r="F1662" t="s">
        <v>1100</v>
      </c>
      <c r="G1662" t="str">
        <f>VLOOKUP(A1662,GIS!A:B,2,0)</f>
        <v>都賀の台2</v>
      </c>
      <c r="H1662" t="s">
        <v>918</v>
      </c>
      <c r="I1662" t="s">
        <v>2624</v>
      </c>
      <c r="J1662" s="66">
        <v>330</v>
      </c>
      <c r="K1662" s="66">
        <v>330</v>
      </c>
      <c r="L1662" s="66">
        <v>330</v>
      </c>
      <c r="M1662" s="66">
        <v>330</v>
      </c>
      <c r="N1662" s="66">
        <f>VLOOKUP(A1662,GIS!A:C,3,0)</f>
        <v>330</v>
      </c>
      <c r="O1662" s="66" t="str">
        <f t="shared" si="376"/>
        <v/>
      </c>
      <c r="P1662" s="66" t="str">
        <f t="shared" si="386"/>
        <v/>
      </c>
      <c r="Q1662" s="66">
        <f t="shared" si="377"/>
        <v>330</v>
      </c>
      <c r="R1662" s="66">
        <f t="shared" si="378"/>
        <v>330</v>
      </c>
      <c r="S1662" s="66">
        <f>Q1662-U1662-SUMIFS(条件付き不可!X:X,条件付き不可!E:E,D1662)</f>
        <v>330</v>
      </c>
      <c r="T1662" s="66">
        <f t="shared" si="369"/>
        <v>330</v>
      </c>
      <c r="U1662" s="66">
        <f>IF(COUNTIFS(条件付き不可!$E:$E,$D1662,条件付き不可!$C:$C,条件付き不可!$V$3)&gt;0,Q1662,SUMIFS(条件付き不可!$L:$L,条件付き不可!$E:$E,$D1662,条件付き不可!$C:$C,U$1))</f>
        <v>0</v>
      </c>
      <c r="V1662" s="66">
        <f>IF(COUNTIFS(条件付き不可!$E:$E,$D1662,条件付き不可!$C:$C,条件付き不可!$V$5)&gt;0,Q1662,IFERROR(VLOOKUP(D1662,条件付き不可!E:Y,21,0),0))</f>
        <v>0</v>
      </c>
    </row>
    <row r="1663" spans="1:22">
      <c r="A1663" s="53" t="str">
        <f t="shared" si="379"/>
        <v>043012</v>
      </c>
      <c r="B1663" s="53">
        <v>25</v>
      </c>
      <c r="C1663">
        <v>1662</v>
      </c>
      <c r="D1663">
        <v>43012</v>
      </c>
      <c r="E1663" t="s">
        <v>3039</v>
      </c>
      <c r="F1663" t="s">
        <v>1100</v>
      </c>
      <c r="G1663" t="str">
        <f>VLOOKUP(A1663,GIS!A:B,2,0)</f>
        <v>都賀の台3・4</v>
      </c>
      <c r="H1663" t="s">
        <v>918</v>
      </c>
      <c r="I1663" t="s">
        <v>2624</v>
      </c>
      <c r="J1663" s="66">
        <v>610</v>
      </c>
      <c r="K1663" s="66">
        <v>610</v>
      </c>
      <c r="L1663" s="66">
        <v>610</v>
      </c>
      <c r="M1663" s="66">
        <v>610</v>
      </c>
      <c r="N1663" s="66">
        <f>VLOOKUP(A1663,GIS!A:C,3,0)</f>
        <v>610</v>
      </c>
      <c r="O1663" s="66" t="str">
        <f t="shared" si="376"/>
        <v/>
      </c>
      <c r="P1663" s="66" t="str">
        <f t="shared" si="386"/>
        <v/>
      </c>
      <c r="Q1663" s="66">
        <f t="shared" si="377"/>
        <v>610</v>
      </c>
      <c r="R1663" s="66">
        <f t="shared" si="378"/>
        <v>610</v>
      </c>
      <c r="S1663" s="66">
        <f>Q1663-U1663-SUMIFS(条件付き不可!X:X,条件付き不可!E:E,D1663)</f>
        <v>610</v>
      </c>
      <c r="T1663" s="66">
        <f t="shared" si="369"/>
        <v>610</v>
      </c>
      <c r="U1663" s="66">
        <f>IF(COUNTIFS(条件付き不可!$E:$E,$D1663,条件付き不可!$C:$C,条件付き不可!$V$3)&gt;0,Q1663,SUMIFS(条件付き不可!$L:$L,条件付き不可!$E:$E,$D1663,条件付き不可!$C:$C,U$1))</f>
        <v>0</v>
      </c>
      <c r="V1663" s="66">
        <f>IF(COUNTIFS(条件付き不可!$E:$E,$D1663,条件付き不可!$C:$C,条件付き不可!$V$5)&gt;0,Q1663,IFERROR(VLOOKUP(D1663,条件付き不可!E:Y,21,0),0))</f>
        <v>0</v>
      </c>
    </row>
    <row r="1664" spans="1:22">
      <c r="A1664" s="53" t="str">
        <f t="shared" si="379"/>
        <v>043013</v>
      </c>
      <c r="B1664" s="53">
        <v>25</v>
      </c>
      <c r="C1664">
        <v>1663</v>
      </c>
      <c r="D1664">
        <v>43013</v>
      </c>
      <c r="E1664" t="s">
        <v>3039</v>
      </c>
      <c r="F1664" t="s">
        <v>1104</v>
      </c>
      <c r="G1664" t="str">
        <f>VLOOKUP(A1664,GIS!A:B,2,0)</f>
        <v>西都賀1</v>
      </c>
      <c r="H1664" t="s">
        <v>918</v>
      </c>
      <c r="I1664" t="s">
        <v>2624</v>
      </c>
      <c r="J1664" s="66">
        <v>660</v>
      </c>
      <c r="K1664" s="66">
        <v>660</v>
      </c>
      <c r="L1664" s="66">
        <v>660</v>
      </c>
      <c r="M1664" s="66">
        <v>660</v>
      </c>
      <c r="N1664" s="66">
        <f>VLOOKUP(A1664,GIS!A:C,3,0)</f>
        <v>660</v>
      </c>
      <c r="O1664" s="66" t="str">
        <f t="shared" si="376"/>
        <v/>
      </c>
      <c r="P1664" s="66" t="str">
        <f t="shared" si="386"/>
        <v/>
      </c>
      <c r="Q1664" s="66">
        <f t="shared" si="377"/>
        <v>660</v>
      </c>
      <c r="R1664" s="66">
        <f t="shared" si="378"/>
        <v>660</v>
      </c>
      <c r="S1664" s="66">
        <f>Q1664-U1664-SUMIFS(条件付き不可!X:X,条件付き不可!E:E,D1664)</f>
        <v>660</v>
      </c>
      <c r="T1664" s="66">
        <f t="shared" ref="T1664:T1728" si="393">Q1664-V1664</f>
        <v>660</v>
      </c>
      <c r="U1664" s="66">
        <f>IF(COUNTIFS(条件付き不可!$E:$E,$D1664,条件付き不可!$C:$C,条件付き不可!$V$3)&gt;0,Q1664,SUMIFS(条件付き不可!$L:$L,条件付き不可!$E:$E,$D1664,条件付き不可!$C:$C,U$1))</f>
        <v>0</v>
      </c>
      <c r="V1664" s="66">
        <f>IF(COUNTIFS(条件付き不可!$E:$E,$D1664,条件付き不可!$C:$C,条件付き不可!$V$5)&gt;0,Q1664,IFERROR(VLOOKUP(D1664,条件付き不可!E:Y,21,0),0))</f>
        <v>0</v>
      </c>
    </row>
    <row r="1665" spans="1:22">
      <c r="A1665" s="53" t="str">
        <f t="shared" si="379"/>
        <v>043014</v>
      </c>
      <c r="B1665" s="53">
        <v>25</v>
      </c>
      <c r="C1665">
        <v>1664</v>
      </c>
      <c r="D1665">
        <v>43014</v>
      </c>
      <c r="E1665" t="s">
        <v>3039</v>
      </c>
      <c r="F1665" t="s">
        <v>1104</v>
      </c>
      <c r="G1665" t="str">
        <f>VLOOKUP(A1665,GIS!A:B,2,0)</f>
        <v>西都賀2</v>
      </c>
      <c r="H1665" t="s">
        <v>918</v>
      </c>
      <c r="I1665" t="s">
        <v>2624</v>
      </c>
      <c r="J1665" s="66">
        <v>560</v>
      </c>
      <c r="K1665" s="66">
        <v>560</v>
      </c>
      <c r="L1665" s="66">
        <v>560</v>
      </c>
      <c r="M1665" s="66">
        <v>560</v>
      </c>
      <c r="N1665" s="66">
        <f>VLOOKUP(A1665,GIS!A:C,3,0)</f>
        <v>560</v>
      </c>
      <c r="O1665" s="66" t="str">
        <f t="shared" si="376"/>
        <v/>
      </c>
      <c r="P1665" s="66" t="str">
        <f t="shared" si="386"/>
        <v/>
      </c>
      <c r="Q1665" s="66">
        <f t="shared" si="377"/>
        <v>560</v>
      </c>
      <c r="R1665" s="66">
        <f t="shared" si="378"/>
        <v>560</v>
      </c>
      <c r="S1665" s="66">
        <f>Q1665-U1665-SUMIFS(条件付き不可!X:X,条件付き不可!E:E,D1665)</f>
        <v>560</v>
      </c>
      <c r="T1665" s="66">
        <f t="shared" si="393"/>
        <v>560</v>
      </c>
      <c r="U1665" s="66">
        <f>IF(COUNTIFS(条件付き不可!$E:$E,$D1665,条件付き不可!$C:$C,条件付き不可!$V$3)&gt;0,Q1665,SUMIFS(条件付き不可!$L:$L,条件付き不可!$E:$E,$D1665,条件付き不可!$C:$C,U$1))</f>
        <v>0</v>
      </c>
      <c r="V1665" s="66">
        <f>IF(COUNTIFS(条件付き不可!$E:$E,$D1665,条件付き不可!$C:$C,条件付き不可!$V$5)&gt;0,Q1665,IFERROR(VLOOKUP(D1665,条件付き不可!E:Y,21,0),0))</f>
        <v>0</v>
      </c>
    </row>
    <row r="1666" spans="1:22">
      <c r="A1666" s="53" t="str">
        <f t="shared" si="379"/>
        <v>043015</v>
      </c>
      <c r="B1666" s="53">
        <v>25</v>
      </c>
      <c r="C1666">
        <v>1665</v>
      </c>
      <c r="D1666">
        <v>43015</v>
      </c>
      <c r="E1666" t="s">
        <v>3039</v>
      </c>
      <c r="F1666" t="s">
        <v>1104</v>
      </c>
      <c r="G1666" t="str">
        <f>VLOOKUP(A1666,GIS!A:B,2,0)</f>
        <v>西都賀３Ａ</v>
      </c>
      <c r="H1666" t="s">
        <v>918</v>
      </c>
      <c r="I1666" t="s">
        <v>2624</v>
      </c>
      <c r="J1666" s="66">
        <v>395</v>
      </c>
      <c r="K1666" s="66">
        <v>395</v>
      </c>
      <c r="L1666" s="66">
        <v>395</v>
      </c>
      <c r="M1666" s="66">
        <v>395</v>
      </c>
      <c r="N1666" s="66">
        <f>VLOOKUP(A1666,GIS!A:C,3,0)</f>
        <v>395</v>
      </c>
      <c r="O1666" s="66" t="str">
        <f t="shared" si="376"/>
        <v/>
      </c>
      <c r="P1666" s="66" t="str">
        <f t="shared" si="386"/>
        <v/>
      </c>
      <c r="Q1666" s="66">
        <f t="shared" si="377"/>
        <v>395</v>
      </c>
      <c r="R1666" s="66">
        <f t="shared" si="378"/>
        <v>395</v>
      </c>
      <c r="S1666" s="66">
        <f>Q1666-U1666-SUMIFS(条件付き不可!X:X,条件付き不可!E:E,D1666)</f>
        <v>395</v>
      </c>
      <c r="T1666" s="66">
        <f t="shared" si="393"/>
        <v>395</v>
      </c>
      <c r="U1666" s="66">
        <f>IF(COUNTIFS(条件付き不可!$E:$E,$D1666,条件付き不可!$C:$C,条件付き不可!$V$3)&gt;0,Q1666,SUMIFS(条件付き不可!$L:$L,条件付き不可!$E:$E,$D1666,条件付き不可!$C:$C,U$1))</f>
        <v>0</v>
      </c>
      <c r="V1666" s="66">
        <f>IF(COUNTIFS(条件付き不可!$E:$E,$D1666,条件付き不可!$C:$C,条件付き不可!$V$5)&gt;0,Q1666,IFERROR(VLOOKUP(D1666,条件付き不可!E:Y,21,0),0))</f>
        <v>0</v>
      </c>
    </row>
    <row r="1667" spans="1:22">
      <c r="A1667" s="53" t="str">
        <f t="shared" si="379"/>
        <v>043085</v>
      </c>
      <c r="B1667" s="53">
        <v>25</v>
      </c>
      <c r="C1667">
        <v>1666</v>
      </c>
      <c r="D1667">
        <v>43085</v>
      </c>
      <c r="E1667" t="s">
        <v>3039</v>
      </c>
      <c r="F1667" t="s">
        <v>1104</v>
      </c>
      <c r="G1667" t="str">
        <f>VLOOKUP(A1667,GIS!A:B,2,0)</f>
        <v>西都賀３Ｂ</v>
      </c>
      <c r="H1667" t="s">
        <v>918</v>
      </c>
      <c r="I1667" t="s">
        <v>2624</v>
      </c>
      <c r="J1667" s="66">
        <v>380</v>
      </c>
      <c r="K1667" s="66">
        <v>380</v>
      </c>
      <c r="L1667" s="66">
        <v>380</v>
      </c>
      <c r="M1667" s="66">
        <v>380</v>
      </c>
      <c r="N1667" s="66">
        <f>VLOOKUP(A1667,GIS!A:C,3,0)</f>
        <v>380</v>
      </c>
      <c r="O1667" s="66" t="str">
        <f t="shared" si="376"/>
        <v/>
      </c>
      <c r="P1667" s="66" t="str">
        <f t="shared" si="386"/>
        <v/>
      </c>
      <c r="Q1667" s="66">
        <f t="shared" si="377"/>
        <v>380</v>
      </c>
      <c r="R1667" s="66">
        <f t="shared" si="378"/>
        <v>380</v>
      </c>
      <c r="S1667" s="66">
        <f>Q1667-U1667-SUMIFS(条件付き不可!X:X,条件付き不可!E:E,D1667)</f>
        <v>380</v>
      </c>
      <c r="T1667" s="66">
        <f t="shared" si="393"/>
        <v>380</v>
      </c>
      <c r="U1667" s="66">
        <f>IF(COUNTIFS(条件付き不可!$E:$E,$D1667,条件付き不可!$C:$C,条件付き不可!$V$3)&gt;0,Q1667,SUMIFS(条件付き不可!$L:$L,条件付き不可!$E:$E,$D1667,条件付き不可!$C:$C,U$1))</f>
        <v>0</v>
      </c>
      <c r="V1667" s="66">
        <f>IF(COUNTIFS(条件付き不可!$E:$E,$D1667,条件付き不可!$C:$C,条件付き不可!$V$5)&gt;0,Q1667,IFERROR(VLOOKUP(D1667,条件付き不可!E:Y,21,0),0))</f>
        <v>0</v>
      </c>
    </row>
    <row r="1668" spans="1:22">
      <c r="A1668" s="53" t="str">
        <f t="shared" si="379"/>
        <v>043016</v>
      </c>
      <c r="B1668" s="53">
        <v>25</v>
      </c>
      <c r="C1668">
        <v>1667</v>
      </c>
      <c r="D1668">
        <v>43016</v>
      </c>
      <c r="E1668" t="s">
        <v>3039</v>
      </c>
      <c r="F1668" t="s">
        <v>1104</v>
      </c>
      <c r="G1668" t="str">
        <f>VLOOKUP(A1668,GIS!A:B,2,0)</f>
        <v>西都賀4</v>
      </c>
      <c r="H1668" t="s">
        <v>918</v>
      </c>
      <c r="I1668" t="s">
        <v>2624</v>
      </c>
      <c r="J1668" s="66">
        <v>645</v>
      </c>
      <c r="K1668" s="66">
        <v>645</v>
      </c>
      <c r="L1668" s="66">
        <v>645</v>
      </c>
      <c r="M1668" s="66">
        <v>645</v>
      </c>
      <c r="N1668" s="66">
        <f>VLOOKUP(A1668,GIS!A:C,3,0)</f>
        <v>645</v>
      </c>
      <c r="O1668" s="66" t="str">
        <f t="shared" si="376"/>
        <v/>
      </c>
      <c r="P1668" s="66" t="str">
        <f t="shared" si="386"/>
        <v/>
      </c>
      <c r="Q1668" s="66">
        <f t="shared" si="377"/>
        <v>645</v>
      </c>
      <c r="R1668" s="66">
        <f t="shared" si="378"/>
        <v>645</v>
      </c>
      <c r="S1668" s="66">
        <f>Q1668-U1668-SUMIFS(条件付き不可!X:X,条件付き不可!E:E,D1668)</f>
        <v>645</v>
      </c>
      <c r="T1668" s="66">
        <f t="shared" si="393"/>
        <v>645</v>
      </c>
      <c r="U1668" s="66">
        <f>IF(COUNTIFS(条件付き不可!$E:$E,$D1668,条件付き不可!$C:$C,条件付き不可!$V$3)&gt;0,Q1668,SUMIFS(条件付き不可!$L:$L,条件付き不可!$E:$E,$D1668,条件付き不可!$C:$C,U$1))</f>
        <v>0</v>
      </c>
      <c r="V1668" s="66">
        <f>IF(COUNTIFS(条件付き不可!$E:$E,$D1668,条件付き不可!$C:$C,条件付き不可!$V$5)&gt;0,Q1668,IFERROR(VLOOKUP(D1668,条件付き不可!E:Y,21,0),0))</f>
        <v>0</v>
      </c>
    </row>
    <row r="1669" spans="1:22">
      <c r="A1669" s="53" t="str">
        <f t="shared" si="379"/>
        <v>043017</v>
      </c>
      <c r="B1669" s="53">
        <v>25</v>
      </c>
      <c r="C1669">
        <v>1668</v>
      </c>
      <c r="D1669">
        <v>43017</v>
      </c>
      <c r="E1669" t="s">
        <v>3039</v>
      </c>
      <c r="F1669" t="s">
        <v>1104</v>
      </c>
      <c r="G1669" t="str">
        <f>VLOOKUP(A1669,GIS!A:B,2,0)</f>
        <v>西都賀5</v>
      </c>
      <c r="H1669" t="s">
        <v>918</v>
      </c>
      <c r="I1669" t="s">
        <v>2624</v>
      </c>
      <c r="J1669" s="66">
        <v>600</v>
      </c>
      <c r="K1669" s="66">
        <v>600</v>
      </c>
      <c r="L1669" s="66">
        <v>600</v>
      </c>
      <c r="M1669" s="66">
        <v>600</v>
      </c>
      <c r="N1669" s="66">
        <f>VLOOKUP(A1669,GIS!A:C,3,0)</f>
        <v>600</v>
      </c>
      <c r="O1669" s="66" t="str">
        <f t="shared" si="376"/>
        <v/>
      </c>
      <c r="P1669" s="66" t="str">
        <f t="shared" si="386"/>
        <v/>
      </c>
      <c r="Q1669" s="66">
        <f t="shared" si="377"/>
        <v>600</v>
      </c>
      <c r="R1669" s="66">
        <f t="shared" si="378"/>
        <v>600</v>
      </c>
      <c r="S1669" s="66">
        <f>Q1669-U1669-SUMIFS(条件付き不可!X:X,条件付き不可!E:E,D1669)</f>
        <v>600</v>
      </c>
      <c r="T1669" s="66">
        <f t="shared" si="393"/>
        <v>600</v>
      </c>
      <c r="U1669" s="66">
        <f>IF(COUNTIFS(条件付き不可!$E:$E,$D1669,条件付き不可!$C:$C,条件付き不可!$V$3)&gt;0,Q1669,SUMIFS(条件付き不可!$L:$L,条件付き不可!$E:$E,$D1669,条件付き不可!$C:$C,U$1))</f>
        <v>0</v>
      </c>
      <c r="V1669" s="66">
        <f>IF(COUNTIFS(条件付き不可!$E:$E,$D1669,条件付き不可!$C:$C,条件付き不可!$V$5)&gt;0,Q1669,IFERROR(VLOOKUP(D1669,条件付き不可!E:Y,21,0),0))</f>
        <v>0</v>
      </c>
    </row>
    <row r="1670" spans="1:22">
      <c r="A1670" s="53" t="str">
        <f t="shared" si="379"/>
        <v>043018</v>
      </c>
      <c r="B1670" s="53">
        <v>25</v>
      </c>
      <c r="C1670">
        <v>1669</v>
      </c>
      <c r="D1670">
        <v>43018</v>
      </c>
      <c r="E1670" t="s">
        <v>3039</v>
      </c>
      <c r="F1670" t="s">
        <v>1111</v>
      </c>
      <c r="G1670" t="str">
        <f>VLOOKUP(A1670,GIS!A:B,2,0)</f>
        <v>原町　Ａ</v>
      </c>
      <c r="H1670" t="s">
        <v>918</v>
      </c>
      <c r="I1670" t="s">
        <v>2624</v>
      </c>
      <c r="J1670" s="66">
        <v>530</v>
      </c>
      <c r="K1670" s="66">
        <v>530</v>
      </c>
      <c r="L1670" s="66">
        <v>530</v>
      </c>
      <c r="M1670" s="66">
        <v>530</v>
      </c>
      <c r="N1670" s="66">
        <f>VLOOKUP(A1670,GIS!A:C,3,0)</f>
        <v>530</v>
      </c>
      <c r="O1670" s="66" t="str">
        <f t="shared" si="376"/>
        <v/>
      </c>
      <c r="P1670" s="66" t="str">
        <f t="shared" si="386"/>
        <v/>
      </c>
      <c r="Q1670" s="66">
        <f t="shared" si="377"/>
        <v>530</v>
      </c>
      <c r="R1670" s="66">
        <f t="shared" si="378"/>
        <v>530</v>
      </c>
      <c r="S1670" s="66">
        <f>Q1670-U1670-SUMIFS(条件付き不可!X:X,条件付き不可!E:E,D1670)</f>
        <v>530</v>
      </c>
      <c r="T1670" s="66">
        <f t="shared" si="393"/>
        <v>530</v>
      </c>
      <c r="U1670" s="66">
        <f>IF(COUNTIFS(条件付き不可!$E:$E,$D1670,条件付き不可!$C:$C,条件付き不可!$V$3)&gt;0,Q1670,SUMIFS(条件付き不可!$L:$L,条件付き不可!$E:$E,$D1670,条件付き不可!$C:$C,U$1))</f>
        <v>0</v>
      </c>
      <c r="V1670" s="66">
        <f>IF(COUNTIFS(条件付き不可!$E:$E,$D1670,条件付き不可!$C:$C,条件付き不可!$V$5)&gt;0,Q1670,IFERROR(VLOOKUP(D1670,条件付き不可!E:Y,21,0),0))</f>
        <v>0</v>
      </c>
    </row>
    <row r="1671" spans="1:22">
      <c r="A1671" s="53" t="str">
        <f t="shared" si="379"/>
        <v>043019</v>
      </c>
      <c r="B1671" s="53">
        <v>25</v>
      </c>
      <c r="C1671">
        <v>1670</v>
      </c>
      <c r="D1671">
        <v>43019</v>
      </c>
      <c r="E1671" t="s">
        <v>3039</v>
      </c>
      <c r="F1671" t="s">
        <v>1111</v>
      </c>
      <c r="G1671" t="str">
        <f>VLOOKUP(A1671,GIS!A:B,2,0)</f>
        <v>原町　Ｂ</v>
      </c>
      <c r="H1671" t="s">
        <v>918</v>
      </c>
      <c r="I1671" t="s">
        <v>2624</v>
      </c>
      <c r="J1671" s="66">
        <v>740</v>
      </c>
      <c r="K1671" s="66">
        <v>740</v>
      </c>
      <c r="L1671" s="66">
        <v>740</v>
      </c>
      <c r="M1671" s="66">
        <v>740</v>
      </c>
      <c r="N1671" s="66">
        <f>VLOOKUP(A1671,GIS!A:C,3,0)</f>
        <v>740</v>
      </c>
      <c r="O1671" s="66" t="str">
        <f t="shared" si="376"/>
        <v/>
      </c>
      <c r="P1671" s="66" t="str">
        <f t="shared" si="386"/>
        <v/>
      </c>
      <c r="Q1671" s="66">
        <f t="shared" si="377"/>
        <v>740</v>
      </c>
      <c r="R1671" s="66">
        <f t="shared" si="378"/>
        <v>740</v>
      </c>
      <c r="S1671" s="66">
        <f>Q1671-U1671-SUMIFS(条件付き不可!X:X,条件付き不可!E:E,D1671)</f>
        <v>740</v>
      </c>
      <c r="T1671" s="66">
        <f t="shared" si="393"/>
        <v>740</v>
      </c>
      <c r="U1671" s="66">
        <f>IF(COUNTIFS(条件付き不可!$E:$E,$D1671,条件付き不可!$C:$C,条件付き不可!$V$3)&gt;0,Q1671,SUMIFS(条件付き不可!$L:$L,条件付き不可!$E:$E,$D1671,条件付き不可!$C:$C,U$1))</f>
        <v>0</v>
      </c>
      <c r="V1671" s="66">
        <f>IF(COUNTIFS(条件付き不可!$E:$E,$D1671,条件付き不可!$C:$C,条件付き不可!$V$5)&gt;0,Q1671,IFERROR(VLOOKUP(D1671,条件付き不可!E:Y,21,0),0))</f>
        <v>0</v>
      </c>
    </row>
    <row r="1672" spans="1:22">
      <c r="A1672" s="53" t="str">
        <f t="shared" si="379"/>
        <v>043020</v>
      </c>
      <c r="B1672" s="53">
        <v>25</v>
      </c>
      <c r="C1672">
        <v>1671</v>
      </c>
      <c r="D1672">
        <v>43020</v>
      </c>
      <c r="E1672" t="s">
        <v>3039</v>
      </c>
      <c r="F1672" t="s">
        <v>1114</v>
      </c>
      <c r="G1672" t="str">
        <f>VLOOKUP(A1672,GIS!A:B,2,0)</f>
        <v>都賀１・高品町</v>
      </c>
      <c r="H1672" t="s">
        <v>918</v>
      </c>
      <c r="I1672" t="s">
        <v>2624</v>
      </c>
      <c r="J1672" s="66">
        <v>530</v>
      </c>
      <c r="K1672" s="66">
        <v>530</v>
      </c>
      <c r="L1672" s="66">
        <v>530</v>
      </c>
      <c r="M1672" s="66">
        <v>530</v>
      </c>
      <c r="N1672" s="66">
        <f>VLOOKUP(A1672,GIS!A:C,3,0)</f>
        <v>530</v>
      </c>
      <c r="O1672" s="66" t="str">
        <f t="shared" si="376"/>
        <v/>
      </c>
      <c r="P1672" s="66" t="str">
        <f t="shared" si="386"/>
        <v/>
      </c>
      <c r="Q1672" s="66">
        <f t="shared" si="377"/>
        <v>530</v>
      </c>
      <c r="R1672" s="66">
        <f t="shared" si="378"/>
        <v>530</v>
      </c>
      <c r="S1672" s="66">
        <f>Q1672-U1672-SUMIFS(条件付き不可!X:X,条件付き不可!E:E,D1672)</f>
        <v>530</v>
      </c>
      <c r="T1672" s="66">
        <f t="shared" si="393"/>
        <v>530</v>
      </c>
      <c r="U1672" s="66">
        <f>IF(COUNTIFS(条件付き不可!$E:$E,$D1672,条件付き不可!$C:$C,条件付き不可!$V$3)&gt;0,Q1672,SUMIFS(条件付き不可!$L:$L,条件付き不可!$E:$E,$D1672,条件付き不可!$C:$C,U$1))</f>
        <v>0</v>
      </c>
      <c r="V1672" s="66">
        <f>IF(COUNTIFS(条件付き不可!$E:$E,$D1672,条件付き不可!$C:$C,条件付き不可!$V$5)&gt;0,Q1672,IFERROR(VLOOKUP(D1672,条件付き不可!E:Y,21,0),0))</f>
        <v>0</v>
      </c>
    </row>
    <row r="1673" spans="1:22">
      <c r="A1673" s="53" t="str">
        <f t="shared" si="379"/>
        <v>043021</v>
      </c>
      <c r="B1673" s="53">
        <v>25</v>
      </c>
      <c r="C1673">
        <v>1672</v>
      </c>
      <c r="D1673">
        <v>43021</v>
      </c>
      <c r="E1673" t="s">
        <v>3039</v>
      </c>
      <c r="F1673" t="s">
        <v>1114</v>
      </c>
      <c r="G1673" t="str">
        <f>VLOOKUP(A1673,GIS!A:B,2,0)</f>
        <v>都賀2</v>
      </c>
      <c r="H1673" t="s">
        <v>918</v>
      </c>
      <c r="I1673" t="s">
        <v>2624</v>
      </c>
      <c r="J1673" s="66">
        <v>630</v>
      </c>
      <c r="K1673" s="66">
        <v>630</v>
      </c>
      <c r="L1673" s="66">
        <v>630</v>
      </c>
      <c r="M1673" s="66">
        <v>630</v>
      </c>
      <c r="N1673" s="66">
        <f>VLOOKUP(A1673,GIS!A:C,3,0)</f>
        <v>630</v>
      </c>
      <c r="O1673" s="66" t="str">
        <f t="shared" ref="O1673:O1737" si="394">IF(J1673=N1673,"","✕")</f>
        <v/>
      </c>
      <c r="P1673" s="66" t="str">
        <f t="shared" si="386"/>
        <v/>
      </c>
      <c r="Q1673" s="66">
        <f t="shared" ref="Q1673:Q1737" si="395">N1673</f>
        <v>630</v>
      </c>
      <c r="R1673" s="66">
        <f t="shared" ref="R1673:R1737" si="396">Q1673-U1673</f>
        <v>630</v>
      </c>
      <c r="S1673" s="66">
        <f>Q1673-U1673-SUMIFS(条件付き不可!X:X,条件付き不可!E:E,D1673)</f>
        <v>630</v>
      </c>
      <c r="T1673" s="66">
        <f t="shared" si="393"/>
        <v>630</v>
      </c>
      <c r="U1673" s="66">
        <f>IF(COUNTIFS(条件付き不可!$E:$E,$D1673,条件付き不可!$C:$C,条件付き不可!$V$3)&gt;0,Q1673,SUMIFS(条件付き不可!$L:$L,条件付き不可!$E:$E,$D1673,条件付き不可!$C:$C,U$1))</f>
        <v>0</v>
      </c>
      <c r="V1673" s="66">
        <f>IF(COUNTIFS(条件付き不可!$E:$E,$D1673,条件付き不可!$C:$C,条件付き不可!$V$5)&gt;0,Q1673,IFERROR(VLOOKUP(D1673,条件付き不可!E:Y,21,0),0))</f>
        <v>0</v>
      </c>
    </row>
    <row r="1674" spans="1:22">
      <c r="A1674" s="53" t="str">
        <f t="shared" si="379"/>
        <v>043022</v>
      </c>
      <c r="B1674" s="53">
        <v>25</v>
      </c>
      <c r="C1674">
        <v>1673</v>
      </c>
      <c r="D1674">
        <v>43022</v>
      </c>
      <c r="E1674" t="s">
        <v>3039</v>
      </c>
      <c r="F1674" t="s">
        <v>1114</v>
      </c>
      <c r="G1674" t="str">
        <f>VLOOKUP(A1674,GIS!A:B,2,0)</f>
        <v>都賀3</v>
      </c>
      <c r="H1674" t="s">
        <v>918</v>
      </c>
      <c r="I1674" t="s">
        <v>2624</v>
      </c>
      <c r="J1674" s="66">
        <v>600</v>
      </c>
      <c r="K1674" s="66">
        <v>553</v>
      </c>
      <c r="L1674" s="66">
        <v>553</v>
      </c>
      <c r="M1674" s="66">
        <v>600</v>
      </c>
      <c r="N1674" s="66">
        <f>VLOOKUP(A1674,GIS!A:C,3,0)</f>
        <v>600</v>
      </c>
      <c r="O1674" s="66" t="str">
        <f t="shared" si="394"/>
        <v/>
      </c>
      <c r="P1674" s="66" t="str">
        <f t="shared" si="386"/>
        <v>✕</v>
      </c>
      <c r="Q1674" s="66">
        <f t="shared" si="395"/>
        <v>600</v>
      </c>
      <c r="R1674" s="66">
        <f t="shared" si="396"/>
        <v>553</v>
      </c>
      <c r="S1674" s="66">
        <f>Q1674-U1674-SUMIFS(条件付き不可!X:X,条件付き不可!E:E,D1674)</f>
        <v>553</v>
      </c>
      <c r="T1674" s="66">
        <f t="shared" si="393"/>
        <v>600</v>
      </c>
      <c r="U1674" s="66">
        <f>IF(COUNTIFS(条件付き不可!$E:$E,$D1674,条件付き不可!$C:$C,条件付き不可!$V$3)&gt;0,Q1674,SUMIFS(条件付き不可!$L:$L,条件付き不可!$E:$E,$D1674,条件付き不可!$C:$C,U$1))</f>
        <v>47</v>
      </c>
      <c r="V1674" s="66">
        <f>IF(COUNTIFS(条件付き不可!$E:$E,$D1674,条件付き不可!$C:$C,条件付き不可!$V$5)&gt;0,Q1674,IFERROR(VLOOKUP(D1674,条件付き不可!E:Y,21,0),0))</f>
        <v>0</v>
      </c>
    </row>
    <row r="1675" spans="1:22">
      <c r="A1675" s="53" t="str">
        <f t="shared" si="379"/>
        <v>043023</v>
      </c>
      <c r="B1675" s="53">
        <v>25</v>
      </c>
      <c r="C1675">
        <v>1674</v>
      </c>
      <c r="D1675">
        <v>43023</v>
      </c>
      <c r="E1675" t="s">
        <v>3039</v>
      </c>
      <c r="F1675" t="s">
        <v>1114</v>
      </c>
      <c r="G1675" t="str">
        <f>VLOOKUP(A1675,GIS!A:B,2,0)</f>
        <v>都賀4</v>
      </c>
      <c r="H1675" t="s">
        <v>918</v>
      </c>
      <c r="I1675" t="s">
        <v>2624</v>
      </c>
      <c r="J1675" s="66">
        <v>390</v>
      </c>
      <c r="K1675" s="66">
        <v>390</v>
      </c>
      <c r="L1675" s="66">
        <v>390</v>
      </c>
      <c r="M1675" s="66">
        <v>390</v>
      </c>
      <c r="N1675" s="66">
        <f>VLOOKUP(A1675,GIS!A:C,3,0)</f>
        <v>390</v>
      </c>
      <c r="O1675" s="66" t="str">
        <f t="shared" si="394"/>
        <v/>
      </c>
      <c r="P1675" s="66" t="str">
        <f t="shared" si="386"/>
        <v/>
      </c>
      <c r="Q1675" s="66">
        <f t="shared" si="395"/>
        <v>390</v>
      </c>
      <c r="R1675" s="66">
        <f t="shared" si="396"/>
        <v>390</v>
      </c>
      <c r="S1675" s="66">
        <f>Q1675-U1675-SUMIFS(条件付き不可!X:X,条件付き不可!E:E,D1675)</f>
        <v>390</v>
      </c>
      <c r="T1675" s="66">
        <f t="shared" si="393"/>
        <v>390</v>
      </c>
      <c r="U1675" s="66">
        <f>IF(COUNTIFS(条件付き不可!$E:$E,$D1675,条件付き不可!$C:$C,条件付き不可!$V$3)&gt;0,Q1675,SUMIFS(条件付き不可!$L:$L,条件付き不可!$E:$E,$D1675,条件付き不可!$C:$C,U$1))</f>
        <v>0</v>
      </c>
      <c r="V1675" s="66">
        <f>IF(COUNTIFS(条件付き不可!$E:$E,$D1675,条件付き不可!$C:$C,条件付き不可!$V$5)&gt;0,Q1675,IFERROR(VLOOKUP(D1675,条件付き不可!E:Y,21,0),0))</f>
        <v>0</v>
      </c>
    </row>
    <row r="1676" spans="1:22">
      <c r="A1676" s="53" t="str">
        <f t="shared" ref="A1676:A1742" si="397">TEXT(D1676,"000000")</f>
        <v>043026</v>
      </c>
      <c r="B1676" s="53">
        <v>25</v>
      </c>
      <c r="C1676">
        <v>1675</v>
      </c>
      <c r="D1676">
        <v>43026</v>
      </c>
      <c r="E1676" t="s">
        <v>3039</v>
      </c>
      <c r="F1676" t="s">
        <v>1114</v>
      </c>
      <c r="G1676" t="str">
        <f>VLOOKUP(A1676,GIS!A:B,2,0)</f>
        <v>都賀5A</v>
      </c>
      <c r="H1676" t="s">
        <v>918</v>
      </c>
      <c r="I1676" t="s">
        <v>2624</v>
      </c>
      <c r="J1676" s="66">
        <v>360</v>
      </c>
      <c r="K1676" s="66">
        <v>360</v>
      </c>
      <c r="L1676" s="66">
        <v>360</v>
      </c>
      <c r="M1676" s="66">
        <v>360</v>
      </c>
      <c r="N1676" s="66">
        <f>VLOOKUP(A1676,GIS!A:C,3,0)</f>
        <v>360</v>
      </c>
      <c r="O1676" s="66" t="str">
        <f t="shared" si="394"/>
        <v/>
      </c>
      <c r="P1676" s="66" t="str">
        <f t="shared" si="386"/>
        <v/>
      </c>
      <c r="Q1676" s="66">
        <f t="shared" si="395"/>
        <v>360</v>
      </c>
      <c r="R1676" s="66">
        <f t="shared" si="396"/>
        <v>360</v>
      </c>
      <c r="S1676" s="66">
        <f>Q1676-U1676-SUMIFS(条件付き不可!X:X,条件付き不可!E:E,D1676)</f>
        <v>360</v>
      </c>
      <c r="T1676" s="66">
        <f t="shared" si="393"/>
        <v>360</v>
      </c>
      <c r="U1676" s="66">
        <f>IF(COUNTIFS(条件付き不可!$E:$E,$D1676,条件付き不可!$C:$C,条件付き不可!$V$3)&gt;0,Q1676,SUMIFS(条件付き不可!$L:$L,条件付き不可!$E:$E,$D1676,条件付き不可!$C:$C,U$1))</f>
        <v>0</v>
      </c>
      <c r="V1676" s="66">
        <f>IF(COUNTIFS(条件付き不可!$E:$E,$D1676,条件付き不可!$C:$C,条件付き不可!$V$5)&gt;0,Q1676,IFERROR(VLOOKUP(D1676,条件付き不可!E:Y,21,0),0))</f>
        <v>0</v>
      </c>
    </row>
    <row r="1677" spans="1:22">
      <c r="A1677" s="53" t="str">
        <f t="shared" si="397"/>
        <v>043086</v>
      </c>
      <c r="B1677" s="53">
        <v>25</v>
      </c>
      <c r="C1677">
        <v>1676</v>
      </c>
      <c r="D1677">
        <v>43086</v>
      </c>
      <c r="E1677" t="s">
        <v>3039</v>
      </c>
      <c r="F1677" t="s">
        <v>1114</v>
      </c>
      <c r="G1677" t="str">
        <f>VLOOKUP(A1677,GIS!A:B,2,0)</f>
        <v>都賀5B</v>
      </c>
      <c r="H1677" t="s">
        <v>918</v>
      </c>
      <c r="I1677" t="s">
        <v>2624</v>
      </c>
      <c r="J1677" s="66">
        <v>440</v>
      </c>
      <c r="K1677" s="66">
        <v>440</v>
      </c>
      <c r="L1677" s="66">
        <v>440</v>
      </c>
      <c r="M1677" s="66">
        <v>440</v>
      </c>
      <c r="N1677" s="66">
        <f>VLOOKUP(A1677,GIS!A:C,3,0)</f>
        <v>440</v>
      </c>
      <c r="O1677" s="66" t="str">
        <f t="shared" si="394"/>
        <v/>
      </c>
      <c r="P1677" s="66" t="str">
        <f t="shared" si="386"/>
        <v/>
      </c>
      <c r="Q1677" s="66">
        <f t="shared" si="395"/>
        <v>440</v>
      </c>
      <c r="R1677" s="66">
        <f t="shared" si="396"/>
        <v>440</v>
      </c>
      <c r="S1677" s="66">
        <f>Q1677-U1677-SUMIFS(条件付き不可!X:X,条件付き不可!E:E,D1677)</f>
        <v>440</v>
      </c>
      <c r="T1677" s="66">
        <f t="shared" si="393"/>
        <v>440</v>
      </c>
      <c r="U1677" s="66">
        <f>IF(COUNTIFS(条件付き不可!$E:$E,$D1677,条件付き不可!$C:$C,条件付き不可!$V$3)&gt;0,Q1677,SUMIFS(条件付き不可!$L:$L,条件付き不可!$E:$E,$D1677,条件付き不可!$C:$C,U$1))</f>
        <v>0</v>
      </c>
      <c r="V1677" s="66">
        <f>IF(COUNTIFS(条件付き不可!$E:$E,$D1677,条件付き不可!$C:$C,条件付き不可!$V$5)&gt;0,Q1677,IFERROR(VLOOKUP(D1677,条件付き不可!E:Y,21,0),0))</f>
        <v>0</v>
      </c>
    </row>
    <row r="1678" spans="1:22">
      <c r="A1678" s="53" t="str">
        <f t="shared" si="397"/>
        <v>043025</v>
      </c>
      <c r="B1678" s="53">
        <v>25</v>
      </c>
      <c r="C1678">
        <v>1677</v>
      </c>
      <c r="D1678">
        <v>43025</v>
      </c>
      <c r="E1678" t="s">
        <v>3039</v>
      </c>
      <c r="F1678" t="s">
        <v>1119</v>
      </c>
      <c r="G1678" t="str">
        <f>VLOOKUP(A1678,GIS!A:B,2,0)</f>
        <v>貝塚1</v>
      </c>
      <c r="H1678" t="s">
        <v>918</v>
      </c>
      <c r="I1678" t="s">
        <v>2624</v>
      </c>
      <c r="J1678" s="66">
        <v>340</v>
      </c>
      <c r="K1678" s="66">
        <v>340</v>
      </c>
      <c r="L1678" s="66">
        <v>340</v>
      </c>
      <c r="M1678" s="66">
        <v>340</v>
      </c>
      <c r="N1678" s="66">
        <f>VLOOKUP(A1678,GIS!A:C,3,0)</f>
        <v>340</v>
      </c>
      <c r="O1678" s="66" t="str">
        <f t="shared" si="394"/>
        <v/>
      </c>
      <c r="P1678" s="66" t="str">
        <f t="shared" si="386"/>
        <v/>
      </c>
      <c r="Q1678" s="66">
        <f t="shared" si="395"/>
        <v>340</v>
      </c>
      <c r="R1678" s="66">
        <f t="shared" si="396"/>
        <v>340</v>
      </c>
      <c r="S1678" s="66">
        <f>Q1678-U1678-SUMIFS(条件付き不可!X:X,条件付き不可!E:E,D1678)</f>
        <v>340</v>
      </c>
      <c r="T1678" s="66">
        <f t="shared" si="393"/>
        <v>340</v>
      </c>
      <c r="U1678" s="66">
        <f>IF(COUNTIFS(条件付き不可!$E:$E,$D1678,条件付き不可!$C:$C,条件付き不可!$V$3)&gt;0,Q1678,SUMIFS(条件付き不可!$L:$L,条件付き不可!$E:$E,$D1678,条件付き不可!$C:$C,U$1))</f>
        <v>0</v>
      </c>
      <c r="V1678" s="66">
        <f>IF(COUNTIFS(条件付き不可!$E:$E,$D1678,条件付き不可!$C:$C,条件付き不可!$V$5)&gt;0,Q1678,IFERROR(VLOOKUP(D1678,条件付き不可!E:Y,21,0),0))</f>
        <v>0</v>
      </c>
    </row>
    <row r="1679" spans="1:22">
      <c r="A1679" s="53" t="str">
        <f t="shared" si="397"/>
        <v>043024</v>
      </c>
      <c r="B1679" s="53">
        <v>25</v>
      </c>
      <c r="C1679">
        <v>1678</v>
      </c>
      <c r="D1679">
        <v>43024</v>
      </c>
      <c r="E1679" t="s">
        <v>3039</v>
      </c>
      <c r="F1679" t="s">
        <v>1119</v>
      </c>
      <c r="G1679" t="str">
        <f>VLOOKUP(A1679,GIS!A:B,2,0)</f>
        <v>貝塚2</v>
      </c>
      <c r="H1679" t="s">
        <v>918</v>
      </c>
      <c r="I1679" t="s">
        <v>2624</v>
      </c>
      <c r="J1679" s="66">
        <v>820</v>
      </c>
      <c r="K1679" s="66">
        <v>820</v>
      </c>
      <c r="L1679" s="66">
        <v>820</v>
      </c>
      <c r="M1679" s="66">
        <v>820</v>
      </c>
      <c r="N1679" s="66">
        <f>VLOOKUP(A1679,GIS!A:C,3,0)</f>
        <v>820</v>
      </c>
      <c r="O1679" s="66" t="str">
        <f t="shared" si="394"/>
        <v/>
      </c>
      <c r="P1679" s="66" t="str">
        <f t="shared" si="386"/>
        <v/>
      </c>
      <c r="Q1679" s="66">
        <f t="shared" si="395"/>
        <v>820</v>
      </c>
      <c r="R1679" s="66">
        <f t="shared" si="396"/>
        <v>820</v>
      </c>
      <c r="S1679" s="66">
        <f>Q1679-U1679-SUMIFS(条件付き不可!X:X,条件付き不可!E:E,D1679)</f>
        <v>820</v>
      </c>
      <c r="T1679" s="66">
        <f t="shared" si="393"/>
        <v>820</v>
      </c>
      <c r="U1679" s="66">
        <f>IF(COUNTIFS(条件付き不可!$E:$E,$D1679,条件付き不可!$C:$C,条件付き不可!$V$3)&gt;0,Q1679,SUMIFS(条件付き不可!$L:$L,条件付き不可!$E:$E,$D1679,条件付き不可!$C:$C,U$1))</f>
        <v>0</v>
      </c>
      <c r="V1679" s="66">
        <f>IF(COUNTIFS(条件付き不可!$E:$E,$D1679,条件付き不可!$C:$C,条件付き不可!$V$5)&gt;0,Q1679,IFERROR(VLOOKUP(D1679,条件付き不可!E:Y,21,0),0))</f>
        <v>0</v>
      </c>
    </row>
    <row r="1680" spans="1:22">
      <c r="A1680" s="53" t="str">
        <f t="shared" si="397"/>
        <v>043088</v>
      </c>
      <c r="B1680" s="53">
        <v>25</v>
      </c>
      <c r="C1680">
        <v>1679</v>
      </c>
      <c r="D1680">
        <v>43088</v>
      </c>
      <c r="E1680" t="s">
        <v>3039</v>
      </c>
      <c r="F1680" t="s">
        <v>1119</v>
      </c>
      <c r="G1680" t="str">
        <f>VLOOKUP(A1680,GIS!A:B,2,0)</f>
        <v>貝塚町（貝塚第１緑地）</v>
      </c>
      <c r="H1680" t="s">
        <v>918</v>
      </c>
      <c r="I1680" t="s">
        <v>2624</v>
      </c>
      <c r="J1680" s="66">
        <v>370</v>
      </c>
      <c r="K1680" s="66">
        <v>370</v>
      </c>
      <c r="L1680" s="66">
        <v>370</v>
      </c>
      <c r="M1680" s="66">
        <v>370</v>
      </c>
      <c r="N1680" s="66">
        <f>VLOOKUP(A1680,GIS!A:C,3,0)</f>
        <v>370</v>
      </c>
      <c r="O1680" s="66" t="str">
        <f t="shared" si="394"/>
        <v/>
      </c>
      <c r="P1680" s="66" t="str">
        <f t="shared" si="386"/>
        <v/>
      </c>
      <c r="Q1680" s="66">
        <f t="shared" si="395"/>
        <v>370</v>
      </c>
      <c r="R1680" s="66">
        <f t="shared" si="396"/>
        <v>370</v>
      </c>
      <c r="S1680" s="66">
        <f>Q1680-U1680-SUMIFS(条件付き不可!X:X,条件付き不可!E:E,D1680)</f>
        <v>370</v>
      </c>
      <c r="T1680" s="66">
        <f t="shared" si="393"/>
        <v>370</v>
      </c>
      <c r="U1680" s="66">
        <f>IF(COUNTIFS(条件付き不可!$E:$E,$D1680,条件付き不可!$C:$C,条件付き不可!$V$3)&gt;0,Q1680,SUMIFS(条件付き不可!$L:$L,条件付き不可!$E:$E,$D1680,条件付き不可!$C:$C,U$1))</f>
        <v>0</v>
      </c>
      <c r="V1680" s="66">
        <f>IF(COUNTIFS(条件付き不可!$E:$E,$D1680,条件付き不可!$C:$C,条件付き不可!$V$5)&gt;0,Q1680,IFERROR(VLOOKUP(D1680,条件付き不可!E:Y,21,0),0))</f>
        <v>0</v>
      </c>
    </row>
    <row r="1681" spans="1:22">
      <c r="A1681" s="53" t="str">
        <f t="shared" si="397"/>
        <v>043027</v>
      </c>
      <c r="B1681" s="53">
        <v>25</v>
      </c>
      <c r="C1681">
        <v>1680</v>
      </c>
      <c r="D1681">
        <v>43027</v>
      </c>
      <c r="E1681" t="s">
        <v>3039</v>
      </c>
      <c r="F1681" t="s">
        <v>1123</v>
      </c>
      <c r="G1681" t="str">
        <f>VLOOKUP(A1681,GIS!A:B,2,0)</f>
        <v>若松町A</v>
      </c>
      <c r="H1681" t="s">
        <v>918</v>
      </c>
      <c r="I1681" t="s">
        <v>2624</v>
      </c>
      <c r="J1681" s="66">
        <v>500</v>
      </c>
      <c r="K1681" s="66">
        <v>500</v>
      </c>
      <c r="L1681" s="66">
        <v>500</v>
      </c>
      <c r="M1681" s="66">
        <v>500</v>
      </c>
      <c r="N1681" s="66">
        <f>VLOOKUP(A1681,GIS!A:C,3,0)</f>
        <v>500</v>
      </c>
      <c r="O1681" s="66" t="str">
        <f t="shared" si="394"/>
        <v/>
      </c>
      <c r="P1681" s="66" t="str">
        <f t="shared" si="386"/>
        <v/>
      </c>
      <c r="Q1681" s="66">
        <f t="shared" si="395"/>
        <v>500</v>
      </c>
      <c r="R1681" s="66">
        <f t="shared" si="396"/>
        <v>500</v>
      </c>
      <c r="S1681" s="66">
        <f>Q1681-U1681-SUMIFS(条件付き不可!X:X,条件付き不可!E:E,D1681)</f>
        <v>500</v>
      </c>
      <c r="T1681" s="66">
        <f t="shared" si="393"/>
        <v>500</v>
      </c>
      <c r="U1681" s="66">
        <f>IF(COUNTIFS(条件付き不可!$E:$E,$D1681,条件付き不可!$C:$C,条件付き不可!$V$3)&gt;0,Q1681,SUMIFS(条件付き不可!$L:$L,条件付き不可!$E:$E,$D1681,条件付き不可!$C:$C,U$1))</f>
        <v>0</v>
      </c>
      <c r="V1681" s="66">
        <f>IF(COUNTIFS(条件付き不可!$E:$E,$D1681,条件付き不可!$C:$C,条件付き不可!$V$5)&gt;0,Q1681,IFERROR(VLOOKUP(D1681,条件付き不可!E:Y,21,0),0))</f>
        <v>0</v>
      </c>
    </row>
    <row r="1682" spans="1:22">
      <c r="A1682" s="53" t="str">
        <f t="shared" si="397"/>
        <v>043028</v>
      </c>
      <c r="B1682" s="53">
        <v>25</v>
      </c>
      <c r="C1682">
        <v>1681</v>
      </c>
      <c r="D1682">
        <v>43028</v>
      </c>
      <c r="E1682" t="s">
        <v>3039</v>
      </c>
      <c r="F1682" t="s">
        <v>1123</v>
      </c>
      <c r="G1682" t="str">
        <f>VLOOKUP(A1682,GIS!A:B,2,0)</f>
        <v>若松町・小倉町</v>
      </c>
      <c r="H1682" t="s">
        <v>918</v>
      </c>
      <c r="I1682" t="s">
        <v>2624</v>
      </c>
      <c r="J1682" s="66">
        <v>382</v>
      </c>
      <c r="K1682" s="66">
        <v>382</v>
      </c>
      <c r="L1682" s="66">
        <v>382</v>
      </c>
      <c r="M1682" s="66">
        <v>382</v>
      </c>
      <c r="N1682" s="66">
        <f>VLOOKUP(A1682,GIS!A:C,3,0)</f>
        <v>382</v>
      </c>
      <c r="O1682" s="66" t="str">
        <f t="shared" si="394"/>
        <v/>
      </c>
      <c r="P1682" s="66" t="str">
        <f t="shared" si="386"/>
        <v/>
      </c>
      <c r="Q1682" s="66">
        <f t="shared" si="395"/>
        <v>382</v>
      </c>
      <c r="R1682" s="66">
        <f t="shared" si="396"/>
        <v>382</v>
      </c>
      <c r="S1682" s="66">
        <f>Q1682-U1682-SUMIFS(条件付き不可!X:X,条件付き不可!E:E,D1682)</f>
        <v>382</v>
      </c>
      <c r="T1682" s="66">
        <f t="shared" si="393"/>
        <v>382</v>
      </c>
      <c r="U1682" s="66">
        <f>IF(COUNTIFS(条件付き不可!$E:$E,$D1682,条件付き不可!$C:$C,条件付き不可!$V$3)&gt;0,Q1682,SUMIFS(条件付き不可!$L:$L,条件付き不可!$E:$E,$D1682,条件付き不可!$C:$C,U$1))</f>
        <v>0</v>
      </c>
      <c r="V1682" s="66">
        <f>IF(COUNTIFS(条件付き不可!$E:$E,$D1682,条件付き不可!$C:$C,条件付き不可!$V$5)&gt;0,Q1682,IFERROR(VLOOKUP(D1682,条件付き不可!E:Y,21,0),0))</f>
        <v>0</v>
      </c>
    </row>
    <row r="1683" spans="1:22">
      <c r="A1683" s="53" t="str">
        <f t="shared" si="397"/>
        <v>043029</v>
      </c>
      <c r="B1683" s="53">
        <v>25</v>
      </c>
      <c r="C1683">
        <v>1682</v>
      </c>
      <c r="D1683">
        <v>43029</v>
      </c>
      <c r="E1683" t="s">
        <v>3039</v>
      </c>
      <c r="F1683" t="s">
        <v>1123</v>
      </c>
      <c r="G1683" t="str">
        <f>VLOOKUP(A1683,GIS!A:B,2,0)</f>
        <v>若松町B</v>
      </c>
      <c r="H1683" t="s">
        <v>918</v>
      </c>
      <c r="I1683" t="s">
        <v>2624</v>
      </c>
      <c r="J1683" s="66">
        <v>490</v>
      </c>
      <c r="K1683" s="66">
        <v>490</v>
      </c>
      <c r="L1683" s="66">
        <v>490</v>
      </c>
      <c r="M1683" s="66">
        <v>490</v>
      </c>
      <c r="N1683" s="66">
        <f>VLOOKUP(A1683,GIS!A:C,3,0)</f>
        <v>490</v>
      </c>
      <c r="O1683" s="66" t="str">
        <f t="shared" si="394"/>
        <v/>
      </c>
      <c r="P1683" s="66" t="str">
        <f t="shared" si="386"/>
        <v/>
      </c>
      <c r="Q1683" s="66">
        <f t="shared" si="395"/>
        <v>490</v>
      </c>
      <c r="R1683" s="66">
        <f t="shared" si="396"/>
        <v>490</v>
      </c>
      <c r="S1683" s="66">
        <f>Q1683-U1683-SUMIFS(条件付き不可!X:X,条件付き不可!E:E,D1683)</f>
        <v>490</v>
      </c>
      <c r="T1683" s="66">
        <f t="shared" si="393"/>
        <v>490</v>
      </c>
      <c r="U1683" s="66">
        <f>IF(COUNTIFS(条件付き不可!$E:$E,$D1683,条件付き不可!$C:$C,条件付き不可!$V$3)&gt;0,Q1683,SUMIFS(条件付き不可!$L:$L,条件付き不可!$E:$E,$D1683,条件付き不可!$C:$C,U$1))</f>
        <v>0</v>
      </c>
      <c r="V1683" s="66">
        <f>IF(COUNTIFS(条件付き不可!$E:$E,$D1683,条件付き不可!$C:$C,条件付き不可!$V$5)&gt;0,Q1683,IFERROR(VLOOKUP(D1683,条件付き不可!E:Y,21,0),0))</f>
        <v>0</v>
      </c>
    </row>
    <row r="1684" spans="1:22">
      <c r="A1684" s="53" t="str">
        <f t="shared" si="397"/>
        <v>043030</v>
      </c>
      <c r="B1684" s="53">
        <v>25</v>
      </c>
      <c r="C1684">
        <v>1683</v>
      </c>
      <c r="D1684">
        <v>43030</v>
      </c>
      <c r="E1684" t="s">
        <v>3039</v>
      </c>
      <c r="F1684" t="s">
        <v>1123</v>
      </c>
      <c r="G1684" t="str">
        <f>VLOOKUP(A1684,GIS!A:B,2,0)</f>
        <v>若松町C</v>
      </c>
      <c r="H1684" t="s">
        <v>918</v>
      </c>
      <c r="I1684" t="s">
        <v>2624</v>
      </c>
      <c r="J1684" s="66">
        <v>490</v>
      </c>
      <c r="K1684" s="66">
        <v>490</v>
      </c>
      <c r="L1684" s="66">
        <v>490</v>
      </c>
      <c r="M1684" s="66">
        <v>490</v>
      </c>
      <c r="N1684" s="66">
        <f>VLOOKUP(A1684,GIS!A:C,3,0)</f>
        <v>490</v>
      </c>
      <c r="O1684" s="66" t="str">
        <f t="shared" si="394"/>
        <v/>
      </c>
      <c r="P1684" s="66" t="str">
        <f t="shared" si="386"/>
        <v/>
      </c>
      <c r="Q1684" s="66">
        <f t="shared" si="395"/>
        <v>490</v>
      </c>
      <c r="R1684" s="66">
        <f t="shared" si="396"/>
        <v>490</v>
      </c>
      <c r="S1684" s="66">
        <f>Q1684-U1684-SUMIFS(条件付き不可!X:X,条件付き不可!E:E,D1684)</f>
        <v>490</v>
      </c>
      <c r="T1684" s="66">
        <f t="shared" si="393"/>
        <v>490</v>
      </c>
      <c r="U1684" s="66">
        <f>IF(COUNTIFS(条件付き不可!$E:$E,$D1684,条件付き不可!$C:$C,条件付き不可!$V$3)&gt;0,Q1684,SUMIFS(条件付き不可!$L:$L,条件付き不可!$E:$E,$D1684,条件付き不可!$C:$C,U$1))</f>
        <v>0</v>
      </c>
      <c r="V1684" s="66">
        <f>IF(COUNTIFS(条件付き不可!$E:$E,$D1684,条件付き不可!$C:$C,条件付き不可!$V$5)&gt;0,Q1684,IFERROR(VLOOKUP(D1684,条件付き不可!E:Y,21,0),0))</f>
        <v>0</v>
      </c>
    </row>
    <row r="1685" spans="1:22">
      <c r="A1685" s="53" t="str">
        <f t="shared" si="397"/>
        <v>043031</v>
      </c>
      <c r="B1685" s="53">
        <v>25</v>
      </c>
      <c r="C1685">
        <v>1684</v>
      </c>
      <c r="D1685">
        <v>43031</v>
      </c>
      <c r="E1685" t="s">
        <v>3039</v>
      </c>
      <c r="F1685" t="s">
        <v>1123</v>
      </c>
      <c r="G1685" t="str">
        <f>VLOOKUP(A1685,GIS!A:B,2,0)</f>
        <v>若松町D</v>
      </c>
      <c r="H1685" t="s">
        <v>918</v>
      </c>
      <c r="I1685" t="s">
        <v>2624</v>
      </c>
      <c r="J1685" s="66">
        <v>615</v>
      </c>
      <c r="K1685" s="66">
        <v>615</v>
      </c>
      <c r="L1685" s="66">
        <v>615</v>
      </c>
      <c r="M1685" s="66">
        <v>615</v>
      </c>
      <c r="N1685" s="66">
        <f>VLOOKUP(A1685,GIS!A:C,3,0)</f>
        <v>615</v>
      </c>
      <c r="O1685" s="66" t="str">
        <f t="shared" si="394"/>
        <v/>
      </c>
      <c r="P1685" s="66" t="str">
        <f t="shared" si="386"/>
        <v/>
      </c>
      <c r="Q1685" s="66">
        <f t="shared" si="395"/>
        <v>615</v>
      </c>
      <c r="R1685" s="66">
        <f t="shared" si="396"/>
        <v>615</v>
      </c>
      <c r="S1685" s="66">
        <f>Q1685-U1685-SUMIFS(条件付き不可!X:X,条件付き不可!E:E,D1685)</f>
        <v>615</v>
      </c>
      <c r="T1685" s="66">
        <f t="shared" si="393"/>
        <v>615</v>
      </c>
      <c r="U1685" s="66">
        <f>IF(COUNTIFS(条件付き不可!$E:$E,$D1685,条件付き不可!$C:$C,条件付き不可!$V$3)&gt;0,Q1685,SUMIFS(条件付き不可!$L:$L,条件付き不可!$E:$E,$D1685,条件付き不可!$C:$C,U$1))</f>
        <v>0</v>
      </c>
      <c r="V1685" s="66">
        <f>IF(COUNTIFS(条件付き不可!$E:$E,$D1685,条件付き不可!$C:$C,条件付き不可!$V$5)&gt;0,Q1685,IFERROR(VLOOKUP(D1685,条件付き不可!E:Y,21,0),0))</f>
        <v>0</v>
      </c>
    </row>
    <row r="1686" spans="1:22">
      <c r="A1686" s="53" t="str">
        <f t="shared" si="397"/>
        <v>043032</v>
      </c>
      <c r="B1686" s="53">
        <v>25</v>
      </c>
      <c r="C1686">
        <v>1685</v>
      </c>
      <c r="D1686">
        <v>43032</v>
      </c>
      <c r="E1686" t="s">
        <v>3039</v>
      </c>
      <c r="F1686" t="s">
        <v>1123</v>
      </c>
      <c r="G1686" t="str">
        <f>VLOOKUP(A1686,GIS!A:B,2,0)</f>
        <v>若松町E</v>
      </c>
      <c r="H1686" t="s">
        <v>918</v>
      </c>
      <c r="I1686" t="s">
        <v>2624</v>
      </c>
      <c r="J1686" s="66">
        <v>530</v>
      </c>
      <c r="K1686" s="66">
        <v>530</v>
      </c>
      <c r="L1686" s="66">
        <v>530</v>
      </c>
      <c r="M1686" s="66">
        <v>530</v>
      </c>
      <c r="N1686" s="66">
        <f>VLOOKUP(A1686,GIS!A:C,3,0)</f>
        <v>530</v>
      </c>
      <c r="O1686" s="66" t="str">
        <f t="shared" si="394"/>
        <v/>
      </c>
      <c r="P1686" s="66" t="str">
        <f t="shared" si="386"/>
        <v/>
      </c>
      <c r="Q1686" s="66">
        <f t="shared" si="395"/>
        <v>530</v>
      </c>
      <c r="R1686" s="66">
        <f t="shared" si="396"/>
        <v>530</v>
      </c>
      <c r="S1686" s="66">
        <f>Q1686-U1686-SUMIFS(条件付き不可!X:X,条件付き不可!E:E,D1686)</f>
        <v>530</v>
      </c>
      <c r="T1686" s="66">
        <f t="shared" si="393"/>
        <v>530</v>
      </c>
      <c r="U1686" s="66">
        <f>IF(COUNTIFS(条件付き不可!$E:$E,$D1686,条件付き不可!$C:$C,条件付き不可!$V$3)&gt;0,Q1686,SUMIFS(条件付き不可!$L:$L,条件付き不可!$E:$E,$D1686,条件付き不可!$C:$C,U$1))</f>
        <v>0</v>
      </c>
      <c r="V1686" s="66">
        <f>IF(COUNTIFS(条件付き不可!$E:$E,$D1686,条件付き不可!$C:$C,条件付き不可!$V$5)&gt;0,Q1686,IFERROR(VLOOKUP(D1686,条件付き不可!E:Y,21,0),0))</f>
        <v>0</v>
      </c>
    </row>
    <row r="1687" spans="1:22">
      <c r="A1687" s="53" t="str">
        <f t="shared" si="397"/>
        <v>043084</v>
      </c>
      <c r="B1687" s="53">
        <v>25</v>
      </c>
      <c r="C1687">
        <v>1686</v>
      </c>
      <c r="D1687">
        <v>43084</v>
      </c>
      <c r="E1687" t="s">
        <v>3039</v>
      </c>
      <c r="F1687" t="s">
        <v>1123</v>
      </c>
      <c r="G1687" t="str">
        <f>VLOOKUP(A1687,GIS!A:B,2,0)</f>
        <v>若松町F</v>
      </c>
      <c r="H1687" t="s">
        <v>918</v>
      </c>
      <c r="I1687" t="s">
        <v>2624</v>
      </c>
      <c r="J1687" s="66">
        <v>355</v>
      </c>
      <c r="K1687" s="66">
        <v>355</v>
      </c>
      <c r="L1687" s="66">
        <v>355</v>
      </c>
      <c r="M1687" s="66">
        <v>355</v>
      </c>
      <c r="N1687" s="66">
        <f>VLOOKUP(A1687,GIS!A:C,3,0)</f>
        <v>355</v>
      </c>
      <c r="O1687" s="66" t="str">
        <f t="shared" si="394"/>
        <v/>
      </c>
      <c r="P1687" s="66" t="str">
        <f t="shared" si="386"/>
        <v/>
      </c>
      <c r="Q1687" s="66">
        <f t="shared" si="395"/>
        <v>355</v>
      </c>
      <c r="R1687" s="66">
        <f t="shared" si="396"/>
        <v>355</v>
      </c>
      <c r="S1687" s="66">
        <f>Q1687-U1687-SUMIFS(条件付き不可!X:X,条件付き不可!E:E,D1687)</f>
        <v>355</v>
      </c>
      <c r="T1687" s="66">
        <f t="shared" si="393"/>
        <v>355</v>
      </c>
      <c r="U1687" s="66">
        <f>IF(COUNTIFS(条件付き不可!$E:$E,$D1687,条件付き不可!$C:$C,条件付き不可!$V$3)&gt;0,Q1687,SUMIFS(条件付き不可!$L:$L,条件付き不可!$E:$E,$D1687,条件付き不可!$C:$C,U$1))</f>
        <v>0</v>
      </c>
      <c r="V1687" s="66">
        <f>IF(COUNTIFS(条件付き不可!$E:$E,$D1687,条件付き不可!$C:$C,条件付き不可!$V$5)&gt;0,Q1687,IFERROR(VLOOKUP(D1687,条件付き不可!E:Y,21,0),0))</f>
        <v>0</v>
      </c>
    </row>
    <row r="1688" spans="1:22">
      <c r="A1688" s="53" t="str">
        <f>TEXT(D1688,"000000")</f>
        <v>043094</v>
      </c>
      <c r="B1688" s="53">
        <v>25</v>
      </c>
      <c r="C1688">
        <v>1687</v>
      </c>
      <c r="D1688">
        <v>43094</v>
      </c>
      <c r="E1688" t="s">
        <v>3039</v>
      </c>
      <c r="F1688" t="s">
        <v>1123</v>
      </c>
      <c r="G1688" t="str">
        <f>VLOOKUP(A1688,GIS!A:B,2,0)</f>
        <v>若松町I</v>
      </c>
      <c r="H1688" t="s">
        <v>918</v>
      </c>
      <c r="I1688" t="s">
        <v>2624</v>
      </c>
      <c r="J1688" s="66">
        <v>310</v>
      </c>
      <c r="K1688" s="66">
        <v>310</v>
      </c>
      <c r="L1688" s="66">
        <v>310</v>
      </c>
      <c r="M1688" s="66">
        <v>310</v>
      </c>
      <c r="N1688" s="66">
        <f>VLOOKUP(A1688,GIS!A:C,3,0)</f>
        <v>310</v>
      </c>
      <c r="O1688" s="66" t="str">
        <f>IF(J1688=N1688,"","✕")</f>
        <v/>
      </c>
      <c r="P1688" s="66" t="str">
        <f>IF(J1688=K1688,IF(J1688=L1688,"","✕"),"✕")</f>
        <v/>
      </c>
      <c r="Q1688" s="66">
        <f>N1688</f>
        <v>310</v>
      </c>
      <c r="R1688" s="66">
        <f>Q1688-U1688</f>
        <v>310</v>
      </c>
      <c r="S1688" s="66">
        <f>Q1688-U1688-SUMIFS(条件付き不可!X:X,条件付き不可!E:E,D1688)</f>
        <v>310</v>
      </c>
      <c r="T1688" s="66">
        <f>Q1688-V1688</f>
        <v>310</v>
      </c>
      <c r="U1688" s="66">
        <f>IF(COUNTIFS(条件付き不可!$E:$E,$D1688,条件付き不可!$C:$C,条件付き不可!$V$3)&gt;0,Q1688,SUMIFS(条件付き不可!$L:$L,条件付き不可!$E:$E,$D1688,条件付き不可!$C:$C,U$1))</f>
        <v>0</v>
      </c>
      <c r="V1688" s="66">
        <f>IF(COUNTIFS(条件付き不可!$E:$E,$D1688,条件付き不可!$C:$C,条件付き不可!$V$5)&gt;0,Q1688,IFERROR(VLOOKUP(D1688,条件付き不可!E:Y,21,0),0))</f>
        <v>0</v>
      </c>
    </row>
    <row r="1689" spans="1:22">
      <c r="A1689" s="53" t="str">
        <f t="shared" si="397"/>
        <v>043033</v>
      </c>
      <c r="B1689" s="53">
        <v>25</v>
      </c>
      <c r="C1689">
        <v>1688</v>
      </c>
      <c r="D1689">
        <v>43033</v>
      </c>
      <c r="E1689" t="s">
        <v>3039</v>
      </c>
      <c r="F1689" t="s">
        <v>1131</v>
      </c>
      <c r="G1689" t="str">
        <f>VLOOKUP(A1689,GIS!A:B,2,0)</f>
        <v>桜木北1 ・小倉町</v>
      </c>
      <c r="H1689" t="s">
        <v>918</v>
      </c>
      <c r="I1689" t="s">
        <v>2624</v>
      </c>
      <c r="J1689" s="66">
        <v>525</v>
      </c>
      <c r="K1689" s="66">
        <v>525</v>
      </c>
      <c r="L1689" s="66">
        <v>525</v>
      </c>
      <c r="M1689" s="66">
        <v>525</v>
      </c>
      <c r="N1689" s="66">
        <f>VLOOKUP(A1689,GIS!A:C,3,0)</f>
        <v>525</v>
      </c>
      <c r="O1689" s="66" t="str">
        <f t="shared" si="394"/>
        <v/>
      </c>
      <c r="P1689" s="66" t="str">
        <f t="shared" si="386"/>
        <v/>
      </c>
      <c r="Q1689" s="66">
        <f t="shared" si="395"/>
        <v>525</v>
      </c>
      <c r="R1689" s="66">
        <f t="shared" si="396"/>
        <v>525</v>
      </c>
      <c r="S1689" s="66">
        <f>Q1689-U1689-SUMIFS(条件付き不可!X:X,条件付き不可!E:E,D1689)</f>
        <v>525</v>
      </c>
      <c r="T1689" s="66">
        <f t="shared" si="393"/>
        <v>525</v>
      </c>
      <c r="U1689" s="66">
        <f>IF(COUNTIFS(条件付き不可!$E:$E,$D1689,条件付き不可!$C:$C,条件付き不可!$V$3)&gt;0,Q1689,SUMIFS(条件付き不可!$L:$L,条件付き不可!$E:$E,$D1689,条件付き不可!$C:$C,U$1))</f>
        <v>0</v>
      </c>
      <c r="V1689" s="66">
        <f>IF(COUNTIFS(条件付き不可!$E:$E,$D1689,条件付き不可!$C:$C,条件付き不可!$V$5)&gt;0,Q1689,IFERROR(VLOOKUP(D1689,条件付き不可!E:Y,21,0),0))</f>
        <v>0</v>
      </c>
    </row>
    <row r="1690" spans="1:22">
      <c r="A1690" s="53" t="str">
        <f t="shared" si="397"/>
        <v>043034</v>
      </c>
      <c r="B1690" s="53">
        <v>25</v>
      </c>
      <c r="C1690">
        <v>1689</v>
      </c>
      <c r="D1690">
        <v>43034</v>
      </c>
      <c r="E1690" t="s">
        <v>3039</v>
      </c>
      <c r="F1690" t="s">
        <v>1131</v>
      </c>
      <c r="G1690" t="str">
        <f>VLOOKUP(A1690,GIS!A:B,2,0)</f>
        <v xml:space="preserve">桜木北2・桜木6 </v>
      </c>
      <c r="H1690" t="s">
        <v>918</v>
      </c>
      <c r="I1690" t="s">
        <v>2624</v>
      </c>
      <c r="J1690" s="66">
        <v>510</v>
      </c>
      <c r="K1690" s="66">
        <v>510</v>
      </c>
      <c r="L1690" s="66">
        <v>510</v>
      </c>
      <c r="M1690" s="66">
        <v>510</v>
      </c>
      <c r="N1690" s="66">
        <f>VLOOKUP(A1690,GIS!A:C,3,0)</f>
        <v>510</v>
      </c>
      <c r="O1690" s="66" t="str">
        <f t="shared" si="394"/>
        <v/>
      </c>
      <c r="P1690" s="66" t="str">
        <f t="shared" si="386"/>
        <v/>
      </c>
      <c r="Q1690" s="66">
        <f t="shared" si="395"/>
        <v>510</v>
      </c>
      <c r="R1690" s="66">
        <f t="shared" si="396"/>
        <v>510</v>
      </c>
      <c r="S1690" s="66">
        <f>Q1690-U1690-SUMIFS(条件付き不可!X:X,条件付き不可!E:E,D1690)</f>
        <v>510</v>
      </c>
      <c r="T1690" s="66">
        <f t="shared" si="393"/>
        <v>510</v>
      </c>
      <c r="U1690" s="66">
        <f>IF(COUNTIFS(条件付き不可!$E:$E,$D1690,条件付き不可!$C:$C,条件付き不可!$V$3)&gt;0,Q1690,SUMIFS(条件付き不可!$L:$L,条件付き不可!$E:$E,$D1690,条件付き不可!$C:$C,U$1))</f>
        <v>0</v>
      </c>
      <c r="V1690" s="66">
        <f>IF(COUNTIFS(条件付き不可!$E:$E,$D1690,条件付き不可!$C:$C,条件付き不可!$V$5)&gt;0,Q1690,IFERROR(VLOOKUP(D1690,条件付き不可!E:Y,21,0),0))</f>
        <v>0</v>
      </c>
    </row>
    <row r="1691" spans="1:22">
      <c r="A1691" s="53" t="str">
        <f t="shared" si="397"/>
        <v>043035</v>
      </c>
      <c r="B1691" s="53">
        <v>25</v>
      </c>
      <c r="C1691">
        <v>1690</v>
      </c>
      <c r="D1691">
        <v>43035</v>
      </c>
      <c r="E1691" t="s">
        <v>3039</v>
      </c>
      <c r="F1691" t="s">
        <v>1131</v>
      </c>
      <c r="G1691" t="str">
        <f>VLOOKUP(A1691,GIS!A:B,2,0)</f>
        <v xml:space="preserve">桜木北2・3 </v>
      </c>
      <c r="H1691" t="s">
        <v>918</v>
      </c>
      <c r="I1691" t="s">
        <v>2624</v>
      </c>
      <c r="J1691" s="66">
        <v>560</v>
      </c>
      <c r="K1691" s="66">
        <v>560</v>
      </c>
      <c r="L1691" s="66">
        <v>560</v>
      </c>
      <c r="M1691" s="66">
        <v>560</v>
      </c>
      <c r="N1691" s="66">
        <f>VLOOKUP(A1691,GIS!A:C,3,0)</f>
        <v>560</v>
      </c>
      <c r="O1691" s="66" t="str">
        <f t="shared" si="394"/>
        <v/>
      </c>
      <c r="P1691" s="66" t="str">
        <f t="shared" si="386"/>
        <v/>
      </c>
      <c r="Q1691" s="66">
        <f t="shared" si="395"/>
        <v>560</v>
      </c>
      <c r="R1691" s="66">
        <f t="shared" si="396"/>
        <v>560</v>
      </c>
      <c r="S1691" s="66">
        <f>Q1691-U1691-SUMIFS(条件付き不可!X:X,条件付き不可!E:E,D1691)</f>
        <v>560</v>
      </c>
      <c r="T1691" s="66">
        <f t="shared" si="393"/>
        <v>560</v>
      </c>
      <c r="U1691" s="66">
        <f>IF(COUNTIFS(条件付き不可!$E:$E,$D1691,条件付き不可!$C:$C,条件付き不可!$V$3)&gt;0,Q1691,SUMIFS(条件付き不可!$L:$L,条件付き不可!$E:$E,$D1691,条件付き不可!$C:$C,U$1))</f>
        <v>0</v>
      </c>
      <c r="V1691" s="66">
        <f>IF(COUNTIFS(条件付き不可!$E:$E,$D1691,条件付き不可!$C:$C,条件付き不可!$V$5)&gt;0,Q1691,IFERROR(VLOOKUP(D1691,条件付き不可!E:Y,21,0),0))</f>
        <v>0</v>
      </c>
    </row>
    <row r="1692" spans="1:22">
      <c r="A1692" s="53" t="str">
        <f>TEXT(D1692,"000000")</f>
        <v>043036</v>
      </c>
      <c r="B1692" s="53">
        <v>25</v>
      </c>
      <c r="C1692">
        <v>1691</v>
      </c>
      <c r="D1692">
        <v>43036</v>
      </c>
      <c r="E1692" t="s">
        <v>3039</v>
      </c>
      <c r="F1692" t="s">
        <v>1131</v>
      </c>
      <c r="G1692" t="str">
        <f>VLOOKUP(A1692,GIS!A:B,2,0)</f>
        <v>桜木北3A</v>
      </c>
      <c r="H1692" t="s">
        <v>918</v>
      </c>
      <c r="I1692" t="s">
        <v>2624</v>
      </c>
      <c r="J1692" s="66">
        <v>450</v>
      </c>
      <c r="K1692" s="66">
        <v>450</v>
      </c>
      <c r="L1692" s="66">
        <v>450</v>
      </c>
      <c r="M1692" s="66">
        <v>450</v>
      </c>
      <c r="N1692" s="66">
        <f>VLOOKUP(A1692,GIS!A:C,3,0)</f>
        <v>450</v>
      </c>
      <c r="O1692" s="66" t="str">
        <f t="shared" si="394"/>
        <v/>
      </c>
      <c r="P1692" s="66" t="str">
        <f t="shared" si="386"/>
        <v/>
      </c>
      <c r="Q1692" s="66">
        <f t="shared" si="395"/>
        <v>450</v>
      </c>
      <c r="R1692" s="66">
        <f t="shared" si="396"/>
        <v>450</v>
      </c>
      <c r="S1692" s="66">
        <f>Q1692-U1692-SUMIFS(条件付き不可!X:X,条件付き不可!E:E,D1692)</f>
        <v>450</v>
      </c>
      <c r="T1692" s="66">
        <f t="shared" si="393"/>
        <v>450</v>
      </c>
      <c r="U1692" s="66">
        <f>IF(COUNTIFS(条件付き不可!$E:$E,$D1692,条件付き不可!$C:$C,条件付き不可!$V$3)&gt;0,Q1692,SUMIFS(条件付き不可!$L:$L,条件付き不可!$E:$E,$D1692,条件付き不可!$C:$C,U$1))</f>
        <v>0</v>
      </c>
      <c r="V1692" s="66">
        <f>IF(COUNTIFS(条件付き不可!$E:$E,$D1692,条件付き不可!$C:$C,条件付き不可!$V$5)&gt;0,Q1692,IFERROR(VLOOKUP(D1692,条件付き不可!E:Y,21,0),0))</f>
        <v>0</v>
      </c>
    </row>
    <row r="1693" spans="1:22">
      <c r="A1693" s="53" t="str">
        <f t="shared" si="397"/>
        <v>043093</v>
      </c>
      <c r="B1693" s="53">
        <v>25</v>
      </c>
      <c r="C1693">
        <v>1692</v>
      </c>
      <c r="D1693">
        <v>43093</v>
      </c>
      <c r="E1693" t="s">
        <v>3039</v>
      </c>
      <c r="F1693" t="s">
        <v>1131</v>
      </c>
      <c r="G1693" t="str">
        <f>VLOOKUP(A1693,GIS!A:B,2,0)</f>
        <v>桜木北3B</v>
      </c>
      <c r="H1693" t="s">
        <v>918</v>
      </c>
      <c r="I1693" t="s">
        <v>2624</v>
      </c>
      <c r="J1693" s="66">
        <v>425</v>
      </c>
      <c r="K1693" s="66">
        <v>425</v>
      </c>
      <c r="L1693" s="66">
        <v>355</v>
      </c>
      <c r="M1693" s="66">
        <v>355</v>
      </c>
      <c r="N1693" s="66">
        <f>VLOOKUP(A1693,GIS!A:C,3,0)</f>
        <v>425</v>
      </c>
      <c r="O1693" s="66" t="str">
        <f t="shared" si="394"/>
        <v/>
      </c>
      <c r="P1693" s="66" t="str">
        <f t="shared" si="386"/>
        <v>✕</v>
      </c>
      <c r="Q1693" s="66">
        <f t="shared" si="395"/>
        <v>425</v>
      </c>
      <c r="R1693" s="66">
        <f t="shared" si="396"/>
        <v>425</v>
      </c>
      <c r="S1693" s="66">
        <f>Q1693-U1693-SUMIFS(条件付き不可!X:X,条件付き不可!E:E,D1693)</f>
        <v>355</v>
      </c>
      <c r="T1693" s="66">
        <f t="shared" si="393"/>
        <v>355</v>
      </c>
      <c r="U1693" s="66">
        <f>IF(COUNTIFS(条件付き不可!$E:$E,$D1693,条件付き不可!$C:$C,条件付き不可!$V$3)&gt;0,Q1693,SUMIFS(条件付き不可!$L:$L,条件付き不可!$E:$E,$D1693,条件付き不可!$C:$C,U$1))</f>
        <v>0</v>
      </c>
      <c r="V1693" s="66">
        <f>IF(COUNTIFS(条件付き不可!$E:$E,$D1693,条件付き不可!$C:$C,条件付き不可!$V$5)&gt;0,Q1693,IFERROR(VLOOKUP(D1693,条件付き不可!E:Y,21,0),0))</f>
        <v>70</v>
      </c>
    </row>
    <row r="1694" spans="1:22">
      <c r="A1694" s="53" t="str">
        <f t="shared" si="397"/>
        <v>043037</v>
      </c>
      <c r="B1694" s="53">
        <v>25</v>
      </c>
      <c r="C1694">
        <v>1693</v>
      </c>
      <c r="D1694">
        <v>43037</v>
      </c>
      <c r="E1694" t="s">
        <v>3039</v>
      </c>
      <c r="F1694" t="s">
        <v>1131</v>
      </c>
      <c r="G1694" t="str">
        <f>VLOOKUP(A1694,GIS!A:B,2,0)</f>
        <v xml:space="preserve">桜木5・6 </v>
      </c>
      <c r="H1694" t="s">
        <v>918</v>
      </c>
      <c r="I1694" t="s">
        <v>2624</v>
      </c>
      <c r="J1694" s="66">
        <v>450</v>
      </c>
      <c r="K1694" s="66">
        <v>450</v>
      </c>
      <c r="L1694" s="66">
        <v>450</v>
      </c>
      <c r="M1694" s="66">
        <v>450</v>
      </c>
      <c r="N1694" s="66">
        <f>VLOOKUP(A1694,GIS!A:C,3,0)</f>
        <v>450</v>
      </c>
      <c r="O1694" s="66" t="str">
        <f t="shared" si="394"/>
        <v/>
      </c>
      <c r="P1694" s="66" t="str">
        <f t="shared" si="386"/>
        <v/>
      </c>
      <c r="Q1694" s="66">
        <f t="shared" si="395"/>
        <v>450</v>
      </c>
      <c r="R1694" s="66">
        <f t="shared" si="396"/>
        <v>450</v>
      </c>
      <c r="S1694" s="66">
        <f>Q1694-U1694-SUMIFS(条件付き不可!X:X,条件付き不可!E:E,D1694)</f>
        <v>450</v>
      </c>
      <c r="T1694" s="66">
        <f t="shared" si="393"/>
        <v>450</v>
      </c>
      <c r="U1694" s="66">
        <f>IF(COUNTIFS(条件付き不可!$E:$E,$D1694,条件付き不可!$C:$C,条件付き不可!$V$3)&gt;0,Q1694,SUMIFS(条件付き不可!$L:$L,条件付き不可!$E:$E,$D1694,条件付き不可!$C:$C,U$1))</f>
        <v>0</v>
      </c>
      <c r="V1694" s="66">
        <f>IF(COUNTIFS(条件付き不可!$E:$E,$D1694,条件付き不可!$C:$C,条件付き不可!$V$5)&gt;0,Q1694,IFERROR(VLOOKUP(D1694,条件付き不可!E:Y,21,0),0))</f>
        <v>0</v>
      </c>
    </row>
    <row r="1695" spans="1:22">
      <c r="A1695" s="53" t="str">
        <f t="shared" si="397"/>
        <v>043038</v>
      </c>
      <c r="B1695" s="53">
        <v>25</v>
      </c>
      <c r="C1695">
        <v>1694</v>
      </c>
      <c r="D1695">
        <v>43038</v>
      </c>
      <c r="E1695" t="s">
        <v>3039</v>
      </c>
      <c r="F1695" t="s">
        <v>1131</v>
      </c>
      <c r="G1695" t="str">
        <f>VLOOKUP(A1695,GIS!A:B,2,0)</f>
        <v xml:space="preserve">桜木7 </v>
      </c>
      <c r="H1695" t="s">
        <v>918</v>
      </c>
      <c r="I1695" t="s">
        <v>2624</v>
      </c>
      <c r="J1695" s="66">
        <v>525</v>
      </c>
      <c r="K1695" s="66">
        <v>525</v>
      </c>
      <c r="L1695" s="66">
        <v>525</v>
      </c>
      <c r="M1695" s="66">
        <v>525</v>
      </c>
      <c r="N1695" s="66">
        <f>VLOOKUP(A1695,GIS!A:C,3,0)</f>
        <v>525</v>
      </c>
      <c r="O1695" s="66" t="str">
        <f t="shared" si="394"/>
        <v/>
      </c>
      <c r="P1695" s="66" t="str">
        <f t="shared" si="386"/>
        <v/>
      </c>
      <c r="Q1695" s="66">
        <f t="shared" si="395"/>
        <v>525</v>
      </c>
      <c r="R1695" s="66">
        <f t="shared" si="396"/>
        <v>525</v>
      </c>
      <c r="S1695" s="66">
        <f>Q1695-U1695-SUMIFS(条件付き不可!X:X,条件付き不可!E:E,D1695)</f>
        <v>525</v>
      </c>
      <c r="T1695" s="66">
        <f t="shared" si="393"/>
        <v>525</v>
      </c>
      <c r="U1695" s="66">
        <f>IF(COUNTIFS(条件付き不可!$E:$E,$D1695,条件付き不可!$C:$C,条件付き不可!$V$3)&gt;0,Q1695,SUMIFS(条件付き不可!$L:$L,条件付き不可!$E:$E,$D1695,条件付き不可!$C:$C,U$1))</f>
        <v>0</v>
      </c>
      <c r="V1695" s="66">
        <f>IF(COUNTIFS(条件付き不可!$E:$E,$D1695,条件付き不可!$C:$C,条件付き不可!$V$5)&gt;0,Q1695,IFERROR(VLOOKUP(D1695,条件付き不可!E:Y,21,0),0))</f>
        <v>0</v>
      </c>
    </row>
    <row r="1696" spans="1:22">
      <c r="A1696" s="53" t="str">
        <f t="shared" si="397"/>
        <v>043039</v>
      </c>
      <c r="B1696" s="53">
        <v>25</v>
      </c>
      <c r="C1696">
        <v>1695</v>
      </c>
      <c r="D1696">
        <v>43039</v>
      </c>
      <c r="E1696" t="s">
        <v>3039</v>
      </c>
      <c r="F1696" t="s">
        <v>1131</v>
      </c>
      <c r="G1696" t="str">
        <f>VLOOKUP(A1696,GIS!A:B,2,0)</f>
        <v xml:space="preserve">桜木8 </v>
      </c>
      <c r="H1696" t="s">
        <v>918</v>
      </c>
      <c r="I1696" t="s">
        <v>2624</v>
      </c>
      <c r="J1696" s="66">
        <v>520</v>
      </c>
      <c r="K1696" s="66">
        <v>520</v>
      </c>
      <c r="L1696" s="66">
        <v>520</v>
      </c>
      <c r="M1696" s="66">
        <v>520</v>
      </c>
      <c r="N1696" s="66">
        <f>VLOOKUP(A1696,GIS!A:C,3,0)</f>
        <v>520</v>
      </c>
      <c r="O1696" s="66" t="str">
        <f t="shared" si="394"/>
        <v/>
      </c>
      <c r="P1696" s="66" t="str">
        <f t="shared" si="386"/>
        <v/>
      </c>
      <c r="Q1696" s="66">
        <f t="shared" si="395"/>
        <v>520</v>
      </c>
      <c r="R1696" s="66">
        <f t="shared" si="396"/>
        <v>520</v>
      </c>
      <c r="S1696" s="66">
        <f>Q1696-U1696-SUMIFS(条件付き不可!X:X,条件付き不可!E:E,D1696)</f>
        <v>520</v>
      </c>
      <c r="T1696" s="66">
        <f t="shared" si="393"/>
        <v>520</v>
      </c>
      <c r="U1696" s="66">
        <f>IF(COUNTIFS(条件付き不可!$E:$E,$D1696,条件付き不可!$C:$C,条件付き不可!$V$3)&gt;0,Q1696,SUMIFS(条件付き不可!$L:$L,条件付き不可!$E:$E,$D1696,条件付き不可!$C:$C,U$1))</f>
        <v>0</v>
      </c>
      <c r="V1696" s="66">
        <f>IF(COUNTIFS(条件付き不可!$E:$E,$D1696,条件付き不可!$C:$C,条件付き不可!$V$5)&gt;0,Q1696,IFERROR(VLOOKUP(D1696,条件付き不可!E:Y,21,0),0))</f>
        <v>0</v>
      </c>
    </row>
    <row r="1697" spans="1:22">
      <c r="A1697" s="53" t="str">
        <f t="shared" si="397"/>
        <v>043040</v>
      </c>
      <c r="B1697" s="53">
        <v>25</v>
      </c>
      <c r="C1697">
        <v>1696</v>
      </c>
      <c r="D1697">
        <v>43040</v>
      </c>
      <c r="E1697" t="s">
        <v>3039</v>
      </c>
      <c r="F1697" t="s">
        <v>1131</v>
      </c>
      <c r="G1697" t="str">
        <f>VLOOKUP(A1697,GIS!A:B,2,0)</f>
        <v>桜木3・4①</v>
      </c>
      <c r="H1697" t="s">
        <v>918</v>
      </c>
      <c r="I1697" t="s">
        <v>2624</v>
      </c>
      <c r="J1697" s="66">
        <v>705</v>
      </c>
      <c r="K1697" s="66">
        <v>705</v>
      </c>
      <c r="L1697" s="66">
        <v>705</v>
      </c>
      <c r="M1697" s="66">
        <v>705</v>
      </c>
      <c r="N1697" s="66">
        <f>VLOOKUP(A1697,GIS!A:C,3,0)</f>
        <v>705</v>
      </c>
      <c r="O1697" s="66" t="str">
        <f t="shared" si="394"/>
        <v/>
      </c>
      <c r="P1697" s="66" t="str">
        <f t="shared" si="386"/>
        <v/>
      </c>
      <c r="Q1697" s="66">
        <f t="shared" si="395"/>
        <v>705</v>
      </c>
      <c r="R1697" s="66">
        <f t="shared" si="396"/>
        <v>705</v>
      </c>
      <c r="S1697" s="66">
        <f>Q1697-U1697-SUMIFS(条件付き不可!X:X,条件付き不可!E:E,D1697)</f>
        <v>705</v>
      </c>
      <c r="T1697" s="66">
        <f t="shared" si="393"/>
        <v>705</v>
      </c>
      <c r="U1697" s="66">
        <f>IF(COUNTIFS(条件付き不可!$E:$E,$D1697,条件付き不可!$C:$C,条件付き不可!$V$3)&gt;0,Q1697,SUMIFS(条件付き不可!$L:$L,条件付き不可!$E:$E,$D1697,条件付き不可!$C:$C,U$1))</f>
        <v>0</v>
      </c>
      <c r="V1697" s="66">
        <f>IF(COUNTIFS(条件付き不可!$E:$E,$D1697,条件付き不可!$C:$C,条件付き不可!$V$5)&gt;0,Q1697,IFERROR(VLOOKUP(D1697,条件付き不可!E:Y,21,0),0))</f>
        <v>0</v>
      </c>
    </row>
    <row r="1698" spans="1:22">
      <c r="A1698" s="53" t="str">
        <f t="shared" si="397"/>
        <v>043087</v>
      </c>
      <c r="B1698" s="53">
        <v>25</v>
      </c>
      <c r="C1698">
        <v>1697</v>
      </c>
      <c r="D1698">
        <v>43087</v>
      </c>
      <c r="E1698" t="s">
        <v>3039</v>
      </c>
      <c r="F1698" t="s">
        <v>1131</v>
      </c>
      <c r="G1698" t="str">
        <f>VLOOKUP(A1698,GIS!A:B,2,0)</f>
        <v>桜木3・4②</v>
      </c>
      <c r="H1698" t="s">
        <v>918</v>
      </c>
      <c r="I1698" t="s">
        <v>2624</v>
      </c>
      <c r="J1698" s="66">
        <v>450</v>
      </c>
      <c r="K1698" s="66">
        <v>450</v>
      </c>
      <c r="L1698" s="66">
        <v>450</v>
      </c>
      <c r="M1698" s="66">
        <v>450</v>
      </c>
      <c r="N1698" s="66">
        <f>VLOOKUP(A1698,GIS!A:C,3,0)</f>
        <v>450</v>
      </c>
      <c r="O1698" s="66" t="str">
        <f t="shared" si="394"/>
        <v/>
      </c>
      <c r="P1698" s="66" t="str">
        <f t="shared" si="386"/>
        <v/>
      </c>
      <c r="Q1698" s="66">
        <f t="shared" si="395"/>
        <v>450</v>
      </c>
      <c r="R1698" s="66">
        <f t="shared" si="396"/>
        <v>450</v>
      </c>
      <c r="S1698" s="66">
        <f>Q1698-U1698-SUMIFS(条件付き不可!X:X,条件付き不可!E:E,D1698)</f>
        <v>450</v>
      </c>
      <c r="T1698" s="66">
        <f t="shared" si="393"/>
        <v>450</v>
      </c>
      <c r="U1698" s="66">
        <f>IF(COUNTIFS(条件付き不可!$E:$E,$D1698,条件付き不可!$C:$C,条件付き不可!$V$3)&gt;0,Q1698,SUMIFS(条件付き不可!$L:$L,条件付き不可!$E:$E,$D1698,条件付き不可!$C:$C,U$1))</f>
        <v>0</v>
      </c>
      <c r="V1698" s="66">
        <f>IF(COUNTIFS(条件付き不可!$E:$E,$D1698,条件付き不可!$C:$C,条件付き不可!$V$5)&gt;0,Q1698,IFERROR(VLOOKUP(D1698,条件付き不可!E:Y,21,0),0))</f>
        <v>0</v>
      </c>
    </row>
    <row r="1699" spans="1:22">
      <c r="A1699" s="53" t="str">
        <f t="shared" si="397"/>
        <v>043041</v>
      </c>
      <c r="B1699" s="53">
        <v>25</v>
      </c>
      <c r="C1699">
        <v>1698</v>
      </c>
      <c r="D1699">
        <v>43041</v>
      </c>
      <c r="E1699" t="s">
        <v>3039</v>
      </c>
      <c r="F1699" t="s">
        <v>1131</v>
      </c>
      <c r="G1699" t="str">
        <f>VLOOKUP(A1699,GIS!A:B,2,0)</f>
        <v xml:space="preserve">桜木2・3 </v>
      </c>
      <c r="H1699" t="s">
        <v>918</v>
      </c>
      <c r="I1699" t="s">
        <v>2624</v>
      </c>
      <c r="J1699" s="66">
        <v>500</v>
      </c>
      <c r="K1699" s="66">
        <v>500</v>
      </c>
      <c r="L1699" s="66">
        <v>500</v>
      </c>
      <c r="M1699" s="66">
        <v>500</v>
      </c>
      <c r="N1699" s="66">
        <f>VLOOKUP(A1699,GIS!A:C,3,0)</f>
        <v>500</v>
      </c>
      <c r="O1699" s="66" t="str">
        <f t="shared" si="394"/>
        <v/>
      </c>
      <c r="P1699" s="66" t="str">
        <f t="shared" si="386"/>
        <v/>
      </c>
      <c r="Q1699" s="66">
        <f t="shared" si="395"/>
        <v>500</v>
      </c>
      <c r="R1699" s="66">
        <f t="shared" si="396"/>
        <v>500</v>
      </c>
      <c r="S1699" s="66">
        <f>Q1699-U1699-SUMIFS(条件付き不可!X:X,条件付き不可!E:E,D1699)</f>
        <v>500</v>
      </c>
      <c r="T1699" s="66">
        <f t="shared" si="393"/>
        <v>500</v>
      </c>
      <c r="U1699" s="66">
        <f>IF(COUNTIFS(条件付き不可!$E:$E,$D1699,条件付き不可!$C:$C,条件付き不可!$V$3)&gt;0,Q1699,SUMIFS(条件付き不可!$L:$L,条件付き不可!$E:$E,$D1699,条件付き不可!$C:$C,U$1))</f>
        <v>0</v>
      </c>
      <c r="V1699" s="66">
        <f>IF(COUNTIFS(条件付き不可!$E:$E,$D1699,条件付き不可!$C:$C,条件付き不可!$V$5)&gt;0,Q1699,IFERROR(VLOOKUP(D1699,条件付き不可!E:Y,21,0),0))</f>
        <v>0</v>
      </c>
    </row>
    <row r="1700" spans="1:22">
      <c r="A1700" s="53" t="str">
        <f t="shared" si="397"/>
        <v>043042</v>
      </c>
      <c r="B1700" s="53">
        <v>25</v>
      </c>
      <c r="C1700">
        <v>1699</v>
      </c>
      <c r="D1700">
        <v>43042</v>
      </c>
      <c r="E1700" t="s">
        <v>3039</v>
      </c>
      <c r="F1700" t="s">
        <v>1131</v>
      </c>
      <c r="G1700" t="str">
        <f>VLOOKUP(A1700,GIS!A:B,2,0)</f>
        <v xml:space="preserve">桜木2 </v>
      </c>
      <c r="H1700" t="s">
        <v>918</v>
      </c>
      <c r="I1700" t="s">
        <v>2624</v>
      </c>
      <c r="J1700" s="66">
        <v>580</v>
      </c>
      <c r="K1700" s="66">
        <v>580</v>
      </c>
      <c r="L1700" s="66">
        <v>580</v>
      </c>
      <c r="M1700" s="66">
        <v>580</v>
      </c>
      <c r="N1700" s="66">
        <f>VLOOKUP(A1700,GIS!A:C,3,0)</f>
        <v>580</v>
      </c>
      <c r="O1700" s="66" t="str">
        <f t="shared" si="394"/>
        <v/>
      </c>
      <c r="P1700" s="66" t="str">
        <f t="shared" si="386"/>
        <v/>
      </c>
      <c r="Q1700" s="66">
        <f t="shared" si="395"/>
        <v>580</v>
      </c>
      <c r="R1700" s="66">
        <f t="shared" si="396"/>
        <v>580</v>
      </c>
      <c r="S1700" s="66">
        <f>Q1700-U1700-SUMIFS(条件付き不可!X:X,条件付き不可!E:E,D1700)</f>
        <v>580</v>
      </c>
      <c r="T1700" s="66">
        <f t="shared" si="393"/>
        <v>580</v>
      </c>
      <c r="U1700" s="66">
        <f>IF(COUNTIFS(条件付き不可!$E:$E,$D1700,条件付き不可!$C:$C,条件付き不可!$V$3)&gt;0,Q1700,SUMIFS(条件付き不可!$L:$L,条件付き不可!$E:$E,$D1700,条件付き不可!$C:$C,U$1))</f>
        <v>0</v>
      </c>
      <c r="V1700" s="66">
        <f>IF(COUNTIFS(条件付き不可!$E:$E,$D1700,条件付き不可!$C:$C,条件付き不可!$V$5)&gt;0,Q1700,IFERROR(VLOOKUP(D1700,条件付き不可!E:Y,21,0),0))</f>
        <v>0</v>
      </c>
    </row>
    <row r="1701" spans="1:22">
      <c r="A1701" s="53" t="str">
        <f t="shared" si="397"/>
        <v>043043</v>
      </c>
      <c r="B1701" s="53">
        <v>25</v>
      </c>
      <c r="C1701">
        <v>1700</v>
      </c>
      <c r="D1701">
        <v>43043</v>
      </c>
      <c r="E1701" t="s">
        <v>3039</v>
      </c>
      <c r="F1701" t="s">
        <v>1131</v>
      </c>
      <c r="G1701" t="str">
        <f>VLOOKUP(A1701,GIS!A:B,2,0)</f>
        <v>桜木1</v>
      </c>
      <c r="H1701" t="s">
        <v>918</v>
      </c>
      <c r="I1701" t="s">
        <v>2624</v>
      </c>
      <c r="J1701" s="66">
        <v>310</v>
      </c>
      <c r="K1701" s="66">
        <v>310</v>
      </c>
      <c r="L1701" s="66">
        <v>310</v>
      </c>
      <c r="M1701" s="66">
        <v>310</v>
      </c>
      <c r="N1701" s="66">
        <f>VLOOKUP(A1701,GIS!A:C,3,0)</f>
        <v>310</v>
      </c>
      <c r="O1701" s="66" t="str">
        <f t="shared" si="394"/>
        <v/>
      </c>
      <c r="P1701" s="66" t="str">
        <f t="shared" si="386"/>
        <v/>
      </c>
      <c r="Q1701" s="66">
        <f t="shared" si="395"/>
        <v>310</v>
      </c>
      <c r="R1701" s="66">
        <f t="shared" si="396"/>
        <v>310</v>
      </c>
      <c r="S1701" s="66">
        <f>Q1701-U1701-SUMIFS(条件付き不可!X:X,条件付き不可!E:E,D1701)</f>
        <v>310</v>
      </c>
      <c r="T1701" s="66">
        <f t="shared" si="393"/>
        <v>310</v>
      </c>
      <c r="U1701" s="66">
        <f>IF(COUNTIFS(条件付き不可!$E:$E,$D1701,条件付き不可!$C:$C,条件付き不可!$V$3)&gt;0,Q1701,SUMIFS(条件付き不可!$L:$L,条件付き不可!$E:$E,$D1701,条件付き不可!$C:$C,U$1))</f>
        <v>0</v>
      </c>
      <c r="V1701" s="66">
        <f>IF(COUNTIFS(条件付き不可!$E:$E,$D1701,条件付き不可!$C:$C,条件付き不可!$V$5)&gt;0,Q1701,IFERROR(VLOOKUP(D1701,条件付き不可!E:Y,21,0),0))</f>
        <v>0</v>
      </c>
    </row>
    <row r="1702" spans="1:22">
      <c r="A1702" s="53" t="str">
        <f>TEXT(D1702,"000000")</f>
        <v>043095</v>
      </c>
      <c r="B1702" s="53">
        <v>25</v>
      </c>
      <c r="C1702">
        <v>1701</v>
      </c>
      <c r="D1702">
        <v>43095</v>
      </c>
      <c r="E1702" t="s">
        <v>3039</v>
      </c>
      <c r="F1702" t="s">
        <v>1131</v>
      </c>
      <c r="G1702" t="str">
        <f>VLOOKUP(A1702,GIS!A:B,2,0)</f>
        <v>桜木5</v>
      </c>
      <c r="H1702" t="s">
        <v>918</v>
      </c>
      <c r="I1702" t="s">
        <v>2624</v>
      </c>
      <c r="J1702" s="66">
        <v>410</v>
      </c>
      <c r="K1702" s="66">
        <v>410</v>
      </c>
      <c r="L1702" s="66">
        <v>410</v>
      </c>
      <c r="M1702" s="66">
        <v>410</v>
      </c>
      <c r="N1702" s="66">
        <f>VLOOKUP(A1702,GIS!A:C,3,0)</f>
        <v>410</v>
      </c>
      <c r="O1702" s="66" t="str">
        <f>IF(J1702=N1702,"","✕")</f>
        <v/>
      </c>
      <c r="P1702" s="66" t="str">
        <f>IF(J1702=K1702,IF(J1702=L1702,"","✕"),"✕")</f>
        <v/>
      </c>
      <c r="Q1702" s="66">
        <f>N1702</f>
        <v>410</v>
      </c>
      <c r="R1702" s="66">
        <f>Q1702-U1702</f>
        <v>410</v>
      </c>
      <c r="S1702" s="66">
        <f>Q1702-U1702-SUMIFS(条件付き不可!X:X,条件付き不可!E:E,D1702)</f>
        <v>410</v>
      </c>
      <c r="T1702" s="66">
        <f>Q1702-V1702</f>
        <v>410</v>
      </c>
      <c r="U1702" s="66">
        <f>IF(COUNTIFS(条件付き不可!$E:$E,$D1702,条件付き不可!$C:$C,条件付き不可!$V$3)&gt;0,Q1702,SUMIFS(条件付き不可!$L:$L,条件付き不可!$E:$E,$D1702,条件付き不可!$C:$C,U$1))</f>
        <v>0</v>
      </c>
      <c r="V1702" s="66">
        <f>IF(COUNTIFS(条件付き不可!$E:$E,$D1702,条件付き不可!$C:$C,条件付き不可!$V$5)&gt;0,Q1702,IFERROR(VLOOKUP(D1702,条件付き不可!E:Y,21,0),0))</f>
        <v>0</v>
      </c>
    </row>
    <row r="1703" spans="1:22">
      <c r="A1703" s="53" t="str">
        <f t="shared" si="397"/>
        <v>043044</v>
      </c>
      <c r="B1703" s="53">
        <v>25</v>
      </c>
      <c r="C1703">
        <v>1702</v>
      </c>
      <c r="D1703">
        <v>43044</v>
      </c>
      <c r="E1703" t="s">
        <v>3039</v>
      </c>
      <c r="F1703" t="s">
        <v>1134</v>
      </c>
      <c r="G1703" t="str">
        <f>VLOOKUP(A1703,GIS!A:B,2,0)</f>
        <v>加曽利Ａ</v>
      </c>
      <c r="H1703" t="s">
        <v>918</v>
      </c>
      <c r="I1703" t="s">
        <v>2624</v>
      </c>
      <c r="J1703" s="66">
        <v>440</v>
      </c>
      <c r="K1703" s="66">
        <v>440</v>
      </c>
      <c r="L1703" s="66">
        <v>440</v>
      </c>
      <c r="M1703" s="66">
        <v>440</v>
      </c>
      <c r="N1703" s="66">
        <f>VLOOKUP(A1703,GIS!A:C,3,0)</f>
        <v>440</v>
      </c>
      <c r="O1703" s="66" t="str">
        <f t="shared" si="394"/>
        <v/>
      </c>
      <c r="P1703" s="66" t="str">
        <f t="shared" si="386"/>
        <v/>
      </c>
      <c r="Q1703" s="66">
        <f t="shared" si="395"/>
        <v>440</v>
      </c>
      <c r="R1703" s="66">
        <f t="shared" si="396"/>
        <v>440</v>
      </c>
      <c r="S1703" s="66">
        <f>Q1703-U1703-SUMIFS(条件付き不可!X:X,条件付き不可!E:E,D1703)</f>
        <v>440</v>
      </c>
      <c r="T1703" s="66">
        <f t="shared" si="393"/>
        <v>440</v>
      </c>
      <c r="U1703" s="66">
        <f>IF(COUNTIFS(条件付き不可!$E:$E,$D1703,条件付き不可!$C:$C,条件付き不可!$V$3)&gt;0,Q1703,SUMIFS(条件付き不可!$L:$L,条件付き不可!$E:$E,$D1703,条件付き不可!$C:$C,U$1))</f>
        <v>0</v>
      </c>
      <c r="V1703" s="66">
        <f>IF(COUNTIFS(条件付き不可!$E:$E,$D1703,条件付き不可!$C:$C,条件付き不可!$V$5)&gt;0,Q1703,IFERROR(VLOOKUP(D1703,条件付き不可!E:Y,21,0),0))</f>
        <v>0</v>
      </c>
    </row>
    <row r="1704" spans="1:22">
      <c r="A1704" s="53" t="str">
        <f t="shared" si="397"/>
        <v>043046</v>
      </c>
      <c r="B1704" s="53">
        <v>25</v>
      </c>
      <c r="C1704">
        <v>1703</v>
      </c>
      <c r="D1704">
        <v>43046</v>
      </c>
      <c r="E1704" t="s">
        <v>3039</v>
      </c>
      <c r="F1704" t="s">
        <v>1134</v>
      </c>
      <c r="G1704" t="str">
        <f>VLOOKUP(A1704,GIS!A:B,2,0)</f>
        <v>加曽利Ｃ</v>
      </c>
      <c r="H1704" t="s">
        <v>918</v>
      </c>
      <c r="I1704" t="s">
        <v>2624</v>
      </c>
      <c r="J1704" s="66">
        <v>475</v>
      </c>
      <c r="K1704" s="66">
        <v>475</v>
      </c>
      <c r="L1704" s="66">
        <v>475</v>
      </c>
      <c r="M1704" s="66">
        <v>475</v>
      </c>
      <c r="N1704" s="66">
        <f>VLOOKUP(A1704,GIS!A:C,3,0)</f>
        <v>475</v>
      </c>
      <c r="O1704" s="66" t="str">
        <f t="shared" si="394"/>
        <v/>
      </c>
      <c r="P1704" s="66" t="str">
        <f t="shared" si="386"/>
        <v/>
      </c>
      <c r="Q1704" s="66">
        <f t="shared" si="395"/>
        <v>475</v>
      </c>
      <c r="R1704" s="66">
        <f t="shared" si="396"/>
        <v>475</v>
      </c>
      <c r="S1704" s="66">
        <f>Q1704-U1704-SUMIFS(条件付き不可!X:X,条件付き不可!E:E,D1704)</f>
        <v>475</v>
      </c>
      <c r="T1704" s="66">
        <f t="shared" si="393"/>
        <v>475</v>
      </c>
      <c r="U1704" s="66">
        <f>IF(COUNTIFS(条件付き不可!$E:$E,$D1704,条件付き不可!$C:$C,条件付き不可!$V$3)&gt;0,Q1704,SUMIFS(条件付き不可!$L:$L,条件付き不可!$E:$E,$D1704,条件付き不可!$C:$C,U$1))</f>
        <v>0</v>
      </c>
      <c r="V1704" s="66">
        <f>IF(COUNTIFS(条件付き不可!$E:$E,$D1704,条件付き不可!$C:$C,条件付き不可!$V$5)&gt;0,Q1704,IFERROR(VLOOKUP(D1704,条件付き不可!E:Y,21,0),0))</f>
        <v>0</v>
      </c>
    </row>
    <row r="1705" spans="1:22">
      <c r="A1705" s="53" t="str">
        <f t="shared" si="397"/>
        <v>043047</v>
      </c>
      <c r="B1705" s="53">
        <v>25</v>
      </c>
      <c r="C1705">
        <v>1704</v>
      </c>
      <c r="D1705">
        <v>43047</v>
      </c>
      <c r="E1705" t="s">
        <v>3039</v>
      </c>
      <c r="F1705" t="s">
        <v>7167</v>
      </c>
      <c r="G1705" t="str">
        <f>VLOOKUP(A1705,GIS!A:B,2,0)</f>
        <v>若松町・小倉町B</v>
      </c>
      <c r="H1705" t="s">
        <v>918</v>
      </c>
      <c r="I1705" t="s">
        <v>2624</v>
      </c>
      <c r="J1705" s="66">
        <v>420</v>
      </c>
      <c r="K1705" s="66">
        <v>420</v>
      </c>
      <c r="L1705" s="66">
        <v>420</v>
      </c>
      <c r="M1705" s="66">
        <v>420</v>
      </c>
      <c r="N1705" s="66">
        <f>VLOOKUP(A1705,GIS!A:C,3,0)</f>
        <v>420</v>
      </c>
      <c r="O1705" s="66" t="str">
        <f t="shared" si="394"/>
        <v/>
      </c>
      <c r="P1705" s="66" t="str">
        <f t="shared" si="386"/>
        <v/>
      </c>
      <c r="Q1705" s="66">
        <f t="shared" si="395"/>
        <v>420</v>
      </c>
      <c r="R1705" s="66">
        <f t="shared" si="396"/>
        <v>420</v>
      </c>
      <c r="S1705" s="66">
        <f>Q1705-U1705-SUMIFS(条件付き不可!X:X,条件付き不可!E:E,D1705)</f>
        <v>420</v>
      </c>
      <c r="T1705" s="66">
        <f t="shared" si="393"/>
        <v>420</v>
      </c>
      <c r="U1705" s="66">
        <f>IF(COUNTIFS(条件付き不可!$E:$E,$D1705,条件付き不可!$C:$C,条件付き不可!$V$3)&gt;0,Q1705,SUMIFS(条件付き不可!$L:$L,条件付き不可!$E:$E,$D1705,条件付き不可!$C:$C,U$1))</f>
        <v>0</v>
      </c>
      <c r="V1705" s="66">
        <f>IF(COUNTIFS(条件付き不可!$E:$E,$D1705,条件付き不可!$C:$C,条件付き不可!$V$5)&gt;0,Q1705,IFERROR(VLOOKUP(D1705,条件付き不可!E:Y,21,0),0))</f>
        <v>0</v>
      </c>
    </row>
    <row r="1706" spans="1:22">
      <c r="A1706" s="53" t="str">
        <f>TEXT(D1706,"000000")</f>
        <v>043092</v>
      </c>
      <c r="B1706" s="53">
        <v>25</v>
      </c>
      <c r="C1706">
        <v>1705</v>
      </c>
      <c r="D1706">
        <v>43092</v>
      </c>
      <c r="E1706" t="s">
        <v>3039</v>
      </c>
      <c r="F1706" t="s">
        <v>1138</v>
      </c>
      <c r="G1706" t="str">
        <f>VLOOKUP(A1706,GIS!A:B,2,0)</f>
        <v>若松町・小倉町C</v>
      </c>
      <c r="H1706" t="s">
        <v>918</v>
      </c>
      <c r="I1706" t="s">
        <v>2624</v>
      </c>
      <c r="J1706" s="66">
        <v>320</v>
      </c>
      <c r="K1706" s="66">
        <v>320</v>
      </c>
      <c r="L1706" s="66">
        <v>320</v>
      </c>
      <c r="M1706" s="66">
        <v>320</v>
      </c>
      <c r="N1706" s="66">
        <f>VLOOKUP(A1706,GIS!A:C,3,0)</f>
        <v>320</v>
      </c>
      <c r="O1706" s="66" t="str">
        <f t="shared" si="394"/>
        <v/>
      </c>
      <c r="P1706" s="66" t="str">
        <f t="shared" si="386"/>
        <v/>
      </c>
      <c r="Q1706" s="66">
        <f t="shared" si="395"/>
        <v>320</v>
      </c>
      <c r="R1706" s="66">
        <f t="shared" si="396"/>
        <v>320</v>
      </c>
      <c r="S1706" s="66">
        <f>Q1706-U1706-SUMIFS(条件付き不可!X:X,条件付き不可!E:E,D1706)</f>
        <v>320</v>
      </c>
      <c r="T1706" s="66">
        <f t="shared" si="393"/>
        <v>320</v>
      </c>
      <c r="U1706" s="66">
        <f>IF(COUNTIFS(条件付き不可!$E:$E,$D1706,条件付き不可!$C:$C,条件付き不可!$V$3)&gt;0,Q1706,SUMIFS(条件付き不可!$L:$L,条件付き不可!$E:$E,$D1706,条件付き不可!$C:$C,U$1))</f>
        <v>0</v>
      </c>
      <c r="V1706" s="66">
        <f>IF(COUNTIFS(条件付き不可!$E:$E,$D1706,条件付き不可!$C:$C,条件付き不可!$V$5)&gt;0,Q1706,IFERROR(VLOOKUP(D1706,条件付き不可!E:Y,21,0),0))</f>
        <v>0</v>
      </c>
    </row>
    <row r="1707" spans="1:22">
      <c r="A1707" s="53" t="str">
        <f t="shared" si="397"/>
        <v>043048</v>
      </c>
      <c r="B1707" s="53">
        <v>25</v>
      </c>
      <c r="C1707">
        <v>1706</v>
      </c>
      <c r="D1707">
        <v>43048</v>
      </c>
      <c r="E1707" t="s">
        <v>3039</v>
      </c>
      <c r="F1707" t="s">
        <v>1138</v>
      </c>
      <c r="G1707" t="str">
        <f>VLOOKUP(A1707,GIS!A:B,2,0)</f>
        <v>小倉台1．2</v>
      </c>
      <c r="H1707" t="s">
        <v>918</v>
      </c>
      <c r="I1707" t="s">
        <v>2624</v>
      </c>
      <c r="J1707" s="66">
        <v>640</v>
      </c>
      <c r="K1707" s="66">
        <v>640</v>
      </c>
      <c r="L1707" s="66">
        <v>640</v>
      </c>
      <c r="M1707" s="66">
        <v>640</v>
      </c>
      <c r="N1707" s="66">
        <f>VLOOKUP(A1707,GIS!A:C,3,0)</f>
        <v>640</v>
      </c>
      <c r="O1707" s="66" t="str">
        <f t="shared" si="394"/>
        <v/>
      </c>
      <c r="P1707" s="66" t="str">
        <f t="shared" si="386"/>
        <v/>
      </c>
      <c r="Q1707" s="66">
        <f t="shared" si="395"/>
        <v>640</v>
      </c>
      <c r="R1707" s="66">
        <f t="shared" si="396"/>
        <v>640</v>
      </c>
      <c r="S1707" s="66">
        <f>Q1707-U1707-SUMIFS(条件付き不可!X:X,条件付き不可!E:E,D1707)</f>
        <v>640</v>
      </c>
      <c r="T1707" s="66">
        <f t="shared" si="393"/>
        <v>640</v>
      </c>
      <c r="U1707" s="66">
        <f>IF(COUNTIFS(条件付き不可!$E:$E,$D1707,条件付き不可!$C:$C,条件付き不可!$V$3)&gt;0,Q1707,SUMIFS(条件付き不可!$L:$L,条件付き不可!$E:$E,$D1707,条件付き不可!$C:$C,U$1))</f>
        <v>0</v>
      </c>
      <c r="V1707" s="66">
        <f>IF(COUNTIFS(条件付き不可!$E:$E,$D1707,条件付き不可!$C:$C,条件付き不可!$V$5)&gt;0,Q1707,IFERROR(VLOOKUP(D1707,条件付き不可!E:Y,21,0),0))</f>
        <v>0</v>
      </c>
    </row>
    <row r="1708" spans="1:22">
      <c r="A1708" s="53" t="str">
        <f t="shared" si="397"/>
        <v>043049</v>
      </c>
      <c r="B1708" s="53">
        <v>25</v>
      </c>
      <c r="C1708">
        <v>1707</v>
      </c>
      <c r="D1708">
        <v>43049</v>
      </c>
      <c r="E1708" t="s">
        <v>3039</v>
      </c>
      <c r="F1708" t="s">
        <v>1138</v>
      </c>
      <c r="G1708" t="str">
        <f>VLOOKUP(A1708,GIS!A:B,2,0)</f>
        <v>小倉台3</v>
      </c>
      <c r="H1708" t="s">
        <v>918</v>
      </c>
      <c r="I1708" t="s">
        <v>2624</v>
      </c>
      <c r="J1708" s="66">
        <v>445</v>
      </c>
      <c r="K1708" s="66">
        <v>445</v>
      </c>
      <c r="L1708" s="66">
        <v>445</v>
      </c>
      <c r="M1708" s="66">
        <v>445</v>
      </c>
      <c r="N1708" s="66">
        <f>VLOOKUP(A1708,GIS!A:C,3,0)</f>
        <v>445</v>
      </c>
      <c r="O1708" s="66" t="str">
        <f t="shared" si="394"/>
        <v/>
      </c>
      <c r="P1708" s="66" t="str">
        <f t="shared" si="386"/>
        <v/>
      </c>
      <c r="Q1708" s="66">
        <f t="shared" si="395"/>
        <v>445</v>
      </c>
      <c r="R1708" s="66">
        <f t="shared" si="396"/>
        <v>445</v>
      </c>
      <c r="S1708" s="66">
        <f>Q1708-U1708-SUMIFS(条件付き不可!X:X,条件付き不可!E:E,D1708)</f>
        <v>445</v>
      </c>
      <c r="T1708" s="66">
        <f t="shared" si="393"/>
        <v>445</v>
      </c>
      <c r="U1708" s="66">
        <f>IF(COUNTIFS(条件付き不可!$E:$E,$D1708,条件付き不可!$C:$C,条件付き不可!$V$3)&gt;0,Q1708,SUMIFS(条件付き不可!$L:$L,条件付き不可!$E:$E,$D1708,条件付き不可!$C:$C,U$1))</f>
        <v>0</v>
      </c>
      <c r="V1708" s="66">
        <f>IF(COUNTIFS(条件付き不可!$E:$E,$D1708,条件付き不可!$C:$C,条件付き不可!$V$5)&gt;0,Q1708,IFERROR(VLOOKUP(D1708,条件付き不可!E:Y,21,0),0))</f>
        <v>0</v>
      </c>
    </row>
    <row r="1709" spans="1:22">
      <c r="A1709" s="53" t="str">
        <f t="shared" si="397"/>
        <v>043050</v>
      </c>
      <c r="B1709" s="53">
        <v>25</v>
      </c>
      <c r="C1709">
        <v>1708</v>
      </c>
      <c r="D1709">
        <v>43050</v>
      </c>
      <c r="E1709" t="s">
        <v>3039</v>
      </c>
      <c r="F1709" t="s">
        <v>1138</v>
      </c>
      <c r="G1709" t="str">
        <f>VLOOKUP(A1709,GIS!A:B,2,0)</f>
        <v>小倉台4</v>
      </c>
      <c r="H1709" t="s">
        <v>918</v>
      </c>
      <c r="I1709" t="s">
        <v>2624</v>
      </c>
      <c r="J1709" s="66">
        <v>390</v>
      </c>
      <c r="K1709" s="66">
        <v>390</v>
      </c>
      <c r="L1709" s="66">
        <v>390</v>
      </c>
      <c r="M1709" s="66">
        <v>390</v>
      </c>
      <c r="N1709" s="66">
        <f>VLOOKUP(A1709,GIS!A:C,3,0)</f>
        <v>390</v>
      </c>
      <c r="O1709" s="66" t="str">
        <f t="shared" si="394"/>
        <v/>
      </c>
      <c r="P1709" s="66" t="str">
        <f t="shared" si="386"/>
        <v/>
      </c>
      <c r="Q1709" s="66">
        <f t="shared" si="395"/>
        <v>390</v>
      </c>
      <c r="R1709" s="66">
        <f t="shared" si="396"/>
        <v>390</v>
      </c>
      <c r="S1709" s="66">
        <f>Q1709-U1709-SUMIFS(条件付き不可!X:X,条件付き不可!E:E,D1709)</f>
        <v>390</v>
      </c>
      <c r="T1709" s="66">
        <f t="shared" si="393"/>
        <v>390</v>
      </c>
      <c r="U1709" s="66">
        <f>IF(COUNTIFS(条件付き不可!$E:$E,$D1709,条件付き不可!$C:$C,条件付き不可!$V$3)&gt;0,Q1709,SUMIFS(条件付き不可!$L:$L,条件付き不可!$E:$E,$D1709,条件付き不可!$C:$C,U$1))</f>
        <v>0</v>
      </c>
      <c r="V1709" s="66">
        <f>IF(COUNTIFS(条件付き不可!$E:$E,$D1709,条件付き不可!$C:$C,条件付き不可!$V$5)&gt;0,Q1709,IFERROR(VLOOKUP(D1709,条件付き不可!E:Y,21,0),0))</f>
        <v>0</v>
      </c>
    </row>
    <row r="1710" spans="1:22">
      <c r="A1710" s="53" t="str">
        <f t="shared" si="397"/>
        <v>043051</v>
      </c>
      <c r="B1710" s="53">
        <v>25</v>
      </c>
      <c r="C1710">
        <v>1709</v>
      </c>
      <c r="D1710">
        <v>43051</v>
      </c>
      <c r="E1710" t="s">
        <v>3039</v>
      </c>
      <c r="F1710" t="s">
        <v>1138</v>
      </c>
      <c r="G1710" t="str">
        <f>VLOOKUP(A1710,GIS!A:B,2,0)</f>
        <v>小倉台5</v>
      </c>
      <c r="H1710" t="s">
        <v>918</v>
      </c>
      <c r="I1710" t="s">
        <v>2624</v>
      </c>
      <c r="J1710" s="66">
        <v>245</v>
      </c>
      <c r="K1710" s="66">
        <v>245</v>
      </c>
      <c r="L1710" s="66">
        <v>245</v>
      </c>
      <c r="M1710" s="66">
        <v>245</v>
      </c>
      <c r="N1710" s="66">
        <f>VLOOKUP(A1710,GIS!A:C,3,0)</f>
        <v>245</v>
      </c>
      <c r="O1710" s="66" t="str">
        <f t="shared" si="394"/>
        <v/>
      </c>
      <c r="P1710" s="66" t="str">
        <f t="shared" si="386"/>
        <v/>
      </c>
      <c r="Q1710" s="66">
        <f t="shared" si="395"/>
        <v>245</v>
      </c>
      <c r="R1710" s="66">
        <f t="shared" si="396"/>
        <v>245</v>
      </c>
      <c r="S1710" s="66">
        <f>Q1710-U1710-SUMIFS(条件付き不可!X:X,条件付き不可!E:E,D1710)</f>
        <v>245</v>
      </c>
      <c r="T1710" s="66">
        <f t="shared" si="393"/>
        <v>245</v>
      </c>
      <c r="U1710" s="66">
        <f>IF(COUNTIFS(条件付き不可!$E:$E,$D1710,条件付き不可!$C:$C,条件付き不可!$V$3)&gt;0,Q1710,SUMIFS(条件付き不可!$L:$L,条件付き不可!$E:$E,$D1710,条件付き不可!$C:$C,U$1))</f>
        <v>0</v>
      </c>
      <c r="V1710" s="66">
        <f>IF(COUNTIFS(条件付き不可!$E:$E,$D1710,条件付き不可!$C:$C,条件付き不可!$V$5)&gt;0,Q1710,IFERROR(VLOOKUP(D1710,条件付き不可!E:Y,21,0),0))</f>
        <v>0</v>
      </c>
    </row>
    <row r="1711" spans="1:22">
      <c r="A1711" s="53" t="str">
        <f t="shared" si="397"/>
        <v>043052</v>
      </c>
      <c r="B1711" s="53">
        <v>25</v>
      </c>
      <c r="C1711">
        <v>1710</v>
      </c>
      <c r="D1711">
        <v>43052</v>
      </c>
      <c r="E1711" t="s">
        <v>3039</v>
      </c>
      <c r="F1711" t="s">
        <v>1138</v>
      </c>
      <c r="G1711" t="str">
        <f>VLOOKUP(A1711,GIS!A:B,2,0)</f>
        <v>小倉台6</v>
      </c>
      <c r="H1711" t="s">
        <v>918</v>
      </c>
      <c r="I1711" t="s">
        <v>2624</v>
      </c>
      <c r="J1711" s="66">
        <v>735</v>
      </c>
      <c r="K1711" s="66">
        <v>735</v>
      </c>
      <c r="L1711" s="66">
        <v>735</v>
      </c>
      <c r="M1711" s="66">
        <v>735</v>
      </c>
      <c r="N1711" s="66">
        <f>VLOOKUP(A1711,GIS!A:C,3,0)</f>
        <v>735</v>
      </c>
      <c r="O1711" s="66" t="str">
        <f t="shared" si="394"/>
        <v/>
      </c>
      <c r="P1711" s="66" t="str">
        <f t="shared" si="386"/>
        <v/>
      </c>
      <c r="Q1711" s="66">
        <f t="shared" si="395"/>
        <v>735</v>
      </c>
      <c r="R1711" s="66">
        <f t="shared" si="396"/>
        <v>735</v>
      </c>
      <c r="S1711" s="66">
        <f>Q1711-U1711-SUMIFS(条件付き不可!X:X,条件付き不可!E:E,D1711)</f>
        <v>735</v>
      </c>
      <c r="T1711" s="66">
        <f t="shared" si="393"/>
        <v>735</v>
      </c>
      <c r="U1711" s="66">
        <f>IF(COUNTIFS(条件付き不可!$E:$E,$D1711,条件付き不可!$C:$C,条件付き不可!$V$3)&gt;0,Q1711,SUMIFS(条件付き不可!$L:$L,条件付き不可!$E:$E,$D1711,条件付き不可!$C:$C,U$1))</f>
        <v>0</v>
      </c>
      <c r="V1711" s="66">
        <f>IF(COUNTIFS(条件付き不可!$E:$E,$D1711,条件付き不可!$C:$C,条件付き不可!$V$5)&gt;0,Q1711,IFERROR(VLOOKUP(D1711,条件付き不可!E:Y,21,0),0))</f>
        <v>0</v>
      </c>
    </row>
    <row r="1712" spans="1:22">
      <c r="A1712" s="53" t="str">
        <f t="shared" si="397"/>
        <v>043053</v>
      </c>
      <c r="B1712" s="53">
        <v>25</v>
      </c>
      <c r="C1712">
        <v>1711</v>
      </c>
      <c r="D1712">
        <v>43053</v>
      </c>
      <c r="E1712" t="s">
        <v>3039</v>
      </c>
      <c r="F1712" t="s">
        <v>1138</v>
      </c>
      <c r="G1712" t="str">
        <f>VLOOKUP(A1712,GIS!A:B,2,0)</f>
        <v>小倉台7（千城台西1）</v>
      </c>
      <c r="H1712" t="s">
        <v>918</v>
      </c>
      <c r="I1712" t="s">
        <v>2624</v>
      </c>
      <c r="J1712" s="66">
        <v>420</v>
      </c>
      <c r="K1712" s="66">
        <v>420</v>
      </c>
      <c r="L1712" s="66">
        <v>420</v>
      </c>
      <c r="M1712" s="66">
        <v>420</v>
      </c>
      <c r="N1712" s="66">
        <f>VLOOKUP(A1712,GIS!A:C,3,0)</f>
        <v>420</v>
      </c>
      <c r="O1712" s="66" t="str">
        <f t="shared" si="394"/>
        <v/>
      </c>
      <c r="P1712" s="66" t="str">
        <f t="shared" si="386"/>
        <v/>
      </c>
      <c r="Q1712" s="66">
        <f t="shared" si="395"/>
        <v>420</v>
      </c>
      <c r="R1712" s="66">
        <f t="shared" si="396"/>
        <v>420</v>
      </c>
      <c r="S1712" s="66">
        <f>Q1712-U1712-SUMIFS(条件付き不可!X:X,条件付き不可!E:E,D1712)</f>
        <v>420</v>
      </c>
      <c r="T1712" s="66">
        <f t="shared" si="393"/>
        <v>420</v>
      </c>
      <c r="U1712" s="66">
        <f>IF(COUNTIFS(条件付き不可!$E:$E,$D1712,条件付き不可!$C:$C,条件付き不可!$V$3)&gt;0,Q1712,SUMIFS(条件付き不可!$L:$L,条件付き不可!$E:$E,$D1712,条件付き不可!$C:$C,U$1))</f>
        <v>0</v>
      </c>
      <c r="V1712" s="66">
        <f>IF(COUNTIFS(条件付き不可!$E:$E,$D1712,条件付き不可!$C:$C,条件付き不可!$V$5)&gt;0,Q1712,IFERROR(VLOOKUP(D1712,条件付き不可!E:Y,21,0),0))</f>
        <v>0</v>
      </c>
    </row>
    <row r="1713" spans="1:22">
      <c r="A1713" s="53" t="str">
        <f t="shared" si="397"/>
        <v>043054</v>
      </c>
      <c r="B1713" s="53">
        <v>25</v>
      </c>
      <c r="C1713">
        <v>1712</v>
      </c>
      <c r="D1713">
        <v>43054</v>
      </c>
      <c r="E1713" t="s">
        <v>3039</v>
      </c>
      <c r="F1713" t="s">
        <v>1144</v>
      </c>
      <c r="G1713" t="str">
        <f>VLOOKUP(A1713,GIS!A:B,2,0)</f>
        <v>千城台北1　　　</v>
      </c>
      <c r="H1713" t="s">
        <v>918</v>
      </c>
      <c r="I1713" t="s">
        <v>2624</v>
      </c>
      <c r="J1713" s="66">
        <v>670</v>
      </c>
      <c r="K1713" s="66">
        <v>670</v>
      </c>
      <c r="L1713" s="66">
        <v>670</v>
      </c>
      <c r="M1713" s="66">
        <v>670</v>
      </c>
      <c r="N1713" s="66">
        <f>VLOOKUP(A1713,GIS!A:C,3,0)</f>
        <v>670</v>
      </c>
      <c r="O1713" s="66" t="str">
        <f t="shared" si="394"/>
        <v/>
      </c>
      <c r="P1713" s="66" t="str">
        <f t="shared" si="386"/>
        <v/>
      </c>
      <c r="Q1713" s="66">
        <f t="shared" si="395"/>
        <v>670</v>
      </c>
      <c r="R1713" s="66">
        <f t="shared" si="396"/>
        <v>670</v>
      </c>
      <c r="S1713" s="66">
        <f>Q1713-U1713-SUMIFS(条件付き不可!X:X,条件付き不可!E:E,D1713)</f>
        <v>670</v>
      </c>
      <c r="T1713" s="66">
        <f t="shared" si="393"/>
        <v>670</v>
      </c>
      <c r="U1713" s="66">
        <f>IF(COUNTIFS(条件付き不可!$E:$E,$D1713,条件付き不可!$C:$C,条件付き不可!$V$3)&gt;0,Q1713,SUMIFS(条件付き不可!$L:$L,条件付き不可!$E:$E,$D1713,条件付き不可!$C:$C,U$1))</f>
        <v>0</v>
      </c>
      <c r="V1713" s="66">
        <f>IF(COUNTIFS(条件付き不可!$E:$E,$D1713,条件付き不可!$C:$C,条件付き不可!$V$5)&gt;0,Q1713,IFERROR(VLOOKUP(D1713,条件付き不可!E:Y,21,0),0))</f>
        <v>0</v>
      </c>
    </row>
    <row r="1714" spans="1:22">
      <c r="A1714" s="53" t="str">
        <f t="shared" si="397"/>
        <v>043055</v>
      </c>
      <c r="B1714" s="53">
        <v>25</v>
      </c>
      <c r="C1714">
        <v>1713</v>
      </c>
      <c r="D1714">
        <v>43055</v>
      </c>
      <c r="E1714" t="s">
        <v>3039</v>
      </c>
      <c r="F1714" t="s">
        <v>1144</v>
      </c>
      <c r="G1714" t="str">
        <f>VLOOKUP(A1714,GIS!A:B,2,0)</f>
        <v>千城台北2</v>
      </c>
      <c r="H1714" t="s">
        <v>918</v>
      </c>
      <c r="I1714" t="s">
        <v>2624</v>
      </c>
      <c r="J1714" s="66">
        <v>460</v>
      </c>
      <c r="K1714" s="66">
        <v>460</v>
      </c>
      <c r="L1714" s="66">
        <v>460</v>
      </c>
      <c r="M1714" s="66">
        <v>460</v>
      </c>
      <c r="N1714" s="66">
        <f>VLOOKUP(A1714,GIS!A:C,3,0)</f>
        <v>460</v>
      </c>
      <c r="O1714" s="66" t="str">
        <f t="shared" si="394"/>
        <v/>
      </c>
      <c r="P1714" s="66" t="str">
        <f t="shared" si="386"/>
        <v/>
      </c>
      <c r="Q1714" s="66">
        <f t="shared" si="395"/>
        <v>460</v>
      </c>
      <c r="R1714" s="66">
        <f t="shared" si="396"/>
        <v>460</v>
      </c>
      <c r="S1714" s="66">
        <f>Q1714-U1714-SUMIFS(条件付き不可!X:X,条件付き不可!E:E,D1714)</f>
        <v>460</v>
      </c>
      <c r="T1714" s="66">
        <f t="shared" si="393"/>
        <v>460</v>
      </c>
      <c r="U1714" s="66">
        <f>IF(COUNTIFS(条件付き不可!$E:$E,$D1714,条件付き不可!$C:$C,条件付き不可!$V$3)&gt;0,Q1714,SUMIFS(条件付き不可!$L:$L,条件付き不可!$E:$E,$D1714,条件付き不可!$C:$C,U$1))</f>
        <v>0</v>
      </c>
      <c r="V1714" s="66">
        <f>IF(COUNTIFS(条件付き不可!$E:$E,$D1714,条件付き不可!$C:$C,条件付き不可!$V$5)&gt;0,Q1714,IFERROR(VLOOKUP(D1714,条件付き不可!E:Y,21,0),0))</f>
        <v>0</v>
      </c>
    </row>
    <row r="1715" spans="1:22">
      <c r="A1715" s="53" t="str">
        <f t="shared" si="397"/>
        <v>043056</v>
      </c>
      <c r="B1715" s="53">
        <v>25</v>
      </c>
      <c r="C1715">
        <v>1714</v>
      </c>
      <c r="D1715">
        <v>43056</v>
      </c>
      <c r="E1715" t="s">
        <v>3039</v>
      </c>
      <c r="F1715" t="s">
        <v>1144</v>
      </c>
      <c r="G1715" t="str">
        <f>VLOOKUP(A1715,GIS!A:B,2,0)</f>
        <v>千城台北3．４</v>
      </c>
      <c r="H1715" t="s">
        <v>918</v>
      </c>
      <c r="I1715" t="s">
        <v>2624</v>
      </c>
      <c r="J1715" s="66">
        <v>485</v>
      </c>
      <c r="K1715" s="66">
        <v>485</v>
      </c>
      <c r="L1715" s="66">
        <v>485</v>
      </c>
      <c r="M1715" s="66">
        <v>485</v>
      </c>
      <c r="N1715" s="66">
        <f>VLOOKUP(A1715,GIS!A:C,3,0)</f>
        <v>485</v>
      </c>
      <c r="O1715" s="66" t="str">
        <f t="shared" si="394"/>
        <v/>
      </c>
      <c r="P1715" s="66" t="str">
        <f t="shared" si="386"/>
        <v/>
      </c>
      <c r="Q1715" s="66">
        <f t="shared" si="395"/>
        <v>485</v>
      </c>
      <c r="R1715" s="66">
        <f t="shared" si="396"/>
        <v>485</v>
      </c>
      <c r="S1715" s="66">
        <f>Q1715-U1715-SUMIFS(条件付き不可!X:X,条件付き不可!E:E,D1715)</f>
        <v>485</v>
      </c>
      <c r="T1715" s="66">
        <f t="shared" si="393"/>
        <v>485</v>
      </c>
      <c r="U1715" s="66">
        <f>IF(COUNTIFS(条件付き不可!$E:$E,$D1715,条件付き不可!$C:$C,条件付き不可!$V$3)&gt;0,Q1715,SUMIFS(条件付き不可!$L:$L,条件付き不可!$E:$E,$D1715,条件付き不可!$C:$C,U$1))</f>
        <v>0</v>
      </c>
      <c r="V1715" s="66">
        <f>IF(COUNTIFS(条件付き不可!$E:$E,$D1715,条件付き不可!$C:$C,条件付き不可!$V$5)&gt;0,Q1715,IFERROR(VLOOKUP(D1715,条件付き不可!E:Y,21,0),0))</f>
        <v>0</v>
      </c>
    </row>
    <row r="1716" spans="1:22">
      <c r="A1716" s="53" t="str">
        <f t="shared" si="397"/>
        <v>043057</v>
      </c>
      <c r="B1716" s="53">
        <v>25</v>
      </c>
      <c r="C1716">
        <v>1715</v>
      </c>
      <c r="D1716">
        <v>43057</v>
      </c>
      <c r="E1716" t="s">
        <v>3039</v>
      </c>
      <c r="F1716" t="s">
        <v>1144</v>
      </c>
      <c r="G1716" t="str">
        <f>VLOOKUP(A1716,GIS!A:B,2,0)</f>
        <v>千城台東１</v>
      </c>
      <c r="H1716" t="s">
        <v>918</v>
      </c>
      <c r="I1716" t="s">
        <v>2624</v>
      </c>
      <c r="J1716" s="66">
        <v>555</v>
      </c>
      <c r="K1716" s="66">
        <v>555</v>
      </c>
      <c r="L1716" s="66">
        <v>555</v>
      </c>
      <c r="M1716" s="66">
        <v>555</v>
      </c>
      <c r="N1716" s="66">
        <f>VLOOKUP(A1716,GIS!A:C,3,0)</f>
        <v>555</v>
      </c>
      <c r="O1716" s="66" t="str">
        <f t="shared" si="394"/>
        <v/>
      </c>
      <c r="P1716" s="66" t="str">
        <f t="shared" si="386"/>
        <v/>
      </c>
      <c r="Q1716" s="66">
        <f t="shared" si="395"/>
        <v>555</v>
      </c>
      <c r="R1716" s="66">
        <f t="shared" si="396"/>
        <v>555</v>
      </c>
      <c r="S1716" s="66">
        <f>Q1716-U1716-SUMIFS(条件付き不可!X:X,条件付き不可!E:E,D1716)</f>
        <v>555</v>
      </c>
      <c r="T1716" s="66">
        <f t="shared" si="393"/>
        <v>555</v>
      </c>
      <c r="U1716" s="66">
        <f>IF(COUNTIFS(条件付き不可!$E:$E,$D1716,条件付き不可!$C:$C,条件付き不可!$V$3)&gt;0,Q1716,SUMIFS(条件付き不可!$L:$L,条件付き不可!$E:$E,$D1716,条件付き不可!$C:$C,U$1))</f>
        <v>0</v>
      </c>
      <c r="V1716" s="66">
        <f>IF(COUNTIFS(条件付き不可!$E:$E,$D1716,条件付き不可!$C:$C,条件付き不可!$V$5)&gt;0,Q1716,IFERROR(VLOOKUP(D1716,条件付き不可!E:Y,21,0),0))</f>
        <v>0</v>
      </c>
    </row>
    <row r="1717" spans="1:22">
      <c r="A1717" s="53" t="str">
        <f t="shared" si="397"/>
        <v>043058</v>
      </c>
      <c r="B1717" s="53">
        <v>25</v>
      </c>
      <c r="C1717">
        <v>1716</v>
      </c>
      <c r="D1717">
        <v>43058</v>
      </c>
      <c r="E1717" t="s">
        <v>3039</v>
      </c>
      <c r="F1717" t="s">
        <v>1144</v>
      </c>
      <c r="G1717" t="str">
        <f>VLOOKUP(A1717,GIS!A:B,2,0)</f>
        <v>千城台東2Ａ</v>
      </c>
      <c r="H1717" t="s">
        <v>918</v>
      </c>
      <c r="I1717" t="s">
        <v>2624</v>
      </c>
      <c r="J1717" s="66">
        <v>600</v>
      </c>
      <c r="K1717" s="66">
        <v>600</v>
      </c>
      <c r="L1717" s="66">
        <v>600</v>
      </c>
      <c r="M1717" s="66">
        <v>600</v>
      </c>
      <c r="N1717" s="66">
        <f>VLOOKUP(A1717,GIS!A:C,3,0)</f>
        <v>600</v>
      </c>
      <c r="O1717" s="66" t="str">
        <f t="shared" si="394"/>
        <v/>
      </c>
      <c r="P1717" s="66" t="str">
        <f t="shared" si="386"/>
        <v/>
      </c>
      <c r="Q1717" s="66">
        <f t="shared" si="395"/>
        <v>600</v>
      </c>
      <c r="R1717" s="66">
        <f t="shared" si="396"/>
        <v>600</v>
      </c>
      <c r="S1717" s="66">
        <f>Q1717-U1717-SUMIFS(条件付き不可!X:X,条件付き不可!E:E,D1717)</f>
        <v>600</v>
      </c>
      <c r="T1717" s="66">
        <f t="shared" si="393"/>
        <v>600</v>
      </c>
      <c r="U1717" s="66">
        <f>IF(COUNTIFS(条件付き不可!$E:$E,$D1717,条件付き不可!$C:$C,条件付き不可!$V$3)&gt;0,Q1717,SUMIFS(条件付き不可!$L:$L,条件付き不可!$E:$E,$D1717,条件付き不可!$C:$C,U$1))</f>
        <v>0</v>
      </c>
      <c r="V1717" s="66">
        <f>IF(COUNTIFS(条件付き不可!$E:$E,$D1717,条件付き不可!$C:$C,条件付き不可!$V$5)&gt;0,Q1717,IFERROR(VLOOKUP(D1717,条件付き不可!E:Y,21,0),0))</f>
        <v>0</v>
      </c>
    </row>
    <row r="1718" spans="1:22">
      <c r="A1718" s="53" t="str">
        <f t="shared" si="397"/>
        <v>043059</v>
      </c>
      <c r="B1718" s="53">
        <v>25</v>
      </c>
      <c r="C1718">
        <v>1717</v>
      </c>
      <c r="D1718">
        <v>43059</v>
      </c>
      <c r="E1718" t="s">
        <v>3039</v>
      </c>
      <c r="F1718" t="s">
        <v>1144</v>
      </c>
      <c r="G1718" t="str">
        <f>VLOOKUP(A1718,GIS!A:B,2,0)</f>
        <v>千城台東2Ｂ</v>
      </c>
      <c r="H1718" t="s">
        <v>918</v>
      </c>
      <c r="I1718" t="s">
        <v>2624</v>
      </c>
      <c r="J1718" s="66">
        <v>170</v>
      </c>
      <c r="K1718" s="66">
        <v>170</v>
      </c>
      <c r="L1718" s="66">
        <v>170</v>
      </c>
      <c r="M1718" s="66">
        <v>170</v>
      </c>
      <c r="N1718" s="66">
        <f>VLOOKUP(A1718,GIS!A:C,3,0)</f>
        <v>170</v>
      </c>
      <c r="O1718" s="66" t="str">
        <f t="shared" si="394"/>
        <v/>
      </c>
      <c r="P1718" s="66" t="str">
        <f t="shared" si="386"/>
        <v/>
      </c>
      <c r="Q1718" s="66">
        <f t="shared" si="395"/>
        <v>170</v>
      </c>
      <c r="R1718" s="66">
        <f t="shared" si="396"/>
        <v>170</v>
      </c>
      <c r="S1718" s="66">
        <f>Q1718-U1718-SUMIFS(条件付き不可!X:X,条件付き不可!E:E,D1718)</f>
        <v>170</v>
      </c>
      <c r="T1718" s="66">
        <f t="shared" si="393"/>
        <v>170</v>
      </c>
      <c r="U1718" s="66">
        <f>IF(COUNTIFS(条件付き不可!$E:$E,$D1718,条件付き不可!$C:$C,条件付き不可!$V$3)&gt;0,Q1718,SUMIFS(条件付き不可!$L:$L,条件付き不可!$E:$E,$D1718,条件付き不可!$C:$C,U$1))</f>
        <v>0</v>
      </c>
      <c r="V1718" s="66">
        <f>IF(COUNTIFS(条件付き不可!$E:$E,$D1718,条件付き不可!$C:$C,条件付き不可!$V$5)&gt;0,Q1718,IFERROR(VLOOKUP(D1718,条件付き不可!E:Y,21,0),0))</f>
        <v>0</v>
      </c>
    </row>
    <row r="1719" spans="1:22">
      <c r="A1719" s="53" t="str">
        <f t="shared" si="397"/>
        <v>043060</v>
      </c>
      <c r="B1719" s="53">
        <v>25</v>
      </c>
      <c r="C1719">
        <v>1718</v>
      </c>
      <c r="D1719">
        <v>43060</v>
      </c>
      <c r="E1719" t="s">
        <v>3039</v>
      </c>
      <c r="F1719" t="s">
        <v>1144</v>
      </c>
      <c r="G1719" t="str">
        <f>VLOOKUP(A1719,GIS!A:B,2,0)</f>
        <v>千城台東3A</v>
      </c>
      <c r="H1719" t="s">
        <v>918</v>
      </c>
      <c r="I1719" t="s">
        <v>2624</v>
      </c>
      <c r="J1719" s="66">
        <v>300</v>
      </c>
      <c r="K1719" s="66">
        <v>300</v>
      </c>
      <c r="L1719" s="66">
        <v>300</v>
      </c>
      <c r="M1719" s="66">
        <v>300</v>
      </c>
      <c r="N1719" s="66">
        <f>VLOOKUP(A1719,GIS!A:C,3,0)</f>
        <v>300</v>
      </c>
      <c r="O1719" s="66" t="str">
        <f t="shared" si="394"/>
        <v/>
      </c>
      <c r="P1719" s="66" t="str">
        <f t="shared" si="386"/>
        <v/>
      </c>
      <c r="Q1719" s="66">
        <f t="shared" si="395"/>
        <v>300</v>
      </c>
      <c r="R1719" s="66">
        <f t="shared" si="396"/>
        <v>300</v>
      </c>
      <c r="S1719" s="66">
        <f>Q1719-U1719-SUMIFS(条件付き不可!X:X,条件付き不可!E:E,D1719)</f>
        <v>300</v>
      </c>
      <c r="T1719" s="66">
        <f t="shared" si="393"/>
        <v>300</v>
      </c>
      <c r="U1719" s="66">
        <f>IF(COUNTIFS(条件付き不可!$E:$E,$D1719,条件付き不可!$C:$C,条件付き不可!$V$3)&gt;0,Q1719,SUMIFS(条件付き不可!$L:$L,条件付き不可!$E:$E,$D1719,条件付き不可!$C:$C,U$1))</f>
        <v>0</v>
      </c>
      <c r="V1719" s="66">
        <f>IF(COUNTIFS(条件付き不可!$E:$E,$D1719,条件付き不可!$C:$C,条件付き不可!$V$5)&gt;0,Q1719,IFERROR(VLOOKUP(D1719,条件付き不可!E:Y,21,0),0))</f>
        <v>0</v>
      </c>
    </row>
    <row r="1720" spans="1:22">
      <c r="A1720" s="53" t="str">
        <f t="shared" si="397"/>
        <v>043091</v>
      </c>
      <c r="B1720" s="53">
        <v>25</v>
      </c>
      <c r="C1720">
        <v>1719</v>
      </c>
      <c r="D1720">
        <v>43091</v>
      </c>
      <c r="E1720" t="s">
        <v>3039</v>
      </c>
      <c r="F1720" t="s">
        <v>1144</v>
      </c>
      <c r="G1720" t="str">
        <f>VLOOKUP(A1720,GIS!A:B,2,0)</f>
        <v>千城台東3B</v>
      </c>
      <c r="H1720" t="s">
        <v>918</v>
      </c>
      <c r="I1720" t="s">
        <v>2624</v>
      </c>
      <c r="J1720" s="66">
        <v>400</v>
      </c>
      <c r="K1720" s="66">
        <v>400</v>
      </c>
      <c r="L1720" s="66">
        <v>400</v>
      </c>
      <c r="M1720" s="66">
        <v>400</v>
      </c>
      <c r="N1720" s="66">
        <f>VLOOKUP(A1720,GIS!A:C,3,0)</f>
        <v>400</v>
      </c>
      <c r="O1720" s="66" t="str">
        <f t="shared" si="394"/>
        <v/>
      </c>
      <c r="P1720" s="66" t="str">
        <f t="shared" ref="P1720:P1784" si="398">IF(J1720=K1720,IF(J1720=L1720,"","✕"),"✕")</f>
        <v/>
      </c>
      <c r="Q1720" s="66">
        <f t="shared" si="395"/>
        <v>400</v>
      </c>
      <c r="R1720" s="66">
        <f t="shared" si="396"/>
        <v>400</v>
      </c>
      <c r="S1720" s="66">
        <f>Q1720-U1720-SUMIFS(条件付き不可!X:X,条件付き不可!E:E,D1720)</f>
        <v>400</v>
      </c>
      <c r="T1720" s="66">
        <f t="shared" si="393"/>
        <v>400</v>
      </c>
      <c r="U1720" s="66">
        <f>IF(COUNTIFS(条件付き不可!$E:$E,$D1720,条件付き不可!$C:$C,条件付き不可!$V$3)&gt;0,Q1720,SUMIFS(条件付き不可!$L:$L,条件付き不可!$E:$E,$D1720,条件付き不可!$C:$C,U$1))</f>
        <v>0</v>
      </c>
      <c r="V1720" s="66">
        <f>IF(COUNTIFS(条件付き不可!$E:$E,$D1720,条件付き不可!$C:$C,条件付き不可!$V$5)&gt;0,Q1720,IFERROR(VLOOKUP(D1720,条件付き不可!E:Y,21,0),0))</f>
        <v>0</v>
      </c>
    </row>
    <row r="1721" spans="1:22">
      <c r="A1721" s="53" t="str">
        <f t="shared" si="397"/>
        <v>043061</v>
      </c>
      <c r="B1721" s="53">
        <v>25</v>
      </c>
      <c r="C1721">
        <v>1720</v>
      </c>
      <c r="D1721">
        <v>43061</v>
      </c>
      <c r="E1721" t="s">
        <v>3039</v>
      </c>
      <c r="F1721" t="s">
        <v>1144</v>
      </c>
      <c r="G1721" t="str">
        <f>VLOOKUP(A1721,GIS!A:B,2,0)</f>
        <v>千城台東4A</v>
      </c>
      <c r="H1721" t="s">
        <v>918</v>
      </c>
      <c r="I1721" t="s">
        <v>2624</v>
      </c>
      <c r="J1721" s="66">
        <v>350</v>
      </c>
      <c r="K1721" s="66">
        <v>350</v>
      </c>
      <c r="L1721" s="66">
        <v>350</v>
      </c>
      <c r="M1721" s="66">
        <v>350</v>
      </c>
      <c r="N1721" s="66">
        <f>VLOOKUP(A1721,GIS!A:C,3,0)</f>
        <v>350</v>
      </c>
      <c r="O1721" s="66" t="str">
        <f t="shared" si="394"/>
        <v/>
      </c>
      <c r="P1721" s="66" t="str">
        <f t="shared" si="398"/>
        <v/>
      </c>
      <c r="Q1721" s="66">
        <f t="shared" si="395"/>
        <v>350</v>
      </c>
      <c r="R1721" s="66">
        <f t="shared" si="396"/>
        <v>350</v>
      </c>
      <c r="S1721" s="66">
        <f>Q1721-U1721-SUMIFS(条件付き不可!X:X,条件付き不可!E:E,D1721)</f>
        <v>350</v>
      </c>
      <c r="T1721" s="66">
        <f t="shared" si="393"/>
        <v>350</v>
      </c>
      <c r="U1721" s="66">
        <f>IF(COUNTIFS(条件付き不可!$E:$E,$D1721,条件付き不可!$C:$C,条件付き不可!$V$3)&gt;0,Q1721,SUMIFS(条件付き不可!$L:$L,条件付き不可!$E:$E,$D1721,条件付き不可!$C:$C,U$1))</f>
        <v>0</v>
      </c>
      <c r="V1721" s="66">
        <f>IF(COUNTIFS(条件付き不可!$E:$E,$D1721,条件付き不可!$C:$C,条件付き不可!$V$5)&gt;0,Q1721,IFERROR(VLOOKUP(D1721,条件付き不可!E:Y,21,0),0))</f>
        <v>0</v>
      </c>
    </row>
    <row r="1722" spans="1:22">
      <c r="A1722" s="53" t="str">
        <f t="shared" si="397"/>
        <v>043090</v>
      </c>
      <c r="B1722" s="53">
        <v>25</v>
      </c>
      <c r="C1722">
        <v>1721</v>
      </c>
      <c r="D1722">
        <v>43090</v>
      </c>
      <c r="E1722" t="s">
        <v>3039</v>
      </c>
      <c r="F1722" t="s">
        <v>1144</v>
      </c>
      <c r="G1722" t="str">
        <f>VLOOKUP(A1722,GIS!A:B,2,0)</f>
        <v>千城台東4B</v>
      </c>
      <c r="H1722" t="s">
        <v>918</v>
      </c>
      <c r="I1722" t="s">
        <v>2624</v>
      </c>
      <c r="J1722" s="66">
        <v>395</v>
      </c>
      <c r="K1722" s="66">
        <v>395</v>
      </c>
      <c r="L1722" s="66">
        <v>395</v>
      </c>
      <c r="M1722" s="66">
        <v>395</v>
      </c>
      <c r="N1722" s="66">
        <f>VLOOKUP(A1722,GIS!A:C,3,0)</f>
        <v>395</v>
      </c>
      <c r="O1722" s="66" t="str">
        <f t="shared" si="394"/>
        <v/>
      </c>
      <c r="P1722" s="66" t="str">
        <f t="shared" si="398"/>
        <v/>
      </c>
      <c r="Q1722" s="66">
        <f t="shared" si="395"/>
        <v>395</v>
      </c>
      <c r="R1722" s="66">
        <f t="shared" si="396"/>
        <v>395</v>
      </c>
      <c r="S1722" s="66">
        <f>Q1722-U1722-SUMIFS(条件付き不可!X:X,条件付き不可!E:E,D1722)</f>
        <v>395</v>
      </c>
      <c r="T1722" s="66">
        <f t="shared" si="393"/>
        <v>395</v>
      </c>
      <c r="U1722" s="66">
        <f>IF(COUNTIFS(条件付き不可!$E:$E,$D1722,条件付き不可!$C:$C,条件付き不可!$V$3)&gt;0,Q1722,SUMIFS(条件付き不可!$L:$L,条件付き不可!$E:$E,$D1722,条件付き不可!$C:$C,U$1))</f>
        <v>0</v>
      </c>
      <c r="V1722" s="66">
        <f>IF(COUNTIFS(条件付き不可!$E:$E,$D1722,条件付き不可!$C:$C,条件付き不可!$V$5)&gt;0,Q1722,IFERROR(VLOOKUP(D1722,条件付き不可!E:Y,21,0),0))</f>
        <v>0</v>
      </c>
    </row>
    <row r="1723" spans="1:22">
      <c r="A1723" s="53" t="str">
        <f t="shared" si="397"/>
        <v>043062</v>
      </c>
      <c r="B1723" s="53">
        <v>25</v>
      </c>
      <c r="C1723">
        <v>1722</v>
      </c>
      <c r="D1723">
        <v>43062</v>
      </c>
      <c r="E1723" t="s">
        <v>3039</v>
      </c>
      <c r="F1723" t="s">
        <v>1144</v>
      </c>
      <c r="G1723" t="str">
        <f>VLOOKUP(A1723,GIS!A:B,2,0)</f>
        <v>千城台南１・２</v>
      </c>
      <c r="H1723" t="s">
        <v>918</v>
      </c>
      <c r="I1723" t="s">
        <v>2624</v>
      </c>
      <c r="J1723" s="66">
        <v>510</v>
      </c>
      <c r="K1723" s="66">
        <v>510</v>
      </c>
      <c r="L1723" s="66">
        <v>510</v>
      </c>
      <c r="M1723" s="66">
        <v>510</v>
      </c>
      <c r="N1723" s="66">
        <f>VLOOKUP(A1723,GIS!A:C,3,0)</f>
        <v>510</v>
      </c>
      <c r="O1723" s="66" t="str">
        <f t="shared" si="394"/>
        <v/>
      </c>
      <c r="P1723" s="66" t="str">
        <f t="shared" si="398"/>
        <v/>
      </c>
      <c r="Q1723" s="66">
        <f t="shared" si="395"/>
        <v>510</v>
      </c>
      <c r="R1723" s="66">
        <f t="shared" si="396"/>
        <v>510</v>
      </c>
      <c r="S1723" s="66">
        <f>Q1723-U1723-SUMIFS(条件付き不可!X:X,条件付き不可!E:E,D1723)</f>
        <v>510</v>
      </c>
      <c r="T1723" s="66">
        <f t="shared" si="393"/>
        <v>510</v>
      </c>
      <c r="U1723" s="66">
        <f>IF(COUNTIFS(条件付き不可!$E:$E,$D1723,条件付き不可!$C:$C,条件付き不可!$V$3)&gt;0,Q1723,SUMIFS(条件付き不可!$L:$L,条件付き不可!$E:$E,$D1723,条件付き不可!$C:$C,U$1))</f>
        <v>0</v>
      </c>
      <c r="V1723" s="66">
        <f>IF(COUNTIFS(条件付き不可!$E:$E,$D1723,条件付き不可!$C:$C,条件付き不可!$V$5)&gt;0,Q1723,IFERROR(VLOOKUP(D1723,条件付き不可!E:Y,21,0),0))</f>
        <v>0</v>
      </c>
    </row>
    <row r="1724" spans="1:22">
      <c r="A1724" s="53" t="str">
        <f t="shared" si="397"/>
        <v>043063</v>
      </c>
      <c r="B1724" s="53">
        <v>25</v>
      </c>
      <c r="C1724">
        <v>1723</v>
      </c>
      <c r="D1724">
        <v>43063</v>
      </c>
      <c r="E1724" t="s">
        <v>3039</v>
      </c>
      <c r="F1724" t="s">
        <v>1144</v>
      </c>
      <c r="G1724" t="str">
        <f>VLOOKUP(A1724,GIS!A:B,2,0)</f>
        <v>千城台南3</v>
      </c>
      <c r="H1724" t="s">
        <v>918</v>
      </c>
      <c r="I1724" t="s">
        <v>2624</v>
      </c>
      <c r="J1724" s="66">
        <v>385</v>
      </c>
      <c r="K1724" s="66">
        <v>385</v>
      </c>
      <c r="L1724" s="66">
        <v>385</v>
      </c>
      <c r="M1724" s="66">
        <v>385</v>
      </c>
      <c r="N1724" s="66">
        <f>VLOOKUP(A1724,GIS!A:C,3,0)</f>
        <v>385</v>
      </c>
      <c r="O1724" s="66" t="str">
        <f t="shared" si="394"/>
        <v/>
      </c>
      <c r="P1724" s="66" t="str">
        <f t="shared" si="398"/>
        <v/>
      </c>
      <c r="Q1724" s="66">
        <f t="shared" si="395"/>
        <v>385</v>
      </c>
      <c r="R1724" s="66">
        <f t="shared" si="396"/>
        <v>385</v>
      </c>
      <c r="S1724" s="66">
        <f>Q1724-U1724-SUMIFS(条件付き不可!X:X,条件付き不可!E:E,D1724)</f>
        <v>385</v>
      </c>
      <c r="T1724" s="66">
        <f t="shared" si="393"/>
        <v>385</v>
      </c>
      <c r="U1724" s="66">
        <f>IF(COUNTIFS(条件付き不可!$E:$E,$D1724,条件付き不可!$C:$C,条件付き不可!$V$3)&gt;0,Q1724,SUMIFS(条件付き不可!$L:$L,条件付き不可!$E:$E,$D1724,条件付き不可!$C:$C,U$1))</f>
        <v>0</v>
      </c>
      <c r="V1724" s="66">
        <f>IF(COUNTIFS(条件付き不可!$E:$E,$D1724,条件付き不可!$C:$C,条件付き不可!$V$5)&gt;0,Q1724,IFERROR(VLOOKUP(D1724,条件付き不可!E:Y,21,0),0))</f>
        <v>0</v>
      </c>
    </row>
    <row r="1725" spans="1:22">
      <c r="A1725" s="53" t="str">
        <f t="shared" si="397"/>
        <v>043064</v>
      </c>
      <c r="B1725" s="53">
        <v>25</v>
      </c>
      <c r="C1725">
        <v>1724</v>
      </c>
      <c r="D1725">
        <v>43064</v>
      </c>
      <c r="E1725" t="s">
        <v>3039</v>
      </c>
      <c r="F1725" t="s">
        <v>1144</v>
      </c>
      <c r="G1725" t="str">
        <f>VLOOKUP(A1725,GIS!A:B,2,0)</f>
        <v>千城台南4</v>
      </c>
      <c r="H1725" t="s">
        <v>918</v>
      </c>
      <c r="I1725" t="s">
        <v>2624</v>
      </c>
      <c r="J1725" s="66">
        <v>245</v>
      </c>
      <c r="K1725" s="66">
        <v>245</v>
      </c>
      <c r="L1725" s="66">
        <v>245</v>
      </c>
      <c r="M1725" s="66">
        <v>245</v>
      </c>
      <c r="N1725" s="66">
        <f>VLOOKUP(A1725,GIS!A:C,3,0)</f>
        <v>245</v>
      </c>
      <c r="O1725" s="66" t="str">
        <f t="shared" si="394"/>
        <v/>
      </c>
      <c r="P1725" s="66" t="str">
        <f t="shared" si="398"/>
        <v/>
      </c>
      <c r="Q1725" s="66">
        <f t="shared" si="395"/>
        <v>245</v>
      </c>
      <c r="R1725" s="66">
        <f t="shared" si="396"/>
        <v>245</v>
      </c>
      <c r="S1725" s="66">
        <f>Q1725-U1725-SUMIFS(条件付き不可!X:X,条件付き不可!E:E,D1725)</f>
        <v>245</v>
      </c>
      <c r="T1725" s="66">
        <f t="shared" si="393"/>
        <v>245</v>
      </c>
      <c r="U1725" s="66">
        <f>IF(COUNTIFS(条件付き不可!$E:$E,$D1725,条件付き不可!$C:$C,条件付き不可!$V$3)&gt;0,Q1725,SUMIFS(条件付き不可!$L:$L,条件付き不可!$E:$E,$D1725,条件付き不可!$C:$C,U$1))</f>
        <v>0</v>
      </c>
      <c r="V1725" s="66">
        <f>IF(COUNTIFS(条件付き不可!$E:$E,$D1725,条件付き不可!$C:$C,条件付き不可!$V$5)&gt;0,Q1725,IFERROR(VLOOKUP(D1725,条件付き不可!E:Y,21,0),0))</f>
        <v>0</v>
      </c>
    </row>
    <row r="1726" spans="1:22">
      <c r="A1726" s="53" t="str">
        <f t="shared" si="397"/>
        <v>043065</v>
      </c>
      <c r="B1726" s="53">
        <v>25</v>
      </c>
      <c r="C1726">
        <v>1725</v>
      </c>
      <c r="D1726">
        <v>43065</v>
      </c>
      <c r="E1726" t="s">
        <v>3039</v>
      </c>
      <c r="F1726" t="s">
        <v>1144</v>
      </c>
      <c r="G1726" t="str">
        <f>VLOOKUP(A1726,GIS!A:B,2,0)</f>
        <v>千城台西１A</v>
      </c>
      <c r="H1726" t="s">
        <v>918</v>
      </c>
      <c r="I1726" t="s">
        <v>2624</v>
      </c>
      <c r="J1726" s="66">
        <v>315</v>
      </c>
      <c r="K1726" s="66">
        <v>315</v>
      </c>
      <c r="L1726" s="66">
        <v>315</v>
      </c>
      <c r="M1726" s="66">
        <v>315</v>
      </c>
      <c r="N1726" s="66">
        <f>VLOOKUP(A1726,GIS!A:C,3,0)</f>
        <v>315</v>
      </c>
      <c r="O1726" s="66" t="str">
        <f t="shared" si="394"/>
        <v/>
      </c>
      <c r="P1726" s="66" t="str">
        <f t="shared" si="398"/>
        <v/>
      </c>
      <c r="Q1726" s="66">
        <f t="shared" si="395"/>
        <v>315</v>
      </c>
      <c r="R1726" s="66">
        <f t="shared" si="396"/>
        <v>315</v>
      </c>
      <c r="S1726" s="66">
        <f>Q1726-U1726-SUMIFS(条件付き不可!X:X,条件付き不可!E:E,D1726)</f>
        <v>315</v>
      </c>
      <c r="T1726" s="66">
        <f t="shared" si="393"/>
        <v>315</v>
      </c>
      <c r="U1726" s="66">
        <f>IF(COUNTIFS(条件付き不可!$E:$E,$D1726,条件付き不可!$C:$C,条件付き不可!$V$3)&gt;0,Q1726,SUMIFS(条件付き不可!$L:$L,条件付き不可!$E:$E,$D1726,条件付き不可!$C:$C,U$1))</f>
        <v>0</v>
      </c>
      <c r="V1726" s="66">
        <f>IF(COUNTIFS(条件付き不可!$E:$E,$D1726,条件付き不可!$C:$C,条件付き不可!$V$5)&gt;0,Q1726,IFERROR(VLOOKUP(D1726,条件付き不可!E:Y,21,0),0))</f>
        <v>0</v>
      </c>
    </row>
    <row r="1727" spans="1:22">
      <c r="A1727" s="53" t="str">
        <f t="shared" si="397"/>
        <v>043066</v>
      </c>
      <c r="B1727" s="53">
        <v>25</v>
      </c>
      <c r="C1727">
        <v>1726</v>
      </c>
      <c r="D1727">
        <v>43066</v>
      </c>
      <c r="E1727" t="s">
        <v>3039</v>
      </c>
      <c r="F1727" t="s">
        <v>1144</v>
      </c>
      <c r="G1727" t="str">
        <f>VLOOKUP(A1727,GIS!A:B,2,0)</f>
        <v>千城台西2．３</v>
      </c>
      <c r="H1727" t="s">
        <v>918</v>
      </c>
      <c r="I1727" t="s">
        <v>2624</v>
      </c>
      <c r="J1727" s="66">
        <v>705</v>
      </c>
      <c r="K1727" s="66">
        <v>705</v>
      </c>
      <c r="L1727" s="66">
        <v>705</v>
      </c>
      <c r="M1727" s="66">
        <v>705</v>
      </c>
      <c r="N1727" s="66">
        <f>VLOOKUP(A1727,GIS!A:C,3,0)</f>
        <v>705</v>
      </c>
      <c r="O1727" s="66" t="str">
        <f t="shared" si="394"/>
        <v/>
      </c>
      <c r="P1727" s="66" t="str">
        <f t="shared" si="398"/>
        <v/>
      </c>
      <c r="Q1727" s="66">
        <f t="shared" si="395"/>
        <v>705</v>
      </c>
      <c r="R1727" s="66">
        <f t="shared" si="396"/>
        <v>705</v>
      </c>
      <c r="S1727" s="66">
        <f>Q1727-U1727-SUMIFS(条件付き不可!X:X,条件付き不可!E:E,D1727)</f>
        <v>705</v>
      </c>
      <c r="T1727" s="66">
        <f t="shared" si="393"/>
        <v>705</v>
      </c>
      <c r="U1727" s="66">
        <f>IF(COUNTIFS(条件付き不可!$E:$E,$D1727,条件付き不可!$C:$C,条件付き不可!$V$3)&gt;0,Q1727,SUMIFS(条件付き不可!$L:$L,条件付き不可!$E:$E,$D1727,条件付き不可!$C:$C,U$1))</f>
        <v>0</v>
      </c>
      <c r="V1727" s="66">
        <f>IF(COUNTIFS(条件付き不可!$E:$E,$D1727,条件付き不可!$C:$C,条件付き不可!$V$5)&gt;0,Q1727,IFERROR(VLOOKUP(D1727,条件付き不可!E:Y,21,0),0))</f>
        <v>0</v>
      </c>
    </row>
    <row r="1728" spans="1:22">
      <c r="A1728" s="53" t="str">
        <f t="shared" si="397"/>
        <v>043067</v>
      </c>
      <c r="B1728" s="53">
        <v>25</v>
      </c>
      <c r="C1728">
        <v>1727</v>
      </c>
      <c r="D1728">
        <v>43067</v>
      </c>
      <c r="E1728" t="s">
        <v>3039</v>
      </c>
      <c r="F1728" t="s">
        <v>1144</v>
      </c>
      <c r="G1728" t="str">
        <f>VLOOKUP(A1728,GIS!A:B,2,0)</f>
        <v>千城台西１B</v>
      </c>
      <c r="H1728" t="s">
        <v>918</v>
      </c>
      <c r="I1728" t="s">
        <v>2624</v>
      </c>
      <c r="J1728" s="66">
        <v>422</v>
      </c>
      <c r="K1728" s="66">
        <v>422</v>
      </c>
      <c r="L1728" s="66">
        <v>422</v>
      </c>
      <c r="M1728" s="66">
        <v>422</v>
      </c>
      <c r="N1728" s="66">
        <f>VLOOKUP(A1728,GIS!A:C,3,0)</f>
        <v>422</v>
      </c>
      <c r="O1728" s="66" t="str">
        <f t="shared" si="394"/>
        <v/>
      </c>
      <c r="P1728" s="66" t="str">
        <f t="shared" si="398"/>
        <v/>
      </c>
      <c r="Q1728" s="66">
        <f t="shared" si="395"/>
        <v>422</v>
      </c>
      <c r="R1728" s="66">
        <f t="shared" si="396"/>
        <v>422</v>
      </c>
      <c r="S1728" s="66">
        <f>Q1728-U1728-SUMIFS(条件付き不可!X:X,条件付き不可!E:E,D1728)</f>
        <v>422</v>
      </c>
      <c r="T1728" s="66">
        <f t="shared" si="393"/>
        <v>422</v>
      </c>
      <c r="U1728" s="66">
        <f>IF(COUNTIFS(条件付き不可!$E:$E,$D1728,条件付き不可!$C:$C,条件付き不可!$V$3)&gt;0,Q1728,SUMIFS(条件付き不可!$L:$L,条件付き不可!$E:$E,$D1728,条件付き不可!$C:$C,U$1))</f>
        <v>0</v>
      </c>
      <c r="V1728" s="66">
        <f>IF(COUNTIFS(条件付き不可!$E:$E,$D1728,条件付き不可!$C:$C,条件付き不可!$V$5)&gt;0,Q1728,IFERROR(VLOOKUP(D1728,条件付き不可!E:Y,21,0),0))</f>
        <v>0</v>
      </c>
    </row>
    <row r="1729" spans="1:22">
      <c r="A1729" s="53" t="str">
        <f t="shared" si="397"/>
        <v>043068</v>
      </c>
      <c r="B1729" s="53">
        <v>25</v>
      </c>
      <c r="C1729">
        <v>1728</v>
      </c>
      <c r="D1729">
        <v>43068</v>
      </c>
      <c r="E1729" t="s">
        <v>3039</v>
      </c>
      <c r="F1729" t="s">
        <v>1157</v>
      </c>
      <c r="G1729" t="str">
        <f>VLOOKUP(A1729,GIS!A:B,2,0)</f>
        <v>御成台1・2</v>
      </c>
      <c r="H1729" t="s">
        <v>918</v>
      </c>
      <c r="I1729" t="s">
        <v>2624</v>
      </c>
      <c r="J1729" s="66">
        <v>510</v>
      </c>
      <c r="K1729" s="66">
        <v>510</v>
      </c>
      <c r="L1729" s="66">
        <v>510</v>
      </c>
      <c r="M1729" s="66">
        <v>510</v>
      </c>
      <c r="N1729" s="66">
        <f>VLOOKUP(A1729,GIS!A:C,3,0)</f>
        <v>510</v>
      </c>
      <c r="O1729" s="66" t="str">
        <f t="shared" si="394"/>
        <v/>
      </c>
      <c r="P1729" s="66" t="str">
        <f t="shared" si="398"/>
        <v/>
      </c>
      <c r="Q1729" s="66">
        <f t="shared" si="395"/>
        <v>510</v>
      </c>
      <c r="R1729" s="66">
        <f t="shared" si="396"/>
        <v>510</v>
      </c>
      <c r="S1729" s="66">
        <f>Q1729-U1729-SUMIFS(条件付き不可!X:X,条件付き不可!E:E,D1729)</f>
        <v>510</v>
      </c>
      <c r="T1729" s="66">
        <f t="shared" ref="T1729:T1794" si="399">Q1729-V1729</f>
        <v>510</v>
      </c>
      <c r="U1729" s="66">
        <f>IF(COUNTIFS(条件付き不可!$E:$E,$D1729,条件付き不可!$C:$C,条件付き不可!$V$3)&gt;0,Q1729,SUMIFS(条件付き不可!$L:$L,条件付き不可!$E:$E,$D1729,条件付き不可!$C:$C,U$1))</f>
        <v>0</v>
      </c>
      <c r="V1729" s="66">
        <f>IF(COUNTIFS(条件付き不可!$E:$E,$D1729,条件付き不可!$C:$C,条件付き不可!$V$5)&gt;0,Q1729,IFERROR(VLOOKUP(D1729,条件付き不可!E:Y,21,0),0))</f>
        <v>0</v>
      </c>
    </row>
    <row r="1730" spans="1:22">
      <c r="A1730" s="53" t="str">
        <f t="shared" si="397"/>
        <v>043069</v>
      </c>
      <c r="B1730" s="53">
        <v>25</v>
      </c>
      <c r="C1730">
        <v>1729</v>
      </c>
      <c r="D1730">
        <v>43069</v>
      </c>
      <c r="E1730" t="s">
        <v>3039</v>
      </c>
      <c r="F1730" t="s">
        <v>1157</v>
      </c>
      <c r="G1730" t="str">
        <f>VLOOKUP(A1730,GIS!A:B,2,0)</f>
        <v>御成台3　　　</v>
      </c>
      <c r="H1730" t="s">
        <v>918</v>
      </c>
      <c r="I1730" t="s">
        <v>2624</v>
      </c>
      <c r="J1730" s="66">
        <v>350</v>
      </c>
      <c r="K1730" s="66">
        <v>350</v>
      </c>
      <c r="L1730" s="66">
        <v>350</v>
      </c>
      <c r="M1730" s="66">
        <v>350</v>
      </c>
      <c r="N1730" s="66">
        <f>VLOOKUP(A1730,GIS!A:C,3,0)</f>
        <v>350</v>
      </c>
      <c r="O1730" s="66" t="str">
        <f t="shared" si="394"/>
        <v/>
      </c>
      <c r="P1730" s="66" t="str">
        <f t="shared" si="398"/>
        <v/>
      </c>
      <c r="Q1730" s="66">
        <f t="shared" si="395"/>
        <v>350</v>
      </c>
      <c r="R1730" s="66">
        <f t="shared" si="396"/>
        <v>350</v>
      </c>
      <c r="S1730" s="66">
        <f>Q1730-U1730-SUMIFS(条件付き不可!X:X,条件付き不可!E:E,D1730)</f>
        <v>350</v>
      </c>
      <c r="T1730" s="66">
        <f t="shared" si="399"/>
        <v>350</v>
      </c>
      <c r="U1730" s="66">
        <f>IF(COUNTIFS(条件付き不可!$E:$E,$D1730,条件付き不可!$C:$C,条件付き不可!$V$3)&gt;0,Q1730,SUMIFS(条件付き不可!$L:$L,条件付き不可!$E:$E,$D1730,条件付き不可!$C:$C,U$1))</f>
        <v>0</v>
      </c>
      <c r="V1730" s="66">
        <f>IF(COUNTIFS(条件付き不可!$E:$E,$D1730,条件付き不可!$C:$C,条件付き不可!$V$5)&gt;0,Q1730,IFERROR(VLOOKUP(D1730,条件付き不可!E:Y,21,0),0))</f>
        <v>0</v>
      </c>
    </row>
    <row r="1731" spans="1:22">
      <c r="A1731" s="53" t="str">
        <f t="shared" si="397"/>
        <v>043070</v>
      </c>
      <c r="B1731" s="53">
        <v>25</v>
      </c>
      <c r="C1731">
        <v>1730</v>
      </c>
      <c r="D1731">
        <v>43070</v>
      </c>
      <c r="E1731" t="s">
        <v>3039</v>
      </c>
      <c r="F1731" t="s">
        <v>1157</v>
      </c>
      <c r="G1731" t="str">
        <f>VLOOKUP(A1731,GIS!A:B,2,0)</f>
        <v>鷹の台1・2</v>
      </c>
      <c r="H1731" t="s">
        <v>918</v>
      </c>
      <c r="I1731" t="s">
        <v>2625</v>
      </c>
      <c r="J1731" s="66">
        <v>600</v>
      </c>
      <c r="K1731" s="66">
        <v>600</v>
      </c>
      <c r="L1731" s="66">
        <v>600</v>
      </c>
      <c r="M1731" s="66">
        <v>600</v>
      </c>
      <c r="N1731" s="66">
        <f>VLOOKUP(A1731,GIS!A:C,3,0)</f>
        <v>600</v>
      </c>
      <c r="O1731" s="66" t="str">
        <f t="shared" si="394"/>
        <v/>
      </c>
      <c r="P1731" s="66" t="str">
        <f t="shared" si="398"/>
        <v/>
      </c>
      <c r="Q1731" s="66">
        <f t="shared" si="395"/>
        <v>600</v>
      </c>
      <c r="R1731" s="66">
        <f t="shared" si="396"/>
        <v>600</v>
      </c>
      <c r="S1731" s="66">
        <f>Q1731-U1731-SUMIFS(条件付き不可!X:X,条件付き不可!E:E,D1731)</f>
        <v>600</v>
      </c>
      <c r="T1731" s="66">
        <f t="shared" si="399"/>
        <v>600</v>
      </c>
      <c r="U1731" s="66">
        <f>IF(COUNTIFS(条件付き不可!$E:$E,$D1731,条件付き不可!$C:$C,条件付き不可!$V$3)&gt;0,Q1731,SUMIFS(条件付き不可!$L:$L,条件付き不可!$E:$E,$D1731,条件付き不可!$C:$C,U$1))</f>
        <v>0</v>
      </c>
      <c r="V1731" s="66">
        <f>IF(COUNTIFS(条件付き不可!$E:$E,$D1731,条件付き不可!$C:$C,条件付き不可!$V$5)&gt;0,Q1731,IFERROR(VLOOKUP(D1731,条件付き不可!E:Y,21,0),0))</f>
        <v>0</v>
      </c>
    </row>
    <row r="1732" spans="1:22">
      <c r="A1732" s="53" t="str">
        <f t="shared" si="397"/>
        <v>043083</v>
      </c>
      <c r="B1732" s="53">
        <v>25</v>
      </c>
      <c r="C1732">
        <v>1731</v>
      </c>
      <c r="D1732">
        <v>43083</v>
      </c>
      <c r="E1732" t="s">
        <v>3039</v>
      </c>
      <c r="F1732" t="s">
        <v>1157</v>
      </c>
      <c r="G1732" t="str">
        <f>VLOOKUP(A1732,GIS!A:B,2,0)</f>
        <v>鷹の台3</v>
      </c>
      <c r="H1732" t="s">
        <v>918</v>
      </c>
      <c r="I1732" t="s">
        <v>2625</v>
      </c>
      <c r="J1732" s="66">
        <v>270</v>
      </c>
      <c r="K1732" s="66">
        <v>270</v>
      </c>
      <c r="L1732" s="66">
        <v>270</v>
      </c>
      <c r="M1732" s="66">
        <v>270</v>
      </c>
      <c r="N1732" s="66">
        <f>VLOOKUP(A1732,GIS!A:C,3,0)</f>
        <v>270</v>
      </c>
      <c r="O1732" s="66" t="str">
        <f t="shared" si="394"/>
        <v/>
      </c>
      <c r="P1732" s="66" t="str">
        <f t="shared" si="398"/>
        <v/>
      </c>
      <c r="Q1732" s="66">
        <f t="shared" si="395"/>
        <v>270</v>
      </c>
      <c r="R1732" s="66">
        <f t="shared" si="396"/>
        <v>270</v>
      </c>
      <c r="S1732" s="66">
        <f>Q1732-U1732-SUMIFS(条件付き不可!X:X,条件付き不可!E:E,D1732)</f>
        <v>270</v>
      </c>
      <c r="T1732" s="66">
        <f t="shared" si="399"/>
        <v>270</v>
      </c>
      <c r="U1732" s="66">
        <f>IF(COUNTIFS(条件付き不可!$E:$E,$D1732,条件付き不可!$C:$C,条件付き不可!$V$3)&gt;0,Q1732,SUMIFS(条件付き不可!$L:$L,条件付き不可!$E:$E,$D1732,条件付き不可!$C:$C,U$1))</f>
        <v>0</v>
      </c>
      <c r="V1732" s="66">
        <f>IF(COUNTIFS(条件付き不可!$E:$E,$D1732,条件付き不可!$C:$C,条件付き不可!$V$5)&gt;0,Q1732,IFERROR(VLOOKUP(D1732,条件付き不可!E:Y,21,0),0))</f>
        <v>0</v>
      </c>
    </row>
    <row r="1733" spans="1:22">
      <c r="A1733" s="53" t="str">
        <f t="shared" si="397"/>
        <v>043071</v>
      </c>
      <c r="B1733" s="53">
        <v>25</v>
      </c>
      <c r="C1733">
        <v>1732</v>
      </c>
      <c r="D1733">
        <v>43071</v>
      </c>
      <c r="E1733" t="s">
        <v>3039</v>
      </c>
      <c r="F1733" t="s">
        <v>1157</v>
      </c>
      <c r="G1733" t="str">
        <f>VLOOKUP(A1733,GIS!A:B,2,0)</f>
        <v>鷹の台4</v>
      </c>
      <c r="H1733" t="s">
        <v>918</v>
      </c>
      <c r="I1733" t="s">
        <v>2625</v>
      </c>
      <c r="J1733" s="66">
        <v>510</v>
      </c>
      <c r="K1733" s="66">
        <v>510</v>
      </c>
      <c r="L1733" s="66">
        <v>510</v>
      </c>
      <c r="M1733" s="66">
        <v>510</v>
      </c>
      <c r="N1733" s="66">
        <f>VLOOKUP(A1733,GIS!A:C,3,0)</f>
        <v>510</v>
      </c>
      <c r="O1733" s="66" t="str">
        <f t="shared" si="394"/>
        <v/>
      </c>
      <c r="P1733" s="66" t="str">
        <f t="shared" si="398"/>
        <v/>
      </c>
      <c r="Q1733" s="66">
        <f t="shared" si="395"/>
        <v>510</v>
      </c>
      <c r="R1733" s="66">
        <f t="shared" si="396"/>
        <v>510</v>
      </c>
      <c r="S1733" s="66">
        <f>Q1733-U1733-SUMIFS(条件付き不可!X:X,条件付き不可!E:E,D1733)</f>
        <v>510</v>
      </c>
      <c r="T1733" s="66">
        <f t="shared" si="399"/>
        <v>510</v>
      </c>
      <c r="U1733" s="66">
        <f>IF(COUNTIFS(条件付き不可!$E:$E,$D1733,条件付き不可!$C:$C,条件付き不可!$V$3)&gt;0,Q1733,SUMIFS(条件付き不可!$L:$L,条件付き不可!$E:$E,$D1733,条件付き不可!$C:$C,U$1))</f>
        <v>0</v>
      </c>
      <c r="V1733" s="66">
        <f>IF(COUNTIFS(条件付き不可!$E:$E,$D1733,条件付き不可!$C:$C,条件付き不可!$V$5)&gt;0,Q1733,IFERROR(VLOOKUP(D1733,条件付き不可!E:Y,21,0),0))</f>
        <v>0</v>
      </c>
    </row>
    <row r="1734" spans="1:22">
      <c r="A1734" s="53" t="str">
        <f t="shared" si="397"/>
        <v>043072</v>
      </c>
      <c r="B1734" s="53">
        <v>25</v>
      </c>
      <c r="C1734">
        <v>1733</v>
      </c>
      <c r="D1734">
        <v>43072</v>
      </c>
      <c r="E1734" t="s">
        <v>3039</v>
      </c>
      <c r="F1734" t="s">
        <v>1163</v>
      </c>
      <c r="G1734" t="str">
        <f>VLOOKUP(A1734,GIS!A:B,2,0)</f>
        <v>大宮台1.2</v>
      </c>
      <c r="H1734" t="s">
        <v>918</v>
      </c>
      <c r="I1734" t="s">
        <v>2624</v>
      </c>
      <c r="J1734" s="66">
        <v>465</v>
      </c>
      <c r="K1734" s="66">
        <v>465</v>
      </c>
      <c r="L1734" s="66">
        <v>465</v>
      </c>
      <c r="M1734" s="66">
        <v>465</v>
      </c>
      <c r="N1734" s="66">
        <f>VLOOKUP(A1734,GIS!A:C,3,0)</f>
        <v>465</v>
      </c>
      <c r="O1734" s="66" t="str">
        <f t="shared" si="394"/>
        <v/>
      </c>
      <c r="P1734" s="66" t="str">
        <f t="shared" si="398"/>
        <v/>
      </c>
      <c r="Q1734" s="66">
        <f t="shared" si="395"/>
        <v>465</v>
      </c>
      <c r="R1734" s="66">
        <f t="shared" si="396"/>
        <v>465</v>
      </c>
      <c r="S1734" s="66">
        <f>Q1734-U1734-SUMIFS(条件付き不可!X:X,条件付き不可!E:E,D1734)</f>
        <v>465</v>
      </c>
      <c r="T1734" s="66">
        <f t="shared" si="399"/>
        <v>465</v>
      </c>
      <c r="U1734" s="66">
        <f>IF(COUNTIFS(条件付き不可!$E:$E,$D1734,条件付き不可!$C:$C,条件付き不可!$V$3)&gt;0,Q1734,SUMIFS(条件付き不可!$L:$L,条件付き不可!$E:$E,$D1734,条件付き不可!$C:$C,U$1))</f>
        <v>0</v>
      </c>
      <c r="V1734" s="66">
        <f>IF(COUNTIFS(条件付き不可!$E:$E,$D1734,条件付き不可!$C:$C,条件付き不可!$V$5)&gt;0,Q1734,IFERROR(VLOOKUP(D1734,条件付き不可!E:Y,21,0),0))</f>
        <v>0</v>
      </c>
    </row>
    <row r="1735" spans="1:22">
      <c r="A1735" s="53" t="str">
        <f t="shared" si="397"/>
        <v>043073</v>
      </c>
      <c r="B1735" s="53">
        <v>25</v>
      </c>
      <c r="C1735">
        <v>1734</v>
      </c>
      <c r="D1735">
        <v>43073</v>
      </c>
      <c r="E1735" t="s">
        <v>3039</v>
      </c>
      <c r="F1735" t="s">
        <v>1163</v>
      </c>
      <c r="G1735" t="str">
        <f>VLOOKUP(A1735,GIS!A:B,2,0)</f>
        <v>大宮台3</v>
      </c>
      <c r="H1735" t="s">
        <v>918</v>
      </c>
      <c r="I1735" t="s">
        <v>2624</v>
      </c>
      <c r="J1735" s="66">
        <v>290</v>
      </c>
      <c r="K1735" s="66">
        <v>290</v>
      </c>
      <c r="L1735" s="66">
        <v>290</v>
      </c>
      <c r="M1735" s="66">
        <v>290</v>
      </c>
      <c r="N1735" s="66">
        <f>VLOOKUP(A1735,GIS!A:C,3,0)</f>
        <v>290</v>
      </c>
      <c r="O1735" s="66" t="str">
        <f t="shared" si="394"/>
        <v/>
      </c>
      <c r="P1735" s="66" t="str">
        <f t="shared" si="398"/>
        <v/>
      </c>
      <c r="Q1735" s="66">
        <f t="shared" si="395"/>
        <v>290</v>
      </c>
      <c r="R1735" s="66">
        <f t="shared" si="396"/>
        <v>290</v>
      </c>
      <c r="S1735" s="66">
        <f>Q1735-U1735-SUMIFS(条件付き不可!X:X,条件付き不可!E:E,D1735)</f>
        <v>290</v>
      </c>
      <c r="T1735" s="66">
        <f t="shared" si="399"/>
        <v>290</v>
      </c>
      <c r="U1735" s="66">
        <f>IF(COUNTIFS(条件付き不可!$E:$E,$D1735,条件付き不可!$C:$C,条件付き不可!$V$3)&gt;0,Q1735,SUMIFS(条件付き不可!$L:$L,条件付き不可!$E:$E,$D1735,条件付き不可!$C:$C,U$1))</f>
        <v>0</v>
      </c>
      <c r="V1735" s="66">
        <f>IF(COUNTIFS(条件付き不可!$E:$E,$D1735,条件付き不可!$C:$C,条件付き不可!$V$5)&gt;0,Q1735,IFERROR(VLOOKUP(D1735,条件付き不可!E:Y,21,0),0))</f>
        <v>0</v>
      </c>
    </row>
    <row r="1736" spans="1:22">
      <c r="A1736" s="53" t="str">
        <f t="shared" si="397"/>
        <v>043074</v>
      </c>
      <c r="B1736" s="53">
        <v>25</v>
      </c>
      <c r="C1736">
        <v>1735</v>
      </c>
      <c r="D1736">
        <v>43074</v>
      </c>
      <c r="E1736" t="s">
        <v>3039</v>
      </c>
      <c r="F1736" t="s">
        <v>1163</v>
      </c>
      <c r="G1736" t="str">
        <f>VLOOKUP(A1736,GIS!A:B,2,0)</f>
        <v>大宮台4</v>
      </c>
      <c r="H1736" t="s">
        <v>918</v>
      </c>
      <c r="I1736" t="s">
        <v>2624</v>
      </c>
      <c r="J1736" s="66">
        <v>305</v>
      </c>
      <c r="K1736" s="66">
        <v>305</v>
      </c>
      <c r="L1736" s="66">
        <v>305</v>
      </c>
      <c r="M1736" s="66">
        <v>305</v>
      </c>
      <c r="N1736" s="66">
        <f>VLOOKUP(A1736,GIS!A:C,3,0)</f>
        <v>305</v>
      </c>
      <c r="O1736" s="66" t="str">
        <f t="shared" si="394"/>
        <v/>
      </c>
      <c r="P1736" s="66" t="str">
        <f t="shared" si="398"/>
        <v/>
      </c>
      <c r="Q1736" s="66">
        <f t="shared" si="395"/>
        <v>305</v>
      </c>
      <c r="R1736" s="66">
        <f t="shared" si="396"/>
        <v>305</v>
      </c>
      <c r="S1736" s="66">
        <f>Q1736-U1736-SUMIFS(条件付き不可!X:X,条件付き不可!E:E,D1736)</f>
        <v>305</v>
      </c>
      <c r="T1736" s="66">
        <f t="shared" si="399"/>
        <v>305</v>
      </c>
      <c r="U1736" s="66">
        <f>IF(COUNTIFS(条件付き不可!$E:$E,$D1736,条件付き不可!$C:$C,条件付き不可!$V$3)&gt;0,Q1736,SUMIFS(条件付き不可!$L:$L,条件付き不可!$E:$E,$D1736,条件付き不可!$C:$C,U$1))</f>
        <v>0</v>
      </c>
      <c r="V1736" s="66">
        <f>IF(COUNTIFS(条件付き不可!$E:$E,$D1736,条件付き不可!$C:$C,条件付き不可!$V$5)&gt;0,Q1736,IFERROR(VLOOKUP(D1736,条件付き不可!E:Y,21,0),0))</f>
        <v>0</v>
      </c>
    </row>
    <row r="1737" spans="1:22">
      <c r="A1737" s="53" t="str">
        <f t="shared" si="397"/>
        <v>043075</v>
      </c>
      <c r="B1737" s="53">
        <v>25</v>
      </c>
      <c r="C1737">
        <v>1736</v>
      </c>
      <c r="D1737">
        <v>43075</v>
      </c>
      <c r="E1737" t="s">
        <v>3039</v>
      </c>
      <c r="F1737" t="s">
        <v>1163</v>
      </c>
      <c r="G1737" t="str">
        <f>VLOOKUP(A1737,GIS!A:B,2,0)</f>
        <v>大宮台５･６</v>
      </c>
      <c r="H1737" t="s">
        <v>918</v>
      </c>
      <c r="I1737" t="s">
        <v>2624</v>
      </c>
      <c r="J1737" s="66">
        <v>510</v>
      </c>
      <c r="K1737" s="66">
        <v>510</v>
      </c>
      <c r="L1737" s="66">
        <v>510</v>
      </c>
      <c r="M1737" s="66">
        <v>510</v>
      </c>
      <c r="N1737" s="66">
        <f>VLOOKUP(A1737,GIS!A:C,3,0)</f>
        <v>510</v>
      </c>
      <c r="O1737" s="66" t="str">
        <f t="shared" si="394"/>
        <v/>
      </c>
      <c r="P1737" s="66" t="str">
        <f t="shared" si="398"/>
        <v/>
      </c>
      <c r="Q1737" s="66">
        <f t="shared" si="395"/>
        <v>510</v>
      </c>
      <c r="R1737" s="66">
        <f t="shared" si="396"/>
        <v>510</v>
      </c>
      <c r="S1737" s="66">
        <f>Q1737-U1737-SUMIFS(条件付き不可!X:X,条件付き不可!E:E,D1737)</f>
        <v>510</v>
      </c>
      <c r="T1737" s="66">
        <f t="shared" si="399"/>
        <v>510</v>
      </c>
      <c r="U1737" s="66">
        <f>IF(COUNTIFS(条件付き不可!$E:$E,$D1737,条件付き不可!$C:$C,条件付き不可!$V$3)&gt;0,Q1737,SUMIFS(条件付き不可!$L:$L,条件付き不可!$E:$E,$D1737,条件付き不可!$C:$C,U$1))</f>
        <v>0</v>
      </c>
      <c r="V1737" s="66">
        <f>IF(COUNTIFS(条件付き不可!$E:$E,$D1737,条件付き不可!$C:$C,条件付き不可!$V$5)&gt;0,Q1737,IFERROR(VLOOKUP(D1737,条件付き不可!E:Y,21,0),0))</f>
        <v>0</v>
      </c>
    </row>
    <row r="1738" spans="1:22">
      <c r="A1738" s="53" t="str">
        <f t="shared" si="397"/>
        <v>043076</v>
      </c>
      <c r="B1738" s="53">
        <v>25</v>
      </c>
      <c r="C1738">
        <v>1737</v>
      </c>
      <c r="D1738">
        <v>43076</v>
      </c>
      <c r="E1738" t="s">
        <v>3039</v>
      </c>
      <c r="F1738" t="s">
        <v>1163</v>
      </c>
      <c r="G1738" t="str">
        <f>VLOOKUP(A1738,GIS!A:B,2,0)</f>
        <v>大宮台7</v>
      </c>
      <c r="H1738" t="s">
        <v>918</v>
      </c>
      <c r="I1738" t="s">
        <v>2624</v>
      </c>
      <c r="J1738" s="66">
        <v>410</v>
      </c>
      <c r="K1738" s="66">
        <v>410</v>
      </c>
      <c r="L1738" s="66">
        <v>410</v>
      </c>
      <c r="M1738" s="66">
        <v>410</v>
      </c>
      <c r="N1738" s="66">
        <f>VLOOKUP(A1738,GIS!A:C,3,0)</f>
        <v>410</v>
      </c>
      <c r="O1738" s="66" t="str">
        <f t="shared" ref="O1738:O1803" si="400">IF(J1738=N1738,"","✕")</f>
        <v/>
      </c>
      <c r="P1738" s="66" t="str">
        <f t="shared" si="398"/>
        <v/>
      </c>
      <c r="Q1738" s="66">
        <f t="shared" ref="Q1738:Q1803" si="401">N1738</f>
        <v>410</v>
      </c>
      <c r="R1738" s="66">
        <f t="shared" ref="R1738:R1803" si="402">Q1738-U1738</f>
        <v>410</v>
      </c>
      <c r="S1738" s="66">
        <f>Q1738-U1738-SUMIFS(条件付き不可!X:X,条件付き不可!E:E,D1738)</f>
        <v>410</v>
      </c>
      <c r="T1738" s="66">
        <f t="shared" si="399"/>
        <v>410</v>
      </c>
      <c r="U1738" s="66">
        <f>IF(COUNTIFS(条件付き不可!$E:$E,$D1738,条件付き不可!$C:$C,条件付き不可!$V$3)&gt;0,Q1738,SUMIFS(条件付き不可!$L:$L,条件付き不可!$E:$E,$D1738,条件付き不可!$C:$C,U$1))</f>
        <v>0</v>
      </c>
      <c r="V1738" s="66">
        <f>IF(COUNTIFS(条件付き不可!$E:$E,$D1738,条件付き不可!$C:$C,条件付き不可!$V$5)&gt;0,Q1738,IFERROR(VLOOKUP(D1738,条件付き不可!E:Y,21,0),0))</f>
        <v>0</v>
      </c>
    </row>
    <row r="1739" spans="1:22">
      <c r="A1739" s="53" t="str">
        <f t="shared" si="397"/>
        <v>043077</v>
      </c>
      <c r="B1739" s="53">
        <v>25</v>
      </c>
      <c r="C1739">
        <v>1738</v>
      </c>
      <c r="D1739">
        <v>43077</v>
      </c>
      <c r="E1739" t="s">
        <v>3039</v>
      </c>
      <c r="F1739" t="s">
        <v>1163</v>
      </c>
      <c r="G1739" t="str">
        <f>VLOOKUP(A1739,GIS!A:B,2,0)</f>
        <v>北大宮台</v>
      </c>
      <c r="H1739" t="s">
        <v>918</v>
      </c>
      <c r="I1739" t="s">
        <v>2624</v>
      </c>
      <c r="J1739" s="66">
        <v>520</v>
      </c>
      <c r="K1739" s="66">
        <v>520</v>
      </c>
      <c r="L1739" s="66">
        <v>520</v>
      </c>
      <c r="M1739" s="66">
        <v>520</v>
      </c>
      <c r="N1739" s="66">
        <f>VLOOKUP(A1739,GIS!A:C,3,0)</f>
        <v>520</v>
      </c>
      <c r="O1739" s="66" t="str">
        <f t="shared" si="400"/>
        <v/>
      </c>
      <c r="P1739" s="66" t="str">
        <f t="shared" si="398"/>
        <v/>
      </c>
      <c r="Q1739" s="66">
        <f t="shared" si="401"/>
        <v>520</v>
      </c>
      <c r="R1739" s="66">
        <f t="shared" si="402"/>
        <v>520</v>
      </c>
      <c r="S1739" s="66">
        <f>Q1739-U1739-SUMIFS(条件付き不可!X:X,条件付き不可!E:E,D1739)</f>
        <v>520</v>
      </c>
      <c r="T1739" s="66">
        <f t="shared" si="399"/>
        <v>520</v>
      </c>
      <c r="U1739" s="66">
        <f>IF(COUNTIFS(条件付き不可!$E:$E,$D1739,条件付き不可!$C:$C,条件付き不可!$V$3)&gt;0,Q1739,SUMIFS(条件付き不可!$L:$L,条件付き不可!$E:$E,$D1739,条件付き不可!$C:$C,U$1))</f>
        <v>0</v>
      </c>
      <c r="V1739" s="66">
        <f>IF(COUNTIFS(条件付き不可!$E:$E,$D1739,条件付き不可!$C:$C,条件付き不可!$V$5)&gt;0,Q1739,IFERROR(VLOOKUP(D1739,条件付き不可!E:Y,21,0),0))</f>
        <v>0</v>
      </c>
    </row>
    <row r="1740" spans="1:22">
      <c r="A1740" s="53" t="str">
        <f t="shared" si="397"/>
        <v>043078</v>
      </c>
      <c r="B1740" s="53">
        <v>25</v>
      </c>
      <c r="C1740">
        <v>1739</v>
      </c>
      <c r="D1740">
        <v>43078</v>
      </c>
      <c r="E1740" t="s">
        <v>3039</v>
      </c>
      <c r="F1740" t="s">
        <v>1170</v>
      </c>
      <c r="G1740" t="str">
        <f>VLOOKUP(A1740,GIS!A:B,2,0)</f>
        <v>多部田町A</v>
      </c>
      <c r="H1740" t="s">
        <v>918</v>
      </c>
      <c r="I1740" t="s">
        <v>2624</v>
      </c>
      <c r="J1740" s="66">
        <v>246</v>
      </c>
      <c r="K1740" s="66">
        <v>246</v>
      </c>
      <c r="L1740" s="66">
        <v>246</v>
      </c>
      <c r="M1740" s="66">
        <v>246</v>
      </c>
      <c r="N1740" s="66">
        <f>VLOOKUP(A1740,GIS!A:C,3,0)</f>
        <v>246</v>
      </c>
      <c r="O1740" s="66" t="str">
        <f t="shared" si="400"/>
        <v/>
      </c>
      <c r="P1740" s="66" t="str">
        <f t="shared" si="398"/>
        <v/>
      </c>
      <c r="Q1740" s="66">
        <f t="shared" si="401"/>
        <v>246</v>
      </c>
      <c r="R1740" s="66">
        <f t="shared" si="402"/>
        <v>246</v>
      </c>
      <c r="S1740" s="66">
        <f>Q1740-U1740-SUMIFS(条件付き不可!X:X,条件付き不可!E:E,D1740)</f>
        <v>246</v>
      </c>
      <c r="T1740" s="66">
        <f t="shared" si="399"/>
        <v>246</v>
      </c>
      <c r="U1740" s="66">
        <f>IF(COUNTIFS(条件付き不可!$E:$E,$D1740,条件付き不可!$C:$C,条件付き不可!$V$3)&gt;0,Q1740,SUMIFS(条件付き不可!$L:$L,条件付き不可!$E:$E,$D1740,条件付き不可!$C:$C,U$1))</f>
        <v>0</v>
      </c>
      <c r="V1740" s="66">
        <f>IF(COUNTIFS(条件付き不可!$E:$E,$D1740,条件付き不可!$C:$C,条件付き不可!$V$5)&gt;0,Q1740,IFERROR(VLOOKUP(D1740,条件付き不可!E:Y,21,0),0))</f>
        <v>0</v>
      </c>
    </row>
    <row r="1741" spans="1:22">
      <c r="A1741" s="53" t="str">
        <f t="shared" si="397"/>
        <v>043079</v>
      </c>
      <c r="B1741" s="53">
        <v>25</v>
      </c>
      <c r="C1741">
        <v>1740</v>
      </c>
      <c r="D1741">
        <v>43079</v>
      </c>
      <c r="E1741" t="s">
        <v>3039</v>
      </c>
      <c r="F1741" t="s">
        <v>1170</v>
      </c>
      <c r="G1741" t="str">
        <f>VLOOKUP(A1741,GIS!A:B,2,0)</f>
        <v>多部田町B</v>
      </c>
      <c r="H1741" t="s">
        <v>918</v>
      </c>
      <c r="I1741" t="s">
        <v>2624</v>
      </c>
      <c r="J1741" s="66">
        <v>190</v>
      </c>
      <c r="K1741" s="66">
        <v>190</v>
      </c>
      <c r="L1741" s="66">
        <v>190</v>
      </c>
      <c r="M1741" s="66">
        <v>190</v>
      </c>
      <c r="N1741" s="66">
        <f>VLOOKUP(A1741,GIS!A:C,3,0)</f>
        <v>190</v>
      </c>
      <c r="O1741" s="66" t="str">
        <f t="shared" si="400"/>
        <v/>
      </c>
      <c r="P1741" s="66" t="str">
        <f t="shared" si="398"/>
        <v/>
      </c>
      <c r="Q1741" s="66">
        <f t="shared" si="401"/>
        <v>190</v>
      </c>
      <c r="R1741" s="66">
        <f t="shared" si="402"/>
        <v>190</v>
      </c>
      <c r="S1741" s="66">
        <f>Q1741-U1741-SUMIFS(条件付き不可!X:X,条件付き不可!E:E,D1741)</f>
        <v>190</v>
      </c>
      <c r="T1741" s="66">
        <f t="shared" si="399"/>
        <v>190</v>
      </c>
      <c r="U1741" s="66">
        <f>IF(COUNTIFS(条件付き不可!$E:$E,$D1741,条件付き不可!$C:$C,条件付き不可!$V$3)&gt;0,Q1741,SUMIFS(条件付き不可!$L:$L,条件付き不可!$E:$E,$D1741,条件付き不可!$C:$C,U$1))</f>
        <v>0</v>
      </c>
      <c r="V1741" s="66">
        <f>IF(COUNTIFS(条件付き不可!$E:$E,$D1741,条件付き不可!$C:$C,条件付き不可!$V$5)&gt;0,Q1741,IFERROR(VLOOKUP(D1741,条件付き不可!E:Y,21,0),0))</f>
        <v>0</v>
      </c>
    </row>
    <row r="1742" spans="1:22">
      <c r="A1742" s="53" t="str">
        <f t="shared" si="397"/>
        <v>043080</v>
      </c>
      <c r="B1742" s="53">
        <v>25</v>
      </c>
      <c r="C1742">
        <v>1741</v>
      </c>
      <c r="D1742">
        <v>43080</v>
      </c>
      <c r="E1742" t="s">
        <v>3039</v>
      </c>
      <c r="F1742" t="s">
        <v>1173</v>
      </c>
      <c r="G1742" t="str">
        <f>VLOOKUP(A1742,GIS!A:B,2,0)</f>
        <v>中田町　Ａ</v>
      </c>
      <c r="H1742" t="s">
        <v>918</v>
      </c>
      <c r="I1742" t="s">
        <v>2624</v>
      </c>
      <c r="J1742" s="66">
        <v>235</v>
      </c>
      <c r="K1742" s="66">
        <v>235</v>
      </c>
      <c r="L1742" s="66">
        <v>235</v>
      </c>
      <c r="M1742" s="66">
        <v>235</v>
      </c>
      <c r="N1742" s="66">
        <f>VLOOKUP(A1742,GIS!A:C,3,0)</f>
        <v>235</v>
      </c>
      <c r="O1742" s="66" t="str">
        <f t="shared" si="400"/>
        <v/>
      </c>
      <c r="P1742" s="66" t="str">
        <f t="shared" si="398"/>
        <v/>
      </c>
      <c r="Q1742" s="66">
        <f t="shared" si="401"/>
        <v>235</v>
      </c>
      <c r="R1742" s="66">
        <f t="shared" si="402"/>
        <v>235</v>
      </c>
      <c r="S1742" s="66">
        <f>Q1742-U1742-SUMIFS(条件付き不可!X:X,条件付き不可!E:E,D1742)</f>
        <v>235</v>
      </c>
      <c r="T1742" s="66">
        <f t="shared" si="399"/>
        <v>235</v>
      </c>
      <c r="U1742" s="66">
        <f>IF(COUNTIFS(条件付き不可!$E:$E,$D1742,条件付き不可!$C:$C,条件付き不可!$V$3)&gt;0,Q1742,SUMIFS(条件付き不可!$L:$L,条件付き不可!$E:$E,$D1742,条件付き不可!$C:$C,U$1))</f>
        <v>0</v>
      </c>
      <c r="V1742" s="66">
        <f>IF(COUNTIFS(条件付き不可!$E:$E,$D1742,条件付き不可!$C:$C,条件付き不可!$V$5)&gt;0,Q1742,IFERROR(VLOOKUP(D1742,条件付き不可!E:Y,21,0),0))</f>
        <v>0</v>
      </c>
    </row>
    <row r="1743" spans="1:22">
      <c r="A1743" s="53" t="str">
        <f t="shared" ref="A1743:A1808" si="403">TEXT(D1743,"000000")</f>
        <v>043081</v>
      </c>
      <c r="B1743" s="53">
        <v>25</v>
      </c>
      <c r="C1743">
        <v>1742</v>
      </c>
      <c r="D1743">
        <v>43081</v>
      </c>
      <c r="E1743" t="s">
        <v>3039</v>
      </c>
      <c r="F1743" t="s">
        <v>1173</v>
      </c>
      <c r="G1743" t="str">
        <f>VLOOKUP(A1743,GIS!A:B,2,0)</f>
        <v>中田町　Ｂ</v>
      </c>
      <c r="H1743" t="s">
        <v>918</v>
      </c>
      <c r="I1743" t="s">
        <v>2624</v>
      </c>
      <c r="J1743" s="66">
        <v>220</v>
      </c>
      <c r="K1743" s="66">
        <v>220</v>
      </c>
      <c r="L1743" s="66">
        <v>220</v>
      </c>
      <c r="M1743" s="66">
        <v>220</v>
      </c>
      <c r="N1743" s="66">
        <f>VLOOKUP(A1743,GIS!A:C,3,0)</f>
        <v>220</v>
      </c>
      <c r="O1743" s="66" t="str">
        <f t="shared" si="400"/>
        <v/>
      </c>
      <c r="P1743" s="66" t="str">
        <f t="shared" si="398"/>
        <v/>
      </c>
      <c r="Q1743" s="66">
        <f t="shared" si="401"/>
        <v>220</v>
      </c>
      <c r="R1743" s="66">
        <f t="shared" si="402"/>
        <v>220</v>
      </c>
      <c r="S1743" s="66">
        <f>Q1743-U1743-SUMIFS(条件付き不可!X:X,条件付き不可!E:E,D1743)</f>
        <v>220</v>
      </c>
      <c r="T1743" s="66">
        <f t="shared" si="399"/>
        <v>220</v>
      </c>
      <c r="U1743" s="66">
        <f>IF(COUNTIFS(条件付き不可!$E:$E,$D1743,条件付き不可!$C:$C,条件付き不可!$V$3)&gt;0,Q1743,SUMIFS(条件付き不可!$L:$L,条件付き不可!$E:$E,$D1743,条件付き不可!$C:$C,U$1))</f>
        <v>0</v>
      </c>
      <c r="V1743" s="66">
        <f>IF(COUNTIFS(条件付き不可!$E:$E,$D1743,条件付き不可!$C:$C,条件付き不可!$V$5)&gt;0,Q1743,IFERROR(VLOOKUP(D1743,条件付き不可!E:Y,21,0),0))</f>
        <v>0</v>
      </c>
    </row>
    <row r="1744" spans="1:22">
      <c r="A1744" s="53" t="str">
        <f t="shared" si="403"/>
        <v>043082</v>
      </c>
      <c r="B1744" s="53">
        <v>25</v>
      </c>
      <c r="C1744">
        <v>1743</v>
      </c>
      <c r="D1744">
        <v>43082</v>
      </c>
      <c r="E1744" t="s">
        <v>3039</v>
      </c>
      <c r="F1744" t="s">
        <v>1173</v>
      </c>
      <c r="G1744" t="str">
        <f>VLOOKUP(A1744,GIS!A:B,2,0)</f>
        <v>高根町</v>
      </c>
      <c r="H1744" t="s">
        <v>918</v>
      </c>
      <c r="I1744" t="s">
        <v>2624</v>
      </c>
      <c r="J1744" s="66">
        <v>320</v>
      </c>
      <c r="K1744" s="66">
        <v>320</v>
      </c>
      <c r="L1744" s="66">
        <v>320</v>
      </c>
      <c r="M1744" s="66">
        <v>320</v>
      </c>
      <c r="N1744" s="66">
        <f>VLOOKUP(A1744,GIS!A:C,3,0)</f>
        <v>320</v>
      </c>
      <c r="O1744" s="66" t="str">
        <f t="shared" si="400"/>
        <v/>
      </c>
      <c r="P1744" s="66" t="str">
        <f t="shared" si="398"/>
        <v/>
      </c>
      <c r="Q1744" s="66">
        <f t="shared" si="401"/>
        <v>320</v>
      </c>
      <c r="R1744" s="66">
        <f t="shared" si="402"/>
        <v>320</v>
      </c>
      <c r="S1744" s="66">
        <f>Q1744-U1744-SUMIFS(条件付き不可!X:X,条件付き不可!E:E,D1744)</f>
        <v>320</v>
      </c>
      <c r="T1744" s="66">
        <f t="shared" si="399"/>
        <v>320</v>
      </c>
      <c r="U1744" s="66">
        <f>IF(COUNTIFS(条件付き不可!$E:$E,$D1744,条件付き不可!$C:$C,条件付き不可!$V$3)&gt;0,Q1744,SUMIFS(条件付き不可!$L:$L,条件付き不可!$E:$E,$D1744,条件付き不可!$C:$C,U$1))</f>
        <v>0</v>
      </c>
      <c r="V1744" s="66">
        <f>IF(COUNTIFS(条件付き不可!$E:$E,$D1744,条件付き不可!$C:$C,条件付き不可!$V$5)&gt;0,Q1744,IFERROR(VLOOKUP(D1744,条件付き不可!E:Y,21,0),0))</f>
        <v>0</v>
      </c>
    </row>
    <row r="1745" spans="1:22">
      <c r="A1745" s="53" t="str">
        <f t="shared" si="403"/>
        <v>044001</v>
      </c>
      <c r="B1745" s="53">
        <v>26</v>
      </c>
      <c r="C1745">
        <v>1744</v>
      </c>
      <c r="D1745">
        <v>44001</v>
      </c>
      <c r="E1745" t="s">
        <v>1176</v>
      </c>
      <c r="F1745" t="s">
        <v>1177</v>
      </c>
      <c r="G1745" t="str">
        <f>VLOOKUP(A1745,GIS!A:B,2,0)</f>
        <v>みそら　１丁目</v>
      </c>
      <c r="H1745" t="s">
        <v>918</v>
      </c>
      <c r="I1745" t="s">
        <v>2625</v>
      </c>
      <c r="J1745" s="66">
        <v>520</v>
      </c>
      <c r="K1745" s="66">
        <v>520</v>
      </c>
      <c r="L1745" s="66">
        <v>520</v>
      </c>
      <c r="M1745" s="66">
        <v>520</v>
      </c>
      <c r="N1745" s="66">
        <f>VLOOKUP(A1745,GIS!A:C,3,0)</f>
        <v>520</v>
      </c>
      <c r="O1745" s="66" t="str">
        <f t="shared" si="400"/>
        <v/>
      </c>
      <c r="P1745" s="66" t="str">
        <f t="shared" si="398"/>
        <v/>
      </c>
      <c r="Q1745" s="66">
        <f t="shared" si="401"/>
        <v>520</v>
      </c>
      <c r="R1745" s="66">
        <f t="shared" si="402"/>
        <v>520</v>
      </c>
      <c r="S1745" s="66">
        <f>Q1745-U1745-SUMIFS(条件付き不可!X:X,条件付き不可!E:E,D1745)</f>
        <v>520</v>
      </c>
      <c r="T1745" s="66">
        <f t="shared" si="399"/>
        <v>520</v>
      </c>
      <c r="U1745" s="66">
        <f>IF(COUNTIFS(条件付き不可!$E:$E,$D1745,条件付き不可!$C:$C,条件付き不可!$V$3)&gt;0,Q1745,SUMIFS(条件付き不可!$L:$L,条件付き不可!$E:$E,$D1745,条件付き不可!$C:$C,U$1))</f>
        <v>0</v>
      </c>
      <c r="V1745" s="66">
        <f>IF(COUNTIFS(条件付き不可!$E:$E,$D1745,条件付き不可!$C:$C,条件付き不可!$V$5)&gt;0,Q1745,IFERROR(VLOOKUP(D1745,条件付き不可!E:Y,21,0),0))</f>
        <v>0</v>
      </c>
    </row>
    <row r="1746" spans="1:22">
      <c r="A1746" s="53" t="str">
        <f t="shared" si="403"/>
        <v>044002</v>
      </c>
      <c r="B1746" s="53">
        <v>26</v>
      </c>
      <c r="C1746">
        <v>1745</v>
      </c>
      <c r="D1746">
        <v>44002</v>
      </c>
      <c r="E1746" t="s">
        <v>1176</v>
      </c>
      <c r="F1746" t="s">
        <v>1177</v>
      </c>
      <c r="G1746" t="str">
        <f>VLOOKUP(A1746,GIS!A:B,2,0)</f>
        <v>みそら　2丁目</v>
      </c>
      <c r="H1746" t="s">
        <v>918</v>
      </c>
      <c r="I1746" t="s">
        <v>2625</v>
      </c>
      <c r="J1746" s="66">
        <v>335</v>
      </c>
      <c r="K1746" s="66">
        <v>335</v>
      </c>
      <c r="L1746" s="66">
        <v>335</v>
      </c>
      <c r="M1746" s="66">
        <v>335</v>
      </c>
      <c r="N1746" s="66">
        <f>VLOOKUP(A1746,GIS!A:C,3,0)</f>
        <v>335</v>
      </c>
      <c r="O1746" s="66" t="str">
        <f t="shared" si="400"/>
        <v/>
      </c>
      <c r="P1746" s="66" t="str">
        <f t="shared" si="398"/>
        <v/>
      </c>
      <c r="Q1746" s="66">
        <f t="shared" si="401"/>
        <v>335</v>
      </c>
      <c r="R1746" s="66">
        <f t="shared" si="402"/>
        <v>335</v>
      </c>
      <c r="S1746" s="66">
        <f>Q1746-U1746-SUMIFS(条件付き不可!X:X,条件付き不可!E:E,D1746)</f>
        <v>335</v>
      </c>
      <c r="T1746" s="66">
        <f t="shared" si="399"/>
        <v>335</v>
      </c>
      <c r="U1746" s="66">
        <f>IF(COUNTIFS(条件付き不可!$E:$E,$D1746,条件付き不可!$C:$C,条件付き不可!$V$3)&gt;0,Q1746,SUMIFS(条件付き不可!$L:$L,条件付き不可!$E:$E,$D1746,条件付き不可!$C:$C,U$1))</f>
        <v>0</v>
      </c>
      <c r="V1746" s="66">
        <f>IF(COUNTIFS(条件付き不可!$E:$E,$D1746,条件付き不可!$C:$C,条件付き不可!$V$5)&gt;0,Q1746,IFERROR(VLOOKUP(D1746,条件付き不可!E:Y,21,0),0))</f>
        <v>0</v>
      </c>
    </row>
    <row r="1747" spans="1:22">
      <c r="A1747" s="53" t="str">
        <f t="shared" si="403"/>
        <v>044003</v>
      </c>
      <c r="B1747" s="53">
        <v>26</v>
      </c>
      <c r="C1747">
        <v>1746</v>
      </c>
      <c r="D1747">
        <v>44003</v>
      </c>
      <c r="E1747" t="s">
        <v>1176</v>
      </c>
      <c r="F1747" t="s">
        <v>1177</v>
      </c>
      <c r="G1747" t="str">
        <f>VLOOKUP(A1747,GIS!A:B,2,0)</f>
        <v>みそら　３丁目</v>
      </c>
      <c r="H1747" t="s">
        <v>918</v>
      </c>
      <c r="I1747" t="s">
        <v>2625</v>
      </c>
      <c r="J1747" s="66">
        <v>390</v>
      </c>
      <c r="K1747" s="66">
        <v>390</v>
      </c>
      <c r="L1747" s="66">
        <v>390</v>
      </c>
      <c r="M1747" s="66">
        <v>390</v>
      </c>
      <c r="N1747" s="66">
        <f>VLOOKUP(A1747,GIS!A:C,3,0)</f>
        <v>390</v>
      </c>
      <c r="O1747" s="66" t="str">
        <f t="shared" si="400"/>
        <v/>
      </c>
      <c r="P1747" s="66" t="str">
        <f t="shared" si="398"/>
        <v/>
      </c>
      <c r="Q1747" s="66">
        <f t="shared" si="401"/>
        <v>390</v>
      </c>
      <c r="R1747" s="66">
        <f t="shared" si="402"/>
        <v>390</v>
      </c>
      <c r="S1747" s="66">
        <f>Q1747-U1747-SUMIFS(条件付き不可!X:X,条件付き不可!E:E,D1747)</f>
        <v>390</v>
      </c>
      <c r="T1747" s="66">
        <f t="shared" si="399"/>
        <v>390</v>
      </c>
      <c r="U1747" s="66">
        <f>IF(COUNTIFS(条件付き不可!$E:$E,$D1747,条件付き不可!$C:$C,条件付き不可!$V$3)&gt;0,Q1747,SUMIFS(条件付き不可!$L:$L,条件付き不可!$E:$E,$D1747,条件付き不可!$C:$C,U$1))</f>
        <v>0</v>
      </c>
      <c r="V1747" s="66">
        <f>IF(COUNTIFS(条件付き不可!$E:$E,$D1747,条件付き不可!$C:$C,条件付き不可!$V$5)&gt;0,Q1747,IFERROR(VLOOKUP(D1747,条件付き不可!E:Y,21,0),0))</f>
        <v>0</v>
      </c>
    </row>
    <row r="1748" spans="1:22">
      <c r="A1748" s="53" t="str">
        <f t="shared" si="403"/>
        <v>044004</v>
      </c>
      <c r="B1748" s="53">
        <v>26</v>
      </c>
      <c r="C1748">
        <v>1747</v>
      </c>
      <c r="D1748">
        <v>44004</v>
      </c>
      <c r="E1748" t="s">
        <v>1176</v>
      </c>
      <c r="F1748" t="s">
        <v>1177</v>
      </c>
      <c r="G1748" t="str">
        <f>VLOOKUP(A1748,GIS!A:B,2,0)</f>
        <v>みそら　４丁目</v>
      </c>
      <c r="H1748" t="s">
        <v>918</v>
      </c>
      <c r="I1748" t="s">
        <v>2625</v>
      </c>
      <c r="J1748" s="66">
        <v>410</v>
      </c>
      <c r="K1748" s="66">
        <v>410</v>
      </c>
      <c r="L1748" s="66">
        <v>410</v>
      </c>
      <c r="M1748" s="66">
        <v>410</v>
      </c>
      <c r="N1748" s="66">
        <f>VLOOKUP(A1748,GIS!A:C,3,0)</f>
        <v>410</v>
      </c>
      <c r="O1748" s="66" t="str">
        <f t="shared" si="400"/>
        <v/>
      </c>
      <c r="P1748" s="66" t="str">
        <f t="shared" si="398"/>
        <v/>
      </c>
      <c r="Q1748" s="66">
        <f t="shared" si="401"/>
        <v>410</v>
      </c>
      <c r="R1748" s="66">
        <f t="shared" si="402"/>
        <v>410</v>
      </c>
      <c r="S1748" s="66">
        <f>Q1748-U1748-SUMIFS(条件付き不可!X:X,条件付き不可!E:E,D1748)</f>
        <v>410</v>
      </c>
      <c r="T1748" s="66">
        <f t="shared" si="399"/>
        <v>410</v>
      </c>
      <c r="U1748" s="66">
        <f>IF(COUNTIFS(条件付き不可!$E:$E,$D1748,条件付き不可!$C:$C,条件付き不可!$V$3)&gt;0,Q1748,SUMIFS(条件付き不可!$L:$L,条件付き不可!$E:$E,$D1748,条件付き不可!$C:$C,U$1))</f>
        <v>0</v>
      </c>
      <c r="V1748" s="66">
        <f>IF(COUNTIFS(条件付き不可!$E:$E,$D1748,条件付き不可!$C:$C,条件付き不可!$V$5)&gt;0,Q1748,IFERROR(VLOOKUP(D1748,条件付き不可!E:Y,21,0),0))</f>
        <v>0</v>
      </c>
    </row>
    <row r="1749" spans="1:22">
      <c r="A1749" s="53" t="str">
        <f t="shared" si="403"/>
        <v>044005</v>
      </c>
      <c r="B1749" s="53">
        <v>26</v>
      </c>
      <c r="C1749">
        <v>1748</v>
      </c>
      <c r="D1749">
        <v>44005</v>
      </c>
      <c r="E1749" t="s">
        <v>1176</v>
      </c>
      <c r="F1749" t="s">
        <v>1182</v>
      </c>
      <c r="G1749" t="str">
        <f>VLOOKUP(A1749,GIS!A:B,2,0)</f>
        <v>旭ヶ丘　１．３丁目</v>
      </c>
      <c r="H1749" t="s">
        <v>918</v>
      </c>
      <c r="I1749" t="s">
        <v>2625</v>
      </c>
      <c r="J1749" s="66">
        <v>505</v>
      </c>
      <c r="K1749" s="66">
        <v>505</v>
      </c>
      <c r="L1749" s="66">
        <v>505</v>
      </c>
      <c r="M1749" s="66">
        <v>505</v>
      </c>
      <c r="N1749" s="66">
        <f>VLOOKUP(A1749,GIS!A:C,3,0)</f>
        <v>505</v>
      </c>
      <c r="O1749" s="66" t="str">
        <f t="shared" si="400"/>
        <v/>
      </c>
      <c r="P1749" s="66" t="str">
        <f t="shared" si="398"/>
        <v/>
      </c>
      <c r="Q1749" s="66">
        <f t="shared" si="401"/>
        <v>505</v>
      </c>
      <c r="R1749" s="66">
        <f t="shared" si="402"/>
        <v>505</v>
      </c>
      <c r="S1749" s="66">
        <f>Q1749-U1749-SUMIFS(条件付き不可!X:X,条件付き不可!E:E,D1749)</f>
        <v>505</v>
      </c>
      <c r="T1749" s="66">
        <f t="shared" si="399"/>
        <v>505</v>
      </c>
      <c r="U1749" s="66">
        <f>IF(COUNTIFS(条件付き不可!$E:$E,$D1749,条件付き不可!$C:$C,条件付き不可!$V$3)&gt;0,Q1749,SUMIFS(条件付き不可!$L:$L,条件付き不可!$E:$E,$D1749,条件付き不可!$C:$C,U$1))</f>
        <v>0</v>
      </c>
      <c r="V1749" s="66">
        <f>IF(COUNTIFS(条件付き不可!$E:$E,$D1749,条件付き不可!$C:$C,条件付き不可!$V$5)&gt;0,Q1749,IFERROR(VLOOKUP(D1749,条件付き不可!E:Y,21,0),0))</f>
        <v>0</v>
      </c>
    </row>
    <row r="1750" spans="1:22">
      <c r="A1750" s="53" t="str">
        <f t="shared" si="403"/>
        <v>044006</v>
      </c>
      <c r="B1750" s="53">
        <v>26</v>
      </c>
      <c r="C1750">
        <v>1749</v>
      </c>
      <c r="D1750">
        <v>44006</v>
      </c>
      <c r="E1750" t="s">
        <v>1176</v>
      </c>
      <c r="F1750" t="s">
        <v>1182</v>
      </c>
      <c r="G1750" t="str">
        <f>VLOOKUP(A1750,GIS!A:B,2,0)</f>
        <v>旭ヶ丘　2</v>
      </c>
      <c r="H1750" t="s">
        <v>918</v>
      </c>
      <c r="I1750" t="s">
        <v>2625</v>
      </c>
      <c r="J1750" s="66">
        <v>410</v>
      </c>
      <c r="K1750" s="66">
        <v>410</v>
      </c>
      <c r="L1750" s="66">
        <v>410</v>
      </c>
      <c r="M1750" s="66">
        <v>410</v>
      </c>
      <c r="N1750" s="66">
        <f>VLOOKUP(A1750,GIS!A:C,3,0)</f>
        <v>410</v>
      </c>
      <c r="O1750" s="66" t="str">
        <f t="shared" si="400"/>
        <v/>
      </c>
      <c r="P1750" s="66" t="str">
        <f t="shared" si="398"/>
        <v/>
      </c>
      <c r="Q1750" s="66">
        <f t="shared" si="401"/>
        <v>410</v>
      </c>
      <c r="R1750" s="66">
        <f t="shared" si="402"/>
        <v>410</v>
      </c>
      <c r="S1750" s="66">
        <f>Q1750-U1750-SUMIFS(条件付き不可!X:X,条件付き不可!E:E,D1750)</f>
        <v>410</v>
      </c>
      <c r="T1750" s="66">
        <f t="shared" si="399"/>
        <v>410</v>
      </c>
      <c r="U1750" s="66">
        <f>IF(COUNTIFS(条件付き不可!$E:$E,$D1750,条件付き不可!$C:$C,条件付き不可!$V$3)&gt;0,Q1750,SUMIFS(条件付き不可!$L:$L,条件付き不可!$E:$E,$D1750,条件付き不可!$C:$C,U$1))</f>
        <v>0</v>
      </c>
      <c r="V1750" s="66">
        <f>IF(COUNTIFS(条件付き不可!$E:$E,$D1750,条件付き不可!$C:$C,条件付き不可!$V$5)&gt;0,Q1750,IFERROR(VLOOKUP(D1750,条件付き不可!E:Y,21,0),0))</f>
        <v>0</v>
      </c>
    </row>
    <row r="1751" spans="1:22">
      <c r="A1751" s="53" t="str">
        <f t="shared" si="403"/>
        <v>044007</v>
      </c>
      <c r="B1751" s="53">
        <v>26</v>
      </c>
      <c r="C1751">
        <v>1750</v>
      </c>
      <c r="D1751">
        <v>44007</v>
      </c>
      <c r="E1751" t="s">
        <v>1176</v>
      </c>
      <c r="F1751" t="s">
        <v>1182</v>
      </c>
      <c r="G1751" t="str">
        <f>VLOOKUP(A1751,GIS!A:B,2,0)</f>
        <v>旭ヶ丘　４．５丁目</v>
      </c>
      <c r="H1751" t="s">
        <v>918</v>
      </c>
      <c r="I1751" t="s">
        <v>2625</v>
      </c>
      <c r="J1751" s="66">
        <v>580</v>
      </c>
      <c r="K1751" s="66">
        <v>580</v>
      </c>
      <c r="L1751" s="66">
        <v>580</v>
      </c>
      <c r="M1751" s="66">
        <v>580</v>
      </c>
      <c r="N1751" s="66">
        <f>VLOOKUP(A1751,GIS!A:C,3,0)</f>
        <v>580</v>
      </c>
      <c r="O1751" s="66" t="str">
        <f t="shared" si="400"/>
        <v/>
      </c>
      <c r="P1751" s="66" t="str">
        <f t="shared" si="398"/>
        <v/>
      </c>
      <c r="Q1751" s="66">
        <f t="shared" si="401"/>
        <v>580</v>
      </c>
      <c r="R1751" s="66">
        <f t="shared" si="402"/>
        <v>580</v>
      </c>
      <c r="S1751" s="66">
        <f>Q1751-U1751-SUMIFS(条件付き不可!X:X,条件付き不可!E:E,D1751)</f>
        <v>580</v>
      </c>
      <c r="T1751" s="66">
        <f t="shared" si="399"/>
        <v>580</v>
      </c>
      <c r="U1751" s="66">
        <f>IF(COUNTIFS(条件付き不可!$E:$E,$D1751,条件付き不可!$C:$C,条件付き不可!$V$3)&gt;0,Q1751,SUMIFS(条件付き不可!$L:$L,条件付き不可!$E:$E,$D1751,条件付き不可!$C:$C,U$1))</f>
        <v>0</v>
      </c>
      <c r="V1751" s="66">
        <f>IF(COUNTIFS(条件付き不可!$E:$E,$D1751,条件付き不可!$C:$C,条件付き不可!$V$5)&gt;0,Q1751,IFERROR(VLOOKUP(D1751,条件付き不可!E:Y,21,0),0))</f>
        <v>0</v>
      </c>
    </row>
    <row r="1752" spans="1:22">
      <c r="A1752" s="53" t="str">
        <f t="shared" si="403"/>
        <v>044008</v>
      </c>
      <c r="B1752" s="53">
        <v>26</v>
      </c>
      <c r="C1752">
        <v>1751</v>
      </c>
      <c r="D1752">
        <v>44008</v>
      </c>
      <c r="E1752" t="s">
        <v>1176</v>
      </c>
      <c r="F1752" t="s">
        <v>1186</v>
      </c>
      <c r="G1752" t="str">
        <f>VLOOKUP(A1752,GIS!A:B,2,0)</f>
        <v>つくし座　1丁目</v>
      </c>
      <c r="H1752" t="s">
        <v>918</v>
      </c>
      <c r="I1752" t="s">
        <v>2625</v>
      </c>
      <c r="J1752" s="66">
        <v>321</v>
      </c>
      <c r="K1752" s="66">
        <v>321</v>
      </c>
      <c r="L1752" s="66">
        <v>321</v>
      </c>
      <c r="M1752" s="66">
        <v>321</v>
      </c>
      <c r="N1752" s="66">
        <f>VLOOKUP(A1752,GIS!A:C,3,0)</f>
        <v>321</v>
      </c>
      <c r="O1752" s="66" t="str">
        <f t="shared" si="400"/>
        <v/>
      </c>
      <c r="P1752" s="66" t="str">
        <f t="shared" si="398"/>
        <v/>
      </c>
      <c r="Q1752" s="66">
        <f t="shared" si="401"/>
        <v>321</v>
      </c>
      <c r="R1752" s="66">
        <f t="shared" si="402"/>
        <v>321</v>
      </c>
      <c r="S1752" s="66">
        <f>Q1752-U1752-SUMIFS(条件付き不可!X:X,条件付き不可!E:E,D1752)</f>
        <v>321</v>
      </c>
      <c r="T1752" s="66">
        <f t="shared" si="399"/>
        <v>321</v>
      </c>
      <c r="U1752" s="66">
        <f>IF(COUNTIFS(条件付き不可!$E:$E,$D1752,条件付き不可!$C:$C,条件付き不可!$V$3)&gt;0,Q1752,SUMIFS(条件付き不可!$L:$L,条件付き不可!$E:$E,$D1752,条件付き不可!$C:$C,U$1))</f>
        <v>0</v>
      </c>
      <c r="V1752" s="66">
        <f>IF(COUNTIFS(条件付き不可!$E:$E,$D1752,条件付き不可!$C:$C,条件付き不可!$V$5)&gt;0,Q1752,IFERROR(VLOOKUP(D1752,条件付き不可!E:Y,21,0),0))</f>
        <v>0</v>
      </c>
    </row>
    <row r="1753" spans="1:22">
      <c r="A1753" s="53" t="str">
        <f t="shared" si="403"/>
        <v>044009</v>
      </c>
      <c r="B1753" s="53">
        <v>26</v>
      </c>
      <c r="C1753">
        <v>1752</v>
      </c>
      <c r="D1753">
        <v>44009</v>
      </c>
      <c r="E1753" t="s">
        <v>1176</v>
      </c>
      <c r="F1753" t="s">
        <v>1186</v>
      </c>
      <c r="G1753" t="str">
        <f>VLOOKUP(A1753,GIS!A:B,2,0)</f>
        <v>つくし座　２．３丁目</v>
      </c>
      <c r="H1753" t="s">
        <v>918</v>
      </c>
      <c r="I1753" t="s">
        <v>2625</v>
      </c>
      <c r="J1753" s="66">
        <v>400</v>
      </c>
      <c r="K1753" s="66">
        <v>400</v>
      </c>
      <c r="L1753" s="66">
        <v>400</v>
      </c>
      <c r="M1753" s="66">
        <v>400</v>
      </c>
      <c r="N1753" s="66">
        <f>VLOOKUP(A1753,GIS!A:C,3,0)</f>
        <v>400</v>
      </c>
      <c r="O1753" s="66" t="str">
        <f t="shared" si="400"/>
        <v/>
      </c>
      <c r="P1753" s="66" t="str">
        <f t="shared" si="398"/>
        <v/>
      </c>
      <c r="Q1753" s="66">
        <f t="shared" si="401"/>
        <v>400</v>
      </c>
      <c r="R1753" s="66">
        <f t="shared" si="402"/>
        <v>400</v>
      </c>
      <c r="S1753" s="66">
        <f>Q1753-U1753-SUMIFS(条件付き不可!X:X,条件付き不可!E:E,D1753)</f>
        <v>400</v>
      </c>
      <c r="T1753" s="66">
        <f t="shared" si="399"/>
        <v>400</v>
      </c>
      <c r="U1753" s="66">
        <f>IF(COUNTIFS(条件付き不可!$E:$E,$D1753,条件付き不可!$C:$C,条件付き不可!$V$3)&gt;0,Q1753,SUMIFS(条件付き不可!$L:$L,条件付き不可!$E:$E,$D1753,条件付き不可!$C:$C,U$1))</f>
        <v>0</v>
      </c>
      <c r="V1753" s="66">
        <f>IF(COUNTIFS(条件付き不可!$E:$E,$D1753,条件付き不可!$C:$C,条件付き不可!$V$5)&gt;0,Q1753,IFERROR(VLOOKUP(D1753,条件付き不可!E:Y,21,0),0))</f>
        <v>0</v>
      </c>
    </row>
    <row r="1754" spans="1:22">
      <c r="A1754" s="53" t="str">
        <f t="shared" si="403"/>
        <v>044010</v>
      </c>
      <c r="B1754" s="53">
        <v>26</v>
      </c>
      <c r="C1754">
        <v>1753</v>
      </c>
      <c r="D1754">
        <v>44010</v>
      </c>
      <c r="E1754" t="s">
        <v>1176</v>
      </c>
      <c r="F1754" t="s">
        <v>1189</v>
      </c>
      <c r="G1754" t="str">
        <f>VLOOKUP(A1754,GIS!A:B,2,0)</f>
        <v>さちが丘　１丁目</v>
      </c>
      <c r="H1754" t="s">
        <v>918</v>
      </c>
      <c r="I1754" t="s">
        <v>2625</v>
      </c>
      <c r="J1754" s="66">
        <v>300</v>
      </c>
      <c r="K1754" s="66">
        <v>300</v>
      </c>
      <c r="L1754" s="66">
        <v>300</v>
      </c>
      <c r="M1754" s="66">
        <v>300</v>
      </c>
      <c r="N1754" s="66">
        <f>VLOOKUP(A1754,GIS!A:C,3,0)</f>
        <v>300</v>
      </c>
      <c r="O1754" s="66" t="str">
        <f t="shared" si="400"/>
        <v/>
      </c>
      <c r="P1754" s="66" t="str">
        <f t="shared" si="398"/>
        <v/>
      </c>
      <c r="Q1754" s="66">
        <f t="shared" si="401"/>
        <v>300</v>
      </c>
      <c r="R1754" s="66">
        <f t="shared" si="402"/>
        <v>300</v>
      </c>
      <c r="S1754" s="66">
        <f>Q1754-U1754-SUMIFS(条件付き不可!X:X,条件付き不可!E:E,D1754)</f>
        <v>300</v>
      </c>
      <c r="T1754" s="66">
        <f t="shared" si="399"/>
        <v>300</v>
      </c>
      <c r="U1754" s="66">
        <f>IF(COUNTIFS(条件付き不可!$E:$E,$D1754,条件付き不可!$C:$C,条件付き不可!$V$3)&gt;0,Q1754,SUMIFS(条件付き不可!$L:$L,条件付き不可!$E:$E,$D1754,条件付き不可!$C:$C,U$1))</f>
        <v>0</v>
      </c>
      <c r="V1754" s="66">
        <f>IF(COUNTIFS(条件付き不可!$E:$E,$D1754,条件付き不可!$C:$C,条件付き不可!$V$5)&gt;0,Q1754,IFERROR(VLOOKUP(D1754,条件付き不可!E:Y,21,0),0))</f>
        <v>0</v>
      </c>
    </row>
    <row r="1755" spans="1:22">
      <c r="A1755" s="53" t="str">
        <f t="shared" si="403"/>
        <v>044011</v>
      </c>
      <c r="B1755" s="53">
        <v>26</v>
      </c>
      <c r="C1755">
        <v>1754</v>
      </c>
      <c r="D1755">
        <v>44011</v>
      </c>
      <c r="E1755" t="s">
        <v>1176</v>
      </c>
      <c r="F1755" t="s">
        <v>1189</v>
      </c>
      <c r="G1755" t="str">
        <f>VLOOKUP(A1755,GIS!A:B,2,0)</f>
        <v>さちが丘２</v>
      </c>
      <c r="H1755" t="s">
        <v>918</v>
      </c>
      <c r="I1755" t="s">
        <v>2625</v>
      </c>
      <c r="J1755" s="66">
        <v>375</v>
      </c>
      <c r="K1755" s="66">
        <v>375</v>
      </c>
      <c r="L1755" s="66">
        <v>375</v>
      </c>
      <c r="M1755" s="66">
        <v>375</v>
      </c>
      <c r="N1755" s="66">
        <f>VLOOKUP(A1755,GIS!A:C,3,0)</f>
        <v>375</v>
      </c>
      <c r="O1755" s="66" t="str">
        <f t="shared" si="400"/>
        <v/>
      </c>
      <c r="P1755" s="66" t="str">
        <f t="shared" si="398"/>
        <v/>
      </c>
      <c r="Q1755" s="66">
        <f t="shared" si="401"/>
        <v>375</v>
      </c>
      <c r="R1755" s="66">
        <f t="shared" si="402"/>
        <v>375</v>
      </c>
      <c r="S1755" s="66">
        <f>Q1755-U1755-SUMIFS(条件付き不可!X:X,条件付き不可!E:E,D1755)</f>
        <v>375</v>
      </c>
      <c r="T1755" s="66">
        <f t="shared" si="399"/>
        <v>375</v>
      </c>
      <c r="U1755" s="66">
        <f>IF(COUNTIFS(条件付き不可!$E:$E,$D1755,条件付き不可!$C:$C,条件付き不可!$V$3)&gt;0,Q1755,SUMIFS(条件付き不可!$L:$L,条件付き不可!$E:$E,$D1755,条件付き不可!$C:$C,U$1))</f>
        <v>0</v>
      </c>
      <c r="V1755" s="66">
        <f>IF(COUNTIFS(条件付き不可!$E:$E,$D1755,条件付き不可!$C:$C,条件付き不可!$V$5)&gt;0,Q1755,IFERROR(VLOOKUP(D1755,条件付き不可!E:Y,21,0),0))</f>
        <v>0</v>
      </c>
    </row>
    <row r="1756" spans="1:22">
      <c r="A1756" s="53" t="str">
        <f t="shared" si="403"/>
        <v>044012</v>
      </c>
      <c r="B1756" s="53">
        <v>26</v>
      </c>
      <c r="C1756">
        <v>1755</v>
      </c>
      <c r="D1756">
        <v>44012</v>
      </c>
      <c r="E1756" t="s">
        <v>1176</v>
      </c>
      <c r="F1756" t="s">
        <v>1192</v>
      </c>
      <c r="G1756" t="str">
        <f>VLOOKUP(A1756,GIS!A:B,2,0)</f>
        <v>みのり町・鹿渡</v>
      </c>
      <c r="H1756" t="s">
        <v>918</v>
      </c>
      <c r="I1756" t="s">
        <v>2625</v>
      </c>
      <c r="J1756" s="66">
        <v>630</v>
      </c>
      <c r="K1756" s="66">
        <v>630</v>
      </c>
      <c r="L1756" s="66">
        <v>630</v>
      </c>
      <c r="M1756" s="66">
        <v>630</v>
      </c>
      <c r="N1756" s="66">
        <f>VLOOKUP(A1756,GIS!A:C,3,0)</f>
        <v>630</v>
      </c>
      <c r="O1756" s="66" t="str">
        <f t="shared" si="400"/>
        <v/>
      </c>
      <c r="P1756" s="66" t="str">
        <f t="shared" si="398"/>
        <v/>
      </c>
      <c r="Q1756" s="66">
        <f t="shared" si="401"/>
        <v>630</v>
      </c>
      <c r="R1756" s="66">
        <f t="shared" si="402"/>
        <v>630</v>
      </c>
      <c r="S1756" s="66">
        <f>Q1756-U1756-SUMIFS(条件付き不可!X:X,条件付き不可!E:E,D1756)</f>
        <v>630</v>
      </c>
      <c r="T1756" s="66">
        <f t="shared" si="399"/>
        <v>630</v>
      </c>
      <c r="U1756" s="66">
        <f>IF(COUNTIFS(条件付き不可!$E:$E,$D1756,条件付き不可!$C:$C,条件付き不可!$V$3)&gt;0,Q1756,SUMIFS(条件付き不可!$L:$L,条件付き不可!$E:$E,$D1756,条件付き不可!$C:$C,U$1))</f>
        <v>0</v>
      </c>
      <c r="V1756" s="66">
        <f>IF(COUNTIFS(条件付き不可!$E:$E,$D1756,条件付き不可!$C:$C,条件付き不可!$V$5)&gt;0,Q1756,IFERROR(VLOOKUP(D1756,条件付き不可!E:Y,21,0),0))</f>
        <v>0</v>
      </c>
    </row>
    <row r="1757" spans="1:22">
      <c r="A1757" s="53" t="str">
        <f t="shared" si="403"/>
        <v>044013</v>
      </c>
      <c r="B1757" s="53">
        <v>26</v>
      </c>
      <c r="C1757">
        <v>1756</v>
      </c>
      <c r="D1757">
        <v>44013</v>
      </c>
      <c r="E1757" t="s">
        <v>1176</v>
      </c>
      <c r="F1757" t="s">
        <v>1192</v>
      </c>
      <c r="G1757" t="str">
        <f>VLOOKUP(A1757,GIS!A:B,2,0)</f>
        <v>鹿渡A</v>
      </c>
      <c r="H1757" t="s">
        <v>918</v>
      </c>
      <c r="I1757" t="s">
        <v>2625</v>
      </c>
      <c r="J1757" s="66">
        <v>400</v>
      </c>
      <c r="K1757" s="66">
        <v>400</v>
      </c>
      <c r="L1757" s="66">
        <v>400</v>
      </c>
      <c r="M1757" s="66">
        <v>400</v>
      </c>
      <c r="N1757" s="66">
        <f>VLOOKUP(A1757,GIS!A:C,3,0)</f>
        <v>400</v>
      </c>
      <c r="O1757" s="66" t="str">
        <f t="shared" si="400"/>
        <v/>
      </c>
      <c r="P1757" s="66" t="str">
        <f t="shared" si="398"/>
        <v/>
      </c>
      <c r="Q1757" s="66">
        <f t="shared" si="401"/>
        <v>400</v>
      </c>
      <c r="R1757" s="66">
        <f t="shared" si="402"/>
        <v>400</v>
      </c>
      <c r="S1757" s="66">
        <f>Q1757-U1757-SUMIFS(条件付き不可!X:X,条件付き不可!E:E,D1757)</f>
        <v>400</v>
      </c>
      <c r="T1757" s="66">
        <f t="shared" si="399"/>
        <v>400</v>
      </c>
      <c r="U1757" s="66">
        <f>IF(COUNTIFS(条件付き不可!$E:$E,$D1757,条件付き不可!$C:$C,条件付き不可!$V$3)&gt;0,Q1757,SUMIFS(条件付き不可!$L:$L,条件付き不可!$E:$E,$D1757,条件付き不可!$C:$C,U$1))</f>
        <v>0</v>
      </c>
      <c r="V1757" s="66">
        <f>IF(COUNTIFS(条件付き不可!$E:$E,$D1757,条件付き不可!$C:$C,条件付き不可!$V$5)&gt;0,Q1757,IFERROR(VLOOKUP(D1757,条件付き不可!E:Y,21,0),0))</f>
        <v>0</v>
      </c>
    </row>
    <row r="1758" spans="1:22">
      <c r="A1758" s="53" t="str">
        <f t="shared" si="403"/>
        <v>044014</v>
      </c>
      <c r="B1758" s="53">
        <v>26</v>
      </c>
      <c r="C1758">
        <v>1757</v>
      </c>
      <c r="D1758">
        <v>44014</v>
      </c>
      <c r="E1758" t="s">
        <v>1176</v>
      </c>
      <c r="F1758" t="s">
        <v>1192</v>
      </c>
      <c r="G1758" t="str">
        <f>VLOOKUP(A1758,GIS!A:B,2,0)</f>
        <v>鹿渡B</v>
      </c>
      <c r="H1758" t="s">
        <v>918</v>
      </c>
      <c r="I1758" t="s">
        <v>2625</v>
      </c>
      <c r="J1758" s="66">
        <v>300</v>
      </c>
      <c r="K1758" s="66">
        <v>300</v>
      </c>
      <c r="L1758" s="66">
        <v>300</v>
      </c>
      <c r="M1758" s="66">
        <v>300</v>
      </c>
      <c r="N1758" s="66">
        <f>VLOOKUP(A1758,GIS!A:C,3,0)</f>
        <v>300</v>
      </c>
      <c r="O1758" s="66" t="str">
        <f t="shared" si="400"/>
        <v/>
      </c>
      <c r="P1758" s="66" t="str">
        <f t="shared" si="398"/>
        <v/>
      </c>
      <c r="Q1758" s="66">
        <f t="shared" si="401"/>
        <v>300</v>
      </c>
      <c r="R1758" s="66">
        <f t="shared" si="402"/>
        <v>300</v>
      </c>
      <c r="S1758" s="66">
        <f>Q1758-U1758-SUMIFS(条件付き不可!X:X,条件付き不可!E:E,D1758)</f>
        <v>300</v>
      </c>
      <c r="T1758" s="66">
        <f t="shared" si="399"/>
        <v>300</v>
      </c>
      <c r="U1758" s="66">
        <f>IF(COUNTIFS(条件付き不可!$E:$E,$D1758,条件付き不可!$C:$C,条件付き不可!$V$3)&gt;0,Q1758,SUMIFS(条件付き不可!$L:$L,条件付き不可!$E:$E,$D1758,条件付き不可!$C:$C,U$1))</f>
        <v>0</v>
      </c>
      <c r="V1758" s="66">
        <f>IF(COUNTIFS(条件付き不可!$E:$E,$D1758,条件付き不可!$C:$C,条件付き不可!$V$5)&gt;0,Q1758,IFERROR(VLOOKUP(D1758,条件付き不可!E:Y,21,0),0))</f>
        <v>0</v>
      </c>
    </row>
    <row r="1759" spans="1:22">
      <c r="A1759" s="53" t="str">
        <f t="shared" si="403"/>
        <v>044015</v>
      </c>
      <c r="B1759" s="53">
        <v>26</v>
      </c>
      <c r="C1759">
        <v>1758</v>
      </c>
      <c r="D1759">
        <v>44015</v>
      </c>
      <c r="E1759" t="s">
        <v>1176</v>
      </c>
      <c r="F1759" t="s">
        <v>1192</v>
      </c>
      <c r="G1759" t="str">
        <f>VLOOKUP(A1759,GIS!A:B,2,0)</f>
        <v>鹿渡C</v>
      </c>
      <c r="H1759" t="s">
        <v>918</v>
      </c>
      <c r="I1759" t="s">
        <v>2625</v>
      </c>
      <c r="J1759" s="66">
        <v>420</v>
      </c>
      <c r="K1759" s="66">
        <v>420</v>
      </c>
      <c r="L1759" s="66">
        <v>420</v>
      </c>
      <c r="M1759" s="66">
        <v>420</v>
      </c>
      <c r="N1759" s="66">
        <f>VLOOKUP(A1759,GIS!A:C,3,0)</f>
        <v>420</v>
      </c>
      <c r="O1759" s="66" t="str">
        <f t="shared" si="400"/>
        <v/>
      </c>
      <c r="P1759" s="66" t="str">
        <f t="shared" si="398"/>
        <v/>
      </c>
      <c r="Q1759" s="66">
        <f t="shared" si="401"/>
        <v>420</v>
      </c>
      <c r="R1759" s="66">
        <f t="shared" si="402"/>
        <v>420</v>
      </c>
      <c r="S1759" s="66">
        <f>Q1759-U1759-SUMIFS(条件付き不可!X:X,条件付き不可!E:E,D1759)</f>
        <v>420</v>
      </c>
      <c r="T1759" s="66">
        <f t="shared" si="399"/>
        <v>420</v>
      </c>
      <c r="U1759" s="66">
        <f>IF(COUNTIFS(条件付き不可!$E:$E,$D1759,条件付き不可!$C:$C,条件付き不可!$V$3)&gt;0,Q1759,SUMIFS(条件付き不可!$L:$L,条件付き不可!$E:$E,$D1759,条件付き不可!$C:$C,U$1))</f>
        <v>0</v>
      </c>
      <c r="V1759" s="66">
        <f>IF(COUNTIFS(条件付き不可!$E:$E,$D1759,条件付き不可!$C:$C,条件付き不可!$V$5)&gt;0,Q1759,IFERROR(VLOOKUP(D1759,条件付き不可!E:Y,21,0),0))</f>
        <v>0</v>
      </c>
    </row>
    <row r="1760" spans="1:22">
      <c r="A1760" s="53" t="str">
        <f t="shared" si="403"/>
        <v>044016</v>
      </c>
      <c r="B1760" s="53">
        <v>26</v>
      </c>
      <c r="C1760">
        <v>1759</v>
      </c>
      <c r="D1760">
        <v>44016</v>
      </c>
      <c r="E1760" t="s">
        <v>1176</v>
      </c>
      <c r="F1760" t="s">
        <v>1192</v>
      </c>
      <c r="G1760" t="str">
        <f>VLOOKUP(A1760,GIS!A:B,2,0)</f>
        <v>鹿渡D</v>
      </c>
      <c r="H1760" t="s">
        <v>918</v>
      </c>
      <c r="I1760" t="s">
        <v>2625</v>
      </c>
      <c r="J1760" s="66">
        <v>450</v>
      </c>
      <c r="K1760" s="66">
        <v>390</v>
      </c>
      <c r="L1760" s="66">
        <v>390</v>
      </c>
      <c r="M1760" s="66">
        <v>450</v>
      </c>
      <c r="N1760" s="66">
        <f>VLOOKUP(A1760,GIS!A:C,3,0)</f>
        <v>450</v>
      </c>
      <c r="O1760" s="66" t="str">
        <f t="shared" si="400"/>
        <v/>
      </c>
      <c r="P1760" s="66" t="str">
        <f t="shared" si="398"/>
        <v>✕</v>
      </c>
      <c r="Q1760" s="66">
        <f t="shared" si="401"/>
        <v>450</v>
      </c>
      <c r="R1760" s="66">
        <f t="shared" si="402"/>
        <v>390</v>
      </c>
      <c r="S1760" s="66">
        <f>Q1760-U1760-SUMIFS(条件付き不可!X:X,条件付き不可!E:E,D1760)</f>
        <v>390</v>
      </c>
      <c r="T1760" s="66">
        <f t="shared" si="399"/>
        <v>450</v>
      </c>
      <c r="U1760" s="66">
        <f>IF(COUNTIFS(条件付き不可!$E:$E,$D1760,条件付き不可!$C:$C,条件付き不可!$V$3)&gt;0,Q1760,SUMIFS(条件付き不可!$L:$L,条件付き不可!$E:$E,$D1760,条件付き不可!$C:$C,U$1))</f>
        <v>60</v>
      </c>
      <c r="V1760" s="66">
        <f>IF(COUNTIFS(条件付き不可!$E:$E,$D1760,条件付き不可!$C:$C,条件付き不可!$V$5)&gt;0,Q1760,IFERROR(VLOOKUP(D1760,条件付き不可!E:Y,21,0),0))</f>
        <v>0</v>
      </c>
    </row>
    <row r="1761" spans="1:22">
      <c r="A1761" s="53" t="str">
        <f t="shared" si="403"/>
        <v>044017</v>
      </c>
      <c r="B1761" s="53">
        <v>26</v>
      </c>
      <c r="C1761">
        <v>1760</v>
      </c>
      <c r="D1761">
        <v>44017</v>
      </c>
      <c r="E1761" t="s">
        <v>1176</v>
      </c>
      <c r="F1761" t="s">
        <v>1198</v>
      </c>
      <c r="G1761" t="str">
        <f>VLOOKUP(A1761,GIS!A:B,2,0)</f>
        <v>和良比A</v>
      </c>
      <c r="H1761" t="s">
        <v>918</v>
      </c>
      <c r="I1761" t="s">
        <v>2625</v>
      </c>
      <c r="J1761" s="66">
        <v>470</v>
      </c>
      <c r="K1761" s="66">
        <v>470</v>
      </c>
      <c r="L1761" s="66">
        <v>470</v>
      </c>
      <c r="M1761" s="66">
        <v>470</v>
      </c>
      <c r="N1761" s="66">
        <f>VLOOKUP(A1761,GIS!A:C,3,0)</f>
        <v>470</v>
      </c>
      <c r="O1761" s="66" t="str">
        <f t="shared" si="400"/>
        <v/>
      </c>
      <c r="P1761" s="66" t="str">
        <f t="shared" si="398"/>
        <v/>
      </c>
      <c r="Q1761" s="66">
        <f t="shared" si="401"/>
        <v>470</v>
      </c>
      <c r="R1761" s="66">
        <f t="shared" si="402"/>
        <v>470</v>
      </c>
      <c r="S1761" s="66">
        <f>Q1761-U1761-SUMIFS(条件付き不可!X:X,条件付き不可!E:E,D1761)</f>
        <v>470</v>
      </c>
      <c r="T1761" s="66">
        <f t="shared" si="399"/>
        <v>470</v>
      </c>
      <c r="U1761" s="66">
        <f>IF(COUNTIFS(条件付き不可!$E:$E,$D1761,条件付き不可!$C:$C,条件付き不可!$V$3)&gt;0,Q1761,SUMIFS(条件付き不可!$L:$L,条件付き不可!$E:$E,$D1761,条件付き不可!$C:$C,U$1))</f>
        <v>0</v>
      </c>
      <c r="V1761" s="66">
        <f>IF(COUNTIFS(条件付き不可!$E:$E,$D1761,条件付き不可!$C:$C,条件付き不可!$V$5)&gt;0,Q1761,IFERROR(VLOOKUP(D1761,条件付き不可!E:Y,21,0),0))</f>
        <v>0</v>
      </c>
    </row>
    <row r="1762" spans="1:22">
      <c r="A1762" s="53" t="str">
        <f t="shared" si="403"/>
        <v>044018</v>
      </c>
      <c r="B1762" s="53">
        <v>26</v>
      </c>
      <c r="C1762">
        <v>1761</v>
      </c>
      <c r="D1762">
        <v>44018</v>
      </c>
      <c r="E1762" t="s">
        <v>1176</v>
      </c>
      <c r="F1762" t="s">
        <v>1198</v>
      </c>
      <c r="G1762" t="str">
        <f>VLOOKUP(A1762,GIS!A:B,2,0)</f>
        <v>和良比B</v>
      </c>
      <c r="H1762" t="s">
        <v>918</v>
      </c>
      <c r="I1762" t="s">
        <v>2625</v>
      </c>
      <c r="J1762" s="66">
        <v>450</v>
      </c>
      <c r="K1762" s="66">
        <v>450</v>
      </c>
      <c r="L1762" s="66">
        <v>450</v>
      </c>
      <c r="M1762" s="66">
        <v>450</v>
      </c>
      <c r="N1762" s="66">
        <f>VLOOKUP(A1762,GIS!A:C,3,0)</f>
        <v>450</v>
      </c>
      <c r="O1762" s="66" t="str">
        <f t="shared" si="400"/>
        <v/>
      </c>
      <c r="P1762" s="66" t="str">
        <f t="shared" si="398"/>
        <v/>
      </c>
      <c r="Q1762" s="66">
        <f t="shared" si="401"/>
        <v>450</v>
      </c>
      <c r="R1762" s="66">
        <f t="shared" si="402"/>
        <v>450</v>
      </c>
      <c r="S1762" s="66">
        <f>Q1762-U1762-SUMIFS(条件付き不可!X:X,条件付き不可!E:E,D1762)</f>
        <v>450</v>
      </c>
      <c r="T1762" s="66">
        <f t="shared" si="399"/>
        <v>450</v>
      </c>
      <c r="U1762" s="66">
        <f>IF(COUNTIFS(条件付き不可!$E:$E,$D1762,条件付き不可!$C:$C,条件付き不可!$V$3)&gt;0,Q1762,SUMIFS(条件付き不可!$L:$L,条件付き不可!$E:$E,$D1762,条件付き不可!$C:$C,U$1))</f>
        <v>0</v>
      </c>
      <c r="V1762" s="66">
        <f>IF(COUNTIFS(条件付き不可!$E:$E,$D1762,条件付き不可!$C:$C,条件付き不可!$V$5)&gt;0,Q1762,IFERROR(VLOOKUP(D1762,条件付き不可!E:Y,21,0),0))</f>
        <v>0</v>
      </c>
    </row>
    <row r="1763" spans="1:22">
      <c r="A1763" s="53" t="str">
        <f t="shared" si="403"/>
        <v>044019</v>
      </c>
      <c r="B1763" s="53">
        <v>26</v>
      </c>
      <c r="C1763">
        <v>1762</v>
      </c>
      <c r="D1763">
        <v>44019</v>
      </c>
      <c r="E1763" t="s">
        <v>1176</v>
      </c>
      <c r="F1763" t="s">
        <v>1198</v>
      </c>
      <c r="G1763" t="str">
        <f>VLOOKUP(A1763,GIS!A:B,2,0)</f>
        <v>和良比C</v>
      </c>
      <c r="H1763" t="s">
        <v>918</v>
      </c>
      <c r="I1763" t="s">
        <v>2625</v>
      </c>
      <c r="J1763" s="66">
        <v>300</v>
      </c>
      <c r="K1763" s="66">
        <v>300</v>
      </c>
      <c r="L1763" s="66">
        <v>300</v>
      </c>
      <c r="M1763" s="66">
        <v>300</v>
      </c>
      <c r="N1763" s="66">
        <f>VLOOKUP(A1763,GIS!A:C,3,0)</f>
        <v>300</v>
      </c>
      <c r="O1763" s="66" t="str">
        <f t="shared" si="400"/>
        <v/>
      </c>
      <c r="P1763" s="66" t="str">
        <f t="shared" si="398"/>
        <v/>
      </c>
      <c r="Q1763" s="66">
        <f t="shared" si="401"/>
        <v>300</v>
      </c>
      <c r="R1763" s="66">
        <f t="shared" si="402"/>
        <v>300</v>
      </c>
      <c r="S1763" s="66">
        <f>Q1763-U1763-SUMIFS(条件付き不可!X:X,条件付き不可!E:E,D1763)</f>
        <v>300</v>
      </c>
      <c r="T1763" s="66">
        <f t="shared" si="399"/>
        <v>300</v>
      </c>
      <c r="U1763" s="66">
        <f>IF(COUNTIFS(条件付き不可!$E:$E,$D1763,条件付き不可!$C:$C,条件付き不可!$V$3)&gt;0,Q1763,SUMIFS(条件付き不可!$L:$L,条件付き不可!$E:$E,$D1763,条件付き不可!$C:$C,U$1))</f>
        <v>0</v>
      </c>
      <c r="V1763" s="66">
        <f>IF(COUNTIFS(条件付き不可!$E:$E,$D1763,条件付き不可!$C:$C,条件付き不可!$V$5)&gt;0,Q1763,IFERROR(VLOOKUP(D1763,条件付き不可!E:Y,21,0),0))</f>
        <v>0</v>
      </c>
    </row>
    <row r="1764" spans="1:22">
      <c r="A1764" s="53" t="str">
        <f t="shared" si="403"/>
        <v>044020</v>
      </c>
      <c r="B1764" s="53">
        <v>26</v>
      </c>
      <c r="C1764">
        <v>1763</v>
      </c>
      <c r="D1764">
        <v>44020</v>
      </c>
      <c r="E1764" t="s">
        <v>1176</v>
      </c>
      <c r="F1764" t="s">
        <v>1198</v>
      </c>
      <c r="G1764" t="str">
        <f>VLOOKUP(A1764,GIS!A:B,2,0)</f>
        <v>和良比D</v>
      </c>
      <c r="H1764" t="s">
        <v>918</v>
      </c>
      <c r="I1764" t="s">
        <v>2625</v>
      </c>
      <c r="J1764" s="66">
        <v>260</v>
      </c>
      <c r="K1764" s="66">
        <v>260</v>
      </c>
      <c r="L1764" s="66">
        <v>260</v>
      </c>
      <c r="M1764" s="66">
        <v>260</v>
      </c>
      <c r="N1764" s="66">
        <f>VLOOKUP(A1764,GIS!A:C,3,0)</f>
        <v>260</v>
      </c>
      <c r="O1764" s="66" t="str">
        <f t="shared" si="400"/>
        <v/>
      </c>
      <c r="P1764" s="66" t="str">
        <f t="shared" si="398"/>
        <v/>
      </c>
      <c r="Q1764" s="66">
        <f t="shared" si="401"/>
        <v>260</v>
      </c>
      <c r="R1764" s="66">
        <f t="shared" si="402"/>
        <v>260</v>
      </c>
      <c r="S1764" s="66">
        <f>Q1764-U1764-SUMIFS(条件付き不可!X:X,条件付き不可!E:E,D1764)</f>
        <v>260</v>
      </c>
      <c r="T1764" s="66">
        <f t="shared" si="399"/>
        <v>260</v>
      </c>
      <c r="U1764" s="66">
        <f>IF(COUNTIFS(条件付き不可!$E:$E,$D1764,条件付き不可!$C:$C,条件付き不可!$V$3)&gt;0,Q1764,SUMIFS(条件付き不可!$L:$L,条件付き不可!$E:$E,$D1764,条件付き不可!$C:$C,U$1))</f>
        <v>0</v>
      </c>
      <c r="V1764" s="66">
        <f>IF(COUNTIFS(条件付き不可!$E:$E,$D1764,条件付き不可!$C:$C,条件付き不可!$V$5)&gt;0,Q1764,IFERROR(VLOOKUP(D1764,条件付き不可!E:Y,21,0),0))</f>
        <v>0</v>
      </c>
    </row>
    <row r="1765" spans="1:22">
      <c r="A1765" s="53" t="str">
        <f t="shared" si="403"/>
        <v>044021</v>
      </c>
      <c r="B1765" s="53">
        <v>26</v>
      </c>
      <c r="C1765">
        <v>1764</v>
      </c>
      <c r="D1765">
        <v>44021</v>
      </c>
      <c r="E1765" t="s">
        <v>1176</v>
      </c>
      <c r="F1765" t="s">
        <v>1198</v>
      </c>
      <c r="G1765" t="str">
        <f>VLOOKUP(A1765,GIS!A:B,2,0)</f>
        <v>和良比E</v>
      </c>
      <c r="H1765" t="s">
        <v>918</v>
      </c>
      <c r="I1765" t="s">
        <v>2625</v>
      </c>
      <c r="J1765" s="66">
        <v>310</v>
      </c>
      <c r="K1765" s="66">
        <v>310</v>
      </c>
      <c r="L1765" s="66">
        <v>310</v>
      </c>
      <c r="M1765" s="66">
        <v>310</v>
      </c>
      <c r="N1765" s="66">
        <f>VLOOKUP(A1765,GIS!A:C,3,0)</f>
        <v>310</v>
      </c>
      <c r="O1765" s="66" t="str">
        <f t="shared" si="400"/>
        <v/>
      </c>
      <c r="P1765" s="66" t="str">
        <f t="shared" si="398"/>
        <v/>
      </c>
      <c r="Q1765" s="66">
        <f t="shared" si="401"/>
        <v>310</v>
      </c>
      <c r="R1765" s="66">
        <f t="shared" si="402"/>
        <v>310</v>
      </c>
      <c r="S1765" s="66">
        <f>Q1765-U1765-SUMIFS(条件付き不可!X:X,条件付き不可!E:E,D1765)</f>
        <v>310</v>
      </c>
      <c r="T1765" s="66">
        <f t="shared" si="399"/>
        <v>310</v>
      </c>
      <c r="U1765" s="66">
        <f>IF(COUNTIFS(条件付き不可!$E:$E,$D1765,条件付き不可!$C:$C,条件付き不可!$V$3)&gt;0,Q1765,SUMIFS(条件付き不可!$L:$L,条件付き不可!$E:$E,$D1765,条件付き不可!$C:$C,U$1))</f>
        <v>0</v>
      </c>
      <c r="V1765" s="66">
        <f>IF(COUNTIFS(条件付き不可!$E:$E,$D1765,条件付き不可!$C:$C,条件付き不可!$V$5)&gt;0,Q1765,IFERROR(VLOOKUP(D1765,条件付き不可!E:Y,21,0),0))</f>
        <v>0</v>
      </c>
    </row>
    <row r="1766" spans="1:22">
      <c r="A1766" s="53" t="str">
        <f t="shared" si="403"/>
        <v>044076</v>
      </c>
      <c r="B1766" s="53">
        <v>26</v>
      </c>
      <c r="C1766">
        <v>1765</v>
      </c>
      <c r="D1766">
        <v>44076</v>
      </c>
      <c r="E1766" t="s">
        <v>1176</v>
      </c>
      <c r="F1766" t="s">
        <v>1198</v>
      </c>
      <c r="G1766" t="str">
        <f>VLOOKUP(A1766,GIS!A:B,2,0)</f>
        <v>和良比F</v>
      </c>
      <c r="H1766" t="s">
        <v>918</v>
      </c>
      <c r="I1766" t="s">
        <v>2625</v>
      </c>
      <c r="J1766" s="66">
        <v>380</v>
      </c>
      <c r="K1766" s="66">
        <v>380</v>
      </c>
      <c r="L1766" s="66">
        <v>380</v>
      </c>
      <c r="M1766" s="66">
        <v>380</v>
      </c>
      <c r="N1766" s="66">
        <f>VLOOKUP(A1766,GIS!A:C,3,0)</f>
        <v>380</v>
      </c>
      <c r="O1766" s="66" t="str">
        <f t="shared" si="400"/>
        <v/>
      </c>
      <c r="P1766" s="66" t="str">
        <f t="shared" si="398"/>
        <v/>
      </c>
      <c r="Q1766" s="66">
        <f t="shared" si="401"/>
        <v>380</v>
      </c>
      <c r="R1766" s="66">
        <f t="shared" si="402"/>
        <v>380</v>
      </c>
      <c r="S1766" s="66">
        <f>Q1766-U1766-SUMIFS(条件付き不可!X:X,条件付き不可!E:E,D1766)</f>
        <v>380</v>
      </c>
      <c r="T1766" s="66">
        <f t="shared" si="399"/>
        <v>380</v>
      </c>
      <c r="U1766" s="66">
        <f>IF(COUNTIFS(条件付き不可!$E:$E,$D1766,条件付き不可!$C:$C,条件付き不可!$V$3)&gt;0,Q1766,SUMIFS(条件付き不可!$L:$L,条件付き不可!$E:$E,$D1766,条件付き不可!$C:$C,U$1))</f>
        <v>0</v>
      </c>
      <c r="V1766" s="66">
        <f>IF(COUNTIFS(条件付き不可!$E:$E,$D1766,条件付き不可!$C:$C,条件付き不可!$V$5)&gt;0,Q1766,IFERROR(VLOOKUP(D1766,条件付き不可!E:Y,21,0),0))</f>
        <v>0</v>
      </c>
    </row>
    <row r="1767" spans="1:22">
      <c r="A1767" s="53" t="str">
        <f t="shared" si="403"/>
        <v>044022</v>
      </c>
      <c r="B1767" s="53">
        <v>26</v>
      </c>
      <c r="C1767">
        <v>1766</v>
      </c>
      <c r="D1767">
        <v>44022</v>
      </c>
      <c r="E1767" t="s">
        <v>1176</v>
      </c>
      <c r="F1767" t="s">
        <v>1204</v>
      </c>
      <c r="G1767" t="str">
        <f>VLOOKUP(A1767,GIS!A:B,2,0)</f>
        <v>美しが丘　１丁目</v>
      </c>
      <c r="H1767" t="s">
        <v>918</v>
      </c>
      <c r="I1767" t="s">
        <v>2625</v>
      </c>
      <c r="J1767" s="66">
        <v>500</v>
      </c>
      <c r="K1767" s="66">
        <v>500</v>
      </c>
      <c r="L1767" s="66">
        <v>500</v>
      </c>
      <c r="M1767" s="66">
        <v>500</v>
      </c>
      <c r="N1767" s="66">
        <f>VLOOKUP(A1767,GIS!A:C,3,0)</f>
        <v>500</v>
      </c>
      <c r="O1767" s="66" t="str">
        <f t="shared" si="400"/>
        <v/>
      </c>
      <c r="P1767" s="66" t="str">
        <f t="shared" si="398"/>
        <v/>
      </c>
      <c r="Q1767" s="66">
        <f t="shared" si="401"/>
        <v>500</v>
      </c>
      <c r="R1767" s="66">
        <f t="shared" si="402"/>
        <v>500</v>
      </c>
      <c r="S1767" s="66">
        <f>Q1767-U1767-SUMIFS(条件付き不可!X:X,条件付き不可!E:E,D1767)</f>
        <v>500</v>
      </c>
      <c r="T1767" s="66">
        <f t="shared" si="399"/>
        <v>500</v>
      </c>
      <c r="U1767" s="66">
        <f>IF(COUNTIFS(条件付き不可!$E:$E,$D1767,条件付き不可!$C:$C,条件付き不可!$V$3)&gt;0,Q1767,SUMIFS(条件付き不可!$L:$L,条件付き不可!$E:$E,$D1767,条件付き不可!$C:$C,U$1))</f>
        <v>0</v>
      </c>
      <c r="V1767" s="66">
        <f>IF(COUNTIFS(条件付き不可!$E:$E,$D1767,条件付き不可!$C:$C,条件付き不可!$V$5)&gt;0,Q1767,IFERROR(VLOOKUP(D1767,条件付き不可!E:Y,21,0),0))</f>
        <v>0</v>
      </c>
    </row>
    <row r="1768" spans="1:22">
      <c r="A1768" s="53" t="str">
        <f t="shared" si="403"/>
        <v>044023</v>
      </c>
      <c r="B1768" s="53">
        <v>26</v>
      </c>
      <c r="C1768">
        <v>1767</v>
      </c>
      <c r="D1768">
        <v>44023</v>
      </c>
      <c r="E1768" t="s">
        <v>1176</v>
      </c>
      <c r="F1768" t="s">
        <v>1204</v>
      </c>
      <c r="G1768" t="str">
        <f>VLOOKUP(A1768,GIS!A:B,2,0)</f>
        <v>美しが丘　2丁目</v>
      </c>
      <c r="H1768" t="s">
        <v>918</v>
      </c>
      <c r="I1768" t="s">
        <v>2625</v>
      </c>
      <c r="J1768" s="66">
        <v>350</v>
      </c>
      <c r="K1768" s="66">
        <v>350</v>
      </c>
      <c r="L1768" s="66">
        <v>350</v>
      </c>
      <c r="M1768" s="66">
        <v>350</v>
      </c>
      <c r="N1768" s="66">
        <f>VLOOKUP(A1768,GIS!A:C,3,0)</f>
        <v>350</v>
      </c>
      <c r="O1768" s="66" t="str">
        <f t="shared" si="400"/>
        <v/>
      </c>
      <c r="P1768" s="66" t="str">
        <f t="shared" si="398"/>
        <v/>
      </c>
      <c r="Q1768" s="66">
        <f t="shared" si="401"/>
        <v>350</v>
      </c>
      <c r="R1768" s="66">
        <f t="shared" si="402"/>
        <v>350</v>
      </c>
      <c r="S1768" s="66">
        <f>Q1768-U1768-SUMIFS(条件付き不可!X:X,条件付き不可!E:E,D1768)</f>
        <v>350</v>
      </c>
      <c r="T1768" s="66">
        <f t="shared" si="399"/>
        <v>350</v>
      </c>
      <c r="U1768" s="66">
        <f>IF(COUNTIFS(条件付き不可!$E:$E,$D1768,条件付き不可!$C:$C,条件付き不可!$V$3)&gt;0,Q1768,SUMIFS(条件付き不可!$L:$L,条件付き不可!$E:$E,$D1768,条件付き不可!$C:$C,U$1))</f>
        <v>0</v>
      </c>
      <c r="V1768" s="66">
        <f>IF(COUNTIFS(条件付き不可!$E:$E,$D1768,条件付き不可!$C:$C,条件付き不可!$V$5)&gt;0,Q1768,IFERROR(VLOOKUP(D1768,条件付き不可!E:Y,21,0),0))</f>
        <v>0</v>
      </c>
    </row>
    <row r="1769" spans="1:22">
      <c r="A1769" s="53" t="str">
        <f t="shared" si="403"/>
        <v>044024</v>
      </c>
      <c r="B1769" s="53">
        <v>26</v>
      </c>
      <c r="C1769">
        <v>1768</v>
      </c>
      <c r="D1769">
        <v>44024</v>
      </c>
      <c r="E1769" t="s">
        <v>1176</v>
      </c>
      <c r="F1769" t="s">
        <v>1204</v>
      </c>
      <c r="G1769" t="str">
        <f>VLOOKUP(A1769,GIS!A:B,2,0)</f>
        <v>美しが丘　３丁目</v>
      </c>
      <c r="H1769" t="s">
        <v>918</v>
      </c>
      <c r="I1769" t="s">
        <v>2625</v>
      </c>
      <c r="J1769" s="66">
        <v>580</v>
      </c>
      <c r="K1769" s="66">
        <v>580</v>
      </c>
      <c r="L1769" s="66">
        <v>580</v>
      </c>
      <c r="M1769" s="66">
        <v>580</v>
      </c>
      <c r="N1769" s="66">
        <f>VLOOKUP(A1769,GIS!A:C,3,0)</f>
        <v>580</v>
      </c>
      <c r="O1769" s="66" t="str">
        <f t="shared" si="400"/>
        <v/>
      </c>
      <c r="P1769" s="66" t="str">
        <f t="shared" si="398"/>
        <v/>
      </c>
      <c r="Q1769" s="66">
        <f t="shared" si="401"/>
        <v>580</v>
      </c>
      <c r="R1769" s="66">
        <f t="shared" si="402"/>
        <v>580</v>
      </c>
      <c r="S1769" s="66">
        <f>Q1769-U1769-SUMIFS(条件付き不可!X:X,条件付き不可!E:E,D1769)</f>
        <v>580</v>
      </c>
      <c r="T1769" s="66">
        <f t="shared" si="399"/>
        <v>580</v>
      </c>
      <c r="U1769" s="66">
        <f>IF(COUNTIFS(条件付き不可!$E:$E,$D1769,条件付き不可!$C:$C,条件付き不可!$V$3)&gt;0,Q1769,SUMIFS(条件付き不可!$L:$L,条件付き不可!$E:$E,$D1769,条件付き不可!$C:$C,U$1))</f>
        <v>0</v>
      </c>
      <c r="V1769" s="66">
        <f>IF(COUNTIFS(条件付き不可!$E:$E,$D1769,条件付き不可!$C:$C,条件付き不可!$V$5)&gt;0,Q1769,IFERROR(VLOOKUP(D1769,条件付き不可!E:Y,21,0),0))</f>
        <v>0</v>
      </c>
    </row>
    <row r="1770" spans="1:22">
      <c r="A1770" s="53" t="str">
        <f t="shared" si="403"/>
        <v>044025</v>
      </c>
      <c r="B1770" s="53">
        <v>26</v>
      </c>
      <c r="C1770">
        <v>1769</v>
      </c>
      <c r="D1770">
        <v>44025</v>
      </c>
      <c r="E1770" t="s">
        <v>1176</v>
      </c>
      <c r="F1770" t="s">
        <v>1208</v>
      </c>
      <c r="G1770" t="str">
        <f>VLOOKUP(A1770,GIS!A:B,2,0)</f>
        <v>めいわ１丁目</v>
      </c>
      <c r="H1770" t="s">
        <v>918</v>
      </c>
      <c r="I1770" t="s">
        <v>2625</v>
      </c>
      <c r="J1770" s="66">
        <v>490</v>
      </c>
      <c r="K1770" s="66">
        <v>490</v>
      </c>
      <c r="L1770" s="66">
        <v>490</v>
      </c>
      <c r="M1770" s="66">
        <v>490</v>
      </c>
      <c r="N1770" s="66">
        <f>VLOOKUP(A1770,GIS!A:C,3,0)</f>
        <v>490</v>
      </c>
      <c r="O1770" s="66" t="str">
        <f t="shared" si="400"/>
        <v/>
      </c>
      <c r="P1770" s="66" t="str">
        <f t="shared" si="398"/>
        <v/>
      </c>
      <c r="Q1770" s="66">
        <f t="shared" si="401"/>
        <v>490</v>
      </c>
      <c r="R1770" s="66">
        <f t="shared" si="402"/>
        <v>490</v>
      </c>
      <c r="S1770" s="66">
        <f>Q1770-U1770-SUMIFS(条件付き不可!X:X,条件付き不可!E:E,D1770)</f>
        <v>490</v>
      </c>
      <c r="T1770" s="66">
        <f t="shared" si="399"/>
        <v>490</v>
      </c>
      <c r="U1770" s="66">
        <f>IF(COUNTIFS(条件付き不可!$E:$E,$D1770,条件付き不可!$C:$C,条件付き不可!$V$3)&gt;0,Q1770,SUMIFS(条件付き不可!$L:$L,条件付き不可!$E:$E,$D1770,条件付き不可!$C:$C,U$1))</f>
        <v>0</v>
      </c>
      <c r="V1770" s="66">
        <f>IF(COUNTIFS(条件付き不可!$E:$E,$D1770,条件付き不可!$C:$C,条件付き不可!$V$5)&gt;0,Q1770,IFERROR(VLOOKUP(D1770,条件付き不可!E:Y,21,0),0))</f>
        <v>0</v>
      </c>
    </row>
    <row r="1771" spans="1:22">
      <c r="A1771" s="53" t="str">
        <f t="shared" si="403"/>
        <v>044073</v>
      </c>
      <c r="B1771" s="53">
        <v>26</v>
      </c>
      <c r="C1771">
        <v>1770</v>
      </c>
      <c r="D1771">
        <v>44073</v>
      </c>
      <c r="E1771" t="s">
        <v>1176</v>
      </c>
      <c r="F1771" t="s">
        <v>1208</v>
      </c>
      <c r="G1771" t="str">
        <f>VLOOKUP(A1771,GIS!A:B,2,0)</f>
        <v>めいわ2丁目</v>
      </c>
      <c r="H1771" t="s">
        <v>918</v>
      </c>
      <c r="I1771" t="s">
        <v>2625</v>
      </c>
      <c r="J1771" s="66">
        <v>430</v>
      </c>
      <c r="K1771" s="66">
        <v>430</v>
      </c>
      <c r="L1771" s="66">
        <v>430</v>
      </c>
      <c r="M1771" s="66">
        <v>430</v>
      </c>
      <c r="N1771" s="66">
        <f>VLOOKUP(A1771,GIS!A:C,3,0)</f>
        <v>430</v>
      </c>
      <c r="O1771" s="66" t="str">
        <f t="shared" si="400"/>
        <v/>
      </c>
      <c r="P1771" s="66" t="str">
        <f t="shared" si="398"/>
        <v/>
      </c>
      <c r="Q1771" s="66">
        <f t="shared" si="401"/>
        <v>430</v>
      </c>
      <c r="R1771" s="66">
        <f t="shared" si="402"/>
        <v>430</v>
      </c>
      <c r="S1771" s="66">
        <f>Q1771-U1771-SUMIFS(条件付き不可!X:X,条件付き不可!E:E,D1771)</f>
        <v>430</v>
      </c>
      <c r="T1771" s="66">
        <f t="shared" si="399"/>
        <v>430</v>
      </c>
      <c r="U1771" s="66">
        <f>IF(COUNTIFS(条件付き不可!$E:$E,$D1771,条件付き不可!$C:$C,条件付き不可!$V$3)&gt;0,Q1771,SUMIFS(条件付き不可!$L:$L,条件付き不可!$E:$E,$D1771,条件付き不可!$C:$C,U$1))</f>
        <v>0</v>
      </c>
      <c r="V1771" s="66">
        <f>IF(COUNTIFS(条件付き不可!$E:$E,$D1771,条件付き不可!$C:$C,条件付き不可!$V$5)&gt;0,Q1771,IFERROR(VLOOKUP(D1771,条件付き不可!E:Y,21,0),0))</f>
        <v>0</v>
      </c>
    </row>
    <row r="1772" spans="1:22">
      <c r="A1772" s="53" t="str">
        <f t="shared" si="403"/>
        <v>044026</v>
      </c>
      <c r="B1772" s="53">
        <v>26</v>
      </c>
      <c r="C1772">
        <v>1771</v>
      </c>
      <c r="D1772">
        <v>44026</v>
      </c>
      <c r="E1772" t="s">
        <v>1176</v>
      </c>
      <c r="F1772" t="s">
        <v>1208</v>
      </c>
      <c r="G1772" t="str">
        <f>VLOOKUP(A1772,GIS!A:B,2,0)</f>
        <v>めいわ３A</v>
      </c>
      <c r="H1772" t="s">
        <v>918</v>
      </c>
      <c r="I1772" t="s">
        <v>2625</v>
      </c>
      <c r="J1772" s="66">
        <v>300</v>
      </c>
      <c r="K1772" s="66">
        <v>300</v>
      </c>
      <c r="L1772" s="66">
        <v>300</v>
      </c>
      <c r="M1772" s="66">
        <v>300</v>
      </c>
      <c r="N1772" s="66">
        <f>VLOOKUP(A1772,GIS!A:C,3,0)</f>
        <v>300</v>
      </c>
      <c r="O1772" s="66" t="str">
        <f t="shared" si="400"/>
        <v/>
      </c>
      <c r="P1772" s="66" t="str">
        <f t="shared" si="398"/>
        <v/>
      </c>
      <c r="Q1772" s="66">
        <f t="shared" si="401"/>
        <v>300</v>
      </c>
      <c r="R1772" s="66">
        <f t="shared" si="402"/>
        <v>300</v>
      </c>
      <c r="S1772" s="66">
        <f>Q1772-U1772-SUMIFS(条件付き不可!X:X,条件付き不可!E:E,D1772)</f>
        <v>300</v>
      </c>
      <c r="T1772" s="66">
        <f t="shared" si="399"/>
        <v>300</v>
      </c>
      <c r="U1772" s="66">
        <f>IF(COUNTIFS(条件付き不可!$E:$E,$D1772,条件付き不可!$C:$C,条件付き不可!$V$3)&gt;0,Q1772,SUMIFS(条件付き不可!$L:$L,条件付き不可!$E:$E,$D1772,条件付き不可!$C:$C,U$1))</f>
        <v>0</v>
      </c>
      <c r="V1772" s="66">
        <f>IF(COUNTIFS(条件付き不可!$E:$E,$D1772,条件付き不可!$C:$C,条件付き不可!$V$5)&gt;0,Q1772,IFERROR(VLOOKUP(D1772,条件付き不可!E:Y,21,0),0))</f>
        <v>0</v>
      </c>
    </row>
    <row r="1773" spans="1:22">
      <c r="A1773" s="53" t="str">
        <f t="shared" ref="A1773" si="404">TEXT(D1773,"000000")</f>
        <v>044080</v>
      </c>
      <c r="B1773" s="53">
        <v>26</v>
      </c>
      <c r="C1773">
        <v>1772</v>
      </c>
      <c r="D1773">
        <v>44080</v>
      </c>
      <c r="E1773" t="s">
        <v>1176</v>
      </c>
      <c r="F1773" t="s">
        <v>1208</v>
      </c>
      <c r="G1773" t="str">
        <f>VLOOKUP(A1773,GIS!A:B,2,0)</f>
        <v>めいわ3Ｂ</v>
      </c>
      <c r="H1773" t="s">
        <v>918</v>
      </c>
      <c r="I1773" t="s">
        <v>2625</v>
      </c>
      <c r="J1773" s="66">
        <v>320</v>
      </c>
      <c r="K1773" s="66">
        <v>320</v>
      </c>
      <c r="L1773" s="66">
        <v>320</v>
      </c>
      <c r="M1773" s="66">
        <v>320</v>
      </c>
      <c r="N1773" s="66">
        <f>VLOOKUP(A1773,GIS!A:C,3,0)</f>
        <v>320</v>
      </c>
      <c r="O1773" s="66" t="str">
        <f t="shared" ref="O1773" si="405">IF(J1773=N1773,"","✕")</f>
        <v/>
      </c>
      <c r="P1773" s="66" t="str">
        <f t="shared" ref="P1773" si="406">IF(J1773=K1773,IF(J1773=L1773,"","✕"),"✕")</f>
        <v/>
      </c>
      <c r="Q1773" s="66">
        <f t="shared" ref="Q1773" si="407">N1773</f>
        <v>320</v>
      </c>
      <c r="R1773" s="66">
        <f t="shared" ref="R1773" si="408">Q1773-U1773</f>
        <v>320</v>
      </c>
      <c r="S1773" s="66">
        <f>Q1773-U1773-SUMIFS(条件付き不可!X:X,条件付き不可!E:E,D1773)</f>
        <v>320</v>
      </c>
      <c r="T1773" s="66">
        <f t="shared" ref="T1773" si="409">Q1773-V1773</f>
        <v>320</v>
      </c>
      <c r="U1773" s="66">
        <f>IF(COUNTIFS(条件付き不可!$E:$E,$D1773,条件付き不可!$C:$C,条件付き不可!$V$3)&gt;0,Q1773,SUMIFS(条件付き不可!$L:$L,条件付き不可!$E:$E,$D1773,条件付き不可!$C:$C,U$1))</f>
        <v>0</v>
      </c>
      <c r="V1773" s="66">
        <f>IF(COUNTIFS(条件付き不可!$E:$E,$D1773,条件付き不可!$C:$C,条件付き不可!$V$5)&gt;0,Q1773,IFERROR(VLOOKUP(D1773,条件付き不可!E:Y,21,0),0))</f>
        <v>0</v>
      </c>
    </row>
    <row r="1774" spans="1:22">
      <c r="A1774" s="53" t="str">
        <f t="shared" si="403"/>
        <v>044074</v>
      </c>
      <c r="B1774" s="53">
        <v>26</v>
      </c>
      <c r="C1774">
        <v>1773</v>
      </c>
      <c r="D1774">
        <v>44074</v>
      </c>
      <c r="E1774" t="s">
        <v>1176</v>
      </c>
      <c r="F1774" t="s">
        <v>1208</v>
      </c>
      <c r="G1774" t="str">
        <f>VLOOKUP(A1774,GIS!A:B,2,0)</f>
        <v>めいわ4丁目</v>
      </c>
      <c r="H1774" t="s">
        <v>918</v>
      </c>
      <c r="I1774" t="s">
        <v>2625</v>
      </c>
      <c r="J1774" s="66">
        <v>500</v>
      </c>
      <c r="K1774" s="66">
        <v>500</v>
      </c>
      <c r="L1774" s="66">
        <v>500</v>
      </c>
      <c r="M1774" s="66">
        <v>500</v>
      </c>
      <c r="N1774" s="66">
        <f>VLOOKUP(A1774,GIS!A:C,3,0)</f>
        <v>500</v>
      </c>
      <c r="O1774" s="66" t="str">
        <f t="shared" si="400"/>
        <v/>
      </c>
      <c r="P1774" s="66" t="str">
        <f t="shared" si="398"/>
        <v/>
      </c>
      <c r="Q1774" s="66">
        <f t="shared" si="401"/>
        <v>500</v>
      </c>
      <c r="R1774" s="66">
        <f t="shared" si="402"/>
        <v>500</v>
      </c>
      <c r="S1774" s="66">
        <f>Q1774-U1774-SUMIFS(条件付き不可!X:X,条件付き不可!E:E,D1774)</f>
        <v>500</v>
      </c>
      <c r="T1774" s="66">
        <f t="shared" si="399"/>
        <v>500</v>
      </c>
      <c r="U1774" s="66">
        <f>IF(COUNTIFS(条件付き不可!$E:$E,$D1774,条件付き不可!$C:$C,条件付き不可!$V$3)&gt;0,Q1774,SUMIFS(条件付き不可!$L:$L,条件付き不可!$E:$E,$D1774,条件付き不可!$C:$C,U$1))</f>
        <v>0</v>
      </c>
      <c r="V1774" s="66">
        <f>IF(COUNTIFS(条件付き不可!$E:$E,$D1774,条件付き不可!$C:$C,条件付き不可!$V$5)&gt;0,Q1774,IFERROR(VLOOKUP(D1774,条件付き不可!E:Y,21,0),0))</f>
        <v>0</v>
      </c>
    </row>
    <row r="1775" spans="1:22">
      <c r="A1775" s="53" t="str">
        <f t="shared" si="403"/>
        <v>044027</v>
      </c>
      <c r="B1775" s="53">
        <v>26</v>
      </c>
      <c r="C1775">
        <v>1774</v>
      </c>
      <c r="D1775">
        <v>44027</v>
      </c>
      <c r="E1775" t="s">
        <v>1176</v>
      </c>
      <c r="F1775" t="s">
        <v>1208</v>
      </c>
      <c r="G1775" t="str">
        <f>VLOOKUP(A1775,GIS!A:B,2,0)</f>
        <v>めいわ５丁目</v>
      </c>
      <c r="H1775" t="s">
        <v>918</v>
      </c>
      <c r="I1775" t="s">
        <v>2625</v>
      </c>
      <c r="J1775" s="66">
        <v>185</v>
      </c>
      <c r="K1775" s="66">
        <v>185</v>
      </c>
      <c r="L1775" s="66">
        <v>185</v>
      </c>
      <c r="M1775" s="66">
        <v>185</v>
      </c>
      <c r="N1775" s="66">
        <f>VLOOKUP(A1775,GIS!A:C,3,0)</f>
        <v>185</v>
      </c>
      <c r="O1775" s="66" t="str">
        <f t="shared" si="400"/>
        <v/>
      </c>
      <c r="P1775" s="66" t="str">
        <f t="shared" si="398"/>
        <v/>
      </c>
      <c r="Q1775" s="66">
        <f t="shared" si="401"/>
        <v>185</v>
      </c>
      <c r="R1775" s="66">
        <f t="shared" si="402"/>
        <v>185</v>
      </c>
      <c r="S1775" s="66">
        <f>Q1775-U1775-SUMIFS(条件付き不可!X:X,条件付き不可!E:E,D1775)</f>
        <v>185</v>
      </c>
      <c r="T1775" s="66">
        <f t="shared" si="399"/>
        <v>185</v>
      </c>
      <c r="U1775" s="66">
        <f>IF(COUNTIFS(条件付き不可!$E:$E,$D1775,条件付き不可!$C:$C,条件付き不可!$V$3)&gt;0,Q1775,SUMIFS(条件付き不可!$L:$L,条件付き不可!$E:$E,$D1775,条件付き不可!$C:$C,U$1))</f>
        <v>0</v>
      </c>
      <c r="V1775" s="66">
        <f>IF(COUNTIFS(条件付き不可!$E:$E,$D1775,条件付き不可!$C:$C,条件付き不可!$V$5)&gt;0,Q1775,IFERROR(VLOOKUP(D1775,条件付き不可!E:Y,21,0),0))</f>
        <v>0</v>
      </c>
    </row>
    <row r="1776" spans="1:22">
      <c r="A1776" s="53" t="str">
        <f t="shared" si="403"/>
        <v>044028</v>
      </c>
      <c r="B1776" s="53">
        <v>26</v>
      </c>
      <c r="C1776">
        <v>1775</v>
      </c>
      <c r="D1776">
        <v>44028</v>
      </c>
      <c r="E1776" t="s">
        <v>1176</v>
      </c>
      <c r="F1776" t="s">
        <v>1213</v>
      </c>
      <c r="G1776" t="str">
        <f>VLOOKUP(A1776,GIS!A:B,2,0)</f>
        <v>若松台３A</v>
      </c>
      <c r="H1776" t="s">
        <v>918</v>
      </c>
      <c r="I1776" t="s">
        <v>2624</v>
      </c>
      <c r="J1776" s="66">
        <v>320</v>
      </c>
      <c r="K1776" s="66">
        <v>320</v>
      </c>
      <c r="L1776" s="66">
        <v>320</v>
      </c>
      <c r="M1776" s="66">
        <v>320</v>
      </c>
      <c r="N1776" s="66">
        <f>VLOOKUP(A1776,GIS!A:C,3,0)</f>
        <v>320</v>
      </c>
      <c r="O1776" s="66" t="str">
        <f t="shared" si="400"/>
        <v/>
      </c>
      <c r="P1776" s="66" t="str">
        <f t="shared" si="398"/>
        <v/>
      </c>
      <c r="Q1776" s="66">
        <f t="shared" si="401"/>
        <v>320</v>
      </c>
      <c r="R1776" s="66">
        <f t="shared" si="402"/>
        <v>320</v>
      </c>
      <c r="S1776" s="66">
        <f>Q1776-U1776-SUMIFS(条件付き不可!X:X,条件付き不可!E:E,D1776)</f>
        <v>320</v>
      </c>
      <c r="T1776" s="66">
        <f t="shared" si="399"/>
        <v>320</v>
      </c>
      <c r="U1776" s="66">
        <f>IF(COUNTIFS(条件付き不可!$E:$E,$D1776,条件付き不可!$C:$C,条件付き不可!$V$3)&gt;0,Q1776,SUMIFS(条件付き不可!$L:$L,条件付き不可!$E:$E,$D1776,条件付き不可!$C:$C,U$1))</f>
        <v>0</v>
      </c>
      <c r="V1776" s="66">
        <f>IF(COUNTIFS(条件付き不可!$E:$E,$D1776,条件付き不可!$C:$C,条件付き不可!$V$5)&gt;0,Q1776,IFERROR(VLOOKUP(D1776,条件付き不可!E:Y,21,0),0))</f>
        <v>0</v>
      </c>
    </row>
    <row r="1777" spans="1:22">
      <c r="A1777" s="53" t="str">
        <f t="shared" si="403"/>
        <v>044029</v>
      </c>
      <c r="B1777" s="53">
        <v>26</v>
      </c>
      <c r="C1777">
        <v>1776</v>
      </c>
      <c r="D1777">
        <v>44029</v>
      </c>
      <c r="E1777" t="s">
        <v>1176</v>
      </c>
      <c r="F1777" t="s">
        <v>1213</v>
      </c>
      <c r="G1777" t="str">
        <f>VLOOKUP(A1777,GIS!A:B,2,0)</f>
        <v>若松台３B</v>
      </c>
      <c r="H1777" t="s">
        <v>918</v>
      </c>
      <c r="I1777" t="s">
        <v>2624</v>
      </c>
      <c r="J1777" s="66">
        <v>353</v>
      </c>
      <c r="K1777" s="66">
        <v>353</v>
      </c>
      <c r="L1777" s="66">
        <v>353</v>
      </c>
      <c r="M1777" s="66">
        <v>353</v>
      </c>
      <c r="N1777" s="66">
        <f>VLOOKUP(A1777,GIS!A:C,3,0)</f>
        <v>353</v>
      </c>
      <c r="O1777" s="66" t="str">
        <f t="shared" si="400"/>
        <v/>
      </c>
      <c r="P1777" s="66" t="str">
        <f t="shared" si="398"/>
        <v/>
      </c>
      <c r="Q1777" s="66">
        <f t="shared" si="401"/>
        <v>353</v>
      </c>
      <c r="R1777" s="66">
        <f t="shared" si="402"/>
        <v>353</v>
      </c>
      <c r="S1777" s="66">
        <f>Q1777-U1777-SUMIFS(条件付き不可!X:X,条件付き不可!E:E,D1777)</f>
        <v>353</v>
      </c>
      <c r="T1777" s="66">
        <f t="shared" si="399"/>
        <v>353</v>
      </c>
      <c r="U1777" s="66">
        <f>IF(COUNTIFS(条件付き不可!$E:$E,$D1777,条件付き不可!$C:$C,条件付き不可!$V$3)&gt;0,Q1777,SUMIFS(条件付き不可!$L:$L,条件付き不可!$E:$E,$D1777,条件付き不可!$C:$C,U$1))</f>
        <v>0</v>
      </c>
      <c r="V1777" s="66">
        <f>IF(COUNTIFS(条件付き不可!$E:$E,$D1777,条件付き不可!$C:$C,条件付き不可!$V$5)&gt;0,Q1777,IFERROR(VLOOKUP(D1777,条件付き不可!E:Y,21,0),0))</f>
        <v>0</v>
      </c>
    </row>
    <row r="1778" spans="1:22">
      <c r="A1778" s="53" t="str">
        <f t="shared" si="403"/>
        <v>044030</v>
      </c>
      <c r="B1778" s="53">
        <v>26</v>
      </c>
      <c r="C1778">
        <v>1777</v>
      </c>
      <c r="D1778">
        <v>44030</v>
      </c>
      <c r="E1778" t="s">
        <v>1176</v>
      </c>
      <c r="F1778" t="s">
        <v>1213</v>
      </c>
      <c r="G1778" t="str">
        <f>VLOOKUP(A1778,GIS!A:B,2,0)</f>
        <v>若松台１・２</v>
      </c>
      <c r="H1778" t="s">
        <v>918</v>
      </c>
      <c r="I1778" t="s">
        <v>2624</v>
      </c>
      <c r="J1778" s="66">
        <v>485</v>
      </c>
      <c r="K1778" s="66">
        <v>485</v>
      </c>
      <c r="L1778" s="66">
        <v>485</v>
      </c>
      <c r="M1778" s="66">
        <v>485</v>
      </c>
      <c r="N1778" s="66">
        <f>VLOOKUP(A1778,GIS!A:C,3,0)</f>
        <v>485</v>
      </c>
      <c r="O1778" s="66" t="str">
        <f t="shared" si="400"/>
        <v/>
      </c>
      <c r="P1778" s="66" t="str">
        <f t="shared" si="398"/>
        <v/>
      </c>
      <c r="Q1778" s="66">
        <f t="shared" si="401"/>
        <v>485</v>
      </c>
      <c r="R1778" s="66">
        <f t="shared" si="402"/>
        <v>485</v>
      </c>
      <c r="S1778" s="66">
        <f>Q1778-U1778-SUMIFS(条件付き不可!X:X,条件付き不可!E:E,D1778)</f>
        <v>485</v>
      </c>
      <c r="T1778" s="66">
        <f t="shared" si="399"/>
        <v>485</v>
      </c>
      <c r="U1778" s="66">
        <f>IF(COUNTIFS(条件付き不可!$E:$E,$D1778,条件付き不可!$C:$C,条件付き不可!$V$3)&gt;0,Q1778,SUMIFS(条件付き不可!$L:$L,条件付き不可!$E:$E,$D1778,条件付き不可!$C:$C,U$1))</f>
        <v>0</v>
      </c>
      <c r="V1778" s="66">
        <f>IF(COUNTIFS(条件付き不可!$E:$E,$D1778,条件付き不可!$C:$C,条件付き不可!$V$5)&gt;0,Q1778,IFERROR(VLOOKUP(D1778,条件付き不可!E:Y,21,0),0))</f>
        <v>0</v>
      </c>
    </row>
    <row r="1779" spans="1:22">
      <c r="A1779" s="53" t="str">
        <f t="shared" si="403"/>
        <v>044031</v>
      </c>
      <c r="B1779" s="53">
        <v>26</v>
      </c>
      <c r="C1779">
        <v>1778</v>
      </c>
      <c r="D1779">
        <v>44031</v>
      </c>
      <c r="E1779" t="s">
        <v>1176</v>
      </c>
      <c r="F1779" t="s">
        <v>1213</v>
      </c>
      <c r="G1779" t="str">
        <f>VLOOKUP(A1779,GIS!A:B,2,0)</f>
        <v>若松町　G</v>
      </c>
      <c r="H1779" t="s">
        <v>918</v>
      </c>
      <c r="I1779" t="s">
        <v>2624</v>
      </c>
      <c r="J1779" s="66">
        <v>515</v>
      </c>
      <c r="K1779" s="66">
        <v>145</v>
      </c>
      <c r="L1779" s="66">
        <v>145</v>
      </c>
      <c r="M1779" s="66">
        <v>145</v>
      </c>
      <c r="N1779" s="66">
        <f>VLOOKUP(A1779,GIS!A:C,3,0)</f>
        <v>515</v>
      </c>
      <c r="O1779" s="66" t="str">
        <f t="shared" si="400"/>
        <v/>
      </c>
      <c r="P1779" s="66" t="str">
        <f t="shared" si="398"/>
        <v>✕</v>
      </c>
      <c r="Q1779" s="66">
        <f t="shared" si="401"/>
        <v>515</v>
      </c>
      <c r="R1779" s="66">
        <f t="shared" si="402"/>
        <v>145</v>
      </c>
      <c r="S1779" s="66">
        <f>Q1779-U1779-SUMIFS(条件付き不可!X:X,条件付き不可!E:E,D1779)</f>
        <v>145</v>
      </c>
      <c r="T1779" s="66">
        <f t="shared" si="399"/>
        <v>145</v>
      </c>
      <c r="U1779" s="66">
        <f>IF(COUNTIFS(条件付き不可!$E:$E,$D1779,条件付き不可!$C:$C,条件付き不可!$V$3)&gt;0,Q1779,SUMIFS(条件付き不可!$L:$L,条件付き不可!$E:$E,$D1779,条件付き不可!$C:$C,U$1))</f>
        <v>370</v>
      </c>
      <c r="V1779" s="66">
        <f>IF(COUNTIFS(条件付き不可!$E:$E,$D1779,条件付き不可!$C:$C,条件付き不可!$V$5)&gt;0,Q1779,IFERROR(VLOOKUP(D1779,条件付き不可!E:Y,21,0),0))</f>
        <v>370</v>
      </c>
    </row>
    <row r="1780" spans="1:22">
      <c r="A1780" s="53" t="str">
        <f t="shared" si="403"/>
        <v>044077</v>
      </c>
      <c r="B1780" s="53">
        <v>26</v>
      </c>
      <c r="C1780">
        <v>1779</v>
      </c>
      <c r="D1780">
        <v>44077</v>
      </c>
      <c r="E1780" t="s">
        <v>1176</v>
      </c>
      <c r="F1780" t="s">
        <v>1213</v>
      </c>
      <c r="G1780" t="str">
        <f>VLOOKUP(A1780,GIS!A:B,2,0)</f>
        <v>若松町　H</v>
      </c>
      <c r="H1780" t="s">
        <v>918</v>
      </c>
      <c r="I1780" t="s">
        <v>2624</v>
      </c>
      <c r="J1780" s="66">
        <v>405</v>
      </c>
      <c r="K1780" s="66">
        <v>405</v>
      </c>
      <c r="L1780" s="66">
        <v>405</v>
      </c>
      <c r="M1780" s="66">
        <v>405</v>
      </c>
      <c r="N1780" s="66">
        <f>VLOOKUP(A1780,GIS!A:C,3,0)</f>
        <v>405</v>
      </c>
      <c r="O1780" s="66" t="str">
        <f t="shared" si="400"/>
        <v/>
      </c>
      <c r="P1780" s="66" t="str">
        <f t="shared" si="398"/>
        <v/>
      </c>
      <c r="Q1780" s="66">
        <f t="shared" si="401"/>
        <v>405</v>
      </c>
      <c r="R1780" s="66">
        <f t="shared" si="402"/>
        <v>405</v>
      </c>
      <c r="S1780" s="66">
        <f>Q1780-U1780-SUMIFS(条件付き不可!X:X,条件付き不可!E:E,D1780)</f>
        <v>405</v>
      </c>
      <c r="T1780" s="66">
        <f t="shared" si="399"/>
        <v>405</v>
      </c>
      <c r="U1780" s="66">
        <f>IF(COUNTIFS(条件付き不可!$E:$E,$D1780,条件付き不可!$C:$C,条件付き不可!$V$3)&gt;0,Q1780,SUMIFS(条件付き不可!$L:$L,条件付き不可!$E:$E,$D1780,条件付き不可!$C:$C,U$1))</f>
        <v>0</v>
      </c>
      <c r="V1780" s="66">
        <f>IF(COUNTIFS(条件付き不可!$E:$E,$D1780,条件付き不可!$C:$C,条件付き不可!$V$5)&gt;0,Q1780,IFERROR(VLOOKUP(D1780,条件付き不可!E:Y,21,0),0))</f>
        <v>0</v>
      </c>
    </row>
    <row r="1781" spans="1:22">
      <c r="A1781" s="53" t="str">
        <f t="shared" si="403"/>
        <v>044032</v>
      </c>
      <c r="B1781" s="53">
        <v>26</v>
      </c>
      <c r="C1781">
        <v>1780</v>
      </c>
      <c r="D1781">
        <v>44032</v>
      </c>
      <c r="E1781" t="s">
        <v>1176</v>
      </c>
      <c r="F1781" t="s">
        <v>1217</v>
      </c>
      <c r="G1781" t="str">
        <f>VLOOKUP(A1781,GIS!A:B,2,0)</f>
        <v>千代田　１丁目</v>
      </c>
      <c r="H1781" t="s">
        <v>918</v>
      </c>
      <c r="I1781" t="s">
        <v>2625</v>
      </c>
      <c r="J1781" s="66">
        <v>430</v>
      </c>
      <c r="K1781" s="66">
        <v>430</v>
      </c>
      <c r="L1781" s="66">
        <v>430</v>
      </c>
      <c r="M1781" s="66">
        <v>430</v>
      </c>
      <c r="N1781" s="66">
        <f>VLOOKUP(A1781,GIS!A:C,3,0)</f>
        <v>430</v>
      </c>
      <c r="O1781" s="66" t="str">
        <f t="shared" si="400"/>
        <v/>
      </c>
      <c r="P1781" s="66" t="str">
        <f t="shared" si="398"/>
        <v/>
      </c>
      <c r="Q1781" s="66">
        <f t="shared" si="401"/>
        <v>430</v>
      </c>
      <c r="R1781" s="66">
        <f t="shared" si="402"/>
        <v>430</v>
      </c>
      <c r="S1781" s="66">
        <f>Q1781-U1781-SUMIFS(条件付き不可!X:X,条件付き不可!E:E,D1781)</f>
        <v>430</v>
      </c>
      <c r="T1781" s="66">
        <f t="shared" si="399"/>
        <v>430</v>
      </c>
      <c r="U1781" s="66">
        <f>IF(COUNTIFS(条件付き不可!$E:$E,$D1781,条件付き不可!$C:$C,条件付き不可!$V$3)&gt;0,Q1781,SUMIFS(条件付き不可!$L:$L,条件付き不可!$E:$E,$D1781,条件付き不可!$C:$C,U$1))</f>
        <v>0</v>
      </c>
      <c r="V1781" s="66">
        <f>IF(COUNTIFS(条件付き不可!$E:$E,$D1781,条件付き不可!$C:$C,条件付き不可!$V$5)&gt;0,Q1781,IFERROR(VLOOKUP(D1781,条件付き不可!E:Y,21,0),0))</f>
        <v>0</v>
      </c>
    </row>
    <row r="1782" spans="1:22">
      <c r="A1782" s="53" t="str">
        <f t="shared" si="403"/>
        <v>044033</v>
      </c>
      <c r="B1782" s="53">
        <v>26</v>
      </c>
      <c r="C1782">
        <v>1781</v>
      </c>
      <c r="D1782">
        <v>44033</v>
      </c>
      <c r="E1782" t="s">
        <v>1176</v>
      </c>
      <c r="F1782" t="s">
        <v>1217</v>
      </c>
      <c r="G1782" t="str">
        <f>VLOOKUP(A1782,GIS!A:B,2,0)</f>
        <v>千代田　1・2丁目</v>
      </c>
      <c r="H1782" t="s">
        <v>918</v>
      </c>
      <c r="I1782" t="s">
        <v>2625</v>
      </c>
      <c r="J1782" s="66">
        <v>400</v>
      </c>
      <c r="K1782" s="66">
        <v>400</v>
      </c>
      <c r="L1782" s="66">
        <v>400</v>
      </c>
      <c r="M1782" s="66">
        <v>400</v>
      </c>
      <c r="N1782" s="66">
        <f>VLOOKUP(A1782,GIS!A:C,3,0)</f>
        <v>400</v>
      </c>
      <c r="O1782" s="66" t="str">
        <f t="shared" si="400"/>
        <v/>
      </c>
      <c r="P1782" s="66" t="str">
        <f t="shared" si="398"/>
        <v/>
      </c>
      <c r="Q1782" s="66">
        <f t="shared" si="401"/>
        <v>400</v>
      </c>
      <c r="R1782" s="66">
        <f t="shared" si="402"/>
        <v>400</v>
      </c>
      <c r="S1782" s="66">
        <f>Q1782-U1782-SUMIFS(条件付き不可!X:X,条件付き不可!E:E,D1782)</f>
        <v>400</v>
      </c>
      <c r="T1782" s="66">
        <f t="shared" si="399"/>
        <v>400</v>
      </c>
      <c r="U1782" s="66">
        <f>IF(COUNTIFS(条件付き不可!$E:$E,$D1782,条件付き不可!$C:$C,条件付き不可!$V$3)&gt;0,Q1782,SUMIFS(条件付き不可!$L:$L,条件付き不可!$E:$E,$D1782,条件付き不可!$C:$C,U$1))</f>
        <v>0</v>
      </c>
      <c r="V1782" s="66">
        <f>IF(COUNTIFS(条件付き不可!$E:$E,$D1782,条件付き不可!$C:$C,条件付き不可!$V$5)&gt;0,Q1782,IFERROR(VLOOKUP(D1782,条件付き不可!E:Y,21,0),0))</f>
        <v>0</v>
      </c>
    </row>
    <row r="1783" spans="1:22">
      <c r="A1783" s="53" t="str">
        <f t="shared" si="403"/>
        <v>044034</v>
      </c>
      <c r="B1783" s="53">
        <v>26</v>
      </c>
      <c r="C1783">
        <v>1782</v>
      </c>
      <c r="D1783">
        <v>44034</v>
      </c>
      <c r="E1783" t="s">
        <v>1176</v>
      </c>
      <c r="F1783" t="s">
        <v>1217</v>
      </c>
      <c r="G1783" t="str">
        <f>VLOOKUP(A1783,GIS!A:B,2,0)</f>
        <v>千代田　３丁目</v>
      </c>
      <c r="H1783" t="s">
        <v>918</v>
      </c>
      <c r="I1783" t="s">
        <v>2625</v>
      </c>
      <c r="J1783" s="66">
        <v>430</v>
      </c>
      <c r="K1783" s="66">
        <v>430</v>
      </c>
      <c r="L1783" s="66">
        <v>430</v>
      </c>
      <c r="M1783" s="66">
        <v>430</v>
      </c>
      <c r="N1783" s="66">
        <f>VLOOKUP(A1783,GIS!A:C,3,0)</f>
        <v>430</v>
      </c>
      <c r="O1783" s="66" t="str">
        <f t="shared" si="400"/>
        <v/>
      </c>
      <c r="P1783" s="66" t="str">
        <f t="shared" si="398"/>
        <v/>
      </c>
      <c r="Q1783" s="66">
        <f t="shared" si="401"/>
        <v>430</v>
      </c>
      <c r="R1783" s="66">
        <f t="shared" si="402"/>
        <v>430</v>
      </c>
      <c r="S1783" s="66">
        <f>Q1783-U1783-SUMIFS(条件付き不可!X:X,条件付き不可!E:E,D1783)</f>
        <v>430</v>
      </c>
      <c r="T1783" s="66">
        <f t="shared" si="399"/>
        <v>430</v>
      </c>
      <c r="U1783" s="66">
        <f>IF(COUNTIFS(条件付き不可!$E:$E,$D1783,条件付き不可!$C:$C,条件付き不可!$V$3)&gt;0,Q1783,SUMIFS(条件付き不可!$L:$L,条件付き不可!$E:$E,$D1783,条件付き不可!$C:$C,U$1))</f>
        <v>0</v>
      </c>
      <c r="V1783" s="66">
        <f>IF(COUNTIFS(条件付き不可!$E:$E,$D1783,条件付き不可!$C:$C,条件付き不可!$V$5)&gt;0,Q1783,IFERROR(VLOOKUP(D1783,条件付き不可!E:Y,21,0),0))</f>
        <v>0</v>
      </c>
    </row>
    <row r="1784" spans="1:22">
      <c r="A1784" s="53" t="str">
        <f t="shared" si="403"/>
        <v>044035</v>
      </c>
      <c r="B1784" s="53">
        <v>26</v>
      </c>
      <c r="C1784">
        <v>1783</v>
      </c>
      <c r="D1784">
        <v>44035</v>
      </c>
      <c r="E1784" t="s">
        <v>1176</v>
      </c>
      <c r="F1784" t="s">
        <v>1217</v>
      </c>
      <c r="G1784" t="str">
        <f>VLOOKUP(A1784,GIS!A:B,2,0)</f>
        <v>千代田4A</v>
      </c>
      <c r="H1784" t="s">
        <v>918</v>
      </c>
      <c r="I1784" t="s">
        <v>2625</v>
      </c>
      <c r="J1784" s="66">
        <v>310</v>
      </c>
      <c r="K1784" s="66">
        <v>310</v>
      </c>
      <c r="L1784" s="66">
        <v>310</v>
      </c>
      <c r="M1784" s="66">
        <v>310</v>
      </c>
      <c r="N1784" s="66">
        <f>VLOOKUP(A1784,GIS!A:C,3,0)</f>
        <v>310</v>
      </c>
      <c r="O1784" s="66" t="str">
        <f t="shared" si="400"/>
        <v/>
      </c>
      <c r="P1784" s="66" t="str">
        <f t="shared" si="398"/>
        <v/>
      </c>
      <c r="Q1784" s="66">
        <f t="shared" si="401"/>
        <v>310</v>
      </c>
      <c r="R1784" s="66">
        <f t="shared" si="402"/>
        <v>310</v>
      </c>
      <c r="S1784" s="66">
        <f>Q1784-U1784-SUMIFS(条件付き不可!X:X,条件付き不可!E:E,D1784)</f>
        <v>310</v>
      </c>
      <c r="T1784" s="66">
        <f t="shared" si="399"/>
        <v>310</v>
      </c>
      <c r="U1784" s="66">
        <f>IF(COUNTIFS(条件付き不可!$E:$E,$D1784,条件付き不可!$C:$C,条件付き不可!$V$3)&gt;0,Q1784,SUMIFS(条件付き不可!$L:$L,条件付き不可!$E:$E,$D1784,条件付き不可!$C:$C,U$1))</f>
        <v>0</v>
      </c>
      <c r="V1784" s="66">
        <f>IF(COUNTIFS(条件付き不可!$E:$E,$D1784,条件付き不可!$C:$C,条件付き不可!$V$5)&gt;0,Q1784,IFERROR(VLOOKUP(D1784,条件付き不可!E:Y,21,0),0))</f>
        <v>0</v>
      </c>
    </row>
    <row r="1785" spans="1:22">
      <c r="A1785" s="53" t="str">
        <f t="shared" ref="A1785" si="410">TEXT(D1785,"000000")</f>
        <v>044081</v>
      </c>
      <c r="B1785" s="53">
        <v>26</v>
      </c>
      <c r="C1785">
        <v>1784</v>
      </c>
      <c r="D1785">
        <v>44081</v>
      </c>
      <c r="E1785" t="s">
        <v>1176</v>
      </c>
      <c r="F1785" t="s">
        <v>1217</v>
      </c>
      <c r="G1785" t="str">
        <f>VLOOKUP(A1785,GIS!A:B,2,0)</f>
        <v>千代田4B</v>
      </c>
      <c r="H1785" t="s">
        <v>918</v>
      </c>
      <c r="I1785" t="s">
        <v>2625</v>
      </c>
      <c r="J1785" s="66">
        <v>350</v>
      </c>
      <c r="K1785" s="66">
        <v>350</v>
      </c>
      <c r="L1785" s="66">
        <v>350</v>
      </c>
      <c r="M1785" s="66">
        <v>350</v>
      </c>
      <c r="N1785" s="66">
        <f>VLOOKUP(A1785,GIS!A:C,3,0)</f>
        <v>350</v>
      </c>
      <c r="O1785" s="66" t="str">
        <f t="shared" ref="O1785" si="411">IF(J1785=N1785,"","✕")</f>
        <v/>
      </c>
      <c r="P1785" s="66" t="str">
        <f t="shared" ref="P1785" si="412">IF(J1785=K1785,IF(J1785=L1785,"","✕"),"✕")</f>
        <v/>
      </c>
      <c r="Q1785" s="66">
        <f t="shared" ref="Q1785" si="413">N1785</f>
        <v>350</v>
      </c>
      <c r="R1785" s="66">
        <f t="shared" ref="R1785" si="414">Q1785-U1785</f>
        <v>350</v>
      </c>
      <c r="S1785" s="66">
        <f>Q1785-U1785-SUMIFS(条件付き不可!X:X,条件付き不可!E:E,D1785)</f>
        <v>350</v>
      </c>
      <c r="T1785" s="66">
        <f t="shared" ref="T1785" si="415">Q1785-V1785</f>
        <v>350</v>
      </c>
      <c r="U1785" s="66">
        <f>IF(COUNTIFS(条件付き不可!$E:$E,$D1785,条件付き不可!$C:$C,条件付き不可!$V$3)&gt;0,Q1785,SUMIFS(条件付き不可!$L:$L,条件付き不可!$E:$E,$D1785,条件付き不可!$C:$C,U$1))</f>
        <v>0</v>
      </c>
      <c r="V1785" s="66">
        <f>IF(COUNTIFS(条件付き不可!$E:$E,$D1785,条件付き不可!$C:$C,条件付き不可!$V$5)&gt;0,Q1785,IFERROR(VLOOKUP(D1785,条件付き不可!E:Y,21,0),0))</f>
        <v>0</v>
      </c>
    </row>
    <row r="1786" spans="1:22">
      <c r="A1786" s="53" t="str">
        <f t="shared" si="403"/>
        <v>044036</v>
      </c>
      <c r="B1786" s="53">
        <v>26</v>
      </c>
      <c r="C1786">
        <v>1785</v>
      </c>
      <c r="D1786">
        <v>44036</v>
      </c>
      <c r="E1786" t="s">
        <v>1176</v>
      </c>
      <c r="F1786" t="s">
        <v>1217</v>
      </c>
      <c r="G1786" t="str">
        <f>VLOOKUP(A1786,GIS!A:B,2,0)</f>
        <v>千代田　5A</v>
      </c>
      <c r="H1786" t="s">
        <v>918</v>
      </c>
      <c r="I1786" t="s">
        <v>2625</v>
      </c>
      <c r="J1786" s="66">
        <v>300</v>
      </c>
      <c r="K1786" s="66">
        <v>300</v>
      </c>
      <c r="L1786" s="66">
        <v>300</v>
      </c>
      <c r="M1786" s="66">
        <v>300</v>
      </c>
      <c r="N1786" s="66">
        <f>VLOOKUP(A1786,GIS!A:C,3,0)</f>
        <v>300</v>
      </c>
      <c r="O1786" s="66" t="str">
        <f t="shared" si="400"/>
        <v/>
      </c>
      <c r="P1786" s="66" t="str">
        <f t="shared" ref="P1786:P1853" si="416">IF(J1786=K1786,IF(J1786=L1786,"","✕"),"✕")</f>
        <v/>
      </c>
      <c r="Q1786" s="66">
        <f t="shared" si="401"/>
        <v>300</v>
      </c>
      <c r="R1786" s="66">
        <f t="shared" si="402"/>
        <v>300</v>
      </c>
      <c r="S1786" s="66">
        <f>Q1786-U1786-SUMIFS(条件付き不可!X:X,条件付き不可!E:E,D1786)</f>
        <v>300</v>
      </c>
      <c r="T1786" s="66">
        <f t="shared" si="399"/>
        <v>300</v>
      </c>
      <c r="U1786" s="66">
        <f>IF(COUNTIFS(条件付き不可!$E:$E,$D1786,条件付き不可!$C:$C,条件付き不可!$V$3)&gt;0,Q1786,SUMIFS(条件付き不可!$L:$L,条件付き不可!$E:$E,$D1786,条件付き不可!$C:$C,U$1))</f>
        <v>0</v>
      </c>
      <c r="V1786" s="66">
        <f>IF(COUNTIFS(条件付き不可!$E:$E,$D1786,条件付き不可!$C:$C,条件付き不可!$V$5)&gt;0,Q1786,IFERROR(VLOOKUP(D1786,条件付き不可!E:Y,21,0),0))</f>
        <v>0</v>
      </c>
    </row>
    <row r="1787" spans="1:22">
      <c r="A1787" s="53" t="str">
        <f t="shared" si="403"/>
        <v>044075</v>
      </c>
      <c r="B1787" s="53">
        <v>26</v>
      </c>
      <c r="C1787">
        <v>1786</v>
      </c>
      <c r="D1787">
        <v>44075</v>
      </c>
      <c r="E1787" t="s">
        <v>1176</v>
      </c>
      <c r="F1787" t="s">
        <v>1217</v>
      </c>
      <c r="G1787" t="str">
        <f>VLOOKUP(A1787,GIS!A:B,2,0)</f>
        <v>千代田　5B</v>
      </c>
      <c r="H1787" t="s">
        <v>918</v>
      </c>
      <c r="I1787" t="s">
        <v>2625</v>
      </c>
      <c r="J1787" s="66">
        <v>345</v>
      </c>
      <c r="K1787" s="66">
        <v>345</v>
      </c>
      <c r="L1787" s="66">
        <v>345</v>
      </c>
      <c r="M1787" s="66">
        <v>345</v>
      </c>
      <c r="N1787" s="66">
        <f>VLOOKUP(A1787,GIS!A:C,3,0)</f>
        <v>345</v>
      </c>
      <c r="O1787" s="66" t="str">
        <f t="shared" si="400"/>
        <v/>
      </c>
      <c r="P1787" s="66" t="str">
        <f t="shared" si="416"/>
        <v/>
      </c>
      <c r="Q1787" s="66">
        <f t="shared" si="401"/>
        <v>345</v>
      </c>
      <c r="R1787" s="66">
        <f t="shared" si="402"/>
        <v>345</v>
      </c>
      <c r="S1787" s="66">
        <f>Q1787-U1787-SUMIFS(条件付き不可!X:X,条件付き不可!E:E,D1787)</f>
        <v>345</v>
      </c>
      <c r="T1787" s="66">
        <f t="shared" si="399"/>
        <v>345</v>
      </c>
      <c r="U1787" s="66">
        <f>IF(COUNTIFS(条件付き不可!$E:$E,$D1787,条件付き不可!$C:$C,条件付き不可!$V$3)&gt;0,Q1787,SUMIFS(条件付き不可!$L:$L,条件付き不可!$E:$E,$D1787,条件付き不可!$C:$C,U$1))</f>
        <v>0</v>
      </c>
      <c r="V1787" s="66">
        <f>IF(COUNTIFS(条件付き不可!$E:$E,$D1787,条件付き不可!$C:$C,条件付き不可!$V$5)&gt;0,Q1787,IFERROR(VLOOKUP(D1787,条件付き不可!E:Y,21,0),0))</f>
        <v>0</v>
      </c>
    </row>
    <row r="1788" spans="1:22">
      <c r="A1788" s="53" t="str">
        <f t="shared" si="403"/>
        <v>044037</v>
      </c>
      <c r="B1788" s="53">
        <v>26</v>
      </c>
      <c r="C1788">
        <v>1787</v>
      </c>
      <c r="D1788">
        <v>44037</v>
      </c>
      <c r="E1788" t="s">
        <v>1176</v>
      </c>
      <c r="F1788" t="s">
        <v>1217</v>
      </c>
      <c r="G1788" t="str">
        <f>VLOOKUP(A1788,GIS!A:B,2,0)</f>
        <v>池花　１．２丁目</v>
      </c>
      <c r="H1788" t="s">
        <v>918</v>
      </c>
      <c r="I1788" t="s">
        <v>2625</v>
      </c>
      <c r="J1788" s="66">
        <v>595</v>
      </c>
      <c r="K1788" s="66">
        <v>595</v>
      </c>
      <c r="L1788" s="66">
        <v>595</v>
      </c>
      <c r="M1788" s="66">
        <v>595</v>
      </c>
      <c r="N1788" s="66">
        <f>VLOOKUP(A1788,GIS!A:C,3,0)</f>
        <v>595</v>
      </c>
      <c r="O1788" s="66" t="str">
        <f t="shared" si="400"/>
        <v/>
      </c>
      <c r="P1788" s="66" t="str">
        <f t="shared" si="416"/>
        <v/>
      </c>
      <c r="Q1788" s="66">
        <f t="shared" si="401"/>
        <v>595</v>
      </c>
      <c r="R1788" s="66">
        <f t="shared" si="402"/>
        <v>595</v>
      </c>
      <c r="S1788" s="66">
        <f>Q1788-U1788-SUMIFS(条件付き不可!X:X,条件付き不可!E:E,D1788)</f>
        <v>595</v>
      </c>
      <c r="T1788" s="66">
        <f t="shared" si="399"/>
        <v>595</v>
      </c>
      <c r="U1788" s="66">
        <f>IF(COUNTIFS(条件付き不可!$E:$E,$D1788,条件付き不可!$C:$C,条件付き不可!$V$3)&gt;0,Q1788,SUMIFS(条件付き不可!$L:$L,条件付き不可!$E:$E,$D1788,条件付き不可!$C:$C,U$1))</f>
        <v>0</v>
      </c>
      <c r="V1788" s="66">
        <f>IF(COUNTIFS(条件付き不可!$E:$E,$D1788,条件付き不可!$C:$C,条件付き不可!$V$5)&gt;0,Q1788,IFERROR(VLOOKUP(D1788,条件付き不可!E:Y,21,0),0))</f>
        <v>0</v>
      </c>
    </row>
    <row r="1789" spans="1:22">
      <c r="A1789" s="53" t="str">
        <f t="shared" si="403"/>
        <v>044038</v>
      </c>
      <c r="B1789" s="53">
        <v>26</v>
      </c>
      <c r="C1789">
        <v>1788</v>
      </c>
      <c r="D1789">
        <v>44038</v>
      </c>
      <c r="E1789" t="s">
        <v>1176</v>
      </c>
      <c r="F1789" t="s">
        <v>1223</v>
      </c>
      <c r="G1789" t="str">
        <f>VLOOKUP(A1789,GIS!A:B,2,0)</f>
        <v>栗山A</v>
      </c>
      <c r="H1789" t="s">
        <v>918</v>
      </c>
      <c r="I1789" t="s">
        <v>2625</v>
      </c>
      <c r="J1789" s="66">
        <v>575</v>
      </c>
      <c r="K1789" s="66">
        <v>575</v>
      </c>
      <c r="L1789" s="66">
        <v>575</v>
      </c>
      <c r="M1789" s="66">
        <v>575</v>
      </c>
      <c r="N1789" s="66">
        <f>VLOOKUP(A1789,GIS!A:C,3,0)</f>
        <v>575</v>
      </c>
      <c r="O1789" s="66" t="str">
        <f t="shared" si="400"/>
        <v/>
      </c>
      <c r="P1789" s="66" t="str">
        <f t="shared" si="416"/>
        <v/>
      </c>
      <c r="Q1789" s="66">
        <f t="shared" si="401"/>
        <v>575</v>
      </c>
      <c r="R1789" s="66">
        <f t="shared" si="402"/>
        <v>575</v>
      </c>
      <c r="S1789" s="66">
        <f>Q1789-U1789-SUMIFS(条件付き不可!X:X,条件付き不可!E:E,D1789)</f>
        <v>575</v>
      </c>
      <c r="T1789" s="66">
        <f t="shared" si="399"/>
        <v>575</v>
      </c>
      <c r="U1789" s="66">
        <f>IF(COUNTIFS(条件付き不可!$E:$E,$D1789,条件付き不可!$C:$C,条件付き不可!$V$3)&gt;0,Q1789,SUMIFS(条件付き不可!$L:$L,条件付き不可!$E:$E,$D1789,条件付き不可!$C:$C,U$1))</f>
        <v>0</v>
      </c>
      <c r="V1789" s="66">
        <f>IF(COUNTIFS(条件付き不可!$E:$E,$D1789,条件付き不可!$C:$C,条件付き不可!$V$5)&gt;0,Q1789,IFERROR(VLOOKUP(D1789,条件付き不可!E:Y,21,0),0))</f>
        <v>0</v>
      </c>
    </row>
    <row r="1790" spans="1:22">
      <c r="A1790" s="53" t="str">
        <f t="shared" si="403"/>
        <v>044039</v>
      </c>
      <c r="B1790" s="53">
        <v>26</v>
      </c>
      <c r="C1790">
        <v>1789</v>
      </c>
      <c r="D1790">
        <v>44039</v>
      </c>
      <c r="E1790" t="s">
        <v>1176</v>
      </c>
      <c r="F1790" t="s">
        <v>1223</v>
      </c>
      <c r="G1790" t="str">
        <f>VLOOKUP(A1790,GIS!A:B,2,0)</f>
        <v>栗山B</v>
      </c>
      <c r="H1790" t="s">
        <v>918</v>
      </c>
      <c r="I1790" t="s">
        <v>2625</v>
      </c>
      <c r="J1790" s="66">
        <v>830</v>
      </c>
      <c r="K1790" s="66">
        <v>830</v>
      </c>
      <c r="L1790" s="66">
        <v>830</v>
      </c>
      <c r="M1790" s="66">
        <v>830</v>
      </c>
      <c r="N1790" s="66">
        <f>VLOOKUP(A1790,GIS!A:C,3,0)</f>
        <v>830</v>
      </c>
      <c r="O1790" s="66" t="str">
        <f t="shared" si="400"/>
        <v/>
      </c>
      <c r="P1790" s="66" t="str">
        <f t="shared" si="416"/>
        <v/>
      </c>
      <c r="Q1790" s="66">
        <f t="shared" si="401"/>
        <v>830</v>
      </c>
      <c r="R1790" s="66">
        <f t="shared" si="402"/>
        <v>830</v>
      </c>
      <c r="S1790" s="66">
        <f>Q1790-U1790-SUMIFS(条件付き不可!X:X,条件付き不可!E:E,D1790)</f>
        <v>830</v>
      </c>
      <c r="T1790" s="66">
        <f t="shared" si="399"/>
        <v>830</v>
      </c>
      <c r="U1790" s="66">
        <f>IF(COUNTIFS(条件付き不可!$E:$E,$D1790,条件付き不可!$C:$C,条件付き不可!$V$3)&gt;0,Q1790,SUMIFS(条件付き不可!$L:$L,条件付き不可!$E:$E,$D1790,条件付き不可!$C:$C,U$1))</f>
        <v>0</v>
      </c>
      <c r="V1790" s="66">
        <f>IF(COUNTIFS(条件付き不可!$E:$E,$D1790,条件付き不可!$C:$C,条件付き不可!$V$5)&gt;0,Q1790,IFERROR(VLOOKUP(D1790,条件付き不可!E:Y,21,0),0))</f>
        <v>0</v>
      </c>
    </row>
    <row r="1791" spans="1:22">
      <c r="A1791" s="53" t="str">
        <f t="shared" si="403"/>
        <v>044041</v>
      </c>
      <c r="B1791" s="53">
        <v>26</v>
      </c>
      <c r="C1791">
        <v>1790</v>
      </c>
      <c r="D1791">
        <v>44041</v>
      </c>
      <c r="E1791" t="s">
        <v>1176</v>
      </c>
      <c r="F1791" t="s">
        <v>1226</v>
      </c>
      <c r="G1791" t="str">
        <f>VLOOKUP(A1791,GIS!A:B,2,0)</f>
        <v>大日緑ヶ丘A</v>
      </c>
      <c r="H1791" t="s">
        <v>918</v>
      </c>
      <c r="I1791" t="s">
        <v>2625</v>
      </c>
      <c r="J1791" s="66">
        <v>700</v>
      </c>
      <c r="K1791" s="66">
        <v>700</v>
      </c>
      <c r="L1791" s="66">
        <v>700</v>
      </c>
      <c r="M1791" s="66">
        <v>700</v>
      </c>
      <c r="N1791" s="66">
        <f>VLOOKUP(A1791,GIS!A:C,3,0)</f>
        <v>700</v>
      </c>
      <c r="O1791" s="66" t="str">
        <f t="shared" si="400"/>
        <v/>
      </c>
      <c r="P1791" s="66" t="str">
        <f t="shared" si="416"/>
        <v/>
      </c>
      <c r="Q1791" s="66">
        <f t="shared" si="401"/>
        <v>700</v>
      </c>
      <c r="R1791" s="66">
        <f t="shared" si="402"/>
        <v>700</v>
      </c>
      <c r="S1791" s="66">
        <f>Q1791-U1791-SUMIFS(条件付き不可!X:X,条件付き不可!E:E,D1791)</f>
        <v>700</v>
      </c>
      <c r="T1791" s="66">
        <f t="shared" si="399"/>
        <v>700</v>
      </c>
      <c r="U1791" s="66">
        <f>IF(COUNTIFS(条件付き不可!$E:$E,$D1791,条件付き不可!$C:$C,条件付き不可!$V$3)&gt;0,Q1791,SUMIFS(条件付き不可!$L:$L,条件付き不可!$E:$E,$D1791,条件付き不可!$C:$C,U$1))</f>
        <v>0</v>
      </c>
      <c r="V1791" s="66">
        <f>IF(COUNTIFS(条件付き不可!$E:$E,$D1791,条件付き不可!$C:$C,条件付き不可!$V$5)&gt;0,Q1791,IFERROR(VLOOKUP(D1791,条件付き不可!E:Y,21,0),0))</f>
        <v>0</v>
      </c>
    </row>
    <row r="1792" spans="1:22">
      <c r="A1792" s="53" t="str">
        <f t="shared" si="403"/>
        <v>044042</v>
      </c>
      <c r="B1792" s="53">
        <v>26</v>
      </c>
      <c r="C1792">
        <v>1791</v>
      </c>
      <c r="D1792">
        <v>44042</v>
      </c>
      <c r="E1792" t="s">
        <v>1176</v>
      </c>
      <c r="F1792" t="s">
        <v>1226</v>
      </c>
      <c r="G1792" t="str">
        <f>VLOOKUP(A1792,GIS!A:B,2,0)</f>
        <v>大日緑ヶ丘B</v>
      </c>
      <c r="H1792" t="s">
        <v>918</v>
      </c>
      <c r="I1792" t="s">
        <v>2625</v>
      </c>
      <c r="J1792" s="66">
        <v>420</v>
      </c>
      <c r="K1792" s="66">
        <v>420</v>
      </c>
      <c r="L1792" s="66">
        <v>420</v>
      </c>
      <c r="M1792" s="66">
        <v>420</v>
      </c>
      <c r="N1792" s="66">
        <f>VLOOKUP(A1792,GIS!A:C,3,0)</f>
        <v>420</v>
      </c>
      <c r="O1792" s="66" t="str">
        <f t="shared" si="400"/>
        <v/>
      </c>
      <c r="P1792" s="66" t="str">
        <f t="shared" si="416"/>
        <v/>
      </c>
      <c r="Q1792" s="66">
        <f t="shared" si="401"/>
        <v>420</v>
      </c>
      <c r="R1792" s="66">
        <f t="shared" si="402"/>
        <v>420</v>
      </c>
      <c r="S1792" s="66">
        <f>Q1792-U1792-SUMIFS(条件付き不可!X:X,条件付き不可!E:E,D1792)</f>
        <v>420</v>
      </c>
      <c r="T1792" s="66">
        <f t="shared" si="399"/>
        <v>420</v>
      </c>
      <c r="U1792" s="66">
        <f>IF(COUNTIFS(条件付き不可!$E:$E,$D1792,条件付き不可!$C:$C,条件付き不可!$V$3)&gt;0,Q1792,SUMIFS(条件付き不可!$L:$L,条件付き不可!$E:$E,$D1792,条件付き不可!$C:$C,U$1))</f>
        <v>0</v>
      </c>
      <c r="V1792" s="66">
        <f>IF(COUNTIFS(条件付き不可!$E:$E,$D1792,条件付き不可!$C:$C,条件付き不可!$V$5)&gt;0,Q1792,IFERROR(VLOOKUP(D1792,条件付き不可!E:Y,21,0),0))</f>
        <v>0</v>
      </c>
    </row>
    <row r="1793" spans="1:22">
      <c r="A1793" s="53" t="str">
        <f t="shared" si="403"/>
        <v>044043</v>
      </c>
      <c r="B1793" s="53">
        <v>26</v>
      </c>
      <c r="C1793">
        <v>1792</v>
      </c>
      <c r="D1793">
        <v>44043</v>
      </c>
      <c r="E1793" t="s">
        <v>1176</v>
      </c>
      <c r="F1793" t="s">
        <v>1226</v>
      </c>
      <c r="G1793" t="str">
        <f>VLOOKUP(A1793,GIS!A:B,2,0)</f>
        <v>大日緑ヶ丘C</v>
      </c>
      <c r="H1793" t="s">
        <v>918</v>
      </c>
      <c r="I1793" t="s">
        <v>2625</v>
      </c>
      <c r="J1793" s="66">
        <v>580</v>
      </c>
      <c r="K1793" s="66">
        <v>580</v>
      </c>
      <c r="L1793" s="66">
        <v>580</v>
      </c>
      <c r="M1793" s="66">
        <v>580</v>
      </c>
      <c r="N1793" s="66">
        <f>VLOOKUP(A1793,GIS!A:C,3,0)</f>
        <v>580</v>
      </c>
      <c r="O1793" s="66" t="str">
        <f t="shared" si="400"/>
        <v/>
      </c>
      <c r="P1793" s="66" t="str">
        <f t="shared" si="416"/>
        <v/>
      </c>
      <c r="Q1793" s="66">
        <f t="shared" si="401"/>
        <v>580</v>
      </c>
      <c r="R1793" s="66">
        <f t="shared" si="402"/>
        <v>580</v>
      </c>
      <c r="S1793" s="66">
        <f>Q1793-U1793-SUMIFS(条件付き不可!X:X,条件付き不可!E:E,D1793)</f>
        <v>580</v>
      </c>
      <c r="T1793" s="66">
        <f t="shared" si="399"/>
        <v>580</v>
      </c>
      <c r="U1793" s="66">
        <f>IF(COUNTIFS(条件付き不可!$E:$E,$D1793,条件付き不可!$C:$C,条件付き不可!$V$3)&gt;0,Q1793,SUMIFS(条件付き不可!$L:$L,条件付き不可!$E:$E,$D1793,条件付き不可!$C:$C,U$1))</f>
        <v>0</v>
      </c>
      <c r="V1793" s="66">
        <f>IF(COUNTIFS(条件付き不可!$E:$E,$D1793,条件付き不可!$C:$C,条件付き不可!$V$5)&gt;0,Q1793,IFERROR(VLOOKUP(D1793,条件付き不可!E:Y,21,0),0))</f>
        <v>0</v>
      </c>
    </row>
    <row r="1794" spans="1:22">
      <c r="A1794" s="53" t="str">
        <f t="shared" si="403"/>
        <v>044044</v>
      </c>
      <c r="B1794" s="53">
        <v>26</v>
      </c>
      <c r="C1794">
        <v>1793</v>
      </c>
      <c r="D1794">
        <v>44044</v>
      </c>
      <c r="E1794" t="s">
        <v>1176</v>
      </c>
      <c r="F1794" t="s">
        <v>1226</v>
      </c>
      <c r="G1794" t="str">
        <f>VLOOKUP(A1794,GIS!A:B,2,0)</f>
        <v>大日緑ヶ丘Ｄ</v>
      </c>
      <c r="H1794" t="s">
        <v>918</v>
      </c>
      <c r="I1794" t="s">
        <v>2625</v>
      </c>
      <c r="J1794" s="66">
        <v>550</v>
      </c>
      <c r="K1794" s="66">
        <v>550</v>
      </c>
      <c r="L1794" s="66">
        <v>550</v>
      </c>
      <c r="M1794" s="66">
        <v>550</v>
      </c>
      <c r="N1794" s="66">
        <f>VLOOKUP(A1794,GIS!A:C,3,0)</f>
        <v>550</v>
      </c>
      <c r="O1794" s="66" t="str">
        <f t="shared" si="400"/>
        <v/>
      </c>
      <c r="P1794" s="66" t="str">
        <f t="shared" si="416"/>
        <v/>
      </c>
      <c r="Q1794" s="66">
        <f t="shared" si="401"/>
        <v>550</v>
      </c>
      <c r="R1794" s="66">
        <f t="shared" si="402"/>
        <v>550</v>
      </c>
      <c r="S1794" s="66">
        <f>Q1794-U1794-SUMIFS(条件付き不可!X:X,条件付き不可!E:E,D1794)</f>
        <v>550</v>
      </c>
      <c r="T1794" s="66">
        <f t="shared" si="399"/>
        <v>550</v>
      </c>
      <c r="U1794" s="66">
        <f>IF(COUNTIFS(条件付き不可!$E:$E,$D1794,条件付き不可!$C:$C,条件付き不可!$V$3)&gt;0,Q1794,SUMIFS(条件付き不可!$L:$L,条件付き不可!$E:$E,$D1794,条件付き不可!$C:$C,U$1))</f>
        <v>0</v>
      </c>
      <c r="V1794" s="66">
        <f>IF(COUNTIFS(条件付き不可!$E:$E,$D1794,条件付き不可!$C:$C,条件付き不可!$V$5)&gt;0,Q1794,IFERROR(VLOOKUP(D1794,条件付き不可!E:Y,21,0),0))</f>
        <v>0</v>
      </c>
    </row>
    <row r="1795" spans="1:22">
      <c r="A1795" s="53" t="str">
        <f t="shared" si="403"/>
        <v>044045</v>
      </c>
      <c r="B1795" s="53">
        <v>26</v>
      </c>
      <c r="C1795">
        <v>1794</v>
      </c>
      <c r="D1795">
        <v>44045</v>
      </c>
      <c r="E1795" t="s">
        <v>1176</v>
      </c>
      <c r="F1795" t="s">
        <v>1226</v>
      </c>
      <c r="G1795" t="str">
        <f>VLOOKUP(A1795,GIS!A:B,2,0)</f>
        <v>大日緑ヶ丘E</v>
      </c>
      <c r="H1795" t="s">
        <v>918</v>
      </c>
      <c r="I1795" t="s">
        <v>2625</v>
      </c>
      <c r="J1795" s="66">
        <v>625</v>
      </c>
      <c r="K1795" s="66">
        <v>625</v>
      </c>
      <c r="L1795" s="66">
        <v>625</v>
      </c>
      <c r="M1795" s="66">
        <v>625</v>
      </c>
      <c r="N1795" s="66">
        <f>VLOOKUP(A1795,GIS!A:C,3,0)</f>
        <v>625</v>
      </c>
      <c r="O1795" s="66" t="str">
        <f t="shared" si="400"/>
        <v/>
      </c>
      <c r="P1795" s="66" t="str">
        <f t="shared" si="416"/>
        <v/>
      </c>
      <c r="Q1795" s="66">
        <f t="shared" si="401"/>
        <v>625</v>
      </c>
      <c r="R1795" s="66">
        <f t="shared" si="402"/>
        <v>625</v>
      </c>
      <c r="S1795" s="66">
        <f>Q1795-U1795-SUMIFS(条件付き不可!X:X,条件付き不可!E:E,D1795)</f>
        <v>625</v>
      </c>
      <c r="T1795" s="66">
        <f t="shared" ref="T1795:T1862" si="417">Q1795-V1795</f>
        <v>625</v>
      </c>
      <c r="U1795" s="66">
        <f>IF(COUNTIFS(条件付き不可!$E:$E,$D1795,条件付き不可!$C:$C,条件付き不可!$V$3)&gt;0,Q1795,SUMIFS(条件付き不可!$L:$L,条件付き不可!$E:$E,$D1795,条件付き不可!$C:$C,U$1))</f>
        <v>0</v>
      </c>
      <c r="V1795" s="66">
        <f>IF(COUNTIFS(条件付き不可!$E:$E,$D1795,条件付き不可!$C:$C,条件付き不可!$V$5)&gt;0,Q1795,IFERROR(VLOOKUP(D1795,条件付き不可!E:Y,21,0),0))</f>
        <v>0</v>
      </c>
    </row>
    <row r="1796" spans="1:22">
      <c r="A1796" s="53" t="str">
        <f t="shared" si="403"/>
        <v>044046</v>
      </c>
      <c r="B1796" s="53">
        <v>26</v>
      </c>
      <c r="C1796">
        <v>1795</v>
      </c>
      <c r="D1796">
        <v>44046</v>
      </c>
      <c r="E1796" t="s">
        <v>1176</v>
      </c>
      <c r="F1796" t="s">
        <v>1226</v>
      </c>
      <c r="G1796" t="str">
        <f>VLOOKUP(A1796,GIS!A:B,2,0)</f>
        <v>大日緑ヶ丘F</v>
      </c>
      <c r="H1796" t="s">
        <v>918</v>
      </c>
      <c r="I1796" t="s">
        <v>2625</v>
      </c>
      <c r="J1796" s="66">
        <v>350</v>
      </c>
      <c r="K1796" s="66">
        <v>350</v>
      </c>
      <c r="L1796" s="66">
        <v>350</v>
      </c>
      <c r="M1796" s="66">
        <v>350</v>
      </c>
      <c r="N1796" s="66">
        <f>VLOOKUP(A1796,GIS!A:C,3,0)</f>
        <v>350</v>
      </c>
      <c r="O1796" s="66" t="str">
        <f t="shared" si="400"/>
        <v/>
      </c>
      <c r="P1796" s="66" t="str">
        <f t="shared" si="416"/>
        <v/>
      </c>
      <c r="Q1796" s="66">
        <f t="shared" si="401"/>
        <v>350</v>
      </c>
      <c r="R1796" s="66">
        <f t="shared" si="402"/>
        <v>350</v>
      </c>
      <c r="S1796" s="66">
        <f>Q1796-U1796-SUMIFS(条件付き不可!X:X,条件付き不可!E:E,D1796)</f>
        <v>350</v>
      </c>
      <c r="T1796" s="66">
        <f t="shared" si="417"/>
        <v>350</v>
      </c>
      <c r="U1796" s="66">
        <f>IF(COUNTIFS(条件付き不可!$E:$E,$D1796,条件付き不可!$C:$C,条件付き不可!$V$3)&gt;0,Q1796,SUMIFS(条件付き不可!$L:$L,条件付き不可!$E:$E,$D1796,条件付き不可!$C:$C,U$1))</f>
        <v>0</v>
      </c>
      <c r="V1796" s="66">
        <f>IF(COUNTIFS(条件付き不可!$E:$E,$D1796,条件付き不可!$C:$C,条件付き不可!$V$5)&gt;0,Q1796,IFERROR(VLOOKUP(D1796,条件付き不可!E:Y,21,0),0))</f>
        <v>0</v>
      </c>
    </row>
    <row r="1797" spans="1:22">
      <c r="A1797" s="53" t="str">
        <f t="shared" ref="A1797" si="418">TEXT(D1797,"000000")</f>
        <v>044082</v>
      </c>
      <c r="B1797" s="53">
        <v>26</v>
      </c>
      <c r="C1797">
        <v>1796</v>
      </c>
      <c r="D1797">
        <v>44082</v>
      </c>
      <c r="E1797" t="s">
        <v>1176</v>
      </c>
      <c r="F1797" t="s">
        <v>1226</v>
      </c>
      <c r="G1797" t="str">
        <f>VLOOKUP(A1797,GIS!A:B,2,0)</f>
        <v>大日緑ヶ丘I</v>
      </c>
      <c r="H1797" t="s">
        <v>918</v>
      </c>
      <c r="I1797" t="s">
        <v>2625</v>
      </c>
      <c r="J1797" s="66">
        <v>350</v>
      </c>
      <c r="K1797" s="66">
        <v>232</v>
      </c>
      <c r="L1797" s="66">
        <v>232</v>
      </c>
      <c r="M1797" s="66">
        <v>350</v>
      </c>
      <c r="N1797" s="66">
        <f>VLOOKUP(A1797,GIS!A:C,3,0)</f>
        <v>350</v>
      </c>
      <c r="O1797" s="66" t="str">
        <f t="shared" ref="O1797" si="419">IF(J1797=N1797,"","✕")</f>
        <v/>
      </c>
      <c r="P1797" s="66" t="str">
        <f t="shared" ref="P1797" si="420">IF(J1797=K1797,IF(J1797=L1797,"","✕"),"✕")</f>
        <v>✕</v>
      </c>
      <c r="Q1797" s="66">
        <f t="shared" ref="Q1797" si="421">N1797</f>
        <v>350</v>
      </c>
      <c r="R1797" s="66">
        <f t="shared" ref="R1797" si="422">Q1797-U1797</f>
        <v>232</v>
      </c>
      <c r="S1797" s="66">
        <f>Q1797-U1797-SUMIFS(条件付き不可!X:X,条件付き不可!E:E,D1797)</f>
        <v>232</v>
      </c>
      <c r="T1797" s="66">
        <f t="shared" ref="T1797" si="423">Q1797-V1797</f>
        <v>350</v>
      </c>
      <c r="U1797" s="66">
        <f>IF(COUNTIFS(条件付き不可!$E:$E,$D1797,条件付き不可!$C:$C,条件付き不可!$V$3)&gt;0,Q1797,SUMIFS(条件付き不可!$L:$L,条件付き不可!$E:$E,$D1797,条件付き不可!$C:$C,U$1))</f>
        <v>118</v>
      </c>
      <c r="V1797" s="66">
        <f>IF(COUNTIFS(条件付き不可!$E:$E,$D1797,条件付き不可!$C:$C,条件付き不可!$V$5)&gt;0,Q1797,IFERROR(VLOOKUP(D1797,条件付き不可!E:Y,21,0),0))</f>
        <v>0</v>
      </c>
    </row>
    <row r="1798" spans="1:22">
      <c r="A1798" s="53" t="str">
        <f t="shared" si="403"/>
        <v>044047</v>
      </c>
      <c r="B1798" s="53">
        <v>26</v>
      </c>
      <c r="C1798">
        <v>1797</v>
      </c>
      <c r="D1798">
        <v>44047</v>
      </c>
      <c r="E1798" t="s">
        <v>1176</v>
      </c>
      <c r="F1798" t="s">
        <v>1226</v>
      </c>
      <c r="G1798" t="str">
        <f>VLOOKUP(A1798,GIS!A:B,2,0)</f>
        <v>大日緑ヶ丘G</v>
      </c>
      <c r="H1798" t="s">
        <v>918</v>
      </c>
      <c r="I1798" t="s">
        <v>2625</v>
      </c>
      <c r="J1798" s="66">
        <v>440</v>
      </c>
      <c r="K1798" s="66">
        <v>440</v>
      </c>
      <c r="L1798" s="66">
        <v>440</v>
      </c>
      <c r="M1798" s="66">
        <v>440</v>
      </c>
      <c r="N1798" s="66">
        <f>VLOOKUP(A1798,GIS!A:C,3,0)</f>
        <v>440</v>
      </c>
      <c r="O1798" s="66" t="str">
        <f t="shared" si="400"/>
        <v/>
      </c>
      <c r="P1798" s="66" t="str">
        <f t="shared" si="416"/>
        <v/>
      </c>
      <c r="Q1798" s="66">
        <f t="shared" si="401"/>
        <v>440</v>
      </c>
      <c r="R1798" s="66">
        <f t="shared" si="402"/>
        <v>440</v>
      </c>
      <c r="S1798" s="66">
        <f>Q1798-U1798-SUMIFS(条件付き不可!X:X,条件付き不可!E:E,D1798)</f>
        <v>440</v>
      </c>
      <c r="T1798" s="66">
        <f t="shared" si="417"/>
        <v>440</v>
      </c>
      <c r="U1798" s="66">
        <f>IF(COUNTIFS(条件付き不可!$E:$E,$D1798,条件付き不可!$C:$C,条件付き不可!$V$3)&gt;0,Q1798,SUMIFS(条件付き不可!$L:$L,条件付き不可!$E:$E,$D1798,条件付き不可!$C:$C,U$1))</f>
        <v>0</v>
      </c>
      <c r="V1798" s="66">
        <f>IF(COUNTIFS(条件付き不可!$E:$E,$D1798,条件付き不可!$C:$C,条件付き不可!$V$5)&gt;0,Q1798,IFERROR(VLOOKUP(D1798,条件付き不可!E:Y,21,0),0))</f>
        <v>0</v>
      </c>
    </row>
    <row r="1799" spans="1:22">
      <c r="A1799" s="53" t="str">
        <f t="shared" si="403"/>
        <v>044048</v>
      </c>
      <c r="B1799" s="53">
        <v>26</v>
      </c>
      <c r="C1799">
        <v>1798</v>
      </c>
      <c r="D1799">
        <v>44048</v>
      </c>
      <c r="E1799" t="s">
        <v>1176</v>
      </c>
      <c r="F1799" t="s">
        <v>1226</v>
      </c>
      <c r="G1799" t="str">
        <f>VLOOKUP(A1799,GIS!A:B,2,0)</f>
        <v>大日緑ヶ丘H</v>
      </c>
      <c r="H1799" t="s">
        <v>918</v>
      </c>
      <c r="I1799" t="s">
        <v>2625</v>
      </c>
      <c r="J1799" s="66">
        <v>315</v>
      </c>
      <c r="K1799" s="66">
        <v>315</v>
      </c>
      <c r="L1799" s="66">
        <v>315</v>
      </c>
      <c r="M1799" s="66">
        <v>315</v>
      </c>
      <c r="N1799" s="66">
        <f>VLOOKUP(A1799,GIS!A:C,3,0)</f>
        <v>315</v>
      </c>
      <c r="O1799" s="66" t="str">
        <f t="shared" si="400"/>
        <v/>
      </c>
      <c r="P1799" s="66" t="str">
        <f t="shared" si="416"/>
        <v/>
      </c>
      <c r="Q1799" s="66">
        <f t="shared" si="401"/>
        <v>315</v>
      </c>
      <c r="R1799" s="66">
        <f t="shared" si="402"/>
        <v>315</v>
      </c>
      <c r="S1799" s="66">
        <f>Q1799-U1799-SUMIFS(条件付き不可!X:X,条件付き不可!E:E,D1799)</f>
        <v>315</v>
      </c>
      <c r="T1799" s="66">
        <f t="shared" si="417"/>
        <v>315</v>
      </c>
      <c r="U1799" s="66">
        <f>IF(COUNTIFS(条件付き不可!$E:$E,$D1799,条件付き不可!$C:$C,条件付き不可!$V$3)&gt;0,Q1799,SUMIFS(条件付き不可!$L:$L,条件付き不可!$E:$E,$D1799,条件付き不可!$C:$C,U$1))</f>
        <v>0</v>
      </c>
      <c r="V1799" s="66">
        <f>IF(COUNTIFS(条件付き不可!$E:$E,$D1799,条件付き不可!$C:$C,条件付き不可!$V$5)&gt;0,Q1799,IFERROR(VLOOKUP(D1799,条件付き不可!E:Y,21,0),0))</f>
        <v>0</v>
      </c>
    </row>
    <row r="1800" spans="1:22">
      <c r="A1800" s="53" t="str">
        <f t="shared" si="403"/>
        <v>044049</v>
      </c>
      <c r="B1800" s="53">
        <v>26</v>
      </c>
      <c r="C1800">
        <v>1799</v>
      </c>
      <c r="D1800">
        <v>44049</v>
      </c>
      <c r="E1800" t="s">
        <v>1176</v>
      </c>
      <c r="F1800" t="s">
        <v>1226</v>
      </c>
      <c r="G1800" t="str">
        <f>VLOOKUP(A1800,GIS!A:B,2,0)</f>
        <v>大日　萱橋台</v>
      </c>
      <c r="H1800" t="s">
        <v>918</v>
      </c>
      <c r="I1800" t="s">
        <v>2625</v>
      </c>
      <c r="J1800" s="66">
        <v>590</v>
      </c>
      <c r="K1800" s="66">
        <v>590</v>
      </c>
      <c r="L1800" s="66">
        <v>590</v>
      </c>
      <c r="M1800" s="66">
        <v>590</v>
      </c>
      <c r="N1800" s="66">
        <f>VLOOKUP(A1800,GIS!A:C,3,0)</f>
        <v>590</v>
      </c>
      <c r="O1800" s="66" t="str">
        <f t="shared" si="400"/>
        <v/>
      </c>
      <c r="P1800" s="66" t="str">
        <f t="shared" si="416"/>
        <v/>
      </c>
      <c r="Q1800" s="66">
        <f t="shared" si="401"/>
        <v>590</v>
      </c>
      <c r="R1800" s="66">
        <f t="shared" si="402"/>
        <v>590</v>
      </c>
      <c r="S1800" s="66">
        <f>Q1800-U1800-SUMIFS(条件付き不可!X:X,条件付き不可!E:E,D1800)</f>
        <v>590</v>
      </c>
      <c r="T1800" s="66">
        <f t="shared" si="417"/>
        <v>590</v>
      </c>
      <c r="U1800" s="66">
        <f>IF(COUNTIFS(条件付き不可!$E:$E,$D1800,条件付き不可!$C:$C,条件付き不可!$V$3)&gt;0,Q1800,SUMIFS(条件付き不可!$L:$L,条件付き不可!$E:$E,$D1800,条件付き不可!$C:$C,U$1))</f>
        <v>0</v>
      </c>
      <c r="V1800" s="66">
        <f>IF(COUNTIFS(条件付き不可!$E:$E,$D1800,条件付き不可!$C:$C,条件付き不可!$V$5)&gt;0,Q1800,IFERROR(VLOOKUP(D1800,条件付き不可!E:Y,21,0),0))</f>
        <v>0</v>
      </c>
    </row>
    <row r="1801" spans="1:22">
      <c r="A1801" s="53" t="str">
        <f t="shared" si="403"/>
        <v>044050</v>
      </c>
      <c r="B1801" s="53">
        <v>26</v>
      </c>
      <c r="C1801">
        <v>1800</v>
      </c>
      <c r="D1801">
        <v>44050</v>
      </c>
      <c r="E1801" t="s">
        <v>1176</v>
      </c>
      <c r="F1801" t="s">
        <v>1236</v>
      </c>
      <c r="G1801" t="str">
        <f>VLOOKUP(A1801,GIS!A:B,2,0)</f>
        <v>大日桜ヶ丘A</v>
      </c>
      <c r="H1801" t="s">
        <v>918</v>
      </c>
      <c r="I1801" t="s">
        <v>2625</v>
      </c>
      <c r="J1801" s="66">
        <v>560</v>
      </c>
      <c r="K1801" s="66">
        <v>560</v>
      </c>
      <c r="L1801" s="66">
        <v>560</v>
      </c>
      <c r="M1801" s="66">
        <v>560</v>
      </c>
      <c r="N1801" s="66">
        <f>VLOOKUP(A1801,GIS!A:C,3,0)</f>
        <v>560</v>
      </c>
      <c r="O1801" s="66" t="str">
        <f t="shared" si="400"/>
        <v/>
      </c>
      <c r="P1801" s="66" t="str">
        <f t="shared" si="416"/>
        <v/>
      </c>
      <c r="Q1801" s="66">
        <f t="shared" si="401"/>
        <v>560</v>
      </c>
      <c r="R1801" s="66">
        <f t="shared" si="402"/>
        <v>560</v>
      </c>
      <c r="S1801" s="66">
        <f>Q1801-U1801-SUMIFS(条件付き不可!X:X,条件付き不可!E:E,D1801)</f>
        <v>560</v>
      </c>
      <c r="T1801" s="66">
        <f t="shared" si="417"/>
        <v>560</v>
      </c>
      <c r="U1801" s="66">
        <f>IF(COUNTIFS(条件付き不可!$E:$E,$D1801,条件付き不可!$C:$C,条件付き不可!$V$3)&gt;0,Q1801,SUMIFS(条件付き不可!$L:$L,条件付き不可!$E:$E,$D1801,条件付き不可!$C:$C,U$1))</f>
        <v>0</v>
      </c>
      <c r="V1801" s="66">
        <f>IF(COUNTIFS(条件付き不可!$E:$E,$D1801,条件付き不可!$C:$C,条件付き不可!$V$5)&gt;0,Q1801,IFERROR(VLOOKUP(D1801,条件付き不可!E:Y,21,0),0))</f>
        <v>0</v>
      </c>
    </row>
    <row r="1802" spans="1:22">
      <c r="A1802" s="53" t="str">
        <f t="shared" si="403"/>
        <v>044051</v>
      </c>
      <c r="B1802" s="53">
        <v>26</v>
      </c>
      <c r="C1802">
        <v>1801</v>
      </c>
      <c r="D1802">
        <v>44051</v>
      </c>
      <c r="E1802" t="s">
        <v>1176</v>
      </c>
      <c r="F1802" t="s">
        <v>1236</v>
      </c>
      <c r="G1802" t="str">
        <f>VLOOKUP(A1802,GIS!A:B,2,0)</f>
        <v>大日桜ヶ丘B</v>
      </c>
      <c r="H1802" t="s">
        <v>918</v>
      </c>
      <c r="I1802" t="s">
        <v>2625</v>
      </c>
      <c r="J1802" s="66">
        <v>500</v>
      </c>
      <c r="K1802" s="66">
        <v>500</v>
      </c>
      <c r="L1802" s="66">
        <v>500</v>
      </c>
      <c r="M1802" s="66">
        <v>500</v>
      </c>
      <c r="N1802" s="66">
        <f>VLOOKUP(A1802,GIS!A:C,3,0)</f>
        <v>500</v>
      </c>
      <c r="O1802" s="66" t="str">
        <f t="shared" si="400"/>
        <v/>
      </c>
      <c r="P1802" s="66" t="str">
        <f t="shared" si="416"/>
        <v/>
      </c>
      <c r="Q1802" s="66">
        <f t="shared" si="401"/>
        <v>500</v>
      </c>
      <c r="R1802" s="66">
        <f t="shared" si="402"/>
        <v>500</v>
      </c>
      <c r="S1802" s="66">
        <f>Q1802-U1802-SUMIFS(条件付き不可!X:X,条件付き不可!E:E,D1802)</f>
        <v>500</v>
      </c>
      <c r="T1802" s="66">
        <f t="shared" si="417"/>
        <v>500</v>
      </c>
      <c r="U1802" s="66">
        <f>IF(COUNTIFS(条件付き不可!$E:$E,$D1802,条件付き不可!$C:$C,条件付き不可!$V$3)&gt;0,Q1802,SUMIFS(条件付き不可!$L:$L,条件付き不可!$E:$E,$D1802,条件付き不可!$C:$C,U$1))</f>
        <v>0</v>
      </c>
      <c r="V1802" s="66">
        <f>IF(COUNTIFS(条件付き不可!$E:$E,$D1802,条件付き不可!$C:$C,条件付き不可!$V$5)&gt;0,Q1802,IFERROR(VLOOKUP(D1802,条件付き不可!E:Y,21,0),0))</f>
        <v>0</v>
      </c>
    </row>
    <row r="1803" spans="1:22">
      <c r="A1803" s="53" t="str">
        <f t="shared" si="403"/>
        <v>044052</v>
      </c>
      <c r="B1803" s="53">
        <v>26</v>
      </c>
      <c r="C1803">
        <v>1802</v>
      </c>
      <c r="D1803">
        <v>44052</v>
      </c>
      <c r="E1803" t="s">
        <v>1176</v>
      </c>
      <c r="F1803" t="s">
        <v>1236</v>
      </c>
      <c r="G1803" t="str">
        <f>VLOOKUP(A1803,GIS!A:B,2,0)</f>
        <v>大日桜ヶ丘C</v>
      </c>
      <c r="H1803" t="s">
        <v>918</v>
      </c>
      <c r="I1803" t="s">
        <v>2625</v>
      </c>
      <c r="J1803" s="66">
        <v>600</v>
      </c>
      <c r="K1803" s="66">
        <v>600</v>
      </c>
      <c r="L1803" s="66">
        <v>600</v>
      </c>
      <c r="M1803" s="66">
        <v>600</v>
      </c>
      <c r="N1803" s="66">
        <f>VLOOKUP(A1803,GIS!A:C,3,0)</f>
        <v>600</v>
      </c>
      <c r="O1803" s="66" t="str">
        <f t="shared" si="400"/>
        <v/>
      </c>
      <c r="P1803" s="66" t="str">
        <f t="shared" si="416"/>
        <v/>
      </c>
      <c r="Q1803" s="66">
        <f t="shared" si="401"/>
        <v>600</v>
      </c>
      <c r="R1803" s="66">
        <f t="shared" si="402"/>
        <v>600</v>
      </c>
      <c r="S1803" s="66">
        <f>Q1803-U1803-SUMIFS(条件付き不可!X:X,条件付き不可!E:E,D1803)</f>
        <v>600</v>
      </c>
      <c r="T1803" s="66">
        <f t="shared" si="417"/>
        <v>600</v>
      </c>
      <c r="U1803" s="66">
        <f>IF(COUNTIFS(条件付き不可!$E:$E,$D1803,条件付き不可!$C:$C,条件付き不可!$V$3)&gt;0,Q1803,SUMIFS(条件付き不可!$L:$L,条件付き不可!$E:$E,$D1803,条件付き不可!$C:$C,U$1))</f>
        <v>0</v>
      </c>
      <c r="V1803" s="66">
        <f>IF(COUNTIFS(条件付き不可!$E:$E,$D1803,条件付き不可!$C:$C,条件付き不可!$V$5)&gt;0,Q1803,IFERROR(VLOOKUP(D1803,条件付き不可!E:Y,21,0),0))</f>
        <v>0</v>
      </c>
    </row>
    <row r="1804" spans="1:22">
      <c r="A1804" s="53" t="str">
        <f t="shared" si="403"/>
        <v>044053</v>
      </c>
      <c r="B1804" s="53">
        <v>26</v>
      </c>
      <c r="C1804">
        <v>1803</v>
      </c>
      <c r="D1804">
        <v>44053</v>
      </c>
      <c r="E1804" t="s">
        <v>1176</v>
      </c>
      <c r="F1804" t="s">
        <v>1240</v>
      </c>
      <c r="G1804" t="str">
        <f>VLOOKUP(A1804,GIS!A:B,2,0)</f>
        <v>さつきヶ丘・下志津新田</v>
      </c>
      <c r="H1804" t="s">
        <v>918</v>
      </c>
      <c r="I1804" t="s">
        <v>2625</v>
      </c>
      <c r="J1804" s="66">
        <v>540</v>
      </c>
      <c r="K1804" s="66">
        <v>540</v>
      </c>
      <c r="L1804" s="66">
        <v>540</v>
      </c>
      <c r="M1804" s="66">
        <v>540</v>
      </c>
      <c r="N1804" s="66">
        <f>VLOOKUP(A1804,GIS!A:C,3,0)</f>
        <v>540</v>
      </c>
      <c r="O1804" s="66" t="str">
        <f t="shared" ref="O1804:O1870" si="424">IF(J1804=N1804,"","✕")</f>
        <v/>
      </c>
      <c r="P1804" s="66" t="str">
        <f t="shared" si="416"/>
        <v/>
      </c>
      <c r="Q1804" s="66">
        <f t="shared" ref="Q1804:Q1870" si="425">N1804</f>
        <v>540</v>
      </c>
      <c r="R1804" s="66">
        <f t="shared" ref="R1804:R1870" si="426">Q1804-U1804</f>
        <v>540</v>
      </c>
      <c r="S1804" s="66">
        <f>Q1804-U1804-SUMIFS(条件付き不可!X:X,条件付き不可!E:E,D1804)</f>
        <v>540</v>
      </c>
      <c r="T1804" s="66">
        <f t="shared" si="417"/>
        <v>540</v>
      </c>
      <c r="U1804" s="66">
        <f>IF(COUNTIFS(条件付き不可!$E:$E,$D1804,条件付き不可!$C:$C,条件付き不可!$V$3)&gt;0,Q1804,SUMIFS(条件付き不可!$L:$L,条件付き不可!$E:$E,$D1804,条件付き不可!$C:$C,U$1))</f>
        <v>0</v>
      </c>
      <c r="V1804" s="66">
        <f>IF(COUNTIFS(条件付き不可!$E:$E,$D1804,条件付き不可!$C:$C,条件付き不可!$V$5)&gt;0,Q1804,IFERROR(VLOOKUP(D1804,条件付き不可!E:Y,21,0),0))</f>
        <v>0</v>
      </c>
    </row>
    <row r="1805" spans="1:22">
      <c r="A1805" s="53" t="str">
        <f t="shared" si="403"/>
        <v>044054</v>
      </c>
      <c r="B1805" s="53">
        <v>26</v>
      </c>
      <c r="C1805">
        <v>1804</v>
      </c>
      <c r="D1805">
        <v>44054</v>
      </c>
      <c r="E1805" t="s">
        <v>1176</v>
      </c>
      <c r="F1805" t="s">
        <v>1240</v>
      </c>
      <c r="G1805" t="str">
        <f>VLOOKUP(A1805,GIS!A:B,2,0)</f>
        <v>下志津新田A</v>
      </c>
      <c r="H1805" t="s">
        <v>918</v>
      </c>
      <c r="I1805" t="s">
        <v>2625</v>
      </c>
      <c r="J1805" s="66">
        <v>760</v>
      </c>
      <c r="K1805" s="66">
        <v>760</v>
      </c>
      <c r="L1805" s="66">
        <v>760</v>
      </c>
      <c r="M1805" s="66">
        <v>760</v>
      </c>
      <c r="N1805" s="66">
        <f>VLOOKUP(A1805,GIS!A:C,3,0)</f>
        <v>760</v>
      </c>
      <c r="O1805" s="66" t="str">
        <f t="shared" si="424"/>
        <v/>
      </c>
      <c r="P1805" s="66" t="str">
        <f t="shared" si="416"/>
        <v/>
      </c>
      <c r="Q1805" s="66">
        <f t="shared" si="425"/>
        <v>760</v>
      </c>
      <c r="R1805" s="66">
        <f t="shared" si="426"/>
        <v>760</v>
      </c>
      <c r="S1805" s="66">
        <f>Q1805-U1805-SUMIFS(条件付き不可!X:X,条件付き不可!E:E,D1805)</f>
        <v>760</v>
      </c>
      <c r="T1805" s="66">
        <f t="shared" si="417"/>
        <v>760</v>
      </c>
      <c r="U1805" s="66">
        <f>IF(COUNTIFS(条件付き不可!$E:$E,$D1805,条件付き不可!$C:$C,条件付き不可!$V$3)&gt;0,Q1805,SUMIFS(条件付き不可!$L:$L,条件付き不可!$E:$E,$D1805,条件付き不可!$C:$C,U$1))</f>
        <v>0</v>
      </c>
      <c r="V1805" s="66">
        <f>IF(COUNTIFS(条件付き不可!$E:$E,$D1805,条件付き不可!$C:$C,条件付き不可!$V$5)&gt;0,Q1805,IFERROR(VLOOKUP(D1805,条件付き不可!E:Y,21,0),0))</f>
        <v>0</v>
      </c>
    </row>
    <row r="1806" spans="1:22">
      <c r="A1806" s="53" t="str">
        <f t="shared" si="403"/>
        <v>044055</v>
      </c>
      <c r="B1806" s="53">
        <v>26</v>
      </c>
      <c r="C1806">
        <v>1805</v>
      </c>
      <c r="D1806">
        <v>44055</v>
      </c>
      <c r="E1806" t="s">
        <v>1176</v>
      </c>
      <c r="F1806" t="s">
        <v>1240</v>
      </c>
      <c r="G1806" t="str">
        <f>VLOOKUP(A1806,GIS!A:B,2,0)</f>
        <v>下志津新田B</v>
      </c>
      <c r="H1806" t="s">
        <v>918</v>
      </c>
      <c r="I1806" t="s">
        <v>2625</v>
      </c>
      <c r="J1806" s="66">
        <v>500</v>
      </c>
      <c r="K1806" s="66">
        <v>500</v>
      </c>
      <c r="L1806" s="66">
        <v>500</v>
      </c>
      <c r="M1806" s="66">
        <v>500</v>
      </c>
      <c r="N1806" s="66">
        <f>VLOOKUP(A1806,GIS!A:C,3,0)</f>
        <v>500</v>
      </c>
      <c r="O1806" s="66" t="str">
        <f t="shared" si="424"/>
        <v/>
      </c>
      <c r="P1806" s="66" t="str">
        <f t="shared" si="416"/>
        <v/>
      </c>
      <c r="Q1806" s="66">
        <f t="shared" si="425"/>
        <v>500</v>
      </c>
      <c r="R1806" s="66">
        <f t="shared" si="426"/>
        <v>500</v>
      </c>
      <c r="S1806" s="66">
        <f>Q1806-U1806-SUMIFS(条件付き不可!X:X,条件付き不可!E:E,D1806)</f>
        <v>500</v>
      </c>
      <c r="T1806" s="66">
        <f t="shared" si="417"/>
        <v>500</v>
      </c>
      <c r="U1806" s="66">
        <f>IF(COUNTIFS(条件付き不可!$E:$E,$D1806,条件付き不可!$C:$C,条件付き不可!$V$3)&gt;0,Q1806,SUMIFS(条件付き不可!$L:$L,条件付き不可!$E:$E,$D1806,条件付き不可!$C:$C,U$1))</f>
        <v>0</v>
      </c>
      <c r="V1806" s="66">
        <f>IF(COUNTIFS(条件付き不可!$E:$E,$D1806,条件付き不可!$C:$C,条件付き不可!$V$5)&gt;0,Q1806,IFERROR(VLOOKUP(D1806,条件付き不可!E:Y,21,0),0))</f>
        <v>0</v>
      </c>
    </row>
    <row r="1807" spans="1:22">
      <c r="A1807" s="53" t="str">
        <f t="shared" si="403"/>
        <v>044056</v>
      </c>
      <c r="B1807" s="53">
        <v>26</v>
      </c>
      <c r="C1807">
        <v>1806</v>
      </c>
      <c r="D1807">
        <v>44056</v>
      </c>
      <c r="E1807" t="s">
        <v>1176</v>
      </c>
      <c r="F1807" t="s">
        <v>1240</v>
      </c>
      <c r="G1807" t="str">
        <f>VLOOKUP(A1807,GIS!A:B,2,0)</f>
        <v>四街道 A</v>
      </c>
      <c r="H1807" t="s">
        <v>918</v>
      </c>
      <c r="I1807" t="s">
        <v>2625</v>
      </c>
      <c r="J1807" s="66">
        <v>350</v>
      </c>
      <c r="K1807" s="66">
        <v>350</v>
      </c>
      <c r="L1807" s="66">
        <v>350</v>
      </c>
      <c r="M1807" s="66">
        <v>350</v>
      </c>
      <c r="N1807" s="66">
        <f>VLOOKUP(A1807,GIS!A:C,3,0)</f>
        <v>350</v>
      </c>
      <c r="O1807" s="66" t="str">
        <f t="shared" si="424"/>
        <v/>
      </c>
      <c r="P1807" s="66" t="str">
        <f t="shared" si="416"/>
        <v/>
      </c>
      <c r="Q1807" s="66">
        <f t="shared" si="425"/>
        <v>350</v>
      </c>
      <c r="R1807" s="66">
        <f t="shared" si="426"/>
        <v>350</v>
      </c>
      <c r="S1807" s="66">
        <f>Q1807-U1807-SUMIFS(条件付き不可!X:X,条件付き不可!E:E,D1807)</f>
        <v>350</v>
      </c>
      <c r="T1807" s="66">
        <f t="shared" si="417"/>
        <v>350</v>
      </c>
      <c r="U1807" s="66">
        <f>IF(COUNTIFS(条件付き不可!$E:$E,$D1807,条件付き不可!$C:$C,条件付き不可!$V$3)&gt;0,Q1807,SUMIFS(条件付き不可!$L:$L,条件付き不可!$E:$E,$D1807,条件付き不可!$C:$C,U$1))</f>
        <v>0</v>
      </c>
      <c r="V1807" s="66">
        <f>IF(COUNTIFS(条件付き不可!$E:$E,$D1807,条件付き不可!$C:$C,条件付き不可!$V$5)&gt;0,Q1807,IFERROR(VLOOKUP(D1807,条件付き不可!E:Y,21,0),0))</f>
        <v>0</v>
      </c>
    </row>
    <row r="1808" spans="1:22">
      <c r="A1808" s="53" t="str">
        <f t="shared" si="403"/>
        <v>044057</v>
      </c>
      <c r="B1808" s="53">
        <v>26</v>
      </c>
      <c r="C1808">
        <v>1807</v>
      </c>
      <c r="D1808">
        <v>44057</v>
      </c>
      <c r="E1808" t="s">
        <v>1176</v>
      </c>
      <c r="F1808" t="s">
        <v>1240</v>
      </c>
      <c r="G1808" t="str">
        <f>VLOOKUP(A1808,GIS!A:B,2,0)</f>
        <v>四街道　B</v>
      </c>
      <c r="H1808" t="s">
        <v>918</v>
      </c>
      <c r="I1808" t="s">
        <v>2625</v>
      </c>
      <c r="J1808" s="66">
        <v>240</v>
      </c>
      <c r="K1808" s="66">
        <v>240</v>
      </c>
      <c r="L1808" s="66">
        <v>240</v>
      </c>
      <c r="M1808" s="66">
        <v>240</v>
      </c>
      <c r="N1808" s="66">
        <f>VLOOKUP(A1808,GIS!A:C,3,0)</f>
        <v>240</v>
      </c>
      <c r="O1808" s="66" t="str">
        <f t="shared" si="424"/>
        <v/>
      </c>
      <c r="P1808" s="66" t="str">
        <f t="shared" si="416"/>
        <v/>
      </c>
      <c r="Q1808" s="66">
        <f t="shared" si="425"/>
        <v>240</v>
      </c>
      <c r="R1808" s="66">
        <f t="shared" si="426"/>
        <v>240</v>
      </c>
      <c r="S1808" s="66">
        <f>Q1808-U1808-SUMIFS(条件付き不可!X:X,条件付き不可!E:E,D1808)</f>
        <v>240</v>
      </c>
      <c r="T1808" s="66">
        <f t="shared" si="417"/>
        <v>240</v>
      </c>
      <c r="U1808" s="66">
        <f>IF(COUNTIFS(条件付き不可!$E:$E,$D1808,条件付き不可!$C:$C,条件付き不可!$V$3)&gt;0,Q1808,SUMIFS(条件付き不可!$L:$L,条件付き不可!$E:$E,$D1808,条件付き不可!$C:$C,U$1))</f>
        <v>0</v>
      </c>
      <c r="V1808" s="66">
        <f>IF(COUNTIFS(条件付き不可!$E:$E,$D1808,条件付き不可!$C:$C,条件付き不可!$V$5)&gt;0,Q1808,IFERROR(VLOOKUP(D1808,条件付き不可!E:Y,21,0),0))</f>
        <v>0</v>
      </c>
    </row>
    <row r="1809" spans="1:22">
      <c r="A1809" s="53" t="str">
        <f t="shared" ref="A1809:A1877" si="427">TEXT(D1809,"000000")</f>
        <v>044058</v>
      </c>
      <c r="B1809" s="53">
        <v>26</v>
      </c>
      <c r="C1809">
        <v>1808</v>
      </c>
      <c r="D1809">
        <v>44058</v>
      </c>
      <c r="E1809" t="s">
        <v>1176</v>
      </c>
      <c r="F1809" t="s">
        <v>1176</v>
      </c>
      <c r="G1809" t="str">
        <f>VLOOKUP(A1809,GIS!A:B,2,0)</f>
        <v>四街道　１丁目</v>
      </c>
      <c r="H1809" t="s">
        <v>918</v>
      </c>
      <c r="I1809" t="s">
        <v>2625</v>
      </c>
      <c r="J1809" s="66">
        <v>610</v>
      </c>
      <c r="K1809" s="66">
        <v>610</v>
      </c>
      <c r="L1809" s="66">
        <v>610</v>
      </c>
      <c r="M1809" s="66">
        <v>610</v>
      </c>
      <c r="N1809" s="66">
        <f>VLOOKUP(A1809,GIS!A:C,3,0)</f>
        <v>610</v>
      </c>
      <c r="O1809" s="66" t="str">
        <f t="shared" si="424"/>
        <v/>
      </c>
      <c r="P1809" s="66" t="str">
        <f t="shared" si="416"/>
        <v/>
      </c>
      <c r="Q1809" s="66">
        <f t="shared" si="425"/>
        <v>610</v>
      </c>
      <c r="R1809" s="66">
        <f t="shared" si="426"/>
        <v>610</v>
      </c>
      <c r="S1809" s="66">
        <f>Q1809-U1809-SUMIFS(条件付き不可!X:X,条件付き不可!E:E,D1809)</f>
        <v>610</v>
      </c>
      <c r="T1809" s="66">
        <f t="shared" si="417"/>
        <v>610</v>
      </c>
      <c r="U1809" s="66">
        <f>IF(COUNTIFS(条件付き不可!$E:$E,$D1809,条件付き不可!$C:$C,条件付き不可!$V$3)&gt;0,Q1809,SUMIFS(条件付き不可!$L:$L,条件付き不可!$E:$E,$D1809,条件付き不可!$C:$C,U$1))</f>
        <v>0</v>
      </c>
      <c r="V1809" s="66">
        <f>IF(COUNTIFS(条件付き不可!$E:$E,$D1809,条件付き不可!$C:$C,条件付き不可!$V$5)&gt;0,Q1809,IFERROR(VLOOKUP(D1809,条件付き不可!E:Y,21,0),0))</f>
        <v>0</v>
      </c>
    </row>
    <row r="1810" spans="1:22">
      <c r="A1810" s="53" t="str">
        <f t="shared" si="427"/>
        <v>044059</v>
      </c>
      <c r="B1810" s="53">
        <v>26</v>
      </c>
      <c r="C1810">
        <v>1809</v>
      </c>
      <c r="D1810">
        <v>44059</v>
      </c>
      <c r="E1810" t="s">
        <v>1176</v>
      </c>
      <c r="F1810" t="s">
        <v>1176</v>
      </c>
      <c r="G1810" t="str">
        <f>VLOOKUP(A1810,GIS!A:B,2,0)</f>
        <v>四街道　２丁目</v>
      </c>
      <c r="H1810" t="s">
        <v>918</v>
      </c>
      <c r="I1810" t="s">
        <v>2625</v>
      </c>
      <c r="J1810" s="66">
        <v>635</v>
      </c>
      <c r="K1810" s="66">
        <v>565</v>
      </c>
      <c r="L1810" s="66">
        <v>565</v>
      </c>
      <c r="M1810" s="66">
        <v>635</v>
      </c>
      <c r="N1810" s="66">
        <f>VLOOKUP(A1810,GIS!A:C,3,0)</f>
        <v>635</v>
      </c>
      <c r="O1810" s="66" t="str">
        <f t="shared" si="424"/>
        <v/>
      </c>
      <c r="P1810" s="66" t="str">
        <f t="shared" si="416"/>
        <v>✕</v>
      </c>
      <c r="Q1810" s="66">
        <f t="shared" si="425"/>
        <v>635</v>
      </c>
      <c r="R1810" s="66">
        <f t="shared" si="426"/>
        <v>565</v>
      </c>
      <c r="S1810" s="66">
        <f>Q1810-U1810-SUMIFS(条件付き不可!X:X,条件付き不可!E:E,D1810)</f>
        <v>565</v>
      </c>
      <c r="T1810" s="66">
        <f t="shared" si="417"/>
        <v>635</v>
      </c>
      <c r="U1810" s="66">
        <f>IF(COUNTIFS(条件付き不可!$E:$E,$D1810,条件付き不可!$C:$C,条件付き不可!$V$3)&gt;0,Q1810,SUMIFS(条件付き不可!$L:$L,条件付き不可!$E:$E,$D1810,条件付き不可!$C:$C,U$1))</f>
        <v>70</v>
      </c>
      <c r="V1810" s="66">
        <f>IF(COUNTIFS(条件付き不可!$E:$E,$D1810,条件付き不可!$C:$C,条件付き不可!$V$5)&gt;0,Q1810,IFERROR(VLOOKUP(D1810,条件付き不可!E:Y,21,0),0))</f>
        <v>0</v>
      </c>
    </row>
    <row r="1811" spans="1:22">
      <c r="A1811" s="53" t="str">
        <f t="shared" si="427"/>
        <v>044060</v>
      </c>
      <c r="B1811" s="53">
        <v>26</v>
      </c>
      <c r="C1811">
        <v>1810</v>
      </c>
      <c r="D1811">
        <v>44060</v>
      </c>
      <c r="E1811" t="s">
        <v>1176</v>
      </c>
      <c r="F1811" t="s">
        <v>1176</v>
      </c>
      <c r="G1811" t="str">
        <f>VLOOKUP(A1811,GIS!A:B,2,0)</f>
        <v>四街道　３丁目</v>
      </c>
      <c r="H1811" t="s">
        <v>918</v>
      </c>
      <c r="I1811" t="s">
        <v>2625</v>
      </c>
      <c r="J1811" s="66">
        <v>540</v>
      </c>
      <c r="K1811" s="66">
        <v>540</v>
      </c>
      <c r="L1811" s="66">
        <v>540</v>
      </c>
      <c r="M1811" s="66">
        <v>540</v>
      </c>
      <c r="N1811" s="66">
        <f>VLOOKUP(A1811,GIS!A:C,3,0)</f>
        <v>540</v>
      </c>
      <c r="O1811" s="66" t="str">
        <f t="shared" si="424"/>
        <v/>
      </c>
      <c r="P1811" s="66" t="str">
        <f t="shared" si="416"/>
        <v/>
      </c>
      <c r="Q1811" s="66">
        <f t="shared" si="425"/>
        <v>540</v>
      </c>
      <c r="R1811" s="66">
        <f t="shared" si="426"/>
        <v>540</v>
      </c>
      <c r="S1811" s="66">
        <f>Q1811-U1811-SUMIFS(条件付き不可!X:X,条件付き不可!E:E,D1811)</f>
        <v>540</v>
      </c>
      <c r="T1811" s="66">
        <f t="shared" si="417"/>
        <v>540</v>
      </c>
      <c r="U1811" s="66">
        <f>IF(COUNTIFS(条件付き不可!$E:$E,$D1811,条件付き不可!$C:$C,条件付き不可!$V$3)&gt;0,Q1811,SUMIFS(条件付き不可!$L:$L,条件付き不可!$E:$E,$D1811,条件付き不可!$C:$C,U$1))</f>
        <v>0</v>
      </c>
      <c r="V1811" s="66">
        <f>IF(COUNTIFS(条件付き不可!$E:$E,$D1811,条件付き不可!$C:$C,条件付き不可!$V$5)&gt;0,Q1811,IFERROR(VLOOKUP(D1811,条件付き不可!E:Y,21,0),0))</f>
        <v>0</v>
      </c>
    </row>
    <row r="1812" spans="1:22">
      <c r="A1812" s="53" t="str">
        <f t="shared" si="427"/>
        <v>044061</v>
      </c>
      <c r="B1812" s="53">
        <v>26</v>
      </c>
      <c r="C1812">
        <v>1811</v>
      </c>
      <c r="D1812">
        <v>44061</v>
      </c>
      <c r="E1812" t="s">
        <v>1176</v>
      </c>
      <c r="F1812" t="s">
        <v>1249</v>
      </c>
      <c r="G1812" t="str">
        <f>VLOOKUP(A1812,GIS!A:B,2,0)</f>
        <v>六方町</v>
      </c>
      <c r="H1812" t="s">
        <v>918</v>
      </c>
      <c r="I1812" t="s">
        <v>2623</v>
      </c>
      <c r="J1812" s="66">
        <v>515</v>
      </c>
      <c r="K1812" s="66">
        <v>515</v>
      </c>
      <c r="L1812" s="66">
        <v>515</v>
      </c>
      <c r="M1812" s="66">
        <v>515</v>
      </c>
      <c r="N1812" s="66">
        <f>VLOOKUP(A1812,GIS!A:C,3,0)</f>
        <v>515</v>
      </c>
      <c r="O1812" s="66" t="str">
        <f t="shared" si="424"/>
        <v/>
      </c>
      <c r="P1812" s="66" t="str">
        <f t="shared" si="416"/>
        <v/>
      </c>
      <c r="Q1812" s="66">
        <f t="shared" si="425"/>
        <v>515</v>
      </c>
      <c r="R1812" s="66">
        <f t="shared" si="426"/>
        <v>515</v>
      </c>
      <c r="S1812" s="66">
        <f>Q1812-U1812-SUMIFS(条件付き不可!X:X,条件付き不可!E:E,D1812)</f>
        <v>515</v>
      </c>
      <c r="T1812" s="66">
        <f t="shared" si="417"/>
        <v>515</v>
      </c>
      <c r="U1812" s="66">
        <f>IF(COUNTIFS(条件付き不可!$E:$E,$D1812,条件付き不可!$C:$C,条件付き不可!$V$3)&gt;0,Q1812,SUMIFS(条件付き不可!$L:$L,条件付き不可!$E:$E,$D1812,条件付き不可!$C:$C,U$1))</f>
        <v>0</v>
      </c>
      <c r="V1812" s="66">
        <f>IF(COUNTIFS(条件付き不可!$E:$E,$D1812,条件付き不可!$C:$C,条件付き不可!$V$5)&gt;0,Q1812,IFERROR(VLOOKUP(D1812,条件付き不可!E:Y,21,0),0))</f>
        <v>0</v>
      </c>
    </row>
    <row r="1813" spans="1:22">
      <c r="A1813" s="53" t="str">
        <f t="shared" si="427"/>
        <v>044062</v>
      </c>
      <c r="B1813" s="53">
        <v>26</v>
      </c>
      <c r="C1813">
        <v>1812</v>
      </c>
      <c r="D1813">
        <v>44062</v>
      </c>
      <c r="E1813" t="s">
        <v>1176</v>
      </c>
      <c r="F1813" t="s">
        <v>1249</v>
      </c>
      <c r="G1813" t="str">
        <f>VLOOKUP(A1813,GIS!A:B,2,0)</f>
        <v>小深町 A</v>
      </c>
      <c r="H1813" t="s">
        <v>918</v>
      </c>
      <c r="I1813" t="s">
        <v>2623</v>
      </c>
      <c r="J1813" s="66">
        <v>710</v>
      </c>
      <c r="K1813" s="66">
        <v>710</v>
      </c>
      <c r="L1813" s="66">
        <v>710</v>
      </c>
      <c r="M1813" s="66">
        <v>710</v>
      </c>
      <c r="N1813" s="66">
        <f>VLOOKUP(A1813,GIS!A:C,3,0)</f>
        <v>710</v>
      </c>
      <c r="O1813" s="66" t="str">
        <f t="shared" si="424"/>
        <v/>
      </c>
      <c r="P1813" s="66" t="str">
        <f t="shared" si="416"/>
        <v/>
      </c>
      <c r="Q1813" s="66">
        <f t="shared" si="425"/>
        <v>710</v>
      </c>
      <c r="R1813" s="66">
        <f t="shared" si="426"/>
        <v>710</v>
      </c>
      <c r="S1813" s="66">
        <f>Q1813-U1813-SUMIFS(条件付き不可!X:X,条件付き不可!E:E,D1813)</f>
        <v>710</v>
      </c>
      <c r="T1813" s="66">
        <f t="shared" si="417"/>
        <v>710</v>
      </c>
      <c r="U1813" s="66">
        <f>IF(COUNTIFS(条件付き不可!$E:$E,$D1813,条件付き不可!$C:$C,条件付き不可!$V$3)&gt;0,Q1813,SUMIFS(条件付き不可!$L:$L,条件付き不可!$E:$E,$D1813,条件付き不可!$C:$C,U$1))</f>
        <v>0</v>
      </c>
      <c r="V1813" s="66">
        <f>IF(COUNTIFS(条件付き不可!$E:$E,$D1813,条件付き不可!$C:$C,条件付き不可!$V$5)&gt;0,Q1813,IFERROR(VLOOKUP(D1813,条件付き不可!E:Y,21,0),0))</f>
        <v>0</v>
      </c>
    </row>
    <row r="1814" spans="1:22">
      <c r="A1814" s="53" t="str">
        <f t="shared" si="427"/>
        <v>044063</v>
      </c>
      <c r="B1814" s="53">
        <v>26</v>
      </c>
      <c r="C1814">
        <v>1813</v>
      </c>
      <c r="D1814">
        <v>44063</v>
      </c>
      <c r="E1814" t="s">
        <v>1176</v>
      </c>
      <c r="F1814" t="s">
        <v>1249</v>
      </c>
      <c r="G1814" t="str">
        <f>VLOOKUP(A1814,GIS!A:B,2,0)</f>
        <v>小深町 B</v>
      </c>
      <c r="H1814" t="s">
        <v>918</v>
      </c>
      <c r="I1814" t="s">
        <v>2623</v>
      </c>
      <c r="J1814" s="66">
        <v>716</v>
      </c>
      <c r="K1814" s="66">
        <v>716</v>
      </c>
      <c r="L1814" s="66">
        <v>716</v>
      </c>
      <c r="M1814" s="66">
        <v>716</v>
      </c>
      <c r="N1814" s="66">
        <f>VLOOKUP(A1814,GIS!A:C,3,0)</f>
        <v>716</v>
      </c>
      <c r="O1814" s="66" t="str">
        <f t="shared" si="424"/>
        <v/>
      </c>
      <c r="P1814" s="66" t="str">
        <f t="shared" si="416"/>
        <v/>
      </c>
      <c r="Q1814" s="66">
        <f t="shared" si="425"/>
        <v>716</v>
      </c>
      <c r="R1814" s="66">
        <f t="shared" si="426"/>
        <v>716</v>
      </c>
      <c r="S1814" s="66">
        <f>Q1814-U1814-SUMIFS(条件付き不可!X:X,条件付き不可!E:E,D1814)</f>
        <v>716</v>
      </c>
      <c r="T1814" s="66">
        <f t="shared" si="417"/>
        <v>716</v>
      </c>
      <c r="U1814" s="66">
        <f>IF(COUNTIFS(条件付き不可!$E:$E,$D1814,条件付き不可!$C:$C,条件付き不可!$V$3)&gt;0,Q1814,SUMIFS(条件付き不可!$L:$L,条件付き不可!$E:$E,$D1814,条件付き不可!$C:$C,U$1))</f>
        <v>0</v>
      </c>
      <c r="V1814" s="66">
        <f>IF(COUNTIFS(条件付き不可!$E:$E,$D1814,条件付き不可!$C:$C,条件付き不可!$V$5)&gt;0,Q1814,IFERROR(VLOOKUP(D1814,条件付き不可!E:Y,21,0),0))</f>
        <v>0</v>
      </c>
    </row>
    <row r="1815" spans="1:22">
      <c r="A1815" s="53" t="str">
        <f t="shared" si="427"/>
        <v>044065</v>
      </c>
      <c r="B1815" s="53">
        <v>26</v>
      </c>
      <c r="C1815">
        <v>1814</v>
      </c>
      <c r="D1815">
        <v>44065</v>
      </c>
      <c r="E1815" t="s">
        <v>1176</v>
      </c>
      <c r="F1815" t="s">
        <v>1253</v>
      </c>
      <c r="G1815" t="str">
        <f>VLOOKUP(A1815,GIS!A:B,2,0)</f>
        <v>山王A</v>
      </c>
      <c r="H1815" t="s">
        <v>918</v>
      </c>
      <c r="I1815" t="s">
        <v>2623</v>
      </c>
      <c r="J1815" s="66">
        <v>420</v>
      </c>
      <c r="K1815" s="66">
        <v>352</v>
      </c>
      <c r="L1815" s="66">
        <v>352</v>
      </c>
      <c r="M1815" s="66">
        <v>420</v>
      </c>
      <c r="N1815" s="66">
        <f>VLOOKUP(A1815,GIS!A:C,3,0)</f>
        <v>420</v>
      </c>
      <c r="O1815" s="66" t="str">
        <f t="shared" si="424"/>
        <v/>
      </c>
      <c r="P1815" s="66" t="str">
        <f t="shared" si="416"/>
        <v>✕</v>
      </c>
      <c r="Q1815" s="66">
        <f t="shared" si="425"/>
        <v>420</v>
      </c>
      <c r="R1815" s="66">
        <f t="shared" si="426"/>
        <v>352</v>
      </c>
      <c r="S1815" s="66">
        <f>Q1815-U1815-SUMIFS(条件付き不可!X:X,条件付き不可!E:E,D1815)</f>
        <v>352</v>
      </c>
      <c r="T1815" s="66">
        <f t="shared" si="417"/>
        <v>420</v>
      </c>
      <c r="U1815" s="66">
        <f>IF(COUNTIFS(条件付き不可!$E:$E,$D1815,条件付き不可!$C:$C,条件付き不可!$V$3)&gt;0,Q1815,SUMIFS(条件付き不可!$L:$L,条件付き不可!$E:$E,$D1815,条件付き不可!$C:$C,U$1))</f>
        <v>68</v>
      </c>
      <c r="V1815" s="66">
        <f>IF(COUNTIFS(条件付き不可!$E:$E,$D1815,条件付き不可!$C:$C,条件付き不可!$V$5)&gt;0,Q1815,IFERROR(VLOOKUP(D1815,条件付き不可!E:Y,21,0),0))</f>
        <v>0</v>
      </c>
    </row>
    <row r="1816" spans="1:22">
      <c r="A1816" s="53" t="str">
        <f t="shared" si="427"/>
        <v>044066</v>
      </c>
      <c r="B1816" s="53">
        <v>26</v>
      </c>
      <c r="C1816">
        <v>1815</v>
      </c>
      <c r="D1816">
        <v>44066</v>
      </c>
      <c r="E1816" t="s">
        <v>1176</v>
      </c>
      <c r="F1816" t="s">
        <v>1253</v>
      </c>
      <c r="G1816" t="str">
        <f>VLOOKUP(A1816,GIS!A:B,2,0)</f>
        <v>山王B</v>
      </c>
      <c r="H1816" t="s">
        <v>918</v>
      </c>
      <c r="I1816" t="s">
        <v>2623</v>
      </c>
      <c r="J1816" s="66">
        <v>350</v>
      </c>
      <c r="K1816" s="66">
        <v>350</v>
      </c>
      <c r="L1816" s="66">
        <v>350</v>
      </c>
      <c r="M1816" s="66">
        <v>350</v>
      </c>
      <c r="N1816" s="66">
        <f>VLOOKUP(A1816,GIS!A:C,3,0)</f>
        <v>350</v>
      </c>
      <c r="O1816" s="66" t="str">
        <f t="shared" si="424"/>
        <v/>
      </c>
      <c r="P1816" s="66" t="str">
        <f t="shared" si="416"/>
        <v/>
      </c>
      <c r="Q1816" s="66">
        <f t="shared" si="425"/>
        <v>350</v>
      </c>
      <c r="R1816" s="66">
        <f t="shared" si="426"/>
        <v>350</v>
      </c>
      <c r="S1816" s="66">
        <f>Q1816-U1816-SUMIFS(条件付き不可!X:X,条件付き不可!E:E,D1816)</f>
        <v>350</v>
      </c>
      <c r="T1816" s="66">
        <f t="shared" si="417"/>
        <v>350</v>
      </c>
      <c r="U1816" s="66">
        <f>IF(COUNTIFS(条件付き不可!$E:$E,$D1816,条件付き不可!$C:$C,条件付き不可!$V$3)&gt;0,Q1816,SUMIFS(条件付き不可!$L:$L,条件付き不可!$E:$E,$D1816,条件付き不可!$C:$C,U$1))</f>
        <v>0</v>
      </c>
      <c r="V1816" s="66">
        <f>IF(COUNTIFS(条件付き不可!$E:$E,$D1816,条件付き不可!$C:$C,条件付き不可!$V$5)&gt;0,Q1816,IFERROR(VLOOKUP(D1816,条件付き不可!E:Y,21,0),0))</f>
        <v>0</v>
      </c>
    </row>
    <row r="1817" spans="1:22">
      <c r="A1817" s="53" t="str">
        <f t="shared" si="427"/>
        <v>044067</v>
      </c>
      <c r="B1817" s="53">
        <v>26</v>
      </c>
      <c r="C1817">
        <v>1816</v>
      </c>
      <c r="D1817">
        <v>44067</v>
      </c>
      <c r="E1817" t="s">
        <v>1176</v>
      </c>
      <c r="F1817" t="s">
        <v>1253</v>
      </c>
      <c r="G1817" t="str">
        <f>VLOOKUP(A1817,GIS!A:B,2,0)</f>
        <v>山王C</v>
      </c>
      <c r="H1817" t="s">
        <v>918</v>
      </c>
      <c r="I1817" t="s">
        <v>2623</v>
      </c>
      <c r="J1817" s="66">
        <v>360</v>
      </c>
      <c r="K1817" s="66">
        <v>360</v>
      </c>
      <c r="L1817" s="66">
        <v>360</v>
      </c>
      <c r="M1817" s="66">
        <v>360</v>
      </c>
      <c r="N1817" s="66">
        <f>VLOOKUP(A1817,GIS!A:C,3,0)</f>
        <v>360</v>
      </c>
      <c r="O1817" s="66" t="str">
        <f t="shared" si="424"/>
        <v/>
      </c>
      <c r="P1817" s="66" t="str">
        <f t="shared" si="416"/>
        <v/>
      </c>
      <c r="Q1817" s="66">
        <f t="shared" si="425"/>
        <v>360</v>
      </c>
      <c r="R1817" s="66">
        <f t="shared" si="426"/>
        <v>360</v>
      </c>
      <c r="S1817" s="66">
        <f>Q1817-U1817-SUMIFS(条件付き不可!X:X,条件付き不可!E:E,D1817)</f>
        <v>360</v>
      </c>
      <c r="T1817" s="66">
        <f t="shared" si="417"/>
        <v>360</v>
      </c>
      <c r="U1817" s="66">
        <f>IF(COUNTIFS(条件付き不可!$E:$E,$D1817,条件付き不可!$C:$C,条件付き不可!$V$3)&gt;0,Q1817,SUMIFS(条件付き不可!$L:$L,条件付き不可!$E:$E,$D1817,条件付き不可!$C:$C,U$1))</f>
        <v>0</v>
      </c>
      <c r="V1817" s="66">
        <f>IF(COUNTIFS(条件付き不可!$E:$E,$D1817,条件付き不可!$C:$C,条件付き不可!$V$5)&gt;0,Q1817,IFERROR(VLOOKUP(D1817,条件付き不可!E:Y,21,0),0))</f>
        <v>0</v>
      </c>
    </row>
    <row r="1818" spans="1:22">
      <c r="A1818" s="53" t="str">
        <f t="shared" si="427"/>
        <v>044068</v>
      </c>
      <c r="B1818" s="53">
        <v>26</v>
      </c>
      <c r="C1818">
        <v>1817</v>
      </c>
      <c r="D1818">
        <v>44068</v>
      </c>
      <c r="E1818" t="s">
        <v>1176</v>
      </c>
      <c r="F1818" t="s">
        <v>1253</v>
      </c>
      <c r="G1818" t="str">
        <f>VLOOKUP(A1818,GIS!A:B,2,0)</f>
        <v>山王D</v>
      </c>
      <c r="H1818" t="s">
        <v>918</v>
      </c>
      <c r="I1818" t="s">
        <v>2623</v>
      </c>
      <c r="J1818" s="66">
        <v>580</v>
      </c>
      <c r="K1818" s="66">
        <v>580</v>
      </c>
      <c r="L1818" s="66">
        <v>580</v>
      </c>
      <c r="M1818" s="66">
        <v>580</v>
      </c>
      <c r="N1818" s="66">
        <f>VLOOKUP(A1818,GIS!A:C,3,0)</f>
        <v>580</v>
      </c>
      <c r="O1818" s="66" t="str">
        <f t="shared" si="424"/>
        <v/>
      </c>
      <c r="P1818" s="66" t="str">
        <f t="shared" si="416"/>
        <v/>
      </c>
      <c r="Q1818" s="66">
        <f t="shared" si="425"/>
        <v>580</v>
      </c>
      <c r="R1818" s="66">
        <f t="shared" si="426"/>
        <v>580</v>
      </c>
      <c r="S1818" s="66">
        <f>Q1818-U1818-SUMIFS(条件付き不可!X:X,条件付き不可!E:E,D1818)</f>
        <v>580</v>
      </c>
      <c r="T1818" s="66">
        <f t="shared" si="417"/>
        <v>580</v>
      </c>
      <c r="U1818" s="66">
        <f>IF(COUNTIFS(条件付き不可!$E:$E,$D1818,条件付き不可!$C:$C,条件付き不可!$V$3)&gt;0,Q1818,SUMIFS(条件付き不可!$L:$L,条件付き不可!$E:$E,$D1818,条件付き不可!$C:$C,U$1))</f>
        <v>0</v>
      </c>
      <c r="V1818" s="66">
        <f>IF(COUNTIFS(条件付き不可!$E:$E,$D1818,条件付き不可!$C:$C,条件付き不可!$V$5)&gt;0,Q1818,IFERROR(VLOOKUP(D1818,条件付き不可!E:Y,21,0),0))</f>
        <v>0</v>
      </c>
    </row>
    <row r="1819" spans="1:22">
      <c r="A1819" s="53" t="str">
        <f t="shared" si="427"/>
        <v>044069</v>
      </c>
      <c r="B1819" s="53">
        <v>26</v>
      </c>
      <c r="C1819">
        <v>1818</v>
      </c>
      <c r="D1819">
        <v>44069</v>
      </c>
      <c r="E1819" t="s">
        <v>1176</v>
      </c>
      <c r="F1819" t="s">
        <v>1253</v>
      </c>
      <c r="G1819" t="str">
        <f>VLOOKUP(A1819,GIS!A:B,2,0)</f>
        <v>山王E</v>
      </c>
      <c r="H1819" t="s">
        <v>918</v>
      </c>
      <c r="I1819" t="s">
        <v>2623</v>
      </c>
      <c r="J1819" s="66">
        <v>595</v>
      </c>
      <c r="K1819" s="66">
        <v>595</v>
      </c>
      <c r="L1819" s="66">
        <v>595</v>
      </c>
      <c r="M1819" s="66">
        <v>595</v>
      </c>
      <c r="N1819" s="66">
        <f>VLOOKUP(A1819,GIS!A:C,3,0)</f>
        <v>595</v>
      </c>
      <c r="O1819" s="66" t="str">
        <f t="shared" si="424"/>
        <v/>
      </c>
      <c r="P1819" s="66" t="str">
        <f t="shared" si="416"/>
        <v/>
      </c>
      <c r="Q1819" s="66">
        <f t="shared" si="425"/>
        <v>595</v>
      </c>
      <c r="R1819" s="66">
        <f t="shared" si="426"/>
        <v>595</v>
      </c>
      <c r="S1819" s="66">
        <f>Q1819-U1819-SUMIFS(条件付き不可!X:X,条件付き不可!E:E,D1819)</f>
        <v>595</v>
      </c>
      <c r="T1819" s="66">
        <f t="shared" si="417"/>
        <v>595</v>
      </c>
      <c r="U1819" s="66">
        <f>IF(COUNTIFS(条件付き不可!$E:$E,$D1819,条件付き不可!$C:$C,条件付き不可!$V$3)&gt;0,Q1819,SUMIFS(条件付き不可!$L:$L,条件付き不可!$E:$E,$D1819,条件付き不可!$C:$C,U$1))</f>
        <v>0</v>
      </c>
      <c r="V1819" s="66">
        <f>IF(COUNTIFS(条件付き不可!$E:$E,$D1819,条件付き不可!$C:$C,条件付き不可!$V$5)&gt;0,Q1819,IFERROR(VLOOKUP(D1819,条件付き不可!E:Y,21,0),0))</f>
        <v>0</v>
      </c>
    </row>
    <row r="1820" spans="1:22">
      <c r="A1820" s="53" t="str">
        <f t="shared" si="427"/>
        <v>044079</v>
      </c>
      <c r="B1820" s="53">
        <v>26</v>
      </c>
      <c r="C1820">
        <v>1819</v>
      </c>
      <c r="D1820">
        <v>44079</v>
      </c>
      <c r="E1820" t="s">
        <v>1176</v>
      </c>
      <c r="F1820" t="s">
        <v>1253</v>
      </c>
      <c r="G1820" t="str">
        <f>VLOOKUP(A1820,GIS!A:B,2,0)</f>
        <v>山王F</v>
      </c>
      <c r="H1820" t="s">
        <v>918</v>
      </c>
      <c r="I1820" t="s">
        <v>2623</v>
      </c>
      <c r="J1820" s="66">
        <v>350</v>
      </c>
      <c r="K1820" s="66">
        <v>350</v>
      </c>
      <c r="L1820" s="66">
        <v>350</v>
      </c>
      <c r="M1820" s="66">
        <v>350</v>
      </c>
      <c r="N1820" s="66">
        <f>VLOOKUP(A1820,GIS!A:C,3,0)</f>
        <v>350</v>
      </c>
      <c r="O1820" s="66" t="str">
        <f t="shared" si="424"/>
        <v/>
      </c>
      <c r="P1820" s="66" t="str">
        <f t="shared" si="416"/>
        <v/>
      </c>
      <c r="Q1820" s="66">
        <f t="shared" si="425"/>
        <v>350</v>
      </c>
      <c r="R1820" s="66">
        <f t="shared" si="426"/>
        <v>350</v>
      </c>
      <c r="S1820" s="66">
        <f>Q1820-U1820-SUMIFS(条件付き不可!X:X,条件付き不可!E:E,D1820)</f>
        <v>350</v>
      </c>
      <c r="T1820" s="66">
        <f t="shared" si="417"/>
        <v>350</v>
      </c>
      <c r="U1820" s="66">
        <f>IF(COUNTIFS(条件付き不可!$E:$E,$D1820,条件付き不可!$C:$C,条件付き不可!$V$3)&gt;0,Q1820,SUMIFS(条件付き不可!$L:$L,条件付き不可!$E:$E,$D1820,条件付き不可!$C:$C,U$1))</f>
        <v>0</v>
      </c>
      <c r="V1820" s="66">
        <f>IF(COUNTIFS(条件付き不可!$E:$E,$D1820,条件付き不可!$C:$C,条件付き不可!$V$5)&gt;0,Q1820,IFERROR(VLOOKUP(D1820,条件付き不可!E:Y,21,0),0))</f>
        <v>0</v>
      </c>
    </row>
    <row r="1821" spans="1:22">
      <c r="A1821" s="53" t="str">
        <f t="shared" si="427"/>
        <v>044070</v>
      </c>
      <c r="B1821" s="53">
        <v>26</v>
      </c>
      <c r="C1821">
        <v>1820</v>
      </c>
      <c r="D1821">
        <v>44070</v>
      </c>
      <c r="E1821" t="s">
        <v>1176</v>
      </c>
      <c r="F1821" t="s">
        <v>1253</v>
      </c>
      <c r="G1821" t="str">
        <f>VLOOKUP(A1821,GIS!A:B,2,0)</f>
        <v>長沼原町</v>
      </c>
      <c r="H1821" t="s">
        <v>918</v>
      </c>
      <c r="I1821" t="s">
        <v>2623</v>
      </c>
      <c r="J1821" s="66">
        <v>350</v>
      </c>
      <c r="K1821" s="66">
        <v>350</v>
      </c>
      <c r="L1821" s="66">
        <v>350</v>
      </c>
      <c r="M1821" s="66">
        <v>350</v>
      </c>
      <c r="N1821" s="66">
        <f>VLOOKUP(A1821,GIS!A:C,3,0)</f>
        <v>350</v>
      </c>
      <c r="O1821" s="66" t="str">
        <f t="shared" si="424"/>
        <v/>
      </c>
      <c r="P1821" s="66" t="str">
        <f t="shared" si="416"/>
        <v/>
      </c>
      <c r="Q1821" s="66">
        <f t="shared" si="425"/>
        <v>350</v>
      </c>
      <c r="R1821" s="66">
        <f t="shared" si="426"/>
        <v>350</v>
      </c>
      <c r="S1821" s="66">
        <f>Q1821-U1821-SUMIFS(条件付き不可!X:X,条件付き不可!E:E,D1821)</f>
        <v>350</v>
      </c>
      <c r="T1821" s="66">
        <f t="shared" si="417"/>
        <v>350</v>
      </c>
      <c r="U1821" s="66">
        <f>IF(COUNTIFS(条件付き不可!$E:$E,$D1821,条件付き不可!$C:$C,条件付き不可!$V$3)&gt;0,Q1821,SUMIFS(条件付き不可!$L:$L,条件付き不可!$E:$E,$D1821,条件付き不可!$C:$C,U$1))</f>
        <v>0</v>
      </c>
      <c r="V1821" s="66">
        <f>IF(COUNTIFS(条件付き不可!$E:$E,$D1821,条件付き不可!$C:$C,条件付き不可!$V$5)&gt;0,Q1821,IFERROR(VLOOKUP(D1821,条件付き不可!E:Y,21,0),0))</f>
        <v>0</v>
      </c>
    </row>
    <row r="1822" spans="1:22">
      <c r="A1822" s="53" t="str">
        <f t="shared" si="427"/>
        <v>044071</v>
      </c>
      <c r="B1822" s="53">
        <v>26</v>
      </c>
      <c r="C1822">
        <v>1821</v>
      </c>
      <c r="D1822">
        <v>44071</v>
      </c>
      <c r="E1822" t="s">
        <v>1176</v>
      </c>
      <c r="F1822" t="s">
        <v>1261</v>
      </c>
      <c r="G1822" t="str">
        <f>VLOOKUP(A1822,GIS!A:B,2,0)</f>
        <v>物井・もねの里3</v>
      </c>
      <c r="H1822" t="s">
        <v>918</v>
      </c>
      <c r="I1822" t="s">
        <v>2625</v>
      </c>
      <c r="J1822" s="66">
        <v>325</v>
      </c>
      <c r="K1822" s="66">
        <v>325</v>
      </c>
      <c r="L1822" s="66">
        <v>325</v>
      </c>
      <c r="M1822" s="66">
        <v>325</v>
      </c>
      <c r="N1822" s="66">
        <f>VLOOKUP(A1822,GIS!A:C,3,0)</f>
        <v>325</v>
      </c>
      <c r="O1822" s="66" t="str">
        <f t="shared" si="424"/>
        <v/>
      </c>
      <c r="P1822" s="66" t="str">
        <f t="shared" si="416"/>
        <v/>
      </c>
      <c r="Q1822" s="66">
        <f t="shared" si="425"/>
        <v>325</v>
      </c>
      <c r="R1822" s="66">
        <f t="shared" si="426"/>
        <v>325</v>
      </c>
      <c r="S1822" s="66">
        <f>Q1822-U1822-SUMIFS(条件付き不可!X:X,条件付き不可!E:E,D1822)</f>
        <v>325</v>
      </c>
      <c r="T1822" s="66">
        <f t="shared" si="417"/>
        <v>325</v>
      </c>
      <c r="U1822" s="66">
        <f>IF(COUNTIFS(条件付き不可!$E:$E,$D1822,条件付き不可!$C:$C,条件付き不可!$V$3)&gt;0,Q1822,SUMIFS(条件付き不可!$L:$L,条件付き不可!$E:$E,$D1822,条件付き不可!$C:$C,U$1))</f>
        <v>0</v>
      </c>
      <c r="V1822" s="66">
        <f>IF(COUNTIFS(条件付き不可!$E:$E,$D1822,条件付き不可!$C:$C,条件付き不可!$V$5)&gt;0,Q1822,IFERROR(VLOOKUP(D1822,条件付き不可!E:Y,21,0),0))</f>
        <v>0</v>
      </c>
    </row>
    <row r="1823" spans="1:22">
      <c r="A1823" s="53" t="str">
        <f t="shared" ref="A1823" si="428">TEXT(D1823,"000000")</f>
        <v>044083</v>
      </c>
      <c r="B1823" s="53">
        <v>26</v>
      </c>
      <c r="C1823">
        <v>1822</v>
      </c>
      <c r="D1823">
        <v>44083</v>
      </c>
      <c r="E1823" t="s">
        <v>1176</v>
      </c>
      <c r="F1823" t="s">
        <v>1261</v>
      </c>
      <c r="G1823" t="str">
        <f>VLOOKUP(A1823,GIS!A:B,2,0)</f>
        <v>もねの里3</v>
      </c>
      <c r="H1823" t="s">
        <v>918</v>
      </c>
      <c r="I1823" t="s">
        <v>2625</v>
      </c>
      <c r="J1823" s="66">
        <v>325</v>
      </c>
      <c r="K1823" s="66">
        <v>325</v>
      </c>
      <c r="L1823" s="66">
        <v>325</v>
      </c>
      <c r="M1823" s="66">
        <v>325</v>
      </c>
      <c r="N1823" s="66">
        <f>VLOOKUP(A1823,GIS!A:C,3,0)</f>
        <v>325</v>
      </c>
      <c r="O1823" s="66" t="str">
        <f t="shared" ref="O1823" si="429">IF(J1823=N1823,"","✕")</f>
        <v/>
      </c>
      <c r="P1823" s="66" t="str">
        <f t="shared" ref="P1823" si="430">IF(J1823=K1823,IF(J1823=L1823,"","✕"),"✕")</f>
        <v/>
      </c>
      <c r="Q1823" s="66">
        <f t="shared" ref="Q1823" si="431">N1823</f>
        <v>325</v>
      </c>
      <c r="R1823" s="66">
        <f t="shared" ref="R1823" si="432">Q1823-U1823</f>
        <v>325</v>
      </c>
      <c r="S1823" s="66">
        <f>Q1823-U1823-SUMIFS(条件付き不可!X:X,条件付き不可!E:E,D1823)</f>
        <v>325</v>
      </c>
      <c r="T1823" s="66">
        <f t="shared" ref="T1823" si="433">Q1823-V1823</f>
        <v>325</v>
      </c>
      <c r="U1823" s="66">
        <f>IF(COUNTIFS(条件付き不可!$E:$E,$D1823,条件付き不可!$C:$C,条件付き不可!$V$3)&gt;0,Q1823,SUMIFS(条件付き不可!$L:$L,条件付き不可!$E:$E,$D1823,条件付き不可!$C:$C,U$1))</f>
        <v>0</v>
      </c>
      <c r="V1823" s="66">
        <f>IF(COUNTIFS(条件付き不可!$E:$E,$D1823,条件付き不可!$C:$C,条件付き不可!$V$5)&gt;0,Q1823,IFERROR(VLOOKUP(D1823,条件付き不可!E:Y,21,0),0))</f>
        <v>0</v>
      </c>
    </row>
    <row r="1824" spans="1:22">
      <c r="A1824" s="53" t="str">
        <f t="shared" si="427"/>
        <v>044072</v>
      </c>
      <c r="B1824" s="53">
        <v>26</v>
      </c>
      <c r="C1824">
        <v>1823</v>
      </c>
      <c r="D1824">
        <v>44072</v>
      </c>
      <c r="E1824" t="s">
        <v>1176</v>
      </c>
      <c r="F1824" t="s">
        <v>1261</v>
      </c>
      <c r="G1824" t="str">
        <f>VLOOKUP(A1824,GIS!A:B,2,0)</f>
        <v>もねの里2丁目</v>
      </c>
      <c r="H1824" t="s">
        <v>918</v>
      </c>
      <c r="I1824" t="s">
        <v>2625</v>
      </c>
      <c r="J1824" s="66">
        <v>390</v>
      </c>
      <c r="K1824" s="66">
        <v>390</v>
      </c>
      <c r="L1824" s="66">
        <v>390</v>
      </c>
      <c r="M1824" s="66">
        <v>390</v>
      </c>
      <c r="N1824" s="66">
        <f>VLOOKUP(A1824,GIS!A:C,3,0)</f>
        <v>390</v>
      </c>
      <c r="O1824" s="66" t="str">
        <f t="shared" si="424"/>
        <v/>
      </c>
      <c r="P1824" s="66" t="str">
        <f t="shared" si="416"/>
        <v/>
      </c>
      <c r="Q1824" s="66">
        <f t="shared" si="425"/>
        <v>390</v>
      </c>
      <c r="R1824" s="66">
        <f t="shared" si="426"/>
        <v>390</v>
      </c>
      <c r="S1824" s="66">
        <f>Q1824-U1824-SUMIFS(条件付き不可!X:X,条件付き不可!E:E,D1824)</f>
        <v>390</v>
      </c>
      <c r="T1824" s="66">
        <f t="shared" si="417"/>
        <v>390</v>
      </c>
      <c r="U1824" s="66">
        <f>IF(COUNTIFS(条件付き不可!$E:$E,$D1824,条件付き不可!$C:$C,条件付き不可!$V$3)&gt;0,Q1824,SUMIFS(条件付き不可!$L:$L,条件付き不可!$E:$E,$D1824,条件付き不可!$C:$C,U$1))</f>
        <v>0</v>
      </c>
      <c r="V1824" s="66">
        <f>IF(COUNTIFS(条件付き不可!$E:$E,$D1824,条件付き不可!$C:$C,条件付き不可!$V$5)&gt;0,Q1824,IFERROR(VLOOKUP(D1824,条件付き不可!E:Y,21,0),0))</f>
        <v>0</v>
      </c>
    </row>
    <row r="1825" spans="1:22">
      <c r="A1825" s="53" t="str">
        <f t="shared" si="427"/>
        <v>044078</v>
      </c>
      <c r="B1825" s="53">
        <v>26</v>
      </c>
      <c r="C1825">
        <v>1824</v>
      </c>
      <c r="D1825">
        <v>44078</v>
      </c>
      <c r="E1825" t="s">
        <v>1176</v>
      </c>
      <c r="F1825" t="s">
        <v>1261</v>
      </c>
      <c r="G1825" t="str">
        <f>VLOOKUP(A1825,GIS!A:B,2,0)</f>
        <v>もねの里4・物井</v>
      </c>
      <c r="H1825" t="s">
        <v>918</v>
      </c>
      <c r="I1825" t="s">
        <v>2625</v>
      </c>
      <c r="J1825" s="66">
        <v>360</v>
      </c>
      <c r="K1825" s="66">
        <v>360</v>
      </c>
      <c r="L1825" s="66">
        <v>360</v>
      </c>
      <c r="M1825" s="66">
        <v>360</v>
      </c>
      <c r="N1825" s="66">
        <f>VLOOKUP(A1825,GIS!A:C,3,0)</f>
        <v>360</v>
      </c>
      <c r="O1825" s="66" t="str">
        <f t="shared" si="424"/>
        <v/>
      </c>
      <c r="P1825" s="66" t="str">
        <f t="shared" si="416"/>
        <v/>
      </c>
      <c r="Q1825" s="66">
        <f t="shared" si="425"/>
        <v>360</v>
      </c>
      <c r="R1825" s="66">
        <f t="shared" si="426"/>
        <v>360</v>
      </c>
      <c r="S1825" s="66">
        <f>Q1825-U1825-SUMIFS(条件付き不可!X:X,条件付き不可!E:E,D1825)</f>
        <v>360</v>
      </c>
      <c r="T1825" s="66">
        <f t="shared" si="417"/>
        <v>360</v>
      </c>
      <c r="U1825" s="66">
        <f>IF(COUNTIFS(条件付き不可!$E:$E,$D1825,条件付き不可!$C:$C,条件付き不可!$V$3)&gt;0,Q1825,SUMIFS(条件付き不可!$L:$L,条件付き不可!$E:$E,$D1825,条件付き不可!$C:$C,U$1))</f>
        <v>0</v>
      </c>
      <c r="V1825" s="66">
        <f>IF(COUNTIFS(条件付き不可!$E:$E,$D1825,条件付き不可!$C:$C,条件付き不可!$V$5)&gt;0,Q1825,IFERROR(VLOOKUP(D1825,条件付き不可!E:Y,21,0),0))</f>
        <v>0</v>
      </c>
    </row>
    <row r="1826" spans="1:22">
      <c r="A1826" s="53" t="str">
        <f t="shared" si="427"/>
        <v>045001</v>
      </c>
      <c r="B1826" s="53">
        <v>28</v>
      </c>
      <c r="C1826">
        <v>1825</v>
      </c>
      <c r="D1826">
        <v>45001</v>
      </c>
      <c r="E1826" t="s">
        <v>3040</v>
      </c>
      <c r="F1826" t="s">
        <v>1264</v>
      </c>
      <c r="G1826" t="str">
        <f>VLOOKUP(A1826,GIS!A:B,2,0)</f>
        <v>黒砂　１</v>
      </c>
      <c r="H1826" t="s">
        <v>918</v>
      </c>
      <c r="I1826" t="s">
        <v>2623</v>
      </c>
      <c r="J1826" s="66">
        <v>640</v>
      </c>
      <c r="K1826" s="66">
        <v>640</v>
      </c>
      <c r="L1826" s="66">
        <v>640</v>
      </c>
      <c r="M1826" s="66">
        <v>640</v>
      </c>
      <c r="N1826" s="66">
        <f>VLOOKUP(A1826,GIS!A:C,3,0)</f>
        <v>640</v>
      </c>
      <c r="O1826" s="66" t="str">
        <f t="shared" si="424"/>
        <v/>
      </c>
      <c r="P1826" s="66" t="str">
        <f t="shared" si="416"/>
        <v/>
      </c>
      <c r="Q1826" s="66">
        <f t="shared" si="425"/>
        <v>640</v>
      </c>
      <c r="R1826" s="66">
        <f t="shared" si="426"/>
        <v>640</v>
      </c>
      <c r="S1826" s="66">
        <f>Q1826-U1826-SUMIFS(条件付き不可!X:X,条件付き不可!E:E,D1826)</f>
        <v>640</v>
      </c>
      <c r="T1826" s="66">
        <f t="shared" si="417"/>
        <v>640</v>
      </c>
      <c r="U1826" s="66">
        <f>IF(COUNTIFS(条件付き不可!$E:$E,$D1826,条件付き不可!$C:$C,条件付き不可!$V$3)&gt;0,Q1826,SUMIFS(条件付き不可!$L:$L,条件付き不可!$E:$E,$D1826,条件付き不可!$C:$C,U$1))</f>
        <v>0</v>
      </c>
      <c r="V1826" s="66">
        <f>IF(COUNTIFS(条件付き不可!$E:$E,$D1826,条件付き不可!$C:$C,条件付き不可!$V$5)&gt;0,Q1826,IFERROR(VLOOKUP(D1826,条件付き不可!E:Y,21,0),0))</f>
        <v>0</v>
      </c>
    </row>
    <row r="1827" spans="1:22">
      <c r="A1827" s="53" t="str">
        <f t="shared" si="427"/>
        <v>045002</v>
      </c>
      <c r="B1827" s="53">
        <v>28</v>
      </c>
      <c r="C1827">
        <v>1826</v>
      </c>
      <c r="D1827">
        <v>45002</v>
      </c>
      <c r="E1827" t="s">
        <v>3040</v>
      </c>
      <c r="F1827" t="s">
        <v>1264</v>
      </c>
      <c r="G1827" t="str">
        <f>VLOOKUP(A1827,GIS!A:B,2,0)</f>
        <v>黒砂　２・３</v>
      </c>
      <c r="H1827" t="s">
        <v>918</v>
      </c>
      <c r="I1827" t="s">
        <v>2623</v>
      </c>
      <c r="J1827" s="66">
        <v>600</v>
      </c>
      <c r="K1827" s="66">
        <v>600</v>
      </c>
      <c r="L1827" s="66">
        <v>600</v>
      </c>
      <c r="M1827" s="66">
        <v>600</v>
      </c>
      <c r="N1827" s="66">
        <f>VLOOKUP(A1827,GIS!A:C,3,0)</f>
        <v>600</v>
      </c>
      <c r="O1827" s="66" t="str">
        <f t="shared" si="424"/>
        <v/>
      </c>
      <c r="P1827" s="66" t="str">
        <f t="shared" si="416"/>
        <v/>
      </c>
      <c r="Q1827" s="66">
        <f t="shared" si="425"/>
        <v>600</v>
      </c>
      <c r="R1827" s="66">
        <f t="shared" si="426"/>
        <v>600</v>
      </c>
      <c r="S1827" s="66">
        <f>Q1827-U1827-SUMIFS(条件付き不可!X:X,条件付き不可!E:E,D1827)</f>
        <v>600</v>
      </c>
      <c r="T1827" s="66">
        <f t="shared" si="417"/>
        <v>600</v>
      </c>
      <c r="U1827" s="66">
        <f>IF(COUNTIFS(条件付き不可!$E:$E,$D1827,条件付き不可!$C:$C,条件付き不可!$V$3)&gt;0,Q1827,SUMIFS(条件付き不可!$L:$L,条件付き不可!$E:$E,$D1827,条件付き不可!$C:$C,U$1))</f>
        <v>0</v>
      </c>
      <c r="V1827" s="66">
        <f>IF(COUNTIFS(条件付き不可!$E:$E,$D1827,条件付き不可!$C:$C,条件付き不可!$V$5)&gt;0,Q1827,IFERROR(VLOOKUP(D1827,条件付き不可!E:Y,21,0),0))</f>
        <v>0</v>
      </c>
    </row>
    <row r="1828" spans="1:22">
      <c r="A1828" s="53" t="str">
        <f t="shared" si="427"/>
        <v>045003</v>
      </c>
      <c r="B1828" s="53">
        <v>28</v>
      </c>
      <c r="C1828">
        <v>1827</v>
      </c>
      <c r="D1828">
        <v>45003</v>
      </c>
      <c r="E1828" t="s">
        <v>3040</v>
      </c>
      <c r="F1828" t="s">
        <v>1264</v>
      </c>
      <c r="G1828" t="str">
        <f>VLOOKUP(A1828,GIS!A:B,2,0)</f>
        <v>黒砂　３・４</v>
      </c>
      <c r="H1828" t="s">
        <v>918</v>
      </c>
      <c r="I1828" t="s">
        <v>2623</v>
      </c>
      <c r="J1828" s="66">
        <v>400</v>
      </c>
      <c r="K1828" s="66">
        <v>400</v>
      </c>
      <c r="L1828" s="66">
        <v>400</v>
      </c>
      <c r="M1828" s="66">
        <v>400</v>
      </c>
      <c r="N1828" s="66">
        <f>VLOOKUP(A1828,GIS!A:C,3,0)</f>
        <v>400</v>
      </c>
      <c r="O1828" s="66" t="str">
        <f t="shared" si="424"/>
        <v/>
      </c>
      <c r="P1828" s="66" t="str">
        <f t="shared" si="416"/>
        <v/>
      </c>
      <c r="Q1828" s="66">
        <f t="shared" si="425"/>
        <v>400</v>
      </c>
      <c r="R1828" s="66">
        <f t="shared" si="426"/>
        <v>400</v>
      </c>
      <c r="S1828" s="66">
        <f>Q1828-U1828-SUMIFS(条件付き不可!X:X,条件付き不可!E:E,D1828)</f>
        <v>400</v>
      </c>
      <c r="T1828" s="66">
        <f t="shared" si="417"/>
        <v>400</v>
      </c>
      <c r="U1828" s="66">
        <f>IF(COUNTIFS(条件付き不可!$E:$E,$D1828,条件付き不可!$C:$C,条件付き不可!$V$3)&gt;0,Q1828,SUMIFS(条件付き不可!$L:$L,条件付き不可!$E:$E,$D1828,条件付き不可!$C:$C,U$1))</f>
        <v>0</v>
      </c>
      <c r="V1828" s="66">
        <f>IF(COUNTIFS(条件付き不可!$E:$E,$D1828,条件付き不可!$C:$C,条件付き不可!$V$5)&gt;0,Q1828,IFERROR(VLOOKUP(D1828,条件付き不可!E:Y,21,0),0))</f>
        <v>0</v>
      </c>
    </row>
    <row r="1829" spans="1:22">
      <c r="A1829" s="53" t="str">
        <f t="shared" si="427"/>
        <v>045004</v>
      </c>
      <c r="B1829" s="53">
        <v>28</v>
      </c>
      <c r="C1829">
        <v>1828</v>
      </c>
      <c r="D1829">
        <v>45004</v>
      </c>
      <c r="E1829" t="s">
        <v>3040</v>
      </c>
      <c r="F1829" t="s">
        <v>1264</v>
      </c>
      <c r="G1829" t="str">
        <f>VLOOKUP(A1829,GIS!A:B,2,0)</f>
        <v>黒砂台　１</v>
      </c>
      <c r="H1829" t="s">
        <v>918</v>
      </c>
      <c r="I1829" t="s">
        <v>2623</v>
      </c>
      <c r="J1829" s="66">
        <v>510</v>
      </c>
      <c r="K1829" s="66">
        <v>510</v>
      </c>
      <c r="L1829" s="66">
        <v>510</v>
      </c>
      <c r="M1829" s="66">
        <v>510</v>
      </c>
      <c r="N1829" s="66">
        <f>VLOOKUP(A1829,GIS!A:C,3,0)</f>
        <v>510</v>
      </c>
      <c r="O1829" s="66" t="str">
        <f t="shared" si="424"/>
        <v/>
      </c>
      <c r="P1829" s="66" t="str">
        <f t="shared" si="416"/>
        <v/>
      </c>
      <c r="Q1829" s="66">
        <f t="shared" si="425"/>
        <v>510</v>
      </c>
      <c r="R1829" s="66">
        <f t="shared" si="426"/>
        <v>510</v>
      </c>
      <c r="S1829" s="66">
        <f>Q1829-U1829-SUMIFS(条件付き不可!X:X,条件付き不可!E:E,D1829)</f>
        <v>510</v>
      </c>
      <c r="T1829" s="66">
        <f t="shared" si="417"/>
        <v>510</v>
      </c>
      <c r="U1829" s="66">
        <f>IF(COUNTIFS(条件付き不可!$E:$E,$D1829,条件付き不可!$C:$C,条件付き不可!$V$3)&gt;0,Q1829,SUMIFS(条件付き不可!$L:$L,条件付き不可!$E:$E,$D1829,条件付き不可!$C:$C,U$1))</f>
        <v>0</v>
      </c>
      <c r="V1829" s="66">
        <f>IF(COUNTIFS(条件付き不可!$E:$E,$D1829,条件付き不可!$C:$C,条件付き不可!$V$5)&gt;0,Q1829,IFERROR(VLOOKUP(D1829,条件付き不可!E:Y,21,0),0))</f>
        <v>0</v>
      </c>
    </row>
    <row r="1830" spans="1:22">
      <c r="A1830" s="53" t="str">
        <f t="shared" si="427"/>
        <v>045005</v>
      </c>
      <c r="B1830" s="53">
        <v>28</v>
      </c>
      <c r="C1830">
        <v>1829</v>
      </c>
      <c r="D1830">
        <v>45005</v>
      </c>
      <c r="E1830" t="s">
        <v>3040</v>
      </c>
      <c r="F1830" t="s">
        <v>1264</v>
      </c>
      <c r="G1830" t="str">
        <f>VLOOKUP(A1830,GIS!A:B,2,0)</f>
        <v>黒砂台　２</v>
      </c>
      <c r="H1830" t="s">
        <v>918</v>
      </c>
      <c r="I1830" t="s">
        <v>2623</v>
      </c>
      <c r="J1830" s="66">
        <v>280</v>
      </c>
      <c r="K1830" s="66">
        <v>280</v>
      </c>
      <c r="L1830" s="66">
        <v>280</v>
      </c>
      <c r="M1830" s="66">
        <v>280</v>
      </c>
      <c r="N1830" s="66">
        <f>VLOOKUP(A1830,GIS!A:C,3,0)</f>
        <v>280</v>
      </c>
      <c r="O1830" s="66" t="str">
        <f t="shared" si="424"/>
        <v/>
      </c>
      <c r="P1830" s="66" t="str">
        <f t="shared" si="416"/>
        <v/>
      </c>
      <c r="Q1830" s="66">
        <f t="shared" si="425"/>
        <v>280</v>
      </c>
      <c r="R1830" s="66">
        <f t="shared" si="426"/>
        <v>280</v>
      </c>
      <c r="S1830" s="66">
        <f>Q1830-U1830-SUMIFS(条件付き不可!X:X,条件付き不可!E:E,D1830)</f>
        <v>280</v>
      </c>
      <c r="T1830" s="66">
        <f t="shared" si="417"/>
        <v>280</v>
      </c>
      <c r="U1830" s="66">
        <f>IF(COUNTIFS(条件付き不可!$E:$E,$D1830,条件付き不可!$C:$C,条件付き不可!$V$3)&gt;0,Q1830,SUMIFS(条件付き不可!$L:$L,条件付き不可!$E:$E,$D1830,条件付き不可!$C:$C,U$1))</f>
        <v>0</v>
      </c>
      <c r="V1830" s="66">
        <f>IF(COUNTIFS(条件付き不可!$E:$E,$D1830,条件付き不可!$C:$C,条件付き不可!$V$5)&gt;0,Q1830,IFERROR(VLOOKUP(D1830,条件付き不可!E:Y,21,0),0))</f>
        <v>0</v>
      </c>
    </row>
    <row r="1831" spans="1:22">
      <c r="A1831" s="53" t="str">
        <f t="shared" si="427"/>
        <v>045006</v>
      </c>
      <c r="B1831" s="53">
        <v>28</v>
      </c>
      <c r="C1831">
        <v>1830</v>
      </c>
      <c r="D1831">
        <v>45006</v>
      </c>
      <c r="E1831" t="s">
        <v>3040</v>
      </c>
      <c r="F1831" t="s">
        <v>1264</v>
      </c>
      <c r="G1831" t="str">
        <f>VLOOKUP(A1831,GIS!A:B,2,0)</f>
        <v>黒砂台　３（弥生町）</v>
      </c>
      <c r="H1831" t="s">
        <v>918</v>
      </c>
      <c r="I1831" t="s">
        <v>2623</v>
      </c>
      <c r="J1831" s="66">
        <v>785</v>
      </c>
      <c r="K1831" s="66">
        <v>785</v>
      </c>
      <c r="L1831" s="66">
        <v>785</v>
      </c>
      <c r="M1831" s="66">
        <v>785</v>
      </c>
      <c r="N1831" s="66">
        <f>VLOOKUP(A1831,GIS!A:C,3,0)</f>
        <v>785</v>
      </c>
      <c r="O1831" s="66" t="str">
        <f t="shared" si="424"/>
        <v/>
      </c>
      <c r="P1831" s="66" t="str">
        <f t="shared" si="416"/>
        <v/>
      </c>
      <c r="Q1831" s="66">
        <f t="shared" si="425"/>
        <v>785</v>
      </c>
      <c r="R1831" s="66">
        <f t="shared" si="426"/>
        <v>785</v>
      </c>
      <c r="S1831" s="66">
        <f>Q1831-U1831-SUMIFS(条件付き不可!X:X,条件付き不可!E:E,D1831)</f>
        <v>785</v>
      </c>
      <c r="T1831" s="66">
        <f t="shared" si="417"/>
        <v>785</v>
      </c>
      <c r="U1831" s="66">
        <f>IF(COUNTIFS(条件付き不可!$E:$E,$D1831,条件付き不可!$C:$C,条件付き不可!$V$3)&gt;0,Q1831,SUMIFS(条件付き不可!$L:$L,条件付き不可!$E:$E,$D1831,条件付き不可!$C:$C,U$1))</f>
        <v>0</v>
      </c>
      <c r="V1831" s="66">
        <f>IF(COUNTIFS(条件付き不可!$E:$E,$D1831,条件付き不可!$C:$C,条件付き不可!$V$5)&gt;0,Q1831,IFERROR(VLOOKUP(D1831,条件付き不可!E:Y,21,0),0))</f>
        <v>0</v>
      </c>
    </row>
    <row r="1832" spans="1:22">
      <c r="A1832" s="53" t="str">
        <f t="shared" si="427"/>
        <v>045007</v>
      </c>
      <c r="B1832" s="53">
        <v>28</v>
      </c>
      <c r="C1832">
        <v>1831</v>
      </c>
      <c r="D1832">
        <v>45007</v>
      </c>
      <c r="E1832" t="s">
        <v>3040</v>
      </c>
      <c r="F1832" t="s">
        <v>1270</v>
      </c>
      <c r="G1832" t="str">
        <f>VLOOKUP(A1832,GIS!A:B,2,0)</f>
        <v>緑町　１</v>
      </c>
      <c r="H1832" t="s">
        <v>918</v>
      </c>
      <c r="I1832" t="s">
        <v>2623</v>
      </c>
      <c r="J1832" s="66">
        <v>940</v>
      </c>
      <c r="K1832" s="66">
        <v>940</v>
      </c>
      <c r="L1832" s="66">
        <v>940</v>
      </c>
      <c r="M1832" s="66">
        <v>940</v>
      </c>
      <c r="N1832" s="66">
        <f>VLOOKUP(A1832,GIS!A:C,3,0)</f>
        <v>940</v>
      </c>
      <c r="O1832" s="66" t="str">
        <f t="shared" si="424"/>
        <v/>
      </c>
      <c r="P1832" s="66" t="str">
        <f t="shared" si="416"/>
        <v/>
      </c>
      <c r="Q1832" s="66">
        <f t="shared" si="425"/>
        <v>940</v>
      </c>
      <c r="R1832" s="66">
        <f t="shared" si="426"/>
        <v>940</v>
      </c>
      <c r="S1832" s="66">
        <f>Q1832-U1832-SUMIFS(条件付き不可!X:X,条件付き不可!E:E,D1832)</f>
        <v>940</v>
      </c>
      <c r="T1832" s="66">
        <f t="shared" si="417"/>
        <v>940</v>
      </c>
      <c r="U1832" s="66">
        <f>IF(COUNTIFS(条件付き不可!$E:$E,$D1832,条件付き不可!$C:$C,条件付き不可!$V$3)&gt;0,Q1832,SUMIFS(条件付き不可!$L:$L,条件付き不可!$E:$E,$D1832,条件付き不可!$C:$C,U$1))</f>
        <v>0</v>
      </c>
      <c r="V1832" s="66">
        <f>IF(COUNTIFS(条件付き不可!$E:$E,$D1832,条件付き不可!$C:$C,条件付き不可!$V$5)&gt;0,Q1832,IFERROR(VLOOKUP(D1832,条件付き不可!E:Y,21,0),0))</f>
        <v>0</v>
      </c>
    </row>
    <row r="1833" spans="1:22">
      <c r="A1833" s="53" t="str">
        <f t="shared" si="427"/>
        <v>045008</v>
      </c>
      <c r="B1833" s="53">
        <v>28</v>
      </c>
      <c r="C1833">
        <v>1832</v>
      </c>
      <c r="D1833">
        <v>45008</v>
      </c>
      <c r="E1833" t="s">
        <v>3040</v>
      </c>
      <c r="F1833" t="s">
        <v>1270</v>
      </c>
      <c r="G1833" t="str">
        <f>VLOOKUP(A1833,GIS!A:B,2,0)</f>
        <v>緑町　２</v>
      </c>
      <c r="H1833" t="s">
        <v>918</v>
      </c>
      <c r="I1833" t="s">
        <v>2623</v>
      </c>
      <c r="J1833" s="66">
        <v>270</v>
      </c>
      <c r="K1833" s="66">
        <v>270</v>
      </c>
      <c r="L1833" s="66">
        <v>270</v>
      </c>
      <c r="M1833" s="66">
        <v>270</v>
      </c>
      <c r="N1833" s="66">
        <f>VLOOKUP(A1833,GIS!A:C,3,0)</f>
        <v>270</v>
      </c>
      <c r="O1833" s="66" t="str">
        <f t="shared" si="424"/>
        <v/>
      </c>
      <c r="P1833" s="66" t="str">
        <f t="shared" si="416"/>
        <v/>
      </c>
      <c r="Q1833" s="66">
        <f t="shared" si="425"/>
        <v>270</v>
      </c>
      <c r="R1833" s="66">
        <f t="shared" si="426"/>
        <v>270</v>
      </c>
      <c r="S1833" s="66">
        <f>Q1833-U1833-SUMIFS(条件付き不可!X:X,条件付き不可!E:E,D1833)</f>
        <v>270</v>
      </c>
      <c r="T1833" s="66">
        <f t="shared" si="417"/>
        <v>270</v>
      </c>
      <c r="U1833" s="66">
        <f>IF(COUNTIFS(条件付き不可!$E:$E,$D1833,条件付き不可!$C:$C,条件付き不可!$V$3)&gt;0,Q1833,SUMIFS(条件付き不可!$L:$L,条件付き不可!$E:$E,$D1833,条件付き不可!$C:$C,U$1))</f>
        <v>0</v>
      </c>
      <c r="V1833" s="66">
        <f>IF(COUNTIFS(条件付き不可!$E:$E,$D1833,条件付き不可!$C:$C,条件付き不可!$V$5)&gt;0,Q1833,IFERROR(VLOOKUP(D1833,条件付き不可!E:Y,21,0),0))</f>
        <v>0</v>
      </c>
    </row>
    <row r="1834" spans="1:22">
      <c r="A1834" s="53" t="str">
        <f t="shared" si="427"/>
        <v>045009</v>
      </c>
      <c r="B1834" s="53">
        <v>28</v>
      </c>
      <c r="C1834">
        <v>1833</v>
      </c>
      <c r="D1834">
        <v>45009</v>
      </c>
      <c r="E1834" t="s">
        <v>3040</v>
      </c>
      <c r="F1834" t="s">
        <v>1273</v>
      </c>
      <c r="G1834" t="str">
        <f>VLOOKUP(A1834,GIS!A:B,2,0)</f>
        <v>春日　１</v>
      </c>
      <c r="H1834" t="s">
        <v>918</v>
      </c>
      <c r="I1834" t="s">
        <v>2626</v>
      </c>
      <c r="J1834" s="66">
        <v>744</v>
      </c>
      <c r="K1834" s="66">
        <v>744</v>
      </c>
      <c r="L1834" s="66">
        <v>744</v>
      </c>
      <c r="M1834" s="66">
        <v>744</v>
      </c>
      <c r="N1834" s="66">
        <f>VLOOKUP(A1834,GIS!A:C,3,0)</f>
        <v>744</v>
      </c>
      <c r="O1834" s="66" t="str">
        <f t="shared" si="424"/>
        <v/>
      </c>
      <c r="P1834" s="66" t="str">
        <f t="shared" si="416"/>
        <v/>
      </c>
      <c r="Q1834" s="66">
        <f t="shared" si="425"/>
        <v>744</v>
      </c>
      <c r="R1834" s="66">
        <f t="shared" si="426"/>
        <v>744</v>
      </c>
      <c r="S1834" s="66">
        <f>Q1834-U1834-SUMIFS(条件付き不可!X:X,条件付き不可!E:E,D1834)</f>
        <v>744</v>
      </c>
      <c r="T1834" s="66">
        <f t="shared" si="417"/>
        <v>744</v>
      </c>
      <c r="U1834" s="66">
        <f>IF(COUNTIFS(条件付き不可!$E:$E,$D1834,条件付き不可!$C:$C,条件付き不可!$V$3)&gt;0,Q1834,SUMIFS(条件付き不可!$L:$L,条件付き不可!$E:$E,$D1834,条件付き不可!$C:$C,U$1))</f>
        <v>0</v>
      </c>
      <c r="V1834" s="66">
        <f>IF(COUNTIFS(条件付き不可!$E:$E,$D1834,条件付き不可!$C:$C,条件付き不可!$V$5)&gt;0,Q1834,IFERROR(VLOOKUP(D1834,条件付き不可!E:Y,21,0),0))</f>
        <v>0</v>
      </c>
    </row>
    <row r="1835" spans="1:22">
      <c r="A1835" s="53" t="str">
        <f t="shared" si="427"/>
        <v>045010</v>
      </c>
      <c r="B1835" s="53">
        <v>28</v>
      </c>
      <c r="C1835">
        <v>1834</v>
      </c>
      <c r="D1835">
        <v>45010</v>
      </c>
      <c r="E1835" t="s">
        <v>3040</v>
      </c>
      <c r="F1835" t="s">
        <v>1273</v>
      </c>
      <c r="G1835" t="str">
        <f>VLOOKUP(A1835,GIS!A:B,2,0)</f>
        <v>春日　２</v>
      </c>
      <c r="H1835" t="s">
        <v>918</v>
      </c>
      <c r="I1835" t="s">
        <v>2626</v>
      </c>
      <c r="J1835" s="66">
        <v>720</v>
      </c>
      <c r="K1835" s="66">
        <v>641</v>
      </c>
      <c r="L1835" s="66">
        <v>641</v>
      </c>
      <c r="M1835" s="66">
        <v>720</v>
      </c>
      <c r="N1835" s="66">
        <f>VLOOKUP(A1835,GIS!A:C,3,0)</f>
        <v>720</v>
      </c>
      <c r="O1835" s="66" t="str">
        <f t="shared" si="424"/>
        <v/>
      </c>
      <c r="P1835" s="66" t="str">
        <f t="shared" si="416"/>
        <v>✕</v>
      </c>
      <c r="Q1835" s="66">
        <f t="shared" si="425"/>
        <v>720</v>
      </c>
      <c r="R1835" s="66">
        <f t="shared" si="426"/>
        <v>641</v>
      </c>
      <c r="S1835" s="66">
        <f>Q1835-U1835-SUMIFS(条件付き不可!X:X,条件付き不可!E:E,D1835)</f>
        <v>641</v>
      </c>
      <c r="T1835" s="66">
        <f t="shared" si="417"/>
        <v>720</v>
      </c>
      <c r="U1835" s="66">
        <f>IF(COUNTIFS(条件付き不可!$E:$E,$D1835,条件付き不可!$C:$C,条件付き不可!$V$3)&gt;0,Q1835,SUMIFS(条件付き不可!$L:$L,条件付き不可!$E:$E,$D1835,条件付き不可!$C:$C,U$1))</f>
        <v>79</v>
      </c>
      <c r="V1835" s="66">
        <f>IF(COUNTIFS(条件付き不可!$E:$E,$D1835,条件付き不可!$C:$C,条件付き不可!$V$5)&gt;0,Q1835,IFERROR(VLOOKUP(D1835,条件付き不可!E:Y,21,0),0))</f>
        <v>0</v>
      </c>
    </row>
    <row r="1836" spans="1:22">
      <c r="A1836" s="53" t="str">
        <f t="shared" si="427"/>
        <v>045011</v>
      </c>
      <c r="B1836" s="53">
        <v>28</v>
      </c>
      <c r="C1836">
        <v>1835</v>
      </c>
      <c r="D1836">
        <v>45011</v>
      </c>
      <c r="E1836" t="s">
        <v>3040</v>
      </c>
      <c r="F1836" t="s">
        <v>1273</v>
      </c>
      <c r="G1836" t="str">
        <f>VLOOKUP(A1836,GIS!A:B,2,0)</f>
        <v>汐見丘町</v>
      </c>
      <c r="H1836" t="s">
        <v>918</v>
      </c>
      <c r="I1836" t="s">
        <v>2626</v>
      </c>
      <c r="J1836" s="66">
        <v>760</v>
      </c>
      <c r="K1836" s="66">
        <v>760</v>
      </c>
      <c r="L1836" s="66">
        <v>760</v>
      </c>
      <c r="M1836" s="66">
        <v>760</v>
      </c>
      <c r="N1836" s="66">
        <f>VLOOKUP(A1836,GIS!A:C,3,0)</f>
        <v>760</v>
      </c>
      <c r="O1836" s="66" t="str">
        <f t="shared" si="424"/>
        <v/>
      </c>
      <c r="P1836" s="66" t="str">
        <f t="shared" si="416"/>
        <v/>
      </c>
      <c r="Q1836" s="66">
        <f t="shared" si="425"/>
        <v>760</v>
      </c>
      <c r="R1836" s="66">
        <f t="shared" si="426"/>
        <v>760</v>
      </c>
      <c r="S1836" s="66">
        <f>Q1836-U1836-SUMIFS(条件付き不可!X:X,条件付き不可!E:E,D1836)</f>
        <v>760</v>
      </c>
      <c r="T1836" s="66">
        <f t="shared" si="417"/>
        <v>760</v>
      </c>
      <c r="U1836" s="66">
        <f>IF(COUNTIFS(条件付き不可!$E:$E,$D1836,条件付き不可!$C:$C,条件付き不可!$V$3)&gt;0,Q1836,SUMIFS(条件付き不可!$L:$L,条件付き不可!$E:$E,$D1836,条件付き不可!$C:$C,U$1))</f>
        <v>0</v>
      </c>
      <c r="V1836" s="66">
        <f>IF(COUNTIFS(条件付き不可!$E:$E,$D1836,条件付き不可!$C:$C,条件付き不可!$V$5)&gt;0,Q1836,IFERROR(VLOOKUP(D1836,条件付き不可!E:Y,21,0),0))</f>
        <v>0</v>
      </c>
    </row>
    <row r="1837" spans="1:22">
      <c r="A1837" s="53" t="str">
        <f t="shared" si="427"/>
        <v>045012</v>
      </c>
      <c r="B1837" s="53">
        <v>28</v>
      </c>
      <c r="C1837">
        <v>1836</v>
      </c>
      <c r="D1837">
        <v>45012</v>
      </c>
      <c r="E1837" t="s">
        <v>3040</v>
      </c>
      <c r="F1837" t="s">
        <v>1273</v>
      </c>
      <c r="G1837" t="str">
        <f>VLOOKUP(A1837,GIS!A:B,2,0)</f>
        <v>登戸　１</v>
      </c>
      <c r="H1837" t="s">
        <v>918</v>
      </c>
      <c r="I1837" t="s">
        <v>2626</v>
      </c>
      <c r="J1837" s="66">
        <v>570</v>
      </c>
      <c r="K1837" s="66">
        <v>570</v>
      </c>
      <c r="L1837" s="66">
        <v>570</v>
      </c>
      <c r="M1837" s="66">
        <v>570</v>
      </c>
      <c r="N1837" s="66">
        <f>VLOOKUP(A1837,GIS!A:C,3,0)</f>
        <v>570</v>
      </c>
      <c r="O1837" s="66" t="str">
        <f t="shared" si="424"/>
        <v/>
      </c>
      <c r="P1837" s="66" t="str">
        <f t="shared" si="416"/>
        <v/>
      </c>
      <c r="Q1837" s="66">
        <f t="shared" si="425"/>
        <v>570</v>
      </c>
      <c r="R1837" s="66">
        <f t="shared" si="426"/>
        <v>570</v>
      </c>
      <c r="S1837" s="66">
        <f>Q1837-U1837-SUMIFS(条件付き不可!X:X,条件付き不可!E:E,D1837)</f>
        <v>570</v>
      </c>
      <c r="T1837" s="66">
        <f t="shared" si="417"/>
        <v>570</v>
      </c>
      <c r="U1837" s="66">
        <f>IF(COUNTIFS(条件付き不可!$E:$E,$D1837,条件付き不可!$C:$C,条件付き不可!$V$3)&gt;0,Q1837,SUMIFS(条件付き不可!$L:$L,条件付き不可!$E:$E,$D1837,条件付き不可!$C:$C,U$1))</f>
        <v>0</v>
      </c>
      <c r="V1837" s="66">
        <f>IF(COUNTIFS(条件付き不可!$E:$E,$D1837,条件付き不可!$C:$C,条件付き不可!$V$5)&gt;0,Q1837,IFERROR(VLOOKUP(D1837,条件付き不可!E:Y,21,0),0))</f>
        <v>0</v>
      </c>
    </row>
    <row r="1838" spans="1:22">
      <c r="A1838" s="53" t="str">
        <f t="shared" si="427"/>
        <v>045013</v>
      </c>
      <c r="B1838" s="53">
        <v>28</v>
      </c>
      <c r="C1838">
        <v>1837</v>
      </c>
      <c r="D1838">
        <v>45013</v>
      </c>
      <c r="E1838" t="s">
        <v>3040</v>
      </c>
      <c r="F1838" t="s">
        <v>1273</v>
      </c>
      <c r="G1838" t="str">
        <f>VLOOKUP(A1838,GIS!A:B,2,0)</f>
        <v>登戸　２</v>
      </c>
      <c r="H1838" t="s">
        <v>918</v>
      </c>
      <c r="I1838" t="s">
        <v>2626</v>
      </c>
      <c r="J1838" s="66">
        <v>465</v>
      </c>
      <c r="K1838" s="66">
        <v>355</v>
      </c>
      <c r="L1838" s="66">
        <v>355</v>
      </c>
      <c r="M1838" s="66">
        <v>465</v>
      </c>
      <c r="N1838" s="66">
        <f>VLOOKUP(A1838,GIS!A:C,3,0)</f>
        <v>465</v>
      </c>
      <c r="O1838" s="66" t="str">
        <f t="shared" si="424"/>
        <v/>
      </c>
      <c r="P1838" s="66" t="str">
        <f t="shared" si="416"/>
        <v>✕</v>
      </c>
      <c r="Q1838" s="66">
        <f t="shared" si="425"/>
        <v>465</v>
      </c>
      <c r="R1838" s="66">
        <f t="shared" si="426"/>
        <v>355</v>
      </c>
      <c r="S1838" s="66">
        <f>Q1838-U1838-SUMIFS(条件付き不可!X:X,条件付き不可!E:E,D1838)</f>
        <v>355</v>
      </c>
      <c r="T1838" s="66">
        <f t="shared" si="417"/>
        <v>465</v>
      </c>
      <c r="U1838" s="66">
        <f>IF(COUNTIFS(条件付き不可!$E:$E,$D1838,条件付き不可!$C:$C,条件付き不可!$V$3)&gt;0,Q1838,SUMIFS(条件付き不可!$L:$L,条件付き不可!$E:$E,$D1838,条件付き不可!$C:$C,U$1))</f>
        <v>110</v>
      </c>
      <c r="V1838" s="66">
        <f>IF(COUNTIFS(条件付き不可!$E:$E,$D1838,条件付き不可!$C:$C,条件付き不可!$V$5)&gt;0,Q1838,IFERROR(VLOOKUP(D1838,条件付き不可!E:Y,21,0),0))</f>
        <v>0</v>
      </c>
    </row>
    <row r="1839" spans="1:22">
      <c r="A1839" s="53" t="str">
        <f t="shared" si="427"/>
        <v>045014</v>
      </c>
      <c r="B1839" s="53">
        <v>28</v>
      </c>
      <c r="C1839">
        <v>1838</v>
      </c>
      <c r="D1839">
        <v>45014</v>
      </c>
      <c r="E1839" t="s">
        <v>3040</v>
      </c>
      <c r="F1839" t="s">
        <v>1273</v>
      </c>
      <c r="G1839" t="str">
        <f>VLOOKUP(A1839,GIS!A:B,2,0)</f>
        <v>登戸3A</v>
      </c>
      <c r="H1839" t="s">
        <v>918</v>
      </c>
      <c r="I1839" t="s">
        <v>2626</v>
      </c>
      <c r="J1839" s="66">
        <v>320</v>
      </c>
      <c r="K1839" s="66">
        <v>320</v>
      </c>
      <c r="L1839" s="66">
        <v>320</v>
      </c>
      <c r="M1839" s="66">
        <v>320</v>
      </c>
      <c r="N1839" s="66">
        <f>VLOOKUP(A1839,GIS!A:C,3,0)</f>
        <v>320</v>
      </c>
      <c r="O1839" s="66" t="str">
        <f t="shared" si="424"/>
        <v/>
      </c>
      <c r="P1839" s="66" t="str">
        <f t="shared" si="416"/>
        <v/>
      </c>
      <c r="Q1839" s="66">
        <f t="shared" si="425"/>
        <v>320</v>
      </c>
      <c r="R1839" s="66">
        <f t="shared" si="426"/>
        <v>320</v>
      </c>
      <c r="S1839" s="66">
        <f>Q1839-U1839-SUMIFS(条件付き不可!X:X,条件付き不可!E:E,D1839)</f>
        <v>320</v>
      </c>
      <c r="T1839" s="66">
        <f t="shared" si="417"/>
        <v>320</v>
      </c>
      <c r="U1839" s="66">
        <f>IF(COUNTIFS(条件付き不可!$E:$E,$D1839,条件付き不可!$C:$C,条件付き不可!$V$3)&gt;0,Q1839,SUMIFS(条件付き不可!$L:$L,条件付き不可!$E:$E,$D1839,条件付き不可!$C:$C,U$1))</f>
        <v>0</v>
      </c>
      <c r="V1839" s="66">
        <f>IF(COUNTIFS(条件付き不可!$E:$E,$D1839,条件付き不可!$C:$C,条件付き不可!$V$5)&gt;0,Q1839,IFERROR(VLOOKUP(D1839,条件付き不可!E:Y,21,0),0))</f>
        <v>0</v>
      </c>
    </row>
    <row r="1840" spans="1:22">
      <c r="A1840" s="53" t="str">
        <f>TEXT(D1840,"000000")</f>
        <v>045090</v>
      </c>
      <c r="B1840" s="53">
        <v>28</v>
      </c>
      <c r="C1840">
        <v>1839</v>
      </c>
      <c r="D1840">
        <v>45090</v>
      </c>
      <c r="E1840" t="s">
        <v>3040</v>
      </c>
      <c r="F1840" t="s">
        <v>1273</v>
      </c>
      <c r="G1840" t="str">
        <f>VLOOKUP(A1840,GIS!A:B,2,0)</f>
        <v>登戸3B</v>
      </c>
      <c r="H1840" t="s">
        <v>918</v>
      </c>
      <c r="I1840" t="s">
        <v>2626</v>
      </c>
      <c r="J1840" s="66">
        <v>350</v>
      </c>
      <c r="K1840" s="66">
        <v>350</v>
      </c>
      <c r="L1840" s="66">
        <v>350</v>
      </c>
      <c r="M1840" s="66">
        <v>350</v>
      </c>
      <c r="N1840" s="66">
        <f>VLOOKUP(A1840,GIS!A:C,3,0)</f>
        <v>350</v>
      </c>
      <c r="O1840" s="66" t="str">
        <f>IF(J1840=N1840,"","✕")</f>
        <v/>
      </c>
      <c r="P1840" s="66" t="str">
        <f>IF(J1840=K1840,IF(J1840=L1840,"","✕"),"✕")</f>
        <v/>
      </c>
      <c r="Q1840" s="66">
        <f>N1840</f>
        <v>350</v>
      </c>
      <c r="R1840" s="66">
        <f>Q1840-U1840</f>
        <v>350</v>
      </c>
      <c r="S1840" s="66">
        <f>Q1840-U1840-SUMIFS(条件付き不可!X:X,条件付き不可!E:E,D1840)</f>
        <v>350</v>
      </c>
      <c r="T1840" s="66">
        <f>Q1840-V1840</f>
        <v>350</v>
      </c>
      <c r="U1840" s="66">
        <f>IF(COUNTIFS(条件付き不可!$E:$E,$D1840,条件付き不可!$C:$C,条件付き不可!$V$3)&gt;0,Q1840,SUMIFS(条件付き不可!$L:$L,条件付き不可!$E:$E,$D1840,条件付き不可!$C:$C,U$1))</f>
        <v>0</v>
      </c>
      <c r="V1840" s="66">
        <f>IF(COUNTIFS(条件付き不可!$E:$E,$D1840,条件付き不可!$C:$C,条件付き不可!$V$5)&gt;0,Q1840,IFERROR(VLOOKUP(D1840,条件付き不可!E:Y,21,0),0))</f>
        <v>0</v>
      </c>
    </row>
    <row r="1841" spans="1:22">
      <c r="A1841" s="53" t="str">
        <f t="shared" si="427"/>
        <v>045015</v>
      </c>
      <c r="B1841" s="53">
        <v>28</v>
      </c>
      <c r="C1841">
        <v>1840</v>
      </c>
      <c r="D1841">
        <v>45015</v>
      </c>
      <c r="E1841" t="s">
        <v>3040</v>
      </c>
      <c r="F1841" t="s">
        <v>1273</v>
      </c>
      <c r="G1841" t="str">
        <f>VLOOKUP(A1841,GIS!A:B,2,0)</f>
        <v>登戸　４</v>
      </c>
      <c r="H1841" t="s">
        <v>918</v>
      </c>
      <c r="I1841" t="s">
        <v>2626</v>
      </c>
      <c r="J1841" s="66">
        <v>423</v>
      </c>
      <c r="K1841" s="66">
        <v>423</v>
      </c>
      <c r="L1841" s="66">
        <v>423</v>
      </c>
      <c r="M1841" s="66">
        <v>423</v>
      </c>
      <c r="N1841" s="66">
        <f>VLOOKUP(A1841,GIS!A:C,3,0)</f>
        <v>423</v>
      </c>
      <c r="O1841" s="66" t="str">
        <f t="shared" si="424"/>
        <v/>
      </c>
      <c r="P1841" s="66" t="str">
        <f t="shared" si="416"/>
        <v/>
      </c>
      <c r="Q1841" s="66">
        <f t="shared" si="425"/>
        <v>423</v>
      </c>
      <c r="R1841" s="66">
        <f t="shared" si="426"/>
        <v>423</v>
      </c>
      <c r="S1841" s="66">
        <f>Q1841-U1841-SUMIFS(条件付き不可!X:X,条件付き不可!E:E,D1841)</f>
        <v>423</v>
      </c>
      <c r="T1841" s="66">
        <f t="shared" si="417"/>
        <v>423</v>
      </c>
      <c r="U1841" s="66">
        <f>IF(COUNTIFS(条件付き不可!$E:$E,$D1841,条件付き不可!$C:$C,条件付き不可!$V$3)&gt;0,Q1841,SUMIFS(条件付き不可!$L:$L,条件付き不可!$E:$E,$D1841,条件付き不可!$C:$C,U$1))</f>
        <v>0</v>
      </c>
      <c r="V1841" s="66">
        <f>IF(COUNTIFS(条件付き不可!$E:$E,$D1841,条件付き不可!$C:$C,条件付き不可!$V$5)&gt;0,Q1841,IFERROR(VLOOKUP(D1841,条件付き不可!E:Y,21,0),0))</f>
        <v>0</v>
      </c>
    </row>
    <row r="1842" spans="1:22">
      <c r="A1842" s="53" t="str">
        <f t="shared" si="427"/>
        <v>045016</v>
      </c>
      <c r="B1842" s="53">
        <v>28</v>
      </c>
      <c r="C1842">
        <v>1841</v>
      </c>
      <c r="D1842">
        <v>45016</v>
      </c>
      <c r="E1842" t="s">
        <v>3040</v>
      </c>
      <c r="F1842" t="s">
        <v>1273</v>
      </c>
      <c r="G1842" t="str">
        <f>VLOOKUP(A1842,GIS!A:B,2,0)</f>
        <v>登戸　５</v>
      </c>
      <c r="H1842" t="s">
        <v>918</v>
      </c>
      <c r="I1842" t="s">
        <v>2626</v>
      </c>
      <c r="J1842" s="66">
        <v>665</v>
      </c>
      <c r="K1842" s="66">
        <v>575</v>
      </c>
      <c r="L1842" s="66">
        <v>575</v>
      </c>
      <c r="M1842" s="66">
        <v>665</v>
      </c>
      <c r="N1842" s="66">
        <f>VLOOKUP(A1842,GIS!A:C,3,0)</f>
        <v>665</v>
      </c>
      <c r="O1842" s="66" t="str">
        <f t="shared" si="424"/>
        <v/>
      </c>
      <c r="P1842" s="66" t="str">
        <f t="shared" si="416"/>
        <v>✕</v>
      </c>
      <c r="Q1842" s="66">
        <f t="shared" si="425"/>
        <v>665</v>
      </c>
      <c r="R1842" s="66">
        <f t="shared" si="426"/>
        <v>575</v>
      </c>
      <c r="S1842" s="66">
        <f>Q1842-U1842-SUMIFS(条件付き不可!X:X,条件付き不可!E:E,D1842)</f>
        <v>575</v>
      </c>
      <c r="T1842" s="66">
        <f t="shared" si="417"/>
        <v>665</v>
      </c>
      <c r="U1842" s="66">
        <f>IF(COUNTIFS(条件付き不可!$E:$E,$D1842,条件付き不可!$C:$C,条件付き不可!$V$3)&gt;0,Q1842,SUMIFS(条件付き不可!$L:$L,条件付き不可!$E:$E,$D1842,条件付き不可!$C:$C,U$1))</f>
        <v>90</v>
      </c>
      <c r="V1842" s="66">
        <f>IF(COUNTIFS(条件付き不可!$E:$E,$D1842,条件付き不可!$C:$C,条件付き不可!$V$5)&gt;0,Q1842,IFERROR(VLOOKUP(D1842,条件付き不可!E:Y,21,0),0))</f>
        <v>0</v>
      </c>
    </row>
    <row r="1843" spans="1:22">
      <c r="A1843" s="53" t="str">
        <f t="shared" si="427"/>
        <v>045017</v>
      </c>
      <c r="B1843" s="53">
        <v>28</v>
      </c>
      <c r="C1843">
        <v>1842</v>
      </c>
      <c r="D1843">
        <v>45017</v>
      </c>
      <c r="E1843" t="s">
        <v>3040</v>
      </c>
      <c r="F1843" t="s">
        <v>1273</v>
      </c>
      <c r="G1843" t="str">
        <f>VLOOKUP(A1843,GIS!A:B,2,0)</f>
        <v>新千葉　２</v>
      </c>
      <c r="H1843" t="s">
        <v>918</v>
      </c>
      <c r="I1843" t="s">
        <v>2626</v>
      </c>
      <c r="J1843" s="66">
        <v>720</v>
      </c>
      <c r="K1843" s="66">
        <v>720</v>
      </c>
      <c r="L1843" s="66">
        <v>720</v>
      </c>
      <c r="M1843" s="66">
        <v>720</v>
      </c>
      <c r="N1843" s="66">
        <f>VLOOKUP(A1843,GIS!A:C,3,0)</f>
        <v>720</v>
      </c>
      <c r="O1843" s="66" t="str">
        <f t="shared" si="424"/>
        <v/>
      </c>
      <c r="P1843" s="66" t="str">
        <f t="shared" si="416"/>
        <v/>
      </c>
      <c r="Q1843" s="66">
        <f t="shared" si="425"/>
        <v>720</v>
      </c>
      <c r="R1843" s="66">
        <f t="shared" si="426"/>
        <v>720</v>
      </c>
      <c r="S1843" s="66">
        <f>Q1843-U1843-SUMIFS(条件付き不可!X:X,条件付き不可!E:E,D1843)</f>
        <v>720</v>
      </c>
      <c r="T1843" s="66">
        <f t="shared" si="417"/>
        <v>720</v>
      </c>
      <c r="U1843" s="66">
        <f>IF(COUNTIFS(条件付き不可!$E:$E,$D1843,条件付き不可!$C:$C,条件付き不可!$V$3)&gt;0,Q1843,SUMIFS(条件付き不可!$L:$L,条件付き不可!$E:$E,$D1843,条件付き不可!$C:$C,U$1))</f>
        <v>0</v>
      </c>
      <c r="V1843" s="66">
        <f>IF(COUNTIFS(条件付き不可!$E:$E,$D1843,条件付き不可!$C:$C,条件付き不可!$V$5)&gt;0,Q1843,IFERROR(VLOOKUP(D1843,条件付き不可!E:Y,21,0),0))</f>
        <v>0</v>
      </c>
    </row>
    <row r="1844" spans="1:22">
      <c r="A1844" s="53" t="str">
        <f t="shared" si="427"/>
        <v>045018</v>
      </c>
      <c r="B1844" s="53">
        <v>28</v>
      </c>
      <c r="C1844">
        <v>1843</v>
      </c>
      <c r="D1844">
        <v>45018</v>
      </c>
      <c r="E1844" t="s">
        <v>3040</v>
      </c>
      <c r="F1844" t="s">
        <v>1273</v>
      </c>
      <c r="G1844" t="str">
        <f>VLOOKUP(A1844,GIS!A:B,2,0)</f>
        <v>新千葉　３</v>
      </c>
      <c r="H1844" t="s">
        <v>918</v>
      </c>
      <c r="I1844" t="s">
        <v>2626</v>
      </c>
      <c r="J1844" s="66">
        <v>720</v>
      </c>
      <c r="K1844" s="66">
        <v>670</v>
      </c>
      <c r="L1844" s="66">
        <v>670</v>
      </c>
      <c r="M1844" s="66">
        <v>720</v>
      </c>
      <c r="N1844" s="66">
        <f>VLOOKUP(A1844,GIS!A:C,3,0)</f>
        <v>720</v>
      </c>
      <c r="O1844" s="66" t="str">
        <f t="shared" si="424"/>
        <v/>
      </c>
      <c r="P1844" s="66" t="str">
        <f t="shared" si="416"/>
        <v>✕</v>
      </c>
      <c r="Q1844" s="66">
        <f t="shared" si="425"/>
        <v>720</v>
      </c>
      <c r="R1844" s="66">
        <f t="shared" si="426"/>
        <v>670</v>
      </c>
      <c r="S1844" s="66">
        <f>Q1844-U1844-SUMIFS(条件付き不可!X:X,条件付き不可!E:E,D1844)</f>
        <v>670</v>
      </c>
      <c r="T1844" s="66">
        <f t="shared" si="417"/>
        <v>720</v>
      </c>
      <c r="U1844" s="66">
        <f>IF(COUNTIFS(条件付き不可!$E:$E,$D1844,条件付き不可!$C:$C,条件付き不可!$V$3)&gt;0,Q1844,SUMIFS(条件付き不可!$L:$L,条件付き不可!$E:$E,$D1844,条件付き不可!$C:$C,U$1))</f>
        <v>50</v>
      </c>
      <c r="V1844" s="66">
        <f>IF(COUNTIFS(条件付き不可!$E:$E,$D1844,条件付き不可!$C:$C,条件付き不可!$V$5)&gt;0,Q1844,IFERROR(VLOOKUP(D1844,条件付き不可!E:Y,21,0),0))</f>
        <v>0</v>
      </c>
    </row>
    <row r="1845" spans="1:22">
      <c r="A1845" s="53" t="str">
        <f t="shared" si="427"/>
        <v>045019</v>
      </c>
      <c r="B1845" s="53">
        <v>28</v>
      </c>
      <c r="C1845">
        <v>1844</v>
      </c>
      <c r="D1845">
        <v>45019</v>
      </c>
      <c r="E1845" t="s">
        <v>3040</v>
      </c>
      <c r="F1845" t="s">
        <v>1283</v>
      </c>
      <c r="G1845" t="str">
        <f>VLOOKUP(A1845,GIS!A:B,2,0)</f>
        <v>新田町　Ａ</v>
      </c>
      <c r="H1845" t="s">
        <v>918</v>
      </c>
      <c r="I1845" t="s">
        <v>2626</v>
      </c>
      <c r="J1845" s="66">
        <v>590</v>
      </c>
      <c r="K1845" s="66">
        <v>590</v>
      </c>
      <c r="L1845" s="66">
        <v>590</v>
      </c>
      <c r="M1845" s="66">
        <v>590</v>
      </c>
      <c r="N1845" s="66">
        <f>VLOOKUP(A1845,GIS!A:C,3,0)</f>
        <v>590</v>
      </c>
      <c r="O1845" s="66" t="str">
        <f t="shared" si="424"/>
        <v/>
      </c>
      <c r="P1845" s="66" t="str">
        <f t="shared" si="416"/>
        <v/>
      </c>
      <c r="Q1845" s="66">
        <f t="shared" si="425"/>
        <v>590</v>
      </c>
      <c r="R1845" s="66">
        <f t="shared" si="426"/>
        <v>590</v>
      </c>
      <c r="S1845" s="66">
        <f>Q1845-U1845-SUMIFS(条件付き不可!X:X,条件付き不可!E:E,D1845)</f>
        <v>590</v>
      </c>
      <c r="T1845" s="66">
        <f t="shared" si="417"/>
        <v>590</v>
      </c>
      <c r="U1845" s="66">
        <f>IF(COUNTIFS(条件付き不可!$E:$E,$D1845,条件付き不可!$C:$C,条件付き不可!$V$3)&gt;0,Q1845,SUMIFS(条件付き不可!$L:$L,条件付き不可!$E:$E,$D1845,条件付き不可!$C:$C,U$1))</f>
        <v>0</v>
      </c>
      <c r="V1845" s="66">
        <f>IF(COUNTIFS(条件付き不可!$E:$E,$D1845,条件付き不可!$C:$C,条件付き不可!$V$5)&gt;0,Q1845,IFERROR(VLOOKUP(D1845,条件付き不可!E:Y,21,0),0))</f>
        <v>0</v>
      </c>
    </row>
    <row r="1846" spans="1:22">
      <c r="A1846" s="53" t="str">
        <f t="shared" si="427"/>
        <v>045020</v>
      </c>
      <c r="B1846" s="53">
        <v>28</v>
      </c>
      <c r="C1846">
        <v>1845</v>
      </c>
      <c r="D1846">
        <v>45020</v>
      </c>
      <c r="E1846" t="s">
        <v>3040</v>
      </c>
      <c r="F1846" t="s">
        <v>1283</v>
      </c>
      <c r="G1846" t="str">
        <f>VLOOKUP(A1846,GIS!A:B,2,0)</f>
        <v>新田町　B</v>
      </c>
      <c r="H1846" t="s">
        <v>918</v>
      </c>
      <c r="I1846" t="s">
        <v>2626</v>
      </c>
      <c r="J1846" s="66">
        <v>545</v>
      </c>
      <c r="K1846" s="66">
        <v>545</v>
      </c>
      <c r="L1846" s="66">
        <v>545</v>
      </c>
      <c r="M1846" s="66">
        <v>545</v>
      </c>
      <c r="N1846" s="66">
        <f>VLOOKUP(A1846,GIS!A:C,3,0)</f>
        <v>545</v>
      </c>
      <c r="O1846" s="66" t="str">
        <f t="shared" si="424"/>
        <v/>
      </c>
      <c r="P1846" s="66" t="str">
        <f t="shared" si="416"/>
        <v/>
      </c>
      <c r="Q1846" s="66">
        <f t="shared" si="425"/>
        <v>545</v>
      </c>
      <c r="R1846" s="66">
        <f t="shared" si="426"/>
        <v>545</v>
      </c>
      <c r="S1846" s="66">
        <f>Q1846-U1846-SUMIFS(条件付き不可!X:X,条件付き不可!E:E,D1846)</f>
        <v>545</v>
      </c>
      <c r="T1846" s="66">
        <f t="shared" si="417"/>
        <v>545</v>
      </c>
      <c r="U1846" s="66">
        <f>IF(COUNTIFS(条件付き不可!$E:$E,$D1846,条件付き不可!$C:$C,条件付き不可!$V$3)&gt;0,Q1846,SUMIFS(条件付き不可!$L:$L,条件付き不可!$E:$E,$D1846,条件付き不可!$C:$C,U$1))</f>
        <v>0</v>
      </c>
      <c r="V1846" s="66">
        <f>IF(COUNTIFS(条件付き不可!$E:$E,$D1846,条件付き不可!$C:$C,条件付き不可!$V$5)&gt;0,Q1846,IFERROR(VLOOKUP(D1846,条件付き不可!E:Y,21,0),0))</f>
        <v>0</v>
      </c>
    </row>
    <row r="1847" spans="1:22">
      <c r="A1847" s="53" t="str">
        <f t="shared" si="427"/>
        <v>045021</v>
      </c>
      <c r="B1847" s="53">
        <v>28</v>
      </c>
      <c r="C1847">
        <v>1846</v>
      </c>
      <c r="D1847">
        <v>45021</v>
      </c>
      <c r="E1847" t="s">
        <v>3040</v>
      </c>
      <c r="F1847" t="s">
        <v>1283</v>
      </c>
      <c r="G1847" t="str">
        <f>VLOOKUP(A1847,GIS!A:B,2,0)</f>
        <v>新宿1A</v>
      </c>
      <c r="H1847" t="s">
        <v>918</v>
      </c>
      <c r="I1847" t="s">
        <v>2626</v>
      </c>
      <c r="J1847" s="66">
        <v>550</v>
      </c>
      <c r="K1847" s="66">
        <v>550</v>
      </c>
      <c r="L1847" s="66">
        <v>550</v>
      </c>
      <c r="M1847" s="66">
        <v>550</v>
      </c>
      <c r="N1847" s="66">
        <f>VLOOKUP(A1847,GIS!A:C,3,0)</f>
        <v>550</v>
      </c>
      <c r="O1847" s="66" t="str">
        <f t="shared" si="424"/>
        <v/>
      </c>
      <c r="P1847" s="66" t="str">
        <f t="shared" si="416"/>
        <v/>
      </c>
      <c r="Q1847" s="66">
        <f t="shared" si="425"/>
        <v>550</v>
      </c>
      <c r="R1847" s="66">
        <f t="shared" si="426"/>
        <v>550</v>
      </c>
      <c r="S1847" s="66">
        <f>Q1847-U1847-SUMIFS(条件付き不可!X:X,条件付き不可!E:E,D1847)</f>
        <v>550</v>
      </c>
      <c r="T1847" s="66">
        <f t="shared" si="417"/>
        <v>550</v>
      </c>
      <c r="U1847" s="66">
        <f>IF(COUNTIFS(条件付き不可!$E:$E,$D1847,条件付き不可!$C:$C,条件付き不可!$V$3)&gt;0,Q1847,SUMIFS(条件付き不可!$L:$L,条件付き不可!$E:$E,$D1847,条件付き不可!$C:$C,U$1))</f>
        <v>0</v>
      </c>
      <c r="V1847" s="66">
        <f>IF(COUNTIFS(条件付き不可!$E:$E,$D1847,条件付き不可!$C:$C,条件付き不可!$V$5)&gt;0,Q1847,IFERROR(VLOOKUP(D1847,条件付き不可!E:Y,21,0),0))</f>
        <v>0</v>
      </c>
    </row>
    <row r="1848" spans="1:22">
      <c r="A1848" s="53" t="str">
        <f t="shared" si="427"/>
        <v>045087</v>
      </c>
      <c r="B1848" s="53">
        <v>28</v>
      </c>
      <c r="C1848">
        <v>1847</v>
      </c>
      <c r="D1848">
        <v>45087</v>
      </c>
      <c r="E1848" t="s">
        <v>3040</v>
      </c>
      <c r="F1848" t="s">
        <v>1283</v>
      </c>
      <c r="G1848" t="str">
        <f>VLOOKUP(A1848,GIS!A:B,2,0)</f>
        <v>新宿1B</v>
      </c>
      <c r="H1848" t="s">
        <v>918</v>
      </c>
      <c r="I1848" t="s">
        <v>2626</v>
      </c>
      <c r="J1848" s="66">
        <v>550</v>
      </c>
      <c r="K1848" s="66">
        <v>550</v>
      </c>
      <c r="L1848" s="66">
        <v>550</v>
      </c>
      <c r="M1848" s="66">
        <v>550</v>
      </c>
      <c r="N1848" s="66">
        <f>VLOOKUP(A1848,GIS!A:C,3,0)</f>
        <v>550</v>
      </c>
      <c r="O1848" s="66" t="str">
        <f t="shared" si="424"/>
        <v/>
      </c>
      <c r="P1848" s="66" t="str">
        <f t="shared" si="416"/>
        <v/>
      </c>
      <c r="Q1848" s="66">
        <f t="shared" si="425"/>
        <v>550</v>
      </c>
      <c r="R1848" s="66">
        <f t="shared" si="426"/>
        <v>550</v>
      </c>
      <c r="S1848" s="66">
        <f>Q1848-U1848-SUMIFS(条件付き不可!X:X,条件付き不可!E:E,D1848)</f>
        <v>550</v>
      </c>
      <c r="T1848" s="66">
        <f t="shared" si="417"/>
        <v>550</v>
      </c>
      <c r="U1848" s="66">
        <f>IF(COUNTIFS(条件付き不可!$E:$E,$D1848,条件付き不可!$C:$C,条件付き不可!$V$3)&gt;0,Q1848,SUMIFS(条件付き不可!$L:$L,条件付き不可!$E:$E,$D1848,条件付き不可!$C:$C,U$1))</f>
        <v>0</v>
      </c>
      <c r="V1848" s="66">
        <f>IF(COUNTIFS(条件付き不可!$E:$E,$D1848,条件付き不可!$C:$C,条件付き不可!$V$5)&gt;0,Q1848,IFERROR(VLOOKUP(D1848,条件付き不可!E:Y,21,0),0))</f>
        <v>0</v>
      </c>
    </row>
    <row r="1849" spans="1:22">
      <c r="A1849" s="53" t="str">
        <f>TEXT(D1849,"000000")</f>
        <v>045088</v>
      </c>
      <c r="B1849" s="53">
        <v>28</v>
      </c>
      <c r="C1849">
        <v>1848</v>
      </c>
      <c r="D1849">
        <v>45088</v>
      </c>
      <c r="E1849" t="s">
        <v>3040</v>
      </c>
      <c r="F1849" t="s">
        <v>1283</v>
      </c>
      <c r="G1849" t="str">
        <f>VLOOKUP(A1849,GIS!A:B,2,0)</f>
        <v>新宿1C</v>
      </c>
      <c r="H1849" t="s">
        <v>918</v>
      </c>
      <c r="I1849" t="s">
        <v>2626</v>
      </c>
      <c r="J1849" s="66">
        <v>420</v>
      </c>
      <c r="K1849" s="66">
        <v>353</v>
      </c>
      <c r="L1849" s="66">
        <v>353</v>
      </c>
      <c r="M1849" s="66">
        <v>420</v>
      </c>
      <c r="N1849" s="66">
        <f>VLOOKUP(A1849,GIS!A:C,3,0)</f>
        <v>420</v>
      </c>
      <c r="O1849" s="66" t="str">
        <f t="shared" si="424"/>
        <v/>
      </c>
      <c r="P1849" s="66" t="str">
        <f t="shared" si="416"/>
        <v>✕</v>
      </c>
      <c r="Q1849" s="66">
        <f t="shared" si="425"/>
        <v>420</v>
      </c>
      <c r="R1849" s="66">
        <f t="shared" si="426"/>
        <v>353</v>
      </c>
      <c r="S1849" s="66">
        <f>Q1849-U1849-SUMIFS(条件付き不可!X:X,条件付き不可!E:E,D1849)</f>
        <v>353</v>
      </c>
      <c r="T1849" s="66">
        <f t="shared" si="417"/>
        <v>420</v>
      </c>
      <c r="U1849" s="66">
        <f>IF(COUNTIFS(条件付き不可!$E:$E,$D1849,条件付き不可!$C:$C,条件付き不可!$V$3)&gt;0,Q1849,SUMIFS(条件付き不可!$L:$L,条件付き不可!$E:$E,$D1849,条件付き不可!$C:$C,U$1))</f>
        <v>67</v>
      </c>
      <c r="V1849" s="66">
        <f>IF(COUNTIFS(条件付き不可!$E:$E,$D1849,条件付き不可!$C:$C,条件付き不可!$V$5)&gt;0,Q1849,IFERROR(VLOOKUP(D1849,条件付き不可!E:Y,21,0),0))</f>
        <v>0</v>
      </c>
    </row>
    <row r="1850" spans="1:22">
      <c r="A1850" s="53" t="str">
        <f t="shared" si="427"/>
        <v>045022</v>
      </c>
      <c r="B1850" s="53">
        <v>28</v>
      </c>
      <c r="C1850">
        <v>1849</v>
      </c>
      <c r="D1850">
        <v>45022</v>
      </c>
      <c r="E1850" t="s">
        <v>3040</v>
      </c>
      <c r="F1850" t="s">
        <v>1283</v>
      </c>
      <c r="G1850" t="str">
        <f>VLOOKUP(A1850,GIS!A:B,2,0)</f>
        <v>新宿2A</v>
      </c>
      <c r="H1850" t="s">
        <v>918</v>
      </c>
      <c r="I1850" t="s">
        <v>2626</v>
      </c>
      <c r="J1850" s="66">
        <v>740</v>
      </c>
      <c r="K1850" s="66">
        <v>740</v>
      </c>
      <c r="L1850" s="66">
        <v>740</v>
      </c>
      <c r="M1850" s="66">
        <v>740</v>
      </c>
      <c r="N1850" s="66">
        <f>VLOOKUP(A1850,GIS!A:C,3,0)</f>
        <v>740</v>
      </c>
      <c r="O1850" s="66" t="str">
        <f t="shared" si="424"/>
        <v/>
      </c>
      <c r="P1850" s="66" t="str">
        <f t="shared" si="416"/>
        <v/>
      </c>
      <c r="Q1850" s="66">
        <f t="shared" si="425"/>
        <v>740</v>
      </c>
      <c r="R1850" s="66">
        <f t="shared" si="426"/>
        <v>740</v>
      </c>
      <c r="S1850" s="66">
        <f>Q1850-U1850-SUMIFS(条件付き不可!X:X,条件付き不可!E:E,D1850)</f>
        <v>740</v>
      </c>
      <c r="T1850" s="66">
        <f t="shared" si="417"/>
        <v>740</v>
      </c>
      <c r="U1850" s="66">
        <f>IF(COUNTIFS(条件付き不可!$E:$E,$D1850,条件付き不可!$C:$C,条件付き不可!$V$3)&gt;0,Q1850,SUMIFS(条件付き不可!$L:$L,条件付き不可!$E:$E,$D1850,条件付き不可!$C:$C,U$1))</f>
        <v>0</v>
      </c>
      <c r="V1850" s="66">
        <f>IF(COUNTIFS(条件付き不可!$E:$E,$D1850,条件付き不可!$C:$C,条件付き不可!$V$5)&gt;0,Q1850,IFERROR(VLOOKUP(D1850,条件付き不可!E:Y,21,0),0))</f>
        <v>0</v>
      </c>
    </row>
    <row r="1851" spans="1:22">
      <c r="A1851" s="53" t="str">
        <f t="shared" ref="A1851:A1852" si="434">TEXT(D1851,"000000")</f>
        <v>045095</v>
      </c>
      <c r="B1851" s="53">
        <v>28</v>
      </c>
      <c r="C1851">
        <v>1850</v>
      </c>
      <c r="D1851">
        <v>45095</v>
      </c>
      <c r="E1851" t="s">
        <v>3040</v>
      </c>
      <c r="F1851" t="s">
        <v>1283</v>
      </c>
      <c r="G1851" t="str">
        <f>VLOOKUP(A1851,GIS!A:B,2,0)</f>
        <v>新宿2B</v>
      </c>
      <c r="H1851" t="s">
        <v>918</v>
      </c>
      <c r="I1851" t="s">
        <v>2626</v>
      </c>
      <c r="J1851" s="66">
        <v>450</v>
      </c>
      <c r="K1851" s="66">
        <v>450</v>
      </c>
      <c r="L1851" s="66">
        <v>450</v>
      </c>
      <c r="M1851" s="66">
        <v>450</v>
      </c>
      <c r="N1851" s="66">
        <f>VLOOKUP(A1851,GIS!A:C,3,0)</f>
        <v>450</v>
      </c>
      <c r="O1851" s="66" t="str">
        <f t="shared" ref="O1851:O1852" si="435">IF(J1851=N1851,"","✕")</f>
        <v/>
      </c>
      <c r="P1851" s="66" t="str">
        <f t="shared" ref="P1851:P1852" si="436">IF(J1851=K1851,IF(J1851=L1851,"","✕"),"✕")</f>
        <v/>
      </c>
      <c r="Q1851" s="66">
        <f t="shared" ref="Q1851:Q1852" si="437">N1851</f>
        <v>450</v>
      </c>
      <c r="R1851" s="66">
        <f t="shared" ref="R1851:R1852" si="438">Q1851-U1851</f>
        <v>450</v>
      </c>
      <c r="S1851" s="66">
        <f>Q1851-U1851-SUMIFS(条件付き不可!X:X,条件付き不可!E:E,D1851)</f>
        <v>450</v>
      </c>
      <c r="T1851" s="66">
        <f t="shared" ref="T1851:T1852" si="439">Q1851-V1851</f>
        <v>450</v>
      </c>
      <c r="U1851" s="66">
        <f>IF(COUNTIFS(条件付き不可!$E:$E,$D1851,条件付き不可!$C:$C,条件付き不可!$V$3)&gt;0,Q1851,SUMIFS(条件付き不可!$L:$L,条件付き不可!$E:$E,$D1851,条件付き不可!$C:$C,U$1))</f>
        <v>0</v>
      </c>
      <c r="V1851" s="66">
        <f>IF(COUNTIFS(条件付き不可!$E:$E,$D1851,条件付き不可!$C:$C,条件付き不可!$V$5)&gt;0,Q1851,IFERROR(VLOOKUP(D1851,条件付き不可!E:Y,21,0),0))</f>
        <v>0</v>
      </c>
    </row>
    <row r="1852" spans="1:22">
      <c r="A1852" s="53" t="str">
        <f t="shared" si="434"/>
        <v>045096</v>
      </c>
      <c r="B1852" s="53">
        <v>28</v>
      </c>
      <c r="C1852">
        <v>1851</v>
      </c>
      <c r="D1852">
        <v>45096</v>
      </c>
      <c r="E1852" t="s">
        <v>3040</v>
      </c>
      <c r="F1852" t="s">
        <v>1283</v>
      </c>
      <c r="G1852" t="str">
        <f>VLOOKUP(A1852,GIS!A:B,2,0)</f>
        <v>新宿2C</v>
      </c>
      <c r="H1852" t="s">
        <v>918</v>
      </c>
      <c r="I1852" t="s">
        <v>2626</v>
      </c>
      <c r="J1852" s="66">
        <v>400</v>
      </c>
      <c r="K1852" s="66">
        <v>400</v>
      </c>
      <c r="L1852" s="66">
        <v>400</v>
      </c>
      <c r="M1852" s="66">
        <v>400</v>
      </c>
      <c r="N1852" s="66">
        <f>VLOOKUP(A1852,GIS!A:C,3,0)</f>
        <v>400</v>
      </c>
      <c r="O1852" s="66" t="str">
        <f t="shared" si="435"/>
        <v/>
      </c>
      <c r="P1852" s="66" t="str">
        <f t="shared" si="436"/>
        <v/>
      </c>
      <c r="Q1852" s="66">
        <f t="shared" si="437"/>
        <v>400</v>
      </c>
      <c r="R1852" s="66">
        <f t="shared" si="438"/>
        <v>400</v>
      </c>
      <c r="S1852" s="66">
        <f>Q1852-U1852-SUMIFS(条件付き不可!X:X,条件付き不可!E:E,D1852)</f>
        <v>400</v>
      </c>
      <c r="T1852" s="66">
        <f t="shared" si="439"/>
        <v>400</v>
      </c>
      <c r="U1852" s="66">
        <f>IF(COUNTIFS(条件付き不可!$E:$E,$D1852,条件付き不可!$C:$C,条件付き不可!$V$3)&gt;0,Q1852,SUMIFS(条件付き不可!$L:$L,条件付き不可!$E:$E,$D1852,条件付き不可!$C:$C,U$1))</f>
        <v>0</v>
      </c>
      <c r="V1852" s="66">
        <f>IF(COUNTIFS(条件付き不可!$E:$E,$D1852,条件付き不可!$C:$C,条件付き不可!$V$5)&gt;0,Q1852,IFERROR(VLOOKUP(D1852,条件付き不可!E:Y,21,0),0))</f>
        <v>0</v>
      </c>
    </row>
    <row r="1853" spans="1:22">
      <c r="A1853" s="53" t="str">
        <f t="shared" si="427"/>
        <v>045023</v>
      </c>
      <c r="B1853" s="53">
        <v>28</v>
      </c>
      <c r="C1853">
        <v>1852</v>
      </c>
      <c r="D1853">
        <v>45023</v>
      </c>
      <c r="E1853" t="s">
        <v>3040</v>
      </c>
      <c r="F1853" t="s">
        <v>1283</v>
      </c>
      <c r="G1853" t="str">
        <f>VLOOKUP(A1853,GIS!A:B,2,0)</f>
        <v>神明町　A</v>
      </c>
      <c r="H1853" t="s">
        <v>918</v>
      </c>
      <c r="I1853" t="s">
        <v>2626</v>
      </c>
      <c r="J1853" s="66">
        <v>718</v>
      </c>
      <c r="K1853" s="66">
        <v>0</v>
      </c>
      <c r="L1853" s="66">
        <v>0</v>
      </c>
      <c r="M1853" s="66">
        <v>718</v>
      </c>
      <c r="N1853" s="66">
        <f>VLOOKUP(A1853,GIS!A:C,3,0)</f>
        <v>718</v>
      </c>
      <c r="O1853" s="66" t="str">
        <f t="shared" si="424"/>
        <v/>
      </c>
      <c r="P1853" s="66" t="str">
        <f t="shared" si="416"/>
        <v>✕</v>
      </c>
      <c r="Q1853" s="66">
        <f t="shared" si="425"/>
        <v>718</v>
      </c>
      <c r="R1853" s="66">
        <f t="shared" si="426"/>
        <v>0</v>
      </c>
      <c r="S1853" s="66">
        <f>Q1853-U1853-SUMIFS(条件付き不可!X:X,条件付き不可!E:E,D1853)</f>
        <v>0</v>
      </c>
      <c r="T1853" s="66">
        <f t="shared" si="417"/>
        <v>718</v>
      </c>
      <c r="U1853" s="66">
        <f>IF(COUNTIFS(条件付き不可!$E:$E,$D1853,条件付き不可!$C:$C,条件付き不可!$V$3)&gt;0,Q1853,SUMIFS(条件付き不可!$L:$L,条件付き不可!$E:$E,$D1853,条件付き不可!$C:$C,U$1))</f>
        <v>718</v>
      </c>
      <c r="V1853" s="66">
        <f>IF(COUNTIFS(条件付き不可!$E:$E,$D1853,条件付き不可!$C:$C,条件付き不可!$V$5)&gt;0,Q1853,IFERROR(VLOOKUP(D1853,条件付き不可!E:Y,21,0),0))</f>
        <v>0</v>
      </c>
    </row>
    <row r="1854" spans="1:22">
      <c r="A1854" s="53" t="str">
        <f t="shared" si="427"/>
        <v>045024</v>
      </c>
      <c r="B1854" s="53">
        <v>28</v>
      </c>
      <c r="C1854">
        <v>1853</v>
      </c>
      <c r="D1854">
        <v>45024</v>
      </c>
      <c r="E1854" t="s">
        <v>3040</v>
      </c>
      <c r="F1854" t="s">
        <v>1283</v>
      </c>
      <c r="G1854" t="str">
        <f>VLOOKUP(A1854,GIS!A:B,2,0)</f>
        <v>神明町　B</v>
      </c>
      <c r="H1854" t="s">
        <v>918</v>
      </c>
      <c r="I1854" t="s">
        <v>2626</v>
      </c>
      <c r="J1854" s="66">
        <v>844</v>
      </c>
      <c r="K1854" s="66">
        <v>0</v>
      </c>
      <c r="L1854" s="66">
        <v>0</v>
      </c>
      <c r="M1854" s="66">
        <v>844</v>
      </c>
      <c r="N1854" s="66">
        <f>VLOOKUP(A1854,GIS!A:C,3,0)</f>
        <v>844</v>
      </c>
      <c r="O1854" s="66" t="str">
        <f t="shared" si="424"/>
        <v/>
      </c>
      <c r="P1854" s="66" t="str">
        <f t="shared" ref="P1854:P1921" si="440">IF(J1854=K1854,IF(J1854=L1854,"","✕"),"✕")</f>
        <v>✕</v>
      </c>
      <c r="Q1854" s="66">
        <f t="shared" si="425"/>
        <v>844</v>
      </c>
      <c r="R1854" s="66">
        <f t="shared" si="426"/>
        <v>0</v>
      </c>
      <c r="S1854" s="66">
        <f>Q1854-U1854-SUMIFS(条件付き不可!X:X,条件付き不可!E:E,D1854)</f>
        <v>0</v>
      </c>
      <c r="T1854" s="66">
        <f t="shared" si="417"/>
        <v>844</v>
      </c>
      <c r="U1854" s="66">
        <f>IF(COUNTIFS(条件付き不可!$E:$E,$D1854,条件付き不可!$C:$C,条件付き不可!$V$3)&gt;0,Q1854,SUMIFS(条件付き不可!$L:$L,条件付き不可!$E:$E,$D1854,条件付き不可!$C:$C,U$1))</f>
        <v>844</v>
      </c>
      <c r="V1854" s="66">
        <f>IF(COUNTIFS(条件付き不可!$E:$E,$D1854,条件付き不可!$C:$C,条件付き不可!$V$5)&gt;0,Q1854,IFERROR(VLOOKUP(D1854,条件付き不可!E:Y,21,0),0))</f>
        <v>0</v>
      </c>
    </row>
    <row r="1855" spans="1:22">
      <c r="A1855" s="53" t="str">
        <f t="shared" si="427"/>
        <v>045025</v>
      </c>
      <c r="B1855" s="53">
        <v>28</v>
      </c>
      <c r="C1855">
        <v>1854</v>
      </c>
      <c r="D1855">
        <v>45025</v>
      </c>
      <c r="E1855" t="s">
        <v>3040</v>
      </c>
      <c r="F1855" t="s">
        <v>1288</v>
      </c>
      <c r="G1855" t="str">
        <f>VLOOKUP(A1855,GIS!A:B,2,0)</f>
        <v>松波　１</v>
      </c>
      <c r="H1855" t="s">
        <v>918</v>
      </c>
      <c r="I1855" t="s">
        <v>2626</v>
      </c>
      <c r="J1855" s="66">
        <v>550</v>
      </c>
      <c r="K1855" s="66">
        <v>550</v>
      </c>
      <c r="L1855" s="66">
        <v>550</v>
      </c>
      <c r="M1855" s="66">
        <v>550</v>
      </c>
      <c r="N1855" s="66">
        <f>VLOOKUP(A1855,GIS!A:C,3,0)</f>
        <v>550</v>
      </c>
      <c r="O1855" s="66" t="str">
        <f t="shared" si="424"/>
        <v/>
      </c>
      <c r="P1855" s="66" t="str">
        <f t="shared" si="440"/>
        <v/>
      </c>
      <c r="Q1855" s="66">
        <f t="shared" si="425"/>
        <v>550</v>
      </c>
      <c r="R1855" s="66">
        <f t="shared" si="426"/>
        <v>550</v>
      </c>
      <c r="S1855" s="66">
        <f>Q1855-U1855-SUMIFS(条件付き不可!X:X,条件付き不可!E:E,D1855)</f>
        <v>550</v>
      </c>
      <c r="T1855" s="66">
        <f t="shared" si="417"/>
        <v>550</v>
      </c>
      <c r="U1855" s="66">
        <f>IF(COUNTIFS(条件付き不可!$E:$E,$D1855,条件付き不可!$C:$C,条件付き不可!$V$3)&gt;0,Q1855,SUMIFS(条件付き不可!$L:$L,条件付き不可!$E:$E,$D1855,条件付き不可!$C:$C,U$1))</f>
        <v>0</v>
      </c>
      <c r="V1855" s="66">
        <f>IF(COUNTIFS(条件付き不可!$E:$E,$D1855,条件付き不可!$C:$C,条件付き不可!$V$5)&gt;0,Q1855,IFERROR(VLOOKUP(D1855,条件付き不可!E:Y,21,0),0))</f>
        <v>0</v>
      </c>
    </row>
    <row r="1856" spans="1:22">
      <c r="A1856" s="53" t="str">
        <f t="shared" si="427"/>
        <v>045026</v>
      </c>
      <c r="B1856" s="53">
        <v>28</v>
      </c>
      <c r="C1856">
        <v>1855</v>
      </c>
      <c r="D1856">
        <v>45026</v>
      </c>
      <c r="E1856" t="s">
        <v>3040</v>
      </c>
      <c r="F1856" t="s">
        <v>1288</v>
      </c>
      <c r="G1856" t="str">
        <f>VLOOKUP(A1856,GIS!A:B,2,0)</f>
        <v>松波　2</v>
      </c>
      <c r="H1856" t="s">
        <v>918</v>
      </c>
      <c r="I1856" t="s">
        <v>7566</v>
      </c>
      <c r="J1856" s="66">
        <v>855</v>
      </c>
      <c r="K1856" s="66">
        <v>855</v>
      </c>
      <c r="L1856" s="66">
        <v>855</v>
      </c>
      <c r="M1856" s="66">
        <v>855</v>
      </c>
      <c r="N1856" s="66">
        <f>VLOOKUP(A1856,GIS!A:C,3,0)</f>
        <v>855</v>
      </c>
      <c r="O1856" s="66" t="str">
        <f t="shared" si="424"/>
        <v/>
      </c>
      <c r="P1856" s="66" t="str">
        <f t="shared" si="440"/>
        <v/>
      </c>
      <c r="Q1856" s="66">
        <f t="shared" si="425"/>
        <v>855</v>
      </c>
      <c r="R1856" s="66">
        <f t="shared" si="426"/>
        <v>855</v>
      </c>
      <c r="S1856" s="66">
        <f>Q1856-U1856-SUMIFS(条件付き不可!X:X,条件付き不可!E:E,D1856)</f>
        <v>855</v>
      </c>
      <c r="T1856" s="66">
        <f t="shared" si="417"/>
        <v>855</v>
      </c>
      <c r="U1856" s="66">
        <f>IF(COUNTIFS(条件付き不可!$E:$E,$D1856,条件付き不可!$C:$C,条件付き不可!$V$3)&gt;0,Q1856,SUMIFS(条件付き不可!$L:$L,条件付き不可!$E:$E,$D1856,条件付き不可!$C:$C,U$1))</f>
        <v>0</v>
      </c>
      <c r="V1856" s="66">
        <f>IF(COUNTIFS(条件付き不可!$E:$E,$D1856,条件付き不可!$C:$C,条件付き不可!$V$5)&gt;0,Q1856,IFERROR(VLOOKUP(D1856,条件付き不可!E:Y,21,0),0))</f>
        <v>0</v>
      </c>
    </row>
    <row r="1857" spans="1:22">
      <c r="A1857" s="53" t="str">
        <f t="shared" si="427"/>
        <v>045027</v>
      </c>
      <c r="B1857" s="53">
        <v>28</v>
      </c>
      <c r="C1857">
        <v>1856</v>
      </c>
      <c r="D1857">
        <v>45027</v>
      </c>
      <c r="E1857" t="s">
        <v>3040</v>
      </c>
      <c r="F1857" t="s">
        <v>1288</v>
      </c>
      <c r="G1857" t="str">
        <f>VLOOKUP(A1857,GIS!A:B,2,0)</f>
        <v>松波　３</v>
      </c>
      <c r="H1857" t="s">
        <v>918</v>
      </c>
      <c r="I1857" t="s">
        <v>2626</v>
      </c>
      <c r="J1857" s="66">
        <v>660</v>
      </c>
      <c r="K1857" s="66">
        <v>660</v>
      </c>
      <c r="L1857" s="66">
        <v>660</v>
      </c>
      <c r="M1857" s="66">
        <v>660</v>
      </c>
      <c r="N1857" s="66">
        <f>VLOOKUP(A1857,GIS!A:C,3,0)</f>
        <v>660</v>
      </c>
      <c r="O1857" s="66" t="str">
        <f t="shared" si="424"/>
        <v/>
      </c>
      <c r="P1857" s="66" t="str">
        <f t="shared" si="440"/>
        <v/>
      </c>
      <c r="Q1857" s="66">
        <f t="shared" si="425"/>
        <v>660</v>
      </c>
      <c r="R1857" s="66">
        <f t="shared" si="426"/>
        <v>660</v>
      </c>
      <c r="S1857" s="66">
        <f>Q1857-U1857-SUMIFS(条件付き不可!X:X,条件付き不可!E:E,D1857)</f>
        <v>660</v>
      </c>
      <c r="T1857" s="66">
        <f t="shared" si="417"/>
        <v>660</v>
      </c>
      <c r="U1857" s="66">
        <f>IF(COUNTIFS(条件付き不可!$E:$E,$D1857,条件付き不可!$C:$C,条件付き不可!$V$3)&gt;0,Q1857,SUMIFS(条件付き不可!$L:$L,条件付き不可!$E:$E,$D1857,条件付き不可!$C:$C,U$1))</f>
        <v>0</v>
      </c>
      <c r="V1857" s="66">
        <f>IF(COUNTIFS(条件付き不可!$E:$E,$D1857,条件付き不可!$C:$C,条件付き不可!$V$5)&gt;0,Q1857,IFERROR(VLOOKUP(D1857,条件付き不可!E:Y,21,0),0))</f>
        <v>0</v>
      </c>
    </row>
    <row r="1858" spans="1:22">
      <c r="A1858" s="53" t="str">
        <f t="shared" si="427"/>
        <v>045028</v>
      </c>
      <c r="B1858" s="53">
        <v>28</v>
      </c>
      <c r="C1858">
        <v>1857</v>
      </c>
      <c r="D1858">
        <v>45028</v>
      </c>
      <c r="E1858" t="s">
        <v>3040</v>
      </c>
      <c r="F1858" t="s">
        <v>1288</v>
      </c>
      <c r="G1858" t="str">
        <f>VLOOKUP(A1858,GIS!A:B,2,0)</f>
        <v>松波　４</v>
      </c>
      <c r="H1858" t="s">
        <v>918</v>
      </c>
      <c r="I1858" t="s">
        <v>2626</v>
      </c>
      <c r="J1858" s="66">
        <v>575</v>
      </c>
      <c r="K1858" s="66">
        <v>0</v>
      </c>
      <c r="L1858" s="66">
        <v>0</v>
      </c>
      <c r="M1858" s="66">
        <v>575</v>
      </c>
      <c r="N1858" s="66">
        <f>VLOOKUP(A1858,GIS!A:C,3,0)</f>
        <v>575</v>
      </c>
      <c r="O1858" s="66" t="str">
        <f t="shared" si="424"/>
        <v/>
      </c>
      <c r="P1858" s="66" t="str">
        <f t="shared" si="440"/>
        <v>✕</v>
      </c>
      <c r="Q1858" s="66">
        <f t="shared" si="425"/>
        <v>575</v>
      </c>
      <c r="R1858" s="66">
        <f t="shared" si="426"/>
        <v>0</v>
      </c>
      <c r="S1858" s="66">
        <f>Q1858-U1858-SUMIFS(条件付き不可!X:X,条件付き不可!E:E,D1858)</f>
        <v>0</v>
      </c>
      <c r="T1858" s="66">
        <f t="shared" si="417"/>
        <v>575</v>
      </c>
      <c r="U1858" s="66">
        <f>IF(COUNTIFS(条件付き不可!$E:$E,$D1858,条件付き不可!$C:$C,条件付き不可!$V$3)&gt;0,Q1858,SUMIFS(条件付き不可!$L:$L,条件付き不可!$E:$E,$D1858,条件付き不可!$C:$C,U$1))</f>
        <v>575</v>
      </c>
      <c r="V1858" s="66">
        <f>IF(COUNTIFS(条件付き不可!$E:$E,$D1858,条件付き不可!$C:$C,条件付き不可!$V$5)&gt;0,Q1858,IFERROR(VLOOKUP(D1858,条件付き不可!E:Y,21,0),0))</f>
        <v>0</v>
      </c>
    </row>
    <row r="1859" spans="1:22">
      <c r="A1859" s="53" t="str">
        <f t="shared" si="427"/>
        <v>045029</v>
      </c>
      <c r="B1859" s="53">
        <v>28</v>
      </c>
      <c r="C1859">
        <v>1858</v>
      </c>
      <c r="D1859">
        <v>45029</v>
      </c>
      <c r="E1859" t="s">
        <v>3040</v>
      </c>
      <c r="F1859" t="s">
        <v>1288</v>
      </c>
      <c r="G1859" t="str">
        <f>VLOOKUP(A1859,GIS!A:B,2,0)</f>
        <v>弁天　1・2　Ａ</v>
      </c>
      <c r="H1859" t="s">
        <v>918</v>
      </c>
      <c r="I1859" t="s">
        <v>2626</v>
      </c>
      <c r="J1859" s="66">
        <v>630</v>
      </c>
      <c r="K1859" s="66">
        <v>595</v>
      </c>
      <c r="L1859" s="66">
        <v>595</v>
      </c>
      <c r="M1859" s="66">
        <v>630</v>
      </c>
      <c r="N1859" s="66">
        <f>VLOOKUP(A1859,GIS!A:C,3,0)</f>
        <v>630</v>
      </c>
      <c r="O1859" s="66" t="str">
        <f t="shared" si="424"/>
        <v/>
      </c>
      <c r="P1859" s="66" t="str">
        <f t="shared" si="440"/>
        <v>✕</v>
      </c>
      <c r="Q1859" s="66">
        <f t="shared" si="425"/>
        <v>630</v>
      </c>
      <c r="R1859" s="66">
        <f t="shared" si="426"/>
        <v>595</v>
      </c>
      <c r="S1859" s="66">
        <f>Q1859-U1859-SUMIFS(条件付き不可!X:X,条件付き不可!E:E,D1859)</f>
        <v>595</v>
      </c>
      <c r="T1859" s="66">
        <f t="shared" si="417"/>
        <v>630</v>
      </c>
      <c r="U1859" s="66">
        <f>IF(COUNTIFS(条件付き不可!$E:$E,$D1859,条件付き不可!$C:$C,条件付き不可!$V$3)&gt;0,Q1859,SUMIFS(条件付き不可!$L:$L,条件付き不可!$E:$E,$D1859,条件付き不可!$C:$C,U$1))</f>
        <v>35</v>
      </c>
      <c r="V1859" s="66">
        <f>IF(COUNTIFS(条件付き不可!$E:$E,$D1859,条件付き不可!$C:$C,条件付き不可!$V$5)&gt;0,Q1859,IFERROR(VLOOKUP(D1859,条件付き不可!E:Y,21,0),0))</f>
        <v>0</v>
      </c>
    </row>
    <row r="1860" spans="1:22">
      <c r="A1860" s="53" t="str">
        <f t="shared" si="427"/>
        <v>045030</v>
      </c>
      <c r="B1860" s="53">
        <v>28</v>
      </c>
      <c r="C1860">
        <v>1859</v>
      </c>
      <c r="D1860">
        <v>45030</v>
      </c>
      <c r="E1860" t="s">
        <v>3040</v>
      </c>
      <c r="F1860" t="s">
        <v>1288</v>
      </c>
      <c r="G1860" t="str">
        <f>VLOOKUP(A1860,GIS!A:B,2,0)</f>
        <v>弁天　1・2　Ｂ</v>
      </c>
      <c r="H1860" t="s">
        <v>918</v>
      </c>
      <c r="I1860" t="s">
        <v>2626</v>
      </c>
      <c r="J1860" s="66">
        <v>763</v>
      </c>
      <c r="K1860" s="66">
        <v>0</v>
      </c>
      <c r="L1860" s="66">
        <v>0</v>
      </c>
      <c r="M1860" s="66">
        <v>763</v>
      </c>
      <c r="N1860" s="66">
        <f>VLOOKUP(A1860,GIS!A:C,3,0)</f>
        <v>763</v>
      </c>
      <c r="O1860" s="66" t="str">
        <f t="shared" si="424"/>
        <v/>
      </c>
      <c r="P1860" s="66" t="str">
        <f t="shared" si="440"/>
        <v>✕</v>
      </c>
      <c r="Q1860" s="66">
        <f t="shared" si="425"/>
        <v>763</v>
      </c>
      <c r="R1860" s="66">
        <f t="shared" si="426"/>
        <v>0</v>
      </c>
      <c r="S1860" s="66">
        <f>Q1860-U1860-SUMIFS(条件付き不可!X:X,条件付き不可!E:E,D1860)</f>
        <v>0</v>
      </c>
      <c r="T1860" s="66">
        <f t="shared" si="417"/>
        <v>763</v>
      </c>
      <c r="U1860" s="66">
        <f>IF(COUNTIFS(条件付き不可!$E:$E,$D1860,条件付き不可!$C:$C,条件付き不可!$V$3)&gt;0,Q1860,SUMIFS(条件付き不可!$L:$L,条件付き不可!$E:$E,$D1860,条件付き不可!$C:$C,U$1))</f>
        <v>763</v>
      </c>
      <c r="V1860" s="66">
        <f>IF(COUNTIFS(条件付き不可!$E:$E,$D1860,条件付き不可!$C:$C,条件付き不可!$V$5)&gt;0,Q1860,IFERROR(VLOOKUP(D1860,条件付き不可!E:Y,21,0),0))</f>
        <v>0</v>
      </c>
    </row>
    <row r="1861" spans="1:22">
      <c r="A1861" s="53" t="str">
        <f t="shared" si="427"/>
        <v>045031</v>
      </c>
      <c r="B1861" s="53">
        <v>28</v>
      </c>
      <c r="C1861">
        <v>1860</v>
      </c>
      <c r="D1861">
        <v>45031</v>
      </c>
      <c r="E1861" t="s">
        <v>3040</v>
      </c>
      <c r="F1861" t="s">
        <v>1288</v>
      </c>
      <c r="G1861" t="str">
        <f>VLOOKUP(A1861,GIS!A:B,2,0)</f>
        <v>弁天　3</v>
      </c>
      <c r="H1861" t="s">
        <v>918</v>
      </c>
      <c r="I1861" t="s">
        <v>2626</v>
      </c>
      <c r="J1861" s="66">
        <v>398</v>
      </c>
      <c r="K1861" s="66">
        <v>0</v>
      </c>
      <c r="L1861" s="66">
        <v>0</v>
      </c>
      <c r="M1861" s="66">
        <v>398</v>
      </c>
      <c r="N1861" s="66">
        <f>VLOOKUP(A1861,GIS!A:C,3,0)</f>
        <v>398</v>
      </c>
      <c r="O1861" s="66" t="str">
        <f t="shared" si="424"/>
        <v/>
      </c>
      <c r="P1861" s="66" t="str">
        <f t="shared" si="440"/>
        <v>✕</v>
      </c>
      <c r="Q1861" s="66">
        <f t="shared" si="425"/>
        <v>398</v>
      </c>
      <c r="R1861" s="66">
        <f t="shared" si="426"/>
        <v>0</v>
      </c>
      <c r="S1861" s="66">
        <f>Q1861-U1861-SUMIFS(条件付き不可!X:X,条件付き不可!E:E,D1861)</f>
        <v>0</v>
      </c>
      <c r="T1861" s="66">
        <f t="shared" si="417"/>
        <v>398</v>
      </c>
      <c r="U1861" s="66">
        <f>IF(COUNTIFS(条件付き不可!$E:$E,$D1861,条件付き不可!$C:$C,条件付き不可!$V$3)&gt;0,Q1861,SUMIFS(条件付き不可!$L:$L,条件付き不可!$E:$E,$D1861,条件付き不可!$C:$C,U$1))</f>
        <v>398</v>
      </c>
      <c r="V1861" s="66">
        <f>IF(COUNTIFS(条件付き不可!$E:$E,$D1861,条件付き不可!$C:$C,条件付き不可!$V$5)&gt;0,Q1861,IFERROR(VLOOKUP(D1861,条件付き不可!E:Y,21,0),0))</f>
        <v>0</v>
      </c>
    </row>
    <row r="1862" spans="1:22">
      <c r="A1862" s="53" t="str">
        <f t="shared" si="427"/>
        <v>045032</v>
      </c>
      <c r="B1862" s="53">
        <v>28</v>
      </c>
      <c r="C1862">
        <v>1861</v>
      </c>
      <c r="D1862">
        <v>45032</v>
      </c>
      <c r="E1862" t="s">
        <v>3040</v>
      </c>
      <c r="F1862" t="s">
        <v>1288</v>
      </c>
      <c r="G1862" t="str">
        <f>VLOOKUP(A1862,GIS!A:B,2,0)</f>
        <v>弁天　４</v>
      </c>
      <c r="H1862" t="s">
        <v>918</v>
      </c>
      <c r="I1862" t="s">
        <v>2626</v>
      </c>
      <c r="J1862" s="66">
        <v>495</v>
      </c>
      <c r="K1862" s="66">
        <v>495</v>
      </c>
      <c r="L1862" s="66">
        <v>495</v>
      </c>
      <c r="M1862" s="66">
        <v>495</v>
      </c>
      <c r="N1862" s="66">
        <f>VLOOKUP(A1862,GIS!A:C,3,0)</f>
        <v>495</v>
      </c>
      <c r="O1862" s="66" t="str">
        <f t="shared" si="424"/>
        <v/>
      </c>
      <c r="P1862" s="66" t="str">
        <f t="shared" si="440"/>
        <v/>
      </c>
      <c r="Q1862" s="66">
        <f t="shared" si="425"/>
        <v>495</v>
      </c>
      <c r="R1862" s="66">
        <f t="shared" si="426"/>
        <v>495</v>
      </c>
      <c r="S1862" s="66">
        <f>Q1862-U1862-SUMIFS(条件付き不可!X:X,条件付き不可!E:E,D1862)</f>
        <v>495</v>
      </c>
      <c r="T1862" s="66">
        <f t="shared" si="417"/>
        <v>495</v>
      </c>
      <c r="U1862" s="66">
        <f>IF(COUNTIFS(条件付き不可!$E:$E,$D1862,条件付き不可!$C:$C,条件付き不可!$V$3)&gt;0,Q1862,SUMIFS(条件付き不可!$L:$L,条件付き不可!$E:$E,$D1862,条件付き不可!$C:$C,U$1))</f>
        <v>0</v>
      </c>
      <c r="V1862" s="66">
        <f>IF(COUNTIFS(条件付き不可!$E:$E,$D1862,条件付き不可!$C:$C,条件付き不可!$V$5)&gt;0,Q1862,IFERROR(VLOOKUP(D1862,条件付き不可!E:Y,21,0),0))</f>
        <v>0</v>
      </c>
    </row>
    <row r="1863" spans="1:22">
      <c r="A1863" s="53" t="str">
        <f t="shared" si="427"/>
        <v>045033</v>
      </c>
      <c r="B1863" s="53">
        <v>28</v>
      </c>
      <c r="C1863">
        <v>1862</v>
      </c>
      <c r="D1863">
        <v>45033</v>
      </c>
      <c r="E1863" t="s">
        <v>3040</v>
      </c>
      <c r="F1863" t="s">
        <v>1297</v>
      </c>
      <c r="G1863" t="str">
        <f>VLOOKUP(A1863,GIS!A:B,2,0)</f>
        <v>作草部　１Ａ</v>
      </c>
      <c r="H1863" t="s">
        <v>918</v>
      </c>
      <c r="I1863" t="s">
        <v>2623</v>
      </c>
      <c r="J1863" s="66">
        <v>410</v>
      </c>
      <c r="K1863" s="66">
        <v>410</v>
      </c>
      <c r="L1863" s="66">
        <v>410</v>
      </c>
      <c r="M1863" s="66">
        <v>410</v>
      </c>
      <c r="N1863" s="66">
        <f>VLOOKUP(A1863,GIS!A:C,3,0)</f>
        <v>410</v>
      </c>
      <c r="O1863" s="66" t="str">
        <f t="shared" si="424"/>
        <v/>
      </c>
      <c r="P1863" s="66" t="str">
        <f t="shared" si="440"/>
        <v/>
      </c>
      <c r="Q1863" s="66">
        <f t="shared" si="425"/>
        <v>410</v>
      </c>
      <c r="R1863" s="66">
        <f t="shared" si="426"/>
        <v>410</v>
      </c>
      <c r="S1863" s="66">
        <f>Q1863-U1863-SUMIFS(条件付き不可!X:X,条件付き不可!E:E,D1863)</f>
        <v>410</v>
      </c>
      <c r="T1863" s="66">
        <f t="shared" ref="T1863:T1929" si="441">Q1863-V1863</f>
        <v>410</v>
      </c>
      <c r="U1863" s="66">
        <f>IF(COUNTIFS(条件付き不可!$E:$E,$D1863,条件付き不可!$C:$C,条件付き不可!$V$3)&gt;0,Q1863,SUMIFS(条件付き不可!$L:$L,条件付き不可!$E:$E,$D1863,条件付き不可!$C:$C,U$1))</f>
        <v>0</v>
      </c>
      <c r="V1863" s="66">
        <f>IF(COUNTIFS(条件付き不可!$E:$E,$D1863,条件付き不可!$C:$C,条件付き不可!$V$5)&gt;0,Q1863,IFERROR(VLOOKUP(D1863,条件付き不可!E:Y,21,0),0))</f>
        <v>0</v>
      </c>
    </row>
    <row r="1864" spans="1:22">
      <c r="A1864" s="53" t="str">
        <f t="shared" si="427"/>
        <v>045086</v>
      </c>
      <c r="B1864" s="53">
        <v>28</v>
      </c>
      <c r="C1864">
        <v>1863</v>
      </c>
      <c r="D1864">
        <v>45086</v>
      </c>
      <c r="E1864" t="s">
        <v>3040</v>
      </c>
      <c r="F1864" t="s">
        <v>1297</v>
      </c>
      <c r="G1864" t="str">
        <f>VLOOKUP(A1864,GIS!A:B,2,0)</f>
        <v>作草部　１Ｂ</v>
      </c>
      <c r="H1864" t="s">
        <v>918</v>
      </c>
      <c r="I1864" t="s">
        <v>2623</v>
      </c>
      <c r="J1864" s="66">
        <v>470</v>
      </c>
      <c r="K1864" s="66">
        <v>470</v>
      </c>
      <c r="L1864" s="66">
        <v>470</v>
      </c>
      <c r="M1864" s="66">
        <v>470</v>
      </c>
      <c r="N1864" s="66">
        <f>VLOOKUP(A1864,GIS!A:C,3,0)</f>
        <v>470</v>
      </c>
      <c r="O1864" s="66" t="str">
        <f t="shared" si="424"/>
        <v/>
      </c>
      <c r="P1864" s="66" t="str">
        <f t="shared" si="440"/>
        <v/>
      </c>
      <c r="Q1864" s="66">
        <f t="shared" si="425"/>
        <v>470</v>
      </c>
      <c r="R1864" s="66">
        <f t="shared" si="426"/>
        <v>470</v>
      </c>
      <c r="S1864" s="66">
        <f>Q1864-U1864-SUMIFS(条件付き不可!X:X,条件付き不可!E:E,D1864)</f>
        <v>470</v>
      </c>
      <c r="T1864" s="66">
        <f t="shared" si="441"/>
        <v>470</v>
      </c>
      <c r="U1864" s="66">
        <f>IF(COUNTIFS(条件付き不可!$E:$E,$D1864,条件付き不可!$C:$C,条件付き不可!$V$3)&gt;0,Q1864,SUMIFS(条件付き不可!$L:$L,条件付き不可!$E:$E,$D1864,条件付き不可!$C:$C,U$1))</f>
        <v>0</v>
      </c>
      <c r="V1864" s="66">
        <f>IF(COUNTIFS(条件付き不可!$E:$E,$D1864,条件付き不可!$C:$C,条件付き不可!$V$5)&gt;0,Q1864,IFERROR(VLOOKUP(D1864,条件付き不可!E:Y,21,0),0))</f>
        <v>0</v>
      </c>
    </row>
    <row r="1865" spans="1:22">
      <c r="A1865" s="53" t="str">
        <f t="shared" si="427"/>
        <v>045034</v>
      </c>
      <c r="B1865" s="53">
        <v>28</v>
      </c>
      <c r="C1865">
        <v>1864</v>
      </c>
      <c r="D1865">
        <v>45034</v>
      </c>
      <c r="E1865" t="s">
        <v>3040</v>
      </c>
      <c r="F1865" t="s">
        <v>1297</v>
      </c>
      <c r="G1865" t="str">
        <f>VLOOKUP(A1865,GIS!A:B,2,0)</f>
        <v>作草部２・椿森3</v>
      </c>
      <c r="H1865" t="s">
        <v>918</v>
      </c>
      <c r="I1865" t="s">
        <v>2623</v>
      </c>
      <c r="J1865" s="66">
        <v>540</v>
      </c>
      <c r="K1865" s="66">
        <v>540</v>
      </c>
      <c r="L1865" s="66">
        <v>540</v>
      </c>
      <c r="M1865" s="66">
        <v>540</v>
      </c>
      <c r="N1865" s="66">
        <f>VLOOKUP(A1865,GIS!A:C,3,0)</f>
        <v>540</v>
      </c>
      <c r="O1865" s="66" t="str">
        <f t="shared" si="424"/>
        <v/>
      </c>
      <c r="P1865" s="66" t="str">
        <f t="shared" si="440"/>
        <v/>
      </c>
      <c r="Q1865" s="66">
        <f t="shared" si="425"/>
        <v>540</v>
      </c>
      <c r="R1865" s="66">
        <f t="shared" si="426"/>
        <v>540</v>
      </c>
      <c r="S1865" s="66">
        <f>Q1865-U1865-SUMIFS(条件付き不可!X:X,条件付き不可!E:E,D1865)</f>
        <v>540</v>
      </c>
      <c r="T1865" s="66">
        <f t="shared" si="441"/>
        <v>540</v>
      </c>
      <c r="U1865" s="66">
        <f>IF(COUNTIFS(条件付き不可!$E:$E,$D1865,条件付き不可!$C:$C,条件付き不可!$V$3)&gt;0,Q1865,SUMIFS(条件付き不可!$L:$L,条件付き不可!$E:$E,$D1865,条件付き不可!$C:$C,U$1))</f>
        <v>0</v>
      </c>
      <c r="V1865" s="66">
        <f>IF(COUNTIFS(条件付き不可!$E:$E,$D1865,条件付き不可!$C:$C,条件付き不可!$V$5)&gt;0,Q1865,IFERROR(VLOOKUP(D1865,条件付き不可!E:Y,21,0),0))</f>
        <v>0</v>
      </c>
    </row>
    <row r="1866" spans="1:22">
      <c r="A1866" s="53" t="str">
        <f t="shared" si="427"/>
        <v>045035</v>
      </c>
      <c r="B1866" s="53">
        <v>28</v>
      </c>
      <c r="C1866">
        <v>1865</v>
      </c>
      <c r="D1866">
        <v>45035</v>
      </c>
      <c r="E1866" t="s">
        <v>3040</v>
      </c>
      <c r="F1866" t="s">
        <v>1297</v>
      </c>
      <c r="G1866" t="str">
        <f>VLOOKUP(A1866,GIS!A:B,2,0)</f>
        <v>作草部町　Ａ</v>
      </c>
      <c r="H1866" t="s">
        <v>918</v>
      </c>
      <c r="I1866" t="s">
        <v>2623</v>
      </c>
      <c r="J1866" s="66">
        <v>475</v>
      </c>
      <c r="K1866" s="66">
        <v>475</v>
      </c>
      <c r="L1866" s="66">
        <v>475</v>
      </c>
      <c r="M1866" s="66">
        <v>475</v>
      </c>
      <c r="N1866" s="66">
        <f>VLOOKUP(A1866,GIS!A:C,3,0)</f>
        <v>475</v>
      </c>
      <c r="O1866" s="66" t="str">
        <f t="shared" si="424"/>
        <v/>
      </c>
      <c r="P1866" s="66" t="str">
        <f t="shared" si="440"/>
        <v/>
      </c>
      <c r="Q1866" s="66">
        <f t="shared" si="425"/>
        <v>475</v>
      </c>
      <c r="R1866" s="66">
        <f t="shared" si="426"/>
        <v>475</v>
      </c>
      <c r="S1866" s="66">
        <f>Q1866-U1866-SUMIFS(条件付き不可!X:X,条件付き不可!E:E,D1866)</f>
        <v>475</v>
      </c>
      <c r="T1866" s="66">
        <f t="shared" si="441"/>
        <v>475</v>
      </c>
      <c r="U1866" s="66">
        <f>IF(COUNTIFS(条件付き不可!$E:$E,$D1866,条件付き不可!$C:$C,条件付き不可!$V$3)&gt;0,Q1866,SUMIFS(条件付き不可!$L:$L,条件付き不可!$E:$E,$D1866,条件付き不可!$C:$C,U$1))</f>
        <v>0</v>
      </c>
      <c r="V1866" s="66">
        <f>IF(COUNTIFS(条件付き不可!$E:$E,$D1866,条件付き不可!$C:$C,条件付き不可!$V$5)&gt;0,Q1866,IFERROR(VLOOKUP(D1866,条件付き不可!E:Y,21,0),0))</f>
        <v>0</v>
      </c>
    </row>
    <row r="1867" spans="1:22">
      <c r="A1867" s="53" t="str">
        <f t="shared" si="427"/>
        <v>045036</v>
      </c>
      <c r="B1867" s="53">
        <v>28</v>
      </c>
      <c r="C1867">
        <v>1866</v>
      </c>
      <c r="D1867">
        <v>45036</v>
      </c>
      <c r="E1867" t="s">
        <v>3040</v>
      </c>
      <c r="F1867" t="s">
        <v>1297</v>
      </c>
      <c r="G1867" t="str">
        <f>VLOOKUP(A1867,GIS!A:B,2,0)</f>
        <v>作草部町　Ｂ</v>
      </c>
      <c r="H1867" t="s">
        <v>918</v>
      </c>
      <c r="I1867" t="s">
        <v>2623</v>
      </c>
      <c r="J1867" s="66">
        <v>520</v>
      </c>
      <c r="K1867" s="66">
        <v>520</v>
      </c>
      <c r="L1867" s="66">
        <v>520</v>
      </c>
      <c r="M1867" s="66">
        <v>520</v>
      </c>
      <c r="N1867" s="66">
        <f>VLOOKUP(A1867,GIS!A:C,3,0)</f>
        <v>520</v>
      </c>
      <c r="O1867" s="66" t="str">
        <f t="shared" si="424"/>
        <v/>
      </c>
      <c r="P1867" s="66" t="str">
        <f t="shared" si="440"/>
        <v/>
      </c>
      <c r="Q1867" s="66">
        <f t="shared" si="425"/>
        <v>520</v>
      </c>
      <c r="R1867" s="66">
        <f t="shared" si="426"/>
        <v>520</v>
      </c>
      <c r="S1867" s="66">
        <f>Q1867-U1867-SUMIFS(条件付き不可!X:X,条件付き不可!E:E,D1867)</f>
        <v>520</v>
      </c>
      <c r="T1867" s="66">
        <f t="shared" si="441"/>
        <v>520</v>
      </c>
      <c r="U1867" s="66">
        <f>IF(COUNTIFS(条件付き不可!$E:$E,$D1867,条件付き不可!$C:$C,条件付き不可!$V$3)&gt;0,Q1867,SUMIFS(条件付き不可!$L:$L,条件付き不可!$E:$E,$D1867,条件付き不可!$C:$C,U$1))</f>
        <v>0</v>
      </c>
      <c r="V1867" s="66">
        <f>IF(COUNTIFS(条件付き不可!$E:$E,$D1867,条件付き不可!$C:$C,条件付き不可!$V$5)&gt;0,Q1867,IFERROR(VLOOKUP(D1867,条件付き不可!E:Y,21,0),0))</f>
        <v>0</v>
      </c>
    </row>
    <row r="1868" spans="1:22">
      <c r="A1868" s="53" t="str">
        <f t="shared" si="427"/>
        <v>045084</v>
      </c>
      <c r="B1868" s="53">
        <v>28</v>
      </c>
      <c r="C1868">
        <v>1867</v>
      </c>
      <c r="D1868">
        <v>45084</v>
      </c>
      <c r="E1868" t="s">
        <v>3040</v>
      </c>
      <c r="F1868" t="s">
        <v>1297</v>
      </c>
      <c r="G1868" t="str">
        <f>VLOOKUP(A1868,GIS!A:B,2,0)</f>
        <v>作草部町　C</v>
      </c>
      <c r="H1868" t="s">
        <v>918</v>
      </c>
      <c r="I1868" t="s">
        <v>2623</v>
      </c>
      <c r="J1868" s="66">
        <v>370</v>
      </c>
      <c r="K1868" s="66">
        <v>270</v>
      </c>
      <c r="L1868" s="66">
        <v>270</v>
      </c>
      <c r="M1868" s="66">
        <v>370</v>
      </c>
      <c r="N1868" s="66">
        <f>VLOOKUP(A1868,GIS!A:C,3,0)</f>
        <v>370</v>
      </c>
      <c r="O1868" s="66" t="str">
        <f t="shared" si="424"/>
        <v/>
      </c>
      <c r="P1868" s="66" t="str">
        <f t="shared" si="440"/>
        <v>✕</v>
      </c>
      <c r="Q1868" s="66">
        <f t="shared" si="425"/>
        <v>370</v>
      </c>
      <c r="R1868" s="66">
        <f t="shared" si="426"/>
        <v>270</v>
      </c>
      <c r="S1868" s="66">
        <f>Q1868-U1868-SUMIFS(条件付き不可!X:X,条件付き不可!E:E,D1868)</f>
        <v>270</v>
      </c>
      <c r="T1868" s="66">
        <f t="shared" si="441"/>
        <v>370</v>
      </c>
      <c r="U1868" s="66">
        <f>IF(COUNTIFS(条件付き不可!$E:$E,$D1868,条件付き不可!$C:$C,条件付き不可!$V$3)&gt;0,Q1868,SUMIFS(条件付き不可!$L:$L,条件付き不可!$E:$E,$D1868,条件付き不可!$C:$C,U$1))</f>
        <v>100</v>
      </c>
      <c r="V1868" s="66">
        <f>IF(COUNTIFS(条件付き不可!$E:$E,$D1868,条件付き不可!$C:$C,条件付き不可!$V$5)&gt;0,Q1868,IFERROR(VLOOKUP(D1868,条件付き不可!E:Y,21,0),0))</f>
        <v>0</v>
      </c>
    </row>
    <row r="1869" spans="1:22">
      <c r="A1869" s="53" t="str">
        <f t="shared" si="427"/>
        <v>045037</v>
      </c>
      <c r="B1869" s="53">
        <v>28</v>
      </c>
      <c r="C1869">
        <v>1868</v>
      </c>
      <c r="D1869">
        <v>45037</v>
      </c>
      <c r="E1869" t="s">
        <v>3040</v>
      </c>
      <c r="F1869" t="s">
        <v>1301</v>
      </c>
      <c r="G1869" t="str">
        <f>VLOOKUP(A1869,GIS!A:B,2,0)</f>
        <v>東千葉　１</v>
      </c>
      <c r="H1869" t="s">
        <v>918</v>
      </c>
      <c r="I1869" t="s">
        <v>2626</v>
      </c>
      <c r="J1869" s="66">
        <v>620</v>
      </c>
      <c r="K1869" s="66">
        <v>620</v>
      </c>
      <c r="L1869" s="66">
        <v>620</v>
      </c>
      <c r="M1869" s="66">
        <v>620</v>
      </c>
      <c r="N1869" s="66">
        <f>VLOOKUP(A1869,GIS!A:C,3,0)</f>
        <v>620</v>
      </c>
      <c r="O1869" s="66" t="str">
        <f t="shared" si="424"/>
        <v/>
      </c>
      <c r="P1869" s="66" t="str">
        <f t="shared" si="440"/>
        <v/>
      </c>
      <c r="Q1869" s="66">
        <f t="shared" si="425"/>
        <v>620</v>
      </c>
      <c r="R1869" s="66">
        <f t="shared" si="426"/>
        <v>620</v>
      </c>
      <c r="S1869" s="66">
        <f>Q1869-U1869-SUMIFS(条件付き不可!X:X,条件付き不可!E:E,D1869)</f>
        <v>620</v>
      </c>
      <c r="T1869" s="66">
        <f t="shared" si="441"/>
        <v>620</v>
      </c>
      <c r="U1869" s="66">
        <f>IF(COUNTIFS(条件付き不可!$E:$E,$D1869,条件付き不可!$C:$C,条件付き不可!$V$3)&gt;0,Q1869,SUMIFS(条件付き不可!$L:$L,条件付き不可!$E:$E,$D1869,条件付き不可!$C:$C,U$1))</f>
        <v>0</v>
      </c>
      <c r="V1869" s="66">
        <f>IF(COUNTIFS(条件付き不可!$E:$E,$D1869,条件付き不可!$C:$C,条件付き不可!$V$5)&gt;0,Q1869,IFERROR(VLOOKUP(D1869,条件付き不可!E:Y,21,0),0))</f>
        <v>0</v>
      </c>
    </row>
    <row r="1870" spans="1:22">
      <c r="A1870" s="53" t="str">
        <f t="shared" si="427"/>
        <v>045038</v>
      </c>
      <c r="B1870" s="53">
        <v>28</v>
      </c>
      <c r="C1870">
        <v>1869</v>
      </c>
      <c r="D1870">
        <v>45038</v>
      </c>
      <c r="E1870" t="s">
        <v>3040</v>
      </c>
      <c r="F1870" t="s">
        <v>1301</v>
      </c>
      <c r="G1870" t="str">
        <f>VLOOKUP(A1870,GIS!A:B,2,0)</f>
        <v>東千葉　２-A</v>
      </c>
      <c r="H1870" t="s">
        <v>918</v>
      </c>
      <c r="I1870" t="s">
        <v>2626</v>
      </c>
      <c r="J1870" s="66">
        <v>955</v>
      </c>
      <c r="K1870" s="66">
        <v>955</v>
      </c>
      <c r="L1870" s="66">
        <v>955</v>
      </c>
      <c r="M1870" s="66">
        <v>955</v>
      </c>
      <c r="N1870" s="66">
        <f>VLOOKUP(A1870,GIS!A:C,3,0)</f>
        <v>955</v>
      </c>
      <c r="O1870" s="66" t="str">
        <f t="shared" si="424"/>
        <v/>
      </c>
      <c r="P1870" s="66" t="str">
        <f t="shared" si="440"/>
        <v/>
      </c>
      <c r="Q1870" s="66">
        <f t="shared" si="425"/>
        <v>955</v>
      </c>
      <c r="R1870" s="66">
        <f t="shared" si="426"/>
        <v>955</v>
      </c>
      <c r="S1870" s="66">
        <f>Q1870-U1870-SUMIFS(条件付き不可!X:X,条件付き不可!E:E,D1870)</f>
        <v>955</v>
      </c>
      <c r="T1870" s="66">
        <f t="shared" si="441"/>
        <v>955</v>
      </c>
      <c r="U1870" s="66">
        <f>IF(COUNTIFS(条件付き不可!$E:$E,$D1870,条件付き不可!$C:$C,条件付き不可!$V$3)&gt;0,Q1870,SUMIFS(条件付き不可!$L:$L,条件付き不可!$E:$E,$D1870,条件付き不可!$C:$C,U$1))</f>
        <v>0</v>
      </c>
      <c r="V1870" s="66">
        <f>IF(COUNTIFS(条件付き不可!$E:$E,$D1870,条件付き不可!$C:$C,条件付き不可!$V$5)&gt;0,Q1870,IFERROR(VLOOKUP(D1870,条件付き不可!E:Y,21,0),0))</f>
        <v>0</v>
      </c>
    </row>
    <row r="1871" spans="1:22">
      <c r="A1871" s="53" t="str">
        <f t="shared" si="427"/>
        <v>045039</v>
      </c>
      <c r="B1871" s="53">
        <v>28</v>
      </c>
      <c r="C1871">
        <v>1870</v>
      </c>
      <c r="D1871">
        <v>45039</v>
      </c>
      <c r="E1871" t="s">
        <v>3040</v>
      </c>
      <c r="F1871" t="s">
        <v>1301</v>
      </c>
      <c r="G1871" t="str">
        <f>VLOOKUP(A1871,GIS!A:B,2,0)</f>
        <v>東千葉　３・東寺山町</v>
      </c>
      <c r="H1871" t="s">
        <v>918</v>
      </c>
      <c r="I1871" t="s">
        <v>7567</v>
      </c>
      <c r="J1871" s="66">
        <v>335</v>
      </c>
      <c r="K1871" s="66">
        <v>335</v>
      </c>
      <c r="L1871" s="66">
        <v>335</v>
      </c>
      <c r="M1871" s="66">
        <v>335</v>
      </c>
      <c r="N1871" s="66">
        <f>VLOOKUP(A1871,GIS!A:C,3,0)</f>
        <v>335</v>
      </c>
      <c r="O1871" s="66" t="str">
        <f t="shared" ref="O1871:O1935" si="442">IF(J1871=N1871,"","✕")</f>
        <v/>
      </c>
      <c r="P1871" s="66" t="str">
        <f t="shared" si="440"/>
        <v/>
      </c>
      <c r="Q1871" s="66">
        <f t="shared" ref="Q1871:Q1935" si="443">N1871</f>
        <v>335</v>
      </c>
      <c r="R1871" s="66">
        <f t="shared" ref="R1871:R1935" si="444">Q1871-U1871</f>
        <v>335</v>
      </c>
      <c r="S1871" s="66">
        <f>Q1871-U1871-SUMIFS(条件付き不可!X:X,条件付き不可!E:E,D1871)</f>
        <v>335</v>
      </c>
      <c r="T1871" s="66">
        <f t="shared" si="441"/>
        <v>335</v>
      </c>
      <c r="U1871" s="66">
        <f>IF(COUNTIFS(条件付き不可!$E:$E,$D1871,条件付き不可!$C:$C,条件付き不可!$V$3)&gt;0,Q1871,SUMIFS(条件付き不可!$L:$L,条件付き不可!$E:$E,$D1871,条件付き不可!$C:$C,U$1))</f>
        <v>0</v>
      </c>
      <c r="V1871" s="66">
        <f>IF(COUNTIFS(条件付き不可!$E:$E,$D1871,条件付き不可!$C:$C,条件付き不可!$V$5)&gt;0,Q1871,IFERROR(VLOOKUP(D1871,条件付き不可!E:Y,21,0),0))</f>
        <v>0</v>
      </c>
    </row>
    <row r="1872" spans="1:22">
      <c r="A1872" s="53" t="str">
        <f t="shared" si="427"/>
        <v>045040</v>
      </c>
      <c r="B1872" s="53">
        <v>28</v>
      </c>
      <c r="C1872">
        <v>1871</v>
      </c>
      <c r="D1872">
        <v>45040</v>
      </c>
      <c r="E1872" t="s">
        <v>3040</v>
      </c>
      <c r="F1872" t="s">
        <v>1301</v>
      </c>
      <c r="G1872" t="str">
        <f>VLOOKUP(A1872,GIS!A:B,2,0)</f>
        <v>椿森　1</v>
      </c>
      <c r="H1872" t="s">
        <v>918</v>
      </c>
      <c r="I1872" t="s">
        <v>2626</v>
      </c>
      <c r="J1872" s="66">
        <v>740</v>
      </c>
      <c r="K1872" s="66">
        <v>740</v>
      </c>
      <c r="L1872" s="66">
        <v>740</v>
      </c>
      <c r="M1872" s="66">
        <v>740</v>
      </c>
      <c r="N1872" s="66">
        <f>VLOOKUP(A1872,GIS!A:C,3,0)</f>
        <v>740</v>
      </c>
      <c r="O1872" s="66" t="str">
        <f t="shared" si="442"/>
        <v/>
      </c>
      <c r="P1872" s="66" t="str">
        <f t="shared" si="440"/>
        <v/>
      </c>
      <c r="Q1872" s="66">
        <f t="shared" si="443"/>
        <v>740</v>
      </c>
      <c r="R1872" s="66">
        <f t="shared" si="444"/>
        <v>740</v>
      </c>
      <c r="S1872" s="66">
        <f>Q1872-U1872-SUMIFS(条件付き不可!X:X,条件付き不可!E:E,D1872)</f>
        <v>740</v>
      </c>
      <c r="T1872" s="66">
        <f t="shared" si="441"/>
        <v>740</v>
      </c>
      <c r="U1872" s="66">
        <f>IF(COUNTIFS(条件付き不可!$E:$E,$D1872,条件付き不可!$C:$C,条件付き不可!$V$3)&gt;0,Q1872,SUMIFS(条件付き不可!$L:$L,条件付き不可!$E:$E,$D1872,条件付き不可!$C:$C,U$1))</f>
        <v>0</v>
      </c>
      <c r="V1872" s="66">
        <f>IF(COUNTIFS(条件付き不可!$E:$E,$D1872,条件付き不可!$C:$C,条件付き不可!$V$5)&gt;0,Q1872,IFERROR(VLOOKUP(D1872,条件付き不可!E:Y,21,0),0))</f>
        <v>0</v>
      </c>
    </row>
    <row r="1873" spans="1:22">
      <c r="A1873" s="53" t="str">
        <f t="shared" si="427"/>
        <v>045041</v>
      </c>
      <c r="B1873" s="53">
        <v>28</v>
      </c>
      <c r="C1873">
        <v>1872</v>
      </c>
      <c r="D1873">
        <v>45041</v>
      </c>
      <c r="E1873" t="s">
        <v>3040</v>
      </c>
      <c r="F1873" t="s">
        <v>1301</v>
      </c>
      <c r="G1873" t="str">
        <f>VLOOKUP(A1873,GIS!A:B,2,0)</f>
        <v>椿森　２</v>
      </c>
      <c r="H1873" t="s">
        <v>918</v>
      </c>
      <c r="I1873" t="s">
        <v>2626</v>
      </c>
      <c r="J1873" s="66">
        <v>445</v>
      </c>
      <c r="K1873" s="66">
        <v>445</v>
      </c>
      <c r="L1873" s="66">
        <v>445</v>
      </c>
      <c r="M1873" s="66">
        <v>445</v>
      </c>
      <c r="N1873" s="66">
        <f>VLOOKUP(A1873,GIS!A:C,3,0)</f>
        <v>445</v>
      </c>
      <c r="O1873" s="66" t="str">
        <f t="shared" si="442"/>
        <v/>
      </c>
      <c r="P1873" s="66" t="str">
        <f t="shared" si="440"/>
        <v/>
      </c>
      <c r="Q1873" s="66">
        <f t="shared" si="443"/>
        <v>445</v>
      </c>
      <c r="R1873" s="66">
        <f t="shared" si="444"/>
        <v>445</v>
      </c>
      <c r="S1873" s="66">
        <f>Q1873-U1873-SUMIFS(条件付き不可!X:X,条件付き不可!E:E,D1873)</f>
        <v>445</v>
      </c>
      <c r="T1873" s="66">
        <f t="shared" si="441"/>
        <v>445</v>
      </c>
      <c r="U1873" s="66">
        <f>IF(COUNTIFS(条件付き不可!$E:$E,$D1873,条件付き不可!$C:$C,条件付き不可!$V$3)&gt;0,Q1873,SUMIFS(条件付き不可!$L:$L,条件付き不可!$E:$E,$D1873,条件付き不可!$C:$C,U$1))</f>
        <v>0</v>
      </c>
      <c r="V1873" s="66">
        <f>IF(COUNTIFS(条件付き不可!$E:$E,$D1873,条件付き不可!$C:$C,条件付き不可!$V$5)&gt;0,Q1873,IFERROR(VLOOKUP(D1873,条件付き不可!E:Y,21,0),0))</f>
        <v>0</v>
      </c>
    </row>
    <row r="1874" spans="1:22">
      <c r="A1874" s="53" t="str">
        <f t="shared" si="427"/>
        <v>045042</v>
      </c>
      <c r="B1874" s="53">
        <v>28</v>
      </c>
      <c r="C1874">
        <v>1873</v>
      </c>
      <c r="D1874">
        <v>45042</v>
      </c>
      <c r="E1874" t="s">
        <v>3040</v>
      </c>
      <c r="F1874" t="s">
        <v>1301</v>
      </c>
      <c r="G1874" t="str">
        <f>VLOOKUP(A1874,GIS!A:B,2,0)</f>
        <v>椿森　３</v>
      </c>
      <c r="H1874" t="s">
        <v>918</v>
      </c>
      <c r="I1874" t="s">
        <v>2626</v>
      </c>
      <c r="J1874" s="66">
        <v>400</v>
      </c>
      <c r="K1874" s="66">
        <v>400</v>
      </c>
      <c r="L1874" s="66">
        <v>400</v>
      </c>
      <c r="M1874" s="66">
        <v>400</v>
      </c>
      <c r="N1874" s="66">
        <f>VLOOKUP(A1874,GIS!A:C,3,0)</f>
        <v>400</v>
      </c>
      <c r="O1874" s="66" t="str">
        <f t="shared" si="442"/>
        <v/>
      </c>
      <c r="P1874" s="66" t="str">
        <f t="shared" si="440"/>
        <v/>
      </c>
      <c r="Q1874" s="66">
        <f t="shared" si="443"/>
        <v>400</v>
      </c>
      <c r="R1874" s="66">
        <f t="shared" si="444"/>
        <v>400</v>
      </c>
      <c r="S1874" s="66">
        <f>Q1874-U1874-SUMIFS(条件付き不可!X:X,条件付き不可!E:E,D1874)</f>
        <v>400</v>
      </c>
      <c r="T1874" s="66">
        <f t="shared" si="441"/>
        <v>400</v>
      </c>
      <c r="U1874" s="66">
        <f>IF(COUNTIFS(条件付き不可!$E:$E,$D1874,条件付き不可!$C:$C,条件付き不可!$V$3)&gt;0,Q1874,SUMIFS(条件付き不可!$L:$L,条件付き不可!$E:$E,$D1874,条件付き不可!$C:$C,U$1))</f>
        <v>0</v>
      </c>
      <c r="V1874" s="66">
        <f>IF(COUNTIFS(条件付き不可!$E:$E,$D1874,条件付き不可!$C:$C,条件付き不可!$V$5)&gt;0,Q1874,IFERROR(VLOOKUP(D1874,条件付き不可!E:Y,21,0),0))</f>
        <v>0</v>
      </c>
    </row>
    <row r="1875" spans="1:22">
      <c r="A1875" s="53" t="str">
        <f t="shared" si="427"/>
        <v>045043</v>
      </c>
      <c r="B1875" s="53">
        <v>28</v>
      </c>
      <c r="C1875">
        <v>1874</v>
      </c>
      <c r="D1875">
        <v>45043</v>
      </c>
      <c r="E1875" t="s">
        <v>3040</v>
      </c>
      <c r="F1875" t="s">
        <v>1301</v>
      </c>
      <c r="G1875" t="str">
        <f>VLOOKUP(A1875,GIS!A:B,2,0)</f>
        <v>椿森　５</v>
      </c>
      <c r="H1875" t="s">
        <v>918</v>
      </c>
      <c r="I1875" t="s">
        <v>2626</v>
      </c>
      <c r="J1875" s="66">
        <v>380</v>
      </c>
      <c r="K1875" s="66">
        <v>252</v>
      </c>
      <c r="L1875" s="66">
        <v>252</v>
      </c>
      <c r="M1875" s="66">
        <v>380</v>
      </c>
      <c r="N1875" s="66">
        <f>VLOOKUP(A1875,GIS!A:C,3,0)</f>
        <v>380</v>
      </c>
      <c r="O1875" s="66" t="str">
        <f t="shared" si="442"/>
        <v/>
      </c>
      <c r="P1875" s="66" t="str">
        <f t="shared" si="440"/>
        <v>✕</v>
      </c>
      <c r="Q1875" s="66">
        <f t="shared" si="443"/>
        <v>380</v>
      </c>
      <c r="R1875" s="66">
        <f t="shared" si="444"/>
        <v>252</v>
      </c>
      <c r="S1875" s="66">
        <f>Q1875-U1875-SUMIFS(条件付き不可!X:X,条件付き不可!E:E,D1875)</f>
        <v>252</v>
      </c>
      <c r="T1875" s="66">
        <f t="shared" si="441"/>
        <v>380</v>
      </c>
      <c r="U1875" s="66">
        <f>IF(COUNTIFS(条件付き不可!$E:$E,$D1875,条件付き不可!$C:$C,条件付き不可!$V$3)&gt;0,Q1875,SUMIFS(条件付き不可!$L:$L,条件付き不可!$E:$E,$D1875,条件付き不可!$C:$C,U$1))</f>
        <v>128</v>
      </c>
      <c r="V1875" s="66">
        <f>IF(COUNTIFS(条件付き不可!$E:$E,$D1875,条件付き不可!$C:$C,条件付き不可!$V$5)&gt;0,Q1875,IFERROR(VLOOKUP(D1875,条件付き不可!E:Y,21,0),0))</f>
        <v>0</v>
      </c>
    </row>
    <row r="1876" spans="1:22">
      <c r="A1876" s="53" t="str">
        <f t="shared" si="427"/>
        <v>045044</v>
      </c>
      <c r="B1876" s="53">
        <v>28</v>
      </c>
      <c r="C1876">
        <v>1875</v>
      </c>
      <c r="D1876">
        <v>45044</v>
      </c>
      <c r="E1876" t="s">
        <v>3040</v>
      </c>
      <c r="F1876" t="s">
        <v>1301</v>
      </c>
      <c r="G1876" t="str">
        <f>VLOOKUP(A1876,GIS!A:B,2,0)</f>
        <v>椿森　６</v>
      </c>
      <c r="H1876" t="s">
        <v>918</v>
      </c>
      <c r="I1876" t="s">
        <v>2626</v>
      </c>
      <c r="J1876" s="66">
        <v>380</v>
      </c>
      <c r="K1876" s="66">
        <v>380</v>
      </c>
      <c r="L1876" s="66">
        <v>380</v>
      </c>
      <c r="M1876" s="66">
        <v>380</v>
      </c>
      <c r="N1876" s="66">
        <f>VLOOKUP(A1876,GIS!A:C,3,0)</f>
        <v>380</v>
      </c>
      <c r="O1876" s="66" t="str">
        <f t="shared" si="442"/>
        <v/>
      </c>
      <c r="P1876" s="66" t="str">
        <f t="shared" si="440"/>
        <v/>
      </c>
      <c r="Q1876" s="66">
        <f t="shared" si="443"/>
        <v>380</v>
      </c>
      <c r="R1876" s="66">
        <f t="shared" si="444"/>
        <v>380</v>
      </c>
      <c r="S1876" s="66">
        <f>Q1876-U1876-SUMIFS(条件付き不可!X:X,条件付き不可!E:E,D1876)</f>
        <v>380</v>
      </c>
      <c r="T1876" s="66">
        <f t="shared" si="441"/>
        <v>380</v>
      </c>
      <c r="U1876" s="66">
        <f>IF(COUNTIFS(条件付き不可!$E:$E,$D1876,条件付き不可!$C:$C,条件付き不可!$V$3)&gt;0,Q1876,SUMIFS(条件付き不可!$L:$L,条件付き不可!$E:$E,$D1876,条件付き不可!$C:$C,U$1))</f>
        <v>0</v>
      </c>
      <c r="V1876" s="66">
        <f>IF(COUNTIFS(条件付き不可!$E:$E,$D1876,条件付き不可!$C:$C,条件付き不可!$V$5)&gt;0,Q1876,IFERROR(VLOOKUP(D1876,条件付き不可!E:Y,21,0),0))</f>
        <v>0</v>
      </c>
    </row>
    <row r="1877" spans="1:22">
      <c r="A1877" s="53" t="str">
        <f t="shared" si="427"/>
        <v>045045</v>
      </c>
      <c r="B1877" s="53">
        <v>28</v>
      </c>
      <c r="C1877">
        <v>1876</v>
      </c>
      <c r="D1877">
        <v>45045</v>
      </c>
      <c r="E1877" t="s">
        <v>3040</v>
      </c>
      <c r="F1877" t="s">
        <v>1310</v>
      </c>
      <c r="G1877" t="str">
        <f>VLOOKUP(A1877,GIS!A:B,2,0)</f>
        <v>要町・院内　１　</v>
      </c>
      <c r="H1877" t="s">
        <v>918</v>
      </c>
      <c r="I1877" t="s">
        <v>2626</v>
      </c>
      <c r="J1877" s="66">
        <v>850</v>
      </c>
      <c r="K1877" s="66">
        <v>850</v>
      </c>
      <c r="L1877" s="66">
        <v>850</v>
      </c>
      <c r="M1877" s="66">
        <v>850</v>
      </c>
      <c r="N1877" s="66">
        <f>VLOOKUP(A1877,GIS!A:C,3,0)</f>
        <v>850</v>
      </c>
      <c r="O1877" s="66" t="str">
        <f t="shared" si="442"/>
        <v/>
      </c>
      <c r="P1877" s="66" t="str">
        <f t="shared" si="440"/>
        <v/>
      </c>
      <c r="Q1877" s="66">
        <f t="shared" si="443"/>
        <v>850</v>
      </c>
      <c r="R1877" s="66">
        <f t="shared" si="444"/>
        <v>850</v>
      </c>
      <c r="S1877" s="66">
        <f>Q1877-U1877-SUMIFS(条件付き不可!X:X,条件付き不可!E:E,D1877)</f>
        <v>850</v>
      </c>
      <c r="T1877" s="66">
        <f t="shared" si="441"/>
        <v>850</v>
      </c>
      <c r="U1877" s="66">
        <f>IF(COUNTIFS(条件付き不可!$E:$E,$D1877,条件付き不可!$C:$C,条件付き不可!$V$3)&gt;0,Q1877,SUMIFS(条件付き不可!$L:$L,条件付き不可!$E:$E,$D1877,条件付き不可!$C:$C,U$1))</f>
        <v>0</v>
      </c>
      <c r="V1877" s="66">
        <f>IF(COUNTIFS(条件付き不可!$E:$E,$D1877,条件付き不可!$C:$C,条件付き不可!$V$5)&gt;0,Q1877,IFERROR(VLOOKUP(D1877,条件付き不可!E:Y,21,0),0))</f>
        <v>0</v>
      </c>
    </row>
    <row r="1878" spans="1:22">
      <c r="A1878" s="53" t="str">
        <f t="shared" ref="A1878:A1942" si="445">TEXT(D1878,"000000")</f>
        <v>045046</v>
      </c>
      <c r="B1878" s="53">
        <v>28</v>
      </c>
      <c r="C1878">
        <v>1877</v>
      </c>
      <c r="D1878">
        <v>45046</v>
      </c>
      <c r="E1878" t="s">
        <v>3040</v>
      </c>
      <c r="F1878" t="s">
        <v>1310</v>
      </c>
      <c r="G1878" t="str">
        <f>VLOOKUP(A1878,GIS!A:B,2,0)</f>
        <v>院内　２</v>
      </c>
      <c r="H1878" t="s">
        <v>918</v>
      </c>
      <c r="I1878" t="s">
        <v>2626</v>
      </c>
      <c r="J1878" s="66">
        <v>420</v>
      </c>
      <c r="K1878" s="66">
        <v>420</v>
      </c>
      <c r="L1878" s="66">
        <v>420</v>
      </c>
      <c r="M1878" s="66">
        <v>420</v>
      </c>
      <c r="N1878" s="66">
        <f>VLOOKUP(A1878,GIS!A:C,3,0)</f>
        <v>420</v>
      </c>
      <c r="O1878" s="66" t="str">
        <f t="shared" si="442"/>
        <v/>
      </c>
      <c r="P1878" s="66" t="str">
        <f t="shared" si="440"/>
        <v/>
      </c>
      <c r="Q1878" s="66">
        <f t="shared" si="443"/>
        <v>420</v>
      </c>
      <c r="R1878" s="66">
        <f t="shared" si="444"/>
        <v>420</v>
      </c>
      <c r="S1878" s="66">
        <f>Q1878-U1878-SUMIFS(条件付き不可!X:X,条件付き不可!E:E,D1878)</f>
        <v>420</v>
      </c>
      <c r="T1878" s="66">
        <f t="shared" si="441"/>
        <v>420</v>
      </c>
      <c r="U1878" s="66">
        <f>IF(COUNTIFS(条件付き不可!$E:$E,$D1878,条件付き不可!$C:$C,条件付き不可!$V$3)&gt;0,Q1878,SUMIFS(条件付き不可!$L:$L,条件付き不可!$E:$E,$D1878,条件付き不可!$C:$C,U$1))</f>
        <v>0</v>
      </c>
      <c r="V1878" s="66">
        <f>IF(COUNTIFS(条件付き不可!$E:$E,$D1878,条件付き不可!$C:$C,条件付き不可!$V$5)&gt;0,Q1878,IFERROR(VLOOKUP(D1878,条件付き不可!E:Y,21,0),0))</f>
        <v>0</v>
      </c>
    </row>
    <row r="1879" spans="1:22">
      <c r="A1879" s="53" t="str">
        <f t="shared" si="445"/>
        <v>045047</v>
      </c>
      <c r="B1879" s="53">
        <v>28</v>
      </c>
      <c r="C1879">
        <v>1878</v>
      </c>
      <c r="D1879">
        <v>45047</v>
      </c>
      <c r="E1879" t="s">
        <v>3040</v>
      </c>
      <c r="F1879" t="s">
        <v>1313</v>
      </c>
      <c r="G1879" t="str">
        <f>VLOOKUP(A1879,GIS!A:B,2,0)</f>
        <v>祐光　1</v>
      </c>
      <c r="H1879" t="s">
        <v>918</v>
      </c>
      <c r="I1879" t="s">
        <v>2626</v>
      </c>
      <c r="J1879" s="66">
        <v>765</v>
      </c>
      <c r="K1879" s="66">
        <v>765</v>
      </c>
      <c r="L1879" s="66">
        <v>685</v>
      </c>
      <c r="M1879" s="66">
        <v>685</v>
      </c>
      <c r="N1879" s="66">
        <f>VLOOKUP(A1879,GIS!A:C,3,0)</f>
        <v>765</v>
      </c>
      <c r="O1879" s="66" t="str">
        <f t="shared" si="442"/>
        <v/>
      </c>
      <c r="P1879" s="66" t="str">
        <f t="shared" si="440"/>
        <v>✕</v>
      </c>
      <c r="Q1879" s="66">
        <f t="shared" si="443"/>
        <v>765</v>
      </c>
      <c r="R1879" s="66">
        <f t="shared" si="444"/>
        <v>765</v>
      </c>
      <c r="S1879" s="66">
        <f>Q1879-U1879-SUMIFS(条件付き不可!X:X,条件付き不可!E:E,D1879)</f>
        <v>685</v>
      </c>
      <c r="T1879" s="66">
        <f t="shared" si="441"/>
        <v>685</v>
      </c>
      <c r="U1879" s="66">
        <f>IF(COUNTIFS(条件付き不可!$E:$E,$D1879,条件付き不可!$C:$C,条件付き不可!$V$3)&gt;0,Q1879,SUMIFS(条件付き不可!$L:$L,条件付き不可!$E:$E,$D1879,条件付き不可!$C:$C,U$1))</f>
        <v>0</v>
      </c>
      <c r="V1879" s="66">
        <f>IF(COUNTIFS(条件付き不可!$E:$E,$D1879,条件付き不可!$C:$C,条件付き不可!$V$5)&gt;0,Q1879,IFERROR(VLOOKUP(D1879,条件付き不可!E:Y,21,0),0))</f>
        <v>80</v>
      </c>
    </row>
    <row r="1880" spans="1:22">
      <c r="A1880" s="53" t="str">
        <f t="shared" si="445"/>
        <v>045048</v>
      </c>
      <c r="B1880" s="53">
        <v>28</v>
      </c>
      <c r="C1880">
        <v>1879</v>
      </c>
      <c r="D1880">
        <v>45048</v>
      </c>
      <c r="E1880" t="s">
        <v>3040</v>
      </c>
      <c r="F1880" t="s">
        <v>1313</v>
      </c>
      <c r="G1880" t="str">
        <f>VLOOKUP(A1880,GIS!A:B,2,0)</f>
        <v>祐光　２</v>
      </c>
      <c r="H1880" t="s">
        <v>918</v>
      </c>
      <c r="I1880" t="s">
        <v>2626</v>
      </c>
      <c r="J1880" s="66">
        <v>780</v>
      </c>
      <c r="K1880" s="66">
        <v>780</v>
      </c>
      <c r="L1880" s="66">
        <v>780</v>
      </c>
      <c r="M1880" s="66">
        <v>780</v>
      </c>
      <c r="N1880" s="66">
        <f>VLOOKUP(A1880,GIS!A:C,3,0)</f>
        <v>780</v>
      </c>
      <c r="O1880" s="66" t="str">
        <f t="shared" si="442"/>
        <v/>
      </c>
      <c r="P1880" s="66" t="str">
        <f t="shared" si="440"/>
        <v/>
      </c>
      <c r="Q1880" s="66">
        <f t="shared" si="443"/>
        <v>780</v>
      </c>
      <c r="R1880" s="66">
        <f t="shared" si="444"/>
        <v>780</v>
      </c>
      <c r="S1880" s="66">
        <f>Q1880-U1880-SUMIFS(条件付き不可!X:X,条件付き不可!E:E,D1880)</f>
        <v>780</v>
      </c>
      <c r="T1880" s="66">
        <f t="shared" si="441"/>
        <v>780</v>
      </c>
      <c r="U1880" s="66">
        <f>IF(COUNTIFS(条件付き不可!$E:$E,$D1880,条件付き不可!$C:$C,条件付き不可!$V$3)&gt;0,Q1880,SUMIFS(条件付き不可!$L:$L,条件付き不可!$E:$E,$D1880,条件付き不可!$C:$C,U$1))</f>
        <v>0</v>
      </c>
      <c r="V1880" s="66">
        <f>IF(COUNTIFS(条件付き不可!$E:$E,$D1880,条件付き不可!$C:$C,条件付き不可!$V$5)&gt;0,Q1880,IFERROR(VLOOKUP(D1880,条件付き不可!E:Y,21,0),0))</f>
        <v>0</v>
      </c>
    </row>
    <row r="1881" spans="1:22">
      <c r="A1881" s="53" t="str">
        <f t="shared" si="445"/>
        <v>045049</v>
      </c>
      <c r="B1881" s="53">
        <v>28</v>
      </c>
      <c r="C1881">
        <v>1880</v>
      </c>
      <c r="D1881">
        <v>45049</v>
      </c>
      <c r="E1881" t="s">
        <v>3040</v>
      </c>
      <c r="F1881" t="s">
        <v>1313</v>
      </c>
      <c r="G1881" t="str">
        <f>VLOOKUP(A1881,GIS!A:B,2,0)</f>
        <v>祐光　３･４</v>
      </c>
      <c r="H1881" t="s">
        <v>918</v>
      </c>
      <c r="I1881" t="s">
        <v>2626</v>
      </c>
      <c r="J1881" s="66">
        <v>585</v>
      </c>
      <c r="K1881" s="66">
        <v>585</v>
      </c>
      <c r="L1881" s="66">
        <v>585</v>
      </c>
      <c r="M1881" s="66">
        <v>585</v>
      </c>
      <c r="N1881" s="66">
        <f>VLOOKUP(A1881,GIS!A:C,3,0)</f>
        <v>585</v>
      </c>
      <c r="O1881" s="66" t="str">
        <f t="shared" si="442"/>
        <v/>
      </c>
      <c r="P1881" s="66" t="str">
        <f t="shared" si="440"/>
        <v/>
      </c>
      <c r="Q1881" s="66">
        <f t="shared" si="443"/>
        <v>585</v>
      </c>
      <c r="R1881" s="66">
        <f t="shared" si="444"/>
        <v>585</v>
      </c>
      <c r="S1881" s="66">
        <f>Q1881-U1881-SUMIFS(条件付き不可!X:X,条件付き不可!E:E,D1881)</f>
        <v>585</v>
      </c>
      <c r="T1881" s="66">
        <f t="shared" si="441"/>
        <v>585</v>
      </c>
      <c r="U1881" s="66">
        <f>IF(COUNTIFS(条件付き不可!$E:$E,$D1881,条件付き不可!$C:$C,条件付き不可!$V$3)&gt;0,Q1881,SUMIFS(条件付き不可!$L:$L,条件付き不可!$E:$E,$D1881,条件付き不可!$C:$C,U$1))</f>
        <v>0</v>
      </c>
      <c r="V1881" s="66">
        <f>IF(COUNTIFS(条件付き不可!$E:$E,$D1881,条件付き不可!$C:$C,条件付き不可!$V$5)&gt;0,Q1881,IFERROR(VLOOKUP(D1881,条件付き不可!E:Y,21,0),0))</f>
        <v>0</v>
      </c>
    </row>
    <row r="1882" spans="1:22">
      <c r="A1882" s="53" t="str">
        <f t="shared" si="445"/>
        <v>045050</v>
      </c>
      <c r="B1882" s="53">
        <v>28</v>
      </c>
      <c r="C1882">
        <v>1881</v>
      </c>
      <c r="D1882">
        <v>45050</v>
      </c>
      <c r="E1882" t="s">
        <v>3040</v>
      </c>
      <c r="F1882" t="s">
        <v>1313</v>
      </c>
      <c r="G1882" t="str">
        <f>VLOOKUP(A1882,GIS!A:B,2,0)</f>
        <v>道場北　１</v>
      </c>
      <c r="H1882" t="s">
        <v>918</v>
      </c>
      <c r="I1882" t="s">
        <v>2626</v>
      </c>
      <c r="J1882" s="66">
        <v>610</v>
      </c>
      <c r="K1882" s="66">
        <v>610</v>
      </c>
      <c r="L1882" s="66">
        <v>610</v>
      </c>
      <c r="M1882" s="66">
        <v>610</v>
      </c>
      <c r="N1882" s="66">
        <f>VLOOKUP(A1882,GIS!A:C,3,0)</f>
        <v>610</v>
      </c>
      <c r="O1882" s="66" t="str">
        <f t="shared" si="442"/>
        <v/>
      </c>
      <c r="P1882" s="66" t="str">
        <f t="shared" si="440"/>
        <v/>
      </c>
      <c r="Q1882" s="66">
        <f t="shared" si="443"/>
        <v>610</v>
      </c>
      <c r="R1882" s="66">
        <f t="shared" si="444"/>
        <v>610</v>
      </c>
      <c r="S1882" s="66">
        <f>Q1882-U1882-SUMIFS(条件付き不可!X:X,条件付き不可!E:E,D1882)</f>
        <v>610</v>
      </c>
      <c r="T1882" s="66">
        <f t="shared" si="441"/>
        <v>610</v>
      </c>
      <c r="U1882" s="66">
        <f>IF(COUNTIFS(条件付き不可!$E:$E,$D1882,条件付き不可!$C:$C,条件付き不可!$V$3)&gt;0,Q1882,SUMIFS(条件付き不可!$L:$L,条件付き不可!$E:$E,$D1882,条件付き不可!$C:$C,U$1))</f>
        <v>0</v>
      </c>
      <c r="V1882" s="66">
        <f>IF(COUNTIFS(条件付き不可!$E:$E,$D1882,条件付き不可!$C:$C,条件付き不可!$V$5)&gt;0,Q1882,IFERROR(VLOOKUP(D1882,条件付き不可!E:Y,21,0),0))</f>
        <v>0</v>
      </c>
    </row>
    <row r="1883" spans="1:22">
      <c r="A1883" s="53" t="str">
        <f t="shared" si="445"/>
        <v>045051</v>
      </c>
      <c r="B1883" s="53">
        <v>28</v>
      </c>
      <c r="C1883">
        <v>1882</v>
      </c>
      <c r="D1883">
        <v>45051</v>
      </c>
      <c r="E1883" t="s">
        <v>3040</v>
      </c>
      <c r="F1883" t="s">
        <v>1313</v>
      </c>
      <c r="G1883" t="str">
        <f>VLOOKUP(A1883,GIS!A:B,2,0)</f>
        <v>道場北　２</v>
      </c>
      <c r="H1883" t="s">
        <v>918</v>
      </c>
      <c r="I1883" t="s">
        <v>2626</v>
      </c>
      <c r="J1883" s="66">
        <v>440</v>
      </c>
      <c r="K1883" s="66">
        <v>440</v>
      </c>
      <c r="L1883" s="66">
        <v>440</v>
      </c>
      <c r="M1883" s="66">
        <v>440</v>
      </c>
      <c r="N1883" s="66">
        <f>VLOOKUP(A1883,GIS!A:C,3,0)</f>
        <v>440</v>
      </c>
      <c r="O1883" s="66" t="str">
        <f t="shared" si="442"/>
        <v/>
      </c>
      <c r="P1883" s="66" t="str">
        <f t="shared" si="440"/>
        <v/>
      </c>
      <c r="Q1883" s="66">
        <f t="shared" si="443"/>
        <v>440</v>
      </c>
      <c r="R1883" s="66">
        <f t="shared" si="444"/>
        <v>440</v>
      </c>
      <c r="S1883" s="66">
        <f>Q1883-U1883-SUMIFS(条件付き不可!X:X,条件付き不可!E:E,D1883)</f>
        <v>440</v>
      </c>
      <c r="T1883" s="66">
        <f t="shared" si="441"/>
        <v>440</v>
      </c>
      <c r="U1883" s="66">
        <f>IF(COUNTIFS(条件付き不可!$E:$E,$D1883,条件付き不可!$C:$C,条件付き不可!$V$3)&gt;0,Q1883,SUMIFS(条件付き不可!$L:$L,条件付き不可!$E:$E,$D1883,条件付き不可!$C:$C,U$1))</f>
        <v>0</v>
      </c>
      <c r="V1883" s="66">
        <f>IF(COUNTIFS(条件付き不可!$E:$E,$D1883,条件付き不可!$C:$C,条件付き不可!$V$5)&gt;0,Q1883,IFERROR(VLOOKUP(D1883,条件付き不可!E:Y,21,0),0))</f>
        <v>0</v>
      </c>
    </row>
    <row r="1884" spans="1:22">
      <c r="A1884" s="53" t="str">
        <f t="shared" si="445"/>
        <v>045052</v>
      </c>
      <c r="B1884" s="53">
        <v>28</v>
      </c>
      <c r="C1884">
        <v>1883</v>
      </c>
      <c r="D1884">
        <v>45052</v>
      </c>
      <c r="E1884" t="s">
        <v>3040</v>
      </c>
      <c r="F1884" t="s">
        <v>1313</v>
      </c>
      <c r="G1884" t="str">
        <f>VLOOKUP(A1884,GIS!A:B,2,0)</f>
        <v>道場南　１</v>
      </c>
      <c r="H1884" t="s">
        <v>918</v>
      </c>
      <c r="I1884" t="s">
        <v>2626</v>
      </c>
      <c r="J1884" s="66">
        <v>525</v>
      </c>
      <c r="K1884" s="66">
        <v>525</v>
      </c>
      <c r="L1884" s="66">
        <v>525</v>
      </c>
      <c r="M1884" s="66">
        <v>525</v>
      </c>
      <c r="N1884" s="66">
        <f>VLOOKUP(A1884,GIS!A:C,3,0)</f>
        <v>525</v>
      </c>
      <c r="O1884" s="66" t="str">
        <f t="shared" si="442"/>
        <v/>
      </c>
      <c r="P1884" s="66" t="str">
        <f t="shared" si="440"/>
        <v/>
      </c>
      <c r="Q1884" s="66">
        <f t="shared" si="443"/>
        <v>525</v>
      </c>
      <c r="R1884" s="66">
        <f t="shared" si="444"/>
        <v>525</v>
      </c>
      <c r="S1884" s="66">
        <f>Q1884-U1884-SUMIFS(条件付き不可!X:X,条件付き不可!E:E,D1884)</f>
        <v>525</v>
      </c>
      <c r="T1884" s="66">
        <f t="shared" si="441"/>
        <v>525</v>
      </c>
      <c r="U1884" s="66">
        <f>IF(COUNTIFS(条件付き不可!$E:$E,$D1884,条件付き不可!$C:$C,条件付き不可!$V$3)&gt;0,Q1884,SUMIFS(条件付き不可!$L:$L,条件付き不可!$E:$E,$D1884,条件付き不可!$C:$C,U$1))</f>
        <v>0</v>
      </c>
      <c r="V1884" s="66">
        <f>IF(COUNTIFS(条件付き不可!$E:$E,$D1884,条件付き不可!$C:$C,条件付き不可!$V$5)&gt;0,Q1884,IFERROR(VLOOKUP(D1884,条件付き不可!E:Y,21,0),0))</f>
        <v>0</v>
      </c>
    </row>
    <row r="1885" spans="1:22">
      <c r="A1885" s="53" t="str">
        <f t="shared" si="445"/>
        <v>045053</v>
      </c>
      <c r="B1885" s="53">
        <v>28</v>
      </c>
      <c r="C1885">
        <v>1884</v>
      </c>
      <c r="D1885">
        <v>45053</v>
      </c>
      <c r="E1885" t="s">
        <v>3040</v>
      </c>
      <c r="F1885" t="s">
        <v>1313</v>
      </c>
      <c r="G1885" t="str">
        <f>VLOOKUP(A1885,GIS!A:B,2,0)</f>
        <v>道場南　２</v>
      </c>
      <c r="H1885" t="s">
        <v>918</v>
      </c>
      <c r="I1885" t="s">
        <v>2626</v>
      </c>
      <c r="J1885" s="66">
        <v>400</v>
      </c>
      <c r="K1885" s="66">
        <v>400</v>
      </c>
      <c r="L1885" s="66">
        <v>400</v>
      </c>
      <c r="M1885" s="66">
        <v>400</v>
      </c>
      <c r="N1885" s="66">
        <f>VLOOKUP(A1885,GIS!A:C,3,0)</f>
        <v>400</v>
      </c>
      <c r="O1885" s="66" t="str">
        <f t="shared" si="442"/>
        <v/>
      </c>
      <c r="P1885" s="66" t="str">
        <f t="shared" si="440"/>
        <v/>
      </c>
      <c r="Q1885" s="66">
        <f t="shared" si="443"/>
        <v>400</v>
      </c>
      <c r="R1885" s="66">
        <f t="shared" si="444"/>
        <v>400</v>
      </c>
      <c r="S1885" s="66">
        <f>Q1885-U1885-SUMIFS(条件付き不可!X:X,条件付き不可!E:E,D1885)</f>
        <v>400</v>
      </c>
      <c r="T1885" s="66">
        <f t="shared" si="441"/>
        <v>400</v>
      </c>
      <c r="U1885" s="66">
        <f>IF(COUNTIFS(条件付き不可!$E:$E,$D1885,条件付き不可!$C:$C,条件付き不可!$V$3)&gt;0,Q1885,SUMIFS(条件付き不可!$L:$L,条件付き不可!$E:$E,$D1885,条件付き不可!$C:$C,U$1))</f>
        <v>0</v>
      </c>
      <c r="V1885" s="66">
        <f>IF(COUNTIFS(条件付き不可!$E:$E,$D1885,条件付き不可!$C:$C,条件付き不可!$V$5)&gt;0,Q1885,IFERROR(VLOOKUP(D1885,条件付き不可!E:Y,21,0),0))</f>
        <v>0</v>
      </c>
    </row>
    <row r="1886" spans="1:22">
      <c r="A1886" s="53" t="str">
        <f t="shared" si="445"/>
        <v>045054</v>
      </c>
      <c r="B1886" s="53">
        <v>28</v>
      </c>
      <c r="C1886">
        <v>1885</v>
      </c>
      <c r="D1886">
        <v>45054</v>
      </c>
      <c r="E1886" t="s">
        <v>3040</v>
      </c>
      <c r="F1886" t="s">
        <v>1321</v>
      </c>
      <c r="G1886" t="str">
        <f>VLOOKUP(A1886,GIS!A:B,2,0)</f>
        <v>東本町</v>
      </c>
      <c r="H1886" t="s">
        <v>918</v>
      </c>
      <c r="I1886" t="s">
        <v>2626</v>
      </c>
      <c r="J1886" s="66">
        <v>300</v>
      </c>
      <c r="K1886" s="66">
        <v>300</v>
      </c>
      <c r="L1886" s="66">
        <v>300</v>
      </c>
      <c r="M1886" s="66">
        <v>300</v>
      </c>
      <c r="N1886" s="66">
        <f>VLOOKUP(A1886,GIS!A:C,3,0)</f>
        <v>300</v>
      </c>
      <c r="O1886" s="66" t="str">
        <f t="shared" si="442"/>
        <v/>
      </c>
      <c r="P1886" s="66" t="str">
        <f t="shared" si="440"/>
        <v/>
      </c>
      <c r="Q1886" s="66">
        <f t="shared" si="443"/>
        <v>300</v>
      </c>
      <c r="R1886" s="66">
        <f t="shared" si="444"/>
        <v>300</v>
      </c>
      <c r="S1886" s="66">
        <f>Q1886-U1886-SUMIFS(条件付き不可!X:X,条件付き不可!E:E,D1886)</f>
        <v>300</v>
      </c>
      <c r="T1886" s="66">
        <f t="shared" si="441"/>
        <v>300</v>
      </c>
      <c r="U1886" s="66">
        <f>IF(COUNTIFS(条件付き不可!$E:$E,$D1886,条件付き不可!$C:$C,条件付き不可!$V$3)&gt;0,Q1886,SUMIFS(条件付き不可!$L:$L,条件付き不可!$E:$E,$D1886,条件付き不可!$C:$C,U$1))</f>
        <v>0</v>
      </c>
      <c r="V1886" s="66">
        <f>IF(COUNTIFS(条件付き不可!$E:$E,$D1886,条件付き不可!$C:$C,条件付き不可!$V$5)&gt;0,Q1886,IFERROR(VLOOKUP(D1886,条件付き不可!E:Y,21,0),0))</f>
        <v>0</v>
      </c>
    </row>
    <row r="1887" spans="1:22">
      <c r="A1887" s="53" t="str">
        <f t="shared" si="445"/>
        <v>045055</v>
      </c>
      <c r="B1887" s="53">
        <v>28</v>
      </c>
      <c r="C1887">
        <v>1886</v>
      </c>
      <c r="D1887">
        <v>45055</v>
      </c>
      <c r="E1887" t="s">
        <v>3040</v>
      </c>
      <c r="F1887" t="s">
        <v>1321</v>
      </c>
      <c r="G1887" t="str">
        <f>VLOOKUP(A1887,GIS!A:B,2,0)</f>
        <v>本町　１･２</v>
      </c>
      <c r="H1887" t="s">
        <v>918</v>
      </c>
      <c r="I1887" t="s">
        <v>2626</v>
      </c>
      <c r="J1887" s="66">
        <v>810</v>
      </c>
      <c r="K1887" s="66">
        <v>810</v>
      </c>
      <c r="L1887" s="66">
        <v>810</v>
      </c>
      <c r="M1887" s="66">
        <v>810</v>
      </c>
      <c r="N1887" s="66">
        <f>VLOOKUP(A1887,GIS!A:C,3,0)</f>
        <v>810</v>
      </c>
      <c r="O1887" s="66" t="str">
        <f t="shared" si="442"/>
        <v/>
      </c>
      <c r="P1887" s="66" t="str">
        <f t="shared" si="440"/>
        <v/>
      </c>
      <c r="Q1887" s="66">
        <f t="shared" si="443"/>
        <v>810</v>
      </c>
      <c r="R1887" s="66">
        <f t="shared" si="444"/>
        <v>810</v>
      </c>
      <c r="S1887" s="66">
        <f>Q1887-U1887-SUMIFS(条件付き不可!X:X,条件付き不可!E:E,D1887)</f>
        <v>810</v>
      </c>
      <c r="T1887" s="66">
        <f t="shared" si="441"/>
        <v>810</v>
      </c>
      <c r="U1887" s="66">
        <f>IF(COUNTIFS(条件付き不可!$E:$E,$D1887,条件付き不可!$C:$C,条件付き不可!$V$3)&gt;0,Q1887,SUMIFS(条件付き不可!$L:$L,条件付き不可!$E:$E,$D1887,条件付き不可!$C:$C,U$1))</f>
        <v>0</v>
      </c>
      <c r="V1887" s="66">
        <f>IF(COUNTIFS(条件付き不可!$E:$E,$D1887,条件付き不可!$C:$C,条件付き不可!$V$5)&gt;0,Q1887,IFERROR(VLOOKUP(D1887,条件付き不可!E:Y,21,0),0))</f>
        <v>0</v>
      </c>
    </row>
    <row r="1888" spans="1:22">
      <c r="A1888" s="53" t="str">
        <f t="shared" si="445"/>
        <v>045056</v>
      </c>
      <c r="B1888" s="53">
        <v>28</v>
      </c>
      <c r="C1888">
        <v>1887</v>
      </c>
      <c r="D1888">
        <v>45056</v>
      </c>
      <c r="E1888" t="s">
        <v>3040</v>
      </c>
      <c r="F1888" t="s">
        <v>1321</v>
      </c>
      <c r="G1888" t="str">
        <f>VLOOKUP(A1888,GIS!A:B,2,0)</f>
        <v>本町　３・亀井町</v>
      </c>
      <c r="H1888" t="s">
        <v>918</v>
      </c>
      <c r="I1888" t="s">
        <v>2626</v>
      </c>
      <c r="J1888" s="66">
        <v>555</v>
      </c>
      <c r="K1888" s="66">
        <v>555</v>
      </c>
      <c r="L1888" s="66">
        <v>555</v>
      </c>
      <c r="M1888" s="66">
        <v>555</v>
      </c>
      <c r="N1888" s="66">
        <f>VLOOKUP(A1888,GIS!A:C,3,0)</f>
        <v>555</v>
      </c>
      <c r="O1888" s="66" t="str">
        <f t="shared" si="442"/>
        <v/>
      </c>
      <c r="P1888" s="66" t="str">
        <f t="shared" si="440"/>
        <v/>
      </c>
      <c r="Q1888" s="66">
        <f t="shared" si="443"/>
        <v>555</v>
      </c>
      <c r="R1888" s="66">
        <f t="shared" si="444"/>
        <v>555</v>
      </c>
      <c r="S1888" s="66">
        <f>Q1888-U1888-SUMIFS(条件付き不可!X:X,条件付き不可!E:E,D1888)</f>
        <v>555</v>
      </c>
      <c r="T1888" s="66">
        <f t="shared" si="441"/>
        <v>555</v>
      </c>
      <c r="U1888" s="66">
        <f>IF(COUNTIFS(条件付き不可!$E:$E,$D1888,条件付き不可!$C:$C,条件付き不可!$V$3)&gt;0,Q1888,SUMIFS(条件付き不可!$L:$L,条件付き不可!$E:$E,$D1888,条件付き不可!$C:$C,U$1))</f>
        <v>0</v>
      </c>
      <c r="V1888" s="66">
        <f>IF(COUNTIFS(条件付き不可!$E:$E,$D1888,条件付き不可!$C:$C,条件付き不可!$V$5)&gt;0,Q1888,IFERROR(VLOOKUP(D1888,条件付き不可!E:Y,21,0),0))</f>
        <v>0</v>
      </c>
    </row>
    <row r="1889" spans="1:22">
      <c r="A1889" s="53" t="str">
        <f t="shared" si="445"/>
        <v>045057</v>
      </c>
      <c r="B1889" s="53">
        <v>28</v>
      </c>
      <c r="C1889">
        <v>1888</v>
      </c>
      <c r="D1889">
        <v>45057</v>
      </c>
      <c r="E1889" t="s">
        <v>3040</v>
      </c>
      <c r="F1889" t="s">
        <v>1321</v>
      </c>
      <c r="G1889" t="str">
        <f>VLOOKUP(A1889,GIS!A:B,2,0)</f>
        <v>鶴沢町</v>
      </c>
      <c r="H1889" t="s">
        <v>918</v>
      </c>
      <c r="I1889" t="s">
        <v>2626</v>
      </c>
      <c r="J1889" s="66">
        <v>385</v>
      </c>
      <c r="K1889" s="66">
        <v>385</v>
      </c>
      <c r="L1889" s="66">
        <v>385</v>
      </c>
      <c r="M1889" s="66">
        <v>385</v>
      </c>
      <c r="N1889" s="66">
        <f>VLOOKUP(A1889,GIS!A:C,3,0)</f>
        <v>385</v>
      </c>
      <c r="O1889" s="66" t="str">
        <f t="shared" si="442"/>
        <v/>
      </c>
      <c r="P1889" s="66" t="str">
        <f t="shared" si="440"/>
        <v/>
      </c>
      <c r="Q1889" s="66">
        <f t="shared" si="443"/>
        <v>385</v>
      </c>
      <c r="R1889" s="66">
        <f t="shared" si="444"/>
        <v>385</v>
      </c>
      <c r="S1889" s="66">
        <f>Q1889-U1889-SUMIFS(条件付き不可!X:X,条件付き不可!E:E,D1889)</f>
        <v>385</v>
      </c>
      <c r="T1889" s="66">
        <f t="shared" si="441"/>
        <v>385</v>
      </c>
      <c r="U1889" s="66">
        <f>IF(COUNTIFS(条件付き不可!$E:$E,$D1889,条件付き不可!$C:$C,条件付き不可!$V$3)&gt;0,Q1889,SUMIFS(条件付き不可!$L:$L,条件付き不可!$E:$E,$D1889,条件付き不可!$C:$C,U$1))</f>
        <v>0</v>
      </c>
      <c r="V1889" s="66">
        <f>IF(COUNTIFS(条件付き不可!$E:$E,$D1889,条件付き不可!$C:$C,条件付き不可!$V$5)&gt;0,Q1889,IFERROR(VLOOKUP(D1889,条件付き不可!E:Y,21,0),0))</f>
        <v>0</v>
      </c>
    </row>
    <row r="1890" spans="1:22">
      <c r="A1890" s="53" t="str">
        <f t="shared" si="445"/>
        <v>045058</v>
      </c>
      <c r="B1890" s="53">
        <v>28</v>
      </c>
      <c r="C1890">
        <v>1889</v>
      </c>
      <c r="D1890">
        <v>45058</v>
      </c>
      <c r="E1890" t="s">
        <v>3040</v>
      </c>
      <c r="F1890" t="s">
        <v>1321</v>
      </c>
      <c r="G1890" t="str">
        <f>VLOOKUP(A1890,GIS!A:B,2,0)</f>
        <v>旭町</v>
      </c>
      <c r="H1890" t="s">
        <v>918</v>
      </c>
      <c r="I1890" t="s">
        <v>2626</v>
      </c>
      <c r="J1890" s="66">
        <v>480</v>
      </c>
      <c r="K1890" s="66">
        <v>480</v>
      </c>
      <c r="L1890" s="66">
        <v>480</v>
      </c>
      <c r="M1890" s="66">
        <v>480</v>
      </c>
      <c r="N1890" s="66">
        <f>VLOOKUP(A1890,GIS!A:C,3,0)</f>
        <v>480</v>
      </c>
      <c r="O1890" s="66" t="str">
        <f t="shared" si="442"/>
        <v/>
      </c>
      <c r="P1890" s="66" t="str">
        <f t="shared" si="440"/>
        <v/>
      </c>
      <c r="Q1890" s="66">
        <f t="shared" si="443"/>
        <v>480</v>
      </c>
      <c r="R1890" s="66">
        <f t="shared" si="444"/>
        <v>480</v>
      </c>
      <c r="S1890" s="66">
        <f>Q1890-U1890-SUMIFS(条件付き不可!X:X,条件付き不可!E:E,D1890)</f>
        <v>480</v>
      </c>
      <c r="T1890" s="66">
        <f t="shared" si="441"/>
        <v>480</v>
      </c>
      <c r="U1890" s="66">
        <f>IF(COUNTIFS(条件付き不可!$E:$E,$D1890,条件付き不可!$C:$C,条件付き不可!$V$3)&gt;0,Q1890,SUMIFS(条件付き不可!$L:$L,条件付き不可!$E:$E,$D1890,条件付き不可!$C:$C,U$1))</f>
        <v>0</v>
      </c>
      <c r="V1890" s="66">
        <f>IF(COUNTIFS(条件付き不可!$E:$E,$D1890,条件付き不可!$C:$C,条件付き不可!$V$5)&gt;0,Q1890,IFERROR(VLOOKUP(D1890,条件付き不可!E:Y,21,0),0))</f>
        <v>0</v>
      </c>
    </row>
    <row r="1891" spans="1:22">
      <c r="A1891" s="53" t="str">
        <f t="shared" si="445"/>
        <v>045059</v>
      </c>
      <c r="B1891" s="53">
        <v>28</v>
      </c>
      <c r="C1891">
        <v>1890</v>
      </c>
      <c r="D1891">
        <v>45059</v>
      </c>
      <c r="E1891" t="s">
        <v>3040</v>
      </c>
      <c r="F1891" t="s">
        <v>1321</v>
      </c>
      <c r="G1891" t="str">
        <f>VLOOKUP(A1891,GIS!A:B,2,0)</f>
        <v>亀岡町</v>
      </c>
      <c r="H1891" t="s">
        <v>918</v>
      </c>
      <c r="I1891" t="s">
        <v>2626</v>
      </c>
      <c r="J1891" s="66">
        <v>280</v>
      </c>
      <c r="K1891" s="66">
        <v>280</v>
      </c>
      <c r="L1891" s="66">
        <v>280</v>
      </c>
      <c r="M1891" s="66">
        <v>280</v>
      </c>
      <c r="N1891" s="66">
        <f>VLOOKUP(A1891,GIS!A:C,3,0)</f>
        <v>280</v>
      </c>
      <c r="O1891" s="66" t="str">
        <f t="shared" si="442"/>
        <v/>
      </c>
      <c r="P1891" s="66" t="str">
        <f t="shared" si="440"/>
        <v/>
      </c>
      <c r="Q1891" s="66">
        <f t="shared" si="443"/>
        <v>280</v>
      </c>
      <c r="R1891" s="66">
        <f t="shared" si="444"/>
        <v>280</v>
      </c>
      <c r="S1891" s="66">
        <f>Q1891-U1891-SUMIFS(条件付き不可!X:X,条件付き不可!E:E,D1891)</f>
        <v>280</v>
      </c>
      <c r="T1891" s="66">
        <f t="shared" si="441"/>
        <v>280</v>
      </c>
      <c r="U1891" s="66">
        <f>IF(COUNTIFS(条件付き不可!$E:$E,$D1891,条件付き不可!$C:$C,条件付き不可!$V$3)&gt;0,Q1891,SUMIFS(条件付き不可!$L:$L,条件付き不可!$E:$E,$D1891,条件付き不可!$C:$C,U$1))</f>
        <v>0</v>
      </c>
      <c r="V1891" s="66">
        <f>IF(COUNTIFS(条件付き不可!$E:$E,$D1891,条件付き不可!$C:$C,条件付き不可!$V$5)&gt;0,Q1891,IFERROR(VLOOKUP(D1891,条件付き不可!E:Y,21,0),0))</f>
        <v>0</v>
      </c>
    </row>
    <row r="1892" spans="1:22">
      <c r="A1892" s="53" t="str">
        <f t="shared" si="445"/>
        <v>045061</v>
      </c>
      <c r="B1892" s="53">
        <v>28</v>
      </c>
      <c r="C1892">
        <v>1891</v>
      </c>
      <c r="D1892">
        <v>45061</v>
      </c>
      <c r="E1892" t="s">
        <v>3040</v>
      </c>
      <c r="F1892" t="s">
        <v>1328</v>
      </c>
      <c r="G1892" t="str">
        <f>VLOOKUP(A1892,GIS!A:B,2,0)</f>
        <v>殿台・東寺山町</v>
      </c>
      <c r="H1892" t="s">
        <v>918</v>
      </c>
      <c r="I1892" t="s">
        <v>2624</v>
      </c>
      <c r="J1892" s="66">
        <v>410</v>
      </c>
      <c r="K1892" s="66">
        <v>410</v>
      </c>
      <c r="L1892" s="66">
        <v>410</v>
      </c>
      <c r="M1892" s="66">
        <v>410</v>
      </c>
      <c r="N1892" s="66">
        <f>VLOOKUP(A1892,GIS!A:C,3,0)</f>
        <v>410</v>
      </c>
      <c r="O1892" s="66" t="str">
        <f t="shared" si="442"/>
        <v/>
      </c>
      <c r="P1892" s="66" t="str">
        <f t="shared" si="440"/>
        <v/>
      </c>
      <c r="Q1892" s="66">
        <f t="shared" si="443"/>
        <v>410</v>
      </c>
      <c r="R1892" s="66">
        <f t="shared" si="444"/>
        <v>410</v>
      </c>
      <c r="S1892" s="66">
        <f>Q1892-U1892-SUMIFS(条件付き不可!X:X,条件付き不可!E:E,D1892)</f>
        <v>410</v>
      </c>
      <c r="T1892" s="66">
        <f t="shared" si="441"/>
        <v>410</v>
      </c>
      <c r="U1892" s="66">
        <f>IF(COUNTIFS(条件付き不可!$E:$E,$D1892,条件付き不可!$C:$C,条件付き不可!$V$3)&gt;0,Q1892,SUMIFS(条件付き不可!$L:$L,条件付き不可!$E:$E,$D1892,条件付き不可!$C:$C,U$1))</f>
        <v>0</v>
      </c>
      <c r="V1892" s="66">
        <f>IF(COUNTIFS(条件付き不可!$E:$E,$D1892,条件付き不可!$C:$C,条件付き不可!$V$5)&gt;0,Q1892,IFERROR(VLOOKUP(D1892,条件付き不可!E:Y,21,0),0))</f>
        <v>0</v>
      </c>
    </row>
    <row r="1893" spans="1:22">
      <c r="A1893" s="53" t="str">
        <f t="shared" si="445"/>
        <v>045062</v>
      </c>
      <c r="B1893" s="53">
        <v>28</v>
      </c>
      <c r="C1893">
        <v>1892</v>
      </c>
      <c r="D1893">
        <v>45062</v>
      </c>
      <c r="E1893" t="s">
        <v>3040</v>
      </c>
      <c r="F1893" t="s">
        <v>1328</v>
      </c>
      <c r="G1893" t="str">
        <f>VLOOKUP(A1893,GIS!A:B,2,0)</f>
        <v>高品町　Ａ　（高品ハイツ）</v>
      </c>
      <c r="H1893" t="s">
        <v>918</v>
      </c>
      <c r="I1893" t="s">
        <v>2624</v>
      </c>
      <c r="J1893" s="66">
        <v>373</v>
      </c>
      <c r="K1893" s="66">
        <v>373</v>
      </c>
      <c r="L1893" s="66">
        <v>373</v>
      </c>
      <c r="M1893" s="66">
        <v>373</v>
      </c>
      <c r="N1893" s="66">
        <f>VLOOKUP(A1893,GIS!A:C,3,0)</f>
        <v>373</v>
      </c>
      <c r="O1893" s="66" t="str">
        <f t="shared" si="442"/>
        <v/>
      </c>
      <c r="P1893" s="66" t="str">
        <f t="shared" si="440"/>
        <v/>
      </c>
      <c r="Q1893" s="66">
        <f t="shared" si="443"/>
        <v>373</v>
      </c>
      <c r="R1893" s="66">
        <f t="shared" si="444"/>
        <v>373</v>
      </c>
      <c r="S1893" s="66">
        <f>Q1893-U1893-SUMIFS(条件付き不可!X:X,条件付き不可!E:E,D1893)</f>
        <v>373</v>
      </c>
      <c r="T1893" s="66">
        <f t="shared" si="441"/>
        <v>373</v>
      </c>
      <c r="U1893" s="66">
        <f>IF(COUNTIFS(条件付き不可!$E:$E,$D1893,条件付き不可!$C:$C,条件付き不可!$V$3)&gt;0,Q1893,SUMIFS(条件付き不可!$L:$L,条件付き不可!$E:$E,$D1893,条件付き不可!$C:$C,U$1))</f>
        <v>0</v>
      </c>
      <c r="V1893" s="66">
        <f>IF(COUNTIFS(条件付き不可!$E:$E,$D1893,条件付き不可!$C:$C,条件付き不可!$V$5)&gt;0,Q1893,IFERROR(VLOOKUP(D1893,条件付き不可!E:Y,21,0),0))</f>
        <v>0</v>
      </c>
    </row>
    <row r="1894" spans="1:22">
      <c r="A1894" s="53" t="str">
        <f t="shared" si="445"/>
        <v>045063</v>
      </c>
      <c r="B1894" s="53">
        <v>28</v>
      </c>
      <c r="C1894">
        <v>1893</v>
      </c>
      <c r="D1894">
        <v>45063</v>
      </c>
      <c r="E1894" t="s">
        <v>3040</v>
      </c>
      <c r="F1894" t="s">
        <v>1328</v>
      </c>
      <c r="G1894" t="str">
        <f>VLOOKUP(A1894,GIS!A:B,2,0)</f>
        <v>高品町　Ｂ</v>
      </c>
      <c r="H1894" t="s">
        <v>918</v>
      </c>
      <c r="I1894" t="s">
        <v>2624</v>
      </c>
      <c r="J1894" s="66">
        <v>220</v>
      </c>
      <c r="K1894" s="66">
        <v>220</v>
      </c>
      <c r="L1894" s="66">
        <v>220</v>
      </c>
      <c r="M1894" s="66">
        <v>220</v>
      </c>
      <c r="N1894" s="66">
        <f>VLOOKUP(A1894,GIS!A:C,3,0)</f>
        <v>220</v>
      </c>
      <c r="O1894" s="66" t="str">
        <f t="shared" si="442"/>
        <v/>
      </c>
      <c r="P1894" s="66" t="str">
        <f t="shared" si="440"/>
        <v/>
      </c>
      <c r="Q1894" s="66">
        <f t="shared" si="443"/>
        <v>220</v>
      </c>
      <c r="R1894" s="66">
        <f t="shared" si="444"/>
        <v>220</v>
      </c>
      <c r="S1894" s="66">
        <f>Q1894-U1894-SUMIFS(条件付き不可!X:X,条件付き不可!E:E,D1894)</f>
        <v>220</v>
      </c>
      <c r="T1894" s="66">
        <f t="shared" si="441"/>
        <v>220</v>
      </c>
      <c r="U1894" s="66">
        <f>IF(COUNTIFS(条件付き不可!$E:$E,$D1894,条件付き不可!$C:$C,条件付き不可!$V$3)&gt;0,Q1894,SUMIFS(条件付き不可!$L:$L,条件付き不可!$E:$E,$D1894,条件付き不可!$C:$C,U$1))</f>
        <v>0</v>
      </c>
      <c r="V1894" s="66">
        <f>IF(COUNTIFS(条件付き不可!$E:$E,$D1894,条件付き不可!$C:$C,条件付き不可!$V$5)&gt;0,Q1894,IFERROR(VLOOKUP(D1894,条件付き不可!E:Y,21,0),0))</f>
        <v>0</v>
      </c>
    </row>
    <row r="1895" spans="1:22">
      <c r="A1895" s="53" t="str">
        <f t="shared" si="445"/>
        <v>045064</v>
      </c>
      <c r="B1895" s="53">
        <v>28</v>
      </c>
      <c r="C1895">
        <v>1894</v>
      </c>
      <c r="D1895">
        <v>45064</v>
      </c>
      <c r="E1895" t="s">
        <v>3040</v>
      </c>
      <c r="F1895" t="s">
        <v>1328</v>
      </c>
      <c r="G1895" t="str">
        <f>VLOOKUP(A1895,GIS!A:B,2,0)</f>
        <v>高品町　Ｃ　（ウッドパーク）</v>
      </c>
      <c r="H1895" t="s">
        <v>918</v>
      </c>
      <c r="I1895" t="s">
        <v>2624</v>
      </c>
      <c r="J1895" s="66">
        <v>380</v>
      </c>
      <c r="K1895" s="66">
        <v>245</v>
      </c>
      <c r="L1895" s="66">
        <v>245</v>
      </c>
      <c r="M1895" s="66">
        <v>380</v>
      </c>
      <c r="N1895" s="66">
        <f>VLOOKUP(A1895,GIS!A:C,3,0)</f>
        <v>380</v>
      </c>
      <c r="O1895" s="66" t="str">
        <f t="shared" si="442"/>
        <v/>
      </c>
      <c r="P1895" s="66" t="str">
        <f t="shared" si="440"/>
        <v>✕</v>
      </c>
      <c r="Q1895" s="66">
        <f t="shared" si="443"/>
        <v>380</v>
      </c>
      <c r="R1895" s="66">
        <f t="shared" si="444"/>
        <v>245</v>
      </c>
      <c r="S1895" s="66">
        <f>Q1895-U1895-SUMIFS(条件付き不可!X:X,条件付き不可!E:E,D1895)</f>
        <v>245</v>
      </c>
      <c r="T1895" s="66">
        <f t="shared" si="441"/>
        <v>380</v>
      </c>
      <c r="U1895" s="66">
        <f>IF(COUNTIFS(条件付き不可!$E:$E,$D1895,条件付き不可!$C:$C,条件付き不可!$V$3)&gt;0,Q1895,SUMIFS(条件付き不可!$L:$L,条件付き不可!$E:$E,$D1895,条件付き不可!$C:$C,U$1))</f>
        <v>135</v>
      </c>
      <c r="V1895" s="66">
        <f>IF(COUNTIFS(条件付き不可!$E:$E,$D1895,条件付き不可!$C:$C,条件付き不可!$V$5)&gt;0,Q1895,IFERROR(VLOOKUP(D1895,条件付き不可!E:Y,21,0),0))</f>
        <v>0</v>
      </c>
    </row>
    <row r="1896" spans="1:22">
      <c r="A1896" s="53" t="str">
        <f t="shared" si="445"/>
        <v>045065</v>
      </c>
      <c r="B1896" s="53">
        <v>28</v>
      </c>
      <c r="C1896">
        <v>1895</v>
      </c>
      <c r="D1896">
        <v>45065</v>
      </c>
      <c r="E1896" t="s">
        <v>3040</v>
      </c>
      <c r="F1896" t="s">
        <v>1328</v>
      </c>
      <c r="G1896" t="str">
        <f>VLOOKUP(A1896,GIS!A:B,2,0)</f>
        <v>高品町　Ｄ　（高品公園）</v>
      </c>
      <c r="H1896" t="s">
        <v>918</v>
      </c>
      <c r="I1896" t="s">
        <v>2624</v>
      </c>
      <c r="J1896" s="66">
        <v>455</v>
      </c>
      <c r="K1896" s="66">
        <v>455</v>
      </c>
      <c r="L1896" s="66">
        <v>455</v>
      </c>
      <c r="M1896" s="66">
        <v>455</v>
      </c>
      <c r="N1896" s="66">
        <f>VLOOKUP(A1896,GIS!A:C,3,0)</f>
        <v>455</v>
      </c>
      <c r="O1896" s="66" t="str">
        <f t="shared" si="442"/>
        <v/>
      </c>
      <c r="P1896" s="66" t="str">
        <f t="shared" si="440"/>
        <v/>
      </c>
      <c r="Q1896" s="66">
        <f t="shared" si="443"/>
        <v>455</v>
      </c>
      <c r="R1896" s="66">
        <f t="shared" si="444"/>
        <v>455</v>
      </c>
      <c r="S1896" s="66">
        <f>Q1896-U1896-SUMIFS(条件付き不可!X:X,条件付き不可!E:E,D1896)</f>
        <v>455</v>
      </c>
      <c r="T1896" s="66">
        <f t="shared" si="441"/>
        <v>455</v>
      </c>
      <c r="U1896" s="66">
        <f>IF(COUNTIFS(条件付き不可!$E:$E,$D1896,条件付き不可!$C:$C,条件付き不可!$V$3)&gt;0,Q1896,SUMIFS(条件付き不可!$L:$L,条件付き不可!$E:$E,$D1896,条件付き不可!$C:$C,U$1))</f>
        <v>0</v>
      </c>
      <c r="V1896" s="66">
        <f>IF(COUNTIFS(条件付き不可!$E:$E,$D1896,条件付き不可!$C:$C,条件付き不可!$V$5)&gt;0,Q1896,IFERROR(VLOOKUP(D1896,条件付き不可!E:Y,21,0),0))</f>
        <v>0</v>
      </c>
    </row>
    <row r="1897" spans="1:22">
      <c r="A1897" s="53" t="str">
        <f t="shared" si="445"/>
        <v>045066</v>
      </c>
      <c r="B1897" s="53">
        <v>28</v>
      </c>
      <c r="C1897">
        <v>1896</v>
      </c>
      <c r="D1897">
        <v>45066</v>
      </c>
      <c r="E1897" t="s">
        <v>3040</v>
      </c>
      <c r="F1897" t="s">
        <v>1328</v>
      </c>
      <c r="G1897" t="str">
        <f>VLOOKUP(A1897,GIS!A:B,2,0)</f>
        <v>貝塚町　Ⅰ　（アサヒファーム）</v>
      </c>
      <c r="H1897" t="s">
        <v>918</v>
      </c>
      <c r="I1897" t="s">
        <v>2624</v>
      </c>
      <c r="J1897" s="66">
        <v>280</v>
      </c>
      <c r="K1897" s="66">
        <v>280</v>
      </c>
      <c r="L1897" s="66">
        <v>280</v>
      </c>
      <c r="M1897" s="66">
        <v>280</v>
      </c>
      <c r="N1897" s="66">
        <f>VLOOKUP(A1897,GIS!A:C,3,0)</f>
        <v>280</v>
      </c>
      <c r="O1897" s="66" t="str">
        <f t="shared" si="442"/>
        <v/>
      </c>
      <c r="P1897" s="66" t="str">
        <f t="shared" si="440"/>
        <v/>
      </c>
      <c r="Q1897" s="66">
        <f t="shared" si="443"/>
        <v>280</v>
      </c>
      <c r="R1897" s="66">
        <f t="shared" si="444"/>
        <v>280</v>
      </c>
      <c r="S1897" s="66">
        <f>Q1897-U1897-SUMIFS(条件付き不可!X:X,条件付き不可!E:E,D1897)</f>
        <v>280</v>
      </c>
      <c r="T1897" s="66">
        <f t="shared" si="441"/>
        <v>280</v>
      </c>
      <c r="U1897" s="66">
        <f>IF(COUNTIFS(条件付き不可!$E:$E,$D1897,条件付き不可!$C:$C,条件付き不可!$V$3)&gt;0,Q1897,SUMIFS(条件付き不可!$L:$L,条件付き不可!$E:$E,$D1897,条件付き不可!$C:$C,U$1))</f>
        <v>0</v>
      </c>
      <c r="V1897" s="66">
        <f>IF(COUNTIFS(条件付き不可!$E:$E,$D1897,条件付き不可!$C:$C,条件付き不可!$V$5)&gt;0,Q1897,IFERROR(VLOOKUP(D1897,条件付き不可!E:Y,21,0),0))</f>
        <v>0</v>
      </c>
    </row>
    <row r="1898" spans="1:22">
      <c r="A1898" s="53" t="str">
        <f t="shared" si="445"/>
        <v>045067</v>
      </c>
      <c r="B1898" s="53">
        <v>28</v>
      </c>
      <c r="C1898">
        <v>1897</v>
      </c>
      <c r="D1898">
        <v>45067</v>
      </c>
      <c r="E1898" t="s">
        <v>3040</v>
      </c>
      <c r="F1898" t="s">
        <v>1328</v>
      </c>
      <c r="G1898" t="str">
        <f>VLOOKUP(A1898,GIS!A:B,2,0)</f>
        <v>貝塚町　Ⅱ　（センチュリーハイム）</v>
      </c>
      <c r="H1898" t="s">
        <v>918</v>
      </c>
      <c r="I1898" t="s">
        <v>2624</v>
      </c>
      <c r="J1898" s="66">
        <v>580</v>
      </c>
      <c r="K1898" s="66">
        <v>580</v>
      </c>
      <c r="L1898" s="66">
        <v>580</v>
      </c>
      <c r="M1898" s="66">
        <v>580</v>
      </c>
      <c r="N1898" s="66">
        <f>VLOOKUP(A1898,GIS!A:C,3,0)</f>
        <v>580</v>
      </c>
      <c r="O1898" s="66" t="str">
        <f t="shared" si="442"/>
        <v/>
      </c>
      <c r="P1898" s="66" t="str">
        <f t="shared" si="440"/>
        <v/>
      </c>
      <c r="Q1898" s="66">
        <f t="shared" si="443"/>
        <v>580</v>
      </c>
      <c r="R1898" s="66">
        <f t="shared" si="444"/>
        <v>580</v>
      </c>
      <c r="S1898" s="66">
        <f>Q1898-U1898-SUMIFS(条件付き不可!X:X,条件付き不可!E:E,D1898)</f>
        <v>580</v>
      </c>
      <c r="T1898" s="66">
        <f t="shared" si="441"/>
        <v>580</v>
      </c>
      <c r="U1898" s="66">
        <f>IF(COUNTIFS(条件付き不可!$E:$E,$D1898,条件付き不可!$C:$C,条件付き不可!$V$3)&gt;0,Q1898,SUMIFS(条件付き不可!$L:$L,条件付き不可!$E:$E,$D1898,条件付き不可!$C:$C,U$1))</f>
        <v>0</v>
      </c>
      <c r="V1898" s="66">
        <f>IF(COUNTIFS(条件付き不可!$E:$E,$D1898,条件付き不可!$C:$C,条件付き不可!$V$5)&gt;0,Q1898,IFERROR(VLOOKUP(D1898,条件付き不可!E:Y,21,0),0))</f>
        <v>0</v>
      </c>
    </row>
    <row r="1899" spans="1:22">
      <c r="A1899" s="53" t="str">
        <f t="shared" si="445"/>
        <v>045068</v>
      </c>
      <c r="B1899" s="53">
        <v>28</v>
      </c>
      <c r="C1899">
        <v>1898</v>
      </c>
      <c r="D1899">
        <v>45068</v>
      </c>
      <c r="E1899" t="s">
        <v>3040</v>
      </c>
      <c r="F1899" t="s">
        <v>1328</v>
      </c>
      <c r="G1899" t="str">
        <f>VLOOKUP(A1899,GIS!A:B,2,0)</f>
        <v>貝塚町　Ⅲ　（貝塚公園）</v>
      </c>
      <c r="H1899" t="s">
        <v>918</v>
      </c>
      <c r="I1899" t="s">
        <v>2624</v>
      </c>
      <c r="J1899" s="66">
        <v>230</v>
      </c>
      <c r="K1899" s="66">
        <v>230</v>
      </c>
      <c r="L1899" s="66">
        <v>230</v>
      </c>
      <c r="M1899" s="66">
        <v>230</v>
      </c>
      <c r="N1899" s="66">
        <f>VLOOKUP(A1899,GIS!A:C,3,0)</f>
        <v>230</v>
      </c>
      <c r="O1899" s="66" t="str">
        <f t="shared" si="442"/>
        <v/>
      </c>
      <c r="P1899" s="66" t="str">
        <f t="shared" si="440"/>
        <v/>
      </c>
      <c r="Q1899" s="66">
        <f t="shared" si="443"/>
        <v>230</v>
      </c>
      <c r="R1899" s="66">
        <f t="shared" si="444"/>
        <v>230</v>
      </c>
      <c r="S1899" s="66">
        <f>Q1899-U1899-SUMIFS(条件付き不可!X:X,条件付き不可!E:E,D1899)</f>
        <v>230</v>
      </c>
      <c r="T1899" s="66">
        <f t="shared" si="441"/>
        <v>230</v>
      </c>
      <c r="U1899" s="66">
        <f>IF(COUNTIFS(条件付き不可!$E:$E,$D1899,条件付き不可!$C:$C,条件付き不可!$V$3)&gt;0,Q1899,SUMIFS(条件付き不可!$L:$L,条件付き不可!$E:$E,$D1899,条件付き不可!$C:$C,U$1))</f>
        <v>0</v>
      </c>
      <c r="V1899" s="66">
        <f>IF(COUNTIFS(条件付き不可!$E:$E,$D1899,条件付き不可!$C:$C,条件付き不可!$V$5)&gt;0,Q1899,IFERROR(VLOOKUP(D1899,条件付き不可!E:Y,21,0),0))</f>
        <v>0</v>
      </c>
    </row>
    <row r="1900" spans="1:22">
      <c r="A1900" s="53" t="str">
        <f t="shared" si="445"/>
        <v>045069</v>
      </c>
      <c r="B1900" s="53">
        <v>28</v>
      </c>
      <c r="C1900">
        <v>1899</v>
      </c>
      <c r="D1900">
        <v>45069</v>
      </c>
      <c r="E1900" t="s">
        <v>3040</v>
      </c>
      <c r="F1900" t="s">
        <v>1331</v>
      </c>
      <c r="G1900" t="str">
        <f>VLOOKUP(A1900,GIS!A:B,2,0)</f>
        <v>都町7</v>
      </c>
      <c r="H1900" t="s">
        <v>918</v>
      </c>
      <c r="I1900" t="s">
        <v>2626</v>
      </c>
      <c r="J1900" s="66">
        <v>380</v>
      </c>
      <c r="K1900" s="66">
        <v>380</v>
      </c>
      <c r="L1900" s="66">
        <v>380</v>
      </c>
      <c r="M1900" s="66">
        <v>380</v>
      </c>
      <c r="N1900" s="66">
        <f>VLOOKUP(A1900,GIS!A:C,3,0)</f>
        <v>380</v>
      </c>
      <c r="O1900" s="66" t="str">
        <f t="shared" si="442"/>
        <v/>
      </c>
      <c r="P1900" s="66" t="str">
        <f t="shared" si="440"/>
        <v/>
      </c>
      <c r="Q1900" s="66">
        <f t="shared" si="443"/>
        <v>380</v>
      </c>
      <c r="R1900" s="66">
        <f t="shared" si="444"/>
        <v>380</v>
      </c>
      <c r="S1900" s="66">
        <f>Q1900-U1900-SUMIFS(条件付き不可!X:X,条件付き不可!E:E,D1900)</f>
        <v>380</v>
      </c>
      <c r="T1900" s="66">
        <f t="shared" si="441"/>
        <v>380</v>
      </c>
      <c r="U1900" s="66">
        <f>IF(COUNTIFS(条件付き不可!$E:$E,$D1900,条件付き不可!$C:$C,条件付き不可!$V$3)&gt;0,Q1900,SUMIFS(条件付き不可!$L:$L,条件付き不可!$E:$E,$D1900,条件付き不可!$C:$C,U$1))</f>
        <v>0</v>
      </c>
      <c r="V1900" s="66">
        <f>IF(COUNTIFS(条件付き不可!$E:$E,$D1900,条件付き不可!$C:$C,条件付き不可!$V$5)&gt;0,Q1900,IFERROR(VLOOKUP(D1900,条件付き不可!E:Y,21,0),0))</f>
        <v>0</v>
      </c>
    </row>
    <row r="1901" spans="1:22">
      <c r="A1901" s="53" t="str">
        <f t="shared" si="445"/>
        <v>045070</v>
      </c>
      <c r="B1901" s="53">
        <v>28</v>
      </c>
      <c r="C1901">
        <v>1900</v>
      </c>
      <c r="D1901">
        <v>45070</v>
      </c>
      <c r="E1901" t="s">
        <v>3040</v>
      </c>
      <c r="F1901" t="s">
        <v>1331</v>
      </c>
      <c r="G1901" t="str">
        <f>VLOOKUP(A1901,GIS!A:B,2,0)</f>
        <v>都町5・6</v>
      </c>
      <c r="H1901" t="s">
        <v>918</v>
      </c>
      <c r="I1901" t="s">
        <v>2626</v>
      </c>
      <c r="J1901" s="66">
        <v>420</v>
      </c>
      <c r="K1901" s="66">
        <v>278</v>
      </c>
      <c r="L1901" s="66">
        <v>278</v>
      </c>
      <c r="M1901" s="66">
        <v>420</v>
      </c>
      <c r="N1901" s="66">
        <f>VLOOKUP(A1901,GIS!A:C,3,0)</f>
        <v>420</v>
      </c>
      <c r="O1901" s="66" t="str">
        <f t="shared" si="442"/>
        <v/>
      </c>
      <c r="P1901" s="66" t="str">
        <f t="shared" si="440"/>
        <v>✕</v>
      </c>
      <c r="Q1901" s="66">
        <f t="shared" si="443"/>
        <v>420</v>
      </c>
      <c r="R1901" s="66">
        <f t="shared" si="444"/>
        <v>278</v>
      </c>
      <c r="S1901" s="66">
        <f>Q1901-U1901-SUMIFS(条件付き不可!X:X,条件付き不可!E:E,D1901)</f>
        <v>278</v>
      </c>
      <c r="T1901" s="66">
        <f t="shared" si="441"/>
        <v>420</v>
      </c>
      <c r="U1901" s="66">
        <f>IF(COUNTIFS(条件付き不可!$E:$E,$D1901,条件付き不可!$C:$C,条件付き不可!$V$3)&gt;0,Q1901,SUMIFS(条件付き不可!$L:$L,条件付き不可!$E:$E,$D1901,条件付き不可!$C:$C,U$1))</f>
        <v>142</v>
      </c>
      <c r="V1901" s="66">
        <f>IF(COUNTIFS(条件付き不可!$E:$E,$D1901,条件付き不可!$C:$C,条件付き不可!$V$5)&gt;0,Q1901,IFERROR(VLOOKUP(D1901,条件付き不可!E:Y,21,0),0))</f>
        <v>0</v>
      </c>
    </row>
    <row r="1902" spans="1:22">
      <c r="A1902" s="53" t="str">
        <f t="shared" si="445"/>
        <v>045071</v>
      </c>
      <c r="B1902" s="53">
        <v>28</v>
      </c>
      <c r="C1902">
        <v>1901</v>
      </c>
      <c r="D1902">
        <v>45071</v>
      </c>
      <c r="E1902" t="s">
        <v>3040</v>
      </c>
      <c r="F1902" t="s">
        <v>1331</v>
      </c>
      <c r="G1902" t="str">
        <f>VLOOKUP(A1902,GIS!A:B,2,0)</f>
        <v>都町6・7</v>
      </c>
      <c r="H1902" t="s">
        <v>918</v>
      </c>
      <c r="I1902" t="s">
        <v>2626</v>
      </c>
      <c r="J1902" s="66">
        <v>320</v>
      </c>
      <c r="K1902" s="66">
        <v>320</v>
      </c>
      <c r="L1902" s="66">
        <v>320</v>
      </c>
      <c r="M1902" s="66">
        <v>320</v>
      </c>
      <c r="N1902" s="66">
        <f>VLOOKUP(A1902,GIS!A:C,3,0)</f>
        <v>320</v>
      </c>
      <c r="O1902" s="66" t="str">
        <f t="shared" si="442"/>
        <v/>
      </c>
      <c r="P1902" s="66" t="str">
        <f t="shared" si="440"/>
        <v/>
      </c>
      <c r="Q1902" s="66">
        <f t="shared" si="443"/>
        <v>320</v>
      </c>
      <c r="R1902" s="66">
        <f t="shared" si="444"/>
        <v>320</v>
      </c>
      <c r="S1902" s="66">
        <f>Q1902-U1902-SUMIFS(条件付き不可!X:X,条件付き不可!E:E,D1902)</f>
        <v>320</v>
      </c>
      <c r="T1902" s="66">
        <f t="shared" si="441"/>
        <v>320</v>
      </c>
      <c r="U1902" s="66">
        <f>IF(COUNTIFS(条件付き不可!$E:$E,$D1902,条件付き不可!$C:$C,条件付き不可!$V$3)&gt;0,Q1902,SUMIFS(条件付き不可!$L:$L,条件付き不可!$E:$E,$D1902,条件付き不可!$C:$C,U$1))</f>
        <v>0</v>
      </c>
      <c r="V1902" s="66">
        <f>IF(COUNTIFS(条件付き不可!$E:$E,$D1902,条件付き不可!$C:$C,条件付き不可!$V$5)&gt;0,Q1902,IFERROR(VLOOKUP(D1902,条件付き不可!E:Y,21,0),0))</f>
        <v>0</v>
      </c>
    </row>
    <row r="1903" spans="1:22">
      <c r="A1903" s="53" t="str">
        <f t="shared" si="445"/>
        <v>045072</v>
      </c>
      <c r="B1903" s="53">
        <v>28</v>
      </c>
      <c r="C1903">
        <v>1902</v>
      </c>
      <c r="D1903">
        <v>45072</v>
      </c>
      <c r="E1903" t="s">
        <v>3040</v>
      </c>
      <c r="F1903" t="s">
        <v>1331</v>
      </c>
      <c r="G1903" t="str">
        <f>VLOOKUP(A1903,GIS!A:B,2,0)</f>
        <v>都町3・4</v>
      </c>
      <c r="H1903" t="s">
        <v>918</v>
      </c>
      <c r="I1903" t="s">
        <v>2626</v>
      </c>
      <c r="J1903" s="66">
        <v>345</v>
      </c>
      <c r="K1903" s="66">
        <v>345</v>
      </c>
      <c r="L1903" s="66">
        <v>345</v>
      </c>
      <c r="M1903" s="66">
        <v>345</v>
      </c>
      <c r="N1903" s="66">
        <f>VLOOKUP(A1903,GIS!A:C,3,0)</f>
        <v>345</v>
      </c>
      <c r="O1903" s="66" t="str">
        <f t="shared" si="442"/>
        <v/>
      </c>
      <c r="P1903" s="66" t="str">
        <f t="shared" si="440"/>
        <v/>
      </c>
      <c r="Q1903" s="66">
        <f t="shared" si="443"/>
        <v>345</v>
      </c>
      <c r="R1903" s="66">
        <f t="shared" si="444"/>
        <v>345</v>
      </c>
      <c r="S1903" s="66">
        <f>Q1903-U1903-SUMIFS(条件付き不可!X:X,条件付き不可!E:E,D1903)</f>
        <v>345</v>
      </c>
      <c r="T1903" s="66">
        <f t="shared" si="441"/>
        <v>345</v>
      </c>
      <c r="U1903" s="66">
        <f>IF(COUNTIFS(条件付き不可!$E:$E,$D1903,条件付き不可!$C:$C,条件付き不可!$V$3)&gt;0,Q1903,SUMIFS(条件付き不可!$L:$L,条件付き不可!$E:$E,$D1903,条件付き不可!$C:$C,U$1))</f>
        <v>0</v>
      </c>
      <c r="V1903" s="66">
        <f>IF(COUNTIFS(条件付き不可!$E:$E,$D1903,条件付き不可!$C:$C,条件付き不可!$V$5)&gt;0,Q1903,IFERROR(VLOOKUP(D1903,条件付き不可!E:Y,21,0),0))</f>
        <v>0</v>
      </c>
    </row>
    <row r="1904" spans="1:22">
      <c r="A1904" s="53" t="str">
        <f t="shared" si="445"/>
        <v>045073</v>
      </c>
      <c r="B1904" s="53">
        <v>28</v>
      </c>
      <c r="C1904">
        <v>1903</v>
      </c>
      <c r="D1904">
        <v>45073</v>
      </c>
      <c r="E1904" t="s">
        <v>3040</v>
      </c>
      <c r="F1904" t="s">
        <v>1331</v>
      </c>
      <c r="G1904" t="str">
        <f>VLOOKUP(A1904,GIS!A:B,2,0)</f>
        <v>都町　１-A</v>
      </c>
      <c r="H1904" t="s">
        <v>918</v>
      </c>
      <c r="I1904" t="s">
        <v>2626</v>
      </c>
      <c r="J1904" s="66">
        <v>450</v>
      </c>
      <c r="K1904" s="66">
        <v>450</v>
      </c>
      <c r="L1904" s="66">
        <v>450</v>
      </c>
      <c r="M1904" s="66">
        <v>450</v>
      </c>
      <c r="N1904" s="66">
        <f>VLOOKUP(A1904,GIS!A:C,3,0)</f>
        <v>450</v>
      </c>
      <c r="O1904" s="66" t="str">
        <f t="shared" si="442"/>
        <v/>
      </c>
      <c r="P1904" s="66" t="str">
        <f t="shared" si="440"/>
        <v/>
      </c>
      <c r="Q1904" s="66">
        <f t="shared" si="443"/>
        <v>450</v>
      </c>
      <c r="R1904" s="66">
        <f t="shared" si="444"/>
        <v>450</v>
      </c>
      <c r="S1904" s="66">
        <f>Q1904-U1904-SUMIFS(条件付き不可!X:X,条件付き不可!E:E,D1904)</f>
        <v>450</v>
      </c>
      <c r="T1904" s="66">
        <f t="shared" si="441"/>
        <v>450</v>
      </c>
      <c r="U1904" s="66">
        <f>IF(COUNTIFS(条件付き不可!$E:$E,$D1904,条件付き不可!$C:$C,条件付き不可!$V$3)&gt;0,Q1904,SUMIFS(条件付き不可!$L:$L,条件付き不可!$E:$E,$D1904,条件付き不可!$C:$C,U$1))</f>
        <v>0</v>
      </c>
      <c r="V1904" s="66">
        <f>IF(COUNTIFS(条件付き不可!$E:$E,$D1904,条件付き不可!$C:$C,条件付き不可!$V$5)&gt;0,Q1904,IFERROR(VLOOKUP(D1904,条件付き不可!E:Y,21,0),0))</f>
        <v>0</v>
      </c>
    </row>
    <row r="1905" spans="1:22">
      <c r="A1905" s="53" t="str">
        <f t="shared" si="445"/>
        <v>045074</v>
      </c>
      <c r="B1905" s="53">
        <v>28</v>
      </c>
      <c r="C1905">
        <v>1904</v>
      </c>
      <c r="D1905">
        <v>45074</v>
      </c>
      <c r="E1905" t="s">
        <v>3040</v>
      </c>
      <c r="F1905" t="s">
        <v>1331</v>
      </c>
      <c r="G1905" t="str">
        <f>VLOOKUP(A1905,GIS!A:B,2,0)</f>
        <v>都町　1-B</v>
      </c>
      <c r="H1905" t="s">
        <v>918</v>
      </c>
      <c r="I1905" t="s">
        <v>2626</v>
      </c>
      <c r="J1905" s="66">
        <v>332</v>
      </c>
      <c r="K1905" s="66">
        <v>332</v>
      </c>
      <c r="L1905" s="66">
        <v>332</v>
      </c>
      <c r="M1905" s="66">
        <v>332</v>
      </c>
      <c r="N1905" s="66">
        <f>VLOOKUP(A1905,GIS!A:C,3,0)</f>
        <v>332</v>
      </c>
      <c r="O1905" s="66" t="str">
        <f t="shared" si="442"/>
        <v/>
      </c>
      <c r="P1905" s="66" t="str">
        <f t="shared" si="440"/>
        <v/>
      </c>
      <c r="Q1905" s="66">
        <f t="shared" si="443"/>
        <v>332</v>
      </c>
      <c r="R1905" s="66">
        <f t="shared" si="444"/>
        <v>332</v>
      </c>
      <c r="S1905" s="66">
        <f>Q1905-U1905-SUMIFS(条件付き不可!X:X,条件付き不可!E:E,D1905)</f>
        <v>332</v>
      </c>
      <c r="T1905" s="66">
        <f t="shared" si="441"/>
        <v>332</v>
      </c>
      <c r="U1905" s="66">
        <f>IF(COUNTIFS(条件付き不可!$E:$E,$D1905,条件付き不可!$C:$C,条件付き不可!$V$3)&gt;0,Q1905,SUMIFS(条件付き不可!$L:$L,条件付き不可!$E:$E,$D1905,条件付き不可!$C:$C,U$1))</f>
        <v>0</v>
      </c>
      <c r="V1905" s="66">
        <f>IF(COUNTIFS(条件付き不可!$E:$E,$D1905,条件付き不可!$C:$C,条件付き不可!$V$5)&gt;0,Q1905,IFERROR(VLOOKUP(D1905,条件付き不可!E:Y,21,0),0))</f>
        <v>0</v>
      </c>
    </row>
    <row r="1906" spans="1:22">
      <c r="A1906" s="53" t="str">
        <f t="shared" si="445"/>
        <v>045075</v>
      </c>
      <c r="B1906" s="53">
        <v>28</v>
      </c>
      <c r="C1906">
        <v>1905</v>
      </c>
      <c r="D1906">
        <v>45075</v>
      </c>
      <c r="E1906" t="s">
        <v>3040</v>
      </c>
      <c r="F1906" t="s">
        <v>1331</v>
      </c>
      <c r="G1906" t="str">
        <f>VLOOKUP(A1906,GIS!A:B,2,0)</f>
        <v>都町　１-C</v>
      </c>
      <c r="H1906" t="s">
        <v>918</v>
      </c>
      <c r="I1906" t="s">
        <v>2626</v>
      </c>
      <c r="J1906" s="66">
        <v>340</v>
      </c>
      <c r="K1906" s="66">
        <v>340</v>
      </c>
      <c r="L1906" s="66">
        <v>340</v>
      </c>
      <c r="M1906" s="66">
        <v>340</v>
      </c>
      <c r="N1906" s="66">
        <f>VLOOKUP(A1906,GIS!A:C,3,0)</f>
        <v>340</v>
      </c>
      <c r="O1906" s="66" t="str">
        <f t="shared" si="442"/>
        <v/>
      </c>
      <c r="P1906" s="66" t="str">
        <f t="shared" si="440"/>
        <v/>
      </c>
      <c r="Q1906" s="66">
        <f t="shared" si="443"/>
        <v>340</v>
      </c>
      <c r="R1906" s="66">
        <f t="shared" si="444"/>
        <v>340</v>
      </c>
      <c r="S1906" s="66">
        <f>Q1906-U1906-SUMIFS(条件付き不可!X:X,条件付き不可!E:E,D1906)</f>
        <v>340</v>
      </c>
      <c r="T1906" s="66">
        <f t="shared" si="441"/>
        <v>340</v>
      </c>
      <c r="U1906" s="66">
        <f>IF(COUNTIFS(条件付き不可!$E:$E,$D1906,条件付き不可!$C:$C,条件付き不可!$V$3)&gt;0,Q1906,SUMIFS(条件付き不可!$L:$L,条件付き不可!$E:$E,$D1906,条件付き不可!$C:$C,U$1))</f>
        <v>0</v>
      </c>
      <c r="V1906" s="66">
        <f>IF(COUNTIFS(条件付き不可!$E:$E,$D1906,条件付き不可!$C:$C,条件付き不可!$V$5)&gt;0,Q1906,IFERROR(VLOOKUP(D1906,条件付き不可!E:Y,21,0),0))</f>
        <v>0</v>
      </c>
    </row>
    <row r="1907" spans="1:22">
      <c r="A1907" s="53" t="str">
        <f t="shared" si="445"/>
        <v>045076</v>
      </c>
      <c r="B1907" s="53">
        <v>28</v>
      </c>
      <c r="C1907">
        <v>1906</v>
      </c>
      <c r="D1907">
        <v>45076</v>
      </c>
      <c r="E1907" t="s">
        <v>3040</v>
      </c>
      <c r="F1907" t="s">
        <v>1331</v>
      </c>
      <c r="G1907" t="str">
        <f>VLOOKUP(A1907,GIS!A:B,2,0)</f>
        <v>都町　２</v>
      </c>
      <c r="H1907" t="s">
        <v>918</v>
      </c>
      <c r="I1907" t="s">
        <v>2626</v>
      </c>
      <c r="J1907" s="66">
        <v>432</v>
      </c>
      <c r="K1907" s="66">
        <v>432</v>
      </c>
      <c r="L1907" s="66">
        <v>432</v>
      </c>
      <c r="M1907" s="66">
        <v>432</v>
      </c>
      <c r="N1907" s="66">
        <f>VLOOKUP(A1907,GIS!A:C,3,0)</f>
        <v>432</v>
      </c>
      <c r="O1907" s="66" t="str">
        <f t="shared" si="442"/>
        <v/>
      </c>
      <c r="P1907" s="66" t="str">
        <f t="shared" si="440"/>
        <v/>
      </c>
      <c r="Q1907" s="66">
        <f t="shared" si="443"/>
        <v>432</v>
      </c>
      <c r="R1907" s="66">
        <f t="shared" si="444"/>
        <v>432</v>
      </c>
      <c r="S1907" s="66">
        <f>Q1907-U1907-SUMIFS(条件付き不可!X:X,条件付き不可!E:E,D1907)</f>
        <v>432</v>
      </c>
      <c r="T1907" s="66">
        <f t="shared" si="441"/>
        <v>432</v>
      </c>
      <c r="U1907" s="66">
        <f>IF(COUNTIFS(条件付き不可!$E:$E,$D1907,条件付き不可!$C:$C,条件付き不可!$V$3)&gt;0,Q1907,SUMIFS(条件付き不可!$L:$L,条件付き不可!$E:$E,$D1907,条件付き不可!$C:$C,U$1))</f>
        <v>0</v>
      </c>
      <c r="V1907" s="66">
        <f>IF(COUNTIFS(条件付き不可!$E:$E,$D1907,条件付き不可!$C:$C,条件付き不可!$V$5)&gt;0,Q1907,IFERROR(VLOOKUP(D1907,条件付き不可!E:Y,21,0),0))</f>
        <v>0</v>
      </c>
    </row>
    <row r="1908" spans="1:22">
      <c r="A1908" s="53" t="str">
        <f t="shared" si="445"/>
        <v>045077</v>
      </c>
      <c r="B1908" s="53">
        <v>28</v>
      </c>
      <c r="C1908">
        <v>1907</v>
      </c>
      <c r="D1908">
        <v>45077</v>
      </c>
      <c r="E1908" t="s">
        <v>3040</v>
      </c>
      <c r="F1908" t="s">
        <v>1331</v>
      </c>
      <c r="G1908" t="str">
        <f>VLOOKUP(A1908,GIS!A:B,2,0)</f>
        <v>都町　３</v>
      </c>
      <c r="H1908" t="s">
        <v>918</v>
      </c>
      <c r="I1908" t="s">
        <v>2626</v>
      </c>
      <c r="J1908" s="66">
        <v>300</v>
      </c>
      <c r="K1908" s="66">
        <v>300</v>
      </c>
      <c r="L1908" s="66">
        <v>300</v>
      </c>
      <c r="M1908" s="66">
        <v>300</v>
      </c>
      <c r="N1908" s="66">
        <f>VLOOKUP(A1908,GIS!A:C,3,0)</f>
        <v>300</v>
      </c>
      <c r="O1908" s="66" t="str">
        <f t="shared" si="442"/>
        <v/>
      </c>
      <c r="P1908" s="66" t="str">
        <f t="shared" si="440"/>
        <v/>
      </c>
      <c r="Q1908" s="66">
        <f t="shared" si="443"/>
        <v>300</v>
      </c>
      <c r="R1908" s="66">
        <f t="shared" si="444"/>
        <v>300</v>
      </c>
      <c r="S1908" s="66">
        <f>Q1908-U1908-SUMIFS(条件付き不可!X:X,条件付き不可!E:E,D1908)</f>
        <v>300</v>
      </c>
      <c r="T1908" s="66">
        <f t="shared" si="441"/>
        <v>300</v>
      </c>
      <c r="U1908" s="66">
        <f>IF(COUNTIFS(条件付き不可!$E:$E,$D1908,条件付き不可!$C:$C,条件付き不可!$V$3)&gt;0,Q1908,SUMIFS(条件付き不可!$L:$L,条件付き不可!$E:$E,$D1908,条件付き不可!$C:$C,U$1))</f>
        <v>0</v>
      </c>
      <c r="V1908" s="66">
        <f>IF(COUNTIFS(条件付き不可!$E:$E,$D1908,条件付き不可!$C:$C,条件付き不可!$V$5)&gt;0,Q1908,IFERROR(VLOOKUP(D1908,条件付き不可!E:Y,21,0),0))</f>
        <v>0</v>
      </c>
    </row>
    <row r="1909" spans="1:22">
      <c r="A1909" s="53" t="str">
        <f t="shared" si="445"/>
        <v>046079</v>
      </c>
      <c r="B1909" s="53">
        <v>28</v>
      </c>
      <c r="C1909">
        <v>1908</v>
      </c>
      <c r="D1909">
        <v>46079</v>
      </c>
      <c r="E1909" t="s">
        <v>9265</v>
      </c>
      <c r="F1909" t="s">
        <v>1337</v>
      </c>
      <c r="G1909" t="str">
        <f>VLOOKUP(A1909,GIS!A:B,2,0)</f>
        <v>港町・長洲1</v>
      </c>
      <c r="H1909" t="s">
        <v>918</v>
      </c>
      <c r="I1909" t="s">
        <v>2626</v>
      </c>
      <c r="J1909" s="66">
        <v>400</v>
      </c>
      <c r="K1909" s="66">
        <v>400</v>
      </c>
      <c r="L1909" s="66">
        <v>400</v>
      </c>
      <c r="M1909" s="66">
        <v>400</v>
      </c>
      <c r="N1909" s="66">
        <f>VLOOKUP(A1909,GIS!A:C,3,0)</f>
        <v>400</v>
      </c>
      <c r="O1909" s="66" t="str">
        <f t="shared" si="442"/>
        <v/>
      </c>
      <c r="P1909" s="66" t="str">
        <f t="shared" si="440"/>
        <v/>
      </c>
      <c r="Q1909" s="66">
        <f t="shared" si="443"/>
        <v>400</v>
      </c>
      <c r="R1909" s="66">
        <f t="shared" si="444"/>
        <v>400</v>
      </c>
      <c r="S1909" s="66">
        <f>Q1909-U1909-SUMIFS(条件付き不可!X:X,条件付き不可!E:E,D1909)</f>
        <v>400</v>
      </c>
      <c r="T1909" s="66">
        <f t="shared" si="441"/>
        <v>400</v>
      </c>
      <c r="U1909" s="66">
        <f>IF(COUNTIFS(条件付き不可!$E:$E,$D1909,条件付き不可!$C:$C,条件付き不可!$V$3)&gt;0,Q1909,SUMIFS(条件付き不可!$L:$L,条件付き不可!$E:$E,$D1909,条件付き不可!$C:$C,U$1))</f>
        <v>0</v>
      </c>
      <c r="V1909" s="66">
        <f>IF(COUNTIFS(条件付き不可!$E:$E,$D1909,条件付き不可!$C:$C,条件付き不可!$V$5)&gt;0,Q1909,IFERROR(VLOOKUP(D1909,条件付き不可!E:Y,21,0),0))</f>
        <v>0</v>
      </c>
    </row>
    <row r="1910" spans="1:22">
      <c r="A1910" s="53" t="str">
        <f>TEXT(D1910,"000000")</f>
        <v>046091</v>
      </c>
      <c r="B1910" s="53">
        <v>28</v>
      </c>
      <c r="C1910">
        <v>1909</v>
      </c>
      <c r="D1910">
        <v>46091</v>
      </c>
      <c r="E1910" t="s">
        <v>9265</v>
      </c>
      <c r="F1910" t="s">
        <v>1337</v>
      </c>
      <c r="G1910" t="str">
        <f>VLOOKUP(A1910,GIS!A:B,2,0)</f>
        <v>港町</v>
      </c>
      <c r="H1910" t="s">
        <v>918</v>
      </c>
      <c r="I1910" t="s">
        <v>2626</v>
      </c>
      <c r="J1910" s="66">
        <v>370</v>
      </c>
      <c r="K1910" s="66">
        <v>370</v>
      </c>
      <c r="L1910" s="66">
        <v>370</v>
      </c>
      <c r="M1910" s="66">
        <v>370</v>
      </c>
      <c r="N1910" s="66">
        <f>VLOOKUP(A1910,GIS!A:C,3,0)</f>
        <v>370</v>
      </c>
      <c r="O1910" s="66" t="str">
        <f>IF(J1910=N1910,"","✕")</f>
        <v/>
      </c>
      <c r="P1910" s="66" t="str">
        <f>IF(J1910=K1910,IF(J1910=L1910,"","✕"),"✕")</f>
        <v/>
      </c>
      <c r="Q1910" s="66">
        <f>N1910</f>
        <v>370</v>
      </c>
      <c r="R1910" s="66">
        <f>Q1910-U1910</f>
        <v>370</v>
      </c>
      <c r="S1910" s="66">
        <f>Q1910-U1910-SUMIFS(条件付き不可!X:X,条件付き不可!E:E,D1910)</f>
        <v>370</v>
      </c>
      <c r="T1910" s="66">
        <f>Q1910-V1910</f>
        <v>370</v>
      </c>
      <c r="U1910" s="66">
        <f>IF(COUNTIFS(条件付き不可!$E:$E,$D1910,条件付き不可!$C:$C,条件付き不可!$V$3)&gt;0,Q1910,SUMIFS(条件付き不可!$L:$L,条件付き不可!$E:$E,$D1910,条件付き不可!$C:$C,U$1))</f>
        <v>0</v>
      </c>
      <c r="V1910" s="66">
        <f>IF(COUNTIFS(条件付き不可!$E:$E,$D1910,条件付き不可!$C:$C,条件付き不可!$V$5)&gt;0,Q1910,IFERROR(VLOOKUP(D1910,条件付き不可!E:Y,21,0),0))</f>
        <v>0</v>
      </c>
    </row>
    <row r="1911" spans="1:22">
      <c r="A1911" s="53" t="str">
        <f t="shared" si="445"/>
        <v>046080</v>
      </c>
      <c r="B1911" s="53">
        <v>28</v>
      </c>
      <c r="C1911">
        <v>1910</v>
      </c>
      <c r="D1911">
        <v>46080</v>
      </c>
      <c r="E1911" t="s">
        <v>9265</v>
      </c>
      <c r="F1911" t="s">
        <v>1337</v>
      </c>
      <c r="G1911" t="str">
        <f>VLOOKUP(A1911,GIS!A:B,2,0)</f>
        <v>長洲　１</v>
      </c>
      <c r="H1911" t="s">
        <v>918</v>
      </c>
      <c r="I1911" t="s">
        <v>2626</v>
      </c>
      <c r="J1911" s="66">
        <v>560</v>
      </c>
      <c r="K1911" s="66">
        <v>560</v>
      </c>
      <c r="L1911" s="66">
        <v>560</v>
      </c>
      <c r="M1911" s="66">
        <v>560</v>
      </c>
      <c r="N1911" s="66">
        <f>VLOOKUP(A1911,GIS!A:C,3,0)</f>
        <v>560</v>
      </c>
      <c r="O1911" s="66" t="str">
        <f t="shared" si="442"/>
        <v/>
      </c>
      <c r="P1911" s="66" t="str">
        <f t="shared" si="440"/>
        <v/>
      </c>
      <c r="Q1911" s="66">
        <f t="shared" si="443"/>
        <v>560</v>
      </c>
      <c r="R1911" s="66">
        <f t="shared" si="444"/>
        <v>560</v>
      </c>
      <c r="S1911" s="66">
        <f>Q1911-U1911-SUMIFS(条件付き不可!X:X,条件付き不可!E:E,D1911)</f>
        <v>560</v>
      </c>
      <c r="T1911" s="66">
        <f t="shared" si="441"/>
        <v>560</v>
      </c>
      <c r="U1911" s="66">
        <f>IF(COUNTIFS(条件付き不可!$E:$E,$D1911,条件付き不可!$C:$C,条件付き不可!$V$3)&gt;0,Q1911,SUMIFS(条件付き不可!$L:$L,条件付き不可!$E:$E,$D1911,条件付き不可!$C:$C,U$1))</f>
        <v>0</v>
      </c>
      <c r="V1911" s="66">
        <f>IF(COUNTIFS(条件付き不可!$E:$E,$D1911,条件付き不可!$C:$C,条件付き不可!$V$5)&gt;0,Q1911,IFERROR(VLOOKUP(D1911,条件付き不可!E:Y,21,0),0))</f>
        <v>0</v>
      </c>
    </row>
    <row r="1912" spans="1:22">
      <c r="A1912" s="53" t="str">
        <f t="shared" si="445"/>
        <v>046081</v>
      </c>
      <c r="B1912" s="53">
        <v>28</v>
      </c>
      <c r="C1912">
        <v>1911</v>
      </c>
      <c r="D1912">
        <v>46081</v>
      </c>
      <c r="E1912" t="s">
        <v>9265</v>
      </c>
      <c r="F1912" t="s">
        <v>1337</v>
      </c>
      <c r="G1912" t="str">
        <f>VLOOKUP(A1912,GIS!A:B,2,0)</f>
        <v>長洲　２</v>
      </c>
      <c r="H1912" t="s">
        <v>918</v>
      </c>
      <c r="I1912" t="s">
        <v>2626</v>
      </c>
      <c r="J1912" s="66">
        <v>550</v>
      </c>
      <c r="K1912" s="66">
        <v>550</v>
      </c>
      <c r="L1912" s="66">
        <v>550</v>
      </c>
      <c r="M1912" s="66">
        <v>550</v>
      </c>
      <c r="N1912" s="66">
        <f>VLOOKUP(A1912,GIS!A:C,3,0)</f>
        <v>550</v>
      </c>
      <c r="O1912" s="66" t="str">
        <f t="shared" si="442"/>
        <v/>
      </c>
      <c r="P1912" s="66" t="str">
        <f t="shared" si="440"/>
        <v/>
      </c>
      <c r="Q1912" s="66">
        <f t="shared" si="443"/>
        <v>550</v>
      </c>
      <c r="R1912" s="66">
        <f t="shared" si="444"/>
        <v>550</v>
      </c>
      <c r="S1912" s="66">
        <f>Q1912-U1912-SUMIFS(条件付き不可!X:X,条件付き不可!E:E,D1912)</f>
        <v>550</v>
      </c>
      <c r="T1912" s="66">
        <f t="shared" si="441"/>
        <v>550</v>
      </c>
      <c r="U1912" s="66">
        <f>IF(COUNTIFS(条件付き不可!$E:$E,$D1912,条件付き不可!$C:$C,条件付き不可!$V$3)&gt;0,Q1912,SUMIFS(条件付き不可!$L:$L,条件付き不可!$E:$E,$D1912,条件付き不可!$C:$C,U$1))</f>
        <v>0</v>
      </c>
      <c r="V1912" s="66">
        <f>IF(COUNTIFS(条件付き不可!$E:$E,$D1912,条件付き不可!$C:$C,条件付き不可!$V$5)&gt;0,Q1912,IFERROR(VLOOKUP(D1912,条件付き不可!E:Y,21,0),0))</f>
        <v>0</v>
      </c>
    </row>
    <row r="1913" spans="1:22">
      <c r="A1913" s="53" t="str">
        <f>TEXT(D1913,"000000")</f>
        <v>046089</v>
      </c>
      <c r="B1913" s="53">
        <v>28</v>
      </c>
      <c r="C1913">
        <v>1912</v>
      </c>
      <c r="D1913">
        <v>46089</v>
      </c>
      <c r="E1913" t="s">
        <v>9265</v>
      </c>
      <c r="F1913" t="s">
        <v>1337</v>
      </c>
      <c r="G1913" t="str">
        <f>VLOOKUP(A1913,GIS!A:B,2,0)</f>
        <v>長洲1・2</v>
      </c>
      <c r="H1913" t="s">
        <v>918</v>
      </c>
      <c r="I1913" t="s">
        <v>2626</v>
      </c>
      <c r="J1913" s="66">
        <v>470</v>
      </c>
      <c r="K1913" s="66">
        <v>470</v>
      </c>
      <c r="L1913" s="66">
        <v>470</v>
      </c>
      <c r="M1913" s="66">
        <v>470</v>
      </c>
      <c r="N1913" s="66">
        <f>VLOOKUP(A1913,GIS!A:C,3,0)</f>
        <v>470</v>
      </c>
      <c r="O1913" s="66" t="str">
        <f>IF(J1913=N1913,"","✕")</f>
        <v/>
      </c>
      <c r="P1913" s="66" t="str">
        <f>IF(J1913=K1913,IF(J1913=L1913,"","✕"),"✕")</f>
        <v/>
      </c>
      <c r="Q1913" s="66">
        <f>N1913</f>
        <v>470</v>
      </c>
      <c r="R1913" s="66">
        <f>Q1913-U1913</f>
        <v>470</v>
      </c>
      <c r="S1913" s="66">
        <f>Q1913-U1913-SUMIFS(条件付き不可!X:X,条件付き不可!E:E,D1913)</f>
        <v>470</v>
      </c>
      <c r="T1913" s="66">
        <f>Q1913-V1913</f>
        <v>470</v>
      </c>
      <c r="U1913" s="66">
        <f>IF(COUNTIFS(条件付き不可!$E:$E,$D1913,条件付き不可!$C:$C,条件付き不可!$V$3)&gt;0,Q1913,SUMIFS(条件付き不可!$L:$L,条件付き不可!$E:$E,$D1913,条件付き不可!$C:$C,U$1))</f>
        <v>0</v>
      </c>
      <c r="V1913" s="66">
        <f>IF(COUNTIFS(条件付き不可!$E:$E,$D1913,条件付き不可!$C:$C,条件付き不可!$V$5)&gt;0,Q1913,IFERROR(VLOOKUP(D1913,条件付き不可!E:Y,21,0),0))</f>
        <v>0</v>
      </c>
    </row>
    <row r="1914" spans="1:22">
      <c r="A1914" s="53" t="str">
        <f t="shared" si="445"/>
        <v>046082</v>
      </c>
      <c r="B1914" s="53">
        <v>28</v>
      </c>
      <c r="C1914">
        <v>1913</v>
      </c>
      <c r="D1914">
        <v>46082</v>
      </c>
      <c r="E1914" t="s">
        <v>9265</v>
      </c>
      <c r="F1914" t="s">
        <v>1337</v>
      </c>
      <c r="G1914" t="str">
        <f>VLOOKUP(A1914,GIS!A:B,2,0)</f>
        <v>亥鼻　１・市場町</v>
      </c>
      <c r="H1914" t="s">
        <v>918</v>
      </c>
      <c r="I1914" t="s">
        <v>2626</v>
      </c>
      <c r="J1914" s="66">
        <v>375</v>
      </c>
      <c r="K1914" s="66">
        <v>375</v>
      </c>
      <c r="L1914" s="66">
        <v>375</v>
      </c>
      <c r="M1914" s="66">
        <v>375</v>
      </c>
      <c r="N1914" s="66">
        <f>VLOOKUP(A1914,GIS!A:C,3,0)</f>
        <v>375</v>
      </c>
      <c r="O1914" s="66" t="str">
        <f t="shared" si="442"/>
        <v/>
      </c>
      <c r="P1914" s="66" t="str">
        <f t="shared" si="440"/>
        <v/>
      </c>
      <c r="Q1914" s="66">
        <f t="shared" si="443"/>
        <v>375</v>
      </c>
      <c r="R1914" s="66">
        <f t="shared" si="444"/>
        <v>375</v>
      </c>
      <c r="S1914" s="66">
        <f>Q1914-U1914-SUMIFS(条件付き不可!X:X,条件付き不可!E:E,D1914)</f>
        <v>375</v>
      </c>
      <c r="T1914" s="66">
        <f t="shared" si="441"/>
        <v>375</v>
      </c>
      <c r="U1914" s="66">
        <f>IF(COUNTIFS(条件付き不可!$E:$E,$D1914,条件付き不可!$C:$C,条件付き不可!$V$3)&gt;0,Q1914,SUMIFS(条件付き不可!$L:$L,条件付き不可!$E:$E,$D1914,条件付き不可!$C:$C,U$1))</f>
        <v>0</v>
      </c>
      <c r="V1914" s="66">
        <f>IF(COUNTIFS(条件付き不可!$E:$E,$D1914,条件付き不可!$C:$C,条件付き不可!$V$5)&gt;0,Q1914,IFERROR(VLOOKUP(D1914,条件付き不可!E:Y,21,0),0))</f>
        <v>0</v>
      </c>
    </row>
    <row r="1915" spans="1:22">
      <c r="A1915" s="53" t="str">
        <f t="shared" si="445"/>
        <v>046083</v>
      </c>
      <c r="B1915" s="53">
        <v>28</v>
      </c>
      <c r="C1915">
        <v>1914</v>
      </c>
      <c r="D1915">
        <v>46083</v>
      </c>
      <c r="E1915" t="s">
        <v>9265</v>
      </c>
      <c r="F1915" t="s">
        <v>1337</v>
      </c>
      <c r="G1915" t="str">
        <f>VLOOKUP(A1915,GIS!A:B,2,0)</f>
        <v>亥鼻　２･３</v>
      </c>
      <c r="H1915" t="s">
        <v>918</v>
      </c>
      <c r="I1915" t="s">
        <v>2626</v>
      </c>
      <c r="J1915" s="66">
        <v>550</v>
      </c>
      <c r="K1915" s="66">
        <v>550</v>
      </c>
      <c r="L1915" s="66">
        <v>550</v>
      </c>
      <c r="M1915" s="66">
        <v>550</v>
      </c>
      <c r="N1915" s="66">
        <f>VLOOKUP(A1915,GIS!A:C,3,0)</f>
        <v>550</v>
      </c>
      <c r="O1915" s="66" t="str">
        <f t="shared" si="442"/>
        <v/>
      </c>
      <c r="P1915" s="66" t="str">
        <f t="shared" si="440"/>
        <v/>
      </c>
      <c r="Q1915" s="66">
        <f t="shared" si="443"/>
        <v>550</v>
      </c>
      <c r="R1915" s="66">
        <f t="shared" si="444"/>
        <v>550</v>
      </c>
      <c r="S1915" s="66">
        <f>Q1915-U1915-SUMIFS(条件付き不可!X:X,条件付き不可!E:E,D1915)</f>
        <v>550</v>
      </c>
      <c r="T1915" s="66">
        <f t="shared" si="441"/>
        <v>550</v>
      </c>
      <c r="U1915" s="66">
        <f>IF(COUNTIFS(条件付き不可!$E:$E,$D1915,条件付き不可!$C:$C,条件付き不可!$V$3)&gt;0,Q1915,SUMIFS(条件付き不可!$L:$L,条件付き不可!$E:$E,$D1915,条件付き不可!$C:$C,U$1))</f>
        <v>0</v>
      </c>
      <c r="V1915" s="66">
        <f>IF(COUNTIFS(条件付き不可!$E:$E,$D1915,条件付き不可!$C:$C,条件付き不可!$V$5)&gt;0,Q1915,IFERROR(VLOOKUP(D1915,条件付き不可!E:Y,21,0),0))</f>
        <v>0</v>
      </c>
    </row>
    <row r="1916" spans="1:22">
      <c r="A1916" s="53" t="str">
        <f t="shared" ref="A1916" si="446">TEXT(D1916,"000000")</f>
        <v>045094</v>
      </c>
      <c r="B1916" s="53">
        <v>28</v>
      </c>
      <c r="C1916">
        <v>1915</v>
      </c>
      <c r="D1916">
        <v>45094</v>
      </c>
      <c r="E1916" t="s">
        <v>3040</v>
      </c>
      <c r="F1916" t="s">
        <v>1337</v>
      </c>
      <c r="G1916" t="str">
        <f>VLOOKUP(A1916,GIS!A:B,2,0)</f>
        <v>本千葉</v>
      </c>
      <c r="H1916" t="s">
        <v>918</v>
      </c>
      <c r="I1916" t="s">
        <v>2626</v>
      </c>
      <c r="J1916" s="66">
        <v>520</v>
      </c>
      <c r="K1916" s="66">
        <v>520</v>
      </c>
      <c r="L1916" s="66">
        <v>520</v>
      </c>
      <c r="M1916" s="66">
        <v>520</v>
      </c>
      <c r="N1916" s="66">
        <f>VLOOKUP(A1916,GIS!A:C,3,0)</f>
        <v>520</v>
      </c>
      <c r="O1916" s="66" t="str">
        <f t="shared" ref="O1916" si="447">IF(J1916=N1916,"","✕")</f>
        <v/>
      </c>
      <c r="P1916" s="66" t="str">
        <f t="shared" ref="P1916" si="448">IF(J1916=K1916,IF(J1916=L1916,"","✕"),"✕")</f>
        <v/>
      </c>
      <c r="Q1916" s="66">
        <f t="shared" ref="Q1916" si="449">N1916</f>
        <v>520</v>
      </c>
      <c r="R1916" s="66">
        <f t="shared" ref="R1916" si="450">Q1916-U1916</f>
        <v>520</v>
      </c>
      <c r="S1916" s="66">
        <f>Q1916-U1916-SUMIFS(条件付き不可!X:X,条件付き不可!E:E,D1916)</f>
        <v>520</v>
      </c>
      <c r="T1916" s="66">
        <f t="shared" ref="T1916" si="451">Q1916-V1916</f>
        <v>520</v>
      </c>
      <c r="U1916" s="66">
        <f>IF(COUNTIFS(条件付き不可!$E:$E,$D1916,条件付き不可!$C:$C,条件付き不可!$V$3)&gt;0,Q1916,SUMIFS(条件付き不可!$L:$L,条件付き不可!$E:$E,$D1916,条件付き不可!$C:$C,U$1))</f>
        <v>0</v>
      </c>
      <c r="V1916" s="66">
        <f>IF(COUNTIFS(条件付き不可!$E:$E,$D1916,条件付き不可!$C:$C,条件付き不可!$V$5)&gt;0,Q1916,IFERROR(VLOOKUP(D1916,条件付き不可!E:Y,21,0),0))</f>
        <v>0</v>
      </c>
    </row>
    <row r="1917" spans="1:22">
      <c r="A1917" s="53" t="str">
        <f>TEXT(D1917,"000000")</f>
        <v>045092</v>
      </c>
      <c r="B1917" s="53">
        <v>28</v>
      </c>
      <c r="C1917">
        <v>1916</v>
      </c>
      <c r="D1917">
        <v>45092</v>
      </c>
      <c r="E1917" t="s">
        <v>3040</v>
      </c>
      <c r="F1917" t="s">
        <v>1337</v>
      </c>
      <c r="G1917" t="str">
        <f>VLOOKUP(A1917,GIS!A:B,2,0)</f>
        <v>問屋町A</v>
      </c>
      <c r="H1917" t="s">
        <v>918</v>
      </c>
      <c r="I1917" t="s">
        <v>2626</v>
      </c>
      <c r="J1917" s="66">
        <v>450</v>
      </c>
      <c r="K1917" s="66">
        <v>450</v>
      </c>
      <c r="L1917" s="66">
        <v>450</v>
      </c>
      <c r="M1917" s="66">
        <v>450</v>
      </c>
      <c r="N1917" s="66">
        <f>VLOOKUP(A1917,GIS!A:C,3,0)</f>
        <v>450</v>
      </c>
      <c r="O1917" s="66" t="str">
        <f>IF(J1917=N1917,"","✕")</f>
        <v/>
      </c>
      <c r="P1917" s="66" t="str">
        <f>IF(J1917=K1917,IF(J1917=L1917,"","✕"),"✕")</f>
        <v/>
      </c>
      <c r="Q1917" s="66">
        <f>N1917</f>
        <v>450</v>
      </c>
      <c r="R1917" s="66">
        <f>Q1917-U1917</f>
        <v>450</v>
      </c>
      <c r="S1917" s="66">
        <f>Q1917-U1917-SUMIFS(条件付き不可!X:X,条件付き不可!E:E,D1917)</f>
        <v>450</v>
      </c>
      <c r="T1917" s="66">
        <f>Q1917-V1917</f>
        <v>450</v>
      </c>
      <c r="U1917" s="66">
        <f>IF(COUNTIFS(条件付き不可!$E:$E,$D1917,条件付き不可!$C:$C,条件付き不可!$V$3)&gt;0,Q1917,SUMIFS(条件付き不可!$L:$L,条件付き不可!$E:$E,$D1917,条件付き不可!$C:$C,U$1))</f>
        <v>0</v>
      </c>
      <c r="V1917" s="66">
        <f>IF(COUNTIFS(条件付き不可!$E:$E,$D1917,条件付き不可!$C:$C,条件付き不可!$V$5)&gt;0,Q1917,IFERROR(VLOOKUP(D1917,条件付き不可!E:Y,21,0),0))</f>
        <v>0</v>
      </c>
    </row>
    <row r="1918" spans="1:22">
      <c r="A1918" s="53" t="str">
        <f>TEXT(D1918,"000000")</f>
        <v>045093</v>
      </c>
      <c r="B1918" s="53">
        <v>28</v>
      </c>
      <c r="C1918">
        <v>1917</v>
      </c>
      <c r="D1918">
        <v>45093</v>
      </c>
      <c r="E1918" t="s">
        <v>3040</v>
      </c>
      <c r="F1918" t="s">
        <v>1337</v>
      </c>
      <c r="G1918" t="str">
        <f>VLOOKUP(A1918,GIS!A:B,2,0)</f>
        <v>問屋町B</v>
      </c>
      <c r="H1918" t="s">
        <v>918</v>
      </c>
      <c r="I1918" t="s">
        <v>2626</v>
      </c>
      <c r="J1918" s="66">
        <v>500</v>
      </c>
      <c r="K1918" s="66">
        <v>500</v>
      </c>
      <c r="L1918" s="66">
        <v>500</v>
      </c>
      <c r="M1918" s="66">
        <v>500</v>
      </c>
      <c r="N1918" s="66">
        <f>VLOOKUP(A1918,GIS!A:C,3,0)</f>
        <v>500</v>
      </c>
      <c r="O1918" s="66" t="str">
        <f>IF(J1918=N1918,"","✕")</f>
        <v/>
      </c>
      <c r="P1918" s="66" t="str">
        <f>IF(J1918=K1918,IF(J1918=L1918,"","✕"),"✕")</f>
        <v/>
      </c>
      <c r="Q1918" s="66">
        <f>N1918</f>
        <v>500</v>
      </c>
      <c r="R1918" s="66">
        <f>Q1918-U1918</f>
        <v>500</v>
      </c>
      <c r="S1918" s="66">
        <f>Q1918-U1918-SUMIFS(条件付き不可!X:X,条件付き不可!E:E,D1918)</f>
        <v>500</v>
      </c>
      <c r="T1918" s="66">
        <f>Q1918-V1918</f>
        <v>500</v>
      </c>
      <c r="U1918" s="66">
        <f>IF(COUNTIFS(条件付き不可!$E:$E,$D1918,条件付き不可!$C:$C,条件付き不可!$V$3)&gt;0,Q1918,SUMIFS(条件付き不可!$L:$L,条件付き不可!$E:$E,$D1918,条件付き不可!$C:$C,U$1))</f>
        <v>0</v>
      </c>
      <c r="V1918" s="66">
        <f>IF(COUNTIFS(条件付き不可!$E:$E,$D1918,条件付き不可!$C:$C,条件付き不可!$V$5)&gt;0,Q1918,IFERROR(VLOOKUP(D1918,条件付き不可!E:Y,21,0),0))</f>
        <v>0</v>
      </c>
    </row>
    <row r="1919" spans="1:22">
      <c r="A1919" s="53" t="str">
        <f t="shared" si="445"/>
        <v>045085</v>
      </c>
      <c r="B1919" s="53">
        <v>28</v>
      </c>
      <c r="C1919">
        <v>1918</v>
      </c>
      <c r="D1919">
        <v>45085</v>
      </c>
      <c r="E1919" t="s">
        <v>3040</v>
      </c>
      <c r="F1919" t="s">
        <v>1343</v>
      </c>
      <c r="G1919" t="str">
        <f>VLOOKUP(A1919,GIS!A:B,2,0)</f>
        <v>中央港</v>
      </c>
      <c r="H1919" t="s">
        <v>918</v>
      </c>
      <c r="I1919" t="s">
        <v>2626</v>
      </c>
      <c r="J1919" s="66">
        <v>400</v>
      </c>
      <c r="K1919" s="66">
        <v>400</v>
      </c>
      <c r="L1919" s="66">
        <v>400</v>
      </c>
      <c r="M1919" s="66">
        <v>400</v>
      </c>
      <c r="N1919" s="66">
        <f>VLOOKUP(A1919,GIS!A:C,3,0)</f>
        <v>400</v>
      </c>
      <c r="O1919" s="66" t="str">
        <f t="shared" si="442"/>
        <v/>
      </c>
      <c r="P1919" s="66" t="str">
        <f t="shared" si="440"/>
        <v/>
      </c>
      <c r="Q1919" s="66">
        <f t="shared" si="443"/>
        <v>400</v>
      </c>
      <c r="R1919" s="66">
        <f t="shared" si="444"/>
        <v>400</v>
      </c>
      <c r="S1919" s="66">
        <f>Q1919-U1919-SUMIFS(条件付き不可!X:X,条件付き不可!E:E,D1919)</f>
        <v>400</v>
      </c>
      <c r="T1919" s="66">
        <f t="shared" si="441"/>
        <v>400</v>
      </c>
      <c r="U1919" s="66">
        <f>IF(COUNTIFS(条件付き不可!$E:$E,$D1919,条件付き不可!$C:$C,条件付き不可!$V$3)&gt;0,Q1919,SUMIFS(条件付き不可!$L:$L,条件付き不可!$E:$E,$D1919,条件付き不可!$C:$C,U$1))</f>
        <v>0</v>
      </c>
      <c r="V1919" s="66">
        <f>IF(COUNTIFS(条件付き不可!$E:$E,$D1919,条件付き不可!$C:$C,条件付き不可!$V$5)&gt;0,Q1919,IFERROR(VLOOKUP(D1919,条件付き不可!E:Y,21,0),0))</f>
        <v>0</v>
      </c>
    </row>
    <row r="1920" spans="1:22">
      <c r="A1920" s="53" t="str">
        <f t="shared" ref="A1920" si="452">TEXT(D1920,"000000")</f>
        <v>045097</v>
      </c>
      <c r="B1920" s="53">
        <v>28</v>
      </c>
      <c r="C1920">
        <v>1919</v>
      </c>
      <c r="D1920">
        <v>45097</v>
      </c>
      <c r="E1920" t="s">
        <v>3040</v>
      </c>
      <c r="F1920" t="s">
        <v>1343</v>
      </c>
      <c r="G1920" t="str">
        <f>VLOOKUP(A1920,GIS!A:B,2,0)</f>
        <v>千葉港</v>
      </c>
      <c r="H1920" t="s">
        <v>918</v>
      </c>
      <c r="I1920" t="s">
        <v>2626</v>
      </c>
      <c r="J1920" s="66">
        <v>850</v>
      </c>
      <c r="K1920" s="66">
        <v>850</v>
      </c>
      <c r="L1920" s="66">
        <v>850</v>
      </c>
      <c r="M1920" s="66">
        <v>850</v>
      </c>
      <c r="N1920" s="66">
        <f>VLOOKUP(A1920,GIS!A:C,3,0)</f>
        <v>850</v>
      </c>
      <c r="O1920" s="66" t="str">
        <f t="shared" ref="O1920" si="453">IF(J1920=N1920,"","✕")</f>
        <v/>
      </c>
      <c r="P1920" s="66" t="str">
        <f t="shared" ref="P1920" si="454">IF(J1920=K1920,IF(J1920=L1920,"","✕"),"✕")</f>
        <v/>
      </c>
      <c r="Q1920" s="66">
        <f t="shared" ref="Q1920" si="455">N1920</f>
        <v>850</v>
      </c>
      <c r="R1920" s="66">
        <f t="shared" ref="R1920" si="456">Q1920-U1920</f>
        <v>850</v>
      </c>
      <c r="S1920" s="66">
        <f>Q1920-U1920-SUMIFS(条件付き不可!X:X,条件付き不可!E:E,D1920)</f>
        <v>850</v>
      </c>
      <c r="T1920" s="66">
        <f t="shared" ref="T1920" si="457">Q1920-V1920</f>
        <v>850</v>
      </c>
      <c r="U1920" s="66">
        <f>IF(COUNTIFS(条件付き不可!$E:$E,$D1920,条件付き不可!$C:$C,条件付き不可!$V$3)&gt;0,Q1920,SUMIFS(条件付き不可!$L:$L,条件付き不可!$E:$E,$D1920,条件付き不可!$C:$C,U$1))</f>
        <v>0</v>
      </c>
      <c r="V1920" s="66">
        <f>IF(COUNTIFS(条件付き不可!$E:$E,$D1920,条件付き不可!$C:$C,条件付き不可!$V$5)&gt;0,Q1920,IFERROR(VLOOKUP(D1920,条件付き不可!E:Y,21,0),0))</f>
        <v>0</v>
      </c>
    </row>
    <row r="1921" spans="1:22">
      <c r="A1921" s="53" t="str">
        <f t="shared" si="445"/>
        <v>046001</v>
      </c>
      <c r="B1921" s="53">
        <v>32</v>
      </c>
      <c r="C1921">
        <v>1920</v>
      </c>
      <c r="D1921">
        <v>46001</v>
      </c>
      <c r="E1921" t="s">
        <v>3041</v>
      </c>
      <c r="F1921" t="s">
        <v>1344</v>
      </c>
      <c r="G1921" t="str">
        <f>VLOOKUP(A1921,GIS!A:B,2,0)</f>
        <v>葛城　１</v>
      </c>
      <c r="H1921" t="s">
        <v>918</v>
      </c>
      <c r="I1921" t="s">
        <v>2626</v>
      </c>
      <c r="J1921" s="66">
        <v>440</v>
      </c>
      <c r="K1921" s="66">
        <v>365</v>
      </c>
      <c r="L1921" s="66">
        <v>365</v>
      </c>
      <c r="M1921" s="66">
        <v>440</v>
      </c>
      <c r="N1921" s="66">
        <f>VLOOKUP(A1921,GIS!A:C,3,0)</f>
        <v>440</v>
      </c>
      <c r="O1921" s="66" t="str">
        <f t="shared" si="442"/>
        <v/>
      </c>
      <c r="P1921" s="66" t="str">
        <f t="shared" si="440"/>
        <v>✕</v>
      </c>
      <c r="Q1921" s="66">
        <f t="shared" si="443"/>
        <v>440</v>
      </c>
      <c r="R1921" s="66">
        <f t="shared" si="444"/>
        <v>365</v>
      </c>
      <c r="S1921" s="66">
        <f>Q1921-U1921-SUMIFS(条件付き不可!X:X,条件付き不可!E:E,D1921)</f>
        <v>365</v>
      </c>
      <c r="T1921" s="66">
        <f t="shared" si="441"/>
        <v>440</v>
      </c>
      <c r="U1921" s="66">
        <f>IF(COUNTIFS(条件付き不可!$E:$E,$D1921,条件付き不可!$C:$C,条件付き不可!$V$3)&gt;0,Q1921,SUMIFS(条件付き不可!$L:$L,条件付き不可!$E:$E,$D1921,条件付き不可!$C:$C,U$1))</f>
        <v>75</v>
      </c>
      <c r="V1921" s="66">
        <f>IF(COUNTIFS(条件付き不可!$E:$E,$D1921,条件付き不可!$C:$C,条件付き不可!$V$5)&gt;0,Q1921,IFERROR(VLOOKUP(D1921,条件付き不可!E:Y,21,0),0))</f>
        <v>0</v>
      </c>
    </row>
    <row r="1922" spans="1:22">
      <c r="A1922" s="53" t="str">
        <f t="shared" si="445"/>
        <v>046002</v>
      </c>
      <c r="B1922" s="53">
        <v>32</v>
      </c>
      <c r="C1922">
        <v>1921</v>
      </c>
      <c r="D1922">
        <v>46002</v>
      </c>
      <c r="E1922" t="s">
        <v>3041</v>
      </c>
      <c r="F1922" t="s">
        <v>1344</v>
      </c>
      <c r="G1922" t="str">
        <f>VLOOKUP(A1922,GIS!A:B,2,0)</f>
        <v>葛城　２</v>
      </c>
      <c r="H1922" t="s">
        <v>918</v>
      </c>
      <c r="I1922" t="s">
        <v>2626</v>
      </c>
      <c r="J1922" s="66">
        <v>470</v>
      </c>
      <c r="K1922" s="66">
        <v>470</v>
      </c>
      <c r="L1922" s="66">
        <v>470</v>
      </c>
      <c r="M1922" s="66">
        <v>470</v>
      </c>
      <c r="N1922" s="66">
        <f>VLOOKUP(A1922,GIS!A:C,3,0)</f>
        <v>470</v>
      </c>
      <c r="O1922" s="66" t="str">
        <f t="shared" si="442"/>
        <v/>
      </c>
      <c r="P1922" s="66" t="str">
        <f t="shared" ref="P1922:P1981" si="458">IF(J1922=K1922,IF(J1922=L1922,"","✕"),"✕")</f>
        <v/>
      </c>
      <c r="Q1922" s="66">
        <f t="shared" si="443"/>
        <v>470</v>
      </c>
      <c r="R1922" s="66">
        <f t="shared" si="444"/>
        <v>470</v>
      </c>
      <c r="S1922" s="66">
        <f>Q1922-U1922-SUMIFS(条件付き不可!X:X,条件付き不可!E:E,D1922)</f>
        <v>470</v>
      </c>
      <c r="T1922" s="66">
        <f t="shared" si="441"/>
        <v>470</v>
      </c>
      <c r="U1922" s="66">
        <f>IF(COUNTIFS(条件付き不可!$E:$E,$D1922,条件付き不可!$C:$C,条件付き不可!$V$3)&gt;0,Q1922,SUMIFS(条件付き不可!$L:$L,条件付き不可!$E:$E,$D1922,条件付き不可!$C:$C,U$1))</f>
        <v>0</v>
      </c>
      <c r="V1922" s="66">
        <f>IF(COUNTIFS(条件付き不可!$E:$E,$D1922,条件付き不可!$C:$C,条件付き不可!$V$5)&gt;0,Q1922,IFERROR(VLOOKUP(D1922,条件付き不可!E:Y,21,0),0))</f>
        <v>0</v>
      </c>
    </row>
    <row r="1923" spans="1:22">
      <c r="A1923" s="53" t="str">
        <f t="shared" si="445"/>
        <v>046003</v>
      </c>
      <c r="B1923" s="53">
        <v>32</v>
      </c>
      <c r="C1923">
        <v>1922</v>
      </c>
      <c r="D1923">
        <v>46003</v>
      </c>
      <c r="E1923" t="s">
        <v>3041</v>
      </c>
      <c r="F1923" t="s">
        <v>1344</v>
      </c>
      <c r="G1923" t="str">
        <f>VLOOKUP(A1923,GIS!A:B,2,0)</f>
        <v>葛城　３</v>
      </c>
      <c r="H1923" t="s">
        <v>918</v>
      </c>
      <c r="I1923" t="s">
        <v>2626</v>
      </c>
      <c r="J1923" s="66">
        <v>410</v>
      </c>
      <c r="K1923" s="66">
        <v>410</v>
      </c>
      <c r="L1923" s="66">
        <v>410</v>
      </c>
      <c r="M1923" s="66">
        <v>410</v>
      </c>
      <c r="N1923" s="66">
        <f>VLOOKUP(A1923,GIS!A:C,3,0)</f>
        <v>410</v>
      </c>
      <c r="O1923" s="66" t="str">
        <f t="shared" si="442"/>
        <v/>
      </c>
      <c r="P1923" s="66" t="str">
        <f t="shared" si="458"/>
        <v/>
      </c>
      <c r="Q1923" s="66">
        <f t="shared" si="443"/>
        <v>410</v>
      </c>
      <c r="R1923" s="66">
        <f t="shared" si="444"/>
        <v>410</v>
      </c>
      <c r="S1923" s="66">
        <f>Q1923-U1923-SUMIFS(条件付き不可!X:X,条件付き不可!E:E,D1923)</f>
        <v>410</v>
      </c>
      <c r="T1923" s="66">
        <f t="shared" si="441"/>
        <v>410</v>
      </c>
      <c r="U1923" s="66">
        <f>IF(COUNTIFS(条件付き不可!$E:$E,$D1923,条件付き不可!$C:$C,条件付き不可!$V$3)&gt;0,Q1923,SUMIFS(条件付き不可!$L:$L,条件付き不可!$E:$E,$D1923,条件付き不可!$C:$C,U$1))</f>
        <v>0</v>
      </c>
      <c r="V1923" s="66">
        <f>IF(COUNTIFS(条件付き不可!$E:$E,$D1923,条件付き不可!$C:$C,条件付き不可!$V$5)&gt;0,Q1923,IFERROR(VLOOKUP(D1923,条件付き不可!E:Y,21,0),0))</f>
        <v>0</v>
      </c>
    </row>
    <row r="1924" spans="1:22">
      <c r="A1924" s="53" t="str">
        <f t="shared" si="445"/>
        <v>046004</v>
      </c>
      <c r="B1924" s="53">
        <v>32</v>
      </c>
      <c r="C1924">
        <v>1923</v>
      </c>
      <c r="D1924">
        <v>46004</v>
      </c>
      <c r="E1924" t="s">
        <v>3041</v>
      </c>
      <c r="F1924" t="s">
        <v>1344</v>
      </c>
      <c r="G1924" t="str">
        <f>VLOOKUP(A1924,GIS!A:B,2,0)</f>
        <v>葛城　３・青葉町</v>
      </c>
      <c r="H1924" t="s">
        <v>918</v>
      </c>
      <c r="I1924" t="s">
        <v>2626</v>
      </c>
      <c r="J1924" s="66">
        <v>455</v>
      </c>
      <c r="K1924" s="66">
        <v>455</v>
      </c>
      <c r="L1924" s="66">
        <v>455</v>
      </c>
      <c r="M1924" s="66">
        <v>455</v>
      </c>
      <c r="N1924" s="66">
        <f>VLOOKUP(A1924,GIS!A:C,3,0)</f>
        <v>455</v>
      </c>
      <c r="O1924" s="66" t="str">
        <f t="shared" si="442"/>
        <v/>
      </c>
      <c r="P1924" s="66" t="str">
        <f t="shared" si="458"/>
        <v/>
      </c>
      <c r="Q1924" s="66">
        <f t="shared" si="443"/>
        <v>455</v>
      </c>
      <c r="R1924" s="66">
        <f t="shared" si="444"/>
        <v>455</v>
      </c>
      <c r="S1924" s="66">
        <f>Q1924-U1924-SUMIFS(条件付き不可!X:X,条件付き不可!E:E,D1924)</f>
        <v>455</v>
      </c>
      <c r="T1924" s="66">
        <f t="shared" si="441"/>
        <v>455</v>
      </c>
      <c r="U1924" s="66">
        <f>IF(COUNTIFS(条件付き不可!$E:$E,$D1924,条件付き不可!$C:$C,条件付き不可!$V$3)&gt;0,Q1924,SUMIFS(条件付き不可!$L:$L,条件付き不可!$E:$E,$D1924,条件付き不可!$C:$C,U$1))</f>
        <v>0</v>
      </c>
      <c r="V1924" s="66">
        <f>IF(COUNTIFS(条件付き不可!$E:$E,$D1924,条件付き不可!$C:$C,条件付き不可!$V$5)&gt;0,Q1924,IFERROR(VLOOKUP(D1924,条件付き不可!E:Y,21,0),0))</f>
        <v>0</v>
      </c>
    </row>
    <row r="1925" spans="1:22">
      <c r="A1925" s="53" t="str">
        <f t="shared" si="445"/>
        <v>046005</v>
      </c>
      <c r="B1925" s="53">
        <v>32</v>
      </c>
      <c r="C1925">
        <v>1924</v>
      </c>
      <c r="D1925">
        <v>46005</v>
      </c>
      <c r="E1925" t="s">
        <v>3041</v>
      </c>
      <c r="F1925" t="s">
        <v>1349</v>
      </c>
      <c r="G1925" t="str">
        <f>VLOOKUP(A1925,GIS!A:B,2,0)</f>
        <v>矢作町　Ａ　（コカコーラ工場）</v>
      </c>
      <c r="H1925" t="s">
        <v>918</v>
      </c>
      <c r="I1925" t="s">
        <v>2626</v>
      </c>
      <c r="J1925" s="66">
        <v>465</v>
      </c>
      <c r="K1925" s="66">
        <v>465</v>
      </c>
      <c r="L1925" s="66">
        <v>465</v>
      </c>
      <c r="M1925" s="66">
        <v>465</v>
      </c>
      <c r="N1925" s="66">
        <f>VLOOKUP(A1925,GIS!A:C,3,0)</f>
        <v>465</v>
      </c>
      <c r="O1925" s="66" t="str">
        <f t="shared" si="442"/>
        <v/>
      </c>
      <c r="P1925" s="66" t="str">
        <f t="shared" si="458"/>
        <v/>
      </c>
      <c r="Q1925" s="66">
        <f t="shared" si="443"/>
        <v>465</v>
      </c>
      <c r="R1925" s="66">
        <f t="shared" si="444"/>
        <v>465</v>
      </c>
      <c r="S1925" s="66">
        <f>Q1925-U1925-SUMIFS(条件付き不可!X:X,条件付き不可!E:E,D1925)</f>
        <v>465</v>
      </c>
      <c r="T1925" s="66">
        <f t="shared" si="441"/>
        <v>465</v>
      </c>
      <c r="U1925" s="66">
        <f>IF(COUNTIFS(条件付き不可!$E:$E,$D1925,条件付き不可!$C:$C,条件付き不可!$V$3)&gt;0,Q1925,SUMIFS(条件付き不可!$L:$L,条件付き不可!$E:$E,$D1925,条件付き不可!$C:$C,U$1))</f>
        <v>0</v>
      </c>
      <c r="V1925" s="66">
        <f>IF(COUNTIFS(条件付き不可!$E:$E,$D1925,条件付き不可!$C:$C,条件付き不可!$V$5)&gt;0,Q1925,IFERROR(VLOOKUP(D1925,条件付き不可!E:Y,21,0),0))</f>
        <v>0</v>
      </c>
    </row>
    <row r="1926" spans="1:22">
      <c r="A1926" s="53" t="str">
        <f t="shared" si="445"/>
        <v>046007</v>
      </c>
      <c r="B1926" s="53">
        <v>32</v>
      </c>
      <c r="C1926">
        <v>1925</v>
      </c>
      <c r="D1926">
        <v>46007</v>
      </c>
      <c r="E1926" t="s">
        <v>3041</v>
      </c>
      <c r="F1926" t="s">
        <v>1349</v>
      </c>
      <c r="G1926" t="str">
        <f>VLOOKUP(A1926,GIS!A:B,2,0)</f>
        <v>矢作町　Ｃ　（市民病院）</v>
      </c>
      <c r="H1926" t="s">
        <v>918</v>
      </c>
      <c r="I1926" t="s">
        <v>2626</v>
      </c>
      <c r="J1926" s="66">
        <v>367</v>
      </c>
      <c r="K1926" s="66">
        <v>367</v>
      </c>
      <c r="L1926" s="66">
        <v>367</v>
      </c>
      <c r="M1926" s="66">
        <v>367</v>
      </c>
      <c r="N1926" s="66">
        <f>VLOOKUP(A1926,GIS!A:C,3,0)</f>
        <v>367</v>
      </c>
      <c r="O1926" s="66" t="str">
        <f t="shared" si="442"/>
        <v/>
      </c>
      <c r="P1926" s="66" t="str">
        <f t="shared" si="458"/>
        <v/>
      </c>
      <c r="Q1926" s="66">
        <f t="shared" si="443"/>
        <v>367</v>
      </c>
      <c r="R1926" s="66">
        <f t="shared" si="444"/>
        <v>367</v>
      </c>
      <c r="S1926" s="66">
        <f>Q1926-U1926-SUMIFS(条件付き不可!X:X,条件付き不可!E:E,D1926)</f>
        <v>367</v>
      </c>
      <c r="T1926" s="66">
        <f t="shared" si="441"/>
        <v>367</v>
      </c>
      <c r="U1926" s="66">
        <f>IF(COUNTIFS(条件付き不可!$E:$E,$D1926,条件付き不可!$C:$C,条件付き不可!$V$3)&gt;0,Q1926,SUMIFS(条件付き不可!$L:$L,条件付き不可!$E:$E,$D1926,条件付き不可!$C:$C,U$1))</f>
        <v>0</v>
      </c>
      <c r="V1926" s="66">
        <f>IF(COUNTIFS(条件付き不可!$E:$E,$D1926,条件付き不可!$C:$C,条件付き不可!$V$5)&gt;0,Q1926,IFERROR(VLOOKUP(D1926,条件付き不可!E:Y,21,0),0))</f>
        <v>0</v>
      </c>
    </row>
    <row r="1927" spans="1:22">
      <c r="A1927" s="53" t="str">
        <f t="shared" si="445"/>
        <v>046008</v>
      </c>
      <c r="B1927" s="53">
        <v>32</v>
      </c>
      <c r="C1927">
        <v>1926</v>
      </c>
      <c r="D1927">
        <v>46008</v>
      </c>
      <c r="E1927" t="s">
        <v>3041</v>
      </c>
      <c r="F1927" t="s">
        <v>1349</v>
      </c>
      <c r="G1927" t="str">
        <f>VLOOKUP(A1927,GIS!A:B,2,0)</f>
        <v>矢作町　Ｄ　（内谷津公園）</v>
      </c>
      <c r="H1927" t="s">
        <v>918</v>
      </c>
      <c r="I1927" t="s">
        <v>2626</v>
      </c>
      <c r="J1927" s="66">
        <v>353</v>
      </c>
      <c r="K1927" s="66">
        <v>353</v>
      </c>
      <c r="L1927" s="66">
        <v>353</v>
      </c>
      <c r="M1927" s="66">
        <v>353</v>
      </c>
      <c r="N1927" s="66">
        <f>VLOOKUP(A1927,GIS!A:C,3,0)</f>
        <v>353</v>
      </c>
      <c r="O1927" s="66" t="str">
        <f t="shared" si="442"/>
        <v/>
      </c>
      <c r="P1927" s="66" t="str">
        <f t="shared" si="458"/>
        <v/>
      </c>
      <c r="Q1927" s="66">
        <f t="shared" si="443"/>
        <v>353</v>
      </c>
      <c r="R1927" s="66">
        <f t="shared" si="444"/>
        <v>353</v>
      </c>
      <c r="S1927" s="66">
        <f>Q1927-U1927-SUMIFS(条件付き不可!X:X,条件付き不可!E:E,D1927)</f>
        <v>353</v>
      </c>
      <c r="T1927" s="66">
        <f t="shared" si="441"/>
        <v>353</v>
      </c>
      <c r="U1927" s="66">
        <f>IF(COUNTIFS(条件付き不可!$E:$E,$D1927,条件付き不可!$C:$C,条件付き不可!$V$3)&gt;0,Q1927,SUMIFS(条件付き不可!$L:$L,条件付き不可!$E:$E,$D1927,条件付き不可!$C:$C,U$1))</f>
        <v>0</v>
      </c>
      <c r="V1927" s="66">
        <f>IF(COUNTIFS(条件付き不可!$E:$E,$D1927,条件付き不可!$C:$C,条件付き不可!$V$5)&gt;0,Q1927,IFERROR(VLOOKUP(D1927,条件付き不可!E:Y,21,0),0))</f>
        <v>0</v>
      </c>
    </row>
    <row r="1928" spans="1:22">
      <c r="A1928" s="53" t="str">
        <f t="shared" si="445"/>
        <v>046009</v>
      </c>
      <c r="B1928" s="53">
        <v>32</v>
      </c>
      <c r="C1928">
        <v>1927</v>
      </c>
      <c r="D1928">
        <v>46009</v>
      </c>
      <c r="E1928" t="s">
        <v>3041</v>
      </c>
      <c r="F1928" t="s">
        <v>1349</v>
      </c>
      <c r="G1928" t="str">
        <f>VLOOKUP(A1928,GIS!A:B,2,0)</f>
        <v>矢作町　Ｅ　（職員住宅）</v>
      </c>
      <c r="H1928" t="s">
        <v>918</v>
      </c>
      <c r="I1928" t="s">
        <v>2626</v>
      </c>
      <c r="J1928" s="66">
        <v>465</v>
      </c>
      <c r="K1928" s="66">
        <v>465</v>
      </c>
      <c r="L1928" s="66">
        <v>465</v>
      </c>
      <c r="M1928" s="66">
        <v>465</v>
      </c>
      <c r="N1928" s="66">
        <f>VLOOKUP(A1928,GIS!A:C,3,0)</f>
        <v>465</v>
      </c>
      <c r="O1928" s="66" t="str">
        <f t="shared" si="442"/>
        <v/>
      </c>
      <c r="P1928" s="66" t="str">
        <f t="shared" si="458"/>
        <v/>
      </c>
      <c r="Q1928" s="66">
        <f t="shared" si="443"/>
        <v>465</v>
      </c>
      <c r="R1928" s="66">
        <f t="shared" si="444"/>
        <v>465</v>
      </c>
      <c r="S1928" s="66">
        <f>Q1928-U1928-SUMIFS(条件付き不可!X:X,条件付き不可!E:E,D1928)</f>
        <v>465</v>
      </c>
      <c r="T1928" s="66">
        <f t="shared" si="441"/>
        <v>465</v>
      </c>
      <c r="U1928" s="66">
        <f>IF(COUNTIFS(条件付き不可!$E:$E,$D1928,条件付き不可!$C:$C,条件付き不可!$V$3)&gt;0,Q1928,SUMIFS(条件付き不可!$L:$L,条件付き不可!$E:$E,$D1928,条件付き不可!$C:$C,U$1))</f>
        <v>0</v>
      </c>
      <c r="V1928" s="66">
        <f>IF(COUNTIFS(条件付き不可!$E:$E,$D1928,条件付き不可!$C:$C,条件付き不可!$V$5)&gt;0,Q1928,IFERROR(VLOOKUP(D1928,条件付き不可!E:Y,21,0),0))</f>
        <v>0</v>
      </c>
    </row>
    <row r="1929" spans="1:22">
      <c r="A1929" s="53" t="str">
        <f t="shared" si="445"/>
        <v>046010</v>
      </c>
      <c r="B1929" s="53">
        <v>32</v>
      </c>
      <c r="C1929">
        <v>1928</v>
      </c>
      <c r="D1929">
        <v>46010</v>
      </c>
      <c r="E1929" t="s">
        <v>3041</v>
      </c>
      <c r="F1929" t="s">
        <v>1349</v>
      </c>
      <c r="G1929" t="str">
        <f>VLOOKUP(A1929,GIS!A:B,2,0)</f>
        <v>星久喜町　Ａ　（オリンピック）</v>
      </c>
      <c r="H1929" t="s">
        <v>918</v>
      </c>
      <c r="I1929" t="s">
        <v>2626</v>
      </c>
      <c r="J1929" s="66">
        <v>390</v>
      </c>
      <c r="K1929" s="66">
        <v>390</v>
      </c>
      <c r="L1929" s="66">
        <v>390</v>
      </c>
      <c r="M1929" s="66">
        <v>390</v>
      </c>
      <c r="N1929" s="66">
        <f>VLOOKUP(A1929,GIS!A:C,3,0)</f>
        <v>390</v>
      </c>
      <c r="O1929" s="66" t="str">
        <f t="shared" si="442"/>
        <v/>
      </c>
      <c r="P1929" s="66" t="str">
        <f t="shared" si="458"/>
        <v/>
      </c>
      <c r="Q1929" s="66">
        <f t="shared" si="443"/>
        <v>390</v>
      </c>
      <c r="R1929" s="66">
        <f t="shared" si="444"/>
        <v>390</v>
      </c>
      <c r="S1929" s="66">
        <f>Q1929-U1929-SUMIFS(条件付き不可!X:X,条件付き不可!E:E,D1929)</f>
        <v>390</v>
      </c>
      <c r="T1929" s="66">
        <f t="shared" si="441"/>
        <v>390</v>
      </c>
      <c r="U1929" s="66">
        <f>IF(COUNTIFS(条件付き不可!$E:$E,$D1929,条件付き不可!$C:$C,条件付き不可!$V$3)&gt;0,Q1929,SUMIFS(条件付き不可!$L:$L,条件付き不可!$E:$E,$D1929,条件付き不可!$C:$C,U$1))</f>
        <v>0</v>
      </c>
      <c r="V1929" s="66">
        <f>IF(COUNTIFS(条件付き不可!$E:$E,$D1929,条件付き不可!$C:$C,条件付き不可!$V$5)&gt;0,Q1929,IFERROR(VLOOKUP(D1929,条件付き不可!E:Y,21,0),0))</f>
        <v>0</v>
      </c>
    </row>
    <row r="1930" spans="1:22">
      <c r="A1930" s="53" t="str">
        <f t="shared" si="445"/>
        <v>046011</v>
      </c>
      <c r="B1930" s="53">
        <v>32</v>
      </c>
      <c r="C1930">
        <v>1929</v>
      </c>
      <c r="D1930">
        <v>46011</v>
      </c>
      <c r="E1930" t="s">
        <v>3041</v>
      </c>
      <c r="F1930" t="s">
        <v>1349</v>
      </c>
      <c r="G1930" t="str">
        <f>VLOOKUP(A1930,GIS!A:B,2,0)</f>
        <v>星久喜町　Ｂ　（バッティングセンター）</v>
      </c>
      <c r="H1930" t="s">
        <v>918</v>
      </c>
      <c r="I1930" t="s">
        <v>2626</v>
      </c>
      <c r="J1930" s="66">
        <v>365</v>
      </c>
      <c r="K1930" s="66">
        <v>365</v>
      </c>
      <c r="L1930" s="66">
        <v>365</v>
      </c>
      <c r="M1930" s="66">
        <v>365</v>
      </c>
      <c r="N1930" s="66">
        <f>VLOOKUP(A1930,GIS!A:C,3,0)</f>
        <v>365</v>
      </c>
      <c r="O1930" s="66" t="str">
        <f t="shared" si="442"/>
        <v/>
      </c>
      <c r="P1930" s="66" t="str">
        <f t="shared" si="458"/>
        <v/>
      </c>
      <c r="Q1930" s="66">
        <f t="shared" si="443"/>
        <v>365</v>
      </c>
      <c r="R1930" s="66">
        <f t="shared" si="444"/>
        <v>365</v>
      </c>
      <c r="S1930" s="66">
        <f>Q1930-U1930-SUMIFS(条件付き不可!X:X,条件付き不可!E:E,D1930)</f>
        <v>365</v>
      </c>
      <c r="T1930" s="66">
        <f t="shared" ref="T1930:T1989" si="459">Q1930-V1930</f>
        <v>365</v>
      </c>
      <c r="U1930" s="66">
        <f>IF(COUNTIFS(条件付き不可!$E:$E,$D1930,条件付き不可!$C:$C,条件付き不可!$V$3)&gt;0,Q1930,SUMIFS(条件付き不可!$L:$L,条件付き不可!$E:$E,$D1930,条件付き不可!$C:$C,U$1))</f>
        <v>0</v>
      </c>
      <c r="V1930" s="66">
        <f>IF(COUNTIFS(条件付き不可!$E:$E,$D1930,条件付き不可!$C:$C,条件付き不可!$V$5)&gt;0,Q1930,IFERROR(VLOOKUP(D1930,条件付き不可!E:Y,21,0),0))</f>
        <v>0</v>
      </c>
    </row>
    <row r="1931" spans="1:22">
      <c r="A1931" s="53" t="str">
        <f t="shared" si="445"/>
        <v>046012</v>
      </c>
      <c r="B1931" s="53">
        <v>32</v>
      </c>
      <c r="C1931">
        <v>1930</v>
      </c>
      <c r="D1931">
        <v>46012</v>
      </c>
      <c r="E1931" t="s">
        <v>3041</v>
      </c>
      <c r="F1931" t="s">
        <v>1349</v>
      </c>
      <c r="G1931" t="str">
        <f>VLOOKUP(A1931,GIS!A:B,2,0)</f>
        <v>星久喜町　Ｃ　（星久喜小学校）</v>
      </c>
      <c r="H1931" t="s">
        <v>918</v>
      </c>
      <c r="I1931" t="s">
        <v>2626</v>
      </c>
      <c r="J1931" s="66">
        <v>440</v>
      </c>
      <c r="K1931" s="66">
        <v>440</v>
      </c>
      <c r="L1931" s="66">
        <v>440</v>
      </c>
      <c r="M1931" s="66">
        <v>440</v>
      </c>
      <c r="N1931" s="66">
        <f>VLOOKUP(A1931,GIS!A:C,3,0)</f>
        <v>440</v>
      </c>
      <c r="O1931" s="66" t="str">
        <f t="shared" si="442"/>
        <v/>
      </c>
      <c r="P1931" s="66" t="str">
        <f t="shared" si="458"/>
        <v/>
      </c>
      <c r="Q1931" s="66">
        <f t="shared" si="443"/>
        <v>440</v>
      </c>
      <c r="R1931" s="66">
        <f t="shared" si="444"/>
        <v>440</v>
      </c>
      <c r="S1931" s="66">
        <f>Q1931-U1931-SUMIFS(条件付き不可!X:X,条件付き不可!E:E,D1931)</f>
        <v>440</v>
      </c>
      <c r="T1931" s="66">
        <f t="shared" si="459"/>
        <v>440</v>
      </c>
      <c r="U1931" s="66">
        <f>IF(COUNTIFS(条件付き不可!$E:$E,$D1931,条件付き不可!$C:$C,条件付き不可!$V$3)&gt;0,Q1931,SUMIFS(条件付き不可!$L:$L,条件付き不可!$E:$E,$D1931,条件付き不可!$C:$C,U$1))</f>
        <v>0</v>
      </c>
      <c r="V1931" s="66">
        <f>IF(COUNTIFS(条件付き不可!$E:$E,$D1931,条件付き不可!$C:$C,条件付き不可!$V$5)&gt;0,Q1931,IFERROR(VLOOKUP(D1931,条件付き不可!E:Y,21,0),0))</f>
        <v>0</v>
      </c>
    </row>
    <row r="1932" spans="1:22">
      <c r="A1932" s="53" t="str">
        <f t="shared" si="445"/>
        <v>046013</v>
      </c>
      <c r="B1932" s="53">
        <v>32</v>
      </c>
      <c r="C1932">
        <v>1931</v>
      </c>
      <c r="D1932">
        <v>46013</v>
      </c>
      <c r="E1932" t="s">
        <v>3041</v>
      </c>
      <c r="F1932" t="s">
        <v>1350</v>
      </c>
      <c r="G1932" t="str">
        <f>VLOOKUP(A1932,GIS!A:B,2,0)</f>
        <v>寒川　１</v>
      </c>
      <c r="H1932" t="s">
        <v>918</v>
      </c>
      <c r="I1932" t="s">
        <v>2626</v>
      </c>
      <c r="J1932" s="66">
        <v>300</v>
      </c>
      <c r="K1932" s="66">
        <v>300</v>
      </c>
      <c r="L1932" s="66">
        <v>300</v>
      </c>
      <c r="M1932" s="66">
        <v>300</v>
      </c>
      <c r="N1932" s="66">
        <f>VLOOKUP(A1932,GIS!A:C,3,0)</f>
        <v>300</v>
      </c>
      <c r="O1932" s="66" t="str">
        <f t="shared" si="442"/>
        <v/>
      </c>
      <c r="P1932" s="66" t="str">
        <f t="shared" si="458"/>
        <v/>
      </c>
      <c r="Q1932" s="66">
        <f t="shared" si="443"/>
        <v>300</v>
      </c>
      <c r="R1932" s="66">
        <f t="shared" si="444"/>
        <v>300</v>
      </c>
      <c r="S1932" s="66">
        <f>Q1932-U1932-SUMIFS(条件付き不可!X:X,条件付き不可!E:E,D1932)</f>
        <v>300</v>
      </c>
      <c r="T1932" s="66">
        <f t="shared" si="459"/>
        <v>300</v>
      </c>
      <c r="U1932" s="66">
        <f>IF(COUNTIFS(条件付き不可!$E:$E,$D1932,条件付き不可!$C:$C,条件付き不可!$V$3)&gt;0,Q1932,SUMIFS(条件付き不可!$L:$L,条件付き不可!$E:$E,$D1932,条件付き不可!$C:$C,U$1))</f>
        <v>0</v>
      </c>
      <c r="V1932" s="66">
        <f>IF(COUNTIFS(条件付き不可!$E:$E,$D1932,条件付き不可!$C:$C,条件付き不可!$V$5)&gt;0,Q1932,IFERROR(VLOOKUP(D1932,条件付き不可!E:Y,21,0),0))</f>
        <v>0</v>
      </c>
    </row>
    <row r="1933" spans="1:22">
      <c r="A1933" s="53" t="str">
        <f t="shared" si="445"/>
        <v>046073</v>
      </c>
      <c r="B1933" s="53">
        <v>32</v>
      </c>
      <c r="C1933">
        <v>1932</v>
      </c>
      <c r="D1933">
        <v>46073</v>
      </c>
      <c r="E1933" t="s">
        <v>3041</v>
      </c>
      <c r="F1933" t="s">
        <v>1350</v>
      </c>
      <c r="G1933" t="str">
        <f>VLOOKUP(A1933,GIS!A:B,2,0)</f>
        <v>寒川　２</v>
      </c>
      <c r="H1933" t="s">
        <v>918</v>
      </c>
      <c r="I1933" t="s">
        <v>2626</v>
      </c>
      <c r="J1933" s="66">
        <v>240</v>
      </c>
      <c r="K1933" s="66">
        <v>240</v>
      </c>
      <c r="L1933" s="66">
        <v>240</v>
      </c>
      <c r="M1933" s="66">
        <v>240</v>
      </c>
      <c r="N1933" s="66">
        <f>VLOOKUP(A1933,GIS!A:C,3,0)</f>
        <v>240</v>
      </c>
      <c r="O1933" s="66" t="str">
        <f t="shared" si="442"/>
        <v/>
      </c>
      <c r="P1933" s="66" t="str">
        <f t="shared" si="458"/>
        <v/>
      </c>
      <c r="Q1933" s="66">
        <f t="shared" si="443"/>
        <v>240</v>
      </c>
      <c r="R1933" s="66">
        <f t="shared" si="444"/>
        <v>240</v>
      </c>
      <c r="S1933" s="66">
        <f>Q1933-U1933-SUMIFS(条件付き不可!X:X,条件付き不可!E:E,D1933)</f>
        <v>240</v>
      </c>
      <c r="T1933" s="66">
        <f t="shared" si="459"/>
        <v>240</v>
      </c>
      <c r="U1933" s="66">
        <f>IF(COUNTIFS(条件付き不可!$E:$E,$D1933,条件付き不可!$C:$C,条件付き不可!$V$3)&gt;0,Q1933,SUMIFS(条件付き不可!$L:$L,条件付き不可!$E:$E,$D1933,条件付き不可!$C:$C,U$1))</f>
        <v>0</v>
      </c>
      <c r="V1933" s="66">
        <f>IF(COUNTIFS(条件付き不可!$E:$E,$D1933,条件付き不可!$C:$C,条件付き不可!$V$5)&gt;0,Q1933,IFERROR(VLOOKUP(D1933,条件付き不可!E:Y,21,0),0))</f>
        <v>0</v>
      </c>
    </row>
    <row r="1934" spans="1:22">
      <c r="A1934" s="53" t="str">
        <f t="shared" si="445"/>
        <v>046014</v>
      </c>
      <c r="B1934" s="53">
        <v>32</v>
      </c>
      <c r="C1934">
        <v>1933</v>
      </c>
      <c r="D1934">
        <v>46014</v>
      </c>
      <c r="E1934" t="s">
        <v>3041</v>
      </c>
      <c r="F1934" t="s">
        <v>1350</v>
      </c>
      <c r="G1934" t="str">
        <f>VLOOKUP(A1934,GIS!A:B,2,0)</f>
        <v>寒川　３</v>
      </c>
      <c r="H1934" t="s">
        <v>918</v>
      </c>
      <c r="I1934" t="s">
        <v>2626</v>
      </c>
      <c r="J1934" s="66">
        <v>330</v>
      </c>
      <c r="K1934" s="66">
        <v>330</v>
      </c>
      <c r="L1934" s="66">
        <v>330</v>
      </c>
      <c r="M1934" s="66">
        <v>330</v>
      </c>
      <c r="N1934" s="66">
        <f>VLOOKUP(A1934,GIS!A:C,3,0)</f>
        <v>330</v>
      </c>
      <c r="O1934" s="66" t="str">
        <f t="shared" si="442"/>
        <v/>
      </c>
      <c r="P1934" s="66" t="str">
        <f t="shared" si="458"/>
        <v/>
      </c>
      <c r="Q1934" s="66">
        <f t="shared" si="443"/>
        <v>330</v>
      </c>
      <c r="R1934" s="66">
        <f t="shared" si="444"/>
        <v>330</v>
      </c>
      <c r="S1934" s="66">
        <f>Q1934-U1934-SUMIFS(条件付き不可!X:X,条件付き不可!E:E,D1934)</f>
        <v>330</v>
      </c>
      <c r="T1934" s="66">
        <f t="shared" si="459"/>
        <v>330</v>
      </c>
      <c r="U1934" s="66">
        <f>IF(COUNTIFS(条件付き不可!$E:$E,$D1934,条件付き不可!$C:$C,条件付き不可!$V$3)&gt;0,Q1934,SUMIFS(条件付き不可!$L:$L,条件付き不可!$E:$E,$D1934,条件付き不可!$C:$C,U$1))</f>
        <v>0</v>
      </c>
      <c r="V1934" s="66">
        <f>IF(COUNTIFS(条件付き不可!$E:$E,$D1934,条件付き不可!$C:$C,条件付き不可!$V$5)&gt;0,Q1934,IFERROR(VLOOKUP(D1934,条件付き不可!E:Y,21,0),0))</f>
        <v>0</v>
      </c>
    </row>
    <row r="1935" spans="1:22">
      <c r="A1935" s="53" t="str">
        <f t="shared" si="445"/>
        <v>046017</v>
      </c>
      <c r="B1935" s="53">
        <v>32</v>
      </c>
      <c r="C1935">
        <v>1934</v>
      </c>
      <c r="D1935">
        <v>46017</v>
      </c>
      <c r="E1935" t="s">
        <v>3041</v>
      </c>
      <c r="F1935" t="s">
        <v>1355</v>
      </c>
      <c r="G1935" t="str">
        <f>VLOOKUP(A1935,GIS!A:B,2,0)</f>
        <v>末広　１</v>
      </c>
      <c r="H1935" t="s">
        <v>918</v>
      </c>
      <c r="I1935" t="s">
        <v>2626</v>
      </c>
      <c r="J1935" s="66">
        <v>455</v>
      </c>
      <c r="K1935" s="66">
        <v>455</v>
      </c>
      <c r="L1935" s="66">
        <v>455</v>
      </c>
      <c r="M1935" s="66">
        <v>455</v>
      </c>
      <c r="N1935" s="66">
        <f>VLOOKUP(A1935,GIS!A:C,3,0)</f>
        <v>455</v>
      </c>
      <c r="O1935" s="66" t="str">
        <f t="shared" si="442"/>
        <v/>
      </c>
      <c r="P1935" s="66" t="str">
        <f t="shared" si="458"/>
        <v/>
      </c>
      <c r="Q1935" s="66">
        <f t="shared" si="443"/>
        <v>455</v>
      </c>
      <c r="R1935" s="66">
        <f t="shared" si="444"/>
        <v>455</v>
      </c>
      <c r="S1935" s="66">
        <f>Q1935-U1935-SUMIFS(条件付き不可!X:X,条件付き不可!E:E,D1935)</f>
        <v>455</v>
      </c>
      <c r="T1935" s="66">
        <f t="shared" si="459"/>
        <v>455</v>
      </c>
      <c r="U1935" s="66">
        <f>IF(COUNTIFS(条件付き不可!$E:$E,$D1935,条件付き不可!$C:$C,条件付き不可!$V$3)&gt;0,Q1935,SUMIFS(条件付き不可!$L:$L,条件付き不可!$E:$E,$D1935,条件付き不可!$C:$C,U$1))</f>
        <v>0</v>
      </c>
      <c r="V1935" s="66">
        <f>IF(COUNTIFS(条件付き不可!$E:$E,$D1935,条件付き不可!$C:$C,条件付き不可!$V$5)&gt;0,Q1935,IFERROR(VLOOKUP(D1935,条件付き不可!E:Y,21,0),0))</f>
        <v>0</v>
      </c>
    </row>
    <row r="1936" spans="1:22">
      <c r="A1936" s="53" t="str">
        <f t="shared" si="445"/>
        <v>046018</v>
      </c>
      <c r="B1936" s="53">
        <v>32</v>
      </c>
      <c r="C1936">
        <v>1935</v>
      </c>
      <c r="D1936">
        <v>46018</v>
      </c>
      <c r="E1936" t="s">
        <v>3041</v>
      </c>
      <c r="F1936" t="s">
        <v>1355</v>
      </c>
      <c r="G1936" t="str">
        <f>VLOOKUP(A1936,GIS!A:B,2,0)</f>
        <v>末広　２</v>
      </c>
      <c r="H1936" t="s">
        <v>918</v>
      </c>
      <c r="I1936" t="s">
        <v>2626</v>
      </c>
      <c r="J1936" s="66">
        <v>410</v>
      </c>
      <c r="K1936" s="66">
        <v>410</v>
      </c>
      <c r="L1936" s="66">
        <v>410</v>
      </c>
      <c r="M1936" s="66">
        <v>410</v>
      </c>
      <c r="N1936" s="66">
        <f>VLOOKUP(A1936,GIS!A:C,3,0)</f>
        <v>410</v>
      </c>
      <c r="O1936" s="66" t="str">
        <f t="shared" ref="O1936:O1999" si="460">IF(J1936=N1936,"","✕")</f>
        <v/>
      </c>
      <c r="P1936" s="66" t="str">
        <f t="shared" si="458"/>
        <v/>
      </c>
      <c r="Q1936" s="66">
        <f t="shared" ref="Q1936:Q1999" si="461">N1936</f>
        <v>410</v>
      </c>
      <c r="R1936" s="66">
        <f t="shared" ref="R1936:R1999" si="462">Q1936-U1936</f>
        <v>410</v>
      </c>
      <c r="S1936" s="66">
        <f>Q1936-U1936-SUMIFS(条件付き不可!X:X,条件付き不可!E:E,D1936)</f>
        <v>410</v>
      </c>
      <c r="T1936" s="66">
        <f t="shared" si="459"/>
        <v>410</v>
      </c>
      <c r="U1936" s="66">
        <f>IF(COUNTIFS(条件付き不可!$E:$E,$D1936,条件付き不可!$C:$C,条件付き不可!$V$3)&gt;0,Q1936,SUMIFS(条件付き不可!$L:$L,条件付き不可!$E:$E,$D1936,条件付き不可!$C:$C,U$1))</f>
        <v>0</v>
      </c>
      <c r="V1936" s="66">
        <f>IF(COUNTIFS(条件付き不可!$E:$E,$D1936,条件付き不可!$C:$C,条件付き不可!$V$5)&gt;0,Q1936,IFERROR(VLOOKUP(D1936,条件付き不可!E:Y,21,0),0))</f>
        <v>0</v>
      </c>
    </row>
    <row r="1937" spans="1:22">
      <c r="A1937" s="53" t="str">
        <f t="shared" si="445"/>
        <v>046019</v>
      </c>
      <c r="B1937" s="53">
        <v>32</v>
      </c>
      <c r="C1937">
        <v>1936</v>
      </c>
      <c r="D1937">
        <v>46019</v>
      </c>
      <c r="E1937" t="s">
        <v>3041</v>
      </c>
      <c r="F1937" t="s">
        <v>1355</v>
      </c>
      <c r="G1937" t="str">
        <f>VLOOKUP(A1937,GIS!A:B,2,0)</f>
        <v>末広　３</v>
      </c>
      <c r="H1937" t="s">
        <v>918</v>
      </c>
      <c r="I1937" t="s">
        <v>2626</v>
      </c>
      <c r="J1937" s="66">
        <v>560</v>
      </c>
      <c r="K1937" s="66">
        <v>560</v>
      </c>
      <c r="L1937" s="66">
        <v>560</v>
      </c>
      <c r="M1937" s="66">
        <v>560</v>
      </c>
      <c r="N1937" s="66">
        <f>VLOOKUP(A1937,GIS!A:C,3,0)</f>
        <v>560</v>
      </c>
      <c r="O1937" s="66" t="str">
        <f t="shared" si="460"/>
        <v/>
      </c>
      <c r="P1937" s="66" t="str">
        <f t="shared" si="458"/>
        <v/>
      </c>
      <c r="Q1937" s="66">
        <f t="shared" si="461"/>
        <v>560</v>
      </c>
      <c r="R1937" s="66">
        <f t="shared" si="462"/>
        <v>560</v>
      </c>
      <c r="S1937" s="66">
        <f>Q1937-U1937-SUMIFS(条件付き不可!X:X,条件付き不可!E:E,D1937)</f>
        <v>560</v>
      </c>
      <c r="T1937" s="66">
        <f t="shared" si="459"/>
        <v>560</v>
      </c>
      <c r="U1937" s="66">
        <f>IF(COUNTIFS(条件付き不可!$E:$E,$D1937,条件付き不可!$C:$C,条件付き不可!$V$3)&gt;0,Q1937,SUMIFS(条件付き不可!$L:$L,条件付き不可!$E:$E,$D1937,条件付き不可!$C:$C,U$1))</f>
        <v>0</v>
      </c>
      <c r="V1937" s="66">
        <f>IF(COUNTIFS(条件付き不可!$E:$E,$D1937,条件付き不可!$C:$C,条件付き不可!$V$5)&gt;0,Q1937,IFERROR(VLOOKUP(D1937,条件付き不可!E:Y,21,0),0))</f>
        <v>0</v>
      </c>
    </row>
    <row r="1938" spans="1:22">
      <c r="A1938" s="53" t="str">
        <f t="shared" si="445"/>
        <v>046020</v>
      </c>
      <c r="B1938" s="53">
        <v>32</v>
      </c>
      <c r="C1938">
        <v>1937</v>
      </c>
      <c r="D1938">
        <v>46020</v>
      </c>
      <c r="E1938" t="s">
        <v>3041</v>
      </c>
      <c r="F1938" t="s">
        <v>1355</v>
      </c>
      <c r="G1938" t="str">
        <f>VLOOKUP(A1938,GIS!A:B,2,0)</f>
        <v>末広　４</v>
      </c>
      <c r="H1938" t="s">
        <v>918</v>
      </c>
      <c r="I1938" t="s">
        <v>2626</v>
      </c>
      <c r="J1938" s="66">
        <v>420</v>
      </c>
      <c r="K1938" s="66">
        <v>420</v>
      </c>
      <c r="L1938" s="66">
        <v>420</v>
      </c>
      <c r="M1938" s="66">
        <v>420</v>
      </c>
      <c r="N1938" s="66">
        <f>VLOOKUP(A1938,GIS!A:C,3,0)</f>
        <v>420</v>
      </c>
      <c r="O1938" s="66" t="str">
        <f t="shared" si="460"/>
        <v/>
      </c>
      <c r="P1938" s="66" t="str">
        <f t="shared" si="458"/>
        <v/>
      </c>
      <c r="Q1938" s="66">
        <f t="shared" si="461"/>
        <v>420</v>
      </c>
      <c r="R1938" s="66">
        <f t="shared" si="462"/>
        <v>420</v>
      </c>
      <c r="S1938" s="66">
        <f>Q1938-U1938-SUMIFS(条件付き不可!X:X,条件付き不可!E:E,D1938)</f>
        <v>420</v>
      </c>
      <c r="T1938" s="66">
        <f t="shared" si="459"/>
        <v>420</v>
      </c>
      <c r="U1938" s="66">
        <f>IF(COUNTIFS(条件付き不可!$E:$E,$D1938,条件付き不可!$C:$C,条件付き不可!$V$3)&gt;0,Q1938,SUMIFS(条件付き不可!$L:$L,条件付き不可!$E:$E,$D1938,条件付き不可!$C:$C,U$1))</f>
        <v>0</v>
      </c>
      <c r="V1938" s="66">
        <f>IF(COUNTIFS(条件付き不可!$E:$E,$D1938,条件付き不可!$C:$C,条件付き不可!$V$5)&gt;0,Q1938,IFERROR(VLOOKUP(D1938,条件付き不可!E:Y,21,0),0))</f>
        <v>0</v>
      </c>
    </row>
    <row r="1939" spans="1:22">
      <c r="A1939" s="53" t="str">
        <f t="shared" si="445"/>
        <v>046021</v>
      </c>
      <c r="B1939" s="53">
        <v>32</v>
      </c>
      <c r="C1939">
        <v>1938</v>
      </c>
      <c r="D1939">
        <v>46021</v>
      </c>
      <c r="E1939" t="s">
        <v>3041</v>
      </c>
      <c r="F1939" t="s">
        <v>1355</v>
      </c>
      <c r="G1939" t="str">
        <f>VLOOKUP(A1939,GIS!A:B,2,0)</f>
        <v>末広　５・南町　１</v>
      </c>
      <c r="H1939" t="s">
        <v>918</v>
      </c>
      <c r="I1939" t="s">
        <v>2626</v>
      </c>
      <c r="J1939" s="66">
        <v>480</v>
      </c>
      <c r="K1939" s="66">
        <v>480</v>
      </c>
      <c r="L1939" s="66">
        <v>480</v>
      </c>
      <c r="M1939" s="66">
        <v>480</v>
      </c>
      <c r="N1939" s="66">
        <f>VLOOKUP(A1939,GIS!A:C,3,0)</f>
        <v>480</v>
      </c>
      <c r="O1939" s="66" t="str">
        <f t="shared" si="460"/>
        <v/>
      </c>
      <c r="P1939" s="66" t="str">
        <f t="shared" si="458"/>
        <v/>
      </c>
      <c r="Q1939" s="66">
        <f t="shared" si="461"/>
        <v>480</v>
      </c>
      <c r="R1939" s="66">
        <f t="shared" si="462"/>
        <v>480</v>
      </c>
      <c r="S1939" s="66">
        <f>Q1939-U1939-SUMIFS(条件付き不可!X:X,条件付き不可!E:E,D1939)</f>
        <v>480</v>
      </c>
      <c r="T1939" s="66">
        <f t="shared" si="459"/>
        <v>480</v>
      </c>
      <c r="U1939" s="66">
        <f>IF(COUNTIFS(条件付き不可!$E:$E,$D1939,条件付き不可!$C:$C,条件付き不可!$V$3)&gt;0,Q1939,SUMIFS(条件付き不可!$L:$L,条件付き不可!$E:$E,$D1939,条件付き不可!$C:$C,U$1))</f>
        <v>0</v>
      </c>
      <c r="V1939" s="66">
        <f>IF(COUNTIFS(条件付き不可!$E:$E,$D1939,条件付き不可!$C:$C,条件付き不可!$V$5)&gt;0,Q1939,IFERROR(VLOOKUP(D1939,条件付き不可!E:Y,21,0),0))</f>
        <v>0</v>
      </c>
    </row>
    <row r="1940" spans="1:22">
      <c r="A1940" s="53" t="str">
        <f t="shared" si="445"/>
        <v>046022</v>
      </c>
      <c r="B1940" s="53">
        <v>32</v>
      </c>
      <c r="C1940">
        <v>1939</v>
      </c>
      <c r="D1940">
        <v>46022</v>
      </c>
      <c r="E1940" t="s">
        <v>3041</v>
      </c>
      <c r="F1940" t="s">
        <v>1355</v>
      </c>
      <c r="G1940" t="str">
        <f>VLOOKUP(A1940,GIS!A:B,2,0)</f>
        <v>南町　２－Ａ</v>
      </c>
      <c r="H1940" t="s">
        <v>918</v>
      </c>
      <c r="I1940" t="s">
        <v>2626</v>
      </c>
      <c r="J1940" s="66">
        <v>340</v>
      </c>
      <c r="K1940" s="66">
        <v>340</v>
      </c>
      <c r="L1940" s="66">
        <v>340</v>
      </c>
      <c r="M1940" s="66">
        <v>340</v>
      </c>
      <c r="N1940" s="66">
        <f>VLOOKUP(A1940,GIS!A:C,3,0)</f>
        <v>340</v>
      </c>
      <c r="O1940" s="66" t="str">
        <f t="shared" si="460"/>
        <v/>
      </c>
      <c r="P1940" s="66" t="str">
        <f t="shared" si="458"/>
        <v/>
      </c>
      <c r="Q1940" s="66">
        <f t="shared" si="461"/>
        <v>340</v>
      </c>
      <c r="R1940" s="66">
        <f t="shared" si="462"/>
        <v>340</v>
      </c>
      <c r="S1940" s="66">
        <f>Q1940-U1940-SUMIFS(条件付き不可!X:X,条件付き不可!E:E,D1940)</f>
        <v>340</v>
      </c>
      <c r="T1940" s="66">
        <f t="shared" si="459"/>
        <v>340</v>
      </c>
      <c r="U1940" s="66">
        <f>IF(COUNTIFS(条件付き不可!$E:$E,$D1940,条件付き不可!$C:$C,条件付き不可!$V$3)&gt;0,Q1940,SUMIFS(条件付き不可!$L:$L,条件付き不可!$E:$E,$D1940,条件付き不可!$C:$C,U$1))</f>
        <v>0</v>
      </c>
      <c r="V1940" s="66">
        <f>IF(COUNTIFS(条件付き不可!$E:$E,$D1940,条件付き不可!$C:$C,条件付き不可!$V$5)&gt;0,Q1940,IFERROR(VLOOKUP(D1940,条件付き不可!E:Y,21,0),0))</f>
        <v>0</v>
      </c>
    </row>
    <row r="1941" spans="1:22">
      <c r="A1941" s="53" t="str">
        <f t="shared" si="445"/>
        <v>046023</v>
      </c>
      <c r="B1941" s="53">
        <v>32</v>
      </c>
      <c r="C1941">
        <v>1940</v>
      </c>
      <c r="D1941">
        <v>46023</v>
      </c>
      <c r="E1941" t="s">
        <v>3041</v>
      </c>
      <c r="F1941" t="s">
        <v>1355</v>
      </c>
      <c r="G1941" t="str">
        <f>VLOOKUP(A1941,GIS!A:B,2,0)</f>
        <v>南町　２－Ｂ</v>
      </c>
      <c r="H1941" t="s">
        <v>918</v>
      </c>
      <c r="I1941" t="s">
        <v>2626</v>
      </c>
      <c r="J1941" s="66">
        <v>660</v>
      </c>
      <c r="K1941" s="66">
        <v>610</v>
      </c>
      <c r="L1941" s="66">
        <v>610</v>
      </c>
      <c r="M1941" s="66">
        <v>660</v>
      </c>
      <c r="N1941" s="66">
        <f>VLOOKUP(A1941,GIS!A:C,3,0)</f>
        <v>660</v>
      </c>
      <c r="O1941" s="66" t="str">
        <f t="shared" si="460"/>
        <v/>
      </c>
      <c r="P1941" s="66" t="str">
        <f t="shared" si="458"/>
        <v>✕</v>
      </c>
      <c r="Q1941" s="66">
        <f t="shared" si="461"/>
        <v>660</v>
      </c>
      <c r="R1941" s="66">
        <f t="shared" si="462"/>
        <v>610</v>
      </c>
      <c r="S1941" s="66">
        <f>Q1941-U1941-SUMIFS(条件付き不可!X:X,条件付き不可!E:E,D1941)</f>
        <v>610</v>
      </c>
      <c r="T1941" s="66">
        <f t="shared" si="459"/>
        <v>660</v>
      </c>
      <c r="U1941" s="66">
        <f>IF(COUNTIFS(条件付き不可!$E:$E,$D1941,条件付き不可!$C:$C,条件付き不可!$V$3)&gt;0,Q1941,SUMIFS(条件付き不可!$L:$L,条件付き不可!$E:$E,$D1941,条件付き不可!$C:$C,U$1))</f>
        <v>50</v>
      </c>
      <c r="V1941" s="66">
        <f>IF(COUNTIFS(条件付き不可!$E:$E,$D1941,条件付き不可!$C:$C,条件付き不可!$V$5)&gt;0,Q1941,IFERROR(VLOOKUP(D1941,条件付き不可!E:Y,21,0),0))</f>
        <v>0</v>
      </c>
    </row>
    <row r="1942" spans="1:22">
      <c r="A1942" s="53" t="str">
        <f t="shared" si="445"/>
        <v>046024</v>
      </c>
      <c r="B1942" s="53">
        <v>32</v>
      </c>
      <c r="C1942">
        <v>1941</v>
      </c>
      <c r="D1942">
        <v>46024</v>
      </c>
      <c r="E1942" t="s">
        <v>3041</v>
      </c>
      <c r="F1942" t="s">
        <v>1355</v>
      </c>
      <c r="G1942" t="str">
        <f>VLOOKUP(A1942,GIS!A:B,2,0)</f>
        <v>南町　３－Ａ</v>
      </c>
      <c r="H1942" t="s">
        <v>918</v>
      </c>
      <c r="I1942" t="s">
        <v>2626</v>
      </c>
      <c r="J1942" s="66">
        <v>386</v>
      </c>
      <c r="K1942" s="66">
        <v>386</v>
      </c>
      <c r="L1942" s="66">
        <v>386</v>
      </c>
      <c r="M1942" s="66">
        <v>386</v>
      </c>
      <c r="N1942" s="66">
        <f>VLOOKUP(A1942,GIS!A:C,3,0)</f>
        <v>386</v>
      </c>
      <c r="O1942" s="66" t="str">
        <f t="shared" si="460"/>
        <v/>
      </c>
      <c r="P1942" s="66" t="str">
        <f t="shared" si="458"/>
        <v/>
      </c>
      <c r="Q1942" s="66">
        <f t="shared" si="461"/>
        <v>386</v>
      </c>
      <c r="R1942" s="66">
        <f t="shared" si="462"/>
        <v>386</v>
      </c>
      <c r="S1942" s="66">
        <f>Q1942-U1942-SUMIFS(条件付き不可!X:X,条件付き不可!E:E,D1942)</f>
        <v>386</v>
      </c>
      <c r="T1942" s="66">
        <f t="shared" si="459"/>
        <v>386</v>
      </c>
      <c r="U1942" s="66">
        <f>IF(COUNTIFS(条件付き不可!$E:$E,$D1942,条件付き不可!$C:$C,条件付き不可!$V$3)&gt;0,Q1942,SUMIFS(条件付き不可!$L:$L,条件付き不可!$E:$E,$D1942,条件付き不可!$C:$C,U$1))</f>
        <v>0</v>
      </c>
      <c r="V1942" s="66">
        <f>IF(COUNTIFS(条件付き不可!$E:$E,$D1942,条件付き不可!$C:$C,条件付き不可!$V$5)&gt;0,Q1942,IFERROR(VLOOKUP(D1942,条件付き不可!E:Y,21,0),0))</f>
        <v>0</v>
      </c>
    </row>
    <row r="1943" spans="1:22">
      <c r="A1943" s="53" t="str">
        <f t="shared" ref="A1943:A2006" si="463">TEXT(D1943,"000000")</f>
        <v>046025</v>
      </c>
      <c r="B1943" s="53">
        <v>32</v>
      </c>
      <c r="C1943">
        <v>1942</v>
      </c>
      <c r="D1943">
        <v>46025</v>
      </c>
      <c r="E1943" t="s">
        <v>3041</v>
      </c>
      <c r="F1943" t="s">
        <v>1355</v>
      </c>
      <c r="G1943" t="str">
        <f>VLOOKUP(A1943,GIS!A:B,2,0)</f>
        <v>南町　３－Ｂ</v>
      </c>
      <c r="H1943" t="s">
        <v>918</v>
      </c>
      <c r="I1943" t="s">
        <v>2626</v>
      </c>
      <c r="J1943" s="66">
        <v>350</v>
      </c>
      <c r="K1943" s="66">
        <v>350</v>
      </c>
      <c r="L1943" s="66">
        <v>350</v>
      </c>
      <c r="M1943" s="66">
        <v>350</v>
      </c>
      <c r="N1943" s="66">
        <f>VLOOKUP(A1943,GIS!A:C,3,0)</f>
        <v>350</v>
      </c>
      <c r="O1943" s="66" t="str">
        <f t="shared" si="460"/>
        <v/>
      </c>
      <c r="P1943" s="66" t="str">
        <f t="shared" si="458"/>
        <v/>
      </c>
      <c r="Q1943" s="66">
        <f t="shared" si="461"/>
        <v>350</v>
      </c>
      <c r="R1943" s="66">
        <f t="shared" si="462"/>
        <v>350</v>
      </c>
      <c r="S1943" s="66">
        <f>Q1943-U1943-SUMIFS(条件付き不可!X:X,条件付き不可!E:E,D1943)</f>
        <v>350</v>
      </c>
      <c r="T1943" s="66">
        <f t="shared" si="459"/>
        <v>350</v>
      </c>
      <c r="U1943" s="66">
        <f>IF(COUNTIFS(条件付き不可!$E:$E,$D1943,条件付き不可!$C:$C,条件付き不可!$V$3)&gt;0,Q1943,SUMIFS(条件付き不可!$L:$L,条件付き不可!$E:$E,$D1943,条件付き不可!$C:$C,U$1))</f>
        <v>0</v>
      </c>
      <c r="V1943" s="66">
        <f>IF(COUNTIFS(条件付き不可!$E:$E,$D1943,条件付き不可!$C:$C,条件付き不可!$V$5)&gt;0,Q1943,IFERROR(VLOOKUP(D1943,条件付き不可!E:Y,21,0),0))</f>
        <v>0</v>
      </c>
    </row>
    <row r="1944" spans="1:22">
      <c r="A1944" s="53" t="str">
        <f t="shared" si="463"/>
        <v>046026</v>
      </c>
      <c r="B1944" s="53">
        <v>32</v>
      </c>
      <c r="C1944">
        <v>1943</v>
      </c>
      <c r="D1944">
        <v>46026</v>
      </c>
      <c r="E1944" t="s">
        <v>3041</v>
      </c>
      <c r="F1944" t="s">
        <v>1365</v>
      </c>
      <c r="G1944" t="str">
        <f>VLOOKUP(A1944,GIS!A:B,2,0)</f>
        <v>千葉寺町G</v>
      </c>
      <c r="H1944" t="s">
        <v>918</v>
      </c>
      <c r="I1944" t="s">
        <v>2626</v>
      </c>
      <c r="J1944" s="66">
        <v>415</v>
      </c>
      <c r="K1944" s="66">
        <v>415</v>
      </c>
      <c r="L1944" s="66">
        <v>415</v>
      </c>
      <c r="M1944" s="66">
        <v>415</v>
      </c>
      <c r="N1944" s="66">
        <f>VLOOKUP(A1944,GIS!A:C,3,0)</f>
        <v>415</v>
      </c>
      <c r="O1944" s="66" t="str">
        <f t="shared" si="460"/>
        <v/>
      </c>
      <c r="P1944" s="66" t="str">
        <f t="shared" si="458"/>
        <v/>
      </c>
      <c r="Q1944" s="66">
        <f t="shared" si="461"/>
        <v>415</v>
      </c>
      <c r="R1944" s="66">
        <f t="shared" si="462"/>
        <v>415</v>
      </c>
      <c r="S1944" s="66">
        <f>Q1944-U1944-SUMIFS(条件付き不可!X:X,条件付き不可!E:E,D1944)</f>
        <v>415</v>
      </c>
      <c r="T1944" s="66">
        <f t="shared" si="459"/>
        <v>415</v>
      </c>
      <c r="U1944" s="66">
        <f>IF(COUNTIFS(条件付き不可!$E:$E,$D1944,条件付き不可!$C:$C,条件付き不可!$V$3)&gt;0,Q1944,SUMIFS(条件付き不可!$L:$L,条件付き不可!$E:$E,$D1944,条件付き不可!$C:$C,U$1))</f>
        <v>0</v>
      </c>
      <c r="V1944" s="66">
        <f>IF(COUNTIFS(条件付き不可!$E:$E,$D1944,条件付き不可!$C:$C,条件付き不可!$V$5)&gt;0,Q1944,IFERROR(VLOOKUP(D1944,条件付き不可!E:Y,21,0),0))</f>
        <v>0</v>
      </c>
    </row>
    <row r="1945" spans="1:22">
      <c r="A1945" s="53" t="str">
        <f t="shared" si="463"/>
        <v>046027</v>
      </c>
      <c r="B1945" s="53">
        <v>32</v>
      </c>
      <c r="C1945">
        <v>1944</v>
      </c>
      <c r="D1945">
        <v>46027</v>
      </c>
      <c r="E1945" t="s">
        <v>3041</v>
      </c>
      <c r="F1945" t="s">
        <v>1365</v>
      </c>
      <c r="G1945" t="str">
        <f>VLOOKUP(A1945,GIS!A:B,2,0)</f>
        <v>千葉寺町　Ａ　（ひよどり公園）</v>
      </c>
      <c r="H1945" t="s">
        <v>918</v>
      </c>
      <c r="I1945" t="s">
        <v>2626</v>
      </c>
      <c r="J1945" s="66">
        <v>460</v>
      </c>
      <c r="K1945" s="66">
        <v>460</v>
      </c>
      <c r="L1945" s="66">
        <v>460</v>
      </c>
      <c r="M1945" s="66">
        <v>460</v>
      </c>
      <c r="N1945" s="66">
        <f>VLOOKUP(A1945,GIS!A:C,3,0)</f>
        <v>460</v>
      </c>
      <c r="O1945" s="66" t="str">
        <f t="shared" si="460"/>
        <v/>
      </c>
      <c r="P1945" s="66" t="str">
        <f t="shared" si="458"/>
        <v/>
      </c>
      <c r="Q1945" s="66">
        <f t="shared" si="461"/>
        <v>460</v>
      </c>
      <c r="R1945" s="66">
        <f t="shared" si="462"/>
        <v>460</v>
      </c>
      <c r="S1945" s="66">
        <f>Q1945-U1945-SUMIFS(条件付き不可!X:X,条件付き不可!E:E,D1945)</f>
        <v>460</v>
      </c>
      <c r="T1945" s="66">
        <f t="shared" si="459"/>
        <v>460</v>
      </c>
      <c r="U1945" s="66">
        <f>IF(COUNTIFS(条件付き不可!$E:$E,$D1945,条件付き不可!$C:$C,条件付き不可!$V$3)&gt;0,Q1945,SUMIFS(条件付き不可!$L:$L,条件付き不可!$E:$E,$D1945,条件付き不可!$C:$C,U$1))</f>
        <v>0</v>
      </c>
      <c r="V1945" s="66">
        <f>IF(COUNTIFS(条件付き不可!$E:$E,$D1945,条件付き不可!$C:$C,条件付き不可!$V$5)&gt;0,Q1945,IFERROR(VLOOKUP(D1945,条件付き不可!E:Y,21,0),0))</f>
        <v>0</v>
      </c>
    </row>
    <row r="1946" spans="1:22">
      <c r="A1946" s="53" t="str">
        <f t="shared" si="463"/>
        <v>046028</v>
      </c>
      <c r="B1946" s="53">
        <v>32</v>
      </c>
      <c r="C1946">
        <v>1945</v>
      </c>
      <c r="D1946">
        <v>46028</v>
      </c>
      <c r="E1946" t="s">
        <v>3041</v>
      </c>
      <c r="F1946" t="s">
        <v>1365</v>
      </c>
      <c r="G1946" t="str">
        <f>VLOOKUP(A1946,GIS!A:B,2,0)</f>
        <v>千葉寺町　Ｂ　（千葉寺町公園）</v>
      </c>
      <c r="H1946" t="s">
        <v>918</v>
      </c>
      <c r="I1946" t="s">
        <v>2626</v>
      </c>
      <c r="J1946" s="66">
        <v>590</v>
      </c>
      <c r="K1946" s="66">
        <v>590</v>
      </c>
      <c r="L1946" s="66">
        <v>590</v>
      </c>
      <c r="M1946" s="66">
        <v>590</v>
      </c>
      <c r="N1946" s="66">
        <f>VLOOKUP(A1946,GIS!A:C,3,0)</f>
        <v>590</v>
      </c>
      <c r="O1946" s="66" t="str">
        <f t="shared" si="460"/>
        <v/>
      </c>
      <c r="P1946" s="66" t="str">
        <f t="shared" si="458"/>
        <v/>
      </c>
      <c r="Q1946" s="66">
        <f t="shared" si="461"/>
        <v>590</v>
      </c>
      <c r="R1946" s="66">
        <f t="shared" si="462"/>
        <v>590</v>
      </c>
      <c r="S1946" s="66">
        <f>Q1946-U1946-SUMIFS(条件付き不可!X:X,条件付き不可!E:E,D1946)</f>
        <v>590</v>
      </c>
      <c r="T1946" s="66">
        <f t="shared" si="459"/>
        <v>590</v>
      </c>
      <c r="U1946" s="66">
        <f>IF(COUNTIFS(条件付き不可!$E:$E,$D1946,条件付き不可!$C:$C,条件付き不可!$V$3)&gt;0,Q1946,SUMIFS(条件付き不可!$L:$L,条件付き不可!$E:$E,$D1946,条件付き不可!$C:$C,U$1))</f>
        <v>0</v>
      </c>
      <c r="V1946" s="66">
        <f>IF(COUNTIFS(条件付き不可!$E:$E,$D1946,条件付き不可!$C:$C,条件付き不可!$V$5)&gt;0,Q1946,IFERROR(VLOOKUP(D1946,条件付き不可!E:Y,21,0),0))</f>
        <v>0</v>
      </c>
    </row>
    <row r="1947" spans="1:22">
      <c r="A1947" s="53" t="str">
        <f t="shared" si="463"/>
        <v>046029</v>
      </c>
      <c r="B1947" s="53">
        <v>32</v>
      </c>
      <c r="C1947">
        <v>1946</v>
      </c>
      <c r="D1947">
        <v>46029</v>
      </c>
      <c r="E1947" t="s">
        <v>3041</v>
      </c>
      <c r="F1947" t="s">
        <v>1365</v>
      </c>
      <c r="G1947" t="str">
        <f>VLOOKUP(A1947,GIS!A:B,2,0)</f>
        <v>千葉寺町　Ｃ　（パークホームズ）</v>
      </c>
      <c r="H1947" t="s">
        <v>918</v>
      </c>
      <c r="I1947" t="s">
        <v>2626</v>
      </c>
      <c r="J1947" s="66">
        <v>380</v>
      </c>
      <c r="K1947" s="66">
        <v>380</v>
      </c>
      <c r="L1947" s="66">
        <v>380</v>
      </c>
      <c r="M1947" s="66">
        <v>380</v>
      </c>
      <c r="N1947" s="66">
        <f>VLOOKUP(A1947,GIS!A:C,3,0)</f>
        <v>380</v>
      </c>
      <c r="O1947" s="66" t="str">
        <f t="shared" si="460"/>
        <v/>
      </c>
      <c r="P1947" s="66" t="str">
        <f t="shared" si="458"/>
        <v/>
      </c>
      <c r="Q1947" s="66">
        <f t="shared" si="461"/>
        <v>380</v>
      </c>
      <c r="R1947" s="66">
        <f t="shared" si="462"/>
        <v>380</v>
      </c>
      <c r="S1947" s="66">
        <f>Q1947-U1947-SUMIFS(条件付き不可!X:X,条件付き不可!E:E,D1947)</f>
        <v>380</v>
      </c>
      <c r="T1947" s="66">
        <f t="shared" si="459"/>
        <v>380</v>
      </c>
      <c r="U1947" s="66">
        <f>IF(COUNTIFS(条件付き不可!$E:$E,$D1947,条件付き不可!$C:$C,条件付き不可!$V$3)&gt;0,Q1947,SUMIFS(条件付き不可!$L:$L,条件付き不可!$E:$E,$D1947,条件付き不可!$C:$C,U$1))</f>
        <v>0</v>
      </c>
      <c r="V1947" s="66">
        <f>IF(COUNTIFS(条件付き不可!$E:$E,$D1947,条件付き不可!$C:$C,条件付き不可!$V$5)&gt;0,Q1947,IFERROR(VLOOKUP(D1947,条件付き不可!E:Y,21,0),0))</f>
        <v>0</v>
      </c>
    </row>
    <row r="1948" spans="1:22">
      <c r="A1948" s="53" t="str">
        <f t="shared" si="463"/>
        <v>046030</v>
      </c>
      <c r="B1948" s="53">
        <v>32</v>
      </c>
      <c r="C1948">
        <v>1947</v>
      </c>
      <c r="D1948">
        <v>46030</v>
      </c>
      <c r="E1948" t="s">
        <v>3041</v>
      </c>
      <c r="F1948" t="s">
        <v>1365</v>
      </c>
      <c r="G1948" t="str">
        <f>VLOOKUP(A1948,GIS!A:B,2,0)</f>
        <v>千葉寺町　Ｄ　（ハーモニープラザ）</v>
      </c>
      <c r="H1948" t="s">
        <v>918</v>
      </c>
      <c r="I1948" t="s">
        <v>2626</v>
      </c>
      <c r="J1948" s="66">
        <v>335</v>
      </c>
      <c r="K1948" s="66">
        <v>335</v>
      </c>
      <c r="L1948" s="66">
        <v>335</v>
      </c>
      <c r="M1948" s="66">
        <v>335</v>
      </c>
      <c r="N1948" s="66">
        <f>VLOOKUP(A1948,GIS!A:C,3,0)</f>
        <v>335</v>
      </c>
      <c r="O1948" s="66" t="str">
        <f t="shared" si="460"/>
        <v/>
      </c>
      <c r="P1948" s="66" t="str">
        <f t="shared" si="458"/>
        <v/>
      </c>
      <c r="Q1948" s="66">
        <f t="shared" si="461"/>
        <v>335</v>
      </c>
      <c r="R1948" s="66">
        <f t="shared" si="462"/>
        <v>335</v>
      </c>
      <c r="S1948" s="66">
        <f>Q1948-U1948-SUMIFS(条件付き不可!X:X,条件付き不可!E:E,D1948)</f>
        <v>335</v>
      </c>
      <c r="T1948" s="66">
        <f t="shared" si="459"/>
        <v>335</v>
      </c>
      <c r="U1948" s="66">
        <f>IF(COUNTIFS(条件付き不可!$E:$E,$D1948,条件付き不可!$C:$C,条件付き不可!$V$3)&gt;0,Q1948,SUMIFS(条件付き不可!$L:$L,条件付き不可!$E:$E,$D1948,条件付き不可!$C:$C,U$1))</f>
        <v>0</v>
      </c>
      <c r="V1948" s="66">
        <f>IF(COUNTIFS(条件付き不可!$E:$E,$D1948,条件付き不可!$C:$C,条件付き不可!$V$5)&gt;0,Q1948,IFERROR(VLOOKUP(D1948,条件付き不可!E:Y,21,0),0))</f>
        <v>0</v>
      </c>
    </row>
    <row r="1949" spans="1:22">
      <c r="A1949" s="53" t="str">
        <f t="shared" si="463"/>
        <v>046031</v>
      </c>
      <c r="B1949" s="53">
        <v>32</v>
      </c>
      <c r="C1949">
        <v>1948</v>
      </c>
      <c r="D1949">
        <v>46031</v>
      </c>
      <c r="E1949" t="s">
        <v>3041</v>
      </c>
      <c r="F1949" t="s">
        <v>1365</v>
      </c>
      <c r="G1949" t="str">
        <f>VLOOKUP(A1949,GIS!A:B,2,0)</f>
        <v>千葉寺町　Ｅ　（県営住宅）</v>
      </c>
      <c r="H1949" t="s">
        <v>918</v>
      </c>
      <c r="I1949" t="s">
        <v>2626</v>
      </c>
      <c r="J1949" s="66">
        <v>520</v>
      </c>
      <c r="K1949" s="66">
        <v>520</v>
      </c>
      <c r="L1949" s="66">
        <v>520</v>
      </c>
      <c r="M1949" s="66">
        <v>520</v>
      </c>
      <c r="N1949" s="66">
        <f>VLOOKUP(A1949,GIS!A:C,3,0)</f>
        <v>520</v>
      </c>
      <c r="O1949" s="66" t="str">
        <f t="shared" si="460"/>
        <v/>
      </c>
      <c r="P1949" s="66" t="str">
        <f t="shared" si="458"/>
        <v/>
      </c>
      <c r="Q1949" s="66">
        <f t="shared" si="461"/>
        <v>520</v>
      </c>
      <c r="R1949" s="66">
        <f t="shared" si="462"/>
        <v>520</v>
      </c>
      <c r="S1949" s="66">
        <f>Q1949-U1949-SUMIFS(条件付き不可!X:X,条件付き不可!E:E,D1949)</f>
        <v>520</v>
      </c>
      <c r="T1949" s="66">
        <f t="shared" si="459"/>
        <v>520</v>
      </c>
      <c r="U1949" s="66">
        <f>IF(COUNTIFS(条件付き不可!$E:$E,$D1949,条件付き不可!$C:$C,条件付き不可!$V$3)&gt;0,Q1949,SUMIFS(条件付き不可!$L:$L,条件付き不可!$E:$E,$D1949,条件付き不可!$C:$C,U$1))</f>
        <v>0</v>
      </c>
      <c r="V1949" s="66">
        <f>IF(COUNTIFS(条件付き不可!$E:$E,$D1949,条件付き不可!$C:$C,条件付き不可!$V$5)&gt;0,Q1949,IFERROR(VLOOKUP(D1949,条件付き不可!E:Y,21,0),0))</f>
        <v>0</v>
      </c>
    </row>
    <row r="1950" spans="1:22">
      <c r="A1950" s="53" t="str">
        <f t="shared" si="463"/>
        <v>046032</v>
      </c>
      <c r="B1950" s="53">
        <v>32</v>
      </c>
      <c r="C1950">
        <v>1949</v>
      </c>
      <c r="D1950">
        <v>46032</v>
      </c>
      <c r="E1950" t="s">
        <v>3041</v>
      </c>
      <c r="F1950" t="s">
        <v>1365</v>
      </c>
      <c r="G1950" t="str">
        <f>VLOOKUP(A1950,GIS!A:B,2,0)</f>
        <v>千葉寺町　Ｆ　（市民の森）</v>
      </c>
      <c r="H1950" t="s">
        <v>918</v>
      </c>
      <c r="I1950" t="s">
        <v>2626</v>
      </c>
      <c r="J1950" s="66">
        <v>560</v>
      </c>
      <c r="K1950" s="66">
        <v>560</v>
      </c>
      <c r="L1950" s="66">
        <v>560</v>
      </c>
      <c r="M1950" s="66">
        <v>560</v>
      </c>
      <c r="N1950" s="66">
        <f>VLOOKUP(A1950,GIS!A:C,3,0)</f>
        <v>560</v>
      </c>
      <c r="O1950" s="66" t="str">
        <f t="shared" si="460"/>
        <v/>
      </c>
      <c r="P1950" s="66" t="str">
        <f t="shared" si="458"/>
        <v/>
      </c>
      <c r="Q1950" s="66">
        <f t="shared" si="461"/>
        <v>560</v>
      </c>
      <c r="R1950" s="66">
        <f t="shared" si="462"/>
        <v>560</v>
      </c>
      <c r="S1950" s="66">
        <f>Q1950-U1950-SUMIFS(条件付き不可!X:X,条件付き不可!E:E,D1950)</f>
        <v>560</v>
      </c>
      <c r="T1950" s="66">
        <f t="shared" si="459"/>
        <v>560</v>
      </c>
      <c r="U1950" s="66">
        <f>IF(COUNTIFS(条件付き不可!$E:$E,$D1950,条件付き不可!$C:$C,条件付き不可!$V$3)&gt;0,Q1950,SUMIFS(条件付き不可!$L:$L,条件付き不可!$E:$E,$D1950,条件付き不可!$C:$C,U$1))</f>
        <v>0</v>
      </c>
      <c r="V1950" s="66">
        <f>IF(COUNTIFS(条件付き不可!$E:$E,$D1950,条件付き不可!$C:$C,条件付き不可!$V$5)&gt;0,Q1950,IFERROR(VLOOKUP(D1950,条件付き不可!E:Y,21,0),0))</f>
        <v>0</v>
      </c>
    </row>
    <row r="1951" spans="1:22">
      <c r="A1951" s="53" t="str">
        <f t="shared" si="463"/>
        <v>046033</v>
      </c>
      <c r="B1951" s="53">
        <v>32</v>
      </c>
      <c r="C1951">
        <v>1950</v>
      </c>
      <c r="D1951">
        <v>46033</v>
      </c>
      <c r="E1951" t="s">
        <v>3041</v>
      </c>
      <c r="F1951" t="s">
        <v>1366</v>
      </c>
      <c r="G1951" t="str">
        <f>VLOOKUP(A1951,GIS!A:B,2,0)</f>
        <v>千葉寺町・宮崎町</v>
      </c>
      <c r="H1951" t="s">
        <v>918</v>
      </c>
      <c r="I1951" t="s">
        <v>2626</v>
      </c>
      <c r="J1951" s="66">
        <v>720</v>
      </c>
      <c r="K1951" s="66">
        <v>526</v>
      </c>
      <c r="L1951" s="66">
        <v>526</v>
      </c>
      <c r="M1951" s="66">
        <v>720</v>
      </c>
      <c r="N1951" s="66">
        <f>VLOOKUP(A1951,GIS!A:C,3,0)</f>
        <v>720</v>
      </c>
      <c r="O1951" s="66" t="str">
        <f t="shared" si="460"/>
        <v/>
      </c>
      <c r="P1951" s="66" t="str">
        <f t="shared" si="458"/>
        <v>✕</v>
      </c>
      <c r="Q1951" s="66">
        <f t="shared" si="461"/>
        <v>720</v>
      </c>
      <c r="R1951" s="66">
        <f t="shared" si="462"/>
        <v>526</v>
      </c>
      <c r="S1951" s="66">
        <f>Q1951-U1951-SUMIFS(条件付き不可!X:X,条件付き不可!E:E,D1951)</f>
        <v>526</v>
      </c>
      <c r="T1951" s="66">
        <f t="shared" si="459"/>
        <v>720</v>
      </c>
      <c r="U1951" s="66">
        <f>IF(COUNTIFS(条件付き不可!$E:$E,$D1951,条件付き不可!$C:$C,条件付き不可!$V$3)&gt;0,Q1951,SUMIFS(条件付き不可!$L:$L,条件付き不可!$E:$E,$D1951,条件付き不可!$C:$C,U$1))</f>
        <v>194</v>
      </c>
      <c r="V1951" s="66">
        <f>IF(COUNTIFS(条件付き不可!$E:$E,$D1951,条件付き不可!$C:$C,条件付き不可!$V$5)&gt;0,Q1951,IFERROR(VLOOKUP(D1951,条件付き不可!E:Y,21,0),0))</f>
        <v>0</v>
      </c>
    </row>
    <row r="1952" spans="1:22">
      <c r="A1952" s="53" t="str">
        <f t="shared" si="463"/>
        <v>046034</v>
      </c>
      <c r="B1952" s="53">
        <v>32</v>
      </c>
      <c r="C1952">
        <v>1951</v>
      </c>
      <c r="D1952">
        <v>46034</v>
      </c>
      <c r="E1952" t="s">
        <v>3041</v>
      </c>
      <c r="F1952" t="s">
        <v>1366</v>
      </c>
      <c r="G1952" t="str">
        <f>VLOOKUP(A1952,GIS!A:B,2,0)</f>
        <v>宮崎町　Ａ　（宮崎北公園）</v>
      </c>
      <c r="H1952" t="s">
        <v>918</v>
      </c>
      <c r="I1952" t="s">
        <v>2626</v>
      </c>
      <c r="J1952" s="66">
        <v>400</v>
      </c>
      <c r="K1952" s="66">
        <v>215</v>
      </c>
      <c r="L1952" s="66">
        <v>215</v>
      </c>
      <c r="M1952" s="66">
        <v>400</v>
      </c>
      <c r="N1952" s="66">
        <f>VLOOKUP(A1952,GIS!A:C,3,0)</f>
        <v>400</v>
      </c>
      <c r="O1952" s="66" t="str">
        <f t="shared" si="460"/>
        <v/>
      </c>
      <c r="P1952" s="66" t="str">
        <f t="shared" si="458"/>
        <v>✕</v>
      </c>
      <c r="Q1952" s="66">
        <f t="shared" si="461"/>
        <v>400</v>
      </c>
      <c r="R1952" s="66">
        <f t="shared" si="462"/>
        <v>215</v>
      </c>
      <c r="S1952" s="66">
        <f>Q1952-U1952-SUMIFS(条件付き不可!X:X,条件付き不可!E:E,D1952)</f>
        <v>215</v>
      </c>
      <c r="T1952" s="66">
        <f t="shared" si="459"/>
        <v>400</v>
      </c>
      <c r="U1952" s="66">
        <f>IF(COUNTIFS(条件付き不可!$E:$E,$D1952,条件付き不可!$C:$C,条件付き不可!$V$3)&gt;0,Q1952,SUMIFS(条件付き不可!$L:$L,条件付き不可!$E:$E,$D1952,条件付き不可!$C:$C,U$1))</f>
        <v>185</v>
      </c>
      <c r="V1952" s="66">
        <f>IF(COUNTIFS(条件付き不可!$E:$E,$D1952,条件付き不可!$C:$C,条件付き不可!$V$5)&gt;0,Q1952,IFERROR(VLOOKUP(D1952,条件付き不可!E:Y,21,0),0))</f>
        <v>0</v>
      </c>
    </row>
    <row r="1953" spans="1:22">
      <c r="A1953" s="53" t="str">
        <f t="shared" si="463"/>
        <v>046035</v>
      </c>
      <c r="B1953" s="53">
        <v>32</v>
      </c>
      <c r="C1953">
        <v>1952</v>
      </c>
      <c r="D1953">
        <v>46035</v>
      </c>
      <c r="E1953" t="s">
        <v>3041</v>
      </c>
      <c r="F1953" t="s">
        <v>1366</v>
      </c>
      <c r="G1953" t="str">
        <f>VLOOKUP(A1953,GIS!A:B,2,0)</f>
        <v>宮崎町　Ｂ　（ゴルフクラブ）</v>
      </c>
      <c r="H1953" t="s">
        <v>918</v>
      </c>
      <c r="I1953" t="s">
        <v>2626</v>
      </c>
      <c r="J1953" s="66">
        <v>500</v>
      </c>
      <c r="K1953" s="66">
        <v>500</v>
      </c>
      <c r="L1953" s="66">
        <v>500</v>
      </c>
      <c r="M1953" s="66">
        <v>500</v>
      </c>
      <c r="N1953" s="66">
        <f>VLOOKUP(A1953,GIS!A:C,3,0)</f>
        <v>500</v>
      </c>
      <c r="O1953" s="66" t="str">
        <f t="shared" si="460"/>
        <v/>
      </c>
      <c r="P1953" s="66" t="str">
        <f t="shared" si="458"/>
        <v/>
      </c>
      <c r="Q1953" s="66">
        <f t="shared" si="461"/>
        <v>500</v>
      </c>
      <c r="R1953" s="66">
        <f t="shared" si="462"/>
        <v>500</v>
      </c>
      <c r="S1953" s="66">
        <f>Q1953-U1953-SUMIFS(条件付き不可!X:X,条件付き不可!E:E,D1953)</f>
        <v>500</v>
      </c>
      <c r="T1953" s="66">
        <f t="shared" si="459"/>
        <v>500</v>
      </c>
      <c r="U1953" s="66">
        <f>IF(COUNTIFS(条件付き不可!$E:$E,$D1953,条件付き不可!$C:$C,条件付き不可!$V$3)&gt;0,Q1953,SUMIFS(条件付き不可!$L:$L,条件付き不可!$E:$E,$D1953,条件付き不可!$C:$C,U$1))</f>
        <v>0</v>
      </c>
      <c r="V1953" s="66">
        <f>IF(COUNTIFS(条件付き不可!$E:$E,$D1953,条件付き不可!$C:$C,条件付き不可!$V$5)&gt;0,Q1953,IFERROR(VLOOKUP(D1953,条件付き不可!E:Y,21,0),0))</f>
        <v>0</v>
      </c>
    </row>
    <row r="1954" spans="1:22">
      <c r="A1954" s="53" t="str">
        <f t="shared" si="463"/>
        <v>046036</v>
      </c>
      <c r="B1954" s="53">
        <v>32</v>
      </c>
      <c r="C1954">
        <v>1953</v>
      </c>
      <c r="D1954">
        <v>46036</v>
      </c>
      <c r="E1954" t="s">
        <v>3041</v>
      </c>
      <c r="F1954" t="s">
        <v>1366</v>
      </c>
      <c r="G1954" t="str">
        <f>VLOOKUP(A1954,GIS!A:B,2,0)</f>
        <v>宮崎町　Ｃ　（白坂公園）</v>
      </c>
      <c r="H1954" t="s">
        <v>918</v>
      </c>
      <c r="I1954" t="s">
        <v>2626</v>
      </c>
      <c r="J1954" s="66">
        <v>530</v>
      </c>
      <c r="K1954" s="66">
        <v>530</v>
      </c>
      <c r="L1954" s="66">
        <v>530</v>
      </c>
      <c r="M1954" s="66">
        <v>530</v>
      </c>
      <c r="N1954" s="66">
        <f>VLOOKUP(A1954,GIS!A:C,3,0)</f>
        <v>530</v>
      </c>
      <c r="O1954" s="66" t="str">
        <f t="shared" si="460"/>
        <v/>
      </c>
      <c r="P1954" s="66" t="str">
        <f t="shared" si="458"/>
        <v/>
      </c>
      <c r="Q1954" s="66">
        <f t="shared" si="461"/>
        <v>530</v>
      </c>
      <c r="R1954" s="66">
        <f t="shared" si="462"/>
        <v>530</v>
      </c>
      <c r="S1954" s="66">
        <f>Q1954-U1954-SUMIFS(条件付き不可!X:X,条件付き不可!E:E,D1954)</f>
        <v>530</v>
      </c>
      <c r="T1954" s="66">
        <f t="shared" si="459"/>
        <v>530</v>
      </c>
      <c r="U1954" s="66">
        <f>IF(COUNTIFS(条件付き不可!$E:$E,$D1954,条件付き不可!$C:$C,条件付き不可!$V$3)&gt;0,Q1954,SUMIFS(条件付き不可!$L:$L,条件付き不可!$E:$E,$D1954,条件付き不可!$C:$C,U$1))</f>
        <v>0</v>
      </c>
      <c r="V1954" s="66">
        <f>IF(COUNTIFS(条件付き不可!$E:$E,$D1954,条件付き不可!$C:$C,条件付き不可!$V$5)&gt;0,Q1954,IFERROR(VLOOKUP(D1954,条件付き不可!E:Y,21,0),0))</f>
        <v>0</v>
      </c>
    </row>
    <row r="1955" spans="1:22">
      <c r="A1955" s="53" t="str">
        <f>TEXT(D1955,"000000")</f>
        <v>046076</v>
      </c>
      <c r="B1955" s="53">
        <v>32</v>
      </c>
      <c r="C1955">
        <v>1954</v>
      </c>
      <c r="D1955">
        <v>46076</v>
      </c>
      <c r="E1955" t="s">
        <v>3041</v>
      </c>
      <c r="F1955" t="s">
        <v>1366</v>
      </c>
      <c r="G1955" t="str">
        <f>VLOOKUP(A1955,GIS!A:B,2,0)</f>
        <v>宮崎町D</v>
      </c>
      <c r="H1955" t="s">
        <v>918</v>
      </c>
      <c r="I1955" t="s">
        <v>2626</v>
      </c>
      <c r="J1955" s="66">
        <v>460</v>
      </c>
      <c r="K1955" s="66">
        <v>460</v>
      </c>
      <c r="L1955" s="66">
        <v>460</v>
      </c>
      <c r="M1955" s="66">
        <v>460</v>
      </c>
      <c r="N1955" s="66">
        <f>VLOOKUP(A1955,GIS!A:C,3,0)</f>
        <v>460</v>
      </c>
      <c r="O1955" s="66" t="str">
        <f>IF(J1955=N1955,"","✕")</f>
        <v/>
      </c>
      <c r="P1955" s="66" t="str">
        <f t="shared" si="458"/>
        <v/>
      </c>
      <c r="Q1955" s="66">
        <f>N1955</f>
        <v>460</v>
      </c>
      <c r="R1955" s="66">
        <f>Q1955-U1955</f>
        <v>460</v>
      </c>
      <c r="S1955" s="66">
        <f>Q1955-U1955-SUMIFS(条件付き不可!X:X,条件付き不可!E:E,D1955)</f>
        <v>460</v>
      </c>
      <c r="T1955" s="66">
        <f t="shared" si="459"/>
        <v>460</v>
      </c>
      <c r="U1955" s="66">
        <f>IF(COUNTIFS(条件付き不可!$E:$E,$D1955,条件付き不可!$C:$C,条件付き不可!$V$3)&gt;0,Q1955,SUMIFS(条件付き不可!$L:$L,条件付き不可!$E:$E,$D1955,条件付き不可!$C:$C,U$1))</f>
        <v>0</v>
      </c>
      <c r="V1955" s="66">
        <f>IF(COUNTIFS(条件付き不可!$E:$E,$D1955,条件付き不可!$C:$C,条件付き不可!$V$5)&gt;0,Q1955,IFERROR(VLOOKUP(D1955,条件付き不可!E:Y,21,0),0))</f>
        <v>0</v>
      </c>
    </row>
    <row r="1956" spans="1:22">
      <c r="A1956" s="53" t="str">
        <f t="shared" si="463"/>
        <v>046037</v>
      </c>
      <c r="B1956" s="53">
        <v>32</v>
      </c>
      <c r="C1956">
        <v>1955</v>
      </c>
      <c r="D1956">
        <v>46037</v>
      </c>
      <c r="E1956" t="s">
        <v>3041</v>
      </c>
      <c r="F1956" t="s">
        <v>1366</v>
      </c>
      <c r="G1956" t="str">
        <f>VLOOKUP(A1956,GIS!A:B,2,0)</f>
        <v>宮崎町・宮崎　１</v>
      </c>
      <c r="H1956" t="s">
        <v>918</v>
      </c>
      <c r="I1956" t="s">
        <v>2626</v>
      </c>
      <c r="J1956" s="66">
        <v>590</v>
      </c>
      <c r="K1956" s="66">
        <v>590</v>
      </c>
      <c r="L1956" s="66">
        <v>590</v>
      </c>
      <c r="M1956" s="66">
        <v>590</v>
      </c>
      <c r="N1956" s="66">
        <f>VLOOKUP(A1956,GIS!A:C,3,0)</f>
        <v>590</v>
      </c>
      <c r="O1956" s="66" t="str">
        <f t="shared" si="460"/>
        <v/>
      </c>
      <c r="P1956" s="66" t="str">
        <f t="shared" si="458"/>
        <v/>
      </c>
      <c r="Q1956" s="66">
        <f t="shared" si="461"/>
        <v>590</v>
      </c>
      <c r="R1956" s="66">
        <f t="shared" si="462"/>
        <v>590</v>
      </c>
      <c r="S1956" s="66">
        <f>Q1956-U1956-SUMIFS(条件付き不可!X:X,条件付き不可!E:E,D1956)</f>
        <v>590</v>
      </c>
      <c r="T1956" s="66">
        <f t="shared" si="459"/>
        <v>590</v>
      </c>
      <c r="U1956" s="66">
        <f>IF(COUNTIFS(条件付き不可!$E:$E,$D1956,条件付き不可!$C:$C,条件付き不可!$V$3)&gt;0,Q1956,SUMIFS(条件付き不可!$L:$L,条件付き不可!$E:$E,$D1956,条件付き不可!$C:$C,U$1))</f>
        <v>0</v>
      </c>
      <c r="V1956" s="66">
        <f>IF(COUNTIFS(条件付き不可!$E:$E,$D1956,条件付き不可!$C:$C,条件付き不可!$V$5)&gt;0,Q1956,IFERROR(VLOOKUP(D1956,条件付き不可!E:Y,21,0),0))</f>
        <v>0</v>
      </c>
    </row>
    <row r="1957" spans="1:22">
      <c r="A1957" s="53" t="str">
        <f t="shared" si="463"/>
        <v>046038</v>
      </c>
      <c r="B1957" s="53">
        <v>32</v>
      </c>
      <c r="C1957">
        <v>1956</v>
      </c>
      <c r="D1957">
        <v>46038</v>
      </c>
      <c r="E1957" t="s">
        <v>3041</v>
      </c>
      <c r="F1957" t="s">
        <v>1366</v>
      </c>
      <c r="G1957" t="str">
        <f>VLOOKUP(A1957,GIS!A:B,2,0)</f>
        <v>宮崎　１</v>
      </c>
      <c r="H1957" t="s">
        <v>918</v>
      </c>
      <c r="I1957" t="s">
        <v>2626</v>
      </c>
      <c r="J1957" s="66">
        <v>345</v>
      </c>
      <c r="K1957" s="66">
        <v>345</v>
      </c>
      <c r="L1957" s="66">
        <v>345</v>
      </c>
      <c r="M1957" s="66">
        <v>345</v>
      </c>
      <c r="N1957" s="66">
        <f>VLOOKUP(A1957,GIS!A:C,3,0)</f>
        <v>345</v>
      </c>
      <c r="O1957" s="66" t="str">
        <f t="shared" si="460"/>
        <v/>
      </c>
      <c r="P1957" s="66" t="str">
        <f t="shared" si="458"/>
        <v/>
      </c>
      <c r="Q1957" s="66">
        <f t="shared" si="461"/>
        <v>345</v>
      </c>
      <c r="R1957" s="66">
        <f t="shared" si="462"/>
        <v>345</v>
      </c>
      <c r="S1957" s="66">
        <f>Q1957-U1957-SUMIFS(条件付き不可!X:X,条件付き不可!E:E,D1957)</f>
        <v>345</v>
      </c>
      <c r="T1957" s="66">
        <f t="shared" si="459"/>
        <v>345</v>
      </c>
      <c r="U1957" s="66">
        <f>IF(COUNTIFS(条件付き不可!$E:$E,$D1957,条件付き不可!$C:$C,条件付き不可!$V$3)&gt;0,Q1957,SUMIFS(条件付き不可!$L:$L,条件付き不可!$E:$E,$D1957,条件付き不可!$C:$C,U$1))</f>
        <v>0</v>
      </c>
      <c r="V1957" s="66">
        <f>IF(COUNTIFS(条件付き不可!$E:$E,$D1957,条件付き不可!$C:$C,条件付き不可!$V$5)&gt;0,Q1957,IFERROR(VLOOKUP(D1957,条件付き不可!E:Y,21,0),0))</f>
        <v>0</v>
      </c>
    </row>
    <row r="1958" spans="1:22">
      <c r="A1958" s="53" t="str">
        <f t="shared" si="463"/>
        <v>046039</v>
      </c>
      <c r="B1958" s="53">
        <v>32</v>
      </c>
      <c r="C1958">
        <v>1957</v>
      </c>
      <c r="D1958">
        <v>46039</v>
      </c>
      <c r="E1958" t="s">
        <v>3041</v>
      </c>
      <c r="F1958" t="s">
        <v>1366</v>
      </c>
      <c r="G1958" t="str">
        <f>VLOOKUP(A1958,GIS!A:B,2,0)</f>
        <v>宮崎　２</v>
      </c>
      <c r="H1958" t="s">
        <v>918</v>
      </c>
      <c r="I1958" t="s">
        <v>2626</v>
      </c>
      <c r="J1958" s="66">
        <v>475</v>
      </c>
      <c r="K1958" s="66">
        <v>475</v>
      </c>
      <c r="L1958" s="66">
        <v>475</v>
      </c>
      <c r="M1958" s="66">
        <v>475</v>
      </c>
      <c r="N1958" s="66">
        <f>VLOOKUP(A1958,GIS!A:C,3,0)</f>
        <v>475</v>
      </c>
      <c r="O1958" s="66" t="str">
        <f t="shared" si="460"/>
        <v/>
      </c>
      <c r="P1958" s="66" t="str">
        <f t="shared" si="458"/>
        <v/>
      </c>
      <c r="Q1958" s="66">
        <f t="shared" si="461"/>
        <v>475</v>
      </c>
      <c r="R1958" s="66">
        <f t="shared" si="462"/>
        <v>475</v>
      </c>
      <c r="S1958" s="66">
        <f>Q1958-U1958-SUMIFS(条件付き不可!X:X,条件付き不可!E:E,D1958)</f>
        <v>475</v>
      </c>
      <c r="T1958" s="66">
        <f t="shared" si="459"/>
        <v>475</v>
      </c>
      <c r="U1958" s="66">
        <f>IF(COUNTIFS(条件付き不可!$E:$E,$D1958,条件付き不可!$C:$C,条件付き不可!$V$3)&gt;0,Q1958,SUMIFS(条件付き不可!$L:$L,条件付き不可!$E:$E,$D1958,条件付き不可!$C:$C,U$1))</f>
        <v>0</v>
      </c>
      <c r="V1958" s="66">
        <f>IF(COUNTIFS(条件付き不可!$E:$E,$D1958,条件付き不可!$C:$C,条件付き不可!$V$5)&gt;0,Q1958,IFERROR(VLOOKUP(D1958,条件付き不可!E:Y,21,0),0))</f>
        <v>0</v>
      </c>
    </row>
    <row r="1959" spans="1:22">
      <c r="A1959" s="53" t="str">
        <f t="shared" si="463"/>
        <v>046040</v>
      </c>
      <c r="B1959" s="53">
        <v>32</v>
      </c>
      <c r="C1959">
        <v>1958</v>
      </c>
      <c r="D1959">
        <v>46040</v>
      </c>
      <c r="E1959" t="s">
        <v>3041</v>
      </c>
      <c r="F1959" t="s">
        <v>1371</v>
      </c>
      <c r="G1959" t="str">
        <f>VLOOKUP(A1959,GIS!A:B,2,0)</f>
        <v>今井　１</v>
      </c>
      <c r="H1959" t="s">
        <v>918</v>
      </c>
      <c r="I1959" t="s">
        <v>2626</v>
      </c>
      <c r="J1959" s="66">
        <v>650</v>
      </c>
      <c r="K1959" s="66">
        <v>650</v>
      </c>
      <c r="L1959" s="66">
        <v>650</v>
      </c>
      <c r="M1959" s="66">
        <v>650</v>
      </c>
      <c r="N1959" s="66">
        <f>VLOOKUP(A1959,GIS!A:C,3,0)</f>
        <v>650</v>
      </c>
      <c r="O1959" s="66" t="str">
        <f t="shared" si="460"/>
        <v/>
      </c>
      <c r="P1959" s="66" t="str">
        <f t="shared" si="458"/>
        <v/>
      </c>
      <c r="Q1959" s="66">
        <f t="shared" si="461"/>
        <v>650</v>
      </c>
      <c r="R1959" s="66">
        <f t="shared" si="462"/>
        <v>650</v>
      </c>
      <c r="S1959" s="66">
        <f>Q1959-U1959-SUMIFS(条件付き不可!X:X,条件付き不可!E:E,D1959)</f>
        <v>650</v>
      </c>
      <c r="T1959" s="66">
        <f t="shared" si="459"/>
        <v>650</v>
      </c>
      <c r="U1959" s="66">
        <f>IF(COUNTIFS(条件付き不可!$E:$E,$D1959,条件付き不可!$C:$C,条件付き不可!$V$3)&gt;0,Q1959,SUMIFS(条件付き不可!$L:$L,条件付き不可!$E:$E,$D1959,条件付き不可!$C:$C,U$1))</f>
        <v>0</v>
      </c>
      <c r="V1959" s="66">
        <f>IF(COUNTIFS(条件付き不可!$E:$E,$D1959,条件付き不可!$C:$C,条件付き不可!$V$5)&gt;0,Q1959,IFERROR(VLOOKUP(D1959,条件付き不可!E:Y,21,0),0))</f>
        <v>0</v>
      </c>
    </row>
    <row r="1960" spans="1:22">
      <c r="A1960" s="53" t="str">
        <f t="shared" si="463"/>
        <v>046041</v>
      </c>
      <c r="B1960" s="53">
        <v>32</v>
      </c>
      <c r="C1960">
        <v>1959</v>
      </c>
      <c r="D1960">
        <v>46041</v>
      </c>
      <c r="E1960" t="s">
        <v>3041</v>
      </c>
      <c r="F1960" t="s">
        <v>1371</v>
      </c>
      <c r="G1960" t="str">
        <f>VLOOKUP(A1960,GIS!A:B,2,0)</f>
        <v>今井　２</v>
      </c>
      <c r="H1960" t="s">
        <v>918</v>
      </c>
      <c r="I1960" t="s">
        <v>2626</v>
      </c>
      <c r="J1960" s="66">
        <v>580</v>
      </c>
      <c r="K1960" s="66">
        <v>550</v>
      </c>
      <c r="L1960" s="66">
        <v>550</v>
      </c>
      <c r="M1960" s="66">
        <v>580</v>
      </c>
      <c r="N1960" s="66">
        <f>VLOOKUP(A1960,GIS!A:C,3,0)</f>
        <v>580</v>
      </c>
      <c r="O1960" s="66" t="str">
        <f t="shared" si="460"/>
        <v/>
      </c>
      <c r="P1960" s="66" t="str">
        <f t="shared" si="458"/>
        <v>✕</v>
      </c>
      <c r="Q1960" s="66">
        <f t="shared" si="461"/>
        <v>580</v>
      </c>
      <c r="R1960" s="66">
        <f t="shared" si="462"/>
        <v>550</v>
      </c>
      <c r="S1960" s="66">
        <f>Q1960-U1960-SUMIFS(条件付き不可!X:X,条件付き不可!E:E,D1960)</f>
        <v>550</v>
      </c>
      <c r="T1960" s="66">
        <f t="shared" si="459"/>
        <v>580</v>
      </c>
      <c r="U1960" s="66">
        <f>IF(COUNTIFS(条件付き不可!$E:$E,$D1960,条件付き不可!$C:$C,条件付き不可!$V$3)&gt;0,Q1960,SUMIFS(条件付き不可!$L:$L,条件付き不可!$E:$E,$D1960,条件付き不可!$C:$C,U$1))</f>
        <v>30</v>
      </c>
      <c r="V1960" s="66">
        <f>IF(COUNTIFS(条件付き不可!$E:$E,$D1960,条件付き不可!$C:$C,条件付き不可!$V$5)&gt;0,Q1960,IFERROR(VLOOKUP(D1960,条件付き不可!E:Y,21,0),0))</f>
        <v>0</v>
      </c>
    </row>
    <row r="1961" spans="1:22">
      <c r="A1961" s="53" t="str">
        <f t="shared" si="463"/>
        <v>046042</v>
      </c>
      <c r="B1961" s="53">
        <v>32</v>
      </c>
      <c r="C1961">
        <v>1960</v>
      </c>
      <c r="D1961">
        <v>46042</v>
      </c>
      <c r="E1961" t="s">
        <v>3041</v>
      </c>
      <c r="F1961" t="s">
        <v>1371</v>
      </c>
      <c r="G1961" t="str">
        <f>VLOOKUP(A1961,GIS!A:B,2,0)</f>
        <v>今井　３Ａ</v>
      </c>
      <c r="H1961" t="s">
        <v>918</v>
      </c>
      <c r="I1961" t="s">
        <v>2626</v>
      </c>
      <c r="J1961" s="66">
        <v>550</v>
      </c>
      <c r="K1961" s="66">
        <v>550</v>
      </c>
      <c r="L1961" s="66">
        <v>550</v>
      </c>
      <c r="M1961" s="66">
        <v>550</v>
      </c>
      <c r="N1961" s="66">
        <f>VLOOKUP(A1961,GIS!A:C,3,0)</f>
        <v>550</v>
      </c>
      <c r="O1961" s="66" t="str">
        <f t="shared" si="460"/>
        <v/>
      </c>
      <c r="P1961" s="66" t="str">
        <f t="shared" si="458"/>
        <v/>
      </c>
      <c r="Q1961" s="66">
        <f t="shared" si="461"/>
        <v>550</v>
      </c>
      <c r="R1961" s="66">
        <f t="shared" si="462"/>
        <v>550</v>
      </c>
      <c r="S1961" s="66">
        <f>Q1961-U1961-SUMIFS(条件付き不可!X:X,条件付き不可!E:E,D1961)</f>
        <v>550</v>
      </c>
      <c r="T1961" s="66">
        <f t="shared" si="459"/>
        <v>550</v>
      </c>
      <c r="U1961" s="66">
        <f>IF(COUNTIFS(条件付き不可!$E:$E,$D1961,条件付き不可!$C:$C,条件付き不可!$V$3)&gt;0,Q1961,SUMIFS(条件付き不可!$L:$L,条件付き不可!$E:$E,$D1961,条件付き不可!$C:$C,U$1))</f>
        <v>0</v>
      </c>
      <c r="V1961" s="66">
        <f>IF(COUNTIFS(条件付き不可!$E:$E,$D1961,条件付き不可!$C:$C,条件付き不可!$V$5)&gt;0,Q1961,IFERROR(VLOOKUP(D1961,条件付き不可!E:Y,21,0),0))</f>
        <v>0</v>
      </c>
    </row>
    <row r="1962" spans="1:22">
      <c r="A1962" s="53" t="str">
        <f t="shared" si="463"/>
        <v>046074</v>
      </c>
      <c r="B1962" s="53">
        <v>32</v>
      </c>
      <c r="C1962">
        <v>1961</v>
      </c>
      <c r="D1962">
        <v>46074</v>
      </c>
      <c r="E1962" t="s">
        <v>3041</v>
      </c>
      <c r="F1962" t="s">
        <v>1371</v>
      </c>
      <c r="G1962" t="str">
        <f>VLOOKUP(A1962,GIS!A:B,2,0)</f>
        <v>今井　３B</v>
      </c>
      <c r="H1962" t="s">
        <v>918</v>
      </c>
      <c r="I1962" t="s">
        <v>2626</v>
      </c>
      <c r="J1962" s="66">
        <v>300</v>
      </c>
      <c r="K1962" s="66">
        <v>300</v>
      </c>
      <c r="L1962" s="66">
        <v>300</v>
      </c>
      <c r="M1962" s="66">
        <v>300</v>
      </c>
      <c r="N1962" s="66">
        <f>VLOOKUP(A1962,GIS!A:C,3,0)</f>
        <v>300</v>
      </c>
      <c r="O1962" s="66" t="str">
        <f t="shared" si="460"/>
        <v/>
      </c>
      <c r="P1962" s="66" t="str">
        <f t="shared" si="458"/>
        <v/>
      </c>
      <c r="Q1962" s="66">
        <f t="shared" si="461"/>
        <v>300</v>
      </c>
      <c r="R1962" s="66">
        <f t="shared" si="462"/>
        <v>300</v>
      </c>
      <c r="S1962" s="66">
        <f>Q1962-U1962-SUMIFS(条件付き不可!X:X,条件付き不可!E:E,D1962)</f>
        <v>300</v>
      </c>
      <c r="T1962" s="66">
        <f t="shared" si="459"/>
        <v>300</v>
      </c>
      <c r="U1962" s="66">
        <f>IF(COUNTIFS(条件付き不可!$E:$E,$D1962,条件付き不可!$C:$C,条件付き不可!$V$3)&gt;0,Q1962,SUMIFS(条件付き不可!$L:$L,条件付き不可!$E:$E,$D1962,条件付き不可!$C:$C,U$1))</f>
        <v>0</v>
      </c>
      <c r="V1962" s="66">
        <f>IF(COUNTIFS(条件付き不可!$E:$E,$D1962,条件付き不可!$C:$C,条件付き不可!$V$5)&gt;0,Q1962,IFERROR(VLOOKUP(D1962,条件付き不可!E:Y,21,0),0))</f>
        <v>0</v>
      </c>
    </row>
    <row r="1963" spans="1:22">
      <c r="A1963" s="53" t="str">
        <f t="shared" si="463"/>
        <v>046043</v>
      </c>
      <c r="B1963" s="53">
        <v>32</v>
      </c>
      <c r="C1963">
        <v>1962</v>
      </c>
      <c r="D1963">
        <v>46043</v>
      </c>
      <c r="E1963" t="s">
        <v>3041</v>
      </c>
      <c r="F1963" t="s">
        <v>1371</v>
      </c>
      <c r="G1963" t="str">
        <f>VLOOKUP(A1963,GIS!A:B,2,0)</f>
        <v>若草　１</v>
      </c>
      <c r="H1963" t="s">
        <v>918</v>
      </c>
      <c r="I1963" t="s">
        <v>2626</v>
      </c>
      <c r="J1963" s="66">
        <v>670</v>
      </c>
      <c r="K1963" s="66">
        <v>670</v>
      </c>
      <c r="L1963" s="66">
        <v>340</v>
      </c>
      <c r="M1963" s="66">
        <v>340</v>
      </c>
      <c r="N1963" s="66">
        <f>VLOOKUP(A1963,GIS!A:C,3,0)</f>
        <v>670</v>
      </c>
      <c r="O1963" s="66" t="str">
        <f t="shared" si="460"/>
        <v/>
      </c>
      <c r="P1963" s="66" t="str">
        <f t="shared" si="458"/>
        <v>✕</v>
      </c>
      <c r="Q1963" s="66">
        <f t="shared" si="461"/>
        <v>670</v>
      </c>
      <c r="R1963" s="66">
        <f t="shared" si="462"/>
        <v>670</v>
      </c>
      <c r="S1963" s="66">
        <f>Q1963-U1963-SUMIFS(条件付き不可!X:X,条件付き不可!E:E,D1963)</f>
        <v>340</v>
      </c>
      <c r="T1963" s="66">
        <f t="shared" si="459"/>
        <v>340</v>
      </c>
      <c r="U1963" s="66">
        <f>IF(COUNTIFS(条件付き不可!$E:$E,$D1963,条件付き不可!$C:$C,条件付き不可!$V$3)&gt;0,Q1963,SUMIFS(条件付き不可!$L:$L,条件付き不可!$E:$E,$D1963,条件付き不可!$C:$C,U$1))</f>
        <v>0</v>
      </c>
      <c r="V1963" s="66">
        <f>IF(COUNTIFS(条件付き不可!$E:$E,$D1963,条件付き不可!$C:$C,条件付き不可!$V$5)&gt;0,Q1963,IFERROR(VLOOKUP(D1963,条件付き不可!E:Y,21,0),0))</f>
        <v>330</v>
      </c>
    </row>
    <row r="1964" spans="1:22">
      <c r="A1964" s="53" t="str">
        <f t="shared" si="463"/>
        <v>046044</v>
      </c>
      <c r="B1964" s="53">
        <v>32</v>
      </c>
      <c r="C1964">
        <v>1963</v>
      </c>
      <c r="D1964">
        <v>46044</v>
      </c>
      <c r="E1964" t="s">
        <v>3041</v>
      </c>
      <c r="F1964" t="s">
        <v>1371</v>
      </c>
      <c r="G1964" t="str">
        <f>VLOOKUP(A1964,GIS!A:B,2,0)</f>
        <v>蘇我　１－Ａ</v>
      </c>
      <c r="H1964" t="s">
        <v>918</v>
      </c>
      <c r="I1964" t="s">
        <v>2626</v>
      </c>
      <c r="J1964" s="66">
        <v>426</v>
      </c>
      <c r="K1964" s="66">
        <v>426</v>
      </c>
      <c r="L1964" s="66">
        <v>426</v>
      </c>
      <c r="M1964" s="66">
        <v>426</v>
      </c>
      <c r="N1964" s="66">
        <f>VLOOKUP(A1964,GIS!A:C,3,0)</f>
        <v>426</v>
      </c>
      <c r="O1964" s="66" t="str">
        <f t="shared" si="460"/>
        <v/>
      </c>
      <c r="P1964" s="66" t="str">
        <f t="shared" si="458"/>
        <v/>
      </c>
      <c r="Q1964" s="66">
        <f t="shared" si="461"/>
        <v>426</v>
      </c>
      <c r="R1964" s="66">
        <f t="shared" si="462"/>
        <v>426</v>
      </c>
      <c r="S1964" s="66">
        <f>Q1964-U1964-SUMIFS(条件付き不可!X:X,条件付き不可!E:E,D1964)</f>
        <v>426</v>
      </c>
      <c r="T1964" s="66">
        <f t="shared" si="459"/>
        <v>426</v>
      </c>
      <c r="U1964" s="66">
        <f>IF(COUNTIFS(条件付き不可!$E:$E,$D1964,条件付き不可!$C:$C,条件付き不可!$V$3)&gt;0,Q1964,SUMIFS(条件付き不可!$L:$L,条件付き不可!$E:$E,$D1964,条件付き不可!$C:$C,U$1))</f>
        <v>0</v>
      </c>
      <c r="V1964" s="66">
        <f>IF(COUNTIFS(条件付き不可!$E:$E,$D1964,条件付き不可!$C:$C,条件付き不可!$V$5)&gt;0,Q1964,IFERROR(VLOOKUP(D1964,条件付き不可!E:Y,21,0),0))</f>
        <v>0</v>
      </c>
    </row>
    <row r="1965" spans="1:22">
      <c r="A1965" s="53" t="str">
        <f t="shared" si="463"/>
        <v>046045</v>
      </c>
      <c r="B1965" s="53">
        <v>32</v>
      </c>
      <c r="C1965">
        <v>1964</v>
      </c>
      <c r="D1965">
        <v>46045</v>
      </c>
      <c r="E1965" t="s">
        <v>3041</v>
      </c>
      <c r="F1965" t="s">
        <v>1371</v>
      </c>
      <c r="G1965" t="str">
        <f>VLOOKUP(A1965,GIS!A:B,2,0)</f>
        <v>蘇我　１－Ｂ</v>
      </c>
      <c r="H1965" t="s">
        <v>918</v>
      </c>
      <c r="I1965" t="s">
        <v>2626</v>
      </c>
      <c r="J1965" s="66">
        <v>460</v>
      </c>
      <c r="K1965" s="66">
        <v>460</v>
      </c>
      <c r="L1965" s="66">
        <v>460</v>
      </c>
      <c r="M1965" s="66">
        <v>460</v>
      </c>
      <c r="N1965" s="66">
        <f>VLOOKUP(A1965,GIS!A:C,3,0)</f>
        <v>460</v>
      </c>
      <c r="O1965" s="66" t="str">
        <f t="shared" si="460"/>
        <v/>
      </c>
      <c r="P1965" s="66" t="str">
        <f t="shared" si="458"/>
        <v/>
      </c>
      <c r="Q1965" s="66">
        <f t="shared" si="461"/>
        <v>460</v>
      </c>
      <c r="R1965" s="66">
        <f t="shared" si="462"/>
        <v>460</v>
      </c>
      <c r="S1965" s="66">
        <f>Q1965-U1965-SUMIFS(条件付き不可!X:X,条件付き不可!E:E,D1965)</f>
        <v>460</v>
      </c>
      <c r="T1965" s="66">
        <f t="shared" si="459"/>
        <v>460</v>
      </c>
      <c r="U1965" s="66">
        <f>IF(COUNTIFS(条件付き不可!$E:$E,$D1965,条件付き不可!$C:$C,条件付き不可!$V$3)&gt;0,Q1965,SUMIFS(条件付き不可!$L:$L,条件付き不可!$E:$E,$D1965,条件付き不可!$C:$C,U$1))</f>
        <v>0</v>
      </c>
      <c r="V1965" s="66">
        <f>IF(COUNTIFS(条件付き不可!$E:$E,$D1965,条件付き不可!$C:$C,条件付き不可!$V$5)&gt;0,Q1965,IFERROR(VLOOKUP(D1965,条件付き不可!E:Y,21,0),0))</f>
        <v>0</v>
      </c>
    </row>
    <row r="1966" spans="1:22">
      <c r="A1966" s="53" t="str">
        <f t="shared" si="463"/>
        <v>046075</v>
      </c>
      <c r="B1966" s="53">
        <v>32</v>
      </c>
      <c r="C1966">
        <v>1965</v>
      </c>
      <c r="D1966">
        <v>46075</v>
      </c>
      <c r="E1966" t="s">
        <v>3041</v>
      </c>
      <c r="F1966" t="s">
        <v>1371</v>
      </c>
      <c r="G1966" t="str">
        <f>VLOOKUP(A1966,GIS!A:B,2,0)</f>
        <v>蘇我3A</v>
      </c>
      <c r="H1966" t="s">
        <v>918</v>
      </c>
      <c r="I1966" t="s">
        <v>2626</v>
      </c>
      <c r="J1966" s="66">
        <v>520</v>
      </c>
      <c r="K1966" s="66">
        <v>520</v>
      </c>
      <c r="L1966" s="66">
        <v>520</v>
      </c>
      <c r="M1966" s="66">
        <v>520</v>
      </c>
      <c r="N1966" s="66">
        <f>VLOOKUP(A1966,GIS!A:C,3,0)</f>
        <v>520</v>
      </c>
      <c r="O1966" s="66" t="str">
        <f t="shared" si="460"/>
        <v/>
      </c>
      <c r="P1966" s="66" t="str">
        <f t="shared" si="458"/>
        <v/>
      </c>
      <c r="Q1966" s="66">
        <f t="shared" si="461"/>
        <v>520</v>
      </c>
      <c r="R1966" s="66">
        <f t="shared" si="462"/>
        <v>520</v>
      </c>
      <c r="S1966" s="66">
        <f>Q1966-U1966-SUMIFS(条件付き不可!X:X,条件付き不可!E:E,D1966)</f>
        <v>520</v>
      </c>
      <c r="T1966" s="66">
        <f t="shared" si="459"/>
        <v>520</v>
      </c>
      <c r="U1966" s="66">
        <f>IF(COUNTIFS(条件付き不可!$E:$E,$D1966,条件付き不可!$C:$C,条件付き不可!$V$3)&gt;0,Q1966,SUMIFS(条件付き不可!$L:$L,条件付き不可!$E:$E,$D1966,条件付き不可!$C:$C,U$1))</f>
        <v>0</v>
      </c>
      <c r="V1966" s="66">
        <f>IF(COUNTIFS(条件付き不可!$E:$E,$D1966,条件付き不可!$C:$C,条件付き不可!$V$5)&gt;0,Q1966,IFERROR(VLOOKUP(D1966,条件付き不可!E:Y,21,0),0))</f>
        <v>0</v>
      </c>
    </row>
    <row r="1967" spans="1:22">
      <c r="A1967" s="53" t="str">
        <f t="shared" si="463"/>
        <v>046071</v>
      </c>
      <c r="B1967" s="53">
        <v>32</v>
      </c>
      <c r="C1967">
        <v>1966</v>
      </c>
      <c r="D1967">
        <v>46071</v>
      </c>
      <c r="E1967" t="s">
        <v>3041</v>
      </c>
      <c r="F1967" t="s">
        <v>1371</v>
      </c>
      <c r="G1967" t="str">
        <f>VLOOKUP(A1967,GIS!A:B,2,0)</f>
        <v>蘇我3B</v>
      </c>
      <c r="H1967" t="s">
        <v>918</v>
      </c>
      <c r="I1967" t="s">
        <v>2626</v>
      </c>
      <c r="J1967" s="66">
        <v>370</v>
      </c>
      <c r="K1967" s="66">
        <v>370</v>
      </c>
      <c r="L1967" s="66">
        <v>370</v>
      </c>
      <c r="M1967" s="66">
        <v>370</v>
      </c>
      <c r="N1967" s="66">
        <f>VLOOKUP(A1967,GIS!A:C,3,0)</f>
        <v>370</v>
      </c>
      <c r="O1967" s="66" t="str">
        <f t="shared" si="460"/>
        <v/>
      </c>
      <c r="P1967" s="66" t="str">
        <f t="shared" si="458"/>
        <v/>
      </c>
      <c r="Q1967" s="66">
        <f t="shared" si="461"/>
        <v>370</v>
      </c>
      <c r="R1967" s="66">
        <f t="shared" si="462"/>
        <v>370</v>
      </c>
      <c r="S1967" s="66">
        <f>Q1967-U1967-SUMIFS(条件付き不可!X:X,条件付き不可!E:E,D1967)</f>
        <v>370</v>
      </c>
      <c r="T1967" s="66">
        <f t="shared" si="459"/>
        <v>370</v>
      </c>
      <c r="U1967" s="66">
        <f>IF(COUNTIFS(条件付き不可!$E:$E,$D1967,条件付き不可!$C:$C,条件付き不可!$V$3)&gt;0,Q1967,SUMIFS(条件付き不可!$L:$L,条件付き不可!$E:$E,$D1967,条件付き不可!$C:$C,U$1))</f>
        <v>0</v>
      </c>
      <c r="V1967" s="66">
        <f>IF(COUNTIFS(条件付き不可!$E:$E,$D1967,条件付き不可!$C:$C,条件付き不可!$V$5)&gt;0,Q1967,IFERROR(VLOOKUP(D1967,条件付き不可!E:Y,21,0),0))</f>
        <v>0</v>
      </c>
    </row>
    <row r="1968" spans="1:22">
      <c r="A1968" s="53" t="str">
        <f t="shared" si="463"/>
        <v>046072</v>
      </c>
      <c r="B1968" s="53">
        <v>32</v>
      </c>
      <c r="C1968">
        <v>1967</v>
      </c>
      <c r="D1968">
        <v>46072</v>
      </c>
      <c r="E1968" t="s">
        <v>3041</v>
      </c>
      <c r="F1968" t="s">
        <v>1371</v>
      </c>
      <c r="G1968" t="str">
        <f>VLOOKUP(A1968,GIS!A:B,2,0)</f>
        <v>蘇我4</v>
      </c>
      <c r="H1968" t="s">
        <v>918</v>
      </c>
      <c r="I1968" t="s">
        <v>2626</v>
      </c>
      <c r="J1968" s="66">
        <v>500</v>
      </c>
      <c r="K1968" s="66">
        <v>500</v>
      </c>
      <c r="L1968" s="66">
        <v>500</v>
      </c>
      <c r="M1968" s="66">
        <v>500</v>
      </c>
      <c r="N1968" s="66">
        <f>VLOOKUP(A1968,GIS!A:C,3,0)</f>
        <v>500</v>
      </c>
      <c r="O1968" s="66" t="str">
        <f t="shared" si="460"/>
        <v/>
      </c>
      <c r="P1968" s="66" t="str">
        <f t="shared" si="458"/>
        <v/>
      </c>
      <c r="Q1968" s="66">
        <f t="shared" si="461"/>
        <v>500</v>
      </c>
      <c r="R1968" s="66">
        <f t="shared" si="462"/>
        <v>500</v>
      </c>
      <c r="S1968" s="66">
        <f>Q1968-U1968-SUMIFS(条件付き不可!X:X,条件付き不可!E:E,D1968)</f>
        <v>500</v>
      </c>
      <c r="T1968" s="66">
        <f t="shared" si="459"/>
        <v>500</v>
      </c>
      <c r="U1968" s="66">
        <f>IF(COUNTIFS(条件付き不可!$E:$E,$D1968,条件付き不可!$C:$C,条件付き不可!$V$3)&gt;0,Q1968,SUMIFS(条件付き不可!$L:$L,条件付き不可!$E:$E,$D1968,条件付き不可!$C:$C,U$1))</f>
        <v>0</v>
      </c>
      <c r="V1968" s="66">
        <f>IF(COUNTIFS(条件付き不可!$E:$E,$D1968,条件付き不可!$C:$C,条件付き不可!$V$5)&gt;0,Q1968,IFERROR(VLOOKUP(D1968,条件付き不可!E:Y,21,0),0))</f>
        <v>0</v>
      </c>
    </row>
    <row r="1969" spans="1:22">
      <c r="A1969" s="53" t="str">
        <f t="shared" si="463"/>
        <v>046046</v>
      </c>
      <c r="B1969" s="53">
        <v>32</v>
      </c>
      <c r="C1969">
        <v>1968</v>
      </c>
      <c r="D1969">
        <v>46046</v>
      </c>
      <c r="E1969" t="s">
        <v>3041</v>
      </c>
      <c r="F1969" t="s">
        <v>1371</v>
      </c>
      <c r="G1969" t="str">
        <f>VLOOKUP(A1969,GIS!A:B,2,0)</f>
        <v>蘇我5A</v>
      </c>
      <c r="H1969" t="s">
        <v>918</v>
      </c>
      <c r="I1969" t="s">
        <v>2626</v>
      </c>
      <c r="J1969" s="66">
        <v>420</v>
      </c>
      <c r="K1969" s="66">
        <v>420</v>
      </c>
      <c r="L1969" s="66">
        <v>420</v>
      </c>
      <c r="M1969" s="66">
        <v>420</v>
      </c>
      <c r="N1969" s="66">
        <f>VLOOKUP(A1969,GIS!A:C,3,0)</f>
        <v>420</v>
      </c>
      <c r="O1969" s="66" t="str">
        <f t="shared" si="460"/>
        <v/>
      </c>
      <c r="P1969" s="66" t="str">
        <f t="shared" si="458"/>
        <v/>
      </c>
      <c r="Q1969" s="66">
        <f t="shared" si="461"/>
        <v>420</v>
      </c>
      <c r="R1969" s="66">
        <f t="shared" si="462"/>
        <v>420</v>
      </c>
      <c r="S1969" s="66">
        <f>Q1969-U1969-SUMIFS(条件付き不可!X:X,条件付き不可!E:E,D1969)</f>
        <v>420</v>
      </c>
      <c r="T1969" s="66">
        <f t="shared" si="459"/>
        <v>420</v>
      </c>
      <c r="U1969" s="66">
        <f>IF(COUNTIFS(条件付き不可!$E:$E,$D1969,条件付き不可!$C:$C,条件付き不可!$V$3)&gt;0,Q1969,SUMIFS(条件付き不可!$L:$L,条件付き不可!$E:$E,$D1969,条件付き不可!$C:$C,U$1))</f>
        <v>0</v>
      </c>
      <c r="V1969" s="66">
        <f>IF(COUNTIFS(条件付き不可!$E:$E,$D1969,条件付き不可!$C:$C,条件付き不可!$V$5)&gt;0,Q1969,IFERROR(VLOOKUP(D1969,条件付き不可!E:Y,21,0),0))</f>
        <v>0</v>
      </c>
    </row>
    <row r="1970" spans="1:22">
      <c r="A1970" s="53" t="str">
        <f t="shared" si="463"/>
        <v>046070</v>
      </c>
      <c r="B1970" s="53">
        <v>32</v>
      </c>
      <c r="C1970">
        <v>1969</v>
      </c>
      <c r="D1970">
        <v>46070</v>
      </c>
      <c r="E1970" t="s">
        <v>3041</v>
      </c>
      <c r="F1970" t="s">
        <v>1371</v>
      </c>
      <c r="G1970" t="str">
        <f>VLOOKUP(A1970,GIS!A:B,2,0)</f>
        <v>蘇我5B</v>
      </c>
      <c r="H1970" t="s">
        <v>918</v>
      </c>
      <c r="I1970" t="s">
        <v>2626</v>
      </c>
      <c r="J1970" s="66">
        <v>435</v>
      </c>
      <c r="K1970" s="66">
        <v>435</v>
      </c>
      <c r="L1970" s="66">
        <v>435</v>
      </c>
      <c r="M1970" s="66">
        <v>435</v>
      </c>
      <c r="N1970" s="66">
        <f>VLOOKUP(A1970,GIS!A:C,3,0)</f>
        <v>435</v>
      </c>
      <c r="O1970" s="66" t="str">
        <f t="shared" si="460"/>
        <v/>
      </c>
      <c r="P1970" s="66" t="str">
        <f t="shared" si="458"/>
        <v/>
      </c>
      <c r="Q1970" s="66">
        <f t="shared" si="461"/>
        <v>435</v>
      </c>
      <c r="R1970" s="66">
        <f t="shared" si="462"/>
        <v>435</v>
      </c>
      <c r="S1970" s="66">
        <f>Q1970-U1970-SUMIFS(条件付き不可!X:X,条件付き不可!E:E,D1970)</f>
        <v>435</v>
      </c>
      <c r="T1970" s="66">
        <f t="shared" si="459"/>
        <v>435</v>
      </c>
      <c r="U1970" s="66">
        <f>IF(COUNTIFS(条件付き不可!$E:$E,$D1970,条件付き不可!$C:$C,条件付き不可!$V$3)&gt;0,Q1970,SUMIFS(条件付き不可!$L:$L,条件付き不可!$E:$E,$D1970,条件付き不可!$C:$C,U$1))</f>
        <v>0</v>
      </c>
      <c r="V1970" s="66">
        <f>IF(COUNTIFS(条件付き不可!$E:$E,$D1970,条件付き不可!$C:$C,条件付き不可!$V$5)&gt;0,Q1970,IFERROR(VLOOKUP(D1970,条件付き不可!E:Y,21,0),0))</f>
        <v>0</v>
      </c>
    </row>
    <row r="1971" spans="1:22">
      <c r="A1971" s="53" t="str">
        <f t="shared" si="463"/>
        <v>046047</v>
      </c>
      <c r="B1971" s="53">
        <v>32</v>
      </c>
      <c r="C1971">
        <v>1970</v>
      </c>
      <c r="D1971">
        <v>46047</v>
      </c>
      <c r="E1971" t="s">
        <v>3041</v>
      </c>
      <c r="F1971" t="s">
        <v>1371</v>
      </c>
      <c r="G1971" t="str">
        <f>VLOOKUP(A1971,GIS!A:B,2,0)</f>
        <v>蘇我町　２</v>
      </c>
      <c r="H1971" t="s">
        <v>918</v>
      </c>
      <c r="I1971" t="s">
        <v>2626</v>
      </c>
      <c r="J1971" s="66">
        <v>400</v>
      </c>
      <c r="K1971" s="66">
        <v>400</v>
      </c>
      <c r="L1971" s="66">
        <v>400</v>
      </c>
      <c r="M1971" s="66">
        <v>400</v>
      </c>
      <c r="N1971" s="66">
        <f>VLOOKUP(A1971,GIS!A:C,3,0)</f>
        <v>400</v>
      </c>
      <c r="O1971" s="66" t="str">
        <f t="shared" si="460"/>
        <v/>
      </c>
      <c r="P1971" s="66" t="str">
        <f t="shared" si="458"/>
        <v/>
      </c>
      <c r="Q1971" s="66">
        <f t="shared" si="461"/>
        <v>400</v>
      </c>
      <c r="R1971" s="66">
        <f t="shared" si="462"/>
        <v>400</v>
      </c>
      <c r="S1971" s="66">
        <f>Q1971-U1971-SUMIFS(条件付き不可!X:X,条件付き不可!E:E,D1971)</f>
        <v>400</v>
      </c>
      <c r="T1971" s="66">
        <f t="shared" si="459"/>
        <v>400</v>
      </c>
      <c r="U1971" s="66">
        <f>IF(COUNTIFS(条件付き不可!$E:$E,$D1971,条件付き不可!$C:$C,条件付き不可!$V$3)&gt;0,Q1971,SUMIFS(条件付き不可!$L:$L,条件付き不可!$E:$E,$D1971,条件付き不可!$C:$C,U$1))</f>
        <v>0</v>
      </c>
      <c r="V1971" s="66">
        <f>IF(COUNTIFS(条件付き不可!$E:$E,$D1971,条件付き不可!$C:$C,条件付き不可!$V$5)&gt;0,Q1971,IFERROR(VLOOKUP(D1971,条件付き不可!E:Y,21,0),0))</f>
        <v>0</v>
      </c>
    </row>
    <row r="1972" spans="1:22">
      <c r="A1972" s="53" t="str">
        <f t="shared" si="463"/>
        <v>046048</v>
      </c>
      <c r="B1972" s="53">
        <v>32</v>
      </c>
      <c r="C1972">
        <v>1971</v>
      </c>
      <c r="D1972">
        <v>46048</v>
      </c>
      <c r="E1972" t="s">
        <v>3041</v>
      </c>
      <c r="F1972" t="s">
        <v>1381</v>
      </c>
      <c r="G1972" t="str">
        <f>VLOOKUP(A1972,GIS!A:B,2,0)</f>
        <v>鵜の森町</v>
      </c>
      <c r="H1972" t="s">
        <v>918</v>
      </c>
      <c r="I1972" t="s">
        <v>2626</v>
      </c>
      <c r="J1972" s="66">
        <v>430</v>
      </c>
      <c r="K1972" s="66">
        <v>430</v>
      </c>
      <c r="L1972" s="66">
        <v>430</v>
      </c>
      <c r="M1972" s="66">
        <v>430</v>
      </c>
      <c r="N1972" s="66">
        <f>VLOOKUP(A1972,GIS!A:C,3,0)</f>
        <v>430</v>
      </c>
      <c r="O1972" s="66" t="str">
        <f t="shared" si="460"/>
        <v/>
      </c>
      <c r="P1972" s="66" t="str">
        <f t="shared" si="458"/>
        <v/>
      </c>
      <c r="Q1972" s="66">
        <f t="shared" si="461"/>
        <v>430</v>
      </c>
      <c r="R1972" s="66">
        <f t="shared" si="462"/>
        <v>430</v>
      </c>
      <c r="S1972" s="66">
        <f>Q1972-U1972-SUMIFS(条件付き不可!X:X,条件付き不可!E:E,D1972)</f>
        <v>430</v>
      </c>
      <c r="T1972" s="66">
        <f t="shared" si="459"/>
        <v>430</v>
      </c>
      <c r="U1972" s="66">
        <f>IF(COUNTIFS(条件付き不可!$E:$E,$D1972,条件付き不可!$C:$C,条件付き不可!$V$3)&gt;0,Q1972,SUMIFS(条件付き不可!$L:$L,条件付き不可!$E:$E,$D1972,条件付き不可!$C:$C,U$1))</f>
        <v>0</v>
      </c>
      <c r="V1972" s="66">
        <f>IF(COUNTIFS(条件付き不可!$E:$E,$D1972,条件付き不可!$C:$C,条件付き不可!$V$5)&gt;0,Q1972,IFERROR(VLOOKUP(D1972,条件付き不可!E:Y,21,0),0))</f>
        <v>0</v>
      </c>
    </row>
    <row r="1973" spans="1:22">
      <c r="A1973" s="53" t="str">
        <f t="shared" si="463"/>
        <v>046049</v>
      </c>
      <c r="B1973" s="53">
        <v>32</v>
      </c>
      <c r="C1973">
        <v>1972</v>
      </c>
      <c r="D1973">
        <v>46049</v>
      </c>
      <c r="E1973" t="s">
        <v>3041</v>
      </c>
      <c r="F1973" t="s">
        <v>1381</v>
      </c>
      <c r="G1973" t="str">
        <f>VLOOKUP(A1973,GIS!A:B,2,0)</f>
        <v>白旗　１</v>
      </c>
      <c r="H1973" t="s">
        <v>918</v>
      </c>
      <c r="I1973" t="s">
        <v>2626</v>
      </c>
      <c r="J1973" s="66">
        <v>280</v>
      </c>
      <c r="K1973" s="66">
        <v>280</v>
      </c>
      <c r="L1973" s="66">
        <v>280</v>
      </c>
      <c r="M1973" s="66">
        <v>280</v>
      </c>
      <c r="N1973" s="66">
        <f>VLOOKUP(A1973,GIS!A:C,3,0)</f>
        <v>280</v>
      </c>
      <c r="O1973" s="66" t="str">
        <f t="shared" si="460"/>
        <v/>
      </c>
      <c r="P1973" s="66" t="str">
        <f t="shared" si="458"/>
        <v/>
      </c>
      <c r="Q1973" s="66">
        <f t="shared" si="461"/>
        <v>280</v>
      </c>
      <c r="R1973" s="66">
        <f t="shared" si="462"/>
        <v>280</v>
      </c>
      <c r="S1973" s="66">
        <f>Q1973-U1973-SUMIFS(条件付き不可!X:X,条件付き不可!E:E,D1973)</f>
        <v>280</v>
      </c>
      <c r="T1973" s="66">
        <f t="shared" si="459"/>
        <v>280</v>
      </c>
      <c r="U1973" s="66">
        <f>IF(COUNTIFS(条件付き不可!$E:$E,$D1973,条件付き不可!$C:$C,条件付き不可!$V$3)&gt;0,Q1973,SUMIFS(条件付き不可!$L:$L,条件付き不可!$E:$E,$D1973,条件付き不可!$C:$C,U$1))</f>
        <v>0</v>
      </c>
      <c r="V1973" s="66">
        <f>IF(COUNTIFS(条件付き不可!$E:$E,$D1973,条件付き不可!$C:$C,条件付き不可!$V$5)&gt;0,Q1973,IFERROR(VLOOKUP(D1973,条件付き不可!E:Y,21,0),0))</f>
        <v>0</v>
      </c>
    </row>
    <row r="1974" spans="1:22">
      <c r="A1974" s="53" t="str">
        <f t="shared" si="463"/>
        <v>046050</v>
      </c>
      <c r="B1974" s="53">
        <v>32</v>
      </c>
      <c r="C1974">
        <v>1973</v>
      </c>
      <c r="D1974">
        <v>46050</v>
      </c>
      <c r="E1974" t="s">
        <v>3041</v>
      </c>
      <c r="F1974" t="s">
        <v>1381</v>
      </c>
      <c r="G1974" t="str">
        <f>VLOOKUP(A1974,GIS!A:B,2,0)</f>
        <v>白旗　２</v>
      </c>
      <c r="H1974" t="s">
        <v>918</v>
      </c>
      <c r="I1974" t="s">
        <v>2626</v>
      </c>
      <c r="J1974" s="66">
        <v>530</v>
      </c>
      <c r="K1974" s="66">
        <v>530</v>
      </c>
      <c r="L1974" s="66">
        <v>530</v>
      </c>
      <c r="M1974" s="66">
        <v>530</v>
      </c>
      <c r="N1974" s="66">
        <f>VLOOKUP(A1974,GIS!A:C,3,0)</f>
        <v>530</v>
      </c>
      <c r="O1974" s="66" t="str">
        <f t="shared" si="460"/>
        <v/>
      </c>
      <c r="P1974" s="66" t="str">
        <f t="shared" si="458"/>
        <v/>
      </c>
      <c r="Q1974" s="66">
        <f t="shared" si="461"/>
        <v>530</v>
      </c>
      <c r="R1974" s="66">
        <f t="shared" si="462"/>
        <v>530</v>
      </c>
      <c r="S1974" s="66">
        <f>Q1974-U1974-SUMIFS(条件付き不可!X:X,条件付き不可!E:E,D1974)</f>
        <v>530</v>
      </c>
      <c r="T1974" s="66">
        <f t="shared" si="459"/>
        <v>530</v>
      </c>
      <c r="U1974" s="66">
        <f>IF(COUNTIFS(条件付き不可!$E:$E,$D1974,条件付き不可!$C:$C,条件付き不可!$V$3)&gt;0,Q1974,SUMIFS(条件付き不可!$L:$L,条件付き不可!$E:$E,$D1974,条件付き不可!$C:$C,U$1))</f>
        <v>0</v>
      </c>
      <c r="V1974" s="66">
        <f>IF(COUNTIFS(条件付き不可!$E:$E,$D1974,条件付き不可!$C:$C,条件付き不可!$V$5)&gt;0,Q1974,IFERROR(VLOOKUP(D1974,条件付き不可!E:Y,21,0),0))</f>
        <v>0</v>
      </c>
    </row>
    <row r="1975" spans="1:22">
      <c r="A1975" s="53" t="str">
        <f t="shared" si="463"/>
        <v>046051</v>
      </c>
      <c r="B1975" s="53">
        <v>32</v>
      </c>
      <c r="C1975">
        <v>1974</v>
      </c>
      <c r="D1975">
        <v>46051</v>
      </c>
      <c r="E1975" t="s">
        <v>3041</v>
      </c>
      <c r="F1975" t="s">
        <v>1381</v>
      </c>
      <c r="G1975" t="str">
        <f>VLOOKUP(A1975,GIS!A:B,2,0)</f>
        <v>白旗　３</v>
      </c>
      <c r="H1975" t="s">
        <v>918</v>
      </c>
      <c r="I1975" t="s">
        <v>2626</v>
      </c>
      <c r="J1975" s="66">
        <v>541</v>
      </c>
      <c r="K1975" s="66">
        <v>541</v>
      </c>
      <c r="L1975" s="66">
        <v>541</v>
      </c>
      <c r="M1975" s="66">
        <v>541</v>
      </c>
      <c r="N1975" s="66">
        <f>VLOOKUP(A1975,GIS!A:C,3,0)</f>
        <v>541</v>
      </c>
      <c r="O1975" s="66" t="str">
        <f t="shared" si="460"/>
        <v/>
      </c>
      <c r="P1975" s="66" t="str">
        <f t="shared" si="458"/>
        <v/>
      </c>
      <c r="Q1975" s="66">
        <f t="shared" si="461"/>
        <v>541</v>
      </c>
      <c r="R1975" s="66">
        <f t="shared" si="462"/>
        <v>541</v>
      </c>
      <c r="S1975" s="66">
        <f>Q1975-U1975-SUMIFS(条件付き不可!X:X,条件付き不可!E:E,D1975)</f>
        <v>541</v>
      </c>
      <c r="T1975" s="66">
        <f t="shared" si="459"/>
        <v>541</v>
      </c>
      <c r="U1975" s="66">
        <f>IF(COUNTIFS(条件付き不可!$E:$E,$D1975,条件付き不可!$C:$C,条件付き不可!$V$3)&gt;0,Q1975,SUMIFS(条件付き不可!$L:$L,条件付き不可!$E:$E,$D1975,条件付き不可!$C:$C,U$1))</f>
        <v>0</v>
      </c>
      <c r="V1975" s="66">
        <f>IF(COUNTIFS(条件付き不可!$E:$E,$D1975,条件付き不可!$C:$C,条件付き不可!$V$5)&gt;0,Q1975,IFERROR(VLOOKUP(D1975,条件付き不可!E:Y,21,0),0))</f>
        <v>0</v>
      </c>
    </row>
    <row r="1976" spans="1:22">
      <c r="A1976" s="53" t="str">
        <f t="shared" si="463"/>
        <v>046052</v>
      </c>
      <c r="B1976" s="53">
        <v>32</v>
      </c>
      <c r="C1976">
        <v>1975</v>
      </c>
      <c r="D1976">
        <v>46052</v>
      </c>
      <c r="E1976" t="s">
        <v>3041</v>
      </c>
      <c r="F1976" t="s">
        <v>1381</v>
      </c>
      <c r="G1976" t="str">
        <f>VLOOKUP(A1976,GIS!A:B,2,0)</f>
        <v>大巌寺町Ａ・今井町</v>
      </c>
      <c r="H1976" t="s">
        <v>918</v>
      </c>
      <c r="I1976" t="s">
        <v>2626</v>
      </c>
      <c r="J1976" s="66">
        <v>350</v>
      </c>
      <c r="K1976" s="66">
        <v>350</v>
      </c>
      <c r="L1976" s="66">
        <v>350</v>
      </c>
      <c r="M1976" s="66">
        <v>350</v>
      </c>
      <c r="N1976" s="66">
        <f>VLOOKUP(A1976,GIS!A:C,3,0)</f>
        <v>350</v>
      </c>
      <c r="O1976" s="66" t="str">
        <f t="shared" si="460"/>
        <v/>
      </c>
      <c r="P1976" s="66" t="str">
        <f t="shared" si="458"/>
        <v/>
      </c>
      <c r="Q1976" s="66">
        <f t="shared" si="461"/>
        <v>350</v>
      </c>
      <c r="R1976" s="66">
        <f t="shared" si="462"/>
        <v>350</v>
      </c>
      <c r="S1976" s="66">
        <f>Q1976-U1976-SUMIFS(条件付き不可!X:X,条件付き不可!E:E,D1976)</f>
        <v>350</v>
      </c>
      <c r="T1976" s="66">
        <f t="shared" si="459"/>
        <v>350</v>
      </c>
      <c r="U1976" s="66">
        <f>IF(COUNTIFS(条件付き不可!$E:$E,$D1976,条件付き不可!$C:$C,条件付き不可!$V$3)&gt;0,Q1976,SUMIFS(条件付き不可!$L:$L,条件付き不可!$E:$E,$D1976,条件付き不可!$C:$C,U$1))</f>
        <v>0</v>
      </c>
      <c r="V1976" s="66">
        <f>IF(COUNTIFS(条件付き不可!$E:$E,$D1976,条件付き不可!$C:$C,条件付き不可!$V$5)&gt;0,Q1976,IFERROR(VLOOKUP(D1976,条件付き不可!E:Y,21,0),0))</f>
        <v>0</v>
      </c>
    </row>
    <row r="1977" spans="1:22">
      <c r="A1977" s="53" t="str">
        <f t="shared" si="463"/>
        <v>046053</v>
      </c>
      <c r="B1977" s="53">
        <v>32</v>
      </c>
      <c r="C1977">
        <v>1976</v>
      </c>
      <c r="D1977">
        <v>46053</v>
      </c>
      <c r="E1977" t="s">
        <v>3041</v>
      </c>
      <c r="F1977" t="s">
        <v>1381</v>
      </c>
      <c r="G1977" t="str">
        <f>VLOOKUP(A1977,GIS!A:B,2,0)</f>
        <v>大森町　Ａ　（大森小学校）</v>
      </c>
      <c r="H1977" t="s">
        <v>918</v>
      </c>
      <c r="I1977" t="s">
        <v>2626</v>
      </c>
      <c r="J1977" s="66">
        <v>580</v>
      </c>
      <c r="K1977" s="66">
        <v>580</v>
      </c>
      <c r="L1977" s="66">
        <v>580</v>
      </c>
      <c r="M1977" s="66">
        <v>580</v>
      </c>
      <c r="N1977" s="66">
        <f>VLOOKUP(A1977,GIS!A:C,3,0)</f>
        <v>580</v>
      </c>
      <c r="O1977" s="66" t="str">
        <f t="shared" si="460"/>
        <v/>
      </c>
      <c r="P1977" s="66" t="str">
        <f t="shared" si="458"/>
        <v/>
      </c>
      <c r="Q1977" s="66">
        <f t="shared" si="461"/>
        <v>580</v>
      </c>
      <c r="R1977" s="66">
        <f t="shared" si="462"/>
        <v>580</v>
      </c>
      <c r="S1977" s="66">
        <f>Q1977-U1977-SUMIFS(条件付き不可!X:X,条件付き不可!E:E,D1977)</f>
        <v>580</v>
      </c>
      <c r="T1977" s="66">
        <f t="shared" si="459"/>
        <v>580</v>
      </c>
      <c r="U1977" s="66">
        <f>IF(COUNTIFS(条件付き不可!$E:$E,$D1977,条件付き不可!$C:$C,条件付き不可!$V$3)&gt;0,Q1977,SUMIFS(条件付き不可!$L:$L,条件付き不可!$E:$E,$D1977,条件付き不可!$C:$C,U$1))</f>
        <v>0</v>
      </c>
      <c r="V1977" s="66">
        <f>IF(COUNTIFS(条件付き不可!$E:$E,$D1977,条件付き不可!$C:$C,条件付き不可!$V$5)&gt;0,Q1977,IFERROR(VLOOKUP(D1977,条件付き不可!E:Y,21,0),0))</f>
        <v>0</v>
      </c>
    </row>
    <row r="1978" spans="1:22">
      <c r="A1978" s="53" t="str">
        <f t="shared" si="463"/>
        <v>046057</v>
      </c>
      <c r="B1978" s="53">
        <v>32</v>
      </c>
      <c r="C1978">
        <v>1977</v>
      </c>
      <c r="D1978">
        <v>46057</v>
      </c>
      <c r="E1978" t="s">
        <v>3041</v>
      </c>
      <c r="F1978" t="s">
        <v>1387</v>
      </c>
      <c r="G1978" t="str">
        <f>VLOOKUP(A1978,GIS!A:B,2,0)</f>
        <v>仁戸名町　Ａ　（月の木緑地）</v>
      </c>
      <c r="H1978" t="s">
        <v>918</v>
      </c>
      <c r="I1978" t="s">
        <v>2626</v>
      </c>
      <c r="J1978" s="66">
        <v>450</v>
      </c>
      <c r="K1978" s="66">
        <v>450</v>
      </c>
      <c r="L1978" s="66">
        <v>450</v>
      </c>
      <c r="M1978" s="66">
        <v>450</v>
      </c>
      <c r="N1978" s="66">
        <f>VLOOKUP(A1978,GIS!A:C,3,0)</f>
        <v>450</v>
      </c>
      <c r="O1978" s="66" t="str">
        <f t="shared" si="460"/>
        <v/>
      </c>
      <c r="P1978" s="66" t="str">
        <f t="shared" si="458"/>
        <v/>
      </c>
      <c r="Q1978" s="66">
        <f t="shared" si="461"/>
        <v>450</v>
      </c>
      <c r="R1978" s="66">
        <f t="shared" si="462"/>
        <v>450</v>
      </c>
      <c r="S1978" s="66">
        <f>Q1978-U1978-SUMIFS(条件付き不可!X:X,条件付き不可!E:E,D1978)</f>
        <v>450</v>
      </c>
      <c r="T1978" s="66">
        <f t="shared" si="459"/>
        <v>450</v>
      </c>
      <c r="U1978" s="66">
        <f>IF(COUNTIFS(条件付き不可!$E:$E,$D1978,条件付き不可!$C:$C,条件付き不可!$V$3)&gt;0,Q1978,SUMIFS(条件付き不可!$L:$L,条件付き不可!$E:$E,$D1978,条件付き不可!$C:$C,U$1))</f>
        <v>0</v>
      </c>
      <c r="V1978" s="66">
        <f>IF(COUNTIFS(条件付き不可!$E:$E,$D1978,条件付き不可!$C:$C,条件付き不可!$V$5)&gt;0,Q1978,IFERROR(VLOOKUP(D1978,条件付き不可!E:Y,21,0),0))</f>
        <v>0</v>
      </c>
    </row>
    <row r="1979" spans="1:22">
      <c r="A1979" s="53" t="str">
        <f t="shared" si="463"/>
        <v>046058</v>
      </c>
      <c r="B1979" s="53">
        <v>32</v>
      </c>
      <c r="C1979">
        <v>1978</v>
      </c>
      <c r="D1979">
        <v>46058</v>
      </c>
      <c r="E1979" t="s">
        <v>3041</v>
      </c>
      <c r="F1979" t="s">
        <v>1387</v>
      </c>
      <c r="G1979" t="str">
        <f>VLOOKUP(A1979,GIS!A:B,2,0)</f>
        <v>仁戸名町　Ｂ　（仁戸名小学校）</v>
      </c>
      <c r="H1979" t="s">
        <v>918</v>
      </c>
      <c r="I1979" t="s">
        <v>2626</v>
      </c>
      <c r="J1979" s="66">
        <v>400</v>
      </c>
      <c r="K1979" s="66">
        <v>400</v>
      </c>
      <c r="L1979" s="66">
        <v>400</v>
      </c>
      <c r="M1979" s="66">
        <v>400</v>
      </c>
      <c r="N1979" s="66">
        <f>VLOOKUP(A1979,GIS!A:C,3,0)</f>
        <v>400</v>
      </c>
      <c r="O1979" s="66" t="str">
        <f t="shared" si="460"/>
        <v/>
      </c>
      <c r="P1979" s="66" t="str">
        <f t="shared" si="458"/>
        <v/>
      </c>
      <c r="Q1979" s="66">
        <f t="shared" si="461"/>
        <v>400</v>
      </c>
      <c r="R1979" s="66">
        <f t="shared" si="462"/>
        <v>400</v>
      </c>
      <c r="S1979" s="66">
        <f>Q1979-U1979-SUMIFS(条件付き不可!X:X,条件付き不可!E:E,D1979)</f>
        <v>400</v>
      </c>
      <c r="T1979" s="66">
        <f t="shared" si="459"/>
        <v>400</v>
      </c>
      <c r="U1979" s="66">
        <f>IF(COUNTIFS(条件付き不可!$E:$E,$D1979,条件付き不可!$C:$C,条件付き不可!$V$3)&gt;0,Q1979,SUMIFS(条件付き不可!$L:$L,条件付き不可!$E:$E,$D1979,条件付き不可!$C:$C,U$1))</f>
        <v>0</v>
      </c>
      <c r="V1979" s="66">
        <f>IF(COUNTIFS(条件付き不可!$E:$E,$D1979,条件付き不可!$C:$C,条件付き不可!$V$5)&gt;0,Q1979,IFERROR(VLOOKUP(D1979,条件付き不可!E:Y,21,0),0))</f>
        <v>0</v>
      </c>
    </row>
    <row r="1980" spans="1:22">
      <c r="A1980" s="53" t="str">
        <f t="shared" si="463"/>
        <v>046060</v>
      </c>
      <c r="B1980" s="53">
        <v>32</v>
      </c>
      <c r="C1980">
        <v>1979</v>
      </c>
      <c r="D1980">
        <v>46060</v>
      </c>
      <c r="E1980" t="s">
        <v>3041</v>
      </c>
      <c r="F1980" t="s">
        <v>1387</v>
      </c>
      <c r="G1980" t="str">
        <f>VLOOKUP(A1980,GIS!A:B,2,0)</f>
        <v>仁戸名町　Ｄ　（仁戸名郵便局）</v>
      </c>
      <c r="H1980" t="s">
        <v>918</v>
      </c>
      <c r="I1980" t="s">
        <v>2626</v>
      </c>
      <c r="J1980" s="66">
        <v>500</v>
      </c>
      <c r="K1980" s="66">
        <v>500</v>
      </c>
      <c r="L1980" s="66">
        <v>500</v>
      </c>
      <c r="M1980" s="66">
        <v>500</v>
      </c>
      <c r="N1980" s="66">
        <f>VLOOKUP(A1980,GIS!A:C,3,0)</f>
        <v>500</v>
      </c>
      <c r="O1980" s="66" t="str">
        <f t="shared" si="460"/>
        <v/>
      </c>
      <c r="P1980" s="66" t="str">
        <f t="shared" si="458"/>
        <v/>
      </c>
      <c r="Q1980" s="66">
        <f t="shared" si="461"/>
        <v>500</v>
      </c>
      <c r="R1980" s="66">
        <f t="shared" si="462"/>
        <v>500</v>
      </c>
      <c r="S1980" s="66">
        <f>Q1980-U1980-SUMIFS(条件付き不可!X:X,条件付き不可!E:E,D1980)</f>
        <v>500</v>
      </c>
      <c r="T1980" s="66">
        <f t="shared" si="459"/>
        <v>500</v>
      </c>
      <c r="U1980" s="66">
        <f>IF(COUNTIFS(条件付き不可!$E:$E,$D1980,条件付き不可!$C:$C,条件付き不可!$V$3)&gt;0,Q1980,SUMIFS(条件付き不可!$L:$L,条件付き不可!$E:$E,$D1980,条件付き不可!$C:$C,U$1))</f>
        <v>0</v>
      </c>
      <c r="V1980" s="66">
        <f>IF(COUNTIFS(条件付き不可!$E:$E,$D1980,条件付き不可!$C:$C,条件付き不可!$V$5)&gt;0,Q1980,IFERROR(VLOOKUP(D1980,条件付き不可!E:Y,21,0),0))</f>
        <v>0</v>
      </c>
    </row>
    <row r="1981" spans="1:22">
      <c r="A1981" s="53" t="str">
        <f t="shared" si="463"/>
        <v>046061</v>
      </c>
      <c r="B1981" s="53">
        <v>32</v>
      </c>
      <c r="C1981">
        <v>1980</v>
      </c>
      <c r="D1981">
        <v>46061</v>
      </c>
      <c r="E1981" t="s">
        <v>3041</v>
      </c>
      <c r="F1981" t="s">
        <v>1387</v>
      </c>
      <c r="G1981" t="str">
        <f>VLOOKUP(A1981,GIS!A:B,2,0)</f>
        <v>仁戸名町　Ｅ　（仁戸名市民の森）</v>
      </c>
      <c r="H1981" t="s">
        <v>918</v>
      </c>
      <c r="I1981" t="s">
        <v>2626</v>
      </c>
      <c r="J1981" s="66">
        <v>646</v>
      </c>
      <c r="K1981" s="66">
        <v>646</v>
      </c>
      <c r="L1981" s="66">
        <v>646</v>
      </c>
      <c r="M1981" s="66">
        <v>646</v>
      </c>
      <c r="N1981" s="66">
        <f>VLOOKUP(A1981,GIS!A:C,3,0)</f>
        <v>646</v>
      </c>
      <c r="O1981" s="66" t="str">
        <f t="shared" si="460"/>
        <v/>
      </c>
      <c r="P1981" s="66" t="str">
        <f t="shared" si="458"/>
        <v/>
      </c>
      <c r="Q1981" s="66">
        <f t="shared" si="461"/>
        <v>646</v>
      </c>
      <c r="R1981" s="66">
        <f t="shared" si="462"/>
        <v>646</v>
      </c>
      <c r="S1981" s="66">
        <f>Q1981-U1981-SUMIFS(条件付き不可!X:X,条件付き不可!E:E,D1981)</f>
        <v>646</v>
      </c>
      <c r="T1981" s="66">
        <f t="shared" si="459"/>
        <v>646</v>
      </c>
      <c r="U1981" s="66">
        <f>IF(COUNTIFS(条件付き不可!$E:$E,$D1981,条件付き不可!$C:$C,条件付き不可!$V$3)&gt;0,Q1981,SUMIFS(条件付き不可!$L:$L,条件付き不可!$E:$E,$D1981,条件付き不可!$C:$C,U$1))</f>
        <v>0</v>
      </c>
      <c r="V1981" s="66">
        <f>IF(COUNTIFS(条件付き不可!$E:$E,$D1981,条件付き不可!$C:$C,条件付き不可!$V$5)&gt;0,Q1981,IFERROR(VLOOKUP(D1981,条件付き不可!E:Y,21,0),0))</f>
        <v>0</v>
      </c>
    </row>
    <row r="1982" spans="1:22">
      <c r="A1982" s="53" t="str">
        <f t="shared" si="463"/>
        <v>046063</v>
      </c>
      <c r="B1982" s="53">
        <v>32</v>
      </c>
      <c r="C1982">
        <v>1981</v>
      </c>
      <c r="D1982">
        <v>46063</v>
      </c>
      <c r="E1982" t="s">
        <v>3041</v>
      </c>
      <c r="F1982" t="s">
        <v>1388</v>
      </c>
      <c r="G1982" t="str">
        <f>VLOOKUP(A1982,GIS!A:B,2,0)</f>
        <v>松ヶ丘町　Ａ　（松ヶ丘中学校）</v>
      </c>
      <c r="H1982" t="s">
        <v>918</v>
      </c>
      <c r="I1982" t="s">
        <v>2626</v>
      </c>
      <c r="J1982" s="66">
        <v>480</v>
      </c>
      <c r="K1982" s="66">
        <v>480</v>
      </c>
      <c r="L1982" s="66">
        <v>480</v>
      </c>
      <c r="M1982" s="66">
        <v>480</v>
      </c>
      <c r="N1982" s="66">
        <f>VLOOKUP(A1982,GIS!A:C,3,0)</f>
        <v>480</v>
      </c>
      <c r="O1982" s="66" t="str">
        <f t="shared" si="460"/>
        <v/>
      </c>
      <c r="P1982" s="66" t="str">
        <f t="shared" ref="P1982:P2046" si="464">IF(J1982=K1982,IF(J1982=L1982,"","✕"),"✕")</f>
        <v/>
      </c>
      <c r="Q1982" s="66">
        <f t="shared" si="461"/>
        <v>480</v>
      </c>
      <c r="R1982" s="66">
        <f t="shared" si="462"/>
        <v>480</v>
      </c>
      <c r="S1982" s="66">
        <f>Q1982-U1982-SUMIFS(条件付き不可!X:X,条件付き不可!E:E,D1982)</f>
        <v>480</v>
      </c>
      <c r="T1982" s="66">
        <f t="shared" si="459"/>
        <v>480</v>
      </c>
      <c r="U1982" s="66">
        <f>IF(COUNTIFS(条件付き不可!$E:$E,$D1982,条件付き不可!$C:$C,条件付き不可!$V$3)&gt;0,Q1982,SUMIFS(条件付き不可!$L:$L,条件付き不可!$E:$E,$D1982,条件付き不可!$C:$C,U$1))</f>
        <v>0</v>
      </c>
      <c r="V1982" s="66">
        <f>IF(COUNTIFS(条件付き不可!$E:$E,$D1982,条件付き不可!$C:$C,条件付き不可!$V$5)&gt;0,Q1982,IFERROR(VLOOKUP(D1982,条件付き不可!E:Y,21,0),0))</f>
        <v>0</v>
      </c>
    </row>
    <row r="1983" spans="1:22">
      <c r="A1983" s="53" t="str">
        <f t="shared" si="463"/>
        <v>046065</v>
      </c>
      <c r="B1983" s="53">
        <v>32</v>
      </c>
      <c r="C1983">
        <v>1982</v>
      </c>
      <c r="D1983">
        <v>46065</v>
      </c>
      <c r="E1983" t="s">
        <v>3041</v>
      </c>
      <c r="F1983" t="s">
        <v>1388</v>
      </c>
      <c r="G1983" t="str">
        <f>VLOOKUP(A1983,GIS!A:B,2,0)</f>
        <v>松ヶ丘町　Ｃ　（松ヶ丘公園）</v>
      </c>
      <c r="H1983" t="s">
        <v>918</v>
      </c>
      <c r="I1983" t="s">
        <v>2626</v>
      </c>
      <c r="J1983" s="66">
        <v>275</v>
      </c>
      <c r="K1983" s="66">
        <v>275</v>
      </c>
      <c r="L1983" s="66">
        <v>275</v>
      </c>
      <c r="M1983" s="66">
        <v>275</v>
      </c>
      <c r="N1983" s="66">
        <f>VLOOKUP(A1983,GIS!A:C,3,0)</f>
        <v>275</v>
      </c>
      <c r="O1983" s="66" t="str">
        <f t="shared" si="460"/>
        <v/>
      </c>
      <c r="P1983" s="66" t="str">
        <f t="shared" si="464"/>
        <v/>
      </c>
      <c r="Q1983" s="66">
        <f t="shared" si="461"/>
        <v>275</v>
      </c>
      <c r="R1983" s="66">
        <f t="shared" si="462"/>
        <v>275</v>
      </c>
      <c r="S1983" s="66">
        <f>Q1983-U1983-SUMIFS(条件付き不可!X:X,条件付き不可!E:E,D1983)</f>
        <v>275</v>
      </c>
      <c r="T1983" s="66">
        <f t="shared" si="459"/>
        <v>275</v>
      </c>
      <c r="U1983" s="66">
        <f>IF(COUNTIFS(条件付き不可!$E:$E,$D1983,条件付き不可!$C:$C,条件付き不可!$V$3)&gt;0,Q1983,SUMIFS(条件付き不可!$L:$L,条件付き不可!$E:$E,$D1983,条件付き不可!$C:$C,U$1))</f>
        <v>0</v>
      </c>
      <c r="V1983" s="66">
        <f>IF(COUNTIFS(条件付き不可!$E:$E,$D1983,条件付き不可!$C:$C,条件付き不可!$V$5)&gt;0,Q1983,IFERROR(VLOOKUP(D1983,条件付き不可!E:Y,21,0),0))</f>
        <v>0</v>
      </c>
    </row>
    <row r="1984" spans="1:22">
      <c r="A1984" s="53" t="str">
        <f t="shared" si="463"/>
        <v>046066</v>
      </c>
      <c r="B1984" s="53">
        <v>32</v>
      </c>
      <c r="C1984">
        <v>1983</v>
      </c>
      <c r="D1984">
        <v>46066</v>
      </c>
      <c r="E1984" t="s">
        <v>3041</v>
      </c>
      <c r="F1984" t="s">
        <v>1388</v>
      </c>
      <c r="G1984" t="str">
        <f>VLOOKUP(A1984,GIS!A:B,2,0)</f>
        <v>大森町　Ｂ　（大森台駅）</v>
      </c>
      <c r="H1984" t="s">
        <v>918</v>
      </c>
      <c r="I1984" t="s">
        <v>2626</v>
      </c>
      <c r="J1984" s="66">
        <v>501</v>
      </c>
      <c r="K1984" s="66">
        <v>501</v>
      </c>
      <c r="L1984" s="66">
        <v>501</v>
      </c>
      <c r="M1984" s="66">
        <v>501</v>
      </c>
      <c r="N1984" s="66">
        <f>VLOOKUP(A1984,GIS!A:C,3,0)</f>
        <v>501</v>
      </c>
      <c r="O1984" s="66" t="str">
        <f t="shared" si="460"/>
        <v/>
      </c>
      <c r="P1984" s="66" t="str">
        <f t="shared" si="464"/>
        <v/>
      </c>
      <c r="Q1984" s="66">
        <f t="shared" si="461"/>
        <v>501</v>
      </c>
      <c r="R1984" s="66">
        <f t="shared" si="462"/>
        <v>501</v>
      </c>
      <c r="S1984" s="66">
        <f>Q1984-U1984-SUMIFS(条件付き不可!X:X,条件付き不可!E:E,D1984)</f>
        <v>501</v>
      </c>
      <c r="T1984" s="66">
        <f t="shared" si="459"/>
        <v>501</v>
      </c>
      <c r="U1984" s="66">
        <f>IF(COUNTIFS(条件付き不可!$E:$E,$D1984,条件付き不可!$C:$C,条件付き不可!$V$3)&gt;0,Q1984,SUMIFS(条件付き不可!$L:$L,条件付き不可!$E:$E,$D1984,条件付き不可!$C:$C,U$1))</f>
        <v>0</v>
      </c>
      <c r="V1984" s="66">
        <f>IF(COUNTIFS(条件付き不可!$E:$E,$D1984,条件付き不可!$C:$C,条件付き不可!$V$5)&gt;0,Q1984,IFERROR(VLOOKUP(D1984,条件付き不可!E:Y,21,0),0))</f>
        <v>0</v>
      </c>
    </row>
    <row r="1985" spans="1:22">
      <c r="A1985" s="53" t="str">
        <f t="shared" si="463"/>
        <v>046068</v>
      </c>
      <c r="B1985" s="53">
        <v>32</v>
      </c>
      <c r="C1985">
        <v>1984</v>
      </c>
      <c r="D1985">
        <v>46068</v>
      </c>
      <c r="E1985" t="s">
        <v>3041</v>
      </c>
      <c r="F1985" t="s">
        <v>1389</v>
      </c>
      <c r="G1985" t="str">
        <f>VLOOKUP(A1985,GIS!A:B,2,0)</f>
        <v>大森町・大巌寺町Ｂ　（大巌寺小）</v>
      </c>
      <c r="H1985" t="s">
        <v>918</v>
      </c>
      <c r="I1985" t="s">
        <v>2626</v>
      </c>
      <c r="J1985" s="66">
        <v>380</v>
      </c>
      <c r="K1985" s="66">
        <v>380</v>
      </c>
      <c r="L1985" s="66">
        <v>380</v>
      </c>
      <c r="M1985" s="66">
        <v>380</v>
      </c>
      <c r="N1985" s="66">
        <f>VLOOKUP(A1985,GIS!A:C,3,0)</f>
        <v>380</v>
      </c>
      <c r="O1985" s="66" t="str">
        <f t="shared" si="460"/>
        <v/>
      </c>
      <c r="P1985" s="66" t="str">
        <f t="shared" si="464"/>
        <v/>
      </c>
      <c r="Q1985" s="66">
        <f t="shared" si="461"/>
        <v>380</v>
      </c>
      <c r="R1985" s="66">
        <f t="shared" si="462"/>
        <v>380</v>
      </c>
      <c r="S1985" s="66">
        <f>Q1985-U1985-SUMIFS(条件付き不可!X:X,条件付き不可!E:E,D1985)</f>
        <v>380</v>
      </c>
      <c r="T1985" s="66">
        <f t="shared" si="459"/>
        <v>380</v>
      </c>
      <c r="U1985" s="66">
        <f>IF(COUNTIFS(条件付き不可!$E:$E,$D1985,条件付き不可!$C:$C,条件付き不可!$V$3)&gt;0,Q1985,SUMIFS(条件付き不可!$L:$L,条件付き不可!$E:$E,$D1985,条件付き不可!$C:$C,U$1))</f>
        <v>0</v>
      </c>
      <c r="V1985" s="66">
        <f>IF(COUNTIFS(条件付き不可!$E:$E,$D1985,条件付き不可!$C:$C,条件付き不可!$V$5)&gt;0,Q1985,IFERROR(VLOOKUP(D1985,条件付き不可!E:Y,21,0),0))</f>
        <v>0</v>
      </c>
    </row>
    <row r="1986" spans="1:22">
      <c r="A1986" s="53" t="str">
        <f t="shared" si="463"/>
        <v>051001</v>
      </c>
      <c r="B1986" s="53">
        <v>27</v>
      </c>
      <c r="C1986">
        <v>1985</v>
      </c>
      <c r="D1986">
        <v>51001</v>
      </c>
      <c r="E1986" t="s">
        <v>3042</v>
      </c>
      <c r="F1986" t="s">
        <v>2641</v>
      </c>
      <c r="G1986" t="str">
        <f>VLOOKUP(A1986,GIS!A:B,2,0)</f>
        <v>川戸町 A　（川戸市民の森）</v>
      </c>
      <c r="H1986" t="s">
        <v>1390</v>
      </c>
      <c r="I1986" t="s">
        <v>2626</v>
      </c>
      <c r="J1986" s="66">
        <v>480</v>
      </c>
      <c r="K1986" s="66">
        <v>480</v>
      </c>
      <c r="L1986" s="66">
        <v>480</v>
      </c>
      <c r="M1986" s="66">
        <v>480</v>
      </c>
      <c r="N1986" s="66">
        <f>VLOOKUP(A1986,GIS!A:C,3,0)</f>
        <v>480</v>
      </c>
      <c r="O1986" s="66" t="str">
        <f t="shared" si="460"/>
        <v/>
      </c>
      <c r="P1986" s="66" t="str">
        <f t="shared" si="464"/>
        <v/>
      </c>
      <c r="Q1986" s="66">
        <f t="shared" si="461"/>
        <v>480</v>
      </c>
      <c r="R1986" s="66">
        <f t="shared" si="462"/>
        <v>480</v>
      </c>
      <c r="S1986" s="66">
        <f>Q1986-U1986-SUMIFS(条件付き不可!X:X,条件付き不可!E:E,D1986)</f>
        <v>480</v>
      </c>
      <c r="T1986" s="66">
        <f t="shared" si="459"/>
        <v>480</v>
      </c>
      <c r="U1986" s="66">
        <f>IF(COUNTIFS(条件付き不可!$E:$E,$D1986,条件付き不可!$C:$C,条件付き不可!$V$3)&gt;0,Q1986,SUMIFS(条件付き不可!$L:$L,条件付き不可!$E:$E,$D1986,条件付き不可!$C:$C,U$1))</f>
        <v>0</v>
      </c>
      <c r="V1986" s="66">
        <f>IF(COUNTIFS(条件付き不可!$E:$E,$D1986,条件付き不可!$C:$C,条件付き不可!$V$5)&gt;0,Q1986,IFERROR(VLOOKUP(D1986,条件付き不可!E:Y,21,0),0))</f>
        <v>0</v>
      </c>
    </row>
    <row r="1987" spans="1:22">
      <c r="A1987" s="53" t="str">
        <f t="shared" si="463"/>
        <v>051002</v>
      </c>
      <c r="B1987" s="53">
        <v>27</v>
      </c>
      <c r="C1987">
        <v>1986</v>
      </c>
      <c r="D1987">
        <v>51002</v>
      </c>
      <c r="E1987" t="s">
        <v>3042</v>
      </c>
      <c r="F1987" t="s">
        <v>2641</v>
      </c>
      <c r="G1987" t="str">
        <f>VLOOKUP(A1987,GIS!A:B,2,0)</f>
        <v>川戸町 B　（川戸中学校）</v>
      </c>
      <c r="H1987" t="s">
        <v>1390</v>
      </c>
      <c r="I1987" t="s">
        <v>2626</v>
      </c>
      <c r="J1987" s="66">
        <v>440</v>
      </c>
      <c r="K1987" s="66">
        <v>440</v>
      </c>
      <c r="L1987" s="66">
        <v>440</v>
      </c>
      <c r="M1987" s="66">
        <v>440</v>
      </c>
      <c r="N1987" s="66">
        <f>VLOOKUP(A1987,GIS!A:C,3,0)</f>
        <v>440</v>
      </c>
      <c r="O1987" s="66" t="str">
        <f t="shared" si="460"/>
        <v/>
      </c>
      <c r="P1987" s="66" t="str">
        <f t="shared" si="464"/>
        <v/>
      </c>
      <c r="Q1987" s="66">
        <f t="shared" si="461"/>
        <v>440</v>
      </c>
      <c r="R1987" s="66">
        <f t="shared" si="462"/>
        <v>440</v>
      </c>
      <c r="S1987" s="66">
        <f>Q1987-U1987-SUMIFS(条件付き不可!X:X,条件付き不可!E:E,D1987)</f>
        <v>440</v>
      </c>
      <c r="T1987" s="66">
        <f t="shared" si="459"/>
        <v>440</v>
      </c>
      <c r="U1987" s="66">
        <f>IF(COUNTIFS(条件付き不可!$E:$E,$D1987,条件付き不可!$C:$C,条件付き不可!$V$3)&gt;0,Q1987,SUMIFS(条件付き不可!$L:$L,条件付き不可!$E:$E,$D1987,条件付き不可!$C:$C,U$1))</f>
        <v>0</v>
      </c>
      <c r="V1987" s="66">
        <f>IF(COUNTIFS(条件付き不可!$E:$E,$D1987,条件付き不可!$C:$C,条件付き不可!$V$5)&gt;0,Q1987,IFERROR(VLOOKUP(D1987,条件付き不可!E:Y,21,0),0))</f>
        <v>0</v>
      </c>
    </row>
    <row r="1988" spans="1:22">
      <c r="A1988" s="53" t="str">
        <f t="shared" si="463"/>
        <v>051003</v>
      </c>
      <c r="B1988" s="53">
        <v>27</v>
      </c>
      <c r="C1988">
        <v>1987</v>
      </c>
      <c r="D1988">
        <v>51003</v>
      </c>
      <c r="E1988" t="s">
        <v>3042</v>
      </c>
      <c r="F1988" t="s">
        <v>2641</v>
      </c>
      <c r="G1988" t="str">
        <f>VLOOKUP(A1988,GIS!A:B,2,0)</f>
        <v>川戸町 C　（川戸子供広場）</v>
      </c>
      <c r="H1988" t="s">
        <v>1390</v>
      </c>
      <c r="I1988" t="s">
        <v>2626</v>
      </c>
      <c r="J1988" s="66">
        <v>355</v>
      </c>
      <c r="K1988" s="66">
        <v>355</v>
      </c>
      <c r="L1988" s="66">
        <v>355</v>
      </c>
      <c r="M1988" s="66">
        <v>355</v>
      </c>
      <c r="N1988" s="66">
        <f>VLOOKUP(A1988,GIS!A:C,3,0)</f>
        <v>355</v>
      </c>
      <c r="O1988" s="66" t="str">
        <f t="shared" si="460"/>
        <v/>
      </c>
      <c r="P1988" s="66" t="str">
        <f t="shared" si="464"/>
        <v/>
      </c>
      <c r="Q1988" s="66">
        <f t="shared" si="461"/>
        <v>355</v>
      </c>
      <c r="R1988" s="66">
        <f t="shared" si="462"/>
        <v>355</v>
      </c>
      <c r="S1988" s="66">
        <f>Q1988-U1988-SUMIFS(条件付き不可!X:X,条件付き不可!E:E,D1988)</f>
        <v>355</v>
      </c>
      <c r="T1988" s="66">
        <f t="shared" si="459"/>
        <v>355</v>
      </c>
      <c r="U1988" s="66">
        <f>IF(COUNTIFS(条件付き不可!$E:$E,$D1988,条件付き不可!$C:$C,条件付き不可!$V$3)&gt;0,Q1988,SUMIFS(条件付き不可!$L:$L,条件付き不可!$E:$E,$D1988,条件付き不可!$C:$C,U$1))</f>
        <v>0</v>
      </c>
      <c r="V1988" s="66">
        <f>IF(COUNTIFS(条件付き不可!$E:$E,$D1988,条件付き不可!$C:$C,条件付き不可!$V$5)&gt;0,Q1988,IFERROR(VLOOKUP(D1988,条件付き不可!E:Y,21,0),0))</f>
        <v>0</v>
      </c>
    </row>
    <row r="1989" spans="1:22">
      <c r="A1989" s="53" t="str">
        <f t="shared" si="463"/>
        <v>051004</v>
      </c>
      <c r="B1989" s="53">
        <v>27</v>
      </c>
      <c r="C1989">
        <v>1988</v>
      </c>
      <c r="D1989">
        <v>51004</v>
      </c>
      <c r="E1989" t="s">
        <v>3042</v>
      </c>
      <c r="F1989" t="s">
        <v>2641</v>
      </c>
      <c r="G1989" t="str">
        <f>VLOOKUP(A1989,GIS!A:B,2,0)</f>
        <v>赤井町 A ・ 平山町　 (川鉄赤井社宅)</v>
      </c>
      <c r="H1989" t="s">
        <v>1390</v>
      </c>
      <c r="I1989" t="s">
        <v>7568</v>
      </c>
      <c r="J1989" s="66">
        <v>440</v>
      </c>
      <c r="K1989" s="66">
        <v>440</v>
      </c>
      <c r="L1989" s="66">
        <v>440</v>
      </c>
      <c r="M1989" s="66">
        <v>440</v>
      </c>
      <c r="N1989" s="66">
        <f>VLOOKUP(A1989,GIS!A:C,3,0)</f>
        <v>440</v>
      </c>
      <c r="O1989" s="66" t="str">
        <f t="shared" si="460"/>
        <v/>
      </c>
      <c r="P1989" s="66" t="str">
        <f t="shared" si="464"/>
        <v/>
      </c>
      <c r="Q1989" s="66">
        <f t="shared" si="461"/>
        <v>440</v>
      </c>
      <c r="R1989" s="66">
        <f t="shared" si="462"/>
        <v>440</v>
      </c>
      <c r="S1989" s="66">
        <f>Q1989-U1989-SUMIFS(条件付き不可!X:X,条件付き不可!E:E,D1989)</f>
        <v>440</v>
      </c>
      <c r="T1989" s="66">
        <f t="shared" si="459"/>
        <v>440</v>
      </c>
      <c r="U1989" s="66">
        <f>IF(COUNTIFS(条件付き不可!$E:$E,$D1989,条件付き不可!$C:$C,条件付き不可!$V$3)&gt;0,Q1989,SUMIFS(条件付き不可!$L:$L,条件付き不可!$E:$E,$D1989,条件付き不可!$C:$C,U$1))</f>
        <v>0</v>
      </c>
      <c r="V1989" s="66">
        <f>IF(COUNTIFS(条件付き不可!$E:$E,$D1989,条件付き不可!$C:$C,条件付き不可!$V$5)&gt;0,Q1989,IFERROR(VLOOKUP(D1989,条件付き不可!E:Y,21,0),0))</f>
        <v>0</v>
      </c>
    </row>
    <row r="1990" spans="1:22">
      <c r="A1990" s="53" t="str">
        <f t="shared" si="463"/>
        <v>051005</v>
      </c>
      <c r="B1990" s="53">
        <v>27</v>
      </c>
      <c r="C1990">
        <v>1989</v>
      </c>
      <c r="D1990">
        <v>51005</v>
      </c>
      <c r="E1990" t="s">
        <v>3042</v>
      </c>
      <c r="F1990" t="s">
        <v>2641</v>
      </c>
      <c r="G1990" t="str">
        <f>VLOOKUP(A1990,GIS!A:B,2,0)</f>
        <v>花輪町 ・ 仁戸名町　 (千葉南高校)</v>
      </c>
      <c r="H1990" t="s">
        <v>1390</v>
      </c>
      <c r="I1990" t="s">
        <v>2626</v>
      </c>
      <c r="J1990" s="66">
        <v>425</v>
      </c>
      <c r="K1990" s="66">
        <v>425</v>
      </c>
      <c r="L1990" s="66">
        <v>425</v>
      </c>
      <c r="M1990" s="66">
        <v>425</v>
      </c>
      <c r="N1990" s="66">
        <f>VLOOKUP(A1990,GIS!A:C,3,0)</f>
        <v>425</v>
      </c>
      <c r="O1990" s="66" t="str">
        <f t="shared" si="460"/>
        <v/>
      </c>
      <c r="P1990" s="66" t="str">
        <f t="shared" si="464"/>
        <v/>
      </c>
      <c r="Q1990" s="66">
        <f t="shared" si="461"/>
        <v>425</v>
      </c>
      <c r="R1990" s="66">
        <f t="shared" si="462"/>
        <v>425</v>
      </c>
      <c r="S1990" s="66">
        <f>Q1990-U1990-SUMIFS(条件付き不可!X:X,条件付き不可!E:E,D1990)</f>
        <v>425</v>
      </c>
      <c r="T1990" s="66">
        <f t="shared" ref="T1990:T2056" si="465">Q1990-V1990</f>
        <v>425</v>
      </c>
      <c r="U1990" s="66">
        <f>IF(COUNTIFS(条件付き不可!$E:$E,$D1990,条件付き不可!$C:$C,条件付き不可!$V$3)&gt;0,Q1990,SUMIFS(条件付き不可!$L:$L,条件付き不可!$E:$E,$D1990,条件付き不可!$C:$C,U$1))</f>
        <v>0</v>
      </c>
      <c r="V1990" s="66">
        <f>IF(COUNTIFS(条件付き不可!$E:$E,$D1990,条件付き不可!$C:$C,条件付き不可!$V$5)&gt;0,Q1990,IFERROR(VLOOKUP(D1990,条件付き不可!E:Y,21,0),0))</f>
        <v>0</v>
      </c>
    </row>
    <row r="1991" spans="1:22">
      <c r="A1991" s="53" t="str">
        <f t="shared" si="463"/>
        <v>051026</v>
      </c>
      <c r="B1991" s="53">
        <v>27</v>
      </c>
      <c r="C1991">
        <v>1990</v>
      </c>
      <c r="D1991">
        <v>51026</v>
      </c>
      <c r="E1991" t="s">
        <v>3042</v>
      </c>
      <c r="F1991" t="s">
        <v>2641</v>
      </c>
      <c r="G1991" t="str">
        <f>VLOOKUP(A1991,GIS!A:B,2,0)</f>
        <v>鎌取町 A・辺田町　（平山小学校）</v>
      </c>
      <c r="H1991" t="s">
        <v>1390</v>
      </c>
      <c r="I1991" t="s">
        <v>2628</v>
      </c>
      <c r="J1991" s="66">
        <v>650</v>
      </c>
      <c r="K1991" s="66">
        <v>650</v>
      </c>
      <c r="L1991" s="66">
        <v>650</v>
      </c>
      <c r="M1991" s="66">
        <v>650</v>
      </c>
      <c r="N1991" s="66">
        <f>VLOOKUP(A1991,GIS!A:C,3,0)</f>
        <v>650</v>
      </c>
      <c r="O1991" s="66" t="str">
        <f t="shared" si="460"/>
        <v/>
      </c>
      <c r="P1991" s="66" t="str">
        <f t="shared" si="464"/>
        <v/>
      </c>
      <c r="Q1991" s="66">
        <f t="shared" si="461"/>
        <v>650</v>
      </c>
      <c r="R1991" s="66">
        <f t="shared" si="462"/>
        <v>650</v>
      </c>
      <c r="S1991" s="66">
        <f>Q1991-U1991-SUMIFS(条件付き不可!X:X,条件付き不可!E:E,D1991)</f>
        <v>650</v>
      </c>
      <c r="T1991" s="66">
        <f t="shared" si="465"/>
        <v>650</v>
      </c>
      <c r="U1991" s="66">
        <f>IF(COUNTIFS(条件付き不可!$E:$E,$D1991,条件付き不可!$C:$C,条件付き不可!$V$3)&gt;0,Q1991,SUMIFS(条件付き不可!$L:$L,条件付き不可!$E:$E,$D1991,条件付き不可!$C:$C,U$1))</f>
        <v>0</v>
      </c>
      <c r="V1991" s="66">
        <f>IF(COUNTIFS(条件付き不可!$E:$E,$D1991,条件付き不可!$C:$C,条件付き不可!$V$5)&gt;0,Q1991,IFERROR(VLOOKUP(D1991,条件付き不可!E:Y,21,0),0))</f>
        <v>0</v>
      </c>
    </row>
    <row r="1992" spans="1:22">
      <c r="A1992" s="53" t="str">
        <f t="shared" si="463"/>
        <v>051027</v>
      </c>
      <c r="B1992" s="53">
        <v>27</v>
      </c>
      <c r="C1992">
        <v>1991</v>
      </c>
      <c r="D1992">
        <v>51027</v>
      </c>
      <c r="E1992" t="s">
        <v>3042</v>
      </c>
      <c r="F1992" t="s">
        <v>2641</v>
      </c>
      <c r="G1992" t="str">
        <f>VLOOKUP(A1992,GIS!A:B,2,0)</f>
        <v>鎌取町 B ・ 赤井町 B　</v>
      </c>
      <c r="H1992" t="s">
        <v>1390</v>
      </c>
      <c r="I1992" t="s">
        <v>7568</v>
      </c>
      <c r="J1992" s="66">
        <v>330</v>
      </c>
      <c r="K1992" s="66">
        <v>330</v>
      </c>
      <c r="L1992" s="66">
        <v>330</v>
      </c>
      <c r="M1992" s="66">
        <v>330</v>
      </c>
      <c r="N1992" s="66">
        <f>VLOOKUP(A1992,GIS!A:C,3,0)</f>
        <v>330</v>
      </c>
      <c r="O1992" s="66" t="str">
        <f t="shared" si="460"/>
        <v/>
      </c>
      <c r="P1992" s="66" t="str">
        <f t="shared" si="464"/>
        <v/>
      </c>
      <c r="Q1992" s="66">
        <f t="shared" si="461"/>
        <v>330</v>
      </c>
      <c r="R1992" s="66">
        <f t="shared" si="462"/>
        <v>330</v>
      </c>
      <c r="S1992" s="66">
        <f>Q1992-U1992-SUMIFS(条件付き不可!X:X,条件付き不可!E:E,D1992)</f>
        <v>330</v>
      </c>
      <c r="T1992" s="66">
        <f t="shared" si="465"/>
        <v>330</v>
      </c>
      <c r="U1992" s="66">
        <f>IF(COUNTIFS(条件付き不可!$E:$E,$D1992,条件付き不可!$C:$C,条件付き不可!$V$3)&gt;0,Q1992,SUMIFS(条件付き不可!$L:$L,条件付き不可!$E:$E,$D1992,条件付き不可!$C:$C,U$1))</f>
        <v>0</v>
      </c>
      <c r="V1992" s="66">
        <f>IF(COUNTIFS(条件付き不可!$E:$E,$D1992,条件付き不可!$C:$C,条件付き不可!$V$5)&gt;0,Q1992,IFERROR(VLOOKUP(D1992,条件付き不可!E:Y,21,0),0))</f>
        <v>0</v>
      </c>
    </row>
    <row r="1993" spans="1:22">
      <c r="A1993" s="53" t="str">
        <f t="shared" si="463"/>
        <v>051122</v>
      </c>
      <c r="B1993" s="53">
        <v>27</v>
      </c>
      <c r="C1993">
        <v>1992</v>
      </c>
      <c r="D1993">
        <v>51122</v>
      </c>
      <c r="E1993" t="s">
        <v>3042</v>
      </c>
      <c r="F1993" t="s">
        <v>2641</v>
      </c>
      <c r="G1993" t="str">
        <f>VLOOKUP(A1993,GIS!A:B,2,0)</f>
        <v>鎌取町 Ｃ（南鎌取公園）</v>
      </c>
      <c r="H1993" t="s">
        <v>1390</v>
      </c>
      <c r="I1993" t="s">
        <v>2628</v>
      </c>
      <c r="J1993" s="66">
        <v>465</v>
      </c>
      <c r="K1993" s="66">
        <v>465</v>
      </c>
      <c r="L1993" s="66">
        <v>465</v>
      </c>
      <c r="M1993" s="66">
        <v>465</v>
      </c>
      <c r="N1993" s="66">
        <f>VLOOKUP(A1993,GIS!A:C,3,0)</f>
        <v>465</v>
      </c>
      <c r="O1993" s="66" t="str">
        <f t="shared" si="460"/>
        <v/>
      </c>
      <c r="P1993" s="66" t="str">
        <f t="shared" si="464"/>
        <v/>
      </c>
      <c r="Q1993" s="66">
        <f t="shared" si="461"/>
        <v>465</v>
      </c>
      <c r="R1993" s="66">
        <f t="shared" si="462"/>
        <v>465</v>
      </c>
      <c r="S1993" s="66">
        <f>Q1993-U1993-SUMIFS(条件付き不可!X:X,条件付き不可!E:E,D1993)</f>
        <v>465</v>
      </c>
      <c r="T1993" s="66">
        <f t="shared" si="465"/>
        <v>465</v>
      </c>
      <c r="U1993" s="66">
        <f>IF(COUNTIFS(条件付き不可!$E:$E,$D1993,条件付き不可!$C:$C,条件付き不可!$V$3)&gt;0,Q1993,SUMIFS(条件付き不可!$L:$L,条件付き不可!$E:$E,$D1993,条件付き不可!$C:$C,U$1))</f>
        <v>0</v>
      </c>
      <c r="V1993" s="66">
        <f>IF(COUNTIFS(条件付き不可!$E:$E,$D1993,条件付き不可!$C:$C,条件付き不可!$V$5)&gt;0,Q1993,IFERROR(VLOOKUP(D1993,条件付き不可!E:Y,21,0),0))</f>
        <v>0</v>
      </c>
    </row>
    <row r="1994" spans="1:22">
      <c r="A1994" s="53" t="str">
        <f t="shared" si="463"/>
        <v>051006</v>
      </c>
      <c r="B1994" s="53">
        <v>27</v>
      </c>
      <c r="C1994">
        <v>1993</v>
      </c>
      <c r="D1994">
        <v>51006</v>
      </c>
      <c r="E1994" t="s">
        <v>3042</v>
      </c>
      <c r="F1994" t="s">
        <v>1391</v>
      </c>
      <c r="G1994" t="str">
        <f>VLOOKUP(A1994,GIS!A:B,2,0)</f>
        <v>浜野町・ 塩田町 A　（生浜高校）</v>
      </c>
      <c r="H1994" t="s">
        <v>1390</v>
      </c>
      <c r="I1994" t="s">
        <v>2626</v>
      </c>
      <c r="J1994" s="66">
        <v>345</v>
      </c>
      <c r="K1994" s="66">
        <v>345</v>
      </c>
      <c r="L1994" s="66">
        <v>345</v>
      </c>
      <c r="M1994" s="66">
        <v>345</v>
      </c>
      <c r="N1994" s="66">
        <f>VLOOKUP(A1994,GIS!A:C,3,0)</f>
        <v>345</v>
      </c>
      <c r="O1994" s="66" t="str">
        <f t="shared" si="460"/>
        <v/>
      </c>
      <c r="P1994" s="66" t="str">
        <f t="shared" si="464"/>
        <v/>
      </c>
      <c r="Q1994" s="66">
        <f t="shared" si="461"/>
        <v>345</v>
      </c>
      <c r="R1994" s="66">
        <f t="shared" si="462"/>
        <v>345</v>
      </c>
      <c r="S1994" s="66">
        <f>Q1994-U1994-SUMIFS(条件付き不可!X:X,条件付き不可!E:E,D1994)</f>
        <v>345</v>
      </c>
      <c r="T1994" s="66">
        <f t="shared" si="465"/>
        <v>345</v>
      </c>
      <c r="U1994" s="66">
        <f>IF(COUNTIFS(条件付き不可!$E:$E,$D1994,条件付き不可!$C:$C,条件付き不可!$V$3)&gt;0,Q1994,SUMIFS(条件付き不可!$L:$L,条件付き不可!$E:$E,$D1994,条件付き不可!$C:$C,U$1))</f>
        <v>0</v>
      </c>
      <c r="V1994" s="66">
        <f>IF(COUNTIFS(条件付き不可!$E:$E,$D1994,条件付き不可!$C:$C,条件付き不可!$V$5)&gt;0,Q1994,IFERROR(VLOOKUP(D1994,条件付き不可!E:Y,21,0),0))</f>
        <v>0</v>
      </c>
    </row>
    <row r="1995" spans="1:22">
      <c r="A1995" s="53" t="str">
        <f t="shared" si="463"/>
        <v>051008</v>
      </c>
      <c r="B1995" s="53">
        <v>27</v>
      </c>
      <c r="C1995">
        <v>1994</v>
      </c>
      <c r="D1995">
        <v>51008</v>
      </c>
      <c r="E1995" t="s">
        <v>3042</v>
      </c>
      <c r="F1995" t="s">
        <v>1391</v>
      </c>
      <c r="G1995" t="str">
        <f>VLOOKUP(A1995,GIS!A:B,2,0)</f>
        <v>浜野町 A　（浜野病院）</v>
      </c>
      <c r="H1995" t="s">
        <v>1390</v>
      </c>
      <c r="I1995" t="s">
        <v>2626</v>
      </c>
      <c r="J1995" s="66">
        <v>440</v>
      </c>
      <c r="K1995" s="66">
        <v>440</v>
      </c>
      <c r="L1995" s="66">
        <v>440</v>
      </c>
      <c r="M1995" s="66">
        <v>440</v>
      </c>
      <c r="N1995" s="66">
        <f>VLOOKUP(A1995,GIS!A:C,3,0)</f>
        <v>440</v>
      </c>
      <c r="O1995" s="66" t="str">
        <f t="shared" si="460"/>
        <v/>
      </c>
      <c r="P1995" s="66" t="str">
        <f t="shared" si="464"/>
        <v/>
      </c>
      <c r="Q1995" s="66">
        <f t="shared" si="461"/>
        <v>440</v>
      </c>
      <c r="R1995" s="66">
        <f t="shared" si="462"/>
        <v>440</v>
      </c>
      <c r="S1995" s="66">
        <f>Q1995-U1995-SUMIFS(条件付き不可!X:X,条件付き不可!E:E,D1995)</f>
        <v>440</v>
      </c>
      <c r="T1995" s="66">
        <f t="shared" si="465"/>
        <v>440</v>
      </c>
      <c r="U1995" s="66">
        <f>IF(COUNTIFS(条件付き不可!$E:$E,$D1995,条件付き不可!$C:$C,条件付き不可!$V$3)&gt;0,Q1995,SUMIFS(条件付き不可!$L:$L,条件付き不可!$E:$E,$D1995,条件付き不可!$C:$C,U$1))</f>
        <v>0</v>
      </c>
      <c r="V1995" s="66">
        <f>IF(COUNTIFS(条件付き不可!$E:$E,$D1995,条件付き不可!$C:$C,条件付き不可!$V$5)&gt;0,Q1995,IFERROR(VLOOKUP(D1995,条件付き不可!E:Y,21,0),0))</f>
        <v>0</v>
      </c>
    </row>
    <row r="1996" spans="1:22">
      <c r="A1996" s="53" t="str">
        <f t="shared" si="463"/>
        <v>051009</v>
      </c>
      <c r="B1996" s="53">
        <v>27</v>
      </c>
      <c r="C1996">
        <v>1995</v>
      </c>
      <c r="D1996">
        <v>51009</v>
      </c>
      <c r="E1996" t="s">
        <v>3042</v>
      </c>
      <c r="F1996" t="s">
        <v>1391</v>
      </c>
      <c r="G1996" t="str">
        <f>VLOOKUP(A1996,GIS!A:B,2,0)</f>
        <v>浜野町 B　（千葉食料事務所）</v>
      </c>
      <c r="H1996" t="s">
        <v>1390</v>
      </c>
      <c r="I1996" t="s">
        <v>2626</v>
      </c>
      <c r="J1996" s="66">
        <v>550</v>
      </c>
      <c r="K1996" s="66">
        <v>550</v>
      </c>
      <c r="L1996" s="66">
        <v>550</v>
      </c>
      <c r="M1996" s="66">
        <v>550</v>
      </c>
      <c r="N1996" s="66">
        <f>VLOOKUP(A1996,GIS!A:C,3,0)</f>
        <v>550</v>
      </c>
      <c r="O1996" s="66" t="str">
        <f t="shared" si="460"/>
        <v/>
      </c>
      <c r="P1996" s="66" t="str">
        <f t="shared" si="464"/>
        <v/>
      </c>
      <c r="Q1996" s="66">
        <f t="shared" si="461"/>
        <v>550</v>
      </c>
      <c r="R1996" s="66">
        <f t="shared" si="462"/>
        <v>550</v>
      </c>
      <c r="S1996" s="66">
        <f>Q1996-U1996-SUMIFS(条件付き不可!X:X,条件付き不可!E:E,D1996)</f>
        <v>550</v>
      </c>
      <c r="T1996" s="66">
        <f t="shared" si="465"/>
        <v>550</v>
      </c>
      <c r="U1996" s="66">
        <f>IF(COUNTIFS(条件付き不可!$E:$E,$D1996,条件付き不可!$C:$C,条件付き不可!$V$3)&gt;0,Q1996,SUMIFS(条件付き不可!$L:$L,条件付き不可!$E:$E,$D1996,条件付き不可!$C:$C,U$1))</f>
        <v>0</v>
      </c>
      <c r="V1996" s="66">
        <f>IF(COUNTIFS(条件付き不可!$E:$E,$D1996,条件付き不可!$C:$C,条件付き不可!$V$5)&gt;0,Q1996,IFERROR(VLOOKUP(D1996,条件付き不可!E:Y,21,0),0))</f>
        <v>0</v>
      </c>
    </row>
    <row r="1997" spans="1:22">
      <c r="A1997" s="53" t="str">
        <f t="shared" si="463"/>
        <v>051014</v>
      </c>
      <c r="B1997" s="53">
        <v>27</v>
      </c>
      <c r="C1997">
        <v>1996</v>
      </c>
      <c r="D1997">
        <v>51014</v>
      </c>
      <c r="E1997" t="s">
        <v>3042</v>
      </c>
      <c r="F1997" t="s">
        <v>1391</v>
      </c>
      <c r="G1997" t="str">
        <f>VLOOKUP(A1997,GIS!A:B,2,0)</f>
        <v>浜野町 E ・ 南生実町 B　（生浜小学校）</v>
      </c>
      <c r="H1997" t="s">
        <v>1390</v>
      </c>
      <c r="I1997" t="s">
        <v>2626</v>
      </c>
      <c r="J1997" s="66">
        <v>400</v>
      </c>
      <c r="K1997" s="66">
        <v>400</v>
      </c>
      <c r="L1997" s="66">
        <v>400</v>
      </c>
      <c r="M1997" s="66">
        <v>400</v>
      </c>
      <c r="N1997" s="66">
        <f>VLOOKUP(A1997,GIS!A:C,3,0)</f>
        <v>400</v>
      </c>
      <c r="O1997" s="66" t="str">
        <f t="shared" si="460"/>
        <v/>
      </c>
      <c r="P1997" s="66" t="str">
        <f t="shared" si="464"/>
        <v/>
      </c>
      <c r="Q1997" s="66">
        <f t="shared" si="461"/>
        <v>400</v>
      </c>
      <c r="R1997" s="66">
        <f t="shared" si="462"/>
        <v>400</v>
      </c>
      <c r="S1997" s="66">
        <f>Q1997-U1997-SUMIFS(条件付き不可!X:X,条件付き不可!E:E,D1997)</f>
        <v>400</v>
      </c>
      <c r="T1997" s="66">
        <f t="shared" si="465"/>
        <v>400</v>
      </c>
      <c r="U1997" s="66">
        <f>IF(COUNTIFS(条件付き不可!$E:$E,$D1997,条件付き不可!$C:$C,条件付き不可!$V$3)&gt;0,Q1997,SUMIFS(条件付き不可!$L:$L,条件付き不可!$E:$E,$D1997,条件付き不可!$C:$C,U$1))</f>
        <v>0</v>
      </c>
      <c r="V1997" s="66">
        <f>IF(COUNTIFS(条件付き不可!$E:$E,$D1997,条件付き不可!$C:$C,条件付き不可!$V$5)&gt;0,Q1997,IFERROR(VLOOKUP(D1997,条件付き不可!E:Y,21,0),0))</f>
        <v>0</v>
      </c>
    </row>
    <row r="1998" spans="1:22">
      <c r="A1998" s="53" t="str">
        <f t="shared" ref="A1998" si="466">TEXT(D1998,"000000")</f>
        <v>051010</v>
      </c>
      <c r="B1998" s="53">
        <v>27</v>
      </c>
      <c r="C1998">
        <v>1997</v>
      </c>
      <c r="D1998">
        <v>51010</v>
      </c>
      <c r="E1998" t="s">
        <v>3042</v>
      </c>
      <c r="F1998" t="s">
        <v>1391</v>
      </c>
      <c r="G1998" t="str">
        <f>VLOOKUP(A1998,GIS!A:B,2,0)</f>
        <v>村田町 A　</v>
      </c>
      <c r="H1998" t="s">
        <v>1390</v>
      </c>
      <c r="I1998" t="s">
        <v>2626</v>
      </c>
      <c r="J1998" s="66">
        <v>400</v>
      </c>
      <c r="K1998" s="66">
        <v>400</v>
      </c>
      <c r="L1998" s="66">
        <v>400</v>
      </c>
      <c r="M1998" s="66">
        <v>400</v>
      </c>
      <c r="N1998" s="66">
        <f>VLOOKUP(A1998,GIS!A:C,3,0)</f>
        <v>400</v>
      </c>
      <c r="O1998" s="66" t="str">
        <f t="shared" ref="O1998" si="467">IF(J1998=N1998,"","✕")</f>
        <v/>
      </c>
      <c r="P1998" s="66" t="str">
        <f t="shared" ref="P1998" si="468">IF(J1998=K1998,IF(J1998=L1998,"","✕"),"✕")</f>
        <v/>
      </c>
      <c r="Q1998" s="66">
        <f t="shared" ref="Q1998" si="469">N1998</f>
        <v>400</v>
      </c>
      <c r="R1998" s="66">
        <f t="shared" ref="R1998" si="470">Q1998-U1998</f>
        <v>400</v>
      </c>
      <c r="S1998" s="66">
        <f>Q1998-U1998-SUMIFS(条件付き不可!X:X,条件付き不可!E:E,D1998)</f>
        <v>400</v>
      </c>
      <c r="T1998" s="66">
        <f t="shared" ref="T1998" si="471">Q1998-V1998</f>
        <v>400</v>
      </c>
      <c r="U1998" s="66">
        <f>IF(COUNTIFS(条件付き不可!$E:$E,$D1998,条件付き不可!$C:$C,条件付き不可!$V$3)&gt;0,Q1998,SUMIFS(条件付き不可!$L:$L,条件付き不可!$E:$E,$D1998,条件付き不可!$C:$C,U$1))</f>
        <v>0</v>
      </c>
      <c r="V1998" s="66">
        <f>IF(COUNTIFS(条件付き不可!$E:$E,$D1998,条件付き不可!$C:$C,条件付き不可!$V$5)&gt;0,Q1998,IFERROR(VLOOKUP(D1998,条件付き不可!E:Y,21,0),0))</f>
        <v>0</v>
      </c>
    </row>
    <row r="1999" spans="1:22">
      <c r="A1999" s="53" t="str">
        <f t="shared" si="463"/>
        <v>051015</v>
      </c>
      <c r="B1999" s="53">
        <v>27</v>
      </c>
      <c r="C1999">
        <v>1998</v>
      </c>
      <c r="D1999">
        <v>51015</v>
      </c>
      <c r="E1999" t="s">
        <v>3042</v>
      </c>
      <c r="F1999" t="s">
        <v>1391</v>
      </c>
      <c r="G1999" t="str">
        <f>VLOOKUP(A1999,GIS!A:B,2,0)</f>
        <v>村田町 B</v>
      </c>
      <c r="H1999" t="s">
        <v>1390</v>
      </c>
      <c r="I1999" t="s">
        <v>2626</v>
      </c>
      <c r="J1999" s="66">
        <v>315</v>
      </c>
      <c r="K1999" s="66">
        <v>315</v>
      </c>
      <c r="L1999" s="66">
        <v>315</v>
      </c>
      <c r="M1999" s="66">
        <v>315</v>
      </c>
      <c r="N1999" s="66">
        <f>VLOOKUP(A1999,GIS!A:C,3,0)</f>
        <v>315</v>
      </c>
      <c r="O1999" s="66" t="str">
        <f t="shared" si="460"/>
        <v/>
      </c>
      <c r="P1999" s="66" t="str">
        <f t="shared" si="464"/>
        <v/>
      </c>
      <c r="Q1999" s="66">
        <f t="shared" si="461"/>
        <v>315</v>
      </c>
      <c r="R1999" s="66">
        <f t="shared" si="462"/>
        <v>315</v>
      </c>
      <c r="S1999" s="66">
        <f>Q1999-U1999-SUMIFS(条件付き不可!X:X,条件付き不可!E:E,D1999)</f>
        <v>315</v>
      </c>
      <c r="T1999" s="66">
        <f t="shared" si="465"/>
        <v>315</v>
      </c>
      <c r="U1999" s="66">
        <f>IF(COUNTIFS(条件付き不可!$E:$E,$D1999,条件付き不可!$C:$C,条件付き不可!$V$3)&gt;0,Q1999,SUMIFS(条件付き不可!$L:$L,条件付き不可!$E:$E,$D1999,条件付き不可!$C:$C,U$1))</f>
        <v>0</v>
      </c>
      <c r="V1999" s="66">
        <f>IF(COUNTIFS(条件付き不可!$E:$E,$D1999,条件付き不可!$C:$C,条件付き不可!$V$5)&gt;0,Q1999,IFERROR(VLOOKUP(D1999,条件付き不可!E:Y,21,0),0))</f>
        <v>0</v>
      </c>
    </row>
    <row r="2000" spans="1:22">
      <c r="A2000" s="53" t="str">
        <f>TEXT(D2000,"000000")</f>
        <v>051138</v>
      </c>
      <c r="B2000" s="53">
        <v>27</v>
      </c>
      <c r="C2000">
        <v>1999</v>
      </c>
      <c r="D2000">
        <v>51138</v>
      </c>
      <c r="E2000" t="s">
        <v>3042</v>
      </c>
      <c r="F2000" t="s">
        <v>1391</v>
      </c>
      <c r="G2000" t="str">
        <f>VLOOKUP(A2000,GIS!A:B,2,0)</f>
        <v>村田町 Ｄ</v>
      </c>
      <c r="H2000" t="s">
        <v>1390</v>
      </c>
      <c r="I2000" t="s">
        <v>2626</v>
      </c>
      <c r="J2000" s="66">
        <v>685</v>
      </c>
      <c r="K2000" s="66">
        <v>685</v>
      </c>
      <c r="L2000" s="66">
        <v>685</v>
      </c>
      <c r="M2000" s="66">
        <v>685</v>
      </c>
      <c r="N2000" s="66">
        <f>VLOOKUP(A2000,GIS!A:C,3,0)</f>
        <v>685</v>
      </c>
      <c r="O2000" s="66" t="str">
        <f>IF(J2000=N2000,"","✕")</f>
        <v/>
      </c>
      <c r="P2000" s="66" t="str">
        <f>IF(J2000=K2000,IF(J2000=L2000,"","✕"),"✕")</f>
        <v/>
      </c>
      <c r="Q2000" s="66">
        <f>N2000</f>
        <v>685</v>
      </c>
      <c r="R2000" s="66">
        <f>Q2000-U2000</f>
        <v>685</v>
      </c>
      <c r="S2000" s="66">
        <f>Q2000-U2000-SUMIFS(条件付き不可!X:X,条件付き不可!E:E,D2000)</f>
        <v>685</v>
      </c>
      <c r="T2000" s="66">
        <f>Q2000-V2000</f>
        <v>685</v>
      </c>
      <c r="U2000" s="66">
        <f>IF(COUNTIFS(条件付き不可!$E:$E,$D2000,条件付き不可!$C:$C,条件付き不可!$V$3)&gt;0,Q2000,SUMIFS(条件付き不可!$L:$L,条件付き不可!$E:$E,$D2000,条件付き不可!$C:$C,U$1))</f>
        <v>0</v>
      </c>
      <c r="V2000" s="66">
        <f>IF(COUNTIFS(条件付き不可!$E:$E,$D2000,条件付き不可!$C:$C,条件付き不可!$V$5)&gt;0,Q2000,IFERROR(VLOOKUP(D2000,条件付き不可!E:Y,21,0),0))</f>
        <v>0</v>
      </c>
    </row>
    <row r="2001" spans="1:22">
      <c r="A2001" s="53" t="str">
        <f t="shared" si="463"/>
        <v>051016</v>
      </c>
      <c r="B2001" s="53">
        <v>27</v>
      </c>
      <c r="C2001">
        <v>2000</v>
      </c>
      <c r="D2001">
        <v>51016</v>
      </c>
      <c r="E2001" t="s">
        <v>3042</v>
      </c>
      <c r="F2001" t="s">
        <v>1391</v>
      </c>
      <c r="G2001" t="str">
        <f>VLOOKUP(A2001,GIS!A:B,2,0)</f>
        <v>市原市古市場 A　（サントク周辺）</v>
      </c>
      <c r="H2001" t="s">
        <v>1390</v>
      </c>
      <c r="I2001" t="s">
        <v>2627</v>
      </c>
      <c r="J2001" s="66">
        <v>365</v>
      </c>
      <c r="K2001" s="66">
        <v>365</v>
      </c>
      <c r="L2001" s="66">
        <v>365</v>
      </c>
      <c r="M2001" s="66">
        <v>365</v>
      </c>
      <c r="N2001" s="66">
        <f>VLOOKUP(A2001,GIS!A:C,3,0)</f>
        <v>365</v>
      </c>
      <c r="O2001" s="66" t="str">
        <f t="shared" ref="O2001:O2065" si="472">IF(J2001=N2001,"","✕")</f>
        <v/>
      </c>
      <c r="P2001" s="66" t="str">
        <f t="shared" si="464"/>
        <v/>
      </c>
      <c r="Q2001" s="66">
        <f t="shared" ref="Q2001:Q2065" si="473">N2001</f>
        <v>365</v>
      </c>
      <c r="R2001" s="66">
        <f t="shared" ref="R2001:R2065" si="474">Q2001-U2001</f>
        <v>365</v>
      </c>
      <c r="S2001" s="66">
        <f>Q2001-U2001-SUMIFS(条件付き不可!X:X,条件付き不可!E:E,D2001)</f>
        <v>365</v>
      </c>
      <c r="T2001" s="66">
        <f t="shared" si="465"/>
        <v>365</v>
      </c>
      <c r="U2001" s="66">
        <f>IF(COUNTIFS(条件付き不可!$E:$E,$D2001,条件付き不可!$C:$C,条件付き不可!$V$3)&gt;0,Q2001,SUMIFS(条件付き不可!$L:$L,条件付き不可!$E:$E,$D2001,条件付き不可!$C:$C,U$1))</f>
        <v>0</v>
      </c>
      <c r="V2001" s="66">
        <f>IF(COUNTIFS(条件付き不可!$E:$E,$D2001,条件付き不可!$C:$C,条件付き不可!$V$5)&gt;0,Q2001,IFERROR(VLOOKUP(D2001,条件付き不可!E:Y,21,0),0))</f>
        <v>0</v>
      </c>
    </row>
    <row r="2002" spans="1:22">
      <c r="A2002" s="53" t="str">
        <f t="shared" si="463"/>
        <v>051017</v>
      </c>
      <c r="B2002" s="53">
        <v>27</v>
      </c>
      <c r="C2002">
        <v>2001</v>
      </c>
      <c r="D2002">
        <v>51017</v>
      </c>
      <c r="E2002" t="s">
        <v>3042</v>
      </c>
      <c r="F2002" t="s">
        <v>1391</v>
      </c>
      <c r="G2002" t="str">
        <f>VLOOKUP(A2002,GIS!A:B,2,0)</f>
        <v>市原市古市場 B　（古市場会館）</v>
      </c>
      <c r="H2002" t="s">
        <v>1390</v>
      </c>
      <c r="I2002" t="s">
        <v>2627</v>
      </c>
      <c r="J2002" s="66">
        <v>400</v>
      </c>
      <c r="K2002" s="66">
        <v>400</v>
      </c>
      <c r="L2002" s="66">
        <v>400</v>
      </c>
      <c r="M2002" s="66">
        <v>400</v>
      </c>
      <c r="N2002" s="66">
        <f>VLOOKUP(A2002,GIS!A:C,3,0)</f>
        <v>400</v>
      </c>
      <c r="O2002" s="66" t="str">
        <f t="shared" si="472"/>
        <v/>
      </c>
      <c r="P2002" s="66" t="str">
        <f t="shared" si="464"/>
        <v/>
      </c>
      <c r="Q2002" s="66">
        <f t="shared" si="473"/>
        <v>400</v>
      </c>
      <c r="R2002" s="66">
        <f t="shared" si="474"/>
        <v>400</v>
      </c>
      <c r="S2002" s="66">
        <f>Q2002-U2002-SUMIFS(条件付き不可!X:X,条件付き不可!E:E,D2002)</f>
        <v>400</v>
      </c>
      <c r="T2002" s="66">
        <f t="shared" si="465"/>
        <v>400</v>
      </c>
      <c r="U2002" s="66">
        <f>IF(COUNTIFS(条件付き不可!$E:$E,$D2002,条件付き不可!$C:$C,条件付き不可!$V$3)&gt;0,Q2002,SUMIFS(条件付き不可!$L:$L,条件付き不可!$E:$E,$D2002,条件付き不可!$C:$C,U$1))</f>
        <v>0</v>
      </c>
      <c r="V2002" s="66">
        <f>IF(COUNTIFS(条件付き不可!$E:$E,$D2002,条件付き不可!$C:$C,条件付き不可!$V$5)&gt;0,Q2002,IFERROR(VLOOKUP(D2002,条件付き不可!E:Y,21,0),0))</f>
        <v>0</v>
      </c>
    </row>
    <row r="2003" spans="1:22">
      <c r="A2003" s="53" t="str">
        <f t="shared" si="463"/>
        <v>051121</v>
      </c>
      <c r="B2003" s="53">
        <v>27</v>
      </c>
      <c r="C2003">
        <v>2002</v>
      </c>
      <c r="D2003">
        <v>51121</v>
      </c>
      <c r="E2003" t="s">
        <v>3042</v>
      </c>
      <c r="F2003" t="s">
        <v>1391</v>
      </c>
      <c r="G2003" t="str">
        <f>VLOOKUP(A2003,GIS!A:B,2,0)</f>
        <v>村田町 C</v>
      </c>
      <c r="H2003" t="s">
        <v>1390</v>
      </c>
      <c r="I2003" t="s">
        <v>2626</v>
      </c>
      <c r="J2003" s="66">
        <v>540</v>
      </c>
      <c r="K2003" s="66">
        <v>540</v>
      </c>
      <c r="L2003" s="66">
        <v>540</v>
      </c>
      <c r="M2003" s="66">
        <v>540</v>
      </c>
      <c r="N2003" s="66">
        <f>VLOOKUP(A2003,GIS!A:C,3,0)</f>
        <v>540</v>
      </c>
      <c r="O2003" s="66" t="str">
        <f t="shared" si="472"/>
        <v/>
      </c>
      <c r="P2003" s="66" t="str">
        <f t="shared" si="464"/>
        <v/>
      </c>
      <c r="Q2003" s="66">
        <f t="shared" si="473"/>
        <v>540</v>
      </c>
      <c r="R2003" s="66">
        <f t="shared" si="474"/>
        <v>540</v>
      </c>
      <c r="S2003" s="66">
        <f>Q2003-U2003-SUMIFS(条件付き不可!X:X,条件付き不可!E:E,D2003)</f>
        <v>540</v>
      </c>
      <c r="T2003" s="66">
        <f t="shared" si="465"/>
        <v>540</v>
      </c>
      <c r="U2003" s="66">
        <f>IF(COUNTIFS(条件付き不可!$E:$E,$D2003,条件付き不可!$C:$C,条件付き不可!$V$3)&gt;0,Q2003,SUMIFS(条件付き不可!$L:$L,条件付き不可!$E:$E,$D2003,条件付き不可!$C:$C,U$1))</f>
        <v>0</v>
      </c>
      <c r="V2003" s="66">
        <f>IF(COUNTIFS(条件付き不可!$E:$E,$D2003,条件付き不可!$C:$C,条件付き不可!$V$5)&gt;0,Q2003,IFERROR(VLOOKUP(D2003,条件付き不可!E:Y,21,0),0))</f>
        <v>0</v>
      </c>
    </row>
    <row r="2004" spans="1:22">
      <c r="A2004" s="53" t="str">
        <f t="shared" si="463"/>
        <v>051018</v>
      </c>
      <c r="B2004" s="53">
        <v>27</v>
      </c>
      <c r="C2004">
        <v>2003</v>
      </c>
      <c r="D2004">
        <v>51018</v>
      </c>
      <c r="E2004" t="s">
        <v>3042</v>
      </c>
      <c r="F2004" t="s">
        <v>1391</v>
      </c>
      <c r="G2004" t="str">
        <f>VLOOKUP(A2004,GIS!A:B,2,0)</f>
        <v>浜野町F ・ 緑区古市場町 A 　(体育館)</v>
      </c>
      <c r="H2004" t="s">
        <v>1390</v>
      </c>
      <c r="I2004" t="s">
        <v>7568</v>
      </c>
      <c r="J2004" s="66">
        <v>445</v>
      </c>
      <c r="K2004" s="66">
        <v>445</v>
      </c>
      <c r="L2004" s="66">
        <v>445</v>
      </c>
      <c r="M2004" s="66">
        <v>445</v>
      </c>
      <c r="N2004" s="66">
        <f>VLOOKUP(A2004,GIS!A:C,3,0)</f>
        <v>445</v>
      </c>
      <c r="O2004" s="66" t="str">
        <f t="shared" si="472"/>
        <v/>
      </c>
      <c r="P2004" s="66" t="str">
        <f t="shared" si="464"/>
        <v/>
      </c>
      <c r="Q2004" s="66">
        <f t="shared" si="473"/>
        <v>445</v>
      </c>
      <c r="R2004" s="66">
        <f t="shared" si="474"/>
        <v>445</v>
      </c>
      <c r="S2004" s="66">
        <f>Q2004-U2004-SUMIFS(条件付き不可!X:X,条件付き不可!E:E,D2004)</f>
        <v>445</v>
      </c>
      <c r="T2004" s="66">
        <f t="shared" si="465"/>
        <v>445</v>
      </c>
      <c r="U2004" s="66">
        <f>IF(COUNTIFS(条件付き不可!$E:$E,$D2004,条件付き不可!$C:$C,条件付き不可!$V$3)&gt;0,Q2004,SUMIFS(条件付き不可!$L:$L,条件付き不可!$E:$E,$D2004,条件付き不可!$C:$C,U$1))</f>
        <v>0</v>
      </c>
      <c r="V2004" s="66">
        <f>IF(COUNTIFS(条件付き不可!$E:$E,$D2004,条件付き不可!$C:$C,条件付き不可!$V$5)&gt;0,Q2004,IFERROR(VLOOKUP(D2004,条件付き不可!E:Y,21,0),0))</f>
        <v>0</v>
      </c>
    </row>
    <row r="2005" spans="1:22">
      <c r="A2005" s="53" t="str">
        <f t="shared" si="463"/>
        <v>051019</v>
      </c>
      <c r="B2005" s="53">
        <v>27</v>
      </c>
      <c r="C2005">
        <v>2004</v>
      </c>
      <c r="D2005">
        <v>51019</v>
      </c>
      <c r="E2005" t="s">
        <v>3042</v>
      </c>
      <c r="F2005" t="s">
        <v>1391</v>
      </c>
      <c r="G2005" t="str">
        <f>VLOOKUP(A2005,GIS!A:B,2,0)</f>
        <v>緑区古市場町 B　（古市場相撲場）</v>
      </c>
      <c r="H2005" t="s">
        <v>1390</v>
      </c>
      <c r="I2005" t="s">
        <v>2628</v>
      </c>
      <c r="J2005" s="66">
        <v>380</v>
      </c>
      <c r="K2005" s="66">
        <v>380</v>
      </c>
      <c r="L2005" s="66">
        <v>380</v>
      </c>
      <c r="M2005" s="66">
        <v>380</v>
      </c>
      <c r="N2005" s="66">
        <f>VLOOKUP(A2005,GIS!A:C,3,0)</f>
        <v>380</v>
      </c>
      <c r="O2005" s="66" t="str">
        <f t="shared" si="472"/>
        <v/>
      </c>
      <c r="P2005" s="66" t="str">
        <f t="shared" si="464"/>
        <v/>
      </c>
      <c r="Q2005" s="66">
        <f t="shared" si="473"/>
        <v>380</v>
      </c>
      <c r="R2005" s="66">
        <f t="shared" si="474"/>
        <v>380</v>
      </c>
      <c r="S2005" s="66">
        <f>Q2005-U2005-SUMIFS(条件付き不可!X:X,条件付き不可!E:E,D2005)</f>
        <v>380</v>
      </c>
      <c r="T2005" s="66">
        <f t="shared" si="465"/>
        <v>380</v>
      </c>
      <c r="U2005" s="66">
        <f>IF(COUNTIFS(条件付き不可!$E:$E,$D2005,条件付き不可!$C:$C,条件付き不可!$V$3)&gt;0,Q2005,SUMIFS(条件付き不可!$L:$L,条件付き不可!$E:$E,$D2005,条件付き不可!$C:$C,U$1))</f>
        <v>0</v>
      </c>
      <c r="V2005" s="66">
        <f>IF(COUNTIFS(条件付き不可!$E:$E,$D2005,条件付き不可!$C:$C,条件付き不可!$V$5)&gt;0,Q2005,IFERROR(VLOOKUP(D2005,条件付き不可!E:Y,21,0),0))</f>
        <v>0</v>
      </c>
    </row>
    <row r="2006" spans="1:22">
      <c r="A2006" s="53" t="str">
        <f t="shared" si="463"/>
        <v>051024</v>
      </c>
      <c r="B2006" s="53">
        <v>27</v>
      </c>
      <c r="C2006">
        <v>2005</v>
      </c>
      <c r="D2006">
        <v>51024</v>
      </c>
      <c r="E2006" t="s">
        <v>3042</v>
      </c>
      <c r="F2006" t="s">
        <v>1392</v>
      </c>
      <c r="G2006" t="str">
        <f>VLOOKUP(A2006,GIS!A:B,2,0)</f>
        <v>生実町 E ・ 南生実町 C　（生浜東小学校）</v>
      </c>
      <c r="H2006" t="s">
        <v>1390</v>
      </c>
      <c r="I2006" t="s">
        <v>2626</v>
      </c>
      <c r="J2006" s="66">
        <v>405</v>
      </c>
      <c r="K2006" s="66">
        <v>405</v>
      </c>
      <c r="L2006" s="66">
        <v>405</v>
      </c>
      <c r="M2006" s="66">
        <v>405</v>
      </c>
      <c r="N2006" s="66">
        <f>VLOOKUP(A2006,GIS!A:C,3,0)</f>
        <v>405</v>
      </c>
      <c r="O2006" s="66" t="str">
        <f t="shared" si="472"/>
        <v/>
      </c>
      <c r="P2006" s="66" t="str">
        <f t="shared" si="464"/>
        <v/>
      </c>
      <c r="Q2006" s="66">
        <f t="shared" si="473"/>
        <v>405</v>
      </c>
      <c r="R2006" s="66">
        <f t="shared" si="474"/>
        <v>405</v>
      </c>
      <c r="S2006" s="66">
        <f>Q2006-U2006-SUMIFS(条件付き不可!X:X,条件付き不可!E:E,D2006)</f>
        <v>405</v>
      </c>
      <c r="T2006" s="66">
        <f t="shared" si="465"/>
        <v>405</v>
      </c>
      <c r="U2006" s="66">
        <f>IF(COUNTIFS(条件付き不可!$E:$E,$D2006,条件付き不可!$C:$C,条件付き不可!$V$3)&gt;0,Q2006,SUMIFS(条件付き不可!$L:$L,条件付き不可!$E:$E,$D2006,条件付き不可!$C:$C,U$1))</f>
        <v>0</v>
      </c>
      <c r="V2006" s="66">
        <f>IF(COUNTIFS(条件付き不可!$E:$E,$D2006,条件付き不可!$C:$C,条件付き不可!$V$5)&gt;0,Q2006,IFERROR(VLOOKUP(D2006,条件付き不可!E:Y,21,0),0))</f>
        <v>0</v>
      </c>
    </row>
    <row r="2007" spans="1:22">
      <c r="A2007" s="53" t="str">
        <f t="shared" ref="A2007:A2072" si="475">TEXT(D2007,"000000")</f>
        <v>051025</v>
      </c>
      <c r="B2007" s="53">
        <v>27</v>
      </c>
      <c r="C2007">
        <v>2006</v>
      </c>
      <c r="D2007">
        <v>51025</v>
      </c>
      <c r="E2007" t="s">
        <v>3042</v>
      </c>
      <c r="F2007" t="s">
        <v>1392</v>
      </c>
      <c r="G2007" t="str">
        <f>VLOOKUP(A2007,GIS!A:B,2,0)</f>
        <v>南生実町 D ・おゆみ野中央１　（明徳附属幼）</v>
      </c>
      <c r="H2007" t="s">
        <v>1390</v>
      </c>
      <c r="I2007" t="s">
        <v>7569</v>
      </c>
      <c r="J2007" s="66">
        <v>270</v>
      </c>
      <c r="K2007" s="66">
        <v>270</v>
      </c>
      <c r="L2007" s="66">
        <v>270</v>
      </c>
      <c r="M2007" s="66">
        <v>270</v>
      </c>
      <c r="N2007" s="66">
        <f>VLOOKUP(A2007,GIS!A:C,3,0)</f>
        <v>270</v>
      </c>
      <c r="O2007" s="66" t="str">
        <f t="shared" si="472"/>
        <v/>
      </c>
      <c r="P2007" s="66" t="str">
        <f t="shared" si="464"/>
        <v/>
      </c>
      <c r="Q2007" s="66">
        <f t="shared" si="473"/>
        <v>270</v>
      </c>
      <c r="R2007" s="66">
        <f t="shared" si="474"/>
        <v>270</v>
      </c>
      <c r="S2007" s="66">
        <f>Q2007-U2007-SUMIFS(条件付き不可!X:X,条件付き不可!E:E,D2007)</f>
        <v>270</v>
      </c>
      <c r="T2007" s="66">
        <f t="shared" si="465"/>
        <v>270</v>
      </c>
      <c r="U2007" s="66">
        <f>IF(COUNTIFS(条件付き不可!$E:$E,$D2007,条件付き不可!$C:$C,条件付き不可!$V$3)&gt;0,Q2007,SUMIFS(条件付き不可!$L:$L,条件付き不可!$E:$E,$D2007,条件付き不可!$C:$C,U$1))</f>
        <v>0</v>
      </c>
      <c r="V2007" s="66">
        <f>IF(COUNTIFS(条件付き不可!$E:$E,$D2007,条件付き不可!$C:$C,条件付き不可!$V$5)&gt;0,Q2007,IFERROR(VLOOKUP(D2007,条件付き不可!E:Y,21,0),0))</f>
        <v>0</v>
      </c>
    </row>
    <row r="2008" spans="1:22">
      <c r="A2008" s="53" t="str">
        <f t="shared" si="475"/>
        <v>051038</v>
      </c>
      <c r="B2008" s="53">
        <v>27</v>
      </c>
      <c r="C2008">
        <v>2007</v>
      </c>
      <c r="D2008">
        <v>51038</v>
      </c>
      <c r="E2008" t="s">
        <v>3042</v>
      </c>
      <c r="F2008" t="s">
        <v>1393</v>
      </c>
      <c r="G2008" t="str">
        <f>VLOOKUP(A2008,GIS!A:B,2,0)</f>
        <v>おゆみ野 １A ・ 中央 １A（学園前駅）</v>
      </c>
      <c r="H2008" t="s">
        <v>1390</v>
      </c>
      <c r="I2008" t="s">
        <v>7569</v>
      </c>
      <c r="J2008" s="66">
        <v>315</v>
      </c>
      <c r="K2008" s="66">
        <v>315</v>
      </c>
      <c r="L2008" s="66">
        <v>315</v>
      </c>
      <c r="M2008" s="66">
        <v>315</v>
      </c>
      <c r="N2008" s="66">
        <f>VLOOKUP(A2008,GIS!A:C,3,0)</f>
        <v>315</v>
      </c>
      <c r="O2008" s="66" t="str">
        <f t="shared" si="472"/>
        <v/>
      </c>
      <c r="P2008" s="66" t="str">
        <f t="shared" si="464"/>
        <v/>
      </c>
      <c r="Q2008" s="66">
        <f t="shared" si="473"/>
        <v>315</v>
      </c>
      <c r="R2008" s="66">
        <f t="shared" si="474"/>
        <v>315</v>
      </c>
      <c r="S2008" s="66">
        <f>Q2008-U2008-SUMIFS(条件付き不可!X:X,条件付き不可!E:E,D2008)</f>
        <v>315</v>
      </c>
      <c r="T2008" s="66">
        <f t="shared" si="465"/>
        <v>315</v>
      </c>
      <c r="U2008" s="66">
        <f>IF(COUNTIFS(条件付き不可!$E:$E,$D2008,条件付き不可!$C:$C,条件付き不可!$V$3)&gt;0,Q2008,SUMIFS(条件付き不可!$L:$L,条件付き不可!$E:$E,$D2008,条件付き不可!$C:$C,U$1))</f>
        <v>0</v>
      </c>
      <c r="V2008" s="66">
        <f>IF(COUNTIFS(条件付き不可!$E:$E,$D2008,条件付き不可!$C:$C,条件付き不可!$V$5)&gt;0,Q2008,IFERROR(VLOOKUP(D2008,条件付き不可!E:Y,21,0),0))</f>
        <v>0</v>
      </c>
    </row>
    <row r="2009" spans="1:22">
      <c r="A2009" s="53" t="str">
        <f t="shared" si="475"/>
        <v>051039</v>
      </c>
      <c r="B2009" s="53">
        <v>27</v>
      </c>
      <c r="C2009">
        <v>2008</v>
      </c>
      <c r="D2009">
        <v>51039</v>
      </c>
      <c r="E2009" t="s">
        <v>3042</v>
      </c>
      <c r="F2009" t="s">
        <v>1393</v>
      </c>
      <c r="G2009" t="str">
        <f>VLOOKUP(A2009,GIS!A:B,2,0)</f>
        <v>おゆみ野 １B　（有吉小学校）</v>
      </c>
      <c r="H2009" t="s">
        <v>1390</v>
      </c>
      <c r="I2009" t="s">
        <v>2628</v>
      </c>
      <c r="J2009" s="66">
        <v>390</v>
      </c>
      <c r="K2009" s="66">
        <v>390</v>
      </c>
      <c r="L2009" s="66">
        <v>390</v>
      </c>
      <c r="M2009" s="66">
        <v>390</v>
      </c>
      <c r="N2009" s="66">
        <f>VLOOKUP(A2009,GIS!A:C,3,0)</f>
        <v>390</v>
      </c>
      <c r="O2009" s="66" t="str">
        <f t="shared" si="472"/>
        <v/>
      </c>
      <c r="P2009" s="66" t="str">
        <f t="shared" si="464"/>
        <v/>
      </c>
      <c r="Q2009" s="66">
        <f t="shared" si="473"/>
        <v>390</v>
      </c>
      <c r="R2009" s="66">
        <f t="shared" si="474"/>
        <v>390</v>
      </c>
      <c r="S2009" s="66">
        <f>Q2009-U2009-SUMIFS(条件付き不可!X:X,条件付き不可!E:E,D2009)</f>
        <v>390</v>
      </c>
      <c r="T2009" s="66">
        <f t="shared" si="465"/>
        <v>390</v>
      </c>
      <c r="U2009" s="66">
        <f>IF(COUNTIFS(条件付き不可!$E:$E,$D2009,条件付き不可!$C:$C,条件付き不可!$V$3)&gt;0,Q2009,SUMIFS(条件付き不可!$L:$L,条件付き不可!$E:$E,$D2009,条件付き不可!$C:$C,U$1))</f>
        <v>0</v>
      </c>
      <c r="V2009" s="66">
        <f>IF(COUNTIFS(条件付き不可!$E:$E,$D2009,条件付き不可!$C:$C,条件付き不可!$V$5)&gt;0,Q2009,IFERROR(VLOOKUP(D2009,条件付き不可!E:Y,21,0),0))</f>
        <v>0</v>
      </c>
    </row>
    <row r="2010" spans="1:22">
      <c r="A2010" s="53" t="str">
        <f t="shared" si="475"/>
        <v>051045</v>
      </c>
      <c r="B2010" s="53">
        <v>27</v>
      </c>
      <c r="C2010">
        <v>2009</v>
      </c>
      <c r="D2010">
        <v>51045</v>
      </c>
      <c r="E2010" t="s">
        <v>3042</v>
      </c>
      <c r="F2010" t="s">
        <v>1393</v>
      </c>
      <c r="G2010" t="str">
        <f>VLOOKUP(A2010,GIS!A:B,2,0)</f>
        <v>おゆみ野 １C　（生実県営住宅）</v>
      </c>
      <c r="H2010" t="s">
        <v>1390</v>
      </c>
      <c r="I2010" t="s">
        <v>2628</v>
      </c>
      <c r="J2010" s="66">
        <v>660</v>
      </c>
      <c r="K2010" s="66">
        <v>593</v>
      </c>
      <c r="L2010" s="66">
        <v>593</v>
      </c>
      <c r="M2010" s="66">
        <v>660</v>
      </c>
      <c r="N2010" s="66">
        <f>VLOOKUP(A2010,GIS!A:C,3,0)</f>
        <v>660</v>
      </c>
      <c r="O2010" s="66" t="str">
        <f t="shared" si="472"/>
        <v/>
      </c>
      <c r="P2010" s="66" t="str">
        <f t="shared" si="464"/>
        <v>✕</v>
      </c>
      <c r="Q2010" s="66">
        <f t="shared" si="473"/>
        <v>660</v>
      </c>
      <c r="R2010" s="66">
        <f t="shared" si="474"/>
        <v>593</v>
      </c>
      <c r="S2010" s="66">
        <f>Q2010-U2010-SUMIFS(条件付き不可!X:X,条件付き不可!E:E,D2010)</f>
        <v>593</v>
      </c>
      <c r="T2010" s="66">
        <f t="shared" si="465"/>
        <v>660</v>
      </c>
      <c r="U2010" s="66">
        <f>IF(COUNTIFS(条件付き不可!$E:$E,$D2010,条件付き不可!$C:$C,条件付き不可!$V$3)&gt;0,Q2010,SUMIFS(条件付き不可!$L:$L,条件付き不可!$E:$E,$D2010,条件付き不可!$C:$C,U$1))</f>
        <v>67</v>
      </c>
      <c r="V2010" s="66">
        <f>IF(COUNTIFS(条件付き不可!$E:$E,$D2010,条件付き不可!$C:$C,条件付き不可!$V$5)&gt;0,Q2010,IFERROR(VLOOKUP(D2010,条件付き不可!E:Y,21,0),0))</f>
        <v>0</v>
      </c>
    </row>
    <row r="2011" spans="1:22">
      <c r="A2011" s="53" t="str">
        <f t="shared" si="475"/>
        <v>051041</v>
      </c>
      <c r="B2011" s="53">
        <v>27</v>
      </c>
      <c r="C2011">
        <v>2010</v>
      </c>
      <c r="D2011">
        <v>51041</v>
      </c>
      <c r="E2011" t="s">
        <v>3042</v>
      </c>
      <c r="F2011" t="s">
        <v>1393</v>
      </c>
      <c r="G2011" t="str">
        <f>VLOOKUP(A2011,GIS!A:B,2,0)</f>
        <v>おゆみ野 ２A　（有吉中学校）</v>
      </c>
      <c r="H2011" t="s">
        <v>1390</v>
      </c>
      <c r="I2011" t="s">
        <v>2628</v>
      </c>
      <c r="J2011" s="66">
        <v>400</v>
      </c>
      <c r="K2011" s="66">
        <v>400</v>
      </c>
      <c r="L2011" s="66">
        <v>400</v>
      </c>
      <c r="M2011" s="66">
        <v>400</v>
      </c>
      <c r="N2011" s="66">
        <f>VLOOKUP(A2011,GIS!A:C,3,0)</f>
        <v>400</v>
      </c>
      <c r="O2011" s="66" t="str">
        <f t="shared" si="472"/>
        <v/>
      </c>
      <c r="P2011" s="66" t="str">
        <f t="shared" si="464"/>
        <v/>
      </c>
      <c r="Q2011" s="66">
        <f t="shared" si="473"/>
        <v>400</v>
      </c>
      <c r="R2011" s="66">
        <f t="shared" si="474"/>
        <v>400</v>
      </c>
      <c r="S2011" s="66">
        <f>Q2011-U2011-SUMIFS(条件付き不可!X:X,条件付き不可!E:E,D2011)</f>
        <v>400</v>
      </c>
      <c r="T2011" s="66">
        <f t="shared" si="465"/>
        <v>400</v>
      </c>
      <c r="U2011" s="66">
        <f>IF(COUNTIFS(条件付き不可!$E:$E,$D2011,条件付き不可!$C:$C,条件付き不可!$V$3)&gt;0,Q2011,SUMIFS(条件付き不可!$L:$L,条件付き不可!$E:$E,$D2011,条件付き不可!$C:$C,U$1))</f>
        <v>0</v>
      </c>
      <c r="V2011" s="66">
        <f>IF(COUNTIFS(条件付き不可!$E:$E,$D2011,条件付き不可!$C:$C,条件付き不可!$V$5)&gt;0,Q2011,IFERROR(VLOOKUP(D2011,条件付き不可!E:Y,21,0),0))</f>
        <v>0</v>
      </c>
    </row>
    <row r="2012" spans="1:22">
      <c r="A2012" s="53" t="str">
        <f t="shared" si="475"/>
        <v>051042</v>
      </c>
      <c r="B2012" s="53">
        <v>27</v>
      </c>
      <c r="C2012">
        <v>2011</v>
      </c>
      <c r="D2012">
        <v>51042</v>
      </c>
      <c r="E2012" t="s">
        <v>3042</v>
      </c>
      <c r="F2012" t="s">
        <v>1393</v>
      </c>
      <c r="G2012" t="str">
        <f>VLOOKUP(A2012,GIS!A:B,2,0)</f>
        <v>おゆみ野 ２B　（おゆみ野保育園）</v>
      </c>
      <c r="H2012" t="s">
        <v>1390</v>
      </c>
      <c r="I2012" t="s">
        <v>2628</v>
      </c>
      <c r="J2012" s="66">
        <v>470</v>
      </c>
      <c r="K2012" s="66">
        <v>470</v>
      </c>
      <c r="L2012" s="66">
        <v>470</v>
      </c>
      <c r="M2012" s="66">
        <v>470</v>
      </c>
      <c r="N2012" s="66">
        <f>VLOOKUP(A2012,GIS!A:C,3,0)</f>
        <v>470</v>
      </c>
      <c r="O2012" s="66" t="str">
        <f t="shared" si="472"/>
        <v/>
      </c>
      <c r="P2012" s="66" t="str">
        <f t="shared" si="464"/>
        <v/>
      </c>
      <c r="Q2012" s="66">
        <f t="shared" si="473"/>
        <v>470</v>
      </c>
      <c r="R2012" s="66">
        <f t="shared" si="474"/>
        <v>470</v>
      </c>
      <c r="S2012" s="66">
        <f>Q2012-U2012-SUMIFS(条件付き不可!X:X,条件付き不可!E:E,D2012)</f>
        <v>470</v>
      </c>
      <c r="T2012" s="66">
        <f t="shared" si="465"/>
        <v>470</v>
      </c>
      <c r="U2012" s="66">
        <f>IF(COUNTIFS(条件付き不可!$E:$E,$D2012,条件付き不可!$C:$C,条件付き不可!$V$3)&gt;0,Q2012,SUMIFS(条件付き不可!$L:$L,条件付き不可!$E:$E,$D2012,条件付き不可!$C:$C,U$1))</f>
        <v>0</v>
      </c>
      <c r="V2012" s="66">
        <f>IF(COUNTIFS(条件付き不可!$E:$E,$D2012,条件付き不可!$C:$C,条件付き不可!$V$5)&gt;0,Q2012,IFERROR(VLOOKUP(D2012,条件付き不可!E:Y,21,0),0))</f>
        <v>0</v>
      </c>
    </row>
    <row r="2013" spans="1:22">
      <c r="A2013" s="53" t="str">
        <f t="shared" si="475"/>
        <v>051110</v>
      </c>
      <c r="B2013" s="53">
        <v>27</v>
      </c>
      <c r="C2013">
        <v>2012</v>
      </c>
      <c r="D2013">
        <v>51110</v>
      </c>
      <c r="E2013" t="s">
        <v>3042</v>
      </c>
      <c r="F2013" t="s">
        <v>1393</v>
      </c>
      <c r="G2013" t="str">
        <f>VLOOKUP(A2013,GIS!A:B,2,0)</f>
        <v>おゆみ野 ２C　（有吉中学校）</v>
      </c>
      <c r="H2013" t="s">
        <v>1390</v>
      </c>
      <c r="I2013" t="s">
        <v>2628</v>
      </c>
      <c r="J2013" s="66">
        <v>455</v>
      </c>
      <c r="K2013" s="66">
        <v>375</v>
      </c>
      <c r="L2013" s="66">
        <v>375</v>
      </c>
      <c r="M2013" s="66">
        <v>455</v>
      </c>
      <c r="N2013" s="66">
        <f>VLOOKUP(A2013,GIS!A:C,3,0)</f>
        <v>455</v>
      </c>
      <c r="O2013" s="66" t="str">
        <f t="shared" si="472"/>
        <v/>
      </c>
      <c r="P2013" s="66" t="str">
        <f t="shared" si="464"/>
        <v>✕</v>
      </c>
      <c r="Q2013" s="66">
        <f t="shared" si="473"/>
        <v>455</v>
      </c>
      <c r="R2013" s="66">
        <f t="shared" si="474"/>
        <v>375</v>
      </c>
      <c r="S2013" s="66">
        <f>Q2013-U2013-SUMIFS(条件付き不可!X:X,条件付き不可!E:E,D2013)</f>
        <v>375</v>
      </c>
      <c r="T2013" s="66">
        <f t="shared" si="465"/>
        <v>455</v>
      </c>
      <c r="U2013" s="66">
        <f>IF(COUNTIFS(条件付き不可!$E:$E,$D2013,条件付き不可!$C:$C,条件付き不可!$V$3)&gt;0,Q2013,SUMIFS(条件付き不可!$L:$L,条件付き不可!$E:$E,$D2013,条件付き不可!$C:$C,U$1))</f>
        <v>80</v>
      </c>
      <c r="V2013" s="66">
        <f>IF(COUNTIFS(条件付き不可!$E:$E,$D2013,条件付き不可!$C:$C,条件付き不可!$V$5)&gt;0,Q2013,IFERROR(VLOOKUP(D2013,条件付き不可!E:Y,21,0),0))</f>
        <v>0</v>
      </c>
    </row>
    <row r="2014" spans="1:22">
      <c r="A2014" s="53" t="str">
        <f t="shared" si="475"/>
        <v>051028</v>
      </c>
      <c r="B2014" s="53">
        <v>27</v>
      </c>
      <c r="C2014">
        <v>2013</v>
      </c>
      <c r="D2014">
        <v>51028</v>
      </c>
      <c r="E2014" t="s">
        <v>3042</v>
      </c>
      <c r="F2014" t="s">
        <v>1393</v>
      </c>
      <c r="G2014" t="str">
        <f>VLOOKUP(A2014,GIS!A:B,2,0)</f>
        <v>おゆみ野 ３A　（JR鎌取駅）</v>
      </c>
      <c r="H2014" t="s">
        <v>1390</v>
      </c>
      <c r="I2014" t="s">
        <v>2628</v>
      </c>
      <c r="J2014" s="66">
        <v>440</v>
      </c>
      <c r="K2014" s="66">
        <v>440</v>
      </c>
      <c r="L2014" s="66">
        <v>440</v>
      </c>
      <c r="M2014" s="66">
        <v>440</v>
      </c>
      <c r="N2014" s="66">
        <f>VLOOKUP(A2014,GIS!A:C,3,0)</f>
        <v>440</v>
      </c>
      <c r="O2014" s="66" t="str">
        <f t="shared" si="472"/>
        <v/>
      </c>
      <c r="P2014" s="66" t="str">
        <f t="shared" si="464"/>
        <v/>
      </c>
      <c r="Q2014" s="66">
        <f t="shared" si="473"/>
        <v>440</v>
      </c>
      <c r="R2014" s="66">
        <f t="shared" si="474"/>
        <v>440</v>
      </c>
      <c r="S2014" s="66">
        <f>Q2014-U2014-SUMIFS(条件付き不可!X:X,条件付き不可!E:E,D2014)</f>
        <v>440</v>
      </c>
      <c r="T2014" s="66">
        <f t="shared" si="465"/>
        <v>440</v>
      </c>
      <c r="U2014" s="66">
        <f>IF(COUNTIFS(条件付き不可!$E:$E,$D2014,条件付き不可!$C:$C,条件付き不可!$V$3)&gt;0,Q2014,SUMIFS(条件付き不可!$L:$L,条件付き不可!$E:$E,$D2014,条件付き不可!$C:$C,U$1))</f>
        <v>0</v>
      </c>
      <c r="V2014" s="66">
        <f>IF(COUNTIFS(条件付き不可!$E:$E,$D2014,条件付き不可!$C:$C,条件付き不可!$V$5)&gt;0,Q2014,IFERROR(VLOOKUP(D2014,条件付き不可!E:Y,21,0),0))</f>
        <v>0</v>
      </c>
    </row>
    <row r="2015" spans="1:22">
      <c r="A2015" s="53" t="str">
        <f t="shared" si="475"/>
        <v>051029</v>
      </c>
      <c r="B2015" s="53">
        <v>27</v>
      </c>
      <c r="C2015">
        <v>2014</v>
      </c>
      <c r="D2015">
        <v>51029</v>
      </c>
      <c r="E2015" t="s">
        <v>3042</v>
      </c>
      <c r="F2015" t="s">
        <v>1393</v>
      </c>
      <c r="G2015" t="str">
        <f>VLOOKUP(A2015,GIS!A:B,2,0)</f>
        <v>おゆみ野 ３B　(緑区役所）</v>
      </c>
      <c r="H2015" t="s">
        <v>1390</v>
      </c>
      <c r="I2015" t="s">
        <v>2628</v>
      </c>
      <c r="J2015" s="66">
        <v>1061</v>
      </c>
      <c r="K2015" s="66">
        <v>1061</v>
      </c>
      <c r="L2015" s="66">
        <v>1061</v>
      </c>
      <c r="M2015" s="66">
        <v>1061</v>
      </c>
      <c r="N2015" s="66">
        <f>VLOOKUP(A2015,GIS!A:C,3,0)</f>
        <v>1061</v>
      </c>
      <c r="O2015" s="66" t="str">
        <f t="shared" si="472"/>
        <v/>
      </c>
      <c r="P2015" s="66" t="str">
        <f t="shared" si="464"/>
        <v/>
      </c>
      <c r="Q2015" s="66">
        <f t="shared" si="473"/>
        <v>1061</v>
      </c>
      <c r="R2015" s="66">
        <f t="shared" si="474"/>
        <v>1061</v>
      </c>
      <c r="S2015" s="66">
        <f>Q2015-U2015-SUMIFS(条件付き不可!X:X,条件付き不可!E:E,D2015)</f>
        <v>1061</v>
      </c>
      <c r="T2015" s="66">
        <f t="shared" si="465"/>
        <v>1061</v>
      </c>
      <c r="U2015" s="66">
        <f>IF(COUNTIFS(条件付き不可!$E:$E,$D2015,条件付き不可!$C:$C,条件付き不可!$V$3)&gt;0,Q2015,SUMIFS(条件付き不可!$L:$L,条件付き不可!$E:$E,$D2015,条件付き不可!$C:$C,U$1))</f>
        <v>0</v>
      </c>
      <c r="V2015" s="66">
        <f>IF(COUNTIFS(条件付き不可!$E:$E,$D2015,条件付き不可!$C:$C,条件付き不可!$V$5)&gt;0,Q2015,IFERROR(VLOOKUP(D2015,条件付き不可!E:Y,21,0),0))</f>
        <v>0</v>
      </c>
    </row>
    <row r="2016" spans="1:22">
      <c r="A2016" s="53" t="str">
        <f t="shared" si="475"/>
        <v>051030</v>
      </c>
      <c r="B2016" s="53">
        <v>27</v>
      </c>
      <c r="C2016">
        <v>2015</v>
      </c>
      <c r="D2016">
        <v>51030</v>
      </c>
      <c r="E2016" t="s">
        <v>3042</v>
      </c>
      <c r="F2016" t="s">
        <v>1393</v>
      </c>
      <c r="G2016" t="str">
        <f>VLOOKUP(A2016,GIS!A:B,2,0)</f>
        <v>おゆみ野 4Ａ　（小谷小学校）</v>
      </c>
      <c r="H2016" t="s">
        <v>1390</v>
      </c>
      <c r="I2016" t="s">
        <v>2628</v>
      </c>
      <c r="J2016" s="66">
        <v>300</v>
      </c>
      <c r="K2016" s="66">
        <v>300</v>
      </c>
      <c r="L2016" s="66">
        <v>300</v>
      </c>
      <c r="M2016" s="66">
        <v>300</v>
      </c>
      <c r="N2016" s="66">
        <f>VLOOKUP(A2016,GIS!A:C,3,0)</f>
        <v>300</v>
      </c>
      <c r="O2016" s="66" t="str">
        <f t="shared" si="472"/>
        <v/>
      </c>
      <c r="P2016" s="66" t="str">
        <f t="shared" si="464"/>
        <v/>
      </c>
      <c r="Q2016" s="66">
        <f t="shared" si="473"/>
        <v>300</v>
      </c>
      <c r="R2016" s="66">
        <f t="shared" si="474"/>
        <v>300</v>
      </c>
      <c r="S2016" s="66">
        <f>Q2016-U2016-SUMIFS(条件付き不可!X:X,条件付き不可!E:E,D2016)</f>
        <v>300</v>
      </c>
      <c r="T2016" s="66">
        <f t="shared" si="465"/>
        <v>300</v>
      </c>
      <c r="U2016" s="66">
        <f>IF(COUNTIFS(条件付き不可!$E:$E,$D2016,条件付き不可!$C:$C,条件付き不可!$V$3)&gt;0,Q2016,SUMIFS(条件付き不可!$L:$L,条件付き不可!$E:$E,$D2016,条件付き不可!$C:$C,U$1))</f>
        <v>0</v>
      </c>
      <c r="V2016" s="66">
        <f>IF(COUNTIFS(条件付き不可!$E:$E,$D2016,条件付き不可!$C:$C,条件付き不可!$V$5)&gt;0,Q2016,IFERROR(VLOOKUP(D2016,条件付き不可!E:Y,21,0),0))</f>
        <v>0</v>
      </c>
    </row>
    <row r="2017" spans="1:22">
      <c r="A2017" s="53" t="str">
        <f t="shared" si="475"/>
        <v>051111</v>
      </c>
      <c r="B2017" s="53">
        <v>27</v>
      </c>
      <c r="C2017">
        <v>2016</v>
      </c>
      <c r="D2017">
        <v>51111</v>
      </c>
      <c r="E2017" t="s">
        <v>3042</v>
      </c>
      <c r="F2017" t="s">
        <v>1393</v>
      </c>
      <c r="G2017" t="str">
        <f>VLOOKUP(A2017,GIS!A:B,2,0)</f>
        <v>おゆみ野 ４Ｂ</v>
      </c>
      <c r="H2017" t="s">
        <v>1390</v>
      </c>
      <c r="I2017" t="s">
        <v>2628</v>
      </c>
      <c r="J2017" s="66">
        <v>375</v>
      </c>
      <c r="K2017" s="66">
        <v>375</v>
      </c>
      <c r="L2017" s="66">
        <v>375</v>
      </c>
      <c r="M2017" s="66">
        <v>375</v>
      </c>
      <c r="N2017" s="66">
        <f>VLOOKUP(A2017,GIS!A:C,3,0)</f>
        <v>375</v>
      </c>
      <c r="O2017" s="66" t="str">
        <f t="shared" si="472"/>
        <v/>
      </c>
      <c r="P2017" s="66" t="str">
        <f t="shared" si="464"/>
        <v/>
      </c>
      <c r="Q2017" s="66">
        <f t="shared" si="473"/>
        <v>375</v>
      </c>
      <c r="R2017" s="66">
        <f t="shared" si="474"/>
        <v>375</v>
      </c>
      <c r="S2017" s="66">
        <f>Q2017-U2017-SUMIFS(条件付き不可!X:X,条件付き不可!E:E,D2017)</f>
        <v>375</v>
      </c>
      <c r="T2017" s="66">
        <f t="shared" si="465"/>
        <v>375</v>
      </c>
      <c r="U2017" s="66">
        <f>IF(COUNTIFS(条件付き不可!$E:$E,$D2017,条件付き不可!$C:$C,条件付き不可!$V$3)&gt;0,Q2017,SUMIFS(条件付き不可!$L:$L,条件付き不可!$E:$E,$D2017,条件付き不可!$C:$C,U$1))</f>
        <v>0</v>
      </c>
      <c r="V2017" s="66">
        <f>IF(COUNTIFS(条件付き不可!$E:$E,$D2017,条件付き不可!$C:$C,条件付き不可!$V$5)&gt;0,Q2017,IFERROR(VLOOKUP(D2017,条件付き不可!E:Y,21,0),0))</f>
        <v>0</v>
      </c>
    </row>
    <row r="2018" spans="1:22">
      <c r="A2018" s="53" t="str">
        <f t="shared" si="475"/>
        <v>051037</v>
      </c>
      <c r="B2018" s="53">
        <v>27</v>
      </c>
      <c r="C2018">
        <v>2017</v>
      </c>
      <c r="D2018">
        <v>51037</v>
      </c>
      <c r="E2018" t="s">
        <v>3042</v>
      </c>
      <c r="F2018" t="s">
        <v>1393</v>
      </c>
      <c r="G2018" t="str">
        <f>VLOOKUP(A2018,GIS!A:B,2,0)</f>
        <v>おゆみ野 ４ ・ ５　（こやつ郵便局）</v>
      </c>
      <c r="H2018" t="s">
        <v>1390</v>
      </c>
      <c r="I2018" t="s">
        <v>2628</v>
      </c>
      <c r="J2018" s="66">
        <v>500</v>
      </c>
      <c r="K2018" s="66">
        <v>500</v>
      </c>
      <c r="L2018" s="66">
        <v>500</v>
      </c>
      <c r="M2018" s="66">
        <v>500</v>
      </c>
      <c r="N2018" s="66">
        <f>VLOOKUP(A2018,GIS!A:C,3,0)</f>
        <v>500</v>
      </c>
      <c r="O2018" s="66" t="str">
        <f t="shared" si="472"/>
        <v/>
      </c>
      <c r="P2018" s="66" t="str">
        <f t="shared" si="464"/>
        <v/>
      </c>
      <c r="Q2018" s="66">
        <f t="shared" si="473"/>
        <v>500</v>
      </c>
      <c r="R2018" s="66">
        <f t="shared" si="474"/>
        <v>500</v>
      </c>
      <c r="S2018" s="66">
        <f>Q2018-U2018-SUMIFS(条件付き不可!X:X,条件付き不可!E:E,D2018)</f>
        <v>500</v>
      </c>
      <c r="T2018" s="66">
        <f t="shared" si="465"/>
        <v>500</v>
      </c>
      <c r="U2018" s="66">
        <f>IF(COUNTIFS(条件付き不可!$E:$E,$D2018,条件付き不可!$C:$C,条件付き不可!$V$3)&gt;0,Q2018,SUMIFS(条件付き不可!$L:$L,条件付き不可!$E:$E,$D2018,条件付き不可!$C:$C,U$1))</f>
        <v>0</v>
      </c>
      <c r="V2018" s="66">
        <f>IF(COUNTIFS(条件付き不可!$E:$E,$D2018,条件付き不可!$C:$C,条件付き不可!$V$5)&gt;0,Q2018,IFERROR(VLOOKUP(D2018,条件付き不可!E:Y,21,0),0))</f>
        <v>0</v>
      </c>
    </row>
    <row r="2019" spans="1:22">
      <c r="A2019" s="53" t="str">
        <f t="shared" si="475"/>
        <v>051050</v>
      </c>
      <c r="B2019" s="53">
        <v>27</v>
      </c>
      <c r="C2019">
        <v>2018</v>
      </c>
      <c r="D2019">
        <v>51050</v>
      </c>
      <c r="E2019" t="s">
        <v>3042</v>
      </c>
      <c r="F2019" t="s">
        <v>1393</v>
      </c>
      <c r="G2019" t="str">
        <f>VLOOKUP(A2019,GIS!A:B,2,0)</f>
        <v>おゆみ野 ５A ・ 誉田 １　　</v>
      </c>
      <c r="H2019" t="s">
        <v>1390</v>
      </c>
      <c r="I2019" t="s">
        <v>2628</v>
      </c>
      <c r="J2019" s="66">
        <v>320</v>
      </c>
      <c r="K2019" s="66">
        <v>320</v>
      </c>
      <c r="L2019" s="66">
        <v>320</v>
      </c>
      <c r="M2019" s="66">
        <v>320</v>
      </c>
      <c r="N2019" s="66">
        <f>VLOOKUP(A2019,GIS!A:C,3,0)</f>
        <v>320</v>
      </c>
      <c r="O2019" s="66" t="str">
        <f t="shared" si="472"/>
        <v/>
      </c>
      <c r="P2019" s="66" t="str">
        <f t="shared" si="464"/>
        <v/>
      </c>
      <c r="Q2019" s="66">
        <f t="shared" si="473"/>
        <v>320</v>
      </c>
      <c r="R2019" s="66">
        <f t="shared" si="474"/>
        <v>320</v>
      </c>
      <c r="S2019" s="66">
        <f>Q2019-U2019-SUMIFS(条件付き不可!X:X,条件付き不可!E:E,D2019)</f>
        <v>320</v>
      </c>
      <c r="T2019" s="66">
        <f t="shared" si="465"/>
        <v>320</v>
      </c>
      <c r="U2019" s="66">
        <f>IF(COUNTIFS(条件付き不可!$E:$E,$D2019,条件付き不可!$C:$C,条件付き不可!$V$3)&gt;0,Q2019,SUMIFS(条件付き不可!$L:$L,条件付き不可!$E:$E,$D2019,条件付き不可!$C:$C,U$1))</f>
        <v>0</v>
      </c>
      <c r="V2019" s="66">
        <f>IF(COUNTIFS(条件付き不可!$E:$E,$D2019,条件付き不可!$C:$C,条件付き不可!$V$5)&gt;0,Q2019,IFERROR(VLOOKUP(D2019,条件付き不可!E:Y,21,0),0))</f>
        <v>0</v>
      </c>
    </row>
    <row r="2020" spans="1:22">
      <c r="A2020" s="53" t="str">
        <f t="shared" si="475"/>
        <v>051120</v>
      </c>
      <c r="B2020" s="53">
        <v>27</v>
      </c>
      <c r="C2020">
        <v>2019</v>
      </c>
      <c r="D2020">
        <v>51120</v>
      </c>
      <c r="E2020" t="s">
        <v>3042</v>
      </c>
      <c r="F2020" t="s">
        <v>1393</v>
      </c>
      <c r="G2020" t="str">
        <f>VLOOKUP(A2020,GIS!A:B,2,0)</f>
        <v>おゆみ野 ５Ｂ</v>
      </c>
      <c r="H2020" t="s">
        <v>1390</v>
      </c>
      <c r="I2020" t="s">
        <v>2628</v>
      </c>
      <c r="J2020" s="66">
        <v>415</v>
      </c>
      <c r="K2020" s="66">
        <v>415</v>
      </c>
      <c r="L2020" s="66">
        <v>415</v>
      </c>
      <c r="M2020" s="66">
        <v>415</v>
      </c>
      <c r="N2020" s="66">
        <f>VLOOKUP(A2020,GIS!A:C,3,0)</f>
        <v>415</v>
      </c>
      <c r="O2020" s="66" t="str">
        <f t="shared" si="472"/>
        <v/>
      </c>
      <c r="P2020" s="66" t="str">
        <f t="shared" si="464"/>
        <v/>
      </c>
      <c r="Q2020" s="66">
        <f t="shared" si="473"/>
        <v>415</v>
      </c>
      <c r="R2020" s="66">
        <f t="shared" si="474"/>
        <v>415</v>
      </c>
      <c r="S2020" s="66">
        <f>Q2020-U2020-SUMIFS(条件付き不可!X:X,条件付き不可!E:E,D2020)</f>
        <v>415</v>
      </c>
      <c r="T2020" s="66">
        <f t="shared" si="465"/>
        <v>415</v>
      </c>
      <c r="U2020" s="66">
        <f>IF(COUNTIFS(条件付き不可!$E:$E,$D2020,条件付き不可!$C:$C,条件付き不可!$V$3)&gt;0,Q2020,SUMIFS(条件付き不可!$L:$L,条件付き不可!$E:$E,$D2020,条件付き不可!$C:$C,U$1))</f>
        <v>0</v>
      </c>
      <c r="V2020" s="66">
        <f>IF(COUNTIFS(条件付き不可!$E:$E,$D2020,条件付き不可!$C:$C,条件付き不可!$V$5)&gt;0,Q2020,IFERROR(VLOOKUP(D2020,条件付き不可!E:Y,21,0),0))</f>
        <v>0</v>
      </c>
    </row>
    <row r="2021" spans="1:22">
      <c r="A2021" s="53" t="str">
        <f t="shared" si="475"/>
        <v>051051</v>
      </c>
      <c r="B2021" s="53">
        <v>27</v>
      </c>
      <c r="C2021">
        <v>2020</v>
      </c>
      <c r="D2021">
        <v>51051</v>
      </c>
      <c r="E2021" t="s">
        <v>3042</v>
      </c>
      <c r="F2021" t="s">
        <v>1393</v>
      </c>
      <c r="G2021" t="str">
        <f>VLOOKUP(A2021,GIS!A:B,2,0)</f>
        <v>おゆみ野 ５C ・ ６A　（千葉南警察署）</v>
      </c>
      <c r="H2021" t="s">
        <v>1390</v>
      </c>
      <c r="I2021" t="s">
        <v>2628</v>
      </c>
      <c r="J2021" s="66">
        <v>445</v>
      </c>
      <c r="K2021" s="66">
        <v>445</v>
      </c>
      <c r="L2021" s="66">
        <v>445</v>
      </c>
      <c r="M2021" s="66">
        <v>445</v>
      </c>
      <c r="N2021" s="66">
        <f>VLOOKUP(A2021,GIS!A:C,3,0)</f>
        <v>445</v>
      </c>
      <c r="O2021" s="66" t="str">
        <f t="shared" si="472"/>
        <v/>
      </c>
      <c r="P2021" s="66" t="str">
        <f t="shared" si="464"/>
        <v/>
      </c>
      <c r="Q2021" s="66">
        <f t="shared" si="473"/>
        <v>445</v>
      </c>
      <c r="R2021" s="66">
        <f t="shared" si="474"/>
        <v>445</v>
      </c>
      <c r="S2021" s="66">
        <f>Q2021-U2021-SUMIFS(条件付き不可!X:X,条件付き不可!E:E,D2021)</f>
        <v>445</v>
      </c>
      <c r="T2021" s="66">
        <f t="shared" si="465"/>
        <v>445</v>
      </c>
      <c r="U2021" s="66">
        <f>IF(COUNTIFS(条件付き不可!$E:$E,$D2021,条件付き不可!$C:$C,条件付き不可!$V$3)&gt;0,Q2021,SUMIFS(条件付き不可!$L:$L,条件付き不可!$E:$E,$D2021,条件付き不可!$C:$C,U$1))</f>
        <v>0</v>
      </c>
      <c r="V2021" s="66">
        <f>IF(COUNTIFS(条件付き不可!$E:$E,$D2021,条件付き不可!$C:$C,条件付き不可!$V$5)&gt;0,Q2021,IFERROR(VLOOKUP(D2021,条件付き不可!E:Y,21,0),0))</f>
        <v>0</v>
      </c>
    </row>
    <row r="2022" spans="1:22">
      <c r="A2022" s="53" t="str">
        <f t="shared" si="475"/>
        <v>051052</v>
      </c>
      <c r="B2022" s="53">
        <v>27</v>
      </c>
      <c r="C2022">
        <v>2021</v>
      </c>
      <c r="D2022">
        <v>51052</v>
      </c>
      <c r="E2022" t="s">
        <v>3042</v>
      </c>
      <c r="F2022" t="s">
        <v>1393</v>
      </c>
      <c r="G2022" t="str">
        <f>VLOOKUP(A2022,GIS!A:B,2,0)</f>
        <v>おゆみ野 ６B ・ 誉田 １－①　（ライブスクエア）</v>
      </c>
      <c r="H2022" t="s">
        <v>1390</v>
      </c>
      <c r="I2022" t="s">
        <v>2628</v>
      </c>
      <c r="J2022" s="66">
        <v>450</v>
      </c>
      <c r="K2022" s="66">
        <v>450</v>
      </c>
      <c r="L2022" s="66">
        <v>450</v>
      </c>
      <c r="M2022" s="66">
        <v>450</v>
      </c>
      <c r="N2022" s="66">
        <f>VLOOKUP(A2022,GIS!A:C,3,0)</f>
        <v>450</v>
      </c>
      <c r="O2022" s="66" t="str">
        <f t="shared" si="472"/>
        <v/>
      </c>
      <c r="P2022" s="66" t="str">
        <f t="shared" si="464"/>
        <v/>
      </c>
      <c r="Q2022" s="66">
        <f t="shared" si="473"/>
        <v>450</v>
      </c>
      <c r="R2022" s="66">
        <f t="shared" si="474"/>
        <v>450</v>
      </c>
      <c r="S2022" s="66">
        <f>Q2022-U2022-SUMIFS(条件付き不可!X:X,条件付き不可!E:E,D2022)</f>
        <v>450</v>
      </c>
      <c r="T2022" s="66">
        <f t="shared" si="465"/>
        <v>450</v>
      </c>
      <c r="U2022" s="66">
        <f>IF(COUNTIFS(条件付き不可!$E:$E,$D2022,条件付き不可!$C:$C,条件付き不可!$V$3)&gt;0,Q2022,SUMIFS(条件付き不可!$L:$L,条件付き不可!$E:$E,$D2022,条件付き不可!$C:$C,U$1))</f>
        <v>0</v>
      </c>
      <c r="V2022" s="66">
        <f>IF(COUNTIFS(条件付き不可!$E:$E,$D2022,条件付き不可!$C:$C,条件付き不可!$V$5)&gt;0,Q2022,IFERROR(VLOOKUP(D2022,条件付き不可!E:Y,21,0),0))</f>
        <v>0</v>
      </c>
    </row>
    <row r="2023" spans="1:22">
      <c r="A2023" s="53" t="str">
        <f t="shared" si="475"/>
        <v>051114</v>
      </c>
      <c r="B2023" s="53">
        <v>27</v>
      </c>
      <c r="C2023">
        <v>2022</v>
      </c>
      <c r="D2023">
        <v>51114</v>
      </c>
      <c r="E2023" t="s">
        <v>3042</v>
      </c>
      <c r="F2023" t="s">
        <v>1393</v>
      </c>
      <c r="G2023" t="str">
        <f>VLOOKUP(A2023,GIS!A:B,2,0)</f>
        <v>おゆみ野 ６C ・ 誉田 １－②　（誉田給水場）</v>
      </c>
      <c r="H2023" t="s">
        <v>1390</v>
      </c>
      <c r="I2023" t="s">
        <v>2628</v>
      </c>
      <c r="J2023" s="66">
        <v>310</v>
      </c>
      <c r="K2023" s="66">
        <v>310</v>
      </c>
      <c r="L2023" s="66">
        <v>310</v>
      </c>
      <c r="M2023" s="66">
        <v>310</v>
      </c>
      <c r="N2023" s="66">
        <f>VLOOKUP(A2023,GIS!A:C,3,0)</f>
        <v>310</v>
      </c>
      <c r="O2023" s="66" t="str">
        <f t="shared" si="472"/>
        <v/>
      </c>
      <c r="P2023" s="66" t="str">
        <f t="shared" si="464"/>
        <v/>
      </c>
      <c r="Q2023" s="66">
        <f t="shared" si="473"/>
        <v>310</v>
      </c>
      <c r="R2023" s="66">
        <f t="shared" si="474"/>
        <v>310</v>
      </c>
      <c r="S2023" s="66">
        <f>Q2023-U2023-SUMIFS(条件付き不可!X:X,条件付き不可!E:E,D2023)</f>
        <v>310</v>
      </c>
      <c r="T2023" s="66">
        <f t="shared" si="465"/>
        <v>310</v>
      </c>
      <c r="U2023" s="66">
        <f>IF(COUNTIFS(条件付き不可!$E:$E,$D2023,条件付き不可!$C:$C,条件付き不可!$V$3)&gt;0,Q2023,SUMIFS(条件付き不可!$L:$L,条件付き不可!$E:$E,$D2023,条件付き不可!$C:$C,U$1))</f>
        <v>0</v>
      </c>
      <c r="V2023" s="66">
        <f>IF(COUNTIFS(条件付き不可!$E:$E,$D2023,条件付き不可!$C:$C,条件付き不可!$V$5)&gt;0,Q2023,IFERROR(VLOOKUP(D2023,条件付き不可!E:Y,21,0),0))</f>
        <v>0</v>
      </c>
    </row>
    <row r="2024" spans="1:22">
      <c r="A2024" s="53" t="str">
        <f t="shared" si="475"/>
        <v>051040</v>
      </c>
      <c r="B2024" s="53">
        <v>27</v>
      </c>
      <c r="C2024">
        <v>2023</v>
      </c>
      <c r="D2024">
        <v>51040</v>
      </c>
      <c r="E2024" t="s">
        <v>3042</v>
      </c>
      <c r="F2024" t="s">
        <v>2642</v>
      </c>
      <c r="G2024" t="str">
        <f>VLOOKUP(A2024,GIS!A:B,2,0)</f>
        <v>おゆみ野中央 １B　（プラザ学園前）</v>
      </c>
      <c r="H2024" t="s">
        <v>1390</v>
      </c>
      <c r="I2024" t="s">
        <v>2628</v>
      </c>
      <c r="J2024" s="66">
        <v>625</v>
      </c>
      <c r="K2024" s="66">
        <v>562</v>
      </c>
      <c r="L2024" s="66">
        <v>562</v>
      </c>
      <c r="M2024" s="66">
        <v>625</v>
      </c>
      <c r="N2024" s="66">
        <f>VLOOKUP(A2024,GIS!A:C,3,0)</f>
        <v>625</v>
      </c>
      <c r="O2024" s="66" t="str">
        <f t="shared" si="472"/>
        <v/>
      </c>
      <c r="P2024" s="66" t="str">
        <f t="shared" si="464"/>
        <v>✕</v>
      </c>
      <c r="Q2024" s="66">
        <f t="shared" si="473"/>
        <v>625</v>
      </c>
      <c r="R2024" s="66">
        <f t="shared" si="474"/>
        <v>562</v>
      </c>
      <c r="S2024" s="66">
        <f>Q2024-U2024-SUMIFS(条件付き不可!X:X,条件付き不可!E:E,D2024)</f>
        <v>562</v>
      </c>
      <c r="T2024" s="66">
        <f t="shared" si="465"/>
        <v>625</v>
      </c>
      <c r="U2024" s="66">
        <f>IF(COUNTIFS(条件付き不可!$E:$E,$D2024,条件付き不可!$C:$C,条件付き不可!$V$3)&gt;0,Q2024,SUMIFS(条件付き不可!$L:$L,条件付き不可!$E:$E,$D2024,条件付き不可!$C:$C,U$1))</f>
        <v>63</v>
      </c>
      <c r="V2024" s="66">
        <f>IF(COUNTIFS(条件付き不可!$E:$E,$D2024,条件付き不可!$C:$C,条件付き不可!$V$5)&gt;0,Q2024,IFERROR(VLOOKUP(D2024,条件付き不可!E:Y,21,0),0))</f>
        <v>0</v>
      </c>
    </row>
    <row r="2025" spans="1:22">
      <c r="A2025" s="53" t="str">
        <f t="shared" si="475"/>
        <v>051108</v>
      </c>
      <c r="B2025" s="53">
        <v>27</v>
      </c>
      <c r="C2025">
        <v>2024</v>
      </c>
      <c r="D2025">
        <v>51108</v>
      </c>
      <c r="E2025" t="s">
        <v>3042</v>
      </c>
      <c r="F2025" t="s">
        <v>2642</v>
      </c>
      <c r="G2025" t="str">
        <f>VLOOKUP(A2025,GIS!A:B,2,0)</f>
        <v>おゆみ野中央 １C</v>
      </c>
      <c r="H2025" t="s">
        <v>1390</v>
      </c>
      <c r="I2025" t="s">
        <v>2628</v>
      </c>
      <c r="J2025" s="66">
        <v>310</v>
      </c>
      <c r="K2025" s="66">
        <v>310</v>
      </c>
      <c r="L2025" s="66">
        <v>310</v>
      </c>
      <c r="M2025" s="66">
        <v>310</v>
      </c>
      <c r="N2025" s="66">
        <f>VLOOKUP(A2025,GIS!A:C,3,0)</f>
        <v>310</v>
      </c>
      <c r="O2025" s="66" t="str">
        <f t="shared" si="472"/>
        <v/>
      </c>
      <c r="P2025" s="66" t="str">
        <f t="shared" si="464"/>
        <v/>
      </c>
      <c r="Q2025" s="66">
        <f t="shared" si="473"/>
        <v>310</v>
      </c>
      <c r="R2025" s="66">
        <f t="shared" si="474"/>
        <v>310</v>
      </c>
      <c r="S2025" s="66">
        <f>Q2025-U2025-SUMIFS(条件付き不可!X:X,条件付き不可!E:E,D2025)</f>
        <v>310</v>
      </c>
      <c r="T2025" s="66">
        <f t="shared" si="465"/>
        <v>310</v>
      </c>
      <c r="U2025" s="66">
        <f>IF(COUNTIFS(条件付き不可!$E:$E,$D2025,条件付き不可!$C:$C,条件付き不可!$V$3)&gt;0,Q2025,SUMIFS(条件付き不可!$L:$L,条件付き不可!$E:$E,$D2025,条件付き不可!$C:$C,U$1))</f>
        <v>0</v>
      </c>
      <c r="V2025" s="66">
        <f>IF(COUNTIFS(条件付き不可!$E:$E,$D2025,条件付き不可!$C:$C,条件付き不可!$V$5)&gt;0,Q2025,IFERROR(VLOOKUP(D2025,条件付き不可!E:Y,21,0),0))</f>
        <v>0</v>
      </c>
    </row>
    <row r="2026" spans="1:22">
      <c r="A2026" s="53" t="str">
        <f t="shared" si="475"/>
        <v>051098</v>
      </c>
      <c r="B2026" s="53">
        <v>27</v>
      </c>
      <c r="C2026">
        <v>2025</v>
      </c>
      <c r="D2026">
        <v>51098</v>
      </c>
      <c r="E2026" t="s">
        <v>3042</v>
      </c>
      <c r="F2026" t="s">
        <v>2642</v>
      </c>
      <c r="G2026" t="str">
        <f>VLOOKUP(A2026,GIS!A:B,2,0)</f>
        <v>おゆみ野有吉　（扇田小学校）</v>
      </c>
      <c r="H2026" t="s">
        <v>1390</v>
      </c>
      <c r="I2026" t="s">
        <v>2628</v>
      </c>
      <c r="J2026" s="66">
        <v>455</v>
      </c>
      <c r="K2026" s="66">
        <v>455</v>
      </c>
      <c r="L2026" s="66">
        <v>455</v>
      </c>
      <c r="M2026" s="66">
        <v>455</v>
      </c>
      <c r="N2026" s="66">
        <f>VLOOKUP(A2026,GIS!A:C,3,0)</f>
        <v>455</v>
      </c>
      <c r="O2026" s="66" t="str">
        <f t="shared" si="472"/>
        <v/>
      </c>
      <c r="P2026" s="66" t="str">
        <f t="shared" si="464"/>
        <v/>
      </c>
      <c r="Q2026" s="66">
        <f t="shared" si="473"/>
        <v>455</v>
      </c>
      <c r="R2026" s="66">
        <f t="shared" si="474"/>
        <v>455</v>
      </c>
      <c r="S2026" s="66">
        <f>Q2026-U2026-SUMIFS(条件付き不可!X:X,条件付き不可!E:E,D2026)</f>
        <v>455</v>
      </c>
      <c r="T2026" s="66">
        <f t="shared" si="465"/>
        <v>455</v>
      </c>
      <c r="U2026" s="66">
        <f>IF(COUNTIFS(条件付き不可!$E:$E,$D2026,条件付き不可!$C:$C,条件付き不可!$V$3)&gt;0,Q2026,SUMIFS(条件付き不可!$L:$L,条件付き不可!$E:$E,$D2026,条件付き不可!$C:$C,U$1))</f>
        <v>0</v>
      </c>
      <c r="V2026" s="66">
        <f>IF(COUNTIFS(条件付き不可!$E:$E,$D2026,条件付き不可!$C:$C,条件付き不可!$V$5)&gt;0,Q2026,IFERROR(VLOOKUP(D2026,条件付き不可!E:Y,21,0),0))</f>
        <v>0</v>
      </c>
    </row>
    <row r="2027" spans="1:22">
      <c r="A2027" s="53" t="str">
        <f t="shared" si="475"/>
        <v>051043</v>
      </c>
      <c r="B2027" s="53">
        <v>27</v>
      </c>
      <c r="C2027">
        <v>2026</v>
      </c>
      <c r="D2027">
        <v>51043</v>
      </c>
      <c r="E2027" t="s">
        <v>3042</v>
      </c>
      <c r="F2027" t="s">
        <v>2642</v>
      </c>
      <c r="G2027" t="str">
        <f>VLOOKUP(A2027,GIS!A:B,2,0)</f>
        <v>おゆみ野中央 ３　（有吉公園）</v>
      </c>
      <c r="H2027" t="s">
        <v>1390</v>
      </c>
      <c r="I2027" t="s">
        <v>2628</v>
      </c>
      <c r="J2027" s="66">
        <v>520</v>
      </c>
      <c r="K2027" s="66">
        <v>520</v>
      </c>
      <c r="L2027" s="66">
        <v>520</v>
      </c>
      <c r="M2027" s="66">
        <v>520</v>
      </c>
      <c r="N2027" s="66">
        <f>VLOOKUP(A2027,GIS!A:C,3,0)</f>
        <v>520</v>
      </c>
      <c r="O2027" s="66" t="str">
        <f t="shared" si="472"/>
        <v/>
      </c>
      <c r="P2027" s="66" t="str">
        <f t="shared" si="464"/>
        <v/>
      </c>
      <c r="Q2027" s="66">
        <f t="shared" si="473"/>
        <v>520</v>
      </c>
      <c r="R2027" s="66">
        <f t="shared" si="474"/>
        <v>520</v>
      </c>
      <c r="S2027" s="66">
        <f>Q2027-U2027-SUMIFS(条件付き不可!X:X,条件付き不可!E:E,D2027)</f>
        <v>520</v>
      </c>
      <c r="T2027" s="66">
        <f t="shared" si="465"/>
        <v>520</v>
      </c>
      <c r="U2027" s="66">
        <f>IF(COUNTIFS(条件付き不可!$E:$E,$D2027,条件付き不可!$C:$C,条件付き不可!$V$3)&gt;0,Q2027,SUMIFS(条件付き不可!$L:$L,条件付き不可!$E:$E,$D2027,条件付き不可!$C:$C,U$1))</f>
        <v>0</v>
      </c>
      <c r="V2027" s="66">
        <f>IF(COUNTIFS(条件付き不可!$E:$E,$D2027,条件付き不可!$C:$C,条件付き不可!$V$5)&gt;0,Q2027,IFERROR(VLOOKUP(D2027,条件付き不可!E:Y,21,0),0))</f>
        <v>0</v>
      </c>
    </row>
    <row r="2028" spans="1:22">
      <c r="A2028" s="53" t="str">
        <f t="shared" si="475"/>
        <v>051032</v>
      </c>
      <c r="B2028" s="53">
        <v>27</v>
      </c>
      <c r="C2028">
        <v>2027</v>
      </c>
      <c r="D2028">
        <v>51032</v>
      </c>
      <c r="E2028" t="s">
        <v>3042</v>
      </c>
      <c r="F2028" t="s">
        <v>2642</v>
      </c>
      <c r="G2028" t="str">
        <f>VLOOKUP(A2028,GIS!A:B,2,0)</f>
        <v>おゆみ野中央 ４　（泉谷中学校）</v>
      </c>
      <c r="H2028" t="s">
        <v>1390</v>
      </c>
      <c r="I2028" t="s">
        <v>2628</v>
      </c>
      <c r="J2028" s="66">
        <v>530</v>
      </c>
      <c r="K2028" s="66">
        <v>530</v>
      </c>
      <c r="L2028" s="66">
        <v>530</v>
      </c>
      <c r="M2028" s="66">
        <v>530</v>
      </c>
      <c r="N2028" s="66">
        <f>VLOOKUP(A2028,GIS!A:C,3,0)</f>
        <v>530</v>
      </c>
      <c r="O2028" s="66" t="str">
        <f t="shared" si="472"/>
        <v/>
      </c>
      <c r="P2028" s="66" t="str">
        <f t="shared" si="464"/>
        <v/>
      </c>
      <c r="Q2028" s="66">
        <f t="shared" si="473"/>
        <v>530</v>
      </c>
      <c r="R2028" s="66">
        <f t="shared" si="474"/>
        <v>530</v>
      </c>
      <c r="S2028" s="66">
        <f>Q2028-U2028-SUMIFS(条件付き不可!X:X,条件付き不可!E:E,D2028)</f>
        <v>530</v>
      </c>
      <c r="T2028" s="66">
        <f t="shared" si="465"/>
        <v>530</v>
      </c>
      <c r="U2028" s="66">
        <f>IF(COUNTIFS(条件付き不可!$E:$E,$D2028,条件付き不可!$C:$C,条件付き不可!$V$3)&gt;0,Q2028,SUMIFS(条件付き不可!$L:$L,条件付き不可!$E:$E,$D2028,条件付き不可!$C:$C,U$1))</f>
        <v>0</v>
      </c>
      <c r="V2028" s="66">
        <f>IF(COUNTIFS(条件付き不可!$E:$E,$D2028,条件付き不可!$C:$C,条件付き不可!$V$5)&gt;0,Q2028,IFERROR(VLOOKUP(D2028,条件付き不可!E:Y,21,0),0))</f>
        <v>0</v>
      </c>
    </row>
    <row r="2029" spans="1:22">
      <c r="A2029" s="53" t="str">
        <f>TEXT(D2029,"000000")</f>
        <v>051137</v>
      </c>
      <c r="B2029" s="53">
        <v>27</v>
      </c>
      <c r="C2029">
        <v>2028</v>
      </c>
      <c r="D2029">
        <v>51137</v>
      </c>
      <c r="E2029" t="s">
        <v>3042</v>
      </c>
      <c r="F2029" t="s">
        <v>2642</v>
      </c>
      <c r="G2029" t="str">
        <f>VLOOKUP(A2029,GIS!A:B,2,0)</f>
        <v>おゆみ野中央 ５</v>
      </c>
      <c r="H2029" t="s">
        <v>1390</v>
      </c>
      <c r="I2029" t="s">
        <v>2628</v>
      </c>
      <c r="J2029" s="66">
        <v>350</v>
      </c>
      <c r="K2029" s="66">
        <v>350</v>
      </c>
      <c r="L2029" s="66">
        <v>350</v>
      </c>
      <c r="M2029" s="66">
        <v>350</v>
      </c>
      <c r="N2029" s="66">
        <f>VLOOKUP(A2029,GIS!A:C,3,0)</f>
        <v>350</v>
      </c>
      <c r="O2029" s="66" t="str">
        <f>IF(J2029=N2029,"","✕")</f>
        <v/>
      </c>
      <c r="P2029" s="66" t="str">
        <f>IF(J2029=K2029,IF(J2029=L2029,"","✕"),"✕")</f>
        <v/>
      </c>
      <c r="Q2029" s="66">
        <f>N2029</f>
        <v>350</v>
      </c>
      <c r="R2029" s="66">
        <f>Q2029-U2029</f>
        <v>350</v>
      </c>
      <c r="S2029" s="66">
        <f>Q2029-U2029-SUMIFS(条件付き不可!X:X,条件付き不可!E:E,D2029)</f>
        <v>350</v>
      </c>
      <c r="T2029" s="66">
        <f>Q2029-V2029</f>
        <v>350</v>
      </c>
      <c r="U2029" s="66">
        <f>IF(COUNTIFS(条件付き不可!$E:$E,$D2029,条件付き不可!$C:$C,条件付き不可!$V$3)&gt;0,Q2029,SUMIFS(条件付き不可!$L:$L,条件付き不可!$E:$E,$D2029,条件付き不可!$C:$C,U$1))</f>
        <v>0</v>
      </c>
      <c r="V2029" s="66">
        <f>IF(COUNTIFS(条件付き不可!$E:$E,$D2029,条件付き不可!$C:$C,条件付き不可!$V$5)&gt;0,Q2029,IFERROR(VLOOKUP(D2029,条件付き不可!E:Y,21,0),0))</f>
        <v>0</v>
      </c>
    </row>
    <row r="2030" spans="1:22">
      <c r="A2030" s="53" t="str">
        <f t="shared" si="475"/>
        <v>051031</v>
      </c>
      <c r="B2030" s="53">
        <v>27</v>
      </c>
      <c r="C2030">
        <v>2029</v>
      </c>
      <c r="D2030">
        <v>51031</v>
      </c>
      <c r="E2030" t="s">
        <v>3042</v>
      </c>
      <c r="F2030" t="s">
        <v>2642</v>
      </c>
      <c r="G2030" t="str">
        <f>VLOOKUP(A2030,GIS!A:B,2,0)</f>
        <v>おゆみ野中央 ５・６</v>
      </c>
      <c r="H2030" t="s">
        <v>1390</v>
      </c>
      <c r="I2030" t="s">
        <v>2628</v>
      </c>
      <c r="J2030" s="66">
        <v>400</v>
      </c>
      <c r="K2030" s="66">
        <v>400</v>
      </c>
      <c r="L2030" s="66">
        <v>400</v>
      </c>
      <c r="M2030" s="66">
        <v>400</v>
      </c>
      <c r="N2030" s="66">
        <f>VLOOKUP(A2030,GIS!A:C,3,0)</f>
        <v>400</v>
      </c>
      <c r="O2030" s="66" t="str">
        <f t="shared" si="472"/>
        <v/>
      </c>
      <c r="P2030" s="66" t="str">
        <f t="shared" si="464"/>
        <v/>
      </c>
      <c r="Q2030" s="66">
        <f t="shared" si="473"/>
        <v>400</v>
      </c>
      <c r="R2030" s="66">
        <f t="shared" si="474"/>
        <v>400</v>
      </c>
      <c r="S2030" s="66">
        <f>Q2030-U2030-SUMIFS(条件付き不可!X:X,条件付き不可!E:E,D2030)</f>
        <v>400</v>
      </c>
      <c r="T2030" s="66">
        <f t="shared" si="465"/>
        <v>400</v>
      </c>
      <c r="U2030" s="66">
        <f>IF(COUNTIFS(条件付き不可!$E:$E,$D2030,条件付き不可!$C:$C,条件付き不可!$V$3)&gt;0,Q2030,SUMIFS(条件付き不可!$L:$L,条件付き不可!$E:$E,$D2030,条件付き不可!$C:$C,U$1))</f>
        <v>0</v>
      </c>
      <c r="V2030" s="66">
        <f>IF(COUNTIFS(条件付き不可!$E:$E,$D2030,条件付き不可!$C:$C,条件付き不可!$V$5)&gt;0,Q2030,IFERROR(VLOOKUP(D2030,条件付き不可!E:Y,21,0),0))</f>
        <v>0</v>
      </c>
    </row>
    <row r="2031" spans="1:22">
      <c r="A2031" s="53" t="str">
        <f t="shared" si="475"/>
        <v>051034</v>
      </c>
      <c r="B2031" s="53">
        <v>27</v>
      </c>
      <c r="C2031">
        <v>2030</v>
      </c>
      <c r="D2031">
        <v>51034</v>
      </c>
      <c r="E2031" t="s">
        <v>3042</v>
      </c>
      <c r="F2031" t="s">
        <v>2642</v>
      </c>
      <c r="G2031" t="str">
        <f>VLOOKUP(A2031,GIS!A:B,2,0)</f>
        <v>おゆみ野中央 ６ ・ ７A　（花水木幼稚園）</v>
      </c>
      <c r="H2031" t="s">
        <v>1390</v>
      </c>
      <c r="I2031" t="s">
        <v>2628</v>
      </c>
      <c r="J2031" s="66">
        <v>550</v>
      </c>
      <c r="K2031" s="66">
        <v>550</v>
      </c>
      <c r="L2031" s="66">
        <v>550</v>
      </c>
      <c r="M2031" s="66">
        <v>550</v>
      </c>
      <c r="N2031" s="66">
        <f>VLOOKUP(A2031,GIS!A:C,3,0)</f>
        <v>550</v>
      </c>
      <c r="O2031" s="66" t="str">
        <f t="shared" si="472"/>
        <v/>
      </c>
      <c r="P2031" s="66" t="str">
        <f t="shared" si="464"/>
        <v/>
      </c>
      <c r="Q2031" s="66">
        <f t="shared" si="473"/>
        <v>550</v>
      </c>
      <c r="R2031" s="66">
        <f t="shared" si="474"/>
        <v>550</v>
      </c>
      <c r="S2031" s="66">
        <f>Q2031-U2031-SUMIFS(条件付き不可!X:X,条件付き不可!E:E,D2031)</f>
        <v>550</v>
      </c>
      <c r="T2031" s="66">
        <f t="shared" si="465"/>
        <v>550</v>
      </c>
      <c r="U2031" s="66">
        <f>IF(COUNTIFS(条件付き不可!$E:$E,$D2031,条件付き不可!$C:$C,条件付き不可!$V$3)&gt;0,Q2031,SUMIFS(条件付き不可!$L:$L,条件付き不可!$E:$E,$D2031,条件付き不可!$C:$C,U$1))</f>
        <v>0</v>
      </c>
      <c r="V2031" s="66">
        <f>IF(COUNTIFS(条件付き不可!$E:$E,$D2031,条件付き不可!$C:$C,条件付き不可!$V$5)&gt;0,Q2031,IFERROR(VLOOKUP(D2031,条件付き不可!E:Y,21,0),0))</f>
        <v>0</v>
      </c>
    </row>
    <row r="2032" spans="1:22">
      <c r="A2032" s="53" t="str">
        <f t="shared" si="475"/>
        <v>051036</v>
      </c>
      <c r="B2032" s="53">
        <v>27</v>
      </c>
      <c r="C2032">
        <v>2031</v>
      </c>
      <c r="D2032">
        <v>51036</v>
      </c>
      <c r="E2032" t="s">
        <v>3042</v>
      </c>
      <c r="F2032" t="s">
        <v>2642</v>
      </c>
      <c r="G2032" t="str">
        <f>VLOOKUP(A2032,GIS!A:B,2,0)</f>
        <v>おゆみ野中央 ６ ・ ７B　（六通集会所）</v>
      </c>
      <c r="H2032" t="s">
        <v>1390</v>
      </c>
      <c r="I2032" t="s">
        <v>2628</v>
      </c>
      <c r="J2032" s="66">
        <v>570</v>
      </c>
      <c r="K2032" s="66">
        <v>570</v>
      </c>
      <c r="L2032" s="66">
        <v>570</v>
      </c>
      <c r="M2032" s="66">
        <v>570</v>
      </c>
      <c r="N2032" s="66">
        <f>VLOOKUP(A2032,GIS!A:C,3,0)</f>
        <v>570</v>
      </c>
      <c r="O2032" s="66" t="str">
        <f t="shared" si="472"/>
        <v/>
      </c>
      <c r="P2032" s="66" t="str">
        <f t="shared" si="464"/>
        <v/>
      </c>
      <c r="Q2032" s="66">
        <f t="shared" si="473"/>
        <v>570</v>
      </c>
      <c r="R2032" s="66">
        <f t="shared" si="474"/>
        <v>570</v>
      </c>
      <c r="S2032" s="66">
        <f>Q2032-U2032-SUMIFS(条件付き不可!X:X,条件付き不可!E:E,D2032)</f>
        <v>570</v>
      </c>
      <c r="T2032" s="66">
        <f t="shared" si="465"/>
        <v>570</v>
      </c>
      <c r="U2032" s="66">
        <f>IF(COUNTIFS(条件付き不可!$E:$E,$D2032,条件付き不可!$C:$C,条件付き不可!$V$3)&gt;0,Q2032,SUMIFS(条件付き不可!$L:$L,条件付き不可!$E:$E,$D2032,条件付き不可!$C:$C,U$1))</f>
        <v>0</v>
      </c>
      <c r="V2032" s="66">
        <f>IF(COUNTIFS(条件付き不可!$E:$E,$D2032,条件付き不可!$C:$C,条件付き不可!$V$5)&gt;0,Q2032,IFERROR(VLOOKUP(D2032,条件付き不可!E:Y,21,0),0))</f>
        <v>0</v>
      </c>
    </row>
    <row r="2033" spans="1:22">
      <c r="A2033" s="53" t="str">
        <f t="shared" si="475"/>
        <v>051109</v>
      </c>
      <c r="B2033" s="53">
        <v>27</v>
      </c>
      <c r="C2033">
        <v>2032</v>
      </c>
      <c r="D2033">
        <v>51109</v>
      </c>
      <c r="E2033" t="s">
        <v>3042</v>
      </c>
      <c r="F2033" t="s">
        <v>2642</v>
      </c>
      <c r="G2033" t="str">
        <f>VLOOKUP(A2033,GIS!A:B,2,0)</f>
        <v>おゆみ野中央 ７ ・ ８　（六通集会所）</v>
      </c>
      <c r="H2033" t="s">
        <v>1390</v>
      </c>
      <c r="I2033" t="s">
        <v>2628</v>
      </c>
      <c r="J2033" s="66">
        <v>465</v>
      </c>
      <c r="K2033" s="66">
        <v>465</v>
      </c>
      <c r="L2033" s="66">
        <v>465</v>
      </c>
      <c r="M2033" s="66">
        <v>465</v>
      </c>
      <c r="N2033" s="66">
        <f>VLOOKUP(A2033,GIS!A:C,3,0)</f>
        <v>465</v>
      </c>
      <c r="O2033" s="66" t="str">
        <f t="shared" si="472"/>
        <v/>
      </c>
      <c r="P2033" s="66" t="str">
        <f t="shared" si="464"/>
        <v/>
      </c>
      <c r="Q2033" s="66">
        <f t="shared" si="473"/>
        <v>465</v>
      </c>
      <c r="R2033" s="66">
        <f t="shared" si="474"/>
        <v>465</v>
      </c>
      <c r="S2033" s="66">
        <f>Q2033-U2033-SUMIFS(条件付き不可!X:X,条件付き不可!E:E,D2033)</f>
        <v>465</v>
      </c>
      <c r="T2033" s="66">
        <f t="shared" si="465"/>
        <v>465</v>
      </c>
      <c r="U2033" s="66">
        <f>IF(COUNTIFS(条件付き不可!$E:$E,$D2033,条件付き不可!$C:$C,条件付き不可!$V$3)&gt;0,Q2033,SUMIFS(条件付き不可!$L:$L,条件付き不可!$E:$E,$D2033,条件付き不可!$C:$C,U$1))</f>
        <v>0</v>
      </c>
      <c r="V2033" s="66">
        <f>IF(COUNTIFS(条件付き不可!$E:$E,$D2033,条件付き不可!$C:$C,条件付き不可!$V$5)&gt;0,Q2033,IFERROR(VLOOKUP(D2033,条件付き不可!E:Y,21,0),0))</f>
        <v>0</v>
      </c>
    </row>
    <row r="2034" spans="1:22">
      <c r="A2034" s="53" t="str">
        <f t="shared" si="475"/>
        <v>051115</v>
      </c>
      <c r="B2034" s="53">
        <v>27</v>
      </c>
      <c r="C2034">
        <v>2033</v>
      </c>
      <c r="D2034">
        <v>51115</v>
      </c>
      <c r="E2034" t="s">
        <v>3042</v>
      </c>
      <c r="F2034" t="s">
        <v>2642</v>
      </c>
      <c r="G2034" t="str">
        <f>VLOOKUP(A2034,GIS!A:B,2,0)</f>
        <v>おゆみ野南 ５B ・ 中央７ ・ ９　（おゆみ野ハイム）</v>
      </c>
      <c r="H2034" t="s">
        <v>1390</v>
      </c>
      <c r="I2034" t="s">
        <v>2628</v>
      </c>
      <c r="J2034" s="66">
        <v>500</v>
      </c>
      <c r="K2034" s="66">
        <v>500</v>
      </c>
      <c r="L2034" s="66">
        <v>500</v>
      </c>
      <c r="M2034" s="66">
        <v>500</v>
      </c>
      <c r="N2034" s="66">
        <f>VLOOKUP(A2034,GIS!A:C,3,0)</f>
        <v>500</v>
      </c>
      <c r="O2034" s="66" t="str">
        <f t="shared" si="472"/>
        <v/>
      </c>
      <c r="P2034" s="66" t="str">
        <f t="shared" si="464"/>
        <v/>
      </c>
      <c r="Q2034" s="66">
        <f t="shared" si="473"/>
        <v>500</v>
      </c>
      <c r="R2034" s="66">
        <f t="shared" si="474"/>
        <v>500</v>
      </c>
      <c r="S2034" s="66">
        <f>Q2034-U2034-SUMIFS(条件付き不可!X:X,条件付き不可!E:E,D2034)</f>
        <v>500</v>
      </c>
      <c r="T2034" s="66">
        <f t="shared" si="465"/>
        <v>500</v>
      </c>
      <c r="U2034" s="66">
        <f>IF(COUNTIFS(条件付き不可!$E:$E,$D2034,条件付き不可!$C:$C,条件付き不可!$V$3)&gt;0,Q2034,SUMIFS(条件付き不可!$L:$L,条件付き不可!$E:$E,$D2034,条件付き不可!$C:$C,U$1))</f>
        <v>0</v>
      </c>
      <c r="V2034" s="66">
        <f>IF(COUNTIFS(条件付き不可!$E:$E,$D2034,条件付き不可!$C:$C,条件付き不可!$V$5)&gt;0,Q2034,IFERROR(VLOOKUP(D2034,条件付き不可!E:Y,21,0),0))</f>
        <v>0</v>
      </c>
    </row>
    <row r="2035" spans="1:22">
      <c r="A2035" s="53" t="str">
        <f t="shared" si="475"/>
        <v>051124</v>
      </c>
      <c r="B2035" s="53">
        <v>27</v>
      </c>
      <c r="C2035">
        <v>2034</v>
      </c>
      <c r="D2035">
        <v>51124</v>
      </c>
      <c r="E2035" t="s">
        <v>3042</v>
      </c>
      <c r="F2035" t="s">
        <v>2642</v>
      </c>
      <c r="G2035" t="str">
        <f>VLOOKUP(A2035,GIS!A:B,2,0)</f>
        <v>おゆみ野中央 ８A</v>
      </c>
      <c r="H2035" t="s">
        <v>1390</v>
      </c>
      <c r="I2035" t="s">
        <v>2628</v>
      </c>
      <c r="J2035" s="66">
        <v>305</v>
      </c>
      <c r="K2035" s="66">
        <v>305</v>
      </c>
      <c r="L2035" s="66">
        <v>305</v>
      </c>
      <c r="M2035" s="66">
        <v>305</v>
      </c>
      <c r="N2035" s="66">
        <f>VLOOKUP(A2035,GIS!A:C,3,0)</f>
        <v>305</v>
      </c>
      <c r="O2035" s="66" t="str">
        <f t="shared" si="472"/>
        <v/>
      </c>
      <c r="P2035" s="66" t="str">
        <f t="shared" si="464"/>
        <v/>
      </c>
      <c r="Q2035" s="66">
        <f t="shared" si="473"/>
        <v>305</v>
      </c>
      <c r="R2035" s="66">
        <f t="shared" si="474"/>
        <v>305</v>
      </c>
      <c r="S2035" s="66">
        <f>Q2035-U2035-SUMIFS(条件付き不可!X:X,条件付き不可!E:E,D2035)</f>
        <v>305</v>
      </c>
      <c r="T2035" s="66">
        <f t="shared" si="465"/>
        <v>305</v>
      </c>
      <c r="U2035" s="66">
        <f>IF(COUNTIFS(条件付き不可!$E:$E,$D2035,条件付き不可!$C:$C,条件付き不可!$V$3)&gt;0,Q2035,SUMIFS(条件付き不可!$L:$L,条件付き不可!$E:$E,$D2035,条件付き不可!$C:$C,U$1))</f>
        <v>0</v>
      </c>
      <c r="V2035" s="66">
        <f>IF(COUNTIFS(条件付き不可!$E:$E,$D2035,条件付き不可!$C:$C,条件付き不可!$V$5)&gt;0,Q2035,IFERROR(VLOOKUP(D2035,条件付き不可!E:Y,21,0),0))</f>
        <v>0</v>
      </c>
    </row>
    <row r="2036" spans="1:22">
      <c r="A2036" s="53" t="str">
        <f t="shared" si="475"/>
        <v>051053</v>
      </c>
      <c r="B2036" s="53">
        <v>27</v>
      </c>
      <c r="C2036">
        <v>2035</v>
      </c>
      <c r="D2036">
        <v>51053</v>
      </c>
      <c r="E2036" t="s">
        <v>3042</v>
      </c>
      <c r="F2036" t="s">
        <v>2642</v>
      </c>
      <c r="G2036" t="str">
        <f>VLOOKUP(A2036,GIS!A:B,2,0)</f>
        <v>おゆみ野中央 ８ ・ 誉田 １　（誉田給水場）</v>
      </c>
      <c r="H2036" t="s">
        <v>1390</v>
      </c>
      <c r="I2036" t="s">
        <v>2628</v>
      </c>
      <c r="J2036" s="66">
        <v>335</v>
      </c>
      <c r="K2036" s="66">
        <v>335</v>
      </c>
      <c r="L2036" s="66">
        <v>335</v>
      </c>
      <c r="M2036" s="66">
        <v>335</v>
      </c>
      <c r="N2036" s="66">
        <f>VLOOKUP(A2036,GIS!A:C,3,0)</f>
        <v>335</v>
      </c>
      <c r="O2036" s="66" t="str">
        <f t="shared" si="472"/>
        <v/>
      </c>
      <c r="P2036" s="66" t="str">
        <f t="shared" si="464"/>
        <v/>
      </c>
      <c r="Q2036" s="66">
        <f t="shared" si="473"/>
        <v>335</v>
      </c>
      <c r="R2036" s="66">
        <f t="shared" si="474"/>
        <v>335</v>
      </c>
      <c r="S2036" s="66">
        <f>Q2036-U2036-SUMIFS(条件付き不可!X:X,条件付き不可!E:E,D2036)</f>
        <v>335</v>
      </c>
      <c r="T2036" s="66">
        <f t="shared" si="465"/>
        <v>335</v>
      </c>
      <c r="U2036" s="66">
        <f>IF(COUNTIFS(条件付き不可!$E:$E,$D2036,条件付き不可!$C:$C,条件付き不可!$V$3)&gt;0,Q2036,SUMIFS(条件付き不可!$L:$L,条件付き不可!$E:$E,$D2036,条件付き不可!$C:$C,U$1))</f>
        <v>0</v>
      </c>
      <c r="V2036" s="66">
        <f>IF(COUNTIFS(条件付き不可!$E:$E,$D2036,条件付き不可!$C:$C,条件付き不可!$V$5)&gt;0,Q2036,IFERROR(VLOOKUP(D2036,条件付き不可!E:Y,21,0),0))</f>
        <v>0</v>
      </c>
    </row>
    <row r="2037" spans="1:22">
      <c r="A2037" s="53" t="str">
        <f t="shared" si="475"/>
        <v>051046</v>
      </c>
      <c r="B2037" s="53">
        <v>27</v>
      </c>
      <c r="C2037">
        <v>2036</v>
      </c>
      <c r="D2037">
        <v>51046</v>
      </c>
      <c r="E2037" t="s">
        <v>3042</v>
      </c>
      <c r="F2037" t="s">
        <v>2643</v>
      </c>
      <c r="G2037" t="str">
        <f>VLOOKUP(A2037,GIS!A:B,2,0)</f>
        <v>おゆみ野南 １　（ミスターMAX）</v>
      </c>
      <c r="H2037" t="s">
        <v>1390</v>
      </c>
      <c r="I2037" t="s">
        <v>2628</v>
      </c>
      <c r="J2037" s="66">
        <v>760</v>
      </c>
      <c r="K2037" s="66">
        <v>760</v>
      </c>
      <c r="L2037" s="66">
        <v>760</v>
      </c>
      <c r="M2037" s="66">
        <v>760</v>
      </c>
      <c r="N2037" s="66">
        <f>VLOOKUP(A2037,GIS!A:C,3,0)</f>
        <v>760</v>
      </c>
      <c r="O2037" s="66" t="str">
        <f t="shared" si="472"/>
        <v/>
      </c>
      <c r="P2037" s="66" t="str">
        <f t="shared" si="464"/>
        <v/>
      </c>
      <c r="Q2037" s="66">
        <f t="shared" si="473"/>
        <v>760</v>
      </c>
      <c r="R2037" s="66">
        <f t="shared" si="474"/>
        <v>760</v>
      </c>
      <c r="S2037" s="66">
        <f>Q2037-U2037-SUMIFS(条件付き不可!X:X,条件付き不可!E:E,D2037)</f>
        <v>760</v>
      </c>
      <c r="T2037" s="66">
        <f t="shared" si="465"/>
        <v>760</v>
      </c>
      <c r="U2037" s="66">
        <f>IF(COUNTIFS(条件付き不可!$E:$E,$D2037,条件付き不可!$C:$C,条件付き不可!$V$3)&gt;0,Q2037,SUMIFS(条件付き不可!$L:$L,条件付き不可!$E:$E,$D2037,条件付き不可!$C:$C,U$1))</f>
        <v>0</v>
      </c>
      <c r="V2037" s="66">
        <f>IF(COUNTIFS(条件付き不可!$E:$E,$D2037,条件付き不可!$C:$C,条件付き不可!$V$5)&gt;0,Q2037,IFERROR(VLOOKUP(D2037,条件付き不可!E:Y,21,0),0))</f>
        <v>0</v>
      </c>
    </row>
    <row r="2038" spans="1:22">
      <c r="A2038" s="53" t="str">
        <f t="shared" si="475"/>
        <v>051044</v>
      </c>
      <c r="B2038" s="53">
        <v>27</v>
      </c>
      <c r="C2038">
        <v>2037</v>
      </c>
      <c r="D2038">
        <v>51044</v>
      </c>
      <c r="E2038" t="s">
        <v>3042</v>
      </c>
      <c r="F2038" t="s">
        <v>2643</v>
      </c>
      <c r="G2038" t="str">
        <f>VLOOKUP(A2038,GIS!A:B,2,0)</f>
        <v>おゆみ野南 ２　（おゆみ野駅）</v>
      </c>
      <c r="H2038" t="s">
        <v>1390</v>
      </c>
      <c r="I2038" t="s">
        <v>2628</v>
      </c>
      <c r="J2038" s="66">
        <v>600</v>
      </c>
      <c r="K2038" s="66">
        <v>600</v>
      </c>
      <c r="L2038" s="66">
        <v>600</v>
      </c>
      <c r="M2038" s="66">
        <v>600</v>
      </c>
      <c r="N2038" s="66">
        <f>VLOOKUP(A2038,GIS!A:C,3,0)</f>
        <v>600</v>
      </c>
      <c r="O2038" s="66" t="str">
        <f t="shared" si="472"/>
        <v/>
      </c>
      <c r="P2038" s="66" t="str">
        <f t="shared" si="464"/>
        <v/>
      </c>
      <c r="Q2038" s="66">
        <f t="shared" si="473"/>
        <v>600</v>
      </c>
      <c r="R2038" s="66">
        <f t="shared" si="474"/>
        <v>600</v>
      </c>
      <c r="S2038" s="66">
        <f>Q2038-U2038-SUMIFS(条件付き不可!X:X,条件付き不可!E:E,D2038)</f>
        <v>600</v>
      </c>
      <c r="T2038" s="66">
        <f t="shared" si="465"/>
        <v>600</v>
      </c>
      <c r="U2038" s="66">
        <f>IF(COUNTIFS(条件付き不可!$E:$E,$D2038,条件付き不可!$C:$C,条件付き不可!$V$3)&gt;0,Q2038,SUMIFS(条件付き不可!$L:$L,条件付き不可!$E:$E,$D2038,条件付き不可!$C:$C,U$1))</f>
        <v>0</v>
      </c>
      <c r="V2038" s="66">
        <f>IF(COUNTIFS(条件付き不可!$E:$E,$D2038,条件付き不可!$C:$C,条件付き不可!$V$5)&gt;0,Q2038,IFERROR(VLOOKUP(D2038,条件付き不可!E:Y,21,0),0))</f>
        <v>0</v>
      </c>
    </row>
    <row r="2039" spans="1:22">
      <c r="A2039" s="53" t="str">
        <f t="shared" si="475"/>
        <v>051033</v>
      </c>
      <c r="B2039" s="53">
        <v>27</v>
      </c>
      <c r="C2039">
        <v>2038</v>
      </c>
      <c r="D2039">
        <v>51033</v>
      </c>
      <c r="E2039" t="s">
        <v>3042</v>
      </c>
      <c r="F2039" t="s">
        <v>2643</v>
      </c>
      <c r="G2039" t="str">
        <f>VLOOKUP(A2039,GIS!A:B,2,0)</f>
        <v>おゆみ野南 ２ ・ ５　（金沢小学校）</v>
      </c>
      <c r="H2039" t="s">
        <v>1390</v>
      </c>
      <c r="I2039" t="s">
        <v>2628</v>
      </c>
      <c r="J2039" s="66">
        <v>310</v>
      </c>
      <c r="K2039" s="66">
        <v>310</v>
      </c>
      <c r="L2039" s="66">
        <v>310</v>
      </c>
      <c r="M2039" s="66">
        <v>310</v>
      </c>
      <c r="N2039" s="66">
        <f>VLOOKUP(A2039,GIS!A:C,3,0)</f>
        <v>310</v>
      </c>
      <c r="O2039" s="66" t="str">
        <f t="shared" si="472"/>
        <v/>
      </c>
      <c r="P2039" s="66" t="str">
        <f t="shared" si="464"/>
        <v/>
      </c>
      <c r="Q2039" s="66">
        <f t="shared" si="473"/>
        <v>310</v>
      </c>
      <c r="R2039" s="66">
        <f t="shared" si="474"/>
        <v>310</v>
      </c>
      <c r="S2039" s="66">
        <f>Q2039-U2039-SUMIFS(条件付き不可!X:X,条件付き不可!E:E,D2039)</f>
        <v>310</v>
      </c>
      <c r="T2039" s="66">
        <f t="shared" si="465"/>
        <v>310</v>
      </c>
      <c r="U2039" s="66">
        <f>IF(COUNTIFS(条件付き不可!$E:$E,$D2039,条件付き不可!$C:$C,条件付き不可!$V$3)&gt;0,Q2039,SUMIFS(条件付き不可!$L:$L,条件付き不可!$E:$E,$D2039,条件付き不可!$C:$C,U$1))</f>
        <v>0</v>
      </c>
      <c r="V2039" s="66">
        <f>IF(COUNTIFS(条件付き不可!$E:$E,$D2039,条件付き不可!$C:$C,条件付き不可!$V$5)&gt;0,Q2039,IFERROR(VLOOKUP(D2039,条件付き不可!E:Y,21,0),0))</f>
        <v>0</v>
      </c>
    </row>
    <row r="2040" spans="1:22">
      <c r="A2040" s="53" t="str">
        <f t="shared" si="475"/>
        <v>051048</v>
      </c>
      <c r="B2040" s="53">
        <v>27</v>
      </c>
      <c r="C2040">
        <v>2039</v>
      </c>
      <c r="D2040">
        <v>51048</v>
      </c>
      <c r="E2040" t="s">
        <v>3042</v>
      </c>
      <c r="F2040" t="s">
        <v>2643</v>
      </c>
      <c r="G2040" t="str">
        <f>VLOOKUP(A2040,GIS!A:B,2,0)</f>
        <v>おゆみ野南 ３　（おゆみ野駅西口前）</v>
      </c>
      <c r="H2040" t="s">
        <v>1390</v>
      </c>
      <c r="I2040" t="s">
        <v>2628</v>
      </c>
      <c r="J2040" s="66">
        <v>640</v>
      </c>
      <c r="K2040" s="66">
        <v>640</v>
      </c>
      <c r="L2040" s="66">
        <v>640</v>
      </c>
      <c r="M2040" s="66">
        <v>640</v>
      </c>
      <c r="N2040" s="66">
        <f>VLOOKUP(A2040,GIS!A:C,3,0)</f>
        <v>640</v>
      </c>
      <c r="O2040" s="66" t="str">
        <f t="shared" si="472"/>
        <v/>
      </c>
      <c r="P2040" s="66" t="str">
        <f t="shared" si="464"/>
        <v/>
      </c>
      <c r="Q2040" s="66">
        <f t="shared" si="473"/>
        <v>640</v>
      </c>
      <c r="R2040" s="66">
        <f t="shared" si="474"/>
        <v>640</v>
      </c>
      <c r="S2040" s="66">
        <f>Q2040-U2040-SUMIFS(条件付き不可!X:X,条件付き不可!E:E,D2040)</f>
        <v>640</v>
      </c>
      <c r="T2040" s="66">
        <f t="shared" si="465"/>
        <v>640</v>
      </c>
      <c r="U2040" s="66">
        <f>IF(COUNTIFS(条件付き不可!$E:$E,$D2040,条件付き不可!$C:$C,条件付き不可!$V$3)&gt;0,Q2040,SUMIFS(条件付き不可!$L:$L,条件付き不可!$E:$E,$D2040,条件付き不可!$C:$C,U$1))</f>
        <v>0</v>
      </c>
      <c r="V2040" s="66">
        <f>IF(COUNTIFS(条件付き不可!$E:$E,$D2040,条件付き不可!$C:$C,条件付き不可!$V$5)&gt;0,Q2040,IFERROR(VLOOKUP(D2040,条件付き不可!E:Y,21,0),0))</f>
        <v>0</v>
      </c>
    </row>
    <row r="2041" spans="1:22">
      <c r="A2041" s="53" t="str">
        <f t="shared" si="475"/>
        <v>051047</v>
      </c>
      <c r="B2041" s="53">
        <v>27</v>
      </c>
      <c r="C2041">
        <v>2040</v>
      </c>
      <c r="D2041">
        <v>51047</v>
      </c>
      <c r="E2041" t="s">
        <v>3042</v>
      </c>
      <c r="F2041" t="s">
        <v>2643</v>
      </c>
      <c r="G2041" t="str">
        <f>VLOOKUP(A2041,GIS!A:B,2,0)</f>
        <v>おゆみ野南 ４</v>
      </c>
      <c r="H2041" t="s">
        <v>1390</v>
      </c>
      <c r="I2041" t="s">
        <v>2628</v>
      </c>
      <c r="J2041" s="66">
        <v>530</v>
      </c>
      <c r="K2041" s="66">
        <v>530</v>
      </c>
      <c r="L2041" s="66">
        <v>530</v>
      </c>
      <c r="M2041" s="66">
        <v>530</v>
      </c>
      <c r="N2041" s="66">
        <f>VLOOKUP(A2041,GIS!A:C,3,0)</f>
        <v>530</v>
      </c>
      <c r="O2041" s="66" t="str">
        <f t="shared" si="472"/>
        <v/>
      </c>
      <c r="P2041" s="66" t="str">
        <f t="shared" si="464"/>
        <v/>
      </c>
      <c r="Q2041" s="66">
        <f t="shared" si="473"/>
        <v>530</v>
      </c>
      <c r="R2041" s="66">
        <f t="shared" si="474"/>
        <v>530</v>
      </c>
      <c r="S2041" s="66">
        <f>Q2041-U2041-SUMIFS(条件付き不可!X:X,条件付き不可!E:E,D2041)</f>
        <v>530</v>
      </c>
      <c r="T2041" s="66">
        <f t="shared" si="465"/>
        <v>530</v>
      </c>
      <c r="U2041" s="66">
        <f>IF(COUNTIFS(条件付き不可!$E:$E,$D2041,条件付き不可!$C:$C,条件付き不可!$V$3)&gt;0,Q2041,SUMIFS(条件付き不可!$L:$L,条件付き不可!$E:$E,$D2041,条件付き不可!$C:$C,U$1))</f>
        <v>0</v>
      </c>
      <c r="V2041" s="66">
        <f>IF(COUNTIFS(条件付き不可!$E:$E,$D2041,条件付き不可!$C:$C,条件付き不可!$V$5)&gt;0,Q2041,IFERROR(VLOOKUP(D2041,条件付き不可!E:Y,21,0),0))</f>
        <v>0</v>
      </c>
    </row>
    <row r="2042" spans="1:22">
      <c r="A2042" s="53" t="str">
        <f t="shared" si="475"/>
        <v>051112</v>
      </c>
      <c r="B2042" s="53">
        <v>27</v>
      </c>
      <c r="C2042">
        <v>2041</v>
      </c>
      <c r="D2042">
        <v>51112</v>
      </c>
      <c r="E2042" t="s">
        <v>3042</v>
      </c>
      <c r="F2042" t="s">
        <v>2643</v>
      </c>
      <c r="G2042" t="str">
        <f>VLOOKUP(A2042,GIS!A:B,2,0)</f>
        <v>おゆみ野南 ５</v>
      </c>
      <c r="H2042" t="s">
        <v>1390</v>
      </c>
      <c r="I2042" t="s">
        <v>2628</v>
      </c>
      <c r="J2042" s="66">
        <v>375</v>
      </c>
      <c r="K2042" s="66">
        <v>375</v>
      </c>
      <c r="L2042" s="66">
        <v>375</v>
      </c>
      <c r="M2042" s="66">
        <v>375</v>
      </c>
      <c r="N2042" s="66">
        <f>VLOOKUP(A2042,GIS!A:C,3,0)</f>
        <v>375</v>
      </c>
      <c r="O2042" s="66" t="str">
        <f t="shared" si="472"/>
        <v/>
      </c>
      <c r="P2042" s="66" t="str">
        <f t="shared" si="464"/>
        <v/>
      </c>
      <c r="Q2042" s="66">
        <f t="shared" si="473"/>
        <v>375</v>
      </c>
      <c r="R2042" s="66">
        <f t="shared" si="474"/>
        <v>375</v>
      </c>
      <c r="S2042" s="66">
        <f>Q2042-U2042-SUMIFS(条件付き不可!X:X,条件付き不可!E:E,D2042)</f>
        <v>375</v>
      </c>
      <c r="T2042" s="66">
        <f t="shared" si="465"/>
        <v>375</v>
      </c>
      <c r="U2042" s="66">
        <f>IF(COUNTIFS(条件付き不可!$E:$E,$D2042,条件付き不可!$C:$C,条件付き不可!$V$3)&gt;0,Q2042,SUMIFS(条件付き不可!$L:$L,条件付き不可!$E:$E,$D2042,条件付き不可!$C:$C,U$1))</f>
        <v>0</v>
      </c>
      <c r="V2042" s="66">
        <f>IF(COUNTIFS(条件付き不可!$E:$E,$D2042,条件付き不可!$C:$C,条件付き不可!$V$5)&gt;0,Q2042,IFERROR(VLOOKUP(D2042,条件付き不可!E:Y,21,0),0))</f>
        <v>0</v>
      </c>
    </row>
    <row r="2043" spans="1:22">
      <c r="A2043" s="53" t="str">
        <f t="shared" si="475"/>
        <v>051035</v>
      </c>
      <c r="B2043" s="53">
        <v>27</v>
      </c>
      <c r="C2043">
        <v>2042</v>
      </c>
      <c r="D2043">
        <v>51035</v>
      </c>
      <c r="E2043" t="s">
        <v>3042</v>
      </c>
      <c r="F2043" t="s">
        <v>2643</v>
      </c>
      <c r="G2043" t="str">
        <f>VLOOKUP(A2043,GIS!A:B,2,0)</f>
        <v>おゆみ野南 ５Ａ ・ 南６　（パークハウス）</v>
      </c>
      <c r="H2043" t="s">
        <v>1390</v>
      </c>
      <c r="I2043" t="s">
        <v>2628</v>
      </c>
      <c r="J2043" s="66">
        <v>390</v>
      </c>
      <c r="K2043" s="66">
        <v>390</v>
      </c>
      <c r="L2043" s="66">
        <v>390</v>
      </c>
      <c r="M2043" s="66">
        <v>390</v>
      </c>
      <c r="N2043" s="66">
        <f>VLOOKUP(A2043,GIS!A:C,3,0)</f>
        <v>390</v>
      </c>
      <c r="O2043" s="66" t="str">
        <f t="shared" si="472"/>
        <v/>
      </c>
      <c r="P2043" s="66" t="str">
        <f t="shared" si="464"/>
        <v/>
      </c>
      <c r="Q2043" s="66">
        <f t="shared" si="473"/>
        <v>390</v>
      </c>
      <c r="R2043" s="66">
        <f t="shared" si="474"/>
        <v>390</v>
      </c>
      <c r="S2043" s="66">
        <f>Q2043-U2043-SUMIFS(条件付き不可!X:X,条件付き不可!E:E,D2043)</f>
        <v>390</v>
      </c>
      <c r="T2043" s="66">
        <f t="shared" si="465"/>
        <v>390</v>
      </c>
      <c r="U2043" s="66">
        <f>IF(COUNTIFS(条件付き不可!$E:$E,$D2043,条件付き不可!$C:$C,条件付き不可!$V$3)&gt;0,Q2043,SUMIFS(条件付き不可!$L:$L,条件付き不可!$E:$E,$D2043,条件付き不可!$C:$C,U$1))</f>
        <v>0</v>
      </c>
      <c r="V2043" s="66">
        <f>IF(COUNTIFS(条件付き不可!$E:$E,$D2043,条件付き不可!$C:$C,条件付き不可!$V$5)&gt;0,Q2043,IFERROR(VLOOKUP(D2043,条件付き不可!E:Y,21,0),0))</f>
        <v>0</v>
      </c>
    </row>
    <row r="2044" spans="1:22">
      <c r="A2044" s="53" t="str">
        <f t="shared" si="475"/>
        <v>051049</v>
      </c>
      <c r="B2044" s="53">
        <v>27</v>
      </c>
      <c r="C2044">
        <v>2043</v>
      </c>
      <c r="D2044">
        <v>51049</v>
      </c>
      <c r="E2044" t="s">
        <v>3042</v>
      </c>
      <c r="F2044" t="s">
        <v>2643</v>
      </c>
      <c r="G2044" t="str">
        <f>VLOOKUP(A2044,GIS!A:B,2,0)</f>
        <v>おゆみ野南 ６A　（ケーズ電気）</v>
      </c>
      <c r="H2044" t="s">
        <v>1390</v>
      </c>
      <c r="I2044" t="s">
        <v>2628</v>
      </c>
      <c r="J2044" s="66">
        <v>430</v>
      </c>
      <c r="K2044" s="66">
        <v>430</v>
      </c>
      <c r="L2044" s="66">
        <v>430</v>
      </c>
      <c r="M2044" s="66">
        <v>430</v>
      </c>
      <c r="N2044" s="66">
        <f>VLOOKUP(A2044,GIS!A:C,3,0)</f>
        <v>430</v>
      </c>
      <c r="O2044" s="66" t="str">
        <f t="shared" si="472"/>
        <v/>
      </c>
      <c r="P2044" s="66" t="str">
        <f t="shared" si="464"/>
        <v/>
      </c>
      <c r="Q2044" s="66">
        <f t="shared" si="473"/>
        <v>430</v>
      </c>
      <c r="R2044" s="66">
        <f t="shared" si="474"/>
        <v>430</v>
      </c>
      <c r="S2044" s="66">
        <f>Q2044-U2044-SUMIFS(条件付き不可!X:X,条件付き不可!E:E,D2044)</f>
        <v>430</v>
      </c>
      <c r="T2044" s="66">
        <f t="shared" si="465"/>
        <v>430</v>
      </c>
      <c r="U2044" s="66">
        <f>IF(COUNTIFS(条件付き不可!$E:$E,$D2044,条件付き不可!$C:$C,条件付き不可!$V$3)&gt;0,Q2044,SUMIFS(条件付き不可!$L:$L,条件付き不可!$E:$E,$D2044,条件付き不可!$C:$C,U$1))</f>
        <v>0</v>
      </c>
      <c r="V2044" s="66">
        <f>IF(COUNTIFS(条件付き不可!$E:$E,$D2044,条件付き不可!$C:$C,条件付き不可!$V$5)&gt;0,Q2044,IFERROR(VLOOKUP(D2044,条件付き不可!E:Y,21,0),0))</f>
        <v>0</v>
      </c>
    </row>
    <row r="2045" spans="1:22">
      <c r="A2045" s="53" t="str">
        <f t="shared" si="475"/>
        <v>051106</v>
      </c>
      <c r="B2045" s="53">
        <v>27</v>
      </c>
      <c r="C2045">
        <v>2044</v>
      </c>
      <c r="D2045">
        <v>51106</v>
      </c>
      <c r="E2045" t="s">
        <v>3042</v>
      </c>
      <c r="F2045" t="s">
        <v>2643</v>
      </c>
      <c r="G2045" t="str">
        <f>VLOOKUP(A2045,GIS!A:B,2,0)</f>
        <v>おゆみ野南 ６B ・ おゆみ野中央 ９</v>
      </c>
      <c r="H2045" t="s">
        <v>1390</v>
      </c>
      <c r="I2045" t="s">
        <v>2628</v>
      </c>
      <c r="J2045" s="66">
        <v>465</v>
      </c>
      <c r="K2045" s="66">
        <v>465</v>
      </c>
      <c r="L2045" s="66">
        <v>465</v>
      </c>
      <c r="M2045" s="66">
        <v>465</v>
      </c>
      <c r="N2045" s="66">
        <f>VLOOKUP(A2045,GIS!A:C,3,0)</f>
        <v>465</v>
      </c>
      <c r="O2045" s="66" t="str">
        <f t="shared" si="472"/>
        <v/>
      </c>
      <c r="P2045" s="66" t="str">
        <f t="shared" si="464"/>
        <v/>
      </c>
      <c r="Q2045" s="66">
        <f t="shared" si="473"/>
        <v>465</v>
      </c>
      <c r="R2045" s="66">
        <f t="shared" si="474"/>
        <v>465</v>
      </c>
      <c r="S2045" s="66">
        <f>Q2045-U2045-SUMIFS(条件付き不可!X:X,条件付き不可!E:E,D2045)</f>
        <v>465</v>
      </c>
      <c r="T2045" s="66">
        <f t="shared" si="465"/>
        <v>465</v>
      </c>
      <c r="U2045" s="66">
        <f>IF(COUNTIFS(条件付き不可!$E:$E,$D2045,条件付き不可!$C:$C,条件付き不可!$V$3)&gt;0,Q2045,SUMIFS(条件付き不可!$L:$L,条件付き不可!$E:$E,$D2045,条件付き不可!$C:$C,U$1))</f>
        <v>0</v>
      </c>
      <c r="V2045" s="66">
        <f>IF(COUNTIFS(条件付き不可!$E:$E,$D2045,条件付き不可!$C:$C,条件付き不可!$V$5)&gt;0,Q2045,IFERROR(VLOOKUP(D2045,条件付き不可!E:Y,21,0),0))</f>
        <v>0</v>
      </c>
    </row>
    <row r="2046" spans="1:22">
      <c r="A2046" s="53" t="str">
        <f t="shared" si="475"/>
        <v>051054</v>
      </c>
      <c r="B2046" s="53">
        <v>27</v>
      </c>
      <c r="C2046">
        <v>2045</v>
      </c>
      <c r="D2046">
        <v>51054</v>
      </c>
      <c r="E2046" t="s">
        <v>3042</v>
      </c>
      <c r="F2046" t="s">
        <v>2644</v>
      </c>
      <c r="G2046" t="str">
        <f>VLOOKUP(A2046,GIS!A:B,2,0)</f>
        <v>誉田1A</v>
      </c>
      <c r="H2046" t="s">
        <v>1390</v>
      </c>
      <c r="I2046" t="s">
        <v>2628</v>
      </c>
      <c r="J2046" s="66">
        <v>325</v>
      </c>
      <c r="K2046" s="66">
        <v>325</v>
      </c>
      <c r="L2046" s="66">
        <v>325</v>
      </c>
      <c r="M2046" s="66">
        <v>325</v>
      </c>
      <c r="N2046" s="66">
        <f>VLOOKUP(A2046,GIS!A:C,3,0)</f>
        <v>325</v>
      </c>
      <c r="O2046" s="66" t="str">
        <f t="shared" si="472"/>
        <v/>
      </c>
      <c r="P2046" s="66" t="str">
        <f t="shared" si="464"/>
        <v/>
      </c>
      <c r="Q2046" s="66">
        <f t="shared" si="473"/>
        <v>325</v>
      </c>
      <c r="R2046" s="66">
        <f t="shared" si="474"/>
        <v>325</v>
      </c>
      <c r="S2046" s="66">
        <f>Q2046-U2046-SUMIFS(条件付き不可!X:X,条件付き不可!E:E,D2046)</f>
        <v>325</v>
      </c>
      <c r="T2046" s="66">
        <f t="shared" si="465"/>
        <v>325</v>
      </c>
      <c r="U2046" s="66">
        <f>IF(COUNTIFS(条件付き不可!$E:$E,$D2046,条件付き不可!$C:$C,条件付き不可!$V$3)&gt;0,Q2046,SUMIFS(条件付き不可!$L:$L,条件付き不可!$E:$E,$D2046,条件付き不可!$C:$C,U$1))</f>
        <v>0</v>
      </c>
      <c r="V2046" s="66">
        <f>IF(COUNTIFS(条件付き不可!$E:$E,$D2046,条件付き不可!$C:$C,条件付き不可!$V$5)&gt;0,Q2046,IFERROR(VLOOKUP(D2046,条件付き不可!E:Y,21,0),0))</f>
        <v>0</v>
      </c>
    </row>
    <row r="2047" spans="1:22">
      <c r="A2047" s="53" t="str">
        <f>TEXT(D2047,"000000")</f>
        <v>051099</v>
      </c>
      <c r="B2047" s="53">
        <v>27</v>
      </c>
      <c r="C2047">
        <v>2046</v>
      </c>
      <c r="D2047">
        <v>51099</v>
      </c>
      <c r="E2047" t="s">
        <v>3042</v>
      </c>
      <c r="F2047" t="s">
        <v>2644</v>
      </c>
      <c r="G2047" t="str">
        <f>VLOOKUP(A2047,GIS!A:B,2,0)</f>
        <v>誉田1B</v>
      </c>
      <c r="H2047" t="s">
        <v>1390</v>
      </c>
      <c r="I2047" t="s">
        <v>2628</v>
      </c>
      <c r="J2047" s="66">
        <v>340</v>
      </c>
      <c r="K2047" s="66">
        <v>340</v>
      </c>
      <c r="L2047" s="66">
        <v>340</v>
      </c>
      <c r="M2047" s="66">
        <v>340</v>
      </c>
      <c r="N2047" s="66">
        <f>VLOOKUP(A2047,GIS!A:C,3,0)</f>
        <v>340</v>
      </c>
      <c r="O2047" s="66" t="str">
        <f>IF(J2047=N2047,"","✕")</f>
        <v/>
      </c>
      <c r="P2047" s="66" t="str">
        <f>IF(J2047=K2047,IF(J2047=L2047,"","✕"),"✕")</f>
        <v/>
      </c>
      <c r="Q2047" s="66">
        <f>N2047</f>
        <v>340</v>
      </c>
      <c r="R2047" s="66">
        <f>Q2047-U2047</f>
        <v>340</v>
      </c>
      <c r="S2047" s="66">
        <f>Q2047-U2047-SUMIFS(条件付き不可!X:X,条件付き不可!E:E,D2047)</f>
        <v>340</v>
      </c>
      <c r="T2047" s="66">
        <f>Q2047-V2047</f>
        <v>340</v>
      </c>
      <c r="U2047" s="66">
        <f>IF(COUNTIFS(条件付き不可!$E:$E,$D2047,条件付き不可!$C:$C,条件付き不可!$V$3)&gt;0,Q2047,SUMIFS(条件付き不可!$L:$L,条件付き不可!$E:$E,$D2047,条件付き不可!$C:$C,U$1))</f>
        <v>0</v>
      </c>
      <c r="V2047" s="66">
        <f>IF(COUNTIFS(条件付き不可!$E:$E,$D2047,条件付き不可!$C:$C,条件付き不可!$V$5)&gt;0,Q2047,IFERROR(VLOOKUP(D2047,条件付き不可!E:Y,21,0),0))</f>
        <v>0</v>
      </c>
    </row>
    <row r="2048" spans="1:22">
      <c r="A2048" s="53" t="str">
        <f t="shared" si="475"/>
        <v>051055</v>
      </c>
      <c r="B2048" s="53">
        <v>27</v>
      </c>
      <c r="C2048">
        <v>2047</v>
      </c>
      <c r="D2048">
        <v>51055</v>
      </c>
      <c r="E2048" t="s">
        <v>3042</v>
      </c>
      <c r="F2048" t="s">
        <v>2644</v>
      </c>
      <c r="G2048" t="str">
        <f>VLOOKUP(A2048,GIS!A:B,2,0)</f>
        <v>誉田 １ ・ ２A　（誉田清水台公園）</v>
      </c>
      <c r="H2048" t="s">
        <v>1390</v>
      </c>
      <c r="I2048" t="s">
        <v>2628</v>
      </c>
      <c r="J2048" s="66">
        <v>565</v>
      </c>
      <c r="K2048" s="66">
        <v>565</v>
      </c>
      <c r="L2048" s="66">
        <v>565</v>
      </c>
      <c r="M2048" s="66">
        <v>565</v>
      </c>
      <c r="N2048" s="66">
        <f>VLOOKUP(A2048,GIS!A:C,3,0)</f>
        <v>565</v>
      </c>
      <c r="O2048" s="66" t="str">
        <f t="shared" si="472"/>
        <v/>
      </c>
      <c r="P2048" s="66" t="str">
        <f t="shared" ref="P2048:P2111" si="476">IF(J2048=K2048,IF(J2048=L2048,"","✕"),"✕")</f>
        <v/>
      </c>
      <c r="Q2048" s="66">
        <f t="shared" si="473"/>
        <v>565</v>
      </c>
      <c r="R2048" s="66">
        <f t="shared" si="474"/>
        <v>565</v>
      </c>
      <c r="S2048" s="66">
        <f>Q2048-U2048-SUMIFS(条件付き不可!X:X,条件付き不可!E:E,D2048)</f>
        <v>565</v>
      </c>
      <c r="T2048" s="66">
        <f t="shared" si="465"/>
        <v>565</v>
      </c>
      <c r="U2048" s="66">
        <f>IF(COUNTIFS(条件付き不可!$E:$E,$D2048,条件付き不可!$C:$C,条件付き不可!$V$3)&gt;0,Q2048,SUMIFS(条件付き不可!$L:$L,条件付き不可!$E:$E,$D2048,条件付き不可!$C:$C,U$1))</f>
        <v>0</v>
      </c>
      <c r="V2048" s="66">
        <f>IF(COUNTIFS(条件付き不可!$E:$E,$D2048,条件付き不可!$C:$C,条件付き不可!$V$5)&gt;0,Q2048,IFERROR(VLOOKUP(D2048,条件付き不可!E:Y,21,0),0))</f>
        <v>0</v>
      </c>
    </row>
    <row r="2049" spans="1:22">
      <c r="A2049" s="53" t="str">
        <f t="shared" si="475"/>
        <v>051057</v>
      </c>
      <c r="B2049" s="53">
        <v>27</v>
      </c>
      <c r="C2049">
        <v>2048</v>
      </c>
      <c r="D2049">
        <v>51057</v>
      </c>
      <c r="E2049" t="s">
        <v>3042</v>
      </c>
      <c r="F2049" t="s">
        <v>2644</v>
      </c>
      <c r="G2049" t="str">
        <f>VLOOKUP(A2049,GIS!A:B,2,0)</f>
        <v>誉田 ２A　（誉田保育所）</v>
      </c>
      <c r="H2049" t="s">
        <v>1390</v>
      </c>
      <c r="I2049" t="s">
        <v>2628</v>
      </c>
      <c r="J2049" s="66">
        <v>537</v>
      </c>
      <c r="K2049" s="66">
        <v>537</v>
      </c>
      <c r="L2049" s="66">
        <v>537</v>
      </c>
      <c r="M2049" s="66">
        <v>537</v>
      </c>
      <c r="N2049" s="66">
        <f>VLOOKUP(A2049,GIS!A:C,3,0)</f>
        <v>537</v>
      </c>
      <c r="O2049" s="66" t="str">
        <f t="shared" si="472"/>
        <v/>
      </c>
      <c r="P2049" s="66" t="str">
        <f t="shared" si="476"/>
        <v/>
      </c>
      <c r="Q2049" s="66">
        <f t="shared" si="473"/>
        <v>537</v>
      </c>
      <c r="R2049" s="66">
        <f t="shared" si="474"/>
        <v>537</v>
      </c>
      <c r="S2049" s="66">
        <f>Q2049-U2049-SUMIFS(条件付き不可!X:X,条件付き不可!E:E,D2049)</f>
        <v>537</v>
      </c>
      <c r="T2049" s="66">
        <f t="shared" si="465"/>
        <v>537</v>
      </c>
      <c r="U2049" s="66">
        <f>IF(COUNTIFS(条件付き不可!$E:$E,$D2049,条件付き不可!$C:$C,条件付き不可!$V$3)&gt;0,Q2049,SUMIFS(条件付き不可!$L:$L,条件付き不可!$E:$E,$D2049,条件付き不可!$C:$C,U$1))</f>
        <v>0</v>
      </c>
      <c r="V2049" s="66">
        <f>IF(COUNTIFS(条件付き不可!$E:$E,$D2049,条件付き不可!$C:$C,条件付き不可!$V$5)&gt;0,Q2049,IFERROR(VLOOKUP(D2049,条件付き不可!E:Y,21,0),0))</f>
        <v>0</v>
      </c>
    </row>
    <row r="2050" spans="1:22">
      <c r="A2050" s="53" t="str">
        <f t="shared" si="475"/>
        <v>051058</v>
      </c>
      <c r="B2050" s="53">
        <v>27</v>
      </c>
      <c r="C2050">
        <v>2049</v>
      </c>
      <c r="D2050">
        <v>51058</v>
      </c>
      <c r="E2050" t="s">
        <v>3042</v>
      </c>
      <c r="F2050" t="s">
        <v>2644</v>
      </c>
      <c r="G2050" t="str">
        <f>VLOOKUP(A2050,GIS!A:B,2,0)</f>
        <v>誉田 １ ・ ２B　（誉田小学校）</v>
      </c>
      <c r="H2050" t="s">
        <v>1390</v>
      </c>
      <c r="I2050" t="s">
        <v>2628</v>
      </c>
      <c r="J2050" s="66">
        <v>560</v>
      </c>
      <c r="K2050" s="66">
        <v>560</v>
      </c>
      <c r="L2050" s="66">
        <v>560</v>
      </c>
      <c r="M2050" s="66">
        <v>560</v>
      </c>
      <c r="N2050" s="66">
        <f>VLOOKUP(A2050,GIS!A:C,3,0)</f>
        <v>560</v>
      </c>
      <c r="O2050" s="66" t="str">
        <f t="shared" si="472"/>
        <v/>
      </c>
      <c r="P2050" s="66" t="str">
        <f t="shared" si="476"/>
        <v/>
      </c>
      <c r="Q2050" s="66">
        <f t="shared" si="473"/>
        <v>560</v>
      </c>
      <c r="R2050" s="66">
        <f t="shared" si="474"/>
        <v>560</v>
      </c>
      <c r="S2050" s="66">
        <f>Q2050-U2050-SUMIFS(条件付き不可!X:X,条件付き不可!E:E,D2050)</f>
        <v>560</v>
      </c>
      <c r="T2050" s="66">
        <f t="shared" si="465"/>
        <v>560</v>
      </c>
      <c r="U2050" s="66">
        <f>IF(COUNTIFS(条件付き不可!$E:$E,$D2050,条件付き不可!$C:$C,条件付き不可!$V$3)&gt;0,Q2050,SUMIFS(条件付き不可!$L:$L,条件付き不可!$E:$E,$D2050,条件付き不可!$C:$C,U$1))</f>
        <v>0</v>
      </c>
      <c r="V2050" s="66">
        <f>IF(COUNTIFS(条件付き不可!$E:$E,$D2050,条件付き不可!$C:$C,条件付き不可!$V$5)&gt;0,Q2050,IFERROR(VLOOKUP(D2050,条件付き不可!E:Y,21,0),0))</f>
        <v>0</v>
      </c>
    </row>
    <row r="2051" spans="1:22">
      <c r="A2051" s="53" t="str">
        <f t="shared" si="475"/>
        <v>051060</v>
      </c>
      <c r="B2051" s="53">
        <v>27</v>
      </c>
      <c r="C2051">
        <v>2050</v>
      </c>
      <c r="D2051">
        <v>51060</v>
      </c>
      <c r="E2051" t="s">
        <v>3042</v>
      </c>
      <c r="F2051" t="s">
        <v>2644</v>
      </c>
      <c r="G2051" t="str">
        <f>VLOOKUP(A2051,GIS!A:B,2,0)</f>
        <v>誉田 ２B　（誉田東小学校）</v>
      </c>
      <c r="H2051" t="s">
        <v>1390</v>
      </c>
      <c r="I2051" t="s">
        <v>2628</v>
      </c>
      <c r="J2051" s="66">
        <v>650</v>
      </c>
      <c r="K2051" s="66">
        <v>650</v>
      </c>
      <c r="L2051" s="66">
        <v>650</v>
      </c>
      <c r="M2051" s="66">
        <v>650</v>
      </c>
      <c r="N2051" s="66">
        <f>VLOOKUP(A2051,GIS!A:C,3,0)</f>
        <v>650</v>
      </c>
      <c r="O2051" s="66" t="str">
        <f t="shared" si="472"/>
        <v/>
      </c>
      <c r="P2051" s="66" t="str">
        <f t="shared" si="476"/>
        <v/>
      </c>
      <c r="Q2051" s="66">
        <f t="shared" si="473"/>
        <v>650</v>
      </c>
      <c r="R2051" s="66">
        <f t="shared" si="474"/>
        <v>650</v>
      </c>
      <c r="S2051" s="66">
        <f>Q2051-U2051-SUMIFS(条件付き不可!X:X,条件付き不可!E:E,D2051)</f>
        <v>650</v>
      </c>
      <c r="T2051" s="66">
        <f t="shared" si="465"/>
        <v>650</v>
      </c>
      <c r="U2051" s="66">
        <f>IF(COUNTIFS(条件付き不可!$E:$E,$D2051,条件付き不可!$C:$C,条件付き不可!$V$3)&gt;0,Q2051,SUMIFS(条件付き不可!$L:$L,条件付き不可!$E:$E,$D2051,条件付き不可!$C:$C,U$1))</f>
        <v>0</v>
      </c>
      <c r="V2051" s="66">
        <f>IF(COUNTIFS(条件付き不可!$E:$E,$D2051,条件付き不可!$C:$C,条件付き不可!$V$5)&gt;0,Q2051,IFERROR(VLOOKUP(D2051,条件付き不可!E:Y,21,0),0))</f>
        <v>0</v>
      </c>
    </row>
    <row r="2052" spans="1:22">
      <c r="A2052" s="53" t="str">
        <f t="shared" si="475"/>
        <v>051061</v>
      </c>
      <c r="B2052" s="53">
        <v>27</v>
      </c>
      <c r="C2052">
        <v>2051</v>
      </c>
      <c r="D2052">
        <v>51061</v>
      </c>
      <c r="E2052" t="s">
        <v>3042</v>
      </c>
      <c r="F2052" t="s">
        <v>2644</v>
      </c>
      <c r="G2052" t="str">
        <f>VLOOKUP(A2052,GIS!A:B,2,0)</f>
        <v>誉田 ２C　（ＪＲ 誉田駅）</v>
      </c>
      <c r="H2052" t="s">
        <v>1390</v>
      </c>
      <c r="I2052" t="s">
        <v>2628</v>
      </c>
      <c r="J2052" s="66">
        <v>405</v>
      </c>
      <c r="K2052" s="66">
        <v>405</v>
      </c>
      <c r="L2052" s="66">
        <v>405</v>
      </c>
      <c r="M2052" s="66">
        <v>405</v>
      </c>
      <c r="N2052" s="66">
        <f>VLOOKUP(A2052,GIS!A:C,3,0)</f>
        <v>405</v>
      </c>
      <c r="O2052" s="66" t="str">
        <f t="shared" si="472"/>
        <v/>
      </c>
      <c r="P2052" s="66" t="str">
        <f t="shared" si="476"/>
        <v/>
      </c>
      <c r="Q2052" s="66">
        <f t="shared" si="473"/>
        <v>405</v>
      </c>
      <c r="R2052" s="66">
        <f t="shared" si="474"/>
        <v>405</v>
      </c>
      <c r="S2052" s="66">
        <f>Q2052-U2052-SUMIFS(条件付き不可!X:X,条件付き不可!E:E,D2052)</f>
        <v>405</v>
      </c>
      <c r="T2052" s="66">
        <f t="shared" si="465"/>
        <v>405</v>
      </c>
      <c r="U2052" s="66">
        <f>IF(COUNTIFS(条件付き不可!$E:$E,$D2052,条件付き不可!$C:$C,条件付き不可!$V$3)&gt;0,Q2052,SUMIFS(条件付き不可!$L:$L,条件付き不可!$E:$E,$D2052,条件付き不可!$C:$C,U$1))</f>
        <v>0</v>
      </c>
      <c r="V2052" s="66">
        <f>IF(COUNTIFS(条件付き不可!$E:$E,$D2052,条件付き不可!$C:$C,条件付き不可!$V$5)&gt;0,Q2052,IFERROR(VLOOKUP(D2052,条件付き不可!E:Y,21,0),0))</f>
        <v>0</v>
      </c>
    </row>
    <row r="2053" spans="1:22">
      <c r="A2053" s="53" t="str">
        <f t="shared" si="475"/>
        <v>051062</v>
      </c>
      <c r="B2053" s="53">
        <v>27</v>
      </c>
      <c r="C2053">
        <v>2052</v>
      </c>
      <c r="D2053">
        <v>51062</v>
      </c>
      <c r="E2053" t="s">
        <v>3042</v>
      </c>
      <c r="F2053" t="s">
        <v>2644</v>
      </c>
      <c r="G2053" t="str">
        <f>VLOOKUP(A2053,GIS!A:B,2,0)</f>
        <v>誉田 ３ ・ 瀬又 ― Ａ</v>
      </c>
      <c r="H2053" t="s">
        <v>1390</v>
      </c>
      <c r="I2053" t="s">
        <v>7570</v>
      </c>
      <c r="J2053" s="66">
        <v>500</v>
      </c>
      <c r="K2053" s="66">
        <v>500</v>
      </c>
      <c r="L2053" s="66">
        <v>500</v>
      </c>
      <c r="M2053" s="66">
        <v>500</v>
      </c>
      <c r="N2053" s="66">
        <f>VLOOKUP(A2053,GIS!A:C,3,0)</f>
        <v>500</v>
      </c>
      <c r="O2053" s="66" t="str">
        <f t="shared" si="472"/>
        <v/>
      </c>
      <c r="P2053" s="66" t="str">
        <f t="shared" si="476"/>
        <v/>
      </c>
      <c r="Q2053" s="66">
        <f t="shared" si="473"/>
        <v>500</v>
      </c>
      <c r="R2053" s="66">
        <f t="shared" si="474"/>
        <v>500</v>
      </c>
      <c r="S2053" s="66">
        <f>Q2053-U2053-SUMIFS(条件付き不可!X:X,条件付き不可!E:E,D2053)</f>
        <v>500</v>
      </c>
      <c r="T2053" s="66">
        <f t="shared" si="465"/>
        <v>500</v>
      </c>
      <c r="U2053" s="66">
        <f>IF(COUNTIFS(条件付き不可!$E:$E,$D2053,条件付き不可!$C:$C,条件付き不可!$V$3)&gt;0,Q2053,SUMIFS(条件付き不可!$L:$L,条件付き不可!$E:$E,$D2053,条件付き不可!$C:$C,U$1))</f>
        <v>0</v>
      </c>
      <c r="V2053" s="66">
        <f>IF(COUNTIFS(条件付き不可!$E:$E,$D2053,条件付き不可!$C:$C,条件付き不可!$V$5)&gt;0,Q2053,IFERROR(VLOOKUP(D2053,条件付き不可!E:Y,21,0),0))</f>
        <v>0</v>
      </c>
    </row>
    <row r="2054" spans="1:22">
      <c r="A2054" s="53" t="str">
        <f t="shared" si="475"/>
        <v>051063</v>
      </c>
      <c r="B2054" s="53">
        <v>27</v>
      </c>
      <c r="C2054">
        <v>2053</v>
      </c>
      <c r="D2054">
        <v>51063</v>
      </c>
      <c r="E2054" t="s">
        <v>3042</v>
      </c>
      <c r="F2054" t="s">
        <v>2644</v>
      </c>
      <c r="G2054" t="str">
        <f>VLOOKUP(A2054,GIS!A:B,2,0)</f>
        <v>誉田 ３ ・ 瀬又 ― Ｂ</v>
      </c>
      <c r="H2054" t="s">
        <v>1390</v>
      </c>
      <c r="I2054" t="s">
        <v>7571</v>
      </c>
      <c r="J2054" s="66">
        <v>415</v>
      </c>
      <c r="K2054" s="66">
        <v>415</v>
      </c>
      <c r="L2054" s="66">
        <v>415</v>
      </c>
      <c r="M2054" s="66">
        <v>415</v>
      </c>
      <c r="N2054" s="66">
        <f>VLOOKUP(A2054,GIS!A:C,3,0)</f>
        <v>415</v>
      </c>
      <c r="O2054" s="66" t="str">
        <f t="shared" si="472"/>
        <v/>
      </c>
      <c r="P2054" s="66" t="str">
        <f t="shared" si="476"/>
        <v/>
      </c>
      <c r="Q2054" s="66">
        <f t="shared" si="473"/>
        <v>415</v>
      </c>
      <c r="R2054" s="66">
        <f t="shared" si="474"/>
        <v>415</v>
      </c>
      <c r="S2054" s="66">
        <f>Q2054-U2054-SUMIFS(条件付き不可!X:X,条件付き不可!E:E,D2054)</f>
        <v>415</v>
      </c>
      <c r="T2054" s="66">
        <f t="shared" si="465"/>
        <v>415</v>
      </c>
      <c r="U2054" s="66">
        <f>IF(COUNTIFS(条件付き不可!$E:$E,$D2054,条件付き不可!$C:$C,条件付き不可!$V$3)&gt;0,Q2054,SUMIFS(条件付き不可!$L:$L,条件付き不可!$E:$E,$D2054,条件付き不可!$C:$C,U$1))</f>
        <v>0</v>
      </c>
      <c r="V2054" s="66">
        <f>IF(COUNTIFS(条件付き不可!$E:$E,$D2054,条件付き不可!$C:$C,条件付き不可!$V$5)&gt;0,Q2054,IFERROR(VLOOKUP(D2054,条件付き不可!E:Y,21,0),0))</f>
        <v>0</v>
      </c>
    </row>
    <row r="2055" spans="1:22">
      <c r="A2055" s="53" t="str">
        <f t="shared" si="475"/>
        <v>051064</v>
      </c>
      <c r="B2055" s="53">
        <v>27</v>
      </c>
      <c r="C2055">
        <v>2054</v>
      </c>
      <c r="D2055">
        <v>51064</v>
      </c>
      <c r="E2055" t="s">
        <v>3042</v>
      </c>
      <c r="F2055" t="s">
        <v>2644</v>
      </c>
      <c r="G2055" t="str">
        <f>VLOOKUP(A2055,GIS!A:B,2,0)</f>
        <v>瀬又</v>
      </c>
      <c r="H2055" t="s">
        <v>1390</v>
      </c>
      <c r="I2055" t="s">
        <v>2627</v>
      </c>
      <c r="J2055" s="66">
        <v>601</v>
      </c>
      <c r="K2055" s="66">
        <v>601</v>
      </c>
      <c r="L2055" s="66">
        <v>601</v>
      </c>
      <c r="M2055" s="66">
        <v>601</v>
      </c>
      <c r="N2055" s="66">
        <f>VLOOKUP(A2055,GIS!A:C,3,0)</f>
        <v>601</v>
      </c>
      <c r="O2055" s="66" t="str">
        <f t="shared" si="472"/>
        <v/>
      </c>
      <c r="P2055" s="66" t="str">
        <f t="shared" si="476"/>
        <v/>
      </c>
      <c r="Q2055" s="66">
        <f t="shared" si="473"/>
        <v>601</v>
      </c>
      <c r="R2055" s="66">
        <f t="shared" si="474"/>
        <v>601</v>
      </c>
      <c r="S2055" s="66">
        <f>Q2055-U2055-SUMIFS(条件付き不可!X:X,条件付き不可!E:E,D2055)</f>
        <v>601</v>
      </c>
      <c r="T2055" s="66">
        <f t="shared" si="465"/>
        <v>601</v>
      </c>
      <c r="U2055" s="66">
        <f>IF(COUNTIFS(条件付き不可!$E:$E,$D2055,条件付き不可!$C:$C,条件付き不可!$V$3)&gt;0,Q2055,SUMIFS(条件付き不可!$L:$L,条件付き不可!$E:$E,$D2055,条件付き不可!$C:$C,U$1))</f>
        <v>0</v>
      </c>
      <c r="V2055" s="66">
        <f>IF(COUNTIFS(条件付き不可!$E:$E,$D2055,条件付き不可!$C:$C,条件付き不可!$V$5)&gt;0,Q2055,IFERROR(VLOOKUP(D2055,条件付き不可!E:Y,21,0),0))</f>
        <v>0</v>
      </c>
    </row>
    <row r="2056" spans="1:22">
      <c r="A2056" s="53" t="str">
        <f t="shared" si="475"/>
        <v>051131</v>
      </c>
      <c r="B2056" s="53">
        <v>27</v>
      </c>
      <c r="C2056">
        <v>2055</v>
      </c>
      <c r="D2056">
        <v>51131</v>
      </c>
      <c r="E2056" t="s">
        <v>3042</v>
      </c>
      <c r="F2056" t="s">
        <v>2644</v>
      </c>
      <c r="G2056" t="str">
        <f>VLOOKUP(A2056,GIS!A:B,2,0)</f>
        <v>たかだの森 Ａ</v>
      </c>
      <c r="H2056" t="s">
        <v>1390</v>
      </c>
      <c r="I2056" t="s">
        <v>2628</v>
      </c>
      <c r="J2056" s="66">
        <v>330</v>
      </c>
      <c r="K2056" s="66">
        <v>330</v>
      </c>
      <c r="L2056" s="66">
        <v>330</v>
      </c>
      <c r="M2056" s="66">
        <v>330</v>
      </c>
      <c r="N2056" s="66">
        <f>VLOOKUP(A2056,GIS!A:C,3,0)</f>
        <v>330</v>
      </c>
      <c r="O2056" s="66" t="str">
        <f t="shared" si="472"/>
        <v/>
      </c>
      <c r="P2056" s="66" t="str">
        <f t="shared" si="476"/>
        <v/>
      </c>
      <c r="Q2056" s="66">
        <f t="shared" si="473"/>
        <v>330</v>
      </c>
      <c r="R2056" s="66">
        <f t="shared" si="474"/>
        <v>330</v>
      </c>
      <c r="S2056" s="66">
        <f>Q2056-U2056-SUMIFS(条件付き不可!X:X,条件付き不可!E:E,D2056)</f>
        <v>330</v>
      </c>
      <c r="T2056" s="66">
        <f t="shared" si="465"/>
        <v>330</v>
      </c>
      <c r="U2056" s="66">
        <f>IF(COUNTIFS(条件付き不可!$E:$E,$D2056,条件付き不可!$C:$C,条件付き不可!$V$3)&gt;0,Q2056,SUMIFS(条件付き不可!$L:$L,条件付き不可!$E:$E,$D2056,条件付き不可!$C:$C,U$1))</f>
        <v>0</v>
      </c>
      <c r="V2056" s="66">
        <f>IF(COUNTIFS(条件付き不可!$E:$E,$D2056,条件付き不可!$C:$C,条件付き不可!$V$5)&gt;0,Q2056,IFERROR(VLOOKUP(D2056,条件付き不可!E:Y,21,0),0))</f>
        <v>0</v>
      </c>
    </row>
    <row r="2057" spans="1:22">
      <c r="A2057" s="53" t="str">
        <f t="shared" si="475"/>
        <v>051132</v>
      </c>
      <c r="B2057" s="53">
        <v>27</v>
      </c>
      <c r="C2057">
        <v>2056</v>
      </c>
      <c r="D2057">
        <v>51132</v>
      </c>
      <c r="E2057" t="s">
        <v>3042</v>
      </c>
      <c r="F2057" t="s">
        <v>2644</v>
      </c>
      <c r="G2057" t="str">
        <f>VLOOKUP(A2057,GIS!A:B,2,0)</f>
        <v>たかだの森 Ｂ</v>
      </c>
      <c r="H2057" t="s">
        <v>1390</v>
      </c>
      <c r="I2057" t="s">
        <v>2628</v>
      </c>
      <c r="J2057" s="66">
        <v>360</v>
      </c>
      <c r="K2057" s="66">
        <v>360</v>
      </c>
      <c r="L2057" s="66">
        <v>360</v>
      </c>
      <c r="M2057" s="66">
        <v>360</v>
      </c>
      <c r="N2057" s="66">
        <f>VLOOKUP(A2057,GIS!A:C,3,0)</f>
        <v>360</v>
      </c>
      <c r="O2057" s="66" t="str">
        <f t="shared" si="472"/>
        <v/>
      </c>
      <c r="P2057" s="66" t="str">
        <f t="shared" si="476"/>
        <v/>
      </c>
      <c r="Q2057" s="66">
        <f t="shared" si="473"/>
        <v>360</v>
      </c>
      <c r="R2057" s="66">
        <f t="shared" si="474"/>
        <v>360</v>
      </c>
      <c r="S2057" s="66">
        <f>Q2057-U2057-SUMIFS(条件付き不可!X:X,条件付き不可!E:E,D2057)</f>
        <v>360</v>
      </c>
      <c r="T2057" s="66">
        <f t="shared" ref="T2057:T2120" si="477">Q2057-V2057</f>
        <v>360</v>
      </c>
      <c r="U2057" s="66">
        <f>IF(COUNTIFS(条件付き不可!$E:$E,$D2057,条件付き不可!$C:$C,条件付き不可!$V$3)&gt;0,Q2057,SUMIFS(条件付き不可!$L:$L,条件付き不可!$E:$E,$D2057,条件付き不可!$C:$C,U$1))</f>
        <v>0</v>
      </c>
      <c r="V2057" s="66">
        <f>IF(COUNTIFS(条件付き不可!$E:$E,$D2057,条件付き不可!$C:$C,条件付き不可!$V$5)&gt;0,Q2057,IFERROR(VLOOKUP(D2057,条件付き不可!E:Y,21,0),0))</f>
        <v>0</v>
      </c>
    </row>
    <row r="2058" spans="1:22">
      <c r="A2058" s="53" t="str">
        <f t="shared" si="475"/>
        <v>051134</v>
      </c>
      <c r="B2058" s="53">
        <v>27</v>
      </c>
      <c r="C2058">
        <v>2057</v>
      </c>
      <c r="D2058">
        <v>51134</v>
      </c>
      <c r="E2058" t="s">
        <v>3042</v>
      </c>
      <c r="F2058" t="s">
        <v>2644</v>
      </c>
      <c r="G2058" t="str">
        <f>VLOOKUP(A2058,GIS!A:B,2,0)</f>
        <v>高田町</v>
      </c>
      <c r="H2058" t="s">
        <v>1390</v>
      </c>
      <c r="I2058" t="s">
        <v>2628</v>
      </c>
      <c r="J2058" s="66">
        <v>355</v>
      </c>
      <c r="K2058" s="66">
        <v>355</v>
      </c>
      <c r="L2058" s="66">
        <v>355</v>
      </c>
      <c r="M2058" s="66">
        <v>355</v>
      </c>
      <c r="N2058" s="66">
        <f>VLOOKUP(A2058,GIS!A:C,3,0)</f>
        <v>355</v>
      </c>
      <c r="O2058" s="66" t="str">
        <f t="shared" si="472"/>
        <v/>
      </c>
      <c r="P2058" s="66" t="str">
        <f t="shared" si="476"/>
        <v/>
      </c>
      <c r="Q2058" s="66">
        <f t="shared" si="473"/>
        <v>355</v>
      </c>
      <c r="R2058" s="66">
        <f t="shared" si="474"/>
        <v>355</v>
      </c>
      <c r="S2058" s="66">
        <f>Q2058-U2058-SUMIFS(条件付き不可!X:X,条件付き不可!E:E,D2058)</f>
        <v>355</v>
      </c>
      <c r="T2058" s="66">
        <f t="shared" si="477"/>
        <v>355</v>
      </c>
      <c r="U2058" s="66">
        <f>IF(COUNTIFS(条件付き不可!$E:$E,$D2058,条件付き不可!$C:$C,条件付き不可!$V$3)&gt;0,Q2058,SUMIFS(条件付き不可!$L:$L,条件付き不可!$E:$E,$D2058,条件付き不可!$C:$C,U$1))</f>
        <v>0</v>
      </c>
      <c r="V2058" s="66">
        <f>IF(COUNTIFS(条件付き不可!$E:$E,$D2058,条件付き不可!$C:$C,条件付き不可!$V$5)&gt;0,Q2058,IFERROR(VLOOKUP(D2058,条件付き不可!E:Y,21,0),0))</f>
        <v>0</v>
      </c>
    </row>
    <row r="2059" spans="1:22">
      <c r="A2059" s="53" t="str">
        <f t="shared" si="475"/>
        <v>051101</v>
      </c>
      <c r="B2059" s="53">
        <v>27</v>
      </c>
      <c r="C2059">
        <v>2058</v>
      </c>
      <c r="D2059">
        <v>51101</v>
      </c>
      <c r="E2059" t="s">
        <v>3042</v>
      </c>
      <c r="F2059" t="s">
        <v>2645</v>
      </c>
      <c r="G2059" t="str">
        <f>VLOOKUP(A2059,GIS!A:B,2,0)</f>
        <v>ちはら台西 １</v>
      </c>
      <c r="H2059" t="s">
        <v>1390</v>
      </c>
      <c r="I2059" t="s">
        <v>7571</v>
      </c>
      <c r="J2059" s="66">
        <v>760</v>
      </c>
      <c r="K2059" s="66">
        <v>760</v>
      </c>
      <c r="L2059" s="66">
        <v>760</v>
      </c>
      <c r="M2059" s="66">
        <v>760</v>
      </c>
      <c r="N2059" s="66">
        <f>VLOOKUP(A2059,GIS!A:C,3,0)</f>
        <v>760</v>
      </c>
      <c r="O2059" s="66" t="str">
        <f t="shared" si="472"/>
        <v/>
      </c>
      <c r="P2059" s="66" t="str">
        <f t="shared" si="476"/>
        <v/>
      </c>
      <c r="Q2059" s="66">
        <f t="shared" si="473"/>
        <v>760</v>
      </c>
      <c r="R2059" s="66">
        <f t="shared" si="474"/>
        <v>760</v>
      </c>
      <c r="S2059" s="66">
        <f>Q2059-U2059-SUMIFS(条件付き不可!X:X,条件付き不可!E:E,D2059)</f>
        <v>760</v>
      </c>
      <c r="T2059" s="66">
        <f t="shared" si="477"/>
        <v>760</v>
      </c>
      <c r="U2059" s="66">
        <f>IF(COUNTIFS(条件付き不可!$E:$E,$D2059,条件付き不可!$C:$C,条件付き不可!$V$3)&gt;0,Q2059,SUMIFS(条件付き不可!$L:$L,条件付き不可!$E:$E,$D2059,条件付き不可!$C:$C,U$1))</f>
        <v>0</v>
      </c>
      <c r="V2059" s="66">
        <f>IF(COUNTIFS(条件付き不可!$E:$E,$D2059,条件付き不可!$C:$C,条件付き不可!$V$5)&gt;0,Q2059,IFERROR(VLOOKUP(D2059,条件付き不可!E:Y,21,0),0))</f>
        <v>0</v>
      </c>
    </row>
    <row r="2060" spans="1:22">
      <c r="A2060" s="53" t="str">
        <f t="shared" si="475"/>
        <v>051065</v>
      </c>
      <c r="B2060" s="53">
        <v>27</v>
      </c>
      <c r="C2060">
        <v>2059</v>
      </c>
      <c r="D2060">
        <v>51065</v>
      </c>
      <c r="E2060" t="s">
        <v>3042</v>
      </c>
      <c r="F2060" t="s">
        <v>2645</v>
      </c>
      <c r="G2060" t="str">
        <f>VLOOKUP(A2060,GIS!A:B,2,0)</f>
        <v>ちはら台西2</v>
      </c>
      <c r="H2060" t="s">
        <v>1390</v>
      </c>
      <c r="I2060" t="s">
        <v>2627</v>
      </c>
      <c r="J2060" s="66">
        <v>350</v>
      </c>
      <c r="K2060" s="66">
        <v>244</v>
      </c>
      <c r="L2060" s="66">
        <v>244</v>
      </c>
      <c r="M2060" s="66">
        <v>350</v>
      </c>
      <c r="N2060" s="66">
        <f>VLOOKUP(A2060,GIS!A:C,3,0)</f>
        <v>350</v>
      </c>
      <c r="O2060" s="66" t="str">
        <f t="shared" si="472"/>
        <v/>
      </c>
      <c r="P2060" s="66" t="str">
        <f t="shared" si="476"/>
        <v>✕</v>
      </c>
      <c r="Q2060" s="66">
        <f t="shared" si="473"/>
        <v>350</v>
      </c>
      <c r="R2060" s="66">
        <f t="shared" si="474"/>
        <v>244</v>
      </c>
      <c r="S2060" s="66">
        <f>Q2060-U2060-SUMIFS(条件付き不可!X:X,条件付き不可!E:E,D2060)</f>
        <v>244</v>
      </c>
      <c r="T2060" s="66">
        <f t="shared" si="477"/>
        <v>350</v>
      </c>
      <c r="U2060" s="66">
        <f>IF(COUNTIFS(条件付き不可!$E:$E,$D2060,条件付き不可!$C:$C,条件付き不可!$V$3)&gt;0,Q2060,SUMIFS(条件付き不可!$L:$L,条件付き不可!$E:$E,$D2060,条件付き不可!$C:$C,U$1))</f>
        <v>106</v>
      </c>
      <c r="V2060" s="66">
        <f>IF(COUNTIFS(条件付き不可!$E:$E,$D2060,条件付き不可!$C:$C,条件付き不可!$V$5)&gt;0,Q2060,IFERROR(VLOOKUP(D2060,条件付き不可!E:Y,21,0),0))</f>
        <v>0</v>
      </c>
    </row>
    <row r="2061" spans="1:22">
      <c r="A2061" s="53" t="str">
        <f>TEXT(D2061,"000000")</f>
        <v>051136</v>
      </c>
      <c r="B2061" s="53">
        <v>27</v>
      </c>
      <c r="C2061">
        <v>2060</v>
      </c>
      <c r="D2061">
        <v>51136</v>
      </c>
      <c r="E2061" t="s">
        <v>3042</v>
      </c>
      <c r="F2061" t="s">
        <v>2645</v>
      </c>
      <c r="G2061" t="str">
        <f>VLOOKUP(A2061,GIS!A:B,2,0)</f>
        <v>ちはら台西4</v>
      </c>
      <c r="H2061" t="s">
        <v>1390</v>
      </c>
      <c r="I2061" t="s">
        <v>2627</v>
      </c>
      <c r="J2061" s="66">
        <v>385</v>
      </c>
      <c r="K2061" s="66">
        <v>385</v>
      </c>
      <c r="L2061" s="66">
        <v>385</v>
      </c>
      <c r="M2061" s="66">
        <v>385</v>
      </c>
      <c r="N2061" s="66">
        <f>VLOOKUP(A2061,GIS!A:C,3,0)</f>
        <v>385</v>
      </c>
      <c r="O2061" s="66" t="str">
        <f>IF(J2061=N2061,"","✕")</f>
        <v/>
      </c>
      <c r="P2061" s="66" t="str">
        <f>IF(J2061=K2061,IF(J2061=L2061,"","✕"),"✕")</f>
        <v/>
      </c>
      <c r="Q2061" s="66">
        <f>N2061</f>
        <v>385</v>
      </c>
      <c r="R2061" s="66">
        <f>Q2061-U2061</f>
        <v>385</v>
      </c>
      <c r="S2061" s="66">
        <f>Q2061-U2061-SUMIFS(条件付き不可!X:X,条件付き不可!E:E,D2061)</f>
        <v>385</v>
      </c>
      <c r="T2061" s="66">
        <f>Q2061-V2061</f>
        <v>385</v>
      </c>
      <c r="U2061" s="66">
        <f>IF(COUNTIFS(条件付き不可!$E:$E,$D2061,条件付き不可!$C:$C,条件付き不可!$V$3)&gt;0,Q2061,SUMIFS(条件付き不可!$L:$L,条件付き不可!$E:$E,$D2061,条件付き不可!$C:$C,U$1))</f>
        <v>0</v>
      </c>
      <c r="V2061" s="66">
        <f>IF(COUNTIFS(条件付き不可!$E:$E,$D2061,条件付き不可!$C:$C,条件付き不可!$V$5)&gt;0,Q2061,IFERROR(VLOOKUP(D2061,条件付き不可!E:Y,21,0),0))</f>
        <v>0</v>
      </c>
    </row>
    <row r="2062" spans="1:22">
      <c r="A2062" s="53" t="str">
        <f t="shared" si="475"/>
        <v>051119</v>
      </c>
      <c r="B2062" s="53">
        <v>27</v>
      </c>
      <c r="C2062">
        <v>2061</v>
      </c>
      <c r="D2062">
        <v>51119</v>
      </c>
      <c r="E2062" t="s">
        <v>3042</v>
      </c>
      <c r="F2062" t="s">
        <v>2645</v>
      </c>
      <c r="G2062" t="str">
        <f>VLOOKUP(A2062,GIS!A:B,2,0)</f>
        <v>ちはら台西 ５ ・ ６B　（ちはら台西中学校）</v>
      </c>
      <c r="H2062" t="s">
        <v>1390</v>
      </c>
      <c r="I2062" t="s">
        <v>2627</v>
      </c>
      <c r="J2062" s="66">
        <v>315</v>
      </c>
      <c r="K2062" s="66">
        <v>315</v>
      </c>
      <c r="L2062" s="66">
        <v>315</v>
      </c>
      <c r="M2062" s="66">
        <v>315</v>
      </c>
      <c r="N2062" s="66">
        <f>VLOOKUP(A2062,GIS!A:C,3,0)</f>
        <v>315</v>
      </c>
      <c r="O2062" s="66" t="str">
        <f t="shared" si="472"/>
        <v/>
      </c>
      <c r="P2062" s="66" t="str">
        <f t="shared" si="476"/>
        <v/>
      </c>
      <c r="Q2062" s="66">
        <f t="shared" si="473"/>
        <v>315</v>
      </c>
      <c r="R2062" s="66">
        <f t="shared" si="474"/>
        <v>315</v>
      </c>
      <c r="S2062" s="66">
        <f>Q2062-U2062-SUMIFS(条件付き不可!X:X,条件付き不可!E:E,D2062)</f>
        <v>315</v>
      </c>
      <c r="T2062" s="66">
        <f t="shared" si="477"/>
        <v>315</v>
      </c>
      <c r="U2062" s="66">
        <f>IF(COUNTIFS(条件付き不可!$E:$E,$D2062,条件付き不可!$C:$C,条件付き不可!$V$3)&gt;0,Q2062,SUMIFS(条件付き不可!$L:$L,条件付き不可!$E:$E,$D2062,条件付き不可!$C:$C,U$1))</f>
        <v>0</v>
      </c>
      <c r="V2062" s="66">
        <f>IF(COUNTIFS(条件付き不可!$E:$E,$D2062,条件付き不可!$C:$C,条件付き不可!$V$5)&gt;0,Q2062,IFERROR(VLOOKUP(D2062,条件付き不可!E:Y,21,0),0))</f>
        <v>0</v>
      </c>
    </row>
    <row r="2063" spans="1:22">
      <c r="A2063" s="53" t="str">
        <f t="shared" si="475"/>
        <v>051127</v>
      </c>
      <c r="B2063" s="53">
        <v>27</v>
      </c>
      <c r="C2063">
        <v>2062</v>
      </c>
      <c r="D2063">
        <v>51127</v>
      </c>
      <c r="E2063" t="s">
        <v>3042</v>
      </c>
      <c r="F2063" t="s">
        <v>2645</v>
      </c>
      <c r="G2063" t="str">
        <f>VLOOKUP(A2063,GIS!A:B,2,0)</f>
        <v>ちはら台西 ６C　（ちはら台キッズアベニュー）</v>
      </c>
      <c r="H2063" t="s">
        <v>1390</v>
      </c>
      <c r="I2063" t="s">
        <v>2627</v>
      </c>
      <c r="J2063" s="66">
        <v>410</v>
      </c>
      <c r="K2063" s="66">
        <v>410</v>
      </c>
      <c r="L2063" s="66">
        <v>410</v>
      </c>
      <c r="M2063" s="66">
        <v>410</v>
      </c>
      <c r="N2063" s="66">
        <f>VLOOKUP(A2063,GIS!A:C,3,0)</f>
        <v>410</v>
      </c>
      <c r="O2063" s="66" t="str">
        <f t="shared" si="472"/>
        <v/>
      </c>
      <c r="P2063" s="66" t="str">
        <f t="shared" si="476"/>
        <v/>
      </c>
      <c r="Q2063" s="66">
        <f t="shared" si="473"/>
        <v>410</v>
      </c>
      <c r="R2063" s="66">
        <f t="shared" si="474"/>
        <v>410</v>
      </c>
      <c r="S2063" s="66">
        <f>Q2063-U2063-SUMIFS(条件付き不可!X:X,条件付き不可!E:E,D2063)</f>
        <v>410</v>
      </c>
      <c r="T2063" s="66">
        <f t="shared" si="477"/>
        <v>410</v>
      </c>
      <c r="U2063" s="66">
        <f>IF(COUNTIFS(条件付き不可!$E:$E,$D2063,条件付き不可!$C:$C,条件付き不可!$V$3)&gt;0,Q2063,SUMIFS(条件付き不可!$L:$L,条件付き不可!$E:$E,$D2063,条件付き不可!$C:$C,U$1))</f>
        <v>0</v>
      </c>
      <c r="V2063" s="66">
        <f>IF(COUNTIFS(条件付き不可!$E:$E,$D2063,条件付き不可!$C:$C,条件付き不可!$V$5)&gt;0,Q2063,IFERROR(VLOOKUP(D2063,条件付き不可!E:Y,21,0),0))</f>
        <v>0</v>
      </c>
    </row>
    <row r="2064" spans="1:22">
      <c r="A2064" s="53" t="str">
        <f t="shared" si="475"/>
        <v>051104</v>
      </c>
      <c r="B2064" s="53">
        <v>27</v>
      </c>
      <c r="C2064">
        <v>2063</v>
      </c>
      <c r="D2064">
        <v>51104</v>
      </c>
      <c r="E2064" t="s">
        <v>3042</v>
      </c>
      <c r="F2064" t="s">
        <v>2645</v>
      </c>
      <c r="G2064" t="str">
        <f>VLOOKUP(A2064,GIS!A:B,2,0)</f>
        <v>ちはら台西 ６A ・ 南６C　（ちはら台幼稚園）</v>
      </c>
      <c r="H2064" t="s">
        <v>1390</v>
      </c>
      <c r="I2064" t="s">
        <v>2627</v>
      </c>
      <c r="J2064" s="66">
        <v>340</v>
      </c>
      <c r="K2064" s="66">
        <v>340</v>
      </c>
      <c r="L2064" s="66">
        <v>340</v>
      </c>
      <c r="M2064" s="66">
        <v>340</v>
      </c>
      <c r="N2064" s="66">
        <f>VLOOKUP(A2064,GIS!A:C,3,0)</f>
        <v>340</v>
      </c>
      <c r="O2064" s="66" t="str">
        <f t="shared" si="472"/>
        <v/>
      </c>
      <c r="P2064" s="66" t="str">
        <f t="shared" si="476"/>
        <v/>
      </c>
      <c r="Q2064" s="66">
        <f t="shared" si="473"/>
        <v>340</v>
      </c>
      <c r="R2064" s="66">
        <f t="shared" si="474"/>
        <v>340</v>
      </c>
      <c r="S2064" s="66">
        <f>Q2064-U2064-SUMIFS(条件付き不可!X:X,条件付き不可!E:E,D2064)</f>
        <v>340</v>
      </c>
      <c r="T2064" s="66">
        <f t="shared" si="477"/>
        <v>340</v>
      </c>
      <c r="U2064" s="66">
        <f>IF(COUNTIFS(条件付き不可!$E:$E,$D2064,条件付き不可!$C:$C,条件付き不可!$V$3)&gt;0,Q2064,SUMIFS(条件付き不可!$L:$L,条件付き不可!$E:$E,$D2064,条件付き不可!$C:$C,U$1))</f>
        <v>0</v>
      </c>
      <c r="V2064" s="66">
        <f>IF(COUNTIFS(条件付き不可!$E:$E,$D2064,条件付き不可!$C:$C,条件付き不可!$V$5)&gt;0,Q2064,IFERROR(VLOOKUP(D2064,条件付き不可!E:Y,21,0),0))</f>
        <v>0</v>
      </c>
    </row>
    <row r="2065" spans="1:22">
      <c r="A2065" s="53" t="str">
        <f t="shared" si="475"/>
        <v>051066</v>
      </c>
      <c r="B2065" s="53">
        <v>27</v>
      </c>
      <c r="C2065">
        <v>2064</v>
      </c>
      <c r="D2065">
        <v>51066</v>
      </c>
      <c r="E2065" t="s">
        <v>3042</v>
      </c>
      <c r="F2065" t="s">
        <v>2645</v>
      </c>
      <c r="G2065" t="str">
        <f>VLOOKUP(A2065,GIS!A:B,2,0)</f>
        <v>ちはら台南 １ ・ ２ ・ 西５　（牧園小学校）</v>
      </c>
      <c r="H2065" t="s">
        <v>1390</v>
      </c>
      <c r="I2065" t="s">
        <v>2627</v>
      </c>
      <c r="J2065" s="66">
        <v>710</v>
      </c>
      <c r="K2065" s="66">
        <v>710</v>
      </c>
      <c r="L2065" s="66">
        <v>710</v>
      </c>
      <c r="M2065" s="66">
        <v>710</v>
      </c>
      <c r="N2065" s="66">
        <f>VLOOKUP(A2065,GIS!A:C,3,0)</f>
        <v>710</v>
      </c>
      <c r="O2065" s="66" t="str">
        <f t="shared" si="472"/>
        <v/>
      </c>
      <c r="P2065" s="66" t="str">
        <f t="shared" si="476"/>
        <v/>
      </c>
      <c r="Q2065" s="66">
        <f t="shared" si="473"/>
        <v>710</v>
      </c>
      <c r="R2065" s="66">
        <f t="shared" si="474"/>
        <v>710</v>
      </c>
      <c r="S2065" s="66">
        <f>Q2065-U2065-SUMIFS(条件付き不可!X:X,条件付き不可!E:E,D2065)</f>
        <v>710</v>
      </c>
      <c r="T2065" s="66">
        <f t="shared" si="477"/>
        <v>710</v>
      </c>
      <c r="U2065" s="66">
        <f>IF(COUNTIFS(条件付き不可!$E:$E,$D2065,条件付き不可!$C:$C,条件付き不可!$V$3)&gt;0,Q2065,SUMIFS(条件付き不可!$L:$L,条件付き不可!$E:$E,$D2065,条件付き不可!$C:$C,U$1))</f>
        <v>0</v>
      </c>
      <c r="V2065" s="66">
        <f>IF(COUNTIFS(条件付き不可!$E:$E,$D2065,条件付き不可!$C:$C,条件付き不可!$V$5)&gt;0,Q2065,IFERROR(VLOOKUP(D2065,条件付き不可!E:Y,21,0),0))</f>
        <v>0</v>
      </c>
    </row>
    <row r="2066" spans="1:22">
      <c r="A2066" s="53" t="str">
        <f t="shared" si="475"/>
        <v>051067</v>
      </c>
      <c r="B2066" s="53">
        <v>27</v>
      </c>
      <c r="C2066">
        <v>2065</v>
      </c>
      <c r="D2066">
        <v>51067</v>
      </c>
      <c r="E2066" t="s">
        <v>3042</v>
      </c>
      <c r="F2066" t="s">
        <v>2645</v>
      </c>
      <c r="G2066" t="str">
        <f>VLOOKUP(A2066,GIS!A:B,2,0)</f>
        <v>ちはら台南 ３ ・ ５　（清水谷小学校）</v>
      </c>
      <c r="H2066" t="s">
        <v>1390</v>
      </c>
      <c r="I2066" t="s">
        <v>2627</v>
      </c>
      <c r="J2066" s="66">
        <v>385</v>
      </c>
      <c r="K2066" s="66">
        <v>385</v>
      </c>
      <c r="L2066" s="66">
        <v>385</v>
      </c>
      <c r="M2066" s="66">
        <v>385</v>
      </c>
      <c r="N2066" s="66">
        <f>VLOOKUP(A2066,GIS!A:C,3,0)</f>
        <v>385</v>
      </c>
      <c r="O2066" s="66" t="str">
        <f t="shared" ref="O2066:O2129" si="478">IF(J2066=N2066,"","✕")</f>
        <v/>
      </c>
      <c r="P2066" s="66" t="str">
        <f t="shared" si="476"/>
        <v/>
      </c>
      <c r="Q2066" s="66">
        <f t="shared" ref="Q2066:Q2129" si="479">N2066</f>
        <v>385</v>
      </c>
      <c r="R2066" s="66">
        <f t="shared" ref="R2066:R2129" si="480">Q2066-U2066</f>
        <v>385</v>
      </c>
      <c r="S2066" s="66">
        <f>Q2066-U2066-SUMIFS(条件付き不可!X:X,条件付き不可!E:E,D2066)</f>
        <v>385</v>
      </c>
      <c r="T2066" s="66">
        <f t="shared" si="477"/>
        <v>385</v>
      </c>
      <c r="U2066" s="66">
        <f>IF(COUNTIFS(条件付き不可!$E:$E,$D2066,条件付き不可!$C:$C,条件付き不可!$V$3)&gt;0,Q2066,SUMIFS(条件付き不可!$L:$L,条件付き不可!$E:$E,$D2066,条件付き不可!$C:$C,U$1))</f>
        <v>0</v>
      </c>
      <c r="V2066" s="66">
        <f>IF(COUNTIFS(条件付き不可!$E:$E,$D2066,条件付き不可!$C:$C,条件付き不可!$V$5)&gt;0,Q2066,IFERROR(VLOOKUP(D2066,条件付き不可!E:Y,21,0),0))</f>
        <v>0</v>
      </c>
    </row>
    <row r="2067" spans="1:22">
      <c r="A2067" s="53" t="str">
        <f t="shared" si="475"/>
        <v>051128</v>
      </c>
      <c r="B2067" s="53">
        <v>27</v>
      </c>
      <c r="C2067">
        <v>2066</v>
      </c>
      <c r="D2067">
        <v>51128</v>
      </c>
      <c r="E2067" t="s">
        <v>3042</v>
      </c>
      <c r="F2067" t="s">
        <v>2645</v>
      </c>
      <c r="G2067" t="str">
        <f>VLOOKUP(A2067,GIS!A:B,2,0)</f>
        <v>ちはら台南 ４</v>
      </c>
      <c r="H2067" t="s">
        <v>1390</v>
      </c>
      <c r="I2067" t="s">
        <v>2627</v>
      </c>
      <c r="J2067" s="66">
        <v>235</v>
      </c>
      <c r="K2067" s="66">
        <v>235</v>
      </c>
      <c r="L2067" s="66">
        <v>235</v>
      </c>
      <c r="M2067" s="66">
        <v>235</v>
      </c>
      <c r="N2067" s="66">
        <f>VLOOKUP(A2067,GIS!A:C,3,0)</f>
        <v>235</v>
      </c>
      <c r="O2067" s="66" t="str">
        <f t="shared" si="478"/>
        <v/>
      </c>
      <c r="P2067" s="66" t="str">
        <f t="shared" si="476"/>
        <v/>
      </c>
      <c r="Q2067" s="66">
        <f t="shared" si="479"/>
        <v>235</v>
      </c>
      <c r="R2067" s="66">
        <f t="shared" si="480"/>
        <v>235</v>
      </c>
      <c r="S2067" s="66">
        <f>Q2067-U2067-SUMIFS(条件付き不可!X:X,条件付き不可!E:E,D2067)</f>
        <v>235</v>
      </c>
      <c r="T2067" s="66">
        <f t="shared" si="477"/>
        <v>235</v>
      </c>
      <c r="U2067" s="66">
        <f>IF(COUNTIFS(条件付き不可!$E:$E,$D2067,条件付き不可!$C:$C,条件付き不可!$V$3)&gt;0,Q2067,SUMIFS(条件付き不可!$L:$L,条件付き不可!$E:$E,$D2067,条件付き不可!$C:$C,U$1))</f>
        <v>0</v>
      </c>
      <c r="V2067" s="66">
        <f>IF(COUNTIFS(条件付き不可!$E:$E,$D2067,条件付き不可!$C:$C,条件付き不可!$V$5)&gt;0,Q2067,IFERROR(VLOOKUP(D2067,条件付き不可!E:Y,21,0),0))</f>
        <v>0</v>
      </c>
    </row>
    <row r="2068" spans="1:22">
      <c r="A2068" s="53" t="str">
        <f t="shared" si="475"/>
        <v>051069</v>
      </c>
      <c r="B2068" s="53">
        <v>27</v>
      </c>
      <c r="C2068">
        <v>2067</v>
      </c>
      <c r="D2068">
        <v>51069</v>
      </c>
      <c r="E2068" t="s">
        <v>3042</v>
      </c>
      <c r="F2068" t="s">
        <v>2645</v>
      </c>
      <c r="G2068" t="str">
        <f>VLOOKUP(A2068,GIS!A:B,2,0)</f>
        <v>ちはら台南 ５　（ちはら台南中学校）</v>
      </c>
      <c r="H2068" t="s">
        <v>1390</v>
      </c>
      <c r="I2068" t="s">
        <v>2627</v>
      </c>
      <c r="J2068" s="66">
        <v>355</v>
      </c>
      <c r="K2068" s="66">
        <v>355</v>
      </c>
      <c r="L2068" s="66">
        <v>355</v>
      </c>
      <c r="M2068" s="66">
        <v>355</v>
      </c>
      <c r="N2068" s="66">
        <f>VLOOKUP(A2068,GIS!A:C,3,0)</f>
        <v>355</v>
      </c>
      <c r="O2068" s="66" t="str">
        <f t="shared" si="478"/>
        <v/>
      </c>
      <c r="P2068" s="66" t="str">
        <f t="shared" si="476"/>
        <v/>
      </c>
      <c r="Q2068" s="66">
        <f t="shared" si="479"/>
        <v>355</v>
      </c>
      <c r="R2068" s="66">
        <f t="shared" si="480"/>
        <v>355</v>
      </c>
      <c r="S2068" s="66">
        <f>Q2068-U2068-SUMIFS(条件付き不可!X:X,条件付き不可!E:E,D2068)</f>
        <v>355</v>
      </c>
      <c r="T2068" s="66">
        <f t="shared" si="477"/>
        <v>355</v>
      </c>
      <c r="U2068" s="66">
        <f>IF(COUNTIFS(条件付き不可!$E:$E,$D2068,条件付き不可!$C:$C,条件付き不可!$V$3)&gt;0,Q2068,SUMIFS(条件付き不可!$L:$L,条件付き不可!$E:$E,$D2068,条件付き不可!$C:$C,U$1))</f>
        <v>0</v>
      </c>
      <c r="V2068" s="66">
        <f>IF(COUNTIFS(条件付き不可!$E:$E,$D2068,条件付き不可!$C:$C,条件付き不可!$V$5)&gt;0,Q2068,IFERROR(VLOOKUP(D2068,条件付き不可!E:Y,21,0),0))</f>
        <v>0</v>
      </c>
    </row>
    <row r="2069" spans="1:22">
      <c r="A2069" s="53" t="str">
        <f t="shared" si="475"/>
        <v>051068</v>
      </c>
      <c r="B2069" s="53">
        <v>27</v>
      </c>
      <c r="C2069">
        <v>2068</v>
      </c>
      <c r="D2069">
        <v>51068</v>
      </c>
      <c r="E2069" t="s">
        <v>3042</v>
      </c>
      <c r="F2069" t="s">
        <v>2645</v>
      </c>
      <c r="G2069" t="str">
        <f>VLOOKUP(A2069,GIS!A:B,2,0)</f>
        <v>ちはら台南 ６A　（ちはら台郵便局）</v>
      </c>
      <c r="H2069" t="s">
        <v>1390</v>
      </c>
      <c r="I2069" t="s">
        <v>2627</v>
      </c>
      <c r="J2069" s="66">
        <v>315</v>
      </c>
      <c r="K2069" s="66">
        <v>315</v>
      </c>
      <c r="L2069" s="66">
        <v>315</v>
      </c>
      <c r="M2069" s="66">
        <v>315</v>
      </c>
      <c r="N2069" s="66">
        <f>VLOOKUP(A2069,GIS!A:C,3,0)</f>
        <v>315</v>
      </c>
      <c r="O2069" s="66" t="str">
        <f t="shared" si="478"/>
        <v/>
      </c>
      <c r="P2069" s="66" t="str">
        <f t="shared" si="476"/>
        <v/>
      </c>
      <c r="Q2069" s="66">
        <f t="shared" si="479"/>
        <v>315</v>
      </c>
      <c r="R2069" s="66">
        <f t="shared" si="480"/>
        <v>315</v>
      </c>
      <c r="S2069" s="66">
        <f>Q2069-U2069-SUMIFS(条件付き不可!X:X,条件付き不可!E:E,D2069)</f>
        <v>315</v>
      </c>
      <c r="T2069" s="66">
        <f t="shared" si="477"/>
        <v>315</v>
      </c>
      <c r="U2069" s="66">
        <f>IF(COUNTIFS(条件付き不可!$E:$E,$D2069,条件付き不可!$C:$C,条件付き不可!$V$3)&gt;0,Q2069,SUMIFS(条件付き不可!$L:$L,条件付き不可!$E:$E,$D2069,条件付き不可!$C:$C,U$1))</f>
        <v>0</v>
      </c>
      <c r="V2069" s="66">
        <f>IF(COUNTIFS(条件付き不可!$E:$E,$D2069,条件付き不可!$C:$C,条件付き不可!$V$5)&gt;0,Q2069,IFERROR(VLOOKUP(D2069,条件付き不可!E:Y,21,0),0))</f>
        <v>0</v>
      </c>
    </row>
    <row r="2070" spans="1:22">
      <c r="A2070" s="53" t="str">
        <f t="shared" si="475"/>
        <v>051113</v>
      </c>
      <c r="B2070" s="53">
        <v>27</v>
      </c>
      <c r="C2070">
        <v>2069</v>
      </c>
      <c r="D2070">
        <v>51113</v>
      </c>
      <c r="E2070" t="s">
        <v>3042</v>
      </c>
      <c r="F2070" t="s">
        <v>2645</v>
      </c>
      <c r="G2070" t="str">
        <f>VLOOKUP(A2070,GIS!A:B,2,0)</f>
        <v>ちはら台南 ６B　（サウスヒルズ中央 )</v>
      </c>
      <c r="H2070" t="s">
        <v>1390</v>
      </c>
      <c r="I2070" t="s">
        <v>2627</v>
      </c>
      <c r="J2070" s="66">
        <v>345</v>
      </c>
      <c r="K2070" s="66">
        <v>345</v>
      </c>
      <c r="L2070" s="66">
        <v>345</v>
      </c>
      <c r="M2070" s="66">
        <v>345</v>
      </c>
      <c r="N2070" s="66">
        <f>VLOOKUP(A2070,GIS!A:C,3,0)</f>
        <v>345</v>
      </c>
      <c r="O2070" s="66" t="str">
        <f t="shared" si="478"/>
        <v/>
      </c>
      <c r="P2070" s="66" t="str">
        <f t="shared" si="476"/>
        <v/>
      </c>
      <c r="Q2070" s="66">
        <f t="shared" si="479"/>
        <v>345</v>
      </c>
      <c r="R2070" s="66">
        <f t="shared" si="480"/>
        <v>345</v>
      </c>
      <c r="S2070" s="66">
        <f>Q2070-U2070-SUMIFS(条件付き不可!X:X,条件付き不可!E:E,D2070)</f>
        <v>345</v>
      </c>
      <c r="T2070" s="66">
        <f t="shared" si="477"/>
        <v>345</v>
      </c>
      <c r="U2070" s="66">
        <f>IF(COUNTIFS(条件付き不可!$E:$E,$D2070,条件付き不可!$C:$C,条件付き不可!$V$3)&gt;0,Q2070,SUMIFS(条件付き不可!$L:$L,条件付き不可!$E:$E,$D2070,条件付き不可!$C:$C,U$1))</f>
        <v>0</v>
      </c>
      <c r="V2070" s="66">
        <f>IF(COUNTIFS(条件付き不可!$E:$E,$D2070,条件付き不可!$C:$C,条件付き不可!$V$5)&gt;0,Q2070,IFERROR(VLOOKUP(D2070,条件付き不可!E:Y,21,0),0))</f>
        <v>0</v>
      </c>
    </row>
    <row r="2071" spans="1:22">
      <c r="A2071" s="53" t="str">
        <f t="shared" si="475"/>
        <v>051123</v>
      </c>
      <c r="B2071" s="53">
        <v>27</v>
      </c>
      <c r="C2071">
        <v>2070</v>
      </c>
      <c r="D2071">
        <v>51123</v>
      </c>
      <c r="E2071" t="s">
        <v>3042</v>
      </c>
      <c r="F2071" t="s">
        <v>2645</v>
      </c>
      <c r="G2071" t="str">
        <f>VLOOKUP(A2071,GIS!A:B,2,0)</f>
        <v>ちはら台東 １A</v>
      </c>
      <c r="H2071" t="s">
        <v>1390</v>
      </c>
      <c r="I2071" t="s">
        <v>2627</v>
      </c>
      <c r="J2071" s="66">
        <v>340</v>
      </c>
      <c r="K2071" s="66">
        <v>340</v>
      </c>
      <c r="L2071" s="66">
        <v>340</v>
      </c>
      <c r="M2071" s="66">
        <v>340</v>
      </c>
      <c r="N2071" s="66">
        <f>VLOOKUP(A2071,GIS!A:C,3,0)</f>
        <v>340</v>
      </c>
      <c r="O2071" s="66" t="str">
        <f t="shared" si="478"/>
        <v/>
      </c>
      <c r="P2071" s="66" t="str">
        <f t="shared" si="476"/>
        <v/>
      </c>
      <c r="Q2071" s="66">
        <f t="shared" si="479"/>
        <v>340</v>
      </c>
      <c r="R2071" s="66">
        <f t="shared" si="480"/>
        <v>340</v>
      </c>
      <c r="S2071" s="66">
        <f>Q2071-U2071-SUMIFS(条件付き不可!X:X,条件付き不可!E:E,D2071)</f>
        <v>340</v>
      </c>
      <c r="T2071" s="66">
        <f t="shared" si="477"/>
        <v>340</v>
      </c>
      <c r="U2071" s="66">
        <f>IF(COUNTIFS(条件付き不可!$E:$E,$D2071,条件付き不可!$C:$C,条件付き不可!$V$3)&gt;0,Q2071,SUMIFS(条件付き不可!$L:$L,条件付き不可!$E:$E,$D2071,条件付き不可!$C:$C,U$1))</f>
        <v>0</v>
      </c>
      <c r="V2071" s="66">
        <f>IF(COUNTIFS(条件付き不可!$E:$E,$D2071,条件付き不可!$C:$C,条件付き不可!$V$5)&gt;0,Q2071,IFERROR(VLOOKUP(D2071,条件付き不可!E:Y,21,0),0))</f>
        <v>0</v>
      </c>
    </row>
    <row r="2072" spans="1:22">
      <c r="A2072" s="53" t="str">
        <f t="shared" si="475"/>
        <v>051125</v>
      </c>
      <c r="B2072" s="53">
        <v>27</v>
      </c>
      <c r="C2072">
        <v>2071</v>
      </c>
      <c r="D2072">
        <v>51125</v>
      </c>
      <c r="E2072" t="s">
        <v>3042</v>
      </c>
      <c r="F2072" t="s">
        <v>2645</v>
      </c>
      <c r="G2072" t="str">
        <f>VLOOKUP(A2072,GIS!A:B,2,0)</f>
        <v>ちはら台東  １B</v>
      </c>
      <c r="H2072" t="s">
        <v>1390</v>
      </c>
      <c r="I2072" t="s">
        <v>2627</v>
      </c>
      <c r="J2072" s="66">
        <v>300</v>
      </c>
      <c r="K2072" s="66">
        <v>300</v>
      </c>
      <c r="L2072" s="66">
        <v>300</v>
      </c>
      <c r="M2072" s="66">
        <v>300</v>
      </c>
      <c r="N2072" s="66">
        <f>VLOOKUP(A2072,GIS!A:C,3,0)</f>
        <v>300</v>
      </c>
      <c r="O2072" s="66" t="str">
        <f t="shared" si="478"/>
        <v/>
      </c>
      <c r="P2072" s="66" t="str">
        <f t="shared" si="476"/>
        <v/>
      </c>
      <c r="Q2072" s="66">
        <f t="shared" si="479"/>
        <v>300</v>
      </c>
      <c r="R2072" s="66">
        <f t="shared" si="480"/>
        <v>300</v>
      </c>
      <c r="S2072" s="66">
        <f>Q2072-U2072-SUMIFS(条件付き不可!X:X,条件付き不可!E:E,D2072)</f>
        <v>300</v>
      </c>
      <c r="T2072" s="66">
        <f t="shared" si="477"/>
        <v>300</v>
      </c>
      <c r="U2072" s="66">
        <f>IF(COUNTIFS(条件付き不可!$E:$E,$D2072,条件付き不可!$C:$C,条件付き不可!$V$3)&gt;0,Q2072,SUMIFS(条件付き不可!$L:$L,条件付き不可!$E:$E,$D2072,条件付き不可!$C:$C,U$1))</f>
        <v>0</v>
      </c>
      <c r="V2072" s="66">
        <f>IF(COUNTIFS(条件付き不可!$E:$E,$D2072,条件付き不可!$C:$C,条件付き不可!$V$5)&gt;0,Q2072,IFERROR(VLOOKUP(D2072,条件付き不可!E:Y,21,0),0))</f>
        <v>0</v>
      </c>
    </row>
    <row r="2073" spans="1:22">
      <c r="A2073" s="53" t="str">
        <f t="shared" ref="A2073:A2137" si="481">TEXT(D2073,"000000")</f>
        <v>051126</v>
      </c>
      <c r="B2073" s="53">
        <v>27</v>
      </c>
      <c r="C2073">
        <v>2072</v>
      </c>
      <c r="D2073">
        <v>51126</v>
      </c>
      <c r="E2073" t="s">
        <v>3042</v>
      </c>
      <c r="F2073" t="s">
        <v>2645</v>
      </c>
      <c r="G2073" t="str">
        <f>VLOOKUP(A2073,GIS!A:B,2,0)</f>
        <v>ちはら台東 １C ・ 東６ ・ 東７B</v>
      </c>
      <c r="H2073" t="s">
        <v>1390</v>
      </c>
      <c r="I2073" t="s">
        <v>2627</v>
      </c>
      <c r="J2073" s="66">
        <v>420</v>
      </c>
      <c r="K2073" s="66">
        <v>420</v>
      </c>
      <c r="L2073" s="66">
        <v>420</v>
      </c>
      <c r="M2073" s="66">
        <v>420</v>
      </c>
      <c r="N2073" s="66">
        <f>VLOOKUP(A2073,GIS!A:C,3,0)</f>
        <v>420</v>
      </c>
      <c r="O2073" s="66" t="str">
        <f t="shared" si="478"/>
        <v/>
      </c>
      <c r="P2073" s="66" t="str">
        <f t="shared" si="476"/>
        <v/>
      </c>
      <c r="Q2073" s="66">
        <f t="shared" si="479"/>
        <v>420</v>
      </c>
      <c r="R2073" s="66">
        <f t="shared" si="480"/>
        <v>420</v>
      </c>
      <c r="S2073" s="66">
        <f>Q2073-U2073-SUMIFS(条件付き不可!X:X,条件付き不可!E:E,D2073)</f>
        <v>420</v>
      </c>
      <c r="T2073" s="66">
        <f t="shared" si="477"/>
        <v>420</v>
      </c>
      <c r="U2073" s="66">
        <f>IF(COUNTIFS(条件付き不可!$E:$E,$D2073,条件付き不可!$C:$C,条件付き不可!$V$3)&gt;0,Q2073,SUMIFS(条件付き不可!$L:$L,条件付き不可!$E:$E,$D2073,条件付き不可!$C:$C,U$1))</f>
        <v>0</v>
      </c>
      <c r="V2073" s="66">
        <f>IF(COUNTIFS(条件付き不可!$E:$E,$D2073,条件付き不可!$C:$C,条件付き不可!$V$5)&gt;0,Q2073,IFERROR(VLOOKUP(D2073,条件付き不可!E:Y,21,0),0))</f>
        <v>0</v>
      </c>
    </row>
    <row r="2074" spans="1:22">
      <c r="A2074" s="53" t="str">
        <f t="shared" si="481"/>
        <v>051070</v>
      </c>
      <c r="B2074" s="53">
        <v>27</v>
      </c>
      <c r="C2074">
        <v>2073</v>
      </c>
      <c r="D2074">
        <v>51070</v>
      </c>
      <c r="E2074" t="s">
        <v>3042</v>
      </c>
      <c r="F2074" t="s">
        <v>2645</v>
      </c>
      <c r="G2074" t="str">
        <f>VLOOKUP(A2074,GIS!A:B,2,0)</f>
        <v>ちはら台東 ２ ・ ３　（水の江小学校）</v>
      </c>
      <c r="H2074" t="s">
        <v>1390</v>
      </c>
      <c r="I2074" t="s">
        <v>2627</v>
      </c>
      <c r="J2074" s="66">
        <v>445</v>
      </c>
      <c r="K2074" s="66">
        <v>445</v>
      </c>
      <c r="L2074" s="66">
        <v>445</v>
      </c>
      <c r="M2074" s="66">
        <v>445</v>
      </c>
      <c r="N2074" s="66">
        <f>VLOOKUP(A2074,GIS!A:C,3,0)</f>
        <v>445</v>
      </c>
      <c r="O2074" s="66" t="str">
        <f t="shared" si="478"/>
        <v/>
      </c>
      <c r="P2074" s="66" t="str">
        <f t="shared" si="476"/>
        <v/>
      </c>
      <c r="Q2074" s="66">
        <f t="shared" si="479"/>
        <v>445</v>
      </c>
      <c r="R2074" s="66">
        <f t="shared" si="480"/>
        <v>445</v>
      </c>
      <c r="S2074" s="66">
        <f>Q2074-U2074-SUMIFS(条件付き不可!X:X,条件付き不可!E:E,D2074)</f>
        <v>445</v>
      </c>
      <c r="T2074" s="66">
        <f t="shared" si="477"/>
        <v>445</v>
      </c>
      <c r="U2074" s="66">
        <f>IF(COUNTIFS(条件付き不可!$E:$E,$D2074,条件付き不可!$C:$C,条件付き不可!$V$3)&gt;0,Q2074,SUMIFS(条件付き不可!$L:$L,条件付き不可!$E:$E,$D2074,条件付き不可!$C:$C,U$1))</f>
        <v>0</v>
      </c>
      <c r="V2074" s="66">
        <f>IF(COUNTIFS(条件付き不可!$E:$E,$D2074,条件付き不可!$C:$C,条件付き不可!$V$5)&gt;0,Q2074,IFERROR(VLOOKUP(D2074,条件付き不可!E:Y,21,0),0))</f>
        <v>0</v>
      </c>
    </row>
    <row r="2075" spans="1:22">
      <c r="A2075" s="53" t="str">
        <f t="shared" si="481"/>
        <v>051071</v>
      </c>
      <c r="B2075" s="53">
        <v>27</v>
      </c>
      <c r="C2075">
        <v>2074</v>
      </c>
      <c r="D2075">
        <v>51071</v>
      </c>
      <c r="E2075" t="s">
        <v>3042</v>
      </c>
      <c r="F2075" t="s">
        <v>2645</v>
      </c>
      <c r="G2075" t="str">
        <f>VLOOKUP(A2075,GIS!A:B,2,0)</f>
        <v>ちはら台東 ２ ・ ５　（ファミールハイツ)</v>
      </c>
      <c r="H2075" t="s">
        <v>1390</v>
      </c>
      <c r="I2075" t="s">
        <v>2627</v>
      </c>
      <c r="J2075" s="66">
        <v>760</v>
      </c>
      <c r="K2075" s="66">
        <v>760</v>
      </c>
      <c r="L2075" s="66">
        <v>760</v>
      </c>
      <c r="M2075" s="66">
        <v>760</v>
      </c>
      <c r="N2075" s="66">
        <f>VLOOKUP(A2075,GIS!A:C,3,0)</f>
        <v>760</v>
      </c>
      <c r="O2075" s="66" t="str">
        <f t="shared" si="478"/>
        <v/>
      </c>
      <c r="P2075" s="66" t="str">
        <f t="shared" si="476"/>
        <v/>
      </c>
      <c r="Q2075" s="66">
        <f t="shared" si="479"/>
        <v>760</v>
      </c>
      <c r="R2075" s="66">
        <f t="shared" si="480"/>
        <v>760</v>
      </c>
      <c r="S2075" s="66">
        <f>Q2075-U2075-SUMIFS(条件付き不可!X:X,条件付き不可!E:E,D2075)</f>
        <v>760</v>
      </c>
      <c r="T2075" s="66">
        <f t="shared" si="477"/>
        <v>760</v>
      </c>
      <c r="U2075" s="66">
        <f>IF(COUNTIFS(条件付き不可!$E:$E,$D2075,条件付き不可!$C:$C,条件付き不可!$V$3)&gt;0,Q2075,SUMIFS(条件付き不可!$L:$L,条件付き不可!$E:$E,$D2075,条件付き不可!$C:$C,U$1))</f>
        <v>0</v>
      </c>
      <c r="V2075" s="66">
        <f>IF(COUNTIFS(条件付き不可!$E:$E,$D2075,条件付き不可!$C:$C,条件付き不可!$V$5)&gt;0,Q2075,IFERROR(VLOOKUP(D2075,条件付き不可!E:Y,21,0),0))</f>
        <v>0</v>
      </c>
    </row>
    <row r="2076" spans="1:22">
      <c r="A2076" s="53" t="str">
        <f t="shared" si="481"/>
        <v>051072</v>
      </c>
      <c r="B2076" s="53">
        <v>27</v>
      </c>
      <c r="C2076">
        <v>2075</v>
      </c>
      <c r="D2076">
        <v>51072</v>
      </c>
      <c r="E2076" t="s">
        <v>3042</v>
      </c>
      <c r="F2076" t="s">
        <v>2645</v>
      </c>
      <c r="G2076" t="str">
        <f>VLOOKUP(A2076,GIS!A:B,2,0)</f>
        <v>ちはら台東 ４ ・ ９ ・ ８A</v>
      </c>
      <c r="H2076" t="s">
        <v>1390</v>
      </c>
      <c r="I2076" t="s">
        <v>2627</v>
      </c>
      <c r="J2076" s="66">
        <v>415</v>
      </c>
      <c r="K2076" s="66">
        <v>415</v>
      </c>
      <c r="L2076" s="66">
        <v>415</v>
      </c>
      <c r="M2076" s="66">
        <v>415</v>
      </c>
      <c r="N2076" s="66">
        <f>VLOOKUP(A2076,GIS!A:C,3,0)</f>
        <v>415</v>
      </c>
      <c r="O2076" s="66" t="str">
        <f t="shared" si="478"/>
        <v/>
      </c>
      <c r="P2076" s="66" t="str">
        <f t="shared" si="476"/>
        <v/>
      </c>
      <c r="Q2076" s="66">
        <f t="shared" si="479"/>
        <v>415</v>
      </c>
      <c r="R2076" s="66">
        <f t="shared" si="480"/>
        <v>415</v>
      </c>
      <c r="S2076" s="66">
        <f>Q2076-U2076-SUMIFS(条件付き不可!X:X,条件付き不可!E:E,D2076)</f>
        <v>415</v>
      </c>
      <c r="T2076" s="66">
        <f t="shared" si="477"/>
        <v>415</v>
      </c>
      <c r="U2076" s="66">
        <f>IF(COUNTIFS(条件付き不可!$E:$E,$D2076,条件付き不可!$C:$C,条件付き不可!$V$3)&gt;0,Q2076,SUMIFS(条件付き不可!$L:$L,条件付き不可!$E:$E,$D2076,条件付き不可!$C:$C,U$1))</f>
        <v>0</v>
      </c>
      <c r="V2076" s="66">
        <f>IF(COUNTIFS(条件付き不可!$E:$E,$D2076,条件付き不可!$C:$C,条件付き不可!$V$5)&gt;0,Q2076,IFERROR(VLOOKUP(D2076,条件付き不可!E:Y,21,0),0))</f>
        <v>0</v>
      </c>
    </row>
    <row r="2077" spans="1:22">
      <c r="A2077" s="53" t="str">
        <f t="shared" si="481"/>
        <v>051105</v>
      </c>
      <c r="B2077" s="53">
        <v>27</v>
      </c>
      <c r="C2077">
        <v>2076</v>
      </c>
      <c r="D2077">
        <v>51105</v>
      </c>
      <c r="E2077" t="s">
        <v>3042</v>
      </c>
      <c r="F2077" t="s">
        <v>2645</v>
      </c>
      <c r="G2077" t="str">
        <f>VLOOKUP(A2077,GIS!A:B,2,0)</f>
        <v>ちはら台東 ４ ・ ９ ・ ８B</v>
      </c>
      <c r="H2077" t="s">
        <v>1390</v>
      </c>
      <c r="I2077" t="s">
        <v>2627</v>
      </c>
      <c r="J2077" s="66">
        <v>450</v>
      </c>
      <c r="K2077" s="66">
        <v>450</v>
      </c>
      <c r="L2077" s="66">
        <v>450</v>
      </c>
      <c r="M2077" s="66">
        <v>450</v>
      </c>
      <c r="N2077" s="66">
        <f>VLOOKUP(A2077,GIS!A:C,3,0)</f>
        <v>450</v>
      </c>
      <c r="O2077" s="66" t="str">
        <f t="shared" si="478"/>
        <v/>
      </c>
      <c r="P2077" s="66" t="str">
        <f t="shared" si="476"/>
        <v/>
      </c>
      <c r="Q2077" s="66">
        <f t="shared" si="479"/>
        <v>450</v>
      </c>
      <c r="R2077" s="66">
        <f t="shared" si="480"/>
        <v>450</v>
      </c>
      <c r="S2077" s="66">
        <f>Q2077-U2077-SUMIFS(条件付き不可!X:X,条件付き不可!E:E,D2077)</f>
        <v>450</v>
      </c>
      <c r="T2077" s="66">
        <f t="shared" si="477"/>
        <v>450</v>
      </c>
      <c r="U2077" s="66">
        <f>IF(COUNTIFS(条件付き不可!$E:$E,$D2077,条件付き不可!$C:$C,条件付き不可!$V$3)&gt;0,Q2077,SUMIFS(条件付き不可!$L:$L,条件付き不可!$E:$E,$D2077,条件付き不可!$C:$C,U$1))</f>
        <v>0</v>
      </c>
      <c r="V2077" s="66">
        <f>IF(COUNTIFS(条件付き不可!$E:$E,$D2077,条件付き不可!$C:$C,条件付き不可!$V$5)&gt;0,Q2077,IFERROR(VLOOKUP(D2077,条件付き不可!E:Y,21,0),0))</f>
        <v>0</v>
      </c>
    </row>
    <row r="2078" spans="1:22">
      <c r="A2078" s="53" t="str">
        <f t="shared" si="481"/>
        <v>051102</v>
      </c>
      <c r="B2078" s="53">
        <v>27</v>
      </c>
      <c r="C2078">
        <v>2077</v>
      </c>
      <c r="D2078">
        <v>51102</v>
      </c>
      <c r="E2078" t="s">
        <v>3042</v>
      </c>
      <c r="F2078" t="s">
        <v>2645</v>
      </c>
      <c r="G2078" t="str">
        <f>VLOOKUP(A2078,GIS!A:B,2,0)</f>
        <v>ちはら台東 ６ ・ ８</v>
      </c>
      <c r="H2078" t="s">
        <v>1390</v>
      </c>
      <c r="I2078" t="s">
        <v>2627</v>
      </c>
      <c r="J2078" s="66">
        <v>520</v>
      </c>
      <c r="K2078" s="66">
        <v>520</v>
      </c>
      <c r="L2078" s="66">
        <v>520</v>
      </c>
      <c r="M2078" s="66">
        <v>520</v>
      </c>
      <c r="N2078" s="66">
        <f>VLOOKUP(A2078,GIS!A:C,3,0)</f>
        <v>520</v>
      </c>
      <c r="O2078" s="66" t="str">
        <f t="shared" si="478"/>
        <v/>
      </c>
      <c r="P2078" s="66" t="str">
        <f t="shared" si="476"/>
        <v/>
      </c>
      <c r="Q2078" s="66">
        <f t="shared" si="479"/>
        <v>520</v>
      </c>
      <c r="R2078" s="66">
        <f t="shared" si="480"/>
        <v>520</v>
      </c>
      <c r="S2078" s="66">
        <f>Q2078-U2078-SUMIFS(条件付き不可!X:X,条件付き不可!E:E,D2078)</f>
        <v>520</v>
      </c>
      <c r="T2078" s="66">
        <f t="shared" si="477"/>
        <v>520</v>
      </c>
      <c r="U2078" s="66">
        <f>IF(COUNTIFS(条件付き不可!$E:$E,$D2078,条件付き不可!$C:$C,条件付き不可!$V$3)&gt;0,Q2078,SUMIFS(条件付き不可!$L:$L,条件付き不可!$E:$E,$D2078,条件付き不可!$C:$C,U$1))</f>
        <v>0</v>
      </c>
      <c r="V2078" s="66">
        <f>IF(COUNTIFS(条件付き不可!$E:$E,$D2078,条件付き不可!$C:$C,条件付き不可!$V$5)&gt;0,Q2078,IFERROR(VLOOKUP(D2078,条件付き不可!E:Y,21,0),0))</f>
        <v>0</v>
      </c>
    </row>
    <row r="2079" spans="1:22">
      <c r="A2079" s="53" t="str">
        <f t="shared" si="481"/>
        <v>051107</v>
      </c>
      <c r="B2079" s="53">
        <v>27</v>
      </c>
      <c r="C2079">
        <v>2078</v>
      </c>
      <c r="D2079">
        <v>51107</v>
      </c>
      <c r="E2079" t="s">
        <v>3042</v>
      </c>
      <c r="F2079" t="s">
        <v>2645</v>
      </c>
      <c r="G2079" t="str">
        <f>VLOOKUP(A2079,GIS!A:B,2,0)</f>
        <v>ちはら台東 ７A</v>
      </c>
      <c r="H2079" t="s">
        <v>1390</v>
      </c>
      <c r="I2079" t="s">
        <v>2627</v>
      </c>
      <c r="J2079" s="66">
        <v>365</v>
      </c>
      <c r="K2079" s="66">
        <v>365</v>
      </c>
      <c r="L2079" s="66">
        <v>365</v>
      </c>
      <c r="M2079" s="66">
        <v>365</v>
      </c>
      <c r="N2079" s="66">
        <f>VLOOKUP(A2079,GIS!A:C,3,0)</f>
        <v>365</v>
      </c>
      <c r="O2079" s="66" t="str">
        <f t="shared" si="478"/>
        <v/>
      </c>
      <c r="P2079" s="66" t="str">
        <f t="shared" si="476"/>
        <v/>
      </c>
      <c r="Q2079" s="66">
        <f t="shared" si="479"/>
        <v>365</v>
      </c>
      <c r="R2079" s="66">
        <f t="shared" si="480"/>
        <v>365</v>
      </c>
      <c r="S2079" s="66">
        <f>Q2079-U2079-SUMIFS(条件付き不可!X:X,条件付き不可!E:E,D2079)</f>
        <v>365</v>
      </c>
      <c r="T2079" s="66">
        <f t="shared" si="477"/>
        <v>365</v>
      </c>
      <c r="U2079" s="66">
        <f>IF(COUNTIFS(条件付き不可!$E:$E,$D2079,条件付き不可!$C:$C,条件付き不可!$V$3)&gt;0,Q2079,SUMIFS(条件付き不可!$L:$L,条件付き不可!$E:$E,$D2079,条件付き不可!$C:$C,U$1))</f>
        <v>0</v>
      </c>
      <c r="V2079" s="66">
        <f>IF(COUNTIFS(条件付き不可!$E:$E,$D2079,条件付き不可!$C:$C,条件付き不可!$V$5)&gt;0,Q2079,IFERROR(VLOOKUP(D2079,条件付き不可!E:Y,21,0),0))</f>
        <v>0</v>
      </c>
    </row>
    <row r="2080" spans="1:22">
      <c r="A2080" s="53" t="str">
        <f t="shared" si="481"/>
        <v>051087</v>
      </c>
      <c r="B2080" s="53">
        <v>27</v>
      </c>
      <c r="C2080">
        <v>2079</v>
      </c>
      <c r="D2080">
        <v>51087</v>
      </c>
      <c r="E2080" t="s">
        <v>3042</v>
      </c>
      <c r="F2080" t="s">
        <v>1397</v>
      </c>
      <c r="G2080" t="str">
        <f>VLOOKUP(A2080,GIS!A:B,2,0)</f>
        <v>越智町 A　（越智小学校）</v>
      </c>
      <c r="H2080" t="s">
        <v>1390</v>
      </c>
      <c r="I2080" t="s">
        <v>2628</v>
      </c>
      <c r="J2080" s="66">
        <v>515</v>
      </c>
      <c r="K2080" s="66">
        <v>515</v>
      </c>
      <c r="L2080" s="66">
        <v>515</v>
      </c>
      <c r="M2080" s="66">
        <v>515</v>
      </c>
      <c r="N2080" s="66">
        <f>VLOOKUP(A2080,GIS!A:C,3,0)</f>
        <v>515</v>
      </c>
      <c r="O2080" s="66" t="str">
        <f t="shared" si="478"/>
        <v/>
      </c>
      <c r="P2080" s="66" t="str">
        <f t="shared" si="476"/>
        <v/>
      </c>
      <c r="Q2080" s="66">
        <f t="shared" si="479"/>
        <v>515</v>
      </c>
      <c r="R2080" s="66">
        <f t="shared" si="480"/>
        <v>515</v>
      </c>
      <c r="S2080" s="66">
        <f>Q2080-U2080-SUMIFS(条件付き不可!X:X,条件付き不可!E:E,D2080)</f>
        <v>515</v>
      </c>
      <c r="T2080" s="66">
        <f t="shared" si="477"/>
        <v>515</v>
      </c>
      <c r="U2080" s="66">
        <f>IF(COUNTIFS(条件付き不可!$E:$E,$D2080,条件付き不可!$C:$C,条件付き不可!$V$3)&gt;0,Q2080,SUMIFS(条件付き不可!$L:$L,条件付き不可!$E:$E,$D2080,条件付き不可!$C:$C,U$1))</f>
        <v>0</v>
      </c>
      <c r="V2080" s="66">
        <f>IF(COUNTIFS(条件付き不可!$E:$E,$D2080,条件付き不可!$C:$C,条件付き不可!$V$5)&gt;0,Q2080,IFERROR(VLOOKUP(D2080,条件付き不可!E:Y,21,0),0))</f>
        <v>0</v>
      </c>
    </row>
    <row r="2081" spans="1:22">
      <c r="A2081" s="53" t="str">
        <f t="shared" si="481"/>
        <v>051088</v>
      </c>
      <c r="B2081" s="53">
        <v>27</v>
      </c>
      <c r="C2081">
        <v>2080</v>
      </c>
      <c r="D2081">
        <v>51088</v>
      </c>
      <c r="E2081" t="s">
        <v>3042</v>
      </c>
      <c r="F2081" t="s">
        <v>1397</v>
      </c>
      <c r="G2081" t="str">
        <f>VLOOKUP(A2081,GIS!A:B,2,0)</f>
        <v>越智町 B　（越智公民館）</v>
      </c>
      <c r="H2081" t="s">
        <v>1390</v>
      </c>
      <c r="I2081" t="s">
        <v>2628</v>
      </c>
      <c r="J2081" s="66">
        <v>750</v>
      </c>
      <c r="K2081" s="66">
        <v>750</v>
      </c>
      <c r="L2081" s="66">
        <v>750</v>
      </c>
      <c r="M2081" s="66">
        <v>750</v>
      </c>
      <c r="N2081" s="66">
        <f>VLOOKUP(A2081,GIS!A:C,3,0)</f>
        <v>750</v>
      </c>
      <c r="O2081" s="66" t="str">
        <f t="shared" si="478"/>
        <v/>
      </c>
      <c r="P2081" s="66" t="str">
        <f t="shared" si="476"/>
        <v/>
      </c>
      <c r="Q2081" s="66">
        <f t="shared" si="479"/>
        <v>750</v>
      </c>
      <c r="R2081" s="66">
        <f t="shared" si="480"/>
        <v>750</v>
      </c>
      <c r="S2081" s="66">
        <f>Q2081-U2081-SUMIFS(条件付き不可!X:X,条件付き不可!E:E,D2081)</f>
        <v>750</v>
      </c>
      <c r="T2081" s="66">
        <f t="shared" si="477"/>
        <v>750</v>
      </c>
      <c r="U2081" s="66">
        <f>IF(COUNTIFS(条件付き不可!$E:$E,$D2081,条件付き不可!$C:$C,条件付き不可!$V$3)&gt;0,Q2081,SUMIFS(条件付き不可!$L:$L,条件付き不可!$E:$E,$D2081,条件付き不可!$C:$C,U$1))</f>
        <v>0</v>
      </c>
      <c r="V2081" s="66">
        <f>IF(COUNTIFS(条件付き不可!$E:$E,$D2081,条件付き不可!$C:$C,条件付き不可!$V$5)&gt;0,Q2081,IFERROR(VLOOKUP(D2081,条件付き不可!E:Y,21,0),0))</f>
        <v>0</v>
      </c>
    </row>
    <row r="2082" spans="1:22">
      <c r="A2082" s="53" t="str">
        <f t="shared" si="481"/>
        <v>051094</v>
      </c>
      <c r="B2082" s="53">
        <v>27</v>
      </c>
      <c r="C2082">
        <v>2081</v>
      </c>
      <c r="D2082">
        <v>51094</v>
      </c>
      <c r="E2082" t="s">
        <v>3042</v>
      </c>
      <c r="F2082" t="s">
        <v>2646</v>
      </c>
      <c r="G2082" t="str">
        <f>VLOOKUP(A2082,GIS!A:B,2,0)</f>
        <v>大椎町 Ａ</v>
      </c>
      <c r="H2082" t="s">
        <v>1390</v>
      </c>
      <c r="I2082" t="s">
        <v>2628</v>
      </c>
      <c r="J2082" s="66">
        <v>540</v>
      </c>
      <c r="K2082" s="66">
        <v>540</v>
      </c>
      <c r="L2082" s="66">
        <v>540</v>
      </c>
      <c r="M2082" s="66">
        <v>540</v>
      </c>
      <c r="N2082" s="66">
        <f>VLOOKUP(A2082,GIS!A:C,3,0)</f>
        <v>540</v>
      </c>
      <c r="O2082" s="66" t="str">
        <f t="shared" si="478"/>
        <v/>
      </c>
      <c r="P2082" s="66" t="str">
        <f t="shared" si="476"/>
        <v/>
      </c>
      <c r="Q2082" s="66">
        <f t="shared" si="479"/>
        <v>540</v>
      </c>
      <c r="R2082" s="66">
        <f t="shared" si="480"/>
        <v>540</v>
      </c>
      <c r="S2082" s="66">
        <f>Q2082-U2082-SUMIFS(条件付き不可!X:X,条件付き不可!E:E,D2082)</f>
        <v>540</v>
      </c>
      <c r="T2082" s="66">
        <f t="shared" si="477"/>
        <v>540</v>
      </c>
      <c r="U2082" s="66">
        <f>IF(COUNTIFS(条件付き不可!$E:$E,$D2082,条件付き不可!$C:$C,条件付き不可!$V$3)&gt;0,Q2082,SUMIFS(条件付き不可!$L:$L,条件付き不可!$E:$E,$D2082,条件付き不可!$C:$C,U$1))</f>
        <v>0</v>
      </c>
      <c r="V2082" s="66">
        <f>IF(COUNTIFS(条件付き不可!$E:$E,$D2082,条件付き不可!$C:$C,条件付き不可!$V$5)&gt;0,Q2082,IFERROR(VLOOKUP(D2082,条件付き不可!E:Y,21,0),0))</f>
        <v>0</v>
      </c>
    </row>
    <row r="2083" spans="1:22">
      <c r="A2083" s="53" t="str">
        <f t="shared" si="481"/>
        <v>051095</v>
      </c>
      <c r="B2083" s="53">
        <v>27</v>
      </c>
      <c r="C2083">
        <v>2082</v>
      </c>
      <c r="D2083">
        <v>51095</v>
      </c>
      <c r="E2083" t="s">
        <v>3042</v>
      </c>
      <c r="F2083" t="s">
        <v>2646</v>
      </c>
      <c r="G2083" t="str">
        <f>VLOOKUP(A2083,GIS!A:B,2,0)</f>
        <v>大椎町 Ｂ</v>
      </c>
      <c r="H2083" t="s">
        <v>1390</v>
      </c>
      <c r="I2083" t="s">
        <v>2628</v>
      </c>
      <c r="J2083" s="66">
        <v>495</v>
      </c>
      <c r="K2083" s="66">
        <v>495</v>
      </c>
      <c r="L2083" s="66">
        <v>495</v>
      </c>
      <c r="M2083" s="66">
        <v>495</v>
      </c>
      <c r="N2083" s="66">
        <f>VLOOKUP(A2083,GIS!A:C,3,0)</f>
        <v>495</v>
      </c>
      <c r="O2083" s="66" t="str">
        <f t="shared" si="478"/>
        <v/>
      </c>
      <c r="P2083" s="66" t="str">
        <f t="shared" si="476"/>
        <v/>
      </c>
      <c r="Q2083" s="66">
        <f t="shared" si="479"/>
        <v>495</v>
      </c>
      <c r="R2083" s="66">
        <f t="shared" si="480"/>
        <v>495</v>
      </c>
      <c r="S2083" s="66">
        <f>Q2083-U2083-SUMIFS(条件付き不可!X:X,条件付き不可!E:E,D2083)</f>
        <v>495</v>
      </c>
      <c r="T2083" s="66">
        <f t="shared" si="477"/>
        <v>495</v>
      </c>
      <c r="U2083" s="66">
        <f>IF(COUNTIFS(条件付き不可!$E:$E,$D2083,条件付き不可!$C:$C,条件付き不可!$V$3)&gt;0,Q2083,SUMIFS(条件付き不可!$L:$L,条件付き不可!$E:$E,$D2083,条件付き不可!$C:$C,U$1))</f>
        <v>0</v>
      </c>
      <c r="V2083" s="66">
        <f>IF(COUNTIFS(条件付き不可!$E:$E,$D2083,条件付き不可!$C:$C,条件付き不可!$V$5)&gt;0,Q2083,IFERROR(VLOOKUP(D2083,条件付き不可!E:Y,21,0),0))</f>
        <v>0</v>
      </c>
    </row>
    <row r="2084" spans="1:22">
      <c r="A2084" s="53" t="str">
        <f t="shared" si="481"/>
        <v>051096</v>
      </c>
      <c r="B2084" s="53">
        <v>27</v>
      </c>
      <c r="C2084">
        <v>2083</v>
      </c>
      <c r="D2084">
        <v>51096</v>
      </c>
      <c r="E2084" t="s">
        <v>3042</v>
      </c>
      <c r="F2084" t="s">
        <v>2646</v>
      </c>
      <c r="G2084" t="str">
        <f>VLOOKUP(A2084,GIS!A:B,2,0)</f>
        <v>大木戸町</v>
      </c>
      <c r="H2084" t="s">
        <v>1390</v>
      </c>
      <c r="I2084" t="s">
        <v>2628</v>
      </c>
      <c r="J2084" s="66">
        <v>405</v>
      </c>
      <c r="K2084" s="66">
        <v>405</v>
      </c>
      <c r="L2084" s="66">
        <v>405</v>
      </c>
      <c r="M2084" s="66">
        <v>405</v>
      </c>
      <c r="N2084" s="66">
        <f>VLOOKUP(A2084,GIS!A:C,3,0)</f>
        <v>405</v>
      </c>
      <c r="O2084" s="66" t="str">
        <f t="shared" si="478"/>
        <v/>
      </c>
      <c r="P2084" s="66" t="str">
        <f t="shared" si="476"/>
        <v/>
      </c>
      <c r="Q2084" s="66">
        <f t="shared" si="479"/>
        <v>405</v>
      </c>
      <c r="R2084" s="66">
        <f t="shared" si="480"/>
        <v>405</v>
      </c>
      <c r="S2084" s="66">
        <f>Q2084-U2084-SUMIFS(条件付き不可!X:X,条件付き不可!E:E,D2084)</f>
        <v>405</v>
      </c>
      <c r="T2084" s="66">
        <f t="shared" si="477"/>
        <v>405</v>
      </c>
      <c r="U2084" s="66">
        <f>IF(COUNTIFS(条件付き不可!$E:$E,$D2084,条件付き不可!$C:$C,条件付き不可!$V$3)&gt;0,Q2084,SUMIFS(条件付き不可!$L:$L,条件付き不可!$E:$E,$D2084,条件付き不可!$C:$C,U$1))</f>
        <v>0</v>
      </c>
      <c r="V2084" s="66">
        <f>IF(COUNTIFS(条件付き不可!$E:$E,$D2084,条件付き不可!$C:$C,条件付き不可!$V$5)&gt;0,Q2084,IFERROR(VLOOKUP(D2084,条件付き不可!E:Y,21,0),0))</f>
        <v>0</v>
      </c>
    </row>
    <row r="2085" spans="1:22">
      <c r="A2085" s="53" t="str">
        <f t="shared" si="481"/>
        <v>051089</v>
      </c>
      <c r="B2085" s="53">
        <v>27</v>
      </c>
      <c r="C2085">
        <v>2084</v>
      </c>
      <c r="D2085">
        <v>51089</v>
      </c>
      <c r="E2085" t="s">
        <v>3042</v>
      </c>
      <c r="F2085" t="s">
        <v>2646</v>
      </c>
      <c r="G2085" t="str">
        <f>VLOOKUP(A2085,GIS!A:B,2,0)</f>
        <v>高津戸町</v>
      </c>
      <c r="H2085" t="s">
        <v>1390</v>
      </c>
      <c r="I2085" t="s">
        <v>2628</v>
      </c>
      <c r="J2085" s="66">
        <v>300</v>
      </c>
      <c r="K2085" s="66">
        <v>300</v>
      </c>
      <c r="L2085" s="66">
        <v>300</v>
      </c>
      <c r="M2085" s="66">
        <v>300</v>
      </c>
      <c r="N2085" s="66">
        <f>VLOOKUP(A2085,GIS!A:C,3,0)</f>
        <v>300</v>
      </c>
      <c r="O2085" s="66" t="str">
        <f t="shared" si="478"/>
        <v/>
      </c>
      <c r="P2085" s="66" t="str">
        <f t="shared" si="476"/>
        <v/>
      </c>
      <c r="Q2085" s="66">
        <f t="shared" si="479"/>
        <v>300</v>
      </c>
      <c r="R2085" s="66">
        <f t="shared" si="480"/>
        <v>300</v>
      </c>
      <c r="S2085" s="66">
        <f>Q2085-U2085-SUMIFS(条件付き不可!X:X,条件付き不可!E:E,D2085)</f>
        <v>300</v>
      </c>
      <c r="T2085" s="66">
        <f t="shared" si="477"/>
        <v>300</v>
      </c>
      <c r="U2085" s="66">
        <f>IF(COUNTIFS(条件付き不可!$E:$E,$D2085,条件付き不可!$C:$C,条件付き不可!$V$3)&gt;0,Q2085,SUMIFS(条件付き不可!$L:$L,条件付き不可!$E:$E,$D2085,条件付き不可!$C:$C,U$1))</f>
        <v>0</v>
      </c>
      <c r="V2085" s="66">
        <f>IF(COUNTIFS(条件付き不可!$E:$E,$D2085,条件付き不可!$C:$C,条件付き不可!$V$5)&gt;0,Q2085,IFERROR(VLOOKUP(D2085,条件付き不可!E:Y,21,0),0))</f>
        <v>0</v>
      </c>
    </row>
    <row r="2086" spans="1:22">
      <c r="A2086" s="53" t="str">
        <f t="shared" si="481"/>
        <v>051092</v>
      </c>
      <c r="B2086" s="53">
        <v>27</v>
      </c>
      <c r="C2086">
        <v>2085</v>
      </c>
      <c r="D2086">
        <v>51092</v>
      </c>
      <c r="E2086" t="s">
        <v>3042</v>
      </c>
      <c r="F2086" t="s">
        <v>2646</v>
      </c>
      <c r="G2086" t="str">
        <f>VLOOKUP(A2086,GIS!A:B,2,0)</f>
        <v>土気町 C　（土気小学校）</v>
      </c>
      <c r="H2086" t="s">
        <v>1390</v>
      </c>
      <c r="I2086" t="s">
        <v>2628</v>
      </c>
      <c r="J2086" s="66">
        <v>390</v>
      </c>
      <c r="K2086" s="66">
        <v>390</v>
      </c>
      <c r="L2086" s="66">
        <v>390</v>
      </c>
      <c r="M2086" s="66">
        <v>390</v>
      </c>
      <c r="N2086" s="66">
        <f>VLOOKUP(A2086,GIS!A:C,3,0)</f>
        <v>390</v>
      </c>
      <c r="O2086" s="66" t="str">
        <f t="shared" si="478"/>
        <v/>
      </c>
      <c r="P2086" s="66" t="str">
        <f t="shared" si="476"/>
        <v/>
      </c>
      <c r="Q2086" s="66">
        <f t="shared" si="479"/>
        <v>390</v>
      </c>
      <c r="R2086" s="66">
        <f t="shared" si="480"/>
        <v>390</v>
      </c>
      <c r="S2086" s="66">
        <f>Q2086-U2086-SUMIFS(条件付き不可!X:X,条件付き不可!E:E,D2086)</f>
        <v>390</v>
      </c>
      <c r="T2086" s="66">
        <f t="shared" si="477"/>
        <v>390</v>
      </c>
      <c r="U2086" s="66">
        <f>IF(COUNTIFS(条件付き不可!$E:$E,$D2086,条件付き不可!$C:$C,条件付き不可!$V$3)&gt;0,Q2086,SUMIFS(条件付き不可!$L:$L,条件付き不可!$E:$E,$D2086,条件付き不可!$C:$C,U$1))</f>
        <v>0</v>
      </c>
      <c r="V2086" s="66">
        <f>IF(COUNTIFS(条件付き不可!$E:$E,$D2086,条件付き不可!$C:$C,条件付き不可!$V$5)&gt;0,Q2086,IFERROR(VLOOKUP(D2086,条件付き不可!E:Y,21,0),0))</f>
        <v>0</v>
      </c>
    </row>
    <row r="2087" spans="1:22">
      <c r="A2087" s="53" t="str">
        <f t="shared" si="481"/>
        <v>051093</v>
      </c>
      <c r="B2087" s="53">
        <v>27</v>
      </c>
      <c r="C2087">
        <v>2086</v>
      </c>
      <c r="D2087">
        <v>51093</v>
      </c>
      <c r="E2087" t="s">
        <v>3042</v>
      </c>
      <c r="F2087" t="s">
        <v>2646</v>
      </c>
      <c r="G2087" t="str">
        <f>VLOOKUP(A2087,GIS!A:B,2,0)</f>
        <v>土気町 D　（ＪＲ 土気駅）</v>
      </c>
      <c r="H2087" t="s">
        <v>1390</v>
      </c>
      <c r="I2087" t="s">
        <v>2628</v>
      </c>
      <c r="J2087" s="66">
        <v>280</v>
      </c>
      <c r="K2087" s="66">
        <v>280</v>
      </c>
      <c r="L2087" s="66">
        <v>280</v>
      </c>
      <c r="M2087" s="66">
        <v>280</v>
      </c>
      <c r="N2087" s="66">
        <f>VLOOKUP(A2087,GIS!A:C,3,0)</f>
        <v>280</v>
      </c>
      <c r="O2087" s="66" t="str">
        <f t="shared" si="478"/>
        <v/>
      </c>
      <c r="P2087" s="66" t="str">
        <f t="shared" si="476"/>
        <v/>
      </c>
      <c r="Q2087" s="66">
        <f t="shared" si="479"/>
        <v>280</v>
      </c>
      <c r="R2087" s="66">
        <f t="shared" si="480"/>
        <v>280</v>
      </c>
      <c r="S2087" s="66">
        <f>Q2087-U2087-SUMIFS(条件付き不可!X:X,条件付き不可!E:E,D2087)</f>
        <v>280</v>
      </c>
      <c r="T2087" s="66">
        <f t="shared" si="477"/>
        <v>280</v>
      </c>
      <c r="U2087" s="66">
        <f>IF(COUNTIFS(条件付き不可!$E:$E,$D2087,条件付き不可!$C:$C,条件付き不可!$V$3)&gt;0,Q2087,SUMIFS(条件付き不可!$L:$L,条件付き不可!$E:$E,$D2087,条件付き不可!$C:$C,U$1))</f>
        <v>0</v>
      </c>
      <c r="V2087" s="66">
        <f>IF(COUNTIFS(条件付き不可!$E:$E,$D2087,条件付き不可!$C:$C,条件付き不可!$V$5)&gt;0,Q2087,IFERROR(VLOOKUP(D2087,条件付き不可!E:Y,21,0),0))</f>
        <v>0</v>
      </c>
    </row>
    <row r="2088" spans="1:22">
      <c r="A2088" s="53" t="str">
        <f t="shared" si="481"/>
        <v>051097</v>
      </c>
      <c r="B2088" s="53">
        <v>27</v>
      </c>
      <c r="C2088">
        <v>2087</v>
      </c>
      <c r="D2088">
        <v>51097</v>
      </c>
      <c r="E2088" t="s">
        <v>3042</v>
      </c>
      <c r="F2088" t="s">
        <v>2646</v>
      </c>
      <c r="G2088" t="str">
        <f>VLOOKUP(A2088,GIS!A:B,2,0)</f>
        <v xml:space="preserve">土気町 E　（中峠公園）       </v>
      </c>
      <c r="H2088" t="s">
        <v>1390</v>
      </c>
      <c r="I2088" t="s">
        <v>2628</v>
      </c>
      <c r="J2088" s="66">
        <v>330</v>
      </c>
      <c r="K2088" s="66">
        <v>330</v>
      </c>
      <c r="L2088" s="66">
        <v>330</v>
      </c>
      <c r="M2088" s="66">
        <v>330</v>
      </c>
      <c r="N2088" s="66">
        <f>VLOOKUP(A2088,GIS!A:C,3,0)</f>
        <v>330</v>
      </c>
      <c r="O2088" s="66" t="str">
        <f t="shared" si="478"/>
        <v/>
      </c>
      <c r="P2088" s="66" t="str">
        <f t="shared" si="476"/>
        <v/>
      </c>
      <c r="Q2088" s="66">
        <f t="shared" si="479"/>
        <v>330</v>
      </c>
      <c r="R2088" s="66">
        <f t="shared" si="480"/>
        <v>330</v>
      </c>
      <c r="S2088" s="66">
        <f>Q2088-U2088-SUMIFS(条件付き不可!X:X,条件付き不可!E:E,D2088)</f>
        <v>330</v>
      </c>
      <c r="T2088" s="66">
        <f t="shared" si="477"/>
        <v>330</v>
      </c>
      <c r="U2088" s="66">
        <f>IF(COUNTIFS(条件付き不可!$E:$E,$D2088,条件付き不可!$C:$C,条件付き不可!$V$3)&gt;0,Q2088,SUMIFS(条件付き不可!$L:$L,条件付き不可!$E:$E,$D2088,条件付き不可!$C:$C,U$1))</f>
        <v>0</v>
      </c>
      <c r="V2088" s="66">
        <f>IF(COUNTIFS(条件付き不可!$E:$E,$D2088,条件付き不可!$C:$C,条件付き不可!$V$5)&gt;0,Q2088,IFERROR(VLOOKUP(D2088,条件付き不可!E:Y,21,0),0))</f>
        <v>0</v>
      </c>
    </row>
    <row r="2089" spans="1:22">
      <c r="A2089" s="53" t="str">
        <f t="shared" si="481"/>
        <v>051073</v>
      </c>
      <c r="B2089" s="53">
        <v>27</v>
      </c>
      <c r="C2089">
        <v>2088</v>
      </c>
      <c r="D2089">
        <v>51073</v>
      </c>
      <c r="E2089" t="s">
        <v>3042</v>
      </c>
      <c r="F2089" t="s">
        <v>1396</v>
      </c>
      <c r="G2089" t="str">
        <f>VLOOKUP(A2089,GIS!A:B,2,0)</f>
        <v>あすみが丘 １</v>
      </c>
      <c r="H2089" t="s">
        <v>1390</v>
      </c>
      <c r="I2089" t="s">
        <v>2628</v>
      </c>
      <c r="J2089" s="66">
        <v>385</v>
      </c>
      <c r="K2089" s="66">
        <v>385</v>
      </c>
      <c r="L2089" s="66">
        <v>385</v>
      </c>
      <c r="M2089" s="66">
        <v>385</v>
      </c>
      <c r="N2089" s="66">
        <f>VLOOKUP(A2089,GIS!A:C,3,0)</f>
        <v>385</v>
      </c>
      <c r="O2089" s="66" t="str">
        <f t="shared" si="478"/>
        <v/>
      </c>
      <c r="P2089" s="66" t="str">
        <f t="shared" si="476"/>
        <v/>
      </c>
      <c r="Q2089" s="66">
        <f t="shared" si="479"/>
        <v>385</v>
      </c>
      <c r="R2089" s="66">
        <f t="shared" si="480"/>
        <v>385</v>
      </c>
      <c r="S2089" s="66">
        <f>Q2089-U2089-SUMIFS(条件付き不可!X:X,条件付き不可!E:E,D2089)</f>
        <v>385</v>
      </c>
      <c r="T2089" s="66">
        <f t="shared" si="477"/>
        <v>385</v>
      </c>
      <c r="U2089" s="66">
        <f>IF(COUNTIFS(条件付き不可!$E:$E,$D2089,条件付き不可!$C:$C,条件付き不可!$V$3)&gt;0,Q2089,SUMIFS(条件付き不可!$L:$L,条件付き不可!$E:$E,$D2089,条件付き不可!$C:$C,U$1))</f>
        <v>0</v>
      </c>
      <c r="V2089" s="66">
        <f>IF(COUNTIFS(条件付き不可!$E:$E,$D2089,条件付き不可!$C:$C,条件付き不可!$V$5)&gt;0,Q2089,IFERROR(VLOOKUP(D2089,条件付き不可!E:Y,21,0),0))</f>
        <v>0</v>
      </c>
    </row>
    <row r="2090" spans="1:22">
      <c r="A2090" s="53" t="str">
        <f t="shared" si="481"/>
        <v>051074</v>
      </c>
      <c r="B2090" s="53">
        <v>27</v>
      </c>
      <c r="C2090">
        <v>2089</v>
      </c>
      <c r="D2090">
        <v>51074</v>
      </c>
      <c r="E2090" t="s">
        <v>3042</v>
      </c>
      <c r="F2090" t="s">
        <v>1396</v>
      </c>
      <c r="G2090" t="str">
        <f>VLOOKUP(A2090,GIS!A:B,2,0)</f>
        <v>あすみが丘 １ ・ ３</v>
      </c>
      <c r="H2090" t="s">
        <v>1390</v>
      </c>
      <c r="I2090" t="s">
        <v>2628</v>
      </c>
      <c r="J2090" s="66">
        <v>400</v>
      </c>
      <c r="K2090" s="66">
        <v>400</v>
      </c>
      <c r="L2090" s="66">
        <v>400</v>
      </c>
      <c r="M2090" s="66">
        <v>400</v>
      </c>
      <c r="N2090" s="66">
        <f>VLOOKUP(A2090,GIS!A:C,3,0)</f>
        <v>400</v>
      </c>
      <c r="O2090" s="66" t="str">
        <f t="shared" si="478"/>
        <v/>
      </c>
      <c r="P2090" s="66" t="str">
        <f t="shared" si="476"/>
        <v/>
      </c>
      <c r="Q2090" s="66">
        <f t="shared" si="479"/>
        <v>400</v>
      </c>
      <c r="R2090" s="66">
        <f t="shared" si="480"/>
        <v>400</v>
      </c>
      <c r="S2090" s="66">
        <f>Q2090-U2090-SUMIFS(条件付き不可!X:X,条件付き不可!E:E,D2090)</f>
        <v>400</v>
      </c>
      <c r="T2090" s="66">
        <f t="shared" si="477"/>
        <v>400</v>
      </c>
      <c r="U2090" s="66">
        <f>IF(COUNTIFS(条件付き不可!$E:$E,$D2090,条件付き不可!$C:$C,条件付き不可!$V$3)&gt;0,Q2090,SUMIFS(条件付き不可!$L:$L,条件付き不可!$E:$E,$D2090,条件付き不可!$C:$C,U$1))</f>
        <v>0</v>
      </c>
      <c r="V2090" s="66">
        <f>IF(COUNTIFS(条件付き不可!$E:$E,$D2090,条件付き不可!$C:$C,条件付き不可!$V$5)&gt;0,Q2090,IFERROR(VLOOKUP(D2090,条件付き不可!E:Y,21,0),0))</f>
        <v>0</v>
      </c>
    </row>
    <row r="2091" spans="1:22">
      <c r="A2091" s="53" t="str">
        <f t="shared" si="481"/>
        <v>051075</v>
      </c>
      <c r="B2091" s="53">
        <v>27</v>
      </c>
      <c r="C2091">
        <v>2090</v>
      </c>
      <c r="D2091">
        <v>51075</v>
      </c>
      <c r="E2091" t="s">
        <v>3042</v>
      </c>
      <c r="F2091" t="s">
        <v>1396</v>
      </c>
      <c r="G2091" t="str">
        <f>VLOOKUP(A2091,GIS!A:B,2,0)</f>
        <v>あすみが丘 ２Ａ</v>
      </c>
      <c r="H2091" t="s">
        <v>1390</v>
      </c>
      <c r="I2091" t="s">
        <v>2628</v>
      </c>
      <c r="J2091" s="66">
        <v>400</v>
      </c>
      <c r="K2091" s="66">
        <v>400</v>
      </c>
      <c r="L2091" s="66">
        <v>400</v>
      </c>
      <c r="M2091" s="66">
        <v>400</v>
      </c>
      <c r="N2091" s="66">
        <f>VLOOKUP(A2091,GIS!A:C,3,0)</f>
        <v>400</v>
      </c>
      <c r="O2091" s="66" t="str">
        <f t="shared" si="478"/>
        <v/>
      </c>
      <c r="P2091" s="66" t="str">
        <f t="shared" si="476"/>
        <v/>
      </c>
      <c r="Q2091" s="66">
        <f t="shared" si="479"/>
        <v>400</v>
      </c>
      <c r="R2091" s="66">
        <f t="shared" si="480"/>
        <v>400</v>
      </c>
      <c r="S2091" s="66">
        <f>Q2091-U2091-SUMIFS(条件付き不可!X:X,条件付き不可!E:E,D2091)</f>
        <v>400</v>
      </c>
      <c r="T2091" s="66">
        <f t="shared" si="477"/>
        <v>400</v>
      </c>
      <c r="U2091" s="66">
        <f>IF(COUNTIFS(条件付き不可!$E:$E,$D2091,条件付き不可!$C:$C,条件付き不可!$V$3)&gt;0,Q2091,SUMIFS(条件付き不可!$L:$L,条件付き不可!$E:$E,$D2091,条件付き不可!$C:$C,U$1))</f>
        <v>0</v>
      </c>
      <c r="V2091" s="66">
        <f>IF(COUNTIFS(条件付き不可!$E:$E,$D2091,条件付き不可!$C:$C,条件付き不可!$V$5)&gt;0,Q2091,IFERROR(VLOOKUP(D2091,条件付き不可!E:Y,21,0),0))</f>
        <v>0</v>
      </c>
    </row>
    <row r="2092" spans="1:22">
      <c r="A2092" s="53" t="str">
        <f t="shared" si="481"/>
        <v>051117</v>
      </c>
      <c r="B2092" s="53">
        <v>27</v>
      </c>
      <c r="C2092">
        <v>2091</v>
      </c>
      <c r="D2092">
        <v>51117</v>
      </c>
      <c r="E2092" t="s">
        <v>3042</v>
      </c>
      <c r="F2092" t="s">
        <v>1396</v>
      </c>
      <c r="G2092" t="str">
        <f>VLOOKUP(A2092,GIS!A:B,2,0)</f>
        <v>あすみが丘 ２B</v>
      </c>
      <c r="H2092" t="s">
        <v>1390</v>
      </c>
      <c r="I2092" t="s">
        <v>2628</v>
      </c>
      <c r="J2092" s="66">
        <v>445</v>
      </c>
      <c r="K2092" s="66">
        <v>445</v>
      </c>
      <c r="L2092" s="66">
        <v>445</v>
      </c>
      <c r="M2092" s="66">
        <v>445</v>
      </c>
      <c r="N2092" s="66">
        <f>VLOOKUP(A2092,GIS!A:C,3,0)</f>
        <v>445</v>
      </c>
      <c r="O2092" s="66" t="str">
        <f t="shared" si="478"/>
        <v/>
      </c>
      <c r="P2092" s="66" t="str">
        <f t="shared" si="476"/>
        <v/>
      </c>
      <c r="Q2092" s="66">
        <f t="shared" si="479"/>
        <v>445</v>
      </c>
      <c r="R2092" s="66">
        <f t="shared" si="480"/>
        <v>445</v>
      </c>
      <c r="S2092" s="66">
        <f>Q2092-U2092-SUMIFS(条件付き不可!X:X,条件付き不可!E:E,D2092)</f>
        <v>445</v>
      </c>
      <c r="T2092" s="66">
        <f t="shared" si="477"/>
        <v>445</v>
      </c>
      <c r="U2092" s="66">
        <f>IF(COUNTIFS(条件付き不可!$E:$E,$D2092,条件付き不可!$C:$C,条件付き不可!$V$3)&gt;0,Q2092,SUMIFS(条件付き不可!$L:$L,条件付き不可!$E:$E,$D2092,条件付き不可!$C:$C,U$1))</f>
        <v>0</v>
      </c>
      <c r="V2092" s="66">
        <f>IF(COUNTIFS(条件付き不可!$E:$E,$D2092,条件付き不可!$C:$C,条件付き不可!$V$5)&gt;0,Q2092,IFERROR(VLOOKUP(D2092,条件付き不可!E:Y,21,0),0))</f>
        <v>0</v>
      </c>
    </row>
    <row r="2093" spans="1:22">
      <c r="A2093" s="53" t="str">
        <f t="shared" si="481"/>
        <v>051076</v>
      </c>
      <c r="B2093" s="53">
        <v>27</v>
      </c>
      <c r="C2093">
        <v>2092</v>
      </c>
      <c r="D2093">
        <v>51076</v>
      </c>
      <c r="E2093" t="s">
        <v>3042</v>
      </c>
      <c r="F2093" t="s">
        <v>1396</v>
      </c>
      <c r="G2093" t="str">
        <f>VLOOKUP(A2093,GIS!A:B,2,0)</f>
        <v>あすみが丘 ３</v>
      </c>
      <c r="H2093" t="s">
        <v>1390</v>
      </c>
      <c r="I2093" t="s">
        <v>2628</v>
      </c>
      <c r="J2093" s="66">
        <v>630</v>
      </c>
      <c r="K2093" s="66">
        <v>630</v>
      </c>
      <c r="L2093" s="66">
        <v>630</v>
      </c>
      <c r="M2093" s="66">
        <v>630</v>
      </c>
      <c r="N2093" s="66">
        <f>VLOOKUP(A2093,GIS!A:C,3,0)</f>
        <v>630</v>
      </c>
      <c r="O2093" s="66" t="str">
        <f t="shared" si="478"/>
        <v/>
      </c>
      <c r="P2093" s="66" t="str">
        <f t="shared" si="476"/>
        <v/>
      </c>
      <c r="Q2093" s="66">
        <f t="shared" si="479"/>
        <v>630</v>
      </c>
      <c r="R2093" s="66">
        <f t="shared" si="480"/>
        <v>630</v>
      </c>
      <c r="S2093" s="66">
        <f>Q2093-U2093-SUMIFS(条件付き不可!X:X,条件付き不可!E:E,D2093)</f>
        <v>630</v>
      </c>
      <c r="T2093" s="66">
        <f t="shared" si="477"/>
        <v>630</v>
      </c>
      <c r="U2093" s="66">
        <f>IF(COUNTIFS(条件付き不可!$E:$E,$D2093,条件付き不可!$C:$C,条件付き不可!$V$3)&gt;0,Q2093,SUMIFS(条件付き不可!$L:$L,条件付き不可!$E:$E,$D2093,条件付き不可!$C:$C,U$1))</f>
        <v>0</v>
      </c>
      <c r="V2093" s="66">
        <f>IF(COUNTIFS(条件付き不可!$E:$E,$D2093,条件付き不可!$C:$C,条件付き不可!$V$5)&gt;0,Q2093,IFERROR(VLOOKUP(D2093,条件付き不可!E:Y,21,0),0))</f>
        <v>0</v>
      </c>
    </row>
    <row r="2094" spans="1:22">
      <c r="A2094" s="53" t="str">
        <f t="shared" si="481"/>
        <v>051077</v>
      </c>
      <c r="B2094" s="53">
        <v>27</v>
      </c>
      <c r="C2094">
        <v>2093</v>
      </c>
      <c r="D2094">
        <v>51077</v>
      </c>
      <c r="E2094" t="s">
        <v>3042</v>
      </c>
      <c r="F2094" t="s">
        <v>1396</v>
      </c>
      <c r="G2094" t="str">
        <f>VLOOKUP(A2094,GIS!A:B,2,0)</f>
        <v>あすみが丘 ３ ・ ４</v>
      </c>
      <c r="H2094" t="s">
        <v>1390</v>
      </c>
      <c r="I2094" t="s">
        <v>2628</v>
      </c>
      <c r="J2094" s="66">
        <v>525</v>
      </c>
      <c r="K2094" s="66">
        <v>525</v>
      </c>
      <c r="L2094" s="66">
        <v>525</v>
      </c>
      <c r="M2094" s="66">
        <v>525</v>
      </c>
      <c r="N2094" s="66">
        <f>VLOOKUP(A2094,GIS!A:C,3,0)</f>
        <v>525</v>
      </c>
      <c r="O2094" s="66" t="str">
        <f t="shared" si="478"/>
        <v/>
      </c>
      <c r="P2094" s="66" t="str">
        <f t="shared" si="476"/>
        <v/>
      </c>
      <c r="Q2094" s="66">
        <f t="shared" si="479"/>
        <v>525</v>
      </c>
      <c r="R2094" s="66">
        <f t="shared" si="480"/>
        <v>525</v>
      </c>
      <c r="S2094" s="66">
        <f>Q2094-U2094-SUMIFS(条件付き不可!X:X,条件付き不可!E:E,D2094)</f>
        <v>525</v>
      </c>
      <c r="T2094" s="66">
        <f t="shared" si="477"/>
        <v>525</v>
      </c>
      <c r="U2094" s="66">
        <f>IF(COUNTIFS(条件付き不可!$E:$E,$D2094,条件付き不可!$C:$C,条件付き不可!$V$3)&gt;0,Q2094,SUMIFS(条件付き不可!$L:$L,条件付き不可!$E:$E,$D2094,条件付き不可!$C:$C,U$1))</f>
        <v>0</v>
      </c>
      <c r="V2094" s="66">
        <f>IF(COUNTIFS(条件付き不可!$E:$E,$D2094,条件付き不可!$C:$C,条件付き不可!$V$5)&gt;0,Q2094,IFERROR(VLOOKUP(D2094,条件付き不可!E:Y,21,0),0))</f>
        <v>0</v>
      </c>
    </row>
    <row r="2095" spans="1:22">
      <c r="A2095" s="53" t="str">
        <f t="shared" si="481"/>
        <v>051078</v>
      </c>
      <c r="B2095" s="53">
        <v>27</v>
      </c>
      <c r="C2095">
        <v>2094</v>
      </c>
      <c r="D2095">
        <v>51078</v>
      </c>
      <c r="E2095" t="s">
        <v>3042</v>
      </c>
      <c r="F2095" t="s">
        <v>1396</v>
      </c>
      <c r="G2095" t="str">
        <f>VLOOKUP(A2095,GIS!A:B,2,0)</f>
        <v>あすみが丘 ４ ― Ａ</v>
      </c>
      <c r="H2095" t="s">
        <v>1390</v>
      </c>
      <c r="I2095" t="s">
        <v>2628</v>
      </c>
      <c r="J2095" s="66">
        <v>400</v>
      </c>
      <c r="K2095" s="66">
        <v>400</v>
      </c>
      <c r="L2095" s="66">
        <v>400</v>
      </c>
      <c r="M2095" s="66">
        <v>400</v>
      </c>
      <c r="N2095" s="66">
        <f>VLOOKUP(A2095,GIS!A:C,3,0)</f>
        <v>400</v>
      </c>
      <c r="O2095" s="66" t="str">
        <f t="shared" si="478"/>
        <v/>
      </c>
      <c r="P2095" s="66" t="str">
        <f t="shared" si="476"/>
        <v/>
      </c>
      <c r="Q2095" s="66">
        <f t="shared" si="479"/>
        <v>400</v>
      </c>
      <c r="R2095" s="66">
        <f t="shared" si="480"/>
        <v>400</v>
      </c>
      <c r="S2095" s="66">
        <f>Q2095-U2095-SUMIFS(条件付き不可!X:X,条件付き不可!E:E,D2095)</f>
        <v>400</v>
      </c>
      <c r="T2095" s="66">
        <f t="shared" si="477"/>
        <v>400</v>
      </c>
      <c r="U2095" s="66">
        <f>IF(COUNTIFS(条件付き不可!$E:$E,$D2095,条件付き不可!$C:$C,条件付き不可!$V$3)&gt;0,Q2095,SUMIFS(条件付き不可!$L:$L,条件付き不可!$E:$E,$D2095,条件付き不可!$C:$C,U$1))</f>
        <v>0</v>
      </c>
      <c r="V2095" s="66">
        <f>IF(COUNTIFS(条件付き不可!$E:$E,$D2095,条件付き不可!$C:$C,条件付き不可!$V$5)&gt;0,Q2095,IFERROR(VLOOKUP(D2095,条件付き不可!E:Y,21,0),0))</f>
        <v>0</v>
      </c>
    </row>
    <row r="2096" spans="1:22">
      <c r="A2096" s="53" t="str">
        <f t="shared" si="481"/>
        <v>051079</v>
      </c>
      <c r="B2096" s="53">
        <v>27</v>
      </c>
      <c r="C2096">
        <v>2095</v>
      </c>
      <c r="D2096">
        <v>51079</v>
      </c>
      <c r="E2096" t="s">
        <v>3042</v>
      </c>
      <c r="F2096" t="s">
        <v>1396</v>
      </c>
      <c r="G2096" t="str">
        <f>VLOOKUP(A2096,GIS!A:B,2,0)</f>
        <v>あすみが丘 ４ ― Ｂ</v>
      </c>
      <c r="H2096" t="s">
        <v>1390</v>
      </c>
      <c r="I2096" t="s">
        <v>2628</v>
      </c>
      <c r="J2096" s="66">
        <v>740</v>
      </c>
      <c r="K2096" s="66">
        <v>740</v>
      </c>
      <c r="L2096" s="66">
        <v>740</v>
      </c>
      <c r="M2096" s="66">
        <v>740</v>
      </c>
      <c r="N2096" s="66">
        <f>VLOOKUP(A2096,GIS!A:C,3,0)</f>
        <v>740</v>
      </c>
      <c r="O2096" s="66" t="str">
        <f t="shared" si="478"/>
        <v/>
      </c>
      <c r="P2096" s="66" t="str">
        <f t="shared" si="476"/>
        <v/>
      </c>
      <c r="Q2096" s="66">
        <f t="shared" si="479"/>
        <v>740</v>
      </c>
      <c r="R2096" s="66">
        <f t="shared" si="480"/>
        <v>740</v>
      </c>
      <c r="S2096" s="66">
        <f>Q2096-U2096-SUMIFS(条件付き不可!X:X,条件付き不可!E:E,D2096)</f>
        <v>740</v>
      </c>
      <c r="T2096" s="66">
        <f t="shared" si="477"/>
        <v>740</v>
      </c>
      <c r="U2096" s="66">
        <f>IF(COUNTIFS(条件付き不可!$E:$E,$D2096,条件付き不可!$C:$C,条件付き不可!$V$3)&gt;0,Q2096,SUMIFS(条件付き不可!$L:$L,条件付き不可!$E:$E,$D2096,条件付き不可!$C:$C,U$1))</f>
        <v>0</v>
      </c>
      <c r="V2096" s="66">
        <f>IF(COUNTIFS(条件付き不可!$E:$E,$D2096,条件付き不可!$C:$C,条件付き不可!$V$5)&gt;0,Q2096,IFERROR(VLOOKUP(D2096,条件付き不可!E:Y,21,0),0))</f>
        <v>0</v>
      </c>
    </row>
    <row r="2097" spans="1:22">
      <c r="A2097" s="53" t="str">
        <f t="shared" si="481"/>
        <v>051080</v>
      </c>
      <c r="B2097" s="53">
        <v>27</v>
      </c>
      <c r="C2097">
        <v>2096</v>
      </c>
      <c r="D2097">
        <v>51080</v>
      </c>
      <c r="E2097" t="s">
        <v>3042</v>
      </c>
      <c r="F2097" t="s">
        <v>1396</v>
      </c>
      <c r="G2097" t="str">
        <f>VLOOKUP(A2097,GIS!A:B,2,0)</f>
        <v>あすみが丘 ５ ― Ａ</v>
      </c>
      <c r="H2097" t="s">
        <v>1390</v>
      </c>
      <c r="I2097" t="s">
        <v>2628</v>
      </c>
      <c r="J2097" s="66">
        <v>480</v>
      </c>
      <c r="K2097" s="66">
        <v>480</v>
      </c>
      <c r="L2097" s="66">
        <v>480</v>
      </c>
      <c r="M2097" s="66">
        <v>480</v>
      </c>
      <c r="N2097" s="66">
        <f>VLOOKUP(A2097,GIS!A:C,3,0)</f>
        <v>480</v>
      </c>
      <c r="O2097" s="66" t="str">
        <f t="shared" si="478"/>
        <v/>
      </c>
      <c r="P2097" s="66" t="str">
        <f t="shared" si="476"/>
        <v/>
      </c>
      <c r="Q2097" s="66">
        <f t="shared" si="479"/>
        <v>480</v>
      </c>
      <c r="R2097" s="66">
        <f t="shared" si="480"/>
        <v>480</v>
      </c>
      <c r="S2097" s="66">
        <f>Q2097-U2097-SUMIFS(条件付き不可!X:X,条件付き不可!E:E,D2097)</f>
        <v>480</v>
      </c>
      <c r="T2097" s="66">
        <f t="shared" si="477"/>
        <v>480</v>
      </c>
      <c r="U2097" s="66">
        <f>IF(COUNTIFS(条件付き不可!$E:$E,$D2097,条件付き不可!$C:$C,条件付き不可!$V$3)&gt;0,Q2097,SUMIFS(条件付き不可!$L:$L,条件付き不可!$E:$E,$D2097,条件付き不可!$C:$C,U$1))</f>
        <v>0</v>
      </c>
      <c r="V2097" s="66">
        <f>IF(COUNTIFS(条件付き不可!$E:$E,$D2097,条件付き不可!$C:$C,条件付き不可!$V$5)&gt;0,Q2097,IFERROR(VLOOKUP(D2097,条件付き不可!E:Y,21,0),0))</f>
        <v>0</v>
      </c>
    </row>
    <row r="2098" spans="1:22">
      <c r="A2098" s="53" t="str">
        <f t="shared" si="481"/>
        <v>051081</v>
      </c>
      <c r="B2098" s="53">
        <v>27</v>
      </c>
      <c r="C2098">
        <v>2097</v>
      </c>
      <c r="D2098">
        <v>51081</v>
      </c>
      <c r="E2098" t="s">
        <v>3042</v>
      </c>
      <c r="F2098" t="s">
        <v>1396</v>
      </c>
      <c r="G2098" t="str">
        <f>VLOOKUP(A2098,GIS!A:B,2,0)</f>
        <v>あすみが丘 ５ ― Ｂ</v>
      </c>
      <c r="H2098" t="s">
        <v>1390</v>
      </c>
      <c r="I2098" t="s">
        <v>2628</v>
      </c>
      <c r="J2098" s="66">
        <v>355</v>
      </c>
      <c r="K2098" s="66">
        <v>355</v>
      </c>
      <c r="L2098" s="66">
        <v>355</v>
      </c>
      <c r="M2098" s="66">
        <v>355</v>
      </c>
      <c r="N2098" s="66">
        <f>VLOOKUP(A2098,GIS!A:C,3,0)</f>
        <v>355</v>
      </c>
      <c r="O2098" s="66" t="str">
        <f t="shared" si="478"/>
        <v/>
      </c>
      <c r="P2098" s="66" t="str">
        <f t="shared" si="476"/>
        <v/>
      </c>
      <c r="Q2098" s="66">
        <f t="shared" si="479"/>
        <v>355</v>
      </c>
      <c r="R2098" s="66">
        <f t="shared" si="480"/>
        <v>355</v>
      </c>
      <c r="S2098" s="66">
        <f>Q2098-U2098-SUMIFS(条件付き不可!X:X,条件付き不可!E:E,D2098)</f>
        <v>355</v>
      </c>
      <c r="T2098" s="66">
        <f t="shared" si="477"/>
        <v>355</v>
      </c>
      <c r="U2098" s="66">
        <f>IF(COUNTIFS(条件付き不可!$E:$E,$D2098,条件付き不可!$C:$C,条件付き不可!$V$3)&gt;0,Q2098,SUMIFS(条件付き不可!$L:$L,条件付き不可!$E:$E,$D2098,条件付き不可!$C:$C,U$1))</f>
        <v>0</v>
      </c>
      <c r="V2098" s="66">
        <f>IF(COUNTIFS(条件付き不可!$E:$E,$D2098,条件付き不可!$C:$C,条件付き不可!$V$5)&gt;0,Q2098,IFERROR(VLOOKUP(D2098,条件付き不可!E:Y,21,0),0))</f>
        <v>0</v>
      </c>
    </row>
    <row r="2099" spans="1:22">
      <c r="A2099" s="53" t="str">
        <f t="shared" si="481"/>
        <v>051082</v>
      </c>
      <c r="B2099" s="53">
        <v>27</v>
      </c>
      <c r="C2099">
        <v>2098</v>
      </c>
      <c r="D2099">
        <v>51082</v>
      </c>
      <c r="E2099" t="s">
        <v>3042</v>
      </c>
      <c r="F2099" t="s">
        <v>1396</v>
      </c>
      <c r="G2099" t="str">
        <f>VLOOKUP(A2099,GIS!A:B,2,0)</f>
        <v>あすみが丘 ６</v>
      </c>
      <c r="H2099" t="s">
        <v>1390</v>
      </c>
      <c r="I2099" t="s">
        <v>2628</v>
      </c>
      <c r="J2099" s="66">
        <v>470</v>
      </c>
      <c r="K2099" s="66">
        <v>470</v>
      </c>
      <c r="L2099" s="66">
        <v>470</v>
      </c>
      <c r="M2099" s="66">
        <v>470</v>
      </c>
      <c r="N2099" s="66">
        <f>VLOOKUP(A2099,GIS!A:C,3,0)</f>
        <v>470</v>
      </c>
      <c r="O2099" s="66" t="str">
        <f t="shared" si="478"/>
        <v/>
      </c>
      <c r="P2099" s="66" t="str">
        <f t="shared" si="476"/>
        <v/>
      </c>
      <c r="Q2099" s="66">
        <f t="shared" si="479"/>
        <v>470</v>
      </c>
      <c r="R2099" s="66">
        <f t="shared" si="480"/>
        <v>470</v>
      </c>
      <c r="S2099" s="66">
        <f>Q2099-U2099-SUMIFS(条件付き不可!X:X,条件付き不可!E:E,D2099)</f>
        <v>470</v>
      </c>
      <c r="T2099" s="66">
        <f t="shared" si="477"/>
        <v>470</v>
      </c>
      <c r="U2099" s="66">
        <f>IF(COUNTIFS(条件付き不可!$E:$E,$D2099,条件付き不可!$C:$C,条件付き不可!$V$3)&gt;0,Q2099,SUMIFS(条件付き不可!$L:$L,条件付き不可!$E:$E,$D2099,条件付き不可!$C:$C,U$1))</f>
        <v>0</v>
      </c>
      <c r="V2099" s="66">
        <f>IF(COUNTIFS(条件付き不可!$E:$E,$D2099,条件付き不可!$C:$C,条件付き不可!$V$5)&gt;0,Q2099,IFERROR(VLOOKUP(D2099,条件付き不可!E:Y,21,0),0))</f>
        <v>0</v>
      </c>
    </row>
    <row r="2100" spans="1:22">
      <c r="A2100" s="53" t="str">
        <f t="shared" si="481"/>
        <v>051083</v>
      </c>
      <c r="B2100" s="53">
        <v>27</v>
      </c>
      <c r="C2100">
        <v>2099</v>
      </c>
      <c r="D2100">
        <v>51083</v>
      </c>
      <c r="E2100" t="s">
        <v>3042</v>
      </c>
      <c r="F2100" t="s">
        <v>1396</v>
      </c>
      <c r="G2100" t="str">
        <f>VLOOKUP(A2100,GIS!A:B,2,0)</f>
        <v>あすみが丘 ６ ・ ７</v>
      </c>
      <c r="H2100" t="s">
        <v>1390</v>
      </c>
      <c r="I2100" t="s">
        <v>2628</v>
      </c>
      <c r="J2100" s="66">
        <v>535</v>
      </c>
      <c r="K2100" s="66">
        <v>535</v>
      </c>
      <c r="L2100" s="66">
        <v>535</v>
      </c>
      <c r="M2100" s="66">
        <v>535</v>
      </c>
      <c r="N2100" s="66">
        <f>VLOOKUP(A2100,GIS!A:C,3,0)</f>
        <v>535</v>
      </c>
      <c r="O2100" s="66" t="str">
        <f t="shared" si="478"/>
        <v/>
      </c>
      <c r="P2100" s="66" t="str">
        <f t="shared" si="476"/>
        <v/>
      </c>
      <c r="Q2100" s="66">
        <f t="shared" si="479"/>
        <v>535</v>
      </c>
      <c r="R2100" s="66">
        <f t="shared" si="480"/>
        <v>535</v>
      </c>
      <c r="S2100" s="66">
        <f>Q2100-U2100-SUMIFS(条件付き不可!X:X,条件付き不可!E:E,D2100)</f>
        <v>535</v>
      </c>
      <c r="T2100" s="66">
        <f t="shared" si="477"/>
        <v>535</v>
      </c>
      <c r="U2100" s="66">
        <f>IF(COUNTIFS(条件付き不可!$E:$E,$D2100,条件付き不可!$C:$C,条件付き不可!$V$3)&gt;0,Q2100,SUMIFS(条件付き不可!$L:$L,条件付き不可!$E:$E,$D2100,条件付き不可!$C:$C,U$1))</f>
        <v>0</v>
      </c>
      <c r="V2100" s="66">
        <f>IF(COUNTIFS(条件付き不可!$E:$E,$D2100,条件付き不可!$C:$C,条件付き不可!$V$5)&gt;0,Q2100,IFERROR(VLOOKUP(D2100,条件付き不可!E:Y,21,0),0))</f>
        <v>0</v>
      </c>
    </row>
    <row r="2101" spans="1:22">
      <c r="A2101" s="53" t="str">
        <f t="shared" si="481"/>
        <v>051084</v>
      </c>
      <c r="B2101" s="53">
        <v>27</v>
      </c>
      <c r="C2101">
        <v>2100</v>
      </c>
      <c r="D2101">
        <v>51084</v>
      </c>
      <c r="E2101" t="s">
        <v>3042</v>
      </c>
      <c r="F2101" t="s">
        <v>1396</v>
      </c>
      <c r="G2101" t="str">
        <f>VLOOKUP(A2101,GIS!A:B,2,0)</f>
        <v>あすみが丘 ７ ・ ８ ― Ａ</v>
      </c>
      <c r="H2101" t="s">
        <v>1390</v>
      </c>
      <c r="I2101" t="s">
        <v>2628</v>
      </c>
      <c r="J2101" s="66">
        <v>545</v>
      </c>
      <c r="K2101" s="66">
        <v>545</v>
      </c>
      <c r="L2101" s="66">
        <v>545</v>
      </c>
      <c r="M2101" s="66">
        <v>545</v>
      </c>
      <c r="N2101" s="66">
        <f>VLOOKUP(A2101,GIS!A:C,3,0)</f>
        <v>545</v>
      </c>
      <c r="O2101" s="66" t="str">
        <f t="shared" si="478"/>
        <v/>
      </c>
      <c r="P2101" s="66" t="str">
        <f t="shared" si="476"/>
        <v/>
      </c>
      <c r="Q2101" s="66">
        <f t="shared" si="479"/>
        <v>545</v>
      </c>
      <c r="R2101" s="66">
        <f t="shared" si="480"/>
        <v>545</v>
      </c>
      <c r="S2101" s="66">
        <f>Q2101-U2101-SUMIFS(条件付き不可!X:X,条件付き不可!E:E,D2101)</f>
        <v>545</v>
      </c>
      <c r="T2101" s="66">
        <f t="shared" si="477"/>
        <v>545</v>
      </c>
      <c r="U2101" s="66">
        <f>IF(COUNTIFS(条件付き不可!$E:$E,$D2101,条件付き不可!$C:$C,条件付き不可!$V$3)&gt;0,Q2101,SUMIFS(条件付き不可!$L:$L,条件付き不可!$E:$E,$D2101,条件付き不可!$C:$C,U$1))</f>
        <v>0</v>
      </c>
      <c r="V2101" s="66">
        <f>IF(COUNTIFS(条件付き不可!$E:$E,$D2101,条件付き不可!$C:$C,条件付き不可!$V$5)&gt;0,Q2101,IFERROR(VLOOKUP(D2101,条件付き不可!E:Y,21,0),0))</f>
        <v>0</v>
      </c>
    </row>
    <row r="2102" spans="1:22">
      <c r="A2102" s="53" t="str">
        <f t="shared" si="481"/>
        <v>051085</v>
      </c>
      <c r="B2102" s="53">
        <v>27</v>
      </c>
      <c r="C2102">
        <v>2101</v>
      </c>
      <c r="D2102">
        <v>51085</v>
      </c>
      <c r="E2102" t="s">
        <v>3042</v>
      </c>
      <c r="F2102" t="s">
        <v>1396</v>
      </c>
      <c r="G2102" t="str">
        <f>VLOOKUP(A2102,GIS!A:B,2,0)</f>
        <v>あすみが丘 ７ ・ ８ ― Ｂ</v>
      </c>
      <c r="H2102" t="s">
        <v>1390</v>
      </c>
      <c r="I2102" t="s">
        <v>2628</v>
      </c>
      <c r="J2102" s="66">
        <v>730</v>
      </c>
      <c r="K2102" s="66">
        <v>730</v>
      </c>
      <c r="L2102" s="66">
        <v>730</v>
      </c>
      <c r="M2102" s="66">
        <v>730</v>
      </c>
      <c r="N2102" s="66">
        <f>VLOOKUP(A2102,GIS!A:C,3,0)</f>
        <v>730</v>
      </c>
      <c r="O2102" s="66" t="str">
        <f t="shared" si="478"/>
        <v/>
      </c>
      <c r="P2102" s="66" t="str">
        <f t="shared" si="476"/>
        <v/>
      </c>
      <c r="Q2102" s="66">
        <f t="shared" si="479"/>
        <v>730</v>
      </c>
      <c r="R2102" s="66">
        <f t="shared" si="480"/>
        <v>730</v>
      </c>
      <c r="S2102" s="66">
        <f>Q2102-U2102-SUMIFS(条件付き不可!X:X,条件付き不可!E:E,D2102)</f>
        <v>730</v>
      </c>
      <c r="T2102" s="66">
        <f t="shared" si="477"/>
        <v>730</v>
      </c>
      <c r="U2102" s="66">
        <f>IF(COUNTIFS(条件付き不可!$E:$E,$D2102,条件付き不可!$C:$C,条件付き不可!$V$3)&gt;0,Q2102,SUMIFS(条件付き不可!$L:$L,条件付き不可!$E:$E,$D2102,条件付き不可!$C:$C,U$1))</f>
        <v>0</v>
      </c>
      <c r="V2102" s="66">
        <f>IF(COUNTIFS(条件付き不可!$E:$E,$D2102,条件付き不可!$C:$C,条件付き不可!$V$5)&gt;0,Q2102,IFERROR(VLOOKUP(D2102,条件付き不可!E:Y,21,0),0))</f>
        <v>0</v>
      </c>
    </row>
    <row r="2103" spans="1:22">
      <c r="A2103" s="53" t="str">
        <f t="shared" si="481"/>
        <v>051086</v>
      </c>
      <c r="B2103" s="53">
        <v>27</v>
      </c>
      <c r="C2103">
        <v>2102</v>
      </c>
      <c r="D2103">
        <v>51086</v>
      </c>
      <c r="E2103" t="s">
        <v>3042</v>
      </c>
      <c r="F2103" t="s">
        <v>1396</v>
      </c>
      <c r="G2103" t="str">
        <f>VLOOKUP(A2103,GIS!A:B,2,0)</f>
        <v>あすみが丘 ９A</v>
      </c>
      <c r="H2103" t="s">
        <v>1390</v>
      </c>
      <c r="I2103" t="s">
        <v>2628</v>
      </c>
      <c r="J2103" s="66">
        <v>375</v>
      </c>
      <c r="K2103" s="66">
        <v>375</v>
      </c>
      <c r="L2103" s="66">
        <v>375</v>
      </c>
      <c r="M2103" s="66">
        <v>375</v>
      </c>
      <c r="N2103" s="66">
        <f>VLOOKUP(A2103,GIS!A:C,3,0)</f>
        <v>375</v>
      </c>
      <c r="O2103" s="66" t="str">
        <f t="shared" si="478"/>
        <v/>
      </c>
      <c r="P2103" s="66" t="str">
        <f t="shared" si="476"/>
        <v/>
      </c>
      <c r="Q2103" s="66">
        <f t="shared" si="479"/>
        <v>375</v>
      </c>
      <c r="R2103" s="66">
        <f t="shared" si="480"/>
        <v>375</v>
      </c>
      <c r="S2103" s="66">
        <f>Q2103-U2103-SUMIFS(条件付き不可!X:X,条件付き不可!E:E,D2103)</f>
        <v>375</v>
      </c>
      <c r="T2103" s="66">
        <f t="shared" si="477"/>
        <v>375</v>
      </c>
      <c r="U2103" s="66">
        <f>IF(COUNTIFS(条件付き不可!$E:$E,$D2103,条件付き不可!$C:$C,条件付き不可!$V$3)&gt;0,Q2103,SUMIFS(条件付き不可!$L:$L,条件付き不可!$E:$E,$D2103,条件付き不可!$C:$C,U$1))</f>
        <v>0</v>
      </c>
      <c r="V2103" s="66">
        <f>IF(COUNTIFS(条件付き不可!$E:$E,$D2103,条件付き不可!$C:$C,条件付き不可!$V$5)&gt;0,Q2103,IFERROR(VLOOKUP(D2103,条件付き不可!E:Y,21,0),0))</f>
        <v>0</v>
      </c>
    </row>
    <row r="2104" spans="1:22">
      <c r="A2104" s="53" t="str">
        <f t="shared" si="481"/>
        <v>051116</v>
      </c>
      <c r="B2104" s="53">
        <v>27</v>
      </c>
      <c r="C2104">
        <v>2103</v>
      </c>
      <c r="D2104">
        <v>51116</v>
      </c>
      <c r="E2104" t="s">
        <v>3042</v>
      </c>
      <c r="F2104" t="s">
        <v>1396</v>
      </c>
      <c r="G2104" t="str">
        <f>VLOOKUP(A2104,GIS!A:B,2,0)</f>
        <v>あすみが丘 ９B</v>
      </c>
      <c r="H2104" t="s">
        <v>1390</v>
      </c>
      <c r="I2104" t="s">
        <v>2628</v>
      </c>
      <c r="J2104" s="66">
        <v>405</v>
      </c>
      <c r="K2104" s="66">
        <v>405</v>
      </c>
      <c r="L2104" s="66">
        <v>405</v>
      </c>
      <c r="M2104" s="66">
        <v>405</v>
      </c>
      <c r="N2104" s="66">
        <f>VLOOKUP(A2104,GIS!A:C,3,0)</f>
        <v>405</v>
      </c>
      <c r="O2104" s="66" t="str">
        <f t="shared" si="478"/>
        <v/>
      </c>
      <c r="P2104" s="66" t="str">
        <f t="shared" si="476"/>
        <v/>
      </c>
      <c r="Q2104" s="66">
        <f t="shared" si="479"/>
        <v>405</v>
      </c>
      <c r="R2104" s="66">
        <f t="shared" si="480"/>
        <v>405</v>
      </c>
      <c r="S2104" s="66">
        <f>Q2104-U2104-SUMIFS(条件付き不可!X:X,条件付き不可!E:E,D2104)</f>
        <v>405</v>
      </c>
      <c r="T2104" s="66">
        <f t="shared" si="477"/>
        <v>405</v>
      </c>
      <c r="U2104" s="66">
        <f>IF(COUNTIFS(条件付き不可!$E:$E,$D2104,条件付き不可!$C:$C,条件付き不可!$V$3)&gt;0,Q2104,SUMIFS(条件付き不可!$L:$L,条件付き不可!$E:$E,$D2104,条件付き不可!$C:$C,U$1))</f>
        <v>0</v>
      </c>
      <c r="V2104" s="66">
        <f>IF(COUNTIFS(条件付き不可!$E:$E,$D2104,条件付き不可!$C:$C,条件付き不可!$V$5)&gt;0,Q2104,IFERROR(VLOOKUP(D2104,条件付き不可!E:Y,21,0),0))</f>
        <v>0</v>
      </c>
    </row>
    <row r="2105" spans="1:22">
      <c r="A2105" s="53" t="str">
        <f t="shared" si="481"/>
        <v>051090</v>
      </c>
      <c r="B2105" s="53">
        <v>27</v>
      </c>
      <c r="C2105">
        <v>2104</v>
      </c>
      <c r="D2105">
        <v>51090</v>
      </c>
      <c r="E2105" t="s">
        <v>3042</v>
      </c>
      <c r="F2105" t="s">
        <v>1396</v>
      </c>
      <c r="G2105" t="str">
        <f>VLOOKUP(A2105,GIS!A:B,2,0)</f>
        <v>土気町 A ・ あすみが丘東 １　（土気高校）</v>
      </c>
      <c r="H2105" t="s">
        <v>1390</v>
      </c>
      <c r="I2105" t="s">
        <v>2628</v>
      </c>
      <c r="J2105" s="66">
        <v>305</v>
      </c>
      <c r="K2105" s="66">
        <v>305</v>
      </c>
      <c r="L2105" s="66">
        <v>305</v>
      </c>
      <c r="M2105" s="66">
        <v>305</v>
      </c>
      <c r="N2105" s="66">
        <f>VLOOKUP(A2105,GIS!A:C,3,0)</f>
        <v>305</v>
      </c>
      <c r="O2105" s="66" t="str">
        <f t="shared" si="478"/>
        <v/>
      </c>
      <c r="P2105" s="66" t="str">
        <f t="shared" si="476"/>
        <v/>
      </c>
      <c r="Q2105" s="66">
        <f t="shared" si="479"/>
        <v>305</v>
      </c>
      <c r="R2105" s="66">
        <f t="shared" si="480"/>
        <v>305</v>
      </c>
      <c r="S2105" s="66">
        <f>Q2105-U2105-SUMIFS(条件付き不可!X:X,条件付き不可!E:E,D2105)</f>
        <v>305</v>
      </c>
      <c r="T2105" s="66">
        <f t="shared" si="477"/>
        <v>305</v>
      </c>
      <c r="U2105" s="66">
        <f>IF(COUNTIFS(条件付き不可!$E:$E,$D2105,条件付き不可!$C:$C,条件付き不可!$V$3)&gt;0,Q2105,SUMIFS(条件付き不可!$L:$L,条件付き不可!$E:$E,$D2105,条件付き不可!$C:$C,U$1))</f>
        <v>0</v>
      </c>
      <c r="V2105" s="66">
        <f>IF(COUNTIFS(条件付き不可!$E:$E,$D2105,条件付き不可!$C:$C,条件付き不可!$V$5)&gt;0,Q2105,IFERROR(VLOOKUP(D2105,条件付き不可!E:Y,21,0),0))</f>
        <v>0</v>
      </c>
    </row>
    <row r="2106" spans="1:22">
      <c r="A2106" s="53" t="str">
        <f t="shared" si="481"/>
        <v>051103</v>
      </c>
      <c r="B2106" s="53">
        <v>27</v>
      </c>
      <c r="C2106">
        <v>2105</v>
      </c>
      <c r="D2106">
        <v>51103</v>
      </c>
      <c r="E2106" t="s">
        <v>3042</v>
      </c>
      <c r="F2106" t="s">
        <v>1396</v>
      </c>
      <c r="G2106" t="str">
        <f>VLOOKUP(A2106,GIS!A:B,2,0)</f>
        <v>あすみが丘東 １ ・ ２A</v>
      </c>
      <c r="H2106" t="s">
        <v>1390</v>
      </c>
      <c r="I2106" t="s">
        <v>2628</v>
      </c>
      <c r="J2106" s="66">
        <v>375</v>
      </c>
      <c r="K2106" s="66">
        <v>375</v>
      </c>
      <c r="L2106" s="66">
        <v>375</v>
      </c>
      <c r="M2106" s="66">
        <v>375</v>
      </c>
      <c r="N2106" s="66">
        <f>VLOOKUP(A2106,GIS!A:C,3,0)</f>
        <v>375</v>
      </c>
      <c r="O2106" s="66" t="str">
        <f t="shared" si="478"/>
        <v/>
      </c>
      <c r="P2106" s="66" t="str">
        <f t="shared" si="476"/>
        <v/>
      </c>
      <c r="Q2106" s="66">
        <f t="shared" si="479"/>
        <v>375</v>
      </c>
      <c r="R2106" s="66">
        <f t="shared" si="480"/>
        <v>375</v>
      </c>
      <c r="S2106" s="66">
        <f>Q2106-U2106-SUMIFS(条件付き不可!X:X,条件付き不可!E:E,D2106)</f>
        <v>375</v>
      </c>
      <c r="T2106" s="66">
        <f t="shared" si="477"/>
        <v>375</v>
      </c>
      <c r="U2106" s="66">
        <f>IF(COUNTIFS(条件付き不可!$E:$E,$D2106,条件付き不可!$C:$C,条件付き不可!$V$3)&gt;0,Q2106,SUMIFS(条件付き不可!$L:$L,条件付き不可!$E:$E,$D2106,条件付き不可!$C:$C,U$1))</f>
        <v>0</v>
      </c>
      <c r="V2106" s="66">
        <f>IF(COUNTIFS(条件付き不可!$E:$E,$D2106,条件付き不可!$C:$C,条件付き不可!$V$5)&gt;0,Q2106,IFERROR(VLOOKUP(D2106,条件付き不可!E:Y,21,0),0))</f>
        <v>0</v>
      </c>
    </row>
    <row r="2107" spans="1:22">
      <c r="A2107" s="53" t="str">
        <f t="shared" si="481"/>
        <v>051133</v>
      </c>
      <c r="B2107" s="53">
        <v>27</v>
      </c>
      <c r="C2107">
        <v>2106</v>
      </c>
      <c r="D2107">
        <v>51133</v>
      </c>
      <c r="E2107" t="s">
        <v>3042</v>
      </c>
      <c r="F2107" t="s">
        <v>1396</v>
      </c>
      <c r="G2107" t="str">
        <f>VLOOKUP(A2107,GIS!A:B,2,0)</f>
        <v>あすみが丘 東２B</v>
      </c>
      <c r="H2107" t="s">
        <v>1390</v>
      </c>
      <c r="I2107" t="s">
        <v>2628</v>
      </c>
      <c r="J2107" s="66">
        <v>485</v>
      </c>
      <c r="K2107" s="66">
        <v>485</v>
      </c>
      <c r="L2107" s="66">
        <v>485</v>
      </c>
      <c r="M2107" s="66">
        <v>485</v>
      </c>
      <c r="N2107" s="66">
        <f>VLOOKUP(A2107,GIS!A:C,3,0)</f>
        <v>485</v>
      </c>
      <c r="O2107" s="66" t="str">
        <f t="shared" si="478"/>
        <v/>
      </c>
      <c r="P2107" s="66" t="str">
        <f t="shared" si="476"/>
        <v/>
      </c>
      <c r="Q2107" s="66">
        <f t="shared" si="479"/>
        <v>485</v>
      </c>
      <c r="R2107" s="66">
        <f t="shared" si="480"/>
        <v>485</v>
      </c>
      <c r="S2107" s="66">
        <f>Q2107-U2107-SUMIFS(条件付き不可!X:X,条件付き不可!E:E,D2107)</f>
        <v>485</v>
      </c>
      <c r="T2107" s="66">
        <f t="shared" si="477"/>
        <v>485</v>
      </c>
      <c r="U2107" s="66">
        <f>IF(COUNTIFS(条件付き不可!$E:$E,$D2107,条件付き不可!$C:$C,条件付き不可!$V$3)&gt;0,Q2107,SUMIFS(条件付き不可!$L:$L,条件付き不可!$E:$E,$D2107,条件付き不可!$C:$C,U$1))</f>
        <v>0</v>
      </c>
      <c r="V2107" s="66">
        <f>IF(COUNTIFS(条件付き不可!$E:$E,$D2107,条件付き不可!$C:$C,条件付き不可!$V$5)&gt;0,Q2107,IFERROR(VLOOKUP(D2107,条件付き不可!E:Y,21,0),0))</f>
        <v>0</v>
      </c>
    </row>
    <row r="2108" spans="1:22">
      <c r="A2108" s="53" t="str">
        <f t="shared" si="481"/>
        <v>051135</v>
      </c>
      <c r="B2108" s="53">
        <v>27</v>
      </c>
      <c r="C2108">
        <v>2107</v>
      </c>
      <c r="D2108">
        <v>51135</v>
      </c>
      <c r="E2108" t="s">
        <v>3042</v>
      </c>
      <c r="F2108" t="s">
        <v>1396</v>
      </c>
      <c r="G2108" t="str">
        <f>VLOOKUP(A2108,GIS!A:B,2,0)</f>
        <v>あすみが丘 東３</v>
      </c>
      <c r="H2108" t="s">
        <v>1390</v>
      </c>
      <c r="I2108" t="s">
        <v>2628</v>
      </c>
      <c r="J2108" s="66">
        <v>470</v>
      </c>
      <c r="K2108" s="66">
        <v>470</v>
      </c>
      <c r="L2108" s="66">
        <v>470</v>
      </c>
      <c r="M2108" s="66">
        <v>470</v>
      </c>
      <c r="N2108" s="66">
        <f>VLOOKUP(A2108,GIS!A:C,3,0)</f>
        <v>470</v>
      </c>
      <c r="O2108" s="66" t="str">
        <f t="shared" si="478"/>
        <v/>
      </c>
      <c r="P2108" s="66" t="str">
        <f t="shared" si="476"/>
        <v/>
      </c>
      <c r="Q2108" s="66">
        <f t="shared" si="479"/>
        <v>470</v>
      </c>
      <c r="R2108" s="66">
        <f t="shared" si="480"/>
        <v>470</v>
      </c>
      <c r="S2108" s="66">
        <f>Q2108-U2108-SUMIFS(条件付き不可!X:X,条件付き不可!E:E,D2108)</f>
        <v>470</v>
      </c>
      <c r="T2108" s="66">
        <f t="shared" si="477"/>
        <v>470</v>
      </c>
      <c r="U2108" s="66">
        <f>IF(COUNTIFS(条件付き不可!$E:$E,$D2108,条件付き不可!$C:$C,条件付き不可!$V$3)&gt;0,Q2108,SUMIFS(条件付き不可!$L:$L,条件付き不可!$E:$E,$D2108,条件付き不可!$C:$C,U$1))</f>
        <v>0</v>
      </c>
      <c r="V2108" s="66">
        <f>IF(COUNTIFS(条件付き不可!$E:$E,$D2108,条件付き不可!$C:$C,条件付き不可!$V$5)&gt;0,Q2108,IFERROR(VLOOKUP(D2108,条件付き不可!E:Y,21,0),0))</f>
        <v>0</v>
      </c>
    </row>
    <row r="2109" spans="1:22">
      <c r="A2109" s="53" t="str">
        <f t="shared" si="481"/>
        <v>051129</v>
      </c>
      <c r="B2109" s="53">
        <v>27</v>
      </c>
      <c r="C2109">
        <v>2108</v>
      </c>
      <c r="D2109">
        <v>51129</v>
      </c>
      <c r="E2109" t="s">
        <v>3042</v>
      </c>
      <c r="F2109" t="s">
        <v>1396</v>
      </c>
      <c r="G2109" t="str">
        <f>VLOOKUP(A2109,GIS!A:B,2,0)</f>
        <v>あすみが丘 東４</v>
      </c>
      <c r="H2109" t="s">
        <v>1390</v>
      </c>
      <c r="I2109" t="s">
        <v>2628</v>
      </c>
      <c r="J2109" s="66">
        <v>375</v>
      </c>
      <c r="K2109" s="66">
        <v>375</v>
      </c>
      <c r="L2109" s="66">
        <v>375</v>
      </c>
      <c r="M2109" s="66">
        <v>375</v>
      </c>
      <c r="N2109" s="66">
        <f>VLOOKUP(A2109,GIS!A:C,3,0)</f>
        <v>375</v>
      </c>
      <c r="O2109" s="66" t="str">
        <f t="shared" si="478"/>
        <v/>
      </c>
      <c r="P2109" s="66" t="str">
        <f t="shared" si="476"/>
        <v/>
      </c>
      <c r="Q2109" s="66">
        <f t="shared" si="479"/>
        <v>375</v>
      </c>
      <c r="R2109" s="66">
        <f t="shared" si="480"/>
        <v>375</v>
      </c>
      <c r="S2109" s="66">
        <f>Q2109-U2109-SUMIFS(条件付き不可!X:X,条件付き不可!E:E,D2109)</f>
        <v>375</v>
      </c>
      <c r="T2109" s="66">
        <f t="shared" si="477"/>
        <v>375</v>
      </c>
      <c r="U2109" s="66">
        <f>IF(COUNTIFS(条件付き不可!$E:$E,$D2109,条件付き不可!$C:$C,条件付き不可!$V$3)&gt;0,Q2109,SUMIFS(条件付き不可!$L:$L,条件付き不可!$E:$E,$D2109,条件付き不可!$C:$C,U$1))</f>
        <v>0</v>
      </c>
      <c r="V2109" s="66">
        <f>IF(COUNTIFS(条件付き不可!$E:$E,$D2109,条件付き不可!$C:$C,条件付き不可!$V$5)&gt;0,Q2109,IFERROR(VLOOKUP(D2109,条件付き不可!E:Y,21,0),0))</f>
        <v>0</v>
      </c>
    </row>
    <row r="2110" spans="1:22">
      <c r="A2110" s="53" t="str">
        <f t="shared" si="481"/>
        <v>051130</v>
      </c>
      <c r="B2110" s="53">
        <v>27</v>
      </c>
      <c r="C2110">
        <v>2109</v>
      </c>
      <c r="D2110">
        <v>51130</v>
      </c>
      <c r="E2110" t="s">
        <v>3042</v>
      </c>
      <c r="F2110" t="s">
        <v>1396</v>
      </c>
      <c r="G2110" t="str">
        <f>VLOOKUP(A2110,GIS!A:B,2,0)</f>
        <v>あすみが丘 東５</v>
      </c>
      <c r="H2110" t="s">
        <v>1390</v>
      </c>
      <c r="I2110" t="s">
        <v>2628</v>
      </c>
      <c r="J2110" s="66">
        <v>545</v>
      </c>
      <c r="K2110" s="66">
        <v>545</v>
      </c>
      <c r="L2110" s="66">
        <v>545</v>
      </c>
      <c r="M2110" s="66">
        <v>545</v>
      </c>
      <c r="N2110" s="66">
        <f>VLOOKUP(A2110,GIS!A:C,3,0)</f>
        <v>545</v>
      </c>
      <c r="O2110" s="66" t="str">
        <f t="shared" si="478"/>
        <v/>
      </c>
      <c r="P2110" s="66" t="str">
        <f t="shared" si="476"/>
        <v/>
      </c>
      <c r="Q2110" s="66">
        <f t="shared" si="479"/>
        <v>545</v>
      </c>
      <c r="R2110" s="66">
        <f t="shared" si="480"/>
        <v>545</v>
      </c>
      <c r="S2110" s="66">
        <f>Q2110-U2110-SUMIFS(条件付き不可!X:X,条件付き不可!E:E,D2110)</f>
        <v>545</v>
      </c>
      <c r="T2110" s="66">
        <f t="shared" si="477"/>
        <v>545</v>
      </c>
      <c r="U2110" s="66">
        <f>IF(COUNTIFS(条件付き不可!$E:$E,$D2110,条件付き不可!$C:$C,条件付き不可!$V$3)&gt;0,Q2110,SUMIFS(条件付き不可!$L:$L,条件付き不可!$E:$E,$D2110,条件付き不可!$C:$C,U$1))</f>
        <v>0</v>
      </c>
      <c r="V2110" s="66">
        <f>IF(COUNTIFS(条件付き不可!$E:$E,$D2110,条件付き不可!$C:$C,条件付き不可!$V$5)&gt;0,Q2110,IFERROR(VLOOKUP(D2110,条件付き不可!E:Y,21,0),0))</f>
        <v>0</v>
      </c>
    </row>
    <row r="2111" spans="1:22">
      <c r="A2111" s="53" t="str">
        <f>TEXT(D2111,"000000")</f>
        <v>052179</v>
      </c>
      <c r="B2111" s="53">
        <v>29</v>
      </c>
      <c r="C2111">
        <v>2110</v>
      </c>
      <c r="D2111">
        <v>52179</v>
      </c>
      <c r="E2111" t="s">
        <v>1390</v>
      </c>
      <c r="F2111" t="s">
        <v>887</v>
      </c>
      <c r="G2111" t="str">
        <f>VLOOKUP(A2111,GIS!A:B,2,0)</f>
        <v>八幡J・村田町</v>
      </c>
      <c r="H2111" t="s">
        <v>1390</v>
      </c>
      <c r="I2111" t="s">
        <v>7879</v>
      </c>
      <c r="J2111" s="66">
        <v>490</v>
      </c>
      <c r="K2111" s="66">
        <v>490</v>
      </c>
      <c r="L2111" s="66">
        <v>490</v>
      </c>
      <c r="M2111" s="66">
        <v>490</v>
      </c>
      <c r="N2111" s="66">
        <f>VLOOKUP(A2111,GIS!A:C,3,0)</f>
        <v>490</v>
      </c>
      <c r="O2111" s="66" t="str">
        <f t="shared" si="478"/>
        <v/>
      </c>
      <c r="P2111" s="66" t="str">
        <f t="shared" si="476"/>
        <v/>
      </c>
      <c r="Q2111" s="66">
        <f t="shared" si="479"/>
        <v>490</v>
      </c>
      <c r="R2111" s="66">
        <f t="shared" si="480"/>
        <v>490</v>
      </c>
      <c r="S2111" s="66">
        <f>Q2111-U2111-SUMIFS(条件付き不可!X:X,条件付き不可!E:E,D2111)</f>
        <v>490</v>
      </c>
      <c r="T2111" s="66">
        <f t="shared" si="477"/>
        <v>490</v>
      </c>
      <c r="U2111" s="66">
        <f>IF(COUNTIFS(条件付き不可!$E:$E,$D2111,条件付き不可!$C:$C,条件付き不可!$V$3)&gt;0,Q2111,SUMIFS(条件付き不可!$L:$L,条件付き不可!$E:$E,$D2111,条件付き不可!$C:$C,U$1))</f>
        <v>0</v>
      </c>
      <c r="V2111" s="66">
        <f>IF(COUNTIFS(条件付き不可!$E:$E,$D2111,条件付き不可!$C:$C,条件付き不可!$V$5)&gt;0,Q2111,IFERROR(VLOOKUP(D2111,条件付き不可!E:Y,21,0),0))</f>
        <v>0</v>
      </c>
    </row>
    <row r="2112" spans="1:22">
      <c r="A2112" s="53" t="str">
        <f t="shared" si="481"/>
        <v>052001</v>
      </c>
      <c r="B2112" s="53">
        <v>29</v>
      </c>
      <c r="C2112">
        <v>2111</v>
      </c>
      <c r="D2112">
        <v>52001</v>
      </c>
      <c r="E2112" t="s">
        <v>1390</v>
      </c>
      <c r="F2112" t="s">
        <v>887</v>
      </c>
      <c r="G2112" t="str">
        <f>VLOOKUP(A2112,GIS!A:B,2,0)</f>
        <v>八幡北 ２ ・ ３</v>
      </c>
      <c r="H2112" t="s">
        <v>1390</v>
      </c>
      <c r="I2112" t="s">
        <v>2627</v>
      </c>
      <c r="J2112" s="66">
        <v>285</v>
      </c>
      <c r="K2112" s="66">
        <v>285</v>
      </c>
      <c r="L2112" s="66">
        <v>285</v>
      </c>
      <c r="M2112" s="66">
        <v>285</v>
      </c>
      <c r="N2112" s="66">
        <f>VLOOKUP(A2112,GIS!A:C,3,0)</f>
        <v>285</v>
      </c>
      <c r="O2112" s="66" t="str">
        <f t="shared" si="478"/>
        <v/>
      </c>
      <c r="P2112" s="66" t="str">
        <f t="shared" ref="P2112:P2175" si="482">IF(J2112=K2112,IF(J2112=L2112,"","✕"),"✕")</f>
        <v/>
      </c>
      <c r="Q2112" s="66">
        <f t="shared" si="479"/>
        <v>285</v>
      </c>
      <c r="R2112" s="66">
        <f t="shared" si="480"/>
        <v>285</v>
      </c>
      <c r="S2112" s="66">
        <f>Q2112-U2112-SUMIFS(条件付き不可!X:X,条件付き不可!E:E,D2112)</f>
        <v>285</v>
      </c>
      <c r="T2112" s="66">
        <f t="shared" si="477"/>
        <v>285</v>
      </c>
      <c r="U2112" s="66">
        <f>IF(COUNTIFS(条件付き不可!$E:$E,$D2112,条件付き不可!$C:$C,条件付き不可!$V$3)&gt;0,Q2112,SUMIFS(条件付き不可!$L:$L,条件付き不可!$E:$E,$D2112,条件付き不可!$C:$C,U$1))</f>
        <v>0</v>
      </c>
      <c r="V2112" s="66">
        <f>IF(COUNTIFS(条件付き不可!$E:$E,$D2112,条件付き不可!$C:$C,条件付き不可!$V$5)&gt;0,Q2112,IFERROR(VLOOKUP(D2112,条件付き不可!E:Y,21,0),0))</f>
        <v>0</v>
      </c>
    </row>
    <row r="2113" spans="1:22">
      <c r="A2113" s="53" t="str">
        <f t="shared" si="481"/>
        <v>052002</v>
      </c>
      <c r="B2113" s="53">
        <v>29</v>
      </c>
      <c r="C2113">
        <v>2112</v>
      </c>
      <c r="D2113">
        <v>52002</v>
      </c>
      <c r="E2113" t="s">
        <v>1390</v>
      </c>
      <c r="F2113" t="s">
        <v>887</v>
      </c>
      <c r="G2113" t="str">
        <f>VLOOKUP(A2113,GIS!A:B,2,0)</f>
        <v>八幡 A　（つばき公園）</v>
      </c>
      <c r="H2113" t="s">
        <v>1390</v>
      </c>
      <c r="I2113" t="s">
        <v>2627</v>
      </c>
      <c r="J2113" s="66">
        <v>310</v>
      </c>
      <c r="K2113" s="66">
        <v>310</v>
      </c>
      <c r="L2113" s="66">
        <v>310</v>
      </c>
      <c r="M2113" s="66">
        <v>310</v>
      </c>
      <c r="N2113" s="66">
        <f>VLOOKUP(A2113,GIS!A:C,3,0)</f>
        <v>310</v>
      </c>
      <c r="O2113" s="66" t="str">
        <f t="shared" si="478"/>
        <v/>
      </c>
      <c r="P2113" s="66" t="str">
        <f t="shared" si="482"/>
        <v/>
      </c>
      <c r="Q2113" s="66">
        <f t="shared" si="479"/>
        <v>310</v>
      </c>
      <c r="R2113" s="66">
        <f t="shared" si="480"/>
        <v>310</v>
      </c>
      <c r="S2113" s="66">
        <f>Q2113-U2113-SUMIFS(条件付き不可!X:X,条件付き不可!E:E,D2113)</f>
        <v>310</v>
      </c>
      <c r="T2113" s="66">
        <f t="shared" si="477"/>
        <v>310</v>
      </c>
      <c r="U2113" s="66">
        <f>IF(COUNTIFS(条件付き不可!$E:$E,$D2113,条件付き不可!$C:$C,条件付き不可!$V$3)&gt;0,Q2113,SUMIFS(条件付き不可!$L:$L,条件付き不可!$E:$E,$D2113,条件付き不可!$C:$C,U$1))</f>
        <v>0</v>
      </c>
      <c r="V2113" s="66">
        <f>IF(COUNTIFS(条件付き不可!$E:$E,$D2113,条件付き不可!$C:$C,条件付き不可!$V$5)&gt;0,Q2113,IFERROR(VLOOKUP(D2113,条件付き不可!E:Y,21,0),0))</f>
        <v>0</v>
      </c>
    </row>
    <row r="2114" spans="1:22">
      <c r="A2114" s="53" t="str">
        <f t="shared" si="481"/>
        <v>052172</v>
      </c>
      <c r="B2114" s="53">
        <v>29</v>
      </c>
      <c r="C2114">
        <v>2113</v>
      </c>
      <c r="D2114">
        <v>52172</v>
      </c>
      <c r="E2114" t="s">
        <v>1390</v>
      </c>
      <c r="F2114" t="s">
        <v>887</v>
      </c>
      <c r="G2114" t="str">
        <f>VLOOKUP(A2114,GIS!A:B,2,0)</f>
        <v>八幡  Ｉ</v>
      </c>
      <c r="H2114" t="s">
        <v>1390</v>
      </c>
      <c r="I2114" t="s">
        <v>2627</v>
      </c>
      <c r="J2114" s="66">
        <v>410</v>
      </c>
      <c r="K2114" s="66">
        <v>410</v>
      </c>
      <c r="L2114" s="66">
        <v>410</v>
      </c>
      <c r="M2114" s="66">
        <v>410</v>
      </c>
      <c r="N2114" s="66">
        <f>VLOOKUP(A2114,GIS!A:C,3,0)</f>
        <v>410</v>
      </c>
      <c r="O2114" s="66" t="str">
        <f t="shared" si="478"/>
        <v/>
      </c>
      <c r="P2114" s="66" t="str">
        <f t="shared" si="482"/>
        <v/>
      </c>
      <c r="Q2114" s="66">
        <f t="shared" si="479"/>
        <v>410</v>
      </c>
      <c r="R2114" s="66">
        <f t="shared" si="480"/>
        <v>410</v>
      </c>
      <c r="S2114" s="66">
        <f>Q2114-U2114-SUMIFS(条件付き不可!X:X,条件付き不可!E:E,D2114)</f>
        <v>410</v>
      </c>
      <c r="T2114" s="66">
        <f t="shared" si="477"/>
        <v>410</v>
      </c>
      <c r="U2114" s="66">
        <f>IF(COUNTIFS(条件付き不可!$E:$E,$D2114,条件付き不可!$C:$C,条件付き不可!$V$3)&gt;0,Q2114,SUMIFS(条件付き不可!$L:$L,条件付き不可!$E:$E,$D2114,条件付き不可!$C:$C,U$1))</f>
        <v>0</v>
      </c>
      <c r="V2114" s="66">
        <f>IF(COUNTIFS(条件付き不可!$E:$E,$D2114,条件付き不可!$C:$C,条件付き不可!$V$5)&gt;0,Q2114,IFERROR(VLOOKUP(D2114,条件付き不可!E:Y,21,0),0))</f>
        <v>0</v>
      </c>
    </row>
    <row r="2115" spans="1:22">
      <c r="A2115" s="53" t="str">
        <f t="shared" si="481"/>
        <v>052003</v>
      </c>
      <c r="B2115" s="53">
        <v>29</v>
      </c>
      <c r="C2115">
        <v>2114</v>
      </c>
      <c r="D2115">
        <v>52003</v>
      </c>
      <c r="E2115" t="s">
        <v>1390</v>
      </c>
      <c r="F2115" t="s">
        <v>887</v>
      </c>
      <c r="G2115" t="str">
        <f>VLOOKUP(A2115,GIS!A:B,2,0)</f>
        <v>八幡石塚 １ ・ ２</v>
      </c>
      <c r="H2115" t="s">
        <v>1390</v>
      </c>
      <c r="I2115" t="s">
        <v>2627</v>
      </c>
      <c r="J2115" s="66">
        <v>530</v>
      </c>
      <c r="K2115" s="66">
        <v>530</v>
      </c>
      <c r="L2115" s="66">
        <v>530</v>
      </c>
      <c r="M2115" s="66">
        <v>530</v>
      </c>
      <c r="N2115" s="66">
        <f>VLOOKUP(A2115,GIS!A:C,3,0)</f>
        <v>530</v>
      </c>
      <c r="O2115" s="66" t="str">
        <f t="shared" si="478"/>
        <v/>
      </c>
      <c r="P2115" s="66" t="str">
        <f t="shared" si="482"/>
        <v/>
      </c>
      <c r="Q2115" s="66">
        <f t="shared" si="479"/>
        <v>530</v>
      </c>
      <c r="R2115" s="66">
        <f t="shared" si="480"/>
        <v>530</v>
      </c>
      <c r="S2115" s="66">
        <f>Q2115-U2115-SUMIFS(条件付き不可!X:X,条件付き不可!E:E,D2115)</f>
        <v>530</v>
      </c>
      <c r="T2115" s="66">
        <f t="shared" si="477"/>
        <v>530</v>
      </c>
      <c r="U2115" s="66">
        <f>IF(COUNTIFS(条件付き不可!$E:$E,$D2115,条件付き不可!$C:$C,条件付き不可!$V$3)&gt;0,Q2115,SUMIFS(条件付き不可!$L:$L,条件付き不可!$E:$E,$D2115,条件付き不可!$C:$C,U$1))</f>
        <v>0</v>
      </c>
      <c r="V2115" s="66">
        <f>IF(COUNTIFS(条件付き不可!$E:$E,$D2115,条件付き不可!$C:$C,条件付き不可!$V$5)&gt;0,Q2115,IFERROR(VLOOKUP(D2115,条件付き不可!E:Y,21,0),0))</f>
        <v>0</v>
      </c>
    </row>
    <row r="2116" spans="1:22">
      <c r="A2116" s="53" t="str">
        <f t="shared" si="481"/>
        <v>052004</v>
      </c>
      <c r="B2116" s="53">
        <v>29</v>
      </c>
      <c r="C2116">
        <v>2115</v>
      </c>
      <c r="D2116">
        <v>52004</v>
      </c>
      <c r="E2116" t="s">
        <v>1390</v>
      </c>
      <c r="F2116" t="s">
        <v>887</v>
      </c>
      <c r="G2116" t="str">
        <f>VLOOKUP(A2116,GIS!A:B,2,0)</f>
        <v>八幡 B　（八幡郵便局）</v>
      </c>
      <c r="H2116" t="s">
        <v>1390</v>
      </c>
      <c r="I2116" t="s">
        <v>2627</v>
      </c>
      <c r="J2116" s="66">
        <v>495</v>
      </c>
      <c r="K2116" s="66">
        <v>495</v>
      </c>
      <c r="L2116" s="66">
        <v>495</v>
      </c>
      <c r="M2116" s="66">
        <v>495</v>
      </c>
      <c r="N2116" s="66">
        <f>VLOOKUP(A2116,GIS!A:C,3,0)</f>
        <v>495</v>
      </c>
      <c r="O2116" s="66" t="str">
        <f t="shared" si="478"/>
        <v/>
      </c>
      <c r="P2116" s="66" t="str">
        <f t="shared" si="482"/>
        <v/>
      </c>
      <c r="Q2116" s="66">
        <f t="shared" si="479"/>
        <v>495</v>
      </c>
      <c r="R2116" s="66">
        <f t="shared" si="480"/>
        <v>495</v>
      </c>
      <c r="S2116" s="66">
        <f>Q2116-U2116-SUMIFS(条件付き不可!X:X,条件付き不可!E:E,D2116)</f>
        <v>495</v>
      </c>
      <c r="T2116" s="66">
        <f t="shared" si="477"/>
        <v>495</v>
      </c>
      <c r="U2116" s="66">
        <f>IF(COUNTIFS(条件付き不可!$E:$E,$D2116,条件付き不可!$C:$C,条件付き不可!$V$3)&gt;0,Q2116,SUMIFS(条件付き不可!$L:$L,条件付き不可!$E:$E,$D2116,条件付き不可!$C:$C,U$1))</f>
        <v>0</v>
      </c>
      <c r="V2116" s="66">
        <f>IF(COUNTIFS(条件付き不可!$E:$E,$D2116,条件付き不可!$C:$C,条件付き不可!$V$5)&gt;0,Q2116,IFERROR(VLOOKUP(D2116,条件付き不可!E:Y,21,0),0))</f>
        <v>0</v>
      </c>
    </row>
    <row r="2117" spans="1:22">
      <c r="A2117" s="53" t="str">
        <f t="shared" si="481"/>
        <v>052005</v>
      </c>
      <c r="B2117" s="53">
        <v>29</v>
      </c>
      <c r="C2117">
        <v>2116</v>
      </c>
      <c r="D2117">
        <v>52005</v>
      </c>
      <c r="E2117" t="s">
        <v>1390</v>
      </c>
      <c r="F2117" t="s">
        <v>887</v>
      </c>
      <c r="G2117" t="str">
        <f>VLOOKUP(A2117,GIS!A:B,2,0)</f>
        <v>八幡 C　（児童遊園）</v>
      </c>
      <c r="H2117" t="s">
        <v>1390</v>
      </c>
      <c r="I2117" t="s">
        <v>2627</v>
      </c>
      <c r="J2117" s="66">
        <v>680</v>
      </c>
      <c r="K2117" s="66">
        <v>680</v>
      </c>
      <c r="L2117" s="66">
        <v>680</v>
      </c>
      <c r="M2117" s="66">
        <v>680</v>
      </c>
      <c r="N2117" s="66">
        <f>VLOOKUP(A2117,GIS!A:C,3,0)</f>
        <v>680</v>
      </c>
      <c r="O2117" s="66" t="str">
        <f t="shared" si="478"/>
        <v/>
      </c>
      <c r="P2117" s="66" t="str">
        <f t="shared" si="482"/>
        <v/>
      </c>
      <c r="Q2117" s="66">
        <f t="shared" si="479"/>
        <v>680</v>
      </c>
      <c r="R2117" s="66">
        <f t="shared" si="480"/>
        <v>680</v>
      </c>
      <c r="S2117" s="66">
        <f>Q2117-U2117-SUMIFS(条件付き不可!X:X,条件付き不可!E:E,D2117)</f>
        <v>680</v>
      </c>
      <c r="T2117" s="66">
        <f t="shared" si="477"/>
        <v>680</v>
      </c>
      <c r="U2117" s="66">
        <f>IF(COUNTIFS(条件付き不可!$E:$E,$D2117,条件付き不可!$C:$C,条件付き不可!$V$3)&gt;0,Q2117,SUMIFS(条件付き不可!$L:$L,条件付き不可!$E:$E,$D2117,条件付き不可!$C:$C,U$1))</f>
        <v>0</v>
      </c>
      <c r="V2117" s="66">
        <f>IF(COUNTIFS(条件付き不可!$E:$E,$D2117,条件付き不可!$C:$C,条件付き不可!$V$5)&gt;0,Q2117,IFERROR(VLOOKUP(D2117,条件付き不可!E:Y,21,0),0))</f>
        <v>0</v>
      </c>
    </row>
    <row r="2118" spans="1:22">
      <c r="A2118" s="53" t="str">
        <f t="shared" si="481"/>
        <v>052006</v>
      </c>
      <c r="B2118" s="53">
        <v>29</v>
      </c>
      <c r="C2118">
        <v>2117</v>
      </c>
      <c r="D2118">
        <v>52006</v>
      </c>
      <c r="E2118" t="s">
        <v>1390</v>
      </c>
      <c r="F2118" t="s">
        <v>887</v>
      </c>
      <c r="G2118" t="str">
        <f>VLOOKUP(A2118,GIS!A:B,2,0)</f>
        <v>八幡 Ｄ ・ 菊間　（八幡東中）</v>
      </c>
      <c r="H2118" t="s">
        <v>1390</v>
      </c>
      <c r="I2118" t="s">
        <v>2627</v>
      </c>
      <c r="J2118" s="66">
        <v>395</v>
      </c>
      <c r="K2118" s="66">
        <v>395</v>
      </c>
      <c r="L2118" s="66">
        <v>395</v>
      </c>
      <c r="M2118" s="66">
        <v>395</v>
      </c>
      <c r="N2118" s="66">
        <f>VLOOKUP(A2118,GIS!A:C,3,0)</f>
        <v>395</v>
      </c>
      <c r="O2118" s="66" t="str">
        <f t="shared" si="478"/>
        <v/>
      </c>
      <c r="P2118" s="66" t="str">
        <f t="shared" si="482"/>
        <v/>
      </c>
      <c r="Q2118" s="66">
        <f t="shared" si="479"/>
        <v>395</v>
      </c>
      <c r="R2118" s="66">
        <f t="shared" si="480"/>
        <v>395</v>
      </c>
      <c r="S2118" s="66">
        <f>Q2118-U2118-SUMIFS(条件付き不可!X:X,条件付き不可!E:E,D2118)</f>
        <v>395</v>
      </c>
      <c r="T2118" s="66">
        <f t="shared" si="477"/>
        <v>395</v>
      </c>
      <c r="U2118" s="66">
        <f>IF(COUNTIFS(条件付き不可!$E:$E,$D2118,条件付き不可!$C:$C,条件付き不可!$V$3)&gt;0,Q2118,SUMIFS(条件付き不可!$L:$L,条件付き不可!$E:$E,$D2118,条件付き不可!$C:$C,U$1))</f>
        <v>0</v>
      </c>
      <c r="V2118" s="66">
        <f>IF(COUNTIFS(条件付き不可!$E:$E,$D2118,条件付き不可!$C:$C,条件付き不可!$V$5)&gt;0,Q2118,IFERROR(VLOOKUP(D2118,条件付き不可!E:Y,21,0),0))</f>
        <v>0</v>
      </c>
    </row>
    <row r="2119" spans="1:22">
      <c r="A2119" s="53" t="str">
        <f t="shared" si="481"/>
        <v>052007</v>
      </c>
      <c r="B2119" s="53">
        <v>29</v>
      </c>
      <c r="C2119">
        <v>2118</v>
      </c>
      <c r="D2119">
        <v>52007</v>
      </c>
      <c r="E2119" t="s">
        <v>1390</v>
      </c>
      <c r="F2119" t="s">
        <v>887</v>
      </c>
      <c r="G2119" t="str">
        <f>VLOOKUP(A2119,GIS!A:B,2,0)</f>
        <v>八幡 Ｅ</v>
      </c>
      <c r="H2119" t="s">
        <v>1390</v>
      </c>
      <c r="I2119" t="s">
        <v>2627</v>
      </c>
      <c r="J2119" s="66">
        <v>350</v>
      </c>
      <c r="K2119" s="66">
        <v>350</v>
      </c>
      <c r="L2119" s="66">
        <v>350</v>
      </c>
      <c r="M2119" s="66">
        <v>350</v>
      </c>
      <c r="N2119" s="66">
        <f>VLOOKUP(A2119,GIS!A:C,3,0)</f>
        <v>350</v>
      </c>
      <c r="O2119" s="66" t="str">
        <f t="shared" si="478"/>
        <v/>
      </c>
      <c r="P2119" s="66" t="str">
        <f t="shared" si="482"/>
        <v/>
      </c>
      <c r="Q2119" s="66">
        <f t="shared" si="479"/>
        <v>350</v>
      </c>
      <c r="R2119" s="66">
        <f t="shared" si="480"/>
        <v>350</v>
      </c>
      <c r="S2119" s="66">
        <f>Q2119-U2119-SUMIFS(条件付き不可!X:X,条件付き不可!E:E,D2119)</f>
        <v>350</v>
      </c>
      <c r="T2119" s="66">
        <f t="shared" si="477"/>
        <v>350</v>
      </c>
      <c r="U2119" s="66">
        <f>IF(COUNTIFS(条件付き不可!$E:$E,$D2119,条件付き不可!$C:$C,条件付き不可!$V$3)&gt;0,Q2119,SUMIFS(条件付き不可!$L:$L,条件付き不可!$E:$E,$D2119,条件付き不可!$C:$C,U$1))</f>
        <v>0</v>
      </c>
      <c r="V2119" s="66">
        <f>IF(COUNTIFS(条件付き不可!$E:$E,$D2119,条件付き不可!$C:$C,条件付き不可!$V$5)&gt;0,Q2119,IFERROR(VLOOKUP(D2119,条件付き不可!E:Y,21,0),0))</f>
        <v>0</v>
      </c>
    </row>
    <row r="2120" spans="1:22">
      <c r="A2120" s="53" t="str">
        <f t="shared" si="481"/>
        <v>052100</v>
      </c>
      <c r="B2120" s="53">
        <v>29</v>
      </c>
      <c r="C2120">
        <v>2119</v>
      </c>
      <c r="D2120">
        <v>52100</v>
      </c>
      <c r="E2120" t="s">
        <v>1390</v>
      </c>
      <c r="F2120" t="s">
        <v>887</v>
      </c>
      <c r="G2120" t="str">
        <f>VLOOKUP(A2120,GIS!A:B,2,0)</f>
        <v>八幡 ・ 八幡北町 1　（市原会議所）</v>
      </c>
      <c r="H2120" t="s">
        <v>1390</v>
      </c>
      <c r="I2120" t="s">
        <v>2627</v>
      </c>
      <c r="J2120" s="66">
        <v>240</v>
      </c>
      <c r="K2120" s="66">
        <v>240</v>
      </c>
      <c r="L2120" s="66">
        <v>240</v>
      </c>
      <c r="M2120" s="66">
        <v>240</v>
      </c>
      <c r="N2120" s="66">
        <f>VLOOKUP(A2120,GIS!A:C,3,0)</f>
        <v>240</v>
      </c>
      <c r="O2120" s="66" t="str">
        <f t="shared" si="478"/>
        <v/>
      </c>
      <c r="P2120" s="66" t="str">
        <f t="shared" si="482"/>
        <v/>
      </c>
      <c r="Q2120" s="66">
        <f t="shared" si="479"/>
        <v>240</v>
      </c>
      <c r="R2120" s="66">
        <f t="shared" si="480"/>
        <v>240</v>
      </c>
      <c r="S2120" s="66">
        <f>Q2120-U2120-SUMIFS(条件付き不可!X:X,条件付き不可!E:E,D2120)</f>
        <v>240</v>
      </c>
      <c r="T2120" s="66">
        <f t="shared" si="477"/>
        <v>240</v>
      </c>
      <c r="U2120" s="66">
        <f>IF(COUNTIFS(条件付き不可!$E:$E,$D2120,条件付き不可!$C:$C,条件付き不可!$V$3)&gt;0,Q2120,SUMIFS(条件付き不可!$L:$L,条件付き不可!$E:$E,$D2120,条件付き不可!$C:$C,U$1))</f>
        <v>0</v>
      </c>
      <c r="V2120" s="66">
        <f>IF(COUNTIFS(条件付き不可!$E:$E,$D2120,条件付き不可!$C:$C,条件付き不可!$V$5)&gt;0,Q2120,IFERROR(VLOOKUP(D2120,条件付き不可!E:Y,21,0),0))</f>
        <v>0</v>
      </c>
    </row>
    <row r="2121" spans="1:22">
      <c r="A2121" s="53" t="str">
        <f t="shared" si="481"/>
        <v>052008</v>
      </c>
      <c r="B2121" s="53">
        <v>29</v>
      </c>
      <c r="C2121">
        <v>2120</v>
      </c>
      <c r="D2121">
        <v>52008</v>
      </c>
      <c r="E2121" t="s">
        <v>1390</v>
      </c>
      <c r="F2121" t="s">
        <v>887</v>
      </c>
      <c r="G2121" t="str">
        <f>VLOOKUP(A2121,GIS!A:B,2,0)</f>
        <v>八幡 Ｆ－①　（教育センター）</v>
      </c>
      <c r="H2121" t="s">
        <v>1390</v>
      </c>
      <c r="I2121" t="s">
        <v>2627</v>
      </c>
      <c r="J2121" s="66">
        <v>605</v>
      </c>
      <c r="K2121" s="66">
        <v>439</v>
      </c>
      <c r="L2121" s="66">
        <v>439</v>
      </c>
      <c r="M2121" s="66">
        <v>605</v>
      </c>
      <c r="N2121" s="66">
        <f>VLOOKUP(A2121,GIS!A:C,3,0)</f>
        <v>605</v>
      </c>
      <c r="O2121" s="66" t="str">
        <f t="shared" si="478"/>
        <v/>
      </c>
      <c r="P2121" s="66" t="str">
        <f t="shared" si="482"/>
        <v>✕</v>
      </c>
      <c r="Q2121" s="66">
        <f t="shared" si="479"/>
        <v>605</v>
      </c>
      <c r="R2121" s="66">
        <f t="shared" si="480"/>
        <v>439</v>
      </c>
      <c r="S2121" s="66">
        <f>Q2121-U2121-SUMIFS(条件付き不可!X:X,条件付き不可!E:E,D2121)</f>
        <v>439</v>
      </c>
      <c r="T2121" s="66">
        <f t="shared" ref="T2121:T2184" si="483">Q2121-V2121</f>
        <v>605</v>
      </c>
      <c r="U2121" s="66">
        <f>IF(COUNTIFS(条件付き不可!$E:$E,$D2121,条件付き不可!$C:$C,条件付き不可!$V$3)&gt;0,Q2121,SUMIFS(条件付き不可!$L:$L,条件付き不可!$E:$E,$D2121,条件付き不可!$C:$C,U$1))</f>
        <v>166</v>
      </c>
      <c r="V2121" s="66">
        <f>IF(COUNTIFS(条件付き不可!$E:$E,$D2121,条件付き不可!$C:$C,条件付き不可!$V$5)&gt;0,Q2121,IFERROR(VLOOKUP(D2121,条件付き不可!E:Y,21,0),0))</f>
        <v>0</v>
      </c>
    </row>
    <row r="2122" spans="1:22">
      <c r="A2122" s="53" t="str">
        <f t="shared" si="481"/>
        <v>052093</v>
      </c>
      <c r="B2122" s="53">
        <v>29</v>
      </c>
      <c r="C2122">
        <v>2121</v>
      </c>
      <c r="D2122">
        <v>52093</v>
      </c>
      <c r="E2122" t="s">
        <v>1390</v>
      </c>
      <c r="F2122" t="s">
        <v>887</v>
      </c>
      <c r="G2122" t="str">
        <f>VLOOKUP(A2122,GIS!A:B,2,0)</f>
        <v>八幡 F－②</v>
      </c>
      <c r="H2122" t="s">
        <v>1390</v>
      </c>
      <c r="I2122" t="s">
        <v>2627</v>
      </c>
      <c r="J2122" s="66">
        <v>310</v>
      </c>
      <c r="K2122" s="66">
        <v>310</v>
      </c>
      <c r="L2122" s="66">
        <v>310</v>
      </c>
      <c r="M2122" s="66">
        <v>310</v>
      </c>
      <c r="N2122" s="66">
        <f>VLOOKUP(A2122,GIS!A:C,3,0)</f>
        <v>310</v>
      </c>
      <c r="O2122" s="66" t="str">
        <f t="shared" si="478"/>
        <v/>
      </c>
      <c r="P2122" s="66" t="str">
        <f t="shared" si="482"/>
        <v/>
      </c>
      <c r="Q2122" s="66">
        <f t="shared" si="479"/>
        <v>310</v>
      </c>
      <c r="R2122" s="66">
        <f t="shared" si="480"/>
        <v>310</v>
      </c>
      <c r="S2122" s="66">
        <f>Q2122-U2122-SUMIFS(条件付き不可!X:X,条件付き不可!E:E,D2122)</f>
        <v>310</v>
      </c>
      <c r="T2122" s="66">
        <f t="shared" si="483"/>
        <v>310</v>
      </c>
      <c r="U2122" s="66">
        <f>IF(COUNTIFS(条件付き不可!$E:$E,$D2122,条件付き不可!$C:$C,条件付き不可!$V$3)&gt;0,Q2122,SUMIFS(条件付き不可!$L:$L,条件付き不可!$E:$E,$D2122,条件付き不可!$C:$C,U$1))</f>
        <v>0</v>
      </c>
      <c r="V2122" s="66">
        <f>IF(COUNTIFS(条件付き不可!$E:$E,$D2122,条件付き不可!$C:$C,条件付き不可!$V$5)&gt;0,Q2122,IFERROR(VLOOKUP(D2122,条件付き不可!E:Y,21,0),0))</f>
        <v>0</v>
      </c>
    </row>
    <row r="2123" spans="1:22">
      <c r="A2123" s="53" t="str">
        <f t="shared" si="481"/>
        <v>052009</v>
      </c>
      <c r="B2123" s="53">
        <v>29</v>
      </c>
      <c r="C2123">
        <v>2122</v>
      </c>
      <c r="D2123">
        <v>52009</v>
      </c>
      <c r="E2123" t="s">
        <v>1390</v>
      </c>
      <c r="F2123" t="s">
        <v>887</v>
      </c>
      <c r="G2123" t="str">
        <f>VLOOKUP(A2123,GIS!A:B,2,0)</f>
        <v>八幡 G　　　　　　</v>
      </c>
      <c r="H2123" t="s">
        <v>1390</v>
      </c>
      <c r="I2123" t="s">
        <v>2627</v>
      </c>
      <c r="J2123" s="66">
        <v>365</v>
      </c>
      <c r="K2123" s="66">
        <v>365</v>
      </c>
      <c r="L2123" s="66">
        <v>365</v>
      </c>
      <c r="M2123" s="66">
        <v>365</v>
      </c>
      <c r="N2123" s="66">
        <f>VLOOKUP(A2123,GIS!A:C,3,0)</f>
        <v>365</v>
      </c>
      <c r="O2123" s="66" t="str">
        <f t="shared" si="478"/>
        <v/>
      </c>
      <c r="P2123" s="66" t="str">
        <f t="shared" si="482"/>
        <v/>
      </c>
      <c r="Q2123" s="66">
        <f t="shared" si="479"/>
        <v>365</v>
      </c>
      <c r="R2123" s="66">
        <f t="shared" si="480"/>
        <v>365</v>
      </c>
      <c r="S2123" s="66">
        <f>Q2123-U2123-SUMIFS(条件付き不可!X:X,条件付き不可!E:E,D2123)</f>
        <v>365</v>
      </c>
      <c r="T2123" s="66">
        <f t="shared" si="483"/>
        <v>365</v>
      </c>
      <c r="U2123" s="66">
        <f>IF(COUNTIFS(条件付き不可!$E:$E,$D2123,条件付き不可!$C:$C,条件付き不可!$V$3)&gt;0,Q2123,SUMIFS(条件付き不可!$L:$L,条件付き不可!$E:$E,$D2123,条件付き不可!$C:$C,U$1))</f>
        <v>0</v>
      </c>
      <c r="V2123" s="66">
        <f>IF(COUNTIFS(条件付き不可!$E:$E,$D2123,条件付き不可!$C:$C,条件付き不可!$V$5)&gt;0,Q2123,IFERROR(VLOOKUP(D2123,条件付き不可!E:Y,21,0),0))</f>
        <v>0</v>
      </c>
    </row>
    <row r="2124" spans="1:22">
      <c r="A2124" s="53" t="str">
        <f t="shared" si="481"/>
        <v>052099</v>
      </c>
      <c r="B2124" s="53">
        <v>29</v>
      </c>
      <c r="C2124">
        <v>2123</v>
      </c>
      <c r="D2124">
        <v>52099</v>
      </c>
      <c r="E2124" t="s">
        <v>1390</v>
      </c>
      <c r="F2124" t="s">
        <v>887</v>
      </c>
      <c r="G2124" t="str">
        <f>VLOOKUP(A2124,GIS!A:B,2,0)</f>
        <v>八幡小学校</v>
      </c>
      <c r="H2124" t="s">
        <v>1390</v>
      </c>
      <c r="I2124" t="s">
        <v>2627</v>
      </c>
      <c r="J2124" s="66">
        <v>340</v>
      </c>
      <c r="K2124" s="66">
        <v>340</v>
      </c>
      <c r="L2124" s="66">
        <v>340</v>
      </c>
      <c r="M2124" s="66">
        <v>340</v>
      </c>
      <c r="N2124" s="66">
        <f>VLOOKUP(A2124,GIS!A:C,3,0)</f>
        <v>340</v>
      </c>
      <c r="O2124" s="66" t="str">
        <f t="shared" si="478"/>
        <v/>
      </c>
      <c r="P2124" s="66" t="str">
        <f t="shared" si="482"/>
        <v/>
      </c>
      <c r="Q2124" s="66">
        <f t="shared" si="479"/>
        <v>340</v>
      </c>
      <c r="R2124" s="66">
        <f t="shared" si="480"/>
        <v>340</v>
      </c>
      <c r="S2124" s="66">
        <f>Q2124-U2124-SUMIFS(条件付き不可!X:X,条件付き不可!E:E,D2124)</f>
        <v>340</v>
      </c>
      <c r="T2124" s="66">
        <f t="shared" si="483"/>
        <v>340</v>
      </c>
      <c r="U2124" s="66">
        <f>IF(COUNTIFS(条件付き不可!$E:$E,$D2124,条件付き不可!$C:$C,条件付き不可!$V$3)&gt;0,Q2124,SUMIFS(条件付き不可!$L:$L,条件付き不可!$E:$E,$D2124,条件付き不可!$C:$C,U$1))</f>
        <v>0</v>
      </c>
      <c r="V2124" s="66">
        <f>IF(COUNTIFS(条件付き不可!$E:$E,$D2124,条件付き不可!$C:$C,条件付き不可!$V$5)&gt;0,Q2124,IFERROR(VLOOKUP(D2124,条件付き不可!E:Y,21,0),0))</f>
        <v>0</v>
      </c>
    </row>
    <row r="2125" spans="1:22">
      <c r="A2125" s="53" t="str">
        <f t="shared" si="481"/>
        <v>052010</v>
      </c>
      <c r="B2125" s="53">
        <v>29</v>
      </c>
      <c r="C2125">
        <v>2124</v>
      </c>
      <c r="D2125">
        <v>52010</v>
      </c>
      <c r="E2125" t="s">
        <v>1390</v>
      </c>
      <c r="F2125" t="s">
        <v>887</v>
      </c>
      <c r="G2125" t="str">
        <f>VLOOKUP(A2125,GIS!A:B,2,0)</f>
        <v>八幡 Ｈ　（京葉銀行）</v>
      </c>
      <c r="H2125" t="s">
        <v>1390</v>
      </c>
      <c r="I2125" t="s">
        <v>2627</v>
      </c>
      <c r="J2125" s="66">
        <v>420</v>
      </c>
      <c r="K2125" s="66">
        <v>420</v>
      </c>
      <c r="L2125" s="66">
        <v>420</v>
      </c>
      <c r="M2125" s="66">
        <v>420</v>
      </c>
      <c r="N2125" s="66">
        <f>VLOOKUP(A2125,GIS!A:C,3,0)</f>
        <v>420</v>
      </c>
      <c r="O2125" s="66" t="str">
        <f t="shared" si="478"/>
        <v/>
      </c>
      <c r="P2125" s="66" t="str">
        <f t="shared" si="482"/>
        <v/>
      </c>
      <c r="Q2125" s="66">
        <f t="shared" si="479"/>
        <v>420</v>
      </c>
      <c r="R2125" s="66">
        <f t="shared" si="480"/>
        <v>420</v>
      </c>
      <c r="S2125" s="66">
        <f>Q2125-U2125-SUMIFS(条件付き不可!X:X,条件付き不可!E:E,D2125)</f>
        <v>420</v>
      </c>
      <c r="T2125" s="66">
        <f t="shared" si="483"/>
        <v>420</v>
      </c>
      <c r="U2125" s="66">
        <f>IF(COUNTIFS(条件付き不可!$E:$E,$D2125,条件付き不可!$C:$C,条件付き不可!$V$3)&gt;0,Q2125,SUMIFS(条件付き不可!$L:$L,条件付き不可!$E:$E,$D2125,条件付き不可!$C:$C,U$1))</f>
        <v>0</v>
      </c>
      <c r="V2125" s="66">
        <f>IF(COUNTIFS(条件付き不可!$E:$E,$D2125,条件付き不可!$C:$C,条件付き不可!$V$5)&gt;0,Q2125,IFERROR(VLOOKUP(D2125,条件付き不可!E:Y,21,0),0))</f>
        <v>0</v>
      </c>
    </row>
    <row r="2126" spans="1:22">
      <c r="A2126" s="53" t="str">
        <f t="shared" si="481"/>
        <v>052011</v>
      </c>
      <c r="B2126" s="53">
        <v>29</v>
      </c>
      <c r="C2126">
        <v>2125</v>
      </c>
      <c r="D2126">
        <v>52011</v>
      </c>
      <c r="E2126" t="s">
        <v>1390</v>
      </c>
      <c r="F2126" t="s">
        <v>1401</v>
      </c>
      <c r="G2126" t="str">
        <f>VLOOKUP(A2126,GIS!A:B,2,0)</f>
        <v>五所 A　（法務局）</v>
      </c>
      <c r="H2126" t="s">
        <v>1390</v>
      </c>
      <c r="I2126" t="s">
        <v>2627</v>
      </c>
      <c r="J2126" s="66">
        <v>360</v>
      </c>
      <c r="K2126" s="66">
        <v>360</v>
      </c>
      <c r="L2126" s="66">
        <v>360</v>
      </c>
      <c r="M2126" s="66">
        <v>360</v>
      </c>
      <c r="N2126" s="66">
        <f>VLOOKUP(A2126,GIS!A:C,3,0)</f>
        <v>360</v>
      </c>
      <c r="O2126" s="66" t="str">
        <f t="shared" si="478"/>
        <v/>
      </c>
      <c r="P2126" s="66" t="str">
        <f t="shared" si="482"/>
        <v/>
      </c>
      <c r="Q2126" s="66">
        <f t="shared" si="479"/>
        <v>360</v>
      </c>
      <c r="R2126" s="66">
        <f t="shared" si="480"/>
        <v>360</v>
      </c>
      <c r="S2126" s="66">
        <f>Q2126-U2126-SUMIFS(条件付き不可!X:X,条件付き不可!E:E,D2126)</f>
        <v>360</v>
      </c>
      <c r="T2126" s="66">
        <f t="shared" si="483"/>
        <v>360</v>
      </c>
      <c r="U2126" s="66">
        <f>IF(COUNTIFS(条件付き不可!$E:$E,$D2126,条件付き不可!$C:$C,条件付き不可!$V$3)&gt;0,Q2126,SUMIFS(条件付き不可!$L:$L,条件付き不可!$E:$E,$D2126,条件付き不可!$C:$C,U$1))</f>
        <v>0</v>
      </c>
      <c r="V2126" s="66">
        <f>IF(COUNTIFS(条件付き不可!$E:$E,$D2126,条件付き不可!$C:$C,条件付き不可!$V$5)&gt;0,Q2126,IFERROR(VLOOKUP(D2126,条件付き不可!E:Y,21,0),0))</f>
        <v>0</v>
      </c>
    </row>
    <row r="2127" spans="1:22">
      <c r="A2127" s="53" t="str">
        <f t="shared" si="481"/>
        <v>052012</v>
      </c>
      <c r="B2127" s="53">
        <v>29</v>
      </c>
      <c r="C2127">
        <v>2126</v>
      </c>
      <c r="D2127">
        <v>52012</v>
      </c>
      <c r="E2127" t="s">
        <v>1390</v>
      </c>
      <c r="F2127" t="s">
        <v>1401</v>
      </c>
      <c r="G2127" t="str">
        <f>VLOOKUP(A2127,GIS!A:B,2,0)</f>
        <v xml:space="preserve">五所 B　（水道局） </v>
      </c>
      <c r="H2127" t="s">
        <v>1390</v>
      </c>
      <c r="I2127" t="s">
        <v>2627</v>
      </c>
      <c r="J2127" s="66">
        <v>300</v>
      </c>
      <c r="K2127" s="66">
        <v>300</v>
      </c>
      <c r="L2127" s="66">
        <v>300</v>
      </c>
      <c r="M2127" s="66">
        <v>300</v>
      </c>
      <c r="N2127" s="66">
        <f>VLOOKUP(A2127,GIS!A:C,3,0)</f>
        <v>300</v>
      </c>
      <c r="O2127" s="66" t="str">
        <f t="shared" si="478"/>
        <v/>
      </c>
      <c r="P2127" s="66" t="str">
        <f t="shared" si="482"/>
        <v/>
      </c>
      <c r="Q2127" s="66">
        <f t="shared" si="479"/>
        <v>300</v>
      </c>
      <c r="R2127" s="66">
        <f t="shared" si="480"/>
        <v>300</v>
      </c>
      <c r="S2127" s="66">
        <f>Q2127-U2127-SUMIFS(条件付き不可!X:X,条件付き不可!E:E,D2127)</f>
        <v>300</v>
      </c>
      <c r="T2127" s="66">
        <f t="shared" si="483"/>
        <v>300</v>
      </c>
      <c r="U2127" s="66">
        <f>IF(COUNTIFS(条件付き不可!$E:$E,$D2127,条件付き不可!$C:$C,条件付き不可!$V$3)&gt;0,Q2127,SUMIFS(条件付き不可!$L:$L,条件付き不可!$E:$E,$D2127,条件付き不可!$C:$C,U$1))</f>
        <v>0</v>
      </c>
      <c r="V2127" s="66">
        <f>IF(COUNTIFS(条件付き不可!$E:$E,$D2127,条件付き不可!$C:$C,条件付き不可!$V$5)&gt;0,Q2127,IFERROR(VLOOKUP(D2127,条件付き不可!E:Y,21,0),0))</f>
        <v>0</v>
      </c>
    </row>
    <row r="2128" spans="1:22">
      <c r="A2128" s="53" t="str">
        <f t="shared" si="481"/>
        <v>052013</v>
      </c>
      <c r="B2128" s="53">
        <v>29</v>
      </c>
      <c r="C2128">
        <v>2127</v>
      </c>
      <c r="D2128">
        <v>52013</v>
      </c>
      <c r="E2128" t="s">
        <v>1390</v>
      </c>
      <c r="F2128" t="s">
        <v>1401</v>
      </c>
      <c r="G2128" t="str">
        <f>VLOOKUP(A2128,GIS!A:B,2,0)</f>
        <v>旭五所　（東電市原）</v>
      </c>
      <c r="H2128" t="s">
        <v>1390</v>
      </c>
      <c r="I2128" t="s">
        <v>2627</v>
      </c>
      <c r="J2128" s="66">
        <v>400</v>
      </c>
      <c r="K2128" s="66">
        <v>400</v>
      </c>
      <c r="L2128" s="66">
        <v>400</v>
      </c>
      <c r="M2128" s="66">
        <v>400</v>
      </c>
      <c r="N2128" s="66">
        <f>VLOOKUP(A2128,GIS!A:C,3,0)</f>
        <v>400</v>
      </c>
      <c r="O2128" s="66" t="str">
        <f t="shared" si="478"/>
        <v/>
      </c>
      <c r="P2128" s="66" t="str">
        <f t="shared" si="482"/>
        <v/>
      </c>
      <c r="Q2128" s="66">
        <f t="shared" si="479"/>
        <v>400</v>
      </c>
      <c r="R2128" s="66">
        <f t="shared" si="480"/>
        <v>400</v>
      </c>
      <c r="S2128" s="66">
        <f>Q2128-U2128-SUMIFS(条件付き不可!X:X,条件付き不可!E:E,D2128)</f>
        <v>400</v>
      </c>
      <c r="T2128" s="66">
        <f t="shared" si="483"/>
        <v>400</v>
      </c>
      <c r="U2128" s="66">
        <f>IF(COUNTIFS(条件付き不可!$E:$E,$D2128,条件付き不可!$C:$C,条件付き不可!$V$3)&gt;0,Q2128,SUMIFS(条件付き不可!$L:$L,条件付き不可!$E:$E,$D2128,条件付き不可!$C:$C,U$1))</f>
        <v>0</v>
      </c>
      <c r="V2128" s="66">
        <f>IF(COUNTIFS(条件付き不可!$E:$E,$D2128,条件付き不可!$C:$C,条件付き不可!$V$5)&gt;0,Q2128,IFERROR(VLOOKUP(D2128,条件付き不可!E:Y,21,0),0))</f>
        <v>0</v>
      </c>
    </row>
    <row r="2129" spans="1:22">
      <c r="A2129" s="53" t="str">
        <f t="shared" si="481"/>
        <v>052014</v>
      </c>
      <c r="B2129" s="53">
        <v>29</v>
      </c>
      <c r="C2129">
        <v>2128</v>
      </c>
      <c r="D2129">
        <v>52014</v>
      </c>
      <c r="E2129" t="s">
        <v>1390</v>
      </c>
      <c r="F2129" t="s">
        <v>1401</v>
      </c>
      <c r="G2129" t="str">
        <f>VLOOKUP(A2129,GIS!A:B,2,0)</f>
        <v>東五所 Ａ</v>
      </c>
      <c r="H2129" t="s">
        <v>1390</v>
      </c>
      <c r="I2129" t="s">
        <v>2627</v>
      </c>
      <c r="J2129" s="66">
        <v>410</v>
      </c>
      <c r="K2129" s="66">
        <v>410</v>
      </c>
      <c r="L2129" s="66">
        <v>410</v>
      </c>
      <c r="M2129" s="66">
        <v>410</v>
      </c>
      <c r="N2129" s="66">
        <f>VLOOKUP(A2129,GIS!A:C,3,0)</f>
        <v>410</v>
      </c>
      <c r="O2129" s="66" t="str">
        <f t="shared" si="478"/>
        <v/>
      </c>
      <c r="P2129" s="66" t="str">
        <f t="shared" si="482"/>
        <v/>
      </c>
      <c r="Q2129" s="66">
        <f t="shared" si="479"/>
        <v>410</v>
      </c>
      <c r="R2129" s="66">
        <f t="shared" si="480"/>
        <v>410</v>
      </c>
      <c r="S2129" s="66">
        <f>Q2129-U2129-SUMIFS(条件付き不可!X:X,条件付き不可!E:E,D2129)</f>
        <v>410</v>
      </c>
      <c r="T2129" s="66">
        <f t="shared" si="483"/>
        <v>410</v>
      </c>
      <c r="U2129" s="66">
        <f>IF(COUNTIFS(条件付き不可!$E:$E,$D2129,条件付き不可!$C:$C,条件付き不可!$V$3)&gt;0,Q2129,SUMIFS(条件付き不可!$L:$L,条件付き不可!$E:$E,$D2129,条件付き不可!$C:$C,U$1))</f>
        <v>0</v>
      </c>
      <c r="V2129" s="66">
        <f>IF(COUNTIFS(条件付き不可!$E:$E,$D2129,条件付き不可!$C:$C,条件付き不可!$V$5)&gt;0,Q2129,IFERROR(VLOOKUP(D2129,条件付き不可!E:Y,21,0),0))</f>
        <v>0</v>
      </c>
    </row>
    <row r="2130" spans="1:22">
      <c r="A2130" s="53" t="str">
        <f t="shared" si="481"/>
        <v>052015</v>
      </c>
      <c r="B2130" s="53">
        <v>29</v>
      </c>
      <c r="C2130">
        <v>2129</v>
      </c>
      <c r="D2130">
        <v>52015</v>
      </c>
      <c r="E2130" t="s">
        <v>1390</v>
      </c>
      <c r="F2130" t="s">
        <v>1401</v>
      </c>
      <c r="G2130" t="str">
        <f>VLOOKUP(A2130,GIS!A:B,2,0)</f>
        <v>東五所 Ｂ</v>
      </c>
      <c r="H2130" t="s">
        <v>1390</v>
      </c>
      <c r="I2130" t="s">
        <v>2627</v>
      </c>
      <c r="J2130" s="66">
        <v>460</v>
      </c>
      <c r="K2130" s="66">
        <v>460</v>
      </c>
      <c r="L2130" s="66">
        <v>460</v>
      </c>
      <c r="M2130" s="66">
        <v>460</v>
      </c>
      <c r="N2130" s="66">
        <f>VLOOKUP(A2130,GIS!A:C,3,0)</f>
        <v>460</v>
      </c>
      <c r="O2130" s="66" t="str">
        <f t="shared" ref="O2130:O2193" si="484">IF(J2130=N2130,"","✕")</f>
        <v/>
      </c>
      <c r="P2130" s="66" t="str">
        <f t="shared" si="482"/>
        <v/>
      </c>
      <c r="Q2130" s="66">
        <f t="shared" ref="Q2130:Q2193" si="485">N2130</f>
        <v>460</v>
      </c>
      <c r="R2130" s="66">
        <f t="shared" ref="R2130:R2193" si="486">Q2130-U2130</f>
        <v>460</v>
      </c>
      <c r="S2130" s="66">
        <f>Q2130-U2130-SUMIFS(条件付き不可!X:X,条件付き不可!E:E,D2130)</f>
        <v>460</v>
      </c>
      <c r="T2130" s="66">
        <f t="shared" si="483"/>
        <v>460</v>
      </c>
      <c r="U2130" s="66">
        <f>IF(COUNTIFS(条件付き不可!$E:$E,$D2130,条件付き不可!$C:$C,条件付き不可!$V$3)&gt;0,Q2130,SUMIFS(条件付き不可!$L:$L,条件付き不可!$E:$E,$D2130,条件付き不可!$C:$C,U$1))</f>
        <v>0</v>
      </c>
      <c r="V2130" s="66">
        <f>IF(COUNTIFS(条件付き不可!$E:$E,$D2130,条件付き不可!$C:$C,条件付き不可!$V$5)&gt;0,Q2130,IFERROR(VLOOKUP(D2130,条件付き不可!E:Y,21,0),0))</f>
        <v>0</v>
      </c>
    </row>
    <row r="2131" spans="1:22">
      <c r="A2131" s="53" t="str">
        <f t="shared" si="481"/>
        <v>052016</v>
      </c>
      <c r="B2131" s="53">
        <v>29</v>
      </c>
      <c r="C2131">
        <v>2130</v>
      </c>
      <c r="D2131">
        <v>52016</v>
      </c>
      <c r="E2131" t="s">
        <v>1390</v>
      </c>
      <c r="F2131" t="s">
        <v>1401</v>
      </c>
      <c r="G2131" t="str">
        <f>VLOOKUP(A2131,GIS!A:B,2,0)</f>
        <v>西五所 A</v>
      </c>
      <c r="H2131" t="s">
        <v>1390</v>
      </c>
      <c r="I2131" t="s">
        <v>2627</v>
      </c>
      <c r="J2131" s="66">
        <v>405</v>
      </c>
      <c r="K2131" s="66">
        <v>405</v>
      </c>
      <c r="L2131" s="66">
        <v>405</v>
      </c>
      <c r="M2131" s="66">
        <v>405</v>
      </c>
      <c r="N2131" s="66">
        <f>VLOOKUP(A2131,GIS!A:C,3,0)</f>
        <v>405</v>
      </c>
      <c r="O2131" s="66" t="str">
        <f t="shared" si="484"/>
        <v/>
      </c>
      <c r="P2131" s="66" t="str">
        <f t="shared" si="482"/>
        <v/>
      </c>
      <c r="Q2131" s="66">
        <f t="shared" si="485"/>
        <v>405</v>
      </c>
      <c r="R2131" s="66">
        <f t="shared" si="486"/>
        <v>405</v>
      </c>
      <c r="S2131" s="66">
        <f>Q2131-U2131-SUMIFS(条件付き不可!X:X,条件付き不可!E:E,D2131)</f>
        <v>405</v>
      </c>
      <c r="T2131" s="66">
        <f t="shared" si="483"/>
        <v>405</v>
      </c>
      <c r="U2131" s="66">
        <f>IF(COUNTIFS(条件付き不可!$E:$E,$D2131,条件付き不可!$C:$C,条件付き不可!$V$3)&gt;0,Q2131,SUMIFS(条件付き不可!$L:$L,条件付き不可!$E:$E,$D2131,条件付き不可!$C:$C,U$1))</f>
        <v>0</v>
      </c>
      <c r="V2131" s="66">
        <f>IF(COUNTIFS(条件付き不可!$E:$E,$D2131,条件付き不可!$C:$C,条件付き不可!$V$5)&gt;0,Q2131,IFERROR(VLOOKUP(D2131,条件付き不可!E:Y,21,0),0))</f>
        <v>0</v>
      </c>
    </row>
    <row r="2132" spans="1:22">
      <c r="A2132" s="53" t="str">
        <f t="shared" si="481"/>
        <v>052092</v>
      </c>
      <c r="B2132" s="53">
        <v>29</v>
      </c>
      <c r="C2132">
        <v>2131</v>
      </c>
      <c r="D2132">
        <v>52092</v>
      </c>
      <c r="E2132" t="s">
        <v>1390</v>
      </c>
      <c r="F2132" t="s">
        <v>1401</v>
      </c>
      <c r="G2132" t="str">
        <f>VLOOKUP(A2132,GIS!A:B,2,0)</f>
        <v>西五所 Ｂ</v>
      </c>
      <c r="H2132" t="s">
        <v>1390</v>
      </c>
      <c r="I2132" t="s">
        <v>2627</v>
      </c>
      <c r="J2132" s="66">
        <v>350</v>
      </c>
      <c r="K2132" s="66">
        <v>350</v>
      </c>
      <c r="L2132" s="66">
        <v>350</v>
      </c>
      <c r="M2132" s="66">
        <v>350</v>
      </c>
      <c r="N2132" s="66">
        <f>VLOOKUP(A2132,GIS!A:C,3,0)</f>
        <v>350</v>
      </c>
      <c r="O2132" s="66" t="str">
        <f t="shared" si="484"/>
        <v/>
      </c>
      <c r="P2132" s="66" t="str">
        <f t="shared" si="482"/>
        <v/>
      </c>
      <c r="Q2132" s="66">
        <f t="shared" si="485"/>
        <v>350</v>
      </c>
      <c r="R2132" s="66">
        <f t="shared" si="486"/>
        <v>350</v>
      </c>
      <c r="S2132" s="66">
        <f>Q2132-U2132-SUMIFS(条件付き不可!X:X,条件付き不可!E:E,D2132)</f>
        <v>350</v>
      </c>
      <c r="T2132" s="66">
        <f t="shared" si="483"/>
        <v>350</v>
      </c>
      <c r="U2132" s="66">
        <f>IF(COUNTIFS(条件付き不可!$E:$E,$D2132,条件付き不可!$C:$C,条件付き不可!$V$3)&gt;0,Q2132,SUMIFS(条件付き不可!$L:$L,条件付き不可!$E:$E,$D2132,条件付き不可!$C:$C,U$1))</f>
        <v>0</v>
      </c>
      <c r="V2132" s="66">
        <f>IF(COUNTIFS(条件付き不可!$E:$E,$D2132,条件付き不可!$C:$C,条件付き不可!$V$5)&gt;0,Q2132,IFERROR(VLOOKUP(D2132,条件付き不可!E:Y,21,0),0))</f>
        <v>0</v>
      </c>
    </row>
    <row r="2133" spans="1:22">
      <c r="A2133" s="53" t="str">
        <f t="shared" si="481"/>
        <v>052017</v>
      </c>
      <c r="B2133" s="53">
        <v>29</v>
      </c>
      <c r="C2133">
        <v>2132</v>
      </c>
      <c r="D2133">
        <v>52017</v>
      </c>
      <c r="E2133" t="s">
        <v>1390</v>
      </c>
      <c r="F2133" t="s">
        <v>1401</v>
      </c>
      <c r="G2133" t="str">
        <f>VLOOKUP(A2133,GIS!A:B,2,0)</f>
        <v>君塚 １</v>
      </c>
      <c r="H2133" t="s">
        <v>1390</v>
      </c>
      <c r="I2133" t="s">
        <v>2627</v>
      </c>
      <c r="J2133" s="66">
        <v>590</v>
      </c>
      <c r="K2133" s="66">
        <v>590</v>
      </c>
      <c r="L2133" s="66">
        <v>590</v>
      </c>
      <c r="M2133" s="66">
        <v>590</v>
      </c>
      <c r="N2133" s="66">
        <f>VLOOKUP(A2133,GIS!A:C,3,0)</f>
        <v>590</v>
      </c>
      <c r="O2133" s="66" t="str">
        <f t="shared" si="484"/>
        <v/>
      </c>
      <c r="P2133" s="66" t="str">
        <f t="shared" si="482"/>
        <v/>
      </c>
      <c r="Q2133" s="66">
        <f t="shared" si="485"/>
        <v>590</v>
      </c>
      <c r="R2133" s="66">
        <f t="shared" si="486"/>
        <v>590</v>
      </c>
      <c r="S2133" s="66">
        <f>Q2133-U2133-SUMIFS(条件付き不可!X:X,条件付き不可!E:E,D2133)</f>
        <v>590</v>
      </c>
      <c r="T2133" s="66">
        <f t="shared" si="483"/>
        <v>590</v>
      </c>
      <c r="U2133" s="66">
        <f>IF(COUNTIFS(条件付き不可!$E:$E,$D2133,条件付き不可!$C:$C,条件付き不可!$V$3)&gt;0,Q2133,SUMIFS(条件付き不可!$L:$L,条件付き不可!$E:$E,$D2133,条件付き不可!$C:$C,U$1))</f>
        <v>0</v>
      </c>
      <c r="V2133" s="66">
        <f>IF(COUNTIFS(条件付き不可!$E:$E,$D2133,条件付き不可!$C:$C,条件付き不可!$V$5)&gt;0,Q2133,IFERROR(VLOOKUP(D2133,条件付き不可!E:Y,21,0),0))</f>
        <v>0</v>
      </c>
    </row>
    <row r="2134" spans="1:22">
      <c r="A2134" s="53" t="str">
        <f t="shared" si="481"/>
        <v>052018</v>
      </c>
      <c r="B2134" s="53">
        <v>29</v>
      </c>
      <c r="C2134">
        <v>2133</v>
      </c>
      <c r="D2134">
        <v>52018</v>
      </c>
      <c r="E2134" t="s">
        <v>1390</v>
      </c>
      <c r="F2134" t="s">
        <v>1401</v>
      </c>
      <c r="G2134" t="str">
        <f>VLOOKUP(A2134,GIS!A:B,2,0)</f>
        <v>君塚 ２</v>
      </c>
      <c r="H2134" t="s">
        <v>1390</v>
      </c>
      <c r="I2134" t="s">
        <v>2627</v>
      </c>
      <c r="J2134" s="66">
        <v>490</v>
      </c>
      <c r="K2134" s="66">
        <v>490</v>
      </c>
      <c r="L2134" s="66">
        <v>490</v>
      </c>
      <c r="M2134" s="66">
        <v>490</v>
      </c>
      <c r="N2134" s="66">
        <f>VLOOKUP(A2134,GIS!A:C,3,0)</f>
        <v>490</v>
      </c>
      <c r="O2134" s="66" t="str">
        <f t="shared" si="484"/>
        <v/>
      </c>
      <c r="P2134" s="66" t="str">
        <f t="shared" si="482"/>
        <v/>
      </c>
      <c r="Q2134" s="66">
        <f t="shared" si="485"/>
        <v>490</v>
      </c>
      <c r="R2134" s="66">
        <f t="shared" si="486"/>
        <v>490</v>
      </c>
      <c r="S2134" s="66">
        <f>Q2134-U2134-SUMIFS(条件付き不可!X:X,条件付き不可!E:E,D2134)</f>
        <v>490</v>
      </c>
      <c r="T2134" s="66">
        <f t="shared" si="483"/>
        <v>490</v>
      </c>
      <c r="U2134" s="66">
        <f>IF(COUNTIFS(条件付き不可!$E:$E,$D2134,条件付き不可!$C:$C,条件付き不可!$V$3)&gt;0,Q2134,SUMIFS(条件付き不可!$L:$L,条件付き不可!$E:$E,$D2134,条件付き不可!$C:$C,U$1))</f>
        <v>0</v>
      </c>
      <c r="V2134" s="66">
        <f>IF(COUNTIFS(条件付き不可!$E:$E,$D2134,条件付き不可!$C:$C,条件付き不可!$V$5)&gt;0,Q2134,IFERROR(VLOOKUP(D2134,条件付き不可!E:Y,21,0),0))</f>
        <v>0</v>
      </c>
    </row>
    <row r="2135" spans="1:22">
      <c r="A2135" s="53" t="str">
        <f t="shared" si="481"/>
        <v>052019</v>
      </c>
      <c r="B2135" s="53">
        <v>29</v>
      </c>
      <c r="C2135">
        <v>2134</v>
      </c>
      <c r="D2135">
        <v>52019</v>
      </c>
      <c r="E2135" t="s">
        <v>1390</v>
      </c>
      <c r="F2135" t="s">
        <v>1401</v>
      </c>
      <c r="G2135" t="str">
        <f>VLOOKUP(A2135,GIS!A:B,2,0)</f>
        <v>君塚 ３</v>
      </c>
      <c r="H2135" t="s">
        <v>1390</v>
      </c>
      <c r="I2135" t="s">
        <v>2627</v>
      </c>
      <c r="J2135" s="66">
        <v>410</v>
      </c>
      <c r="K2135" s="66">
        <v>410</v>
      </c>
      <c r="L2135" s="66">
        <v>410</v>
      </c>
      <c r="M2135" s="66">
        <v>410</v>
      </c>
      <c r="N2135" s="66">
        <f>VLOOKUP(A2135,GIS!A:C,3,0)</f>
        <v>410</v>
      </c>
      <c r="O2135" s="66" t="str">
        <f t="shared" si="484"/>
        <v/>
      </c>
      <c r="P2135" s="66" t="str">
        <f t="shared" si="482"/>
        <v/>
      </c>
      <c r="Q2135" s="66">
        <f t="shared" si="485"/>
        <v>410</v>
      </c>
      <c r="R2135" s="66">
        <f t="shared" si="486"/>
        <v>410</v>
      </c>
      <c r="S2135" s="66">
        <f>Q2135-U2135-SUMIFS(条件付き不可!X:X,条件付き不可!E:E,D2135)</f>
        <v>410</v>
      </c>
      <c r="T2135" s="66">
        <f t="shared" si="483"/>
        <v>410</v>
      </c>
      <c r="U2135" s="66">
        <f>IF(COUNTIFS(条件付き不可!$E:$E,$D2135,条件付き不可!$C:$C,条件付き不可!$V$3)&gt;0,Q2135,SUMIFS(条件付き不可!$L:$L,条件付き不可!$E:$E,$D2135,条件付き不可!$C:$C,U$1))</f>
        <v>0</v>
      </c>
      <c r="V2135" s="66">
        <f>IF(COUNTIFS(条件付き不可!$E:$E,$D2135,条件付き不可!$C:$C,条件付き不可!$V$5)&gt;0,Q2135,IFERROR(VLOOKUP(D2135,条件付き不可!E:Y,21,0),0))</f>
        <v>0</v>
      </c>
    </row>
    <row r="2136" spans="1:22">
      <c r="A2136" s="53" t="str">
        <f t="shared" si="481"/>
        <v>052020</v>
      </c>
      <c r="B2136" s="53">
        <v>29</v>
      </c>
      <c r="C2136">
        <v>2135</v>
      </c>
      <c r="D2136">
        <v>52020</v>
      </c>
      <c r="E2136" t="s">
        <v>1390</v>
      </c>
      <c r="F2136" t="s">
        <v>1401</v>
      </c>
      <c r="G2136" t="str">
        <f>VLOOKUP(A2136,GIS!A:B,2,0)</f>
        <v>君塚 4 ・ 五所</v>
      </c>
      <c r="H2136" t="s">
        <v>1390</v>
      </c>
      <c r="I2136" t="s">
        <v>2627</v>
      </c>
      <c r="J2136" s="66">
        <v>525</v>
      </c>
      <c r="K2136" s="66">
        <v>525</v>
      </c>
      <c r="L2136" s="66">
        <v>525</v>
      </c>
      <c r="M2136" s="66">
        <v>525</v>
      </c>
      <c r="N2136" s="66">
        <f>VLOOKUP(A2136,GIS!A:C,3,0)</f>
        <v>525</v>
      </c>
      <c r="O2136" s="66" t="str">
        <f t="shared" si="484"/>
        <v/>
      </c>
      <c r="P2136" s="66" t="str">
        <f t="shared" si="482"/>
        <v/>
      </c>
      <c r="Q2136" s="66">
        <f t="shared" si="485"/>
        <v>525</v>
      </c>
      <c r="R2136" s="66">
        <f t="shared" si="486"/>
        <v>525</v>
      </c>
      <c r="S2136" s="66">
        <f>Q2136-U2136-SUMIFS(条件付き不可!X:X,条件付き不可!E:E,D2136)</f>
        <v>525</v>
      </c>
      <c r="T2136" s="66">
        <f t="shared" si="483"/>
        <v>525</v>
      </c>
      <c r="U2136" s="66">
        <f>IF(COUNTIFS(条件付き不可!$E:$E,$D2136,条件付き不可!$C:$C,条件付き不可!$V$3)&gt;0,Q2136,SUMIFS(条件付き不可!$L:$L,条件付き不可!$E:$E,$D2136,条件付き不可!$C:$C,U$1))</f>
        <v>0</v>
      </c>
      <c r="V2136" s="66">
        <f>IF(COUNTIFS(条件付き不可!$E:$E,$D2136,条件付き不可!$C:$C,条件付き不可!$V$5)&gt;0,Q2136,IFERROR(VLOOKUP(D2136,条件付き不可!E:Y,21,0),0))</f>
        <v>0</v>
      </c>
    </row>
    <row r="2137" spans="1:22">
      <c r="A2137" s="53" t="str">
        <f t="shared" si="481"/>
        <v>052021</v>
      </c>
      <c r="B2137" s="53">
        <v>29</v>
      </c>
      <c r="C2137">
        <v>2136</v>
      </c>
      <c r="D2137">
        <v>52021</v>
      </c>
      <c r="E2137" t="s">
        <v>1390</v>
      </c>
      <c r="F2137" t="s">
        <v>1401</v>
      </c>
      <c r="G2137" t="str">
        <f>VLOOKUP(A2137,GIS!A:B,2,0)</f>
        <v>君塚 ５</v>
      </c>
      <c r="H2137" t="s">
        <v>1390</v>
      </c>
      <c r="I2137" t="s">
        <v>2627</v>
      </c>
      <c r="J2137" s="66">
        <v>515</v>
      </c>
      <c r="K2137" s="66">
        <v>515</v>
      </c>
      <c r="L2137" s="66">
        <v>515</v>
      </c>
      <c r="M2137" s="66">
        <v>515</v>
      </c>
      <c r="N2137" s="66">
        <f>VLOOKUP(A2137,GIS!A:C,3,0)</f>
        <v>515</v>
      </c>
      <c r="O2137" s="66" t="str">
        <f t="shared" si="484"/>
        <v/>
      </c>
      <c r="P2137" s="66" t="str">
        <f t="shared" si="482"/>
        <v/>
      </c>
      <c r="Q2137" s="66">
        <f t="shared" si="485"/>
        <v>515</v>
      </c>
      <c r="R2137" s="66">
        <f t="shared" si="486"/>
        <v>515</v>
      </c>
      <c r="S2137" s="66">
        <f>Q2137-U2137-SUMIFS(条件付き不可!X:X,条件付き不可!E:E,D2137)</f>
        <v>515</v>
      </c>
      <c r="T2137" s="66">
        <f t="shared" si="483"/>
        <v>515</v>
      </c>
      <c r="U2137" s="66">
        <f>IF(COUNTIFS(条件付き不可!$E:$E,$D2137,条件付き不可!$C:$C,条件付き不可!$V$3)&gt;0,Q2137,SUMIFS(条件付き不可!$L:$L,条件付き不可!$E:$E,$D2137,条件付き不可!$C:$C,U$1))</f>
        <v>0</v>
      </c>
      <c r="V2137" s="66">
        <f>IF(COUNTIFS(条件付き不可!$E:$E,$D2137,条件付き不可!$C:$C,条件付き不可!$V$5)&gt;0,Q2137,IFERROR(VLOOKUP(D2137,条件付き不可!E:Y,21,0),0))</f>
        <v>0</v>
      </c>
    </row>
    <row r="2138" spans="1:22">
      <c r="A2138" s="53" t="str">
        <f t="shared" ref="A2138:A2201" si="487">TEXT(D2138,"000000")</f>
        <v>052022</v>
      </c>
      <c r="B2138" s="53">
        <v>29</v>
      </c>
      <c r="C2138">
        <v>2137</v>
      </c>
      <c r="D2138">
        <v>52022</v>
      </c>
      <c r="E2138" t="s">
        <v>1390</v>
      </c>
      <c r="F2138" t="s">
        <v>1401</v>
      </c>
      <c r="G2138" t="str">
        <f>VLOOKUP(A2138,GIS!A:B,2,0)</f>
        <v>白金 １ ・ ２</v>
      </c>
      <c r="H2138" t="s">
        <v>1390</v>
      </c>
      <c r="I2138" t="s">
        <v>2627</v>
      </c>
      <c r="J2138" s="66">
        <v>390</v>
      </c>
      <c r="K2138" s="66">
        <v>390</v>
      </c>
      <c r="L2138" s="66">
        <v>390</v>
      </c>
      <c r="M2138" s="66">
        <v>390</v>
      </c>
      <c r="N2138" s="66">
        <f>VLOOKUP(A2138,GIS!A:C,3,0)</f>
        <v>390</v>
      </c>
      <c r="O2138" s="66" t="str">
        <f t="shared" si="484"/>
        <v/>
      </c>
      <c r="P2138" s="66" t="str">
        <f t="shared" si="482"/>
        <v/>
      </c>
      <c r="Q2138" s="66">
        <f t="shared" si="485"/>
        <v>390</v>
      </c>
      <c r="R2138" s="66">
        <f t="shared" si="486"/>
        <v>390</v>
      </c>
      <c r="S2138" s="66">
        <f>Q2138-U2138-SUMIFS(条件付き不可!X:X,条件付き不可!E:E,D2138)</f>
        <v>390</v>
      </c>
      <c r="T2138" s="66">
        <f t="shared" si="483"/>
        <v>390</v>
      </c>
      <c r="U2138" s="66">
        <f>IF(COUNTIFS(条件付き不可!$E:$E,$D2138,条件付き不可!$C:$C,条件付き不可!$V$3)&gt;0,Q2138,SUMIFS(条件付き不可!$L:$L,条件付き不可!$E:$E,$D2138,条件付き不可!$C:$C,U$1))</f>
        <v>0</v>
      </c>
      <c r="V2138" s="66">
        <f>IF(COUNTIFS(条件付き不可!$E:$E,$D2138,条件付き不可!$C:$C,条件付き不可!$V$5)&gt;0,Q2138,IFERROR(VLOOKUP(D2138,条件付き不可!E:Y,21,0),0))</f>
        <v>0</v>
      </c>
    </row>
    <row r="2139" spans="1:22">
      <c r="A2139" s="53" t="str">
        <f t="shared" si="487"/>
        <v>052023</v>
      </c>
      <c r="B2139" s="53">
        <v>29</v>
      </c>
      <c r="C2139">
        <v>2138</v>
      </c>
      <c r="D2139">
        <v>52023</v>
      </c>
      <c r="E2139" t="s">
        <v>1390</v>
      </c>
      <c r="F2139" t="s">
        <v>1401</v>
      </c>
      <c r="G2139" t="str">
        <f>VLOOKUP(A2139,GIS!A:B,2,0)</f>
        <v>白金 ３ ・ ４</v>
      </c>
      <c r="H2139" t="s">
        <v>1390</v>
      </c>
      <c r="I2139" t="s">
        <v>2627</v>
      </c>
      <c r="J2139" s="66">
        <v>380</v>
      </c>
      <c r="K2139" s="66">
        <v>380</v>
      </c>
      <c r="L2139" s="66">
        <v>380</v>
      </c>
      <c r="M2139" s="66">
        <v>380</v>
      </c>
      <c r="N2139" s="66">
        <f>VLOOKUP(A2139,GIS!A:C,3,0)</f>
        <v>380</v>
      </c>
      <c r="O2139" s="66" t="str">
        <f t="shared" si="484"/>
        <v/>
      </c>
      <c r="P2139" s="66" t="str">
        <f t="shared" si="482"/>
        <v/>
      </c>
      <c r="Q2139" s="66">
        <f t="shared" si="485"/>
        <v>380</v>
      </c>
      <c r="R2139" s="66">
        <f t="shared" si="486"/>
        <v>380</v>
      </c>
      <c r="S2139" s="66">
        <f>Q2139-U2139-SUMIFS(条件付き不可!X:X,条件付き不可!E:E,D2139)</f>
        <v>380</v>
      </c>
      <c r="T2139" s="66">
        <f t="shared" si="483"/>
        <v>380</v>
      </c>
      <c r="U2139" s="66">
        <f>IF(COUNTIFS(条件付き不可!$E:$E,$D2139,条件付き不可!$C:$C,条件付き不可!$V$3)&gt;0,Q2139,SUMIFS(条件付き不可!$L:$L,条件付き不可!$E:$E,$D2139,条件付き不可!$C:$C,U$1))</f>
        <v>0</v>
      </c>
      <c r="V2139" s="66">
        <f>IF(COUNTIFS(条件付き不可!$E:$E,$D2139,条件付き不可!$C:$C,条件付き不可!$V$5)&gt;0,Q2139,IFERROR(VLOOKUP(D2139,条件付き不可!E:Y,21,0),0))</f>
        <v>0</v>
      </c>
    </row>
    <row r="2140" spans="1:22">
      <c r="A2140" s="53" t="str">
        <f t="shared" si="487"/>
        <v>052024</v>
      </c>
      <c r="B2140" s="53">
        <v>29</v>
      </c>
      <c r="C2140">
        <v>2139</v>
      </c>
      <c r="D2140">
        <v>52024</v>
      </c>
      <c r="E2140" t="s">
        <v>1390</v>
      </c>
      <c r="F2140" t="s">
        <v>1401</v>
      </c>
      <c r="G2140" t="str">
        <f>VLOOKUP(A2140,GIS!A:B,2,0)</f>
        <v>白金 ５ ・ ６ ・ 君塚 ５</v>
      </c>
      <c r="H2140" t="s">
        <v>1390</v>
      </c>
      <c r="I2140" t="s">
        <v>2627</v>
      </c>
      <c r="J2140" s="66">
        <v>550</v>
      </c>
      <c r="K2140" s="66">
        <v>550</v>
      </c>
      <c r="L2140" s="66">
        <v>550</v>
      </c>
      <c r="M2140" s="66">
        <v>550</v>
      </c>
      <c r="N2140" s="66">
        <f>VLOOKUP(A2140,GIS!A:C,3,0)</f>
        <v>550</v>
      </c>
      <c r="O2140" s="66" t="str">
        <f t="shared" si="484"/>
        <v/>
      </c>
      <c r="P2140" s="66" t="str">
        <f t="shared" si="482"/>
        <v/>
      </c>
      <c r="Q2140" s="66">
        <f t="shared" si="485"/>
        <v>550</v>
      </c>
      <c r="R2140" s="66">
        <f t="shared" si="486"/>
        <v>550</v>
      </c>
      <c r="S2140" s="66">
        <f>Q2140-U2140-SUMIFS(条件付き不可!X:X,条件付き不可!E:E,D2140)</f>
        <v>550</v>
      </c>
      <c r="T2140" s="66">
        <f t="shared" si="483"/>
        <v>550</v>
      </c>
      <c r="U2140" s="66">
        <f>IF(COUNTIFS(条件付き不可!$E:$E,$D2140,条件付き不可!$C:$C,条件付き不可!$V$3)&gt;0,Q2140,SUMIFS(条件付き不可!$L:$L,条件付き不可!$E:$E,$D2140,条件付き不可!$C:$C,U$1))</f>
        <v>0</v>
      </c>
      <c r="V2140" s="66">
        <f>IF(COUNTIFS(条件付き不可!$E:$E,$D2140,条件付き不可!$C:$C,条件付き不可!$V$5)&gt;0,Q2140,IFERROR(VLOOKUP(D2140,条件付き不可!E:Y,21,0),0))</f>
        <v>0</v>
      </c>
    </row>
    <row r="2141" spans="1:22">
      <c r="A2141" s="53" t="str">
        <f t="shared" si="487"/>
        <v>052025</v>
      </c>
      <c r="B2141" s="53">
        <v>29</v>
      </c>
      <c r="C2141">
        <v>2140</v>
      </c>
      <c r="D2141">
        <v>52025</v>
      </c>
      <c r="E2141" t="s">
        <v>1390</v>
      </c>
      <c r="F2141" t="s">
        <v>1402</v>
      </c>
      <c r="G2141" t="str">
        <f>VLOOKUP(A2141,GIS!A:B,2,0)</f>
        <v>五井東 １</v>
      </c>
      <c r="H2141" t="s">
        <v>1390</v>
      </c>
      <c r="I2141" t="s">
        <v>2627</v>
      </c>
      <c r="J2141" s="66">
        <v>631</v>
      </c>
      <c r="K2141" s="66">
        <v>631</v>
      </c>
      <c r="L2141" s="66">
        <v>631</v>
      </c>
      <c r="M2141" s="66">
        <v>631</v>
      </c>
      <c r="N2141" s="66">
        <f>VLOOKUP(A2141,GIS!A:C,3,0)</f>
        <v>631</v>
      </c>
      <c r="O2141" s="66" t="str">
        <f t="shared" si="484"/>
        <v/>
      </c>
      <c r="P2141" s="66" t="str">
        <f t="shared" si="482"/>
        <v/>
      </c>
      <c r="Q2141" s="66">
        <f t="shared" si="485"/>
        <v>631</v>
      </c>
      <c r="R2141" s="66">
        <f t="shared" si="486"/>
        <v>631</v>
      </c>
      <c r="S2141" s="66">
        <f>Q2141-U2141-SUMIFS(条件付き不可!X:X,条件付き不可!E:E,D2141)</f>
        <v>631</v>
      </c>
      <c r="T2141" s="66">
        <f t="shared" si="483"/>
        <v>631</v>
      </c>
      <c r="U2141" s="66">
        <f>IF(COUNTIFS(条件付き不可!$E:$E,$D2141,条件付き不可!$C:$C,条件付き不可!$V$3)&gt;0,Q2141,SUMIFS(条件付き不可!$L:$L,条件付き不可!$E:$E,$D2141,条件付き不可!$C:$C,U$1))</f>
        <v>0</v>
      </c>
      <c r="V2141" s="66">
        <f>IF(COUNTIFS(条件付き不可!$E:$E,$D2141,条件付き不可!$C:$C,条件付き不可!$V$5)&gt;0,Q2141,IFERROR(VLOOKUP(D2141,条件付き不可!E:Y,21,0),0))</f>
        <v>0</v>
      </c>
    </row>
    <row r="2142" spans="1:22">
      <c r="A2142" s="53" t="str">
        <f t="shared" si="487"/>
        <v>052026</v>
      </c>
      <c r="B2142" s="53">
        <v>29</v>
      </c>
      <c r="C2142">
        <v>2141</v>
      </c>
      <c r="D2142">
        <v>52026</v>
      </c>
      <c r="E2142" t="s">
        <v>1390</v>
      </c>
      <c r="F2142" t="s">
        <v>1402</v>
      </c>
      <c r="G2142" t="str">
        <f>VLOOKUP(A2142,GIS!A:B,2,0)</f>
        <v>五井東 ２</v>
      </c>
      <c r="H2142" t="s">
        <v>1390</v>
      </c>
      <c r="I2142" t="s">
        <v>2627</v>
      </c>
      <c r="J2142" s="66">
        <v>415</v>
      </c>
      <c r="K2142" s="66">
        <v>415</v>
      </c>
      <c r="L2142" s="66">
        <v>415</v>
      </c>
      <c r="M2142" s="66">
        <v>415</v>
      </c>
      <c r="N2142" s="66">
        <f>VLOOKUP(A2142,GIS!A:C,3,0)</f>
        <v>415</v>
      </c>
      <c r="O2142" s="66" t="str">
        <f t="shared" si="484"/>
        <v/>
      </c>
      <c r="P2142" s="66" t="str">
        <f t="shared" si="482"/>
        <v/>
      </c>
      <c r="Q2142" s="66">
        <f t="shared" si="485"/>
        <v>415</v>
      </c>
      <c r="R2142" s="66">
        <f t="shared" si="486"/>
        <v>415</v>
      </c>
      <c r="S2142" s="66">
        <f>Q2142-U2142-SUMIFS(条件付き不可!X:X,条件付き不可!E:E,D2142)</f>
        <v>415</v>
      </c>
      <c r="T2142" s="66">
        <f t="shared" si="483"/>
        <v>415</v>
      </c>
      <c r="U2142" s="66">
        <f>IF(COUNTIFS(条件付き不可!$E:$E,$D2142,条件付き不可!$C:$C,条件付き不可!$V$3)&gt;0,Q2142,SUMIFS(条件付き不可!$L:$L,条件付き不可!$E:$E,$D2142,条件付き不可!$C:$C,U$1))</f>
        <v>0</v>
      </c>
      <c r="V2142" s="66">
        <f>IF(COUNTIFS(条件付き不可!$E:$E,$D2142,条件付き不可!$C:$C,条件付き不可!$V$5)&gt;0,Q2142,IFERROR(VLOOKUP(D2142,条件付き不可!E:Y,21,0),0))</f>
        <v>0</v>
      </c>
    </row>
    <row r="2143" spans="1:22">
      <c r="A2143" s="53" t="str">
        <f t="shared" si="487"/>
        <v>052027</v>
      </c>
      <c r="B2143" s="53">
        <v>29</v>
      </c>
      <c r="C2143">
        <v>2142</v>
      </c>
      <c r="D2143">
        <v>52027</v>
      </c>
      <c r="E2143" t="s">
        <v>1390</v>
      </c>
      <c r="F2143" t="s">
        <v>1402</v>
      </c>
      <c r="G2143" t="str">
        <f>VLOOKUP(A2143,GIS!A:B,2,0)</f>
        <v>五井東 ３</v>
      </c>
      <c r="H2143" t="s">
        <v>1390</v>
      </c>
      <c r="I2143" t="s">
        <v>2627</v>
      </c>
      <c r="J2143" s="66">
        <v>460</v>
      </c>
      <c r="K2143" s="66">
        <v>460</v>
      </c>
      <c r="L2143" s="66">
        <v>460</v>
      </c>
      <c r="M2143" s="66">
        <v>460</v>
      </c>
      <c r="N2143" s="66">
        <f>VLOOKUP(A2143,GIS!A:C,3,0)</f>
        <v>460</v>
      </c>
      <c r="O2143" s="66" t="str">
        <f t="shared" si="484"/>
        <v/>
      </c>
      <c r="P2143" s="66" t="str">
        <f t="shared" si="482"/>
        <v/>
      </c>
      <c r="Q2143" s="66">
        <f t="shared" si="485"/>
        <v>460</v>
      </c>
      <c r="R2143" s="66">
        <f t="shared" si="486"/>
        <v>460</v>
      </c>
      <c r="S2143" s="66">
        <f>Q2143-U2143-SUMIFS(条件付き不可!X:X,条件付き不可!E:E,D2143)</f>
        <v>460</v>
      </c>
      <c r="T2143" s="66">
        <f t="shared" si="483"/>
        <v>460</v>
      </c>
      <c r="U2143" s="66">
        <f>IF(COUNTIFS(条件付き不可!$E:$E,$D2143,条件付き不可!$C:$C,条件付き不可!$V$3)&gt;0,Q2143,SUMIFS(条件付き不可!$L:$L,条件付き不可!$E:$E,$D2143,条件付き不可!$C:$C,U$1))</f>
        <v>0</v>
      </c>
      <c r="V2143" s="66">
        <f>IF(COUNTIFS(条件付き不可!$E:$E,$D2143,条件付き不可!$C:$C,条件付き不可!$V$5)&gt;0,Q2143,IFERROR(VLOOKUP(D2143,条件付き不可!E:Y,21,0),0))</f>
        <v>0</v>
      </c>
    </row>
    <row r="2144" spans="1:22">
      <c r="A2144" s="53" t="str">
        <f t="shared" si="487"/>
        <v>052028</v>
      </c>
      <c r="B2144" s="53">
        <v>29</v>
      </c>
      <c r="C2144">
        <v>2143</v>
      </c>
      <c r="D2144">
        <v>52028</v>
      </c>
      <c r="E2144" t="s">
        <v>1390</v>
      </c>
      <c r="F2144" t="s">
        <v>1402</v>
      </c>
      <c r="G2144" t="str">
        <f>VLOOKUP(A2144,GIS!A:B,2,0)</f>
        <v>五井中央東 １</v>
      </c>
      <c r="H2144" t="s">
        <v>1390</v>
      </c>
      <c r="I2144" t="s">
        <v>2627</v>
      </c>
      <c r="J2144" s="66">
        <v>349</v>
      </c>
      <c r="K2144" s="66">
        <v>349</v>
      </c>
      <c r="L2144" s="66">
        <v>349</v>
      </c>
      <c r="M2144" s="66">
        <v>349</v>
      </c>
      <c r="N2144" s="66">
        <f>VLOOKUP(A2144,GIS!A:C,3,0)</f>
        <v>349</v>
      </c>
      <c r="O2144" s="66" t="str">
        <f t="shared" si="484"/>
        <v/>
      </c>
      <c r="P2144" s="66" t="str">
        <f t="shared" si="482"/>
        <v/>
      </c>
      <c r="Q2144" s="66">
        <f t="shared" si="485"/>
        <v>349</v>
      </c>
      <c r="R2144" s="66">
        <f t="shared" si="486"/>
        <v>349</v>
      </c>
      <c r="S2144" s="66">
        <f>Q2144-U2144-SUMIFS(条件付き不可!X:X,条件付き不可!E:E,D2144)</f>
        <v>349</v>
      </c>
      <c r="T2144" s="66">
        <f t="shared" si="483"/>
        <v>349</v>
      </c>
      <c r="U2144" s="66">
        <f>IF(COUNTIFS(条件付き不可!$E:$E,$D2144,条件付き不可!$C:$C,条件付き不可!$V$3)&gt;0,Q2144,SUMIFS(条件付き不可!$L:$L,条件付き不可!$E:$E,$D2144,条件付き不可!$C:$C,U$1))</f>
        <v>0</v>
      </c>
      <c r="V2144" s="66">
        <f>IF(COUNTIFS(条件付き不可!$E:$E,$D2144,条件付き不可!$C:$C,条件付き不可!$V$5)&gt;0,Q2144,IFERROR(VLOOKUP(D2144,条件付き不可!E:Y,21,0),0))</f>
        <v>0</v>
      </c>
    </row>
    <row r="2145" spans="1:22">
      <c r="A2145" s="53" t="str">
        <f t="shared" si="487"/>
        <v>052029</v>
      </c>
      <c r="B2145" s="53">
        <v>29</v>
      </c>
      <c r="C2145">
        <v>2144</v>
      </c>
      <c r="D2145">
        <v>52029</v>
      </c>
      <c r="E2145" t="s">
        <v>1390</v>
      </c>
      <c r="F2145" t="s">
        <v>1402</v>
      </c>
      <c r="G2145" t="str">
        <f>VLOOKUP(A2145,GIS!A:B,2,0)</f>
        <v>五井中央東 ２</v>
      </c>
      <c r="H2145" t="s">
        <v>1390</v>
      </c>
      <c r="I2145" t="s">
        <v>2627</v>
      </c>
      <c r="J2145" s="66">
        <v>660</v>
      </c>
      <c r="K2145" s="66">
        <v>660</v>
      </c>
      <c r="L2145" s="66">
        <v>660</v>
      </c>
      <c r="M2145" s="66">
        <v>660</v>
      </c>
      <c r="N2145" s="66">
        <f>VLOOKUP(A2145,GIS!A:C,3,0)</f>
        <v>660</v>
      </c>
      <c r="O2145" s="66" t="str">
        <f t="shared" si="484"/>
        <v/>
      </c>
      <c r="P2145" s="66" t="str">
        <f t="shared" si="482"/>
        <v/>
      </c>
      <c r="Q2145" s="66">
        <f t="shared" si="485"/>
        <v>660</v>
      </c>
      <c r="R2145" s="66">
        <f t="shared" si="486"/>
        <v>660</v>
      </c>
      <c r="S2145" s="66">
        <f>Q2145-U2145-SUMIFS(条件付き不可!X:X,条件付き不可!E:E,D2145)</f>
        <v>660</v>
      </c>
      <c r="T2145" s="66">
        <f t="shared" si="483"/>
        <v>660</v>
      </c>
      <c r="U2145" s="66">
        <f>IF(COUNTIFS(条件付き不可!$E:$E,$D2145,条件付き不可!$C:$C,条件付き不可!$V$3)&gt;0,Q2145,SUMIFS(条件付き不可!$L:$L,条件付き不可!$E:$E,$D2145,条件付き不可!$C:$C,U$1))</f>
        <v>0</v>
      </c>
      <c r="V2145" s="66">
        <f>IF(COUNTIFS(条件付き不可!$E:$E,$D2145,条件付き不可!$C:$C,条件付き不可!$V$5)&gt;0,Q2145,IFERROR(VLOOKUP(D2145,条件付き不可!E:Y,21,0),0))</f>
        <v>0</v>
      </c>
    </row>
    <row r="2146" spans="1:22">
      <c r="A2146" s="53" t="str">
        <f t="shared" si="487"/>
        <v>052030</v>
      </c>
      <c r="B2146" s="53">
        <v>29</v>
      </c>
      <c r="C2146">
        <v>2145</v>
      </c>
      <c r="D2146">
        <v>52030</v>
      </c>
      <c r="E2146" t="s">
        <v>1390</v>
      </c>
      <c r="F2146" t="s">
        <v>1403</v>
      </c>
      <c r="G2146" t="str">
        <f>VLOOKUP(A2146,GIS!A:B,2,0)</f>
        <v>五井中央西 １ ・ 五井</v>
      </c>
      <c r="H2146" t="s">
        <v>1390</v>
      </c>
      <c r="I2146" t="s">
        <v>2627</v>
      </c>
      <c r="J2146" s="66">
        <v>500</v>
      </c>
      <c r="K2146" s="66">
        <v>500</v>
      </c>
      <c r="L2146" s="66">
        <v>500</v>
      </c>
      <c r="M2146" s="66">
        <v>500</v>
      </c>
      <c r="N2146" s="66">
        <f>VLOOKUP(A2146,GIS!A:C,3,0)</f>
        <v>500</v>
      </c>
      <c r="O2146" s="66" t="str">
        <f t="shared" si="484"/>
        <v/>
      </c>
      <c r="P2146" s="66" t="str">
        <f t="shared" si="482"/>
        <v/>
      </c>
      <c r="Q2146" s="66">
        <f t="shared" si="485"/>
        <v>500</v>
      </c>
      <c r="R2146" s="66">
        <f t="shared" si="486"/>
        <v>500</v>
      </c>
      <c r="S2146" s="66">
        <f>Q2146-U2146-SUMIFS(条件付き不可!X:X,条件付き不可!E:E,D2146)</f>
        <v>500</v>
      </c>
      <c r="T2146" s="66">
        <f t="shared" si="483"/>
        <v>500</v>
      </c>
      <c r="U2146" s="66">
        <f>IF(COUNTIFS(条件付き不可!$E:$E,$D2146,条件付き不可!$C:$C,条件付き不可!$V$3)&gt;0,Q2146,SUMIFS(条件付き不可!$L:$L,条件付き不可!$E:$E,$D2146,条件付き不可!$C:$C,U$1))</f>
        <v>0</v>
      </c>
      <c r="V2146" s="66">
        <f>IF(COUNTIFS(条件付き不可!$E:$E,$D2146,条件付き不可!$C:$C,条件付き不可!$V$5)&gt;0,Q2146,IFERROR(VLOOKUP(D2146,条件付き不可!E:Y,21,0),0))</f>
        <v>0</v>
      </c>
    </row>
    <row r="2147" spans="1:22">
      <c r="A2147" s="53" t="str">
        <f t="shared" si="487"/>
        <v>052031</v>
      </c>
      <c r="B2147" s="53">
        <v>29</v>
      </c>
      <c r="C2147">
        <v>2146</v>
      </c>
      <c r="D2147">
        <v>52031</v>
      </c>
      <c r="E2147" t="s">
        <v>1390</v>
      </c>
      <c r="F2147" t="s">
        <v>1403</v>
      </c>
      <c r="G2147" t="str">
        <f>VLOOKUP(A2147,GIS!A:B,2,0)</f>
        <v>五井中央西 ２</v>
      </c>
      <c r="H2147" t="s">
        <v>1390</v>
      </c>
      <c r="I2147" t="s">
        <v>2627</v>
      </c>
      <c r="J2147" s="66">
        <v>450</v>
      </c>
      <c r="K2147" s="66">
        <v>450</v>
      </c>
      <c r="L2147" s="66">
        <v>450</v>
      </c>
      <c r="M2147" s="66">
        <v>450</v>
      </c>
      <c r="N2147" s="66">
        <f>VLOOKUP(A2147,GIS!A:C,3,0)</f>
        <v>450</v>
      </c>
      <c r="O2147" s="66" t="str">
        <f t="shared" si="484"/>
        <v/>
      </c>
      <c r="P2147" s="66" t="str">
        <f t="shared" si="482"/>
        <v/>
      </c>
      <c r="Q2147" s="66">
        <f t="shared" si="485"/>
        <v>450</v>
      </c>
      <c r="R2147" s="66">
        <f t="shared" si="486"/>
        <v>450</v>
      </c>
      <c r="S2147" s="66">
        <f>Q2147-U2147-SUMIFS(条件付き不可!X:X,条件付き不可!E:E,D2147)</f>
        <v>450</v>
      </c>
      <c r="T2147" s="66">
        <f t="shared" si="483"/>
        <v>450</v>
      </c>
      <c r="U2147" s="66">
        <f>IF(COUNTIFS(条件付き不可!$E:$E,$D2147,条件付き不可!$C:$C,条件付き不可!$V$3)&gt;0,Q2147,SUMIFS(条件付き不可!$L:$L,条件付き不可!$E:$E,$D2147,条件付き不可!$C:$C,U$1))</f>
        <v>0</v>
      </c>
      <c r="V2147" s="66">
        <f>IF(COUNTIFS(条件付き不可!$E:$E,$D2147,条件付き不可!$C:$C,条件付き不可!$V$5)&gt;0,Q2147,IFERROR(VLOOKUP(D2147,条件付き不可!E:Y,21,0),0))</f>
        <v>0</v>
      </c>
    </row>
    <row r="2148" spans="1:22">
      <c r="A2148" s="53" t="str">
        <f t="shared" si="487"/>
        <v>052032</v>
      </c>
      <c r="B2148" s="53">
        <v>29</v>
      </c>
      <c r="C2148">
        <v>2147</v>
      </c>
      <c r="D2148">
        <v>52032</v>
      </c>
      <c r="E2148" t="s">
        <v>1390</v>
      </c>
      <c r="F2148" t="s">
        <v>1403</v>
      </c>
      <c r="G2148" t="str">
        <f>VLOOKUP(A2148,GIS!A:B,2,0)</f>
        <v>五井中央西 ３ ・ 五井</v>
      </c>
      <c r="H2148" t="s">
        <v>1390</v>
      </c>
      <c r="I2148" t="s">
        <v>2627</v>
      </c>
      <c r="J2148" s="66">
        <v>320</v>
      </c>
      <c r="K2148" s="66">
        <v>320</v>
      </c>
      <c r="L2148" s="66">
        <v>320</v>
      </c>
      <c r="M2148" s="66">
        <v>320</v>
      </c>
      <c r="N2148" s="66">
        <f>VLOOKUP(A2148,GIS!A:C,3,0)</f>
        <v>320</v>
      </c>
      <c r="O2148" s="66" t="str">
        <f t="shared" si="484"/>
        <v/>
      </c>
      <c r="P2148" s="66" t="str">
        <f t="shared" si="482"/>
        <v/>
      </c>
      <c r="Q2148" s="66">
        <f t="shared" si="485"/>
        <v>320</v>
      </c>
      <c r="R2148" s="66">
        <f t="shared" si="486"/>
        <v>320</v>
      </c>
      <c r="S2148" s="66">
        <f>Q2148-U2148-SUMIFS(条件付き不可!X:X,条件付き不可!E:E,D2148)</f>
        <v>320</v>
      </c>
      <c r="T2148" s="66">
        <f t="shared" si="483"/>
        <v>320</v>
      </c>
      <c r="U2148" s="66">
        <f>IF(COUNTIFS(条件付き不可!$E:$E,$D2148,条件付き不可!$C:$C,条件付き不可!$V$3)&gt;0,Q2148,SUMIFS(条件付き不可!$L:$L,条件付き不可!$E:$E,$D2148,条件付き不可!$C:$C,U$1))</f>
        <v>0</v>
      </c>
      <c r="V2148" s="66">
        <f>IF(COUNTIFS(条件付き不可!$E:$E,$D2148,条件付き不可!$C:$C,条件付き不可!$V$5)&gt;0,Q2148,IFERROR(VLOOKUP(D2148,条件付き不可!E:Y,21,0),0))</f>
        <v>0</v>
      </c>
    </row>
    <row r="2149" spans="1:22">
      <c r="A2149" s="53" t="str">
        <f t="shared" si="487"/>
        <v>052033</v>
      </c>
      <c r="B2149" s="53">
        <v>29</v>
      </c>
      <c r="C2149">
        <v>2148</v>
      </c>
      <c r="D2149">
        <v>52033</v>
      </c>
      <c r="E2149" t="s">
        <v>1390</v>
      </c>
      <c r="F2149" t="s">
        <v>1403</v>
      </c>
      <c r="G2149" t="str">
        <f>VLOOKUP(A2149,GIS!A:B,2,0)</f>
        <v>五井 Ａ　（椎ノ実公園）</v>
      </c>
      <c r="H2149" t="s">
        <v>1390</v>
      </c>
      <c r="I2149" t="s">
        <v>2627</v>
      </c>
      <c r="J2149" s="66">
        <v>430</v>
      </c>
      <c r="K2149" s="66">
        <v>430</v>
      </c>
      <c r="L2149" s="66">
        <v>430</v>
      </c>
      <c r="M2149" s="66">
        <v>430</v>
      </c>
      <c r="N2149" s="66">
        <f>VLOOKUP(A2149,GIS!A:C,3,0)</f>
        <v>430</v>
      </c>
      <c r="O2149" s="66" t="str">
        <f t="shared" si="484"/>
        <v/>
      </c>
      <c r="P2149" s="66" t="str">
        <f t="shared" si="482"/>
        <v/>
      </c>
      <c r="Q2149" s="66">
        <f t="shared" si="485"/>
        <v>430</v>
      </c>
      <c r="R2149" s="66">
        <f t="shared" si="486"/>
        <v>430</v>
      </c>
      <c r="S2149" s="66">
        <f>Q2149-U2149-SUMIFS(条件付き不可!X:X,条件付き不可!E:E,D2149)</f>
        <v>430</v>
      </c>
      <c r="T2149" s="66">
        <f t="shared" si="483"/>
        <v>430</v>
      </c>
      <c r="U2149" s="66">
        <f>IF(COUNTIFS(条件付き不可!$E:$E,$D2149,条件付き不可!$C:$C,条件付き不可!$V$3)&gt;0,Q2149,SUMIFS(条件付き不可!$L:$L,条件付き不可!$E:$E,$D2149,条件付き不可!$C:$C,U$1))</f>
        <v>0</v>
      </c>
      <c r="V2149" s="66">
        <f>IF(COUNTIFS(条件付き不可!$E:$E,$D2149,条件付き不可!$C:$C,条件付き不可!$V$5)&gt;0,Q2149,IFERROR(VLOOKUP(D2149,条件付き不可!E:Y,21,0),0))</f>
        <v>0</v>
      </c>
    </row>
    <row r="2150" spans="1:22">
      <c r="A2150" s="53" t="str">
        <f t="shared" si="487"/>
        <v>052034</v>
      </c>
      <c r="B2150" s="53">
        <v>29</v>
      </c>
      <c r="C2150">
        <v>2149</v>
      </c>
      <c r="D2150">
        <v>52034</v>
      </c>
      <c r="E2150" t="s">
        <v>1390</v>
      </c>
      <c r="F2150" t="s">
        <v>1403</v>
      </c>
      <c r="G2150" t="str">
        <f>VLOOKUP(A2150,GIS!A:B,2,0)</f>
        <v>五井 Ｂ　（若葉小学校）</v>
      </c>
      <c r="H2150" t="s">
        <v>1390</v>
      </c>
      <c r="I2150" t="s">
        <v>2627</v>
      </c>
      <c r="J2150" s="66">
        <v>320</v>
      </c>
      <c r="K2150" s="66">
        <v>320</v>
      </c>
      <c r="L2150" s="66">
        <v>320</v>
      </c>
      <c r="M2150" s="66">
        <v>320</v>
      </c>
      <c r="N2150" s="66">
        <f>VLOOKUP(A2150,GIS!A:C,3,0)</f>
        <v>320</v>
      </c>
      <c r="O2150" s="66" t="str">
        <f t="shared" si="484"/>
        <v/>
      </c>
      <c r="P2150" s="66" t="str">
        <f t="shared" si="482"/>
        <v/>
      </c>
      <c r="Q2150" s="66">
        <f t="shared" si="485"/>
        <v>320</v>
      </c>
      <c r="R2150" s="66">
        <f t="shared" si="486"/>
        <v>320</v>
      </c>
      <c r="S2150" s="66">
        <f>Q2150-U2150-SUMIFS(条件付き不可!X:X,条件付き不可!E:E,D2150)</f>
        <v>320</v>
      </c>
      <c r="T2150" s="66">
        <f t="shared" si="483"/>
        <v>320</v>
      </c>
      <c r="U2150" s="66">
        <f>IF(COUNTIFS(条件付き不可!$E:$E,$D2150,条件付き不可!$C:$C,条件付き不可!$V$3)&gt;0,Q2150,SUMIFS(条件付き不可!$L:$L,条件付き不可!$E:$E,$D2150,条件付き不可!$C:$C,U$1))</f>
        <v>0</v>
      </c>
      <c r="V2150" s="66">
        <f>IF(COUNTIFS(条件付き不可!$E:$E,$D2150,条件付き不可!$C:$C,条件付き不可!$V$5)&gt;0,Q2150,IFERROR(VLOOKUP(D2150,条件付き不可!E:Y,21,0),0))</f>
        <v>0</v>
      </c>
    </row>
    <row r="2151" spans="1:22">
      <c r="A2151" s="53" t="str">
        <f t="shared" si="487"/>
        <v>052035</v>
      </c>
      <c r="B2151" s="53">
        <v>29</v>
      </c>
      <c r="C2151">
        <v>2150</v>
      </c>
      <c r="D2151">
        <v>52035</v>
      </c>
      <c r="E2151" t="s">
        <v>1390</v>
      </c>
      <c r="F2151" t="s">
        <v>1403</v>
      </c>
      <c r="G2151" t="str">
        <f>VLOOKUP(A2151,GIS!A:B,2,0)</f>
        <v>五井 Ｃ　（若葉中学校）</v>
      </c>
      <c r="H2151" t="s">
        <v>1390</v>
      </c>
      <c r="I2151" t="s">
        <v>2627</v>
      </c>
      <c r="J2151" s="66">
        <v>350</v>
      </c>
      <c r="K2151" s="66">
        <v>350</v>
      </c>
      <c r="L2151" s="66">
        <v>350</v>
      </c>
      <c r="M2151" s="66">
        <v>350</v>
      </c>
      <c r="N2151" s="66">
        <f>VLOOKUP(A2151,GIS!A:C,3,0)</f>
        <v>350</v>
      </c>
      <c r="O2151" s="66" t="str">
        <f t="shared" si="484"/>
        <v/>
      </c>
      <c r="P2151" s="66" t="str">
        <f t="shared" si="482"/>
        <v/>
      </c>
      <c r="Q2151" s="66">
        <f t="shared" si="485"/>
        <v>350</v>
      </c>
      <c r="R2151" s="66">
        <f t="shared" si="486"/>
        <v>350</v>
      </c>
      <c r="S2151" s="66">
        <f>Q2151-U2151-SUMIFS(条件付き不可!X:X,条件付き不可!E:E,D2151)</f>
        <v>350</v>
      </c>
      <c r="T2151" s="66">
        <f t="shared" si="483"/>
        <v>350</v>
      </c>
      <c r="U2151" s="66">
        <f>IF(COUNTIFS(条件付き不可!$E:$E,$D2151,条件付き不可!$C:$C,条件付き不可!$V$3)&gt;0,Q2151,SUMIFS(条件付き不可!$L:$L,条件付き不可!$E:$E,$D2151,条件付き不可!$C:$C,U$1))</f>
        <v>0</v>
      </c>
      <c r="V2151" s="66">
        <f>IF(COUNTIFS(条件付き不可!$E:$E,$D2151,条件付き不可!$C:$C,条件付き不可!$V$5)&gt;0,Q2151,IFERROR(VLOOKUP(D2151,条件付き不可!E:Y,21,0),0))</f>
        <v>0</v>
      </c>
    </row>
    <row r="2152" spans="1:22">
      <c r="A2152" s="53" t="str">
        <f t="shared" si="487"/>
        <v>052036</v>
      </c>
      <c r="B2152" s="53">
        <v>29</v>
      </c>
      <c r="C2152">
        <v>2151</v>
      </c>
      <c r="D2152">
        <v>52036</v>
      </c>
      <c r="E2152" t="s">
        <v>1390</v>
      </c>
      <c r="F2152" t="s">
        <v>1403</v>
      </c>
      <c r="G2152" t="str">
        <f>VLOOKUP(A2152,GIS!A:B,2,0)</f>
        <v>五井 Ｄ　（新田自治会館）</v>
      </c>
      <c r="H2152" t="s">
        <v>1390</v>
      </c>
      <c r="I2152" t="s">
        <v>2627</v>
      </c>
      <c r="J2152" s="66">
        <v>390</v>
      </c>
      <c r="K2152" s="66">
        <v>390</v>
      </c>
      <c r="L2152" s="66">
        <v>390</v>
      </c>
      <c r="M2152" s="66">
        <v>390</v>
      </c>
      <c r="N2152" s="66">
        <f>VLOOKUP(A2152,GIS!A:C,3,0)</f>
        <v>390</v>
      </c>
      <c r="O2152" s="66" t="str">
        <f t="shared" si="484"/>
        <v/>
      </c>
      <c r="P2152" s="66" t="str">
        <f t="shared" si="482"/>
        <v/>
      </c>
      <c r="Q2152" s="66">
        <f t="shared" si="485"/>
        <v>390</v>
      </c>
      <c r="R2152" s="66">
        <f t="shared" si="486"/>
        <v>390</v>
      </c>
      <c r="S2152" s="66">
        <f>Q2152-U2152-SUMIFS(条件付き不可!X:X,条件付き不可!E:E,D2152)</f>
        <v>390</v>
      </c>
      <c r="T2152" s="66">
        <f t="shared" si="483"/>
        <v>390</v>
      </c>
      <c r="U2152" s="66">
        <f>IF(COUNTIFS(条件付き不可!$E:$E,$D2152,条件付き不可!$C:$C,条件付き不可!$V$3)&gt;0,Q2152,SUMIFS(条件付き不可!$L:$L,条件付き不可!$E:$E,$D2152,条件付き不可!$C:$C,U$1))</f>
        <v>0</v>
      </c>
      <c r="V2152" s="66">
        <f>IF(COUNTIFS(条件付き不可!$E:$E,$D2152,条件付き不可!$C:$C,条件付き不可!$V$5)&gt;0,Q2152,IFERROR(VLOOKUP(D2152,条件付き不可!E:Y,21,0),0))</f>
        <v>0</v>
      </c>
    </row>
    <row r="2153" spans="1:22">
      <c r="A2153" s="53" t="str">
        <f t="shared" si="487"/>
        <v>052037</v>
      </c>
      <c r="B2153" s="53">
        <v>29</v>
      </c>
      <c r="C2153">
        <v>2152</v>
      </c>
      <c r="D2153">
        <v>52037</v>
      </c>
      <c r="E2153" t="s">
        <v>1390</v>
      </c>
      <c r="F2153" t="s">
        <v>1403</v>
      </c>
      <c r="G2153" t="str">
        <f>VLOOKUP(A2153,GIS!A:B,2,0)</f>
        <v>五井 Ｅ　（川岸公民館）</v>
      </c>
      <c r="H2153" t="s">
        <v>1390</v>
      </c>
      <c r="I2153" t="s">
        <v>2627</v>
      </c>
      <c r="J2153" s="66">
        <v>460</v>
      </c>
      <c r="K2153" s="66">
        <v>460</v>
      </c>
      <c r="L2153" s="66">
        <v>460</v>
      </c>
      <c r="M2153" s="66">
        <v>460</v>
      </c>
      <c r="N2153" s="66">
        <f>VLOOKUP(A2153,GIS!A:C,3,0)</f>
        <v>460</v>
      </c>
      <c r="O2153" s="66" t="str">
        <f t="shared" si="484"/>
        <v/>
      </c>
      <c r="P2153" s="66" t="str">
        <f t="shared" si="482"/>
        <v/>
      </c>
      <c r="Q2153" s="66">
        <f t="shared" si="485"/>
        <v>460</v>
      </c>
      <c r="R2153" s="66">
        <f t="shared" si="486"/>
        <v>460</v>
      </c>
      <c r="S2153" s="66">
        <f>Q2153-U2153-SUMIFS(条件付き不可!X:X,条件付き不可!E:E,D2153)</f>
        <v>460</v>
      </c>
      <c r="T2153" s="66">
        <f t="shared" si="483"/>
        <v>460</v>
      </c>
      <c r="U2153" s="66">
        <f>IF(COUNTIFS(条件付き不可!$E:$E,$D2153,条件付き不可!$C:$C,条件付き不可!$V$3)&gt;0,Q2153,SUMIFS(条件付き不可!$L:$L,条件付き不可!$E:$E,$D2153,条件付き不可!$C:$C,U$1))</f>
        <v>0</v>
      </c>
      <c r="V2153" s="66">
        <f>IF(COUNTIFS(条件付き不可!$E:$E,$D2153,条件付き不可!$C:$C,条件付き不可!$V$5)&gt;0,Q2153,IFERROR(VLOOKUP(D2153,条件付き不可!E:Y,21,0),0))</f>
        <v>0</v>
      </c>
    </row>
    <row r="2154" spans="1:22">
      <c r="A2154" s="53" t="str">
        <f t="shared" si="487"/>
        <v>052038</v>
      </c>
      <c r="B2154" s="53">
        <v>29</v>
      </c>
      <c r="C2154">
        <v>2153</v>
      </c>
      <c r="D2154">
        <v>52038</v>
      </c>
      <c r="E2154" t="s">
        <v>1390</v>
      </c>
      <c r="F2154" t="s">
        <v>1403</v>
      </c>
      <c r="G2154" t="str">
        <f>VLOOKUP(A2154,GIS!A:B,2,0)</f>
        <v>五井 Ｆ　（ひまわり幼稚園）</v>
      </c>
      <c r="H2154" t="s">
        <v>1390</v>
      </c>
      <c r="I2154" t="s">
        <v>2627</v>
      </c>
      <c r="J2154" s="66">
        <v>300</v>
      </c>
      <c r="K2154" s="66">
        <v>300</v>
      </c>
      <c r="L2154" s="66">
        <v>300</v>
      </c>
      <c r="M2154" s="66">
        <v>300</v>
      </c>
      <c r="N2154" s="66">
        <f>VLOOKUP(A2154,GIS!A:C,3,0)</f>
        <v>300</v>
      </c>
      <c r="O2154" s="66" t="str">
        <f t="shared" si="484"/>
        <v/>
      </c>
      <c r="P2154" s="66" t="str">
        <f t="shared" si="482"/>
        <v/>
      </c>
      <c r="Q2154" s="66">
        <f t="shared" si="485"/>
        <v>300</v>
      </c>
      <c r="R2154" s="66">
        <f t="shared" si="486"/>
        <v>300</v>
      </c>
      <c r="S2154" s="66">
        <f>Q2154-U2154-SUMIFS(条件付き不可!X:X,条件付き不可!E:E,D2154)</f>
        <v>300</v>
      </c>
      <c r="T2154" s="66">
        <f t="shared" si="483"/>
        <v>300</v>
      </c>
      <c r="U2154" s="66">
        <f>IF(COUNTIFS(条件付き不可!$E:$E,$D2154,条件付き不可!$C:$C,条件付き不可!$V$3)&gt;0,Q2154,SUMIFS(条件付き不可!$L:$L,条件付き不可!$E:$E,$D2154,条件付き不可!$C:$C,U$1))</f>
        <v>0</v>
      </c>
      <c r="V2154" s="66">
        <f>IF(COUNTIFS(条件付き不可!$E:$E,$D2154,条件付き不可!$C:$C,条件付き不可!$V$5)&gt;0,Q2154,IFERROR(VLOOKUP(D2154,条件付き不可!E:Y,21,0),0))</f>
        <v>0</v>
      </c>
    </row>
    <row r="2155" spans="1:22">
      <c r="A2155" s="53" t="str">
        <f t="shared" si="487"/>
        <v>052039</v>
      </c>
      <c r="B2155" s="53">
        <v>29</v>
      </c>
      <c r="C2155">
        <v>2154</v>
      </c>
      <c r="D2155">
        <v>52039</v>
      </c>
      <c r="E2155" t="s">
        <v>1390</v>
      </c>
      <c r="F2155" t="s">
        <v>1403</v>
      </c>
      <c r="G2155" t="str">
        <f>VLOOKUP(A2155,GIS!A:B,2,0)</f>
        <v>五井 G　（鎗田病院）</v>
      </c>
      <c r="H2155" t="s">
        <v>1390</v>
      </c>
      <c r="I2155" t="s">
        <v>2627</v>
      </c>
      <c r="J2155" s="66">
        <v>330</v>
      </c>
      <c r="K2155" s="66">
        <v>330</v>
      </c>
      <c r="L2155" s="66">
        <v>330</v>
      </c>
      <c r="M2155" s="66">
        <v>330</v>
      </c>
      <c r="N2155" s="66">
        <f>VLOOKUP(A2155,GIS!A:C,3,0)</f>
        <v>330</v>
      </c>
      <c r="O2155" s="66" t="str">
        <f t="shared" si="484"/>
        <v/>
      </c>
      <c r="P2155" s="66" t="str">
        <f t="shared" si="482"/>
        <v/>
      </c>
      <c r="Q2155" s="66">
        <f t="shared" si="485"/>
        <v>330</v>
      </c>
      <c r="R2155" s="66">
        <f t="shared" si="486"/>
        <v>330</v>
      </c>
      <c r="S2155" s="66">
        <f>Q2155-U2155-SUMIFS(条件付き不可!X:X,条件付き不可!E:E,D2155)</f>
        <v>330</v>
      </c>
      <c r="T2155" s="66">
        <f t="shared" si="483"/>
        <v>330</v>
      </c>
      <c r="U2155" s="66">
        <f>IF(COUNTIFS(条件付き不可!$E:$E,$D2155,条件付き不可!$C:$C,条件付き不可!$V$3)&gt;0,Q2155,SUMIFS(条件付き不可!$L:$L,条件付き不可!$E:$E,$D2155,条件付き不可!$C:$C,U$1))</f>
        <v>0</v>
      </c>
      <c r="V2155" s="66">
        <f>IF(COUNTIFS(条件付き不可!$E:$E,$D2155,条件付き不可!$C:$C,条件付き不可!$V$5)&gt;0,Q2155,IFERROR(VLOOKUP(D2155,条件付き不可!E:Y,21,0),0))</f>
        <v>0</v>
      </c>
    </row>
    <row r="2156" spans="1:22">
      <c r="A2156" s="53" t="str">
        <f t="shared" si="487"/>
        <v>052040</v>
      </c>
      <c r="B2156" s="53">
        <v>29</v>
      </c>
      <c r="C2156">
        <v>2155</v>
      </c>
      <c r="D2156">
        <v>52040</v>
      </c>
      <c r="E2156" t="s">
        <v>1390</v>
      </c>
      <c r="F2156" t="s">
        <v>1403</v>
      </c>
      <c r="G2156" t="str">
        <f>VLOOKUP(A2156,GIS!A:B,2,0)</f>
        <v>五井 Ｈ　（吹上公園）</v>
      </c>
      <c r="H2156" t="s">
        <v>1390</v>
      </c>
      <c r="I2156" t="s">
        <v>2627</v>
      </c>
      <c r="J2156" s="66">
        <v>350</v>
      </c>
      <c r="K2156" s="66">
        <v>350</v>
      </c>
      <c r="L2156" s="66">
        <v>350</v>
      </c>
      <c r="M2156" s="66">
        <v>350</v>
      </c>
      <c r="N2156" s="66">
        <f>VLOOKUP(A2156,GIS!A:C,3,0)</f>
        <v>350</v>
      </c>
      <c r="O2156" s="66" t="str">
        <f t="shared" si="484"/>
        <v/>
      </c>
      <c r="P2156" s="66" t="str">
        <f t="shared" si="482"/>
        <v/>
      </c>
      <c r="Q2156" s="66">
        <f t="shared" si="485"/>
        <v>350</v>
      </c>
      <c r="R2156" s="66">
        <f t="shared" si="486"/>
        <v>350</v>
      </c>
      <c r="S2156" s="66">
        <f>Q2156-U2156-SUMIFS(条件付き不可!X:X,条件付き不可!E:E,D2156)</f>
        <v>350</v>
      </c>
      <c r="T2156" s="66">
        <f t="shared" si="483"/>
        <v>350</v>
      </c>
      <c r="U2156" s="66">
        <f>IF(COUNTIFS(条件付き不可!$E:$E,$D2156,条件付き不可!$C:$C,条件付き不可!$V$3)&gt;0,Q2156,SUMIFS(条件付き不可!$L:$L,条件付き不可!$E:$E,$D2156,条件付き不可!$C:$C,U$1))</f>
        <v>0</v>
      </c>
      <c r="V2156" s="66">
        <f>IF(COUNTIFS(条件付き不可!$E:$E,$D2156,条件付き不可!$C:$C,条件付き不可!$V$5)&gt;0,Q2156,IFERROR(VLOOKUP(D2156,条件付き不可!E:Y,21,0),0))</f>
        <v>0</v>
      </c>
    </row>
    <row r="2157" spans="1:22">
      <c r="A2157" s="53" t="str">
        <f t="shared" si="487"/>
        <v>052041</v>
      </c>
      <c r="B2157" s="53">
        <v>29</v>
      </c>
      <c r="C2157">
        <v>2156</v>
      </c>
      <c r="D2157">
        <v>52041</v>
      </c>
      <c r="E2157" t="s">
        <v>1390</v>
      </c>
      <c r="F2157" t="s">
        <v>1403</v>
      </c>
      <c r="G2157" t="str">
        <f>VLOOKUP(A2157,GIS!A:B,2,0)</f>
        <v>五井 Ⅰ　（五井中学校）</v>
      </c>
      <c r="H2157" t="s">
        <v>1390</v>
      </c>
      <c r="I2157" t="s">
        <v>2627</v>
      </c>
      <c r="J2157" s="66">
        <v>325</v>
      </c>
      <c r="K2157" s="66">
        <v>325</v>
      </c>
      <c r="L2157" s="66">
        <v>325</v>
      </c>
      <c r="M2157" s="66">
        <v>325</v>
      </c>
      <c r="N2157" s="66">
        <f>VLOOKUP(A2157,GIS!A:C,3,0)</f>
        <v>325</v>
      </c>
      <c r="O2157" s="66" t="str">
        <f t="shared" si="484"/>
        <v/>
      </c>
      <c r="P2157" s="66" t="str">
        <f t="shared" si="482"/>
        <v/>
      </c>
      <c r="Q2157" s="66">
        <f t="shared" si="485"/>
        <v>325</v>
      </c>
      <c r="R2157" s="66">
        <f t="shared" si="486"/>
        <v>325</v>
      </c>
      <c r="S2157" s="66">
        <f>Q2157-U2157-SUMIFS(条件付き不可!X:X,条件付き不可!E:E,D2157)</f>
        <v>325</v>
      </c>
      <c r="T2157" s="66">
        <f t="shared" si="483"/>
        <v>325</v>
      </c>
      <c r="U2157" s="66">
        <f>IF(COUNTIFS(条件付き不可!$E:$E,$D2157,条件付き不可!$C:$C,条件付き不可!$V$3)&gt;0,Q2157,SUMIFS(条件付き不可!$L:$L,条件付き不可!$E:$E,$D2157,条件付き不可!$C:$C,U$1))</f>
        <v>0</v>
      </c>
      <c r="V2157" s="66">
        <f>IF(COUNTIFS(条件付き不可!$E:$E,$D2157,条件付き不可!$C:$C,条件付き不可!$V$5)&gt;0,Q2157,IFERROR(VLOOKUP(D2157,条件付き不可!E:Y,21,0),0))</f>
        <v>0</v>
      </c>
    </row>
    <row r="2158" spans="1:22">
      <c r="A2158" s="53" t="str">
        <f t="shared" si="487"/>
        <v>052042</v>
      </c>
      <c r="B2158" s="53">
        <v>29</v>
      </c>
      <c r="C2158">
        <v>2157</v>
      </c>
      <c r="D2158">
        <v>52042</v>
      </c>
      <c r="E2158" t="s">
        <v>1390</v>
      </c>
      <c r="F2158" t="s">
        <v>1403</v>
      </c>
      <c r="G2158" t="str">
        <f>VLOOKUP(A2158,GIS!A:B,2,0)</f>
        <v>五井 Ｊ　（市原福祉会館）</v>
      </c>
      <c r="H2158" t="s">
        <v>1390</v>
      </c>
      <c r="I2158" t="s">
        <v>2627</v>
      </c>
      <c r="J2158" s="66">
        <v>430</v>
      </c>
      <c r="K2158" s="66">
        <v>430</v>
      </c>
      <c r="L2158" s="66">
        <v>430</v>
      </c>
      <c r="M2158" s="66">
        <v>430</v>
      </c>
      <c r="N2158" s="66">
        <f>VLOOKUP(A2158,GIS!A:C,3,0)</f>
        <v>430</v>
      </c>
      <c r="O2158" s="66" t="str">
        <f t="shared" si="484"/>
        <v/>
      </c>
      <c r="P2158" s="66" t="str">
        <f t="shared" si="482"/>
        <v/>
      </c>
      <c r="Q2158" s="66">
        <f t="shared" si="485"/>
        <v>430</v>
      </c>
      <c r="R2158" s="66">
        <f t="shared" si="486"/>
        <v>430</v>
      </c>
      <c r="S2158" s="66">
        <f>Q2158-U2158-SUMIFS(条件付き不可!X:X,条件付き不可!E:E,D2158)</f>
        <v>430</v>
      </c>
      <c r="T2158" s="66">
        <f t="shared" si="483"/>
        <v>430</v>
      </c>
      <c r="U2158" s="66">
        <f>IF(COUNTIFS(条件付き不可!$E:$E,$D2158,条件付き不可!$C:$C,条件付き不可!$V$3)&gt;0,Q2158,SUMIFS(条件付き不可!$L:$L,条件付き不可!$E:$E,$D2158,条件付き不可!$C:$C,U$1))</f>
        <v>0</v>
      </c>
      <c r="V2158" s="66">
        <f>IF(COUNTIFS(条件付き不可!$E:$E,$D2158,条件付き不可!$C:$C,条件付き不可!$V$5)&gt;0,Q2158,IFERROR(VLOOKUP(D2158,条件付き不可!E:Y,21,0),0))</f>
        <v>0</v>
      </c>
    </row>
    <row r="2159" spans="1:22">
      <c r="A2159" s="53" t="str">
        <f t="shared" si="487"/>
        <v>052043</v>
      </c>
      <c r="B2159" s="53">
        <v>29</v>
      </c>
      <c r="C2159">
        <v>2158</v>
      </c>
      <c r="D2159">
        <v>52043</v>
      </c>
      <c r="E2159" t="s">
        <v>1390</v>
      </c>
      <c r="F2159" t="s">
        <v>1403</v>
      </c>
      <c r="G2159" t="str">
        <f>VLOOKUP(A2159,GIS!A:B,2,0)</f>
        <v>五井 Ｋ　（市原保健所）</v>
      </c>
      <c r="H2159" t="s">
        <v>1390</v>
      </c>
      <c r="I2159" t="s">
        <v>2627</v>
      </c>
      <c r="J2159" s="66">
        <v>677</v>
      </c>
      <c r="K2159" s="66">
        <v>677</v>
      </c>
      <c r="L2159" s="66">
        <v>677</v>
      </c>
      <c r="M2159" s="66">
        <v>677</v>
      </c>
      <c r="N2159" s="66">
        <f>VLOOKUP(A2159,GIS!A:C,3,0)</f>
        <v>677</v>
      </c>
      <c r="O2159" s="66" t="str">
        <f t="shared" si="484"/>
        <v/>
      </c>
      <c r="P2159" s="66" t="str">
        <f t="shared" si="482"/>
        <v/>
      </c>
      <c r="Q2159" s="66">
        <f t="shared" si="485"/>
        <v>677</v>
      </c>
      <c r="R2159" s="66">
        <f t="shared" si="486"/>
        <v>677</v>
      </c>
      <c r="S2159" s="66">
        <f>Q2159-U2159-SUMIFS(条件付き不可!X:X,条件付き不可!E:E,D2159)</f>
        <v>677</v>
      </c>
      <c r="T2159" s="66">
        <f t="shared" si="483"/>
        <v>677</v>
      </c>
      <c r="U2159" s="66">
        <f>IF(COUNTIFS(条件付き不可!$E:$E,$D2159,条件付き不可!$C:$C,条件付き不可!$V$3)&gt;0,Q2159,SUMIFS(条件付き不可!$L:$L,条件付き不可!$E:$E,$D2159,条件付き不可!$C:$C,U$1))</f>
        <v>0</v>
      </c>
      <c r="V2159" s="66">
        <f>IF(COUNTIFS(条件付き不可!$E:$E,$D2159,条件付き不可!$C:$C,条件付き不可!$V$5)&gt;0,Q2159,IFERROR(VLOOKUP(D2159,条件付き不可!E:Y,21,0),0))</f>
        <v>0</v>
      </c>
    </row>
    <row r="2160" spans="1:22">
      <c r="A2160" s="53" t="str">
        <f t="shared" si="487"/>
        <v>052176</v>
      </c>
      <c r="B2160" s="53">
        <v>29</v>
      </c>
      <c r="C2160">
        <v>2159</v>
      </c>
      <c r="D2160">
        <v>52176</v>
      </c>
      <c r="E2160" t="s">
        <v>1390</v>
      </c>
      <c r="F2160" t="s">
        <v>1403</v>
      </c>
      <c r="G2160" t="str">
        <f>VLOOKUP(A2160,GIS!A:B,2,0)</f>
        <v>五井 Ｌ</v>
      </c>
      <c r="H2160" t="s">
        <v>1390</v>
      </c>
      <c r="I2160" t="s">
        <v>2627</v>
      </c>
      <c r="J2160" s="66">
        <v>455</v>
      </c>
      <c r="K2160" s="66">
        <v>455</v>
      </c>
      <c r="L2160" s="66">
        <v>455</v>
      </c>
      <c r="M2160" s="66">
        <v>455</v>
      </c>
      <c r="N2160" s="66">
        <f>VLOOKUP(A2160,GIS!A:C,3,0)</f>
        <v>455</v>
      </c>
      <c r="O2160" s="66" t="str">
        <f t="shared" si="484"/>
        <v/>
      </c>
      <c r="P2160" s="66" t="str">
        <f t="shared" si="482"/>
        <v/>
      </c>
      <c r="Q2160" s="66">
        <f t="shared" si="485"/>
        <v>455</v>
      </c>
      <c r="R2160" s="66">
        <f t="shared" si="486"/>
        <v>455</v>
      </c>
      <c r="S2160" s="66">
        <f>Q2160-U2160-SUMIFS(条件付き不可!X:X,条件付き不可!E:E,D2160)</f>
        <v>455</v>
      </c>
      <c r="T2160" s="66">
        <f t="shared" si="483"/>
        <v>455</v>
      </c>
      <c r="U2160" s="66">
        <f>IF(COUNTIFS(条件付き不可!$E:$E,$D2160,条件付き不可!$C:$C,条件付き不可!$V$3)&gt;0,Q2160,SUMIFS(条件付き不可!$L:$L,条件付き不可!$E:$E,$D2160,条件付き不可!$C:$C,U$1))</f>
        <v>0</v>
      </c>
      <c r="V2160" s="66">
        <f>IF(COUNTIFS(条件付き不可!$E:$E,$D2160,条件付き不可!$C:$C,条件付き不可!$V$5)&gt;0,Q2160,IFERROR(VLOOKUP(D2160,条件付き不可!E:Y,21,0),0))</f>
        <v>0</v>
      </c>
    </row>
    <row r="2161" spans="1:22">
      <c r="A2161" s="53" t="str">
        <f>TEXT(D2161,"000000")</f>
        <v>052180</v>
      </c>
      <c r="B2161" s="53">
        <v>29</v>
      </c>
      <c r="C2161">
        <v>2160</v>
      </c>
      <c r="D2161">
        <v>52180</v>
      </c>
      <c r="E2161" t="s">
        <v>1390</v>
      </c>
      <c r="F2161" t="s">
        <v>1403</v>
      </c>
      <c r="G2161" t="str">
        <f>VLOOKUP(A2161,GIS!A:B,2,0)</f>
        <v>五井 M</v>
      </c>
      <c r="H2161" t="s">
        <v>1390</v>
      </c>
      <c r="I2161" t="s">
        <v>2627</v>
      </c>
      <c r="J2161" s="66">
        <v>380</v>
      </c>
      <c r="K2161" s="66">
        <v>380</v>
      </c>
      <c r="L2161" s="66">
        <v>380</v>
      </c>
      <c r="M2161" s="66">
        <v>380</v>
      </c>
      <c r="N2161" s="66">
        <f>VLOOKUP(A2161,GIS!A:C,3,0)</f>
        <v>380</v>
      </c>
      <c r="O2161" s="66" t="str">
        <f t="shared" si="484"/>
        <v/>
      </c>
      <c r="P2161" s="66" t="str">
        <f t="shared" si="482"/>
        <v/>
      </c>
      <c r="Q2161" s="66">
        <f t="shared" si="485"/>
        <v>380</v>
      </c>
      <c r="R2161" s="66">
        <f t="shared" si="486"/>
        <v>380</v>
      </c>
      <c r="S2161" s="66">
        <f>Q2161-U2161-SUMIFS(条件付き不可!X:X,条件付き不可!E:E,D2161)</f>
        <v>380</v>
      </c>
      <c r="T2161" s="66">
        <f t="shared" si="483"/>
        <v>380</v>
      </c>
      <c r="U2161" s="66">
        <f>IF(COUNTIFS(条件付き不可!$E:$E,$D2161,条件付き不可!$C:$C,条件付き不可!$V$3)&gt;0,Q2161,SUMIFS(条件付き不可!$L:$L,条件付き不可!$E:$E,$D2161,条件付き不可!$C:$C,U$1))</f>
        <v>0</v>
      </c>
      <c r="V2161" s="66">
        <f>IF(COUNTIFS(条件付き不可!$E:$E,$D2161,条件付き不可!$C:$C,条件付き不可!$V$5)&gt;0,Q2161,IFERROR(VLOOKUP(D2161,条件付き不可!E:Y,21,0),0))</f>
        <v>0</v>
      </c>
    </row>
    <row r="2162" spans="1:22">
      <c r="A2162" s="53" t="str">
        <f t="shared" ref="A2162" si="488">TEXT(D2162,"000000")</f>
        <v>052182</v>
      </c>
      <c r="B2162" s="53">
        <v>29</v>
      </c>
      <c r="C2162">
        <v>2161</v>
      </c>
      <c r="D2162">
        <v>52182</v>
      </c>
      <c r="E2162" t="s">
        <v>1390</v>
      </c>
      <c r="F2162" t="s">
        <v>1403</v>
      </c>
      <c r="G2162" t="str">
        <f>VLOOKUP(A2162,GIS!A:B,2,0)</f>
        <v>五井 N</v>
      </c>
      <c r="H2162" t="s">
        <v>1390</v>
      </c>
      <c r="I2162" t="s">
        <v>2627</v>
      </c>
      <c r="J2162" s="66">
        <v>300</v>
      </c>
      <c r="K2162" s="66">
        <v>300</v>
      </c>
      <c r="L2162" s="66">
        <v>300</v>
      </c>
      <c r="M2162" s="66">
        <v>300</v>
      </c>
      <c r="N2162" s="66">
        <f>VLOOKUP(A2162,GIS!A:C,3,0)</f>
        <v>300</v>
      </c>
      <c r="O2162" s="66" t="str">
        <f t="shared" ref="O2162" si="489">IF(J2162=N2162,"","✕")</f>
        <v/>
      </c>
      <c r="P2162" s="66" t="str">
        <f t="shared" ref="P2162" si="490">IF(J2162=K2162,IF(J2162=L2162,"","✕"),"✕")</f>
        <v/>
      </c>
      <c r="Q2162" s="66">
        <f t="shared" ref="Q2162" si="491">N2162</f>
        <v>300</v>
      </c>
      <c r="R2162" s="66">
        <f t="shared" ref="R2162" si="492">Q2162-U2162</f>
        <v>300</v>
      </c>
      <c r="S2162" s="66">
        <f>Q2162-U2162-SUMIFS(条件付き不可!X:X,条件付き不可!E:E,D2162)</f>
        <v>300</v>
      </c>
      <c r="T2162" s="66">
        <f t="shared" ref="T2162" si="493">Q2162-V2162</f>
        <v>300</v>
      </c>
      <c r="U2162" s="66">
        <f>IF(COUNTIFS(条件付き不可!$E:$E,$D2162,条件付き不可!$C:$C,条件付き不可!$V$3)&gt;0,Q2162,SUMIFS(条件付き不可!$L:$L,条件付き不可!$E:$E,$D2162,条件付き不可!$C:$C,U$1))</f>
        <v>0</v>
      </c>
      <c r="V2162" s="66">
        <f>IF(COUNTIFS(条件付き不可!$E:$E,$D2162,条件付き不可!$C:$C,条件付き不可!$V$5)&gt;0,Q2162,IFERROR(VLOOKUP(D2162,条件付き不可!E:Y,21,0),0))</f>
        <v>0</v>
      </c>
    </row>
    <row r="2163" spans="1:22">
      <c r="A2163" s="53" t="str">
        <f t="shared" si="487"/>
        <v>052046</v>
      </c>
      <c r="B2163" s="53">
        <v>29</v>
      </c>
      <c r="C2163">
        <v>2162</v>
      </c>
      <c r="D2163">
        <v>52046</v>
      </c>
      <c r="E2163" t="s">
        <v>1390</v>
      </c>
      <c r="F2163" t="s">
        <v>886</v>
      </c>
      <c r="G2163" t="str">
        <f>VLOOKUP(A2163,GIS!A:B,2,0)</f>
        <v>若宮 １・ 山木</v>
      </c>
      <c r="H2163" t="s">
        <v>1390</v>
      </c>
      <c r="I2163" t="s">
        <v>2627</v>
      </c>
      <c r="J2163" s="66">
        <v>390</v>
      </c>
      <c r="K2163" s="66">
        <v>390</v>
      </c>
      <c r="L2163" s="66">
        <v>390</v>
      </c>
      <c r="M2163" s="66">
        <v>390</v>
      </c>
      <c r="N2163" s="66">
        <f>VLOOKUP(A2163,GIS!A:C,3,0)</f>
        <v>390</v>
      </c>
      <c r="O2163" s="66" t="str">
        <f t="shared" si="484"/>
        <v/>
      </c>
      <c r="P2163" s="66" t="str">
        <f t="shared" si="482"/>
        <v/>
      </c>
      <c r="Q2163" s="66">
        <f t="shared" si="485"/>
        <v>390</v>
      </c>
      <c r="R2163" s="66">
        <f t="shared" si="486"/>
        <v>390</v>
      </c>
      <c r="S2163" s="66">
        <f>Q2163-U2163-SUMIFS(条件付き不可!X:X,条件付き不可!E:E,D2163)</f>
        <v>390</v>
      </c>
      <c r="T2163" s="66">
        <f t="shared" si="483"/>
        <v>390</v>
      </c>
      <c r="U2163" s="66">
        <f>IF(COUNTIFS(条件付き不可!$E:$E,$D2163,条件付き不可!$C:$C,条件付き不可!$V$3)&gt;0,Q2163,SUMIFS(条件付き不可!$L:$L,条件付き不可!$E:$E,$D2163,条件付き不可!$C:$C,U$1))</f>
        <v>0</v>
      </c>
      <c r="V2163" s="66">
        <f>IF(COUNTIFS(条件付き不可!$E:$E,$D2163,条件付き不可!$C:$C,条件付き不可!$V$5)&gt;0,Q2163,IFERROR(VLOOKUP(D2163,条件付き不可!E:Y,21,0),0))</f>
        <v>0</v>
      </c>
    </row>
    <row r="2164" spans="1:22">
      <c r="A2164" s="53" t="str">
        <f t="shared" si="487"/>
        <v>052047</v>
      </c>
      <c r="B2164" s="53">
        <v>29</v>
      </c>
      <c r="C2164">
        <v>2163</v>
      </c>
      <c r="D2164">
        <v>52047</v>
      </c>
      <c r="E2164" t="s">
        <v>1390</v>
      </c>
      <c r="F2164" t="s">
        <v>886</v>
      </c>
      <c r="G2164" t="str">
        <f>VLOOKUP(A2164,GIS!A:B,2,0)</f>
        <v>若宮 ２ ・ 山木</v>
      </c>
      <c r="H2164" t="s">
        <v>1390</v>
      </c>
      <c r="I2164" t="s">
        <v>2627</v>
      </c>
      <c r="J2164" s="66">
        <v>500</v>
      </c>
      <c r="K2164" s="66">
        <v>500</v>
      </c>
      <c r="L2164" s="66">
        <v>500</v>
      </c>
      <c r="M2164" s="66">
        <v>500</v>
      </c>
      <c r="N2164" s="66">
        <f>VLOOKUP(A2164,GIS!A:C,3,0)</f>
        <v>500</v>
      </c>
      <c r="O2164" s="66" t="str">
        <f t="shared" si="484"/>
        <v/>
      </c>
      <c r="P2164" s="66" t="str">
        <f t="shared" si="482"/>
        <v/>
      </c>
      <c r="Q2164" s="66">
        <f t="shared" si="485"/>
        <v>500</v>
      </c>
      <c r="R2164" s="66">
        <f t="shared" si="486"/>
        <v>500</v>
      </c>
      <c r="S2164" s="66">
        <f>Q2164-U2164-SUMIFS(条件付き不可!X:X,条件付き不可!E:E,D2164)</f>
        <v>500</v>
      </c>
      <c r="T2164" s="66">
        <f t="shared" si="483"/>
        <v>500</v>
      </c>
      <c r="U2164" s="66">
        <f>IF(COUNTIFS(条件付き不可!$E:$E,$D2164,条件付き不可!$C:$C,条件付き不可!$V$3)&gt;0,Q2164,SUMIFS(条件付き不可!$L:$L,条件付き不可!$E:$E,$D2164,条件付き不可!$C:$C,U$1))</f>
        <v>0</v>
      </c>
      <c r="V2164" s="66">
        <f>IF(COUNTIFS(条件付き不可!$E:$E,$D2164,条件付き不可!$C:$C,条件付き不可!$V$5)&gt;0,Q2164,IFERROR(VLOOKUP(D2164,条件付き不可!E:Y,21,0),0))</f>
        <v>0</v>
      </c>
    </row>
    <row r="2165" spans="1:22">
      <c r="A2165" s="53" t="str">
        <f t="shared" si="487"/>
        <v>052048</v>
      </c>
      <c r="B2165" s="53">
        <v>29</v>
      </c>
      <c r="C2165">
        <v>2164</v>
      </c>
      <c r="D2165">
        <v>52048</v>
      </c>
      <c r="E2165" t="s">
        <v>1390</v>
      </c>
      <c r="F2165" t="s">
        <v>886</v>
      </c>
      <c r="G2165" t="str">
        <f>VLOOKUP(A2165,GIS!A:B,2,0)</f>
        <v>若宮 ３ ・ ４</v>
      </c>
      <c r="H2165" t="s">
        <v>1390</v>
      </c>
      <c r="I2165" t="s">
        <v>2627</v>
      </c>
      <c r="J2165" s="66">
        <v>395</v>
      </c>
      <c r="K2165" s="66">
        <v>395</v>
      </c>
      <c r="L2165" s="66">
        <v>395</v>
      </c>
      <c r="M2165" s="66">
        <v>395</v>
      </c>
      <c r="N2165" s="66">
        <f>VLOOKUP(A2165,GIS!A:C,3,0)</f>
        <v>395</v>
      </c>
      <c r="O2165" s="66" t="str">
        <f t="shared" si="484"/>
        <v/>
      </c>
      <c r="P2165" s="66" t="str">
        <f t="shared" si="482"/>
        <v/>
      </c>
      <c r="Q2165" s="66">
        <f t="shared" si="485"/>
        <v>395</v>
      </c>
      <c r="R2165" s="66">
        <f t="shared" si="486"/>
        <v>395</v>
      </c>
      <c r="S2165" s="66">
        <f>Q2165-U2165-SUMIFS(条件付き不可!X:X,条件付き不可!E:E,D2165)</f>
        <v>395</v>
      </c>
      <c r="T2165" s="66">
        <f t="shared" si="483"/>
        <v>395</v>
      </c>
      <c r="U2165" s="66">
        <f>IF(COUNTIFS(条件付き不可!$E:$E,$D2165,条件付き不可!$C:$C,条件付き不可!$V$3)&gt;0,Q2165,SUMIFS(条件付き不可!$L:$L,条件付き不可!$E:$E,$D2165,条件付き不可!$C:$C,U$1))</f>
        <v>0</v>
      </c>
      <c r="V2165" s="66">
        <f>IF(COUNTIFS(条件付き不可!$E:$E,$D2165,条件付き不可!$C:$C,条件付き不可!$V$5)&gt;0,Q2165,IFERROR(VLOOKUP(D2165,条件付き不可!E:Y,21,0),0))</f>
        <v>0</v>
      </c>
    </row>
    <row r="2166" spans="1:22">
      <c r="A2166" s="53" t="str">
        <f t="shared" si="487"/>
        <v>052049</v>
      </c>
      <c r="B2166" s="53">
        <v>29</v>
      </c>
      <c r="C2166">
        <v>2165</v>
      </c>
      <c r="D2166">
        <v>52049</v>
      </c>
      <c r="E2166" t="s">
        <v>1390</v>
      </c>
      <c r="F2166" t="s">
        <v>886</v>
      </c>
      <c r="G2166" t="str">
        <f>VLOOKUP(A2166,GIS!A:B,2,0)</f>
        <v>若宮 ４ ・ ５</v>
      </c>
      <c r="H2166" t="s">
        <v>1390</v>
      </c>
      <c r="I2166" t="s">
        <v>2627</v>
      </c>
      <c r="J2166" s="66">
        <v>417</v>
      </c>
      <c r="K2166" s="66">
        <v>417</v>
      </c>
      <c r="L2166" s="66">
        <v>417</v>
      </c>
      <c r="M2166" s="66">
        <v>417</v>
      </c>
      <c r="N2166" s="66">
        <f>VLOOKUP(A2166,GIS!A:C,3,0)</f>
        <v>417</v>
      </c>
      <c r="O2166" s="66" t="str">
        <f t="shared" si="484"/>
        <v/>
      </c>
      <c r="P2166" s="66" t="str">
        <f t="shared" si="482"/>
        <v/>
      </c>
      <c r="Q2166" s="66">
        <f t="shared" si="485"/>
        <v>417</v>
      </c>
      <c r="R2166" s="66">
        <f t="shared" si="486"/>
        <v>417</v>
      </c>
      <c r="S2166" s="66">
        <f>Q2166-U2166-SUMIFS(条件付き不可!X:X,条件付き不可!E:E,D2166)</f>
        <v>417</v>
      </c>
      <c r="T2166" s="66">
        <f t="shared" si="483"/>
        <v>417</v>
      </c>
      <c r="U2166" s="66">
        <f>IF(COUNTIFS(条件付き不可!$E:$E,$D2166,条件付き不可!$C:$C,条件付き不可!$V$3)&gt;0,Q2166,SUMIFS(条件付き不可!$L:$L,条件付き不可!$E:$E,$D2166,条件付き不可!$C:$C,U$1))</f>
        <v>0</v>
      </c>
      <c r="V2166" s="66">
        <f>IF(COUNTIFS(条件付き不可!$E:$E,$D2166,条件付き不可!$C:$C,条件付き不可!$V$5)&gt;0,Q2166,IFERROR(VLOOKUP(D2166,条件付き不可!E:Y,21,0),0))</f>
        <v>0</v>
      </c>
    </row>
    <row r="2167" spans="1:22">
      <c r="A2167" s="53" t="str">
        <f t="shared" si="487"/>
        <v>052050</v>
      </c>
      <c r="B2167" s="53">
        <v>29</v>
      </c>
      <c r="C2167">
        <v>2166</v>
      </c>
      <c r="D2167">
        <v>52050</v>
      </c>
      <c r="E2167" t="s">
        <v>1390</v>
      </c>
      <c r="F2167" t="s">
        <v>886</v>
      </c>
      <c r="G2167" t="str">
        <f>VLOOKUP(A2167,GIS!A:B,2,0)</f>
        <v>若宮 ６ ・ ７</v>
      </c>
      <c r="H2167" t="s">
        <v>1390</v>
      </c>
      <c r="I2167" t="s">
        <v>2627</v>
      </c>
      <c r="J2167" s="66">
        <v>380</v>
      </c>
      <c r="K2167" s="66">
        <v>380</v>
      </c>
      <c r="L2167" s="66">
        <v>380</v>
      </c>
      <c r="M2167" s="66">
        <v>380</v>
      </c>
      <c r="N2167" s="66">
        <f>VLOOKUP(A2167,GIS!A:C,3,0)</f>
        <v>380</v>
      </c>
      <c r="O2167" s="66" t="str">
        <f t="shared" si="484"/>
        <v/>
      </c>
      <c r="P2167" s="66" t="str">
        <f t="shared" si="482"/>
        <v/>
      </c>
      <c r="Q2167" s="66">
        <f t="shared" si="485"/>
        <v>380</v>
      </c>
      <c r="R2167" s="66">
        <f t="shared" si="486"/>
        <v>380</v>
      </c>
      <c r="S2167" s="66">
        <f>Q2167-U2167-SUMIFS(条件付き不可!X:X,条件付き不可!E:E,D2167)</f>
        <v>380</v>
      </c>
      <c r="T2167" s="66">
        <f t="shared" si="483"/>
        <v>380</v>
      </c>
      <c r="U2167" s="66">
        <f>IF(COUNTIFS(条件付き不可!$E:$E,$D2167,条件付き不可!$C:$C,条件付き不可!$V$3)&gt;0,Q2167,SUMIFS(条件付き不可!$L:$L,条件付き不可!$E:$E,$D2167,条件付き不可!$C:$C,U$1))</f>
        <v>0</v>
      </c>
      <c r="V2167" s="66">
        <f>IF(COUNTIFS(条件付き不可!$E:$E,$D2167,条件付き不可!$C:$C,条件付き不可!$V$5)&gt;0,Q2167,IFERROR(VLOOKUP(D2167,条件付き不可!E:Y,21,0),0))</f>
        <v>0</v>
      </c>
    </row>
    <row r="2168" spans="1:22">
      <c r="A2168" s="53" t="str">
        <f t="shared" si="487"/>
        <v>052051</v>
      </c>
      <c r="B2168" s="53">
        <v>29</v>
      </c>
      <c r="C2168">
        <v>2167</v>
      </c>
      <c r="D2168">
        <v>52051</v>
      </c>
      <c r="E2168" t="s">
        <v>1390</v>
      </c>
      <c r="F2168" t="s">
        <v>1404</v>
      </c>
      <c r="G2168" t="str">
        <f>VLOOKUP(A2168,GIS!A:B,2,0)</f>
        <v>菊間 Ｂ　（県営住宅）</v>
      </c>
      <c r="H2168" t="s">
        <v>1390</v>
      </c>
      <c r="I2168" t="s">
        <v>2627</v>
      </c>
      <c r="J2168" s="66">
        <v>406</v>
      </c>
      <c r="K2168" s="66">
        <v>406</v>
      </c>
      <c r="L2168" s="66">
        <v>406</v>
      </c>
      <c r="M2168" s="66">
        <v>406</v>
      </c>
      <c r="N2168" s="66">
        <f>VLOOKUP(A2168,GIS!A:C,3,0)</f>
        <v>406</v>
      </c>
      <c r="O2168" s="66" t="str">
        <f t="shared" si="484"/>
        <v/>
      </c>
      <c r="P2168" s="66" t="str">
        <f t="shared" si="482"/>
        <v/>
      </c>
      <c r="Q2168" s="66">
        <f t="shared" si="485"/>
        <v>406</v>
      </c>
      <c r="R2168" s="66">
        <f t="shared" si="486"/>
        <v>406</v>
      </c>
      <c r="S2168" s="66">
        <f>Q2168-U2168-SUMIFS(条件付き不可!X:X,条件付き不可!E:E,D2168)</f>
        <v>406</v>
      </c>
      <c r="T2168" s="66">
        <f t="shared" si="483"/>
        <v>406</v>
      </c>
      <c r="U2168" s="66">
        <f>IF(COUNTIFS(条件付き不可!$E:$E,$D2168,条件付き不可!$C:$C,条件付き不可!$V$3)&gt;0,Q2168,SUMIFS(条件付き不可!$L:$L,条件付き不可!$E:$E,$D2168,条件付き不可!$C:$C,U$1))</f>
        <v>0</v>
      </c>
      <c r="V2168" s="66">
        <f>IF(COUNTIFS(条件付き不可!$E:$E,$D2168,条件付き不可!$C:$C,条件付き不可!$V$5)&gt;0,Q2168,IFERROR(VLOOKUP(D2168,条件付き不可!E:Y,21,0),0))</f>
        <v>0</v>
      </c>
    </row>
    <row r="2169" spans="1:22">
      <c r="A2169" s="53" t="str">
        <f t="shared" si="487"/>
        <v>052053</v>
      </c>
      <c r="B2169" s="53">
        <v>29</v>
      </c>
      <c r="C2169">
        <v>2168</v>
      </c>
      <c r="D2169">
        <v>52053</v>
      </c>
      <c r="E2169" t="s">
        <v>1390</v>
      </c>
      <c r="F2169" t="s">
        <v>1404</v>
      </c>
      <c r="G2169" t="str">
        <f>VLOOKUP(A2169,GIS!A:B,2,0)</f>
        <v>菊間 Ｄ　（菊間小学校）</v>
      </c>
      <c r="H2169" t="s">
        <v>1390</v>
      </c>
      <c r="I2169" t="s">
        <v>2627</v>
      </c>
      <c r="J2169" s="66">
        <v>325</v>
      </c>
      <c r="K2169" s="66">
        <v>325</v>
      </c>
      <c r="L2169" s="66">
        <v>325</v>
      </c>
      <c r="M2169" s="66">
        <v>325</v>
      </c>
      <c r="N2169" s="66">
        <f>VLOOKUP(A2169,GIS!A:C,3,0)</f>
        <v>325</v>
      </c>
      <c r="O2169" s="66" t="str">
        <f t="shared" si="484"/>
        <v/>
      </c>
      <c r="P2169" s="66" t="str">
        <f t="shared" si="482"/>
        <v/>
      </c>
      <c r="Q2169" s="66">
        <f t="shared" si="485"/>
        <v>325</v>
      </c>
      <c r="R2169" s="66">
        <f t="shared" si="486"/>
        <v>325</v>
      </c>
      <c r="S2169" s="66">
        <f>Q2169-U2169-SUMIFS(条件付き不可!X:X,条件付き不可!E:E,D2169)</f>
        <v>325</v>
      </c>
      <c r="T2169" s="66">
        <f t="shared" si="483"/>
        <v>325</v>
      </c>
      <c r="U2169" s="66">
        <f>IF(COUNTIFS(条件付き不可!$E:$E,$D2169,条件付き不可!$C:$C,条件付き不可!$V$3)&gt;0,Q2169,SUMIFS(条件付き不可!$L:$L,条件付き不可!$E:$E,$D2169,条件付き不可!$C:$C,U$1))</f>
        <v>0</v>
      </c>
      <c r="V2169" s="66">
        <f>IF(COUNTIFS(条件付き不可!$E:$E,$D2169,条件付き不可!$C:$C,条件付き不可!$V$5)&gt;0,Q2169,IFERROR(VLOOKUP(D2169,条件付き不可!E:Y,21,0),0))</f>
        <v>0</v>
      </c>
    </row>
    <row r="2170" spans="1:22">
      <c r="A2170" s="53" t="str">
        <f t="shared" si="487"/>
        <v>052055</v>
      </c>
      <c r="B2170" s="53">
        <v>29</v>
      </c>
      <c r="C2170">
        <v>2169</v>
      </c>
      <c r="D2170">
        <v>52055</v>
      </c>
      <c r="E2170" t="s">
        <v>1390</v>
      </c>
      <c r="F2170" t="s">
        <v>1405</v>
      </c>
      <c r="G2170" t="str">
        <f>VLOOKUP(A2170,GIS!A:B,2,0)</f>
        <v>大厩 Ｂ</v>
      </c>
      <c r="H2170" t="s">
        <v>1390</v>
      </c>
      <c r="I2170" t="s">
        <v>2627</v>
      </c>
      <c r="J2170" s="66">
        <v>360</v>
      </c>
      <c r="K2170" s="66">
        <v>360</v>
      </c>
      <c r="L2170" s="66">
        <v>360</v>
      </c>
      <c r="M2170" s="66">
        <v>360</v>
      </c>
      <c r="N2170" s="66">
        <f>VLOOKUP(A2170,GIS!A:C,3,0)</f>
        <v>360</v>
      </c>
      <c r="O2170" s="66" t="str">
        <f t="shared" si="484"/>
        <v/>
      </c>
      <c r="P2170" s="66" t="str">
        <f t="shared" si="482"/>
        <v/>
      </c>
      <c r="Q2170" s="66">
        <f t="shared" si="485"/>
        <v>360</v>
      </c>
      <c r="R2170" s="66">
        <f t="shared" si="486"/>
        <v>360</v>
      </c>
      <c r="S2170" s="66">
        <f>Q2170-U2170-SUMIFS(条件付き不可!X:X,条件付き不可!E:E,D2170)</f>
        <v>360</v>
      </c>
      <c r="T2170" s="66">
        <f t="shared" si="483"/>
        <v>360</v>
      </c>
      <c r="U2170" s="66">
        <f>IF(COUNTIFS(条件付き不可!$E:$E,$D2170,条件付き不可!$C:$C,条件付き不可!$V$3)&gt;0,Q2170,SUMIFS(条件付き不可!$L:$L,条件付き不可!$E:$E,$D2170,条件付き不可!$C:$C,U$1))</f>
        <v>0</v>
      </c>
      <c r="V2170" s="66">
        <f>IF(COUNTIFS(条件付き不可!$E:$E,$D2170,条件付き不可!$C:$C,条件付き不可!$V$5)&gt;0,Q2170,IFERROR(VLOOKUP(D2170,条件付き不可!E:Y,21,0),0))</f>
        <v>0</v>
      </c>
    </row>
    <row r="2171" spans="1:22">
      <c r="A2171" s="53" t="str">
        <f t="shared" si="487"/>
        <v>052057</v>
      </c>
      <c r="B2171" s="53">
        <v>29</v>
      </c>
      <c r="C2171">
        <v>2170</v>
      </c>
      <c r="D2171">
        <v>52057</v>
      </c>
      <c r="E2171" t="s">
        <v>1390</v>
      </c>
      <c r="F2171" t="s">
        <v>1405</v>
      </c>
      <c r="G2171" t="str">
        <f>VLOOKUP(A2171,GIS!A:B,2,0)</f>
        <v>大厩 Ｄ</v>
      </c>
      <c r="H2171" t="s">
        <v>1390</v>
      </c>
      <c r="I2171" t="s">
        <v>2627</v>
      </c>
      <c r="J2171" s="66">
        <v>260</v>
      </c>
      <c r="K2171" s="66">
        <v>260</v>
      </c>
      <c r="L2171" s="66">
        <v>260</v>
      </c>
      <c r="M2171" s="66">
        <v>260</v>
      </c>
      <c r="N2171" s="66">
        <f>VLOOKUP(A2171,GIS!A:C,3,0)</f>
        <v>260</v>
      </c>
      <c r="O2171" s="66" t="str">
        <f t="shared" si="484"/>
        <v/>
      </c>
      <c r="P2171" s="66" t="str">
        <f t="shared" si="482"/>
        <v/>
      </c>
      <c r="Q2171" s="66">
        <f t="shared" si="485"/>
        <v>260</v>
      </c>
      <c r="R2171" s="66">
        <f t="shared" si="486"/>
        <v>260</v>
      </c>
      <c r="S2171" s="66">
        <f>Q2171-U2171-SUMIFS(条件付き不可!X:X,条件付き不可!E:E,D2171)</f>
        <v>260</v>
      </c>
      <c r="T2171" s="66">
        <f t="shared" si="483"/>
        <v>260</v>
      </c>
      <c r="U2171" s="66">
        <f>IF(COUNTIFS(条件付き不可!$E:$E,$D2171,条件付き不可!$C:$C,条件付き不可!$V$3)&gt;0,Q2171,SUMIFS(条件付き不可!$L:$L,条件付き不可!$E:$E,$D2171,条件付き不可!$C:$C,U$1))</f>
        <v>0</v>
      </c>
      <c r="V2171" s="66">
        <f>IF(COUNTIFS(条件付き不可!$E:$E,$D2171,条件付き不可!$C:$C,条件付き不可!$V$5)&gt;0,Q2171,IFERROR(VLOOKUP(D2171,条件付き不可!E:Y,21,0),0))</f>
        <v>0</v>
      </c>
    </row>
    <row r="2172" spans="1:22">
      <c r="A2172" s="53" t="str">
        <f t="shared" si="487"/>
        <v>052058</v>
      </c>
      <c r="B2172" s="53">
        <v>29</v>
      </c>
      <c r="C2172">
        <v>2171</v>
      </c>
      <c r="D2172">
        <v>52058</v>
      </c>
      <c r="E2172" t="s">
        <v>1390</v>
      </c>
      <c r="F2172" t="s">
        <v>1405</v>
      </c>
      <c r="G2172" t="str">
        <f>VLOOKUP(A2172,GIS!A:B,2,0)</f>
        <v>辰巳台西 １</v>
      </c>
      <c r="H2172" t="s">
        <v>1390</v>
      </c>
      <c r="I2172" t="s">
        <v>2627</v>
      </c>
      <c r="J2172" s="66">
        <v>339</v>
      </c>
      <c r="K2172" s="66">
        <v>339</v>
      </c>
      <c r="L2172" s="66">
        <v>339</v>
      </c>
      <c r="M2172" s="66">
        <v>339</v>
      </c>
      <c r="N2172" s="66">
        <f>VLOOKUP(A2172,GIS!A:C,3,0)</f>
        <v>339</v>
      </c>
      <c r="O2172" s="66" t="str">
        <f t="shared" si="484"/>
        <v/>
      </c>
      <c r="P2172" s="66" t="str">
        <f t="shared" si="482"/>
        <v/>
      </c>
      <c r="Q2172" s="66">
        <f t="shared" si="485"/>
        <v>339</v>
      </c>
      <c r="R2172" s="66">
        <f t="shared" si="486"/>
        <v>339</v>
      </c>
      <c r="S2172" s="66">
        <f>Q2172-U2172-SUMIFS(条件付き不可!X:X,条件付き不可!E:E,D2172)</f>
        <v>339</v>
      </c>
      <c r="T2172" s="66">
        <f t="shared" si="483"/>
        <v>339</v>
      </c>
      <c r="U2172" s="66">
        <f>IF(COUNTIFS(条件付き不可!$E:$E,$D2172,条件付き不可!$C:$C,条件付き不可!$V$3)&gt;0,Q2172,SUMIFS(条件付き不可!$L:$L,条件付き不可!$E:$E,$D2172,条件付き不可!$C:$C,U$1))</f>
        <v>0</v>
      </c>
      <c r="V2172" s="66">
        <f>IF(COUNTIFS(条件付き不可!$E:$E,$D2172,条件付き不可!$C:$C,条件付き不可!$V$5)&gt;0,Q2172,IFERROR(VLOOKUP(D2172,条件付き不可!E:Y,21,0),0))</f>
        <v>0</v>
      </c>
    </row>
    <row r="2173" spans="1:22">
      <c r="A2173" s="53" t="str">
        <f t="shared" si="487"/>
        <v>052094</v>
      </c>
      <c r="B2173" s="53">
        <v>29</v>
      </c>
      <c r="C2173">
        <v>2172</v>
      </c>
      <c r="D2173">
        <v>52094</v>
      </c>
      <c r="E2173" t="s">
        <v>1390</v>
      </c>
      <c r="F2173" t="s">
        <v>1405</v>
      </c>
      <c r="G2173" t="str">
        <f>VLOOKUP(A2173,GIS!A:B,2,0)</f>
        <v>辰巳台西 ２</v>
      </c>
      <c r="H2173" t="s">
        <v>1390</v>
      </c>
      <c r="I2173" t="s">
        <v>2627</v>
      </c>
      <c r="J2173" s="66">
        <v>366</v>
      </c>
      <c r="K2173" s="66">
        <v>366</v>
      </c>
      <c r="L2173" s="66">
        <v>366</v>
      </c>
      <c r="M2173" s="66">
        <v>366</v>
      </c>
      <c r="N2173" s="66">
        <f>VLOOKUP(A2173,GIS!A:C,3,0)</f>
        <v>366</v>
      </c>
      <c r="O2173" s="66" t="str">
        <f t="shared" si="484"/>
        <v/>
      </c>
      <c r="P2173" s="66" t="str">
        <f t="shared" si="482"/>
        <v/>
      </c>
      <c r="Q2173" s="66">
        <f t="shared" si="485"/>
        <v>366</v>
      </c>
      <c r="R2173" s="66">
        <f t="shared" si="486"/>
        <v>366</v>
      </c>
      <c r="S2173" s="66">
        <f>Q2173-U2173-SUMIFS(条件付き不可!X:X,条件付き不可!E:E,D2173)</f>
        <v>366</v>
      </c>
      <c r="T2173" s="66">
        <f t="shared" si="483"/>
        <v>366</v>
      </c>
      <c r="U2173" s="66">
        <f>IF(COUNTIFS(条件付き不可!$E:$E,$D2173,条件付き不可!$C:$C,条件付き不可!$V$3)&gt;0,Q2173,SUMIFS(条件付き不可!$L:$L,条件付き不可!$E:$E,$D2173,条件付き不可!$C:$C,U$1))</f>
        <v>0</v>
      </c>
      <c r="V2173" s="66">
        <f>IF(COUNTIFS(条件付き不可!$E:$E,$D2173,条件付き不可!$C:$C,条件付き不可!$V$5)&gt;0,Q2173,IFERROR(VLOOKUP(D2173,条件付き不可!E:Y,21,0),0))</f>
        <v>0</v>
      </c>
    </row>
    <row r="2174" spans="1:22">
      <c r="A2174" s="53" t="str">
        <f t="shared" si="487"/>
        <v>052059</v>
      </c>
      <c r="B2174" s="53">
        <v>29</v>
      </c>
      <c r="C2174">
        <v>2173</v>
      </c>
      <c r="D2174">
        <v>52059</v>
      </c>
      <c r="E2174" t="s">
        <v>1390</v>
      </c>
      <c r="F2174" t="s">
        <v>1405</v>
      </c>
      <c r="G2174" t="str">
        <f>VLOOKUP(A2174,GIS!A:B,2,0)</f>
        <v>辰巳台西 ３</v>
      </c>
      <c r="H2174" t="s">
        <v>1390</v>
      </c>
      <c r="I2174" t="s">
        <v>2627</v>
      </c>
      <c r="J2174" s="66">
        <v>260</v>
      </c>
      <c r="K2174" s="66">
        <v>260</v>
      </c>
      <c r="L2174" s="66">
        <v>260</v>
      </c>
      <c r="M2174" s="66">
        <v>260</v>
      </c>
      <c r="N2174" s="66">
        <f>VLOOKUP(A2174,GIS!A:C,3,0)</f>
        <v>260</v>
      </c>
      <c r="O2174" s="66" t="str">
        <f t="shared" si="484"/>
        <v/>
      </c>
      <c r="P2174" s="66" t="str">
        <f t="shared" si="482"/>
        <v/>
      </c>
      <c r="Q2174" s="66">
        <f t="shared" si="485"/>
        <v>260</v>
      </c>
      <c r="R2174" s="66">
        <f t="shared" si="486"/>
        <v>260</v>
      </c>
      <c r="S2174" s="66">
        <f>Q2174-U2174-SUMIFS(条件付き不可!X:X,条件付き不可!E:E,D2174)</f>
        <v>260</v>
      </c>
      <c r="T2174" s="66">
        <f t="shared" si="483"/>
        <v>260</v>
      </c>
      <c r="U2174" s="66">
        <f>IF(COUNTIFS(条件付き不可!$E:$E,$D2174,条件付き不可!$C:$C,条件付き不可!$V$3)&gt;0,Q2174,SUMIFS(条件付き不可!$L:$L,条件付き不可!$E:$E,$D2174,条件付き不可!$C:$C,U$1))</f>
        <v>0</v>
      </c>
      <c r="V2174" s="66">
        <f>IF(COUNTIFS(条件付き不可!$E:$E,$D2174,条件付き不可!$C:$C,条件付き不可!$V$5)&gt;0,Q2174,IFERROR(VLOOKUP(D2174,条件付き不可!E:Y,21,0),0))</f>
        <v>0</v>
      </c>
    </row>
    <row r="2175" spans="1:22">
      <c r="A2175" s="53" t="str">
        <f t="shared" si="487"/>
        <v>052060</v>
      </c>
      <c r="B2175" s="53">
        <v>29</v>
      </c>
      <c r="C2175">
        <v>2174</v>
      </c>
      <c r="D2175">
        <v>52060</v>
      </c>
      <c r="E2175" t="s">
        <v>1390</v>
      </c>
      <c r="F2175" t="s">
        <v>1405</v>
      </c>
      <c r="G2175" t="str">
        <f>VLOOKUP(A2175,GIS!A:B,2,0)</f>
        <v>辰巳台西 ４ ・ ５</v>
      </c>
      <c r="H2175" t="s">
        <v>1390</v>
      </c>
      <c r="I2175" t="s">
        <v>2627</v>
      </c>
      <c r="J2175" s="66">
        <v>415</v>
      </c>
      <c r="K2175" s="66">
        <v>415</v>
      </c>
      <c r="L2175" s="66">
        <v>415</v>
      </c>
      <c r="M2175" s="66">
        <v>415</v>
      </c>
      <c r="N2175" s="66">
        <f>VLOOKUP(A2175,GIS!A:C,3,0)</f>
        <v>415</v>
      </c>
      <c r="O2175" s="66" t="str">
        <f t="shared" si="484"/>
        <v/>
      </c>
      <c r="P2175" s="66" t="str">
        <f t="shared" si="482"/>
        <v/>
      </c>
      <c r="Q2175" s="66">
        <f t="shared" si="485"/>
        <v>415</v>
      </c>
      <c r="R2175" s="66">
        <f t="shared" si="486"/>
        <v>415</v>
      </c>
      <c r="S2175" s="66">
        <f>Q2175-U2175-SUMIFS(条件付き不可!X:X,条件付き不可!E:E,D2175)</f>
        <v>415</v>
      </c>
      <c r="T2175" s="66">
        <f t="shared" si="483"/>
        <v>415</v>
      </c>
      <c r="U2175" s="66">
        <f>IF(COUNTIFS(条件付き不可!$E:$E,$D2175,条件付き不可!$C:$C,条件付き不可!$V$3)&gt;0,Q2175,SUMIFS(条件付き不可!$L:$L,条件付き不可!$E:$E,$D2175,条件付き不可!$C:$C,U$1))</f>
        <v>0</v>
      </c>
      <c r="V2175" s="66">
        <f>IF(COUNTIFS(条件付き不可!$E:$E,$D2175,条件付き不可!$C:$C,条件付き不可!$V$5)&gt;0,Q2175,IFERROR(VLOOKUP(D2175,条件付き不可!E:Y,21,0),0))</f>
        <v>0</v>
      </c>
    </row>
    <row r="2176" spans="1:22">
      <c r="A2176" s="53" t="str">
        <f t="shared" si="487"/>
        <v>052061</v>
      </c>
      <c r="B2176" s="53">
        <v>29</v>
      </c>
      <c r="C2176">
        <v>2175</v>
      </c>
      <c r="D2176">
        <v>52061</v>
      </c>
      <c r="E2176" t="s">
        <v>1390</v>
      </c>
      <c r="F2176" t="s">
        <v>1405</v>
      </c>
      <c r="G2176" t="str">
        <f>VLOOKUP(A2176,GIS!A:B,2,0)</f>
        <v>辰巳台東 １</v>
      </c>
      <c r="H2176" t="s">
        <v>1390</v>
      </c>
      <c r="I2176" t="s">
        <v>2627</v>
      </c>
      <c r="J2176" s="66">
        <v>380</v>
      </c>
      <c r="K2176" s="66">
        <v>380</v>
      </c>
      <c r="L2176" s="66">
        <v>380</v>
      </c>
      <c r="M2176" s="66">
        <v>380</v>
      </c>
      <c r="N2176" s="66">
        <f>VLOOKUP(A2176,GIS!A:C,3,0)</f>
        <v>380</v>
      </c>
      <c r="O2176" s="66" t="str">
        <f t="shared" si="484"/>
        <v/>
      </c>
      <c r="P2176" s="66" t="str">
        <f t="shared" ref="P2176:P2238" si="494">IF(J2176=K2176,IF(J2176=L2176,"","✕"),"✕")</f>
        <v/>
      </c>
      <c r="Q2176" s="66">
        <f t="shared" si="485"/>
        <v>380</v>
      </c>
      <c r="R2176" s="66">
        <f t="shared" si="486"/>
        <v>380</v>
      </c>
      <c r="S2176" s="66">
        <f>Q2176-U2176-SUMIFS(条件付き不可!X:X,条件付き不可!E:E,D2176)</f>
        <v>380</v>
      </c>
      <c r="T2176" s="66">
        <f t="shared" si="483"/>
        <v>380</v>
      </c>
      <c r="U2176" s="66">
        <f>IF(COUNTIFS(条件付き不可!$E:$E,$D2176,条件付き不可!$C:$C,条件付き不可!$V$3)&gt;0,Q2176,SUMIFS(条件付き不可!$L:$L,条件付き不可!$E:$E,$D2176,条件付き不可!$C:$C,U$1))</f>
        <v>0</v>
      </c>
      <c r="V2176" s="66">
        <f>IF(COUNTIFS(条件付き不可!$E:$E,$D2176,条件付き不可!$C:$C,条件付き不可!$V$5)&gt;0,Q2176,IFERROR(VLOOKUP(D2176,条件付き不可!E:Y,21,0),0))</f>
        <v>0</v>
      </c>
    </row>
    <row r="2177" spans="1:22">
      <c r="A2177" s="53" t="str">
        <f t="shared" si="487"/>
        <v>052062</v>
      </c>
      <c r="B2177" s="53">
        <v>29</v>
      </c>
      <c r="C2177">
        <v>2176</v>
      </c>
      <c r="D2177">
        <v>52062</v>
      </c>
      <c r="E2177" t="s">
        <v>1390</v>
      </c>
      <c r="F2177" t="s">
        <v>1405</v>
      </c>
      <c r="G2177" t="str">
        <f>VLOOKUP(A2177,GIS!A:B,2,0)</f>
        <v>辰巳台東 ２</v>
      </c>
      <c r="H2177" t="s">
        <v>1390</v>
      </c>
      <c r="I2177" t="s">
        <v>2627</v>
      </c>
      <c r="J2177" s="66">
        <v>270</v>
      </c>
      <c r="K2177" s="66">
        <v>270</v>
      </c>
      <c r="L2177" s="66">
        <v>270</v>
      </c>
      <c r="M2177" s="66">
        <v>270</v>
      </c>
      <c r="N2177" s="66">
        <f>VLOOKUP(A2177,GIS!A:C,3,0)</f>
        <v>270</v>
      </c>
      <c r="O2177" s="66" t="str">
        <f t="shared" si="484"/>
        <v/>
      </c>
      <c r="P2177" s="66" t="str">
        <f t="shared" si="494"/>
        <v/>
      </c>
      <c r="Q2177" s="66">
        <f t="shared" si="485"/>
        <v>270</v>
      </c>
      <c r="R2177" s="66">
        <f t="shared" si="486"/>
        <v>270</v>
      </c>
      <c r="S2177" s="66">
        <f>Q2177-U2177-SUMIFS(条件付き不可!X:X,条件付き不可!E:E,D2177)</f>
        <v>270</v>
      </c>
      <c r="T2177" s="66">
        <f t="shared" si="483"/>
        <v>270</v>
      </c>
      <c r="U2177" s="66">
        <f>IF(COUNTIFS(条件付き不可!$E:$E,$D2177,条件付き不可!$C:$C,条件付き不可!$V$3)&gt;0,Q2177,SUMIFS(条件付き不可!$L:$L,条件付き不可!$E:$E,$D2177,条件付き不可!$C:$C,U$1))</f>
        <v>0</v>
      </c>
      <c r="V2177" s="66">
        <f>IF(COUNTIFS(条件付き不可!$E:$E,$D2177,条件付き不可!$C:$C,条件付き不可!$V$5)&gt;0,Q2177,IFERROR(VLOOKUP(D2177,条件付き不可!E:Y,21,0),0))</f>
        <v>0</v>
      </c>
    </row>
    <row r="2178" spans="1:22">
      <c r="A2178" s="53" t="str">
        <f t="shared" si="487"/>
        <v>052063</v>
      </c>
      <c r="B2178" s="53">
        <v>29</v>
      </c>
      <c r="C2178">
        <v>2177</v>
      </c>
      <c r="D2178">
        <v>52063</v>
      </c>
      <c r="E2178" t="s">
        <v>1390</v>
      </c>
      <c r="F2178" t="s">
        <v>1405</v>
      </c>
      <c r="G2178" t="str">
        <f>VLOOKUP(A2178,GIS!A:B,2,0)</f>
        <v>辰巳台東 ３Ａ</v>
      </c>
      <c r="H2178" t="s">
        <v>1390</v>
      </c>
      <c r="I2178" t="s">
        <v>2627</v>
      </c>
      <c r="J2178" s="66">
        <v>350</v>
      </c>
      <c r="K2178" s="66">
        <v>350</v>
      </c>
      <c r="L2178" s="66">
        <v>350</v>
      </c>
      <c r="M2178" s="66">
        <v>350</v>
      </c>
      <c r="N2178" s="66">
        <f>VLOOKUP(A2178,GIS!A:C,3,0)</f>
        <v>350</v>
      </c>
      <c r="O2178" s="66" t="str">
        <f t="shared" si="484"/>
        <v/>
      </c>
      <c r="P2178" s="66" t="str">
        <f t="shared" si="494"/>
        <v/>
      </c>
      <c r="Q2178" s="66">
        <f t="shared" si="485"/>
        <v>350</v>
      </c>
      <c r="R2178" s="66">
        <f t="shared" si="486"/>
        <v>350</v>
      </c>
      <c r="S2178" s="66">
        <f>Q2178-U2178-SUMIFS(条件付き不可!X:X,条件付き不可!E:E,D2178)</f>
        <v>350</v>
      </c>
      <c r="T2178" s="66">
        <f t="shared" si="483"/>
        <v>350</v>
      </c>
      <c r="U2178" s="66">
        <f>IF(COUNTIFS(条件付き不可!$E:$E,$D2178,条件付き不可!$C:$C,条件付き不可!$V$3)&gt;0,Q2178,SUMIFS(条件付き不可!$L:$L,条件付き不可!$E:$E,$D2178,条件付き不可!$C:$C,U$1))</f>
        <v>0</v>
      </c>
      <c r="V2178" s="66">
        <f>IF(COUNTIFS(条件付き不可!$E:$E,$D2178,条件付き不可!$C:$C,条件付き不可!$V$5)&gt;0,Q2178,IFERROR(VLOOKUP(D2178,条件付き不可!E:Y,21,0),0))</f>
        <v>0</v>
      </c>
    </row>
    <row r="2179" spans="1:22">
      <c r="A2179" s="53" t="str">
        <f t="shared" si="487"/>
        <v>052064</v>
      </c>
      <c r="B2179" s="53">
        <v>29</v>
      </c>
      <c r="C2179">
        <v>2178</v>
      </c>
      <c r="D2179">
        <v>52064</v>
      </c>
      <c r="E2179" t="s">
        <v>1390</v>
      </c>
      <c r="F2179" t="s">
        <v>1405</v>
      </c>
      <c r="G2179" t="str">
        <f>VLOOKUP(A2179,GIS!A:B,2,0)</f>
        <v>辰巳台東 ３Ｂ</v>
      </c>
      <c r="H2179" t="s">
        <v>1390</v>
      </c>
      <c r="I2179" t="s">
        <v>2627</v>
      </c>
      <c r="J2179" s="66">
        <v>540</v>
      </c>
      <c r="K2179" s="66">
        <v>540</v>
      </c>
      <c r="L2179" s="66">
        <v>540</v>
      </c>
      <c r="M2179" s="66">
        <v>540</v>
      </c>
      <c r="N2179" s="66">
        <f>VLOOKUP(A2179,GIS!A:C,3,0)</f>
        <v>540</v>
      </c>
      <c r="O2179" s="66" t="str">
        <f t="shared" si="484"/>
        <v/>
      </c>
      <c r="P2179" s="66" t="str">
        <f t="shared" si="494"/>
        <v/>
      </c>
      <c r="Q2179" s="66">
        <f t="shared" si="485"/>
        <v>540</v>
      </c>
      <c r="R2179" s="66">
        <f t="shared" si="486"/>
        <v>540</v>
      </c>
      <c r="S2179" s="66">
        <f>Q2179-U2179-SUMIFS(条件付き不可!X:X,条件付き不可!E:E,D2179)</f>
        <v>540</v>
      </c>
      <c r="T2179" s="66">
        <f t="shared" si="483"/>
        <v>540</v>
      </c>
      <c r="U2179" s="66">
        <f>IF(COUNTIFS(条件付き不可!$E:$E,$D2179,条件付き不可!$C:$C,条件付き不可!$V$3)&gt;0,Q2179,SUMIFS(条件付き不可!$L:$L,条件付き不可!$E:$E,$D2179,条件付き不可!$C:$C,U$1))</f>
        <v>0</v>
      </c>
      <c r="V2179" s="66">
        <f>IF(COUNTIFS(条件付き不可!$E:$E,$D2179,条件付き不可!$C:$C,条件付き不可!$V$5)&gt;0,Q2179,IFERROR(VLOOKUP(D2179,条件付き不可!E:Y,21,0),0))</f>
        <v>0</v>
      </c>
    </row>
    <row r="2180" spans="1:22">
      <c r="A2180" s="53" t="str">
        <f t="shared" si="487"/>
        <v>052065</v>
      </c>
      <c r="B2180" s="53">
        <v>29</v>
      </c>
      <c r="C2180">
        <v>2179</v>
      </c>
      <c r="D2180">
        <v>52065</v>
      </c>
      <c r="E2180" t="s">
        <v>1390</v>
      </c>
      <c r="F2180" t="s">
        <v>1405</v>
      </c>
      <c r="G2180" t="str">
        <f>VLOOKUP(A2180,GIS!A:B,2,0)</f>
        <v>辰巳台東 ４Ａ</v>
      </c>
      <c r="H2180" t="s">
        <v>1390</v>
      </c>
      <c r="I2180" t="s">
        <v>2627</v>
      </c>
      <c r="J2180" s="66">
        <v>315</v>
      </c>
      <c r="K2180" s="66">
        <v>315</v>
      </c>
      <c r="L2180" s="66">
        <v>315</v>
      </c>
      <c r="M2180" s="66">
        <v>315</v>
      </c>
      <c r="N2180" s="66">
        <f>VLOOKUP(A2180,GIS!A:C,3,0)</f>
        <v>315</v>
      </c>
      <c r="O2180" s="66" t="str">
        <f t="shared" si="484"/>
        <v/>
      </c>
      <c r="P2180" s="66" t="str">
        <f t="shared" si="494"/>
        <v/>
      </c>
      <c r="Q2180" s="66">
        <f t="shared" si="485"/>
        <v>315</v>
      </c>
      <c r="R2180" s="66">
        <f t="shared" si="486"/>
        <v>315</v>
      </c>
      <c r="S2180" s="66">
        <f>Q2180-U2180-SUMIFS(条件付き不可!X:X,条件付き不可!E:E,D2180)</f>
        <v>315</v>
      </c>
      <c r="T2180" s="66">
        <f t="shared" si="483"/>
        <v>315</v>
      </c>
      <c r="U2180" s="66">
        <f>IF(COUNTIFS(条件付き不可!$E:$E,$D2180,条件付き不可!$C:$C,条件付き不可!$V$3)&gt;0,Q2180,SUMIFS(条件付き不可!$L:$L,条件付き不可!$E:$E,$D2180,条件付き不可!$C:$C,U$1))</f>
        <v>0</v>
      </c>
      <c r="V2180" s="66">
        <f>IF(COUNTIFS(条件付き不可!$E:$E,$D2180,条件付き不可!$C:$C,条件付き不可!$V$5)&gt;0,Q2180,IFERROR(VLOOKUP(D2180,条件付き不可!E:Y,21,0),0))</f>
        <v>0</v>
      </c>
    </row>
    <row r="2181" spans="1:22">
      <c r="A2181" s="53" t="str">
        <f t="shared" si="487"/>
        <v>052097</v>
      </c>
      <c r="B2181" s="53">
        <v>29</v>
      </c>
      <c r="C2181">
        <v>2180</v>
      </c>
      <c r="D2181">
        <v>52097</v>
      </c>
      <c r="E2181" t="s">
        <v>1390</v>
      </c>
      <c r="F2181" t="s">
        <v>1405</v>
      </c>
      <c r="G2181" t="str">
        <f>VLOOKUP(A2181,GIS!A:B,2,0)</f>
        <v>辰巳台東 ４Ｂ</v>
      </c>
      <c r="H2181" t="s">
        <v>1390</v>
      </c>
      <c r="I2181" t="s">
        <v>2627</v>
      </c>
      <c r="J2181" s="66">
        <v>365</v>
      </c>
      <c r="K2181" s="66">
        <v>365</v>
      </c>
      <c r="L2181" s="66">
        <v>365</v>
      </c>
      <c r="M2181" s="66">
        <v>365</v>
      </c>
      <c r="N2181" s="66">
        <f>VLOOKUP(A2181,GIS!A:C,3,0)</f>
        <v>365</v>
      </c>
      <c r="O2181" s="66" t="str">
        <f t="shared" si="484"/>
        <v/>
      </c>
      <c r="P2181" s="66" t="str">
        <f t="shared" si="494"/>
        <v/>
      </c>
      <c r="Q2181" s="66">
        <f t="shared" si="485"/>
        <v>365</v>
      </c>
      <c r="R2181" s="66">
        <f t="shared" si="486"/>
        <v>365</v>
      </c>
      <c r="S2181" s="66">
        <f>Q2181-U2181-SUMIFS(条件付き不可!X:X,条件付き不可!E:E,D2181)</f>
        <v>365</v>
      </c>
      <c r="T2181" s="66">
        <f t="shared" si="483"/>
        <v>365</v>
      </c>
      <c r="U2181" s="66">
        <f>IF(COUNTIFS(条件付き不可!$E:$E,$D2181,条件付き不可!$C:$C,条件付き不可!$V$3)&gt;0,Q2181,SUMIFS(条件付き不可!$L:$L,条件付き不可!$E:$E,$D2181,条件付き不可!$C:$C,U$1))</f>
        <v>0</v>
      </c>
      <c r="V2181" s="66">
        <f>IF(COUNTIFS(条件付き不可!$E:$E,$D2181,条件付き不可!$C:$C,条件付き不可!$V$5)&gt;0,Q2181,IFERROR(VLOOKUP(D2181,条件付き不可!E:Y,21,0),0))</f>
        <v>0</v>
      </c>
    </row>
    <row r="2182" spans="1:22">
      <c r="A2182" s="53" t="str">
        <f t="shared" si="487"/>
        <v>052066</v>
      </c>
      <c r="B2182" s="53">
        <v>29</v>
      </c>
      <c r="C2182">
        <v>2181</v>
      </c>
      <c r="D2182">
        <v>52066</v>
      </c>
      <c r="E2182" t="s">
        <v>1390</v>
      </c>
      <c r="F2182" t="s">
        <v>1405</v>
      </c>
      <c r="G2182" t="str">
        <f>VLOOKUP(A2182,GIS!A:B,2,0)</f>
        <v>辰巳台東 ５</v>
      </c>
      <c r="H2182" t="s">
        <v>1390</v>
      </c>
      <c r="I2182" t="s">
        <v>2627</v>
      </c>
      <c r="J2182" s="66">
        <v>310</v>
      </c>
      <c r="K2182" s="66">
        <v>310</v>
      </c>
      <c r="L2182" s="66">
        <v>310</v>
      </c>
      <c r="M2182" s="66">
        <v>310</v>
      </c>
      <c r="N2182" s="66">
        <f>VLOOKUP(A2182,GIS!A:C,3,0)</f>
        <v>310</v>
      </c>
      <c r="O2182" s="66" t="str">
        <f t="shared" si="484"/>
        <v/>
      </c>
      <c r="P2182" s="66" t="str">
        <f t="shared" si="494"/>
        <v/>
      </c>
      <c r="Q2182" s="66">
        <f t="shared" si="485"/>
        <v>310</v>
      </c>
      <c r="R2182" s="66">
        <f t="shared" si="486"/>
        <v>310</v>
      </c>
      <c r="S2182" s="66">
        <f>Q2182-U2182-SUMIFS(条件付き不可!X:X,条件付き不可!E:E,D2182)</f>
        <v>310</v>
      </c>
      <c r="T2182" s="66">
        <f t="shared" si="483"/>
        <v>310</v>
      </c>
      <c r="U2182" s="66">
        <f>IF(COUNTIFS(条件付き不可!$E:$E,$D2182,条件付き不可!$C:$C,条件付き不可!$V$3)&gt;0,Q2182,SUMIFS(条件付き不可!$L:$L,条件付き不可!$E:$E,$D2182,条件付き不可!$C:$C,U$1))</f>
        <v>0</v>
      </c>
      <c r="V2182" s="66">
        <f>IF(COUNTIFS(条件付き不可!$E:$E,$D2182,条件付き不可!$C:$C,条件付き不可!$V$5)&gt;0,Q2182,IFERROR(VLOOKUP(D2182,条件付き不可!E:Y,21,0),0))</f>
        <v>0</v>
      </c>
    </row>
    <row r="2183" spans="1:22">
      <c r="A2183" s="53" t="str">
        <f t="shared" si="487"/>
        <v>052072</v>
      </c>
      <c r="B2183" s="53">
        <v>29</v>
      </c>
      <c r="C2183">
        <v>2182</v>
      </c>
      <c r="D2183">
        <v>52072</v>
      </c>
      <c r="E2183" t="s">
        <v>1390</v>
      </c>
      <c r="F2183" t="s">
        <v>1406</v>
      </c>
      <c r="G2183" t="str">
        <f>VLOOKUP(A2183,GIS!A:B,2,0)</f>
        <v>郡本 １ ・ ２  ・ ３</v>
      </c>
      <c r="H2183" t="s">
        <v>1390</v>
      </c>
      <c r="I2183" t="s">
        <v>2627</v>
      </c>
      <c r="J2183" s="66">
        <v>530</v>
      </c>
      <c r="K2183" s="66">
        <v>530</v>
      </c>
      <c r="L2183" s="66">
        <v>530</v>
      </c>
      <c r="M2183" s="66">
        <v>530</v>
      </c>
      <c r="N2183" s="66">
        <f>VLOOKUP(A2183,GIS!A:C,3,0)</f>
        <v>530</v>
      </c>
      <c r="O2183" s="66" t="str">
        <f t="shared" si="484"/>
        <v/>
      </c>
      <c r="P2183" s="66" t="str">
        <f t="shared" si="494"/>
        <v/>
      </c>
      <c r="Q2183" s="66">
        <f t="shared" si="485"/>
        <v>530</v>
      </c>
      <c r="R2183" s="66">
        <f t="shared" si="486"/>
        <v>530</v>
      </c>
      <c r="S2183" s="66">
        <f>Q2183-U2183-SUMIFS(条件付き不可!X:X,条件付き不可!E:E,D2183)</f>
        <v>530</v>
      </c>
      <c r="T2183" s="66">
        <f t="shared" si="483"/>
        <v>530</v>
      </c>
      <c r="U2183" s="66">
        <f>IF(COUNTIFS(条件付き不可!$E:$E,$D2183,条件付き不可!$C:$C,条件付き不可!$V$3)&gt;0,Q2183,SUMIFS(条件付き不可!$L:$L,条件付き不可!$E:$E,$D2183,条件付き不可!$C:$C,U$1))</f>
        <v>0</v>
      </c>
      <c r="V2183" s="66">
        <f>IF(COUNTIFS(条件付き不可!$E:$E,$D2183,条件付き不可!$C:$C,条件付き不可!$V$5)&gt;0,Q2183,IFERROR(VLOOKUP(D2183,条件付き不可!E:Y,21,0),0))</f>
        <v>0</v>
      </c>
    </row>
    <row r="2184" spans="1:22">
      <c r="A2184" s="53" t="str">
        <f t="shared" si="487"/>
        <v>052073</v>
      </c>
      <c r="B2184" s="53">
        <v>29</v>
      </c>
      <c r="C2184">
        <v>2183</v>
      </c>
      <c r="D2184">
        <v>52073</v>
      </c>
      <c r="E2184" t="s">
        <v>1390</v>
      </c>
      <c r="F2184" t="s">
        <v>1406</v>
      </c>
      <c r="G2184" t="str">
        <f>VLOOKUP(A2184,GIS!A:B,2,0)</f>
        <v>山田橋 １ ・ ２</v>
      </c>
      <c r="H2184" t="s">
        <v>1390</v>
      </c>
      <c r="I2184" t="s">
        <v>2627</v>
      </c>
      <c r="J2184" s="66">
        <v>480</v>
      </c>
      <c r="K2184" s="66">
        <v>480</v>
      </c>
      <c r="L2184" s="66">
        <v>480</v>
      </c>
      <c r="M2184" s="66">
        <v>480</v>
      </c>
      <c r="N2184" s="66">
        <f>VLOOKUP(A2184,GIS!A:C,3,0)</f>
        <v>480</v>
      </c>
      <c r="O2184" s="66" t="str">
        <f t="shared" si="484"/>
        <v/>
      </c>
      <c r="P2184" s="66" t="str">
        <f t="shared" si="494"/>
        <v/>
      </c>
      <c r="Q2184" s="66">
        <f t="shared" si="485"/>
        <v>480</v>
      </c>
      <c r="R2184" s="66">
        <f t="shared" si="486"/>
        <v>480</v>
      </c>
      <c r="S2184" s="66">
        <f>Q2184-U2184-SUMIFS(条件付き不可!X:X,条件付き不可!E:E,D2184)</f>
        <v>480</v>
      </c>
      <c r="T2184" s="66">
        <f t="shared" si="483"/>
        <v>480</v>
      </c>
      <c r="U2184" s="66">
        <f>IF(COUNTIFS(条件付き不可!$E:$E,$D2184,条件付き不可!$C:$C,条件付き不可!$V$3)&gt;0,Q2184,SUMIFS(条件付き不可!$L:$L,条件付き不可!$E:$E,$D2184,条件付き不可!$C:$C,U$1))</f>
        <v>0</v>
      </c>
      <c r="V2184" s="66">
        <f>IF(COUNTIFS(条件付き不可!$E:$E,$D2184,条件付き不可!$C:$C,条件付き不可!$V$5)&gt;0,Q2184,IFERROR(VLOOKUP(D2184,条件付き不可!E:Y,21,0),0))</f>
        <v>0</v>
      </c>
    </row>
    <row r="2185" spans="1:22">
      <c r="A2185" s="53" t="str">
        <f t="shared" si="487"/>
        <v>052074</v>
      </c>
      <c r="B2185" s="53">
        <v>29</v>
      </c>
      <c r="C2185">
        <v>2184</v>
      </c>
      <c r="D2185">
        <v>52074</v>
      </c>
      <c r="E2185" t="s">
        <v>1390</v>
      </c>
      <c r="F2185" t="s">
        <v>1406</v>
      </c>
      <c r="G2185" t="str">
        <f>VLOOKUP(A2185,GIS!A:B,2,0)</f>
        <v>山田橋 ３ ・ 藤井 １ ・ ２ ・ ３</v>
      </c>
      <c r="H2185" t="s">
        <v>1390</v>
      </c>
      <c r="I2185" t="s">
        <v>2627</v>
      </c>
      <c r="J2185" s="66">
        <v>265</v>
      </c>
      <c r="K2185" s="66">
        <v>265</v>
      </c>
      <c r="L2185" s="66">
        <v>265</v>
      </c>
      <c r="M2185" s="66">
        <v>265</v>
      </c>
      <c r="N2185" s="66">
        <f>VLOOKUP(A2185,GIS!A:C,3,0)</f>
        <v>265</v>
      </c>
      <c r="O2185" s="66" t="str">
        <f t="shared" si="484"/>
        <v/>
      </c>
      <c r="P2185" s="66" t="str">
        <f t="shared" si="494"/>
        <v/>
      </c>
      <c r="Q2185" s="66">
        <f t="shared" si="485"/>
        <v>265</v>
      </c>
      <c r="R2185" s="66">
        <f t="shared" si="486"/>
        <v>265</v>
      </c>
      <c r="S2185" s="66">
        <f>Q2185-U2185-SUMIFS(条件付き不可!X:X,条件付き不可!E:E,D2185)</f>
        <v>265</v>
      </c>
      <c r="T2185" s="66">
        <f t="shared" ref="T2185:T2247" si="495">Q2185-V2185</f>
        <v>265</v>
      </c>
      <c r="U2185" s="66">
        <f>IF(COUNTIFS(条件付き不可!$E:$E,$D2185,条件付き不可!$C:$C,条件付き不可!$V$3)&gt;0,Q2185,SUMIFS(条件付き不可!$L:$L,条件付き不可!$E:$E,$D2185,条件付き不可!$C:$C,U$1))</f>
        <v>0</v>
      </c>
      <c r="V2185" s="66">
        <f>IF(COUNTIFS(条件付き不可!$E:$E,$D2185,条件付き不可!$C:$C,条件付き不可!$V$5)&gt;0,Q2185,IFERROR(VLOOKUP(D2185,条件付き不可!E:Y,21,0),0))</f>
        <v>0</v>
      </c>
    </row>
    <row r="2186" spans="1:22">
      <c r="A2186" s="53" t="str">
        <f t="shared" si="487"/>
        <v>052075</v>
      </c>
      <c r="B2186" s="53">
        <v>29</v>
      </c>
      <c r="C2186">
        <v>2185</v>
      </c>
      <c r="D2186">
        <v>52075</v>
      </c>
      <c r="E2186" t="s">
        <v>1390</v>
      </c>
      <c r="F2186" t="s">
        <v>1407</v>
      </c>
      <c r="G2186" t="str">
        <f>VLOOKUP(A2186,GIS!A:B,2,0)</f>
        <v>北国分寺台 １ ・ ２</v>
      </c>
      <c r="H2186" t="s">
        <v>1390</v>
      </c>
      <c r="I2186" t="s">
        <v>2627</v>
      </c>
      <c r="J2186" s="66">
        <v>380</v>
      </c>
      <c r="K2186" s="66">
        <v>380</v>
      </c>
      <c r="L2186" s="66">
        <v>380</v>
      </c>
      <c r="M2186" s="66">
        <v>380</v>
      </c>
      <c r="N2186" s="66">
        <f>VLOOKUP(A2186,GIS!A:C,3,0)</f>
        <v>380</v>
      </c>
      <c r="O2186" s="66" t="str">
        <f t="shared" si="484"/>
        <v/>
      </c>
      <c r="P2186" s="66" t="str">
        <f t="shared" si="494"/>
        <v/>
      </c>
      <c r="Q2186" s="66">
        <f t="shared" si="485"/>
        <v>380</v>
      </c>
      <c r="R2186" s="66">
        <f t="shared" si="486"/>
        <v>380</v>
      </c>
      <c r="S2186" s="66">
        <f>Q2186-U2186-SUMIFS(条件付き不可!X:X,条件付き不可!E:E,D2186)</f>
        <v>380</v>
      </c>
      <c r="T2186" s="66">
        <f t="shared" si="495"/>
        <v>380</v>
      </c>
      <c r="U2186" s="66">
        <f>IF(COUNTIFS(条件付き不可!$E:$E,$D2186,条件付き不可!$C:$C,条件付き不可!$V$3)&gt;0,Q2186,SUMIFS(条件付き不可!$L:$L,条件付き不可!$E:$E,$D2186,条件付き不可!$C:$C,U$1))</f>
        <v>0</v>
      </c>
      <c r="V2186" s="66">
        <f>IF(COUNTIFS(条件付き不可!$E:$E,$D2186,条件付き不可!$C:$C,条件付き不可!$V$5)&gt;0,Q2186,IFERROR(VLOOKUP(D2186,条件付き不可!E:Y,21,0),0))</f>
        <v>0</v>
      </c>
    </row>
    <row r="2187" spans="1:22">
      <c r="A2187" s="53" t="str">
        <f t="shared" si="487"/>
        <v>052098</v>
      </c>
      <c r="B2187" s="53">
        <v>29</v>
      </c>
      <c r="C2187">
        <v>2186</v>
      </c>
      <c r="D2187">
        <v>52098</v>
      </c>
      <c r="E2187" t="s">
        <v>1390</v>
      </c>
      <c r="F2187" t="s">
        <v>1407</v>
      </c>
      <c r="G2187" t="str">
        <f>VLOOKUP(A2187,GIS!A:B,2,0)</f>
        <v>北国分寺台 ２ ・ ５</v>
      </c>
      <c r="H2187" t="s">
        <v>1390</v>
      </c>
      <c r="I2187" t="s">
        <v>2627</v>
      </c>
      <c r="J2187" s="66">
        <v>380</v>
      </c>
      <c r="K2187" s="66">
        <v>380</v>
      </c>
      <c r="L2187" s="66">
        <v>380</v>
      </c>
      <c r="M2187" s="66">
        <v>380</v>
      </c>
      <c r="N2187" s="66">
        <f>VLOOKUP(A2187,GIS!A:C,3,0)</f>
        <v>380</v>
      </c>
      <c r="O2187" s="66" t="str">
        <f t="shared" si="484"/>
        <v/>
      </c>
      <c r="P2187" s="66" t="str">
        <f t="shared" si="494"/>
        <v/>
      </c>
      <c r="Q2187" s="66">
        <f t="shared" si="485"/>
        <v>380</v>
      </c>
      <c r="R2187" s="66">
        <f t="shared" si="486"/>
        <v>380</v>
      </c>
      <c r="S2187" s="66">
        <f>Q2187-U2187-SUMIFS(条件付き不可!X:X,条件付き不可!E:E,D2187)</f>
        <v>380</v>
      </c>
      <c r="T2187" s="66">
        <f t="shared" si="495"/>
        <v>380</v>
      </c>
      <c r="U2187" s="66">
        <f>IF(COUNTIFS(条件付き不可!$E:$E,$D2187,条件付き不可!$C:$C,条件付き不可!$V$3)&gt;0,Q2187,SUMIFS(条件付き不可!$L:$L,条件付き不可!$E:$E,$D2187,条件付き不可!$C:$C,U$1))</f>
        <v>0</v>
      </c>
      <c r="V2187" s="66">
        <f>IF(COUNTIFS(条件付き不可!$E:$E,$D2187,条件付き不可!$C:$C,条件付き不可!$V$5)&gt;0,Q2187,IFERROR(VLOOKUP(D2187,条件付き不可!E:Y,21,0),0))</f>
        <v>0</v>
      </c>
    </row>
    <row r="2188" spans="1:22">
      <c r="A2188" s="53" t="str">
        <f t="shared" si="487"/>
        <v>052076</v>
      </c>
      <c r="B2188" s="53">
        <v>29</v>
      </c>
      <c r="C2188">
        <v>2187</v>
      </c>
      <c r="D2188">
        <v>52076</v>
      </c>
      <c r="E2188" t="s">
        <v>1390</v>
      </c>
      <c r="F2188" t="s">
        <v>1407</v>
      </c>
      <c r="G2188" t="str">
        <f>VLOOKUP(A2188,GIS!A:B,2,0)</f>
        <v>北国分寺台 ３ ・ ４</v>
      </c>
      <c r="H2188" t="s">
        <v>1390</v>
      </c>
      <c r="I2188" t="s">
        <v>2627</v>
      </c>
      <c r="J2188" s="66">
        <v>600</v>
      </c>
      <c r="K2188" s="66">
        <v>600</v>
      </c>
      <c r="L2188" s="66">
        <v>600</v>
      </c>
      <c r="M2188" s="66">
        <v>600</v>
      </c>
      <c r="N2188" s="66">
        <f>VLOOKUP(A2188,GIS!A:C,3,0)</f>
        <v>600</v>
      </c>
      <c r="O2188" s="66" t="str">
        <f t="shared" si="484"/>
        <v/>
      </c>
      <c r="P2188" s="66" t="str">
        <f t="shared" si="494"/>
        <v/>
      </c>
      <c r="Q2188" s="66">
        <f t="shared" si="485"/>
        <v>600</v>
      </c>
      <c r="R2188" s="66">
        <f t="shared" si="486"/>
        <v>600</v>
      </c>
      <c r="S2188" s="66">
        <f>Q2188-U2188-SUMIFS(条件付き不可!X:X,条件付き不可!E:E,D2188)</f>
        <v>600</v>
      </c>
      <c r="T2188" s="66">
        <f t="shared" si="495"/>
        <v>600</v>
      </c>
      <c r="U2188" s="66">
        <f>IF(COUNTIFS(条件付き不可!$E:$E,$D2188,条件付き不可!$C:$C,条件付き不可!$V$3)&gt;0,Q2188,SUMIFS(条件付き不可!$L:$L,条件付き不可!$E:$E,$D2188,条件付き不可!$C:$C,U$1))</f>
        <v>0</v>
      </c>
      <c r="V2188" s="66">
        <f>IF(COUNTIFS(条件付き不可!$E:$E,$D2188,条件付き不可!$C:$C,条件付き不可!$V$5)&gt;0,Q2188,IFERROR(VLOOKUP(D2188,条件付き不可!E:Y,21,0),0))</f>
        <v>0</v>
      </c>
    </row>
    <row r="2189" spans="1:22">
      <c r="A2189" s="53" t="str">
        <f t="shared" si="487"/>
        <v>052077</v>
      </c>
      <c r="B2189" s="53">
        <v>29</v>
      </c>
      <c r="C2189">
        <v>2188</v>
      </c>
      <c r="D2189">
        <v>52077</v>
      </c>
      <c r="E2189" t="s">
        <v>1390</v>
      </c>
      <c r="F2189" t="s">
        <v>1407</v>
      </c>
      <c r="G2189" t="str">
        <f>VLOOKUP(A2189,GIS!A:B,2,0)</f>
        <v>西国分寺台 １</v>
      </c>
      <c r="H2189" t="s">
        <v>1390</v>
      </c>
      <c r="I2189" t="s">
        <v>2627</v>
      </c>
      <c r="J2189" s="66">
        <v>310</v>
      </c>
      <c r="K2189" s="66">
        <v>310</v>
      </c>
      <c r="L2189" s="66">
        <v>310</v>
      </c>
      <c r="M2189" s="66">
        <v>310</v>
      </c>
      <c r="N2189" s="66">
        <f>VLOOKUP(A2189,GIS!A:C,3,0)</f>
        <v>310</v>
      </c>
      <c r="O2189" s="66" t="str">
        <f t="shared" si="484"/>
        <v/>
      </c>
      <c r="P2189" s="66" t="str">
        <f t="shared" si="494"/>
        <v/>
      </c>
      <c r="Q2189" s="66">
        <f t="shared" si="485"/>
        <v>310</v>
      </c>
      <c r="R2189" s="66">
        <f t="shared" si="486"/>
        <v>310</v>
      </c>
      <c r="S2189" s="66">
        <f>Q2189-U2189-SUMIFS(条件付き不可!X:X,条件付き不可!E:E,D2189)</f>
        <v>310</v>
      </c>
      <c r="T2189" s="66">
        <f t="shared" si="495"/>
        <v>310</v>
      </c>
      <c r="U2189" s="66">
        <f>IF(COUNTIFS(条件付き不可!$E:$E,$D2189,条件付き不可!$C:$C,条件付き不可!$V$3)&gt;0,Q2189,SUMIFS(条件付き不可!$L:$L,条件付き不可!$E:$E,$D2189,条件付き不可!$C:$C,U$1))</f>
        <v>0</v>
      </c>
      <c r="V2189" s="66">
        <f>IF(COUNTIFS(条件付き不可!$E:$E,$D2189,条件付き不可!$C:$C,条件付き不可!$V$5)&gt;0,Q2189,IFERROR(VLOOKUP(D2189,条件付き不可!E:Y,21,0),0))</f>
        <v>0</v>
      </c>
    </row>
    <row r="2190" spans="1:22">
      <c r="A2190" s="53" t="str">
        <f t="shared" si="487"/>
        <v>052095</v>
      </c>
      <c r="B2190" s="53">
        <v>29</v>
      </c>
      <c r="C2190">
        <v>2189</v>
      </c>
      <c r="D2190">
        <v>52095</v>
      </c>
      <c r="E2190" t="s">
        <v>1390</v>
      </c>
      <c r="F2190" t="s">
        <v>1407</v>
      </c>
      <c r="G2190" t="str">
        <f>VLOOKUP(A2190,GIS!A:B,2,0)</f>
        <v>西国分寺台 ２</v>
      </c>
      <c r="H2190" t="s">
        <v>1390</v>
      </c>
      <c r="I2190" t="s">
        <v>2627</v>
      </c>
      <c r="J2190" s="66">
        <v>320</v>
      </c>
      <c r="K2190" s="66">
        <v>320</v>
      </c>
      <c r="L2190" s="66">
        <v>320</v>
      </c>
      <c r="M2190" s="66">
        <v>320</v>
      </c>
      <c r="N2190" s="66">
        <f>VLOOKUP(A2190,GIS!A:C,3,0)</f>
        <v>320</v>
      </c>
      <c r="O2190" s="66" t="str">
        <f t="shared" si="484"/>
        <v/>
      </c>
      <c r="P2190" s="66" t="str">
        <f t="shared" si="494"/>
        <v/>
      </c>
      <c r="Q2190" s="66">
        <f t="shared" si="485"/>
        <v>320</v>
      </c>
      <c r="R2190" s="66">
        <f t="shared" si="486"/>
        <v>320</v>
      </c>
      <c r="S2190" s="66">
        <f>Q2190-U2190-SUMIFS(条件付き不可!X:X,条件付き不可!E:E,D2190)</f>
        <v>320</v>
      </c>
      <c r="T2190" s="66">
        <f t="shared" si="495"/>
        <v>320</v>
      </c>
      <c r="U2190" s="66">
        <f>IF(COUNTIFS(条件付き不可!$E:$E,$D2190,条件付き不可!$C:$C,条件付き不可!$V$3)&gt;0,Q2190,SUMIFS(条件付き不可!$L:$L,条件付き不可!$E:$E,$D2190,条件付き不可!$C:$C,U$1))</f>
        <v>0</v>
      </c>
      <c r="V2190" s="66">
        <f>IF(COUNTIFS(条件付き不可!$E:$E,$D2190,条件付き不可!$C:$C,条件付き不可!$V$5)&gt;0,Q2190,IFERROR(VLOOKUP(D2190,条件付き不可!E:Y,21,0),0))</f>
        <v>0</v>
      </c>
    </row>
    <row r="2191" spans="1:22">
      <c r="A2191" s="53" t="str">
        <f t="shared" si="487"/>
        <v>052078</v>
      </c>
      <c r="B2191" s="53">
        <v>29</v>
      </c>
      <c r="C2191">
        <v>2190</v>
      </c>
      <c r="D2191">
        <v>52078</v>
      </c>
      <c r="E2191" t="s">
        <v>1390</v>
      </c>
      <c r="F2191" t="s">
        <v>1407</v>
      </c>
      <c r="G2191" t="str">
        <f>VLOOKUP(A2191,GIS!A:B,2,0)</f>
        <v>国分寺台中央 １ ・ ２ ・ ３</v>
      </c>
      <c r="H2191" t="s">
        <v>1390</v>
      </c>
      <c r="I2191" t="s">
        <v>2627</v>
      </c>
      <c r="J2191" s="66">
        <v>665</v>
      </c>
      <c r="K2191" s="66">
        <v>665</v>
      </c>
      <c r="L2191" s="66">
        <v>665</v>
      </c>
      <c r="M2191" s="66">
        <v>665</v>
      </c>
      <c r="N2191" s="66">
        <f>VLOOKUP(A2191,GIS!A:C,3,0)</f>
        <v>665</v>
      </c>
      <c r="O2191" s="66" t="str">
        <f t="shared" si="484"/>
        <v/>
      </c>
      <c r="P2191" s="66" t="str">
        <f t="shared" si="494"/>
        <v/>
      </c>
      <c r="Q2191" s="66">
        <f t="shared" si="485"/>
        <v>665</v>
      </c>
      <c r="R2191" s="66">
        <f t="shared" si="486"/>
        <v>665</v>
      </c>
      <c r="S2191" s="66">
        <f>Q2191-U2191-SUMIFS(条件付き不可!X:X,条件付き不可!E:E,D2191)</f>
        <v>665</v>
      </c>
      <c r="T2191" s="66">
        <f t="shared" si="495"/>
        <v>665</v>
      </c>
      <c r="U2191" s="66">
        <f>IF(COUNTIFS(条件付き不可!$E:$E,$D2191,条件付き不可!$C:$C,条件付き不可!$V$3)&gt;0,Q2191,SUMIFS(条件付き不可!$L:$L,条件付き不可!$E:$E,$D2191,条件付き不可!$C:$C,U$1))</f>
        <v>0</v>
      </c>
      <c r="V2191" s="66">
        <f>IF(COUNTIFS(条件付き不可!$E:$E,$D2191,条件付き不可!$C:$C,条件付き不可!$V$5)&gt;0,Q2191,IFERROR(VLOOKUP(D2191,条件付き不可!E:Y,21,0),0))</f>
        <v>0</v>
      </c>
    </row>
    <row r="2192" spans="1:22">
      <c r="A2192" s="53" t="str">
        <f t="shared" si="487"/>
        <v>052079</v>
      </c>
      <c r="B2192" s="53">
        <v>29</v>
      </c>
      <c r="C2192">
        <v>2191</v>
      </c>
      <c r="D2192">
        <v>52079</v>
      </c>
      <c r="E2192" t="s">
        <v>1390</v>
      </c>
      <c r="F2192" t="s">
        <v>1407</v>
      </c>
      <c r="G2192" t="str">
        <f>VLOOKUP(A2192,GIS!A:B,2,0)</f>
        <v>国分寺台中央 ４ ・ ５</v>
      </c>
      <c r="H2192" t="s">
        <v>1390</v>
      </c>
      <c r="I2192" t="s">
        <v>2627</v>
      </c>
      <c r="J2192" s="66">
        <v>510</v>
      </c>
      <c r="K2192" s="66">
        <v>510</v>
      </c>
      <c r="L2192" s="66">
        <v>510</v>
      </c>
      <c r="M2192" s="66">
        <v>510</v>
      </c>
      <c r="N2192" s="66">
        <f>VLOOKUP(A2192,GIS!A:C,3,0)</f>
        <v>510</v>
      </c>
      <c r="O2192" s="66" t="str">
        <f t="shared" si="484"/>
        <v/>
      </c>
      <c r="P2192" s="66" t="str">
        <f t="shared" si="494"/>
        <v/>
      </c>
      <c r="Q2192" s="66">
        <f t="shared" si="485"/>
        <v>510</v>
      </c>
      <c r="R2192" s="66">
        <f t="shared" si="486"/>
        <v>510</v>
      </c>
      <c r="S2192" s="66">
        <f>Q2192-U2192-SUMIFS(条件付き不可!X:X,条件付き不可!E:E,D2192)</f>
        <v>510</v>
      </c>
      <c r="T2192" s="66">
        <f t="shared" si="495"/>
        <v>510</v>
      </c>
      <c r="U2192" s="66">
        <f>IF(COUNTIFS(条件付き不可!$E:$E,$D2192,条件付き不可!$C:$C,条件付き不可!$V$3)&gt;0,Q2192,SUMIFS(条件付き不可!$L:$L,条件付き不可!$E:$E,$D2192,条件付き不可!$C:$C,U$1))</f>
        <v>0</v>
      </c>
      <c r="V2192" s="66">
        <f>IF(COUNTIFS(条件付き不可!$E:$E,$D2192,条件付き不可!$C:$C,条件付き不可!$V$5)&gt;0,Q2192,IFERROR(VLOOKUP(D2192,条件付き不可!E:Y,21,0),0))</f>
        <v>0</v>
      </c>
    </row>
    <row r="2193" spans="1:22">
      <c r="A2193" s="53" t="str">
        <f t="shared" si="487"/>
        <v>052080</v>
      </c>
      <c r="B2193" s="53">
        <v>29</v>
      </c>
      <c r="C2193">
        <v>2192</v>
      </c>
      <c r="D2193">
        <v>52080</v>
      </c>
      <c r="E2193" t="s">
        <v>1390</v>
      </c>
      <c r="F2193" t="s">
        <v>1407</v>
      </c>
      <c r="G2193" t="str">
        <f>VLOOKUP(A2193,GIS!A:B,2,0)</f>
        <v>国分寺台中央 １ ・ ６ ・ ７</v>
      </c>
      <c r="H2193" t="s">
        <v>1390</v>
      </c>
      <c r="I2193" t="s">
        <v>2627</v>
      </c>
      <c r="J2193" s="66">
        <v>590</v>
      </c>
      <c r="K2193" s="66">
        <v>590</v>
      </c>
      <c r="L2193" s="66">
        <v>590</v>
      </c>
      <c r="M2193" s="66">
        <v>590</v>
      </c>
      <c r="N2193" s="66">
        <f>VLOOKUP(A2193,GIS!A:C,3,0)</f>
        <v>590</v>
      </c>
      <c r="O2193" s="66" t="str">
        <f t="shared" si="484"/>
        <v/>
      </c>
      <c r="P2193" s="66" t="str">
        <f t="shared" si="494"/>
        <v/>
      </c>
      <c r="Q2193" s="66">
        <f t="shared" si="485"/>
        <v>590</v>
      </c>
      <c r="R2193" s="66">
        <f t="shared" si="486"/>
        <v>590</v>
      </c>
      <c r="S2193" s="66">
        <f>Q2193-U2193-SUMIFS(条件付き不可!X:X,条件付き不可!E:E,D2193)</f>
        <v>590</v>
      </c>
      <c r="T2193" s="66">
        <f t="shared" si="495"/>
        <v>590</v>
      </c>
      <c r="U2193" s="66">
        <f>IF(COUNTIFS(条件付き不可!$E:$E,$D2193,条件付き不可!$C:$C,条件付き不可!$V$3)&gt;0,Q2193,SUMIFS(条件付き不可!$L:$L,条件付き不可!$E:$E,$D2193,条件付き不可!$C:$C,U$1))</f>
        <v>0</v>
      </c>
      <c r="V2193" s="66">
        <f>IF(COUNTIFS(条件付き不可!$E:$E,$D2193,条件付き不可!$C:$C,条件付き不可!$V$5)&gt;0,Q2193,IFERROR(VLOOKUP(D2193,条件付き不可!E:Y,21,0),0))</f>
        <v>0</v>
      </c>
    </row>
    <row r="2194" spans="1:22">
      <c r="A2194" s="53" t="str">
        <f t="shared" si="487"/>
        <v>052081</v>
      </c>
      <c r="B2194" s="53">
        <v>29</v>
      </c>
      <c r="C2194">
        <v>2193</v>
      </c>
      <c r="D2194">
        <v>52081</v>
      </c>
      <c r="E2194" t="s">
        <v>1390</v>
      </c>
      <c r="F2194" t="s">
        <v>1408</v>
      </c>
      <c r="G2194" t="str">
        <f>VLOOKUP(A2194,GIS!A:B,2,0)</f>
        <v>東国分寺台 １ ・ ５</v>
      </c>
      <c r="H2194" t="s">
        <v>1390</v>
      </c>
      <c r="I2194" t="s">
        <v>2627</v>
      </c>
      <c r="J2194" s="66">
        <v>410</v>
      </c>
      <c r="K2194" s="66">
        <v>410</v>
      </c>
      <c r="L2194" s="66">
        <v>410</v>
      </c>
      <c r="M2194" s="66">
        <v>410</v>
      </c>
      <c r="N2194" s="66">
        <f>VLOOKUP(A2194,GIS!A:C,3,0)</f>
        <v>410</v>
      </c>
      <c r="O2194" s="66" t="str">
        <f t="shared" ref="O2194:O2256" si="496">IF(J2194=N2194,"","✕")</f>
        <v/>
      </c>
      <c r="P2194" s="66" t="str">
        <f t="shared" si="494"/>
        <v/>
      </c>
      <c r="Q2194" s="66">
        <f t="shared" ref="Q2194:Q2256" si="497">N2194</f>
        <v>410</v>
      </c>
      <c r="R2194" s="66">
        <f t="shared" ref="R2194:R2256" si="498">Q2194-U2194</f>
        <v>410</v>
      </c>
      <c r="S2194" s="66">
        <f>Q2194-U2194-SUMIFS(条件付き不可!X:X,条件付き不可!E:E,D2194)</f>
        <v>410</v>
      </c>
      <c r="T2194" s="66">
        <f t="shared" si="495"/>
        <v>410</v>
      </c>
      <c r="U2194" s="66">
        <f>IF(COUNTIFS(条件付き不可!$E:$E,$D2194,条件付き不可!$C:$C,条件付き不可!$V$3)&gt;0,Q2194,SUMIFS(条件付き不可!$L:$L,条件付き不可!$E:$E,$D2194,条件付き不可!$C:$C,U$1))</f>
        <v>0</v>
      </c>
      <c r="V2194" s="66">
        <f>IF(COUNTIFS(条件付き不可!$E:$E,$D2194,条件付き不可!$C:$C,条件付き不可!$V$5)&gt;0,Q2194,IFERROR(VLOOKUP(D2194,条件付き不可!E:Y,21,0),0))</f>
        <v>0</v>
      </c>
    </row>
    <row r="2195" spans="1:22">
      <c r="A2195" s="53" t="str">
        <f t="shared" si="487"/>
        <v>052082</v>
      </c>
      <c r="B2195" s="53">
        <v>29</v>
      </c>
      <c r="C2195">
        <v>2194</v>
      </c>
      <c r="D2195">
        <v>52082</v>
      </c>
      <c r="E2195" t="s">
        <v>1390</v>
      </c>
      <c r="F2195" t="s">
        <v>1408</v>
      </c>
      <c r="G2195" t="str">
        <f>VLOOKUP(A2195,GIS!A:B,2,0)</f>
        <v>東国分寺台 ２ ・ ３ ・ ４</v>
      </c>
      <c r="H2195" t="s">
        <v>1390</v>
      </c>
      <c r="I2195" t="s">
        <v>2627</v>
      </c>
      <c r="J2195" s="66">
        <v>495</v>
      </c>
      <c r="K2195" s="66">
        <v>495</v>
      </c>
      <c r="L2195" s="66">
        <v>495</v>
      </c>
      <c r="M2195" s="66">
        <v>495</v>
      </c>
      <c r="N2195" s="66">
        <f>VLOOKUP(A2195,GIS!A:C,3,0)</f>
        <v>495</v>
      </c>
      <c r="O2195" s="66" t="str">
        <f t="shared" si="496"/>
        <v/>
      </c>
      <c r="P2195" s="66" t="str">
        <f t="shared" si="494"/>
        <v/>
      </c>
      <c r="Q2195" s="66">
        <f t="shared" si="497"/>
        <v>495</v>
      </c>
      <c r="R2195" s="66">
        <f t="shared" si="498"/>
        <v>495</v>
      </c>
      <c r="S2195" s="66">
        <f>Q2195-U2195-SUMIFS(条件付き不可!X:X,条件付き不可!E:E,D2195)</f>
        <v>495</v>
      </c>
      <c r="T2195" s="66">
        <f t="shared" si="495"/>
        <v>495</v>
      </c>
      <c r="U2195" s="66">
        <f>IF(COUNTIFS(条件付き不可!$E:$E,$D2195,条件付き不可!$C:$C,条件付き不可!$V$3)&gt;0,Q2195,SUMIFS(条件付き不可!$L:$L,条件付き不可!$E:$E,$D2195,条件付き不可!$C:$C,U$1))</f>
        <v>0</v>
      </c>
      <c r="V2195" s="66">
        <f>IF(COUNTIFS(条件付き不可!$E:$E,$D2195,条件付き不可!$C:$C,条件付き不可!$V$5)&gt;0,Q2195,IFERROR(VLOOKUP(D2195,条件付き不可!E:Y,21,0),0))</f>
        <v>0</v>
      </c>
    </row>
    <row r="2196" spans="1:22">
      <c r="A2196" s="53" t="str">
        <f t="shared" si="487"/>
        <v>052083</v>
      </c>
      <c r="B2196" s="53">
        <v>29</v>
      </c>
      <c r="C2196">
        <v>2195</v>
      </c>
      <c r="D2196">
        <v>52083</v>
      </c>
      <c r="E2196" t="s">
        <v>1390</v>
      </c>
      <c r="F2196" t="s">
        <v>1408</v>
      </c>
      <c r="G2196" t="str">
        <f>VLOOKUP(A2196,GIS!A:B,2,0)</f>
        <v>南国分寺台 １ ・ ２</v>
      </c>
      <c r="H2196" t="s">
        <v>1390</v>
      </c>
      <c r="I2196" t="s">
        <v>2627</v>
      </c>
      <c r="J2196" s="66">
        <v>285</v>
      </c>
      <c r="K2196" s="66">
        <v>285</v>
      </c>
      <c r="L2196" s="66">
        <v>285</v>
      </c>
      <c r="M2196" s="66">
        <v>285</v>
      </c>
      <c r="N2196" s="66">
        <f>VLOOKUP(A2196,GIS!A:C,3,0)</f>
        <v>285</v>
      </c>
      <c r="O2196" s="66" t="str">
        <f t="shared" si="496"/>
        <v/>
      </c>
      <c r="P2196" s="66" t="str">
        <f t="shared" si="494"/>
        <v/>
      </c>
      <c r="Q2196" s="66">
        <f t="shared" si="497"/>
        <v>285</v>
      </c>
      <c r="R2196" s="66">
        <f t="shared" si="498"/>
        <v>285</v>
      </c>
      <c r="S2196" s="66">
        <f>Q2196-U2196-SUMIFS(条件付き不可!X:X,条件付き不可!E:E,D2196)</f>
        <v>285</v>
      </c>
      <c r="T2196" s="66">
        <f t="shared" si="495"/>
        <v>285</v>
      </c>
      <c r="U2196" s="66">
        <f>IF(COUNTIFS(条件付き不可!$E:$E,$D2196,条件付き不可!$C:$C,条件付き不可!$V$3)&gt;0,Q2196,SUMIFS(条件付き不可!$L:$L,条件付き不可!$E:$E,$D2196,条件付き不可!$C:$C,U$1))</f>
        <v>0</v>
      </c>
      <c r="V2196" s="66">
        <f>IF(COUNTIFS(条件付き不可!$E:$E,$D2196,条件付き不可!$C:$C,条件付き不可!$V$5)&gt;0,Q2196,IFERROR(VLOOKUP(D2196,条件付き不可!E:Y,21,0),0))</f>
        <v>0</v>
      </c>
    </row>
    <row r="2197" spans="1:22">
      <c r="A2197" s="53" t="str">
        <f t="shared" si="487"/>
        <v>052084</v>
      </c>
      <c r="B2197" s="53">
        <v>29</v>
      </c>
      <c r="C2197">
        <v>2196</v>
      </c>
      <c r="D2197">
        <v>52084</v>
      </c>
      <c r="E2197" t="s">
        <v>1390</v>
      </c>
      <c r="F2197" t="s">
        <v>1408</v>
      </c>
      <c r="G2197" t="str">
        <f>VLOOKUP(A2197,GIS!A:B,2,0)</f>
        <v>南国分寺台 ３ ・ ４ ・ ５</v>
      </c>
      <c r="H2197" t="s">
        <v>1390</v>
      </c>
      <c r="I2197" t="s">
        <v>2627</v>
      </c>
      <c r="J2197" s="66">
        <v>560</v>
      </c>
      <c r="K2197" s="66">
        <v>560</v>
      </c>
      <c r="L2197" s="66">
        <v>560</v>
      </c>
      <c r="M2197" s="66">
        <v>560</v>
      </c>
      <c r="N2197" s="66">
        <f>VLOOKUP(A2197,GIS!A:C,3,0)</f>
        <v>560</v>
      </c>
      <c r="O2197" s="66" t="str">
        <f t="shared" si="496"/>
        <v/>
      </c>
      <c r="P2197" s="66" t="str">
        <f t="shared" si="494"/>
        <v/>
      </c>
      <c r="Q2197" s="66">
        <f t="shared" si="497"/>
        <v>560</v>
      </c>
      <c r="R2197" s="66">
        <f t="shared" si="498"/>
        <v>560</v>
      </c>
      <c r="S2197" s="66">
        <f>Q2197-U2197-SUMIFS(条件付き不可!X:X,条件付き不可!E:E,D2197)</f>
        <v>560</v>
      </c>
      <c r="T2197" s="66">
        <f t="shared" si="495"/>
        <v>560</v>
      </c>
      <c r="U2197" s="66">
        <f>IF(COUNTIFS(条件付き不可!$E:$E,$D2197,条件付き不可!$C:$C,条件付き不可!$V$3)&gt;0,Q2197,SUMIFS(条件付き不可!$L:$L,条件付き不可!$E:$E,$D2197,条件付き不可!$C:$C,U$1))</f>
        <v>0</v>
      </c>
      <c r="V2197" s="66">
        <f>IF(COUNTIFS(条件付き不可!$E:$E,$D2197,条件付き不可!$C:$C,条件付き不可!$V$5)&gt;0,Q2197,IFERROR(VLOOKUP(D2197,条件付き不可!E:Y,21,0),0))</f>
        <v>0</v>
      </c>
    </row>
    <row r="2198" spans="1:22">
      <c r="A2198" s="53" t="str">
        <f t="shared" si="487"/>
        <v>052085</v>
      </c>
      <c r="B2198" s="53">
        <v>29</v>
      </c>
      <c r="C2198">
        <v>2197</v>
      </c>
      <c r="D2198">
        <v>52085</v>
      </c>
      <c r="E2198" t="s">
        <v>1390</v>
      </c>
      <c r="F2198" t="s">
        <v>1409</v>
      </c>
      <c r="G2198" t="str">
        <f>VLOOKUP(A2198,GIS!A:B,2,0)</f>
        <v>西広 １ ・ ２</v>
      </c>
      <c r="H2198" t="s">
        <v>1390</v>
      </c>
      <c r="I2198" t="s">
        <v>2627</v>
      </c>
      <c r="J2198" s="66">
        <v>480</v>
      </c>
      <c r="K2198" s="66">
        <v>480</v>
      </c>
      <c r="L2198" s="66">
        <v>480</v>
      </c>
      <c r="M2198" s="66">
        <v>480</v>
      </c>
      <c r="N2198" s="66">
        <f>VLOOKUP(A2198,GIS!A:C,3,0)</f>
        <v>480</v>
      </c>
      <c r="O2198" s="66" t="str">
        <f t="shared" si="496"/>
        <v/>
      </c>
      <c r="P2198" s="66" t="str">
        <f t="shared" si="494"/>
        <v/>
      </c>
      <c r="Q2198" s="66">
        <f t="shared" si="497"/>
        <v>480</v>
      </c>
      <c r="R2198" s="66">
        <f t="shared" si="498"/>
        <v>480</v>
      </c>
      <c r="S2198" s="66">
        <f>Q2198-U2198-SUMIFS(条件付き不可!X:X,条件付き不可!E:E,D2198)</f>
        <v>480</v>
      </c>
      <c r="T2198" s="66">
        <f t="shared" si="495"/>
        <v>480</v>
      </c>
      <c r="U2198" s="66">
        <f>IF(COUNTIFS(条件付き不可!$E:$E,$D2198,条件付き不可!$C:$C,条件付き不可!$V$3)&gt;0,Q2198,SUMIFS(条件付き不可!$L:$L,条件付き不可!$E:$E,$D2198,条件付き不可!$C:$C,U$1))</f>
        <v>0</v>
      </c>
      <c r="V2198" s="66">
        <f>IF(COUNTIFS(条件付き不可!$E:$E,$D2198,条件付き不可!$C:$C,条件付き不可!$V$5)&gt;0,Q2198,IFERROR(VLOOKUP(D2198,条件付き不可!E:Y,21,0),0))</f>
        <v>0</v>
      </c>
    </row>
    <row r="2199" spans="1:22">
      <c r="A2199" s="53" t="str">
        <f t="shared" si="487"/>
        <v>052086</v>
      </c>
      <c r="B2199" s="53">
        <v>29</v>
      </c>
      <c r="C2199">
        <v>2198</v>
      </c>
      <c r="D2199">
        <v>52086</v>
      </c>
      <c r="E2199" t="s">
        <v>1390</v>
      </c>
      <c r="F2199" t="s">
        <v>1409</v>
      </c>
      <c r="G2199" t="str">
        <f>VLOOKUP(A2199,GIS!A:B,2,0)</f>
        <v>西広 ４ ・ ５</v>
      </c>
      <c r="H2199" t="s">
        <v>1390</v>
      </c>
      <c r="I2199" t="s">
        <v>2627</v>
      </c>
      <c r="J2199" s="66">
        <v>445</v>
      </c>
      <c r="K2199" s="66">
        <v>445</v>
      </c>
      <c r="L2199" s="66">
        <v>445</v>
      </c>
      <c r="M2199" s="66">
        <v>445</v>
      </c>
      <c r="N2199" s="66">
        <f>VLOOKUP(A2199,GIS!A:C,3,0)</f>
        <v>445</v>
      </c>
      <c r="O2199" s="66" t="str">
        <f t="shared" si="496"/>
        <v/>
      </c>
      <c r="P2199" s="66" t="str">
        <f t="shared" si="494"/>
        <v/>
      </c>
      <c r="Q2199" s="66">
        <f t="shared" si="497"/>
        <v>445</v>
      </c>
      <c r="R2199" s="66">
        <f t="shared" si="498"/>
        <v>445</v>
      </c>
      <c r="S2199" s="66">
        <f>Q2199-U2199-SUMIFS(条件付き不可!X:X,条件付き不可!E:E,D2199)</f>
        <v>445</v>
      </c>
      <c r="T2199" s="66">
        <f t="shared" si="495"/>
        <v>445</v>
      </c>
      <c r="U2199" s="66">
        <f>IF(COUNTIFS(条件付き不可!$E:$E,$D2199,条件付き不可!$C:$C,条件付き不可!$V$3)&gt;0,Q2199,SUMIFS(条件付き不可!$L:$L,条件付き不可!$E:$E,$D2199,条件付き不可!$C:$C,U$1))</f>
        <v>0</v>
      </c>
      <c r="V2199" s="66">
        <f>IF(COUNTIFS(条件付き不可!$E:$E,$D2199,条件付き不可!$C:$C,条件付き不可!$V$5)&gt;0,Q2199,IFERROR(VLOOKUP(D2199,条件付き不可!E:Y,21,0),0))</f>
        <v>0</v>
      </c>
    </row>
    <row r="2200" spans="1:22">
      <c r="A2200" s="53" t="str">
        <f t="shared" si="487"/>
        <v>052177</v>
      </c>
      <c r="B2200" s="53">
        <v>29</v>
      </c>
      <c r="C2200">
        <v>2199</v>
      </c>
      <c r="D2200">
        <v>52177</v>
      </c>
      <c r="E2200" t="s">
        <v>1390</v>
      </c>
      <c r="F2200" t="s">
        <v>1409</v>
      </c>
      <c r="G2200" t="str">
        <f>VLOOKUP(A2200,GIS!A:B,2,0)</f>
        <v>西広 ６</v>
      </c>
      <c r="H2200" t="s">
        <v>1390</v>
      </c>
      <c r="I2200" t="s">
        <v>2627</v>
      </c>
      <c r="J2200" s="66">
        <v>330</v>
      </c>
      <c r="K2200" s="66">
        <v>330</v>
      </c>
      <c r="L2200" s="66">
        <v>330</v>
      </c>
      <c r="M2200" s="66">
        <v>330</v>
      </c>
      <c r="N2200" s="66">
        <f>VLOOKUP(A2200,GIS!A:C,3,0)</f>
        <v>330</v>
      </c>
      <c r="O2200" s="66" t="str">
        <f t="shared" si="496"/>
        <v/>
      </c>
      <c r="P2200" s="66" t="str">
        <f t="shared" si="494"/>
        <v/>
      </c>
      <c r="Q2200" s="66">
        <f t="shared" si="497"/>
        <v>330</v>
      </c>
      <c r="R2200" s="66">
        <f t="shared" si="498"/>
        <v>330</v>
      </c>
      <c r="S2200" s="66">
        <f>Q2200-U2200-SUMIFS(条件付き不可!X:X,条件付き不可!E:E,D2200)</f>
        <v>330</v>
      </c>
      <c r="T2200" s="66">
        <f t="shared" si="495"/>
        <v>330</v>
      </c>
      <c r="U2200" s="66">
        <f>IF(COUNTIFS(条件付き不可!$E:$E,$D2200,条件付き不可!$C:$C,条件付き不可!$V$3)&gt;0,Q2200,SUMIFS(条件付き不可!$L:$L,条件付き不可!$E:$E,$D2200,条件付き不可!$C:$C,U$1))</f>
        <v>0</v>
      </c>
      <c r="V2200" s="66">
        <f>IF(COUNTIFS(条件付き不可!$E:$E,$D2200,条件付き不可!$C:$C,条件付き不可!$V$5)&gt;0,Q2200,IFERROR(VLOOKUP(D2200,条件付き不可!E:Y,21,0),0))</f>
        <v>0</v>
      </c>
    </row>
    <row r="2201" spans="1:22">
      <c r="A2201" s="53" t="str">
        <f t="shared" si="487"/>
        <v>052088</v>
      </c>
      <c r="B2201" s="53">
        <v>29</v>
      </c>
      <c r="C2201">
        <v>2200</v>
      </c>
      <c r="D2201">
        <v>52088</v>
      </c>
      <c r="E2201" t="s">
        <v>1390</v>
      </c>
      <c r="F2201" t="s">
        <v>1409</v>
      </c>
      <c r="G2201" t="str">
        <f>VLOOKUP(A2201,GIS!A:B,2,0)</f>
        <v>根田 １ ・ ２ ・ ３</v>
      </c>
      <c r="H2201" t="s">
        <v>1390</v>
      </c>
      <c r="I2201" t="s">
        <v>2627</v>
      </c>
      <c r="J2201" s="66">
        <v>450</v>
      </c>
      <c r="K2201" s="66">
        <v>450</v>
      </c>
      <c r="L2201" s="66">
        <v>450</v>
      </c>
      <c r="M2201" s="66">
        <v>450</v>
      </c>
      <c r="N2201" s="66">
        <f>VLOOKUP(A2201,GIS!A:C,3,0)</f>
        <v>450</v>
      </c>
      <c r="O2201" s="66" t="str">
        <f t="shared" si="496"/>
        <v/>
      </c>
      <c r="P2201" s="66" t="str">
        <f t="shared" si="494"/>
        <v/>
      </c>
      <c r="Q2201" s="66">
        <f t="shared" si="497"/>
        <v>450</v>
      </c>
      <c r="R2201" s="66">
        <f t="shared" si="498"/>
        <v>450</v>
      </c>
      <c r="S2201" s="66">
        <f>Q2201-U2201-SUMIFS(条件付き不可!X:X,条件付き不可!E:E,D2201)</f>
        <v>450</v>
      </c>
      <c r="T2201" s="66">
        <f t="shared" si="495"/>
        <v>450</v>
      </c>
      <c r="U2201" s="66">
        <f>IF(COUNTIFS(条件付き不可!$E:$E,$D2201,条件付き不可!$C:$C,条件付き不可!$V$3)&gt;0,Q2201,SUMIFS(条件付き不可!$L:$L,条件付き不可!$E:$E,$D2201,条件付き不可!$C:$C,U$1))</f>
        <v>0</v>
      </c>
      <c r="V2201" s="66">
        <f>IF(COUNTIFS(条件付き不可!$E:$E,$D2201,条件付き不可!$C:$C,条件付き不可!$V$5)&gt;0,Q2201,IFERROR(VLOOKUP(D2201,条件付き不可!E:Y,21,0),0))</f>
        <v>0</v>
      </c>
    </row>
    <row r="2202" spans="1:22">
      <c r="A2202" s="53" t="str">
        <f t="shared" ref="A2202:A2264" si="499">TEXT(D2202,"000000")</f>
        <v>052090</v>
      </c>
      <c r="B2202" s="53">
        <v>29</v>
      </c>
      <c r="C2202">
        <v>2201</v>
      </c>
      <c r="D2202">
        <v>52090</v>
      </c>
      <c r="E2202" t="s">
        <v>1390</v>
      </c>
      <c r="F2202" t="s">
        <v>1409</v>
      </c>
      <c r="G2202" t="str">
        <f>VLOOKUP(A2202,GIS!A:B,2,0)</f>
        <v>惣社 ２ ・ ３ ・ ４</v>
      </c>
      <c r="H2202" t="s">
        <v>1390</v>
      </c>
      <c r="I2202" t="s">
        <v>2627</v>
      </c>
      <c r="J2202" s="66">
        <v>500</v>
      </c>
      <c r="K2202" s="66">
        <v>500</v>
      </c>
      <c r="L2202" s="66">
        <v>500</v>
      </c>
      <c r="M2202" s="66">
        <v>500</v>
      </c>
      <c r="N2202" s="66">
        <f>VLOOKUP(A2202,GIS!A:C,3,0)</f>
        <v>500</v>
      </c>
      <c r="O2202" s="66" t="str">
        <f t="shared" si="496"/>
        <v/>
      </c>
      <c r="P2202" s="66" t="str">
        <f t="shared" si="494"/>
        <v/>
      </c>
      <c r="Q2202" s="66">
        <f t="shared" si="497"/>
        <v>500</v>
      </c>
      <c r="R2202" s="66">
        <f t="shared" si="498"/>
        <v>500</v>
      </c>
      <c r="S2202" s="66">
        <f>Q2202-U2202-SUMIFS(条件付き不可!X:X,条件付き不可!E:E,D2202)</f>
        <v>500</v>
      </c>
      <c r="T2202" s="66">
        <f t="shared" si="495"/>
        <v>500</v>
      </c>
      <c r="U2202" s="66">
        <f>IF(COUNTIFS(条件付き不可!$E:$E,$D2202,条件付き不可!$C:$C,条件付き不可!$V$3)&gt;0,Q2202,SUMIFS(条件付き不可!$L:$L,条件付き不可!$E:$E,$D2202,条件付き不可!$C:$C,U$1))</f>
        <v>0</v>
      </c>
      <c r="V2202" s="66">
        <f>IF(COUNTIFS(条件付き不可!$E:$E,$D2202,条件付き不可!$C:$C,条件付き不可!$V$5)&gt;0,Q2202,IFERROR(VLOOKUP(D2202,条件付き不可!E:Y,21,0),0))</f>
        <v>0</v>
      </c>
    </row>
    <row r="2203" spans="1:22">
      <c r="A2203" s="53" t="str">
        <f t="shared" si="499"/>
        <v>052091</v>
      </c>
      <c r="B2203" s="53">
        <v>29</v>
      </c>
      <c r="C2203">
        <v>2202</v>
      </c>
      <c r="D2203">
        <v>52091</v>
      </c>
      <c r="E2203" t="s">
        <v>1390</v>
      </c>
      <c r="F2203" t="s">
        <v>1409</v>
      </c>
      <c r="G2203" t="str">
        <f>VLOOKUP(A2203,GIS!A:B,2,0)</f>
        <v>惣社 １ ・ ５</v>
      </c>
      <c r="H2203" t="s">
        <v>1390</v>
      </c>
      <c r="I2203" t="s">
        <v>2627</v>
      </c>
      <c r="J2203" s="66">
        <v>360</v>
      </c>
      <c r="K2203" s="66">
        <v>360</v>
      </c>
      <c r="L2203" s="66">
        <v>360</v>
      </c>
      <c r="M2203" s="66">
        <v>360</v>
      </c>
      <c r="N2203" s="66">
        <f>VLOOKUP(A2203,GIS!A:C,3,0)</f>
        <v>360</v>
      </c>
      <c r="O2203" s="66" t="str">
        <f t="shared" si="496"/>
        <v/>
      </c>
      <c r="P2203" s="66" t="str">
        <f t="shared" si="494"/>
        <v/>
      </c>
      <c r="Q2203" s="66">
        <f t="shared" si="497"/>
        <v>360</v>
      </c>
      <c r="R2203" s="66">
        <f t="shared" si="498"/>
        <v>360</v>
      </c>
      <c r="S2203" s="66">
        <f>Q2203-U2203-SUMIFS(条件付き不可!X:X,条件付き不可!E:E,D2203)</f>
        <v>360</v>
      </c>
      <c r="T2203" s="66">
        <f t="shared" si="495"/>
        <v>360</v>
      </c>
      <c r="U2203" s="66">
        <f>IF(COUNTIFS(条件付き不可!$E:$E,$D2203,条件付き不可!$C:$C,条件付き不可!$V$3)&gt;0,Q2203,SUMIFS(条件付き不可!$L:$L,条件付き不可!$E:$E,$D2203,条件付き不可!$C:$C,U$1))</f>
        <v>0</v>
      </c>
      <c r="V2203" s="66">
        <f>IF(COUNTIFS(条件付き不可!$E:$E,$D2203,条件付き不可!$C:$C,条件付き不可!$V$5)&gt;0,Q2203,IFERROR(VLOOKUP(D2203,条件付き不可!E:Y,21,0),0))</f>
        <v>0</v>
      </c>
    </row>
    <row r="2204" spans="1:22">
      <c r="A2204" s="53" t="str">
        <f t="shared" si="499"/>
        <v>052175</v>
      </c>
      <c r="B2204" s="53">
        <v>29</v>
      </c>
      <c r="C2204">
        <v>2203</v>
      </c>
      <c r="D2204">
        <v>52175</v>
      </c>
      <c r="E2204" t="s">
        <v>1390</v>
      </c>
      <c r="F2204" t="s">
        <v>1409</v>
      </c>
      <c r="G2204" t="str">
        <f>VLOOKUP(A2204,GIS!A:B,2,0)</f>
        <v>加茂 １ ・ ２</v>
      </c>
      <c r="H2204" t="s">
        <v>1390</v>
      </c>
      <c r="I2204" t="s">
        <v>2627</v>
      </c>
      <c r="J2204" s="66">
        <v>540</v>
      </c>
      <c r="K2204" s="66">
        <v>540</v>
      </c>
      <c r="L2204" s="66">
        <v>540</v>
      </c>
      <c r="M2204" s="66">
        <v>540</v>
      </c>
      <c r="N2204" s="66">
        <f>VLOOKUP(A2204,GIS!A:C,3,0)</f>
        <v>540</v>
      </c>
      <c r="O2204" s="66" t="str">
        <f t="shared" si="496"/>
        <v/>
      </c>
      <c r="P2204" s="66" t="str">
        <f t="shared" si="494"/>
        <v/>
      </c>
      <c r="Q2204" s="66">
        <f t="shared" si="497"/>
        <v>540</v>
      </c>
      <c r="R2204" s="66">
        <f t="shared" si="498"/>
        <v>540</v>
      </c>
      <c r="S2204" s="66">
        <f>Q2204-U2204-SUMIFS(条件付き不可!X:X,条件付き不可!E:E,D2204)</f>
        <v>540</v>
      </c>
      <c r="T2204" s="66">
        <f t="shared" si="495"/>
        <v>540</v>
      </c>
      <c r="U2204" s="66">
        <f>IF(COUNTIFS(条件付き不可!$E:$E,$D2204,条件付き不可!$C:$C,条件付き不可!$V$3)&gt;0,Q2204,SUMIFS(条件付き不可!$L:$L,条件付き不可!$E:$E,$D2204,条件付き不可!$C:$C,U$1))</f>
        <v>0</v>
      </c>
      <c r="V2204" s="66">
        <f>IF(COUNTIFS(条件付き不可!$E:$E,$D2204,条件付き不可!$C:$C,条件付き不可!$V$5)&gt;0,Q2204,IFERROR(VLOOKUP(D2204,条件付き不可!E:Y,21,0),0))</f>
        <v>0</v>
      </c>
    </row>
    <row r="2205" spans="1:22">
      <c r="A2205" s="53" t="str">
        <f t="shared" si="499"/>
        <v>052178</v>
      </c>
      <c r="B2205" s="53">
        <v>29</v>
      </c>
      <c r="C2205">
        <v>2204</v>
      </c>
      <c r="D2205">
        <v>52178</v>
      </c>
      <c r="E2205" t="s">
        <v>1390</v>
      </c>
      <c r="F2205" t="s">
        <v>1409</v>
      </c>
      <c r="G2205" t="str">
        <f>VLOOKUP(A2205,GIS!A:B,2,0)</f>
        <v>諏訪 １ ・ ２・惣社５</v>
      </c>
      <c r="H2205" t="s">
        <v>1390</v>
      </c>
      <c r="I2205" t="s">
        <v>2627</v>
      </c>
      <c r="J2205" s="66">
        <v>435</v>
      </c>
      <c r="K2205" s="66">
        <v>435</v>
      </c>
      <c r="L2205" s="66">
        <v>435</v>
      </c>
      <c r="M2205" s="66">
        <v>435</v>
      </c>
      <c r="N2205" s="66">
        <f>VLOOKUP(A2205,GIS!A:C,3,0)</f>
        <v>435</v>
      </c>
      <c r="O2205" s="66" t="str">
        <f t="shared" si="496"/>
        <v/>
      </c>
      <c r="P2205" s="66" t="str">
        <f t="shared" si="494"/>
        <v/>
      </c>
      <c r="Q2205" s="66">
        <f t="shared" si="497"/>
        <v>435</v>
      </c>
      <c r="R2205" s="66">
        <f t="shared" si="498"/>
        <v>435</v>
      </c>
      <c r="S2205" s="66">
        <f>Q2205-U2205-SUMIFS(条件付き不可!X:X,条件付き不可!E:E,D2205)</f>
        <v>435</v>
      </c>
      <c r="T2205" s="66">
        <f t="shared" si="495"/>
        <v>435</v>
      </c>
      <c r="U2205" s="66">
        <f>IF(COUNTIFS(条件付き不可!$E:$E,$D2205,条件付き不可!$C:$C,条件付き不可!$V$3)&gt;0,Q2205,SUMIFS(条件付き不可!$L:$L,条件付き不可!$E:$E,$D2205,条件付き不可!$C:$C,U$1))</f>
        <v>0</v>
      </c>
      <c r="V2205" s="66">
        <f>IF(COUNTIFS(条件付き不可!$E:$E,$D2205,条件付き不可!$C:$C,条件付き不可!$V$5)&gt;0,Q2205,IFERROR(VLOOKUP(D2205,条件付き不可!E:Y,21,0),0))</f>
        <v>0</v>
      </c>
    </row>
    <row r="2206" spans="1:22">
      <c r="A2206" s="53" t="str">
        <f t="shared" ref="A2206" si="500">TEXT(D2206,"000000")</f>
        <v>052181</v>
      </c>
      <c r="B2206" s="53">
        <v>29</v>
      </c>
      <c r="C2206">
        <v>2205</v>
      </c>
      <c r="D2206">
        <v>52181</v>
      </c>
      <c r="E2206" t="s">
        <v>1390</v>
      </c>
      <c r="F2206" t="s">
        <v>1410</v>
      </c>
      <c r="G2206" t="str">
        <f>VLOOKUP(A2206,GIS!A:B,2,0)</f>
        <v>岩崎 １・２</v>
      </c>
      <c r="H2206" t="s">
        <v>1390</v>
      </c>
      <c r="I2206" t="s">
        <v>2627</v>
      </c>
      <c r="J2206" s="66">
        <v>450</v>
      </c>
      <c r="K2206" s="66">
        <v>450</v>
      </c>
      <c r="L2206" s="66">
        <v>450</v>
      </c>
      <c r="M2206" s="66">
        <v>450</v>
      </c>
      <c r="N2206" s="66">
        <f>VLOOKUP(A2206,GIS!A:C,3,0)</f>
        <v>450</v>
      </c>
      <c r="O2206" s="66" t="str">
        <f t="shared" ref="O2206" si="501">IF(J2206=N2206,"","✕")</f>
        <v/>
      </c>
      <c r="P2206" s="66" t="str">
        <f t="shared" ref="P2206" si="502">IF(J2206=K2206,IF(J2206=L2206,"","✕"),"✕")</f>
        <v/>
      </c>
      <c r="Q2206" s="66">
        <f t="shared" ref="Q2206" si="503">N2206</f>
        <v>450</v>
      </c>
      <c r="R2206" s="66">
        <f t="shared" ref="R2206" si="504">Q2206-U2206</f>
        <v>450</v>
      </c>
      <c r="S2206" s="66">
        <f>Q2206-U2206-SUMIFS(条件付き不可!X:X,条件付き不可!E:E,D2206)</f>
        <v>450</v>
      </c>
      <c r="T2206" s="66">
        <f t="shared" ref="T2206" si="505">Q2206-V2206</f>
        <v>450</v>
      </c>
      <c r="U2206" s="66">
        <f>IF(COUNTIFS(条件付き不可!$E:$E,$D2206,条件付き不可!$C:$C,条件付き不可!$V$3)&gt;0,Q2206,SUMIFS(条件付き不可!$L:$L,条件付き不可!$E:$E,$D2206,条件付き不可!$C:$C,U$1))</f>
        <v>0</v>
      </c>
      <c r="V2206" s="66">
        <f>IF(COUNTIFS(条件付き不可!$E:$E,$D2206,条件付き不可!$C:$C,条件付き不可!$V$5)&gt;0,Q2206,IFERROR(VLOOKUP(D2206,条件付き不可!E:Y,21,0),0))</f>
        <v>0</v>
      </c>
    </row>
    <row r="2207" spans="1:22">
      <c r="A2207" s="53" t="str">
        <f t="shared" si="499"/>
        <v>052103</v>
      </c>
      <c r="B2207" s="53">
        <v>29</v>
      </c>
      <c r="C2207">
        <v>2206</v>
      </c>
      <c r="D2207">
        <v>52103</v>
      </c>
      <c r="E2207" t="s">
        <v>1390</v>
      </c>
      <c r="F2207" t="s">
        <v>1410</v>
      </c>
      <c r="G2207" t="str">
        <f>VLOOKUP(A2207,GIS!A:B,2,0)</f>
        <v>五井西 １ ・ ２</v>
      </c>
      <c r="H2207" t="s">
        <v>1390</v>
      </c>
      <c r="I2207" t="s">
        <v>2627</v>
      </c>
      <c r="J2207" s="66">
        <v>325</v>
      </c>
      <c r="K2207" s="66">
        <v>325</v>
      </c>
      <c r="L2207" s="66">
        <v>325</v>
      </c>
      <c r="M2207" s="66">
        <v>325</v>
      </c>
      <c r="N2207" s="66">
        <f>VLOOKUP(A2207,GIS!A:C,3,0)</f>
        <v>325</v>
      </c>
      <c r="O2207" s="66" t="str">
        <f t="shared" si="496"/>
        <v/>
      </c>
      <c r="P2207" s="66" t="str">
        <f t="shared" si="494"/>
        <v/>
      </c>
      <c r="Q2207" s="66">
        <f t="shared" si="497"/>
        <v>325</v>
      </c>
      <c r="R2207" s="66">
        <f t="shared" si="498"/>
        <v>325</v>
      </c>
      <c r="S2207" s="66">
        <f>Q2207-U2207-SUMIFS(条件付き不可!X:X,条件付き不可!E:E,D2207)</f>
        <v>325</v>
      </c>
      <c r="T2207" s="66">
        <f t="shared" si="495"/>
        <v>325</v>
      </c>
      <c r="U2207" s="66">
        <f>IF(COUNTIFS(条件付き不可!$E:$E,$D2207,条件付き不可!$C:$C,条件付き不可!$V$3)&gt;0,Q2207,SUMIFS(条件付き不可!$L:$L,条件付き不可!$E:$E,$D2207,条件付き不可!$C:$C,U$1))</f>
        <v>0</v>
      </c>
      <c r="V2207" s="66">
        <f>IF(COUNTIFS(条件付き不可!$E:$E,$D2207,条件付き不可!$C:$C,条件付き不可!$V$5)&gt;0,Q2207,IFERROR(VLOOKUP(D2207,条件付き不可!E:Y,21,0),0))</f>
        <v>0</v>
      </c>
    </row>
    <row r="2208" spans="1:22">
      <c r="A2208" s="53" t="str">
        <f t="shared" si="499"/>
        <v>052171</v>
      </c>
      <c r="B2208" s="53">
        <v>29</v>
      </c>
      <c r="C2208">
        <v>2207</v>
      </c>
      <c r="D2208">
        <v>52171</v>
      </c>
      <c r="E2208" t="s">
        <v>1390</v>
      </c>
      <c r="F2208" t="s">
        <v>1410</v>
      </c>
      <c r="G2208" t="str">
        <f>VLOOKUP(A2208,GIS!A:B,2,0)</f>
        <v>五井西 ２ ・ 出津</v>
      </c>
      <c r="H2208" t="s">
        <v>1390</v>
      </c>
      <c r="I2208" t="s">
        <v>2627</v>
      </c>
      <c r="J2208" s="66">
        <v>450</v>
      </c>
      <c r="K2208" s="66">
        <v>450</v>
      </c>
      <c r="L2208" s="66">
        <v>450</v>
      </c>
      <c r="M2208" s="66">
        <v>450</v>
      </c>
      <c r="N2208" s="66">
        <f>VLOOKUP(A2208,GIS!A:C,3,0)</f>
        <v>450</v>
      </c>
      <c r="O2208" s="66" t="str">
        <f t="shared" si="496"/>
        <v/>
      </c>
      <c r="P2208" s="66" t="str">
        <f t="shared" si="494"/>
        <v/>
      </c>
      <c r="Q2208" s="66">
        <f t="shared" si="497"/>
        <v>450</v>
      </c>
      <c r="R2208" s="66">
        <f t="shared" si="498"/>
        <v>450</v>
      </c>
      <c r="S2208" s="66">
        <f>Q2208-U2208-SUMIFS(条件付き不可!X:X,条件付き不可!E:E,D2208)</f>
        <v>450</v>
      </c>
      <c r="T2208" s="66">
        <f t="shared" si="495"/>
        <v>450</v>
      </c>
      <c r="U2208" s="66">
        <f>IF(COUNTIFS(条件付き不可!$E:$E,$D2208,条件付き不可!$C:$C,条件付き不可!$V$3)&gt;0,Q2208,SUMIFS(条件付き不可!$L:$L,条件付き不可!$E:$E,$D2208,条件付き不可!$C:$C,U$1))</f>
        <v>0</v>
      </c>
      <c r="V2208" s="66">
        <f>IF(COUNTIFS(条件付き不可!$E:$E,$D2208,条件付き不可!$C:$C,条件付き不可!$V$5)&gt;0,Q2208,IFERROR(VLOOKUP(D2208,条件付き不可!E:Y,21,0),0))</f>
        <v>0</v>
      </c>
    </row>
    <row r="2209" spans="1:22">
      <c r="A2209" s="53" t="str">
        <f t="shared" si="499"/>
        <v>052104</v>
      </c>
      <c r="B2209" s="53">
        <v>29</v>
      </c>
      <c r="C2209">
        <v>2208</v>
      </c>
      <c r="D2209">
        <v>52104</v>
      </c>
      <c r="E2209" t="s">
        <v>1390</v>
      </c>
      <c r="F2209" t="s">
        <v>1410</v>
      </c>
      <c r="G2209" t="str">
        <f>VLOOKUP(A2209,GIS!A:B,2,0)</f>
        <v>五井西 ３ ・ 玉前</v>
      </c>
      <c r="H2209" t="s">
        <v>1390</v>
      </c>
      <c r="I2209" t="s">
        <v>2627</v>
      </c>
      <c r="J2209" s="66">
        <v>300</v>
      </c>
      <c r="K2209" s="66">
        <v>300</v>
      </c>
      <c r="L2209" s="66">
        <v>300</v>
      </c>
      <c r="M2209" s="66">
        <v>300</v>
      </c>
      <c r="N2209" s="66">
        <f>VLOOKUP(A2209,GIS!A:C,3,0)</f>
        <v>300</v>
      </c>
      <c r="O2209" s="66" t="str">
        <f t="shared" si="496"/>
        <v/>
      </c>
      <c r="P2209" s="66" t="str">
        <f t="shared" si="494"/>
        <v/>
      </c>
      <c r="Q2209" s="66">
        <f t="shared" si="497"/>
        <v>300</v>
      </c>
      <c r="R2209" s="66">
        <f t="shared" si="498"/>
        <v>300</v>
      </c>
      <c r="S2209" s="66">
        <f>Q2209-U2209-SUMIFS(条件付き不可!X:X,条件付き不可!E:E,D2209)</f>
        <v>300</v>
      </c>
      <c r="T2209" s="66">
        <f t="shared" si="495"/>
        <v>300</v>
      </c>
      <c r="U2209" s="66">
        <f>IF(COUNTIFS(条件付き不可!$E:$E,$D2209,条件付き不可!$C:$C,条件付き不可!$V$3)&gt;0,Q2209,SUMIFS(条件付き不可!$L:$L,条件付き不可!$E:$E,$D2209,条件付き不可!$C:$C,U$1))</f>
        <v>0</v>
      </c>
      <c r="V2209" s="66">
        <f>IF(COUNTIFS(条件付き不可!$E:$E,$D2209,条件付き不可!$C:$C,条件付き不可!$V$5)&gt;0,Q2209,IFERROR(VLOOKUP(D2209,条件付き不可!E:Y,21,0),0))</f>
        <v>0</v>
      </c>
    </row>
    <row r="2210" spans="1:22">
      <c r="A2210" s="53" t="str">
        <f t="shared" si="499"/>
        <v>052105</v>
      </c>
      <c r="B2210" s="53">
        <v>29</v>
      </c>
      <c r="C2210">
        <v>2209</v>
      </c>
      <c r="D2210">
        <v>52105</v>
      </c>
      <c r="E2210" t="s">
        <v>1390</v>
      </c>
      <c r="F2210" t="s">
        <v>1410</v>
      </c>
      <c r="G2210" t="str">
        <f>VLOOKUP(A2210,GIS!A:B,2,0)</f>
        <v>五井西 ４</v>
      </c>
      <c r="H2210" t="s">
        <v>1390</v>
      </c>
      <c r="I2210" t="s">
        <v>2627</v>
      </c>
      <c r="J2210" s="66">
        <v>596</v>
      </c>
      <c r="K2210" s="66">
        <v>596</v>
      </c>
      <c r="L2210" s="66">
        <v>596</v>
      </c>
      <c r="M2210" s="66">
        <v>596</v>
      </c>
      <c r="N2210" s="66">
        <f>VLOOKUP(A2210,GIS!A:C,3,0)</f>
        <v>596</v>
      </c>
      <c r="O2210" s="66" t="str">
        <f t="shared" si="496"/>
        <v/>
      </c>
      <c r="P2210" s="66" t="str">
        <f t="shared" si="494"/>
        <v/>
      </c>
      <c r="Q2210" s="66">
        <f t="shared" si="497"/>
        <v>596</v>
      </c>
      <c r="R2210" s="66">
        <f t="shared" si="498"/>
        <v>596</v>
      </c>
      <c r="S2210" s="66">
        <f>Q2210-U2210-SUMIFS(条件付き不可!X:X,条件付き不可!E:E,D2210)</f>
        <v>596</v>
      </c>
      <c r="T2210" s="66">
        <f t="shared" si="495"/>
        <v>596</v>
      </c>
      <c r="U2210" s="66">
        <f>IF(COUNTIFS(条件付き不可!$E:$E,$D2210,条件付き不可!$C:$C,条件付き不可!$V$3)&gt;0,Q2210,SUMIFS(条件付き不可!$L:$L,条件付き不可!$E:$E,$D2210,条件付き不可!$C:$C,U$1))</f>
        <v>0</v>
      </c>
      <c r="V2210" s="66">
        <f>IF(COUNTIFS(条件付き不可!$E:$E,$D2210,条件付き不可!$C:$C,条件付き不可!$V$5)&gt;0,Q2210,IFERROR(VLOOKUP(D2210,条件付き不可!E:Y,21,0),0))</f>
        <v>0</v>
      </c>
    </row>
    <row r="2211" spans="1:22">
      <c r="A2211" s="53" t="str">
        <f t="shared" si="499"/>
        <v>052106</v>
      </c>
      <c r="B2211" s="53">
        <v>29</v>
      </c>
      <c r="C2211">
        <v>2210</v>
      </c>
      <c r="D2211">
        <v>52106</v>
      </c>
      <c r="E2211" t="s">
        <v>1390</v>
      </c>
      <c r="F2211" t="s">
        <v>1410</v>
      </c>
      <c r="G2211" t="str">
        <f>VLOOKUP(A2211,GIS!A:B,2,0)</f>
        <v>五井西 ５ ・ ６ ・ 松ヶ島</v>
      </c>
      <c r="H2211" t="s">
        <v>1390</v>
      </c>
      <c r="I2211" t="s">
        <v>2627</v>
      </c>
      <c r="J2211" s="66">
        <v>645</v>
      </c>
      <c r="K2211" s="66">
        <v>645</v>
      </c>
      <c r="L2211" s="66">
        <v>645</v>
      </c>
      <c r="M2211" s="66">
        <v>645</v>
      </c>
      <c r="N2211" s="66">
        <f>VLOOKUP(A2211,GIS!A:C,3,0)</f>
        <v>645</v>
      </c>
      <c r="O2211" s="66" t="str">
        <f t="shared" si="496"/>
        <v/>
      </c>
      <c r="P2211" s="66" t="str">
        <f t="shared" si="494"/>
        <v/>
      </c>
      <c r="Q2211" s="66">
        <f t="shared" si="497"/>
        <v>645</v>
      </c>
      <c r="R2211" s="66">
        <f t="shared" si="498"/>
        <v>645</v>
      </c>
      <c r="S2211" s="66">
        <f>Q2211-U2211-SUMIFS(条件付き不可!X:X,条件付き不可!E:E,D2211)</f>
        <v>645</v>
      </c>
      <c r="T2211" s="66">
        <f t="shared" si="495"/>
        <v>645</v>
      </c>
      <c r="U2211" s="66">
        <f>IF(COUNTIFS(条件付き不可!$E:$E,$D2211,条件付き不可!$C:$C,条件付き不可!$V$3)&gt;0,Q2211,SUMIFS(条件付き不可!$L:$L,条件付き不可!$E:$E,$D2211,条件付き不可!$C:$C,U$1))</f>
        <v>0</v>
      </c>
      <c r="V2211" s="66">
        <f>IF(COUNTIFS(条件付き不可!$E:$E,$D2211,条件付き不可!$C:$C,条件付き不可!$V$5)&gt;0,Q2211,IFERROR(VLOOKUP(D2211,条件付き不可!E:Y,21,0),0))</f>
        <v>0</v>
      </c>
    </row>
    <row r="2212" spans="1:22">
      <c r="A2212" s="53" t="str">
        <f t="shared" si="499"/>
        <v>052107</v>
      </c>
      <c r="B2212" s="53">
        <v>29</v>
      </c>
      <c r="C2212">
        <v>2211</v>
      </c>
      <c r="D2212">
        <v>52107</v>
      </c>
      <c r="E2212" t="s">
        <v>1390</v>
      </c>
      <c r="F2212" t="s">
        <v>1410</v>
      </c>
      <c r="G2212" t="str">
        <f>VLOOKUP(A2212,GIS!A:B,2,0)</f>
        <v>五井西 ７ ・ 出津 ・ 五井</v>
      </c>
      <c r="H2212" t="s">
        <v>1390</v>
      </c>
      <c r="I2212" t="s">
        <v>2627</v>
      </c>
      <c r="J2212" s="66">
        <v>425</v>
      </c>
      <c r="K2212" s="66">
        <v>425</v>
      </c>
      <c r="L2212" s="66">
        <v>425</v>
      </c>
      <c r="M2212" s="66">
        <v>425</v>
      </c>
      <c r="N2212" s="66">
        <f>VLOOKUP(A2212,GIS!A:C,3,0)</f>
        <v>425</v>
      </c>
      <c r="O2212" s="66" t="str">
        <f t="shared" si="496"/>
        <v/>
      </c>
      <c r="P2212" s="66" t="str">
        <f t="shared" si="494"/>
        <v/>
      </c>
      <c r="Q2212" s="66">
        <f t="shared" si="497"/>
        <v>425</v>
      </c>
      <c r="R2212" s="66">
        <f t="shared" si="498"/>
        <v>425</v>
      </c>
      <c r="S2212" s="66">
        <f>Q2212-U2212-SUMIFS(条件付き不可!X:X,条件付き不可!E:E,D2212)</f>
        <v>425</v>
      </c>
      <c r="T2212" s="66">
        <f t="shared" si="495"/>
        <v>425</v>
      </c>
      <c r="U2212" s="66">
        <f>IF(COUNTIFS(条件付き不可!$E:$E,$D2212,条件付き不可!$C:$C,条件付き不可!$V$3)&gt;0,Q2212,SUMIFS(条件付き不可!$L:$L,条件付き不可!$E:$E,$D2212,条件付き不可!$C:$C,U$1))</f>
        <v>0</v>
      </c>
      <c r="V2212" s="66">
        <f>IF(COUNTIFS(条件付き不可!$E:$E,$D2212,条件付き不可!$C:$C,条件付き不可!$V$5)&gt;0,Q2212,IFERROR(VLOOKUP(D2212,条件付き不可!E:Y,21,0),0))</f>
        <v>0</v>
      </c>
    </row>
    <row r="2213" spans="1:22">
      <c r="A2213" s="53" t="str">
        <f t="shared" si="499"/>
        <v>052108</v>
      </c>
      <c r="B2213" s="53">
        <v>29</v>
      </c>
      <c r="C2213">
        <v>2212</v>
      </c>
      <c r="D2213">
        <v>52108</v>
      </c>
      <c r="E2213" t="s">
        <v>1390</v>
      </c>
      <c r="F2213" t="s">
        <v>1410</v>
      </c>
      <c r="G2213" t="str">
        <f>VLOOKUP(A2213,GIS!A:B,2,0)</f>
        <v>松ヶ島</v>
      </c>
      <c r="H2213" t="s">
        <v>1390</v>
      </c>
      <c r="I2213" t="s">
        <v>2627</v>
      </c>
      <c r="J2213" s="66">
        <v>590</v>
      </c>
      <c r="K2213" s="66">
        <v>590</v>
      </c>
      <c r="L2213" s="66">
        <v>590</v>
      </c>
      <c r="M2213" s="66">
        <v>590</v>
      </c>
      <c r="N2213" s="66">
        <f>VLOOKUP(A2213,GIS!A:C,3,0)</f>
        <v>590</v>
      </c>
      <c r="O2213" s="66" t="str">
        <f t="shared" si="496"/>
        <v/>
      </c>
      <c r="P2213" s="66" t="str">
        <f t="shared" si="494"/>
        <v/>
      </c>
      <c r="Q2213" s="66">
        <f t="shared" si="497"/>
        <v>590</v>
      </c>
      <c r="R2213" s="66">
        <f t="shared" si="498"/>
        <v>590</v>
      </c>
      <c r="S2213" s="66">
        <f>Q2213-U2213-SUMIFS(条件付き不可!X:X,条件付き不可!E:E,D2213)</f>
        <v>590</v>
      </c>
      <c r="T2213" s="66">
        <f t="shared" si="495"/>
        <v>590</v>
      </c>
      <c r="U2213" s="66">
        <f>IF(COUNTIFS(条件付き不可!$E:$E,$D2213,条件付き不可!$C:$C,条件付き不可!$V$3)&gt;0,Q2213,SUMIFS(条件付き不可!$L:$L,条件付き不可!$E:$E,$D2213,条件付き不可!$C:$C,U$1))</f>
        <v>0</v>
      </c>
      <c r="V2213" s="66">
        <f>IF(COUNTIFS(条件付き不可!$E:$E,$D2213,条件付き不可!$C:$C,条件付き不可!$V$5)&gt;0,Q2213,IFERROR(VLOOKUP(D2213,条件付き不可!E:Y,21,0),0))</f>
        <v>0</v>
      </c>
    </row>
    <row r="2214" spans="1:22">
      <c r="A2214" s="53" t="str">
        <f t="shared" si="499"/>
        <v>052109</v>
      </c>
      <c r="B2214" s="53">
        <v>29</v>
      </c>
      <c r="C2214">
        <v>2213</v>
      </c>
      <c r="D2214">
        <v>52109</v>
      </c>
      <c r="E2214" t="s">
        <v>1390</v>
      </c>
      <c r="F2214" t="s">
        <v>1410</v>
      </c>
      <c r="G2214" t="str">
        <f>VLOOKUP(A2214,GIS!A:B,2,0)</f>
        <v>松ヶ島 ・ 青柳</v>
      </c>
      <c r="H2214" t="s">
        <v>1390</v>
      </c>
      <c r="I2214" t="s">
        <v>2627</v>
      </c>
      <c r="J2214" s="66">
        <v>300</v>
      </c>
      <c r="K2214" s="66">
        <v>300</v>
      </c>
      <c r="L2214" s="66">
        <v>300</v>
      </c>
      <c r="M2214" s="66">
        <v>300</v>
      </c>
      <c r="N2214" s="66">
        <f>VLOOKUP(A2214,GIS!A:C,3,0)</f>
        <v>300</v>
      </c>
      <c r="O2214" s="66" t="str">
        <f t="shared" si="496"/>
        <v/>
      </c>
      <c r="P2214" s="66" t="str">
        <f t="shared" si="494"/>
        <v/>
      </c>
      <c r="Q2214" s="66">
        <f t="shared" si="497"/>
        <v>300</v>
      </c>
      <c r="R2214" s="66">
        <f t="shared" si="498"/>
        <v>300</v>
      </c>
      <c r="S2214" s="66">
        <f>Q2214-U2214-SUMIFS(条件付き不可!X:X,条件付き不可!E:E,D2214)</f>
        <v>300</v>
      </c>
      <c r="T2214" s="66">
        <f t="shared" si="495"/>
        <v>300</v>
      </c>
      <c r="U2214" s="66">
        <f>IF(COUNTIFS(条件付き不可!$E:$E,$D2214,条件付き不可!$C:$C,条件付き不可!$V$3)&gt;0,Q2214,SUMIFS(条件付き不可!$L:$L,条件付き不可!$E:$E,$D2214,条件付き不可!$C:$C,U$1))</f>
        <v>0</v>
      </c>
      <c r="V2214" s="66">
        <f>IF(COUNTIFS(条件付き不可!$E:$E,$D2214,条件付き不可!$C:$C,条件付き不可!$V$5)&gt;0,Q2214,IFERROR(VLOOKUP(D2214,条件付き不可!E:Y,21,0),0))</f>
        <v>0</v>
      </c>
    </row>
    <row r="2215" spans="1:22">
      <c r="A2215" s="53" t="str">
        <f t="shared" si="499"/>
        <v>052114</v>
      </c>
      <c r="B2215" s="53">
        <v>29</v>
      </c>
      <c r="C2215">
        <v>2214</v>
      </c>
      <c r="D2215">
        <v>52114</v>
      </c>
      <c r="E2215" t="s">
        <v>1390</v>
      </c>
      <c r="F2215" t="s">
        <v>1410</v>
      </c>
      <c r="G2215" t="str">
        <f>VLOOKUP(A2215,GIS!A:B,2,0)</f>
        <v>島野 B ・ 飯沼 Ａ</v>
      </c>
      <c r="H2215" t="s">
        <v>1390</v>
      </c>
      <c r="I2215" t="s">
        <v>2627</v>
      </c>
      <c r="J2215" s="66">
        <v>397</v>
      </c>
      <c r="K2215" s="66">
        <v>397</v>
      </c>
      <c r="L2215" s="66">
        <v>397</v>
      </c>
      <c r="M2215" s="66">
        <v>397</v>
      </c>
      <c r="N2215" s="66">
        <f>VLOOKUP(A2215,GIS!A:C,3,0)</f>
        <v>397</v>
      </c>
      <c r="O2215" s="66" t="str">
        <f t="shared" si="496"/>
        <v/>
      </c>
      <c r="P2215" s="66" t="str">
        <f t="shared" si="494"/>
        <v/>
      </c>
      <c r="Q2215" s="66">
        <f t="shared" si="497"/>
        <v>397</v>
      </c>
      <c r="R2215" s="66">
        <f t="shared" si="498"/>
        <v>397</v>
      </c>
      <c r="S2215" s="66">
        <f>Q2215-U2215-SUMIFS(条件付き不可!X:X,条件付き不可!E:E,D2215)</f>
        <v>397</v>
      </c>
      <c r="T2215" s="66">
        <f t="shared" si="495"/>
        <v>397</v>
      </c>
      <c r="U2215" s="66">
        <f>IF(COUNTIFS(条件付き不可!$E:$E,$D2215,条件付き不可!$C:$C,条件付き不可!$V$3)&gt;0,Q2215,SUMIFS(条件付き不可!$L:$L,条件付き不可!$E:$E,$D2215,条件付き不可!$C:$C,U$1))</f>
        <v>0</v>
      </c>
      <c r="V2215" s="66">
        <f>IF(COUNTIFS(条件付き不可!$E:$E,$D2215,条件付き不可!$C:$C,条件付き不可!$V$5)&gt;0,Q2215,IFERROR(VLOOKUP(D2215,条件付き不可!E:Y,21,0),0))</f>
        <v>0</v>
      </c>
    </row>
    <row r="2216" spans="1:22">
      <c r="A2216" s="53" t="str">
        <f t="shared" si="499"/>
        <v>052116</v>
      </c>
      <c r="B2216" s="53">
        <v>29</v>
      </c>
      <c r="C2216">
        <v>2215</v>
      </c>
      <c r="D2216">
        <v>52116</v>
      </c>
      <c r="E2216" t="s">
        <v>1390</v>
      </c>
      <c r="F2216" t="s">
        <v>1412</v>
      </c>
      <c r="G2216" t="str">
        <f>VLOOKUP(A2216,GIS!A:B,2,0)</f>
        <v>今津朝山 Ａ</v>
      </c>
      <c r="H2216" t="s">
        <v>1390</v>
      </c>
      <c r="I2216" t="s">
        <v>2627</v>
      </c>
      <c r="J2216" s="66">
        <v>340</v>
      </c>
      <c r="K2216" s="66">
        <v>340</v>
      </c>
      <c r="L2216" s="66">
        <v>340</v>
      </c>
      <c r="M2216" s="66">
        <v>340</v>
      </c>
      <c r="N2216" s="66">
        <f>VLOOKUP(A2216,GIS!A:C,3,0)</f>
        <v>340</v>
      </c>
      <c r="O2216" s="66" t="str">
        <f t="shared" si="496"/>
        <v/>
      </c>
      <c r="P2216" s="66" t="str">
        <f t="shared" si="494"/>
        <v/>
      </c>
      <c r="Q2216" s="66">
        <f t="shared" si="497"/>
        <v>340</v>
      </c>
      <c r="R2216" s="66">
        <f t="shared" si="498"/>
        <v>340</v>
      </c>
      <c r="S2216" s="66">
        <f>Q2216-U2216-SUMIFS(条件付き不可!X:X,条件付き不可!E:E,D2216)</f>
        <v>340</v>
      </c>
      <c r="T2216" s="66">
        <f t="shared" si="495"/>
        <v>340</v>
      </c>
      <c r="U2216" s="66">
        <f>IF(COUNTIFS(条件付き不可!$E:$E,$D2216,条件付き不可!$C:$C,条件付き不可!$V$3)&gt;0,Q2216,SUMIFS(条件付き不可!$L:$L,条件付き不可!$E:$E,$D2216,条件付き不可!$C:$C,U$1))</f>
        <v>0</v>
      </c>
      <c r="V2216" s="66">
        <f>IF(COUNTIFS(条件付き不可!$E:$E,$D2216,条件付き不可!$C:$C,条件付き不可!$V$5)&gt;0,Q2216,IFERROR(VLOOKUP(D2216,条件付き不可!E:Y,21,0),0))</f>
        <v>0</v>
      </c>
    </row>
    <row r="2217" spans="1:22">
      <c r="A2217" s="53" t="str">
        <f t="shared" si="499"/>
        <v>052118</v>
      </c>
      <c r="B2217" s="53">
        <v>29</v>
      </c>
      <c r="C2217">
        <v>2216</v>
      </c>
      <c r="D2217">
        <v>52118</v>
      </c>
      <c r="E2217" t="s">
        <v>1390</v>
      </c>
      <c r="F2217" t="s">
        <v>1412</v>
      </c>
      <c r="G2217" t="str">
        <f>VLOOKUP(A2217,GIS!A:B,2,0)</f>
        <v>今津朝山 C ・ 千種 １</v>
      </c>
      <c r="H2217" t="s">
        <v>1390</v>
      </c>
      <c r="I2217" t="s">
        <v>2627</v>
      </c>
      <c r="J2217" s="66">
        <v>337</v>
      </c>
      <c r="K2217" s="66">
        <v>337</v>
      </c>
      <c r="L2217" s="66">
        <v>337</v>
      </c>
      <c r="M2217" s="66">
        <v>337</v>
      </c>
      <c r="N2217" s="66">
        <f>VLOOKUP(A2217,GIS!A:C,3,0)</f>
        <v>337</v>
      </c>
      <c r="O2217" s="66" t="str">
        <f t="shared" si="496"/>
        <v/>
      </c>
      <c r="P2217" s="66" t="str">
        <f t="shared" si="494"/>
        <v/>
      </c>
      <c r="Q2217" s="66">
        <f t="shared" si="497"/>
        <v>337</v>
      </c>
      <c r="R2217" s="66">
        <f t="shared" si="498"/>
        <v>337</v>
      </c>
      <c r="S2217" s="66">
        <f>Q2217-U2217-SUMIFS(条件付き不可!X:X,条件付き不可!E:E,D2217)</f>
        <v>337</v>
      </c>
      <c r="T2217" s="66">
        <f t="shared" si="495"/>
        <v>337</v>
      </c>
      <c r="U2217" s="66">
        <f>IF(COUNTIFS(条件付き不可!$E:$E,$D2217,条件付き不可!$C:$C,条件付き不可!$V$3)&gt;0,Q2217,SUMIFS(条件付き不可!$L:$L,条件付き不可!$E:$E,$D2217,条件付き不可!$C:$C,U$1))</f>
        <v>0</v>
      </c>
      <c r="V2217" s="66">
        <f>IF(COUNTIFS(条件付き不可!$E:$E,$D2217,条件付き不可!$C:$C,条件付き不可!$V$5)&gt;0,Q2217,IFERROR(VLOOKUP(D2217,条件付き不可!E:Y,21,0),0))</f>
        <v>0</v>
      </c>
    </row>
    <row r="2218" spans="1:22">
      <c r="A2218" s="53" t="str">
        <f t="shared" si="499"/>
        <v>052168</v>
      </c>
      <c r="B2218" s="53">
        <v>29</v>
      </c>
      <c r="C2218">
        <v>2217</v>
      </c>
      <c r="D2218">
        <v>52168</v>
      </c>
      <c r="E2218" t="s">
        <v>1390</v>
      </c>
      <c r="F2218" t="s">
        <v>1412</v>
      </c>
      <c r="G2218" t="str">
        <f>VLOOKUP(A2218,GIS!A:B,2,0)</f>
        <v>千種 ２ ・ ３</v>
      </c>
      <c r="H2218" t="s">
        <v>1390</v>
      </c>
      <c r="I2218" t="s">
        <v>2627</v>
      </c>
      <c r="J2218" s="66">
        <v>430</v>
      </c>
      <c r="K2218" s="66">
        <v>430</v>
      </c>
      <c r="L2218" s="66">
        <v>430</v>
      </c>
      <c r="M2218" s="66">
        <v>430</v>
      </c>
      <c r="N2218" s="66">
        <f>VLOOKUP(A2218,GIS!A:C,3,0)</f>
        <v>430</v>
      </c>
      <c r="O2218" s="66" t="str">
        <f t="shared" si="496"/>
        <v/>
      </c>
      <c r="P2218" s="66" t="str">
        <f t="shared" si="494"/>
        <v/>
      </c>
      <c r="Q2218" s="66">
        <f t="shared" si="497"/>
        <v>430</v>
      </c>
      <c r="R2218" s="66">
        <f t="shared" si="498"/>
        <v>430</v>
      </c>
      <c r="S2218" s="66">
        <f>Q2218-U2218-SUMIFS(条件付き不可!X:X,条件付き不可!E:E,D2218)</f>
        <v>430</v>
      </c>
      <c r="T2218" s="66">
        <f t="shared" si="495"/>
        <v>430</v>
      </c>
      <c r="U2218" s="66">
        <f>IF(COUNTIFS(条件付き不可!$E:$E,$D2218,条件付き不可!$C:$C,条件付き不可!$V$3)&gt;0,Q2218,SUMIFS(条件付き不可!$L:$L,条件付き不可!$E:$E,$D2218,条件付き不可!$C:$C,U$1))</f>
        <v>0</v>
      </c>
      <c r="V2218" s="66">
        <f>IF(COUNTIFS(条件付き不可!$E:$E,$D2218,条件付き不可!$C:$C,条件付き不可!$V$5)&gt;0,Q2218,IFERROR(VLOOKUP(D2218,条件付き不可!E:Y,21,0),0))</f>
        <v>0</v>
      </c>
    </row>
    <row r="2219" spans="1:22">
      <c r="A2219" s="53" t="str">
        <f t="shared" si="499"/>
        <v>052169</v>
      </c>
      <c r="B2219" s="53">
        <v>29</v>
      </c>
      <c r="C2219">
        <v>2218</v>
      </c>
      <c r="D2219">
        <v>52169</v>
      </c>
      <c r="E2219" t="s">
        <v>1390</v>
      </c>
      <c r="F2219" t="s">
        <v>1412</v>
      </c>
      <c r="G2219" t="str">
        <f>VLOOKUP(A2219,GIS!A:B,2,0)</f>
        <v>千種 ４ ・ ５</v>
      </c>
      <c r="H2219" t="s">
        <v>1390</v>
      </c>
      <c r="I2219" t="s">
        <v>2627</v>
      </c>
      <c r="J2219" s="66">
        <v>341</v>
      </c>
      <c r="K2219" s="66">
        <v>341</v>
      </c>
      <c r="L2219" s="66">
        <v>341</v>
      </c>
      <c r="M2219" s="66">
        <v>341</v>
      </c>
      <c r="N2219" s="66">
        <f>VLOOKUP(A2219,GIS!A:C,3,0)</f>
        <v>341</v>
      </c>
      <c r="O2219" s="66" t="str">
        <f t="shared" si="496"/>
        <v/>
      </c>
      <c r="P2219" s="66" t="str">
        <f t="shared" si="494"/>
        <v/>
      </c>
      <c r="Q2219" s="66">
        <f t="shared" si="497"/>
        <v>341</v>
      </c>
      <c r="R2219" s="66">
        <f t="shared" si="498"/>
        <v>341</v>
      </c>
      <c r="S2219" s="66">
        <f>Q2219-U2219-SUMIFS(条件付き不可!X:X,条件付き不可!E:E,D2219)</f>
        <v>341</v>
      </c>
      <c r="T2219" s="66">
        <f t="shared" si="495"/>
        <v>341</v>
      </c>
      <c r="U2219" s="66">
        <f>IF(COUNTIFS(条件付き不可!$E:$E,$D2219,条件付き不可!$C:$C,条件付き不可!$V$3)&gt;0,Q2219,SUMIFS(条件付き不可!$L:$L,条件付き不可!$E:$E,$D2219,条件付き不可!$C:$C,U$1))</f>
        <v>0</v>
      </c>
      <c r="V2219" s="66">
        <f>IF(COUNTIFS(条件付き不可!$E:$E,$D2219,条件付き不可!$C:$C,条件付き不可!$V$5)&gt;0,Q2219,IFERROR(VLOOKUP(D2219,条件付き不可!E:Y,21,0),0))</f>
        <v>0</v>
      </c>
    </row>
    <row r="2220" spans="1:22">
      <c r="A2220" s="53" t="str">
        <f t="shared" si="499"/>
        <v>052170</v>
      </c>
      <c r="B2220" s="53">
        <v>29</v>
      </c>
      <c r="C2220">
        <v>2219</v>
      </c>
      <c r="D2220">
        <v>52170</v>
      </c>
      <c r="E2220" t="s">
        <v>1390</v>
      </c>
      <c r="F2220" t="s">
        <v>1412</v>
      </c>
      <c r="G2220" t="str">
        <f>VLOOKUP(A2220,GIS!A:B,2,0)</f>
        <v>千種 ６ ・ ７</v>
      </c>
      <c r="H2220" t="s">
        <v>1390</v>
      </c>
      <c r="I2220" t="s">
        <v>2627</v>
      </c>
      <c r="J2220" s="66">
        <v>465</v>
      </c>
      <c r="K2220" s="66">
        <v>465</v>
      </c>
      <c r="L2220" s="66">
        <v>465</v>
      </c>
      <c r="M2220" s="66">
        <v>465</v>
      </c>
      <c r="N2220" s="66">
        <f>VLOOKUP(A2220,GIS!A:C,3,0)</f>
        <v>465</v>
      </c>
      <c r="O2220" s="66" t="str">
        <f t="shared" si="496"/>
        <v/>
      </c>
      <c r="P2220" s="66" t="str">
        <f t="shared" si="494"/>
        <v/>
      </c>
      <c r="Q2220" s="66">
        <f t="shared" si="497"/>
        <v>465</v>
      </c>
      <c r="R2220" s="66">
        <f t="shared" si="498"/>
        <v>465</v>
      </c>
      <c r="S2220" s="66">
        <f>Q2220-U2220-SUMIFS(条件付き不可!X:X,条件付き不可!E:E,D2220)</f>
        <v>465</v>
      </c>
      <c r="T2220" s="66">
        <f t="shared" si="495"/>
        <v>465</v>
      </c>
      <c r="U2220" s="66">
        <f>IF(COUNTIFS(条件付き不可!$E:$E,$D2220,条件付き不可!$C:$C,条件付き不可!$V$3)&gt;0,Q2220,SUMIFS(条件付き不可!$L:$L,条件付き不可!$E:$E,$D2220,条件付き不可!$C:$C,U$1))</f>
        <v>0</v>
      </c>
      <c r="V2220" s="66">
        <f>IF(COUNTIFS(条件付き不可!$E:$E,$D2220,条件付き不可!$C:$C,条件付き不可!$V$5)&gt;0,Q2220,IFERROR(VLOOKUP(D2220,条件付き不可!E:Y,21,0),0))</f>
        <v>0</v>
      </c>
    </row>
    <row r="2221" spans="1:22">
      <c r="A2221" s="53" t="str">
        <f t="shared" si="499"/>
        <v>052119</v>
      </c>
      <c r="B2221" s="53">
        <v>29</v>
      </c>
      <c r="C2221">
        <v>2220</v>
      </c>
      <c r="D2221">
        <v>52119</v>
      </c>
      <c r="E2221" t="s">
        <v>1390</v>
      </c>
      <c r="F2221" t="s">
        <v>1413</v>
      </c>
      <c r="G2221" t="str">
        <f>VLOOKUP(A2221,GIS!A:B,2,0)</f>
        <v>姉崎 A　（姉ヶ崎駅前）</v>
      </c>
      <c r="H2221" t="s">
        <v>1390</v>
      </c>
      <c r="I2221" t="s">
        <v>2627</v>
      </c>
      <c r="J2221" s="66">
        <v>260</v>
      </c>
      <c r="K2221" s="66">
        <v>260</v>
      </c>
      <c r="L2221" s="66">
        <v>260</v>
      </c>
      <c r="M2221" s="66">
        <v>260</v>
      </c>
      <c r="N2221" s="66">
        <f>VLOOKUP(A2221,GIS!A:C,3,0)</f>
        <v>260</v>
      </c>
      <c r="O2221" s="66" t="str">
        <f t="shared" si="496"/>
        <v/>
      </c>
      <c r="P2221" s="66" t="str">
        <f t="shared" si="494"/>
        <v/>
      </c>
      <c r="Q2221" s="66">
        <f t="shared" si="497"/>
        <v>260</v>
      </c>
      <c r="R2221" s="66">
        <f t="shared" si="498"/>
        <v>260</v>
      </c>
      <c r="S2221" s="66">
        <f>Q2221-U2221-SUMIFS(条件付き不可!X:X,条件付き不可!E:E,D2221)</f>
        <v>260</v>
      </c>
      <c r="T2221" s="66">
        <f t="shared" si="495"/>
        <v>260</v>
      </c>
      <c r="U2221" s="66">
        <f>IF(COUNTIFS(条件付き不可!$E:$E,$D2221,条件付き不可!$C:$C,条件付き不可!$V$3)&gt;0,Q2221,SUMIFS(条件付き不可!$L:$L,条件付き不可!$E:$E,$D2221,条件付き不可!$C:$C,U$1))</f>
        <v>0</v>
      </c>
      <c r="V2221" s="66">
        <f>IF(COUNTIFS(条件付き不可!$E:$E,$D2221,条件付き不可!$C:$C,条件付き不可!$V$5)&gt;0,Q2221,IFERROR(VLOOKUP(D2221,条件付き不可!E:Y,21,0),0))</f>
        <v>0</v>
      </c>
    </row>
    <row r="2222" spans="1:22">
      <c r="A2222" s="53" t="str">
        <f t="shared" si="499"/>
        <v>052122</v>
      </c>
      <c r="B2222" s="53">
        <v>29</v>
      </c>
      <c r="C2222">
        <v>2221</v>
      </c>
      <c r="D2222">
        <v>52122</v>
      </c>
      <c r="E2222" t="s">
        <v>1390</v>
      </c>
      <c r="F2222" t="s">
        <v>1413</v>
      </c>
      <c r="G2222" t="str">
        <f>VLOOKUP(A2222,GIS!A:B,2,0)</f>
        <v>姉崎 B　（ＪＦＥ 市原寮）</v>
      </c>
      <c r="H2222" t="s">
        <v>1390</v>
      </c>
      <c r="I2222" t="s">
        <v>2627</v>
      </c>
      <c r="J2222" s="66">
        <v>610</v>
      </c>
      <c r="K2222" s="66">
        <v>610</v>
      </c>
      <c r="L2222" s="66">
        <v>610</v>
      </c>
      <c r="M2222" s="66">
        <v>610</v>
      </c>
      <c r="N2222" s="66">
        <f>VLOOKUP(A2222,GIS!A:C,3,0)</f>
        <v>610</v>
      </c>
      <c r="O2222" s="66" t="str">
        <f t="shared" si="496"/>
        <v/>
      </c>
      <c r="P2222" s="66" t="str">
        <f t="shared" si="494"/>
        <v/>
      </c>
      <c r="Q2222" s="66">
        <f t="shared" si="497"/>
        <v>610</v>
      </c>
      <c r="R2222" s="66">
        <f t="shared" si="498"/>
        <v>610</v>
      </c>
      <c r="S2222" s="66">
        <f>Q2222-U2222-SUMIFS(条件付き不可!X:X,条件付き不可!E:E,D2222)</f>
        <v>610</v>
      </c>
      <c r="T2222" s="66">
        <f t="shared" si="495"/>
        <v>610</v>
      </c>
      <c r="U2222" s="66">
        <f>IF(COUNTIFS(条件付き不可!$E:$E,$D2222,条件付き不可!$C:$C,条件付き不可!$V$3)&gt;0,Q2222,SUMIFS(条件付き不可!$L:$L,条件付き不可!$E:$E,$D2222,条件付き不可!$C:$C,U$1))</f>
        <v>0</v>
      </c>
      <c r="V2222" s="66">
        <f>IF(COUNTIFS(条件付き不可!$E:$E,$D2222,条件付き不可!$C:$C,条件付き不可!$V$5)&gt;0,Q2222,IFERROR(VLOOKUP(D2222,条件付き不可!E:Y,21,0),0))</f>
        <v>0</v>
      </c>
    </row>
    <row r="2223" spans="1:22">
      <c r="A2223" s="53" t="str">
        <f t="shared" si="499"/>
        <v>052125</v>
      </c>
      <c r="B2223" s="53">
        <v>29</v>
      </c>
      <c r="C2223">
        <v>2222</v>
      </c>
      <c r="D2223">
        <v>52125</v>
      </c>
      <c r="E2223" t="s">
        <v>1390</v>
      </c>
      <c r="F2223" t="s">
        <v>1413</v>
      </c>
      <c r="G2223" t="str">
        <f>VLOOKUP(A2223,GIS!A:B,2,0)</f>
        <v>姉崎 Ｅ　（児童遊園）</v>
      </c>
      <c r="H2223" t="s">
        <v>1390</v>
      </c>
      <c r="I2223" t="s">
        <v>2627</v>
      </c>
      <c r="J2223" s="66">
        <v>360</v>
      </c>
      <c r="K2223" s="66">
        <v>360</v>
      </c>
      <c r="L2223" s="66">
        <v>360</v>
      </c>
      <c r="M2223" s="66">
        <v>360</v>
      </c>
      <c r="N2223" s="66">
        <f>VLOOKUP(A2223,GIS!A:C,3,0)</f>
        <v>360</v>
      </c>
      <c r="O2223" s="66" t="str">
        <f t="shared" si="496"/>
        <v/>
      </c>
      <c r="P2223" s="66" t="str">
        <f t="shared" si="494"/>
        <v/>
      </c>
      <c r="Q2223" s="66">
        <f t="shared" si="497"/>
        <v>360</v>
      </c>
      <c r="R2223" s="66">
        <f t="shared" si="498"/>
        <v>360</v>
      </c>
      <c r="S2223" s="66">
        <f>Q2223-U2223-SUMIFS(条件付き不可!X:X,条件付き不可!E:E,D2223)</f>
        <v>360</v>
      </c>
      <c r="T2223" s="66">
        <f t="shared" si="495"/>
        <v>360</v>
      </c>
      <c r="U2223" s="66">
        <f>IF(COUNTIFS(条件付き不可!$E:$E,$D2223,条件付き不可!$C:$C,条件付き不可!$V$3)&gt;0,Q2223,SUMIFS(条件付き不可!$L:$L,条件付き不可!$E:$E,$D2223,条件付き不可!$C:$C,U$1))</f>
        <v>0</v>
      </c>
      <c r="V2223" s="66">
        <f>IF(COUNTIFS(条件付き不可!$E:$E,$D2223,条件付き不可!$C:$C,条件付き不可!$V$5)&gt;0,Q2223,IFERROR(VLOOKUP(D2223,条件付き不可!E:Y,21,0),0))</f>
        <v>0</v>
      </c>
    </row>
    <row r="2224" spans="1:22">
      <c r="A2224" s="53" t="str">
        <f t="shared" si="499"/>
        <v>052126</v>
      </c>
      <c r="B2224" s="53">
        <v>29</v>
      </c>
      <c r="C2224">
        <v>2223</v>
      </c>
      <c r="D2224">
        <v>52126</v>
      </c>
      <c r="E2224" t="s">
        <v>1390</v>
      </c>
      <c r="F2224" t="s">
        <v>1413</v>
      </c>
      <c r="G2224" t="str">
        <f>VLOOKUP(A2224,GIS!A:B,2,0)</f>
        <v>姉崎 Ｆ ・ 潮見通り Ａ</v>
      </c>
      <c r="H2224" t="s">
        <v>1390</v>
      </c>
      <c r="I2224" t="s">
        <v>2627</v>
      </c>
      <c r="J2224" s="66">
        <v>400</v>
      </c>
      <c r="K2224" s="66">
        <v>400</v>
      </c>
      <c r="L2224" s="66">
        <v>400</v>
      </c>
      <c r="M2224" s="66">
        <v>400</v>
      </c>
      <c r="N2224" s="66">
        <f>VLOOKUP(A2224,GIS!A:C,3,0)</f>
        <v>400</v>
      </c>
      <c r="O2224" s="66" t="str">
        <f t="shared" si="496"/>
        <v/>
      </c>
      <c r="P2224" s="66" t="str">
        <f t="shared" si="494"/>
        <v/>
      </c>
      <c r="Q2224" s="66">
        <f t="shared" si="497"/>
        <v>400</v>
      </c>
      <c r="R2224" s="66">
        <f t="shared" si="498"/>
        <v>400</v>
      </c>
      <c r="S2224" s="66">
        <f>Q2224-U2224-SUMIFS(条件付き不可!X:X,条件付き不可!E:E,D2224)</f>
        <v>400</v>
      </c>
      <c r="T2224" s="66">
        <f t="shared" si="495"/>
        <v>400</v>
      </c>
      <c r="U2224" s="66">
        <f>IF(COUNTIFS(条件付き不可!$E:$E,$D2224,条件付き不可!$C:$C,条件付き不可!$V$3)&gt;0,Q2224,SUMIFS(条件付き不可!$L:$L,条件付き不可!$E:$E,$D2224,条件付き不可!$C:$C,U$1))</f>
        <v>0</v>
      </c>
      <c r="V2224" s="66">
        <f>IF(COUNTIFS(条件付き不可!$E:$E,$D2224,条件付き不可!$C:$C,条件付き不可!$V$5)&gt;0,Q2224,IFERROR(VLOOKUP(D2224,条件付き不可!E:Y,21,0),0))</f>
        <v>0</v>
      </c>
    </row>
    <row r="2225" spans="1:22">
      <c r="A2225" s="53" t="str">
        <f t="shared" si="499"/>
        <v>052127</v>
      </c>
      <c r="B2225" s="53">
        <v>29</v>
      </c>
      <c r="C2225">
        <v>2224</v>
      </c>
      <c r="D2225">
        <v>52127</v>
      </c>
      <c r="E2225" t="s">
        <v>1390</v>
      </c>
      <c r="F2225" t="s">
        <v>1413</v>
      </c>
      <c r="G2225" t="str">
        <f>VLOOKUP(A2225,GIS!A:B,2,0)</f>
        <v>姉崎 G ・ 潮見通り Ｂ</v>
      </c>
      <c r="H2225" t="s">
        <v>1390</v>
      </c>
      <c r="I2225" t="s">
        <v>2627</v>
      </c>
      <c r="J2225" s="66">
        <v>570</v>
      </c>
      <c r="K2225" s="66">
        <v>570</v>
      </c>
      <c r="L2225" s="66">
        <v>570</v>
      </c>
      <c r="M2225" s="66">
        <v>570</v>
      </c>
      <c r="N2225" s="66">
        <f>VLOOKUP(A2225,GIS!A:C,3,0)</f>
        <v>570</v>
      </c>
      <c r="O2225" s="66" t="str">
        <f t="shared" si="496"/>
        <v/>
      </c>
      <c r="P2225" s="66" t="str">
        <f t="shared" si="494"/>
        <v/>
      </c>
      <c r="Q2225" s="66">
        <f t="shared" si="497"/>
        <v>570</v>
      </c>
      <c r="R2225" s="66">
        <f t="shared" si="498"/>
        <v>570</v>
      </c>
      <c r="S2225" s="66">
        <f>Q2225-U2225-SUMIFS(条件付き不可!X:X,条件付き不可!E:E,D2225)</f>
        <v>570</v>
      </c>
      <c r="T2225" s="66">
        <f t="shared" si="495"/>
        <v>570</v>
      </c>
      <c r="U2225" s="66">
        <f>IF(COUNTIFS(条件付き不可!$E:$E,$D2225,条件付き不可!$C:$C,条件付き不可!$V$3)&gt;0,Q2225,SUMIFS(条件付き不可!$L:$L,条件付き不可!$E:$E,$D2225,条件付き不可!$C:$C,U$1))</f>
        <v>0</v>
      </c>
      <c r="V2225" s="66">
        <f>IF(COUNTIFS(条件付き不可!$E:$E,$D2225,条件付き不可!$C:$C,条件付き不可!$V$5)&gt;0,Q2225,IFERROR(VLOOKUP(D2225,条件付き不可!E:Y,21,0),0))</f>
        <v>0</v>
      </c>
    </row>
    <row r="2226" spans="1:22">
      <c r="A2226" s="53" t="str">
        <f t="shared" si="499"/>
        <v>052128</v>
      </c>
      <c r="B2226" s="53">
        <v>29</v>
      </c>
      <c r="C2226">
        <v>2225</v>
      </c>
      <c r="D2226">
        <v>52128</v>
      </c>
      <c r="E2226" t="s">
        <v>1390</v>
      </c>
      <c r="F2226" t="s">
        <v>1413</v>
      </c>
      <c r="G2226" t="str">
        <f>VLOOKUP(A2226,GIS!A:B,2,0)</f>
        <v>姉崎 H　（姉崎郵便局）</v>
      </c>
      <c r="H2226" t="s">
        <v>1390</v>
      </c>
      <c r="I2226" t="s">
        <v>2627</v>
      </c>
      <c r="J2226" s="66">
        <v>505</v>
      </c>
      <c r="K2226" s="66">
        <v>505</v>
      </c>
      <c r="L2226" s="66">
        <v>505</v>
      </c>
      <c r="M2226" s="66">
        <v>505</v>
      </c>
      <c r="N2226" s="66">
        <f>VLOOKUP(A2226,GIS!A:C,3,0)</f>
        <v>505</v>
      </c>
      <c r="O2226" s="66" t="str">
        <f t="shared" si="496"/>
        <v/>
      </c>
      <c r="P2226" s="66" t="str">
        <f t="shared" si="494"/>
        <v/>
      </c>
      <c r="Q2226" s="66">
        <f t="shared" si="497"/>
        <v>505</v>
      </c>
      <c r="R2226" s="66">
        <f t="shared" si="498"/>
        <v>505</v>
      </c>
      <c r="S2226" s="66">
        <f>Q2226-U2226-SUMIFS(条件付き不可!X:X,条件付き不可!E:E,D2226)</f>
        <v>505</v>
      </c>
      <c r="T2226" s="66">
        <f t="shared" si="495"/>
        <v>505</v>
      </c>
      <c r="U2226" s="66">
        <f>IF(COUNTIFS(条件付き不可!$E:$E,$D2226,条件付き不可!$C:$C,条件付き不可!$V$3)&gt;0,Q2226,SUMIFS(条件付き不可!$L:$L,条件付き不可!$E:$E,$D2226,条件付き不可!$C:$C,U$1))</f>
        <v>0</v>
      </c>
      <c r="V2226" s="66">
        <f>IF(COUNTIFS(条件付き不可!$E:$E,$D2226,条件付き不可!$C:$C,条件付き不可!$V$5)&gt;0,Q2226,IFERROR(VLOOKUP(D2226,条件付き不可!E:Y,21,0),0))</f>
        <v>0</v>
      </c>
    </row>
    <row r="2227" spans="1:22">
      <c r="A2227" s="53" t="str">
        <f t="shared" si="499"/>
        <v>052129</v>
      </c>
      <c r="B2227" s="53">
        <v>29</v>
      </c>
      <c r="C2227">
        <v>2226</v>
      </c>
      <c r="D2227">
        <v>52129</v>
      </c>
      <c r="E2227" t="s">
        <v>1390</v>
      </c>
      <c r="F2227" t="s">
        <v>1413</v>
      </c>
      <c r="G2227" t="str">
        <f>VLOOKUP(A2227,GIS!A:B,2,0)</f>
        <v>姉崎  Ｉ　（姉崎公民館）</v>
      </c>
      <c r="H2227" t="s">
        <v>1390</v>
      </c>
      <c r="I2227" t="s">
        <v>2627</v>
      </c>
      <c r="J2227" s="66">
        <v>270</v>
      </c>
      <c r="K2227" s="66">
        <v>270</v>
      </c>
      <c r="L2227" s="66">
        <v>270</v>
      </c>
      <c r="M2227" s="66">
        <v>270</v>
      </c>
      <c r="N2227" s="66">
        <f>VLOOKUP(A2227,GIS!A:C,3,0)</f>
        <v>270</v>
      </c>
      <c r="O2227" s="66" t="str">
        <f t="shared" si="496"/>
        <v/>
      </c>
      <c r="P2227" s="66" t="str">
        <f t="shared" si="494"/>
        <v/>
      </c>
      <c r="Q2227" s="66">
        <f t="shared" si="497"/>
        <v>270</v>
      </c>
      <c r="R2227" s="66">
        <f t="shared" si="498"/>
        <v>270</v>
      </c>
      <c r="S2227" s="66">
        <f>Q2227-U2227-SUMIFS(条件付き不可!X:X,条件付き不可!E:E,D2227)</f>
        <v>270</v>
      </c>
      <c r="T2227" s="66">
        <f t="shared" si="495"/>
        <v>270</v>
      </c>
      <c r="U2227" s="66">
        <f>IF(COUNTIFS(条件付き不可!$E:$E,$D2227,条件付き不可!$C:$C,条件付き不可!$V$3)&gt;0,Q2227,SUMIFS(条件付き不可!$L:$L,条件付き不可!$E:$E,$D2227,条件付き不可!$C:$C,U$1))</f>
        <v>0</v>
      </c>
      <c r="V2227" s="66">
        <f>IF(COUNTIFS(条件付き不可!$E:$E,$D2227,条件付き不可!$C:$C,条件付き不可!$V$5)&gt;0,Q2227,IFERROR(VLOOKUP(D2227,条件付き不可!E:Y,21,0),0))</f>
        <v>0</v>
      </c>
    </row>
    <row r="2228" spans="1:22">
      <c r="A2228" s="53" t="str">
        <f t="shared" si="499"/>
        <v>052130</v>
      </c>
      <c r="B2228" s="53">
        <v>29</v>
      </c>
      <c r="C2228">
        <v>2227</v>
      </c>
      <c r="D2228">
        <v>52130</v>
      </c>
      <c r="E2228" t="s">
        <v>1390</v>
      </c>
      <c r="F2228" t="s">
        <v>1413</v>
      </c>
      <c r="G2228" t="str">
        <f>VLOOKUP(A2228,GIS!A:B,2,0)</f>
        <v>姉崎 Ｊ　（ＪＡ 姉崎）</v>
      </c>
      <c r="H2228" t="s">
        <v>1390</v>
      </c>
      <c r="I2228" t="s">
        <v>2627</v>
      </c>
      <c r="J2228" s="66">
        <v>275</v>
      </c>
      <c r="K2228" s="66">
        <v>275</v>
      </c>
      <c r="L2228" s="66">
        <v>275</v>
      </c>
      <c r="M2228" s="66">
        <v>275</v>
      </c>
      <c r="N2228" s="66">
        <f>VLOOKUP(A2228,GIS!A:C,3,0)</f>
        <v>275</v>
      </c>
      <c r="O2228" s="66" t="str">
        <f t="shared" si="496"/>
        <v/>
      </c>
      <c r="P2228" s="66" t="str">
        <f t="shared" si="494"/>
        <v/>
      </c>
      <c r="Q2228" s="66">
        <f t="shared" si="497"/>
        <v>275</v>
      </c>
      <c r="R2228" s="66">
        <f t="shared" si="498"/>
        <v>275</v>
      </c>
      <c r="S2228" s="66">
        <f>Q2228-U2228-SUMIFS(条件付き不可!X:X,条件付き不可!E:E,D2228)</f>
        <v>275</v>
      </c>
      <c r="T2228" s="66">
        <f t="shared" si="495"/>
        <v>275</v>
      </c>
      <c r="U2228" s="66">
        <f>IF(COUNTIFS(条件付き不可!$E:$E,$D2228,条件付き不可!$C:$C,条件付き不可!$V$3)&gt;0,Q2228,SUMIFS(条件付き不可!$L:$L,条件付き不可!$E:$E,$D2228,条件付き不可!$C:$C,U$1))</f>
        <v>0</v>
      </c>
      <c r="V2228" s="66">
        <f>IF(COUNTIFS(条件付き不可!$E:$E,$D2228,条件付き不可!$C:$C,条件付き不可!$V$5)&gt;0,Q2228,IFERROR(VLOOKUP(D2228,条件付き不可!E:Y,21,0),0))</f>
        <v>0</v>
      </c>
    </row>
    <row r="2229" spans="1:22">
      <c r="A2229" s="53" t="str">
        <f t="shared" si="499"/>
        <v>052173</v>
      </c>
      <c r="B2229" s="53">
        <v>29</v>
      </c>
      <c r="C2229">
        <v>2228</v>
      </c>
      <c r="D2229">
        <v>52173</v>
      </c>
      <c r="E2229" t="s">
        <v>1390</v>
      </c>
      <c r="F2229" t="s">
        <v>1413</v>
      </c>
      <c r="G2229" t="str">
        <f>VLOOKUP(A2229,GIS!A:B,2,0)</f>
        <v>姉崎 Ｌ</v>
      </c>
      <c r="H2229" t="s">
        <v>1390</v>
      </c>
      <c r="I2229" t="s">
        <v>2627</v>
      </c>
      <c r="J2229" s="66">
        <v>225</v>
      </c>
      <c r="K2229" s="66">
        <v>225</v>
      </c>
      <c r="L2229" s="66">
        <v>225</v>
      </c>
      <c r="M2229" s="66">
        <v>225</v>
      </c>
      <c r="N2229" s="66">
        <f>VLOOKUP(A2229,GIS!A:C,3,0)</f>
        <v>225</v>
      </c>
      <c r="O2229" s="66" t="str">
        <f t="shared" si="496"/>
        <v/>
      </c>
      <c r="P2229" s="66" t="str">
        <f t="shared" si="494"/>
        <v/>
      </c>
      <c r="Q2229" s="66">
        <f t="shared" si="497"/>
        <v>225</v>
      </c>
      <c r="R2229" s="66">
        <f t="shared" si="498"/>
        <v>225</v>
      </c>
      <c r="S2229" s="66">
        <f>Q2229-U2229-SUMIFS(条件付き不可!X:X,条件付き不可!E:E,D2229)</f>
        <v>225</v>
      </c>
      <c r="T2229" s="66">
        <f t="shared" si="495"/>
        <v>225</v>
      </c>
      <c r="U2229" s="66">
        <f>IF(COUNTIFS(条件付き不可!$E:$E,$D2229,条件付き不可!$C:$C,条件付き不可!$V$3)&gt;0,Q2229,SUMIFS(条件付き不可!$L:$L,条件付き不可!$E:$E,$D2229,条件付き不可!$C:$C,U$1))</f>
        <v>0</v>
      </c>
      <c r="V2229" s="66">
        <f>IF(COUNTIFS(条件付き不可!$E:$E,$D2229,条件付き不可!$C:$C,条件付き不可!$V$5)&gt;0,Q2229,IFERROR(VLOOKUP(D2229,条件付き不可!E:Y,21,0),0))</f>
        <v>0</v>
      </c>
    </row>
    <row r="2230" spans="1:22">
      <c r="A2230" s="53" t="str">
        <f t="shared" si="499"/>
        <v>052174</v>
      </c>
      <c r="B2230" s="53">
        <v>29</v>
      </c>
      <c r="C2230">
        <v>2229</v>
      </c>
      <c r="D2230">
        <v>52174</v>
      </c>
      <c r="E2230" t="s">
        <v>1390</v>
      </c>
      <c r="F2230" t="s">
        <v>1413</v>
      </c>
      <c r="G2230" t="str">
        <f>VLOOKUP(A2230,GIS!A:B,2,0)</f>
        <v>姉崎西 ２ ・ ３</v>
      </c>
      <c r="H2230" t="s">
        <v>1390</v>
      </c>
      <c r="I2230" t="s">
        <v>2627</v>
      </c>
      <c r="J2230" s="66">
        <v>315</v>
      </c>
      <c r="K2230" s="66">
        <v>315</v>
      </c>
      <c r="L2230" s="66">
        <v>315</v>
      </c>
      <c r="M2230" s="66">
        <v>315</v>
      </c>
      <c r="N2230" s="66">
        <f>VLOOKUP(A2230,GIS!A:C,3,0)</f>
        <v>315</v>
      </c>
      <c r="O2230" s="66" t="str">
        <f t="shared" si="496"/>
        <v/>
      </c>
      <c r="P2230" s="66" t="str">
        <f t="shared" si="494"/>
        <v/>
      </c>
      <c r="Q2230" s="66">
        <f t="shared" si="497"/>
        <v>315</v>
      </c>
      <c r="R2230" s="66">
        <f t="shared" si="498"/>
        <v>315</v>
      </c>
      <c r="S2230" s="66">
        <f>Q2230-U2230-SUMIFS(条件付き不可!X:X,条件付き不可!E:E,D2230)</f>
        <v>315</v>
      </c>
      <c r="T2230" s="66">
        <f t="shared" si="495"/>
        <v>315</v>
      </c>
      <c r="U2230" s="66">
        <f>IF(COUNTIFS(条件付き不可!$E:$E,$D2230,条件付き不可!$C:$C,条件付き不可!$V$3)&gt;0,Q2230,SUMIFS(条件付き不可!$L:$L,条件付き不可!$E:$E,$D2230,条件付き不可!$C:$C,U$1))</f>
        <v>0</v>
      </c>
      <c r="V2230" s="66">
        <f>IF(COUNTIFS(条件付き不可!$E:$E,$D2230,条件付き不可!$C:$C,条件付き不可!$V$5)&gt;0,Q2230,IFERROR(VLOOKUP(D2230,条件付き不可!E:Y,21,0),0))</f>
        <v>0</v>
      </c>
    </row>
    <row r="2231" spans="1:22">
      <c r="A2231" s="53" t="str">
        <f t="shared" si="499"/>
        <v>052135</v>
      </c>
      <c r="B2231" s="53">
        <v>29</v>
      </c>
      <c r="C2231">
        <v>2230</v>
      </c>
      <c r="D2231">
        <v>52135</v>
      </c>
      <c r="E2231" t="s">
        <v>1390</v>
      </c>
      <c r="F2231" t="s">
        <v>1414</v>
      </c>
      <c r="G2231" t="str">
        <f>VLOOKUP(A2231,GIS!A:B,2,0)</f>
        <v>青葉台 １</v>
      </c>
      <c r="H2231" t="s">
        <v>1390</v>
      </c>
      <c r="I2231" t="s">
        <v>2627</v>
      </c>
      <c r="J2231" s="66">
        <v>260</v>
      </c>
      <c r="K2231" s="66">
        <v>260</v>
      </c>
      <c r="L2231" s="66">
        <v>260</v>
      </c>
      <c r="M2231" s="66">
        <v>260</v>
      </c>
      <c r="N2231" s="66">
        <f>VLOOKUP(A2231,GIS!A:C,3,0)</f>
        <v>260</v>
      </c>
      <c r="O2231" s="66" t="str">
        <f t="shared" si="496"/>
        <v/>
      </c>
      <c r="P2231" s="66" t="str">
        <f t="shared" si="494"/>
        <v/>
      </c>
      <c r="Q2231" s="66">
        <f t="shared" si="497"/>
        <v>260</v>
      </c>
      <c r="R2231" s="66">
        <f t="shared" si="498"/>
        <v>260</v>
      </c>
      <c r="S2231" s="66">
        <f>Q2231-U2231-SUMIFS(条件付き不可!X:X,条件付き不可!E:E,D2231)</f>
        <v>260</v>
      </c>
      <c r="T2231" s="66">
        <f t="shared" si="495"/>
        <v>260</v>
      </c>
      <c r="U2231" s="66">
        <f>IF(COUNTIFS(条件付き不可!$E:$E,$D2231,条件付き不可!$C:$C,条件付き不可!$V$3)&gt;0,Q2231,SUMIFS(条件付き不可!$L:$L,条件付き不可!$E:$E,$D2231,条件付き不可!$C:$C,U$1))</f>
        <v>0</v>
      </c>
      <c r="V2231" s="66">
        <f>IF(COUNTIFS(条件付き不可!$E:$E,$D2231,条件付き不可!$C:$C,条件付き不可!$V$5)&gt;0,Q2231,IFERROR(VLOOKUP(D2231,条件付き不可!E:Y,21,0),0))</f>
        <v>0</v>
      </c>
    </row>
    <row r="2232" spans="1:22">
      <c r="A2232" s="53" t="str">
        <f t="shared" si="499"/>
        <v>052136</v>
      </c>
      <c r="B2232" s="53">
        <v>29</v>
      </c>
      <c r="C2232">
        <v>2231</v>
      </c>
      <c r="D2232">
        <v>52136</v>
      </c>
      <c r="E2232" t="s">
        <v>1390</v>
      </c>
      <c r="F2232" t="s">
        <v>1414</v>
      </c>
      <c r="G2232" t="str">
        <f>VLOOKUP(A2232,GIS!A:B,2,0)</f>
        <v>青葉台 ２</v>
      </c>
      <c r="H2232" t="s">
        <v>1390</v>
      </c>
      <c r="I2232" t="s">
        <v>2627</v>
      </c>
      <c r="J2232" s="66">
        <v>430</v>
      </c>
      <c r="K2232" s="66">
        <v>430</v>
      </c>
      <c r="L2232" s="66">
        <v>430</v>
      </c>
      <c r="M2232" s="66">
        <v>430</v>
      </c>
      <c r="N2232" s="66">
        <f>VLOOKUP(A2232,GIS!A:C,3,0)</f>
        <v>430</v>
      </c>
      <c r="O2232" s="66" t="str">
        <f t="shared" si="496"/>
        <v/>
      </c>
      <c r="P2232" s="66" t="str">
        <f t="shared" si="494"/>
        <v/>
      </c>
      <c r="Q2232" s="66">
        <f t="shared" si="497"/>
        <v>430</v>
      </c>
      <c r="R2232" s="66">
        <f t="shared" si="498"/>
        <v>430</v>
      </c>
      <c r="S2232" s="66">
        <f>Q2232-U2232-SUMIFS(条件付き不可!X:X,条件付き不可!E:E,D2232)</f>
        <v>430</v>
      </c>
      <c r="T2232" s="66">
        <f t="shared" si="495"/>
        <v>430</v>
      </c>
      <c r="U2232" s="66">
        <f>IF(COUNTIFS(条件付き不可!$E:$E,$D2232,条件付き不可!$C:$C,条件付き不可!$V$3)&gt;0,Q2232,SUMIFS(条件付き不可!$L:$L,条件付き不可!$E:$E,$D2232,条件付き不可!$C:$C,U$1))</f>
        <v>0</v>
      </c>
      <c r="V2232" s="66">
        <f>IF(COUNTIFS(条件付き不可!$E:$E,$D2232,条件付き不可!$C:$C,条件付き不可!$V$5)&gt;0,Q2232,IFERROR(VLOOKUP(D2232,条件付き不可!E:Y,21,0),0))</f>
        <v>0</v>
      </c>
    </row>
    <row r="2233" spans="1:22">
      <c r="A2233" s="53" t="str">
        <f t="shared" si="499"/>
        <v>052137</v>
      </c>
      <c r="B2233" s="53">
        <v>29</v>
      </c>
      <c r="C2233">
        <v>2232</v>
      </c>
      <c r="D2233">
        <v>52137</v>
      </c>
      <c r="E2233" t="s">
        <v>1390</v>
      </c>
      <c r="F2233" t="s">
        <v>1414</v>
      </c>
      <c r="G2233" t="str">
        <f>VLOOKUP(A2233,GIS!A:B,2,0)</f>
        <v>青葉台 ３</v>
      </c>
      <c r="H2233" t="s">
        <v>1390</v>
      </c>
      <c r="I2233" t="s">
        <v>2627</v>
      </c>
      <c r="J2233" s="66">
        <v>354</v>
      </c>
      <c r="K2233" s="66">
        <v>354</v>
      </c>
      <c r="L2233" s="66">
        <v>354</v>
      </c>
      <c r="M2233" s="66">
        <v>354</v>
      </c>
      <c r="N2233" s="66">
        <f>VLOOKUP(A2233,GIS!A:C,3,0)</f>
        <v>354</v>
      </c>
      <c r="O2233" s="66" t="str">
        <f t="shared" si="496"/>
        <v/>
      </c>
      <c r="P2233" s="66" t="str">
        <f t="shared" si="494"/>
        <v/>
      </c>
      <c r="Q2233" s="66">
        <f t="shared" si="497"/>
        <v>354</v>
      </c>
      <c r="R2233" s="66">
        <f t="shared" si="498"/>
        <v>354</v>
      </c>
      <c r="S2233" s="66">
        <f>Q2233-U2233-SUMIFS(条件付き不可!X:X,条件付き不可!E:E,D2233)</f>
        <v>354</v>
      </c>
      <c r="T2233" s="66">
        <f t="shared" si="495"/>
        <v>354</v>
      </c>
      <c r="U2233" s="66">
        <f>IF(COUNTIFS(条件付き不可!$E:$E,$D2233,条件付き不可!$C:$C,条件付き不可!$V$3)&gt;0,Q2233,SUMIFS(条件付き不可!$L:$L,条件付き不可!$E:$E,$D2233,条件付き不可!$C:$C,U$1))</f>
        <v>0</v>
      </c>
      <c r="V2233" s="66">
        <f>IF(COUNTIFS(条件付き不可!$E:$E,$D2233,条件付き不可!$C:$C,条件付き不可!$V$5)&gt;0,Q2233,IFERROR(VLOOKUP(D2233,条件付き不可!E:Y,21,0),0))</f>
        <v>0</v>
      </c>
    </row>
    <row r="2234" spans="1:22">
      <c r="A2234" s="53" t="str">
        <f t="shared" si="499"/>
        <v>052138</v>
      </c>
      <c r="B2234" s="53">
        <v>29</v>
      </c>
      <c r="C2234">
        <v>2233</v>
      </c>
      <c r="D2234">
        <v>52138</v>
      </c>
      <c r="E2234" t="s">
        <v>1390</v>
      </c>
      <c r="F2234" t="s">
        <v>1414</v>
      </c>
      <c r="G2234" t="str">
        <f>VLOOKUP(A2234,GIS!A:B,2,0)</f>
        <v>青葉台 ４</v>
      </c>
      <c r="H2234" t="s">
        <v>1390</v>
      </c>
      <c r="I2234" t="s">
        <v>2627</v>
      </c>
      <c r="J2234" s="66">
        <v>420</v>
      </c>
      <c r="K2234" s="66">
        <v>420</v>
      </c>
      <c r="L2234" s="66">
        <v>420</v>
      </c>
      <c r="M2234" s="66">
        <v>420</v>
      </c>
      <c r="N2234" s="66">
        <f>VLOOKUP(A2234,GIS!A:C,3,0)</f>
        <v>420</v>
      </c>
      <c r="O2234" s="66" t="str">
        <f t="shared" si="496"/>
        <v/>
      </c>
      <c r="P2234" s="66" t="str">
        <f t="shared" si="494"/>
        <v/>
      </c>
      <c r="Q2234" s="66">
        <f t="shared" si="497"/>
        <v>420</v>
      </c>
      <c r="R2234" s="66">
        <f t="shared" si="498"/>
        <v>420</v>
      </c>
      <c r="S2234" s="66">
        <f>Q2234-U2234-SUMIFS(条件付き不可!X:X,条件付き不可!E:E,D2234)</f>
        <v>420</v>
      </c>
      <c r="T2234" s="66">
        <f t="shared" si="495"/>
        <v>420</v>
      </c>
      <c r="U2234" s="66">
        <f>IF(COUNTIFS(条件付き不可!$E:$E,$D2234,条件付き不可!$C:$C,条件付き不可!$V$3)&gt;0,Q2234,SUMIFS(条件付き不可!$L:$L,条件付き不可!$E:$E,$D2234,条件付き不可!$C:$C,U$1))</f>
        <v>0</v>
      </c>
      <c r="V2234" s="66">
        <f>IF(COUNTIFS(条件付き不可!$E:$E,$D2234,条件付き不可!$C:$C,条件付き不可!$V$5)&gt;0,Q2234,IFERROR(VLOOKUP(D2234,条件付き不可!E:Y,21,0),0))</f>
        <v>0</v>
      </c>
    </row>
    <row r="2235" spans="1:22">
      <c r="A2235" s="53" t="str">
        <f t="shared" si="499"/>
        <v>052139</v>
      </c>
      <c r="B2235" s="53">
        <v>29</v>
      </c>
      <c r="C2235">
        <v>2234</v>
      </c>
      <c r="D2235">
        <v>52139</v>
      </c>
      <c r="E2235" t="s">
        <v>1390</v>
      </c>
      <c r="F2235" t="s">
        <v>1414</v>
      </c>
      <c r="G2235" t="str">
        <f>VLOOKUP(A2235,GIS!A:B,2,0)</f>
        <v>青葉台 ５</v>
      </c>
      <c r="H2235" t="s">
        <v>1390</v>
      </c>
      <c r="I2235" t="s">
        <v>2627</v>
      </c>
      <c r="J2235" s="66">
        <v>285</v>
      </c>
      <c r="K2235" s="66">
        <v>285</v>
      </c>
      <c r="L2235" s="66">
        <v>285</v>
      </c>
      <c r="M2235" s="66">
        <v>285</v>
      </c>
      <c r="N2235" s="66">
        <f>VLOOKUP(A2235,GIS!A:C,3,0)</f>
        <v>285</v>
      </c>
      <c r="O2235" s="66" t="str">
        <f t="shared" si="496"/>
        <v/>
      </c>
      <c r="P2235" s="66" t="str">
        <f t="shared" si="494"/>
        <v/>
      </c>
      <c r="Q2235" s="66">
        <f t="shared" si="497"/>
        <v>285</v>
      </c>
      <c r="R2235" s="66">
        <f t="shared" si="498"/>
        <v>285</v>
      </c>
      <c r="S2235" s="66">
        <f>Q2235-U2235-SUMIFS(条件付き不可!X:X,条件付き不可!E:E,D2235)</f>
        <v>285</v>
      </c>
      <c r="T2235" s="66">
        <f t="shared" si="495"/>
        <v>285</v>
      </c>
      <c r="U2235" s="66">
        <f>IF(COUNTIFS(条件付き不可!$E:$E,$D2235,条件付き不可!$C:$C,条件付き不可!$V$3)&gt;0,Q2235,SUMIFS(条件付き不可!$L:$L,条件付き不可!$E:$E,$D2235,条件付き不可!$C:$C,U$1))</f>
        <v>0</v>
      </c>
      <c r="V2235" s="66">
        <f>IF(COUNTIFS(条件付き不可!$E:$E,$D2235,条件付き不可!$C:$C,条件付き不可!$V$5)&gt;0,Q2235,IFERROR(VLOOKUP(D2235,条件付き不可!E:Y,21,0),0))</f>
        <v>0</v>
      </c>
    </row>
    <row r="2236" spans="1:22">
      <c r="A2236" s="53" t="str">
        <f t="shared" si="499"/>
        <v>052140</v>
      </c>
      <c r="B2236" s="53">
        <v>29</v>
      </c>
      <c r="C2236">
        <v>2235</v>
      </c>
      <c r="D2236">
        <v>52140</v>
      </c>
      <c r="E2236" t="s">
        <v>1390</v>
      </c>
      <c r="F2236" t="s">
        <v>1414</v>
      </c>
      <c r="G2236" t="str">
        <f>VLOOKUP(A2236,GIS!A:B,2,0)</f>
        <v>青葉台 ６</v>
      </c>
      <c r="H2236" t="s">
        <v>1390</v>
      </c>
      <c r="I2236" t="s">
        <v>2627</v>
      </c>
      <c r="J2236" s="66">
        <v>380</v>
      </c>
      <c r="K2236" s="66">
        <v>380</v>
      </c>
      <c r="L2236" s="66">
        <v>380</v>
      </c>
      <c r="M2236" s="66">
        <v>380</v>
      </c>
      <c r="N2236" s="66">
        <f>VLOOKUP(A2236,GIS!A:C,3,0)</f>
        <v>380</v>
      </c>
      <c r="O2236" s="66" t="str">
        <f t="shared" si="496"/>
        <v/>
      </c>
      <c r="P2236" s="66" t="str">
        <f t="shared" si="494"/>
        <v/>
      </c>
      <c r="Q2236" s="66">
        <f t="shared" si="497"/>
        <v>380</v>
      </c>
      <c r="R2236" s="66">
        <f t="shared" si="498"/>
        <v>380</v>
      </c>
      <c r="S2236" s="66">
        <f>Q2236-U2236-SUMIFS(条件付き不可!X:X,条件付き不可!E:E,D2236)</f>
        <v>380</v>
      </c>
      <c r="T2236" s="66">
        <f t="shared" si="495"/>
        <v>380</v>
      </c>
      <c r="U2236" s="66">
        <f>IF(COUNTIFS(条件付き不可!$E:$E,$D2236,条件付き不可!$C:$C,条件付き不可!$V$3)&gt;0,Q2236,SUMIFS(条件付き不可!$L:$L,条件付き不可!$E:$E,$D2236,条件付き不可!$C:$C,U$1))</f>
        <v>0</v>
      </c>
      <c r="V2236" s="66">
        <f>IF(COUNTIFS(条件付き不可!$E:$E,$D2236,条件付き不可!$C:$C,条件付き不可!$V$5)&gt;0,Q2236,IFERROR(VLOOKUP(D2236,条件付き不可!E:Y,21,0),0))</f>
        <v>0</v>
      </c>
    </row>
    <row r="2237" spans="1:22">
      <c r="A2237" s="53" t="str">
        <f t="shared" si="499"/>
        <v>052142</v>
      </c>
      <c r="B2237" s="53">
        <v>29</v>
      </c>
      <c r="C2237">
        <v>2236</v>
      </c>
      <c r="D2237">
        <v>52142</v>
      </c>
      <c r="E2237" t="s">
        <v>1390</v>
      </c>
      <c r="F2237" t="s">
        <v>1414</v>
      </c>
      <c r="G2237" t="str">
        <f>VLOOKUP(A2237,GIS!A:B,2,0)</f>
        <v>青葉台 ７</v>
      </c>
      <c r="H2237" t="s">
        <v>1390</v>
      </c>
      <c r="I2237" t="s">
        <v>2627</v>
      </c>
      <c r="J2237" s="66">
        <v>510</v>
      </c>
      <c r="K2237" s="66">
        <v>510</v>
      </c>
      <c r="L2237" s="66">
        <v>510</v>
      </c>
      <c r="M2237" s="66">
        <v>510</v>
      </c>
      <c r="N2237" s="66">
        <f>VLOOKUP(A2237,GIS!A:C,3,0)</f>
        <v>510</v>
      </c>
      <c r="O2237" s="66" t="str">
        <f t="shared" si="496"/>
        <v/>
      </c>
      <c r="P2237" s="66" t="str">
        <f t="shared" si="494"/>
        <v/>
      </c>
      <c r="Q2237" s="66">
        <f t="shared" si="497"/>
        <v>510</v>
      </c>
      <c r="R2237" s="66">
        <f t="shared" si="498"/>
        <v>510</v>
      </c>
      <c r="S2237" s="66">
        <f>Q2237-U2237-SUMIFS(条件付き不可!X:X,条件付き不可!E:E,D2237)</f>
        <v>510</v>
      </c>
      <c r="T2237" s="66">
        <f t="shared" si="495"/>
        <v>510</v>
      </c>
      <c r="U2237" s="66">
        <f>IF(COUNTIFS(条件付き不可!$E:$E,$D2237,条件付き不可!$C:$C,条件付き不可!$V$3)&gt;0,Q2237,SUMIFS(条件付き不可!$L:$L,条件付き不可!$E:$E,$D2237,条件付き不可!$C:$C,U$1))</f>
        <v>0</v>
      </c>
      <c r="V2237" s="66">
        <f>IF(COUNTIFS(条件付き不可!$E:$E,$D2237,条件付き不可!$C:$C,条件付き不可!$V$5)&gt;0,Q2237,IFERROR(VLOOKUP(D2237,条件付き不可!E:Y,21,0),0))</f>
        <v>0</v>
      </c>
    </row>
    <row r="2238" spans="1:22">
      <c r="A2238" s="53" t="str">
        <f t="shared" si="499"/>
        <v>052167</v>
      </c>
      <c r="B2238" s="53">
        <v>29</v>
      </c>
      <c r="C2238">
        <v>2237</v>
      </c>
      <c r="D2238">
        <v>52167</v>
      </c>
      <c r="E2238" t="s">
        <v>1390</v>
      </c>
      <c r="F2238" t="s">
        <v>1414</v>
      </c>
      <c r="G2238" t="str">
        <f>VLOOKUP(A2238,GIS!A:B,2,0)</f>
        <v>姉崎 Ｋ　（ダイアパレス）</v>
      </c>
      <c r="H2238" t="s">
        <v>1390</v>
      </c>
      <c r="I2238" t="s">
        <v>2627</v>
      </c>
      <c r="J2238" s="66">
        <v>295</v>
      </c>
      <c r="K2238" s="66">
        <v>295</v>
      </c>
      <c r="L2238" s="66">
        <v>295</v>
      </c>
      <c r="M2238" s="66">
        <v>295</v>
      </c>
      <c r="N2238" s="66">
        <f>VLOOKUP(A2238,GIS!A:C,3,0)</f>
        <v>295</v>
      </c>
      <c r="O2238" s="66" t="str">
        <f t="shared" si="496"/>
        <v/>
      </c>
      <c r="P2238" s="66" t="str">
        <f t="shared" si="494"/>
        <v/>
      </c>
      <c r="Q2238" s="66">
        <f t="shared" si="497"/>
        <v>295</v>
      </c>
      <c r="R2238" s="66">
        <f t="shared" si="498"/>
        <v>295</v>
      </c>
      <c r="S2238" s="66">
        <f>Q2238-U2238-SUMIFS(条件付き不可!X:X,条件付き不可!E:E,D2238)</f>
        <v>295</v>
      </c>
      <c r="T2238" s="66">
        <f t="shared" si="495"/>
        <v>295</v>
      </c>
      <c r="U2238" s="66">
        <f>IF(COUNTIFS(条件付き不可!$E:$E,$D2238,条件付き不可!$C:$C,条件付き不可!$V$3)&gt;0,Q2238,SUMIFS(条件付き不可!$L:$L,条件付き不可!$E:$E,$D2238,条件付き不可!$C:$C,U$1))</f>
        <v>0</v>
      </c>
      <c r="V2238" s="66">
        <f>IF(COUNTIFS(条件付き不可!$E:$E,$D2238,条件付き不可!$C:$C,条件付き不可!$V$5)&gt;0,Q2238,IFERROR(VLOOKUP(D2238,条件付き不可!E:Y,21,0),0))</f>
        <v>0</v>
      </c>
    </row>
    <row r="2239" spans="1:22">
      <c r="A2239" s="53" t="str">
        <f t="shared" si="499"/>
        <v>052144</v>
      </c>
      <c r="B2239" s="53">
        <v>29</v>
      </c>
      <c r="C2239">
        <v>2238</v>
      </c>
      <c r="D2239">
        <v>52144</v>
      </c>
      <c r="E2239" t="s">
        <v>1390</v>
      </c>
      <c r="F2239" t="s">
        <v>1417</v>
      </c>
      <c r="G2239" t="str">
        <f>VLOOKUP(A2239,GIS!A:B,2,0)</f>
        <v>泉台 １ ・ ２</v>
      </c>
      <c r="H2239" t="s">
        <v>1390</v>
      </c>
      <c r="I2239" t="s">
        <v>2627</v>
      </c>
      <c r="J2239" s="66">
        <v>365</v>
      </c>
      <c r="K2239" s="66">
        <v>365</v>
      </c>
      <c r="L2239" s="66">
        <v>365</v>
      </c>
      <c r="M2239" s="66">
        <v>365</v>
      </c>
      <c r="N2239" s="66">
        <f>VLOOKUP(A2239,GIS!A:C,3,0)</f>
        <v>365</v>
      </c>
      <c r="O2239" s="66" t="str">
        <f t="shared" si="496"/>
        <v/>
      </c>
      <c r="P2239" s="66" t="str">
        <f t="shared" ref="P2239:P2302" si="506">IF(J2239=K2239,IF(J2239=L2239,"","✕"),"✕")</f>
        <v/>
      </c>
      <c r="Q2239" s="66">
        <f t="shared" si="497"/>
        <v>365</v>
      </c>
      <c r="R2239" s="66">
        <f t="shared" si="498"/>
        <v>365</v>
      </c>
      <c r="S2239" s="66">
        <f>Q2239-U2239-SUMIFS(条件付き不可!X:X,条件付き不可!E:E,D2239)</f>
        <v>365</v>
      </c>
      <c r="T2239" s="66">
        <f t="shared" si="495"/>
        <v>365</v>
      </c>
      <c r="U2239" s="66">
        <f>IF(COUNTIFS(条件付き不可!$E:$E,$D2239,条件付き不可!$C:$C,条件付き不可!$V$3)&gt;0,Q2239,SUMIFS(条件付き不可!$L:$L,条件付き不可!$E:$E,$D2239,条件付き不可!$C:$C,U$1))</f>
        <v>0</v>
      </c>
      <c r="V2239" s="66">
        <f>IF(COUNTIFS(条件付き不可!$E:$E,$D2239,条件付き不可!$C:$C,条件付き不可!$V$5)&gt;0,Q2239,IFERROR(VLOOKUP(D2239,条件付き不可!E:Y,21,0),0))</f>
        <v>0</v>
      </c>
    </row>
    <row r="2240" spans="1:22">
      <c r="A2240" s="53" t="str">
        <f t="shared" si="499"/>
        <v>052145</v>
      </c>
      <c r="B2240" s="53">
        <v>29</v>
      </c>
      <c r="C2240">
        <v>2239</v>
      </c>
      <c r="D2240">
        <v>52145</v>
      </c>
      <c r="E2240" t="s">
        <v>1390</v>
      </c>
      <c r="F2240" t="s">
        <v>1417</v>
      </c>
      <c r="G2240" t="str">
        <f>VLOOKUP(A2240,GIS!A:B,2,0)</f>
        <v>泉台 ２ ・ ３</v>
      </c>
      <c r="H2240" t="s">
        <v>1390</v>
      </c>
      <c r="I2240" t="s">
        <v>2627</v>
      </c>
      <c r="J2240" s="66">
        <v>460</v>
      </c>
      <c r="K2240" s="66">
        <v>460</v>
      </c>
      <c r="L2240" s="66">
        <v>460</v>
      </c>
      <c r="M2240" s="66">
        <v>460</v>
      </c>
      <c r="N2240" s="66">
        <f>VLOOKUP(A2240,GIS!A:C,3,0)</f>
        <v>460</v>
      </c>
      <c r="O2240" s="66" t="str">
        <f t="shared" si="496"/>
        <v/>
      </c>
      <c r="P2240" s="66" t="str">
        <f t="shared" si="506"/>
        <v/>
      </c>
      <c r="Q2240" s="66">
        <f t="shared" si="497"/>
        <v>460</v>
      </c>
      <c r="R2240" s="66">
        <f t="shared" si="498"/>
        <v>460</v>
      </c>
      <c r="S2240" s="66">
        <f>Q2240-U2240-SUMIFS(条件付き不可!X:X,条件付き不可!E:E,D2240)</f>
        <v>460</v>
      </c>
      <c r="T2240" s="66">
        <f t="shared" si="495"/>
        <v>460</v>
      </c>
      <c r="U2240" s="66">
        <f>IF(COUNTIFS(条件付き不可!$E:$E,$D2240,条件付き不可!$C:$C,条件付き不可!$V$3)&gt;0,Q2240,SUMIFS(条件付き不可!$L:$L,条件付き不可!$E:$E,$D2240,条件付き不可!$C:$C,U$1))</f>
        <v>0</v>
      </c>
      <c r="V2240" s="66">
        <f>IF(COUNTIFS(条件付き不可!$E:$E,$D2240,条件付き不可!$C:$C,条件付き不可!$V$5)&gt;0,Q2240,IFERROR(VLOOKUP(D2240,条件付き不可!E:Y,21,0),0))</f>
        <v>0</v>
      </c>
    </row>
    <row r="2241" spans="1:22">
      <c r="A2241" s="53" t="str">
        <f t="shared" si="499"/>
        <v>052146</v>
      </c>
      <c r="B2241" s="53">
        <v>29</v>
      </c>
      <c r="C2241">
        <v>2240</v>
      </c>
      <c r="D2241">
        <v>52146</v>
      </c>
      <c r="E2241" t="s">
        <v>1390</v>
      </c>
      <c r="F2241" t="s">
        <v>1417</v>
      </c>
      <c r="G2241" t="str">
        <f>VLOOKUP(A2241,GIS!A:B,2,0)</f>
        <v>泉台 ４ ・ ５</v>
      </c>
      <c r="H2241" t="s">
        <v>1390</v>
      </c>
      <c r="I2241" t="s">
        <v>2627</v>
      </c>
      <c r="J2241" s="66">
        <v>415</v>
      </c>
      <c r="K2241" s="66">
        <v>415</v>
      </c>
      <c r="L2241" s="66">
        <v>415</v>
      </c>
      <c r="M2241" s="66">
        <v>415</v>
      </c>
      <c r="N2241" s="66">
        <f>VLOOKUP(A2241,GIS!A:C,3,0)</f>
        <v>415</v>
      </c>
      <c r="O2241" s="66" t="str">
        <f t="shared" si="496"/>
        <v/>
      </c>
      <c r="P2241" s="66" t="str">
        <f t="shared" si="506"/>
        <v/>
      </c>
      <c r="Q2241" s="66">
        <f t="shared" si="497"/>
        <v>415</v>
      </c>
      <c r="R2241" s="66">
        <f t="shared" si="498"/>
        <v>415</v>
      </c>
      <c r="S2241" s="66">
        <f>Q2241-U2241-SUMIFS(条件付き不可!X:X,条件付き不可!E:E,D2241)</f>
        <v>415</v>
      </c>
      <c r="T2241" s="66">
        <f t="shared" si="495"/>
        <v>415</v>
      </c>
      <c r="U2241" s="66">
        <f>IF(COUNTIFS(条件付き不可!$E:$E,$D2241,条件付き不可!$C:$C,条件付き不可!$V$3)&gt;0,Q2241,SUMIFS(条件付き不可!$L:$L,条件付き不可!$E:$E,$D2241,条件付き不可!$C:$C,U$1))</f>
        <v>0</v>
      </c>
      <c r="V2241" s="66">
        <f>IF(COUNTIFS(条件付き不可!$E:$E,$D2241,条件付き不可!$C:$C,条件付き不可!$V$5)&gt;0,Q2241,IFERROR(VLOOKUP(D2241,条件付き不可!E:Y,21,0),0))</f>
        <v>0</v>
      </c>
    </row>
    <row r="2242" spans="1:22">
      <c r="A2242" s="53" t="str">
        <f t="shared" si="499"/>
        <v>052147</v>
      </c>
      <c r="B2242" s="53">
        <v>29</v>
      </c>
      <c r="C2242">
        <v>2241</v>
      </c>
      <c r="D2242">
        <v>52147</v>
      </c>
      <c r="E2242" t="s">
        <v>1390</v>
      </c>
      <c r="F2242" t="s">
        <v>1418</v>
      </c>
      <c r="G2242" t="str">
        <f>VLOOKUP(A2242,GIS!A:B,2,0)</f>
        <v>椎の木台 １ ・ ２</v>
      </c>
      <c r="H2242" t="s">
        <v>1390</v>
      </c>
      <c r="I2242" t="s">
        <v>2627</v>
      </c>
      <c r="J2242" s="66">
        <v>515</v>
      </c>
      <c r="K2242" s="66">
        <v>515</v>
      </c>
      <c r="L2242" s="66">
        <v>515</v>
      </c>
      <c r="M2242" s="66">
        <v>515</v>
      </c>
      <c r="N2242" s="66">
        <f>VLOOKUP(A2242,GIS!A:C,3,0)</f>
        <v>515</v>
      </c>
      <c r="O2242" s="66" t="str">
        <f t="shared" si="496"/>
        <v/>
      </c>
      <c r="P2242" s="66" t="str">
        <f t="shared" si="506"/>
        <v/>
      </c>
      <c r="Q2242" s="66">
        <f t="shared" si="497"/>
        <v>515</v>
      </c>
      <c r="R2242" s="66">
        <f t="shared" si="498"/>
        <v>515</v>
      </c>
      <c r="S2242" s="66">
        <f>Q2242-U2242-SUMIFS(条件付き不可!X:X,条件付き不可!E:E,D2242)</f>
        <v>515</v>
      </c>
      <c r="T2242" s="66">
        <f t="shared" si="495"/>
        <v>515</v>
      </c>
      <c r="U2242" s="66">
        <f>IF(COUNTIFS(条件付き不可!$E:$E,$D2242,条件付き不可!$C:$C,条件付き不可!$V$3)&gt;0,Q2242,SUMIFS(条件付き不可!$L:$L,条件付き不可!$E:$E,$D2242,条件付き不可!$C:$C,U$1))</f>
        <v>0</v>
      </c>
      <c r="V2242" s="66">
        <f>IF(COUNTIFS(条件付き不可!$E:$E,$D2242,条件付き不可!$C:$C,条件付き不可!$V$5)&gt;0,Q2242,IFERROR(VLOOKUP(D2242,条件付き不可!E:Y,21,0),0))</f>
        <v>0</v>
      </c>
    </row>
    <row r="2243" spans="1:22">
      <c r="A2243" s="53" t="str">
        <f t="shared" si="499"/>
        <v>052148</v>
      </c>
      <c r="B2243" s="53">
        <v>29</v>
      </c>
      <c r="C2243">
        <v>2242</v>
      </c>
      <c r="D2243">
        <v>52148</v>
      </c>
      <c r="E2243" t="s">
        <v>1390</v>
      </c>
      <c r="F2243" t="s">
        <v>1418</v>
      </c>
      <c r="G2243" t="str">
        <f>VLOOKUP(A2243,GIS!A:B,2,0)</f>
        <v>桜台 １ ・ ３</v>
      </c>
      <c r="H2243" t="s">
        <v>1390</v>
      </c>
      <c r="I2243" t="s">
        <v>2627</v>
      </c>
      <c r="J2243" s="66">
        <v>345</v>
      </c>
      <c r="K2243" s="66">
        <v>345</v>
      </c>
      <c r="L2243" s="66">
        <v>345</v>
      </c>
      <c r="M2243" s="66">
        <v>345</v>
      </c>
      <c r="N2243" s="66">
        <f>VLOOKUP(A2243,GIS!A:C,3,0)</f>
        <v>345</v>
      </c>
      <c r="O2243" s="66" t="str">
        <f t="shared" si="496"/>
        <v/>
      </c>
      <c r="P2243" s="66" t="str">
        <f t="shared" si="506"/>
        <v/>
      </c>
      <c r="Q2243" s="66">
        <f t="shared" si="497"/>
        <v>345</v>
      </c>
      <c r="R2243" s="66">
        <f t="shared" si="498"/>
        <v>345</v>
      </c>
      <c r="S2243" s="66">
        <f>Q2243-U2243-SUMIFS(条件付き不可!X:X,条件付き不可!E:E,D2243)</f>
        <v>345</v>
      </c>
      <c r="T2243" s="66">
        <f t="shared" si="495"/>
        <v>345</v>
      </c>
      <c r="U2243" s="66">
        <f>IF(COUNTIFS(条件付き不可!$E:$E,$D2243,条件付き不可!$C:$C,条件付き不可!$V$3)&gt;0,Q2243,SUMIFS(条件付き不可!$L:$L,条件付き不可!$E:$E,$D2243,条件付き不可!$C:$C,U$1))</f>
        <v>0</v>
      </c>
      <c r="V2243" s="66">
        <f>IF(COUNTIFS(条件付き不可!$E:$E,$D2243,条件付き不可!$C:$C,条件付き不可!$V$5)&gt;0,Q2243,IFERROR(VLOOKUP(D2243,条件付き不可!E:Y,21,0),0))</f>
        <v>0</v>
      </c>
    </row>
    <row r="2244" spans="1:22">
      <c r="A2244" s="53" t="str">
        <f t="shared" si="499"/>
        <v>052149</v>
      </c>
      <c r="B2244" s="53">
        <v>29</v>
      </c>
      <c r="C2244">
        <v>2243</v>
      </c>
      <c r="D2244">
        <v>52149</v>
      </c>
      <c r="E2244" t="s">
        <v>1390</v>
      </c>
      <c r="F2244" t="s">
        <v>1418</v>
      </c>
      <c r="G2244" t="str">
        <f>VLOOKUP(A2244,GIS!A:B,2,0)</f>
        <v>桜台 ２</v>
      </c>
      <c r="H2244" t="s">
        <v>1390</v>
      </c>
      <c r="I2244" t="s">
        <v>2627</v>
      </c>
      <c r="J2244" s="66">
        <v>405</v>
      </c>
      <c r="K2244" s="66">
        <v>405</v>
      </c>
      <c r="L2244" s="66">
        <v>405</v>
      </c>
      <c r="M2244" s="66">
        <v>405</v>
      </c>
      <c r="N2244" s="66">
        <f>VLOOKUP(A2244,GIS!A:C,3,0)</f>
        <v>405</v>
      </c>
      <c r="O2244" s="66" t="str">
        <f t="shared" si="496"/>
        <v/>
      </c>
      <c r="P2244" s="66" t="str">
        <f t="shared" si="506"/>
        <v/>
      </c>
      <c r="Q2244" s="66">
        <f t="shared" si="497"/>
        <v>405</v>
      </c>
      <c r="R2244" s="66">
        <f t="shared" si="498"/>
        <v>405</v>
      </c>
      <c r="S2244" s="66">
        <f>Q2244-U2244-SUMIFS(条件付き不可!X:X,条件付き不可!E:E,D2244)</f>
        <v>405</v>
      </c>
      <c r="T2244" s="66">
        <f t="shared" si="495"/>
        <v>405</v>
      </c>
      <c r="U2244" s="66">
        <f>IF(COUNTIFS(条件付き不可!$E:$E,$D2244,条件付き不可!$C:$C,条件付き不可!$V$3)&gt;0,Q2244,SUMIFS(条件付き不可!$L:$L,条件付き不可!$E:$E,$D2244,条件付き不可!$C:$C,U$1))</f>
        <v>0</v>
      </c>
      <c r="V2244" s="66">
        <f>IF(COUNTIFS(条件付き不可!$E:$E,$D2244,条件付き不可!$C:$C,条件付き不可!$V$5)&gt;0,Q2244,IFERROR(VLOOKUP(D2244,条件付き不可!E:Y,21,0),0))</f>
        <v>0</v>
      </c>
    </row>
    <row r="2245" spans="1:22">
      <c r="A2245" s="53" t="str">
        <f t="shared" si="499"/>
        <v>052150</v>
      </c>
      <c r="B2245" s="53">
        <v>29</v>
      </c>
      <c r="C2245">
        <v>2244</v>
      </c>
      <c r="D2245">
        <v>52150</v>
      </c>
      <c r="E2245" t="s">
        <v>1390</v>
      </c>
      <c r="F2245" t="s">
        <v>1418</v>
      </c>
      <c r="G2245" t="str">
        <f>VLOOKUP(A2245,GIS!A:B,2,0)</f>
        <v>桜台 ３ ・ ４</v>
      </c>
      <c r="H2245" t="s">
        <v>1390</v>
      </c>
      <c r="I2245" t="s">
        <v>2627</v>
      </c>
      <c r="J2245" s="66">
        <v>455</v>
      </c>
      <c r="K2245" s="66">
        <v>455</v>
      </c>
      <c r="L2245" s="66">
        <v>455</v>
      </c>
      <c r="M2245" s="66">
        <v>455</v>
      </c>
      <c r="N2245" s="66">
        <f>VLOOKUP(A2245,GIS!A:C,3,0)</f>
        <v>455</v>
      </c>
      <c r="O2245" s="66" t="str">
        <f t="shared" si="496"/>
        <v/>
      </c>
      <c r="P2245" s="66" t="str">
        <f t="shared" si="506"/>
        <v/>
      </c>
      <c r="Q2245" s="66">
        <f t="shared" si="497"/>
        <v>455</v>
      </c>
      <c r="R2245" s="66">
        <f t="shared" si="498"/>
        <v>455</v>
      </c>
      <c r="S2245" s="66">
        <f>Q2245-U2245-SUMIFS(条件付き不可!X:X,条件付き不可!E:E,D2245)</f>
        <v>455</v>
      </c>
      <c r="T2245" s="66">
        <f t="shared" si="495"/>
        <v>455</v>
      </c>
      <c r="U2245" s="66">
        <f>IF(COUNTIFS(条件付き不可!$E:$E,$D2245,条件付き不可!$C:$C,条件付き不可!$V$3)&gt;0,Q2245,SUMIFS(条件付き不可!$L:$L,条件付き不可!$E:$E,$D2245,条件付き不可!$C:$C,U$1))</f>
        <v>0</v>
      </c>
      <c r="V2245" s="66">
        <f>IF(COUNTIFS(条件付き不可!$E:$E,$D2245,条件付き不可!$C:$C,条件付き不可!$V$5)&gt;0,Q2245,IFERROR(VLOOKUP(D2245,条件付き不可!E:Y,21,0),0))</f>
        <v>0</v>
      </c>
    </row>
    <row r="2246" spans="1:22">
      <c r="A2246" s="53" t="str">
        <f t="shared" si="499"/>
        <v>052151</v>
      </c>
      <c r="B2246" s="53">
        <v>29</v>
      </c>
      <c r="C2246">
        <v>2245</v>
      </c>
      <c r="D2246">
        <v>52151</v>
      </c>
      <c r="E2246" t="s">
        <v>1390</v>
      </c>
      <c r="F2246" t="s">
        <v>1419</v>
      </c>
      <c r="G2246" t="str">
        <f>VLOOKUP(A2246,GIS!A:B,2,0)</f>
        <v>有秋台東 １ ・ ２</v>
      </c>
      <c r="H2246" t="s">
        <v>1390</v>
      </c>
      <c r="I2246" t="s">
        <v>2627</v>
      </c>
      <c r="J2246" s="66">
        <v>310</v>
      </c>
      <c r="K2246" s="66">
        <v>310</v>
      </c>
      <c r="L2246" s="66">
        <v>310</v>
      </c>
      <c r="M2246" s="66">
        <v>310</v>
      </c>
      <c r="N2246" s="66">
        <f>VLOOKUP(A2246,GIS!A:C,3,0)</f>
        <v>310</v>
      </c>
      <c r="O2246" s="66" t="str">
        <f t="shared" si="496"/>
        <v/>
      </c>
      <c r="P2246" s="66" t="str">
        <f t="shared" si="506"/>
        <v/>
      </c>
      <c r="Q2246" s="66">
        <f t="shared" si="497"/>
        <v>310</v>
      </c>
      <c r="R2246" s="66">
        <f t="shared" si="498"/>
        <v>310</v>
      </c>
      <c r="S2246" s="66">
        <f>Q2246-U2246-SUMIFS(条件付き不可!X:X,条件付き不可!E:E,D2246)</f>
        <v>310</v>
      </c>
      <c r="T2246" s="66">
        <f t="shared" si="495"/>
        <v>310</v>
      </c>
      <c r="U2246" s="66">
        <f>IF(COUNTIFS(条件付き不可!$E:$E,$D2246,条件付き不可!$C:$C,条件付き不可!$V$3)&gt;0,Q2246,SUMIFS(条件付き不可!$L:$L,条件付き不可!$E:$E,$D2246,条件付き不可!$C:$C,U$1))</f>
        <v>0</v>
      </c>
      <c r="V2246" s="66">
        <f>IF(COUNTIFS(条件付き不可!$E:$E,$D2246,条件付き不可!$C:$C,条件付き不可!$V$5)&gt;0,Q2246,IFERROR(VLOOKUP(D2246,条件付き不可!E:Y,21,0),0))</f>
        <v>0</v>
      </c>
    </row>
    <row r="2247" spans="1:22">
      <c r="A2247" s="53" t="str">
        <f t="shared" si="499"/>
        <v>052154</v>
      </c>
      <c r="B2247" s="53">
        <v>29</v>
      </c>
      <c r="C2247">
        <v>2246</v>
      </c>
      <c r="D2247">
        <v>52154</v>
      </c>
      <c r="E2247" t="s">
        <v>1390</v>
      </c>
      <c r="F2247" t="s">
        <v>1419</v>
      </c>
      <c r="G2247" t="str">
        <f>VLOOKUP(A2247,GIS!A:B,2,0)</f>
        <v>有秋台西 １ ・ ２ ・ 有秋台東 ３Ａ</v>
      </c>
      <c r="H2247" t="s">
        <v>1390</v>
      </c>
      <c r="I2247" t="s">
        <v>2627</v>
      </c>
      <c r="J2247" s="66">
        <v>315</v>
      </c>
      <c r="K2247" s="66">
        <v>315</v>
      </c>
      <c r="L2247" s="66">
        <v>315</v>
      </c>
      <c r="M2247" s="66">
        <v>315</v>
      </c>
      <c r="N2247" s="66">
        <f>VLOOKUP(A2247,GIS!A:C,3,0)</f>
        <v>315</v>
      </c>
      <c r="O2247" s="66" t="str">
        <f t="shared" si="496"/>
        <v/>
      </c>
      <c r="P2247" s="66" t="str">
        <f t="shared" si="506"/>
        <v/>
      </c>
      <c r="Q2247" s="66">
        <f t="shared" si="497"/>
        <v>315</v>
      </c>
      <c r="R2247" s="66">
        <f t="shared" si="498"/>
        <v>315</v>
      </c>
      <c r="S2247" s="66">
        <f>Q2247-U2247-SUMIFS(条件付き不可!X:X,条件付き不可!E:E,D2247)</f>
        <v>315</v>
      </c>
      <c r="T2247" s="66">
        <f t="shared" si="495"/>
        <v>315</v>
      </c>
      <c r="U2247" s="66">
        <f>IF(COUNTIFS(条件付き不可!$E:$E,$D2247,条件付き不可!$C:$C,条件付き不可!$V$3)&gt;0,Q2247,SUMIFS(条件付き不可!$L:$L,条件付き不可!$E:$E,$D2247,条件付き不可!$C:$C,U$1))</f>
        <v>0</v>
      </c>
      <c r="V2247" s="66">
        <f>IF(COUNTIFS(条件付き不可!$E:$E,$D2247,条件付き不可!$C:$C,条件付き不可!$V$5)&gt;0,Q2247,IFERROR(VLOOKUP(D2247,条件付き不可!E:Y,21,0),0))</f>
        <v>0</v>
      </c>
    </row>
    <row r="2248" spans="1:22">
      <c r="A2248" s="53" t="str">
        <f t="shared" si="499"/>
        <v>052155</v>
      </c>
      <c r="B2248" s="53">
        <v>29</v>
      </c>
      <c r="C2248">
        <v>2247</v>
      </c>
      <c r="D2248">
        <v>52155</v>
      </c>
      <c r="E2248" t="s">
        <v>1390</v>
      </c>
      <c r="F2248" t="s">
        <v>1419</v>
      </c>
      <c r="G2248" t="str">
        <f>VLOOKUP(A2248,GIS!A:B,2,0)</f>
        <v>有秋台西 ２ ・ 有秋台東 ３Ｂ ・ 不入斗</v>
      </c>
      <c r="H2248" t="s">
        <v>1390</v>
      </c>
      <c r="I2248" t="s">
        <v>2627</v>
      </c>
      <c r="J2248" s="66">
        <v>300</v>
      </c>
      <c r="K2248" s="66">
        <v>300</v>
      </c>
      <c r="L2248" s="66">
        <v>300</v>
      </c>
      <c r="M2248" s="66">
        <v>300</v>
      </c>
      <c r="N2248" s="66">
        <f>VLOOKUP(A2248,GIS!A:C,3,0)</f>
        <v>300</v>
      </c>
      <c r="O2248" s="66" t="str">
        <f t="shared" si="496"/>
        <v/>
      </c>
      <c r="P2248" s="66" t="str">
        <f t="shared" si="506"/>
        <v/>
      </c>
      <c r="Q2248" s="66">
        <f t="shared" si="497"/>
        <v>300</v>
      </c>
      <c r="R2248" s="66">
        <f t="shared" si="498"/>
        <v>300</v>
      </c>
      <c r="S2248" s="66">
        <f>Q2248-U2248-SUMIFS(条件付き不可!X:X,条件付き不可!E:E,D2248)</f>
        <v>300</v>
      </c>
      <c r="T2248" s="66">
        <f t="shared" ref="T2248:T2311" si="507">Q2248-V2248</f>
        <v>300</v>
      </c>
      <c r="U2248" s="66">
        <f>IF(COUNTIFS(条件付き不可!$E:$E,$D2248,条件付き不可!$C:$C,条件付き不可!$V$3)&gt;0,Q2248,SUMIFS(条件付き不可!$L:$L,条件付き不可!$E:$E,$D2248,条件付き不可!$C:$C,U$1))</f>
        <v>0</v>
      </c>
      <c r="V2248" s="66">
        <f>IF(COUNTIFS(条件付き不可!$E:$E,$D2248,条件付き不可!$C:$C,条件付き不可!$V$5)&gt;0,Q2248,IFERROR(VLOOKUP(D2248,条件付き不可!E:Y,21,0),0))</f>
        <v>0</v>
      </c>
    </row>
    <row r="2249" spans="1:22">
      <c r="A2249" s="53" t="str">
        <f t="shared" si="499"/>
        <v>052156</v>
      </c>
      <c r="B2249" s="53">
        <v>29</v>
      </c>
      <c r="C2249">
        <v>2248</v>
      </c>
      <c r="D2249">
        <v>52156</v>
      </c>
      <c r="E2249" t="s">
        <v>1390</v>
      </c>
      <c r="F2249" t="s">
        <v>1420</v>
      </c>
      <c r="G2249" t="str">
        <f>VLOOKUP(A2249,GIS!A:B,2,0)</f>
        <v>光風台 １　　</v>
      </c>
      <c r="H2249" t="s">
        <v>1390</v>
      </c>
      <c r="I2249" t="s">
        <v>2627</v>
      </c>
      <c r="J2249" s="66">
        <v>370</v>
      </c>
      <c r="K2249" s="66">
        <v>370</v>
      </c>
      <c r="L2249" s="66">
        <v>370</v>
      </c>
      <c r="M2249" s="66">
        <v>370</v>
      </c>
      <c r="N2249" s="66">
        <f>VLOOKUP(A2249,GIS!A:C,3,0)</f>
        <v>370</v>
      </c>
      <c r="O2249" s="66" t="str">
        <f t="shared" si="496"/>
        <v/>
      </c>
      <c r="P2249" s="66" t="str">
        <f t="shared" si="506"/>
        <v/>
      </c>
      <c r="Q2249" s="66">
        <f t="shared" si="497"/>
        <v>370</v>
      </c>
      <c r="R2249" s="66">
        <f t="shared" si="498"/>
        <v>370</v>
      </c>
      <c r="S2249" s="66">
        <f>Q2249-U2249-SUMIFS(条件付き不可!X:X,条件付き不可!E:E,D2249)</f>
        <v>370</v>
      </c>
      <c r="T2249" s="66">
        <f t="shared" si="507"/>
        <v>370</v>
      </c>
      <c r="U2249" s="66">
        <f>IF(COUNTIFS(条件付き不可!$E:$E,$D2249,条件付き不可!$C:$C,条件付き不可!$V$3)&gt;0,Q2249,SUMIFS(条件付き不可!$L:$L,条件付き不可!$E:$E,$D2249,条件付き不可!$C:$C,U$1))</f>
        <v>0</v>
      </c>
      <c r="V2249" s="66">
        <f>IF(COUNTIFS(条件付き不可!$E:$E,$D2249,条件付き不可!$C:$C,条件付き不可!$V$5)&gt;0,Q2249,IFERROR(VLOOKUP(D2249,条件付き不可!E:Y,21,0),0))</f>
        <v>0</v>
      </c>
    </row>
    <row r="2250" spans="1:22">
      <c r="A2250" s="53" t="str">
        <f t="shared" si="499"/>
        <v>052157</v>
      </c>
      <c r="B2250" s="53">
        <v>29</v>
      </c>
      <c r="C2250">
        <v>2249</v>
      </c>
      <c r="D2250">
        <v>52157</v>
      </c>
      <c r="E2250" t="s">
        <v>1390</v>
      </c>
      <c r="F2250" t="s">
        <v>1420</v>
      </c>
      <c r="G2250" t="str">
        <f>VLOOKUP(A2250,GIS!A:B,2,0)</f>
        <v>光風台 ２</v>
      </c>
      <c r="H2250" t="s">
        <v>1390</v>
      </c>
      <c r="I2250" t="s">
        <v>2627</v>
      </c>
      <c r="J2250" s="66">
        <v>270</v>
      </c>
      <c r="K2250" s="66">
        <v>270</v>
      </c>
      <c r="L2250" s="66">
        <v>270</v>
      </c>
      <c r="M2250" s="66">
        <v>270</v>
      </c>
      <c r="N2250" s="66">
        <f>VLOOKUP(A2250,GIS!A:C,3,0)</f>
        <v>270</v>
      </c>
      <c r="O2250" s="66" t="str">
        <f t="shared" si="496"/>
        <v/>
      </c>
      <c r="P2250" s="66" t="str">
        <f t="shared" si="506"/>
        <v/>
      </c>
      <c r="Q2250" s="66">
        <f t="shared" si="497"/>
        <v>270</v>
      </c>
      <c r="R2250" s="66">
        <f t="shared" si="498"/>
        <v>270</v>
      </c>
      <c r="S2250" s="66">
        <f>Q2250-U2250-SUMIFS(条件付き不可!X:X,条件付き不可!E:E,D2250)</f>
        <v>270</v>
      </c>
      <c r="T2250" s="66">
        <f t="shared" si="507"/>
        <v>270</v>
      </c>
      <c r="U2250" s="66">
        <f>IF(COUNTIFS(条件付き不可!$E:$E,$D2250,条件付き不可!$C:$C,条件付き不可!$V$3)&gt;0,Q2250,SUMIFS(条件付き不可!$L:$L,条件付き不可!$E:$E,$D2250,条件付き不可!$C:$C,U$1))</f>
        <v>0</v>
      </c>
      <c r="V2250" s="66">
        <f>IF(COUNTIFS(条件付き不可!$E:$E,$D2250,条件付き不可!$C:$C,条件付き不可!$V$5)&gt;0,Q2250,IFERROR(VLOOKUP(D2250,条件付き不可!E:Y,21,0),0))</f>
        <v>0</v>
      </c>
    </row>
    <row r="2251" spans="1:22">
      <c r="A2251" s="53" t="str">
        <f t="shared" si="499"/>
        <v>052158</v>
      </c>
      <c r="B2251" s="53">
        <v>29</v>
      </c>
      <c r="C2251">
        <v>2250</v>
      </c>
      <c r="D2251">
        <v>52158</v>
      </c>
      <c r="E2251" t="s">
        <v>1390</v>
      </c>
      <c r="F2251" t="s">
        <v>1420</v>
      </c>
      <c r="G2251" t="str">
        <f>VLOOKUP(A2251,GIS!A:B,2,0)</f>
        <v>光風台 ３</v>
      </c>
      <c r="H2251" t="s">
        <v>1390</v>
      </c>
      <c r="I2251" t="s">
        <v>2627</v>
      </c>
      <c r="J2251" s="66">
        <v>410</v>
      </c>
      <c r="K2251" s="66">
        <v>410</v>
      </c>
      <c r="L2251" s="66">
        <v>410</v>
      </c>
      <c r="M2251" s="66">
        <v>410</v>
      </c>
      <c r="N2251" s="66">
        <f>VLOOKUP(A2251,GIS!A:C,3,0)</f>
        <v>410</v>
      </c>
      <c r="O2251" s="66" t="str">
        <f t="shared" si="496"/>
        <v/>
      </c>
      <c r="P2251" s="66" t="str">
        <f t="shared" si="506"/>
        <v/>
      </c>
      <c r="Q2251" s="66">
        <f t="shared" si="497"/>
        <v>410</v>
      </c>
      <c r="R2251" s="66">
        <f t="shared" si="498"/>
        <v>410</v>
      </c>
      <c r="S2251" s="66">
        <f>Q2251-U2251-SUMIFS(条件付き不可!X:X,条件付き不可!E:E,D2251)</f>
        <v>410</v>
      </c>
      <c r="T2251" s="66">
        <f t="shared" si="507"/>
        <v>410</v>
      </c>
      <c r="U2251" s="66">
        <f>IF(COUNTIFS(条件付き不可!$E:$E,$D2251,条件付き不可!$C:$C,条件付き不可!$V$3)&gt;0,Q2251,SUMIFS(条件付き不可!$L:$L,条件付き不可!$E:$E,$D2251,条件付き不可!$C:$C,U$1))</f>
        <v>0</v>
      </c>
      <c r="V2251" s="66">
        <f>IF(COUNTIFS(条件付き不可!$E:$E,$D2251,条件付き不可!$C:$C,条件付き不可!$V$5)&gt;0,Q2251,IFERROR(VLOOKUP(D2251,条件付き不可!E:Y,21,0),0))</f>
        <v>0</v>
      </c>
    </row>
    <row r="2252" spans="1:22">
      <c r="A2252" s="53" t="str">
        <f t="shared" si="499"/>
        <v>052159</v>
      </c>
      <c r="B2252" s="53">
        <v>29</v>
      </c>
      <c r="C2252">
        <v>2251</v>
      </c>
      <c r="D2252">
        <v>52159</v>
      </c>
      <c r="E2252" t="s">
        <v>1390</v>
      </c>
      <c r="F2252" t="s">
        <v>1420</v>
      </c>
      <c r="G2252" t="str">
        <f>VLOOKUP(A2252,GIS!A:B,2,0)</f>
        <v>光風台 ３ ・ 中高根　　</v>
      </c>
      <c r="H2252" t="s">
        <v>1390</v>
      </c>
      <c r="I2252" t="s">
        <v>2627</v>
      </c>
      <c r="J2252" s="66">
        <v>295</v>
      </c>
      <c r="K2252" s="66">
        <v>295</v>
      </c>
      <c r="L2252" s="66">
        <v>295</v>
      </c>
      <c r="M2252" s="66">
        <v>295</v>
      </c>
      <c r="N2252" s="66">
        <f>VLOOKUP(A2252,GIS!A:C,3,0)</f>
        <v>295</v>
      </c>
      <c r="O2252" s="66" t="str">
        <f t="shared" si="496"/>
        <v/>
      </c>
      <c r="P2252" s="66" t="str">
        <f t="shared" si="506"/>
        <v/>
      </c>
      <c r="Q2252" s="66">
        <f t="shared" si="497"/>
        <v>295</v>
      </c>
      <c r="R2252" s="66">
        <f t="shared" si="498"/>
        <v>295</v>
      </c>
      <c r="S2252" s="66">
        <f>Q2252-U2252-SUMIFS(条件付き不可!X:X,条件付き不可!E:E,D2252)</f>
        <v>295</v>
      </c>
      <c r="T2252" s="66">
        <f t="shared" si="507"/>
        <v>295</v>
      </c>
      <c r="U2252" s="66">
        <f>IF(COUNTIFS(条件付き不可!$E:$E,$D2252,条件付き不可!$C:$C,条件付き不可!$V$3)&gt;0,Q2252,SUMIFS(条件付き不可!$L:$L,条件付き不可!$E:$E,$D2252,条件付き不可!$C:$C,U$1))</f>
        <v>0</v>
      </c>
      <c r="V2252" s="66">
        <f>IF(COUNTIFS(条件付き不可!$E:$E,$D2252,条件付き不可!$C:$C,条件付き不可!$V$5)&gt;0,Q2252,IFERROR(VLOOKUP(D2252,条件付き不可!E:Y,21,0),0))</f>
        <v>0</v>
      </c>
    </row>
    <row r="2253" spans="1:22">
      <c r="A2253" s="53" t="str">
        <f t="shared" si="499"/>
        <v>052160</v>
      </c>
      <c r="B2253" s="53">
        <v>29</v>
      </c>
      <c r="C2253">
        <v>2252</v>
      </c>
      <c r="D2253">
        <v>52160</v>
      </c>
      <c r="E2253" t="s">
        <v>1390</v>
      </c>
      <c r="F2253" t="s">
        <v>1420</v>
      </c>
      <c r="G2253" t="str">
        <f>VLOOKUP(A2253,GIS!A:B,2,0)</f>
        <v>光風台 ４　　</v>
      </c>
      <c r="H2253" t="s">
        <v>1390</v>
      </c>
      <c r="I2253" t="s">
        <v>2627</v>
      </c>
      <c r="J2253" s="66">
        <v>565</v>
      </c>
      <c r="K2253" s="66">
        <v>565</v>
      </c>
      <c r="L2253" s="66">
        <v>565</v>
      </c>
      <c r="M2253" s="66">
        <v>565</v>
      </c>
      <c r="N2253" s="66">
        <f>VLOOKUP(A2253,GIS!A:C,3,0)</f>
        <v>565</v>
      </c>
      <c r="O2253" s="66" t="str">
        <f t="shared" si="496"/>
        <v/>
      </c>
      <c r="P2253" s="66" t="str">
        <f t="shared" si="506"/>
        <v/>
      </c>
      <c r="Q2253" s="66">
        <f t="shared" si="497"/>
        <v>565</v>
      </c>
      <c r="R2253" s="66">
        <f t="shared" si="498"/>
        <v>565</v>
      </c>
      <c r="S2253" s="66">
        <f>Q2253-U2253-SUMIFS(条件付き不可!X:X,条件付き不可!E:E,D2253)</f>
        <v>565</v>
      </c>
      <c r="T2253" s="66">
        <f t="shared" si="507"/>
        <v>565</v>
      </c>
      <c r="U2253" s="66">
        <f>IF(COUNTIFS(条件付き不可!$E:$E,$D2253,条件付き不可!$C:$C,条件付き不可!$V$3)&gt;0,Q2253,SUMIFS(条件付き不可!$L:$L,条件付き不可!$E:$E,$D2253,条件付き不可!$C:$C,U$1))</f>
        <v>0</v>
      </c>
      <c r="V2253" s="66">
        <f>IF(COUNTIFS(条件付き不可!$E:$E,$D2253,条件付き不可!$C:$C,条件付き不可!$V$5)&gt;0,Q2253,IFERROR(VLOOKUP(D2253,条件付き不可!E:Y,21,0),0))</f>
        <v>0</v>
      </c>
    </row>
    <row r="2254" spans="1:22">
      <c r="A2254" s="53" t="str">
        <f t="shared" si="499"/>
        <v>052161</v>
      </c>
      <c r="B2254" s="53">
        <v>29</v>
      </c>
      <c r="C2254">
        <v>2253</v>
      </c>
      <c r="D2254">
        <v>52161</v>
      </c>
      <c r="E2254" t="s">
        <v>1390</v>
      </c>
      <c r="F2254" t="s">
        <v>1420</v>
      </c>
      <c r="G2254" t="str">
        <f>VLOOKUP(A2254,GIS!A:B,2,0)</f>
        <v>光風台 ５　</v>
      </c>
      <c r="H2254" t="s">
        <v>1390</v>
      </c>
      <c r="I2254" t="s">
        <v>2627</v>
      </c>
      <c r="J2254" s="66">
        <v>480</v>
      </c>
      <c r="K2254" s="66">
        <v>480</v>
      </c>
      <c r="L2254" s="66">
        <v>480</v>
      </c>
      <c r="M2254" s="66">
        <v>480</v>
      </c>
      <c r="N2254" s="66">
        <f>VLOOKUP(A2254,GIS!A:C,3,0)</f>
        <v>480</v>
      </c>
      <c r="O2254" s="66" t="str">
        <f t="shared" si="496"/>
        <v/>
      </c>
      <c r="P2254" s="66" t="str">
        <f t="shared" si="506"/>
        <v/>
      </c>
      <c r="Q2254" s="66">
        <f t="shared" si="497"/>
        <v>480</v>
      </c>
      <c r="R2254" s="66">
        <f t="shared" si="498"/>
        <v>480</v>
      </c>
      <c r="S2254" s="66">
        <f>Q2254-U2254-SUMIFS(条件付き不可!X:X,条件付き不可!E:E,D2254)</f>
        <v>480</v>
      </c>
      <c r="T2254" s="66">
        <f t="shared" si="507"/>
        <v>480</v>
      </c>
      <c r="U2254" s="66">
        <f>IF(COUNTIFS(条件付き不可!$E:$E,$D2254,条件付き不可!$C:$C,条件付き不可!$V$3)&gt;0,Q2254,SUMIFS(条件付き不可!$L:$L,条件付き不可!$E:$E,$D2254,条件付き不可!$C:$C,U$1))</f>
        <v>0</v>
      </c>
      <c r="V2254" s="66">
        <f>IF(COUNTIFS(条件付き不可!$E:$E,$D2254,条件付き不可!$C:$C,条件付き不可!$V$5)&gt;0,Q2254,IFERROR(VLOOKUP(D2254,条件付き不可!E:Y,21,0),0))</f>
        <v>0</v>
      </c>
    </row>
    <row r="2255" spans="1:22">
      <c r="A2255" s="53" t="str">
        <f t="shared" si="499"/>
        <v>054022</v>
      </c>
      <c r="B2255" s="53">
        <v>111</v>
      </c>
      <c r="C2255">
        <v>2254</v>
      </c>
      <c r="D2255">
        <v>54022</v>
      </c>
      <c r="E2255" t="s">
        <v>3043</v>
      </c>
      <c r="F2255" t="s">
        <v>1422</v>
      </c>
      <c r="G2255" t="str">
        <f>VLOOKUP(A2255,GIS!A:B,2,0)</f>
        <v>木更津 １ ・ ２</v>
      </c>
      <c r="H2255" t="s">
        <v>1390</v>
      </c>
      <c r="I2255" t="s">
        <v>2629</v>
      </c>
      <c r="J2255" s="66">
        <v>392</v>
      </c>
      <c r="K2255" s="66">
        <v>392</v>
      </c>
      <c r="L2255" s="66">
        <v>392</v>
      </c>
      <c r="M2255" s="66">
        <v>392</v>
      </c>
      <c r="N2255" s="66">
        <f>VLOOKUP(A2255,GIS!A:C,3,0)</f>
        <v>392</v>
      </c>
      <c r="O2255" s="66" t="str">
        <f t="shared" si="496"/>
        <v/>
      </c>
      <c r="P2255" s="66" t="str">
        <f t="shared" si="506"/>
        <v/>
      </c>
      <c r="Q2255" s="66">
        <f t="shared" si="497"/>
        <v>392</v>
      </c>
      <c r="R2255" s="66">
        <f t="shared" si="498"/>
        <v>392</v>
      </c>
      <c r="S2255" s="66">
        <f>Q2255-U2255-SUMIFS(条件付き不可!X:X,条件付き不可!E:E,D2255)</f>
        <v>392</v>
      </c>
      <c r="T2255" s="66">
        <f t="shared" si="507"/>
        <v>392</v>
      </c>
      <c r="U2255" s="66">
        <f>IF(COUNTIFS(条件付き不可!$E:$E,$D2255,条件付き不可!$C:$C,条件付き不可!$V$3)&gt;0,Q2255,SUMIFS(条件付き不可!$L:$L,条件付き不可!$E:$E,$D2255,条件付き不可!$C:$C,U$1))</f>
        <v>0</v>
      </c>
      <c r="V2255" s="66">
        <f>IF(COUNTIFS(条件付き不可!$E:$E,$D2255,条件付き不可!$C:$C,条件付き不可!$V$5)&gt;0,Q2255,IFERROR(VLOOKUP(D2255,条件付き不可!E:Y,21,0),0))</f>
        <v>0</v>
      </c>
    </row>
    <row r="2256" spans="1:22">
      <c r="A2256" s="53" t="str">
        <f t="shared" si="499"/>
        <v>054026</v>
      </c>
      <c r="B2256" s="53">
        <v>111</v>
      </c>
      <c r="C2256">
        <v>2255</v>
      </c>
      <c r="D2256">
        <v>54026</v>
      </c>
      <c r="E2256" t="s">
        <v>3043</v>
      </c>
      <c r="F2256" t="s">
        <v>1422</v>
      </c>
      <c r="G2256" t="str">
        <f>VLOOKUP(A2256,GIS!A:B,2,0)</f>
        <v>東中央 １ ・ ２</v>
      </c>
      <c r="H2256" t="s">
        <v>1390</v>
      </c>
      <c r="I2256" t="s">
        <v>2629</v>
      </c>
      <c r="J2256" s="66">
        <v>390</v>
      </c>
      <c r="K2256" s="66">
        <v>390</v>
      </c>
      <c r="L2256" s="66">
        <v>390</v>
      </c>
      <c r="M2256" s="66">
        <v>390</v>
      </c>
      <c r="N2256" s="66">
        <f>VLOOKUP(A2256,GIS!A:C,3,0)</f>
        <v>390</v>
      </c>
      <c r="O2256" s="66" t="str">
        <f t="shared" si="496"/>
        <v/>
      </c>
      <c r="P2256" s="66" t="str">
        <f t="shared" si="506"/>
        <v/>
      </c>
      <c r="Q2256" s="66">
        <f t="shared" si="497"/>
        <v>390</v>
      </c>
      <c r="R2256" s="66">
        <f t="shared" si="498"/>
        <v>390</v>
      </c>
      <c r="S2256" s="66">
        <f>Q2256-U2256-SUMIFS(条件付き不可!X:X,条件付き不可!E:E,D2256)</f>
        <v>390</v>
      </c>
      <c r="T2256" s="66">
        <f t="shared" si="507"/>
        <v>390</v>
      </c>
      <c r="U2256" s="66">
        <f>IF(COUNTIFS(条件付き不可!$E:$E,$D2256,条件付き不可!$C:$C,条件付き不可!$V$3)&gt;0,Q2256,SUMIFS(条件付き不可!$L:$L,条件付き不可!$E:$E,$D2256,条件付き不可!$C:$C,U$1))</f>
        <v>0</v>
      </c>
      <c r="V2256" s="66">
        <f>IF(COUNTIFS(条件付き不可!$E:$E,$D2256,条件付き不可!$C:$C,条件付き不可!$V$5)&gt;0,Q2256,IFERROR(VLOOKUP(D2256,条件付き不可!E:Y,21,0),0))</f>
        <v>0</v>
      </c>
    </row>
    <row r="2257" spans="1:22">
      <c r="A2257" s="53" t="str">
        <f t="shared" si="499"/>
        <v>054027</v>
      </c>
      <c r="B2257" s="53">
        <v>111</v>
      </c>
      <c r="C2257">
        <v>2256</v>
      </c>
      <c r="D2257">
        <v>54027</v>
      </c>
      <c r="E2257" t="s">
        <v>3043</v>
      </c>
      <c r="F2257" t="s">
        <v>1422</v>
      </c>
      <c r="G2257" t="str">
        <f>VLOOKUP(A2257,GIS!A:B,2,0)</f>
        <v>東中央 ３</v>
      </c>
      <c r="H2257" t="s">
        <v>1390</v>
      </c>
      <c r="I2257" t="s">
        <v>2629</v>
      </c>
      <c r="J2257" s="66">
        <v>235</v>
      </c>
      <c r="K2257" s="66">
        <v>235</v>
      </c>
      <c r="L2257" s="66">
        <v>235</v>
      </c>
      <c r="M2257" s="66">
        <v>235</v>
      </c>
      <c r="N2257" s="66">
        <f>VLOOKUP(A2257,GIS!A:C,3,0)</f>
        <v>235</v>
      </c>
      <c r="O2257" s="66" t="str">
        <f t="shared" ref="O2257:O2320" si="508">IF(J2257=N2257,"","✕")</f>
        <v/>
      </c>
      <c r="P2257" s="66" t="str">
        <f t="shared" si="506"/>
        <v/>
      </c>
      <c r="Q2257" s="66">
        <f t="shared" ref="Q2257:Q2320" si="509">N2257</f>
        <v>235</v>
      </c>
      <c r="R2257" s="66">
        <f t="shared" ref="R2257:R2320" si="510">Q2257-U2257</f>
        <v>235</v>
      </c>
      <c r="S2257" s="66">
        <f>Q2257-U2257-SUMIFS(条件付き不可!X:X,条件付き不可!E:E,D2257)</f>
        <v>235</v>
      </c>
      <c r="T2257" s="66">
        <f t="shared" si="507"/>
        <v>235</v>
      </c>
      <c r="U2257" s="66">
        <f>IF(COUNTIFS(条件付き不可!$E:$E,$D2257,条件付き不可!$C:$C,条件付き不可!$V$3)&gt;0,Q2257,SUMIFS(条件付き不可!$L:$L,条件付き不可!$E:$E,$D2257,条件付き不可!$C:$C,U$1))</f>
        <v>0</v>
      </c>
      <c r="V2257" s="66">
        <f>IF(COUNTIFS(条件付き不可!$E:$E,$D2257,条件付き不可!$C:$C,条件付き不可!$V$5)&gt;0,Q2257,IFERROR(VLOOKUP(D2257,条件付き不可!E:Y,21,0),0))</f>
        <v>0</v>
      </c>
    </row>
    <row r="2258" spans="1:22">
      <c r="A2258" s="53" t="str">
        <f t="shared" si="499"/>
        <v>054030</v>
      </c>
      <c r="B2258" s="53">
        <v>111</v>
      </c>
      <c r="C2258">
        <v>2257</v>
      </c>
      <c r="D2258">
        <v>54030</v>
      </c>
      <c r="E2258" t="s">
        <v>3043</v>
      </c>
      <c r="F2258" t="s">
        <v>1422</v>
      </c>
      <c r="G2258" t="str">
        <f>VLOOKUP(A2258,GIS!A:B,2,0)</f>
        <v>大和 １ ・ ２ ・ ３</v>
      </c>
      <c r="H2258" t="s">
        <v>1390</v>
      </c>
      <c r="I2258" t="s">
        <v>2629</v>
      </c>
      <c r="J2258" s="66">
        <v>450</v>
      </c>
      <c r="K2258" s="66">
        <v>450</v>
      </c>
      <c r="L2258" s="66">
        <v>450</v>
      </c>
      <c r="M2258" s="66">
        <v>450</v>
      </c>
      <c r="N2258" s="66">
        <f>VLOOKUP(A2258,GIS!A:C,3,0)</f>
        <v>450</v>
      </c>
      <c r="O2258" s="66" t="str">
        <f t="shared" si="508"/>
        <v/>
      </c>
      <c r="P2258" s="66" t="str">
        <f t="shared" si="506"/>
        <v/>
      </c>
      <c r="Q2258" s="66">
        <f t="shared" si="509"/>
        <v>450</v>
      </c>
      <c r="R2258" s="66">
        <f t="shared" si="510"/>
        <v>450</v>
      </c>
      <c r="S2258" s="66">
        <f>Q2258-U2258-SUMIFS(条件付き不可!X:X,条件付き不可!E:E,D2258)</f>
        <v>450</v>
      </c>
      <c r="T2258" s="66">
        <f t="shared" si="507"/>
        <v>450</v>
      </c>
      <c r="U2258" s="66">
        <f>IF(COUNTIFS(条件付き不可!$E:$E,$D2258,条件付き不可!$C:$C,条件付き不可!$V$3)&gt;0,Q2258,SUMIFS(条件付き不可!$L:$L,条件付き不可!$E:$E,$D2258,条件付き不可!$C:$C,U$1))</f>
        <v>0</v>
      </c>
      <c r="V2258" s="66">
        <f>IF(COUNTIFS(条件付き不可!$E:$E,$D2258,条件付き不可!$C:$C,条件付き不可!$V$5)&gt;0,Q2258,IFERROR(VLOOKUP(D2258,条件付き不可!E:Y,21,0),0))</f>
        <v>0</v>
      </c>
    </row>
    <row r="2259" spans="1:22">
      <c r="A2259" s="53" t="str">
        <f t="shared" si="499"/>
        <v>054041</v>
      </c>
      <c r="B2259" s="53">
        <v>111</v>
      </c>
      <c r="C2259">
        <v>2258</v>
      </c>
      <c r="D2259">
        <v>54041</v>
      </c>
      <c r="E2259" t="s">
        <v>3043</v>
      </c>
      <c r="F2259" t="s">
        <v>1423</v>
      </c>
      <c r="G2259" t="str">
        <f>VLOOKUP(A2259,GIS!A:B,2,0)</f>
        <v>港南台 １</v>
      </c>
      <c r="H2259" t="s">
        <v>1390</v>
      </c>
      <c r="I2259" t="s">
        <v>2629</v>
      </c>
      <c r="J2259" s="66">
        <v>0</v>
      </c>
      <c r="K2259" s="66">
        <v>0</v>
      </c>
      <c r="L2259" s="66">
        <v>0</v>
      </c>
      <c r="M2259" s="66">
        <v>0</v>
      </c>
      <c r="N2259" s="66">
        <f>VLOOKUP(A2259,GIS!A:C,3,0)</f>
        <v>0</v>
      </c>
      <c r="O2259" s="66" t="str">
        <f t="shared" si="508"/>
        <v/>
      </c>
      <c r="P2259" s="66" t="str">
        <f t="shared" si="506"/>
        <v/>
      </c>
      <c r="Q2259" s="66">
        <f t="shared" si="509"/>
        <v>0</v>
      </c>
      <c r="R2259" s="66">
        <f t="shared" si="510"/>
        <v>0</v>
      </c>
      <c r="S2259" s="66">
        <f>Q2259-U2259-SUMIFS(条件付き不可!X:X,条件付き不可!E:E,D2259)</f>
        <v>0</v>
      </c>
      <c r="T2259" s="66">
        <f t="shared" si="507"/>
        <v>0</v>
      </c>
      <c r="U2259" s="66">
        <f>IF(COUNTIFS(条件付き不可!$E:$E,$D2259,条件付き不可!$C:$C,条件付き不可!$V$3)&gt;0,Q2259,SUMIFS(条件付き不可!$L:$L,条件付き不可!$E:$E,$D2259,条件付き不可!$C:$C,U$1))</f>
        <v>0</v>
      </c>
      <c r="V2259" s="66">
        <f>IF(COUNTIFS(条件付き不可!$E:$E,$D2259,条件付き不可!$C:$C,条件付き不可!$V$5)&gt;0,Q2259,IFERROR(VLOOKUP(D2259,条件付き不可!E:Y,21,0),0))</f>
        <v>0</v>
      </c>
    </row>
    <row r="2260" spans="1:22">
      <c r="A2260" s="53" t="str">
        <f t="shared" si="499"/>
        <v>054042</v>
      </c>
      <c r="B2260" s="53">
        <v>111</v>
      </c>
      <c r="C2260">
        <v>2259</v>
      </c>
      <c r="D2260">
        <v>54042</v>
      </c>
      <c r="E2260" t="s">
        <v>3043</v>
      </c>
      <c r="F2260" t="s">
        <v>1423</v>
      </c>
      <c r="G2260" t="str">
        <f>VLOOKUP(A2260,GIS!A:B,2,0)</f>
        <v>港南台 ３</v>
      </c>
      <c r="H2260" t="s">
        <v>1390</v>
      </c>
      <c r="I2260" t="s">
        <v>2629</v>
      </c>
      <c r="J2260" s="66">
        <v>0</v>
      </c>
      <c r="K2260" s="66">
        <v>0</v>
      </c>
      <c r="L2260" s="66">
        <v>0</v>
      </c>
      <c r="M2260" s="66">
        <v>0</v>
      </c>
      <c r="N2260" s="66">
        <f>VLOOKUP(A2260,GIS!A:C,3,0)</f>
        <v>0</v>
      </c>
      <c r="O2260" s="66" t="str">
        <f t="shared" si="508"/>
        <v/>
      </c>
      <c r="P2260" s="66" t="str">
        <f t="shared" si="506"/>
        <v/>
      </c>
      <c r="Q2260" s="66">
        <f t="shared" si="509"/>
        <v>0</v>
      </c>
      <c r="R2260" s="66">
        <f t="shared" si="510"/>
        <v>0</v>
      </c>
      <c r="S2260" s="66">
        <f>Q2260-U2260-SUMIFS(条件付き不可!X:X,条件付き不可!E:E,D2260)</f>
        <v>0</v>
      </c>
      <c r="T2260" s="66">
        <f t="shared" si="507"/>
        <v>0</v>
      </c>
      <c r="U2260" s="66">
        <f>IF(COUNTIFS(条件付き不可!$E:$E,$D2260,条件付き不可!$C:$C,条件付き不可!$V$3)&gt;0,Q2260,SUMIFS(条件付き不可!$L:$L,条件付き不可!$E:$E,$D2260,条件付き不可!$C:$C,U$1))</f>
        <v>0</v>
      </c>
      <c r="V2260" s="66">
        <f>IF(COUNTIFS(条件付き不可!$E:$E,$D2260,条件付き不可!$C:$C,条件付き不可!$V$5)&gt;0,Q2260,IFERROR(VLOOKUP(D2260,条件付き不可!E:Y,21,0),0))</f>
        <v>0</v>
      </c>
    </row>
    <row r="2261" spans="1:22">
      <c r="A2261" s="53" t="str">
        <f t="shared" si="499"/>
        <v>054043</v>
      </c>
      <c r="B2261" s="53">
        <v>111</v>
      </c>
      <c r="C2261">
        <v>2260</v>
      </c>
      <c r="D2261">
        <v>54043</v>
      </c>
      <c r="E2261" t="s">
        <v>3043</v>
      </c>
      <c r="F2261" t="s">
        <v>1423</v>
      </c>
      <c r="G2261" t="str">
        <f>VLOOKUP(A2261,GIS!A:B,2,0)</f>
        <v>港南台 ２ ・ ４ ・ ５</v>
      </c>
      <c r="H2261" t="s">
        <v>1390</v>
      </c>
      <c r="I2261" t="s">
        <v>2629</v>
      </c>
      <c r="J2261" s="66">
        <v>0</v>
      </c>
      <c r="K2261" s="66">
        <v>0</v>
      </c>
      <c r="L2261" s="66">
        <v>0</v>
      </c>
      <c r="M2261" s="66">
        <v>0</v>
      </c>
      <c r="N2261" s="66">
        <f>VLOOKUP(A2261,GIS!A:C,3,0)</f>
        <v>0</v>
      </c>
      <c r="O2261" s="66" t="str">
        <f t="shared" si="508"/>
        <v/>
      </c>
      <c r="P2261" s="66" t="str">
        <f t="shared" si="506"/>
        <v/>
      </c>
      <c r="Q2261" s="66">
        <f t="shared" si="509"/>
        <v>0</v>
      </c>
      <c r="R2261" s="66">
        <f t="shared" si="510"/>
        <v>0</v>
      </c>
      <c r="S2261" s="66">
        <f>Q2261-U2261-SUMIFS(条件付き不可!X:X,条件付き不可!E:E,D2261)</f>
        <v>0</v>
      </c>
      <c r="T2261" s="66">
        <f t="shared" si="507"/>
        <v>0</v>
      </c>
      <c r="U2261" s="66">
        <f>IF(COUNTIFS(条件付き不可!$E:$E,$D2261,条件付き不可!$C:$C,条件付き不可!$V$3)&gt;0,Q2261,SUMIFS(条件付き不可!$L:$L,条件付き不可!$E:$E,$D2261,条件付き不可!$C:$C,U$1))</f>
        <v>0</v>
      </c>
      <c r="V2261" s="66">
        <f>IF(COUNTIFS(条件付き不可!$E:$E,$D2261,条件付き不可!$C:$C,条件付き不可!$V$5)&gt;0,Q2261,IFERROR(VLOOKUP(D2261,条件付き不可!E:Y,21,0),0))</f>
        <v>0</v>
      </c>
    </row>
    <row r="2262" spans="1:22">
      <c r="A2262" s="53" t="str">
        <f t="shared" si="499"/>
        <v>054044</v>
      </c>
      <c r="B2262" s="53">
        <v>111</v>
      </c>
      <c r="C2262">
        <v>2261</v>
      </c>
      <c r="D2262">
        <v>54044</v>
      </c>
      <c r="E2262" t="s">
        <v>3043</v>
      </c>
      <c r="F2262" t="s">
        <v>1423</v>
      </c>
      <c r="G2262" t="str">
        <f>VLOOKUP(A2262,GIS!A:B,2,0)</f>
        <v>畑沢 ２</v>
      </c>
      <c r="H2262" t="s">
        <v>1390</v>
      </c>
      <c r="I2262" t="s">
        <v>2629</v>
      </c>
      <c r="J2262" s="66">
        <v>0</v>
      </c>
      <c r="K2262" s="66">
        <v>0</v>
      </c>
      <c r="L2262" s="66">
        <v>0</v>
      </c>
      <c r="M2262" s="66">
        <v>0</v>
      </c>
      <c r="N2262" s="66">
        <f>VLOOKUP(A2262,GIS!A:C,3,0)</f>
        <v>0</v>
      </c>
      <c r="O2262" s="66" t="str">
        <f t="shared" si="508"/>
        <v/>
      </c>
      <c r="P2262" s="66" t="str">
        <f t="shared" si="506"/>
        <v/>
      </c>
      <c r="Q2262" s="66">
        <f t="shared" si="509"/>
        <v>0</v>
      </c>
      <c r="R2262" s="66">
        <f t="shared" si="510"/>
        <v>0</v>
      </c>
      <c r="S2262" s="66">
        <f>Q2262-U2262-SUMIFS(条件付き不可!X:X,条件付き不可!E:E,D2262)</f>
        <v>0</v>
      </c>
      <c r="T2262" s="66">
        <f t="shared" si="507"/>
        <v>0</v>
      </c>
      <c r="U2262" s="66">
        <f>IF(COUNTIFS(条件付き不可!$E:$E,$D2262,条件付き不可!$C:$C,条件付き不可!$V$3)&gt;0,Q2262,SUMIFS(条件付き不可!$L:$L,条件付き不可!$E:$E,$D2262,条件付き不可!$C:$C,U$1))</f>
        <v>0</v>
      </c>
      <c r="V2262" s="66">
        <f>IF(COUNTIFS(条件付き不可!$E:$E,$D2262,条件付き不可!$C:$C,条件付き不可!$V$5)&gt;0,Q2262,IFERROR(VLOOKUP(D2262,条件付き不可!E:Y,21,0),0))</f>
        <v>0</v>
      </c>
    </row>
    <row r="2263" spans="1:22">
      <c r="A2263" s="53" t="str">
        <f t="shared" si="499"/>
        <v>054045</v>
      </c>
      <c r="B2263" s="53">
        <v>111</v>
      </c>
      <c r="C2263">
        <v>2262</v>
      </c>
      <c r="D2263">
        <v>54045</v>
      </c>
      <c r="E2263" t="s">
        <v>3043</v>
      </c>
      <c r="F2263" t="s">
        <v>1423</v>
      </c>
      <c r="G2263" t="str">
        <f>VLOOKUP(A2263,GIS!A:B,2,0)</f>
        <v>畑沢 ３</v>
      </c>
      <c r="H2263" t="s">
        <v>1390</v>
      </c>
      <c r="I2263" t="s">
        <v>2629</v>
      </c>
      <c r="J2263" s="66">
        <v>0</v>
      </c>
      <c r="K2263" s="66">
        <v>0</v>
      </c>
      <c r="L2263" s="66">
        <v>0</v>
      </c>
      <c r="M2263" s="66">
        <v>0</v>
      </c>
      <c r="N2263" s="66">
        <f>VLOOKUP(A2263,GIS!A:C,3,0)</f>
        <v>0</v>
      </c>
      <c r="O2263" s="66" t="str">
        <f t="shared" si="508"/>
        <v/>
      </c>
      <c r="P2263" s="66" t="str">
        <f t="shared" si="506"/>
        <v/>
      </c>
      <c r="Q2263" s="66">
        <f t="shared" si="509"/>
        <v>0</v>
      </c>
      <c r="R2263" s="66">
        <f t="shared" si="510"/>
        <v>0</v>
      </c>
      <c r="S2263" s="66">
        <f>Q2263-U2263-SUMIFS(条件付き不可!X:X,条件付き不可!E:E,D2263)</f>
        <v>0</v>
      </c>
      <c r="T2263" s="66">
        <f t="shared" si="507"/>
        <v>0</v>
      </c>
      <c r="U2263" s="66">
        <f>IF(COUNTIFS(条件付き不可!$E:$E,$D2263,条件付き不可!$C:$C,条件付き不可!$V$3)&gt;0,Q2263,SUMIFS(条件付き不可!$L:$L,条件付き不可!$E:$E,$D2263,条件付き不可!$C:$C,U$1))</f>
        <v>0</v>
      </c>
      <c r="V2263" s="66">
        <f>IF(COUNTIFS(条件付き不可!$E:$E,$D2263,条件付き不可!$C:$C,条件付き不可!$V$5)&gt;0,Q2263,IFERROR(VLOOKUP(D2263,条件付き不可!E:Y,21,0),0))</f>
        <v>0</v>
      </c>
    </row>
    <row r="2264" spans="1:22">
      <c r="A2264" s="53" t="str">
        <f t="shared" si="499"/>
        <v>054046</v>
      </c>
      <c r="B2264" s="53">
        <v>111</v>
      </c>
      <c r="C2264">
        <v>2263</v>
      </c>
      <c r="D2264">
        <v>54046</v>
      </c>
      <c r="E2264" t="s">
        <v>3043</v>
      </c>
      <c r="F2264" t="s">
        <v>1423</v>
      </c>
      <c r="G2264" t="str">
        <f>VLOOKUP(A2264,GIS!A:B,2,0)</f>
        <v>畑沢 ４</v>
      </c>
      <c r="H2264" t="s">
        <v>1390</v>
      </c>
      <c r="I2264" t="s">
        <v>2629</v>
      </c>
      <c r="J2264" s="66">
        <v>0</v>
      </c>
      <c r="K2264" s="66">
        <v>0</v>
      </c>
      <c r="L2264" s="66">
        <v>0</v>
      </c>
      <c r="M2264" s="66">
        <v>0</v>
      </c>
      <c r="N2264" s="66">
        <f>VLOOKUP(A2264,GIS!A:C,3,0)</f>
        <v>0</v>
      </c>
      <c r="O2264" s="66" t="str">
        <f t="shared" si="508"/>
        <v/>
      </c>
      <c r="P2264" s="66" t="str">
        <f t="shared" si="506"/>
        <v/>
      </c>
      <c r="Q2264" s="66">
        <f t="shared" si="509"/>
        <v>0</v>
      </c>
      <c r="R2264" s="66">
        <f t="shared" si="510"/>
        <v>0</v>
      </c>
      <c r="S2264" s="66">
        <f>Q2264-U2264-SUMIFS(条件付き不可!X:X,条件付き不可!E:E,D2264)</f>
        <v>0</v>
      </c>
      <c r="T2264" s="66">
        <f t="shared" si="507"/>
        <v>0</v>
      </c>
      <c r="U2264" s="66">
        <f>IF(COUNTIFS(条件付き不可!$E:$E,$D2264,条件付き不可!$C:$C,条件付き不可!$V$3)&gt;0,Q2264,SUMIFS(条件付き不可!$L:$L,条件付き不可!$E:$E,$D2264,条件付き不可!$C:$C,U$1))</f>
        <v>0</v>
      </c>
      <c r="V2264" s="66">
        <f>IF(COUNTIFS(条件付き不可!$E:$E,$D2264,条件付き不可!$C:$C,条件付き不可!$V$5)&gt;0,Q2264,IFERROR(VLOOKUP(D2264,条件付き不可!E:Y,21,0),0))</f>
        <v>0</v>
      </c>
    </row>
    <row r="2265" spans="1:22">
      <c r="A2265" s="53" t="str">
        <f t="shared" ref="A2265:A2328" si="511">TEXT(D2265,"000000")</f>
        <v>054047</v>
      </c>
      <c r="B2265" s="53">
        <v>111</v>
      </c>
      <c r="C2265">
        <v>2264</v>
      </c>
      <c r="D2265">
        <v>54047</v>
      </c>
      <c r="E2265" t="s">
        <v>3043</v>
      </c>
      <c r="F2265" t="s">
        <v>1423</v>
      </c>
      <c r="G2265" t="str">
        <f>VLOOKUP(A2265,GIS!A:B,2,0)</f>
        <v>畑沢南 １</v>
      </c>
      <c r="H2265" t="s">
        <v>1390</v>
      </c>
      <c r="I2265" t="s">
        <v>2629</v>
      </c>
      <c r="J2265" s="66">
        <v>0</v>
      </c>
      <c r="K2265" s="66">
        <v>0</v>
      </c>
      <c r="L2265" s="66">
        <v>0</v>
      </c>
      <c r="M2265" s="66">
        <v>0</v>
      </c>
      <c r="N2265" s="66">
        <f>VLOOKUP(A2265,GIS!A:C,3,0)</f>
        <v>0</v>
      </c>
      <c r="O2265" s="66" t="str">
        <f t="shared" si="508"/>
        <v/>
      </c>
      <c r="P2265" s="66" t="str">
        <f t="shared" si="506"/>
        <v/>
      </c>
      <c r="Q2265" s="66">
        <f t="shared" si="509"/>
        <v>0</v>
      </c>
      <c r="R2265" s="66">
        <f t="shared" si="510"/>
        <v>0</v>
      </c>
      <c r="S2265" s="66">
        <f>Q2265-U2265-SUMIFS(条件付き不可!X:X,条件付き不可!E:E,D2265)</f>
        <v>0</v>
      </c>
      <c r="T2265" s="66">
        <f t="shared" si="507"/>
        <v>0</v>
      </c>
      <c r="U2265" s="66">
        <f>IF(COUNTIFS(条件付き不可!$E:$E,$D2265,条件付き不可!$C:$C,条件付き不可!$V$3)&gt;0,Q2265,SUMIFS(条件付き不可!$L:$L,条件付き不可!$E:$E,$D2265,条件付き不可!$C:$C,U$1))</f>
        <v>0</v>
      </c>
      <c r="V2265" s="66">
        <f>IF(COUNTIFS(条件付き不可!$E:$E,$D2265,条件付き不可!$C:$C,条件付き不可!$V$5)&gt;0,Q2265,IFERROR(VLOOKUP(D2265,条件付き不可!E:Y,21,0),0))</f>
        <v>0</v>
      </c>
    </row>
    <row r="2266" spans="1:22">
      <c r="A2266" s="53" t="str">
        <f t="shared" si="511"/>
        <v>054048</v>
      </c>
      <c r="B2266" s="53">
        <v>111</v>
      </c>
      <c r="C2266">
        <v>2265</v>
      </c>
      <c r="D2266">
        <v>54048</v>
      </c>
      <c r="E2266" t="s">
        <v>3043</v>
      </c>
      <c r="F2266" t="s">
        <v>1423</v>
      </c>
      <c r="G2266" t="str">
        <f>VLOOKUP(A2266,GIS!A:B,2,0)</f>
        <v>畑沢南 ２</v>
      </c>
      <c r="H2266" t="s">
        <v>1390</v>
      </c>
      <c r="I2266" t="s">
        <v>2629</v>
      </c>
      <c r="J2266" s="66">
        <v>0</v>
      </c>
      <c r="K2266" s="66">
        <v>0</v>
      </c>
      <c r="L2266" s="66">
        <v>0</v>
      </c>
      <c r="M2266" s="66">
        <v>0</v>
      </c>
      <c r="N2266" s="66">
        <f>VLOOKUP(A2266,GIS!A:C,3,0)</f>
        <v>0</v>
      </c>
      <c r="O2266" s="66" t="str">
        <f t="shared" si="508"/>
        <v/>
      </c>
      <c r="P2266" s="66" t="str">
        <f t="shared" si="506"/>
        <v/>
      </c>
      <c r="Q2266" s="66">
        <f t="shared" si="509"/>
        <v>0</v>
      </c>
      <c r="R2266" s="66">
        <f t="shared" si="510"/>
        <v>0</v>
      </c>
      <c r="S2266" s="66">
        <f>Q2266-U2266-SUMIFS(条件付き不可!X:X,条件付き不可!E:E,D2266)</f>
        <v>0</v>
      </c>
      <c r="T2266" s="66">
        <f t="shared" si="507"/>
        <v>0</v>
      </c>
      <c r="U2266" s="66">
        <f>IF(COUNTIFS(条件付き不可!$E:$E,$D2266,条件付き不可!$C:$C,条件付き不可!$V$3)&gt;0,Q2266,SUMIFS(条件付き不可!$L:$L,条件付き不可!$E:$E,$D2266,条件付き不可!$C:$C,U$1))</f>
        <v>0</v>
      </c>
      <c r="V2266" s="66">
        <f>IF(COUNTIFS(条件付き不可!$E:$E,$D2266,条件付き不可!$C:$C,条件付き不可!$V$5)&gt;0,Q2266,IFERROR(VLOOKUP(D2266,条件付き不可!E:Y,21,0),0))</f>
        <v>0</v>
      </c>
    </row>
    <row r="2267" spans="1:22">
      <c r="A2267" s="53" t="str">
        <f t="shared" si="511"/>
        <v>054049</v>
      </c>
      <c r="B2267" s="53">
        <v>111</v>
      </c>
      <c r="C2267">
        <v>2266</v>
      </c>
      <c r="D2267">
        <v>54049</v>
      </c>
      <c r="E2267" t="s">
        <v>3043</v>
      </c>
      <c r="F2267" t="s">
        <v>1423</v>
      </c>
      <c r="G2267" t="str">
        <f>VLOOKUP(A2267,GIS!A:B,2,0)</f>
        <v>畑沢南 ３</v>
      </c>
      <c r="H2267" t="s">
        <v>1390</v>
      </c>
      <c r="I2267" t="s">
        <v>2629</v>
      </c>
      <c r="J2267" s="66">
        <v>305</v>
      </c>
      <c r="K2267" s="66">
        <v>305</v>
      </c>
      <c r="L2267" s="66">
        <v>305</v>
      </c>
      <c r="M2267" s="66">
        <v>305</v>
      </c>
      <c r="N2267" s="66">
        <f>VLOOKUP(A2267,GIS!A:C,3,0)</f>
        <v>305</v>
      </c>
      <c r="O2267" s="66" t="str">
        <f t="shared" si="508"/>
        <v/>
      </c>
      <c r="P2267" s="66" t="str">
        <f t="shared" si="506"/>
        <v/>
      </c>
      <c r="Q2267" s="66">
        <f t="shared" si="509"/>
        <v>305</v>
      </c>
      <c r="R2267" s="66">
        <f t="shared" si="510"/>
        <v>305</v>
      </c>
      <c r="S2267" s="66">
        <f>Q2267-U2267-SUMIFS(条件付き不可!X:X,条件付き不可!E:E,D2267)</f>
        <v>305</v>
      </c>
      <c r="T2267" s="66">
        <f t="shared" si="507"/>
        <v>305</v>
      </c>
      <c r="U2267" s="66">
        <f>IF(COUNTIFS(条件付き不可!$E:$E,$D2267,条件付き不可!$C:$C,条件付き不可!$V$3)&gt;0,Q2267,SUMIFS(条件付き不可!$L:$L,条件付き不可!$E:$E,$D2267,条件付き不可!$C:$C,U$1))</f>
        <v>0</v>
      </c>
      <c r="V2267" s="66">
        <f>IF(COUNTIFS(条件付き不可!$E:$E,$D2267,条件付き不可!$C:$C,条件付き不可!$V$5)&gt;0,Q2267,IFERROR(VLOOKUP(D2267,条件付き不可!E:Y,21,0),0))</f>
        <v>0</v>
      </c>
    </row>
    <row r="2268" spans="1:22">
      <c r="A2268" s="53" t="str">
        <f t="shared" si="511"/>
        <v>054115</v>
      </c>
      <c r="B2268" s="53">
        <v>111</v>
      </c>
      <c r="C2268">
        <v>2267</v>
      </c>
      <c r="D2268">
        <v>54115</v>
      </c>
      <c r="E2268" t="s">
        <v>3043</v>
      </c>
      <c r="F2268" t="s">
        <v>1423</v>
      </c>
      <c r="G2268" t="str">
        <f>VLOOKUP(A2268,GIS!A:B,2,0)</f>
        <v>畑沢南 ４</v>
      </c>
      <c r="H2268" t="s">
        <v>1390</v>
      </c>
      <c r="I2268" t="s">
        <v>2629</v>
      </c>
      <c r="J2268" s="66">
        <v>0</v>
      </c>
      <c r="K2268" s="66">
        <v>0</v>
      </c>
      <c r="L2268" s="66">
        <v>0</v>
      </c>
      <c r="M2268" s="66">
        <v>0</v>
      </c>
      <c r="N2268" s="66">
        <f>VLOOKUP(A2268,GIS!A:C,3,0)</f>
        <v>0</v>
      </c>
      <c r="O2268" s="66" t="str">
        <f t="shared" si="508"/>
        <v/>
      </c>
      <c r="P2268" s="66" t="str">
        <f t="shared" si="506"/>
        <v/>
      </c>
      <c r="Q2268" s="66">
        <f t="shared" si="509"/>
        <v>0</v>
      </c>
      <c r="R2268" s="66">
        <f t="shared" si="510"/>
        <v>0</v>
      </c>
      <c r="S2268" s="66">
        <f>Q2268-U2268-SUMIFS(条件付き不可!X:X,条件付き不可!E:E,D2268)</f>
        <v>0</v>
      </c>
      <c r="T2268" s="66">
        <f t="shared" si="507"/>
        <v>0</v>
      </c>
      <c r="U2268" s="66">
        <f>IF(COUNTIFS(条件付き不可!$E:$E,$D2268,条件付き不可!$C:$C,条件付き不可!$V$3)&gt;0,Q2268,SUMIFS(条件付き不可!$L:$L,条件付き不可!$E:$E,$D2268,条件付き不可!$C:$C,U$1))</f>
        <v>0</v>
      </c>
      <c r="V2268" s="66">
        <f>IF(COUNTIFS(条件付き不可!$E:$E,$D2268,条件付き不可!$C:$C,条件付き不可!$V$5)&gt;0,Q2268,IFERROR(VLOOKUP(D2268,条件付き不可!E:Y,21,0),0))</f>
        <v>0</v>
      </c>
    </row>
    <row r="2269" spans="1:22">
      <c r="A2269" s="53" t="str">
        <f t="shared" si="511"/>
        <v>054050</v>
      </c>
      <c r="B2269" s="53">
        <v>111</v>
      </c>
      <c r="C2269">
        <v>2268</v>
      </c>
      <c r="D2269">
        <v>54050</v>
      </c>
      <c r="E2269" t="s">
        <v>3043</v>
      </c>
      <c r="F2269" t="s">
        <v>1423</v>
      </c>
      <c r="G2269" t="str">
        <f>VLOOKUP(A2269,GIS!A:B,2,0)</f>
        <v>畑沢南 ５</v>
      </c>
      <c r="H2269" t="s">
        <v>1390</v>
      </c>
      <c r="I2269" t="s">
        <v>2629</v>
      </c>
      <c r="J2269" s="66">
        <v>460</v>
      </c>
      <c r="K2269" s="66">
        <v>460</v>
      </c>
      <c r="L2269" s="66">
        <v>460</v>
      </c>
      <c r="M2269" s="66">
        <v>460</v>
      </c>
      <c r="N2269" s="66">
        <f>VLOOKUP(A2269,GIS!A:C,3,0)</f>
        <v>460</v>
      </c>
      <c r="O2269" s="66" t="str">
        <f t="shared" si="508"/>
        <v/>
      </c>
      <c r="P2269" s="66" t="str">
        <f t="shared" si="506"/>
        <v/>
      </c>
      <c r="Q2269" s="66">
        <f t="shared" si="509"/>
        <v>460</v>
      </c>
      <c r="R2269" s="66">
        <f t="shared" si="510"/>
        <v>460</v>
      </c>
      <c r="S2269" s="66">
        <f>Q2269-U2269-SUMIFS(条件付き不可!X:X,条件付き不可!E:E,D2269)</f>
        <v>460</v>
      </c>
      <c r="T2269" s="66">
        <f t="shared" si="507"/>
        <v>460</v>
      </c>
      <c r="U2269" s="66">
        <f>IF(COUNTIFS(条件付き不可!$E:$E,$D2269,条件付き不可!$C:$C,条件付き不可!$V$3)&gt;0,Q2269,SUMIFS(条件付き不可!$L:$L,条件付き不可!$E:$E,$D2269,条件付き不可!$C:$C,U$1))</f>
        <v>0</v>
      </c>
      <c r="V2269" s="66">
        <f>IF(COUNTIFS(条件付き不可!$E:$E,$D2269,条件付き不可!$C:$C,条件付き不可!$V$5)&gt;0,Q2269,IFERROR(VLOOKUP(D2269,条件付き不可!E:Y,21,0),0))</f>
        <v>0</v>
      </c>
    </row>
    <row r="2270" spans="1:22">
      <c r="A2270" s="53" t="str">
        <f t="shared" si="511"/>
        <v>054051</v>
      </c>
      <c r="B2270" s="53">
        <v>111</v>
      </c>
      <c r="C2270">
        <v>2269</v>
      </c>
      <c r="D2270">
        <v>54051</v>
      </c>
      <c r="E2270" t="s">
        <v>3043</v>
      </c>
      <c r="F2270" t="s">
        <v>1423</v>
      </c>
      <c r="G2270" t="str">
        <f>VLOOKUP(A2270,GIS!A:B,2,0)</f>
        <v>畑沢南 ６</v>
      </c>
      <c r="H2270" t="s">
        <v>1390</v>
      </c>
      <c r="I2270" t="s">
        <v>2629</v>
      </c>
      <c r="J2270" s="66">
        <v>0</v>
      </c>
      <c r="K2270" s="66">
        <v>0</v>
      </c>
      <c r="L2270" s="66">
        <v>0</v>
      </c>
      <c r="M2270" s="66">
        <v>0</v>
      </c>
      <c r="N2270" s="66">
        <f>VLOOKUP(A2270,GIS!A:C,3,0)</f>
        <v>0</v>
      </c>
      <c r="O2270" s="66" t="str">
        <f t="shared" si="508"/>
        <v/>
      </c>
      <c r="P2270" s="66" t="str">
        <f t="shared" si="506"/>
        <v/>
      </c>
      <c r="Q2270" s="66">
        <f t="shared" si="509"/>
        <v>0</v>
      </c>
      <c r="R2270" s="66">
        <f t="shared" si="510"/>
        <v>0</v>
      </c>
      <c r="S2270" s="66">
        <f>Q2270-U2270-SUMIFS(条件付き不可!X:X,条件付き不可!E:E,D2270)</f>
        <v>0</v>
      </c>
      <c r="T2270" s="66">
        <f t="shared" si="507"/>
        <v>0</v>
      </c>
      <c r="U2270" s="66">
        <f>IF(COUNTIFS(条件付き不可!$E:$E,$D2270,条件付き不可!$C:$C,条件付き不可!$V$3)&gt;0,Q2270,SUMIFS(条件付き不可!$L:$L,条件付き不可!$E:$E,$D2270,条件付き不可!$C:$C,U$1))</f>
        <v>0</v>
      </c>
      <c r="V2270" s="66">
        <f>IF(COUNTIFS(条件付き不可!$E:$E,$D2270,条件付き不可!$C:$C,条件付き不可!$V$5)&gt;0,Q2270,IFERROR(VLOOKUP(D2270,条件付き不可!E:Y,21,0),0))</f>
        <v>0</v>
      </c>
    </row>
    <row r="2271" spans="1:22">
      <c r="A2271" s="53" t="str">
        <f t="shared" si="511"/>
        <v>054053</v>
      </c>
      <c r="B2271" s="53">
        <v>111</v>
      </c>
      <c r="C2271">
        <v>2270</v>
      </c>
      <c r="D2271">
        <v>54053</v>
      </c>
      <c r="E2271" t="s">
        <v>3043</v>
      </c>
      <c r="F2271" t="s">
        <v>1424</v>
      </c>
      <c r="G2271" t="str">
        <f>VLOOKUP(A2271,GIS!A:B,2,0)</f>
        <v>祇園 １</v>
      </c>
      <c r="H2271" t="s">
        <v>1390</v>
      </c>
      <c r="I2271" t="s">
        <v>2629</v>
      </c>
      <c r="J2271" s="66">
        <v>375</v>
      </c>
      <c r="K2271" s="66">
        <v>375</v>
      </c>
      <c r="L2271" s="66">
        <v>375</v>
      </c>
      <c r="M2271" s="66">
        <v>375</v>
      </c>
      <c r="N2271" s="66">
        <f>VLOOKUP(A2271,GIS!A:C,3,0)</f>
        <v>375</v>
      </c>
      <c r="O2271" s="66" t="str">
        <f t="shared" si="508"/>
        <v/>
      </c>
      <c r="P2271" s="66" t="str">
        <f t="shared" si="506"/>
        <v/>
      </c>
      <c r="Q2271" s="66">
        <f t="shared" si="509"/>
        <v>375</v>
      </c>
      <c r="R2271" s="66">
        <f t="shared" si="510"/>
        <v>375</v>
      </c>
      <c r="S2271" s="66">
        <f>Q2271-U2271-SUMIFS(条件付き不可!X:X,条件付き不可!E:E,D2271)</f>
        <v>375</v>
      </c>
      <c r="T2271" s="66">
        <f t="shared" si="507"/>
        <v>375</v>
      </c>
      <c r="U2271" s="66">
        <f>IF(COUNTIFS(条件付き不可!$E:$E,$D2271,条件付き不可!$C:$C,条件付き不可!$V$3)&gt;0,Q2271,SUMIFS(条件付き不可!$L:$L,条件付き不可!$E:$E,$D2271,条件付き不可!$C:$C,U$1))</f>
        <v>0</v>
      </c>
      <c r="V2271" s="66">
        <f>IF(COUNTIFS(条件付き不可!$E:$E,$D2271,条件付き不可!$C:$C,条件付き不可!$V$5)&gt;0,Q2271,IFERROR(VLOOKUP(D2271,条件付き不可!E:Y,21,0),0))</f>
        <v>0</v>
      </c>
    </row>
    <row r="2272" spans="1:22">
      <c r="A2272" s="53" t="str">
        <f t="shared" si="511"/>
        <v>054054</v>
      </c>
      <c r="B2272" s="53">
        <v>111</v>
      </c>
      <c r="C2272">
        <v>2271</v>
      </c>
      <c r="D2272">
        <v>54054</v>
      </c>
      <c r="E2272" t="s">
        <v>3043</v>
      </c>
      <c r="F2272" t="s">
        <v>1424</v>
      </c>
      <c r="G2272" t="str">
        <f>VLOOKUP(A2272,GIS!A:B,2,0)</f>
        <v>祇園 ２</v>
      </c>
      <c r="H2272" t="s">
        <v>1390</v>
      </c>
      <c r="I2272" t="s">
        <v>2629</v>
      </c>
      <c r="J2272" s="66">
        <v>330</v>
      </c>
      <c r="K2272" s="66">
        <v>330</v>
      </c>
      <c r="L2272" s="66">
        <v>330</v>
      </c>
      <c r="M2272" s="66">
        <v>330</v>
      </c>
      <c r="N2272" s="66">
        <f>VLOOKUP(A2272,GIS!A:C,3,0)</f>
        <v>330</v>
      </c>
      <c r="O2272" s="66" t="str">
        <f t="shared" si="508"/>
        <v/>
      </c>
      <c r="P2272" s="66" t="str">
        <f t="shared" si="506"/>
        <v/>
      </c>
      <c r="Q2272" s="66">
        <f t="shared" si="509"/>
        <v>330</v>
      </c>
      <c r="R2272" s="66">
        <f t="shared" si="510"/>
        <v>330</v>
      </c>
      <c r="S2272" s="66">
        <f>Q2272-U2272-SUMIFS(条件付き不可!X:X,条件付き不可!E:E,D2272)</f>
        <v>330</v>
      </c>
      <c r="T2272" s="66">
        <f t="shared" si="507"/>
        <v>330</v>
      </c>
      <c r="U2272" s="66">
        <f>IF(COUNTIFS(条件付き不可!$E:$E,$D2272,条件付き不可!$C:$C,条件付き不可!$V$3)&gt;0,Q2272,SUMIFS(条件付き不可!$L:$L,条件付き不可!$E:$E,$D2272,条件付き不可!$C:$C,U$1))</f>
        <v>0</v>
      </c>
      <c r="V2272" s="66">
        <f>IF(COUNTIFS(条件付き不可!$E:$E,$D2272,条件付き不可!$C:$C,条件付き不可!$V$5)&gt;0,Q2272,IFERROR(VLOOKUP(D2272,条件付き不可!E:Y,21,0),0))</f>
        <v>0</v>
      </c>
    </row>
    <row r="2273" spans="1:22">
      <c r="A2273" s="53" t="str">
        <f t="shared" si="511"/>
        <v>054055</v>
      </c>
      <c r="B2273" s="53">
        <v>111</v>
      </c>
      <c r="C2273">
        <v>2272</v>
      </c>
      <c r="D2273">
        <v>54055</v>
      </c>
      <c r="E2273" t="s">
        <v>3043</v>
      </c>
      <c r="F2273" t="s">
        <v>1424</v>
      </c>
      <c r="G2273" t="str">
        <f>VLOOKUP(A2273,GIS!A:B,2,0)</f>
        <v>祇園 ３</v>
      </c>
      <c r="H2273" t="s">
        <v>1390</v>
      </c>
      <c r="I2273" t="s">
        <v>2629</v>
      </c>
      <c r="J2273" s="66">
        <v>450</v>
      </c>
      <c r="K2273" s="66">
        <v>450</v>
      </c>
      <c r="L2273" s="66">
        <v>450</v>
      </c>
      <c r="M2273" s="66">
        <v>450</v>
      </c>
      <c r="N2273" s="66">
        <f>VLOOKUP(A2273,GIS!A:C,3,0)</f>
        <v>450</v>
      </c>
      <c r="O2273" s="66" t="str">
        <f t="shared" si="508"/>
        <v/>
      </c>
      <c r="P2273" s="66" t="str">
        <f t="shared" si="506"/>
        <v/>
      </c>
      <c r="Q2273" s="66">
        <f t="shared" si="509"/>
        <v>450</v>
      </c>
      <c r="R2273" s="66">
        <f t="shared" si="510"/>
        <v>450</v>
      </c>
      <c r="S2273" s="66">
        <f>Q2273-U2273-SUMIFS(条件付き不可!X:X,条件付き不可!E:E,D2273)</f>
        <v>450</v>
      </c>
      <c r="T2273" s="66">
        <f t="shared" si="507"/>
        <v>450</v>
      </c>
      <c r="U2273" s="66">
        <f>IF(COUNTIFS(条件付き不可!$E:$E,$D2273,条件付き不可!$C:$C,条件付き不可!$V$3)&gt;0,Q2273,SUMIFS(条件付き不可!$L:$L,条件付き不可!$E:$E,$D2273,条件付き不可!$C:$C,U$1))</f>
        <v>0</v>
      </c>
      <c r="V2273" s="66">
        <f>IF(COUNTIFS(条件付き不可!$E:$E,$D2273,条件付き不可!$C:$C,条件付き不可!$V$5)&gt;0,Q2273,IFERROR(VLOOKUP(D2273,条件付き不可!E:Y,21,0),0))</f>
        <v>0</v>
      </c>
    </row>
    <row r="2274" spans="1:22">
      <c r="A2274" s="53" t="str">
        <f t="shared" si="511"/>
        <v>054056</v>
      </c>
      <c r="B2274" s="53">
        <v>111</v>
      </c>
      <c r="C2274">
        <v>2273</v>
      </c>
      <c r="D2274">
        <v>54056</v>
      </c>
      <c r="E2274" t="s">
        <v>3043</v>
      </c>
      <c r="F2274" t="s">
        <v>1424</v>
      </c>
      <c r="G2274" t="str">
        <f>VLOOKUP(A2274,GIS!A:B,2,0)</f>
        <v>祇園 ４</v>
      </c>
      <c r="H2274" t="s">
        <v>1390</v>
      </c>
      <c r="I2274" t="s">
        <v>2629</v>
      </c>
      <c r="J2274" s="66">
        <v>353</v>
      </c>
      <c r="K2274" s="66">
        <v>353</v>
      </c>
      <c r="L2274" s="66">
        <v>353</v>
      </c>
      <c r="M2274" s="66">
        <v>353</v>
      </c>
      <c r="N2274" s="66">
        <f>VLOOKUP(A2274,GIS!A:C,3,0)</f>
        <v>353</v>
      </c>
      <c r="O2274" s="66" t="str">
        <f t="shared" si="508"/>
        <v/>
      </c>
      <c r="P2274" s="66" t="str">
        <f t="shared" si="506"/>
        <v/>
      </c>
      <c r="Q2274" s="66">
        <f t="shared" si="509"/>
        <v>353</v>
      </c>
      <c r="R2274" s="66">
        <f t="shared" si="510"/>
        <v>353</v>
      </c>
      <c r="S2274" s="66">
        <f>Q2274-U2274-SUMIFS(条件付き不可!X:X,条件付き不可!E:E,D2274)</f>
        <v>353</v>
      </c>
      <c r="T2274" s="66">
        <f t="shared" si="507"/>
        <v>353</v>
      </c>
      <c r="U2274" s="66">
        <f>IF(COUNTIFS(条件付き不可!$E:$E,$D2274,条件付き不可!$C:$C,条件付き不可!$V$3)&gt;0,Q2274,SUMIFS(条件付き不可!$L:$L,条件付き不可!$E:$E,$D2274,条件付き不可!$C:$C,U$1))</f>
        <v>0</v>
      </c>
      <c r="V2274" s="66">
        <f>IF(COUNTIFS(条件付き不可!$E:$E,$D2274,条件付き不可!$C:$C,条件付き不可!$V$5)&gt;0,Q2274,IFERROR(VLOOKUP(D2274,条件付き不可!E:Y,21,0),0))</f>
        <v>0</v>
      </c>
    </row>
    <row r="2275" spans="1:22">
      <c r="A2275" s="53" t="str">
        <f t="shared" si="511"/>
        <v>054057</v>
      </c>
      <c r="B2275" s="53">
        <v>111</v>
      </c>
      <c r="C2275">
        <v>2274</v>
      </c>
      <c r="D2275">
        <v>54057</v>
      </c>
      <c r="E2275" t="s">
        <v>3043</v>
      </c>
      <c r="F2275" t="s">
        <v>1424</v>
      </c>
      <c r="G2275" t="str">
        <f>VLOOKUP(A2275,GIS!A:B,2,0)</f>
        <v>清川 １　</v>
      </c>
      <c r="H2275" t="s">
        <v>1390</v>
      </c>
      <c r="I2275" t="s">
        <v>2629</v>
      </c>
      <c r="J2275" s="66">
        <v>0</v>
      </c>
      <c r="K2275" s="66">
        <v>0</v>
      </c>
      <c r="L2275" s="66">
        <v>0</v>
      </c>
      <c r="M2275" s="66">
        <v>0</v>
      </c>
      <c r="N2275" s="66">
        <f>VLOOKUP(A2275,GIS!A:C,3,0)</f>
        <v>0</v>
      </c>
      <c r="O2275" s="66" t="str">
        <f t="shared" si="508"/>
        <v/>
      </c>
      <c r="P2275" s="66" t="str">
        <f t="shared" si="506"/>
        <v/>
      </c>
      <c r="Q2275" s="66">
        <f t="shared" si="509"/>
        <v>0</v>
      </c>
      <c r="R2275" s="66">
        <f t="shared" si="510"/>
        <v>0</v>
      </c>
      <c r="S2275" s="66">
        <f>Q2275-U2275-SUMIFS(条件付き不可!X:X,条件付き不可!E:E,D2275)</f>
        <v>0</v>
      </c>
      <c r="T2275" s="66">
        <f t="shared" si="507"/>
        <v>0</v>
      </c>
      <c r="U2275" s="66">
        <f>IF(COUNTIFS(条件付き不可!$E:$E,$D2275,条件付き不可!$C:$C,条件付き不可!$V$3)&gt;0,Q2275,SUMIFS(条件付き不可!$L:$L,条件付き不可!$E:$E,$D2275,条件付き不可!$C:$C,U$1))</f>
        <v>0</v>
      </c>
      <c r="V2275" s="66">
        <f>IF(COUNTIFS(条件付き不可!$E:$E,$D2275,条件付き不可!$C:$C,条件付き不可!$V$5)&gt;0,Q2275,IFERROR(VLOOKUP(D2275,条件付き不可!E:Y,21,0),0))</f>
        <v>0</v>
      </c>
    </row>
    <row r="2276" spans="1:22">
      <c r="A2276" s="53" t="str">
        <f t="shared" si="511"/>
        <v>054058</v>
      </c>
      <c r="B2276" s="53">
        <v>111</v>
      </c>
      <c r="C2276">
        <v>2275</v>
      </c>
      <c r="D2276">
        <v>54058</v>
      </c>
      <c r="E2276" t="s">
        <v>3043</v>
      </c>
      <c r="F2276" t="s">
        <v>1424</v>
      </c>
      <c r="G2276" t="str">
        <f>VLOOKUP(A2276,GIS!A:B,2,0)</f>
        <v>清川 ２　　　</v>
      </c>
      <c r="H2276" t="s">
        <v>1390</v>
      </c>
      <c r="I2276" t="s">
        <v>2629</v>
      </c>
      <c r="J2276" s="66">
        <v>380</v>
      </c>
      <c r="K2276" s="66">
        <v>380</v>
      </c>
      <c r="L2276" s="66">
        <v>380</v>
      </c>
      <c r="M2276" s="66">
        <v>380</v>
      </c>
      <c r="N2276" s="66">
        <f>VLOOKUP(A2276,GIS!A:C,3,0)</f>
        <v>380</v>
      </c>
      <c r="O2276" s="66" t="str">
        <f t="shared" si="508"/>
        <v/>
      </c>
      <c r="P2276" s="66" t="str">
        <f t="shared" si="506"/>
        <v/>
      </c>
      <c r="Q2276" s="66">
        <f t="shared" si="509"/>
        <v>380</v>
      </c>
      <c r="R2276" s="66">
        <f t="shared" si="510"/>
        <v>380</v>
      </c>
      <c r="S2276" s="66">
        <f>Q2276-U2276-SUMIFS(条件付き不可!X:X,条件付き不可!E:E,D2276)</f>
        <v>380</v>
      </c>
      <c r="T2276" s="66">
        <f t="shared" si="507"/>
        <v>380</v>
      </c>
      <c r="U2276" s="66">
        <f>IF(COUNTIFS(条件付き不可!$E:$E,$D2276,条件付き不可!$C:$C,条件付き不可!$V$3)&gt;0,Q2276,SUMIFS(条件付き不可!$L:$L,条件付き不可!$E:$E,$D2276,条件付き不可!$C:$C,U$1))</f>
        <v>0</v>
      </c>
      <c r="V2276" s="66">
        <f>IF(COUNTIFS(条件付き不可!$E:$E,$D2276,条件付き不可!$C:$C,条件付き不可!$V$5)&gt;0,Q2276,IFERROR(VLOOKUP(D2276,条件付き不可!E:Y,21,0),0))</f>
        <v>0</v>
      </c>
    </row>
    <row r="2277" spans="1:22">
      <c r="A2277" s="53" t="str">
        <f t="shared" si="511"/>
        <v>054059</v>
      </c>
      <c r="B2277" s="53">
        <v>111</v>
      </c>
      <c r="C2277">
        <v>2276</v>
      </c>
      <c r="D2277">
        <v>54059</v>
      </c>
      <c r="E2277" t="s">
        <v>3043</v>
      </c>
      <c r="F2277" t="s">
        <v>1425</v>
      </c>
      <c r="G2277" t="str">
        <f>VLOOKUP(A2277,GIS!A:B,2,0)</f>
        <v>清見台 １</v>
      </c>
      <c r="H2277" t="s">
        <v>1390</v>
      </c>
      <c r="I2277" t="s">
        <v>2629</v>
      </c>
      <c r="J2277" s="66">
        <v>0</v>
      </c>
      <c r="K2277" s="66">
        <v>0</v>
      </c>
      <c r="L2277" s="66">
        <v>0</v>
      </c>
      <c r="M2277" s="66">
        <v>0</v>
      </c>
      <c r="N2277" s="66">
        <f>VLOOKUP(A2277,GIS!A:C,3,0)</f>
        <v>0</v>
      </c>
      <c r="O2277" s="66" t="str">
        <f t="shared" si="508"/>
        <v/>
      </c>
      <c r="P2277" s="66" t="str">
        <f t="shared" si="506"/>
        <v/>
      </c>
      <c r="Q2277" s="66">
        <f t="shared" si="509"/>
        <v>0</v>
      </c>
      <c r="R2277" s="66">
        <f t="shared" si="510"/>
        <v>0</v>
      </c>
      <c r="S2277" s="66">
        <f>Q2277-U2277-SUMIFS(条件付き不可!X:X,条件付き不可!E:E,D2277)</f>
        <v>0</v>
      </c>
      <c r="T2277" s="66">
        <f t="shared" si="507"/>
        <v>0</v>
      </c>
      <c r="U2277" s="66">
        <f>IF(COUNTIFS(条件付き不可!$E:$E,$D2277,条件付き不可!$C:$C,条件付き不可!$V$3)&gt;0,Q2277,SUMIFS(条件付き不可!$L:$L,条件付き不可!$E:$E,$D2277,条件付き不可!$C:$C,U$1))</f>
        <v>0</v>
      </c>
      <c r="V2277" s="66">
        <f>IF(COUNTIFS(条件付き不可!$E:$E,$D2277,条件付き不可!$C:$C,条件付き不可!$V$5)&gt;0,Q2277,IFERROR(VLOOKUP(D2277,条件付き不可!E:Y,21,0),0))</f>
        <v>0</v>
      </c>
    </row>
    <row r="2278" spans="1:22">
      <c r="A2278" s="53" t="str">
        <f t="shared" si="511"/>
        <v>054060</v>
      </c>
      <c r="B2278" s="53">
        <v>111</v>
      </c>
      <c r="C2278">
        <v>2277</v>
      </c>
      <c r="D2278">
        <v>54060</v>
      </c>
      <c r="E2278" t="s">
        <v>3043</v>
      </c>
      <c r="F2278" t="s">
        <v>1425</v>
      </c>
      <c r="G2278" t="str">
        <f>VLOOKUP(A2278,GIS!A:B,2,0)</f>
        <v>清見台 ２</v>
      </c>
      <c r="H2278" t="s">
        <v>1390</v>
      </c>
      <c r="I2278" t="s">
        <v>2629</v>
      </c>
      <c r="J2278" s="66">
        <v>0</v>
      </c>
      <c r="K2278" s="66">
        <v>0</v>
      </c>
      <c r="L2278" s="66">
        <v>0</v>
      </c>
      <c r="M2278" s="66">
        <v>0</v>
      </c>
      <c r="N2278" s="66">
        <f>VLOOKUP(A2278,GIS!A:C,3,0)</f>
        <v>0</v>
      </c>
      <c r="O2278" s="66" t="str">
        <f t="shared" si="508"/>
        <v/>
      </c>
      <c r="P2278" s="66" t="str">
        <f t="shared" si="506"/>
        <v/>
      </c>
      <c r="Q2278" s="66">
        <f t="shared" si="509"/>
        <v>0</v>
      </c>
      <c r="R2278" s="66">
        <f t="shared" si="510"/>
        <v>0</v>
      </c>
      <c r="S2278" s="66">
        <f>Q2278-U2278-SUMIFS(条件付き不可!X:X,条件付き不可!E:E,D2278)</f>
        <v>0</v>
      </c>
      <c r="T2278" s="66">
        <f t="shared" si="507"/>
        <v>0</v>
      </c>
      <c r="U2278" s="66">
        <f>IF(COUNTIFS(条件付き不可!$E:$E,$D2278,条件付き不可!$C:$C,条件付き不可!$V$3)&gt;0,Q2278,SUMIFS(条件付き不可!$L:$L,条件付き不可!$E:$E,$D2278,条件付き不可!$C:$C,U$1))</f>
        <v>0</v>
      </c>
      <c r="V2278" s="66">
        <f>IF(COUNTIFS(条件付き不可!$E:$E,$D2278,条件付き不可!$C:$C,条件付き不可!$V$5)&gt;0,Q2278,IFERROR(VLOOKUP(D2278,条件付き不可!E:Y,21,0),0))</f>
        <v>0</v>
      </c>
    </row>
    <row r="2279" spans="1:22">
      <c r="A2279" s="53" t="str">
        <f t="shared" si="511"/>
        <v>054061</v>
      </c>
      <c r="B2279" s="53">
        <v>111</v>
      </c>
      <c r="C2279">
        <v>2278</v>
      </c>
      <c r="D2279">
        <v>54061</v>
      </c>
      <c r="E2279" t="s">
        <v>3043</v>
      </c>
      <c r="F2279" t="s">
        <v>1425</v>
      </c>
      <c r="G2279" t="str">
        <f>VLOOKUP(A2279,GIS!A:B,2,0)</f>
        <v>清見台 ３</v>
      </c>
      <c r="H2279" t="s">
        <v>1390</v>
      </c>
      <c r="I2279" t="s">
        <v>2629</v>
      </c>
      <c r="J2279" s="66">
        <v>0</v>
      </c>
      <c r="K2279" s="66">
        <v>0</v>
      </c>
      <c r="L2279" s="66">
        <v>0</v>
      </c>
      <c r="M2279" s="66">
        <v>0</v>
      </c>
      <c r="N2279" s="66">
        <f>VLOOKUP(A2279,GIS!A:C,3,0)</f>
        <v>0</v>
      </c>
      <c r="O2279" s="66" t="str">
        <f t="shared" si="508"/>
        <v/>
      </c>
      <c r="P2279" s="66" t="str">
        <f t="shared" si="506"/>
        <v/>
      </c>
      <c r="Q2279" s="66">
        <f t="shared" si="509"/>
        <v>0</v>
      </c>
      <c r="R2279" s="66">
        <f t="shared" si="510"/>
        <v>0</v>
      </c>
      <c r="S2279" s="66">
        <f>Q2279-U2279-SUMIFS(条件付き不可!X:X,条件付き不可!E:E,D2279)</f>
        <v>0</v>
      </c>
      <c r="T2279" s="66">
        <f t="shared" si="507"/>
        <v>0</v>
      </c>
      <c r="U2279" s="66">
        <f>IF(COUNTIFS(条件付き不可!$E:$E,$D2279,条件付き不可!$C:$C,条件付き不可!$V$3)&gt;0,Q2279,SUMIFS(条件付き不可!$L:$L,条件付き不可!$E:$E,$D2279,条件付き不可!$C:$C,U$1))</f>
        <v>0</v>
      </c>
      <c r="V2279" s="66">
        <f>IF(COUNTIFS(条件付き不可!$E:$E,$D2279,条件付き不可!$C:$C,条件付き不可!$V$5)&gt;0,Q2279,IFERROR(VLOOKUP(D2279,条件付き不可!E:Y,21,0),0))</f>
        <v>0</v>
      </c>
    </row>
    <row r="2280" spans="1:22">
      <c r="A2280" s="53" t="str">
        <f t="shared" si="511"/>
        <v>054062</v>
      </c>
      <c r="B2280" s="53">
        <v>111</v>
      </c>
      <c r="C2280">
        <v>2279</v>
      </c>
      <c r="D2280">
        <v>54062</v>
      </c>
      <c r="E2280" t="s">
        <v>3043</v>
      </c>
      <c r="F2280" t="s">
        <v>1425</v>
      </c>
      <c r="G2280" t="str">
        <f>VLOOKUP(A2280,GIS!A:B,2,0)</f>
        <v>清見台東 １</v>
      </c>
      <c r="H2280" t="s">
        <v>1390</v>
      </c>
      <c r="I2280" t="s">
        <v>2629</v>
      </c>
      <c r="J2280" s="66">
        <v>345</v>
      </c>
      <c r="K2280" s="66">
        <v>345</v>
      </c>
      <c r="L2280" s="66">
        <v>345</v>
      </c>
      <c r="M2280" s="66">
        <v>345</v>
      </c>
      <c r="N2280" s="66">
        <f>VLOOKUP(A2280,GIS!A:C,3,0)</f>
        <v>345</v>
      </c>
      <c r="O2280" s="66" t="str">
        <f t="shared" si="508"/>
        <v/>
      </c>
      <c r="P2280" s="66" t="str">
        <f t="shared" si="506"/>
        <v/>
      </c>
      <c r="Q2280" s="66">
        <f t="shared" si="509"/>
        <v>345</v>
      </c>
      <c r="R2280" s="66">
        <f t="shared" si="510"/>
        <v>345</v>
      </c>
      <c r="S2280" s="66">
        <f>Q2280-U2280-SUMIFS(条件付き不可!X:X,条件付き不可!E:E,D2280)</f>
        <v>345</v>
      </c>
      <c r="T2280" s="66">
        <f t="shared" si="507"/>
        <v>345</v>
      </c>
      <c r="U2280" s="66">
        <f>IF(COUNTIFS(条件付き不可!$E:$E,$D2280,条件付き不可!$C:$C,条件付き不可!$V$3)&gt;0,Q2280,SUMIFS(条件付き不可!$L:$L,条件付き不可!$E:$E,$D2280,条件付き不可!$C:$C,U$1))</f>
        <v>0</v>
      </c>
      <c r="V2280" s="66">
        <f>IF(COUNTIFS(条件付き不可!$E:$E,$D2280,条件付き不可!$C:$C,条件付き不可!$V$5)&gt;0,Q2280,IFERROR(VLOOKUP(D2280,条件付き不可!E:Y,21,0),0))</f>
        <v>0</v>
      </c>
    </row>
    <row r="2281" spans="1:22">
      <c r="A2281" s="53" t="str">
        <f t="shared" si="511"/>
        <v>054063</v>
      </c>
      <c r="B2281" s="53">
        <v>111</v>
      </c>
      <c r="C2281">
        <v>2280</v>
      </c>
      <c r="D2281">
        <v>54063</v>
      </c>
      <c r="E2281" t="s">
        <v>3043</v>
      </c>
      <c r="F2281" t="s">
        <v>1425</v>
      </c>
      <c r="G2281" t="str">
        <f>VLOOKUP(A2281,GIS!A:B,2,0)</f>
        <v>清見台東 ２</v>
      </c>
      <c r="H2281" t="s">
        <v>1390</v>
      </c>
      <c r="I2281" t="s">
        <v>2629</v>
      </c>
      <c r="J2281" s="66">
        <v>596</v>
      </c>
      <c r="K2281" s="66">
        <v>596</v>
      </c>
      <c r="L2281" s="66">
        <v>596</v>
      </c>
      <c r="M2281" s="66">
        <v>596</v>
      </c>
      <c r="N2281" s="66">
        <f>VLOOKUP(A2281,GIS!A:C,3,0)</f>
        <v>596</v>
      </c>
      <c r="O2281" s="66" t="str">
        <f t="shared" si="508"/>
        <v/>
      </c>
      <c r="P2281" s="66" t="str">
        <f t="shared" si="506"/>
        <v/>
      </c>
      <c r="Q2281" s="66">
        <f t="shared" si="509"/>
        <v>596</v>
      </c>
      <c r="R2281" s="66">
        <f t="shared" si="510"/>
        <v>596</v>
      </c>
      <c r="S2281" s="66">
        <f>Q2281-U2281-SUMIFS(条件付き不可!X:X,条件付き不可!E:E,D2281)</f>
        <v>596</v>
      </c>
      <c r="T2281" s="66">
        <f t="shared" si="507"/>
        <v>596</v>
      </c>
      <c r="U2281" s="66">
        <f>IF(COUNTIFS(条件付き不可!$E:$E,$D2281,条件付き不可!$C:$C,条件付き不可!$V$3)&gt;0,Q2281,SUMIFS(条件付き不可!$L:$L,条件付き不可!$E:$E,$D2281,条件付き不可!$C:$C,U$1))</f>
        <v>0</v>
      </c>
      <c r="V2281" s="66">
        <f>IF(COUNTIFS(条件付き不可!$E:$E,$D2281,条件付き不可!$C:$C,条件付き不可!$V$5)&gt;0,Q2281,IFERROR(VLOOKUP(D2281,条件付き不可!E:Y,21,0),0))</f>
        <v>0</v>
      </c>
    </row>
    <row r="2282" spans="1:22">
      <c r="A2282" s="53" t="str">
        <f t="shared" si="511"/>
        <v>054064</v>
      </c>
      <c r="B2282" s="53">
        <v>111</v>
      </c>
      <c r="C2282">
        <v>2281</v>
      </c>
      <c r="D2282">
        <v>54064</v>
      </c>
      <c r="E2282" t="s">
        <v>3043</v>
      </c>
      <c r="F2282" t="s">
        <v>1425</v>
      </c>
      <c r="G2282" t="str">
        <f>VLOOKUP(A2282,GIS!A:B,2,0)</f>
        <v>清見台東 ３</v>
      </c>
      <c r="H2282" t="s">
        <v>1390</v>
      </c>
      <c r="I2282" t="s">
        <v>2629</v>
      </c>
      <c r="J2282" s="66">
        <v>0</v>
      </c>
      <c r="K2282" s="66">
        <v>0</v>
      </c>
      <c r="L2282" s="66">
        <v>0</v>
      </c>
      <c r="M2282" s="66">
        <v>0</v>
      </c>
      <c r="N2282" s="66">
        <f>VLOOKUP(A2282,GIS!A:C,3,0)</f>
        <v>0</v>
      </c>
      <c r="O2282" s="66" t="str">
        <f t="shared" si="508"/>
        <v/>
      </c>
      <c r="P2282" s="66" t="str">
        <f t="shared" si="506"/>
        <v/>
      </c>
      <c r="Q2282" s="66">
        <f t="shared" si="509"/>
        <v>0</v>
      </c>
      <c r="R2282" s="66">
        <f t="shared" si="510"/>
        <v>0</v>
      </c>
      <c r="S2282" s="66">
        <f>Q2282-U2282-SUMIFS(条件付き不可!X:X,条件付き不可!E:E,D2282)</f>
        <v>0</v>
      </c>
      <c r="T2282" s="66">
        <f t="shared" si="507"/>
        <v>0</v>
      </c>
      <c r="U2282" s="66">
        <f>IF(COUNTIFS(条件付き不可!$E:$E,$D2282,条件付き不可!$C:$C,条件付き不可!$V$3)&gt;0,Q2282,SUMIFS(条件付き不可!$L:$L,条件付き不可!$E:$E,$D2282,条件付き不可!$C:$C,U$1))</f>
        <v>0</v>
      </c>
      <c r="V2282" s="66">
        <f>IF(COUNTIFS(条件付き不可!$E:$E,$D2282,条件付き不可!$C:$C,条件付き不可!$V$5)&gt;0,Q2282,IFERROR(VLOOKUP(D2282,条件付き不可!E:Y,21,0),0))</f>
        <v>0</v>
      </c>
    </row>
    <row r="2283" spans="1:22">
      <c r="A2283" s="53" t="str">
        <f t="shared" si="511"/>
        <v>054065</v>
      </c>
      <c r="B2283" s="53">
        <v>111</v>
      </c>
      <c r="C2283">
        <v>2282</v>
      </c>
      <c r="D2283">
        <v>54065</v>
      </c>
      <c r="E2283" t="s">
        <v>3043</v>
      </c>
      <c r="F2283" t="s">
        <v>1425</v>
      </c>
      <c r="G2283" t="str">
        <f>VLOOKUP(A2283,GIS!A:B,2,0)</f>
        <v>清見台南 １</v>
      </c>
      <c r="H2283" t="s">
        <v>1390</v>
      </c>
      <c r="I2283" t="s">
        <v>2629</v>
      </c>
      <c r="J2283" s="66">
        <v>310</v>
      </c>
      <c r="K2283" s="66">
        <v>310</v>
      </c>
      <c r="L2283" s="66">
        <v>310</v>
      </c>
      <c r="M2283" s="66">
        <v>310</v>
      </c>
      <c r="N2283" s="66">
        <f>VLOOKUP(A2283,GIS!A:C,3,0)</f>
        <v>310</v>
      </c>
      <c r="O2283" s="66" t="str">
        <f t="shared" si="508"/>
        <v/>
      </c>
      <c r="P2283" s="66" t="str">
        <f t="shared" si="506"/>
        <v/>
      </c>
      <c r="Q2283" s="66">
        <f t="shared" si="509"/>
        <v>310</v>
      </c>
      <c r="R2283" s="66">
        <f t="shared" si="510"/>
        <v>310</v>
      </c>
      <c r="S2283" s="66">
        <f>Q2283-U2283-SUMIFS(条件付き不可!X:X,条件付き不可!E:E,D2283)</f>
        <v>310</v>
      </c>
      <c r="T2283" s="66">
        <f t="shared" si="507"/>
        <v>310</v>
      </c>
      <c r="U2283" s="66">
        <f>IF(COUNTIFS(条件付き不可!$E:$E,$D2283,条件付き不可!$C:$C,条件付き不可!$V$3)&gt;0,Q2283,SUMIFS(条件付き不可!$L:$L,条件付き不可!$E:$E,$D2283,条件付き不可!$C:$C,U$1))</f>
        <v>0</v>
      </c>
      <c r="V2283" s="66">
        <f>IF(COUNTIFS(条件付き不可!$E:$E,$D2283,条件付き不可!$C:$C,条件付き不可!$V$5)&gt;0,Q2283,IFERROR(VLOOKUP(D2283,条件付き不可!E:Y,21,0),0))</f>
        <v>0</v>
      </c>
    </row>
    <row r="2284" spans="1:22">
      <c r="A2284" s="53" t="str">
        <f t="shared" si="511"/>
        <v>054066</v>
      </c>
      <c r="B2284" s="53">
        <v>111</v>
      </c>
      <c r="C2284">
        <v>2283</v>
      </c>
      <c r="D2284">
        <v>54066</v>
      </c>
      <c r="E2284" t="s">
        <v>3043</v>
      </c>
      <c r="F2284" t="s">
        <v>1425</v>
      </c>
      <c r="G2284" t="str">
        <f>VLOOKUP(A2284,GIS!A:B,2,0)</f>
        <v>清見台南 ２</v>
      </c>
      <c r="H2284" t="s">
        <v>1390</v>
      </c>
      <c r="I2284" t="s">
        <v>2629</v>
      </c>
      <c r="J2284" s="66">
        <v>326</v>
      </c>
      <c r="K2284" s="66">
        <v>326</v>
      </c>
      <c r="L2284" s="66">
        <v>326</v>
      </c>
      <c r="M2284" s="66">
        <v>326</v>
      </c>
      <c r="N2284" s="66">
        <f>VLOOKUP(A2284,GIS!A:C,3,0)</f>
        <v>326</v>
      </c>
      <c r="O2284" s="66" t="str">
        <f t="shared" si="508"/>
        <v/>
      </c>
      <c r="P2284" s="66" t="str">
        <f t="shared" si="506"/>
        <v/>
      </c>
      <c r="Q2284" s="66">
        <f t="shared" si="509"/>
        <v>326</v>
      </c>
      <c r="R2284" s="66">
        <f t="shared" si="510"/>
        <v>326</v>
      </c>
      <c r="S2284" s="66">
        <f>Q2284-U2284-SUMIFS(条件付き不可!X:X,条件付き不可!E:E,D2284)</f>
        <v>326</v>
      </c>
      <c r="T2284" s="66">
        <f t="shared" si="507"/>
        <v>326</v>
      </c>
      <c r="U2284" s="66">
        <f>IF(COUNTIFS(条件付き不可!$E:$E,$D2284,条件付き不可!$C:$C,条件付き不可!$V$3)&gt;0,Q2284,SUMIFS(条件付き不可!$L:$L,条件付き不可!$E:$E,$D2284,条件付き不可!$C:$C,U$1))</f>
        <v>0</v>
      </c>
      <c r="V2284" s="66">
        <f>IF(COUNTIFS(条件付き不可!$E:$E,$D2284,条件付き不可!$C:$C,条件付き不可!$V$5)&gt;0,Q2284,IFERROR(VLOOKUP(D2284,条件付き不可!E:Y,21,0),0))</f>
        <v>0</v>
      </c>
    </row>
    <row r="2285" spans="1:22">
      <c r="A2285" s="53" t="str">
        <f t="shared" si="511"/>
        <v>054067</v>
      </c>
      <c r="B2285" s="53">
        <v>111</v>
      </c>
      <c r="C2285">
        <v>2284</v>
      </c>
      <c r="D2285">
        <v>54067</v>
      </c>
      <c r="E2285" t="s">
        <v>3043</v>
      </c>
      <c r="F2285" t="s">
        <v>1425</v>
      </c>
      <c r="G2285" t="str">
        <f>VLOOKUP(A2285,GIS!A:B,2,0)</f>
        <v>清見台南 ３</v>
      </c>
      <c r="H2285" t="s">
        <v>1390</v>
      </c>
      <c r="I2285" t="s">
        <v>2629</v>
      </c>
      <c r="J2285" s="66">
        <v>0</v>
      </c>
      <c r="K2285" s="66">
        <v>0</v>
      </c>
      <c r="L2285" s="66">
        <v>0</v>
      </c>
      <c r="M2285" s="66">
        <v>0</v>
      </c>
      <c r="N2285" s="66">
        <f>VLOOKUP(A2285,GIS!A:C,3,0)</f>
        <v>0</v>
      </c>
      <c r="O2285" s="66" t="str">
        <f t="shared" si="508"/>
        <v/>
      </c>
      <c r="P2285" s="66" t="str">
        <f t="shared" si="506"/>
        <v/>
      </c>
      <c r="Q2285" s="66">
        <f t="shared" si="509"/>
        <v>0</v>
      </c>
      <c r="R2285" s="66">
        <f t="shared" si="510"/>
        <v>0</v>
      </c>
      <c r="S2285" s="66">
        <f>Q2285-U2285-SUMIFS(条件付き不可!X:X,条件付き不可!E:E,D2285)</f>
        <v>0</v>
      </c>
      <c r="T2285" s="66">
        <f t="shared" si="507"/>
        <v>0</v>
      </c>
      <c r="U2285" s="66">
        <f>IF(COUNTIFS(条件付き不可!$E:$E,$D2285,条件付き不可!$C:$C,条件付き不可!$V$3)&gt;0,Q2285,SUMIFS(条件付き不可!$L:$L,条件付き不可!$E:$E,$D2285,条件付き不可!$C:$C,U$1))</f>
        <v>0</v>
      </c>
      <c r="V2285" s="66">
        <f>IF(COUNTIFS(条件付き不可!$E:$E,$D2285,条件付き不可!$C:$C,条件付き不可!$V$5)&gt;0,Q2285,IFERROR(VLOOKUP(D2285,条件付き不可!E:Y,21,0),0))</f>
        <v>0</v>
      </c>
    </row>
    <row r="2286" spans="1:22">
      <c r="A2286" s="53" t="str">
        <f t="shared" si="511"/>
        <v>054068</v>
      </c>
      <c r="B2286" s="53">
        <v>111</v>
      </c>
      <c r="C2286">
        <v>2285</v>
      </c>
      <c r="D2286">
        <v>54068</v>
      </c>
      <c r="E2286" t="s">
        <v>3043</v>
      </c>
      <c r="F2286" t="s">
        <v>1425</v>
      </c>
      <c r="G2286" t="str">
        <f>VLOOKUP(A2286,GIS!A:B,2,0)</f>
        <v>清見台南 ４</v>
      </c>
      <c r="H2286" t="s">
        <v>1390</v>
      </c>
      <c r="I2286" t="s">
        <v>2629</v>
      </c>
      <c r="J2286" s="66">
        <v>0</v>
      </c>
      <c r="K2286" s="66">
        <v>0</v>
      </c>
      <c r="L2286" s="66">
        <v>0</v>
      </c>
      <c r="M2286" s="66">
        <v>0</v>
      </c>
      <c r="N2286" s="66">
        <f>VLOOKUP(A2286,GIS!A:C,3,0)</f>
        <v>0</v>
      </c>
      <c r="O2286" s="66" t="str">
        <f t="shared" si="508"/>
        <v/>
      </c>
      <c r="P2286" s="66" t="str">
        <f t="shared" si="506"/>
        <v/>
      </c>
      <c r="Q2286" s="66">
        <f t="shared" si="509"/>
        <v>0</v>
      </c>
      <c r="R2286" s="66">
        <f t="shared" si="510"/>
        <v>0</v>
      </c>
      <c r="S2286" s="66">
        <f>Q2286-U2286-SUMIFS(条件付き不可!X:X,条件付き不可!E:E,D2286)</f>
        <v>0</v>
      </c>
      <c r="T2286" s="66">
        <f t="shared" si="507"/>
        <v>0</v>
      </c>
      <c r="U2286" s="66">
        <f>IF(COUNTIFS(条件付き不可!$E:$E,$D2286,条件付き不可!$C:$C,条件付き不可!$V$3)&gt;0,Q2286,SUMIFS(条件付き不可!$L:$L,条件付き不可!$E:$E,$D2286,条件付き不可!$C:$C,U$1))</f>
        <v>0</v>
      </c>
      <c r="V2286" s="66">
        <f>IF(COUNTIFS(条件付き不可!$E:$E,$D2286,条件付き不可!$C:$C,条件付き不可!$V$5)&gt;0,Q2286,IFERROR(VLOOKUP(D2286,条件付き不可!E:Y,21,0),0))</f>
        <v>0</v>
      </c>
    </row>
    <row r="2287" spans="1:22">
      <c r="A2287" s="53" t="str">
        <f t="shared" si="511"/>
        <v>054069</v>
      </c>
      <c r="B2287" s="53">
        <v>111</v>
      </c>
      <c r="C2287">
        <v>2286</v>
      </c>
      <c r="D2287">
        <v>54069</v>
      </c>
      <c r="E2287" t="s">
        <v>3043</v>
      </c>
      <c r="F2287" t="s">
        <v>1425</v>
      </c>
      <c r="G2287" t="str">
        <f>VLOOKUP(A2287,GIS!A:B,2,0)</f>
        <v>清見台南 ５</v>
      </c>
      <c r="H2287" t="s">
        <v>1390</v>
      </c>
      <c r="I2287" t="s">
        <v>2629</v>
      </c>
      <c r="J2287" s="66">
        <v>245</v>
      </c>
      <c r="K2287" s="66">
        <v>245</v>
      </c>
      <c r="L2287" s="66">
        <v>245</v>
      </c>
      <c r="M2287" s="66">
        <v>245</v>
      </c>
      <c r="N2287" s="66">
        <f>VLOOKUP(A2287,GIS!A:C,3,0)</f>
        <v>245</v>
      </c>
      <c r="O2287" s="66" t="str">
        <f t="shared" si="508"/>
        <v/>
      </c>
      <c r="P2287" s="66" t="str">
        <f t="shared" si="506"/>
        <v/>
      </c>
      <c r="Q2287" s="66">
        <f t="shared" si="509"/>
        <v>245</v>
      </c>
      <c r="R2287" s="66">
        <f t="shared" si="510"/>
        <v>245</v>
      </c>
      <c r="S2287" s="66">
        <f>Q2287-U2287-SUMIFS(条件付き不可!X:X,条件付き不可!E:E,D2287)</f>
        <v>245</v>
      </c>
      <c r="T2287" s="66">
        <f t="shared" si="507"/>
        <v>245</v>
      </c>
      <c r="U2287" s="66">
        <f>IF(COUNTIFS(条件付き不可!$E:$E,$D2287,条件付き不可!$C:$C,条件付き不可!$V$3)&gt;0,Q2287,SUMIFS(条件付き不可!$L:$L,条件付き不可!$E:$E,$D2287,条件付き不可!$C:$C,U$1))</f>
        <v>0</v>
      </c>
      <c r="V2287" s="66">
        <f>IF(COUNTIFS(条件付き不可!$E:$E,$D2287,条件付き不可!$C:$C,条件付き不可!$V$5)&gt;0,Q2287,IFERROR(VLOOKUP(D2287,条件付き不可!E:Y,21,0),0))</f>
        <v>0</v>
      </c>
    </row>
    <row r="2288" spans="1:22">
      <c r="A2288" s="53" t="str">
        <f t="shared" si="511"/>
        <v>054070</v>
      </c>
      <c r="B2288" s="53">
        <v>111</v>
      </c>
      <c r="C2288">
        <v>2287</v>
      </c>
      <c r="D2288">
        <v>54070</v>
      </c>
      <c r="E2288" t="s">
        <v>3043</v>
      </c>
      <c r="F2288" t="s">
        <v>1426</v>
      </c>
      <c r="G2288" t="str">
        <f>VLOOKUP(A2288,GIS!A:B,2,0)</f>
        <v>太田 １</v>
      </c>
      <c r="H2288" t="s">
        <v>1390</v>
      </c>
      <c r="I2288" t="s">
        <v>2629</v>
      </c>
      <c r="J2288" s="66">
        <v>263</v>
      </c>
      <c r="K2288" s="66">
        <v>263</v>
      </c>
      <c r="L2288" s="66">
        <v>263</v>
      </c>
      <c r="M2288" s="66">
        <v>263</v>
      </c>
      <c r="N2288" s="66">
        <f>VLOOKUP(A2288,GIS!A:C,3,0)</f>
        <v>263</v>
      </c>
      <c r="O2288" s="66" t="str">
        <f t="shared" si="508"/>
        <v/>
      </c>
      <c r="P2288" s="66" t="str">
        <f t="shared" si="506"/>
        <v/>
      </c>
      <c r="Q2288" s="66">
        <f t="shared" si="509"/>
        <v>263</v>
      </c>
      <c r="R2288" s="66">
        <f t="shared" si="510"/>
        <v>263</v>
      </c>
      <c r="S2288" s="66">
        <f>Q2288-U2288-SUMIFS(条件付き不可!X:X,条件付き不可!E:E,D2288)</f>
        <v>263</v>
      </c>
      <c r="T2288" s="66">
        <f t="shared" si="507"/>
        <v>263</v>
      </c>
      <c r="U2288" s="66">
        <f>IF(COUNTIFS(条件付き不可!$E:$E,$D2288,条件付き不可!$C:$C,条件付き不可!$V$3)&gt;0,Q2288,SUMIFS(条件付き不可!$L:$L,条件付き不可!$E:$E,$D2288,条件付き不可!$C:$C,U$1))</f>
        <v>0</v>
      </c>
      <c r="V2288" s="66">
        <f>IF(COUNTIFS(条件付き不可!$E:$E,$D2288,条件付き不可!$C:$C,条件付き不可!$V$5)&gt;0,Q2288,IFERROR(VLOOKUP(D2288,条件付き不可!E:Y,21,0),0))</f>
        <v>0</v>
      </c>
    </row>
    <row r="2289" spans="1:22">
      <c r="A2289" s="53" t="str">
        <f t="shared" si="511"/>
        <v>054071</v>
      </c>
      <c r="B2289" s="53">
        <v>111</v>
      </c>
      <c r="C2289">
        <v>2288</v>
      </c>
      <c r="D2289">
        <v>54071</v>
      </c>
      <c r="E2289" t="s">
        <v>3043</v>
      </c>
      <c r="F2289" t="s">
        <v>1426</v>
      </c>
      <c r="G2289" t="str">
        <f>VLOOKUP(A2289,GIS!A:B,2,0)</f>
        <v>太田 ２</v>
      </c>
      <c r="H2289" t="s">
        <v>1390</v>
      </c>
      <c r="I2289" t="s">
        <v>2629</v>
      </c>
      <c r="J2289" s="66">
        <v>0</v>
      </c>
      <c r="K2289" s="66">
        <v>0</v>
      </c>
      <c r="L2289" s="66">
        <v>0</v>
      </c>
      <c r="M2289" s="66">
        <v>0</v>
      </c>
      <c r="N2289" s="66">
        <f>VLOOKUP(A2289,GIS!A:C,3,0)</f>
        <v>0</v>
      </c>
      <c r="O2289" s="66" t="str">
        <f t="shared" si="508"/>
        <v/>
      </c>
      <c r="P2289" s="66" t="str">
        <f t="shared" si="506"/>
        <v/>
      </c>
      <c r="Q2289" s="66">
        <f t="shared" si="509"/>
        <v>0</v>
      </c>
      <c r="R2289" s="66">
        <f t="shared" si="510"/>
        <v>0</v>
      </c>
      <c r="S2289" s="66">
        <f>Q2289-U2289-SUMIFS(条件付き不可!X:X,条件付き不可!E:E,D2289)</f>
        <v>0</v>
      </c>
      <c r="T2289" s="66">
        <f t="shared" si="507"/>
        <v>0</v>
      </c>
      <c r="U2289" s="66">
        <f>IF(COUNTIFS(条件付き不可!$E:$E,$D2289,条件付き不可!$C:$C,条件付き不可!$V$3)&gt;0,Q2289,SUMIFS(条件付き不可!$L:$L,条件付き不可!$E:$E,$D2289,条件付き不可!$C:$C,U$1))</f>
        <v>0</v>
      </c>
      <c r="V2289" s="66">
        <f>IF(COUNTIFS(条件付き不可!$E:$E,$D2289,条件付き不可!$C:$C,条件付き不可!$V$5)&gt;0,Q2289,IFERROR(VLOOKUP(D2289,条件付き不可!E:Y,21,0),0))</f>
        <v>0</v>
      </c>
    </row>
    <row r="2290" spans="1:22">
      <c r="A2290" s="53" t="str">
        <f t="shared" si="511"/>
        <v>054072</v>
      </c>
      <c r="B2290" s="53">
        <v>111</v>
      </c>
      <c r="C2290">
        <v>2289</v>
      </c>
      <c r="D2290">
        <v>54072</v>
      </c>
      <c r="E2290" t="s">
        <v>3043</v>
      </c>
      <c r="F2290" t="s">
        <v>1426</v>
      </c>
      <c r="G2290" t="str">
        <f>VLOOKUP(A2290,GIS!A:B,2,0)</f>
        <v>太田 ３</v>
      </c>
      <c r="H2290" t="s">
        <v>1390</v>
      </c>
      <c r="I2290" t="s">
        <v>2629</v>
      </c>
      <c r="J2290" s="66">
        <v>225</v>
      </c>
      <c r="K2290" s="66">
        <v>225</v>
      </c>
      <c r="L2290" s="66">
        <v>225</v>
      </c>
      <c r="M2290" s="66">
        <v>225</v>
      </c>
      <c r="N2290" s="66">
        <f>VLOOKUP(A2290,GIS!A:C,3,0)</f>
        <v>225</v>
      </c>
      <c r="O2290" s="66" t="str">
        <f t="shared" si="508"/>
        <v/>
      </c>
      <c r="P2290" s="66" t="str">
        <f t="shared" si="506"/>
        <v/>
      </c>
      <c r="Q2290" s="66">
        <f t="shared" si="509"/>
        <v>225</v>
      </c>
      <c r="R2290" s="66">
        <f t="shared" si="510"/>
        <v>225</v>
      </c>
      <c r="S2290" s="66">
        <f>Q2290-U2290-SUMIFS(条件付き不可!X:X,条件付き不可!E:E,D2290)</f>
        <v>225</v>
      </c>
      <c r="T2290" s="66">
        <f t="shared" si="507"/>
        <v>225</v>
      </c>
      <c r="U2290" s="66">
        <f>IF(COUNTIFS(条件付き不可!$E:$E,$D2290,条件付き不可!$C:$C,条件付き不可!$V$3)&gt;0,Q2290,SUMIFS(条件付き不可!$L:$L,条件付き不可!$E:$E,$D2290,条件付き不可!$C:$C,U$1))</f>
        <v>0</v>
      </c>
      <c r="V2290" s="66">
        <f>IF(COUNTIFS(条件付き不可!$E:$E,$D2290,条件付き不可!$C:$C,条件付き不可!$V$5)&gt;0,Q2290,IFERROR(VLOOKUP(D2290,条件付き不可!E:Y,21,0),0))</f>
        <v>0</v>
      </c>
    </row>
    <row r="2291" spans="1:22">
      <c r="A2291" s="53" t="str">
        <f t="shared" si="511"/>
        <v>054073</v>
      </c>
      <c r="B2291" s="53">
        <v>111</v>
      </c>
      <c r="C2291">
        <v>2290</v>
      </c>
      <c r="D2291">
        <v>54073</v>
      </c>
      <c r="E2291" t="s">
        <v>3043</v>
      </c>
      <c r="F2291" t="s">
        <v>1426</v>
      </c>
      <c r="G2291" t="str">
        <f>VLOOKUP(A2291,GIS!A:B,2,0)</f>
        <v>太田  ４</v>
      </c>
      <c r="H2291" t="s">
        <v>1390</v>
      </c>
      <c r="I2291" t="s">
        <v>2629</v>
      </c>
      <c r="J2291" s="66">
        <v>0</v>
      </c>
      <c r="K2291" s="66">
        <v>0</v>
      </c>
      <c r="L2291" s="66">
        <v>0</v>
      </c>
      <c r="M2291" s="66">
        <v>0</v>
      </c>
      <c r="N2291" s="66">
        <f>VLOOKUP(A2291,GIS!A:C,3,0)</f>
        <v>0</v>
      </c>
      <c r="O2291" s="66" t="str">
        <f t="shared" si="508"/>
        <v/>
      </c>
      <c r="P2291" s="66" t="str">
        <f t="shared" si="506"/>
        <v/>
      </c>
      <c r="Q2291" s="66">
        <f t="shared" si="509"/>
        <v>0</v>
      </c>
      <c r="R2291" s="66">
        <f t="shared" si="510"/>
        <v>0</v>
      </c>
      <c r="S2291" s="66">
        <f>Q2291-U2291-SUMIFS(条件付き不可!X:X,条件付き不可!E:E,D2291)</f>
        <v>0</v>
      </c>
      <c r="T2291" s="66">
        <f t="shared" si="507"/>
        <v>0</v>
      </c>
      <c r="U2291" s="66">
        <f>IF(COUNTIFS(条件付き不可!$E:$E,$D2291,条件付き不可!$C:$C,条件付き不可!$V$3)&gt;0,Q2291,SUMIFS(条件付き不可!$L:$L,条件付き不可!$E:$E,$D2291,条件付き不可!$C:$C,U$1))</f>
        <v>0</v>
      </c>
      <c r="V2291" s="66">
        <f>IF(COUNTIFS(条件付き不可!$E:$E,$D2291,条件付き不可!$C:$C,条件付き不可!$V$5)&gt;0,Q2291,IFERROR(VLOOKUP(D2291,条件付き不可!E:Y,21,0),0))</f>
        <v>0</v>
      </c>
    </row>
    <row r="2292" spans="1:22">
      <c r="A2292" s="53" t="str">
        <f t="shared" si="511"/>
        <v>054074</v>
      </c>
      <c r="B2292" s="53">
        <v>111</v>
      </c>
      <c r="C2292">
        <v>2291</v>
      </c>
      <c r="D2292">
        <v>54074</v>
      </c>
      <c r="E2292" t="s">
        <v>3043</v>
      </c>
      <c r="F2292" t="s">
        <v>1426</v>
      </c>
      <c r="G2292" t="str">
        <f>VLOOKUP(A2292,GIS!A:B,2,0)</f>
        <v>東太田 １</v>
      </c>
      <c r="H2292" t="s">
        <v>1390</v>
      </c>
      <c r="I2292" t="s">
        <v>2629</v>
      </c>
      <c r="J2292" s="66">
        <v>350</v>
      </c>
      <c r="K2292" s="66">
        <v>350</v>
      </c>
      <c r="L2292" s="66">
        <v>350</v>
      </c>
      <c r="M2292" s="66">
        <v>350</v>
      </c>
      <c r="N2292" s="66">
        <f>VLOOKUP(A2292,GIS!A:C,3,0)</f>
        <v>350</v>
      </c>
      <c r="O2292" s="66" t="str">
        <f t="shared" si="508"/>
        <v/>
      </c>
      <c r="P2292" s="66" t="str">
        <f t="shared" si="506"/>
        <v/>
      </c>
      <c r="Q2292" s="66">
        <f t="shared" si="509"/>
        <v>350</v>
      </c>
      <c r="R2292" s="66">
        <f t="shared" si="510"/>
        <v>350</v>
      </c>
      <c r="S2292" s="66">
        <f>Q2292-U2292-SUMIFS(条件付き不可!X:X,条件付き不可!E:E,D2292)</f>
        <v>350</v>
      </c>
      <c r="T2292" s="66">
        <f t="shared" si="507"/>
        <v>350</v>
      </c>
      <c r="U2292" s="66">
        <f>IF(COUNTIFS(条件付き不可!$E:$E,$D2292,条件付き不可!$C:$C,条件付き不可!$V$3)&gt;0,Q2292,SUMIFS(条件付き不可!$L:$L,条件付き不可!$E:$E,$D2292,条件付き不可!$C:$C,U$1))</f>
        <v>0</v>
      </c>
      <c r="V2292" s="66">
        <f>IF(COUNTIFS(条件付き不可!$E:$E,$D2292,条件付き不可!$C:$C,条件付き不可!$V$5)&gt;0,Q2292,IFERROR(VLOOKUP(D2292,条件付き不可!E:Y,21,0),0))</f>
        <v>0</v>
      </c>
    </row>
    <row r="2293" spans="1:22">
      <c r="A2293" s="53" t="str">
        <f t="shared" si="511"/>
        <v>054075</v>
      </c>
      <c r="B2293" s="53">
        <v>111</v>
      </c>
      <c r="C2293">
        <v>2292</v>
      </c>
      <c r="D2293">
        <v>54075</v>
      </c>
      <c r="E2293" t="s">
        <v>3043</v>
      </c>
      <c r="F2293" t="s">
        <v>1426</v>
      </c>
      <c r="G2293" t="str">
        <f>VLOOKUP(A2293,GIS!A:B,2,0)</f>
        <v>東太田 ２ ・ ３</v>
      </c>
      <c r="H2293" t="s">
        <v>1390</v>
      </c>
      <c r="I2293" t="s">
        <v>2629</v>
      </c>
      <c r="J2293" s="66">
        <v>380</v>
      </c>
      <c r="K2293" s="66">
        <v>380</v>
      </c>
      <c r="L2293" s="66">
        <v>380</v>
      </c>
      <c r="M2293" s="66">
        <v>380</v>
      </c>
      <c r="N2293" s="66">
        <f>VLOOKUP(A2293,GIS!A:C,3,0)</f>
        <v>380</v>
      </c>
      <c r="O2293" s="66" t="str">
        <f t="shared" si="508"/>
        <v/>
      </c>
      <c r="P2293" s="66" t="str">
        <f t="shared" si="506"/>
        <v/>
      </c>
      <c r="Q2293" s="66">
        <f t="shared" si="509"/>
        <v>380</v>
      </c>
      <c r="R2293" s="66">
        <f t="shared" si="510"/>
        <v>380</v>
      </c>
      <c r="S2293" s="66">
        <f>Q2293-U2293-SUMIFS(条件付き不可!X:X,条件付き不可!E:E,D2293)</f>
        <v>380</v>
      </c>
      <c r="T2293" s="66">
        <f t="shared" si="507"/>
        <v>380</v>
      </c>
      <c r="U2293" s="66">
        <f>IF(COUNTIFS(条件付き不可!$E:$E,$D2293,条件付き不可!$C:$C,条件付き不可!$V$3)&gt;0,Q2293,SUMIFS(条件付き不可!$L:$L,条件付き不可!$E:$E,$D2293,条件付き不可!$C:$C,U$1))</f>
        <v>0</v>
      </c>
      <c r="V2293" s="66">
        <f>IF(COUNTIFS(条件付き不可!$E:$E,$D2293,条件付き不可!$C:$C,条件付き不可!$V$5)&gt;0,Q2293,IFERROR(VLOOKUP(D2293,条件付き不可!E:Y,21,0),0))</f>
        <v>0</v>
      </c>
    </row>
    <row r="2294" spans="1:22">
      <c r="A2294" s="53" t="str">
        <f t="shared" si="511"/>
        <v>054076</v>
      </c>
      <c r="B2294" s="53">
        <v>111</v>
      </c>
      <c r="C2294">
        <v>2293</v>
      </c>
      <c r="D2294">
        <v>54076</v>
      </c>
      <c r="E2294" t="s">
        <v>3043</v>
      </c>
      <c r="F2294" t="s">
        <v>1426</v>
      </c>
      <c r="G2294" t="str">
        <f>VLOOKUP(A2294,GIS!A:B,2,0)</f>
        <v>東太田 ４</v>
      </c>
      <c r="H2294" t="s">
        <v>1390</v>
      </c>
      <c r="I2294" t="s">
        <v>2629</v>
      </c>
      <c r="J2294" s="66">
        <v>575</v>
      </c>
      <c r="K2294" s="66">
        <v>575</v>
      </c>
      <c r="L2294" s="66">
        <v>575</v>
      </c>
      <c r="M2294" s="66">
        <v>575</v>
      </c>
      <c r="N2294" s="66">
        <f>VLOOKUP(A2294,GIS!A:C,3,0)</f>
        <v>575</v>
      </c>
      <c r="O2294" s="66" t="str">
        <f t="shared" si="508"/>
        <v/>
      </c>
      <c r="P2294" s="66" t="str">
        <f t="shared" si="506"/>
        <v/>
      </c>
      <c r="Q2294" s="66">
        <f t="shared" si="509"/>
        <v>575</v>
      </c>
      <c r="R2294" s="66">
        <f t="shared" si="510"/>
        <v>575</v>
      </c>
      <c r="S2294" s="66">
        <f>Q2294-U2294-SUMIFS(条件付き不可!X:X,条件付き不可!E:E,D2294)</f>
        <v>575</v>
      </c>
      <c r="T2294" s="66">
        <f t="shared" si="507"/>
        <v>575</v>
      </c>
      <c r="U2294" s="66">
        <f>IF(COUNTIFS(条件付き不可!$E:$E,$D2294,条件付き不可!$C:$C,条件付き不可!$V$3)&gt;0,Q2294,SUMIFS(条件付き不可!$L:$L,条件付き不可!$E:$E,$D2294,条件付き不可!$C:$C,U$1))</f>
        <v>0</v>
      </c>
      <c r="V2294" s="66">
        <f>IF(COUNTIFS(条件付き不可!$E:$E,$D2294,条件付き不可!$C:$C,条件付き不可!$V$5)&gt;0,Q2294,IFERROR(VLOOKUP(D2294,条件付き不可!E:Y,21,0),0))</f>
        <v>0</v>
      </c>
    </row>
    <row r="2295" spans="1:22">
      <c r="A2295" s="53" t="str">
        <f t="shared" si="511"/>
        <v>054077</v>
      </c>
      <c r="B2295" s="53">
        <v>111</v>
      </c>
      <c r="C2295">
        <v>2294</v>
      </c>
      <c r="D2295">
        <v>54077</v>
      </c>
      <c r="E2295" t="s">
        <v>3043</v>
      </c>
      <c r="F2295" t="s">
        <v>1426</v>
      </c>
      <c r="G2295" t="str">
        <f>VLOOKUP(A2295,GIS!A:B,2,0)</f>
        <v>ほたる野 １</v>
      </c>
      <c r="H2295" t="s">
        <v>1390</v>
      </c>
      <c r="I2295" t="s">
        <v>2629</v>
      </c>
      <c r="J2295" s="66">
        <v>0</v>
      </c>
      <c r="K2295" s="66">
        <v>0</v>
      </c>
      <c r="L2295" s="66">
        <v>0</v>
      </c>
      <c r="M2295" s="66">
        <v>0</v>
      </c>
      <c r="N2295" s="66">
        <f>VLOOKUP(A2295,GIS!A:C,3,0)</f>
        <v>0</v>
      </c>
      <c r="O2295" s="66" t="str">
        <f t="shared" si="508"/>
        <v/>
      </c>
      <c r="P2295" s="66" t="str">
        <f t="shared" si="506"/>
        <v/>
      </c>
      <c r="Q2295" s="66">
        <f t="shared" si="509"/>
        <v>0</v>
      </c>
      <c r="R2295" s="66">
        <f t="shared" si="510"/>
        <v>0</v>
      </c>
      <c r="S2295" s="66">
        <f>Q2295-U2295-SUMIFS(条件付き不可!X:X,条件付き不可!E:E,D2295)</f>
        <v>0</v>
      </c>
      <c r="T2295" s="66">
        <f t="shared" si="507"/>
        <v>0</v>
      </c>
      <c r="U2295" s="66">
        <f>IF(COUNTIFS(条件付き不可!$E:$E,$D2295,条件付き不可!$C:$C,条件付き不可!$V$3)&gt;0,Q2295,SUMIFS(条件付き不可!$L:$L,条件付き不可!$E:$E,$D2295,条件付き不可!$C:$C,U$1))</f>
        <v>0</v>
      </c>
      <c r="V2295" s="66">
        <f>IF(COUNTIFS(条件付き不可!$E:$E,$D2295,条件付き不可!$C:$C,条件付き不可!$V$5)&gt;0,Q2295,IFERROR(VLOOKUP(D2295,条件付き不可!E:Y,21,0),0))</f>
        <v>0</v>
      </c>
    </row>
    <row r="2296" spans="1:22">
      <c r="A2296" s="53" t="str">
        <f t="shared" si="511"/>
        <v>054078</v>
      </c>
      <c r="B2296" s="53">
        <v>111</v>
      </c>
      <c r="C2296">
        <v>2295</v>
      </c>
      <c r="D2296">
        <v>54078</v>
      </c>
      <c r="E2296" t="s">
        <v>3043</v>
      </c>
      <c r="F2296" t="s">
        <v>1426</v>
      </c>
      <c r="G2296" t="str">
        <f>VLOOKUP(A2296,GIS!A:B,2,0)</f>
        <v>ほたる野 ２</v>
      </c>
      <c r="H2296" t="s">
        <v>1390</v>
      </c>
      <c r="I2296" t="s">
        <v>2629</v>
      </c>
      <c r="J2296" s="66">
        <v>0</v>
      </c>
      <c r="K2296" s="66">
        <v>0</v>
      </c>
      <c r="L2296" s="66">
        <v>0</v>
      </c>
      <c r="M2296" s="66">
        <v>0</v>
      </c>
      <c r="N2296" s="66">
        <f>VLOOKUP(A2296,GIS!A:C,3,0)</f>
        <v>0</v>
      </c>
      <c r="O2296" s="66" t="str">
        <f t="shared" si="508"/>
        <v/>
      </c>
      <c r="P2296" s="66" t="str">
        <f t="shared" si="506"/>
        <v/>
      </c>
      <c r="Q2296" s="66">
        <f t="shared" si="509"/>
        <v>0</v>
      </c>
      <c r="R2296" s="66">
        <f t="shared" si="510"/>
        <v>0</v>
      </c>
      <c r="S2296" s="66">
        <f>Q2296-U2296-SUMIFS(条件付き不可!X:X,条件付き不可!E:E,D2296)</f>
        <v>0</v>
      </c>
      <c r="T2296" s="66">
        <f t="shared" si="507"/>
        <v>0</v>
      </c>
      <c r="U2296" s="66">
        <f>IF(COUNTIFS(条件付き不可!$E:$E,$D2296,条件付き不可!$C:$C,条件付き不可!$V$3)&gt;0,Q2296,SUMIFS(条件付き不可!$L:$L,条件付き不可!$E:$E,$D2296,条件付き不可!$C:$C,U$1))</f>
        <v>0</v>
      </c>
      <c r="V2296" s="66">
        <f>IF(COUNTIFS(条件付き不可!$E:$E,$D2296,条件付き不可!$C:$C,条件付き不可!$V$5)&gt;0,Q2296,IFERROR(VLOOKUP(D2296,条件付き不可!E:Y,21,0),0))</f>
        <v>0</v>
      </c>
    </row>
    <row r="2297" spans="1:22">
      <c r="A2297" s="53" t="str">
        <f t="shared" si="511"/>
        <v>054079</v>
      </c>
      <c r="B2297" s="53">
        <v>111</v>
      </c>
      <c r="C2297">
        <v>2296</v>
      </c>
      <c r="D2297">
        <v>54079</v>
      </c>
      <c r="E2297" t="s">
        <v>3043</v>
      </c>
      <c r="F2297" t="s">
        <v>1426</v>
      </c>
      <c r="G2297" t="str">
        <f>VLOOKUP(A2297,GIS!A:B,2,0)</f>
        <v>ほたる野 ３</v>
      </c>
      <c r="H2297" t="s">
        <v>1390</v>
      </c>
      <c r="I2297" t="s">
        <v>2629</v>
      </c>
      <c r="J2297" s="66">
        <v>0</v>
      </c>
      <c r="K2297" s="66">
        <v>0</v>
      </c>
      <c r="L2297" s="66">
        <v>0</v>
      </c>
      <c r="M2297" s="66">
        <v>0</v>
      </c>
      <c r="N2297" s="66">
        <f>VLOOKUP(A2297,GIS!A:C,3,0)</f>
        <v>0</v>
      </c>
      <c r="O2297" s="66" t="str">
        <f t="shared" si="508"/>
        <v/>
      </c>
      <c r="P2297" s="66" t="str">
        <f t="shared" si="506"/>
        <v/>
      </c>
      <c r="Q2297" s="66">
        <f t="shared" si="509"/>
        <v>0</v>
      </c>
      <c r="R2297" s="66">
        <f t="shared" si="510"/>
        <v>0</v>
      </c>
      <c r="S2297" s="66">
        <f>Q2297-U2297-SUMIFS(条件付き不可!X:X,条件付き不可!E:E,D2297)</f>
        <v>0</v>
      </c>
      <c r="T2297" s="66">
        <f t="shared" si="507"/>
        <v>0</v>
      </c>
      <c r="U2297" s="66">
        <f>IF(COUNTIFS(条件付き不可!$E:$E,$D2297,条件付き不可!$C:$C,条件付き不可!$V$3)&gt;0,Q2297,SUMIFS(条件付き不可!$L:$L,条件付き不可!$E:$E,$D2297,条件付き不可!$C:$C,U$1))</f>
        <v>0</v>
      </c>
      <c r="V2297" s="66">
        <f>IF(COUNTIFS(条件付き不可!$E:$E,$D2297,条件付き不可!$C:$C,条件付き不可!$V$5)&gt;0,Q2297,IFERROR(VLOOKUP(D2297,条件付き不可!E:Y,21,0),0))</f>
        <v>0</v>
      </c>
    </row>
    <row r="2298" spans="1:22">
      <c r="A2298" s="53" t="str">
        <f t="shared" si="511"/>
        <v>054120</v>
      </c>
      <c r="B2298" s="53">
        <v>111</v>
      </c>
      <c r="C2298">
        <v>2297</v>
      </c>
      <c r="D2298">
        <v>54120</v>
      </c>
      <c r="E2298" t="s">
        <v>3043</v>
      </c>
      <c r="F2298" t="s">
        <v>1426</v>
      </c>
      <c r="G2298" t="str">
        <f>VLOOKUP(A2298,GIS!A:B,2,0)</f>
        <v>ほたる野 ４</v>
      </c>
      <c r="H2298" t="s">
        <v>1390</v>
      </c>
      <c r="I2298" t="s">
        <v>2629</v>
      </c>
      <c r="J2298" s="66">
        <v>0</v>
      </c>
      <c r="K2298" s="66">
        <v>0</v>
      </c>
      <c r="L2298" s="66">
        <v>0</v>
      </c>
      <c r="M2298" s="66">
        <v>0</v>
      </c>
      <c r="N2298" s="66">
        <f>VLOOKUP(A2298,GIS!A:C,3,0)</f>
        <v>0</v>
      </c>
      <c r="O2298" s="66" t="str">
        <f t="shared" si="508"/>
        <v/>
      </c>
      <c r="P2298" s="66" t="str">
        <f t="shared" si="506"/>
        <v/>
      </c>
      <c r="Q2298" s="66">
        <f t="shared" si="509"/>
        <v>0</v>
      </c>
      <c r="R2298" s="66">
        <f t="shared" si="510"/>
        <v>0</v>
      </c>
      <c r="S2298" s="66">
        <f>Q2298-U2298-SUMIFS(条件付き不可!X:X,条件付き不可!E:E,D2298)</f>
        <v>0</v>
      </c>
      <c r="T2298" s="66">
        <f t="shared" si="507"/>
        <v>0</v>
      </c>
      <c r="U2298" s="66">
        <f>IF(COUNTIFS(条件付き不可!$E:$E,$D2298,条件付き不可!$C:$C,条件付き不可!$V$3)&gt;0,Q2298,SUMIFS(条件付き不可!$L:$L,条件付き不可!$E:$E,$D2298,条件付き不可!$C:$C,U$1))</f>
        <v>0</v>
      </c>
      <c r="V2298" s="66">
        <f>IF(COUNTIFS(条件付き不可!$E:$E,$D2298,条件付き不可!$C:$C,条件付き不可!$V$5)&gt;0,Q2298,IFERROR(VLOOKUP(D2298,条件付き不可!E:Y,21,0),0))</f>
        <v>0</v>
      </c>
    </row>
    <row r="2299" spans="1:22">
      <c r="A2299" s="53" t="str">
        <f t="shared" si="511"/>
        <v>054080</v>
      </c>
      <c r="B2299" s="53">
        <v>111</v>
      </c>
      <c r="C2299">
        <v>2298</v>
      </c>
      <c r="D2299">
        <v>54080</v>
      </c>
      <c r="E2299" t="s">
        <v>3043</v>
      </c>
      <c r="F2299" t="s">
        <v>1427</v>
      </c>
      <c r="G2299" t="str">
        <f>VLOOKUP(A2299,GIS!A:B,2,0)</f>
        <v>請西 １</v>
      </c>
      <c r="H2299" t="s">
        <v>1390</v>
      </c>
      <c r="I2299" t="s">
        <v>2629</v>
      </c>
      <c r="J2299" s="66">
        <v>290</v>
      </c>
      <c r="K2299" s="66">
        <v>290</v>
      </c>
      <c r="L2299" s="66">
        <v>290</v>
      </c>
      <c r="M2299" s="66">
        <v>290</v>
      </c>
      <c r="N2299" s="66">
        <f>VLOOKUP(A2299,GIS!A:C,3,0)</f>
        <v>290</v>
      </c>
      <c r="O2299" s="66" t="str">
        <f t="shared" si="508"/>
        <v/>
      </c>
      <c r="P2299" s="66" t="str">
        <f t="shared" si="506"/>
        <v/>
      </c>
      <c r="Q2299" s="66">
        <f t="shared" si="509"/>
        <v>290</v>
      </c>
      <c r="R2299" s="66">
        <f t="shared" si="510"/>
        <v>290</v>
      </c>
      <c r="S2299" s="66">
        <f>Q2299-U2299-SUMIFS(条件付き不可!X:X,条件付き不可!E:E,D2299)</f>
        <v>290</v>
      </c>
      <c r="T2299" s="66">
        <f t="shared" si="507"/>
        <v>290</v>
      </c>
      <c r="U2299" s="66">
        <f>IF(COUNTIFS(条件付き不可!$E:$E,$D2299,条件付き不可!$C:$C,条件付き不可!$V$3)&gt;0,Q2299,SUMIFS(条件付き不可!$L:$L,条件付き不可!$E:$E,$D2299,条件付き不可!$C:$C,U$1))</f>
        <v>0</v>
      </c>
      <c r="V2299" s="66">
        <f>IF(COUNTIFS(条件付き不可!$E:$E,$D2299,条件付き不可!$C:$C,条件付き不可!$V$5)&gt;0,Q2299,IFERROR(VLOOKUP(D2299,条件付き不可!E:Y,21,0),0))</f>
        <v>0</v>
      </c>
    </row>
    <row r="2300" spans="1:22">
      <c r="A2300" s="53" t="str">
        <f t="shared" si="511"/>
        <v>054081</v>
      </c>
      <c r="B2300" s="53">
        <v>111</v>
      </c>
      <c r="C2300">
        <v>2299</v>
      </c>
      <c r="D2300">
        <v>54081</v>
      </c>
      <c r="E2300" t="s">
        <v>3043</v>
      </c>
      <c r="F2300" t="s">
        <v>1427</v>
      </c>
      <c r="G2300" t="str">
        <f>VLOOKUP(A2300,GIS!A:B,2,0)</f>
        <v>請西 ２</v>
      </c>
      <c r="H2300" t="s">
        <v>1390</v>
      </c>
      <c r="I2300" t="s">
        <v>2629</v>
      </c>
      <c r="J2300" s="66">
        <v>380</v>
      </c>
      <c r="K2300" s="66">
        <v>380</v>
      </c>
      <c r="L2300" s="66">
        <v>380</v>
      </c>
      <c r="M2300" s="66">
        <v>380</v>
      </c>
      <c r="N2300" s="66">
        <f>VLOOKUP(A2300,GIS!A:C,3,0)</f>
        <v>380</v>
      </c>
      <c r="O2300" s="66" t="str">
        <f t="shared" si="508"/>
        <v/>
      </c>
      <c r="P2300" s="66" t="str">
        <f t="shared" si="506"/>
        <v/>
      </c>
      <c r="Q2300" s="66">
        <f t="shared" si="509"/>
        <v>380</v>
      </c>
      <c r="R2300" s="66">
        <f t="shared" si="510"/>
        <v>380</v>
      </c>
      <c r="S2300" s="66">
        <f>Q2300-U2300-SUMIFS(条件付き不可!X:X,条件付き不可!E:E,D2300)</f>
        <v>380</v>
      </c>
      <c r="T2300" s="66">
        <f t="shared" si="507"/>
        <v>380</v>
      </c>
      <c r="U2300" s="66">
        <f>IF(COUNTIFS(条件付き不可!$E:$E,$D2300,条件付き不可!$C:$C,条件付き不可!$V$3)&gt;0,Q2300,SUMIFS(条件付き不可!$L:$L,条件付き不可!$E:$E,$D2300,条件付き不可!$C:$C,U$1))</f>
        <v>0</v>
      </c>
      <c r="V2300" s="66">
        <f>IF(COUNTIFS(条件付き不可!$E:$E,$D2300,条件付き不可!$C:$C,条件付き不可!$V$5)&gt;0,Q2300,IFERROR(VLOOKUP(D2300,条件付き不可!E:Y,21,0),0))</f>
        <v>0</v>
      </c>
    </row>
    <row r="2301" spans="1:22">
      <c r="A2301" s="53" t="str">
        <f t="shared" si="511"/>
        <v>054082</v>
      </c>
      <c r="B2301" s="53">
        <v>111</v>
      </c>
      <c r="C2301">
        <v>2300</v>
      </c>
      <c r="D2301">
        <v>54082</v>
      </c>
      <c r="E2301" t="s">
        <v>3043</v>
      </c>
      <c r="F2301" t="s">
        <v>1427</v>
      </c>
      <c r="G2301" t="str">
        <f>VLOOKUP(A2301,GIS!A:B,2,0)</f>
        <v>請西 ３</v>
      </c>
      <c r="H2301" t="s">
        <v>1390</v>
      </c>
      <c r="I2301" t="s">
        <v>2629</v>
      </c>
      <c r="J2301" s="66">
        <v>350</v>
      </c>
      <c r="K2301" s="66">
        <v>350</v>
      </c>
      <c r="L2301" s="66">
        <v>350</v>
      </c>
      <c r="M2301" s="66">
        <v>350</v>
      </c>
      <c r="N2301" s="66">
        <f>VLOOKUP(A2301,GIS!A:C,3,0)</f>
        <v>350</v>
      </c>
      <c r="O2301" s="66" t="str">
        <f t="shared" si="508"/>
        <v/>
      </c>
      <c r="P2301" s="66" t="str">
        <f t="shared" si="506"/>
        <v/>
      </c>
      <c r="Q2301" s="66">
        <f t="shared" si="509"/>
        <v>350</v>
      </c>
      <c r="R2301" s="66">
        <f t="shared" si="510"/>
        <v>350</v>
      </c>
      <c r="S2301" s="66">
        <f>Q2301-U2301-SUMIFS(条件付き不可!X:X,条件付き不可!E:E,D2301)</f>
        <v>350</v>
      </c>
      <c r="T2301" s="66">
        <f t="shared" si="507"/>
        <v>350</v>
      </c>
      <c r="U2301" s="66">
        <f>IF(COUNTIFS(条件付き不可!$E:$E,$D2301,条件付き不可!$C:$C,条件付き不可!$V$3)&gt;0,Q2301,SUMIFS(条件付き不可!$L:$L,条件付き不可!$E:$E,$D2301,条件付き不可!$C:$C,U$1))</f>
        <v>0</v>
      </c>
      <c r="V2301" s="66">
        <f>IF(COUNTIFS(条件付き不可!$E:$E,$D2301,条件付き不可!$C:$C,条件付き不可!$V$5)&gt;0,Q2301,IFERROR(VLOOKUP(D2301,条件付き不可!E:Y,21,0),0))</f>
        <v>0</v>
      </c>
    </row>
    <row r="2302" spans="1:22">
      <c r="A2302" s="53" t="str">
        <f t="shared" si="511"/>
        <v>054083</v>
      </c>
      <c r="B2302" s="53">
        <v>111</v>
      </c>
      <c r="C2302">
        <v>2301</v>
      </c>
      <c r="D2302">
        <v>54083</v>
      </c>
      <c r="E2302" t="s">
        <v>3043</v>
      </c>
      <c r="F2302" t="s">
        <v>1427</v>
      </c>
      <c r="G2302" t="str">
        <f>VLOOKUP(A2302,GIS!A:B,2,0)</f>
        <v>請西 ４</v>
      </c>
      <c r="H2302" t="s">
        <v>1390</v>
      </c>
      <c r="I2302" t="s">
        <v>2629</v>
      </c>
      <c r="J2302" s="66">
        <v>0</v>
      </c>
      <c r="K2302" s="66">
        <v>0</v>
      </c>
      <c r="L2302" s="66">
        <v>0</v>
      </c>
      <c r="M2302" s="66">
        <v>0</v>
      </c>
      <c r="N2302" s="66">
        <f>VLOOKUP(A2302,GIS!A:C,3,0)</f>
        <v>0</v>
      </c>
      <c r="O2302" s="66" t="str">
        <f t="shared" si="508"/>
        <v/>
      </c>
      <c r="P2302" s="66" t="str">
        <f t="shared" si="506"/>
        <v/>
      </c>
      <c r="Q2302" s="66">
        <f t="shared" si="509"/>
        <v>0</v>
      </c>
      <c r="R2302" s="66">
        <f t="shared" si="510"/>
        <v>0</v>
      </c>
      <c r="S2302" s="66">
        <f>Q2302-U2302-SUMIFS(条件付き不可!X:X,条件付き不可!E:E,D2302)</f>
        <v>0</v>
      </c>
      <c r="T2302" s="66">
        <f t="shared" si="507"/>
        <v>0</v>
      </c>
      <c r="U2302" s="66">
        <f>IF(COUNTIFS(条件付き不可!$E:$E,$D2302,条件付き不可!$C:$C,条件付き不可!$V$3)&gt;0,Q2302,SUMIFS(条件付き不可!$L:$L,条件付き不可!$E:$E,$D2302,条件付き不可!$C:$C,U$1))</f>
        <v>0</v>
      </c>
      <c r="V2302" s="66">
        <f>IF(COUNTIFS(条件付き不可!$E:$E,$D2302,条件付き不可!$C:$C,条件付き不可!$V$5)&gt;0,Q2302,IFERROR(VLOOKUP(D2302,条件付き不可!E:Y,21,0),0))</f>
        <v>0</v>
      </c>
    </row>
    <row r="2303" spans="1:22">
      <c r="A2303" s="53" t="str">
        <f t="shared" si="511"/>
        <v>054084</v>
      </c>
      <c r="B2303" s="53">
        <v>111</v>
      </c>
      <c r="C2303">
        <v>2302</v>
      </c>
      <c r="D2303">
        <v>54084</v>
      </c>
      <c r="E2303" t="s">
        <v>3043</v>
      </c>
      <c r="F2303" t="s">
        <v>1427</v>
      </c>
      <c r="G2303" t="str">
        <f>VLOOKUP(A2303,GIS!A:B,2,0)</f>
        <v>請西東 １ ・ ４</v>
      </c>
      <c r="H2303" t="s">
        <v>1390</v>
      </c>
      <c r="I2303" t="s">
        <v>2629</v>
      </c>
      <c r="J2303" s="66">
        <v>0</v>
      </c>
      <c r="K2303" s="66">
        <v>0</v>
      </c>
      <c r="L2303" s="66">
        <v>0</v>
      </c>
      <c r="M2303" s="66">
        <v>0</v>
      </c>
      <c r="N2303" s="66">
        <f>VLOOKUP(A2303,GIS!A:C,3,0)</f>
        <v>0</v>
      </c>
      <c r="O2303" s="66" t="str">
        <f t="shared" si="508"/>
        <v/>
      </c>
      <c r="P2303" s="66" t="str">
        <f t="shared" ref="P2303:P2366" si="512">IF(J2303=K2303,IF(J2303=L2303,"","✕"),"✕")</f>
        <v/>
      </c>
      <c r="Q2303" s="66">
        <f t="shared" si="509"/>
        <v>0</v>
      </c>
      <c r="R2303" s="66">
        <f t="shared" si="510"/>
        <v>0</v>
      </c>
      <c r="S2303" s="66">
        <f>Q2303-U2303-SUMIFS(条件付き不可!X:X,条件付き不可!E:E,D2303)</f>
        <v>0</v>
      </c>
      <c r="T2303" s="66">
        <f t="shared" si="507"/>
        <v>0</v>
      </c>
      <c r="U2303" s="66">
        <f>IF(COUNTIFS(条件付き不可!$E:$E,$D2303,条件付き不可!$C:$C,条件付き不可!$V$3)&gt;0,Q2303,SUMIFS(条件付き不可!$L:$L,条件付き不可!$E:$E,$D2303,条件付き不可!$C:$C,U$1))</f>
        <v>0</v>
      </c>
      <c r="V2303" s="66">
        <f>IF(COUNTIFS(条件付き不可!$E:$E,$D2303,条件付き不可!$C:$C,条件付き不可!$V$5)&gt;0,Q2303,IFERROR(VLOOKUP(D2303,条件付き不可!E:Y,21,0),0))</f>
        <v>0</v>
      </c>
    </row>
    <row r="2304" spans="1:22">
      <c r="A2304" s="53" t="str">
        <f t="shared" si="511"/>
        <v>054085</v>
      </c>
      <c r="B2304" s="53">
        <v>111</v>
      </c>
      <c r="C2304">
        <v>2303</v>
      </c>
      <c r="D2304">
        <v>54085</v>
      </c>
      <c r="E2304" t="s">
        <v>3043</v>
      </c>
      <c r="F2304" t="s">
        <v>1427</v>
      </c>
      <c r="G2304" t="str">
        <f>VLOOKUP(A2304,GIS!A:B,2,0)</f>
        <v>請西東 ２ ・ 請西</v>
      </c>
      <c r="H2304" t="s">
        <v>1390</v>
      </c>
      <c r="I2304" t="s">
        <v>2629</v>
      </c>
      <c r="J2304" s="66">
        <v>227</v>
      </c>
      <c r="K2304" s="66">
        <v>227</v>
      </c>
      <c r="L2304" s="66">
        <v>227</v>
      </c>
      <c r="M2304" s="66">
        <v>227</v>
      </c>
      <c r="N2304" s="66">
        <f>VLOOKUP(A2304,GIS!A:C,3,0)</f>
        <v>227</v>
      </c>
      <c r="O2304" s="66" t="str">
        <f t="shared" si="508"/>
        <v/>
      </c>
      <c r="P2304" s="66" t="str">
        <f t="shared" si="512"/>
        <v/>
      </c>
      <c r="Q2304" s="66">
        <f t="shared" si="509"/>
        <v>227</v>
      </c>
      <c r="R2304" s="66">
        <f t="shared" si="510"/>
        <v>227</v>
      </c>
      <c r="S2304" s="66">
        <f>Q2304-U2304-SUMIFS(条件付き不可!X:X,条件付き不可!E:E,D2304)</f>
        <v>227</v>
      </c>
      <c r="T2304" s="66">
        <f t="shared" si="507"/>
        <v>227</v>
      </c>
      <c r="U2304" s="66">
        <f>IF(COUNTIFS(条件付き不可!$E:$E,$D2304,条件付き不可!$C:$C,条件付き不可!$V$3)&gt;0,Q2304,SUMIFS(条件付き不可!$L:$L,条件付き不可!$E:$E,$D2304,条件付き不可!$C:$C,U$1))</f>
        <v>0</v>
      </c>
      <c r="V2304" s="66">
        <f>IF(COUNTIFS(条件付き不可!$E:$E,$D2304,条件付き不可!$C:$C,条件付き不可!$V$5)&gt;0,Q2304,IFERROR(VLOOKUP(D2304,条件付き不可!E:Y,21,0),0))</f>
        <v>0</v>
      </c>
    </row>
    <row r="2305" spans="1:22">
      <c r="A2305" s="53" t="str">
        <f t="shared" si="511"/>
        <v>054086</v>
      </c>
      <c r="B2305" s="53">
        <v>111</v>
      </c>
      <c r="C2305">
        <v>2304</v>
      </c>
      <c r="D2305">
        <v>54086</v>
      </c>
      <c r="E2305" t="s">
        <v>3043</v>
      </c>
      <c r="F2305" t="s">
        <v>1427</v>
      </c>
      <c r="G2305" t="str">
        <f>VLOOKUP(A2305,GIS!A:B,2,0)</f>
        <v>請西東 ３ ・ 請西</v>
      </c>
      <c r="H2305" t="s">
        <v>1390</v>
      </c>
      <c r="I2305" t="s">
        <v>2629</v>
      </c>
      <c r="J2305" s="66">
        <v>0</v>
      </c>
      <c r="K2305" s="66">
        <v>0</v>
      </c>
      <c r="L2305" s="66">
        <v>0</v>
      </c>
      <c r="M2305" s="66">
        <v>0</v>
      </c>
      <c r="N2305" s="66">
        <f>VLOOKUP(A2305,GIS!A:C,3,0)</f>
        <v>0</v>
      </c>
      <c r="O2305" s="66" t="str">
        <f t="shared" si="508"/>
        <v/>
      </c>
      <c r="P2305" s="66" t="str">
        <f t="shared" si="512"/>
        <v/>
      </c>
      <c r="Q2305" s="66">
        <f t="shared" si="509"/>
        <v>0</v>
      </c>
      <c r="R2305" s="66">
        <f t="shared" si="510"/>
        <v>0</v>
      </c>
      <c r="S2305" s="66">
        <f>Q2305-U2305-SUMIFS(条件付き不可!X:X,条件付き不可!E:E,D2305)</f>
        <v>0</v>
      </c>
      <c r="T2305" s="66">
        <f t="shared" si="507"/>
        <v>0</v>
      </c>
      <c r="U2305" s="66">
        <f>IF(COUNTIFS(条件付き不可!$E:$E,$D2305,条件付き不可!$C:$C,条件付き不可!$V$3)&gt;0,Q2305,SUMIFS(条件付き不可!$L:$L,条件付き不可!$E:$E,$D2305,条件付き不可!$C:$C,U$1))</f>
        <v>0</v>
      </c>
      <c r="V2305" s="66">
        <f>IF(COUNTIFS(条件付き不可!$E:$E,$D2305,条件付き不可!$C:$C,条件付き不可!$V$5)&gt;0,Q2305,IFERROR(VLOOKUP(D2305,条件付き不可!E:Y,21,0),0))</f>
        <v>0</v>
      </c>
    </row>
    <row r="2306" spans="1:22">
      <c r="A2306" s="53" t="str">
        <f t="shared" si="511"/>
        <v>054087</v>
      </c>
      <c r="B2306" s="53">
        <v>111</v>
      </c>
      <c r="C2306">
        <v>2305</v>
      </c>
      <c r="D2306">
        <v>54087</v>
      </c>
      <c r="E2306" t="s">
        <v>3043</v>
      </c>
      <c r="F2306" t="s">
        <v>1427</v>
      </c>
      <c r="G2306" t="str">
        <f>VLOOKUP(A2306,GIS!A:B,2,0)</f>
        <v>請西東 ５</v>
      </c>
      <c r="H2306" t="s">
        <v>1390</v>
      </c>
      <c r="I2306" t="s">
        <v>2629</v>
      </c>
      <c r="J2306" s="66">
        <v>500</v>
      </c>
      <c r="K2306" s="66">
        <v>500</v>
      </c>
      <c r="L2306" s="66">
        <v>500</v>
      </c>
      <c r="M2306" s="66">
        <v>500</v>
      </c>
      <c r="N2306" s="66">
        <f>VLOOKUP(A2306,GIS!A:C,3,0)</f>
        <v>500</v>
      </c>
      <c r="O2306" s="66" t="str">
        <f t="shared" si="508"/>
        <v/>
      </c>
      <c r="P2306" s="66" t="str">
        <f t="shared" si="512"/>
        <v/>
      </c>
      <c r="Q2306" s="66">
        <f t="shared" si="509"/>
        <v>500</v>
      </c>
      <c r="R2306" s="66">
        <f t="shared" si="510"/>
        <v>500</v>
      </c>
      <c r="S2306" s="66">
        <f>Q2306-U2306-SUMIFS(条件付き不可!X:X,条件付き不可!E:E,D2306)</f>
        <v>500</v>
      </c>
      <c r="T2306" s="66">
        <f t="shared" si="507"/>
        <v>500</v>
      </c>
      <c r="U2306" s="66">
        <f>IF(COUNTIFS(条件付き不可!$E:$E,$D2306,条件付き不可!$C:$C,条件付き不可!$V$3)&gt;0,Q2306,SUMIFS(条件付き不可!$L:$L,条件付き不可!$E:$E,$D2306,条件付き不可!$C:$C,U$1))</f>
        <v>0</v>
      </c>
      <c r="V2306" s="66">
        <f>IF(COUNTIFS(条件付き不可!$E:$E,$D2306,条件付き不可!$C:$C,条件付き不可!$V$5)&gt;0,Q2306,IFERROR(VLOOKUP(D2306,条件付き不可!E:Y,21,0),0))</f>
        <v>0</v>
      </c>
    </row>
    <row r="2307" spans="1:22">
      <c r="A2307" s="53" t="str">
        <f t="shared" si="511"/>
        <v>054088</v>
      </c>
      <c r="B2307" s="53">
        <v>111</v>
      </c>
      <c r="C2307">
        <v>2306</v>
      </c>
      <c r="D2307">
        <v>54088</v>
      </c>
      <c r="E2307" t="s">
        <v>3043</v>
      </c>
      <c r="F2307" t="s">
        <v>1427</v>
      </c>
      <c r="G2307" t="str">
        <f>VLOOKUP(A2307,GIS!A:B,2,0)</f>
        <v>請西東 ６ ・ ７ ・ ８</v>
      </c>
      <c r="H2307" t="s">
        <v>1390</v>
      </c>
      <c r="I2307" t="s">
        <v>2629</v>
      </c>
      <c r="J2307" s="66">
        <v>0</v>
      </c>
      <c r="K2307" s="66">
        <v>0</v>
      </c>
      <c r="L2307" s="66">
        <v>0</v>
      </c>
      <c r="M2307" s="66">
        <v>0</v>
      </c>
      <c r="N2307" s="66">
        <f>VLOOKUP(A2307,GIS!A:C,3,0)</f>
        <v>0</v>
      </c>
      <c r="O2307" s="66" t="str">
        <f t="shared" si="508"/>
        <v/>
      </c>
      <c r="P2307" s="66" t="str">
        <f t="shared" si="512"/>
        <v/>
      </c>
      <c r="Q2307" s="66">
        <f t="shared" si="509"/>
        <v>0</v>
      </c>
      <c r="R2307" s="66">
        <f t="shared" si="510"/>
        <v>0</v>
      </c>
      <c r="S2307" s="66">
        <f>Q2307-U2307-SUMIFS(条件付き不可!X:X,条件付き不可!E:E,D2307)</f>
        <v>0</v>
      </c>
      <c r="T2307" s="66">
        <f t="shared" si="507"/>
        <v>0</v>
      </c>
      <c r="U2307" s="66">
        <f>IF(COUNTIFS(条件付き不可!$E:$E,$D2307,条件付き不可!$C:$C,条件付き不可!$V$3)&gt;0,Q2307,SUMIFS(条件付き不可!$L:$L,条件付き不可!$E:$E,$D2307,条件付き不可!$C:$C,U$1))</f>
        <v>0</v>
      </c>
      <c r="V2307" s="66">
        <f>IF(COUNTIFS(条件付き不可!$E:$E,$D2307,条件付き不可!$C:$C,条件付き不可!$V$5)&gt;0,Q2307,IFERROR(VLOOKUP(D2307,条件付き不可!E:Y,21,0),0))</f>
        <v>0</v>
      </c>
    </row>
    <row r="2308" spans="1:22">
      <c r="A2308" s="53" t="str">
        <f t="shared" si="511"/>
        <v>054089</v>
      </c>
      <c r="B2308" s="53">
        <v>111</v>
      </c>
      <c r="C2308">
        <v>2307</v>
      </c>
      <c r="D2308">
        <v>54089</v>
      </c>
      <c r="E2308" t="s">
        <v>3043</v>
      </c>
      <c r="F2308" t="s">
        <v>1427</v>
      </c>
      <c r="G2308" t="str">
        <f>VLOOKUP(A2308,GIS!A:B,2,0)</f>
        <v>請西南 １ ・ ２</v>
      </c>
      <c r="H2308" t="s">
        <v>1390</v>
      </c>
      <c r="I2308" t="s">
        <v>2629</v>
      </c>
      <c r="J2308" s="66">
        <v>590</v>
      </c>
      <c r="K2308" s="66">
        <v>590</v>
      </c>
      <c r="L2308" s="66">
        <v>590</v>
      </c>
      <c r="M2308" s="66">
        <v>590</v>
      </c>
      <c r="N2308" s="66">
        <f>VLOOKUP(A2308,GIS!A:C,3,0)</f>
        <v>590</v>
      </c>
      <c r="O2308" s="66" t="str">
        <f t="shared" si="508"/>
        <v/>
      </c>
      <c r="P2308" s="66" t="str">
        <f t="shared" si="512"/>
        <v/>
      </c>
      <c r="Q2308" s="66">
        <f t="shared" si="509"/>
        <v>590</v>
      </c>
      <c r="R2308" s="66">
        <f t="shared" si="510"/>
        <v>590</v>
      </c>
      <c r="S2308" s="66">
        <f>Q2308-U2308-SUMIFS(条件付き不可!X:X,条件付き不可!E:E,D2308)</f>
        <v>590</v>
      </c>
      <c r="T2308" s="66">
        <f t="shared" si="507"/>
        <v>590</v>
      </c>
      <c r="U2308" s="66">
        <f>IF(COUNTIFS(条件付き不可!$E:$E,$D2308,条件付き不可!$C:$C,条件付き不可!$V$3)&gt;0,Q2308,SUMIFS(条件付き不可!$L:$L,条件付き不可!$E:$E,$D2308,条件付き不可!$C:$C,U$1))</f>
        <v>0</v>
      </c>
      <c r="V2308" s="66">
        <f>IF(COUNTIFS(条件付き不可!$E:$E,$D2308,条件付き不可!$C:$C,条件付き不可!$V$5)&gt;0,Q2308,IFERROR(VLOOKUP(D2308,条件付き不可!E:Y,21,0),0))</f>
        <v>0</v>
      </c>
    </row>
    <row r="2309" spans="1:22">
      <c r="A2309" s="53" t="str">
        <f t="shared" si="511"/>
        <v>054090</v>
      </c>
      <c r="B2309" s="53">
        <v>111</v>
      </c>
      <c r="C2309">
        <v>2308</v>
      </c>
      <c r="D2309">
        <v>54090</v>
      </c>
      <c r="E2309" t="s">
        <v>3043</v>
      </c>
      <c r="F2309" t="s">
        <v>1427</v>
      </c>
      <c r="G2309" t="str">
        <f>VLOOKUP(A2309,GIS!A:B,2,0)</f>
        <v>請西南 ３ ・ ４</v>
      </c>
      <c r="H2309" t="s">
        <v>1390</v>
      </c>
      <c r="I2309" t="s">
        <v>2629</v>
      </c>
      <c r="J2309" s="66">
        <v>880</v>
      </c>
      <c r="K2309" s="66">
        <v>880</v>
      </c>
      <c r="L2309" s="66">
        <v>880</v>
      </c>
      <c r="M2309" s="66">
        <v>880</v>
      </c>
      <c r="N2309" s="66">
        <f>VLOOKUP(A2309,GIS!A:C,3,0)</f>
        <v>880</v>
      </c>
      <c r="O2309" s="66" t="str">
        <f t="shared" si="508"/>
        <v/>
      </c>
      <c r="P2309" s="66" t="str">
        <f t="shared" si="512"/>
        <v/>
      </c>
      <c r="Q2309" s="66">
        <f t="shared" si="509"/>
        <v>880</v>
      </c>
      <c r="R2309" s="66">
        <f t="shared" si="510"/>
        <v>880</v>
      </c>
      <c r="S2309" s="66">
        <f>Q2309-U2309-SUMIFS(条件付き不可!X:X,条件付き不可!E:E,D2309)</f>
        <v>880</v>
      </c>
      <c r="T2309" s="66">
        <f t="shared" si="507"/>
        <v>880</v>
      </c>
      <c r="U2309" s="66">
        <f>IF(COUNTIFS(条件付き不可!$E:$E,$D2309,条件付き不可!$C:$C,条件付き不可!$V$3)&gt;0,Q2309,SUMIFS(条件付き不可!$L:$L,条件付き不可!$E:$E,$D2309,条件付き不可!$C:$C,U$1))</f>
        <v>0</v>
      </c>
      <c r="V2309" s="66">
        <f>IF(COUNTIFS(条件付き不可!$E:$E,$D2309,条件付き不可!$C:$C,条件付き不可!$V$5)&gt;0,Q2309,IFERROR(VLOOKUP(D2309,条件付き不可!E:Y,21,0),0))</f>
        <v>0</v>
      </c>
    </row>
    <row r="2310" spans="1:22">
      <c r="A2310" s="53" t="str">
        <f t="shared" si="511"/>
        <v>054111</v>
      </c>
      <c r="B2310" s="53">
        <v>111</v>
      </c>
      <c r="C2310">
        <v>2309</v>
      </c>
      <c r="D2310">
        <v>54111</v>
      </c>
      <c r="E2310" t="s">
        <v>3043</v>
      </c>
      <c r="F2310" t="s">
        <v>1427</v>
      </c>
      <c r="G2310" t="str">
        <f>VLOOKUP(A2310,GIS!A:B,2,0)</f>
        <v>請西南 ５</v>
      </c>
      <c r="H2310" t="s">
        <v>1390</v>
      </c>
      <c r="I2310" t="s">
        <v>2629</v>
      </c>
      <c r="J2310" s="66">
        <v>0</v>
      </c>
      <c r="K2310" s="66">
        <v>0</v>
      </c>
      <c r="L2310" s="66">
        <v>0</v>
      </c>
      <c r="M2310" s="66">
        <v>0</v>
      </c>
      <c r="N2310" s="66">
        <f>VLOOKUP(A2310,GIS!A:C,3,0)</f>
        <v>0</v>
      </c>
      <c r="O2310" s="66" t="str">
        <f t="shared" si="508"/>
        <v/>
      </c>
      <c r="P2310" s="66" t="str">
        <f t="shared" si="512"/>
        <v/>
      </c>
      <c r="Q2310" s="66">
        <f t="shared" si="509"/>
        <v>0</v>
      </c>
      <c r="R2310" s="66">
        <f t="shared" si="510"/>
        <v>0</v>
      </c>
      <c r="S2310" s="66">
        <f>Q2310-U2310-SUMIFS(条件付き不可!X:X,条件付き不可!E:E,D2310)</f>
        <v>0</v>
      </c>
      <c r="T2310" s="66">
        <f t="shared" si="507"/>
        <v>0</v>
      </c>
      <c r="U2310" s="66">
        <f>IF(COUNTIFS(条件付き不可!$E:$E,$D2310,条件付き不可!$C:$C,条件付き不可!$V$3)&gt;0,Q2310,SUMIFS(条件付き不可!$L:$L,条件付き不可!$E:$E,$D2310,条件付き不可!$C:$C,U$1))</f>
        <v>0</v>
      </c>
      <c r="V2310" s="66">
        <f>IF(COUNTIFS(条件付き不可!$E:$E,$D2310,条件付き不可!$C:$C,条件付き不可!$V$5)&gt;0,Q2310,IFERROR(VLOOKUP(D2310,条件付き不可!E:Y,21,0),0))</f>
        <v>0</v>
      </c>
    </row>
    <row r="2311" spans="1:22">
      <c r="A2311" s="53" t="str">
        <f t="shared" si="511"/>
        <v>054091</v>
      </c>
      <c r="B2311" s="53">
        <v>111</v>
      </c>
      <c r="C2311">
        <v>2310</v>
      </c>
      <c r="D2311">
        <v>54091</v>
      </c>
      <c r="E2311" t="s">
        <v>3043</v>
      </c>
      <c r="F2311" t="s">
        <v>1428</v>
      </c>
      <c r="G2311" t="str">
        <f>VLOOKUP(A2311,GIS!A:B,2,0)</f>
        <v>真舟 １</v>
      </c>
      <c r="H2311" t="s">
        <v>1390</v>
      </c>
      <c r="I2311" t="s">
        <v>2629</v>
      </c>
      <c r="J2311" s="66">
        <v>200</v>
      </c>
      <c r="K2311" s="66">
        <v>200</v>
      </c>
      <c r="L2311" s="66">
        <v>200</v>
      </c>
      <c r="M2311" s="66">
        <v>200</v>
      </c>
      <c r="N2311" s="66">
        <f>VLOOKUP(A2311,GIS!A:C,3,0)</f>
        <v>200</v>
      </c>
      <c r="O2311" s="66" t="str">
        <f t="shared" si="508"/>
        <v/>
      </c>
      <c r="P2311" s="66" t="str">
        <f t="shared" si="512"/>
        <v/>
      </c>
      <c r="Q2311" s="66">
        <f t="shared" si="509"/>
        <v>200</v>
      </c>
      <c r="R2311" s="66">
        <f t="shared" si="510"/>
        <v>200</v>
      </c>
      <c r="S2311" s="66">
        <f>Q2311-U2311-SUMIFS(条件付き不可!X:X,条件付き不可!E:E,D2311)</f>
        <v>200</v>
      </c>
      <c r="T2311" s="66">
        <f t="shared" si="507"/>
        <v>200</v>
      </c>
      <c r="U2311" s="66">
        <f>IF(COUNTIFS(条件付き不可!$E:$E,$D2311,条件付き不可!$C:$C,条件付き不可!$V$3)&gt;0,Q2311,SUMIFS(条件付き不可!$L:$L,条件付き不可!$E:$E,$D2311,条件付き不可!$C:$C,U$1))</f>
        <v>0</v>
      </c>
      <c r="V2311" s="66">
        <f>IF(COUNTIFS(条件付き不可!$E:$E,$D2311,条件付き不可!$C:$C,条件付き不可!$V$5)&gt;0,Q2311,IFERROR(VLOOKUP(D2311,条件付き不可!E:Y,21,0),0))</f>
        <v>0</v>
      </c>
    </row>
    <row r="2312" spans="1:22">
      <c r="A2312" s="53" t="str">
        <f t="shared" si="511"/>
        <v>054092</v>
      </c>
      <c r="B2312" s="53">
        <v>111</v>
      </c>
      <c r="C2312">
        <v>2311</v>
      </c>
      <c r="D2312">
        <v>54092</v>
      </c>
      <c r="E2312" t="s">
        <v>3043</v>
      </c>
      <c r="F2312" t="s">
        <v>1428</v>
      </c>
      <c r="G2312" t="str">
        <f>VLOOKUP(A2312,GIS!A:B,2,0)</f>
        <v>真舟 ２</v>
      </c>
      <c r="H2312" t="s">
        <v>1390</v>
      </c>
      <c r="I2312" t="s">
        <v>2629</v>
      </c>
      <c r="J2312" s="66">
        <v>450</v>
      </c>
      <c r="K2312" s="66">
        <v>450</v>
      </c>
      <c r="L2312" s="66">
        <v>450</v>
      </c>
      <c r="M2312" s="66">
        <v>450</v>
      </c>
      <c r="N2312" s="66">
        <f>VLOOKUP(A2312,GIS!A:C,3,0)</f>
        <v>450</v>
      </c>
      <c r="O2312" s="66" t="str">
        <f t="shared" si="508"/>
        <v/>
      </c>
      <c r="P2312" s="66" t="str">
        <f t="shared" si="512"/>
        <v/>
      </c>
      <c r="Q2312" s="66">
        <f t="shared" si="509"/>
        <v>450</v>
      </c>
      <c r="R2312" s="66">
        <f t="shared" si="510"/>
        <v>450</v>
      </c>
      <c r="S2312" s="66">
        <f>Q2312-U2312-SUMIFS(条件付き不可!X:X,条件付き不可!E:E,D2312)</f>
        <v>450</v>
      </c>
      <c r="T2312" s="66">
        <f t="shared" ref="T2312:T2375" si="513">Q2312-V2312</f>
        <v>450</v>
      </c>
      <c r="U2312" s="66">
        <f>IF(COUNTIFS(条件付き不可!$E:$E,$D2312,条件付き不可!$C:$C,条件付き不可!$V$3)&gt;0,Q2312,SUMIFS(条件付き不可!$L:$L,条件付き不可!$E:$E,$D2312,条件付き不可!$C:$C,U$1))</f>
        <v>0</v>
      </c>
      <c r="V2312" s="66">
        <f>IF(COUNTIFS(条件付き不可!$E:$E,$D2312,条件付き不可!$C:$C,条件付き不可!$V$5)&gt;0,Q2312,IFERROR(VLOOKUP(D2312,条件付き不可!E:Y,21,0),0))</f>
        <v>0</v>
      </c>
    </row>
    <row r="2313" spans="1:22">
      <c r="A2313" s="53" t="str">
        <f t="shared" si="511"/>
        <v>054093</v>
      </c>
      <c r="B2313" s="53">
        <v>111</v>
      </c>
      <c r="C2313">
        <v>2312</v>
      </c>
      <c r="D2313">
        <v>54093</v>
      </c>
      <c r="E2313" t="s">
        <v>3043</v>
      </c>
      <c r="F2313" t="s">
        <v>1428</v>
      </c>
      <c r="G2313" t="str">
        <f>VLOOKUP(A2313,GIS!A:B,2,0)</f>
        <v>真舟 ３</v>
      </c>
      <c r="H2313" t="s">
        <v>1390</v>
      </c>
      <c r="I2313" t="s">
        <v>2629</v>
      </c>
      <c r="J2313" s="66">
        <v>0</v>
      </c>
      <c r="K2313" s="66">
        <v>0</v>
      </c>
      <c r="L2313" s="66">
        <v>0</v>
      </c>
      <c r="M2313" s="66">
        <v>0</v>
      </c>
      <c r="N2313" s="66">
        <f>VLOOKUP(A2313,GIS!A:C,3,0)</f>
        <v>0</v>
      </c>
      <c r="O2313" s="66" t="str">
        <f t="shared" si="508"/>
        <v/>
      </c>
      <c r="P2313" s="66" t="str">
        <f t="shared" si="512"/>
        <v/>
      </c>
      <c r="Q2313" s="66">
        <f t="shared" si="509"/>
        <v>0</v>
      </c>
      <c r="R2313" s="66">
        <f t="shared" si="510"/>
        <v>0</v>
      </c>
      <c r="S2313" s="66">
        <f>Q2313-U2313-SUMIFS(条件付き不可!X:X,条件付き不可!E:E,D2313)</f>
        <v>0</v>
      </c>
      <c r="T2313" s="66">
        <f t="shared" si="513"/>
        <v>0</v>
      </c>
      <c r="U2313" s="66">
        <f>IF(COUNTIFS(条件付き不可!$E:$E,$D2313,条件付き不可!$C:$C,条件付き不可!$V$3)&gt;0,Q2313,SUMIFS(条件付き不可!$L:$L,条件付き不可!$E:$E,$D2313,条件付き不可!$C:$C,U$1))</f>
        <v>0</v>
      </c>
      <c r="V2313" s="66">
        <f>IF(COUNTIFS(条件付き不可!$E:$E,$D2313,条件付き不可!$C:$C,条件付き不可!$V$5)&gt;0,Q2313,IFERROR(VLOOKUP(D2313,条件付き不可!E:Y,21,0),0))</f>
        <v>0</v>
      </c>
    </row>
    <row r="2314" spans="1:22">
      <c r="A2314" s="53" t="str">
        <f t="shared" si="511"/>
        <v>054094</v>
      </c>
      <c r="B2314" s="53">
        <v>111</v>
      </c>
      <c r="C2314">
        <v>2313</v>
      </c>
      <c r="D2314">
        <v>54094</v>
      </c>
      <c r="E2314" t="s">
        <v>3043</v>
      </c>
      <c r="F2314" t="s">
        <v>1428</v>
      </c>
      <c r="G2314" t="str">
        <f>VLOOKUP(A2314,GIS!A:B,2,0)</f>
        <v>真舟 ４</v>
      </c>
      <c r="H2314" t="s">
        <v>1390</v>
      </c>
      <c r="I2314" t="s">
        <v>2629</v>
      </c>
      <c r="J2314" s="66">
        <v>355</v>
      </c>
      <c r="K2314" s="66">
        <v>355</v>
      </c>
      <c r="L2314" s="66">
        <v>355</v>
      </c>
      <c r="M2314" s="66">
        <v>355</v>
      </c>
      <c r="N2314" s="66">
        <f>VLOOKUP(A2314,GIS!A:C,3,0)</f>
        <v>355</v>
      </c>
      <c r="O2314" s="66" t="str">
        <f t="shared" si="508"/>
        <v/>
      </c>
      <c r="P2314" s="66" t="str">
        <f t="shared" si="512"/>
        <v/>
      </c>
      <c r="Q2314" s="66">
        <f t="shared" si="509"/>
        <v>355</v>
      </c>
      <c r="R2314" s="66">
        <f t="shared" si="510"/>
        <v>355</v>
      </c>
      <c r="S2314" s="66">
        <f>Q2314-U2314-SUMIFS(条件付き不可!X:X,条件付き不可!E:E,D2314)</f>
        <v>355</v>
      </c>
      <c r="T2314" s="66">
        <f t="shared" si="513"/>
        <v>355</v>
      </c>
      <c r="U2314" s="66">
        <f>IF(COUNTIFS(条件付き不可!$E:$E,$D2314,条件付き不可!$C:$C,条件付き不可!$V$3)&gt;0,Q2314,SUMIFS(条件付き不可!$L:$L,条件付き不可!$E:$E,$D2314,条件付き不可!$C:$C,U$1))</f>
        <v>0</v>
      </c>
      <c r="V2314" s="66">
        <f>IF(COUNTIFS(条件付き不可!$E:$E,$D2314,条件付き不可!$C:$C,条件付き不可!$V$5)&gt;0,Q2314,IFERROR(VLOOKUP(D2314,条件付き不可!E:Y,21,0),0))</f>
        <v>0</v>
      </c>
    </row>
    <row r="2315" spans="1:22">
      <c r="A2315" s="53" t="str">
        <f t="shared" si="511"/>
        <v>054110</v>
      </c>
      <c r="B2315" s="53">
        <v>111</v>
      </c>
      <c r="C2315">
        <v>2314</v>
      </c>
      <c r="D2315">
        <v>54110</v>
      </c>
      <c r="E2315" t="s">
        <v>3043</v>
      </c>
      <c r="F2315" t="s">
        <v>1428</v>
      </c>
      <c r="G2315" t="str">
        <f>VLOOKUP(A2315,GIS!A:B,2,0)</f>
        <v>真舟 ５</v>
      </c>
      <c r="H2315" t="s">
        <v>1390</v>
      </c>
      <c r="I2315" t="s">
        <v>2629</v>
      </c>
      <c r="J2315" s="66">
        <v>0</v>
      </c>
      <c r="K2315" s="66">
        <v>0</v>
      </c>
      <c r="L2315" s="66">
        <v>0</v>
      </c>
      <c r="M2315" s="66">
        <v>0</v>
      </c>
      <c r="N2315" s="66">
        <f>VLOOKUP(A2315,GIS!A:C,3,0)</f>
        <v>0</v>
      </c>
      <c r="O2315" s="66" t="str">
        <f t="shared" si="508"/>
        <v/>
      </c>
      <c r="P2315" s="66" t="str">
        <f t="shared" si="512"/>
        <v/>
      </c>
      <c r="Q2315" s="66">
        <f t="shared" si="509"/>
        <v>0</v>
      </c>
      <c r="R2315" s="66">
        <f t="shared" si="510"/>
        <v>0</v>
      </c>
      <c r="S2315" s="66">
        <f>Q2315-U2315-SUMIFS(条件付き不可!X:X,条件付き不可!E:E,D2315)</f>
        <v>0</v>
      </c>
      <c r="T2315" s="66">
        <f t="shared" si="513"/>
        <v>0</v>
      </c>
      <c r="U2315" s="66">
        <f>IF(COUNTIFS(条件付き不可!$E:$E,$D2315,条件付き不可!$C:$C,条件付き不可!$V$3)&gt;0,Q2315,SUMIFS(条件付き不可!$L:$L,条件付き不可!$E:$E,$D2315,条件付き不可!$C:$C,U$1))</f>
        <v>0</v>
      </c>
      <c r="V2315" s="66">
        <f>IF(COUNTIFS(条件付き不可!$E:$E,$D2315,条件付き不可!$C:$C,条件付き不可!$V$5)&gt;0,Q2315,IFERROR(VLOOKUP(D2315,条件付き不可!E:Y,21,0),0))</f>
        <v>0</v>
      </c>
    </row>
    <row r="2316" spans="1:22">
      <c r="A2316" s="53" t="str">
        <f t="shared" si="511"/>
        <v>054097</v>
      </c>
      <c r="B2316" s="53">
        <v>111</v>
      </c>
      <c r="C2316">
        <v>2315</v>
      </c>
      <c r="D2316">
        <v>54097</v>
      </c>
      <c r="E2316" t="s">
        <v>3043</v>
      </c>
      <c r="F2316" t="s">
        <v>1429</v>
      </c>
      <c r="G2316" t="str">
        <f>VLOOKUP(A2316,GIS!A:B,2,0)</f>
        <v>羽鳥野 ５</v>
      </c>
      <c r="H2316" t="s">
        <v>1390</v>
      </c>
      <c r="I2316" t="s">
        <v>2629</v>
      </c>
      <c r="J2316" s="66">
        <v>330</v>
      </c>
      <c r="K2316" s="66">
        <v>330</v>
      </c>
      <c r="L2316" s="66">
        <v>330</v>
      </c>
      <c r="M2316" s="66">
        <v>330</v>
      </c>
      <c r="N2316" s="66">
        <f>VLOOKUP(A2316,GIS!A:C,3,0)</f>
        <v>330</v>
      </c>
      <c r="O2316" s="66" t="str">
        <f t="shared" si="508"/>
        <v/>
      </c>
      <c r="P2316" s="66" t="str">
        <f t="shared" si="512"/>
        <v/>
      </c>
      <c r="Q2316" s="66">
        <f t="shared" si="509"/>
        <v>330</v>
      </c>
      <c r="R2316" s="66">
        <f t="shared" si="510"/>
        <v>330</v>
      </c>
      <c r="S2316" s="66">
        <f>Q2316-U2316-SUMIFS(条件付き不可!X:X,条件付き不可!E:E,D2316)</f>
        <v>330</v>
      </c>
      <c r="T2316" s="66">
        <f t="shared" si="513"/>
        <v>330</v>
      </c>
      <c r="U2316" s="66">
        <f>IF(COUNTIFS(条件付き不可!$E:$E,$D2316,条件付き不可!$C:$C,条件付き不可!$V$3)&gt;0,Q2316,SUMIFS(条件付き不可!$L:$L,条件付き不可!$E:$E,$D2316,条件付き不可!$C:$C,U$1))</f>
        <v>0</v>
      </c>
      <c r="V2316" s="66">
        <f>IF(COUNTIFS(条件付き不可!$E:$E,$D2316,条件付き不可!$C:$C,条件付き不可!$V$5)&gt;0,Q2316,IFERROR(VLOOKUP(D2316,条件付き不可!E:Y,21,0),0))</f>
        <v>0</v>
      </c>
    </row>
    <row r="2317" spans="1:22">
      <c r="A2317" s="53" t="str">
        <f t="shared" si="511"/>
        <v>054099</v>
      </c>
      <c r="B2317" s="53">
        <v>111</v>
      </c>
      <c r="C2317">
        <v>2316</v>
      </c>
      <c r="D2317">
        <v>54099</v>
      </c>
      <c r="E2317" t="s">
        <v>3043</v>
      </c>
      <c r="F2317" t="s">
        <v>1429</v>
      </c>
      <c r="G2317" t="str">
        <f>VLOOKUP(A2317,GIS!A:B,2,0)</f>
        <v>八幡台 １</v>
      </c>
      <c r="H2317" t="s">
        <v>1390</v>
      </c>
      <c r="I2317" t="s">
        <v>2629</v>
      </c>
      <c r="J2317" s="66">
        <v>251</v>
      </c>
      <c r="K2317" s="66">
        <v>251</v>
      </c>
      <c r="L2317" s="66">
        <v>251</v>
      </c>
      <c r="M2317" s="66">
        <v>251</v>
      </c>
      <c r="N2317" s="66">
        <f>VLOOKUP(A2317,GIS!A:C,3,0)</f>
        <v>251</v>
      </c>
      <c r="O2317" s="66" t="str">
        <f t="shared" si="508"/>
        <v/>
      </c>
      <c r="P2317" s="66" t="str">
        <f t="shared" si="512"/>
        <v/>
      </c>
      <c r="Q2317" s="66">
        <f t="shared" si="509"/>
        <v>251</v>
      </c>
      <c r="R2317" s="66">
        <f t="shared" si="510"/>
        <v>251</v>
      </c>
      <c r="S2317" s="66">
        <f>Q2317-U2317-SUMIFS(条件付き不可!X:X,条件付き不可!E:E,D2317)</f>
        <v>251</v>
      </c>
      <c r="T2317" s="66">
        <f t="shared" si="513"/>
        <v>251</v>
      </c>
      <c r="U2317" s="66">
        <f>IF(COUNTIFS(条件付き不可!$E:$E,$D2317,条件付き不可!$C:$C,条件付き不可!$V$3)&gt;0,Q2317,SUMIFS(条件付き不可!$L:$L,条件付き不可!$E:$E,$D2317,条件付き不可!$C:$C,U$1))</f>
        <v>0</v>
      </c>
      <c r="V2317" s="66">
        <f>IF(COUNTIFS(条件付き不可!$E:$E,$D2317,条件付き不可!$C:$C,条件付き不可!$V$5)&gt;0,Q2317,IFERROR(VLOOKUP(D2317,条件付き不可!E:Y,21,0),0))</f>
        <v>0</v>
      </c>
    </row>
    <row r="2318" spans="1:22">
      <c r="A2318" s="53" t="str">
        <f t="shared" si="511"/>
        <v>054103</v>
      </c>
      <c r="B2318" s="53">
        <v>111</v>
      </c>
      <c r="C2318">
        <v>2317</v>
      </c>
      <c r="D2318">
        <v>54103</v>
      </c>
      <c r="E2318" t="s">
        <v>3043</v>
      </c>
      <c r="F2318" t="s">
        <v>1429</v>
      </c>
      <c r="G2318" t="str">
        <f>VLOOKUP(A2318,GIS!A:B,2,0)</f>
        <v>八幡台 ６</v>
      </c>
      <c r="H2318" t="s">
        <v>1390</v>
      </c>
      <c r="I2318" t="s">
        <v>2629</v>
      </c>
      <c r="J2318" s="66">
        <v>370</v>
      </c>
      <c r="K2318" s="66">
        <v>370</v>
      </c>
      <c r="L2318" s="66">
        <v>370</v>
      </c>
      <c r="M2318" s="66">
        <v>370</v>
      </c>
      <c r="N2318" s="66">
        <f>VLOOKUP(A2318,GIS!A:C,3,0)</f>
        <v>370</v>
      </c>
      <c r="O2318" s="66" t="str">
        <f t="shared" si="508"/>
        <v/>
      </c>
      <c r="P2318" s="66" t="str">
        <f t="shared" si="512"/>
        <v/>
      </c>
      <c r="Q2318" s="66">
        <f t="shared" si="509"/>
        <v>370</v>
      </c>
      <c r="R2318" s="66">
        <f t="shared" si="510"/>
        <v>370</v>
      </c>
      <c r="S2318" s="66">
        <f>Q2318-U2318-SUMIFS(条件付き不可!X:X,条件付き不可!E:E,D2318)</f>
        <v>370</v>
      </c>
      <c r="T2318" s="66">
        <f t="shared" si="513"/>
        <v>370</v>
      </c>
      <c r="U2318" s="66">
        <f>IF(COUNTIFS(条件付き不可!$E:$E,$D2318,条件付き不可!$C:$C,条件付き不可!$V$3)&gt;0,Q2318,SUMIFS(条件付き不可!$L:$L,条件付き不可!$E:$E,$D2318,条件付き不可!$C:$C,U$1))</f>
        <v>0</v>
      </c>
      <c r="V2318" s="66">
        <f>IF(COUNTIFS(条件付き不可!$E:$E,$D2318,条件付き不可!$C:$C,条件付き不可!$V$5)&gt;0,Q2318,IFERROR(VLOOKUP(D2318,条件付き不可!E:Y,21,0),0))</f>
        <v>0</v>
      </c>
    </row>
    <row r="2319" spans="1:22">
      <c r="A2319" s="53" t="str">
        <f t="shared" si="511"/>
        <v>054116</v>
      </c>
      <c r="B2319" s="53">
        <v>111</v>
      </c>
      <c r="C2319">
        <v>2318</v>
      </c>
      <c r="D2319">
        <v>54116</v>
      </c>
      <c r="E2319" t="s">
        <v>3043</v>
      </c>
      <c r="F2319" t="s">
        <v>2647</v>
      </c>
      <c r="G2319" t="str">
        <f>VLOOKUP(A2319,GIS!A:B,2,0)</f>
        <v>陽光台 １</v>
      </c>
      <c r="H2319" t="s">
        <v>1390</v>
      </c>
      <c r="I2319" t="s">
        <v>2647</v>
      </c>
      <c r="J2319" s="66">
        <v>0</v>
      </c>
      <c r="K2319" s="66">
        <v>0</v>
      </c>
      <c r="L2319" s="66">
        <v>0</v>
      </c>
      <c r="M2319" s="66">
        <v>0</v>
      </c>
      <c r="N2319" s="66">
        <f>VLOOKUP(A2319,GIS!A:C,3,0)</f>
        <v>0</v>
      </c>
      <c r="O2319" s="66" t="str">
        <f t="shared" si="508"/>
        <v/>
      </c>
      <c r="P2319" s="66" t="str">
        <f t="shared" si="512"/>
        <v/>
      </c>
      <c r="Q2319" s="66">
        <f t="shared" si="509"/>
        <v>0</v>
      </c>
      <c r="R2319" s="66">
        <f t="shared" si="510"/>
        <v>0</v>
      </c>
      <c r="S2319" s="66">
        <f>Q2319-U2319-SUMIFS(条件付き不可!X:X,条件付き不可!E:E,D2319)</f>
        <v>0</v>
      </c>
      <c r="T2319" s="66">
        <f t="shared" si="513"/>
        <v>0</v>
      </c>
      <c r="U2319" s="66">
        <f>IF(COUNTIFS(条件付き不可!$E:$E,$D2319,条件付き不可!$C:$C,条件付き不可!$V$3)&gt;0,Q2319,SUMIFS(条件付き不可!$L:$L,条件付き不可!$E:$E,$D2319,条件付き不可!$C:$C,U$1))</f>
        <v>0</v>
      </c>
      <c r="V2319" s="66">
        <f>IF(COUNTIFS(条件付き不可!$E:$E,$D2319,条件付き不可!$C:$C,条件付き不可!$V$5)&gt;0,Q2319,IFERROR(VLOOKUP(D2319,条件付き不可!E:Y,21,0),0))</f>
        <v>0</v>
      </c>
    </row>
    <row r="2320" spans="1:22">
      <c r="A2320" s="53" t="str">
        <f t="shared" si="511"/>
        <v>054117</v>
      </c>
      <c r="B2320" s="53">
        <v>111</v>
      </c>
      <c r="C2320">
        <v>2319</v>
      </c>
      <c r="D2320">
        <v>54117</v>
      </c>
      <c r="E2320" t="s">
        <v>3043</v>
      </c>
      <c r="F2320" t="s">
        <v>2647</v>
      </c>
      <c r="G2320" t="str">
        <f>VLOOKUP(A2320,GIS!A:B,2,0)</f>
        <v>陽光台 ２ ・ ３</v>
      </c>
      <c r="H2320" t="s">
        <v>1390</v>
      </c>
      <c r="I2320" t="s">
        <v>2647</v>
      </c>
      <c r="J2320" s="66">
        <v>0</v>
      </c>
      <c r="K2320" s="66">
        <v>0</v>
      </c>
      <c r="L2320" s="66">
        <v>0</v>
      </c>
      <c r="M2320" s="66">
        <v>0</v>
      </c>
      <c r="N2320" s="66">
        <f>VLOOKUP(A2320,GIS!A:C,3,0)</f>
        <v>0</v>
      </c>
      <c r="O2320" s="66" t="str">
        <f t="shared" si="508"/>
        <v/>
      </c>
      <c r="P2320" s="66" t="str">
        <f t="shared" si="512"/>
        <v/>
      </c>
      <c r="Q2320" s="66">
        <f t="shared" si="509"/>
        <v>0</v>
      </c>
      <c r="R2320" s="66">
        <f t="shared" si="510"/>
        <v>0</v>
      </c>
      <c r="S2320" s="66">
        <f>Q2320-U2320-SUMIFS(条件付き不可!X:X,条件付き不可!E:E,D2320)</f>
        <v>0</v>
      </c>
      <c r="T2320" s="66">
        <f t="shared" si="513"/>
        <v>0</v>
      </c>
      <c r="U2320" s="66">
        <f>IF(COUNTIFS(条件付き不可!$E:$E,$D2320,条件付き不可!$C:$C,条件付き不可!$V$3)&gt;0,Q2320,SUMIFS(条件付き不可!$L:$L,条件付き不可!$E:$E,$D2320,条件付き不可!$C:$C,U$1))</f>
        <v>0</v>
      </c>
      <c r="V2320" s="66">
        <f>IF(COUNTIFS(条件付き不可!$E:$E,$D2320,条件付き不可!$C:$C,条件付き不可!$V$5)&gt;0,Q2320,IFERROR(VLOOKUP(D2320,条件付き不可!E:Y,21,0),0))</f>
        <v>0</v>
      </c>
    </row>
    <row r="2321" spans="1:22">
      <c r="A2321" s="53" t="str">
        <f t="shared" si="511"/>
        <v>054200</v>
      </c>
      <c r="B2321" s="53">
        <v>111</v>
      </c>
      <c r="C2321">
        <v>2320</v>
      </c>
      <c r="D2321">
        <v>54200</v>
      </c>
      <c r="E2321" t="s">
        <v>3043</v>
      </c>
      <c r="F2321" t="s">
        <v>1430</v>
      </c>
      <c r="G2321" t="str">
        <f>VLOOKUP(A2321,GIS!A:B,2,0)</f>
        <v>代宿</v>
      </c>
      <c r="H2321" t="s">
        <v>1390</v>
      </c>
      <c r="I2321" t="s">
        <v>7551</v>
      </c>
      <c r="J2321" s="66">
        <v>300</v>
      </c>
      <c r="K2321" s="66">
        <v>300</v>
      </c>
      <c r="L2321" s="66">
        <v>300</v>
      </c>
      <c r="M2321" s="66">
        <v>300</v>
      </c>
      <c r="N2321" s="66">
        <f>VLOOKUP(A2321,GIS!A:C,3,0)</f>
        <v>300</v>
      </c>
      <c r="O2321" s="66" t="str">
        <f t="shared" ref="O2321:O2385" si="514">IF(J2321=N2321,"","✕")</f>
        <v/>
      </c>
      <c r="P2321" s="66" t="str">
        <f t="shared" si="512"/>
        <v/>
      </c>
      <c r="Q2321" s="66">
        <f t="shared" ref="Q2321:Q2385" si="515">N2321</f>
        <v>300</v>
      </c>
      <c r="R2321" s="66">
        <f t="shared" ref="R2321:R2385" si="516">Q2321-U2321</f>
        <v>300</v>
      </c>
      <c r="S2321" s="66">
        <f>Q2321-U2321-SUMIFS(条件付き不可!X:X,条件付き不可!E:E,D2321)</f>
        <v>300</v>
      </c>
      <c r="T2321" s="66">
        <f t="shared" si="513"/>
        <v>300</v>
      </c>
      <c r="U2321" s="66">
        <f>IF(COUNTIFS(条件付き不可!$E:$E,$D2321,条件付き不可!$C:$C,条件付き不可!$V$3)&gt;0,Q2321,SUMIFS(条件付き不可!$L:$L,条件付き不可!$E:$E,$D2321,条件付き不可!$C:$C,U$1))</f>
        <v>0</v>
      </c>
      <c r="V2321" s="66">
        <f>IF(COUNTIFS(条件付き不可!$E:$E,$D2321,条件付き不可!$C:$C,条件付き不可!$V$5)&gt;0,Q2321,IFERROR(VLOOKUP(D2321,条件付き不可!E:Y,21,0),0))</f>
        <v>0</v>
      </c>
    </row>
    <row r="2322" spans="1:22">
      <c r="A2322" s="53" t="str">
        <f t="shared" si="511"/>
        <v>054201</v>
      </c>
      <c r="B2322" s="53">
        <v>111</v>
      </c>
      <c r="C2322">
        <v>2321</v>
      </c>
      <c r="D2322">
        <v>54201</v>
      </c>
      <c r="E2322" t="s">
        <v>3043</v>
      </c>
      <c r="F2322" t="s">
        <v>1430</v>
      </c>
      <c r="G2322" t="str">
        <f>VLOOKUP(A2322,GIS!A:B,2,0)</f>
        <v>浜宿団地</v>
      </c>
      <c r="H2322" t="s">
        <v>1390</v>
      </c>
      <c r="I2322" t="s">
        <v>7551</v>
      </c>
      <c r="J2322" s="66">
        <v>307</v>
      </c>
      <c r="K2322" s="66">
        <v>307</v>
      </c>
      <c r="L2322" s="66">
        <v>307</v>
      </c>
      <c r="M2322" s="66">
        <v>307</v>
      </c>
      <c r="N2322" s="66">
        <f>VLOOKUP(A2322,GIS!A:C,3,0)</f>
        <v>307</v>
      </c>
      <c r="O2322" s="66" t="str">
        <f t="shared" si="514"/>
        <v/>
      </c>
      <c r="P2322" s="66" t="str">
        <f t="shared" si="512"/>
        <v/>
      </c>
      <c r="Q2322" s="66">
        <f t="shared" si="515"/>
        <v>307</v>
      </c>
      <c r="R2322" s="66">
        <f t="shared" si="516"/>
        <v>307</v>
      </c>
      <c r="S2322" s="66">
        <f>Q2322-U2322-SUMIFS(条件付き不可!X:X,条件付き不可!E:E,D2322)</f>
        <v>307</v>
      </c>
      <c r="T2322" s="66">
        <f t="shared" si="513"/>
        <v>307</v>
      </c>
      <c r="U2322" s="66">
        <f>IF(COUNTIFS(条件付き不可!$E:$E,$D2322,条件付き不可!$C:$C,条件付き不可!$V$3)&gt;0,Q2322,SUMIFS(条件付き不可!$L:$L,条件付き不可!$E:$E,$D2322,条件付き不可!$C:$C,U$1))</f>
        <v>0</v>
      </c>
      <c r="V2322" s="66">
        <f>IF(COUNTIFS(条件付き不可!$E:$E,$D2322,条件付き不可!$C:$C,条件付き不可!$V$5)&gt;0,Q2322,IFERROR(VLOOKUP(D2322,条件付き不可!E:Y,21,0),0))</f>
        <v>0</v>
      </c>
    </row>
    <row r="2323" spans="1:22">
      <c r="A2323" s="53" t="str">
        <f t="shared" si="511"/>
        <v>054203</v>
      </c>
      <c r="B2323" s="53">
        <v>111</v>
      </c>
      <c r="C2323">
        <v>2322</v>
      </c>
      <c r="D2323">
        <v>54203</v>
      </c>
      <c r="E2323" t="s">
        <v>3043</v>
      </c>
      <c r="F2323" t="s">
        <v>1430</v>
      </c>
      <c r="G2323" t="str">
        <f>VLOOKUP(A2323,GIS!A:B,2,0)</f>
        <v>長浦駅前 １</v>
      </c>
      <c r="H2323" t="s">
        <v>1390</v>
      </c>
      <c r="I2323" t="s">
        <v>7551</v>
      </c>
      <c r="J2323" s="66">
        <v>156</v>
      </c>
      <c r="K2323" s="66">
        <v>156</v>
      </c>
      <c r="L2323" s="66">
        <v>156</v>
      </c>
      <c r="M2323" s="66">
        <v>156</v>
      </c>
      <c r="N2323" s="66">
        <f>VLOOKUP(A2323,GIS!A:C,3,0)</f>
        <v>156</v>
      </c>
      <c r="O2323" s="66" t="str">
        <f t="shared" si="514"/>
        <v/>
      </c>
      <c r="P2323" s="66" t="str">
        <f t="shared" si="512"/>
        <v/>
      </c>
      <c r="Q2323" s="66">
        <f t="shared" si="515"/>
        <v>156</v>
      </c>
      <c r="R2323" s="66">
        <f t="shared" si="516"/>
        <v>156</v>
      </c>
      <c r="S2323" s="66">
        <f>Q2323-U2323-SUMIFS(条件付き不可!X:X,条件付き不可!E:E,D2323)</f>
        <v>156</v>
      </c>
      <c r="T2323" s="66">
        <f t="shared" si="513"/>
        <v>156</v>
      </c>
      <c r="U2323" s="66">
        <f>IF(COUNTIFS(条件付き不可!$E:$E,$D2323,条件付き不可!$C:$C,条件付き不可!$V$3)&gt;0,Q2323,SUMIFS(条件付き不可!$L:$L,条件付き不可!$E:$E,$D2323,条件付き不可!$C:$C,U$1))</f>
        <v>0</v>
      </c>
      <c r="V2323" s="66">
        <f>IF(COUNTIFS(条件付き不可!$E:$E,$D2323,条件付き不可!$C:$C,条件付き不可!$V$5)&gt;0,Q2323,IFERROR(VLOOKUP(D2323,条件付き不可!E:Y,21,0),0))</f>
        <v>0</v>
      </c>
    </row>
    <row r="2324" spans="1:22">
      <c r="A2324" s="53" t="str">
        <f t="shared" si="511"/>
        <v>054204</v>
      </c>
      <c r="B2324" s="53">
        <v>111</v>
      </c>
      <c r="C2324">
        <v>2323</v>
      </c>
      <c r="D2324">
        <v>54204</v>
      </c>
      <c r="E2324" t="s">
        <v>3043</v>
      </c>
      <c r="F2324" t="s">
        <v>1430</v>
      </c>
      <c r="G2324" t="str">
        <f>VLOOKUP(A2324,GIS!A:B,2,0)</f>
        <v>長浦駅前 ２</v>
      </c>
      <c r="H2324" t="s">
        <v>1390</v>
      </c>
      <c r="I2324" t="s">
        <v>7551</v>
      </c>
      <c r="J2324" s="66">
        <v>500</v>
      </c>
      <c r="K2324" s="66">
        <v>500</v>
      </c>
      <c r="L2324" s="66">
        <v>500</v>
      </c>
      <c r="M2324" s="66">
        <v>500</v>
      </c>
      <c r="N2324" s="66">
        <f>VLOOKUP(A2324,GIS!A:C,3,0)</f>
        <v>500</v>
      </c>
      <c r="O2324" s="66" t="str">
        <f t="shared" si="514"/>
        <v/>
      </c>
      <c r="P2324" s="66" t="str">
        <f t="shared" si="512"/>
        <v/>
      </c>
      <c r="Q2324" s="66">
        <f t="shared" si="515"/>
        <v>500</v>
      </c>
      <c r="R2324" s="66">
        <f t="shared" si="516"/>
        <v>500</v>
      </c>
      <c r="S2324" s="66">
        <f>Q2324-U2324-SUMIFS(条件付き不可!X:X,条件付き不可!E:E,D2324)</f>
        <v>500</v>
      </c>
      <c r="T2324" s="66">
        <f t="shared" si="513"/>
        <v>500</v>
      </c>
      <c r="U2324" s="66">
        <f>IF(COUNTIFS(条件付き不可!$E:$E,$D2324,条件付き不可!$C:$C,条件付き不可!$V$3)&gt;0,Q2324,SUMIFS(条件付き不可!$L:$L,条件付き不可!$E:$E,$D2324,条件付き不可!$C:$C,U$1))</f>
        <v>0</v>
      </c>
      <c r="V2324" s="66">
        <f>IF(COUNTIFS(条件付き不可!$E:$E,$D2324,条件付き不可!$C:$C,条件付き不可!$V$5)&gt;0,Q2324,IFERROR(VLOOKUP(D2324,条件付き不可!E:Y,21,0),0))</f>
        <v>0</v>
      </c>
    </row>
    <row r="2325" spans="1:22">
      <c r="A2325" s="53" t="str">
        <f t="shared" si="511"/>
        <v>054205</v>
      </c>
      <c r="B2325" s="53">
        <v>111</v>
      </c>
      <c r="C2325">
        <v>2324</v>
      </c>
      <c r="D2325">
        <v>54205</v>
      </c>
      <c r="E2325" t="s">
        <v>3043</v>
      </c>
      <c r="F2325" t="s">
        <v>1430</v>
      </c>
      <c r="G2325" t="str">
        <f>VLOOKUP(A2325,GIS!A:B,2,0)</f>
        <v>長浦駅前 ３</v>
      </c>
      <c r="H2325" t="s">
        <v>1390</v>
      </c>
      <c r="I2325" t="s">
        <v>7551</v>
      </c>
      <c r="J2325" s="66">
        <v>223</v>
      </c>
      <c r="K2325" s="66">
        <v>223</v>
      </c>
      <c r="L2325" s="66">
        <v>223</v>
      </c>
      <c r="M2325" s="66">
        <v>223</v>
      </c>
      <c r="N2325" s="66">
        <f>VLOOKUP(A2325,GIS!A:C,3,0)</f>
        <v>223</v>
      </c>
      <c r="O2325" s="66" t="str">
        <f t="shared" si="514"/>
        <v/>
      </c>
      <c r="P2325" s="66" t="str">
        <f t="shared" si="512"/>
        <v/>
      </c>
      <c r="Q2325" s="66">
        <f t="shared" si="515"/>
        <v>223</v>
      </c>
      <c r="R2325" s="66">
        <f t="shared" si="516"/>
        <v>223</v>
      </c>
      <c r="S2325" s="66">
        <f>Q2325-U2325-SUMIFS(条件付き不可!X:X,条件付き不可!E:E,D2325)</f>
        <v>223</v>
      </c>
      <c r="T2325" s="66">
        <f t="shared" si="513"/>
        <v>223</v>
      </c>
      <c r="U2325" s="66">
        <f>IF(COUNTIFS(条件付き不可!$E:$E,$D2325,条件付き不可!$C:$C,条件付き不可!$V$3)&gt;0,Q2325,SUMIFS(条件付き不可!$L:$L,条件付き不可!$E:$E,$D2325,条件付き不可!$C:$C,U$1))</f>
        <v>0</v>
      </c>
      <c r="V2325" s="66">
        <f>IF(COUNTIFS(条件付き不可!$E:$E,$D2325,条件付き不可!$C:$C,条件付き不可!$V$5)&gt;0,Q2325,IFERROR(VLOOKUP(D2325,条件付き不可!E:Y,21,0),0))</f>
        <v>0</v>
      </c>
    </row>
    <row r="2326" spans="1:22">
      <c r="A2326" s="53" t="str">
        <f t="shared" si="511"/>
        <v>054206</v>
      </c>
      <c r="B2326" s="53">
        <v>111</v>
      </c>
      <c r="C2326">
        <v>2325</v>
      </c>
      <c r="D2326">
        <v>54206</v>
      </c>
      <c r="E2326" t="s">
        <v>3043</v>
      </c>
      <c r="F2326" t="s">
        <v>1430</v>
      </c>
      <c r="G2326" t="str">
        <f>VLOOKUP(A2326,GIS!A:B,2,0)</f>
        <v>長浦駅前 ４</v>
      </c>
      <c r="H2326" t="s">
        <v>1390</v>
      </c>
      <c r="I2326" t="s">
        <v>7551</v>
      </c>
      <c r="J2326" s="66">
        <v>285</v>
      </c>
      <c r="K2326" s="66">
        <v>285</v>
      </c>
      <c r="L2326" s="66">
        <v>285</v>
      </c>
      <c r="M2326" s="66">
        <v>285</v>
      </c>
      <c r="N2326" s="66">
        <f>VLOOKUP(A2326,GIS!A:C,3,0)</f>
        <v>285</v>
      </c>
      <c r="O2326" s="66" t="str">
        <f t="shared" si="514"/>
        <v/>
      </c>
      <c r="P2326" s="66" t="str">
        <f t="shared" si="512"/>
        <v/>
      </c>
      <c r="Q2326" s="66">
        <f t="shared" si="515"/>
        <v>285</v>
      </c>
      <c r="R2326" s="66">
        <f t="shared" si="516"/>
        <v>285</v>
      </c>
      <c r="S2326" s="66">
        <f>Q2326-U2326-SUMIFS(条件付き不可!X:X,条件付き不可!E:E,D2326)</f>
        <v>285</v>
      </c>
      <c r="T2326" s="66">
        <f t="shared" si="513"/>
        <v>285</v>
      </c>
      <c r="U2326" s="66">
        <f>IF(COUNTIFS(条件付き不可!$E:$E,$D2326,条件付き不可!$C:$C,条件付き不可!$V$3)&gt;0,Q2326,SUMIFS(条件付き不可!$L:$L,条件付き不可!$E:$E,$D2326,条件付き不可!$C:$C,U$1))</f>
        <v>0</v>
      </c>
      <c r="V2326" s="66">
        <f>IF(COUNTIFS(条件付き不可!$E:$E,$D2326,条件付き不可!$C:$C,条件付き不可!$V$5)&gt;0,Q2326,IFERROR(VLOOKUP(D2326,条件付き不可!E:Y,21,0),0))</f>
        <v>0</v>
      </c>
    </row>
    <row r="2327" spans="1:22">
      <c r="A2327" s="53" t="str">
        <f t="shared" si="511"/>
        <v>054207</v>
      </c>
      <c r="B2327" s="53">
        <v>111</v>
      </c>
      <c r="C2327">
        <v>2326</v>
      </c>
      <c r="D2327">
        <v>54207</v>
      </c>
      <c r="E2327" t="s">
        <v>3043</v>
      </c>
      <c r="F2327" t="s">
        <v>1430</v>
      </c>
      <c r="G2327" t="str">
        <f>VLOOKUP(A2327,GIS!A:B,2,0)</f>
        <v>長浦駅前 ５</v>
      </c>
      <c r="H2327" t="s">
        <v>1390</v>
      </c>
      <c r="I2327" t="s">
        <v>7551</v>
      </c>
      <c r="J2327" s="66">
        <v>320</v>
      </c>
      <c r="K2327" s="66">
        <v>320</v>
      </c>
      <c r="L2327" s="66">
        <v>320</v>
      </c>
      <c r="M2327" s="66">
        <v>320</v>
      </c>
      <c r="N2327" s="66">
        <f>VLOOKUP(A2327,GIS!A:C,3,0)</f>
        <v>320</v>
      </c>
      <c r="O2327" s="66" t="str">
        <f t="shared" si="514"/>
        <v/>
      </c>
      <c r="P2327" s="66" t="str">
        <f t="shared" si="512"/>
        <v/>
      </c>
      <c r="Q2327" s="66">
        <f t="shared" si="515"/>
        <v>320</v>
      </c>
      <c r="R2327" s="66">
        <f t="shared" si="516"/>
        <v>320</v>
      </c>
      <c r="S2327" s="66">
        <f>Q2327-U2327-SUMIFS(条件付き不可!X:X,条件付き不可!E:E,D2327)</f>
        <v>320</v>
      </c>
      <c r="T2327" s="66">
        <f t="shared" si="513"/>
        <v>320</v>
      </c>
      <c r="U2327" s="66">
        <f>IF(COUNTIFS(条件付き不可!$E:$E,$D2327,条件付き不可!$C:$C,条件付き不可!$V$3)&gt;0,Q2327,SUMIFS(条件付き不可!$L:$L,条件付き不可!$E:$E,$D2327,条件付き不可!$C:$C,U$1))</f>
        <v>0</v>
      </c>
      <c r="V2327" s="66">
        <f>IF(COUNTIFS(条件付き不可!$E:$E,$D2327,条件付き不可!$C:$C,条件付き不可!$V$5)&gt;0,Q2327,IFERROR(VLOOKUP(D2327,条件付き不可!E:Y,21,0),0))</f>
        <v>0</v>
      </c>
    </row>
    <row r="2328" spans="1:22">
      <c r="A2328" s="53" t="str">
        <f t="shared" si="511"/>
        <v>054208</v>
      </c>
      <c r="B2328" s="53">
        <v>111</v>
      </c>
      <c r="C2328">
        <v>2327</v>
      </c>
      <c r="D2328">
        <v>54208</v>
      </c>
      <c r="E2328" t="s">
        <v>3043</v>
      </c>
      <c r="F2328" t="s">
        <v>1430</v>
      </c>
      <c r="G2328" t="str">
        <f>VLOOKUP(A2328,GIS!A:B,2,0)</f>
        <v>長浦駅前 ６</v>
      </c>
      <c r="H2328" t="s">
        <v>1390</v>
      </c>
      <c r="I2328" t="s">
        <v>7551</v>
      </c>
      <c r="J2328" s="66">
        <v>415</v>
      </c>
      <c r="K2328" s="66">
        <v>415</v>
      </c>
      <c r="L2328" s="66">
        <v>415</v>
      </c>
      <c r="M2328" s="66">
        <v>415</v>
      </c>
      <c r="N2328" s="66">
        <f>VLOOKUP(A2328,GIS!A:C,3,0)</f>
        <v>415</v>
      </c>
      <c r="O2328" s="66" t="str">
        <f t="shared" si="514"/>
        <v/>
      </c>
      <c r="P2328" s="66" t="str">
        <f t="shared" si="512"/>
        <v/>
      </c>
      <c r="Q2328" s="66">
        <f t="shared" si="515"/>
        <v>415</v>
      </c>
      <c r="R2328" s="66">
        <f t="shared" si="516"/>
        <v>415</v>
      </c>
      <c r="S2328" s="66">
        <f>Q2328-U2328-SUMIFS(条件付き不可!X:X,条件付き不可!E:E,D2328)</f>
        <v>415</v>
      </c>
      <c r="T2328" s="66">
        <f t="shared" si="513"/>
        <v>415</v>
      </c>
      <c r="U2328" s="66">
        <f>IF(COUNTIFS(条件付き不可!$E:$E,$D2328,条件付き不可!$C:$C,条件付き不可!$V$3)&gt;0,Q2328,SUMIFS(条件付き不可!$L:$L,条件付き不可!$E:$E,$D2328,条件付き不可!$C:$C,U$1))</f>
        <v>0</v>
      </c>
      <c r="V2328" s="66">
        <f>IF(COUNTIFS(条件付き不可!$E:$E,$D2328,条件付き不可!$C:$C,条件付き不可!$V$5)&gt;0,Q2328,IFERROR(VLOOKUP(D2328,条件付き不可!E:Y,21,0),0))</f>
        <v>0</v>
      </c>
    </row>
    <row r="2329" spans="1:22">
      <c r="A2329" s="53" t="str">
        <f t="shared" ref="A2329:A2393" si="517">TEXT(D2329,"000000")</f>
        <v>054209</v>
      </c>
      <c r="B2329" s="53">
        <v>111</v>
      </c>
      <c r="C2329">
        <v>2328</v>
      </c>
      <c r="D2329">
        <v>54209</v>
      </c>
      <c r="E2329" t="s">
        <v>3043</v>
      </c>
      <c r="F2329" t="s">
        <v>1430</v>
      </c>
      <c r="G2329" t="str">
        <f>VLOOKUP(A2329,GIS!A:B,2,0)</f>
        <v>長浦駅前 ７</v>
      </c>
      <c r="H2329" t="s">
        <v>1390</v>
      </c>
      <c r="I2329" t="s">
        <v>7551</v>
      </c>
      <c r="J2329" s="66">
        <v>344</v>
      </c>
      <c r="K2329" s="66">
        <v>344</v>
      </c>
      <c r="L2329" s="66">
        <v>344</v>
      </c>
      <c r="M2329" s="66">
        <v>344</v>
      </c>
      <c r="N2329" s="66">
        <f>VLOOKUP(A2329,GIS!A:C,3,0)</f>
        <v>344</v>
      </c>
      <c r="O2329" s="66" t="str">
        <f t="shared" si="514"/>
        <v/>
      </c>
      <c r="P2329" s="66" t="str">
        <f t="shared" si="512"/>
        <v/>
      </c>
      <c r="Q2329" s="66">
        <f t="shared" si="515"/>
        <v>344</v>
      </c>
      <c r="R2329" s="66">
        <f t="shared" si="516"/>
        <v>344</v>
      </c>
      <c r="S2329" s="66">
        <f>Q2329-U2329-SUMIFS(条件付き不可!X:X,条件付き不可!E:E,D2329)</f>
        <v>344</v>
      </c>
      <c r="T2329" s="66">
        <f t="shared" si="513"/>
        <v>344</v>
      </c>
      <c r="U2329" s="66">
        <f>IF(COUNTIFS(条件付き不可!$E:$E,$D2329,条件付き不可!$C:$C,条件付き不可!$V$3)&gt;0,Q2329,SUMIFS(条件付き不可!$L:$L,条件付き不可!$E:$E,$D2329,条件付き不可!$C:$C,U$1))</f>
        <v>0</v>
      </c>
      <c r="V2329" s="66">
        <f>IF(COUNTIFS(条件付き不可!$E:$E,$D2329,条件付き不可!$C:$C,条件付き不可!$V$5)&gt;0,Q2329,IFERROR(VLOOKUP(D2329,条件付き不可!E:Y,21,0),0))</f>
        <v>0</v>
      </c>
    </row>
    <row r="2330" spans="1:22">
      <c r="A2330" s="53" t="str">
        <f t="shared" si="517"/>
        <v>054210</v>
      </c>
      <c r="B2330" s="53">
        <v>111</v>
      </c>
      <c r="C2330">
        <v>2329</v>
      </c>
      <c r="D2330">
        <v>54210</v>
      </c>
      <c r="E2330" t="s">
        <v>3043</v>
      </c>
      <c r="F2330" t="s">
        <v>1430</v>
      </c>
      <c r="G2330" t="str">
        <f>VLOOKUP(A2330,GIS!A:B,2,0)</f>
        <v>長浦駅前 ８</v>
      </c>
      <c r="H2330" t="s">
        <v>1390</v>
      </c>
      <c r="I2330" t="s">
        <v>7551</v>
      </c>
      <c r="J2330" s="66">
        <v>232</v>
      </c>
      <c r="K2330" s="66">
        <v>232</v>
      </c>
      <c r="L2330" s="66">
        <v>232</v>
      </c>
      <c r="M2330" s="66">
        <v>232</v>
      </c>
      <c r="N2330" s="66">
        <f>VLOOKUP(A2330,GIS!A:C,3,0)</f>
        <v>232</v>
      </c>
      <c r="O2330" s="66" t="str">
        <f t="shared" si="514"/>
        <v/>
      </c>
      <c r="P2330" s="66" t="str">
        <f t="shared" si="512"/>
        <v/>
      </c>
      <c r="Q2330" s="66">
        <f t="shared" si="515"/>
        <v>232</v>
      </c>
      <c r="R2330" s="66">
        <f t="shared" si="516"/>
        <v>232</v>
      </c>
      <c r="S2330" s="66">
        <f>Q2330-U2330-SUMIFS(条件付き不可!X:X,条件付き不可!E:E,D2330)</f>
        <v>232</v>
      </c>
      <c r="T2330" s="66">
        <f t="shared" si="513"/>
        <v>232</v>
      </c>
      <c r="U2330" s="66">
        <f>IF(COUNTIFS(条件付き不可!$E:$E,$D2330,条件付き不可!$C:$C,条件付き不可!$V$3)&gt;0,Q2330,SUMIFS(条件付き不可!$L:$L,条件付き不可!$E:$E,$D2330,条件付き不可!$C:$C,U$1))</f>
        <v>0</v>
      </c>
      <c r="V2330" s="66">
        <f>IF(COUNTIFS(条件付き不可!$E:$E,$D2330,条件付き不可!$C:$C,条件付き不可!$V$5)&gt;0,Q2330,IFERROR(VLOOKUP(D2330,条件付き不可!E:Y,21,0),0))</f>
        <v>0</v>
      </c>
    </row>
    <row r="2331" spans="1:22">
      <c r="A2331" s="53" t="str">
        <f t="shared" si="517"/>
        <v>054211</v>
      </c>
      <c r="B2331" s="53">
        <v>111</v>
      </c>
      <c r="C2331">
        <v>2330</v>
      </c>
      <c r="D2331">
        <v>54211</v>
      </c>
      <c r="E2331" t="s">
        <v>3043</v>
      </c>
      <c r="F2331" t="s">
        <v>1433</v>
      </c>
      <c r="G2331" t="str">
        <f>VLOOKUP(A2331,GIS!A:B,2,0)</f>
        <v>蔵波台 １</v>
      </c>
      <c r="H2331" t="s">
        <v>1390</v>
      </c>
      <c r="I2331" t="s">
        <v>7551</v>
      </c>
      <c r="J2331" s="66">
        <v>780</v>
      </c>
      <c r="K2331" s="66">
        <v>780</v>
      </c>
      <c r="L2331" s="66">
        <v>780</v>
      </c>
      <c r="M2331" s="66">
        <v>780</v>
      </c>
      <c r="N2331" s="66">
        <f>VLOOKUP(A2331,GIS!A:C,3,0)</f>
        <v>780</v>
      </c>
      <c r="O2331" s="66" t="str">
        <f t="shared" si="514"/>
        <v/>
      </c>
      <c r="P2331" s="66" t="str">
        <f t="shared" si="512"/>
        <v/>
      </c>
      <c r="Q2331" s="66">
        <f t="shared" si="515"/>
        <v>780</v>
      </c>
      <c r="R2331" s="66">
        <f t="shared" si="516"/>
        <v>780</v>
      </c>
      <c r="S2331" s="66">
        <f>Q2331-U2331-SUMIFS(条件付き不可!X:X,条件付き不可!E:E,D2331)</f>
        <v>780</v>
      </c>
      <c r="T2331" s="66">
        <f t="shared" si="513"/>
        <v>780</v>
      </c>
      <c r="U2331" s="66">
        <f>IF(COUNTIFS(条件付き不可!$E:$E,$D2331,条件付き不可!$C:$C,条件付き不可!$V$3)&gt;0,Q2331,SUMIFS(条件付き不可!$L:$L,条件付き不可!$E:$E,$D2331,条件付き不可!$C:$C,U$1))</f>
        <v>0</v>
      </c>
      <c r="V2331" s="66">
        <f>IF(COUNTIFS(条件付き不可!$E:$E,$D2331,条件付き不可!$C:$C,条件付き不可!$V$5)&gt;0,Q2331,IFERROR(VLOOKUP(D2331,条件付き不可!E:Y,21,0),0))</f>
        <v>0</v>
      </c>
    </row>
    <row r="2332" spans="1:22">
      <c r="A2332" s="53" t="str">
        <f t="shared" si="517"/>
        <v>054212</v>
      </c>
      <c r="B2332" s="53">
        <v>111</v>
      </c>
      <c r="C2332">
        <v>2331</v>
      </c>
      <c r="D2332">
        <v>54212</v>
      </c>
      <c r="E2332" t="s">
        <v>3043</v>
      </c>
      <c r="F2332" t="s">
        <v>1433</v>
      </c>
      <c r="G2332" t="str">
        <f>VLOOKUP(A2332,GIS!A:B,2,0)</f>
        <v>蔵波台 ２</v>
      </c>
      <c r="H2332" t="s">
        <v>1390</v>
      </c>
      <c r="I2332" t="s">
        <v>7551</v>
      </c>
      <c r="J2332" s="66">
        <v>425</v>
      </c>
      <c r="K2332" s="66">
        <v>425</v>
      </c>
      <c r="L2332" s="66">
        <v>425</v>
      </c>
      <c r="M2332" s="66">
        <v>425</v>
      </c>
      <c r="N2332" s="66">
        <f>VLOOKUP(A2332,GIS!A:C,3,0)</f>
        <v>425</v>
      </c>
      <c r="O2332" s="66" t="str">
        <f t="shared" si="514"/>
        <v/>
      </c>
      <c r="P2332" s="66" t="str">
        <f t="shared" si="512"/>
        <v/>
      </c>
      <c r="Q2332" s="66">
        <f t="shared" si="515"/>
        <v>425</v>
      </c>
      <c r="R2332" s="66">
        <f t="shared" si="516"/>
        <v>425</v>
      </c>
      <c r="S2332" s="66">
        <f>Q2332-U2332-SUMIFS(条件付き不可!X:X,条件付き不可!E:E,D2332)</f>
        <v>425</v>
      </c>
      <c r="T2332" s="66">
        <f t="shared" si="513"/>
        <v>425</v>
      </c>
      <c r="U2332" s="66">
        <f>IF(COUNTIFS(条件付き不可!$E:$E,$D2332,条件付き不可!$C:$C,条件付き不可!$V$3)&gt;0,Q2332,SUMIFS(条件付き不可!$L:$L,条件付き不可!$E:$E,$D2332,条件付き不可!$C:$C,U$1))</f>
        <v>0</v>
      </c>
      <c r="V2332" s="66">
        <f>IF(COUNTIFS(条件付き不可!$E:$E,$D2332,条件付き不可!$C:$C,条件付き不可!$V$5)&gt;0,Q2332,IFERROR(VLOOKUP(D2332,条件付き不可!E:Y,21,0),0))</f>
        <v>0</v>
      </c>
    </row>
    <row r="2333" spans="1:22">
      <c r="A2333" s="53" t="str">
        <f t="shared" si="517"/>
        <v>054213</v>
      </c>
      <c r="B2333" s="53">
        <v>111</v>
      </c>
      <c r="C2333">
        <v>2332</v>
      </c>
      <c r="D2333">
        <v>54213</v>
      </c>
      <c r="E2333" t="s">
        <v>3043</v>
      </c>
      <c r="F2333" t="s">
        <v>1433</v>
      </c>
      <c r="G2333" t="str">
        <f>VLOOKUP(A2333,GIS!A:B,2,0)</f>
        <v>蔵波台 ３</v>
      </c>
      <c r="H2333" t="s">
        <v>1390</v>
      </c>
      <c r="I2333" t="s">
        <v>7551</v>
      </c>
      <c r="J2333" s="66">
        <v>270</v>
      </c>
      <c r="K2333" s="66">
        <v>270</v>
      </c>
      <c r="L2333" s="66">
        <v>270</v>
      </c>
      <c r="M2333" s="66">
        <v>270</v>
      </c>
      <c r="N2333" s="66">
        <f>VLOOKUP(A2333,GIS!A:C,3,0)</f>
        <v>270</v>
      </c>
      <c r="O2333" s="66" t="str">
        <f t="shared" si="514"/>
        <v/>
      </c>
      <c r="P2333" s="66" t="str">
        <f t="shared" si="512"/>
        <v/>
      </c>
      <c r="Q2333" s="66">
        <f t="shared" si="515"/>
        <v>270</v>
      </c>
      <c r="R2333" s="66">
        <f t="shared" si="516"/>
        <v>270</v>
      </c>
      <c r="S2333" s="66">
        <f>Q2333-U2333-SUMIFS(条件付き不可!X:X,条件付き不可!E:E,D2333)</f>
        <v>270</v>
      </c>
      <c r="T2333" s="66">
        <f t="shared" si="513"/>
        <v>270</v>
      </c>
      <c r="U2333" s="66">
        <f>IF(COUNTIFS(条件付き不可!$E:$E,$D2333,条件付き不可!$C:$C,条件付き不可!$V$3)&gt;0,Q2333,SUMIFS(条件付き不可!$L:$L,条件付き不可!$E:$E,$D2333,条件付き不可!$C:$C,U$1))</f>
        <v>0</v>
      </c>
      <c r="V2333" s="66">
        <f>IF(COUNTIFS(条件付き不可!$E:$E,$D2333,条件付き不可!$C:$C,条件付き不可!$V$5)&gt;0,Q2333,IFERROR(VLOOKUP(D2333,条件付き不可!E:Y,21,0),0))</f>
        <v>0</v>
      </c>
    </row>
    <row r="2334" spans="1:22">
      <c r="A2334" s="53" t="str">
        <f t="shared" si="517"/>
        <v>054214</v>
      </c>
      <c r="B2334" s="53">
        <v>111</v>
      </c>
      <c r="C2334">
        <v>2333</v>
      </c>
      <c r="D2334">
        <v>54214</v>
      </c>
      <c r="E2334" t="s">
        <v>3043</v>
      </c>
      <c r="F2334" t="s">
        <v>1433</v>
      </c>
      <c r="G2334" t="str">
        <f>VLOOKUP(A2334,GIS!A:B,2,0)</f>
        <v>蔵波台 ４</v>
      </c>
      <c r="H2334" t="s">
        <v>1390</v>
      </c>
      <c r="I2334" t="s">
        <v>7551</v>
      </c>
      <c r="J2334" s="66">
        <v>350</v>
      </c>
      <c r="K2334" s="66">
        <v>350</v>
      </c>
      <c r="L2334" s="66">
        <v>350</v>
      </c>
      <c r="M2334" s="66">
        <v>350</v>
      </c>
      <c r="N2334" s="66">
        <f>VLOOKUP(A2334,GIS!A:C,3,0)</f>
        <v>350</v>
      </c>
      <c r="O2334" s="66" t="str">
        <f t="shared" si="514"/>
        <v/>
      </c>
      <c r="P2334" s="66" t="str">
        <f t="shared" si="512"/>
        <v/>
      </c>
      <c r="Q2334" s="66">
        <f t="shared" si="515"/>
        <v>350</v>
      </c>
      <c r="R2334" s="66">
        <f t="shared" si="516"/>
        <v>350</v>
      </c>
      <c r="S2334" s="66">
        <f>Q2334-U2334-SUMIFS(条件付き不可!X:X,条件付き不可!E:E,D2334)</f>
        <v>350</v>
      </c>
      <c r="T2334" s="66">
        <f t="shared" si="513"/>
        <v>350</v>
      </c>
      <c r="U2334" s="66">
        <f>IF(COUNTIFS(条件付き不可!$E:$E,$D2334,条件付き不可!$C:$C,条件付き不可!$V$3)&gt;0,Q2334,SUMIFS(条件付き不可!$L:$L,条件付き不可!$E:$E,$D2334,条件付き不可!$C:$C,U$1))</f>
        <v>0</v>
      </c>
      <c r="V2334" s="66">
        <f>IF(COUNTIFS(条件付き不可!$E:$E,$D2334,条件付き不可!$C:$C,条件付き不可!$V$5)&gt;0,Q2334,IFERROR(VLOOKUP(D2334,条件付き不可!E:Y,21,0),0))</f>
        <v>0</v>
      </c>
    </row>
    <row r="2335" spans="1:22">
      <c r="A2335" s="53" t="str">
        <f t="shared" si="517"/>
        <v>054215</v>
      </c>
      <c r="B2335" s="53">
        <v>111</v>
      </c>
      <c r="C2335">
        <v>2334</v>
      </c>
      <c r="D2335">
        <v>54215</v>
      </c>
      <c r="E2335" t="s">
        <v>3043</v>
      </c>
      <c r="F2335" t="s">
        <v>1433</v>
      </c>
      <c r="G2335" t="str">
        <f>VLOOKUP(A2335,GIS!A:B,2,0)</f>
        <v>蔵波台 ５</v>
      </c>
      <c r="H2335" t="s">
        <v>1390</v>
      </c>
      <c r="I2335" t="s">
        <v>7551</v>
      </c>
      <c r="J2335" s="66">
        <v>470</v>
      </c>
      <c r="K2335" s="66">
        <v>470</v>
      </c>
      <c r="L2335" s="66">
        <v>470</v>
      </c>
      <c r="M2335" s="66">
        <v>470</v>
      </c>
      <c r="N2335" s="66">
        <f>VLOOKUP(A2335,GIS!A:C,3,0)</f>
        <v>470</v>
      </c>
      <c r="O2335" s="66" t="str">
        <f t="shared" si="514"/>
        <v/>
      </c>
      <c r="P2335" s="66" t="str">
        <f t="shared" si="512"/>
        <v/>
      </c>
      <c r="Q2335" s="66">
        <f t="shared" si="515"/>
        <v>470</v>
      </c>
      <c r="R2335" s="66">
        <f t="shared" si="516"/>
        <v>470</v>
      </c>
      <c r="S2335" s="66">
        <f>Q2335-U2335-SUMIFS(条件付き不可!X:X,条件付き不可!E:E,D2335)</f>
        <v>470</v>
      </c>
      <c r="T2335" s="66">
        <f t="shared" si="513"/>
        <v>470</v>
      </c>
      <c r="U2335" s="66">
        <f>IF(COUNTIFS(条件付き不可!$E:$E,$D2335,条件付き不可!$C:$C,条件付き不可!$V$3)&gt;0,Q2335,SUMIFS(条件付き不可!$L:$L,条件付き不可!$E:$E,$D2335,条件付き不可!$C:$C,U$1))</f>
        <v>0</v>
      </c>
      <c r="V2335" s="66">
        <f>IF(COUNTIFS(条件付き不可!$E:$E,$D2335,条件付き不可!$C:$C,条件付き不可!$V$5)&gt;0,Q2335,IFERROR(VLOOKUP(D2335,条件付き不可!E:Y,21,0),0))</f>
        <v>0</v>
      </c>
    </row>
    <row r="2336" spans="1:22">
      <c r="A2336" s="53" t="str">
        <f t="shared" si="517"/>
        <v>054216</v>
      </c>
      <c r="B2336" s="53">
        <v>111</v>
      </c>
      <c r="C2336">
        <v>2335</v>
      </c>
      <c r="D2336">
        <v>54216</v>
      </c>
      <c r="E2336" t="s">
        <v>3043</v>
      </c>
      <c r="F2336" t="s">
        <v>1433</v>
      </c>
      <c r="G2336" t="str">
        <f>VLOOKUP(A2336,GIS!A:B,2,0)</f>
        <v>蔵波台 ６Ａ</v>
      </c>
      <c r="H2336" t="s">
        <v>1390</v>
      </c>
      <c r="I2336" t="s">
        <v>7551</v>
      </c>
      <c r="J2336" s="66">
        <v>340</v>
      </c>
      <c r="K2336" s="66">
        <v>340</v>
      </c>
      <c r="L2336" s="66">
        <v>340</v>
      </c>
      <c r="M2336" s="66">
        <v>340</v>
      </c>
      <c r="N2336" s="66">
        <f>VLOOKUP(A2336,GIS!A:C,3,0)</f>
        <v>340</v>
      </c>
      <c r="O2336" s="66" t="str">
        <f t="shared" si="514"/>
        <v/>
      </c>
      <c r="P2336" s="66" t="str">
        <f t="shared" si="512"/>
        <v/>
      </c>
      <c r="Q2336" s="66">
        <f t="shared" si="515"/>
        <v>340</v>
      </c>
      <c r="R2336" s="66">
        <f t="shared" si="516"/>
        <v>340</v>
      </c>
      <c r="S2336" s="66">
        <f>Q2336-U2336-SUMIFS(条件付き不可!X:X,条件付き不可!E:E,D2336)</f>
        <v>340</v>
      </c>
      <c r="T2336" s="66">
        <f t="shared" si="513"/>
        <v>340</v>
      </c>
      <c r="U2336" s="66">
        <f>IF(COUNTIFS(条件付き不可!$E:$E,$D2336,条件付き不可!$C:$C,条件付き不可!$V$3)&gt;0,Q2336,SUMIFS(条件付き不可!$L:$L,条件付き不可!$E:$E,$D2336,条件付き不可!$C:$C,U$1))</f>
        <v>0</v>
      </c>
      <c r="V2336" s="66">
        <f>IF(COUNTIFS(条件付き不可!$E:$E,$D2336,条件付き不可!$C:$C,条件付き不可!$V$5)&gt;0,Q2336,IFERROR(VLOOKUP(D2336,条件付き不可!E:Y,21,0),0))</f>
        <v>0</v>
      </c>
    </row>
    <row r="2337" spans="1:22">
      <c r="A2337" s="53" t="str">
        <f t="shared" si="517"/>
        <v>054241</v>
      </c>
      <c r="B2337" s="53">
        <v>111</v>
      </c>
      <c r="C2337">
        <v>2336</v>
      </c>
      <c r="D2337">
        <v>54241</v>
      </c>
      <c r="E2337" t="s">
        <v>3043</v>
      </c>
      <c r="F2337" t="s">
        <v>1433</v>
      </c>
      <c r="G2337" t="str">
        <f>VLOOKUP(A2337,GIS!A:B,2,0)</f>
        <v>蔵波台 ６Ｂ</v>
      </c>
      <c r="H2337" t="s">
        <v>1390</v>
      </c>
      <c r="I2337" t="s">
        <v>7551</v>
      </c>
      <c r="J2337" s="66">
        <v>535</v>
      </c>
      <c r="K2337" s="66">
        <v>535</v>
      </c>
      <c r="L2337" s="66">
        <v>535</v>
      </c>
      <c r="M2337" s="66">
        <v>535</v>
      </c>
      <c r="N2337" s="66">
        <f>VLOOKUP(A2337,GIS!A:C,3,0)</f>
        <v>535</v>
      </c>
      <c r="O2337" s="66" t="str">
        <f t="shared" si="514"/>
        <v/>
      </c>
      <c r="P2337" s="66" t="str">
        <f t="shared" si="512"/>
        <v/>
      </c>
      <c r="Q2337" s="66">
        <f t="shared" si="515"/>
        <v>535</v>
      </c>
      <c r="R2337" s="66">
        <f t="shared" si="516"/>
        <v>535</v>
      </c>
      <c r="S2337" s="66">
        <f>Q2337-U2337-SUMIFS(条件付き不可!X:X,条件付き不可!E:E,D2337)</f>
        <v>535</v>
      </c>
      <c r="T2337" s="66">
        <f t="shared" si="513"/>
        <v>535</v>
      </c>
      <c r="U2337" s="66">
        <f>IF(COUNTIFS(条件付き不可!$E:$E,$D2337,条件付き不可!$C:$C,条件付き不可!$V$3)&gt;0,Q2337,SUMIFS(条件付き不可!$L:$L,条件付き不可!$E:$E,$D2337,条件付き不可!$C:$C,U$1))</f>
        <v>0</v>
      </c>
      <c r="V2337" s="66">
        <f>IF(COUNTIFS(条件付き不可!$E:$E,$D2337,条件付き不可!$C:$C,条件付き不可!$V$5)&gt;0,Q2337,IFERROR(VLOOKUP(D2337,条件付き不可!E:Y,21,0),0))</f>
        <v>0</v>
      </c>
    </row>
    <row r="2338" spans="1:22">
      <c r="A2338" s="53" t="str">
        <f t="shared" si="517"/>
        <v>054217</v>
      </c>
      <c r="B2338" s="53">
        <v>111</v>
      </c>
      <c r="C2338">
        <v>2337</v>
      </c>
      <c r="D2338">
        <v>54217</v>
      </c>
      <c r="E2338" t="s">
        <v>3043</v>
      </c>
      <c r="F2338" t="s">
        <v>1433</v>
      </c>
      <c r="G2338" t="str">
        <f>VLOOKUP(A2338,GIS!A:B,2,0)</f>
        <v>蔵波台 ７</v>
      </c>
      <c r="H2338" t="s">
        <v>1390</v>
      </c>
      <c r="I2338" t="s">
        <v>7551</v>
      </c>
      <c r="J2338" s="66">
        <v>480</v>
      </c>
      <c r="K2338" s="66">
        <v>480</v>
      </c>
      <c r="L2338" s="66">
        <v>480</v>
      </c>
      <c r="M2338" s="66">
        <v>480</v>
      </c>
      <c r="N2338" s="66">
        <f>VLOOKUP(A2338,GIS!A:C,3,0)</f>
        <v>480</v>
      </c>
      <c r="O2338" s="66" t="str">
        <f t="shared" si="514"/>
        <v/>
      </c>
      <c r="P2338" s="66" t="str">
        <f t="shared" si="512"/>
        <v/>
      </c>
      <c r="Q2338" s="66">
        <f t="shared" si="515"/>
        <v>480</v>
      </c>
      <c r="R2338" s="66">
        <f t="shared" si="516"/>
        <v>480</v>
      </c>
      <c r="S2338" s="66">
        <f>Q2338-U2338-SUMIFS(条件付き不可!X:X,条件付き不可!E:E,D2338)</f>
        <v>480</v>
      </c>
      <c r="T2338" s="66">
        <f t="shared" si="513"/>
        <v>480</v>
      </c>
      <c r="U2338" s="66">
        <f>IF(COUNTIFS(条件付き不可!$E:$E,$D2338,条件付き不可!$C:$C,条件付き不可!$V$3)&gt;0,Q2338,SUMIFS(条件付き不可!$L:$L,条件付き不可!$E:$E,$D2338,条件付き不可!$C:$C,U$1))</f>
        <v>0</v>
      </c>
      <c r="V2338" s="66">
        <f>IF(COUNTIFS(条件付き不可!$E:$E,$D2338,条件付き不可!$C:$C,条件付き不可!$V$5)&gt;0,Q2338,IFERROR(VLOOKUP(D2338,条件付き不可!E:Y,21,0),0))</f>
        <v>0</v>
      </c>
    </row>
    <row r="2339" spans="1:22">
      <c r="A2339" s="53" t="str">
        <f t="shared" si="517"/>
        <v>054239</v>
      </c>
      <c r="B2339" s="53">
        <v>111</v>
      </c>
      <c r="C2339">
        <v>2338</v>
      </c>
      <c r="D2339">
        <v>54239</v>
      </c>
      <c r="E2339" t="s">
        <v>3043</v>
      </c>
      <c r="F2339" t="s">
        <v>1434</v>
      </c>
      <c r="G2339" t="str">
        <f>VLOOKUP(A2339,GIS!A:B,2,0)</f>
        <v>袖ヶ浦駅前 １</v>
      </c>
      <c r="H2339" t="s">
        <v>1390</v>
      </c>
      <c r="I2339" t="s">
        <v>7551</v>
      </c>
      <c r="J2339" s="66">
        <v>440</v>
      </c>
      <c r="K2339" s="66">
        <v>440</v>
      </c>
      <c r="L2339" s="66">
        <v>440</v>
      </c>
      <c r="M2339" s="66">
        <v>440</v>
      </c>
      <c r="N2339" s="66">
        <f>VLOOKUP(A2339,GIS!A:C,3,0)</f>
        <v>440</v>
      </c>
      <c r="O2339" s="66" t="str">
        <f t="shared" si="514"/>
        <v/>
      </c>
      <c r="P2339" s="66" t="str">
        <f t="shared" si="512"/>
        <v/>
      </c>
      <c r="Q2339" s="66">
        <f t="shared" si="515"/>
        <v>440</v>
      </c>
      <c r="R2339" s="66">
        <f t="shared" si="516"/>
        <v>440</v>
      </c>
      <c r="S2339" s="66">
        <f>Q2339-U2339-SUMIFS(条件付き不可!X:X,条件付き不可!E:E,D2339)</f>
        <v>440</v>
      </c>
      <c r="T2339" s="66">
        <f t="shared" si="513"/>
        <v>440</v>
      </c>
      <c r="U2339" s="66">
        <f>IF(COUNTIFS(条件付き不可!$E:$E,$D2339,条件付き不可!$C:$C,条件付き不可!$V$3)&gt;0,Q2339,SUMIFS(条件付き不可!$L:$L,条件付き不可!$E:$E,$D2339,条件付き不可!$C:$C,U$1))</f>
        <v>0</v>
      </c>
      <c r="V2339" s="66">
        <f>IF(COUNTIFS(条件付き不可!$E:$E,$D2339,条件付き不可!$C:$C,条件付き不可!$V$5)&gt;0,Q2339,IFERROR(VLOOKUP(D2339,条件付き不可!E:Y,21,0),0))</f>
        <v>0</v>
      </c>
    </row>
    <row r="2340" spans="1:22">
      <c r="A2340" s="53" t="str">
        <f t="shared" si="517"/>
        <v>054240</v>
      </c>
      <c r="B2340" s="53">
        <v>111</v>
      </c>
      <c r="C2340">
        <v>2339</v>
      </c>
      <c r="D2340">
        <v>54240</v>
      </c>
      <c r="E2340" t="s">
        <v>3043</v>
      </c>
      <c r="F2340" t="s">
        <v>1434</v>
      </c>
      <c r="G2340" t="str">
        <f>VLOOKUP(A2340,GIS!A:B,2,0)</f>
        <v>袖ヶ浦駅前 ２</v>
      </c>
      <c r="H2340" t="s">
        <v>1390</v>
      </c>
      <c r="I2340" t="s">
        <v>7551</v>
      </c>
      <c r="J2340" s="66">
        <v>710</v>
      </c>
      <c r="K2340" s="66">
        <v>710</v>
      </c>
      <c r="L2340" s="66">
        <v>710</v>
      </c>
      <c r="M2340" s="66">
        <v>710</v>
      </c>
      <c r="N2340" s="66">
        <f>VLOOKUP(A2340,GIS!A:C,3,0)</f>
        <v>710</v>
      </c>
      <c r="O2340" s="66" t="str">
        <f t="shared" si="514"/>
        <v/>
      </c>
      <c r="P2340" s="66" t="str">
        <f t="shared" si="512"/>
        <v/>
      </c>
      <c r="Q2340" s="66">
        <f t="shared" si="515"/>
        <v>710</v>
      </c>
      <c r="R2340" s="66">
        <f t="shared" si="516"/>
        <v>710</v>
      </c>
      <c r="S2340" s="66">
        <f>Q2340-U2340-SUMIFS(条件付き不可!X:X,条件付き不可!E:E,D2340)</f>
        <v>710</v>
      </c>
      <c r="T2340" s="66">
        <f t="shared" si="513"/>
        <v>710</v>
      </c>
      <c r="U2340" s="66">
        <f>IF(COUNTIFS(条件付き不可!$E:$E,$D2340,条件付き不可!$C:$C,条件付き不可!$V$3)&gt;0,Q2340,SUMIFS(条件付き不可!$L:$L,条件付き不可!$E:$E,$D2340,条件付き不可!$C:$C,U$1))</f>
        <v>0</v>
      </c>
      <c r="V2340" s="66">
        <f>IF(COUNTIFS(条件付き不可!$E:$E,$D2340,条件付き不可!$C:$C,条件付き不可!$V$5)&gt;0,Q2340,IFERROR(VLOOKUP(D2340,条件付き不可!E:Y,21,0),0))</f>
        <v>0</v>
      </c>
    </row>
    <row r="2341" spans="1:22">
      <c r="A2341" s="53" t="str">
        <f t="shared" si="517"/>
        <v>054221</v>
      </c>
      <c r="B2341" s="53">
        <v>111</v>
      </c>
      <c r="C2341">
        <v>2340</v>
      </c>
      <c r="D2341">
        <v>54221</v>
      </c>
      <c r="E2341" t="s">
        <v>3043</v>
      </c>
      <c r="F2341" t="s">
        <v>1434</v>
      </c>
      <c r="G2341" t="str">
        <f>VLOOKUP(A2341,GIS!A:B,2,0)</f>
        <v>神納・蔵波</v>
      </c>
      <c r="H2341" t="s">
        <v>1390</v>
      </c>
      <c r="I2341" t="s">
        <v>7551</v>
      </c>
      <c r="J2341" s="66">
        <v>320</v>
      </c>
      <c r="K2341" s="66">
        <v>320</v>
      </c>
      <c r="L2341" s="66">
        <v>320</v>
      </c>
      <c r="M2341" s="66">
        <v>320</v>
      </c>
      <c r="N2341" s="66">
        <f>VLOOKUP(A2341,GIS!A:C,3,0)</f>
        <v>320</v>
      </c>
      <c r="O2341" s="66" t="str">
        <f t="shared" si="514"/>
        <v/>
      </c>
      <c r="P2341" s="66" t="str">
        <f t="shared" si="512"/>
        <v/>
      </c>
      <c r="Q2341" s="66">
        <f t="shared" si="515"/>
        <v>320</v>
      </c>
      <c r="R2341" s="66">
        <f t="shared" si="516"/>
        <v>320</v>
      </c>
      <c r="S2341" s="66">
        <f>Q2341-U2341-SUMIFS(条件付き不可!X:X,条件付き不可!E:E,D2341)</f>
        <v>320</v>
      </c>
      <c r="T2341" s="66">
        <f t="shared" si="513"/>
        <v>320</v>
      </c>
      <c r="U2341" s="66">
        <f>IF(COUNTIFS(条件付き不可!$E:$E,$D2341,条件付き不可!$C:$C,条件付き不可!$V$3)&gt;0,Q2341,SUMIFS(条件付き不可!$L:$L,条件付き不可!$E:$E,$D2341,条件付き不可!$C:$C,U$1))</f>
        <v>0</v>
      </c>
      <c r="V2341" s="66">
        <f>IF(COUNTIFS(条件付き不可!$E:$E,$D2341,条件付き不可!$C:$C,条件付き不可!$V$5)&gt;0,Q2341,IFERROR(VLOOKUP(D2341,条件付き不可!E:Y,21,0),0))</f>
        <v>0</v>
      </c>
    </row>
    <row r="2342" spans="1:22">
      <c r="A2342" s="53" t="str">
        <f t="shared" si="517"/>
        <v>054225</v>
      </c>
      <c r="B2342" s="53">
        <v>111</v>
      </c>
      <c r="C2342">
        <v>2341</v>
      </c>
      <c r="D2342">
        <v>54225</v>
      </c>
      <c r="E2342" t="s">
        <v>3043</v>
      </c>
      <c r="F2342" t="s">
        <v>1434</v>
      </c>
      <c r="G2342" t="str">
        <f>VLOOKUP(A2342,GIS!A:B,2,0)</f>
        <v>福王台 １</v>
      </c>
      <c r="H2342" t="s">
        <v>1390</v>
      </c>
      <c r="I2342" t="s">
        <v>7551</v>
      </c>
      <c r="J2342" s="66">
        <v>315</v>
      </c>
      <c r="K2342" s="66">
        <v>315</v>
      </c>
      <c r="L2342" s="66">
        <v>315</v>
      </c>
      <c r="M2342" s="66">
        <v>315</v>
      </c>
      <c r="N2342" s="66">
        <f>VLOOKUP(A2342,GIS!A:C,3,0)</f>
        <v>315</v>
      </c>
      <c r="O2342" s="66" t="str">
        <f t="shared" si="514"/>
        <v/>
      </c>
      <c r="P2342" s="66" t="str">
        <f t="shared" si="512"/>
        <v/>
      </c>
      <c r="Q2342" s="66">
        <f t="shared" si="515"/>
        <v>315</v>
      </c>
      <c r="R2342" s="66">
        <f t="shared" si="516"/>
        <v>315</v>
      </c>
      <c r="S2342" s="66">
        <f>Q2342-U2342-SUMIFS(条件付き不可!X:X,条件付き不可!E:E,D2342)</f>
        <v>315</v>
      </c>
      <c r="T2342" s="66">
        <f t="shared" si="513"/>
        <v>315</v>
      </c>
      <c r="U2342" s="66">
        <f>IF(COUNTIFS(条件付き不可!$E:$E,$D2342,条件付き不可!$C:$C,条件付き不可!$V$3)&gt;0,Q2342,SUMIFS(条件付き不可!$L:$L,条件付き不可!$E:$E,$D2342,条件付き不可!$C:$C,U$1))</f>
        <v>0</v>
      </c>
      <c r="V2342" s="66">
        <f>IF(COUNTIFS(条件付き不可!$E:$E,$D2342,条件付き不可!$C:$C,条件付き不可!$V$5)&gt;0,Q2342,IFERROR(VLOOKUP(D2342,条件付き不可!E:Y,21,0),0))</f>
        <v>0</v>
      </c>
    </row>
    <row r="2343" spans="1:22">
      <c r="A2343" s="53" t="str">
        <f t="shared" si="517"/>
        <v>054226</v>
      </c>
      <c r="B2343" s="53">
        <v>111</v>
      </c>
      <c r="C2343">
        <v>2342</v>
      </c>
      <c r="D2343">
        <v>54226</v>
      </c>
      <c r="E2343" t="s">
        <v>3043</v>
      </c>
      <c r="F2343" t="s">
        <v>1434</v>
      </c>
      <c r="G2343" t="str">
        <f>VLOOKUP(A2343,GIS!A:B,2,0)</f>
        <v>福王台 ２</v>
      </c>
      <c r="H2343" t="s">
        <v>1390</v>
      </c>
      <c r="I2343" t="s">
        <v>7551</v>
      </c>
      <c r="J2343" s="66">
        <v>335</v>
      </c>
      <c r="K2343" s="66">
        <v>335</v>
      </c>
      <c r="L2343" s="66">
        <v>335</v>
      </c>
      <c r="M2343" s="66">
        <v>335</v>
      </c>
      <c r="N2343" s="66">
        <f>VLOOKUP(A2343,GIS!A:C,3,0)</f>
        <v>335</v>
      </c>
      <c r="O2343" s="66" t="str">
        <f t="shared" si="514"/>
        <v/>
      </c>
      <c r="P2343" s="66" t="str">
        <f t="shared" si="512"/>
        <v/>
      </c>
      <c r="Q2343" s="66">
        <f t="shared" si="515"/>
        <v>335</v>
      </c>
      <c r="R2343" s="66">
        <f t="shared" si="516"/>
        <v>335</v>
      </c>
      <c r="S2343" s="66">
        <f>Q2343-U2343-SUMIFS(条件付き不可!X:X,条件付き不可!E:E,D2343)</f>
        <v>335</v>
      </c>
      <c r="T2343" s="66">
        <f t="shared" si="513"/>
        <v>335</v>
      </c>
      <c r="U2343" s="66">
        <f>IF(COUNTIFS(条件付き不可!$E:$E,$D2343,条件付き不可!$C:$C,条件付き不可!$V$3)&gt;0,Q2343,SUMIFS(条件付き不可!$L:$L,条件付き不可!$E:$E,$D2343,条件付き不可!$C:$C,U$1))</f>
        <v>0</v>
      </c>
      <c r="V2343" s="66">
        <f>IF(COUNTIFS(条件付き不可!$E:$E,$D2343,条件付き不可!$C:$C,条件付き不可!$V$5)&gt;0,Q2343,IFERROR(VLOOKUP(D2343,条件付き不可!E:Y,21,0),0))</f>
        <v>0</v>
      </c>
    </row>
    <row r="2344" spans="1:22">
      <c r="A2344" s="53" t="str">
        <f>TEXT(D2344,"000000")</f>
        <v>054227</v>
      </c>
      <c r="B2344" s="53">
        <v>111</v>
      </c>
      <c r="C2344">
        <v>2343</v>
      </c>
      <c r="D2344">
        <v>54227</v>
      </c>
      <c r="E2344" t="s">
        <v>3043</v>
      </c>
      <c r="F2344" t="s">
        <v>1434</v>
      </c>
      <c r="G2344" t="str">
        <f>VLOOKUP(A2344,GIS!A:B,2,0)</f>
        <v>福王台 ３A</v>
      </c>
      <c r="H2344" t="s">
        <v>1390</v>
      </c>
      <c r="I2344" t="s">
        <v>7551</v>
      </c>
      <c r="J2344" s="66">
        <v>340</v>
      </c>
      <c r="K2344" s="66">
        <v>340</v>
      </c>
      <c r="L2344" s="66">
        <v>340</v>
      </c>
      <c r="M2344" s="66">
        <v>340</v>
      </c>
      <c r="N2344" s="66">
        <f>VLOOKUP(A2344,GIS!A:C,3,0)</f>
        <v>340</v>
      </c>
      <c r="O2344" s="66" t="str">
        <f>IF(J2344=N2344,"","✕")</f>
        <v/>
      </c>
      <c r="P2344" s="66" t="str">
        <f t="shared" si="512"/>
        <v/>
      </c>
      <c r="Q2344" s="66">
        <f>N2344</f>
        <v>340</v>
      </c>
      <c r="R2344" s="66">
        <f>Q2344-U2344</f>
        <v>340</v>
      </c>
      <c r="S2344" s="66">
        <f>Q2344-U2344-SUMIFS(条件付き不可!X:X,条件付き不可!E:E,D2344)</f>
        <v>340</v>
      </c>
      <c r="T2344" s="66">
        <f t="shared" si="513"/>
        <v>340</v>
      </c>
      <c r="U2344" s="66">
        <f>IF(COUNTIFS(条件付き不可!$E:$E,$D2344,条件付き不可!$C:$C,条件付き不可!$V$3)&gt;0,Q2344,SUMIFS(条件付き不可!$L:$L,条件付き不可!$E:$E,$D2344,条件付き不可!$C:$C,U$1))</f>
        <v>0</v>
      </c>
      <c r="V2344" s="66">
        <f>IF(COUNTIFS(条件付き不可!$E:$E,$D2344,条件付き不可!$C:$C,条件付き不可!$V$5)&gt;0,Q2344,IFERROR(VLOOKUP(D2344,条件付き不可!E:Y,21,0),0))</f>
        <v>0</v>
      </c>
    </row>
    <row r="2345" spans="1:22">
      <c r="A2345" s="53" t="str">
        <f t="shared" si="517"/>
        <v>054242</v>
      </c>
      <c r="B2345" s="53">
        <v>111</v>
      </c>
      <c r="C2345">
        <v>2344</v>
      </c>
      <c r="D2345">
        <v>54242</v>
      </c>
      <c r="E2345" t="s">
        <v>3043</v>
      </c>
      <c r="F2345" t="s">
        <v>1434</v>
      </c>
      <c r="G2345" t="str">
        <f>VLOOKUP(A2345,GIS!A:B,2,0)</f>
        <v>福王台 ３B</v>
      </c>
      <c r="H2345" t="s">
        <v>1390</v>
      </c>
      <c r="I2345" t="s">
        <v>7551</v>
      </c>
      <c r="J2345" s="66">
        <v>320</v>
      </c>
      <c r="K2345" s="66">
        <v>320</v>
      </c>
      <c r="L2345" s="66">
        <v>320</v>
      </c>
      <c r="M2345" s="66">
        <v>320</v>
      </c>
      <c r="N2345" s="66">
        <f>VLOOKUP(A2345,GIS!A:C,3,0)</f>
        <v>320</v>
      </c>
      <c r="O2345" s="66" t="str">
        <f t="shared" si="514"/>
        <v/>
      </c>
      <c r="P2345" s="66" t="str">
        <f t="shared" si="512"/>
        <v/>
      </c>
      <c r="Q2345" s="66">
        <f t="shared" si="515"/>
        <v>320</v>
      </c>
      <c r="R2345" s="66">
        <f t="shared" si="516"/>
        <v>320</v>
      </c>
      <c r="S2345" s="66">
        <f>Q2345-U2345-SUMIFS(条件付き不可!X:X,条件付き不可!E:E,D2345)</f>
        <v>320</v>
      </c>
      <c r="T2345" s="66">
        <f t="shared" si="513"/>
        <v>320</v>
      </c>
      <c r="U2345" s="66">
        <f>IF(COUNTIFS(条件付き不可!$E:$E,$D2345,条件付き不可!$C:$C,条件付き不可!$V$3)&gt;0,Q2345,SUMIFS(条件付き不可!$L:$L,条件付き不可!$E:$E,$D2345,条件付き不可!$C:$C,U$1))</f>
        <v>0</v>
      </c>
      <c r="V2345" s="66">
        <f>IF(COUNTIFS(条件付き不可!$E:$E,$D2345,条件付き不可!$C:$C,条件付き不可!$V$5)&gt;0,Q2345,IFERROR(VLOOKUP(D2345,条件付き不可!E:Y,21,0),0))</f>
        <v>0</v>
      </c>
    </row>
    <row r="2346" spans="1:22">
      <c r="A2346" s="53" t="str">
        <f t="shared" si="517"/>
        <v>054228</v>
      </c>
      <c r="B2346" s="53">
        <v>111</v>
      </c>
      <c r="C2346">
        <v>2345</v>
      </c>
      <c r="D2346">
        <v>54228</v>
      </c>
      <c r="E2346" t="s">
        <v>3043</v>
      </c>
      <c r="F2346" t="s">
        <v>1434</v>
      </c>
      <c r="G2346" t="str">
        <f>VLOOKUP(A2346,GIS!A:B,2,0)</f>
        <v>福王台 ４</v>
      </c>
      <c r="H2346" t="s">
        <v>1390</v>
      </c>
      <c r="I2346" t="s">
        <v>7551</v>
      </c>
      <c r="J2346" s="66">
        <v>505</v>
      </c>
      <c r="K2346" s="66">
        <v>505</v>
      </c>
      <c r="L2346" s="66">
        <v>505</v>
      </c>
      <c r="M2346" s="66">
        <v>505</v>
      </c>
      <c r="N2346" s="66">
        <f>VLOOKUP(A2346,GIS!A:C,3,0)</f>
        <v>505</v>
      </c>
      <c r="O2346" s="66" t="str">
        <f t="shared" si="514"/>
        <v/>
      </c>
      <c r="P2346" s="66" t="str">
        <f t="shared" si="512"/>
        <v/>
      </c>
      <c r="Q2346" s="66">
        <f t="shared" si="515"/>
        <v>505</v>
      </c>
      <c r="R2346" s="66">
        <f t="shared" si="516"/>
        <v>505</v>
      </c>
      <c r="S2346" s="66">
        <f>Q2346-U2346-SUMIFS(条件付き不可!X:X,条件付き不可!E:E,D2346)</f>
        <v>505</v>
      </c>
      <c r="T2346" s="66">
        <f t="shared" si="513"/>
        <v>505</v>
      </c>
      <c r="U2346" s="66">
        <f>IF(COUNTIFS(条件付き不可!$E:$E,$D2346,条件付き不可!$C:$C,条件付き不可!$V$3)&gt;0,Q2346,SUMIFS(条件付き不可!$L:$L,条件付き不可!$E:$E,$D2346,条件付き不可!$C:$C,U$1))</f>
        <v>0</v>
      </c>
      <c r="V2346" s="66">
        <f>IF(COUNTIFS(条件付き不可!$E:$E,$D2346,条件付き不可!$C:$C,条件付き不可!$V$5)&gt;0,Q2346,IFERROR(VLOOKUP(D2346,条件付き不可!E:Y,21,0),0))</f>
        <v>0</v>
      </c>
    </row>
    <row r="2347" spans="1:22">
      <c r="A2347" s="53" t="str">
        <f t="shared" si="517"/>
        <v>054229</v>
      </c>
      <c r="B2347" s="53">
        <v>111</v>
      </c>
      <c r="C2347">
        <v>2346</v>
      </c>
      <c r="D2347">
        <v>54229</v>
      </c>
      <c r="E2347" t="s">
        <v>3043</v>
      </c>
      <c r="F2347" t="s">
        <v>1434</v>
      </c>
      <c r="G2347" t="str">
        <f>VLOOKUP(A2347,GIS!A:B,2,0)</f>
        <v>神納 １</v>
      </c>
      <c r="H2347" t="s">
        <v>1390</v>
      </c>
      <c r="I2347" t="s">
        <v>7551</v>
      </c>
      <c r="J2347" s="66">
        <v>340</v>
      </c>
      <c r="K2347" s="66">
        <v>340</v>
      </c>
      <c r="L2347" s="66">
        <v>340</v>
      </c>
      <c r="M2347" s="66">
        <v>340</v>
      </c>
      <c r="N2347" s="66">
        <f>VLOOKUP(A2347,GIS!A:C,3,0)</f>
        <v>340</v>
      </c>
      <c r="O2347" s="66" t="str">
        <f t="shared" si="514"/>
        <v/>
      </c>
      <c r="P2347" s="66" t="str">
        <f t="shared" si="512"/>
        <v/>
      </c>
      <c r="Q2347" s="66">
        <f t="shared" si="515"/>
        <v>340</v>
      </c>
      <c r="R2347" s="66">
        <f t="shared" si="516"/>
        <v>340</v>
      </c>
      <c r="S2347" s="66">
        <f>Q2347-U2347-SUMIFS(条件付き不可!X:X,条件付き不可!E:E,D2347)</f>
        <v>340</v>
      </c>
      <c r="T2347" s="66">
        <f t="shared" si="513"/>
        <v>340</v>
      </c>
      <c r="U2347" s="66">
        <f>IF(COUNTIFS(条件付き不可!$E:$E,$D2347,条件付き不可!$C:$C,条件付き不可!$V$3)&gt;0,Q2347,SUMIFS(条件付き不可!$L:$L,条件付き不可!$E:$E,$D2347,条件付き不可!$C:$C,U$1))</f>
        <v>0</v>
      </c>
      <c r="V2347" s="66">
        <f>IF(COUNTIFS(条件付き不可!$E:$E,$D2347,条件付き不可!$C:$C,条件付き不可!$V$5)&gt;0,Q2347,IFERROR(VLOOKUP(D2347,条件付き不可!E:Y,21,0),0))</f>
        <v>0</v>
      </c>
    </row>
    <row r="2348" spans="1:22">
      <c r="A2348" s="53" t="str">
        <f t="shared" si="517"/>
        <v>054230</v>
      </c>
      <c r="B2348" s="53">
        <v>111</v>
      </c>
      <c r="C2348">
        <v>2347</v>
      </c>
      <c r="D2348">
        <v>54230</v>
      </c>
      <c r="E2348" t="s">
        <v>3043</v>
      </c>
      <c r="F2348" t="s">
        <v>1434</v>
      </c>
      <c r="G2348" t="str">
        <f>VLOOKUP(A2348,GIS!A:B,2,0)</f>
        <v>神納 ２</v>
      </c>
      <c r="H2348" t="s">
        <v>1390</v>
      </c>
      <c r="I2348" t="s">
        <v>7551</v>
      </c>
      <c r="J2348" s="66">
        <v>500</v>
      </c>
      <c r="K2348" s="66">
        <v>500</v>
      </c>
      <c r="L2348" s="66">
        <v>500</v>
      </c>
      <c r="M2348" s="66">
        <v>500</v>
      </c>
      <c r="N2348" s="66">
        <f>VLOOKUP(A2348,GIS!A:C,3,0)</f>
        <v>500</v>
      </c>
      <c r="O2348" s="66" t="str">
        <f t="shared" si="514"/>
        <v/>
      </c>
      <c r="P2348" s="66" t="str">
        <f t="shared" si="512"/>
        <v/>
      </c>
      <c r="Q2348" s="66">
        <f t="shared" si="515"/>
        <v>500</v>
      </c>
      <c r="R2348" s="66">
        <f t="shared" si="516"/>
        <v>500</v>
      </c>
      <c r="S2348" s="66">
        <f>Q2348-U2348-SUMIFS(条件付き不可!X:X,条件付き不可!E:E,D2348)</f>
        <v>500</v>
      </c>
      <c r="T2348" s="66">
        <f t="shared" si="513"/>
        <v>500</v>
      </c>
      <c r="U2348" s="66">
        <f>IF(COUNTIFS(条件付き不可!$E:$E,$D2348,条件付き不可!$C:$C,条件付き不可!$V$3)&gt;0,Q2348,SUMIFS(条件付き不可!$L:$L,条件付き不可!$E:$E,$D2348,条件付き不可!$C:$C,U$1))</f>
        <v>0</v>
      </c>
      <c r="V2348" s="66">
        <f>IF(COUNTIFS(条件付き不可!$E:$E,$D2348,条件付き不可!$C:$C,条件付き不可!$V$5)&gt;0,Q2348,IFERROR(VLOOKUP(D2348,条件付き不可!E:Y,21,0),0))</f>
        <v>0</v>
      </c>
    </row>
    <row r="2349" spans="1:22">
      <c r="A2349" s="53" t="str">
        <f t="shared" si="517"/>
        <v>054231</v>
      </c>
      <c r="B2349" s="53">
        <v>111</v>
      </c>
      <c r="C2349">
        <v>2348</v>
      </c>
      <c r="D2349">
        <v>54231</v>
      </c>
      <c r="E2349" t="s">
        <v>3043</v>
      </c>
      <c r="F2349" t="s">
        <v>1434</v>
      </c>
      <c r="G2349" t="str">
        <f>VLOOKUP(A2349,GIS!A:B,2,0)</f>
        <v>神納 Ａ</v>
      </c>
      <c r="H2349" t="s">
        <v>1390</v>
      </c>
      <c r="I2349" t="s">
        <v>7551</v>
      </c>
      <c r="J2349" s="66">
        <v>243</v>
      </c>
      <c r="K2349" s="66">
        <v>243</v>
      </c>
      <c r="L2349" s="66">
        <v>243</v>
      </c>
      <c r="M2349" s="66">
        <v>243</v>
      </c>
      <c r="N2349" s="66">
        <f>VLOOKUP(A2349,GIS!A:C,3,0)</f>
        <v>243</v>
      </c>
      <c r="O2349" s="66" t="str">
        <f t="shared" si="514"/>
        <v/>
      </c>
      <c r="P2349" s="66" t="str">
        <f t="shared" si="512"/>
        <v/>
      </c>
      <c r="Q2349" s="66">
        <f t="shared" si="515"/>
        <v>243</v>
      </c>
      <c r="R2349" s="66">
        <f t="shared" si="516"/>
        <v>243</v>
      </c>
      <c r="S2349" s="66">
        <f>Q2349-U2349-SUMIFS(条件付き不可!X:X,条件付き不可!E:E,D2349)</f>
        <v>243</v>
      </c>
      <c r="T2349" s="66">
        <f t="shared" si="513"/>
        <v>243</v>
      </c>
      <c r="U2349" s="66">
        <f>IF(COUNTIFS(条件付き不可!$E:$E,$D2349,条件付き不可!$C:$C,条件付き不可!$V$3)&gt;0,Q2349,SUMIFS(条件付き不可!$L:$L,条件付き不可!$E:$E,$D2349,条件付き不可!$C:$C,U$1))</f>
        <v>0</v>
      </c>
      <c r="V2349" s="66">
        <f>IF(COUNTIFS(条件付き不可!$E:$E,$D2349,条件付き不可!$C:$C,条件付き不可!$V$5)&gt;0,Q2349,IFERROR(VLOOKUP(D2349,条件付き不可!E:Y,21,0),0))</f>
        <v>0</v>
      </c>
    </row>
    <row r="2350" spans="1:22">
      <c r="A2350" s="53" t="str">
        <f t="shared" si="517"/>
        <v>054234</v>
      </c>
      <c r="B2350" s="53">
        <v>111</v>
      </c>
      <c r="C2350">
        <v>2349</v>
      </c>
      <c r="D2350">
        <v>54234</v>
      </c>
      <c r="E2350" t="s">
        <v>3043</v>
      </c>
      <c r="F2350" t="s">
        <v>1436</v>
      </c>
      <c r="G2350" t="str">
        <f>VLOOKUP(A2350,GIS!A:B,2,0)</f>
        <v>のぞみ野 Ａ</v>
      </c>
      <c r="H2350" t="s">
        <v>1390</v>
      </c>
      <c r="I2350" t="s">
        <v>7551</v>
      </c>
      <c r="J2350" s="66">
        <v>720</v>
      </c>
      <c r="K2350" s="66">
        <v>720</v>
      </c>
      <c r="L2350" s="66">
        <v>720</v>
      </c>
      <c r="M2350" s="66">
        <v>720</v>
      </c>
      <c r="N2350" s="66">
        <f>VLOOKUP(A2350,GIS!A:C,3,0)</f>
        <v>720</v>
      </c>
      <c r="O2350" s="66" t="str">
        <f t="shared" si="514"/>
        <v/>
      </c>
      <c r="P2350" s="66" t="str">
        <f t="shared" si="512"/>
        <v/>
      </c>
      <c r="Q2350" s="66">
        <f t="shared" si="515"/>
        <v>720</v>
      </c>
      <c r="R2350" s="66">
        <f t="shared" si="516"/>
        <v>720</v>
      </c>
      <c r="S2350" s="66">
        <f>Q2350-U2350-SUMIFS(条件付き不可!X:X,条件付き不可!E:E,D2350)</f>
        <v>720</v>
      </c>
      <c r="T2350" s="66">
        <f t="shared" si="513"/>
        <v>720</v>
      </c>
      <c r="U2350" s="66">
        <f>IF(COUNTIFS(条件付き不可!$E:$E,$D2350,条件付き不可!$C:$C,条件付き不可!$V$3)&gt;0,Q2350,SUMIFS(条件付き不可!$L:$L,条件付き不可!$E:$E,$D2350,条件付き不可!$C:$C,U$1))</f>
        <v>0</v>
      </c>
      <c r="V2350" s="66">
        <f>IF(COUNTIFS(条件付き不可!$E:$E,$D2350,条件付き不可!$C:$C,条件付き不可!$V$5)&gt;0,Q2350,IFERROR(VLOOKUP(D2350,条件付き不可!E:Y,21,0),0))</f>
        <v>0</v>
      </c>
    </row>
    <row r="2351" spans="1:22">
      <c r="A2351" s="53" t="str">
        <f t="shared" si="517"/>
        <v>054235</v>
      </c>
      <c r="B2351" s="53">
        <v>111</v>
      </c>
      <c r="C2351">
        <v>2350</v>
      </c>
      <c r="D2351">
        <v>54235</v>
      </c>
      <c r="E2351" t="s">
        <v>3043</v>
      </c>
      <c r="F2351" t="s">
        <v>1436</v>
      </c>
      <c r="G2351" t="str">
        <f>VLOOKUP(A2351,GIS!A:B,2,0)</f>
        <v>のぞみ野 Ｂ</v>
      </c>
      <c r="H2351" t="s">
        <v>1390</v>
      </c>
      <c r="I2351" t="s">
        <v>7551</v>
      </c>
      <c r="J2351" s="66">
        <v>575</v>
      </c>
      <c r="K2351" s="66">
        <v>575</v>
      </c>
      <c r="L2351" s="66">
        <v>575</v>
      </c>
      <c r="M2351" s="66">
        <v>575</v>
      </c>
      <c r="N2351" s="66">
        <f>VLOOKUP(A2351,GIS!A:C,3,0)</f>
        <v>575</v>
      </c>
      <c r="O2351" s="66" t="str">
        <f t="shared" si="514"/>
        <v/>
      </c>
      <c r="P2351" s="66" t="str">
        <f t="shared" si="512"/>
        <v/>
      </c>
      <c r="Q2351" s="66">
        <f t="shared" si="515"/>
        <v>575</v>
      </c>
      <c r="R2351" s="66">
        <f t="shared" si="516"/>
        <v>575</v>
      </c>
      <c r="S2351" s="66">
        <f>Q2351-U2351-SUMIFS(条件付き不可!X:X,条件付き不可!E:E,D2351)</f>
        <v>575</v>
      </c>
      <c r="T2351" s="66">
        <f t="shared" si="513"/>
        <v>575</v>
      </c>
      <c r="U2351" s="66">
        <f>IF(COUNTIFS(条件付き不可!$E:$E,$D2351,条件付き不可!$C:$C,条件付き不可!$V$3)&gt;0,Q2351,SUMIFS(条件付き不可!$L:$L,条件付き不可!$E:$E,$D2351,条件付き不可!$C:$C,U$1))</f>
        <v>0</v>
      </c>
      <c r="V2351" s="66">
        <f>IF(COUNTIFS(条件付き不可!$E:$E,$D2351,条件付き不可!$C:$C,条件付き不可!$V$5)&gt;0,Q2351,IFERROR(VLOOKUP(D2351,条件付き不可!E:Y,21,0),0))</f>
        <v>0</v>
      </c>
    </row>
    <row r="2352" spans="1:22">
      <c r="A2352" s="53" t="str">
        <f t="shared" si="517"/>
        <v>061001</v>
      </c>
      <c r="B2352" s="53">
        <v>36</v>
      </c>
      <c r="C2352">
        <v>2351</v>
      </c>
      <c r="D2352">
        <v>61001</v>
      </c>
      <c r="E2352" t="s">
        <v>3044</v>
      </c>
      <c r="F2352" t="s">
        <v>1437</v>
      </c>
      <c r="G2352" t="str">
        <f>VLOOKUP(A2352,GIS!A:B,2,0)</f>
        <v>金ケ作A</v>
      </c>
      <c r="H2352" t="s">
        <v>1439</v>
      </c>
      <c r="I2352" t="s">
        <v>2622</v>
      </c>
      <c r="J2352" s="66">
        <v>630</v>
      </c>
      <c r="K2352" s="66">
        <v>630</v>
      </c>
      <c r="L2352" s="66">
        <v>630</v>
      </c>
      <c r="M2352" s="66">
        <v>630</v>
      </c>
      <c r="N2352" s="66">
        <f>VLOOKUP(A2352,GIS!A:C,3,0)</f>
        <v>630</v>
      </c>
      <c r="O2352" s="66" t="str">
        <f t="shared" si="514"/>
        <v/>
      </c>
      <c r="P2352" s="66" t="str">
        <f t="shared" si="512"/>
        <v/>
      </c>
      <c r="Q2352" s="66">
        <f t="shared" si="515"/>
        <v>630</v>
      </c>
      <c r="R2352" s="66">
        <f t="shared" si="516"/>
        <v>630</v>
      </c>
      <c r="S2352" s="66">
        <f>Q2352-U2352-SUMIFS(条件付き不可!X:X,条件付き不可!E:E,D2352)</f>
        <v>630</v>
      </c>
      <c r="T2352" s="66">
        <f t="shared" si="513"/>
        <v>630</v>
      </c>
      <c r="U2352" s="66">
        <f>IF(COUNTIFS(条件付き不可!$E:$E,$D2352,条件付き不可!$C:$C,条件付き不可!$V$3)&gt;0,Q2352,SUMIFS(条件付き不可!$L:$L,条件付き不可!$E:$E,$D2352,条件付き不可!$C:$C,U$1))</f>
        <v>0</v>
      </c>
      <c r="V2352" s="66">
        <f>IF(COUNTIFS(条件付き不可!$E:$E,$D2352,条件付き不可!$C:$C,条件付き不可!$V$5)&gt;0,Q2352,IFERROR(VLOOKUP(D2352,条件付き不可!E:Y,21,0),0))</f>
        <v>0</v>
      </c>
    </row>
    <row r="2353" spans="1:22">
      <c r="A2353" s="53" t="str">
        <f t="shared" si="517"/>
        <v>061002</v>
      </c>
      <c r="B2353" s="53">
        <v>36</v>
      </c>
      <c r="C2353">
        <v>2352</v>
      </c>
      <c r="D2353">
        <v>61002</v>
      </c>
      <c r="E2353" t="s">
        <v>3044</v>
      </c>
      <c r="F2353" t="s">
        <v>1437</v>
      </c>
      <c r="G2353" t="str">
        <f>VLOOKUP(A2353,GIS!A:B,2,0)</f>
        <v>金ケ作B</v>
      </c>
      <c r="H2353" t="s">
        <v>1439</v>
      </c>
      <c r="I2353" t="s">
        <v>2622</v>
      </c>
      <c r="J2353" s="66">
        <v>350</v>
      </c>
      <c r="K2353" s="66">
        <v>350</v>
      </c>
      <c r="L2353" s="66">
        <v>350</v>
      </c>
      <c r="M2353" s="66">
        <v>350</v>
      </c>
      <c r="N2353" s="66">
        <f>VLOOKUP(A2353,GIS!A:C,3,0)</f>
        <v>350</v>
      </c>
      <c r="O2353" s="66" t="str">
        <f t="shared" si="514"/>
        <v/>
      </c>
      <c r="P2353" s="66" t="str">
        <f t="shared" si="512"/>
        <v/>
      </c>
      <c r="Q2353" s="66">
        <f t="shared" si="515"/>
        <v>350</v>
      </c>
      <c r="R2353" s="66">
        <f t="shared" si="516"/>
        <v>350</v>
      </c>
      <c r="S2353" s="66">
        <f>Q2353-U2353-SUMIFS(条件付き不可!X:X,条件付き不可!E:E,D2353)</f>
        <v>350</v>
      </c>
      <c r="T2353" s="66">
        <f t="shared" si="513"/>
        <v>350</v>
      </c>
      <c r="U2353" s="66">
        <f>IF(COUNTIFS(条件付き不可!$E:$E,$D2353,条件付き不可!$C:$C,条件付き不可!$V$3)&gt;0,Q2353,SUMIFS(条件付き不可!$L:$L,条件付き不可!$E:$E,$D2353,条件付き不可!$C:$C,U$1))</f>
        <v>0</v>
      </c>
      <c r="V2353" s="66">
        <f>IF(COUNTIFS(条件付き不可!$E:$E,$D2353,条件付き不可!$C:$C,条件付き不可!$V$5)&gt;0,Q2353,IFERROR(VLOOKUP(D2353,条件付き不可!E:Y,21,0),0))</f>
        <v>0</v>
      </c>
    </row>
    <row r="2354" spans="1:22">
      <c r="A2354" s="53" t="str">
        <f t="shared" si="517"/>
        <v>061003</v>
      </c>
      <c r="B2354" s="53">
        <v>36</v>
      </c>
      <c r="C2354">
        <v>2353</v>
      </c>
      <c r="D2354">
        <v>61003</v>
      </c>
      <c r="E2354" t="s">
        <v>3044</v>
      </c>
      <c r="F2354" t="s">
        <v>1437</v>
      </c>
      <c r="G2354" t="str">
        <f>VLOOKUP(A2354,GIS!A:B,2,0)</f>
        <v>金ケ作C</v>
      </c>
      <c r="H2354" t="s">
        <v>1439</v>
      </c>
      <c r="I2354" t="s">
        <v>2622</v>
      </c>
      <c r="J2354" s="66">
        <v>495</v>
      </c>
      <c r="K2354" s="66">
        <v>440</v>
      </c>
      <c r="L2354" s="66">
        <v>440</v>
      </c>
      <c r="M2354" s="66">
        <v>495</v>
      </c>
      <c r="N2354" s="66">
        <f>VLOOKUP(A2354,GIS!A:C,3,0)</f>
        <v>495</v>
      </c>
      <c r="O2354" s="66" t="str">
        <f t="shared" si="514"/>
        <v/>
      </c>
      <c r="P2354" s="66" t="str">
        <f t="shared" si="512"/>
        <v>✕</v>
      </c>
      <c r="Q2354" s="66">
        <f t="shared" si="515"/>
        <v>495</v>
      </c>
      <c r="R2354" s="66">
        <f t="shared" si="516"/>
        <v>440</v>
      </c>
      <c r="S2354" s="66">
        <f>Q2354-U2354-SUMIFS(条件付き不可!X:X,条件付き不可!E:E,D2354)</f>
        <v>440</v>
      </c>
      <c r="T2354" s="66">
        <f t="shared" si="513"/>
        <v>495</v>
      </c>
      <c r="U2354" s="66">
        <f>IF(COUNTIFS(条件付き不可!$E:$E,$D2354,条件付き不可!$C:$C,条件付き不可!$V$3)&gt;0,Q2354,SUMIFS(条件付き不可!$L:$L,条件付き不可!$E:$E,$D2354,条件付き不可!$C:$C,U$1))</f>
        <v>55</v>
      </c>
      <c r="V2354" s="66">
        <f>IF(COUNTIFS(条件付き不可!$E:$E,$D2354,条件付き不可!$C:$C,条件付き不可!$V$5)&gt;0,Q2354,IFERROR(VLOOKUP(D2354,条件付き不可!E:Y,21,0),0))</f>
        <v>0</v>
      </c>
    </row>
    <row r="2355" spans="1:22">
      <c r="A2355" s="53" t="str">
        <f t="shared" si="517"/>
        <v>061004</v>
      </c>
      <c r="B2355" s="53">
        <v>36</v>
      </c>
      <c r="C2355">
        <v>2354</v>
      </c>
      <c r="D2355">
        <v>61004</v>
      </c>
      <c r="E2355" t="s">
        <v>3044</v>
      </c>
      <c r="F2355" t="s">
        <v>1437</v>
      </c>
      <c r="G2355" t="str">
        <f>VLOOKUP(A2355,GIS!A:B,2,0)</f>
        <v>金ケ作中学校</v>
      </c>
      <c r="H2355" t="s">
        <v>1439</v>
      </c>
      <c r="I2355" t="s">
        <v>2622</v>
      </c>
      <c r="J2355" s="66">
        <v>265</v>
      </c>
      <c r="K2355" s="66">
        <v>185</v>
      </c>
      <c r="L2355" s="66">
        <v>185</v>
      </c>
      <c r="M2355" s="66">
        <v>265</v>
      </c>
      <c r="N2355" s="66">
        <f>VLOOKUP(A2355,GIS!A:C,3,0)</f>
        <v>265</v>
      </c>
      <c r="O2355" s="66" t="str">
        <f t="shared" si="514"/>
        <v/>
      </c>
      <c r="P2355" s="66" t="str">
        <f t="shared" si="512"/>
        <v>✕</v>
      </c>
      <c r="Q2355" s="66">
        <f t="shared" si="515"/>
        <v>265</v>
      </c>
      <c r="R2355" s="66">
        <f t="shared" si="516"/>
        <v>185</v>
      </c>
      <c r="S2355" s="66">
        <f>Q2355-U2355-SUMIFS(条件付き不可!X:X,条件付き不可!E:E,D2355)</f>
        <v>185</v>
      </c>
      <c r="T2355" s="66">
        <f t="shared" si="513"/>
        <v>265</v>
      </c>
      <c r="U2355" s="66">
        <f>IF(COUNTIFS(条件付き不可!$E:$E,$D2355,条件付き不可!$C:$C,条件付き不可!$V$3)&gt;0,Q2355,SUMIFS(条件付き不可!$L:$L,条件付き不可!$E:$E,$D2355,条件付き不可!$C:$C,U$1))</f>
        <v>80</v>
      </c>
      <c r="V2355" s="66">
        <f>IF(COUNTIFS(条件付き不可!$E:$E,$D2355,条件付き不可!$C:$C,条件付き不可!$V$5)&gt;0,Q2355,IFERROR(VLOOKUP(D2355,条件付き不可!E:Y,21,0),0))</f>
        <v>0</v>
      </c>
    </row>
    <row r="2356" spans="1:22">
      <c r="A2356" s="53" t="str">
        <f t="shared" si="517"/>
        <v>061005</v>
      </c>
      <c r="B2356" s="53">
        <v>36</v>
      </c>
      <c r="C2356">
        <v>2355</v>
      </c>
      <c r="D2356">
        <v>61005</v>
      </c>
      <c r="E2356" t="s">
        <v>3044</v>
      </c>
      <c r="F2356" t="s">
        <v>1443</v>
      </c>
      <c r="G2356" t="str">
        <f>VLOOKUP(A2356,GIS!A:B,2,0)</f>
        <v>五香1</v>
      </c>
      <c r="H2356" t="s">
        <v>1439</v>
      </c>
      <c r="I2356" t="s">
        <v>2622</v>
      </c>
      <c r="J2356" s="66">
        <v>530</v>
      </c>
      <c r="K2356" s="66">
        <v>530</v>
      </c>
      <c r="L2356" s="66">
        <v>530</v>
      </c>
      <c r="M2356" s="66">
        <v>530</v>
      </c>
      <c r="N2356" s="66">
        <f>VLOOKUP(A2356,GIS!A:C,3,0)</f>
        <v>530</v>
      </c>
      <c r="O2356" s="66" t="str">
        <f t="shared" si="514"/>
        <v/>
      </c>
      <c r="P2356" s="66" t="str">
        <f t="shared" si="512"/>
        <v/>
      </c>
      <c r="Q2356" s="66">
        <f t="shared" si="515"/>
        <v>530</v>
      </c>
      <c r="R2356" s="66">
        <f t="shared" si="516"/>
        <v>530</v>
      </c>
      <c r="S2356" s="66">
        <f>Q2356-U2356-SUMIFS(条件付き不可!X:X,条件付き不可!E:E,D2356)</f>
        <v>530</v>
      </c>
      <c r="T2356" s="66">
        <f t="shared" si="513"/>
        <v>530</v>
      </c>
      <c r="U2356" s="66">
        <f>IF(COUNTIFS(条件付き不可!$E:$E,$D2356,条件付き不可!$C:$C,条件付き不可!$V$3)&gt;0,Q2356,SUMIFS(条件付き不可!$L:$L,条件付き不可!$E:$E,$D2356,条件付き不可!$C:$C,U$1))</f>
        <v>0</v>
      </c>
      <c r="V2356" s="66">
        <f>IF(COUNTIFS(条件付き不可!$E:$E,$D2356,条件付き不可!$C:$C,条件付き不可!$V$5)&gt;0,Q2356,IFERROR(VLOOKUP(D2356,条件付き不可!E:Y,21,0),0))</f>
        <v>0</v>
      </c>
    </row>
    <row r="2357" spans="1:22">
      <c r="A2357" s="53" t="str">
        <f t="shared" si="517"/>
        <v>061006</v>
      </c>
      <c r="B2357" s="53">
        <v>36</v>
      </c>
      <c r="C2357">
        <v>2356</v>
      </c>
      <c r="D2357">
        <v>61006</v>
      </c>
      <c r="E2357" t="s">
        <v>3044</v>
      </c>
      <c r="F2357" t="s">
        <v>1443</v>
      </c>
      <c r="G2357" t="str">
        <f>VLOOKUP(A2357,GIS!A:B,2,0)</f>
        <v>五香2A</v>
      </c>
      <c r="H2357" t="s">
        <v>1439</v>
      </c>
      <c r="I2357" t="s">
        <v>2622</v>
      </c>
      <c r="J2357" s="66">
        <v>415</v>
      </c>
      <c r="K2357" s="66">
        <v>371</v>
      </c>
      <c r="L2357" s="66">
        <v>371</v>
      </c>
      <c r="M2357" s="66">
        <v>415</v>
      </c>
      <c r="N2357" s="66">
        <f>VLOOKUP(A2357,GIS!A:C,3,0)</f>
        <v>415</v>
      </c>
      <c r="O2357" s="66" t="str">
        <f t="shared" si="514"/>
        <v/>
      </c>
      <c r="P2357" s="66" t="str">
        <f t="shared" si="512"/>
        <v>✕</v>
      </c>
      <c r="Q2357" s="66">
        <f t="shared" si="515"/>
        <v>415</v>
      </c>
      <c r="R2357" s="66">
        <f t="shared" si="516"/>
        <v>371</v>
      </c>
      <c r="S2357" s="66">
        <f>Q2357-U2357-SUMIFS(条件付き不可!X:X,条件付き不可!E:E,D2357)</f>
        <v>371</v>
      </c>
      <c r="T2357" s="66">
        <f t="shared" si="513"/>
        <v>415</v>
      </c>
      <c r="U2357" s="66">
        <f>IF(COUNTIFS(条件付き不可!$E:$E,$D2357,条件付き不可!$C:$C,条件付き不可!$V$3)&gt;0,Q2357,SUMIFS(条件付き不可!$L:$L,条件付き不可!$E:$E,$D2357,条件付き不可!$C:$C,U$1))</f>
        <v>44</v>
      </c>
      <c r="V2357" s="66">
        <f>IF(COUNTIFS(条件付き不可!$E:$E,$D2357,条件付き不可!$C:$C,条件付き不可!$V$5)&gt;0,Q2357,IFERROR(VLOOKUP(D2357,条件付き不可!E:Y,21,0),0))</f>
        <v>0</v>
      </c>
    </row>
    <row r="2358" spans="1:22">
      <c r="A2358" s="53" t="str">
        <f t="shared" si="517"/>
        <v>061007</v>
      </c>
      <c r="B2358" s="53">
        <v>36</v>
      </c>
      <c r="C2358">
        <v>2357</v>
      </c>
      <c r="D2358">
        <v>61007</v>
      </c>
      <c r="E2358" t="s">
        <v>3044</v>
      </c>
      <c r="F2358" t="s">
        <v>1443</v>
      </c>
      <c r="G2358" t="str">
        <f>VLOOKUP(A2358,GIS!A:B,2,0)</f>
        <v>五香2B</v>
      </c>
      <c r="H2358" t="s">
        <v>1439</v>
      </c>
      <c r="I2358" t="s">
        <v>2622</v>
      </c>
      <c r="J2358" s="66">
        <v>350</v>
      </c>
      <c r="K2358" s="66">
        <v>350</v>
      </c>
      <c r="L2358" s="66">
        <v>350</v>
      </c>
      <c r="M2358" s="66">
        <v>350</v>
      </c>
      <c r="N2358" s="66">
        <f>VLOOKUP(A2358,GIS!A:C,3,0)</f>
        <v>350</v>
      </c>
      <c r="O2358" s="66" t="str">
        <f t="shared" si="514"/>
        <v/>
      </c>
      <c r="P2358" s="66" t="str">
        <f t="shared" si="512"/>
        <v/>
      </c>
      <c r="Q2358" s="66">
        <f t="shared" si="515"/>
        <v>350</v>
      </c>
      <c r="R2358" s="66">
        <f t="shared" si="516"/>
        <v>350</v>
      </c>
      <c r="S2358" s="66">
        <f>Q2358-U2358-SUMIFS(条件付き不可!X:X,条件付き不可!E:E,D2358)</f>
        <v>350</v>
      </c>
      <c r="T2358" s="66">
        <f t="shared" si="513"/>
        <v>350</v>
      </c>
      <c r="U2358" s="66">
        <f>IF(COUNTIFS(条件付き不可!$E:$E,$D2358,条件付き不可!$C:$C,条件付き不可!$V$3)&gt;0,Q2358,SUMIFS(条件付き不可!$L:$L,条件付き不可!$E:$E,$D2358,条件付き不可!$C:$C,U$1))</f>
        <v>0</v>
      </c>
      <c r="V2358" s="66">
        <f>IF(COUNTIFS(条件付き不可!$E:$E,$D2358,条件付き不可!$C:$C,条件付き不可!$V$5)&gt;0,Q2358,IFERROR(VLOOKUP(D2358,条件付き不可!E:Y,21,0),0))</f>
        <v>0</v>
      </c>
    </row>
    <row r="2359" spans="1:22">
      <c r="A2359" s="53" t="str">
        <f t="shared" si="517"/>
        <v>061095</v>
      </c>
      <c r="B2359" s="53">
        <v>36</v>
      </c>
      <c r="C2359">
        <v>2358</v>
      </c>
      <c r="D2359">
        <v>61095</v>
      </c>
      <c r="E2359" t="s">
        <v>3044</v>
      </c>
      <c r="F2359" t="s">
        <v>1443</v>
      </c>
      <c r="G2359" t="str">
        <f>VLOOKUP(A2359,GIS!A:B,2,0)</f>
        <v>五香3</v>
      </c>
      <c r="H2359" t="s">
        <v>1439</v>
      </c>
      <c r="I2359" t="s">
        <v>2622</v>
      </c>
      <c r="J2359" s="66">
        <v>440</v>
      </c>
      <c r="K2359" s="66">
        <v>440</v>
      </c>
      <c r="L2359" s="66">
        <v>440</v>
      </c>
      <c r="M2359" s="66">
        <v>440</v>
      </c>
      <c r="N2359" s="66">
        <f>VLOOKUP(A2359,GIS!A:C,3,0)</f>
        <v>440</v>
      </c>
      <c r="O2359" s="66" t="str">
        <f t="shared" si="514"/>
        <v/>
      </c>
      <c r="P2359" s="66" t="str">
        <f t="shared" si="512"/>
        <v/>
      </c>
      <c r="Q2359" s="66">
        <f t="shared" si="515"/>
        <v>440</v>
      </c>
      <c r="R2359" s="66">
        <f t="shared" si="516"/>
        <v>440</v>
      </c>
      <c r="S2359" s="66">
        <f>Q2359-U2359-SUMIFS(条件付き不可!X:X,条件付き不可!E:E,D2359)</f>
        <v>440</v>
      </c>
      <c r="T2359" s="66">
        <f t="shared" si="513"/>
        <v>440</v>
      </c>
      <c r="U2359" s="66">
        <f>IF(COUNTIFS(条件付き不可!$E:$E,$D2359,条件付き不可!$C:$C,条件付き不可!$V$3)&gt;0,Q2359,SUMIFS(条件付き不可!$L:$L,条件付き不可!$E:$E,$D2359,条件付き不可!$C:$C,U$1))</f>
        <v>0</v>
      </c>
      <c r="V2359" s="66">
        <f>IF(COUNTIFS(条件付き不可!$E:$E,$D2359,条件付き不可!$C:$C,条件付き不可!$V$5)&gt;0,Q2359,IFERROR(VLOOKUP(D2359,条件付き不可!E:Y,21,0),0))</f>
        <v>0</v>
      </c>
    </row>
    <row r="2360" spans="1:22">
      <c r="A2360" s="53" t="str">
        <f t="shared" si="517"/>
        <v>061008</v>
      </c>
      <c r="B2360" s="53">
        <v>36</v>
      </c>
      <c r="C2360">
        <v>2359</v>
      </c>
      <c r="D2360">
        <v>61008</v>
      </c>
      <c r="E2360" t="s">
        <v>3044</v>
      </c>
      <c r="F2360" t="s">
        <v>1443</v>
      </c>
      <c r="G2360" t="str">
        <f>VLOOKUP(A2360,GIS!A:B,2,0)</f>
        <v>五香4A</v>
      </c>
      <c r="H2360" t="s">
        <v>1439</v>
      </c>
      <c r="I2360" t="s">
        <v>2622</v>
      </c>
      <c r="J2360" s="66">
        <v>370</v>
      </c>
      <c r="K2360" s="66">
        <v>370</v>
      </c>
      <c r="L2360" s="66">
        <v>370</v>
      </c>
      <c r="M2360" s="66">
        <v>370</v>
      </c>
      <c r="N2360" s="66">
        <f>VLOOKUP(A2360,GIS!A:C,3,0)</f>
        <v>370</v>
      </c>
      <c r="O2360" s="66" t="str">
        <f t="shared" si="514"/>
        <v/>
      </c>
      <c r="P2360" s="66" t="str">
        <f t="shared" si="512"/>
        <v/>
      </c>
      <c r="Q2360" s="66">
        <f t="shared" si="515"/>
        <v>370</v>
      </c>
      <c r="R2360" s="66">
        <f t="shared" si="516"/>
        <v>370</v>
      </c>
      <c r="S2360" s="66">
        <f>Q2360-U2360-SUMIFS(条件付き不可!X:X,条件付き不可!E:E,D2360)</f>
        <v>370</v>
      </c>
      <c r="T2360" s="66">
        <f t="shared" si="513"/>
        <v>370</v>
      </c>
      <c r="U2360" s="66">
        <f>IF(COUNTIFS(条件付き不可!$E:$E,$D2360,条件付き不可!$C:$C,条件付き不可!$V$3)&gt;0,Q2360,SUMIFS(条件付き不可!$L:$L,条件付き不可!$E:$E,$D2360,条件付き不可!$C:$C,U$1))</f>
        <v>0</v>
      </c>
      <c r="V2360" s="66">
        <f>IF(COUNTIFS(条件付き不可!$E:$E,$D2360,条件付き不可!$C:$C,条件付き不可!$V$5)&gt;0,Q2360,IFERROR(VLOOKUP(D2360,条件付き不可!E:Y,21,0),0))</f>
        <v>0</v>
      </c>
    </row>
    <row r="2361" spans="1:22">
      <c r="A2361" s="53" t="str">
        <f t="shared" si="517"/>
        <v>061097</v>
      </c>
      <c r="B2361" s="53">
        <v>36</v>
      </c>
      <c r="C2361">
        <v>2360</v>
      </c>
      <c r="D2361">
        <v>61097</v>
      </c>
      <c r="E2361" t="s">
        <v>3044</v>
      </c>
      <c r="F2361" t="s">
        <v>1443</v>
      </c>
      <c r="G2361" t="str">
        <f>VLOOKUP(A2361,GIS!A:B,2,0)</f>
        <v>五香4C・５</v>
      </c>
      <c r="H2361" t="s">
        <v>1439</v>
      </c>
      <c r="I2361" t="s">
        <v>2622</v>
      </c>
      <c r="J2361" s="66">
        <v>370</v>
      </c>
      <c r="K2361" s="66">
        <v>370</v>
      </c>
      <c r="L2361" s="66">
        <v>370</v>
      </c>
      <c r="M2361" s="66">
        <v>370</v>
      </c>
      <c r="N2361" s="66">
        <f>VLOOKUP(A2361,GIS!A:C,3,0)</f>
        <v>370</v>
      </c>
      <c r="O2361" s="66" t="str">
        <f t="shared" si="514"/>
        <v/>
      </c>
      <c r="P2361" s="66" t="str">
        <f t="shared" si="512"/>
        <v/>
      </c>
      <c r="Q2361" s="66">
        <f t="shared" si="515"/>
        <v>370</v>
      </c>
      <c r="R2361" s="66">
        <f t="shared" si="516"/>
        <v>370</v>
      </c>
      <c r="S2361" s="66">
        <f>Q2361-U2361-SUMIFS(条件付き不可!X:X,条件付き不可!E:E,D2361)</f>
        <v>370</v>
      </c>
      <c r="T2361" s="66">
        <f t="shared" si="513"/>
        <v>370</v>
      </c>
      <c r="U2361" s="66">
        <f>IF(COUNTIFS(条件付き不可!$E:$E,$D2361,条件付き不可!$C:$C,条件付き不可!$V$3)&gt;0,Q2361,SUMIFS(条件付き不可!$L:$L,条件付き不可!$E:$E,$D2361,条件付き不可!$C:$C,U$1))</f>
        <v>0</v>
      </c>
      <c r="V2361" s="66">
        <f>IF(COUNTIFS(条件付き不可!$E:$E,$D2361,条件付き不可!$C:$C,条件付き不可!$V$5)&gt;0,Q2361,IFERROR(VLOOKUP(D2361,条件付き不可!E:Y,21,0),0))</f>
        <v>0</v>
      </c>
    </row>
    <row r="2362" spans="1:22">
      <c r="A2362" s="53" t="str">
        <f t="shared" si="517"/>
        <v>061009</v>
      </c>
      <c r="B2362" s="53">
        <v>36</v>
      </c>
      <c r="C2362">
        <v>2361</v>
      </c>
      <c r="D2362">
        <v>61009</v>
      </c>
      <c r="E2362" t="s">
        <v>3044</v>
      </c>
      <c r="F2362" t="s">
        <v>1443</v>
      </c>
      <c r="G2362" t="str">
        <f>VLOOKUP(A2362,GIS!A:B,2,0)</f>
        <v>五香4B六実</v>
      </c>
      <c r="H2362" t="s">
        <v>1439</v>
      </c>
      <c r="I2362" t="s">
        <v>2622</v>
      </c>
      <c r="J2362" s="66">
        <v>325</v>
      </c>
      <c r="K2362" s="66">
        <v>325</v>
      </c>
      <c r="L2362" s="66">
        <v>325</v>
      </c>
      <c r="M2362" s="66">
        <v>325</v>
      </c>
      <c r="N2362" s="66">
        <f>VLOOKUP(A2362,GIS!A:C,3,0)</f>
        <v>325</v>
      </c>
      <c r="O2362" s="66" t="str">
        <f t="shared" si="514"/>
        <v/>
      </c>
      <c r="P2362" s="66" t="str">
        <f t="shared" si="512"/>
        <v/>
      </c>
      <c r="Q2362" s="66">
        <f t="shared" si="515"/>
        <v>325</v>
      </c>
      <c r="R2362" s="66">
        <f t="shared" si="516"/>
        <v>325</v>
      </c>
      <c r="S2362" s="66">
        <f>Q2362-U2362-SUMIFS(条件付き不可!X:X,条件付き不可!E:E,D2362)</f>
        <v>325</v>
      </c>
      <c r="T2362" s="66">
        <f t="shared" si="513"/>
        <v>325</v>
      </c>
      <c r="U2362" s="66">
        <f>IF(COUNTIFS(条件付き不可!$E:$E,$D2362,条件付き不可!$C:$C,条件付き不可!$V$3)&gt;0,Q2362,SUMIFS(条件付き不可!$L:$L,条件付き不可!$E:$E,$D2362,条件付き不可!$C:$C,U$1))</f>
        <v>0</v>
      </c>
      <c r="V2362" s="66">
        <f>IF(COUNTIFS(条件付き不可!$E:$E,$D2362,条件付き不可!$C:$C,条件付き不可!$V$5)&gt;0,Q2362,IFERROR(VLOOKUP(D2362,条件付き不可!E:Y,21,0),0))</f>
        <v>0</v>
      </c>
    </row>
    <row r="2363" spans="1:22">
      <c r="A2363" s="53" t="str">
        <f t="shared" si="517"/>
        <v>061011</v>
      </c>
      <c r="B2363" s="53">
        <v>36</v>
      </c>
      <c r="C2363">
        <v>2362</v>
      </c>
      <c r="D2363">
        <v>61011</v>
      </c>
      <c r="E2363" t="s">
        <v>3044</v>
      </c>
      <c r="F2363" t="s">
        <v>1443</v>
      </c>
      <c r="G2363" t="str">
        <f>VLOOKUP(A2363,GIS!A:B,2,0)</f>
        <v>五香6</v>
      </c>
      <c r="H2363" t="s">
        <v>1439</v>
      </c>
      <c r="I2363" t="s">
        <v>2622</v>
      </c>
      <c r="J2363" s="66">
        <v>555</v>
      </c>
      <c r="K2363" s="66">
        <v>555</v>
      </c>
      <c r="L2363" s="66">
        <v>555</v>
      </c>
      <c r="M2363" s="66">
        <v>555</v>
      </c>
      <c r="N2363" s="66">
        <f>VLOOKUP(A2363,GIS!A:C,3,0)</f>
        <v>555</v>
      </c>
      <c r="O2363" s="66" t="str">
        <f t="shared" si="514"/>
        <v/>
      </c>
      <c r="P2363" s="66" t="str">
        <f t="shared" si="512"/>
        <v/>
      </c>
      <c r="Q2363" s="66">
        <f t="shared" si="515"/>
        <v>555</v>
      </c>
      <c r="R2363" s="66">
        <f t="shared" si="516"/>
        <v>555</v>
      </c>
      <c r="S2363" s="66">
        <f>Q2363-U2363-SUMIFS(条件付き不可!X:X,条件付き不可!E:E,D2363)</f>
        <v>555</v>
      </c>
      <c r="T2363" s="66">
        <f t="shared" si="513"/>
        <v>555</v>
      </c>
      <c r="U2363" s="66">
        <f>IF(COUNTIFS(条件付き不可!$E:$E,$D2363,条件付き不可!$C:$C,条件付き不可!$V$3)&gt;0,Q2363,SUMIFS(条件付き不可!$L:$L,条件付き不可!$E:$E,$D2363,条件付き不可!$C:$C,U$1))</f>
        <v>0</v>
      </c>
      <c r="V2363" s="66">
        <f>IF(COUNTIFS(条件付き不可!$E:$E,$D2363,条件付き不可!$C:$C,条件付き不可!$V$5)&gt;0,Q2363,IFERROR(VLOOKUP(D2363,条件付き不可!E:Y,21,0),0))</f>
        <v>0</v>
      </c>
    </row>
    <row r="2364" spans="1:22">
      <c r="A2364" s="53" t="str">
        <f t="shared" si="517"/>
        <v>061012</v>
      </c>
      <c r="B2364" s="53">
        <v>36</v>
      </c>
      <c r="C2364">
        <v>2363</v>
      </c>
      <c r="D2364">
        <v>61012</v>
      </c>
      <c r="E2364" t="s">
        <v>3044</v>
      </c>
      <c r="F2364" t="s">
        <v>1443</v>
      </c>
      <c r="G2364" t="str">
        <f>VLOOKUP(A2364,GIS!A:B,2,0)</f>
        <v>五香7A</v>
      </c>
      <c r="H2364" t="s">
        <v>1439</v>
      </c>
      <c r="I2364" t="s">
        <v>2622</v>
      </c>
      <c r="J2364" s="66">
        <v>455</v>
      </c>
      <c r="K2364" s="66">
        <v>455</v>
      </c>
      <c r="L2364" s="66">
        <v>455</v>
      </c>
      <c r="M2364" s="66">
        <v>455</v>
      </c>
      <c r="N2364" s="66">
        <f>VLOOKUP(A2364,GIS!A:C,3,0)</f>
        <v>455</v>
      </c>
      <c r="O2364" s="66" t="str">
        <f t="shared" si="514"/>
        <v/>
      </c>
      <c r="P2364" s="66" t="str">
        <f t="shared" si="512"/>
        <v/>
      </c>
      <c r="Q2364" s="66">
        <f t="shared" si="515"/>
        <v>455</v>
      </c>
      <c r="R2364" s="66">
        <f t="shared" si="516"/>
        <v>455</v>
      </c>
      <c r="S2364" s="66">
        <f>Q2364-U2364-SUMIFS(条件付き不可!X:X,条件付き不可!E:E,D2364)</f>
        <v>455</v>
      </c>
      <c r="T2364" s="66">
        <f t="shared" si="513"/>
        <v>455</v>
      </c>
      <c r="U2364" s="66">
        <f>IF(COUNTIFS(条件付き不可!$E:$E,$D2364,条件付き不可!$C:$C,条件付き不可!$V$3)&gt;0,Q2364,SUMIFS(条件付き不可!$L:$L,条件付き不可!$E:$E,$D2364,条件付き不可!$C:$C,U$1))</f>
        <v>0</v>
      </c>
      <c r="V2364" s="66">
        <f>IF(COUNTIFS(条件付き不可!$E:$E,$D2364,条件付き不可!$C:$C,条件付き不可!$V$5)&gt;0,Q2364,IFERROR(VLOOKUP(D2364,条件付き不可!E:Y,21,0),0))</f>
        <v>0</v>
      </c>
    </row>
    <row r="2365" spans="1:22">
      <c r="A2365" s="53" t="str">
        <f t="shared" si="517"/>
        <v>061090</v>
      </c>
      <c r="B2365" s="53">
        <v>36</v>
      </c>
      <c r="C2365">
        <v>2364</v>
      </c>
      <c r="D2365">
        <v>61090</v>
      </c>
      <c r="E2365" t="s">
        <v>3044</v>
      </c>
      <c r="F2365" t="s">
        <v>1443</v>
      </c>
      <c r="G2365" t="str">
        <f>VLOOKUP(A2365,GIS!A:B,2,0)</f>
        <v>五香7B</v>
      </c>
      <c r="H2365" t="s">
        <v>1439</v>
      </c>
      <c r="I2365" t="s">
        <v>2622</v>
      </c>
      <c r="J2365" s="66">
        <v>385</v>
      </c>
      <c r="K2365" s="66">
        <v>385</v>
      </c>
      <c r="L2365" s="66">
        <v>385</v>
      </c>
      <c r="M2365" s="66">
        <v>385</v>
      </c>
      <c r="N2365" s="66">
        <f>VLOOKUP(A2365,GIS!A:C,3,0)</f>
        <v>385</v>
      </c>
      <c r="O2365" s="66" t="str">
        <f t="shared" si="514"/>
        <v/>
      </c>
      <c r="P2365" s="66" t="str">
        <f t="shared" si="512"/>
        <v/>
      </c>
      <c r="Q2365" s="66">
        <f t="shared" si="515"/>
        <v>385</v>
      </c>
      <c r="R2365" s="66">
        <f t="shared" si="516"/>
        <v>385</v>
      </c>
      <c r="S2365" s="66">
        <f>Q2365-U2365-SUMIFS(条件付き不可!X:X,条件付き不可!E:E,D2365)</f>
        <v>385</v>
      </c>
      <c r="T2365" s="66">
        <f t="shared" si="513"/>
        <v>385</v>
      </c>
      <c r="U2365" s="66">
        <f>IF(COUNTIFS(条件付き不可!$E:$E,$D2365,条件付き不可!$C:$C,条件付き不可!$V$3)&gt;0,Q2365,SUMIFS(条件付き不可!$L:$L,条件付き不可!$E:$E,$D2365,条件付き不可!$C:$C,U$1))</f>
        <v>0</v>
      </c>
      <c r="V2365" s="66">
        <f>IF(COUNTIFS(条件付き不可!$E:$E,$D2365,条件付き不可!$C:$C,条件付き不可!$V$5)&gt;0,Q2365,IFERROR(VLOOKUP(D2365,条件付き不可!E:Y,21,0),0))</f>
        <v>0</v>
      </c>
    </row>
    <row r="2366" spans="1:22">
      <c r="A2366" s="53" t="str">
        <f t="shared" si="517"/>
        <v>061013</v>
      </c>
      <c r="B2366" s="53">
        <v>36</v>
      </c>
      <c r="C2366">
        <v>2365</v>
      </c>
      <c r="D2366">
        <v>61013</v>
      </c>
      <c r="E2366" t="s">
        <v>3044</v>
      </c>
      <c r="F2366" t="s">
        <v>1443</v>
      </c>
      <c r="G2366" t="str">
        <f>VLOOKUP(A2366,GIS!A:B,2,0)</f>
        <v>五香8･六高台1</v>
      </c>
      <c r="H2366" t="s">
        <v>1439</v>
      </c>
      <c r="I2366" t="s">
        <v>2622</v>
      </c>
      <c r="J2366" s="66">
        <v>570</v>
      </c>
      <c r="K2366" s="66">
        <v>570</v>
      </c>
      <c r="L2366" s="66">
        <v>570</v>
      </c>
      <c r="M2366" s="66">
        <v>570</v>
      </c>
      <c r="N2366" s="66">
        <f>VLOOKUP(A2366,GIS!A:C,3,0)</f>
        <v>570</v>
      </c>
      <c r="O2366" s="66" t="str">
        <f t="shared" si="514"/>
        <v/>
      </c>
      <c r="P2366" s="66" t="str">
        <f t="shared" si="512"/>
        <v/>
      </c>
      <c r="Q2366" s="66">
        <f t="shared" si="515"/>
        <v>570</v>
      </c>
      <c r="R2366" s="66">
        <f t="shared" si="516"/>
        <v>570</v>
      </c>
      <c r="S2366" s="66">
        <f>Q2366-U2366-SUMIFS(条件付き不可!X:X,条件付き不可!E:E,D2366)</f>
        <v>570</v>
      </c>
      <c r="T2366" s="66">
        <f t="shared" si="513"/>
        <v>570</v>
      </c>
      <c r="U2366" s="66">
        <f>IF(COUNTIFS(条件付き不可!$E:$E,$D2366,条件付き不可!$C:$C,条件付き不可!$V$3)&gt;0,Q2366,SUMIFS(条件付き不可!$L:$L,条件付き不可!$E:$E,$D2366,条件付き不可!$C:$C,U$1))</f>
        <v>0</v>
      </c>
      <c r="V2366" s="66">
        <f>IF(COUNTIFS(条件付き不可!$E:$E,$D2366,条件付き不可!$C:$C,条件付き不可!$V$5)&gt;0,Q2366,IFERROR(VLOOKUP(D2366,条件付き不可!E:Y,21,0),0))</f>
        <v>0</v>
      </c>
    </row>
    <row r="2367" spans="1:22">
      <c r="A2367" s="53" t="str">
        <f t="shared" si="517"/>
        <v>061014</v>
      </c>
      <c r="B2367" s="53">
        <v>36</v>
      </c>
      <c r="C2367">
        <v>2366</v>
      </c>
      <c r="D2367">
        <v>61014</v>
      </c>
      <c r="E2367" t="s">
        <v>3044</v>
      </c>
      <c r="F2367" t="s">
        <v>1443</v>
      </c>
      <c r="G2367" t="str">
        <f>VLOOKUP(A2367,GIS!A:B,2,0)</f>
        <v>五香西1A</v>
      </c>
      <c r="H2367" t="s">
        <v>1439</v>
      </c>
      <c r="I2367" t="s">
        <v>2622</v>
      </c>
      <c r="J2367" s="66">
        <v>350</v>
      </c>
      <c r="K2367" s="66">
        <v>350</v>
      </c>
      <c r="L2367" s="66">
        <v>350</v>
      </c>
      <c r="M2367" s="66">
        <v>350</v>
      </c>
      <c r="N2367" s="66">
        <f>VLOOKUP(A2367,GIS!A:C,3,0)</f>
        <v>350</v>
      </c>
      <c r="O2367" s="66" t="str">
        <f t="shared" si="514"/>
        <v/>
      </c>
      <c r="P2367" s="66" t="str">
        <f t="shared" ref="P2367:P2431" si="518">IF(J2367=K2367,IF(J2367=L2367,"","✕"),"✕")</f>
        <v/>
      </c>
      <c r="Q2367" s="66">
        <f t="shared" si="515"/>
        <v>350</v>
      </c>
      <c r="R2367" s="66">
        <f t="shared" si="516"/>
        <v>350</v>
      </c>
      <c r="S2367" s="66">
        <f>Q2367-U2367-SUMIFS(条件付き不可!X:X,条件付き不可!E:E,D2367)</f>
        <v>350</v>
      </c>
      <c r="T2367" s="66">
        <f t="shared" si="513"/>
        <v>350</v>
      </c>
      <c r="U2367" s="66">
        <f>IF(COUNTIFS(条件付き不可!$E:$E,$D2367,条件付き不可!$C:$C,条件付き不可!$V$3)&gt;0,Q2367,SUMIFS(条件付き不可!$L:$L,条件付き不可!$E:$E,$D2367,条件付き不可!$C:$C,U$1))</f>
        <v>0</v>
      </c>
      <c r="V2367" s="66">
        <f>IF(COUNTIFS(条件付き不可!$E:$E,$D2367,条件付き不可!$C:$C,条件付き不可!$V$5)&gt;0,Q2367,IFERROR(VLOOKUP(D2367,条件付き不可!E:Y,21,0),0))</f>
        <v>0</v>
      </c>
    </row>
    <row r="2368" spans="1:22">
      <c r="A2368" s="53" t="str">
        <f t="shared" si="517"/>
        <v>061099</v>
      </c>
      <c r="B2368" s="53">
        <v>36</v>
      </c>
      <c r="C2368">
        <v>2367</v>
      </c>
      <c r="D2368">
        <v>61099</v>
      </c>
      <c r="E2368" t="s">
        <v>3044</v>
      </c>
      <c r="F2368" t="s">
        <v>1443</v>
      </c>
      <c r="G2368" t="str">
        <f>VLOOKUP(A2368,GIS!A:B,2,0)</f>
        <v>五香西1B</v>
      </c>
      <c r="H2368" t="s">
        <v>1439</v>
      </c>
      <c r="I2368" t="s">
        <v>2622</v>
      </c>
      <c r="J2368" s="66">
        <v>365</v>
      </c>
      <c r="K2368" s="66">
        <v>365</v>
      </c>
      <c r="L2368" s="66">
        <v>365</v>
      </c>
      <c r="M2368" s="66">
        <v>365</v>
      </c>
      <c r="N2368" s="66">
        <f>VLOOKUP(A2368,GIS!A:C,3,0)</f>
        <v>365</v>
      </c>
      <c r="O2368" s="66" t="str">
        <f t="shared" si="514"/>
        <v/>
      </c>
      <c r="P2368" s="66" t="str">
        <f t="shared" si="518"/>
        <v/>
      </c>
      <c r="Q2368" s="66">
        <f t="shared" si="515"/>
        <v>365</v>
      </c>
      <c r="R2368" s="66">
        <f t="shared" si="516"/>
        <v>365</v>
      </c>
      <c r="S2368" s="66">
        <f>Q2368-U2368-SUMIFS(条件付き不可!X:X,条件付き不可!E:E,D2368)</f>
        <v>365</v>
      </c>
      <c r="T2368" s="66">
        <f t="shared" si="513"/>
        <v>365</v>
      </c>
      <c r="U2368" s="66">
        <f>IF(COUNTIFS(条件付き不可!$E:$E,$D2368,条件付き不可!$C:$C,条件付き不可!$V$3)&gt;0,Q2368,SUMIFS(条件付き不可!$L:$L,条件付き不可!$E:$E,$D2368,条件付き不可!$C:$C,U$1))</f>
        <v>0</v>
      </c>
      <c r="V2368" s="66">
        <f>IF(COUNTIFS(条件付き不可!$E:$E,$D2368,条件付き不可!$C:$C,条件付き不可!$V$5)&gt;0,Q2368,IFERROR(VLOOKUP(D2368,条件付き不可!E:Y,21,0),0))</f>
        <v>0</v>
      </c>
    </row>
    <row r="2369" spans="1:22">
      <c r="A2369" s="53" t="str">
        <f t="shared" si="517"/>
        <v>061015</v>
      </c>
      <c r="B2369" s="53">
        <v>36</v>
      </c>
      <c r="C2369">
        <v>2368</v>
      </c>
      <c r="D2369">
        <v>61015</v>
      </c>
      <c r="E2369" t="s">
        <v>3044</v>
      </c>
      <c r="F2369" t="s">
        <v>1443</v>
      </c>
      <c r="G2369" t="str">
        <f>VLOOKUP(A2369,GIS!A:B,2,0)</f>
        <v>五香西2A</v>
      </c>
      <c r="H2369" t="s">
        <v>1439</v>
      </c>
      <c r="I2369" t="s">
        <v>2622</v>
      </c>
      <c r="J2369" s="66">
        <v>330</v>
      </c>
      <c r="K2369" s="66">
        <v>330</v>
      </c>
      <c r="L2369" s="66">
        <v>330</v>
      </c>
      <c r="M2369" s="66">
        <v>330</v>
      </c>
      <c r="N2369" s="66">
        <f>VLOOKUP(A2369,GIS!A:C,3,0)</f>
        <v>330</v>
      </c>
      <c r="O2369" s="66" t="str">
        <f t="shared" si="514"/>
        <v/>
      </c>
      <c r="P2369" s="66" t="str">
        <f t="shared" si="518"/>
        <v/>
      </c>
      <c r="Q2369" s="66">
        <f t="shared" si="515"/>
        <v>330</v>
      </c>
      <c r="R2369" s="66">
        <f t="shared" si="516"/>
        <v>330</v>
      </c>
      <c r="S2369" s="66">
        <f>Q2369-U2369-SUMIFS(条件付き不可!X:X,条件付き不可!E:E,D2369)</f>
        <v>330</v>
      </c>
      <c r="T2369" s="66">
        <f t="shared" si="513"/>
        <v>330</v>
      </c>
      <c r="U2369" s="66">
        <f>IF(COUNTIFS(条件付き不可!$E:$E,$D2369,条件付き不可!$C:$C,条件付き不可!$V$3)&gt;0,Q2369,SUMIFS(条件付き不可!$L:$L,条件付き不可!$E:$E,$D2369,条件付き不可!$C:$C,U$1))</f>
        <v>0</v>
      </c>
      <c r="V2369" s="66">
        <f>IF(COUNTIFS(条件付き不可!$E:$E,$D2369,条件付き不可!$C:$C,条件付き不可!$V$5)&gt;0,Q2369,IFERROR(VLOOKUP(D2369,条件付き不可!E:Y,21,0),0))</f>
        <v>0</v>
      </c>
    </row>
    <row r="2370" spans="1:22">
      <c r="A2370" s="53" t="str">
        <f t="shared" si="517"/>
        <v>061016</v>
      </c>
      <c r="B2370" s="53">
        <v>36</v>
      </c>
      <c r="C2370">
        <v>2369</v>
      </c>
      <c r="D2370">
        <v>61016</v>
      </c>
      <c r="E2370" t="s">
        <v>3044</v>
      </c>
      <c r="F2370" t="s">
        <v>1443</v>
      </c>
      <c r="G2370" t="str">
        <f>VLOOKUP(A2370,GIS!A:B,2,0)</f>
        <v>五香西2B</v>
      </c>
      <c r="H2370" t="s">
        <v>1439</v>
      </c>
      <c r="I2370" t="s">
        <v>2622</v>
      </c>
      <c r="J2370" s="66">
        <v>470</v>
      </c>
      <c r="K2370" s="66">
        <v>470</v>
      </c>
      <c r="L2370" s="66">
        <v>470</v>
      </c>
      <c r="M2370" s="66">
        <v>470</v>
      </c>
      <c r="N2370" s="66">
        <f>VLOOKUP(A2370,GIS!A:C,3,0)</f>
        <v>470</v>
      </c>
      <c r="O2370" s="66" t="str">
        <f t="shared" si="514"/>
        <v/>
      </c>
      <c r="P2370" s="66" t="str">
        <f t="shared" si="518"/>
        <v/>
      </c>
      <c r="Q2370" s="66">
        <f t="shared" si="515"/>
        <v>470</v>
      </c>
      <c r="R2370" s="66">
        <f t="shared" si="516"/>
        <v>470</v>
      </c>
      <c r="S2370" s="66">
        <f>Q2370-U2370-SUMIFS(条件付き不可!X:X,条件付き不可!E:E,D2370)</f>
        <v>470</v>
      </c>
      <c r="T2370" s="66">
        <f t="shared" si="513"/>
        <v>470</v>
      </c>
      <c r="U2370" s="66">
        <f>IF(COUNTIFS(条件付き不可!$E:$E,$D2370,条件付き不可!$C:$C,条件付き不可!$V$3)&gt;0,Q2370,SUMIFS(条件付き不可!$L:$L,条件付き不可!$E:$E,$D2370,条件付き不可!$C:$C,U$1))</f>
        <v>0</v>
      </c>
      <c r="V2370" s="66">
        <f>IF(COUNTIFS(条件付き不可!$E:$E,$D2370,条件付き不可!$C:$C,条件付き不可!$V$5)&gt;0,Q2370,IFERROR(VLOOKUP(D2370,条件付き不可!E:Y,21,0),0))</f>
        <v>0</v>
      </c>
    </row>
    <row r="2371" spans="1:22">
      <c r="A2371" s="53" t="str">
        <f t="shared" si="517"/>
        <v>061092</v>
      </c>
      <c r="B2371" s="53">
        <v>36</v>
      </c>
      <c r="C2371">
        <v>2370</v>
      </c>
      <c r="D2371">
        <v>61092</v>
      </c>
      <c r="E2371" t="s">
        <v>3044</v>
      </c>
      <c r="F2371" t="s">
        <v>1443</v>
      </c>
      <c r="G2371" t="str">
        <f>VLOOKUP(A2371,GIS!A:B,2,0)</f>
        <v>五香西2C3</v>
      </c>
      <c r="H2371" t="s">
        <v>1439</v>
      </c>
      <c r="I2371" t="s">
        <v>2622</v>
      </c>
      <c r="J2371" s="66">
        <v>500</v>
      </c>
      <c r="K2371" s="66">
        <v>500</v>
      </c>
      <c r="L2371" s="66">
        <v>500</v>
      </c>
      <c r="M2371" s="66">
        <v>500</v>
      </c>
      <c r="N2371" s="66">
        <f>VLOOKUP(A2371,GIS!A:C,3,0)</f>
        <v>500</v>
      </c>
      <c r="O2371" s="66" t="str">
        <f t="shared" si="514"/>
        <v/>
      </c>
      <c r="P2371" s="66" t="str">
        <f t="shared" si="518"/>
        <v/>
      </c>
      <c r="Q2371" s="66">
        <f t="shared" si="515"/>
        <v>500</v>
      </c>
      <c r="R2371" s="66">
        <f t="shared" si="516"/>
        <v>500</v>
      </c>
      <c r="S2371" s="66">
        <f>Q2371-U2371-SUMIFS(条件付き不可!X:X,条件付き不可!E:E,D2371)</f>
        <v>500</v>
      </c>
      <c r="T2371" s="66">
        <f t="shared" si="513"/>
        <v>500</v>
      </c>
      <c r="U2371" s="66">
        <f>IF(COUNTIFS(条件付き不可!$E:$E,$D2371,条件付き不可!$C:$C,条件付き不可!$V$3)&gt;0,Q2371,SUMIFS(条件付き不可!$L:$L,条件付き不可!$E:$E,$D2371,条件付き不可!$C:$C,U$1))</f>
        <v>0</v>
      </c>
      <c r="V2371" s="66">
        <f>IF(COUNTIFS(条件付き不可!$E:$E,$D2371,条件付き不可!$C:$C,条件付き不可!$V$5)&gt;0,Q2371,IFERROR(VLOOKUP(D2371,条件付き不可!E:Y,21,0),0))</f>
        <v>0</v>
      </c>
    </row>
    <row r="2372" spans="1:22">
      <c r="A2372" s="53" t="str">
        <f t="shared" si="517"/>
        <v>061088</v>
      </c>
      <c r="B2372" s="53">
        <v>36</v>
      </c>
      <c r="C2372">
        <v>2371</v>
      </c>
      <c r="D2372">
        <v>61088</v>
      </c>
      <c r="E2372" t="s">
        <v>3044</v>
      </c>
      <c r="F2372" t="s">
        <v>1443</v>
      </c>
      <c r="G2372" t="str">
        <f>VLOOKUP(A2372,GIS!A:B,2,0)</f>
        <v>五香西3・4</v>
      </c>
      <c r="H2372" t="s">
        <v>1439</v>
      </c>
      <c r="I2372" t="s">
        <v>2622</v>
      </c>
      <c r="J2372" s="66">
        <v>400</v>
      </c>
      <c r="K2372" s="66">
        <v>400</v>
      </c>
      <c r="L2372" s="66">
        <v>400</v>
      </c>
      <c r="M2372" s="66">
        <v>400</v>
      </c>
      <c r="N2372" s="66">
        <f>VLOOKUP(A2372,GIS!A:C,3,0)</f>
        <v>400</v>
      </c>
      <c r="O2372" s="66" t="str">
        <f t="shared" si="514"/>
        <v/>
      </c>
      <c r="P2372" s="66" t="str">
        <f t="shared" si="518"/>
        <v/>
      </c>
      <c r="Q2372" s="66">
        <f t="shared" si="515"/>
        <v>400</v>
      </c>
      <c r="R2372" s="66">
        <f t="shared" si="516"/>
        <v>400</v>
      </c>
      <c r="S2372" s="66">
        <f>Q2372-U2372-SUMIFS(条件付き不可!X:X,条件付き不可!E:E,D2372)</f>
        <v>400</v>
      </c>
      <c r="T2372" s="66">
        <f t="shared" si="513"/>
        <v>400</v>
      </c>
      <c r="U2372" s="66">
        <f>IF(COUNTIFS(条件付き不可!$E:$E,$D2372,条件付き不可!$C:$C,条件付き不可!$V$3)&gt;0,Q2372,SUMIFS(条件付き不可!$L:$L,条件付き不可!$E:$E,$D2372,条件付き不可!$C:$C,U$1))</f>
        <v>0</v>
      </c>
      <c r="V2372" s="66">
        <f>IF(COUNTIFS(条件付き不可!$E:$E,$D2372,条件付き不可!$C:$C,条件付き不可!$V$5)&gt;0,Q2372,IFERROR(VLOOKUP(D2372,条件付き不可!E:Y,21,0),0))</f>
        <v>0</v>
      </c>
    </row>
    <row r="2373" spans="1:22">
      <c r="A2373" s="53" t="str">
        <f t="shared" si="517"/>
        <v>061018</v>
      </c>
      <c r="B2373" s="53">
        <v>36</v>
      </c>
      <c r="C2373">
        <v>2372</v>
      </c>
      <c r="D2373">
        <v>61018</v>
      </c>
      <c r="E2373" t="s">
        <v>3044</v>
      </c>
      <c r="F2373" t="s">
        <v>1443</v>
      </c>
      <c r="G2373" t="str">
        <f>VLOOKUP(A2373,GIS!A:B,2,0)</f>
        <v>五香南1</v>
      </c>
      <c r="H2373" t="s">
        <v>1439</v>
      </c>
      <c r="I2373" t="s">
        <v>2622</v>
      </c>
      <c r="J2373" s="66">
        <v>390</v>
      </c>
      <c r="K2373" s="66">
        <v>390</v>
      </c>
      <c r="L2373" s="66">
        <v>390</v>
      </c>
      <c r="M2373" s="66">
        <v>390</v>
      </c>
      <c r="N2373" s="66">
        <f>VLOOKUP(A2373,GIS!A:C,3,0)</f>
        <v>390</v>
      </c>
      <c r="O2373" s="66" t="str">
        <f t="shared" si="514"/>
        <v/>
      </c>
      <c r="P2373" s="66" t="str">
        <f t="shared" si="518"/>
        <v/>
      </c>
      <c r="Q2373" s="66">
        <f t="shared" si="515"/>
        <v>390</v>
      </c>
      <c r="R2373" s="66">
        <f t="shared" si="516"/>
        <v>390</v>
      </c>
      <c r="S2373" s="66">
        <f>Q2373-U2373-SUMIFS(条件付き不可!X:X,条件付き不可!E:E,D2373)</f>
        <v>390</v>
      </c>
      <c r="T2373" s="66">
        <f t="shared" si="513"/>
        <v>390</v>
      </c>
      <c r="U2373" s="66">
        <f>IF(COUNTIFS(条件付き不可!$E:$E,$D2373,条件付き不可!$C:$C,条件付き不可!$V$3)&gt;0,Q2373,SUMIFS(条件付き不可!$L:$L,条件付き不可!$E:$E,$D2373,条件付き不可!$C:$C,U$1))</f>
        <v>0</v>
      </c>
      <c r="V2373" s="66">
        <f>IF(COUNTIFS(条件付き不可!$E:$E,$D2373,条件付き不可!$C:$C,条件付き不可!$V$5)&gt;0,Q2373,IFERROR(VLOOKUP(D2373,条件付き不可!E:Y,21,0),0))</f>
        <v>0</v>
      </c>
    </row>
    <row r="2374" spans="1:22">
      <c r="A2374" s="53" t="str">
        <f t="shared" si="517"/>
        <v>061019</v>
      </c>
      <c r="B2374" s="53">
        <v>36</v>
      </c>
      <c r="C2374">
        <v>2373</v>
      </c>
      <c r="D2374">
        <v>61019</v>
      </c>
      <c r="E2374" t="s">
        <v>3044</v>
      </c>
      <c r="F2374" t="s">
        <v>1443</v>
      </c>
      <c r="G2374" t="str">
        <f>VLOOKUP(A2374,GIS!A:B,2,0)</f>
        <v>五香南2</v>
      </c>
      <c r="H2374" t="s">
        <v>1439</v>
      </c>
      <c r="I2374" t="s">
        <v>2622</v>
      </c>
      <c r="J2374" s="66">
        <v>870</v>
      </c>
      <c r="K2374" s="66">
        <v>870</v>
      </c>
      <c r="L2374" s="66">
        <v>870</v>
      </c>
      <c r="M2374" s="66">
        <v>870</v>
      </c>
      <c r="N2374" s="66">
        <f>VLOOKUP(A2374,GIS!A:C,3,0)</f>
        <v>870</v>
      </c>
      <c r="O2374" s="66" t="str">
        <f t="shared" si="514"/>
        <v/>
      </c>
      <c r="P2374" s="66" t="str">
        <f t="shared" si="518"/>
        <v/>
      </c>
      <c r="Q2374" s="66">
        <f t="shared" si="515"/>
        <v>870</v>
      </c>
      <c r="R2374" s="66">
        <f t="shared" si="516"/>
        <v>870</v>
      </c>
      <c r="S2374" s="66">
        <f>Q2374-U2374-SUMIFS(条件付き不可!X:X,条件付き不可!E:E,D2374)</f>
        <v>870</v>
      </c>
      <c r="T2374" s="66">
        <f t="shared" si="513"/>
        <v>870</v>
      </c>
      <c r="U2374" s="66">
        <f>IF(COUNTIFS(条件付き不可!$E:$E,$D2374,条件付き不可!$C:$C,条件付き不可!$V$3)&gt;0,Q2374,SUMIFS(条件付き不可!$L:$L,条件付き不可!$E:$E,$D2374,条件付き不可!$C:$C,U$1))</f>
        <v>0</v>
      </c>
      <c r="V2374" s="66">
        <f>IF(COUNTIFS(条件付き不可!$E:$E,$D2374,条件付き不可!$C:$C,条件付き不可!$V$5)&gt;0,Q2374,IFERROR(VLOOKUP(D2374,条件付き不可!E:Y,21,0),0))</f>
        <v>0</v>
      </c>
    </row>
    <row r="2375" spans="1:22">
      <c r="A2375" s="53" t="str">
        <f t="shared" si="517"/>
        <v>061020</v>
      </c>
      <c r="B2375" s="53">
        <v>36</v>
      </c>
      <c r="C2375">
        <v>2374</v>
      </c>
      <c r="D2375">
        <v>61020</v>
      </c>
      <c r="E2375" t="s">
        <v>3044</v>
      </c>
      <c r="F2375" t="s">
        <v>1443</v>
      </c>
      <c r="G2375" t="str">
        <f>VLOOKUP(A2375,GIS!A:B,2,0)</f>
        <v>五香南3</v>
      </c>
      <c r="H2375" t="s">
        <v>1439</v>
      </c>
      <c r="I2375" t="s">
        <v>2622</v>
      </c>
      <c r="J2375" s="66">
        <v>490</v>
      </c>
      <c r="K2375" s="66">
        <v>490</v>
      </c>
      <c r="L2375" s="66">
        <v>490</v>
      </c>
      <c r="M2375" s="66">
        <v>490</v>
      </c>
      <c r="N2375" s="66">
        <f>VLOOKUP(A2375,GIS!A:C,3,0)</f>
        <v>490</v>
      </c>
      <c r="O2375" s="66" t="str">
        <f t="shared" si="514"/>
        <v/>
      </c>
      <c r="P2375" s="66" t="str">
        <f t="shared" si="518"/>
        <v/>
      </c>
      <c r="Q2375" s="66">
        <f t="shared" si="515"/>
        <v>490</v>
      </c>
      <c r="R2375" s="66">
        <f t="shared" si="516"/>
        <v>490</v>
      </c>
      <c r="S2375" s="66">
        <f>Q2375-U2375-SUMIFS(条件付き不可!X:X,条件付き不可!E:E,D2375)</f>
        <v>490</v>
      </c>
      <c r="T2375" s="66">
        <f t="shared" si="513"/>
        <v>490</v>
      </c>
      <c r="U2375" s="66">
        <f>IF(COUNTIFS(条件付き不可!$E:$E,$D2375,条件付き不可!$C:$C,条件付き不可!$V$3)&gt;0,Q2375,SUMIFS(条件付き不可!$L:$L,条件付き不可!$E:$E,$D2375,条件付き不可!$C:$C,U$1))</f>
        <v>0</v>
      </c>
      <c r="V2375" s="66">
        <f>IF(COUNTIFS(条件付き不可!$E:$E,$D2375,条件付き不可!$C:$C,条件付き不可!$V$5)&gt;0,Q2375,IFERROR(VLOOKUP(D2375,条件付き不可!E:Y,21,0),0))</f>
        <v>0</v>
      </c>
    </row>
    <row r="2376" spans="1:22">
      <c r="A2376" s="53" t="str">
        <f t="shared" si="517"/>
        <v>061021</v>
      </c>
      <c r="B2376" s="53">
        <v>36</v>
      </c>
      <c r="C2376">
        <v>2375</v>
      </c>
      <c r="D2376">
        <v>61021</v>
      </c>
      <c r="E2376" t="s">
        <v>3044</v>
      </c>
      <c r="F2376" t="s">
        <v>1460</v>
      </c>
      <c r="G2376" t="str">
        <f>VLOOKUP(A2376,GIS!A:B,2,0)</f>
        <v>常盤平1</v>
      </c>
      <c r="H2376" t="s">
        <v>1439</v>
      </c>
      <c r="I2376" t="s">
        <v>2622</v>
      </c>
      <c r="J2376" s="66">
        <v>475</v>
      </c>
      <c r="K2376" s="66">
        <v>475</v>
      </c>
      <c r="L2376" s="66">
        <v>475</v>
      </c>
      <c r="M2376" s="66">
        <v>475</v>
      </c>
      <c r="N2376" s="66">
        <f>VLOOKUP(A2376,GIS!A:C,3,0)</f>
        <v>475</v>
      </c>
      <c r="O2376" s="66" t="str">
        <f t="shared" si="514"/>
        <v/>
      </c>
      <c r="P2376" s="66" t="str">
        <f t="shared" si="518"/>
        <v/>
      </c>
      <c r="Q2376" s="66">
        <f t="shared" si="515"/>
        <v>475</v>
      </c>
      <c r="R2376" s="66">
        <f t="shared" si="516"/>
        <v>475</v>
      </c>
      <c r="S2376" s="66">
        <f>Q2376-U2376-SUMIFS(条件付き不可!X:X,条件付き不可!E:E,D2376)</f>
        <v>475</v>
      </c>
      <c r="T2376" s="66">
        <f t="shared" ref="T2376:T2440" si="519">Q2376-V2376</f>
        <v>475</v>
      </c>
      <c r="U2376" s="66">
        <f>IF(COUNTIFS(条件付き不可!$E:$E,$D2376,条件付き不可!$C:$C,条件付き不可!$V$3)&gt;0,Q2376,SUMIFS(条件付き不可!$L:$L,条件付き不可!$E:$E,$D2376,条件付き不可!$C:$C,U$1))</f>
        <v>0</v>
      </c>
      <c r="V2376" s="66">
        <f>IF(COUNTIFS(条件付き不可!$E:$E,$D2376,条件付き不可!$C:$C,条件付き不可!$V$5)&gt;0,Q2376,IFERROR(VLOOKUP(D2376,条件付き不可!E:Y,21,0),0))</f>
        <v>0</v>
      </c>
    </row>
    <row r="2377" spans="1:22">
      <c r="A2377" s="53" t="str">
        <f t="shared" si="517"/>
        <v>061022</v>
      </c>
      <c r="B2377" s="53">
        <v>36</v>
      </c>
      <c r="C2377">
        <v>2376</v>
      </c>
      <c r="D2377">
        <v>61022</v>
      </c>
      <c r="E2377" t="s">
        <v>3044</v>
      </c>
      <c r="F2377" t="s">
        <v>1460</v>
      </c>
      <c r="G2377" t="str">
        <f>VLOOKUP(A2377,GIS!A:B,2,0)</f>
        <v>常盤平2A</v>
      </c>
      <c r="H2377" t="s">
        <v>1439</v>
      </c>
      <c r="I2377" t="s">
        <v>2622</v>
      </c>
      <c r="J2377" s="66">
        <v>870</v>
      </c>
      <c r="K2377" s="66">
        <v>870</v>
      </c>
      <c r="L2377" s="66">
        <v>870</v>
      </c>
      <c r="M2377" s="66">
        <v>870</v>
      </c>
      <c r="N2377" s="66">
        <f>VLOOKUP(A2377,GIS!A:C,3,0)</f>
        <v>870</v>
      </c>
      <c r="O2377" s="66" t="str">
        <f t="shared" si="514"/>
        <v/>
      </c>
      <c r="P2377" s="66" t="str">
        <f t="shared" si="518"/>
        <v/>
      </c>
      <c r="Q2377" s="66">
        <f t="shared" si="515"/>
        <v>870</v>
      </c>
      <c r="R2377" s="66">
        <f t="shared" si="516"/>
        <v>870</v>
      </c>
      <c r="S2377" s="66">
        <f>Q2377-U2377-SUMIFS(条件付き不可!X:X,条件付き不可!E:E,D2377)</f>
        <v>870</v>
      </c>
      <c r="T2377" s="66">
        <f t="shared" si="519"/>
        <v>870</v>
      </c>
      <c r="U2377" s="66">
        <f>IF(COUNTIFS(条件付き不可!$E:$E,$D2377,条件付き不可!$C:$C,条件付き不可!$V$3)&gt;0,Q2377,SUMIFS(条件付き不可!$L:$L,条件付き不可!$E:$E,$D2377,条件付き不可!$C:$C,U$1))</f>
        <v>0</v>
      </c>
      <c r="V2377" s="66">
        <f>IF(COUNTIFS(条件付き不可!$E:$E,$D2377,条件付き不可!$C:$C,条件付き不可!$V$5)&gt;0,Q2377,IFERROR(VLOOKUP(D2377,条件付き不可!E:Y,21,0),0))</f>
        <v>0</v>
      </c>
    </row>
    <row r="2378" spans="1:22">
      <c r="A2378" s="53" t="str">
        <f t="shared" si="517"/>
        <v>061023</v>
      </c>
      <c r="B2378" s="53">
        <v>36</v>
      </c>
      <c r="C2378">
        <v>2377</v>
      </c>
      <c r="D2378">
        <v>61023</v>
      </c>
      <c r="E2378" t="s">
        <v>3044</v>
      </c>
      <c r="F2378" t="s">
        <v>1460</v>
      </c>
      <c r="G2378" t="str">
        <f>VLOOKUP(A2378,GIS!A:B,2,0)</f>
        <v>常盤平2B</v>
      </c>
      <c r="H2378" t="s">
        <v>1439</v>
      </c>
      <c r="I2378" t="s">
        <v>2622</v>
      </c>
      <c r="J2378" s="66">
        <v>485</v>
      </c>
      <c r="K2378" s="66">
        <v>485</v>
      </c>
      <c r="L2378" s="66">
        <v>485</v>
      </c>
      <c r="M2378" s="66">
        <v>485</v>
      </c>
      <c r="N2378" s="66">
        <f>VLOOKUP(A2378,GIS!A:C,3,0)</f>
        <v>485</v>
      </c>
      <c r="O2378" s="66" t="str">
        <f t="shared" si="514"/>
        <v/>
      </c>
      <c r="P2378" s="66" t="str">
        <f t="shared" si="518"/>
        <v/>
      </c>
      <c r="Q2378" s="66">
        <f t="shared" si="515"/>
        <v>485</v>
      </c>
      <c r="R2378" s="66">
        <f t="shared" si="516"/>
        <v>485</v>
      </c>
      <c r="S2378" s="66">
        <f>Q2378-U2378-SUMIFS(条件付き不可!X:X,条件付き不可!E:E,D2378)</f>
        <v>485</v>
      </c>
      <c r="T2378" s="66">
        <f t="shared" si="519"/>
        <v>485</v>
      </c>
      <c r="U2378" s="66">
        <f>IF(COUNTIFS(条件付き不可!$E:$E,$D2378,条件付き不可!$C:$C,条件付き不可!$V$3)&gt;0,Q2378,SUMIFS(条件付き不可!$L:$L,条件付き不可!$E:$E,$D2378,条件付き不可!$C:$C,U$1))</f>
        <v>0</v>
      </c>
      <c r="V2378" s="66">
        <f>IF(COUNTIFS(条件付き不可!$E:$E,$D2378,条件付き不可!$C:$C,条件付き不可!$V$5)&gt;0,Q2378,IFERROR(VLOOKUP(D2378,条件付き不可!E:Y,21,0),0))</f>
        <v>0</v>
      </c>
    </row>
    <row r="2379" spans="1:22">
      <c r="A2379" s="53" t="str">
        <f t="shared" si="517"/>
        <v>061024</v>
      </c>
      <c r="B2379" s="53">
        <v>36</v>
      </c>
      <c r="C2379">
        <v>2378</v>
      </c>
      <c r="D2379">
        <v>61024</v>
      </c>
      <c r="E2379" t="s">
        <v>3044</v>
      </c>
      <c r="F2379" t="s">
        <v>1460</v>
      </c>
      <c r="G2379" t="str">
        <f>VLOOKUP(A2379,GIS!A:B,2,0)</f>
        <v>常盤平2C</v>
      </c>
      <c r="H2379" t="s">
        <v>1439</v>
      </c>
      <c r="I2379" t="s">
        <v>2622</v>
      </c>
      <c r="J2379" s="66">
        <v>670</v>
      </c>
      <c r="K2379" s="66">
        <v>670</v>
      </c>
      <c r="L2379" s="66">
        <v>670</v>
      </c>
      <c r="M2379" s="66">
        <v>670</v>
      </c>
      <c r="N2379" s="66">
        <f>VLOOKUP(A2379,GIS!A:C,3,0)</f>
        <v>670</v>
      </c>
      <c r="O2379" s="66" t="str">
        <f t="shared" si="514"/>
        <v/>
      </c>
      <c r="P2379" s="66" t="str">
        <f t="shared" si="518"/>
        <v/>
      </c>
      <c r="Q2379" s="66">
        <f t="shared" si="515"/>
        <v>670</v>
      </c>
      <c r="R2379" s="66">
        <f t="shared" si="516"/>
        <v>670</v>
      </c>
      <c r="S2379" s="66">
        <f>Q2379-U2379-SUMIFS(条件付き不可!X:X,条件付き不可!E:E,D2379)</f>
        <v>670</v>
      </c>
      <c r="T2379" s="66">
        <f t="shared" si="519"/>
        <v>670</v>
      </c>
      <c r="U2379" s="66">
        <f>IF(COUNTIFS(条件付き不可!$E:$E,$D2379,条件付き不可!$C:$C,条件付き不可!$V$3)&gt;0,Q2379,SUMIFS(条件付き不可!$L:$L,条件付き不可!$E:$E,$D2379,条件付き不可!$C:$C,U$1))</f>
        <v>0</v>
      </c>
      <c r="V2379" s="66">
        <f>IF(COUNTIFS(条件付き不可!$E:$E,$D2379,条件付き不可!$C:$C,条件付き不可!$V$5)&gt;0,Q2379,IFERROR(VLOOKUP(D2379,条件付き不可!E:Y,21,0),0))</f>
        <v>0</v>
      </c>
    </row>
    <row r="2380" spans="1:22">
      <c r="A2380" s="53" t="str">
        <f t="shared" si="517"/>
        <v>061025</v>
      </c>
      <c r="B2380" s="53">
        <v>36</v>
      </c>
      <c r="C2380">
        <v>2379</v>
      </c>
      <c r="D2380">
        <v>61025</v>
      </c>
      <c r="E2380" t="s">
        <v>3044</v>
      </c>
      <c r="F2380" t="s">
        <v>1460</v>
      </c>
      <c r="G2380" t="str">
        <f>VLOOKUP(A2380,GIS!A:B,2,0)</f>
        <v>常盤平3A</v>
      </c>
      <c r="H2380" t="s">
        <v>1439</v>
      </c>
      <c r="I2380" t="s">
        <v>2622</v>
      </c>
      <c r="J2380" s="66">
        <v>480</v>
      </c>
      <c r="K2380" s="66">
        <v>480</v>
      </c>
      <c r="L2380" s="66">
        <v>480</v>
      </c>
      <c r="M2380" s="66">
        <v>480</v>
      </c>
      <c r="N2380" s="66">
        <f>VLOOKUP(A2380,GIS!A:C,3,0)</f>
        <v>480</v>
      </c>
      <c r="O2380" s="66" t="str">
        <f t="shared" si="514"/>
        <v/>
      </c>
      <c r="P2380" s="66" t="str">
        <f t="shared" si="518"/>
        <v/>
      </c>
      <c r="Q2380" s="66">
        <f t="shared" si="515"/>
        <v>480</v>
      </c>
      <c r="R2380" s="66">
        <f t="shared" si="516"/>
        <v>480</v>
      </c>
      <c r="S2380" s="66">
        <f>Q2380-U2380-SUMIFS(条件付き不可!X:X,条件付き不可!E:E,D2380)</f>
        <v>480</v>
      </c>
      <c r="T2380" s="66">
        <f t="shared" si="519"/>
        <v>480</v>
      </c>
      <c r="U2380" s="66">
        <f>IF(COUNTIFS(条件付き不可!$E:$E,$D2380,条件付き不可!$C:$C,条件付き不可!$V$3)&gt;0,Q2380,SUMIFS(条件付き不可!$L:$L,条件付き不可!$E:$E,$D2380,条件付き不可!$C:$C,U$1))</f>
        <v>0</v>
      </c>
      <c r="V2380" s="66">
        <f>IF(COUNTIFS(条件付き不可!$E:$E,$D2380,条件付き不可!$C:$C,条件付き不可!$V$5)&gt;0,Q2380,IFERROR(VLOOKUP(D2380,条件付き不可!E:Y,21,0),0))</f>
        <v>0</v>
      </c>
    </row>
    <row r="2381" spans="1:22">
      <c r="A2381" s="53" t="str">
        <f t="shared" si="517"/>
        <v>061026</v>
      </c>
      <c r="B2381" s="53">
        <v>36</v>
      </c>
      <c r="C2381">
        <v>2380</v>
      </c>
      <c r="D2381">
        <v>61026</v>
      </c>
      <c r="E2381" t="s">
        <v>3044</v>
      </c>
      <c r="F2381" t="s">
        <v>1460</v>
      </c>
      <c r="G2381" t="str">
        <f>VLOOKUP(A2381,GIS!A:B,2,0)</f>
        <v>常盤平3B</v>
      </c>
      <c r="H2381" t="s">
        <v>1439</v>
      </c>
      <c r="I2381" t="s">
        <v>2622</v>
      </c>
      <c r="J2381" s="66">
        <v>720</v>
      </c>
      <c r="K2381" s="66">
        <v>720</v>
      </c>
      <c r="L2381" s="66">
        <v>720</v>
      </c>
      <c r="M2381" s="66">
        <v>720</v>
      </c>
      <c r="N2381" s="66">
        <f>VLOOKUP(A2381,GIS!A:C,3,0)</f>
        <v>720</v>
      </c>
      <c r="O2381" s="66" t="str">
        <f t="shared" si="514"/>
        <v/>
      </c>
      <c r="P2381" s="66" t="str">
        <f t="shared" si="518"/>
        <v/>
      </c>
      <c r="Q2381" s="66">
        <f t="shared" si="515"/>
        <v>720</v>
      </c>
      <c r="R2381" s="66">
        <f t="shared" si="516"/>
        <v>720</v>
      </c>
      <c r="S2381" s="66">
        <f>Q2381-U2381-SUMIFS(条件付き不可!X:X,条件付き不可!E:E,D2381)</f>
        <v>720</v>
      </c>
      <c r="T2381" s="66">
        <f t="shared" si="519"/>
        <v>720</v>
      </c>
      <c r="U2381" s="66">
        <f>IF(COUNTIFS(条件付き不可!$E:$E,$D2381,条件付き不可!$C:$C,条件付き不可!$V$3)&gt;0,Q2381,SUMIFS(条件付き不可!$L:$L,条件付き不可!$E:$E,$D2381,条件付き不可!$C:$C,U$1))</f>
        <v>0</v>
      </c>
      <c r="V2381" s="66">
        <f>IF(COUNTIFS(条件付き不可!$E:$E,$D2381,条件付き不可!$C:$C,条件付き不可!$V$5)&gt;0,Q2381,IFERROR(VLOOKUP(D2381,条件付き不可!E:Y,21,0),0))</f>
        <v>0</v>
      </c>
    </row>
    <row r="2382" spans="1:22">
      <c r="A2382" s="53" t="str">
        <f t="shared" si="517"/>
        <v>061027</v>
      </c>
      <c r="B2382" s="53">
        <v>36</v>
      </c>
      <c r="C2382">
        <v>2381</v>
      </c>
      <c r="D2382">
        <v>61027</v>
      </c>
      <c r="E2382" t="s">
        <v>3044</v>
      </c>
      <c r="F2382" t="s">
        <v>1460</v>
      </c>
      <c r="G2382" t="str">
        <f>VLOOKUP(A2382,GIS!A:B,2,0)</f>
        <v>常盤平3C</v>
      </c>
      <c r="H2382" t="s">
        <v>1439</v>
      </c>
      <c r="I2382" t="s">
        <v>2622</v>
      </c>
      <c r="J2382" s="66">
        <v>550</v>
      </c>
      <c r="K2382" s="66">
        <v>550</v>
      </c>
      <c r="L2382" s="66">
        <v>550</v>
      </c>
      <c r="M2382" s="66">
        <v>550</v>
      </c>
      <c r="N2382" s="66">
        <f>VLOOKUP(A2382,GIS!A:C,3,0)</f>
        <v>550</v>
      </c>
      <c r="O2382" s="66" t="str">
        <f t="shared" si="514"/>
        <v/>
      </c>
      <c r="P2382" s="66" t="str">
        <f t="shared" si="518"/>
        <v/>
      </c>
      <c r="Q2382" s="66">
        <f t="shared" si="515"/>
        <v>550</v>
      </c>
      <c r="R2382" s="66">
        <f t="shared" si="516"/>
        <v>550</v>
      </c>
      <c r="S2382" s="66">
        <f>Q2382-U2382-SUMIFS(条件付き不可!X:X,条件付き不可!E:E,D2382)</f>
        <v>550</v>
      </c>
      <c r="T2382" s="66">
        <f t="shared" si="519"/>
        <v>550</v>
      </c>
      <c r="U2382" s="66">
        <f>IF(COUNTIFS(条件付き不可!$E:$E,$D2382,条件付き不可!$C:$C,条件付き不可!$V$3)&gt;0,Q2382,SUMIFS(条件付き不可!$L:$L,条件付き不可!$E:$E,$D2382,条件付き不可!$C:$C,U$1))</f>
        <v>0</v>
      </c>
      <c r="V2382" s="66">
        <f>IF(COUNTIFS(条件付き不可!$E:$E,$D2382,条件付き不可!$C:$C,条件付き不可!$V$5)&gt;0,Q2382,IFERROR(VLOOKUP(D2382,条件付き不可!E:Y,21,0),0))</f>
        <v>0</v>
      </c>
    </row>
    <row r="2383" spans="1:22">
      <c r="A2383" s="53" t="str">
        <f t="shared" si="517"/>
        <v>061089</v>
      </c>
      <c r="B2383" s="53">
        <v>36</v>
      </c>
      <c r="C2383">
        <v>2382</v>
      </c>
      <c r="D2383">
        <v>61089</v>
      </c>
      <c r="E2383" t="s">
        <v>3044</v>
      </c>
      <c r="F2383" t="s">
        <v>1460</v>
      </c>
      <c r="G2383" t="str">
        <f>VLOOKUP(A2383,GIS!A:B,2,0)</f>
        <v>常盤平3D</v>
      </c>
      <c r="H2383" t="s">
        <v>1439</v>
      </c>
      <c r="I2383" t="s">
        <v>2622</v>
      </c>
      <c r="J2383" s="66">
        <v>300</v>
      </c>
      <c r="K2383" s="66">
        <v>300</v>
      </c>
      <c r="L2383" s="66">
        <v>300</v>
      </c>
      <c r="M2383" s="66">
        <v>300</v>
      </c>
      <c r="N2383" s="66">
        <f>VLOOKUP(A2383,GIS!A:C,3,0)</f>
        <v>300</v>
      </c>
      <c r="O2383" s="66" t="str">
        <f t="shared" si="514"/>
        <v/>
      </c>
      <c r="P2383" s="66" t="str">
        <f t="shared" si="518"/>
        <v/>
      </c>
      <c r="Q2383" s="66">
        <f t="shared" si="515"/>
        <v>300</v>
      </c>
      <c r="R2383" s="66">
        <f t="shared" si="516"/>
        <v>300</v>
      </c>
      <c r="S2383" s="66">
        <f>Q2383-U2383-SUMIFS(条件付き不可!X:X,条件付き不可!E:E,D2383)</f>
        <v>300</v>
      </c>
      <c r="T2383" s="66">
        <f t="shared" si="519"/>
        <v>300</v>
      </c>
      <c r="U2383" s="66">
        <f>IF(COUNTIFS(条件付き不可!$E:$E,$D2383,条件付き不可!$C:$C,条件付き不可!$V$3)&gt;0,Q2383,SUMIFS(条件付き不可!$L:$L,条件付き不可!$E:$E,$D2383,条件付き不可!$C:$C,U$1))</f>
        <v>0</v>
      </c>
      <c r="V2383" s="66">
        <f>IF(COUNTIFS(条件付き不可!$E:$E,$D2383,条件付き不可!$C:$C,条件付き不可!$V$5)&gt;0,Q2383,IFERROR(VLOOKUP(D2383,条件付き不可!E:Y,21,0),0))</f>
        <v>0</v>
      </c>
    </row>
    <row r="2384" spans="1:22">
      <c r="A2384" s="53" t="str">
        <f t="shared" si="517"/>
        <v>061093</v>
      </c>
      <c r="B2384" s="53">
        <v>36</v>
      </c>
      <c r="C2384">
        <v>2383</v>
      </c>
      <c r="D2384">
        <v>61093</v>
      </c>
      <c r="E2384" t="s">
        <v>3044</v>
      </c>
      <c r="F2384" t="s">
        <v>1460</v>
      </c>
      <c r="G2384" t="str">
        <f>VLOOKUP(A2384,GIS!A:B,2,0)</f>
        <v>常盤平3E</v>
      </c>
      <c r="H2384" t="s">
        <v>1439</v>
      </c>
      <c r="I2384" t="s">
        <v>2622</v>
      </c>
      <c r="J2384" s="66">
        <v>580</v>
      </c>
      <c r="K2384" s="66">
        <v>580</v>
      </c>
      <c r="L2384" s="66">
        <v>580</v>
      </c>
      <c r="M2384" s="66">
        <v>580</v>
      </c>
      <c r="N2384" s="66">
        <f>VLOOKUP(A2384,GIS!A:C,3,0)</f>
        <v>580</v>
      </c>
      <c r="O2384" s="66" t="str">
        <f t="shared" si="514"/>
        <v/>
      </c>
      <c r="P2384" s="66" t="str">
        <f t="shared" si="518"/>
        <v/>
      </c>
      <c r="Q2384" s="66">
        <f t="shared" si="515"/>
        <v>580</v>
      </c>
      <c r="R2384" s="66">
        <f t="shared" si="516"/>
        <v>580</v>
      </c>
      <c r="S2384" s="66">
        <f>Q2384-U2384-SUMIFS(条件付き不可!X:X,条件付き不可!E:E,D2384)</f>
        <v>580</v>
      </c>
      <c r="T2384" s="66">
        <f t="shared" si="519"/>
        <v>580</v>
      </c>
      <c r="U2384" s="66">
        <f>IF(COUNTIFS(条件付き不可!$E:$E,$D2384,条件付き不可!$C:$C,条件付き不可!$V$3)&gt;0,Q2384,SUMIFS(条件付き不可!$L:$L,条件付き不可!$E:$E,$D2384,条件付き不可!$C:$C,U$1))</f>
        <v>0</v>
      </c>
      <c r="V2384" s="66">
        <f>IF(COUNTIFS(条件付き不可!$E:$E,$D2384,条件付き不可!$C:$C,条件付き不可!$V$5)&gt;0,Q2384,IFERROR(VLOOKUP(D2384,条件付き不可!E:Y,21,0),0))</f>
        <v>0</v>
      </c>
    </row>
    <row r="2385" spans="1:22">
      <c r="A2385" s="53" t="str">
        <f t="shared" si="517"/>
        <v>061028</v>
      </c>
      <c r="B2385" s="53">
        <v>36</v>
      </c>
      <c r="C2385">
        <v>2384</v>
      </c>
      <c r="D2385">
        <v>61028</v>
      </c>
      <c r="E2385" t="s">
        <v>3044</v>
      </c>
      <c r="F2385" t="s">
        <v>1460</v>
      </c>
      <c r="G2385" t="str">
        <f>VLOOKUP(A2385,GIS!A:B,2,0)</f>
        <v>常盤平4A</v>
      </c>
      <c r="H2385" t="s">
        <v>1439</v>
      </c>
      <c r="I2385" t="s">
        <v>2622</v>
      </c>
      <c r="J2385" s="66">
        <v>870</v>
      </c>
      <c r="K2385" s="66">
        <v>870</v>
      </c>
      <c r="L2385" s="66">
        <v>870</v>
      </c>
      <c r="M2385" s="66">
        <v>870</v>
      </c>
      <c r="N2385" s="66">
        <f>VLOOKUP(A2385,GIS!A:C,3,0)</f>
        <v>870</v>
      </c>
      <c r="O2385" s="66" t="str">
        <f t="shared" si="514"/>
        <v/>
      </c>
      <c r="P2385" s="66" t="str">
        <f t="shared" si="518"/>
        <v/>
      </c>
      <c r="Q2385" s="66">
        <f t="shared" si="515"/>
        <v>870</v>
      </c>
      <c r="R2385" s="66">
        <f t="shared" si="516"/>
        <v>870</v>
      </c>
      <c r="S2385" s="66">
        <f>Q2385-U2385-SUMIFS(条件付き不可!X:X,条件付き不可!E:E,D2385)</f>
        <v>870</v>
      </c>
      <c r="T2385" s="66">
        <f t="shared" si="519"/>
        <v>870</v>
      </c>
      <c r="U2385" s="66">
        <f>IF(COUNTIFS(条件付き不可!$E:$E,$D2385,条件付き不可!$C:$C,条件付き不可!$V$3)&gt;0,Q2385,SUMIFS(条件付き不可!$L:$L,条件付き不可!$E:$E,$D2385,条件付き不可!$C:$C,U$1))</f>
        <v>0</v>
      </c>
      <c r="V2385" s="66">
        <f>IF(COUNTIFS(条件付き不可!$E:$E,$D2385,条件付き不可!$C:$C,条件付き不可!$V$5)&gt;0,Q2385,IFERROR(VLOOKUP(D2385,条件付き不可!E:Y,21,0),0))</f>
        <v>0</v>
      </c>
    </row>
    <row r="2386" spans="1:22">
      <c r="A2386" s="53" t="str">
        <f t="shared" si="517"/>
        <v>061029</v>
      </c>
      <c r="B2386" s="53">
        <v>36</v>
      </c>
      <c r="C2386">
        <v>2385</v>
      </c>
      <c r="D2386">
        <v>61029</v>
      </c>
      <c r="E2386" t="s">
        <v>3044</v>
      </c>
      <c r="F2386" t="s">
        <v>1460</v>
      </c>
      <c r="G2386" t="str">
        <f>VLOOKUP(A2386,GIS!A:B,2,0)</f>
        <v>常盤平4B</v>
      </c>
      <c r="H2386" t="s">
        <v>1439</v>
      </c>
      <c r="I2386" t="s">
        <v>2622</v>
      </c>
      <c r="J2386" s="66">
        <v>820</v>
      </c>
      <c r="K2386" s="66">
        <v>820</v>
      </c>
      <c r="L2386" s="66">
        <v>820</v>
      </c>
      <c r="M2386" s="66">
        <v>820</v>
      </c>
      <c r="N2386" s="66">
        <f>VLOOKUP(A2386,GIS!A:C,3,0)</f>
        <v>820</v>
      </c>
      <c r="O2386" s="66" t="str">
        <f t="shared" ref="O2386:O2450" si="520">IF(J2386=N2386,"","✕")</f>
        <v/>
      </c>
      <c r="P2386" s="66" t="str">
        <f t="shared" si="518"/>
        <v/>
      </c>
      <c r="Q2386" s="66">
        <f t="shared" ref="Q2386:Q2450" si="521">N2386</f>
        <v>820</v>
      </c>
      <c r="R2386" s="66">
        <f t="shared" ref="R2386:R2450" si="522">Q2386-U2386</f>
        <v>820</v>
      </c>
      <c r="S2386" s="66">
        <f>Q2386-U2386-SUMIFS(条件付き不可!X:X,条件付き不可!E:E,D2386)</f>
        <v>820</v>
      </c>
      <c r="T2386" s="66">
        <f t="shared" si="519"/>
        <v>820</v>
      </c>
      <c r="U2386" s="66">
        <f>IF(COUNTIFS(条件付き不可!$E:$E,$D2386,条件付き不可!$C:$C,条件付き不可!$V$3)&gt;0,Q2386,SUMIFS(条件付き不可!$L:$L,条件付き不可!$E:$E,$D2386,条件付き不可!$C:$C,U$1))</f>
        <v>0</v>
      </c>
      <c r="V2386" s="66">
        <f>IF(COUNTIFS(条件付き不可!$E:$E,$D2386,条件付き不可!$C:$C,条件付き不可!$V$5)&gt;0,Q2386,IFERROR(VLOOKUP(D2386,条件付き不可!E:Y,21,0),0))</f>
        <v>0</v>
      </c>
    </row>
    <row r="2387" spans="1:22">
      <c r="A2387" s="53" t="str">
        <f t="shared" si="517"/>
        <v>061030</v>
      </c>
      <c r="B2387" s="53">
        <v>36</v>
      </c>
      <c r="C2387">
        <v>2386</v>
      </c>
      <c r="D2387">
        <v>61030</v>
      </c>
      <c r="E2387" t="s">
        <v>3044</v>
      </c>
      <c r="F2387" t="s">
        <v>1460</v>
      </c>
      <c r="G2387" t="str">
        <f>VLOOKUP(A2387,GIS!A:B,2,0)</f>
        <v>常盤平4C</v>
      </c>
      <c r="H2387" t="s">
        <v>1439</v>
      </c>
      <c r="I2387" t="s">
        <v>2622</v>
      </c>
      <c r="J2387" s="66">
        <v>575</v>
      </c>
      <c r="K2387" s="66">
        <v>575</v>
      </c>
      <c r="L2387" s="66">
        <v>575</v>
      </c>
      <c r="M2387" s="66">
        <v>575</v>
      </c>
      <c r="N2387" s="66">
        <f>VLOOKUP(A2387,GIS!A:C,3,0)</f>
        <v>575</v>
      </c>
      <c r="O2387" s="66" t="str">
        <f t="shared" si="520"/>
        <v/>
      </c>
      <c r="P2387" s="66" t="str">
        <f t="shared" si="518"/>
        <v/>
      </c>
      <c r="Q2387" s="66">
        <f t="shared" si="521"/>
        <v>575</v>
      </c>
      <c r="R2387" s="66">
        <f t="shared" si="522"/>
        <v>575</v>
      </c>
      <c r="S2387" s="66">
        <f>Q2387-U2387-SUMIFS(条件付き不可!X:X,条件付き不可!E:E,D2387)</f>
        <v>575</v>
      </c>
      <c r="T2387" s="66">
        <f t="shared" si="519"/>
        <v>575</v>
      </c>
      <c r="U2387" s="66">
        <f>IF(COUNTIFS(条件付き不可!$E:$E,$D2387,条件付き不可!$C:$C,条件付き不可!$V$3)&gt;0,Q2387,SUMIFS(条件付き不可!$L:$L,条件付き不可!$E:$E,$D2387,条件付き不可!$C:$C,U$1))</f>
        <v>0</v>
      </c>
      <c r="V2387" s="66">
        <f>IF(COUNTIFS(条件付き不可!$E:$E,$D2387,条件付き不可!$C:$C,条件付き不可!$V$5)&gt;0,Q2387,IFERROR(VLOOKUP(D2387,条件付き不可!E:Y,21,0),0))</f>
        <v>0</v>
      </c>
    </row>
    <row r="2388" spans="1:22">
      <c r="A2388" s="53" t="str">
        <f t="shared" si="517"/>
        <v>061031</v>
      </c>
      <c r="B2388" s="53">
        <v>36</v>
      </c>
      <c r="C2388">
        <v>2387</v>
      </c>
      <c r="D2388">
        <v>61031</v>
      </c>
      <c r="E2388" t="s">
        <v>3044</v>
      </c>
      <c r="F2388" t="s">
        <v>1460</v>
      </c>
      <c r="G2388" t="str">
        <f>VLOOKUP(A2388,GIS!A:B,2,0)</f>
        <v>常盤平5A</v>
      </c>
      <c r="H2388" t="s">
        <v>1439</v>
      </c>
      <c r="I2388" t="s">
        <v>2622</v>
      </c>
      <c r="J2388" s="66">
        <v>480</v>
      </c>
      <c r="K2388" s="66">
        <v>480</v>
      </c>
      <c r="L2388" s="66">
        <v>480</v>
      </c>
      <c r="M2388" s="66">
        <v>480</v>
      </c>
      <c r="N2388" s="66">
        <f>VLOOKUP(A2388,GIS!A:C,3,0)</f>
        <v>480</v>
      </c>
      <c r="O2388" s="66" t="str">
        <f t="shared" si="520"/>
        <v/>
      </c>
      <c r="P2388" s="66" t="str">
        <f t="shared" si="518"/>
        <v/>
      </c>
      <c r="Q2388" s="66">
        <f t="shared" si="521"/>
        <v>480</v>
      </c>
      <c r="R2388" s="66">
        <f t="shared" si="522"/>
        <v>480</v>
      </c>
      <c r="S2388" s="66">
        <f>Q2388-U2388-SUMIFS(条件付き不可!X:X,条件付き不可!E:E,D2388)</f>
        <v>480</v>
      </c>
      <c r="T2388" s="66">
        <f t="shared" si="519"/>
        <v>480</v>
      </c>
      <c r="U2388" s="66">
        <f>IF(COUNTIFS(条件付き不可!$E:$E,$D2388,条件付き不可!$C:$C,条件付き不可!$V$3)&gt;0,Q2388,SUMIFS(条件付き不可!$L:$L,条件付き不可!$E:$E,$D2388,条件付き不可!$C:$C,U$1))</f>
        <v>0</v>
      </c>
      <c r="V2388" s="66">
        <f>IF(COUNTIFS(条件付き不可!$E:$E,$D2388,条件付き不可!$C:$C,条件付き不可!$V$5)&gt;0,Q2388,IFERROR(VLOOKUP(D2388,条件付き不可!E:Y,21,0),0))</f>
        <v>0</v>
      </c>
    </row>
    <row r="2389" spans="1:22">
      <c r="A2389" s="53" t="str">
        <f t="shared" si="517"/>
        <v>061032</v>
      </c>
      <c r="B2389" s="53">
        <v>36</v>
      </c>
      <c r="C2389">
        <v>2388</v>
      </c>
      <c r="D2389">
        <v>61032</v>
      </c>
      <c r="E2389" t="s">
        <v>3044</v>
      </c>
      <c r="F2389" t="s">
        <v>1460</v>
      </c>
      <c r="G2389" t="str">
        <f>VLOOKUP(A2389,GIS!A:B,2,0)</f>
        <v>常盤平5・6</v>
      </c>
      <c r="H2389" t="s">
        <v>1439</v>
      </c>
      <c r="I2389" t="s">
        <v>2622</v>
      </c>
      <c r="J2389" s="66">
        <v>340</v>
      </c>
      <c r="K2389" s="66">
        <v>340</v>
      </c>
      <c r="L2389" s="66">
        <v>340</v>
      </c>
      <c r="M2389" s="66">
        <v>340</v>
      </c>
      <c r="N2389" s="66">
        <f>VLOOKUP(A2389,GIS!A:C,3,0)</f>
        <v>340</v>
      </c>
      <c r="O2389" s="66" t="str">
        <f t="shared" si="520"/>
        <v/>
      </c>
      <c r="P2389" s="66" t="str">
        <f t="shared" si="518"/>
        <v/>
      </c>
      <c r="Q2389" s="66">
        <f t="shared" si="521"/>
        <v>340</v>
      </c>
      <c r="R2389" s="66">
        <f t="shared" si="522"/>
        <v>340</v>
      </c>
      <c r="S2389" s="66">
        <f>Q2389-U2389-SUMIFS(条件付き不可!X:X,条件付き不可!E:E,D2389)</f>
        <v>340</v>
      </c>
      <c r="T2389" s="66">
        <f t="shared" si="519"/>
        <v>340</v>
      </c>
      <c r="U2389" s="66">
        <f>IF(COUNTIFS(条件付き不可!$E:$E,$D2389,条件付き不可!$C:$C,条件付き不可!$V$3)&gt;0,Q2389,SUMIFS(条件付き不可!$L:$L,条件付き不可!$E:$E,$D2389,条件付き不可!$C:$C,U$1))</f>
        <v>0</v>
      </c>
      <c r="V2389" s="66">
        <f>IF(COUNTIFS(条件付き不可!$E:$E,$D2389,条件付き不可!$C:$C,条件付き不可!$V$5)&gt;0,Q2389,IFERROR(VLOOKUP(D2389,条件付き不可!E:Y,21,0),0))</f>
        <v>0</v>
      </c>
    </row>
    <row r="2390" spans="1:22">
      <c r="A2390" s="53" t="str">
        <f t="shared" si="517"/>
        <v>061033</v>
      </c>
      <c r="B2390" s="53">
        <v>36</v>
      </c>
      <c r="C2390">
        <v>2389</v>
      </c>
      <c r="D2390">
        <v>61033</v>
      </c>
      <c r="E2390" t="s">
        <v>3044</v>
      </c>
      <c r="F2390" t="s">
        <v>1460</v>
      </c>
      <c r="G2390" t="str">
        <f>VLOOKUP(A2390,GIS!A:B,2,0)</f>
        <v>常盤平6B</v>
      </c>
      <c r="H2390" t="s">
        <v>1439</v>
      </c>
      <c r="I2390" t="s">
        <v>2622</v>
      </c>
      <c r="J2390" s="66">
        <v>435</v>
      </c>
      <c r="K2390" s="66">
        <v>435</v>
      </c>
      <c r="L2390" s="66">
        <v>435</v>
      </c>
      <c r="M2390" s="66">
        <v>435</v>
      </c>
      <c r="N2390" s="66">
        <f>VLOOKUP(A2390,GIS!A:C,3,0)</f>
        <v>435</v>
      </c>
      <c r="O2390" s="66" t="str">
        <f t="shared" si="520"/>
        <v/>
      </c>
      <c r="P2390" s="66" t="str">
        <f t="shared" si="518"/>
        <v/>
      </c>
      <c r="Q2390" s="66">
        <f t="shared" si="521"/>
        <v>435</v>
      </c>
      <c r="R2390" s="66">
        <f t="shared" si="522"/>
        <v>435</v>
      </c>
      <c r="S2390" s="66">
        <f>Q2390-U2390-SUMIFS(条件付き不可!X:X,条件付き不可!E:E,D2390)</f>
        <v>435</v>
      </c>
      <c r="T2390" s="66">
        <f t="shared" si="519"/>
        <v>435</v>
      </c>
      <c r="U2390" s="66">
        <f>IF(COUNTIFS(条件付き不可!$E:$E,$D2390,条件付き不可!$C:$C,条件付き不可!$V$3)&gt;0,Q2390,SUMIFS(条件付き不可!$L:$L,条件付き不可!$E:$E,$D2390,条件付き不可!$C:$C,U$1))</f>
        <v>0</v>
      </c>
      <c r="V2390" s="66">
        <f>IF(COUNTIFS(条件付き不可!$E:$E,$D2390,条件付き不可!$C:$C,条件付き不可!$V$5)&gt;0,Q2390,IFERROR(VLOOKUP(D2390,条件付き不可!E:Y,21,0),0))</f>
        <v>0</v>
      </c>
    </row>
    <row r="2391" spans="1:22">
      <c r="A2391" s="53" t="str">
        <f t="shared" si="517"/>
        <v>061034</v>
      </c>
      <c r="B2391" s="53">
        <v>36</v>
      </c>
      <c r="C2391">
        <v>2390</v>
      </c>
      <c r="D2391">
        <v>61034</v>
      </c>
      <c r="E2391" t="s">
        <v>3044</v>
      </c>
      <c r="F2391" t="s">
        <v>1460</v>
      </c>
      <c r="G2391" t="str">
        <f>VLOOKUP(A2391,GIS!A:B,2,0)</f>
        <v>常盤平7A</v>
      </c>
      <c r="H2391" t="s">
        <v>1439</v>
      </c>
      <c r="I2391" t="s">
        <v>2622</v>
      </c>
      <c r="J2391" s="66">
        <v>480</v>
      </c>
      <c r="K2391" s="66">
        <v>480</v>
      </c>
      <c r="L2391" s="66">
        <v>480</v>
      </c>
      <c r="M2391" s="66">
        <v>480</v>
      </c>
      <c r="N2391" s="66">
        <f>VLOOKUP(A2391,GIS!A:C,3,0)</f>
        <v>480</v>
      </c>
      <c r="O2391" s="66" t="str">
        <f t="shared" si="520"/>
        <v/>
      </c>
      <c r="P2391" s="66" t="str">
        <f t="shared" si="518"/>
        <v/>
      </c>
      <c r="Q2391" s="66">
        <f t="shared" si="521"/>
        <v>480</v>
      </c>
      <c r="R2391" s="66">
        <f t="shared" si="522"/>
        <v>480</v>
      </c>
      <c r="S2391" s="66">
        <f>Q2391-U2391-SUMIFS(条件付き不可!X:X,条件付き不可!E:E,D2391)</f>
        <v>480</v>
      </c>
      <c r="T2391" s="66">
        <f t="shared" si="519"/>
        <v>480</v>
      </c>
      <c r="U2391" s="66">
        <f>IF(COUNTIFS(条件付き不可!$E:$E,$D2391,条件付き不可!$C:$C,条件付き不可!$V$3)&gt;0,Q2391,SUMIFS(条件付き不可!$L:$L,条件付き不可!$E:$E,$D2391,条件付き不可!$C:$C,U$1))</f>
        <v>0</v>
      </c>
      <c r="V2391" s="66">
        <f>IF(COUNTIFS(条件付き不可!$E:$E,$D2391,条件付き不可!$C:$C,条件付き不可!$V$5)&gt;0,Q2391,IFERROR(VLOOKUP(D2391,条件付き不可!E:Y,21,0),0))</f>
        <v>0</v>
      </c>
    </row>
    <row r="2392" spans="1:22">
      <c r="A2392" s="53" t="str">
        <f t="shared" si="517"/>
        <v>061087</v>
      </c>
      <c r="B2392" s="53">
        <v>36</v>
      </c>
      <c r="C2392">
        <v>2391</v>
      </c>
      <c r="D2392">
        <v>61087</v>
      </c>
      <c r="E2392" t="s">
        <v>3044</v>
      </c>
      <c r="F2392" t="s">
        <v>1460</v>
      </c>
      <c r="G2392" t="str">
        <f>VLOOKUP(A2392,GIS!A:B,2,0)</f>
        <v>常盤平7B</v>
      </c>
      <c r="H2392" t="s">
        <v>1439</v>
      </c>
      <c r="I2392" t="s">
        <v>2622</v>
      </c>
      <c r="J2392" s="66">
        <v>420</v>
      </c>
      <c r="K2392" s="66">
        <v>420</v>
      </c>
      <c r="L2392" s="66">
        <v>420</v>
      </c>
      <c r="M2392" s="66">
        <v>420</v>
      </c>
      <c r="N2392" s="66">
        <f>VLOOKUP(A2392,GIS!A:C,3,0)</f>
        <v>420</v>
      </c>
      <c r="O2392" s="66" t="str">
        <f t="shared" si="520"/>
        <v/>
      </c>
      <c r="P2392" s="66" t="str">
        <f t="shared" si="518"/>
        <v/>
      </c>
      <c r="Q2392" s="66">
        <f t="shared" si="521"/>
        <v>420</v>
      </c>
      <c r="R2392" s="66">
        <f t="shared" si="522"/>
        <v>420</v>
      </c>
      <c r="S2392" s="66">
        <f>Q2392-U2392-SUMIFS(条件付き不可!X:X,条件付き不可!E:E,D2392)</f>
        <v>420</v>
      </c>
      <c r="T2392" s="66">
        <f t="shared" si="519"/>
        <v>420</v>
      </c>
      <c r="U2392" s="66">
        <f>IF(COUNTIFS(条件付き不可!$E:$E,$D2392,条件付き不可!$C:$C,条件付き不可!$V$3)&gt;0,Q2392,SUMIFS(条件付き不可!$L:$L,条件付き不可!$E:$E,$D2392,条件付き不可!$C:$C,U$1))</f>
        <v>0</v>
      </c>
      <c r="V2392" s="66">
        <f>IF(COUNTIFS(条件付き不可!$E:$E,$D2392,条件付き不可!$C:$C,条件付き不可!$V$5)&gt;0,Q2392,IFERROR(VLOOKUP(D2392,条件付き不可!E:Y,21,0),0))</f>
        <v>0</v>
      </c>
    </row>
    <row r="2393" spans="1:22">
      <c r="A2393" s="53" t="str">
        <f t="shared" si="517"/>
        <v>061098</v>
      </c>
      <c r="B2393" s="53">
        <v>36</v>
      </c>
      <c r="C2393">
        <v>2392</v>
      </c>
      <c r="D2393">
        <v>61098</v>
      </c>
      <c r="E2393" t="s">
        <v>3044</v>
      </c>
      <c r="F2393" t="s">
        <v>1460</v>
      </c>
      <c r="G2393" t="str">
        <f>VLOOKUP(A2393,GIS!A:B,2,0)</f>
        <v>常盤平7C</v>
      </c>
      <c r="H2393" t="s">
        <v>1439</v>
      </c>
      <c r="I2393" t="s">
        <v>2622</v>
      </c>
      <c r="J2393" s="66">
        <v>345</v>
      </c>
      <c r="K2393" s="66">
        <v>345</v>
      </c>
      <c r="L2393" s="66">
        <v>345</v>
      </c>
      <c r="M2393" s="66">
        <v>345</v>
      </c>
      <c r="N2393" s="66">
        <f>VLOOKUP(A2393,GIS!A:C,3,0)</f>
        <v>345</v>
      </c>
      <c r="O2393" s="66" t="str">
        <f t="shared" si="520"/>
        <v/>
      </c>
      <c r="P2393" s="66" t="str">
        <f t="shared" si="518"/>
        <v/>
      </c>
      <c r="Q2393" s="66">
        <f t="shared" si="521"/>
        <v>345</v>
      </c>
      <c r="R2393" s="66">
        <f t="shared" si="522"/>
        <v>345</v>
      </c>
      <c r="S2393" s="66">
        <f>Q2393-U2393-SUMIFS(条件付き不可!X:X,条件付き不可!E:E,D2393)</f>
        <v>345</v>
      </c>
      <c r="T2393" s="66">
        <f t="shared" si="519"/>
        <v>345</v>
      </c>
      <c r="U2393" s="66">
        <f>IF(COUNTIFS(条件付き不可!$E:$E,$D2393,条件付き不可!$C:$C,条件付き不可!$V$3)&gt;0,Q2393,SUMIFS(条件付き不可!$L:$L,条件付き不可!$E:$E,$D2393,条件付き不可!$C:$C,U$1))</f>
        <v>0</v>
      </c>
      <c r="V2393" s="66">
        <f>IF(COUNTIFS(条件付き不可!$E:$E,$D2393,条件付き不可!$C:$C,条件付き不可!$V$5)&gt;0,Q2393,IFERROR(VLOOKUP(D2393,条件付き不可!E:Y,21,0),0))</f>
        <v>0</v>
      </c>
    </row>
    <row r="2394" spans="1:22">
      <c r="A2394" s="53" t="str">
        <f t="shared" ref="A2394:A2458" si="523">TEXT(D2394,"000000")</f>
        <v>061035</v>
      </c>
      <c r="B2394" s="53">
        <v>36</v>
      </c>
      <c r="C2394">
        <v>2393</v>
      </c>
      <c r="D2394">
        <v>61035</v>
      </c>
      <c r="E2394" t="s">
        <v>3044</v>
      </c>
      <c r="F2394" t="s">
        <v>1460</v>
      </c>
      <c r="G2394" t="str">
        <f>VLOOKUP(A2394,GIS!A:B,2,0)</f>
        <v>常盤平　西窪町A</v>
      </c>
      <c r="H2394" t="s">
        <v>1439</v>
      </c>
      <c r="I2394" t="s">
        <v>2622</v>
      </c>
      <c r="J2394" s="66">
        <v>410</v>
      </c>
      <c r="K2394" s="66">
        <v>410</v>
      </c>
      <c r="L2394" s="66">
        <v>410</v>
      </c>
      <c r="M2394" s="66">
        <v>410</v>
      </c>
      <c r="N2394" s="66">
        <f>VLOOKUP(A2394,GIS!A:C,3,0)</f>
        <v>410</v>
      </c>
      <c r="O2394" s="66" t="str">
        <f t="shared" si="520"/>
        <v/>
      </c>
      <c r="P2394" s="66" t="str">
        <f t="shared" si="518"/>
        <v/>
      </c>
      <c r="Q2394" s="66">
        <f t="shared" si="521"/>
        <v>410</v>
      </c>
      <c r="R2394" s="66">
        <f t="shared" si="522"/>
        <v>410</v>
      </c>
      <c r="S2394" s="66">
        <f>Q2394-U2394-SUMIFS(条件付き不可!X:X,条件付き不可!E:E,D2394)</f>
        <v>410</v>
      </c>
      <c r="T2394" s="66">
        <f t="shared" si="519"/>
        <v>410</v>
      </c>
      <c r="U2394" s="66">
        <f>IF(COUNTIFS(条件付き不可!$E:$E,$D2394,条件付き不可!$C:$C,条件付き不可!$V$3)&gt;0,Q2394,SUMIFS(条件付き不可!$L:$L,条件付き不可!$E:$E,$D2394,条件付き不可!$C:$C,U$1))</f>
        <v>0</v>
      </c>
      <c r="V2394" s="66">
        <f>IF(COUNTIFS(条件付き不可!$E:$E,$D2394,条件付き不可!$C:$C,条件付き不可!$V$5)&gt;0,Q2394,IFERROR(VLOOKUP(D2394,条件付き不可!E:Y,21,0),0))</f>
        <v>0</v>
      </c>
    </row>
    <row r="2395" spans="1:22">
      <c r="A2395" s="53" t="str">
        <f t="shared" si="523"/>
        <v>061096</v>
      </c>
      <c r="B2395" s="53">
        <v>36</v>
      </c>
      <c r="C2395">
        <v>2394</v>
      </c>
      <c r="D2395">
        <v>61096</v>
      </c>
      <c r="E2395" t="s">
        <v>3044</v>
      </c>
      <c r="F2395" t="s">
        <v>1460</v>
      </c>
      <c r="G2395" t="str">
        <f>VLOOKUP(A2395,GIS!A:B,2,0)</f>
        <v>常盤平　西窪町B</v>
      </c>
      <c r="H2395" t="s">
        <v>1439</v>
      </c>
      <c r="I2395" t="s">
        <v>2622</v>
      </c>
      <c r="J2395" s="66">
        <v>445</v>
      </c>
      <c r="K2395" s="66">
        <v>445</v>
      </c>
      <c r="L2395" s="66">
        <v>445</v>
      </c>
      <c r="M2395" s="66">
        <v>445</v>
      </c>
      <c r="N2395" s="66">
        <f>VLOOKUP(A2395,GIS!A:C,3,0)</f>
        <v>445</v>
      </c>
      <c r="O2395" s="66" t="str">
        <f t="shared" si="520"/>
        <v/>
      </c>
      <c r="P2395" s="66" t="str">
        <f t="shared" si="518"/>
        <v/>
      </c>
      <c r="Q2395" s="66">
        <f t="shared" si="521"/>
        <v>445</v>
      </c>
      <c r="R2395" s="66">
        <f t="shared" si="522"/>
        <v>445</v>
      </c>
      <c r="S2395" s="66">
        <f>Q2395-U2395-SUMIFS(条件付き不可!X:X,条件付き不可!E:E,D2395)</f>
        <v>445</v>
      </c>
      <c r="T2395" s="66">
        <f t="shared" si="519"/>
        <v>445</v>
      </c>
      <c r="U2395" s="66">
        <f>IF(COUNTIFS(条件付き不可!$E:$E,$D2395,条件付き不可!$C:$C,条件付き不可!$V$3)&gt;0,Q2395,SUMIFS(条件付き不可!$L:$L,条件付き不可!$E:$E,$D2395,条件付き不可!$C:$C,U$1))</f>
        <v>0</v>
      </c>
      <c r="V2395" s="66">
        <f>IF(COUNTIFS(条件付き不可!$E:$E,$D2395,条件付き不可!$C:$C,条件付き不可!$V$5)&gt;0,Q2395,IFERROR(VLOOKUP(D2395,条件付き不可!E:Y,21,0),0))</f>
        <v>0</v>
      </c>
    </row>
    <row r="2396" spans="1:22">
      <c r="A2396" s="53" t="str">
        <f t="shared" si="523"/>
        <v>061036</v>
      </c>
      <c r="B2396" s="53">
        <v>36</v>
      </c>
      <c r="C2396">
        <v>2395</v>
      </c>
      <c r="D2396">
        <v>61036</v>
      </c>
      <c r="E2396" t="s">
        <v>3044</v>
      </c>
      <c r="F2396" t="s">
        <v>1460</v>
      </c>
      <c r="G2396" t="str">
        <f>VLOOKUP(A2396,GIS!A:B,2,0)</f>
        <v>常盤平　双葉町</v>
      </c>
      <c r="H2396" t="s">
        <v>1439</v>
      </c>
      <c r="I2396" t="s">
        <v>2622</v>
      </c>
      <c r="J2396" s="66">
        <v>570</v>
      </c>
      <c r="K2396" s="66">
        <v>570</v>
      </c>
      <c r="L2396" s="66">
        <v>570</v>
      </c>
      <c r="M2396" s="66">
        <v>570</v>
      </c>
      <c r="N2396" s="66">
        <f>VLOOKUP(A2396,GIS!A:C,3,0)</f>
        <v>570</v>
      </c>
      <c r="O2396" s="66" t="str">
        <f t="shared" si="520"/>
        <v/>
      </c>
      <c r="P2396" s="66" t="str">
        <f t="shared" si="518"/>
        <v/>
      </c>
      <c r="Q2396" s="66">
        <f t="shared" si="521"/>
        <v>570</v>
      </c>
      <c r="R2396" s="66">
        <f t="shared" si="522"/>
        <v>570</v>
      </c>
      <c r="S2396" s="66">
        <f>Q2396-U2396-SUMIFS(条件付き不可!X:X,条件付き不可!E:E,D2396)</f>
        <v>570</v>
      </c>
      <c r="T2396" s="66">
        <f t="shared" si="519"/>
        <v>570</v>
      </c>
      <c r="U2396" s="66">
        <f>IF(COUNTIFS(条件付き不可!$E:$E,$D2396,条件付き不可!$C:$C,条件付き不可!$V$3)&gt;0,Q2396,SUMIFS(条件付き不可!$L:$L,条件付き不可!$E:$E,$D2396,条件付き不可!$C:$C,U$1))</f>
        <v>0</v>
      </c>
      <c r="V2396" s="66">
        <f>IF(COUNTIFS(条件付き不可!$E:$E,$D2396,条件付き不可!$C:$C,条件付き不可!$V$5)&gt;0,Q2396,IFERROR(VLOOKUP(D2396,条件付き不可!E:Y,21,0),0))</f>
        <v>0</v>
      </c>
    </row>
    <row r="2397" spans="1:22">
      <c r="A2397" s="53" t="str">
        <f t="shared" si="523"/>
        <v>061037</v>
      </c>
      <c r="B2397" s="53">
        <v>36</v>
      </c>
      <c r="C2397">
        <v>2396</v>
      </c>
      <c r="D2397">
        <v>61037</v>
      </c>
      <c r="E2397" t="s">
        <v>3044</v>
      </c>
      <c r="F2397" t="s">
        <v>1460</v>
      </c>
      <c r="G2397" t="str">
        <f>VLOOKUP(A2397,GIS!A:B,2,0)</f>
        <v>常盤平　松葉町A</v>
      </c>
      <c r="H2397" t="s">
        <v>1439</v>
      </c>
      <c r="I2397" t="s">
        <v>2622</v>
      </c>
      <c r="J2397" s="66">
        <v>460</v>
      </c>
      <c r="K2397" s="66">
        <v>460</v>
      </c>
      <c r="L2397" s="66">
        <v>460</v>
      </c>
      <c r="M2397" s="66">
        <v>460</v>
      </c>
      <c r="N2397" s="66">
        <f>VLOOKUP(A2397,GIS!A:C,3,0)</f>
        <v>460</v>
      </c>
      <c r="O2397" s="66" t="str">
        <f t="shared" si="520"/>
        <v/>
      </c>
      <c r="P2397" s="66" t="str">
        <f t="shared" si="518"/>
        <v/>
      </c>
      <c r="Q2397" s="66">
        <f t="shared" si="521"/>
        <v>460</v>
      </c>
      <c r="R2397" s="66">
        <f t="shared" si="522"/>
        <v>460</v>
      </c>
      <c r="S2397" s="66">
        <f>Q2397-U2397-SUMIFS(条件付き不可!X:X,条件付き不可!E:E,D2397)</f>
        <v>460</v>
      </c>
      <c r="T2397" s="66">
        <f t="shared" si="519"/>
        <v>460</v>
      </c>
      <c r="U2397" s="66">
        <f>IF(COUNTIFS(条件付き不可!$E:$E,$D2397,条件付き不可!$C:$C,条件付き不可!$V$3)&gt;0,Q2397,SUMIFS(条件付き不可!$L:$L,条件付き不可!$E:$E,$D2397,条件付き不可!$C:$C,U$1))</f>
        <v>0</v>
      </c>
      <c r="V2397" s="66">
        <f>IF(COUNTIFS(条件付き不可!$E:$E,$D2397,条件付き不可!$C:$C,条件付き不可!$V$5)&gt;0,Q2397,IFERROR(VLOOKUP(D2397,条件付き不可!E:Y,21,0),0))</f>
        <v>0</v>
      </c>
    </row>
    <row r="2398" spans="1:22">
      <c r="A2398" s="53" t="str">
        <f t="shared" si="523"/>
        <v>061038</v>
      </c>
      <c r="B2398" s="53">
        <v>36</v>
      </c>
      <c r="C2398">
        <v>2397</v>
      </c>
      <c r="D2398">
        <v>61038</v>
      </c>
      <c r="E2398" t="s">
        <v>3044</v>
      </c>
      <c r="F2398" t="s">
        <v>1482</v>
      </c>
      <c r="G2398" t="str">
        <f>VLOOKUP(A2398,GIS!A:B,2,0)</f>
        <v>日暮7A</v>
      </c>
      <c r="H2398" t="s">
        <v>1439</v>
      </c>
      <c r="I2398" t="s">
        <v>2622</v>
      </c>
      <c r="J2398" s="66">
        <v>505</v>
      </c>
      <c r="K2398" s="66">
        <v>505</v>
      </c>
      <c r="L2398" s="66">
        <v>505</v>
      </c>
      <c r="M2398" s="66">
        <v>505</v>
      </c>
      <c r="N2398" s="66">
        <f>VLOOKUP(A2398,GIS!A:C,3,0)</f>
        <v>505</v>
      </c>
      <c r="O2398" s="66" t="str">
        <f t="shared" si="520"/>
        <v/>
      </c>
      <c r="P2398" s="66" t="str">
        <f t="shared" si="518"/>
        <v/>
      </c>
      <c r="Q2398" s="66">
        <f t="shared" si="521"/>
        <v>505</v>
      </c>
      <c r="R2398" s="66">
        <f t="shared" si="522"/>
        <v>505</v>
      </c>
      <c r="S2398" s="66">
        <f>Q2398-U2398-SUMIFS(条件付き不可!X:X,条件付き不可!E:E,D2398)</f>
        <v>505</v>
      </c>
      <c r="T2398" s="66">
        <f t="shared" si="519"/>
        <v>505</v>
      </c>
      <c r="U2398" s="66">
        <f>IF(COUNTIFS(条件付き不可!$E:$E,$D2398,条件付き不可!$C:$C,条件付き不可!$V$3)&gt;0,Q2398,SUMIFS(条件付き不可!$L:$L,条件付き不可!$E:$E,$D2398,条件付き不可!$C:$C,U$1))</f>
        <v>0</v>
      </c>
      <c r="V2398" s="66">
        <f>IF(COUNTIFS(条件付き不可!$E:$E,$D2398,条件付き不可!$C:$C,条件付き不可!$V$5)&gt;0,Q2398,IFERROR(VLOOKUP(D2398,条件付き不可!E:Y,21,0),0))</f>
        <v>0</v>
      </c>
    </row>
    <row r="2399" spans="1:22">
      <c r="A2399" s="53" t="str">
        <f t="shared" si="523"/>
        <v>061039</v>
      </c>
      <c r="B2399" s="53">
        <v>36</v>
      </c>
      <c r="C2399">
        <v>2398</v>
      </c>
      <c r="D2399">
        <v>61039</v>
      </c>
      <c r="E2399" t="s">
        <v>3044</v>
      </c>
      <c r="F2399" t="s">
        <v>1482</v>
      </c>
      <c r="G2399" t="str">
        <f>VLOOKUP(A2399,GIS!A:B,2,0)</f>
        <v>日暮7C　宮ノ台</v>
      </c>
      <c r="H2399" t="s">
        <v>1439</v>
      </c>
      <c r="I2399" t="s">
        <v>2622</v>
      </c>
      <c r="J2399" s="66">
        <v>380</v>
      </c>
      <c r="K2399" s="66">
        <v>380</v>
      </c>
      <c r="L2399" s="66">
        <v>380</v>
      </c>
      <c r="M2399" s="66">
        <v>380</v>
      </c>
      <c r="N2399" s="66">
        <f>VLOOKUP(A2399,GIS!A:C,3,0)</f>
        <v>380</v>
      </c>
      <c r="O2399" s="66" t="str">
        <f t="shared" si="520"/>
        <v/>
      </c>
      <c r="P2399" s="66" t="str">
        <f t="shared" si="518"/>
        <v/>
      </c>
      <c r="Q2399" s="66">
        <f t="shared" si="521"/>
        <v>380</v>
      </c>
      <c r="R2399" s="66">
        <f t="shared" si="522"/>
        <v>380</v>
      </c>
      <c r="S2399" s="66">
        <f>Q2399-U2399-SUMIFS(条件付き不可!X:X,条件付き不可!E:E,D2399)</f>
        <v>380</v>
      </c>
      <c r="T2399" s="66">
        <f t="shared" si="519"/>
        <v>380</v>
      </c>
      <c r="U2399" s="66">
        <f>IF(COUNTIFS(条件付き不可!$E:$E,$D2399,条件付き不可!$C:$C,条件付き不可!$V$3)&gt;0,Q2399,SUMIFS(条件付き不可!$L:$L,条件付き不可!$E:$E,$D2399,条件付き不可!$C:$C,U$1))</f>
        <v>0</v>
      </c>
      <c r="V2399" s="66">
        <f>IF(COUNTIFS(条件付き不可!$E:$E,$D2399,条件付き不可!$C:$C,条件付き不可!$V$5)&gt;0,Q2399,IFERROR(VLOOKUP(D2399,条件付き不可!E:Y,21,0),0))</f>
        <v>0</v>
      </c>
    </row>
    <row r="2400" spans="1:22">
      <c r="A2400" s="53" t="str">
        <f t="shared" si="523"/>
        <v>061040</v>
      </c>
      <c r="B2400" s="53">
        <v>36</v>
      </c>
      <c r="C2400">
        <v>2399</v>
      </c>
      <c r="D2400">
        <v>61040</v>
      </c>
      <c r="E2400" t="s">
        <v>3044</v>
      </c>
      <c r="F2400" t="s">
        <v>1482</v>
      </c>
      <c r="G2400" t="str">
        <f>VLOOKUP(A2400,GIS!A:B,2,0)</f>
        <v>牧の原　五香西3A</v>
      </c>
      <c r="H2400" t="s">
        <v>1439</v>
      </c>
      <c r="I2400" t="s">
        <v>2622</v>
      </c>
      <c r="J2400" s="66">
        <v>1095</v>
      </c>
      <c r="K2400" s="66">
        <v>1095</v>
      </c>
      <c r="L2400" s="66">
        <v>1095</v>
      </c>
      <c r="M2400" s="66">
        <v>1095</v>
      </c>
      <c r="N2400" s="66">
        <f>VLOOKUP(A2400,GIS!A:C,3,0)</f>
        <v>1095</v>
      </c>
      <c r="O2400" s="66" t="str">
        <f t="shared" si="520"/>
        <v/>
      </c>
      <c r="P2400" s="66" t="str">
        <f t="shared" si="518"/>
        <v/>
      </c>
      <c r="Q2400" s="66">
        <f t="shared" si="521"/>
        <v>1095</v>
      </c>
      <c r="R2400" s="66">
        <f t="shared" si="522"/>
        <v>1095</v>
      </c>
      <c r="S2400" s="66">
        <f>Q2400-U2400-SUMIFS(条件付き不可!X:X,条件付き不可!E:E,D2400)</f>
        <v>1095</v>
      </c>
      <c r="T2400" s="66">
        <f t="shared" si="519"/>
        <v>1095</v>
      </c>
      <c r="U2400" s="66">
        <f>IF(COUNTIFS(条件付き不可!$E:$E,$D2400,条件付き不可!$C:$C,条件付き不可!$V$3)&gt;0,Q2400,SUMIFS(条件付き不可!$L:$L,条件付き不可!$E:$E,$D2400,条件付き不可!$C:$C,U$1))</f>
        <v>0</v>
      </c>
      <c r="V2400" s="66">
        <f>IF(COUNTIFS(条件付き不可!$E:$E,$D2400,条件付き不可!$C:$C,条件付き不可!$V$5)&gt;0,Q2400,IFERROR(VLOOKUP(D2400,条件付き不可!E:Y,21,0),0))</f>
        <v>0</v>
      </c>
    </row>
    <row r="2401" spans="1:22">
      <c r="A2401" s="53" t="str">
        <f t="shared" si="523"/>
        <v>061041</v>
      </c>
      <c r="B2401" s="53">
        <v>36</v>
      </c>
      <c r="C2401">
        <v>2400</v>
      </c>
      <c r="D2401">
        <v>61041</v>
      </c>
      <c r="E2401" t="s">
        <v>3044</v>
      </c>
      <c r="F2401" t="s">
        <v>1482</v>
      </c>
      <c r="G2401" t="str">
        <f>VLOOKUP(A2401,GIS!A:B,2,0)</f>
        <v>牧の原　五香西3B</v>
      </c>
      <c r="H2401" t="s">
        <v>1439</v>
      </c>
      <c r="I2401" t="s">
        <v>2622</v>
      </c>
      <c r="J2401" s="66">
        <v>850</v>
      </c>
      <c r="K2401" s="66">
        <v>850</v>
      </c>
      <c r="L2401" s="66">
        <v>850</v>
      </c>
      <c r="M2401" s="66">
        <v>850</v>
      </c>
      <c r="N2401" s="66">
        <f>VLOOKUP(A2401,GIS!A:C,3,0)</f>
        <v>850</v>
      </c>
      <c r="O2401" s="66" t="str">
        <f t="shared" si="520"/>
        <v/>
      </c>
      <c r="P2401" s="66" t="str">
        <f t="shared" si="518"/>
        <v/>
      </c>
      <c r="Q2401" s="66">
        <f t="shared" si="521"/>
        <v>850</v>
      </c>
      <c r="R2401" s="66">
        <f t="shared" si="522"/>
        <v>850</v>
      </c>
      <c r="S2401" s="66">
        <f>Q2401-U2401-SUMIFS(条件付き不可!X:X,条件付き不可!E:E,D2401)</f>
        <v>850</v>
      </c>
      <c r="T2401" s="66">
        <f t="shared" si="519"/>
        <v>850</v>
      </c>
      <c r="U2401" s="66">
        <f>IF(COUNTIFS(条件付き不可!$E:$E,$D2401,条件付き不可!$C:$C,条件付き不可!$V$3)&gt;0,Q2401,SUMIFS(条件付き不可!$L:$L,条件付き不可!$E:$E,$D2401,条件付き不可!$C:$C,U$1))</f>
        <v>0</v>
      </c>
      <c r="V2401" s="66">
        <f>IF(COUNTIFS(条件付き不可!$E:$E,$D2401,条件付き不可!$C:$C,条件付き不可!$V$5)&gt;0,Q2401,IFERROR(VLOOKUP(D2401,条件付き不可!E:Y,21,0),0))</f>
        <v>0</v>
      </c>
    </row>
    <row r="2402" spans="1:22">
      <c r="A2402" s="53" t="str">
        <f t="shared" si="523"/>
        <v>061042</v>
      </c>
      <c r="B2402" s="53">
        <v>36</v>
      </c>
      <c r="C2402">
        <v>2401</v>
      </c>
      <c r="D2402">
        <v>61042</v>
      </c>
      <c r="E2402" t="s">
        <v>3044</v>
      </c>
      <c r="F2402" t="s">
        <v>1482</v>
      </c>
      <c r="G2402" t="str">
        <f>VLOOKUP(A2402,GIS!A:B,2,0)</f>
        <v>牧の原1　日暮6B</v>
      </c>
      <c r="H2402" t="s">
        <v>1439</v>
      </c>
      <c r="I2402" t="s">
        <v>2622</v>
      </c>
      <c r="J2402" s="66">
        <v>570</v>
      </c>
      <c r="K2402" s="66">
        <v>570</v>
      </c>
      <c r="L2402" s="66">
        <v>570</v>
      </c>
      <c r="M2402" s="66">
        <v>570</v>
      </c>
      <c r="N2402" s="66">
        <f>VLOOKUP(A2402,GIS!A:C,3,0)</f>
        <v>570</v>
      </c>
      <c r="O2402" s="66" t="str">
        <f t="shared" si="520"/>
        <v/>
      </c>
      <c r="P2402" s="66" t="str">
        <f t="shared" si="518"/>
        <v/>
      </c>
      <c r="Q2402" s="66">
        <f t="shared" si="521"/>
        <v>570</v>
      </c>
      <c r="R2402" s="66">
        <f t="shared" si="522"/>
        <v>570</v>
      </c>
      <c r="S2402" s="66">
        <f>Q2402-U2402-SUMIFS(条件付き不可!X:X,条件付き不可!E:E,D2402)</f>
        <v>570</v>
      </c>
      <c r="T2402" s="66">
        <f t="shared" si="519"/>
        <v>570</v>
      </c>
      <c r="U2402" s="66">
        <f>IF(COUNTIFS(条件付き不可!$E:$E,$D2402,条件付き不可!$C:$C,条件付き不可!$V$3)&gt;0,Q2402,SUMIFS(条件付き不可!$L:$L,条件付き不可!$E:$E,$D2402,条件付き不可!$C:$C,U$1))</f>
        <v>0</v>
      </c>
      <c r="V2402" s="66">
        <f>IF(COUNTIFS(条件付き不可!$E:$E,$D2402,条件付き不可!$C:$C,条件付き不可!$V$5)&gt;0,Q2402,IFERROR(VLOOKUP(D2402,条件付き不可!E:Y,21,0),0))</f>
        <v>0</v>
      </c>
    </row>
    <row r="2403" spans="1:22">
      <c r="A2403" s="53" t="str">
        <f t="shared" si="523"/>
        <v>061043</v>
      </c>
      <c r="B2403" s="53">
        <v>36</v>
      </c>
      <c r="C2403">
        <v>2402</v>
      </c>
      <c r="D2403">
        <v>61043</v>
      </c>
      <c r="E2403" t="s">
        <v>3044</v>
      </c>
      <c r="F2403" t="s">
        <v>1482</v>
      </c>
      <c r="G2403" t="str">
        <f>VLOOKUP(A2403,GIS!A:B,2,0)</f>
        <v>牧の原2A</v>
      </c>
      <c r="H2403" t="s">
        <v>1439</v>
      </c>
      <c r="I2403" t="s">
        <v>2622</v>
      </c>
      <c r="J2403" s="66">
        <v>430</v>
      </c>
      <c r="K2403" s="66">
        <v>430</v>
      </c>
      <c r="L2403" s="66">
        <v>430</v>
      </c>
      <c r="M2403" s="66">
        <v>430</v>
      </c>
      <c r="N2403" s="66">
        <f>VLOOKUP(A2403,GIS!A:C,3,0)</f>
        <v>430</v>
      </c>
      <c r="O2403" s="66" t="str">
        <f t="shared" si="520"/>
        <v/>
      </c>
      <c r="P2403" s="66" t="str">
        <f t="shared" si="518"/>
        <v/>
      </c>
      <c r="Q2403" s="66">
        <f t="shared" si="521"/>
        <v>430</v>
      </c>
      <c r="R2403" s="66">
        <f t="shared" si="522"/>
        <v>430</v>
      </c>
      <c r="S2403" s="66">
        <f>Q2403-U2403-SUMIFS(条件付き不可!X:X,条件付き不可!E:E,D2403)</f>
        <v>430</v>
      </c>
      <c r="T2403" s="66">
        <f t="shared" si="519"/>
        <v>430</v>
      </c>
      <c r="U2403" s="66">
        <f>IF(COUNTIFS(条件付き不可!$E:$E,$D2403,条件付き不可!$C:$C,条件付き不可!$V$3)&gt;0,Q2403,SUMIFS(条件付き不可!$L:$L,条件付き不可!$E:$E,$D2403,条件付き不可!$C:$C,U$1))</f>
        <v>0</v>
      </c>
      <c r="V2403" s="66">
        <f>IF(COUNTIFS(条件付き不可!$E:$E,$D2403,条件付き不可!$C:$C,条件付き不可!$V$5)&gt;0,Q2403,IFERROR(VLOOKUP(D2403,条件付き不可!E:Y,21,0),0))</f>
        <v>0</v>
      </c>
    </row>
    <row r="2404" spans="1:22">
      <c r="A2404" s="53" t="str">
        <f t="shared" si="523"/>
        <v>061044</v>
      </c>
      <c r="B2404" s="53">
        <v>36</v>
      </c>
      <c r="C2404">
        <v>2403</v>
      </c>
      <c r="D2404">
        <v>61044</v>
      </c>
      <c r="E2404" t="s">
        <v>3044</v>
      </c>
      <c r="F2404" t="s">
        <v>1482</v>
      </c>
      <c r="G2404" t="str">
        <f>VLOOKUP(A2404,GIS!A:B,2,0)</f>
        <v>牧の原2B</v>
      </c>
      <c r="H2404" t="s">
        <v>1439</v>
      </c>
      <c r="I2404" t="s">
        <v>2622</v>
      </c>
      <c r="J2404" s="66">
        <v>660</v>
      </c>
      <c r="K2404" s="66">
        <v>660</v>
      </c>
      <c r="L2404" s="66">
        <v>660</v>
      </c>
      <c r="M2404" s="66">
        <v>660</v>
      </c>
      <c r="N2404" s="66">
        <f>VLOOKUP(A2404,GIS!A:C,3,0)</f>
        <v>660</v>
      </c>
      <c r="O2404" s="66" t="str">
        <f t="shared" si="520"/>
        <v/>
      </c>
      <c r="P2404" s="66" t="str">
        <f t="shared" si="518"/>
        <v/>
      </c>
      <c r="Q2404" s="66">
        <f t="shared" si="521"/>
        <v>660</v>
      </c>
      <c r="R2404" s="66">
        <f t="shared" si="522"/>
        <v>660</v>
      </c>
      <c r="S2404" s="66">
        <f>Q2404-U2404-SUMIFS(条件付き不可!X:X,条件付き不可!E:E,D2404)</f>
        <v>660</v>
      </c>
      <c r="T2404" s="66">
        <f t="shared" si="519"/>
        <v>660</v>
      </c>
      <c r="U2404" s="66">
        <f>IF(COUNTIFS(条件付き不可!$E:$E,$D2404,条件付き不可!$C:$C,条件付き不可!$V$3)&gt;0,Q2404,SUMIFS(条件付き不可!$L:$L,条件付き不可!$E:$E,$D2404,条件付き不可!$C:$C,U$1))</f>
        <v>0</v>
      </c>
      <c r="V2404" s="66">
        <f>IF(COUNTIFS(条件付き不可!$E:$E,$D2404,条件付き不可!$C:$C,条件付き不可!$V$5)&gt;0,Q2404,IFERROR(VLOOKUP(D2404,条件付き不可!E:Y,21,0),0))</f>
        <v>0</v>
      </c>
    </row>
    <row r="2405" spans="1:22">
      <c r="A2405" s="53" t="str">
        <f t="shared" si="523"/>
        <v>061045</v>
      </c>
      <c r="B2405" s="53">
        <v>36</v>
      </c>
      <c r="C2405">
        <v>2404</v>
      </c>
      <c r="D2405">
        <v>61045</v>
      </c>
      <c r="E2405" t="s">
        <v>3044</v>
      </c>
      <c r="F2405" t="s">
        <v>1482</v>
      </c>
      <c r="G2405" t="str">
        <f>VLOOKUP(A2405,GIS!A:B,2,0)</f>
        <v>牧の原小学校</v>
      </c>
      <c r="H2405" t="s">
        <v>1439</v>
      </c>
      <c r="I2405" t="s">
        <v>2622</v>
      </c>
      <c r="J2405" s="66">
        <v>830</v>
      </c>
      <c r="K2405" s="66">
        <v>830</v>
      </c>
      <c r="L2405" s="66">
        <v>830</v>
      </c>
      <c r="M2405" s="66">
        <v>830</v>
      </c>
      <c r="N2405" s="66">
        <f>VLOOKUP(A2405,GIS!A:C,3,0)</f>
        <v>830</v>
      </c>
      <c r="O2405" s="66" t="str">
        <f t="shared" si="520"/>
        <v/>
      </c>
      <c r="P2405" s="66" t="str">
        <f t="shared" si="518"/>
        <v/>
      </c>
      <c r="Q2405" s="66">
        <f t="shared" si="521"/>
        <v>830</v>
      </c>
      <c r="R2405" s="66">
        <f t="shared" si="522"/>
        <v>830</v>
      </c>
      <c r="S2405" s="66">
        <f>Q2405-U2405-SUMIFS(条件付き不可!X:X,条件付き不可!E:E,D2405)</f>
        <v>830</v>
      </c>
      <c r="T2405" s="66">
        <f t="shared" si="519"/>
        <v>830</v>
      </c>
      <c r="U2405" s="66">
        <f>IF(COUNTIFS(条件付き不可!$E:$E,$D2405,条件付き不可!$C:$C,条件付き不可!$V$3)&gt;0,Q2405,SUMIFS(条件付き不可!$L:$L,条件付き不可!$E:$E,$D2405,条件付き不可!$C:$C,U$1))</f>
        <v>0</v>
      </c>
      <c r="V2405" s="66">
        <f>IF(COUNTIFS(条件付き不可!$E:$E,$D2405,条件付き不可!$C:$C,条件付き不可!$V$5)&gt;0,Q2405,IFERROR(VLOOKUP(D2405,条件付き不可!E:Y,21,0),0))</f>
        <v>0</v>
      </c>
    </row>
    <row r="2406" spans="1:22">
      <c r="A2406" s="53" t="str">
        <f t="shared" si="523"/>
        <v>061046</v>
      </c>
      <c r="B2406" s="53">
        <v>36</v>
      </c>
      <c r="C2406">
        <v>2405</v>
      </c>
      <c r="D2406">
        <v>61046</v>
      </c>
      <c r="E2406" t="s">
        <v>3044</v>
      </c>
      <c r="F2406" t="s">
        <v>1491</v>
      </c>
      <c r="G2406" t="str">
        <f>VLOOKUP(A2406,GIS!A:B,2,0)</f>
        <v>串崎新田　Ｄ2</v>
      </c>
      <c r="H2406" t="s">
        <v>1439</v>
      </c>
      <c r="I2406" t="s">
        <v>2622</v>
      </c>
      <c r="J2406" s="66">
        <v>390</v>
      </c>
      <c r="K2406" s="66">
        <v>390</v>
      </c>
      <c r="L2406" s="66">
        <v>390</v>
      </c>
      <c r="M2406" s="66">
        <v>390</v>
      </c>
      <c r="N2406" s="66">
        <f>VLOOKUP(A2406,GIS!A:C,3,0)</f>
        <v>390</v>
      </c>
      <c r="O2406" s="66" t="str">
        <f t="shared" si="520"/>
        <v/>
      </c>
      <c r="P2406" s="66" t="str">
        <f t="shared" si="518"/>
        <v/>
      </c>
      <c r="Q2406" s="66">
        <f t="shared" si="521"/>
        <v>390</v>
      </c>
      <c r="R2406" s="66">
        <f t="shared" si="522"/>
        <v>390</v>
      </c>
      <c r="S2406" s="66">
        <f>Q2406-U2406-SUMIFS(条件付き不可!X:X,条件付き不可!E:E,D2406)</f>
        <v>390</v>
      </c>
      <c r="T2406" s="66">
        <f t="shared" si="519"/>
        <v>390</v>
      </c>
      <c r="U2406" s="66">
        <f>IF(COUNTIFS(条件付き不可!$E:$E,$D2406,条件付き不可!$C:$C,条件付き不可!$V$3)&gt;0,Q2406,SUMIFS(条件付き不可!$L:$L,条件付き不可!$E:$E,$D2406,条件付き不可!$C:$C,U$1))</f>
        <v>0</v>
      </c>
      <c r="V2406" s="66">
        <f>IF(COUNTIFS(条件付き不可!$E:$E,$D2406,条件付き不可!$C:$C,条件付き不可!$V$5)&gt;0,Q2406,IFERROR(VLOOKUP(D2406,条件付き不可!E:Y,21,0),0))</f>
        <v>0</v>
      </c>
    </row>
    <row r="2407" spans="1:22">
      <c r="A2407" s="53" t="str">
        <f t="shared" si="523"/>
        <v>061047</v>
      </c>
      <c r="B2407" s="53">
        <v>36</v>
      </c>
      <c r="C2407">
        <v>2406</v>
      </c>
      <c r="D2407">
        <v>61047</v>
      </c>
      <c r="E2407" t="s">
        <v>3044</v>
      </c>
      <c r="F2407" t="s">
        <v>1491</v>
      </c>
      <c r="G2407" t="str">
        <f>VLOOKUP(A2407,GIS!A:B,2,0)</f>
        <v>串崎新田　松飛台</v>
      </c>
      <c r="H2407" t="s">
        <v>1439</v>
      </c>
      <c r="I2407" t="s">
        <v>2622</v>
      </c>
      <c r="J2407" s="66">
        <v>410</v>
      </c>
      <c r="K2407" s="66">
        <v>410</v>
      </c>
      <c r="L2407" s="66">
        <v>410</v>
      </c>
      <c r="M2407" s="66">
        <v>410</v>
      </c>
      <c r="N2407" s="66">
        <f>VLOOKUP(A2407,GIS!A:C,3,0)</f>
        <v>410</v>
      </c>
      <c r="O2407" s="66" t="str">
        <f t="shared" si="520"/>
        <v/>
      </c>
      <c r="P2407" s="66" t="str">
        <f t="shared" si="518"/>
        <v/>
      </c>
      <c r="Q2407" s="66">
        <f t="shared" si="521"/>
        <v>410</v>
      </c>
      <c r="R2407" s="66">
        <f t="shared" si="522"/>
        <v>410</v>
      </c>
      <c r="S2407" s="66">
        <f>Q2407-U2407-SUMIFS(条件付き不可!X:X,条件付き不可!E:E,D2407)</f>
        <v>410</v>
      </c>
      <c r="T2407" s="66">
        <f t="shared" si="519"/>
        <v>410</v>
      </c>
      <c r="U2407" s="66">
        <f>IF(COUNTIFS(条件付き不可!$E:$E,$D2407,条件付き不可!$C:$C,条件付き不可!$V$3)&gt;0,Q2407,SUMIFS(条件付き不可!$L:$L,条件付き不可!$E:$E,$D2407,条件付き不可!$C:$C,U$1))</f>
        <v>0</v>
      </c>
      <c r="V2407" s="66">
        <f>IF(COUNTIFS(条件付き不可!$E:$E,$D2407,条件付き不可!$C:$C,条件付き不可!$V$5)&gt;0,Q2407,IFERROR(VLOOKUP(D2407,条件付き不可!E:Y,21,0),0))</f>
        <v>0</v>
      </c>
    </row>
    <row r="2408" spans="1:22">
      <c r="A2408" s="53" t="str">
        <f t="shared" ref="A2408" si="524">TEXT(D2408,"000000")</f>
        <v>061112</v>
      </c>
      <c r="B2408" s="53">
        <v>36</v>
      </c>
      <c r="C2408">
        <v>2407</v>
      </c>
      <c r="D2408">
        <v>61112</v>
      </c>
      <c r="E2408" t="s">
        <v>3044</v>
      </c>
      <c r="F2408" t="s">
        <v>1491</v>
      </c>
      <c r="G2408" t="str">
        <f>VLOOKUP(A2408,GIS!A:B,2,0)</f>
        <v>松飛台D</v>
      </c>
      <c r="H2408" t="s">
        <v>1439</v>
      </c>
      <c r="I2408" t="s">
        <v>2622</v>
      </c>
      <c r="J2408" s="66">
        <v>330</v>
      </c>
      <c r="K2408" s="66">
        <v>330</v>
      </c>
      <c r="L2408" s="66">
        <v>330</v>
      </c>
      <c r="M2408" s="66">
        <v>330</v>
      </c>
      <c r="N2408" s="66">
        <f>VLOOKUP(A2408,GIS!A:C,3,0)</f>
        <v>330</v>
      </c>
      <c r="O2408" s="66" t="str">
        <f t="shared" ref="O2408" si="525">IF(J2408=N2408,"","✕")</f>
        <v/>
      </c>
      <c r="P2408" s="66" t="str">
        <f t="shared" ref="P2408" si="526">IF(J2408=K2408,IF(J2408=L2408,"","✕"),"✕")</f>
        <v/>
      </c>
      <c r="Q2408" s="66">
        <f t="shared" ref="Q2408" si="527">N2408</f>
        <v>330</v>
      </c>
      <c r="R2408" s="66">
        <f t="shared" ref="R2408" si="528">Q2408-U2408</f>
        <v>330</v>
      </c>
      <c r="S2408" s="66">
        <f>Q2408-U2408-SUMIFS(条件付き不可!X:X,条件付き不可!E:E,D2408)</f>
        <v>330</v>
      </c>
      <c r="T2408" s="66">
        <f t="shared" ref="T2408" si="529">Q2408-V2408</f>
        <v>330</v>
      </c>
      <c r="U2408" s="66">
        <f>IF(COUNTIFS(条件付き不可!$E:$E,$D2408,条件付き不可!$C:$C,条件付き不可!$V$3)&gt;0,Q2408,SUMIFS(条件付き不可!$L:$L,条件付き不可!$E:$E,$D2408,条件付き不可!$C:$C,U$1))</f>
        <v>0</v>
      </c>
      <c r="V2408" s="66">
        <f>IF(COUNTIFS(条件付き不可!$E:$E,$D2408,条件付き不可!$C:$C,条件付き不可!$V$5)&gt;0,Q2408,IFERROR(VLOOKUP(D2408,条件付き不可!E:Y,21,0),0))</f>
        <v>0</v>
      </c>
    </row>
    <row r="2409" spans="1:22">
      <c r="A2409" s="53" t="str">
        <f t="shared" si="523"/>
        <v>061048</v>
      </c>
      <c r="B2409" s="53">
        <v>36</v>
      </c>
      <c r="C2409">
        <v>2408</v>
      </c>
      <c r="D2409">
        <v>61048</v>
      </c>
      <c r="E2409" t="s">
        <v>3044</v>
      </c>
      <c r="F2409" t="s">
        <v>1491</v>
      </c>
      <c r="G2409" t="str">
        <f>VLOOKUP(A2409,GIS!A:B,2,0)</f>
        <v>串崎新田　松飛台A</v>
      </c>
      <c r="H2409" t="s">
        <v>1439</v>
      </c>
      <c r="I2409" t="s">
        <v>2622</v>
      </c>
      <c r="J2409" s="66">
        <v>440</v>
      </c>
      <c r="K2409" s="66">
        <v>440</v>
      </c>
      <c r="L2409" s="66">
        <v>440</v>
      </c>
      <c r="M2409" s="66">
        <v>440</v>
      </c>
      <c r="N2409" s="66">
        <f>VLOOKUP(A2409,GIS!A:C,3,0)</f>
        <v>440</v>
      </c>
      <c r="O2409" s="66" t="str">
        <f t="shared" si="520"/>
        <v/>
      </c>
      <c r="P2409" s="66" t="str">
        <f t="shared" si="518"/>
        <v/>
      </c>
      <c r="Q2409" s="66">
        <f t="shared" si="521"/>
        <v>440</v>
      </c>
      <c r="R2409" s="66">
        <f t="shared" si="522"/>
        <v>440</v>
      </c>
      <c r="S2409" s="66">
        <f>Q2409-U2409-SUMIFS(条件付き不可!X:X,条件付き不可!E:E,D2409)</f>
        <v>440</v>
      </c>
      <c r="T2409" s="66">
        <f t="shared" si="519"/>
        <v>440</v>
      </c>
      <c r="U2409" s="66">
        <f>IF(COUNTIFS(条件付き不可!$E:$E,$D2409,条件付き不可!$C:$C,条件付き不可!$V$3)&gt;0,Q2409,SUMIFS(条件付き不可!$L:$L,条件付き不可!$E:$E,$D2409,条件付き不可!$C:$C,U$1))</f>
        <v>0</v>
      </c>
      <c r="V2409" s="66">
        <f>IF(COUNTIFS(条件付き不可!$E:$E,$D2409,条件付き不可!$C:$C,条件付き不可!$V$5)&gt;0,Q2409,IFERROR(VLOOKUP(D2409,条件付き不可!E:Y,21,0),0))</f>
        <v>0</v>
      </c>
    </row>
    <row r="2410" spans="1:22">
      <c r="A2410" s="53" t="str">
        <f t="shared" si="523"/>
        <v>061049</v>
      </c>
      <c r="B2410" s="53">
        <v>36</v>
      </c>
      <c r="C2410">
        <v>2409</v>
      </c>
      <c r="D2410">
        <v>61049</v>
      </c>
      <c r="E2410" t="s">
        <v>3044</v>
      </c>
      <c r="F2410" t="s">
        <v>1491</v>
      </c>
      <c r="G2410" t="str">
        <f>VLOOKUP(A2410,GIS!A:B,2,0)</f>
        <v>串崎南町A</v>
      </c>
      <c r="H2410" t="s">
        <v>1439</v>
      </c>
      <c r="I2410" t="s">
        <v>2622</v>
      </c>
      <c r="J2410" s="66">
        <v>390</v>
      </c>
      <c r="K2410" s="66">
        <v>390</v>
      </c>
      <c r="L2410" s="66">
        <v>390</v>
      </c>
      <c r="M2410" s="66">
        <v>390</v>
      </c>
      <c r="N2410" s="66">
        <f>VLOOKUP(A2410,GIS!A:C,3,0)</f>
        <v>390</v>
      </c>
      <c r="O2410" s="66" t="str">
        <f t="shared" si="520"/>
        <v/>
      </c>
      <c r="P2410" s="66" t="str">
        <f t="shared" si="518"/>
        <v/>
      </c>
      <c r="Q2410" s="66">
        <f t="shared" si="521"/>
        <v>390</v>
      </c>
      <c r="R2410" s="66">
        <f t="shared" si="522"/>
        <v>390</v>
      </c>
      <c r="S2410" s="66">
        <f>Q2410-U2410-SUMIFS(条件付き不可!X:X,条件付き不可!E:E,D2410)</f>
        <v>390</v>
      </c>
      <c r="T2410" s="66">
        <f t="shared" si="519"/>
        <v>390</v>
      </c>
      <c r="U2410" s="66">
        <f>IF(COUNTIFS(条件付き不可!$E:$E,$D2410,条件付き不可!$C:$C,条件付き不可!$V$3)&gt;0,Q2410,SUMIFS(条件付き不可!$L:$L,条件付き不可!$E:$E,$D2410,条件付き不可!$C:$C,U$1))</f>
        <v>0</v>
      </c>
      <c r="V2410" s="66">
        <f>IF(COUNTIFS(条件付き不可!$E:$E,$D2410,条件付き不可!$C:$C,条件付き不可!$V$5)&gt;0,Q2410,IFERROR(VLOOKUP(D2410,条件付き不可!E:Y,21,0),0))</f>
        <v>0</v>
      </c>
    </row>
    <row r="2411" spans="1:22">
      <c r="A2411" s="53" t="str">
        <f t="shared" si="523"/>
        <v>061091</v>
      </c>
      <c r="B2411" s="53">
        <v>36</v>
      </c>
      <c r="C2411">
        <v>2410</v>
      </c>
      <c r="D2411">
        <v>61091</v>
      </c>
      <c r="E2411" t="s">
        <v>3044</v>
      </c>
      <c r="F2411" t="s">
        <v>1491</v>
      </c>
      <c r="G2411" t="str">
        <f>VLOOKUP(A2411,GIS!A:B,2,0)</f>
        <v>紙敷1・串崎南町B</v>
      </c>
      <c r="H2411" t="s">
        <v>1439</v>
      </c>
      <c r="I2411" t="s">
        <v>2622</v>
      </c>
      <c r="J2411" s="66">
        <v>355</v>
      </c>
      <c r="K2411" s="66">
        <v>355</v>
      </c>
      <c r="L2411" s="66">
        <v>355</v>
      </c>
      <c r="M2411" s="66">
        <v>355</v>
      </c>
      <c r="N2411" s="66">
        <f>VLOOKUP(A2411,GIS!A:C,3,0)</f>
        <v>355</v>
      </c>
      <c r="O2411" s="66" t="str">
        <f t="shared" si="520"/>
        <v/>
      </c>
      <c r="P2411" s="66" t="str">
        <f t="shared" si="518"/>
        <v/>
      </c>
      <c r="Q2411" s="66">
        <f t="shared" si="521"/>
        <v>355</v>
      </c>
      <c r="R2411" s="66">
        <f t="shared" si="522"/>
        <v>355</v>
      </c>
      <c r="S2411" s="66">
        <f>Q2411-U2411-SUMIFS(条件付き不可!X:X,条件付き不可!E:E,D2411)</f>
        <v>355</v>
      </c>
      <c r="T2411" s="66">
        <f t="shared" si="519"/>
        <v>355</v>
      </c>
      <c r="U2411" s="66">
        <f>IF(COUNTIFS(条件付き不可!$E:$E,$D2411,条件付き不可!$C:$C,条件付き不可!$V$3)&gt;0,Q2411,SUMIFS(条件付き不可!$L:$L,条件付き不可!$E:$E,$D2411,条件付き不可!$C:$C,U$1))</f>
        <v>0</v>
      </c>
      <c r="V2411" s="66">
        <f>IF(COUNTIFS(条件付き不可!$E:$E,$D2411,条件付き不可!$C:$C,条件付き不可!$V$5)&gt;0,Q2411,IFERROR(VLOOKUP(D2411,条件付き不可!E:Y,21,0),0))</f>
        <v>0</v>
      </c>
    </row>
    <row r="2412" spans="1:22">
      <c r="A2412" s="53" t="str">
        <f t="shared" si="523"/>
        <v>061050</v>
      </c>
      <c r="B2412" s="53">
        <v>36</v>
      </c>
      <c r="C2412">
        <v>2411</v>
      </c>
      <c r="D2412">
        <v>61050</v>
      </c>
      <c r="E2412" t="s">
        <v>3044</v>
      </c>
      <c r="F2412" t="s">
        <v>1491</v>
      </c>
      <c r="G2412" t="str">
        <f>VLOOKUP(A2412,GIS!A:B,2,0)</f>
        <v>松飛台B</v>
      </c>
      <c r="H2412" t="s">
        <v>1439</v>
      </c>
      <c r="I2412" t="s">
        <v>2622</v>
      </c>
      <c r="J2412" s="66">
        <v>760</v>
      </c>
      <c r="K2412" s="66">
        <v>760</v>
      </c>
      <c r="L2412" s="66">
        <v>760</v>
      </c>
      <c r="M2412" s="66">
        <v>760</v>
      </c>
      <c r="N2412" s="66">
        <f>VLOOKUP(A2412,GIS!A:C,3,0)</f>
        <v>760</v>
      </c>
      <c r="O2412" s="66" t="str">
        <f t="shared" si="520"/>
        <v/>
      </c>
      <c r="P2412" s="66" t="str">
        <f t="shared" si="518"/>
        <v/>
      </c>
      <c r="Q2412" s="66">
        <f t="shared" si="521"/>
        <v>760</v>
      </c>
      <c r="R2412" s="66">
        <f t="shared" si="522"/>
        <v>760</v>
      </c>
      <c r="S2412" s="66">
        <f>Q2412-U2412-SUMIFS(条件付き不可!X:X,条件付き不可!E:E,D2412)</f>
        <v>760</v>
      </c>
      <c r="T2412" s="66">
        <f t="shared" si="519"/>
        <v>760</v>
      </c>
      <c r="U2412" s="66">
        <f>IF(COUNTIFS(条件付き不可!$E:$E,$D2412,条件付き不可!$C:$C,条件付き不可!$V$3)&gt;0,Q2412,SUMIFS(条件付き不可!$L:$L,条件付き不可!$E:$E,$D2412,条件付き不可!$C:$C,U$1))</f>
        <v>0</v>
      </c>
      <c r="V2412" s="66">
        <f>IF(COUNTIFS(条件付き不可!$E:$E,$D2412,条件付き不可!$C:$C,条件付き不可!$V$5)&gt;0,Q2412,IFERROR(VLOOKUP(D2412,条件付き不可!E:Y,21,0),0))</f>
        <v>0</v>
      </c>
    </row>
    <row r="2413" spans="1:22">
      <c r="A2413" s="53" t="str">
        <f t="shared" si="523"/>
        <v>061051</v>
      </c>
      <c r="B2413" s="53">
        <v>36</v>
      </c>
      <c r="C2413">
        <v>2412</v>
      </c>
      <c r="D2413">
        <v>61051</v>
      </c>
      <c r="E2413" t="s">
        <v>3044</v>
      </c>
      <c r="F2413" t="s">
        <v>1491</v>
      </c>
      <c r="G2413" t="str">
        <f>VLOOKUP(A2413,GIS!A:B,2,0)</f>
        <v>松飛台C</v>
      </c>
      <c r="H2413" t="s">
        <v>1439</v>
      </c>
      <c r="I2413" t="s">
        <v>2622</v>
      </c>
      <c r="J2413" s="66">
        <v>605</v>
      </c>
      <c r="K2413" s="66">
        <v>605</v>
      </c>
      <c r="L2413" s="66">
        <v>605</v>
      </c>
      <c r="M2413" s="66">
        <v>605</v>
      </c>
      <c r="N2413" s="66">
        <f>VLOOKUP(A2413,GIS!A:C,3,0)</f>
        <v>605</v>
      </c>
      <c r="O2413" s="66" t="str">
        <f t="shared" si="520"/>
        <v/>
      </c>
      <c r="P2413" s="66" t="str">
        <f t="shared" si="518"/>
        <v/>
      </c>
      <c r="Q2413" s="66">
        <f t="shared" si="521"/>
        <v>605</v>
      </c>
      <c r="R2413" s="66">
        <f t="shared" si="522"/>
        <v>605</v>
      </c>
      <c r="S2413" s="66">
        <f>Q2413-U2413-SUMIFS(条件付き不可!X:X,条件付き不可!E:E,D2413)</f>
        <v>605</v>
      </c>
      <c r="T2413" s="66">
        <f t="shared" si="519"/>
        <v>605</v>
      </c>
      <c r="U2413" s="66">
        <f>IF(COUNTIFS(条件付き不可!$E:$E,$D2413,条件付き不可!$C:$C,条件付き不可!$V$3)&gt;0,Q2413,SUMIFS(条件付き不可!$L:$L,条件付き不可!$E:$E,$D2413,条件付き不可!$C:$C,U$1))</f>
        <v>0</v>
      </c>
      <c r="V2413" s="66">
        <f>IF(COUNTIFS(条件付き不可!$E:$E,$D2413,条件付き不可!$C:$C,条件付き不可!$V$5)&gt;0,Q2413,IFERROR(VLOOKUP(D2413,条件付き不可!E:Y,21,0),0))</f>
        <v>0</v>
      </c>
    </row>
    <row r="2414" spans="1:22">
      <c r="A2414" s="53" t="str">
        <f t="shared" si="523"/>
        <v>061052</v>
      </c>
      <c r="B2414" s="53">
        <v>36</v>
      </c>
      <c r="C2414">
        <v>2413</v>
      </c>
      <c r="D2414">
        <v>61052</v>
      </c>
      <c r="E2414" t="s">
        <v>3044</v>
      </c>
      <c r="F2414" t="s">
        <v>1491</v>
      </c>
      <c r="G2414" t="str">
        <f>VLOOKUP(A2414,GIS!A:B,2,0)</f>
        <v>松飛台E</v>
      </c>
      <c r="H2414" t="s">
        <v>1439</v>
      </c>
      <c r="I2414" t="s">
        <v>2622</v>
      </c>
      <c r="J2414" s="66">
        <v>500</v>
      </c>
      <c r="K2414" s="66">
        <v>500</v>
      </c>
      <c r="L2414" s="66">
        <v>500</v>
      </c>
      <c r="M2414" s="66">
        <v>500</v>
      </c>
      <c r="N2414" s="66">
        <f>VLOOKUP(A2414,GIS!A:C,3,0)</f>
        <v>500</v>
      </c>
      <c r="O2414" s="66" t="str">
        <f t="shared" si="520"/>
        <v/>
      </c>
      <c r="P2414" s="66" t="str">
        <f t="shared" si="518"/>
        <v/>
      </c>
      <c r="Q2414" s="66">
        <f t="shared" si="521"/>
        <v>500</v>
      </c>
      <c r="R2414" s="66">
        <f t="shared" si="522"/>
        <v>500</v>
      </c>
      <c r="S2414" s="66">
        <f>Q2414-U2414-SUMIFS(条件付き不可!X:X,条件付き不可!E:E,D2414)</f>
        <v>500</v>
      </c>
      <c r="T2414" s="66">
        <f t="shared" si="519"/>
        <v>500</v>
      </c>
      <c r="U2414" s="66">
        <f>IF(COUNTIFS(条件付き不可!$E:$E,$D2414,条件付き不可!$C:$C,条件付き不可!$V$3)&gt;0,Q2414,SUMIFS(条件付き不可!$L:$L,条件付き不可!$E:$E,$D2414,条件付き不可!$C:$C,U$1))</f>
        <v>0</v>
      </c>
      <c r="V2414" s="66">
        <f>IF(COUNTIFS(条件付き不可!$E:$E,$D2414,条件付き不可!$C:$C,条件付き不可!$V$5)&gt;0,Q2414,IFERROR(VLOOKUP(D2414,条件付き不可!E:Y,21,0),0))</f>
        <v>0</v>
      </c>
    </row>
    <row r="2415" spans="1:22">
      <c r="A2415" s="53" t="str">
        <f t="shared" si="523"/>
        <v>061053</v>
      </c>
      <c r="B2415" s="53">
        <v>36</v>
      </c>
      <c r="C2415">
        <v>2414</v>
      </c>
      <c r="D2415">
        <v>61053</v>
      </c>
      <c r="E2415" t="s">
        <v>3044</v>
      </c>
      <c r="F2415" t="s">
        <v>1499</v>
      </c>
      <c r="G2415" t="str">
        <f>VLOOKUP(A2415,GIS!A:B,2,0)</f>
        <v>六実1</v>
      </c>
      <c r="H2415" t="s">
        <v>1439</v>
      </c>
      <c r="I2415" t="s">
        <v>2622</v>
      </c>
      <c r="J2415" s="66">
        <v>460</v>
      </c>
      <c r="K2415" s="66">
        <v>460</v>
      </c>
      <c r="L2415" s="66">
        <v>460</v>
      </c>
      <c r="M2415" s="66">
        <v>460</v>
      </c>
      <c r="N2415" s="66">
        <f>VLOOKUP(A2415,GIS!A:C,3,0)</f>
        <v>460</v>
      </c>
      <c r="O2415" s="66" t="str">
        <f t="shared" si="520"/>
        <v/>
      </c>
      <c r="P2415" s="66" t="str">
        <f t="shared" si="518"/>
        <v/>
      </c>
      <c r="Q2415" s="66">
        <f t="shared" si="521"/>
        <v>460</v>
      </c>
      <c r="R2415" s="66">
        <f t="shared" si="522"/>
        <v>460</v>
      </c>
      <c r="S2415" s="66">
        <f>Q2415-U2415-SUMIFS(条件付き不可!X:X,条件付き不可!E:E,D2415)</f>
        <v>460</v>
      </c>
      <c r="T2415" s="66">
        <f t="shared" si="519"/>
        <v>460</v>
      </c>
      <c r="U2415" s="66">
        <f>IF(COUNTIFS(条件付き不可!$E:$E,$D2415,条件付き不可!$C:$C,条件付き不可!$V$3)&gt;0,Q2415,SUMIFS(条件付き不可!$L:$L,条件付き不可!$E:$E,$D2415,条件付き不可!$C:$C,U$1))</f>
        <v>0</v>
      </c>
      <c r="V2415" s="66">
        <f>IF(COUNTIFS(条件付き不可!$E:$E,$D2415,条件付き不可!$C:$C,条件付き不可!$V$5)&gt;0,Q2415,IFERROR(VLOOKUP(D2415,条件付き不可!E:Y,21,0),0))</f>
        <v>0</v>
      </c>
    </row>
    <row r="2416" spans="1:22">
      <c r="A2416" s="53" t="str">
        <f t="shared" si="523"/>
        <v>061054</v>
      </c>
      <c r="B2416" s="53">
        <v>36</v>
      </c>
      <c r="C2416">
        <v>2415</v>
      </c>
      <c r="D2416">
        <v>61054</v>
      </c>
      <c r="E2416" t="s">
        <v>3044</v>
      </c>
      <c r="F2416" t="s">
        <v>1499</v>
      </c>
      <c r="G2416" t="str">
        <f>VLOOKUP(A2416,GIS!A:B,2,0)</f>
        <v>六実2</v>
      </c>
      <c r="H2416" t="s">
        <v>1439</v>
      </c>
      <c r="I2416" t="s">
        <v>2622</v>
      </c>
      <c r="J2416" s="66">
        <v>400</v>
      </c>
      <c r="K2416" s="66">
        <v>400</v>
      </c>
      <c r="L2416" s="66">
        <v>400</v>
      </c>
      <c r="M2416" s="66">
        <v>400</v>
      </c>
      <c r="N2416" s="66">
        <f>VLOOKUP(A2416,GIS!A:C,3,0)</f>
        <v>400</v>
      </c>
      <c r="O2416" s="66" t="str">
        <f t="shared" si="520"/>
        <v/>
      </c>
      <c r="P2416" s="66" t="str">
        <f t="shared" si="518"/>
        <v/>
      </c>
      <c r="Q2416" s="66">
        <f t="shared" si="521"/>
        <v>400</v>
      </c>
      <c r="R2416" s="66">
        <f t="shared" si="522"/>
        <v>400</v>
      </c>
      <c r="S2416" s="66">
        <f>Q2416-U2416-SUMIFS(条件付き不可!X:X,条件付き不可!E:E,D2416)</f>
        <v>400</v>
      </c>
      <c r="T2416" s="66">
        <f t="shared" si="519"/>
        <v>400</v>
      </c>
      <c r="U2416" s="66">
        <f>IF(COUNTIFS(条件付き不可!$E:$E,$D2416,条件付き不可!$C:$C,条件付き不可!$V$3)&gt;0,Q2416,SUMIFS(条件付き不可!$L:$L,条件付き不可!$E:$E,$D2416,条件付き不可!$C:$C,U$1))</f>
        <v>0</v>
      </c>
      <c r="V2416" s="66">
        <f>IF(COUNTIFS(条件付き不可!$E:$E,$D2416,条件付き不可!$C:$C,条件付き不可!$V$5)&gt;0,Q2416,IFERROR(VLOOKUP(D2416,条件付き不可!E:Y,21,0),0))</f>
        <v>0</v>
      </c>
    </row>
    <row r="2417" spans="1:22">
      <c r="A2417" s="53" t="str">
        <f t="shared" si="523"/>
        <v>061055</v>
      </c>
      <c r="B2417" s="53">
        <v>36</v>
      </c>
      <c r="C2417">
        <v>2416</v>
      </c>
      <c r="D2417">
        <v>61055</v>
      </c>
      <c r="E2417" t="s">
        <v>3044</v>
      </c>
      <c r="F2417" t="s">
        <v>1499</v>
      </c>
      <c r="G2417" t="str">
        <f>VLOOKUP(A2417,GIS!A:B,2,0)</f>
        <v>六実3A4A</v>
      </c>
      <c r="H2417" t="s">
        <v>1439</v>
      </c>
      <c r="I2417" t="s">
        <v>2622</v>
      </c>
      <c r="J2417" s="66">
        <v>505</v>
      </c>
      <c r="K2417" s="66">
        <v>505</v>
      </c>
      <c r="L2417" s="66">
        <v>505</v>
      </c>
      <c r="M2417" s="66">
        <v>505</v>
      </c>
      <c r="N2417" s="66">
        <f>VLOOKUP(A2417,GIS!A:C,3,0)</f>
        <v>505</v>
      </c>
      <c r="O2417" s="66" t="str">
        <f t="shared" si="520"/>
        <v/>
      </c>
      <c r="P2417" s="66" t="str">
        <f t="shared" si="518"/>
        <v/>
      </c>
      <c r="Q2417" s="66">
        <f t="shared" si="521"/>
        <v>505</v>
      </c>
      <c r="R2417" s="66">
        <f t="shared" si="522"/>
        <v>505</v>
      </c>
      <c r="S2417" s="66">
        <f>Q2417-U2417-SUMIFS(条件付き不可!X:X,条件付き不可!E:E,D2417)</f>
        <v>505</v>
      </c>
      <c r="T2417" s="66">
        <f t="shared" si="519"/>
        <v>505</v>
      </c>
      <c r="U2417" s="66">
        <f>IF(COUNTIFS(条件付き不可!$E:$E,$D2417,条件付き不可!$C:$C,条件付き不可!$V$3)&gt;0,Q2417,SUMIFS(条件付き不可!$L:$L,条件付き不可!$E:$E,$D2417,条件付き不可!$C:$C,U$1))</f>
        <v>0</v>
      </c>
      <c r="V2417" s="66">
        <f>IF(COUNTIFS(条件付き不可!$E:$E,$D2417,条件付き不可!$C:$C,条件付き不可!$V$5)&gt;0,Q2417,IFERROR(VLOOKUP(D2417,条件付き不可!E:Y,21,0),0))</f>
        <v>0</v>
      </c>
    </row>
    <row r="2418" spans="1:22">
      <c r="A2418" s="53" t="str">
        <f t="shared" si="523"/>
        <v>061056</v>
      </c>
      <c r="B2418" s="53">
        <v>36</v>
      </c>
      <c r="C2418">
        <v>2417</v>
      </c>
      <c r="D2418">
        <v>61056</v>
      </c>
      <c r="E2418" t="s">
        <v>3044</v>
      </c>
      <c r="F2418" t="s">
        <v>1499</v>
      </c>
      <c r="G2418" t="str">
        <f>VLOOKUP(A2418,GIS!A:B,2,0)</f>
        <v>六実3B4B</v>
      </c>
      <c r="H2418" t="s">
        <v>1439</v>
      </c>
      <c r="I2418" t="s">
        <v>2622</v>
      </c>
      <c r="J2418" s="66">
        <v>380</v>
      </c>
      <c r="K2418" s="66">
        <v>380</v>
      </c>
      <c r="L2418" s="66">
        <v>380</v>
      </c>
      <c r="M2418" s="66">
        <v>380</v>
      </c>
      <c r="N2418" s="66">
        <f>VLOOKUP(A2418,GIS!A:C,3,0)</f>
        <v>380</v>
      </c>
      <c r="O2418" s="66" t="str">
        <f t="shared" si="520"/>
        <v/>
      </c>
      <c r="P2418" s="66" t="str">
        <f t="shared" si="518"/>
        <v/>
      </c>
      <c r="Q2418" s="66">
        <f t="shared" si="521"/>
        <v>380</v>
      </c>
      <c r="R2418" s="66">
        <f t="shared" si="522"/>
        <v>380</v>
      </c>
      <c r="S2418" s="66">
        <f>Q2418-U2418-SUMIFS(条件付き不可!X:X,条件付き不可!E:E,D2418)</f>
        <v>380</v>
      </c>
      <c r="T2418" s="66">
        <f t="shared" si="519"/>
        <v>380</v>
      </c>
      <c r="U2418" s="66">
        <f>IF(COUNTIFS(条件付き不可!$E:$E,$D2418,条件付き不可!$C:$C,条件付き不可!$V$3)&gt;0,Q2418,SUMIFS(条件付き不可!$L:$L,条件付き不可!$E:$E,$D2418,条件付き不可!$C:$C,U$1))</f>
        <v>0</v>
      </c>
      <c r="V2418" s="66">
        <f>IF(COUNTIFS(条件付き不可!$E:$E,$D2418,条件付き不可!$C:$C,条件付き不可!$V$5)&gt;0,Q2418,IFERROR(VLOOKUP(D2418,条件付き不可!E:Y,21,0),0))</f>
        <v>0</v>
      </c>
    </row>
    <row r="2419" spans="1:22">
      <c r="A2419" s="53" t="str">
        <f t="shared" si="523"/>
        <v>061085</v>
      </c>
      <c r="B2419" s="53">
        <v>36</v>
      </c>
      <c r="C2419">
        <v>2418</v>
      </c>
      <c r="D2419">
        <v>61085</v>
      </c>
      <c r="E2419" t="s">
        <v>3044</v>
      </c>
      <c r="F2419" t="s">
        <v>1499</v>
      </c>
      <c r="G2419" t="str">
        <f>VLOOKUP(A2419,GIS!A:B,2,0)</f>
        <v>六実5</v>
      </c>
      <c r="H2419" t="s">
        <v>1439</v>
      </c>
      <c r="I2419" t="s">
        <v>2622</v>
      </c>
      <c r="J2419" s="66">
        <v>465</v>
      </c>
      <c r="K2419" s="66">
        <v>465</v>
      </c>
      <c r="L2419" s="66">
        <v>465</v>
      </c>
      <c r="M2419" s="66">
        <v>465</v>
      </c>
      <c r="N2419" s="66">
        <f>VLOOKUP(A2419,GIS!A:C,3,0)</f>
        <v>465</v>
      </c>
      <c r="O2419" s="66" t="str">
        <f t="shared" si="520"/>
        <v/>
      </c>
      <c r="P2419" s="66" t="str">
        <f t="shared" si="518"/>
        <v/>
      </c>
      <c r="Q2419" s="66">
        <f t="shared" si="521"/>
        <v>465</v>
      </c>
      <c r="R2419" s="66">
        <f t="shared" si="522"/>
        <v>465</v>
      </c>
      <c r="S2419" s="66">
        <f>Q2419-U2419-SUMIFS(条件付き不可!X:X,条件付き不可!E:E,D2419)</f>
        <v>465</v>
      </c>
      <c r="T2419" s="66">
        <f t="shared" si="519"/>
        <v>465</v>
      </c>
      <c r="U2419" s="66">
        <f>IF(COUNTIFS(条件付き不可!$E:$E,$D2419,条件付き不可!$C:$C,条件付き不可!$V$3)&gt;0,Q2419,SUMIFS(条件付き不可!$L:$L,条件付き不可!$E:$E,$D2419,条件付き不可!$C:$C,U$1))</f>
        <v>0</v>
      </c>
      <c r="V2419" s="66">
        <f>IF(COUNTIFS(条件付き不可!$E:$E,$D2419,条件付き不可!$C:$C,条件付き不可!$V$5)&gt;0,Q2419,IFERROR(VLOOKUP(D2419,条件付き不可!E:Y,21,0),0))</f>
        <v>0</v>
      </c>
    </row>
    <row r="2420" spans="1:22">
      <c r="A2420" s="53" t="str">
        <f t="shared" si="523"/>
        <v>061057</v>
      </c>
      <c r="B2420" s="53">
        <v>36</v>
      </c>
      <c r="C2420">
        <v>2419</v>
      </c>
      <c r="D2420">
        <v>61057</v>
      </c>
      <c r="E2420" t="s">
        <v>3044</v>
      </c>
      <c r="F2420" t="s">
        <v>1499</v>
      </c>
      <c r="G2420" t="str">
        <f>VLOOKUP(A2420,GIS!A:B,2,0)</f>
        <v>六実6A</v>
      </c>
      <c r="H2420" t="s">
        <v>1439</v>
      </c>
      <c r="I2420" t="s">
        <v>2622</v>
      </c>
      <c r="J2420" s="66">
        <v>290</v>
      </c>
      <c r="K2420" s="66">
        <v>290</v>
      </c>
      <c r="L2420" s="66">
        <v>290</v>
      </c>
      <c r="M2420" s="66">
        <v>290</v>
      </c>
      <c r="N2420" s="66">
        <f>VLOOKUP(A2420,GIS!A:C,3,0)</f>
        <v>290</v>
      </c>
      <c r="O2420" s="66" t="str">
        <f t="shared" si="520"/>
        <v/>
      </c>
      <c r="P2420" s="66" t="str">
        <f t="shared" si="518"/>
        <v/>
      </c>
      <c r="Q2420" s="66">
        <f t="shared" si="521"/>
        <v>290</v>
      </c>
      <c r="R2420" s="66">
        <f t="shared" si="522"/>
        <v>290</v>
      </c>
      <c r="S2420" s="66">
        <f>Q2420-U2420-SUMIFS(条件付き不可!X:X,条件付き不可!E:E,D2420)</f>
        <v>290</v>
      </c>
      <c r="T2420" s="66">
        <f t="shared" si="519"/>
        <v>290</v>
      </c>
      <c r="U2420" s="66">
        <f>IF(COUNTIFS(条件付き不可!$E:$E,$D2420,条件付き不可!$C:$C,条件付き不可!$V$3)&gt;0,Q2420,SUMIFS(条件付き不可!$L:$L,条件付き不可!$E:$E,$D2420,条件付き不可!$C:$C,U$1))</f>
        <v>0</v>
      </c>
      <c r="V2420" s="66">
        <f>IF(COUNTIFS(条件付き不可!$E:$E,$D2420,条件付き不可!$C:$C,条件付き不可!$V$5)&gt;0,Q2420,IFERROR(VLOOKUP(D2420,条件付き不可!E:Y,21,0),0))</f>
        <v>0</v>
      </c>
    </row>
    <row r="2421" spans="1:22">
      <c r="A2421" s="53" t="str">
        <f t="shared" si="523"/>
        <v>061100</v>
      </c>
      <c r="B2421" s="53">
        <v>36</v>
      </c>
      <c r="C2421">
        <v>2420</v>
      </c>
      <c r="D2421">
        <v>61100</v>
      </c>
      <c r="E2421" t="s">
        <v>3044</v>
      </c>
      <c r="F2421" t="s">
        <v>1499</v>
      </c>
      <c r="G2421" t="str">
        <f>VLOOKUP(A2421,GIS!A:B,2,0)</f>
        <v>六実6B</v>
      </c>
      <c r="H2421" t="s">
        <v>1439</v>
      </c>
      <c r="I2421" t="s">
        <v>2622</v>
      </c>
      <c r="J2421" s="66">
        <v>330</v>
      </c>
      <c r="K2421" s="66">
        <v>330</v>
      </c>
      <c r="L2421" s="66">
        <v>330</v>
      </c>
      <c r="M2421" s="66">
        <v>330</v>
      </c>
      <c r="N2421" s="66">
        <f>VLOOKUP(A2421,GIS!A:C,3,0)</f>
        <v>330</v>
      </c>
      <c r="O2421" s="66" t="str">
        <f t="shared" si="520"/>
        <v/>
      </c>
      <c r="P2421" s="66" t="str">
        <f t="shared" si="518"/>
        <v/>
      </c>
      <c r="Q2421" s="66">
        <f t="shared" si="521"/>
        <v>330</v>
      </c>
      <c r="R2421" s="66">
        <f t="shared" si="522"/>
        <v>330</v>
      </c>
      <c r="S2421" s="66">
        <f>Q2421-U2421-SUMIFS(条件付き不可!X:X,条件付き不可!E:E,D2421)</f>
        <v>330</v>
      </c>
      <c r="T2421" s="66">
        <f t="shared" si="519"/>
        <v>330</v>
      </c>
      <c r="U2421" s="66">
        <f>IF(COUNTIFS(条件付き不可!$E:$E,$D2421,条件付き不可!$C:$C,条件付き不可!$V$3)&gt;0,Q2421,SUMIFS(条件付き不可!$L:$L,条件付き不可!$E:$E,$D2421,条件付き不可!$C:$C,U$1))</f>
        <v>0</v>
      </c>
      <c r="V2421" s="66">
        <f>IF(COUNTIFS(条件付き不可!$E:$E,$D2421,条件付き不可!$C:$C,条件付き不可!$V$5)&gt;0,Q2421,IFERROR(VLOOKUP(D2421,条件付き不可!E:Y,21,0),0))</f>
        <v>0</v>
      </c>
    </row>
    <row r="2422" spans="1:22">
      <c r="A2422" s="53" t="str">
        <f t="shared" si="523"/>
        <v>061058</v>
      </c>
      <c r="B2422" s="53">
        <v>36</v>
      </c>
      <c r="C2422">
        <v>2421</v>
      </c>
      <c r="D2422">
        <v>61058</v>
      </c>
      <c r="E2422" t="s">
        <v>3044</v>
      </c>
      <c r="F2422" t="s">
        <v>1505</v>
      </c>
      <c r="G2422" t="str">
        <f>VLOOKUP(A2422,GIS!A:B,2,0)</f>
        <v>高南台2A3A　六高台9A</v>
      </c>
      <c r="H2422" t="s">
        <v>1439</v>
      </c>
      <c r="I2422" t="s">
        <v>7572</v>
      </c>
      <c r="J2422" s="66">
        <v>690</v>
      </c>
      <c r="K2422" s="66">
        <v>690</v>
      </c>
      <c r="L2422" s="66">
        <v>690</v>
      </c>
      <c r="M2422" s="66">
        <v>690</v>
      </c>
      <c r="N2422" s="66">
        <f>VLOOKUP(A2422,GIS!A:C,3,0)</f>
        <v>690</v>
      </c>
      <c r="O2422" s="66" t="str">
        <f t="shared" si="520"/>
        <v/>
      </c>
      <c r="P2422" s="66" t="str">
        <f t="shared" si="518"/>
        <v/>
      </c>
      <c r="Q2422" s="66">
        <f t="shared" si="521"/>
        <v>690</v>
      </c>
      <c r="R2422" s="66">
        <f t="shared" si="522"/>
        <v>690</v>
      </c>
      <c r="S2422" s="66">
        <f>Q2422-U2422-SUMIFS(条件付き不可!X:X,条件付き不可!E:E,D2422)</f>
        <v>690</v>
      </c>
      <c r="T2422" s="66">
        <f t="shared" si="519"/>
        <v>690</v>
      </c>
      <c r="U2422" s="66">
        <f>IF(COUNTIFS(条件付き不可!$E:$E,$D2422,条件付き不可!$C:$C,条件付き不可!$V$3)&gt;0,Q2422,SUMIFS(条件付き不可!$L:$L,条件付き不可!$E:$E,$D2422,条件付き不可!$C:$C,U$1))</f>
        <v>0</v>
      </c>
      <c r="V2422" s="66">
        <f>IF(COUNTIFS(条件付き不可!$E:$E,$D2422,条件付き不可!$C:$C,条件付き不可!$V$5)&gt;0,Q2422,IFERROR(VLOOKUP(D2422,条件付き不可!E:Y,21,0),0))</f>
        <v>0</v>
      </c>
    </row>
    <row r="2423" spans="1:22">
      <c r="A2423" s="53" t="str">
        <f t="shared" si="523"/>
        <v>061059</v>
      </c>
      <c r="B2423" s="53">
        <v>36</v>
      </c>
      <c r="C2423">
        <v>2422</v>
      </c>
      <c r="D2423">
        <v>61059</v>
      </c>
      <c r="E2423" t="s">
        <v>3044</v>
      </c>
      <c r="F2423" t="s">
        <v>1505</v>
      </c>
      <c r="G2423" t="str">
        <f>VLOOKUP(A2423,GIS!A:B,2,0)</f>
        <v>六高台2</v>
      </c>
      <c r="H2423" t="s">
        <v>1439</v>
      </c>
      <c r="I2423" t="s">
        <v>2622</v>
      </c>
      <c r="J2423" s="66">
        <v>665</v>
      </c>
      <c r="K2423" s="66">
        <v>577</v>
      </c>
      <c r="L2423" s="66">
        <v>577</v>
      </c>
      <c r="M2423" s="66">
        <v>665</v>
      </c>
      <c r="N2423" s="66">
        <f>VLOOKUP(A2423,GIS!A:C,3,0)</f>
        <v>665</v>
      </c>
      <c r="O2423" s="66" t="str">
        <f t="shared" si="520"/>
        <v/>
      </c>
      <c r="P2423" s="66" t="str">
        <f t="shared" si="518"/>
        <v>✕</v>
      </c>
      <c r="Q2423" s="66">
        <f t="shared" si="521"/>
        <v>665</v>
      </c>
      <c r="R2423" s="66">
        <f t="shared" si="522"/>
        <v>577</v>
      </c>
      <c r="S2423" s="66">
        <f>Q2423-U2423-SUMIFS(条件付き不可!X:X,条件付き不可!E:E,D2423)</f>
        <v>577</v>
      </c>
      <c r="T2423" s="66">
        <f t="shared" si="519"/>
        <v>665</v>
      </c>
      <c r="U2423" s="66">
        <f>IF(COUNTIFS(条件付き不可!$E:$E,$D2423,条件付き不可!$C:$C,条件付き不可!$V$3)&gt;0,Q2423,SUMIFS(条件付き不可!$L:$L,条件付き不可!$E:$E,$D2423,条件付き不可!$C:$C,U$1))</f>
        <v>88</v>
      </c>
      <c r="V2423" s="66">
        <f>IF(COUNTIFS(条件付き不可!$E:$E,$D2423,条件付き不可!$C:$C,条件付き不可!$V$5)&gt;0,Q2423,IFERROR(VLOOKUP(D2423,条件付き不可!E:Y,21,0),0))</f>
        <v>0</v>
      </c>
    </row>
    <row r="2424" spans="1:22">
      <c r="A2424" s="53" t="str">
        <f t="shared" si="523"/>
        <v>061060</v>
      </c>
      <c r="B2424" s="53">
        <v>36</v>
      </c>
      <c r="C2424">
        <v>2423</v>
      </c>
      <c r="D2424">
        <v>61060</v>
      </c>
      <c r="E2424" t="s">
        <v>3044</v>
      </c>
      <c r="F2424" t="s">
        <v>1505</v>
      </c>
      <c r="G2424" t="str">
        <f>VLOOKUP(A2424,GIS!A:B,2,0)</f>
        <v>六高台3</v>
      </c>
      <c r="H2424" t="s">
        <v>1439</v>
      </c>
      <c r="I2424" t="s">
        <v>2622</v>
      </c>
      <c r="J2424" s="66">
        <v>460</v>
      </c>
      <c r="K2424" s="66">
        <v>460</v>
      </c>
      <c r="L2424" s="66">
        <v>460</v>
      </c>
      <c r="M2424" s="66">
        <v>460</v>
      </c>
      <c r="N2424" s="66">
        <f>VLOOKUP(A2424,GIS!A:C,3,0)</f>
        <v>460</v>
      </c>
      <c r="O2424" s="66" t="str">
        <f t="shared" si="520"/>
        <v/>
      </c>
      <c r="P2424" s="66" t="str">
        <f t="shared" si="518"/>
        <v/>
      </c>
      <c r="Q2424" s="66">
        <f t="shared" si="521"/>
        <v>460</v>
      </c>
      <c r="R2424" s="66">
        <f t="shared" si="522"/>
        <v>460</v>
      </c>
      <c r="S2424" s="66">
        <f>Q2424-U2424-SUMIFS(条件付き不可!X:X,条件付き不可!E:E,D2424)</f>
        <v>460</v>
      </c>
      <c r="T2424" s="66">
        <f t="shared" si="519"/>
        <v>460</v>
      </c>
      <c r="U2424" s="66">
        <f>IF(COUNTIFS(条件付き不可!$E:$E,$D2424,条件付き不可!$C:$C,条件付き不可!$V$3)&gt;0,Q2424,SUMIFS(条件付き不可!$L:$L,条件付き不可!$E:$E,$D2424,条件付き不可!$C:$C,U$1))</f>
        <v>0</v>
      </c>
      <c r="V2424" s="66">
        <f>IF(COUNTIFS(条件付き不可!$E:$E,$D2424,条件付き不可!$C:$C,条件付き不可!$V$5)&gt;0,Q2424,IFERROR(VLOOKUP(D2424,条件付き不可!E:Y,21,0),0))</f>
        <v>0</v>
      </c>
    </row>
    <row r="2425" spans="1:22">
      <c r="A2425" s="53" t="str">
        <f t="shared" si="523"/>
        <v>061061</v>
      </c>
      <c r="B2425" s="53">
        <v>36</v>
      </c>
      <c r="C2425">
        <v>2424</v>
      </c>
      <c r="D2425">
        <v>61061</v>
      </c>
      <c r="E2425" t="s">
        <v>3044</v>
      </c>
      <c r="F2425" t="s">
        <v>1505</v>
      </c>
      <c r="G2425" t="str">
        <f>VLOOKUP(A2425,GIS!A:B,2,0)</f>
        <v>六高台4</v>
      </c>
      <c r="H2425" t="s">
        <v>1439</v>
      </c>
      <c r="I2425" t="s">
        <v>2622</v>
      </c>
      <c r="J2425" s="66">
        <v>640</v>
      </c>
      <c r="K2425" s="66">
        <v>640</v>
      </c>
      <c r="L2425" s="66">
        <v>640</v>
      </c>
      <c r="M2425" s="66">
        <v>640</v>
      </c>
      <c r="N2425" s="66">
        <f>VLOOKUP(A2425,GIS!A:C,3,0)</f>
        <v>640</v>
      </c>
      <c r="O2425" s="66" t="str">
        <f t="shared" si="520"/>
        <v/>
      </c>
      <c r="P2425" s="66" t="str">
        <f t="shared" si="518"/>
        <v/>
      </c>
      <c r="Q2425" s="66">
        <f t="shared" si="521"/>
        <v>640</v>
      </c>
      <c r="R2425" s="66">
        <f t="shared" si="522"/>
        <v>640</v>
      </c>
      <c r="S2425" s="66">
        <f>Q2425-U2425-SUMIFS(条件付き不可!X:X,条件付き不可!E:E,D2425)</f>
        <v>640</v>
      </c>
      <c r="T2425" s="66">
        <f t="shared" si="519"/>
        <v>640</v>
      </c>
      <c r="U2425" s="66">
        <f>IF(COUNTIFS(条件付き不可!$E:$E,$D2425,条件付き不可!$C:$C,条件付き不可!$V$3)&gt;0,Q2425,SUMIFS(条件付き不可!$L:$L,条件付き不可!$E:$E,$D2425,条件付き不可!$C:$C,U$1))</f>
        <v>0</v>
      </c>
      <c r="V2425" s="66">
        <f>IF(COUNTIFS(条件付き不可!$E:$E,$D2425,条件付き不可!$C:$C,条件付き不可!$V$5)&gt;0,Q2425,IFERROR(VLOOKUP(D2425,条件付き不可!E:Y,21,0),0))</f>
        <v>0</v>
      </c>
    </row>
    <row r="2426" spans="1:22">
      <c r="A2426" s="53" t="str">
        <f t="shared" si="523"/>
        <v>061062</v>
      </c>
      <c r="B2426" s="53">
        <v>36</v>
      </c>
      <c r="C2426">
        <v>2425</v>
      </c>
      <c r="D2426">
        <v>61062</v>
      </c>
      <c r="E2426" t="s">
        <v>3044</v>
      </c>
      <c r="F2426" t="s">
        <v>1505</v>
      </c>
      <c r="G2426" t="str">
        <f>VLOOKUP(A2426,GIS!A:B,2,0)</f>
        <v>六高台5　高南台1A</v>
      </c>
      <c r="H2426" t="s">
        <v>1439</v>
      </c>
      <c r="I2426" t="s">
        <v>7572</v>
      </c>
      <c r="J2426" s="66">
        <v>530</v>
      </c>
      <c r="K2426" s="66">
        <v>530</v>
      </c>
      <c r="L2426" s="66">
        <v>530</v>
      </c>
      <c r="M2426" s="66">
        <v>530</v>
      </c>
      <c r="N2426" s="66">
        <f>VLOOKUP(A2426,GIS!A:C,3,0)</f>
        <v>530</v>
      </c>
      <c r="O2426" s="66" t="str">
        <f t="shared" si="520"/>
        <v/>
      </c>
      <c r="P2426" s="66" t="str">
        <f t="shared" si="518"/>
        <v/>
      </c>
      <c r="Q2426" s="66">
        <f t="shared" si="521"/>
        <v>530</v>
      </c>
      <c r="R2426" s="66">
        <f t="shared" si="522"/>
        <v>530</v>
      </c>
      <c r="S2426" s="66">
        <f>Q2426-U2426-SUMIFS(条件付き不可!X:X,条件付き不可!E:E,D2426)</f>
        <v>530</v>
      </c>
      <c r="T2426" s="66">
        <f t="shared" si="519"/>
        <v>530</v>
      </c>
      <c r="U2426" s="66">
        <f>IF(COUNTIFS(条件付き不可!$E:$E,$D2426,条件付き不可!$C:$C,条件付き不可!$V$3)&gt;0,Q2426,SUMIFS(条件付き不可!$L:$L,条件付き不可!$E:$E,$D2426,条件付き不可!$C:$C,U$1))</f>
        <v>0</v>
      </c>
      <c r="V2426" s="66">
        <f>IF(COUNTIFS(条件付き不可!$E:$E,$D2426,条件付き不可!$C:$C,条件付き不可!$V$5)&gt;0,Q2426,IFERROR(VLOOKUP(D2426,条件付き不可!E:Y,21,0),0))</f>
        <v>0</v>
      </c>
    </row>
    <row r="2427" spans="1:22">
      <c r="A2427" s="53" t="str">
        <f t="shared" si="523"/>
        <v>061063</v>
      </c>
      <c r="B2427" s="53">
        <v>36</v>
      </c>
      <c r="C2427">
        <v>2426</v>
      </c>
      <c r="D2427">
        <v>61063</v>
      </c>
      <c r="E2427" t="s">
        <v>3044</v>
      </c>
      <c r="F2427" t="s">
        <v>1505</v>
      </c>
      <c r="G2427" t="str">
        <f>VLOOKUP(A2427,GIS!A:B,2,0)</f>
        <v>六高台5</v>
      </c>
      <c r="H2427" t="s">
        <v>1439</v>
      </c>
      <c r="I2427" t="s">
        <v>2622</v>
      </c>
      <c r="J2427" s="66">
        <v>555</v>
      </c>
      <c r="K2427" s="66">
        <v>555</v>
      </c>
      <c r="L2427" s="66">
        <v>555</v>
      </c>
      <c r="M2427" s="66">
        <v>555</v>
      </c>
      <c r="N2427" s="66">
        <f>VLOOKUP(A2427,GIS!A:C,3,0)</f>
        <v>555</v>
      </c>
      <c r="O2427" s="66" t="str">
        <f t="shared" si="520"/>
        <v/>
      </c>
      <c r="P2427" s="66" t="str">
        <f t="shared" si="518"/>
        <v/>
      </c>
      <c r="Q2427" s="66">
        <f t="shared" si="521"/>
        <v>555</v>
      </c>
      <c r="R2427" s="66">
        <f t="shared" si="522"/>
        <v>555</v>
      </c>
      <c r="S2427" s="66">
        <f>Q2427-U2427-SUMIFS(条件付き不可!X:X,条件付き不可!E:E,D2427)</f>
        <v>555</v>
      </c>
      <c r="T2427" s="66">
        <f t="shared" si="519"/>
        <v>555</v>
      </c>
      <c r="U2427" s="66">
        <f>IF(COUNTIFS(条件付き不可!$E:$E,$D2427,条件付き不可!$C:$C,条件付き不可!$V$3)&gt;0,Q2427,SUMIFS(条件付き不可!$L:$L,条件付き不可!$E:$E,$D2427,条件付き不可!$C:$C,U$1))</f>
        <v>0</v>
      </c>
      <c r="V2427" s="66">
        <f>IF(COUNTIFS(条件付き不可!$E:$E,$D2427,条件付き不可!$C:$C,条件付き不可!$V$5)&gt;0,Q2427,IFERROR(VLOOKUP(D2427,条件付き不可!E:Y,21,0),0))</f>
        <v>0</v>
      </c>
    </row>
    <row r="2428" spans="1:22">
      <c r="A2428" s="53" t="str">
        <f t="shared" si="523"/>
        <v>061064</v>
      </c>
      <c r="B2428" s="53">
        <v>36</v>
      </c>
      <c r="C2428">
        <v>2427</v>
      </c>
      <c r="D2428">
        <v>61064</v>
      </c>
      <c r="E2428" t="s">
        <v>3044</v>
      </c>
      <c r="F2428" t="s">
        <v>1505</v>
      </c>
      <c r="G2428" t="str">
        <f>VLOOKUP(A2428,GIS!A:B,2,0)</f>
        <v>六高台7</v>
      </c>
      <c r="H2428" t="s">
        <v>1439</v>
      </c>
      <c r="I2428" t="s">
        <v>2622</v>
      </c>
      <c r="J2428" s="66">
        <v>1060</v>
      </c>
      <c r="K2428" s="66">
        <v>672</v>
      </c>
      <c r="L2428" s="66">
        <v>672</v>
      </c>
      <c r="M2428" s="66">
        <v>672</v>
      </c>
      <c r="N2428" s="66">
        <f>VLOOKUP(A2428,GIS!A:C,3,0)</f>
        <v>1060</v>
      </c>
      <c r="O2428" s="66" t="str">
        <f t="shared" si="520"/>
        <v/>
      </c>
      <c r="P2428" s="66" t="str">
        <f t="shared" si="518"/>
        <v>✕</v>
      </c>
      <c r="Q2428" s="66">
        <f t="shared" si="521"/>
        <v>1060</v>
      </c>
      <c r="R2428" s="66">
        <f t="shared" si="522"/>
        <v>672</v>
      </c>
      <c r="S2428" s="66">
        <f>Q2428-U2428-SUMIFS(条件付き不可!X:X,条件付き不可!E:E,D2428)</f>
        <v>672</v>
      </c>
      <c r="T2428" s="66">
        <f t="shared" si="519"/>
        <v>672</v>
      </c>
      <c r="U2428" s="66">
        <f>IF(COUNTIFS(条件付き不可!$E:$E,$D2428,条件付き不可!$C:$C,条件付き不可!$V$3)&gt;0,Q2428,SUMIFS(条件付き不可!$L:$L,条件付き不可!$E:$E,$D2428,条件付き不可!$C:$C,U$1))</f>
        <v>388</v>
      </c>
      <c r="V2428" s="66">
        <f>IF(COUNTIFS(条件付き不可!$E:$E,$D2428,条件付き不可!$C:$C,条件付き不可!$V$5)&gt;0,Q2428,IFERROR(VLOOKUP(D2428,条件付き不可!E:Y,21,0),0))</f>
        <v>388</v>
      </c>
    </row>
    <row r="2429" spans="1:22">
      <c r="A2429" s="53" t="str">
        <f t="shared" si="523"/>
        <v>061065</v>
      </c>
      <c r="B2429" s="53">
        <v>36</v>
      </c>
      <c r="C2429">
        <v>2428</v>
      </c>
      <c r="D2429">
        <v>61065</v>
      </c>
      <c r="E2429" t="s">
        <v>3044</v>
      </c>
      <c r="F2429" t="s">
        <v>1505</v>
      </c>
      <c r="G2429" t="str">
        <f>VLOOKUP(A2429,GIS!A:B,2,0)</f>
        <v>六高台8</v>
      </c>
      <c r="H2429" t="s">
        <v>1439</v>
      </c>
      <c r="I2429" t="s">
        <v>2622</v>
      </c>
      <c r="J2429" s="66">
        <v>880</v>
      </c>
      <c r="K2429" s="66">
        <v>880</v>
      </c>
      <c r="L2429" s="66">
        <v>880</v>
      </c>
      <c r="M2429" s="66">
        <v>880</v>
      </c>
      <c r="N2429" s="66">
        <f>VLOOKUP(A2429,GIS!A:C,3,0)</f>
        <v>880</v>
      </c>
      <c r="O2429" s="66" t="str">
        <f t="shared" si="520"/>
        <v/>
      </c>
      <c r="P2429" s="66" t="str">
        <f t="shared" si="518"/>
        <v/>
      </c>
      <c r="Q2429" s="66">
        <f t="shared" si="521"/>
        <v>880</v>
      </c>
      <c r="R2429" s="66">
        <f t="shared" si="522"/>
        <v>880</v>
      </c>
      <c r="S2429" s="66">
        <f>Q2429-U2429-SUMIFS(条件付き不可!X:X,条件付き不可!E:E,D2429)</f>
        <v>880</v>
      </c>
      <c r="T2429" s="66">
        <f t="shared" si="519"/>
        <v>880</v>
      </c>
      <c r="U2429" s="66">
        <f>IF(COUNTIFS(条件付き不可!$E:$E,$D2429,条件付き不可!$C:$C,条件付き不可!$V$3)&gt;0,Q2429,SUMIFS(条件付き不可!$L:$L,条件付き不可!$E:$E,$D2429,条件付き不可!$C:$C,U$1))</f>
        <v>0</v>
      </c>
      <c r="V2429" s="66">
        <f>IF(COUNTIFS(条件付き不可!$E:$E,$D2429,条件付き不可!$C:$C,条件付き不可!$V$5)&gt;0,Q2429,IFERROR(VLOOKUP(D2429,条件付き不可!E:Y,21,0),0))</f>
        <v>0</v>
      </c>
    </row>
    <row r="2430" spans="1:22">
      <c r="A2430" s="53" t="str">
        <f t="shared" si="523"/>
        <v>061066</v>
      </c>
      <c r="B2430" s="53">
        <v>36</v>
      </c>
      <c r="C2430">
        <v>2429</v>
      </c>
      <c r="D2430">
        <v>61066</v>
      </c>
      <c r="E2430" t="s">
        <v>3044</v>
      </c>
      <c r="F2430" t="s">
        <v>1505</v>
      </c>
      <c r="G2430" t="str">
        <f>VLOOKUP(A2430,GIS!A:B,2,0)</f>
        <v>六高台6A</v>
      </c>
      <c r="H2430" t="s">
        <v>1439</v>
      </c>
      <c r="I2430" t="s">
        <v>2622</v>
      </c>
      <c r="J2430" s="66">
        <v>470</v>
      </c>
      <c r="K2430" s="66">
        <v>470</v>
      </c>
      <c r="L2430" s="66">
        <v>470</v>
      </c>
      <c r="M2430" s="66">
        <v>470</v>
      </c>
      <c r="N2430" s="66">
        <f>VLOOKUP(A2430,GIS!A:C,3,0)</f>
        <v>470</v>
      </c>
      <c r="O2430" s="66" t="str">
        <f t="shared" si="520"/>
        <v/>
      </c>
      <c r="P2430" s="66" t="str">
        <f t="shared" si="518"/>
        <v/>
      </c>
      <c r="Q2430" s="66">
        <f t="shared" si="521"/>
        <v>470</v>
      </c>
      <c r="R2430" s="66">
        <f t="shared" si="522"/>
        <v>470</v>
      </c>
      <c r="S2430" s="66">
        <f>Q2430-U2430-SUMIFS(条件付き不可!X:X,条件付き不可!E:E,D2430)</f>
        <v>470</v>
      </c>
      <c r="T2430" s="66">
        <f t="shared" si="519"/>
        <v>470</v>
      </c>
      <c r="U2430" s="66">
        <f>IF(COUNTIFS(条件付き不可!$E:$E,$D2430,条件付き不可!$C:$C,条件付き不可!$V$3)&gt;0,Q2430,SUMIFS(条件付き不可!$L:$L,条件付き不可!$E:$E,$D2430,条件付き不可!$C:$C,U$1))</f>
        <v>0</v>
      </c>
      <c r="V2430" s="66">
        <f>IF(COUNTIFS(条件付き不可!$E:$E,$D2430,条件付き不可!$C:$C,条件付き不可!$V$5)&gt;0,Q2430,IFERROR(VLOOKUP(D2430,条件付き不可!E:Y,21,0),0))</f>
        <v>0</v>
      </c>
    </row>
    <row r="2431" spans="1:22">
      <c r="A2431" s="53" t="str">
        <f t="shared" si="523"/>
        <v>061067</v>
      </c>
      <c r="B2431" s="53">
        <v>36</v>
      </c>
      <c r="C2431">
        <v>2430</v>
      </c>
      <c r="D2431">
        <v>61067</v>
      </c>
      <c r="E2431" t="s">
        <v>3044</v>
      </c>
      <c r="F2431" t="s">
        <v>1505</v>
      </c>
      <c r="G2431" t="str">
        <f>VLOOKUP(A2431,GIS!A:B,2,0)</f>
        <v>高柳新田</v>
      </c>
      <c r="H2431" t="s">
        <v>1439</v>
      </c>
      <c r="I2431" t="s">
        <v>2622</v>
      </c>
      <c r="J2431" s="66">
        <v>270</v>
      </c>
      <c r="K2431" s="66">
        <v>270</v>
      </c>
      <c r="L2431" s="66">
        <v>270</v>
      </c>
      <c r="M2431" s="66">
        <v>270</v>
      </c>
      <c r="N2431" s="66">
        <f>VLOOKUP(A2431,GIS!A:C,3,0)</f>
        <v>270</v>
      </c>
      <c r="O2431" s="66" t="str">
        <f t="shared" si="520"/>
        <v/>
      </c>
      <c r="P2431" s="66" t="str">
        <f t="shared" si="518"/>
        <v/>
      </c>
      <c r="Q2431" s="66">
        <f t="shared" si="521"/>
        <v>270</v>
      </c>
      <c r="R2431" s="66">
        <f t="shared" si="522"/>
        <v>270</v>
      </c>
      <c r="S2431" s="66">
        <f>Q2431-U2431-SUMIFS(条件付き不可!X:X,条件付き不可!E:E,D2431)</f>
        <v>270</v>
      </c>
      <c r="T2431" s="66">
        <f t="shared" si="519"/>
        <v>270</v>
      </c>
      <c r="U2431" s="66">
        <f>IF(COUNTIFS(条件付き不可!$E:$E,$D2431,条件付き不可!$C:$C,条件付き不可!$V$3)&gt;0,Q2431,SUMIFS(条件付き不可!$L:$L,条件付き不可!$E:$E,$D2431,条件付き不可!$C:$C,U$1))</f>
        <v>0</v>
      </c>
      <c r="V2431" s="66">
        <f>IF(COUNTIFS(条件付き不可!$E:$E,$D2431,条件付き不可!$C:$C,条件付き不可!$V$5)&gt;0,Q2431,IFERROR(VLOOKUP(D2431,条件付き不可!E:Y,21,0),0))</f>
        <v>0</v>
      </c>
    </row>
    <row r="2432" spans="1:22">
      <c r="A2432" s="53" t="str">
        <f t="shared" si="523"/>
        <v>061068</v>
      </c>
      <c r="B2432" s="53">
        <v>36</v>
      </c>
      <c r="C2432">
        <v>2431</v>
      </c>
      <c r="D2432">
        <v>61068</v>
      </c>
      <c r="E2432" t="s">
        <v>3044</v>
      </c>
      <c r="F2432" t="s">
        <v>1515</v>
      </c>
      <c r="G2432" t="str">
        <f>VLOOKUP(A2432,GIS!A:B,2,0)</f>
        <v>市川大町</v>
      </c>
      <c r="H2432" t="s">
        <v>1439</v>
      </c>
      <c r="I2432" t="s">
        <v>2620</v>
      </c>
      <c r="J2432" s="66">
        <v>830</v>
      </c>
      <c r="K2432" s="66">
        <v>830</v>
      </c>
      <c r="L2432" s="66">
        <v>830</v>
      </c>
      <c r="M2432" s="66">
        <v>830</v>
      </c>
      <c r="N2432" s="66">
        <f>VLOOKUP(A2432,GIS!A:C,3,0)</f>
        <v>830</v>
      </c>
      <c r="O2432" s="66" t="str">
        <f t="shared" si="520"/>
        <v/>
      </c>
      <c r="P2432" s="66" t="str">
        <f t="shared" ref="P2432:P2496" si="530">IF(J2432=K2432,IF(J2432=L2432,"","✕"),"✕")</f>
        <v/>
      </c>
      <c r="Q2432" s="66">
        <f t="shared" si="521"/>
        <v>830</v>
      </c>
      <c r="R2432" s="66">
        <f t="shared" si="522"/>
        <v>830</v>
      </c>
      <c r="S2432" s="66">
        <f>Q2432-U2432-SUMIFS(条件付き不可!X:X,条件付き不可!E:E,D2432)</f>
        <v>830</v>
      </c>
      <c r="T2432" s="66">
        <f t="shared" si="519"/>
        <v>830</v>
      </c>
      <c r="U2432" s="66">
        <f>IF(COUNTIFS(条件付き不可!$E:$E,$D2432,条件付き不可!$C:$C,条件付き不可!$V$3)&gt;0,Q2432,SUMIFS(条件付き不可!$L:$L,条件付き不可!$E:$E,$D2432,条件付き不可!$C:$C,U$1))</f>
        <v>0</v>
      </c>
      <c r="V2432" s="66">
        <f>IF(COUNTIFS(条件付き不可!$E:$E,$D2432,条件付き不可!$C:$C,条件付き不可!$V$5)&gt;0,Q2432,IFERROR(VLOOKUP(D2432,条件付き不可!E:Y,21,0),0))</f>
        <v>0</v>
      </c>
    </row>
    <row r="2433" spans="1:22">
      <c r="A2433" s="53" t="str">
        <f t="shared" si="523"/>
        <v>061069</v>
      </c>
      <c r="B2433" s="53">
        <v>36</v>
      </c>
      <c r="C2433">
        <v>2432</v>
      </c>
      <c r="D2433">
        <v>61069</v>
      </c>
      <c r="E2433" t="s">
        <v>3044</v>
      </c>
      <c r="F2433" t="s">
        <v>1516</v>
      </c>
      <c r="G2433" t="str">
        <f>VLOOKUP(A2433,GIS!A:B,2,0)</f>
        <v>しいの木台1・2</v>
      </c>
      <c r="H2433" t="s">
        <v>1439</v>
      </c>
      <c r="I2433" t="s">
        <v>7572</v>
      </c>
      <c r="J2433" s="66">
        <v>335</v>
      </c>
      <c r="K2433" s="66">
        <v>335</v>
      </c>
      <c r="L2433" s="66">
        <v>335</v>
      </c>
      <c r="M2433" s="66">
        <v>335</v>
      </c>
      <c r="N2433" s="66">
        <f>VLOOKUP(A2433,GIS!A:C,3,0)</f>
        <v>335</v>
      </c>
      <c r="O2433" s="66" t="str">
        <f t="shared" si="520"/>
        <v/>
      </c>
      <c r="P2433" s="66" t="str">
        <f t="shared" si="530"/>
        <v/>
      </c>
      <c r="Q2433" s="66">
        <f t="shared" si="521"/>
        <v>335</v>
      </c>
      <c r="R2433" s="66">
        <f t="shared" si="522"/>
        <v>335</v>
      </c>
      <c r="S2433" s="66">
        <f>Q2433-U2433-SUMIFS(条件付き不可!X:X,条件付き不可!E:E,D2433)</f>
        <v>335</v>
      </c>
      <c r="T2433" s="66">
        <f t="shared" si="519"/>
        <v>335</v>
      </c>
      <c r="U2433" s="66">
        <f>IF(COUNTIFS(条件付き不可!$E:$E,$D2433,条件付き不可!$C:$C,条件付き不可!$V$3)&gt;0,Q2433,SUMIFS(条件付き不可!$L:$L,条件付き不可!$E:$E,$D2433,条件付き不可!$C:$C,U$1))</f>
        <v>0</v>
      </c>
      <c r="V2433" s="66">
        <f>IF(COUNTIFS(条件付き不可!$E:$E,$D2433,条件付き不可!$C:$C,条件付き不可!$V$5)&gt;0,Q2433,IFERROR(VLOOKUP(D2433,条件付き不可!E:Y,21,0),0))</f>
        <v>0</v>
      </c>
    </row>
    <row r="2434" spans="1:22">
      <c r="A2434" s="53" t="str">
        <f t="shared" si="523"/>
        <v>061070</v>
      </c>
      <c r="B2434" s="53">
        <v>36</v>
      </c>
      <c r="C2434">
        <v>2433</v>
      </c>
      <c r="D2434">
        <v>61070</v>
      </c>
      <c r="E2434" t="s">
        <v>3044</v>
      </c>
      <c r="F2434" t="s">
        <v>1516</v>
      </c>
      <c r="G2434" t="str">
        <f>VLOOKUP(A2434,GIS!A:B,2,0)</f>
        <v>しいの木台3・六高台西</v>
      </c>
      <c r="H2434" t="s">
        <v>1439</v>
      </c>
      <c r="I2434" t="s">
        <v>7572</v>
      </c>
      <c r="J2434" s="66">
        <v>390</v>
      </c>
      <c r="K2434" s="66">
        <v>390</v>
      </c>
      <c r="L2434" s="66">
        <v>390</v>
      </c>
      <c r="M2434" s="66">
        <v>390</v>
      </c>
      <c r="N2434" s="66">
        <f>VLOOKUP(A2434,GIS!A:C,3,0)</f>
        <v>390</v>
      </c>
      <c r="O2434" s="66" t="str">
        <f t="shared" si="520"/>
        <v/>
      </c>
      <c r="P2434" s="66" t="str">
        <f t="shared" si="530"/>
        <v/>
      </c>
      <c r="Q2434" s="66">
        <f t="shared" si="521"/>
        <v>390</v>
      </c>
      <c r="R2434" s="66">
        <f t="shared" si="522"/>
        <v>390</v>
      </c>
      <c r="S2434" s="66">
        <f>Q2434-U2434-SUMIFS(条件付き不可!X:X,条件付き不可!E:E,D2434)</f>
        <v>390</v>
      </c>
      <c r="T2434" s="66">
        <f t="shared" si="519"/>
        <v>390</v>
      </c>
      <c r="U2434" s="66">
        <f>IF(COUNTIFS(条件付き不可!$E:$E,$D2434,条件付き不可!$C:$C,条件付き不可!$V$3)&gt;0,Q2434,SUMIFS(条件付き不可!$L:$L,条件付き不可!$E:$E,$D2434,条件付き不可!$C:$C,U$1))</f>
        <v>0</v>
      </c>
      <c r="V2434" s="66">
        <f>IF(COUNTIFS(条件付き不可!$E:$E,$D2434,条件付き不可!$C:$C,条件付き不可!$V$5)&gt;0,Q2434,IFERROR(VLOOKUP(D2434,条件付き不可!E:Y,21,0),0))</f>
        <v>0</v>
      </c>
    </row>
    <row r="2435" spans="1:22">
      <c r="A2435" s="53" t="str">
        <f t="shared" si="523"/>
        <v>061094</v>
      </c>
      <c r="B2435" s="53">
        <v>36</v>
      </c>
      <c r="C2435">
        <v>2434</v>
      </c>
      <c r="D2435">
        <v>61094</v>
      </c>
      <c r="E2435" t="s">
        <v>3044</v>
      </c>
      <c r="F2435" t="s">
        <v>1516</v>
      </c>
      <c r="G2435" t="str">
        <f>VLOOKUP(A2435,GIS!A:B,2,0)</f>
        <v>しいの木台3・4</v>
      </c>
      <c r="H2435" t="s">
        <v>1439</v>
      </c>
      <c r="I2435" t="s">
        <v>2630</v>
      </c>
      <c r="J2435" s="66">
        <v>480</v>
      </c>
      <c r="K2435" s="66">
        <v>480</v>
      </c>
      <c r="L2435" s="66">
        <v>480</v>
      </c>
      <c r="M2435" s="66">
        <v>480</v>
      </c>
      <c r="N2435" s="66">
        <f>VLOOKUP(A2435,GIS!A:C,3,0)</f>
        <v>480</v>
      </c>
      <c r="O2435" s="66" t="str">
        <f t="shared" si="520"/>
        <v/>
      </c>
      <c r="P2435" s="66" t="str">
        <f t="shared" si="530"/>
        <v/>
      </c>
      <c r="Q2435" s="66">
        <f t="shared" si="521"/>
        <v>480</v>
      </c>
      <c r="R2435" s="66">
        <f t="shared" si="522"/>
        <v>480</v>
      </c>
      <c r="S2435" s="66">
        <f>Q2435-U2435-SUMIFS(条件付き不可!X:X,条件付き不可!E:E,D2435)</f>
        <v>480</v>
      </c>
      <c r="T2435" s="66">
        <f t="shared" si="519"/>
        <v>480</v>
      </c>
      <c r="U2435" s="66">
        <f>IF(COUNTIFS(条件付き不可!$E:$E,$D2435,条件付き不可!$C:$C,条件付き不可!$V$3)&gt;0,Q2435,SUMIFS(条件付き不可!$L:$L,条件付き不可!$E:$E,$D2435,条件付き不可!$C:$C,U$1))</f>
        <v>0</v>
      </c>
      <c r="V2435" s="66">
        <f>IF(COUNTIFS(条件付き不可!$E:$E,$D2435,条件付き不可!$C:$C,条件付き不可!$V$5)&gt;0,Q2435,IFERROR(VLOOKUP(D2435,条件付き不可!E:Y,21,0),0))</f>
        <v>0</v>
      </c>
    </row>
    <row r="2436" spans="1:22">
      <c r="A2436" s="53" t="str">
        <f t="shared" si="523"/>
        <v>061071</v>
      </c>
      <c r="B2436" s="53">
        <v>36</v>
      </c>
      <c r="C2436">
        <v>2435</v>
      </c>
      <c r="D2436">
        <v>61071</v>
      </c>
      <c r="E2436" t="s">
        <v>3044</v>
      </c>
      <c r="F2436" t="s">
        <v>1516</v>
      </c>
      <c r="G2436" t="str">
        <f>VLOOKUP(A2436,GIS!A:B,2,0)</f>
        <v>しいの木台4</v>
      </c>
      <c r="H2436" t="s">
        <v>1439</v>
      </c>
      <c r="I2436" t="s">
        <v>2630</v>
      </c>
      <c r="J2436" s="66">
        <v>405</v>
      </c>
      <c r="K2436" s="66">
        <v>405</v>
      </c>
      <c r="L2436" s="66">
        <v>405</v>
      </c>
      <c r="M2436" s="66">
        <v>405</v>
      </c>
      <c r="N2436" s="66">
        <f>VLOOKUP(A2436,GIS!A:C,3,0)</f>
        <v>405</v>
      </c>
      <c r="O2436" s="66" t="str">
        <f t="shared" si="520"/>
        <v/>
      </c>
      <c r="P2436" s="66" t="str">
        <f t="shared" si="530"/>
        <v/>
      </c>
      <c r="Q2436" s="66">
        <f t="shared" si="521"/>
        <v>405</v>
      </c>
      <c r="R2436" s="66">
        <f t="shared" si="522"/>
        <v>405</v>
      </c>
      <c r="S2436" s="66">
        <f>Q2436-U2436-SUMIFS(条件付き不可!X:X,条件付き不可!E:E,D2436)</f>
        <v>405</v>
      </c>
      <c r="T2436" s="66">
        <f t="shared" si="519"/>
        <v>405</v>
      </c>
      <c r="U2436" s="66">
        <f>IF(COUNTIFS(条件付き不可!$E:$E,$D2436,条件付き不可!$C:$C,条件付き不可!$V$3)&gt;0,Q2436,SUMIFS(条件付き不可!$L:$L,条件付き不可!$E:$E,$D2436,条件付き不可!$C:$C,U$1))</f>
        <v>0</v>
      </c>
      <c r="V2436" s="66">
        <f>IF(COUNTIFS(条件付き不可!$E:$E,$D2436,条件付き不可!$C:$C,条件付き不可!$V$5)&gt;0,Q2436,IFERROR(VLOOKUP(D2436,条件付き不可!E:Y,21,0),0))</f>
        <v>0</v>
      </c>
    </row>
    <row r="2437" spans="1:22">
      <c r="A2437" s="53" t="str">
        <f t="shared" si="523"/>
        <v>061086</v>
      </c>
      <c r="B2437" s="53">
        <v>36</v>
      </c>
      <c r="C2437">
        <v>2436</v>
      </c>
      <c r="D2437">
        <v>61086</v>
      </c>
      <c r="E2437" t="s">
        <v>3044</v>
      </c>
      <c r="F2437" t="s">
        <v>1516</v>
      </c>
      <c r="G2437" t="str">
        <f>VLOOKUP(A2437,GIS!A:B,2,0)</f>
        <v>しいの木台5</v>
      </c>
      <c r="H2437" t="s">
        <v>1439</v>
      </c>
      <c r="I2437" t="s">
        <v>2630</v>
      </c>
      <c r="J2437" s="66">
        <v>615</v>
      </c>
      <c r="K2437" s="66">
        <v>615</v>
      </c>
      <c r="L2437" s="66">
        <v>615</v>
      </c>
      <c r="M2437" s="66">
        <v>615</v>
      </c>
      <c r="N2437" s="66">
        <f>VLOOKUP(A2437,GIS!A:C,3,0)</f>
        <v>615</v>
      </c>
      <c r="O2437" s="66" t="str">
        <f t="shared" si="520"/>
        <v/>
      </c>
      <c r="P2437" s="66" t="str">
        <f t="shared" si="530"/>
        <v/>
      </c>
      <c r="Q2437" s="66">
        <f t="shared" si="521"/>
        <v>615</v>
      </c>
      <c r="R2437" s="66">
        <f t="shared" si="522"/>
        <v>615</v>
      </c>
      <c r="S2437" s="66">
        <f>Q2437-U2437-SUMIFS(条件付き不可!X:X,条件付き不可!E:E,D2437)</f>
        <v>615</v>
      </c>
      <c r="T2437" s="66">
        <f t="shared" si="519"/>
        <v>615</v>
      </c>
      <c r="U2437" s="66">
        <f>IF(COUNTIFS(条件付き不可!$E:$E,$D2437,条件付き不可!$C:$C,条件付き不可!$V$3)&gt;0,Q2437,SUMIFS(条件付き不可!$L:$L,条件付き不可!$E:$E,$D2437,条件付き不可!$C:$C,U$1))</f>
        <v>0</v>
      </c>
      <c r="V2437" s="66">
        <f>IF(COUNTIFS(条件付き不可!$E:$E,$D2437,条件付き不可!$C:$C,条件付き不可!$V$5)&gt;0,Q2437,IFERROR(VLOOKUP(D2437,条件付き不可!E:Y,21,0),0))</f>
        <v>0</v>
      </c>
    </row>
    <row r="2438" spans="1:22">
      <c r="A2438" s="53" t="str">
        <f t="shared" si="523"/>
        <v>061072</v>
      </c>
      <c r="B2438" s="53">
        <v>36</v>
      </c>
      <c r="C2438">
        <v>2437</v>
      </c>
      <c r="D2438">
        <v>61072</v>
      </c>
      <c r="E2438" t="s">
        <v>3044</v>
      </c>
      <c r="F2438" t="s">
        <v>1522</v>
      </c>
      <c r="G2438" t="str">
        <f>VLOOKUP(A2438,GIS!A:B,2,0)</f>
        <v>高柳新田　中峠公園</v>
      </c>
      <c r="H2438" t="s">
        <v>1439</v>
      </c>
      <c r="I2438" t="s">
        <v>2630</v>
      </c>
      <c r="J2438" s="66">
        <v>360</v>
      </c>
      <c r="K2438" s="66">
        <v>360</v>
      </c>
      <c r="L2438" s="66">
        <v>360</v>
      </c>
      <c r="M2438" s="66">
        <v>360</v>
      </c>
      <c r="N2438" s="66">
        <f>VLOOKUP(A2438,GIS!A:C,3,0)</f>
        <v>360</v>
      </c>
      <c r="O2438" s="66" t="str">
        <f t="shared" si="520"/>
        <v/>
      </c>
      <c r="P2438" s="66" t="str">
        <f t="shared" si="530"/>
        <v/>
      </c>
      <c r="Q2438" s="66">
        <f t="shared" si="521"/>
        <v>360</v>
      </c>
      <c r="R2438" s="66">
        <f t="shared" si="522"/>
        <v>360</v>
      </c>
      <c r="S2438" s="66">
        <f>Q2438-U2438-SUMIFS(条件付き不可!X:X,条件付き不可!E:E,D2438)</f>
        <v>360</v>
      </c>
      <c r="T2438" s="66">
        <f t="shared" si="519"/>
        <v>360</v>
      </c>
      <c r="U2438" s="66">
        <f>IF(COUNTIFS(条件付き不可!$E:$E,$D2438,条件付き不可!$C:$C,条件付き不可!$V$3)&gt;0,Q2438,SUMIFS(条件付き不可!$L:$L,条件付き不可!$E:$E,$D2438,条件付き不可!$C:$C,U$1))</f>
        <v>0</v>
      </c>
      <c r="V2438" s="66">
        <f>IF(COUNTIFS(条件付き不可!$E:$E,$D2438,条件付き不可!$C:$C,条件付き不可!$V$5)&gt;0,Q2438,IFERROR(VLOOKUP(D2438,条件付き不可!E:Y,21,0),0))</f>
        <v>0</v>
      </c>
    </row>
    <row r="2439" spans="1:22">
      <c r="A2439" s="53" t="str">
        <f t="shared" si="523"/>
        <v>061073</v>
      </c>
      <c r="B2439" s="53">
        <v>36</v>
      </c>
      <c r="C2439">
        <v>2438</v>
      </c>
      <c r="D2439">
        <v>61073</v>
      </c>
      <c r="E2439" t="s">
        <v>3044</v>
      </c>
      <c r="F2439" t="s">
        <v>1522</v>
      </c>
      <c r="G2439" t="str">
        <f>VLOOKUP(A2439,GIS!A:B,2,0)</f>
        <v>高柳小学校</v>
      </c>
      <c r="H2439" t="s">
        <v>1439</v>
      </c>
      <c r="I2439" t="s">
        <v>2630</v>
      </c>
      <c r="J2439" s="66">
        <v>575</v>
      </c>
      <c r="K2439" s="66">
        <v>575</v>
      </c>
      <c r="L2439" s="66">
        <v>575</v>
      </c>
      <c r="M2439" s="66">
        <v>575</v>
      </c>
      <c r="N2439" s="66">
        <f>VLOOKUP(A2439,GIS!A:C,3,0)</f>
        <v>575</v>
      </c>
      <c r="O2439" s="66" t="str">
        <f t="shared" si="520"/>
        <v/>
      </c>
      <c r="P2439" s="66" t="str">
        <f t="shared" si="530"/>
        <v/>
      </c>
      <c r="Q2439" s="66">
        <f t="shared" si="521"/>
        <v>575</v>
      </c>
      <c r="R2439" s="66">
        <f t="shared" si="522"/>
        <v>575</v>
      </c>
      <c r="S2439" s="66">
        <f>Q2439-U2439-SUMIFS(条件付き不可!X:X,条件付き不可!E:E,D2439)</f>
        <v>575</v>
      </c>
      <c r="T2439" s="66">
        <f t="shared" si="519"/>
        <v>575</v>
      </c>
      <c r="U2439" s="66">
        <f>IF(COUNTIFS(条件付き不可!$E:$E,$D2439,条件付き不可!$C:$C,条件付き不可!$V$3)&gt;0,Q2439,SUMIFS(条件付き不可!$L:$L,条件付き不可!$E:$E,$D2439,条件付き不可!$C:$C,U$1))</f>
        <v>0</v>
      </c>
      <c r="V2439" s="66">
        <f>IF(COUNTIFS(条件付き不可!$E:$E,$D2439,条件付き不可!$C:$C,条件付き不可!$V$5)&gt;0,Q2439,IFERROR(VLOOKUP(D2439,条件付き不可!E:Y,21,0),0))</f>
        <v>0</v>
      </c>
    </row>
    <row r="2440" spans="1:22">
      <c r="A2440" s="53" t="str">
        <f t="shared" si="523"/>
        <v>061074</v>
      </c>
      <c r="B2440" s="53">
        <v>36</v>
      </c>
      <c r="C2440">
        <v>2439</v>
      </c>
      <c r="D2440">
        <v>61074</v>
      </c>
      <c r="E2440" t="s">
        <v>3044</v>
      </c>
      <c r="F2440" t="s">
        <v>1522</v>
      </c>
      <c r="G2440" t="str">
        <f>VLOOKUP(A2440,GIS!A:B,2,0)</f>
        <v>高柳　藤心</v>
      </c>
      <c r="H2440" t="s">
        <v>1439</v>
      </c>
      <c r="I2440" t="s">
        <v>2630</v>
      </c>
      <c r="J2440" s="66">
        <v>435</v>
      </c>
      <c r="K2440" s="66">
        <v>435</v>
      </c>
      <c r="L2440" s="66">
        <v>435</v>
      </c>
      <c r="M2440" s="66">
        <v>435</v>
      </c>
      <c r="N2440" s="66">
        <f>VLOOKUP(A2440,GIS!A:C,3,0)</f>
        <v>435</v>
      </c>
      <c r="O2440" s="66" t="str">
        <f t="shared" si="520"/>
        <v/>
      </c>
      <c r="P2440" s="66" t="str">
        <f t="shared" si="530"/>
        <v/>
      </c>
      <c r="Q2440" s="66">
        <f t="shared" si="521"/>
        <v>435</v>
      </c>
      <c r="R2440" s="66">
        <f t="shared" si="522"/>
        <v>435</v>
      </c>
      <c r="S2440" s="66">
        <f>Q2440-U2440-SUMIFS(条件付き不可!X:X,条件付き不可!E:E,D2440)</f>
        <v>435</v>
      </c>
      <c r="T2440" s="66">
        <f t="shared" si="519"/>
        <v>435</v>
      </c>
      <c r="U2440" s="66">
        <f>IF(COUNTIFS(条件付き不可!$E:$E,$D2440,条件付き不可!$C:$C,条件付き不可!$V$3)&gt;0,Q2440,SUMIFS(条件付き不可!$L:$L,条件付き不可!$E:$E,$D2440,条件付き不可!$C:$C,U$1))</f>
        <v>0</v>
      </c>
      <c r="V2440" s="66">
        <f>IF(COUNTIFS(条件付き不可!$E:$E,$D2440,条件付き不可!$C:$C,条件付き不可!$V$5)&gt;0,Q2440,IFERROR(VLOOKUP(D2440,条件付き不可!E:Y,21,0),0))</f>
        <v>0</v>
      </c>
    </row>
    <row r="2441" spans="1:22">
      <c r="A2441" s="53" t="str">
        <f t="shared" si="523"/>
        <v>061075</v>
      </c>
      <c r="B2441" s="53">
        <v>36</v>
      </c>
      <c r="C2441">
        <v>2440</v>
      </c>
      <c r="D2441">
        <v>61075</v>
      </c>
      <c r="E2441" t="s">
        <v>3044</v>
      </c>
      <c r="F2441" t="s">
        <v>1522</v>
      </c>
      <c r="G2441" t="str">
        <f>VLOOKUP(A2441,GIS!A:B,2,0)</f>
        <v>高南台1Ｂ・3</v>
      </c>
      <c r="H2441" t="s">
        <v>1439</v>
      </c>
      <c r="I2441" t="s">
        <v>2630</v>
      </c>
      <c r="J2441" s="66">
        <v>490</v>
      </c>
      <c r="K2441" s="66">
        <v>490</v>
      </c>
      <c r="L2441" s="66">
        <v>490</v>
      </c>
      <c r="M2441" s="66">
        <v>490</v>
      </c>
      <c r="N2441" s="66">
        <f>VLOOKUP(A2441,GIS!A:C,3,0)</f>
        <v>490</v>
      </c>
      <c r="O2441" s="66" t="str">
        <f t="shared" si="520"/>
        <v/>
      </c>
      <c r="P2441" s="66" t="str">
        <f t="shared" si="530"/>
        <v/>
      </c>
      <c r="Q2441" s="66">
        <f t="shared" si="521"/>
        <v>490</v>
      </c>
      <c r="R2441" s="66">
        <f t="shared" si="522"/>
        <v>490</v>
      </c>
      <c r="S2441" s="66">
        <f>Q2441-U2441-SUMIFS(条件付き不可!X:X,条件付き不可!E:E,D2441)</f>
        <v>490</v>
      </c>
      <c r="T2441" s="66">
        <f t="shared" ref="T2441:T2505" si="531">Q2441-V2441</f>
        <v>490</v>
      </c>
      <c r="U2441" s="66">
        <f>IF(COUNTIFS(条件付き不可!$E:$E,$D2441,条件付き不可!$C:$C,条件付き不可!$V$3)&gt;0,Q2441,SUMIFS(条件付き不可!$L:$L,条件付き不可!$E:$E,$D2441,条件付き不可!$C:$C,U$1))</f>
        <v>0</v>
      </c>
      <c r="V2441" s="66">
        <f>IF(COUNTIFS(条件付き不可!$E:$E,$D2441,条件付き不可!$C:$C,条件付き不可!$V$5)&gt;0,Q2441,IFERROR(VLOOKUP(D2441,条件付き不可!E:Y,21,0),0))</f>
        <v>0</v>
      </c>
    </row>
    <row r="2442" spans="1:22">
      <c r="A2442" s="53" t="str">
        <f t="shared" si="523"/>
        <v>061076</v>
      </c>
      <c r="B2442" s="53">
        <v>36</v>
      </c>
      <c r="C2442">
        <v>2441</v>
      </c>
      <c r="D2442">
        <v>61076</v>
      </c>
      <c r="E2442" t="s">
        <v>3044</v>
      </c>
      <c r="F2442" t="s">
        <v>1527</v>
      </c>
      <c r="G2442" t="str">
        <f>VLOOKUP(A2442,GIS!A:B,2,0)</f>
        <v>くぬぎ山1</v>
      </c>
      <c r="H2442" t="s">
        <v>1439</v>
      </c>
      <c r="I2442" t="s">
        <v>2621</v>
      </c>
      <c r="J2442" s="66">
        <v>420</v>
      </c>
      <c r="K2442" s="66">
        <v>420</v>
      </c>
      <c r="L2442" s="66">
        <v>420</v>
      </c>
      <c r="M2442" s="66">
        <v>420</v>
      </c>
      <c r="N2442" s="66">
        <f>VLOOKUP(A2442,GIS!A:C,3,0)</f>
        <v>420</v>
      </c>
      <c r="O2442" s="66" t="str">
        <f t="shared" si="520"/>
        <v/>
      </c>
      <c r="P2442" s="66" t="str">
        <f t="shared" si="530"/>
        <v/>
      </c>
      <c r="Q2442" s="66">
        <f t="shared" si="521"/>
        <v>420</v>
      </c>
      <c r="R2442" s="66">
        <f t="shared" si="522"/>
        <v>420</v>
      </c>
      <c r="S2442" s="66">
        <f>Q2442-U2442-SUMIFS(条件付き不可!X:X,条件付き不可!E:E,D2442)</f>
        <v>420</v>
      </c>
      <c r="T2442" s="66">
        <f t="shared" si="531"/>
        <v>420</v>
      </c>
      <c r="U2442" s="66">
        <f>IF(COUNTIFS(条件付き不可!$E:$E,$D2442,条件付き不可!$C:$C,条件付き不可!$V$3)&gt;0,Q2442,SUMIFS(条件付き不可!$L:$L,条件付き不可!$E:$E,$D2442,条件付き不可!$C:$C,U$1))</f>
        <v>0</v>
      </c>
      <c r="V2442" s="66">
        <f>IF(COUNTIFS(条件付き不可!$E:$E,$D2442,条件付き不可!$C:$C,条件付き不可!$V$5)&gt;0,Q2442,IFERROR(VLOOKUP(D2442,条件付き不可!E:Y,21,0),0))</f>
        <v>0</v>
      </c>
    </row>
    <row r="2443" spans="1:22">
      <c r="A2443" s="53" t="str">
        <f t="shared" si="523"/>
        <v>061077</v>
      </c>
      <c r="B2443" s="53">
        <v>36</v>
      </c>
      <c r="C2443">
        <v>2442</v>
      </c>
      <c r="D2443">
        <v>61077</v>
      </c>
      <c r="E2443" t="s">
        <v>3044</v>
      </c>
      <c r="F2443" t="s">
        <v>1527</v>
      </c>
      <c r="G2443" t="str">
        <f>VLOOKUP(A2443,GIS!A:B,2,0)</f>
        <v>くぬぎ山2</v>
      </c>
      <c r="H2443" t="s">
        <v>1439</v>
      </c>
      <c r="I2443" t="s">
        <v>2621</v>
      </c>
      <c r="J2443" s="66">
        <v>580</v>
      </c>
      <c r="K2443" s="66">
        <v>580</v>
      </c>
      <c r="L2443" s="66">
        <v>488</v>
      </c>
      <c r="M2443" s="66">
        <v>488</v>
      </c>
      <c r="N2443" s="66">
        <f>VLOOKUP(A2443,GIS!A:C,3,0)</f>
        <v>580</v>
      </c>
      <c r="O2443" s="66" t="str">
        <f t="shared" si="520"/>
        <v/>
      </c>
      <c r="P2443" s="66" t="str">
        <f t="shared" si="530"/>
        <v>✕</v>
      </c>
      <c r="Q2443" s="66">
        <f t="shared" si="521"/>
        <v>580</v>
      </c>
      <c r="R2443" s="66">
        <f t="shared" si="522"/>
        <v>580</v>
      </c>
      <c r="S2443" s="66">
        <f>Q2443-U2443-SUMIFS(条件付き不可!X:X,条件付き不可!E:E,D2443)</f>
        <v>488</v>
      </c>
      <c r="T2443" s="66">
        <f t="shared" si="531"/>
        <v>488</v>
      </c>
      <c r="U2443" s="66">
        <f>IF(COUNTIFS(条件付き不可!$E:$E,$D2443,条件付き不可!$C:$C,条件付き不可!$V$3)&gt;0,Q2443,SUMIFS(条件付き不可!$L:$L,条件付き不可!$E:$E,$D2443,条件付き不可!$C:$C,U$1))</f>
        <v>0</v>
      </c>
      <c r="V2443" s="66">
        <f>IF(COUNTIFS(条件付き不可!$E:$E,$D2443,条件付き不可!$C:$C,条件付き不可!$V$5)&gt;0,Q2443,IFERROR(VLOOKUP(D2443,条件付き不可!E:Y,21,0),0))</f>
        <v>92</v>
      </c>
    </row>
    <row r="2444" spans="1:22">
      <c r="A2444" s="53" t="str">
        <f t="shared" si="523"/>
        <v>061078</v>
      </c>
      <c r="B2444" s="53">
        <v>36</v>
      </c>
      <c r="C2444">
        <v>2443</v>
      </c>
      <c r="D2444">
        <v>61078</v>
      </c>
      <c r="E2444" t="s">
        <v>3044</v>
      </c>
      <c r="F2444" t="s">
        <v>1527</v>
      </c>
      <c r="G2444" t="str">
        <f>VLOOKUP(A2444,GIS!A:B,2,0)</f>
        <v>くぬぎ山3</v>
      </c>
      <c r="H2444" t="s">
        <v>1439</v>
      </c>
      <c r="I2444" t="s">
        <v>2621</v>
      </c>
      <c r="J2444" s="66">
        <v>465</v>
      </c>
      <c r="K2444" s="66">
        <v>465</v>
      </c>
      <c r="L2444" s="66">
        <v>465</v>
      </c>
      <c r="M2444" s="66">
        <v>465</v>
      </c>
      <c r="N2444" s="66">
        <f>VLOOKUP(A2444,GIS!A:C,3,0)</f>
        <v>465</v>
      </c>
      <c r="O2444" s="66" t="str">
        <f t="shared" si="520"/>
        <v/>
      </c>
      <c r="P2444" s="66" t="str">
        <f t="shared" si="530"/>
        <v/>
      </c>
      <c r="Q2444" s="66">
        <f t="shared" si="521"/>
        <v>465</v>
      </c>
      <c r="R2444" s="66">
        <f t="shared" si="522"/>
        <v>465</v>
      </c>
      <c r="S2444" s="66">
        <f>Q2444-U2444-SUMIFS(条件付き不可!X:X,条件付き不可!E:E,D2444)</f>
        <v>465</v>
      </c>
      <c r="T2444" s="66">
        <f t="shared" si="531"/>
        <v>465</v>
      </c>
      <c r="U2444" s="66">
        <f>IF(COUNTIFS(条件付き不可!$E:$E,$D2444,条件付き不可!$C:$C,条件付き不可!$V$3)&gt;0,Q2444,SUMIFS(条件付き不可!$L:$L,条件付き不可!$E:$E,$D2444,条件付き不可!$C:$C,U$1))</f>
        <v>0</v>
      </c>
      <c r="V2444" s="66">
        <f>IF(COUNTIFS(条件付き不可!$E:$E,$D2444,条件付き不可!$C:$C,条件付き不可!$V$5)&gt;0,Q2444,IFERROR(VLOOKUP(D2444,条件付き不可!E:Y,21,0),0))</f>
        <v>0</v>
      </c>
    </row>
    <row r="2445" spans="1:22">
      <c r="A2445" s="53" t="str">
        <f t="shared" si="523"/>
        <v>061079</v>
      </c>
      <c r="B2445" s="53">
        <v>36</v>
      </c>
      <c r="C2445">
        <v>2444</v>
      </c>
      <c r="D2445">
        <v>61079</v>
      </c>
      <c r="E2445" t="s">
        <v>3044</v>
      </c>
      <c r="F2445" t="s">
        <v>1527</v>
      </c>
      <c r="G2445" t="str">
        <f>VLOOKUP(A2445,GIS!A:B,2,0)</f>
        <v>くぬぎ山4</v>
      </c>
      <c r="H2445" t="s">
        <v>1439</v>
      </c>
      <c r="I2445" t="s">
        <v>2621</v>
      </c>
      <c r="J2445" s="66">
        <v>380</v>
      </c>
      <c r="K2445" s="66">
        <v>380</v>
      </c>
      <c r="L2445" s="66">
        <v>380</v>
      </c>
      <c r="M2445" s="66">
        <v>380</v>
      </c>
      <c r="N2445" s="66">
        <f>VLOOKUP(A2445,GIS!A:C,3,0)</f>
        <v>380</v>
      </c>
      <c r="O2445" s="66" t="str">
        <f t="shared" si="520"/>
        <v/>
      </c>
      <c r="P2445" s="66" t="str">
        <f t="shared" si="530"/>
        <v/>
      </c>
      <c r="Q2445" s="66">
        <f t="shared" si="521"/>
        <v>380</v>
      </c>
      <c r="R2445" s="66">
        <f t="shared" si="522"/>
        <v>380</v>
      </c>
      <c r="S2445" s="66">
        <f>Q2445-U2445-SUMIFS(条件付き不可!X:X,条件付き不可!E:E,D2445)</f>
        <v>380</v>
      </c>
      <c r="T2445" s="66">
        <f t="shared" si="531"/>
        <v>380</v>
      </c>
      <c r="U2445" s="66">
        <f>IF(COUNTIFS(条件付き不可!$E:$E,$D2445,条件付き不可!$C:$C,条件付き不可!$V$3)&gt;0,Q2445,SUMIFS(条件付き不可!$L:$L,条件付き不可!$E:$E,$D2445,条件付き不可!$C:$C,U$1))</f>
        <v>0</v>
      </c>
      <c r="V2445" s="66">
        <f>IF(COUNTIFS(条件付き不可!$E:$E,$D2445,条件付き不可!$C:$C,条件付き不可!$V$5)&gt;0,Q2445,IFERROR(VLOOKUP(D2445,条件付き不可!E:Y,21,0),0))</f>
        <v>0</v>
      </c>
    </row>
    <row r="2446" spans="1:22">
      <c r="A2446" s="53" t="str">
        <f t="shared" si="523"/>
        <v>061080</v>
      </c>
      <c r="B2446" s="53">
        <v>36</v>
      </c>
      <c r="C2446">
        <v>2445</v>
      </c>
      <c r="D2446">
        <v>61080</v>
      </c>
      <c r="E2446" t="s">
        <v>3044</v>
      </c>
      <c r="F2446" t="s">
        <v>1527</v>
      </c>
      <c r="G2446" t="str">
        <f>VLOOKUP(A2446,GIS!A:B,2,0)</f>
        <v>くぬぎ山5</v>
      </c>
      <c r="H2446" t="s">
        <v>1439</v>
      </c>
      <c r="I2446" t="s">
        <v>2621</v>
      </c>
      <c r="J2446" s="66">
        <v>320</v>
      </c>
      <c r="K2446" s="66">
        <v>320</v>
      </c>
      <c r="L2446" s="66">
        <v>320</v>
      </c>
      <c r="M2446" s="66">
        <v>320</v>
      </c>
      <c r="N2446" s="66">
        <f>VLOOKUP(A2446,GIS!A:C,3,0)</f>
        <v>320</v>
      </c>
      <c r="O2446" s="66" t="str">
        <f t="shared" si="520"/>
        <v/>
      </c>
      <c r="P2446" s="66" t="str">
        <f t="shared" si="530"/>
        <v/>
      </c>
      <c r="Q2446" s="66">
        <f t="shared" si="521"/>
        <v>320</v>
      </c>
      <c r="R2446" s="66">
        <f t="shared" si="522"/>
        <v>320</v>
      </c>
      <c r="S2446" s="66">
        <f>Q2446-U2446-SUMIFS(条件付き不可!X:X,条件付き不可!E:E,D2446)</f>
        <v>320</v>
      </c>
      <c r="T2446" s="66">
        <f t="shared" si="531"/>
        <v>320</v>
      </c>
      <c r="U2446" s="66">
        <f>IF(COUNTIFS(条件付き不可!$E:$E,$D2446,条件付き不可!$C:$C,条件付き不可!$V$3)&gt;0,Q2446,SUMIFS(条件付き不可!$L:$L,条件付き不可!$E:$E,$D2446,条件付き不可!$C:$C,U$1))</f>
        <v>0</v>
      </c>
      <c r="V2446" s="66">
        <f>IF(COUNTIFS(条件付き不可!$E:$E,$D2446,条件付き不可!$C:$C,条件付き不可!$V$5)&gt;0,Q2446,IFERROR(VLOOKUP(D2446,条件付き不可!E:Y,21,0),0))</f>
        <v>0</v>
      </c>
    </row>
    <row r="2447" spans="1:22">
      <c r="A2447" s="53" t="str">
        <f t="shared" si="523"/>
        <v>061082</v>
      </c>
      <c r="B2447" s="53">
        <v>36</v>
      </c>
      <c r="C2447">
        <v>2446</v>
      </c>
      <c r="D2447">
        <v>61082</v>
      </c>
      <c r="E2447" t="s">
        <v>3044</v>
      </c>
      <c r="F2447" t="s">
        <v>1533</v>
      </c>
      <c r="G2447" t="str">
        <f>VLOOKUP(A2447,GIS!A:B,2,0)</f>
        <v>西佐津間1</v>
      </c>
      <c r="H2447" t="s">
        <v>1439</v>
      </c>
      <c r="I2447" t="s">
        <v>2621</v>
      </c>
      <c r="J2447" s="66">
        <v>590</v>
      </c>
      <c r="K2447" s="66">
        <v>590</v>
      </c>
      <c r="L2447" s="66">
        <v>590</v>
      </c>
      <c r="M2447" s="66">
        <v>590</v>
      </c>
      <c r="N2447" s="66">
        <f>VLOOKUP(A2447,GIS!A:C,3,0)</f>
        <v>590</v>
      </c>
      <c r="O2447" s="66" t="str">
        <f t="shared" si="520"/>
        <v/>
      </c>
      <c r="P2447" s="66" t="str">
        <f t="shared" si="530"/>
        <v/>
      </c>
      <c r="Q2447" s="66">
        <f t="shared" si="521"/>
        <v>590</v>
      </c>
      <c r="R2447" s="66">
        <f t="shared" si="522"/>
        <v>590</v>
      </c>
      <c r="S2447" s="66">
        <f>Q2447-U2447-SUMIFS(条件付き不可!X:X,条件付き不可!E:E,D2447)</f>
        <v>590</v>
      </c>
      <c r="T2447" s="66">
        <f t="shared" si="531"/>
        <v>590</v>
      </c>
      <c r="U2447" s="66">
        <f>IF(COUNTIFS(条件付き不可!$E:$E,$D2447,条件付き不可!$C:$C,条件付き不可!$V$3)&gt;0,Q2447,SUMIFS(条件付き不可!$L:$L,条件付き不可!$E:$E,$D2447,条件付き不可!$C:$C,U$1))</f>
        <v>0</v>
      </c>
      <c r="V2447" s="66">
        <f>IF(COUNTIFS(条件付き不可!$E:$E,$D2447,条件付き不可!$C:$C,条件付き不可!$V$5)&gt;0,Q2447,IFERROR(VLOOKUP(D2447,条件付き不可!E:Y,21,0),0))</f>
        <v>0</v>
      </c>
    </row>
    <row r="2448" spans="1:22">
      <c r="A2448" s="53" t="str">
        <f t="shared" si="523"/>
        <v>061083</v>
      </c>
      <c r="B2448" s="53">
        <v>36</v>
      </c>
      <c r="C2448">
        <v>2447</v>
      </c>
      <c r="D2448">
        <v>61083</v>
      </c>
      <c r="E2448" t="s">
        <v>3044</v>
      </c>
      <c r="F2448" t="s">
        <v>1533</v>
      </c>
      <c r="G2448" t="str">
        <f>VLOOKUP(A2448,GIS!A:B,2,0)</f>
        <v>西佐津間2</v>
      </c>
      <c r="H2448" t="s">
        <v>1439</v>
      </c>
      <c r="I2448" t="s">
        <v>2621</v>
      </c>
      <c r="J2448" s="66">
        <v>480</v>
      </c>
      <c r="K2448" s="66">
        <v>480</v>
      </c>
      <c r="L2448" s="66">
        <v>480</v>
      </c>
      <c r="M2448" s="66">
        <v>480</v>
      </c>
      <c r="N2448" s="66">
        <f>VLOOKUP(A2448,GIS!A:C,3,0)</f>
        <v>480</v>
      </c>
      <c r="O2448" s="66" t="str">
        <f t="shared" si="520"/>
        <v/>
      </c>
      <c r="P2448" s="66" t="str">
        <f t="shared" si="530"/>
        <v/>
      </c>
      <c r="Q2448" s="66">
        <f t="shared" si="521"/>
        <v>480</v>
      </c>
      <c r="R2448" s="66">
        <f t="shared" si="522"/>
        <v>480</v>
      </c>
      <c r="S2448" s="66">
        <f>Q2448-U2448-SUMIFS(条件付き不可!X:X,条件付き不可!E:E,D2448)</f>
        <v>480</v>
      </c>
      <c r="T2448" s="66">
        <f t="shared" si="531"/>
        <v>480</v>
      </c>
      <c r="U2448" s="66">
        <f>IF(COUNTIFS(条件付き不可!$E:$E,$D2448,条件付き不可!$C:$C,条件付き不可!$V$3)&gt;0,Q2448,SUMIFS(条件付き不可!$L:$L,条件付き不可!$E:$E,$D2448,条件付き不可!$C:$C,U$1))</f>
        <v>0</v>
      </c>
      <c r="V2448" s="66">
        <f>IF(COUNTIFS(条件付き不可!$E:$E,$D2448,条件付き不可!$C:$C,条件付き不可!$V$5)&gt;0,Q2448,IFERROR(VLOOKUP(D2448,条件付き不可!E:Y,21,0),0))</f>
        <v>0</v>
      </c>
    </row>
    <row r="2449" spans="1:22">
      <c r="A2449" s="53" t="str">
        <f t="shared" si="523"/>
        <v>061084</v>
      </c>
      <c r="B2449" s="53">
        <v>36</v>
      </c>
      <c r="C2449">
        <v>2448</v>
      </c>
      <c r="D2449">
        <v>61084</v>
      </c>
      <c r="E2449" t="s">
        <v>3044</v>
      </c>
      <c r="F2449" t="s">
        <v>1533</v>
      </c>
      <c r="G2449" t="str">
        <f>VLOOKUP(A2449,GIS!A:B,2,0)</f>
        <v>南佐津間</v>
      </c>
      <c r="H2449" t="s">
        <v>1439</v>
      </c>
      <c r="I2449" t="s">
        <v>2621</v>
      </c>
      <c r="J2449" s="66">
        <v>445</v>
      </c>
      <c r="K2449" s="66">
        <v>445</v>
      </c>
      <c r="L2449" s="66">
        <v>445</v>
      </c>
      <c r="M2449" s="66">
        <v>445</v>
      </c>
      <c r="N2449" s="66">
        <f>VLOOKUP(A2449,GIS!A:C,3,0)</f>
        <v>445</v>
      </c>
      <c r="O2449" s="66" t="str">
        <f t="shared" si="520"/>
        <v/>
      </c>
      <c r="P2449" s="66" t="str">
        <f t="shared" si="530"/>
        <v/>
      </c>
      <c r="Q2449" s="66">
        <f t="shared" si="521"/>
        <v>445</v>
      </c>
      <c r="R2449" s="66">
        <f t="shared" si="522"/>
        <v>445</v>
      </c>
      <c r="S2449" s="66">
        <f>Q2449-U2449-SUMIFS(条件付き不可!X:X,条件付き不可!E:E,D2449)</f>
        <v>445</v>
      </c>
      <c r="T2449" s="66">
        <f t="shared" si="531"/>
        <v>445</v>
      </c>
      <c r="U2449" s="66">
        <f>IF(COUNTIFS(条件付き不可!$E:$E,$D2449,条件付き不可!$C:$C,条件付き不可!$V$3)&gt;0,Q2449,SUMIFS(条件付き不可!$L:$L,条件付き不可!$E:$E,$D2449,条件付き不可!$C:$C,U$1))</f>
        <v>0</v>
      </c>
      <c r="V2449" s="66">
        <f>IF(COUNTIFS(条件付き不可!$E:$E,$D2449,条件付き不可!$C:$C,条件付き不可!$V$5)&gt;0,Q2449,IFERROR(VLOOKUP(D2449,条件付き不可!E:Y,21,0),0))</f>
        <v>0</v>
      </c>
    </row>
    <row r="2450" spans="1:22">
      <c r="A2450" s="53" t="str">
        <f t="shared" si="523"/>
        <v>061101</v>
      </c>
      <c r="B2450" s="53">
        <v>36</v>
      </c>
      <c r="C2450">
        <v>2449</v>
      </c>
      <c r="D2450">
        <v>61101</v>
      </c>
      <c r="E2450" t="s">
        <v>3044</v>
      </c>
      <c r="F2450" t="s">
        <v>1537</v>
      </c>
      <c r="G2450" t="str">
        <f>VLOOKUP(A2450,GIS!A:B,2,0)</f>
        <v>陣屋前橋A</v>
      </c>
      <c r="H2450" t="s">
        <v>1439</v>
      </c>
      <c r="I2450" t="s">
        <v>2622</v>
      </c>
      <c r="J2450" s="66">
        <v>330</v>
      </c>
      <c r="K2450" s="66">
        <v>330</v>
      </c>
      <c r="L2450" s="66">
        <v>330</v>
      </c>
      <c r="M2450" s="66">
        <v>330</v>
      </c>
      <c r="N2450" s="66">
        <f>VLOOKUP(A2450,GIS!A:C,3,0)</f>
        <v>330</v>
      </c>
      <c r="O2450" s="66" t="str">
        <f t="shared" si="520"/>
        <v/>
      </c>
      <c r="P2450" s="66" t="str">
        <f t="shared" si="530"/>
        <v/>
      </c>
      <c r="Q2450" s="66">
        <f t="shared" si="521"/>
        <v>330</v>
      </c>
      <c r="R2450" s="66">
        <f t="shared" si="522"/>
        <v>330</v>
      </c>
      <c r="S2450" s="66">
        <f>Q2450-U2450-SUMIFS(条件付き不可!X:X,条件付き不可!E:E,D2450)</f>
        <v>330</v>
      </c>
      <c r="T2450" s="66">
        <f t="shared" si="531"/>
        <v>330</v>
      </c>
      <c r="U2450" s="66">
        <f>IF(COUNTIFS(条件付き不可!$E:$E,$D2450,条件付き不可!$C:$C,条件付き不可!$V$3)&gt;0,Q2450,SUMIFS(条件付き不可!$L:$L,条件付き不可!$E:$E,$D2450,条件付き不可!$C:$C,U$1))</f>
        <v>0</v>
      </c>
      <c r="V2450" s="66">
        <f>IF(COUNTIFS(条件付き不可!$E:$E,$D2450,条件付き不可!$C:$C,条件付き不可!$V$5)&gt;0,Q2450,IFERROR(VLOOKUP(D2450,条件付き不可!E:Y,21,0),0))</f>
        <v>0</v>
      </c>
    </row>
    <row r="2451" spans="1:22">
      <c r="A2451" s="53" t="str">
        <f t="shared" si="523"/>
        <v>061154</v>
      </c>
      <c r="B2451" s="53">
        <v>36</v>
      </c>
      <c r="C2451">
        <v>2450</v>
      </c>
      <c r="D2451">
        <v>61154</v>
      </c>
      <c r="E2451" t="s">
        <v>3044</v>
      </c>
      <c r="F2451" t="s">
        <v>1537</v>
      </c>
      <c r="G2451" t="str">
        <f>VLOOKUP(A2451,GIS!A:B,2,0)</f>
        <v>陣屋前橋B</v>
      </c>
      <c r="H2451" t="s">
        <v>1439</v>
      </c>
      <c r="I2451" t="s">
        <v>2622</v>
      </c>
      <c r="J2451" s="66">
        <v>425</v>
      </c>
      <c r="K2451" s="66">
        <v>425</v>
      </c>
      <c r="L2451" s="66">
        <v>425</v>
      </c>
      <c r="M2451" s="66">
        <v>425</v>
      </c>
      <c r="N2451" s="66">
        <f>VLOOKUP(A2451,GIS!A:C,3,0)</f>
        <v>425</v>
      </c>
      <c r="O2451" s="66" t="str">
        <f t="shared" ref="O2451:O2515" si="532">IF(J2451=N2451,"","✕")</f>
        <v/>
      </c>
      <c r="P2451" s="66" t="str">
        <f t="shared" si="530"/>
        <v/>
      </c>
      <c r="Q2451" s="66">
        <f t="shared" ref="Q2451:Q2515" si="533">N2451</f>
        <v>425</v>
      </c>
      <c r="R2451" s="66">
        <f t="shared" ref="R2451:R2515" si="534">Q2451-U2451</f>
        <v>425</v>
      </c>
      <c r="S2451" s="66">
        <f>Q2451-U2451-SUMIFS(条件付き不可!X:X,条件付き不可!E:E,D2451)</f>
        <v>425</v>
      </c>
      <c r="T2451" s="66">
        <f t="shared" si="531"/>
        <v>425</v>
      </c>
      <c r="U2451" s="66">
        <f>IF(COUNTIFS(条件付き不可!$E:$E,$D2451,条件付き不可!$C:$C,条件付き不可!$V$3)&gt;0,Q2451,SUMIFS(条件付き不可!$L:$L,条件付き不可!$E:$E,$D2451,条件付き不可!$C:$C,U$1))</f>
        <v>0</v>
      </c>
      <c r="V2451" s="66">
        <f>IF(COUNTIFS(条件付き不可!$E:$E,$D2451,条件付き不可!$C:$C,条件付き不可!$V$5)&gt;0,Q2451,IFERROR(VLOOKUP(D2451,条件付き不可!E:Y,21,0),0))</f>
        <v>0</v>
      </c>
    </row>
    <row r="2452" spans="1:22">
      <c r="A2452" s="53" t="str">
        <f t="shared" si="523"/>
        <v>061102</v>
      </c>
      <c r="B2452" s="53">
        <v>36</v>
      </c>
      <c r="C2452">
        <v>2451</v>
      </c>
      <c r="D2452">
        <v>61102</v>
      </c>
      <c r="E2452" t="s">
        <v>3044</v>
      </c>
      <c r="F2452" t="s">
        <v>1537</v>
      </c>
      <c r="G2452" t="str">
        <f>VLOOKUP(A2452,GIS!A:B,2,0)</f>
        <v>常盤平　陣屋前</v>
      </c>
      <c r="H2452" t="s">
        <v>1439</v>
      </c>
      <c r="I2452" t="s">
        <v>2622</v>
      </c>
      <c r="J2452" s="66">
        <v>935</v>
      </c>
      <c r="K2452" s="66">
        <v>935</v>
      </c>
      <c r="L2452" s="66">
        <v>935</v>
      </c>
      <c r="M2452" s="66">
        <v>935</v>
      </c>
      <c r="N2452" s="66">
        <f>VLOOKUP(A2452,GIS!A:C,3,0)</f>
        <v>935</v>
      </c>
      <c r="O2452" s="66" t="str">
        <f t="shared" si="532"/>
        <v/>
      </c>
      <c r="P2452" s="66" t="str">
        <f t="shared" si="530"/>
        <v/>
      </c>
      <c r="Q2452" s="66">
        <f t="shared" si="533"/>
        <v>935</v>
      </c>
      <c r="R2452" s="66">
        <f t="shared" si="534"/>
        <v>935</v>
      </c>
      <c r="S2452" s="66">
        <f>Q2452-U2452-SUMIFS(条件付き不可!X:X,条件付き不可!E:E,D2452)</f>
        <v>935</v>
      </c>
      <c r="T2452" s="66">
        <f t="shared" si="531"/>
        <v>935</v>
      </c>
      <c r="U2452" s="66">
        <f>IF(COUNTIFS(条件付き不可!$E:$E,$D2452,条件付き不可!$C:$C,条件付き不可!$V$3)&gt;0,Q2452,SUMIFS(条件付き不可!$L:$L,条件付き不可!$E:$E,$D2452,条件付き不可!$C:$C,U$1))</f>
        <v>0</v>
      </c>
      <c r="V2452" s="66">
        <f>IF(COUNTIFS(条件付き不可!$E:$E,$D2452,条件付き不可!$C:$C,条件付き不可!$V$5)&gt;0,Q2452,IFERROR(VLOOKUP(D2452,条件付き不可!E:Y,21,0),0))</f>
        <v>0</v>
      </c>
    </row>
    <row r="2453" spans="1:22">
      <c r="A2453" s="53" t="str">
        <f t="shared" si="523"/>
        <v>061103</v>
      </c>
      <c r="B2453" s="53">
        <v>36</v>
      </c>
      <c r="C2453">
        <v>2452</v>
      </c>
      <c r="D2453">
        <v>61103</v>
      </c>
      <c r="E2453" t="s">
        <v>3044</v>
      </c>
      <c r="F2453" t="s">
        <v>1537</v>
      </c>
      <c r="G2453" t="str">
        <f>VLOOKUP(A2453,GIS!A:B,2,0)</f>
        <v>日暮1</v>
      </c>
      <c r="H2453" t="s">
        <v>1439</v>
      </c>
      <c r="I2453" t="s">
        <v>2622</v>
      </c>
      <c r="J2453" s="66">
        <v>730</v>
      </c>
      <c r="K2453" s="66">
        <v>644</v>
      </c>
      <c r="L2453" s="66">
        <v>644</v>
      </c>
      <c r="M2453" s="66">
        <v>730</v>
      </c>
      <c r="N2453" s="66">
        <f>VLOOKUP(A2453,GIS!A:C,3,0)</f>
        <v>730</v>
      </c>
      <c r="O2453" s="66" t="str">
        <f t="shared" si="532"/>
        <v/>
      </c>
      <c r="P2453" s="66" t="str">
        <f t="shared" si="530"/>
        <v>✕</v>
      </c>
      <c r="Q2453" s="66">
        <f t="shared" si="533"/>
        <v>730</v>
      </c>
      <c r="R2453" s="66">
        <f t="shared" si="534"/>
        <v>644</v>
      </c>
      <c r="S2453" s="66">
        <f>Q2453-U2453-SUMIFS(条件付き不可!X:X,条件付き不可!E:E,D2453)</f>
        <v>644</v>
      </c>
      <c r="T2453" s="66">
        <f t="shared" si="531"/>
        <v>730</v>
      </c>
      <c r="U2453" s="66">
        <f>IF(COUNTIFS(条件付き不可!$E:$E,$D2453,条件付き不可!$C:$C,条件付き不可!$V$3)&gt;0,Q2453,SUMIFS(条件付き不可!$L:$L,条件付き不可!$E:$E,$D2453,条件付き不可!$C:$C,U$1))</f>
        <v>86</v>
      </c>
      <c r="V2453" s="66">
        <f>IF(COUNTIFS(条件付き不可!$E:$E,$D2453,条件付き不可!$C:$C,条件付き不可!$V$5)&gt;0,Q2453,IFERROR(VLOOKUP(D2453,条件付き不可!E:Y,21,0),0))</f>
        <v>0</v>
      </c>
    </row>
    <row r="2454" spans="1:22">
      <c r="A2454" s="53" t="str">
        <f t="shared" si="523"/>
        <v>061104</v>
      </c>
      <c r="B2454" s="53">
        <v>36</v>
      </c>
      <c r="C2454">
        <v>2453</v>
      </c>
      <c r="D2454">
        <v>61104</v>
      </c>
      <c r="E2454" t="s">
        <v>3044</v>
      </c>
      <c r="F2454" t="s">
        <v>1537</v>
      </c>
      <c r="G2454" t="str">
        <f>VLOOKUP(A2454,GIS!A:B,2,0)</f>
        <v>日暮2</v>
      </c>
      <c r="H2454" t="s">
        <v>1439</v>
      </c>
      <c r="I2454" t="s">
        <v>2622</v>
      </c>
      <c r="J2454" s="66">
        <v>675</v>
      </c>
      <c r="K2454" s="66">
        <v>675</v>
      </c>
      <c r="L2454" s="66">
        <v>675</v>
      </c>
      <c r="M2454" s="66">
        <v>675</v>
      </c>
      <c r="N2454" s="66">
        <f>VLOOKUP(A2454,GIS!A:C,3,0)</f>
        <v>675</v>
      </c>
      <c r="O2454" s="66" t="str">
        <f t="shared" si="532"/>
        <v/>
      </c>
      <c r="P2454" s="66" t="str">
        <f t="shared" si="530"/>
        <v/>
      </c>
      <c r="Q2454" s="66">
        <f t="shared" si="533"/>
        <v>675</v>
      </c>
      <c r="R2454" s="66">
        <f t="shared" si="534"/>
        <v>675</v>
      </c>
      <c r="S2454" s="66">
        <f>Q2454-U2454-SUMIFS(条件付き不可!X:X,条件付き不可!E:E,D2454)</f>
        <v>675</v>
      </c>
      <c r="T2454" s="66">
        <f t="shared" si="531"/>
        <v>675</v>
      </c>
      <c r="U2454" s="66">
        <f>IF(COUNTIFS(条件付き不可!$E:$E,$D2454,条件付き不可!$C:$C,条件付き不可!$V$3)&gt;0,Q2454,SUMIFS(条件付き不可!$L:$L,条件付き不可!$E:$E,$D2454,条件付き不可!$C:$C,U$1))</f>
        <v>0</v>
      </c>
      <c r="V2454" s="66">
        <f>IF(COUNTIFS(条件付き不可!$E:$E,$D2454,条件付き不可!$C:$C,条件付き不可!$V$5)&gt;0,Q2454,IFERROR(VLOOKUP(D2454,条件付き不可!E:Y,21,0),0))</f>
        <v>0</v>
      </c>
    </row>
    <row r="2455" spans="1:22">
      <c r="A2455" s="53" t="str">
        <f t="shared" si="523"/>
        <v>061105</v>
      </c>
      <c r="B2455" s="53">
        <v>36</v>
      </c>
      <c r="C2455">
        <v>2454</v>
      </c>
      <c r="D2455">
        <v>61105</v>
      </c>
      <c r="E2455" t="s">
        <v>3044</v>
      </c>
      <c r="F2455" t="s">
        <v>1537</v>
      </c>
      <c r="G2455" t="str">
        <f>VLOOKUP(A2455,GIS!A:B,2,0)</f>
        <v>日暮3</v>
      </c>
      <c r="H2455" t="s">
        <v>1439</v>
      </c>
      <c r="I2455" t="s">
        <v>2622</v>
      </c>
      <c r="J2455" s="66">
        <v>565</v>
      </c>
      <c r="K2455" s="66">
        <v>565</v>
      </c>
      <c r="L2455" s="66">
        <v>565</v>
      </c>
      <c r="M2455" s="66">
        <v>565</v>
      </c>
      <c r="N2455" s="66">
        <f>VLOOKUP(A2455,GIS!A:C,3,0)</f>
        <v>565</v>
      </c>
      <c r="O2455" s="66" t="str">
        <f t="shared" si="532"/>
        <v/>
      </c>
      <c r="P2455" s="66" t="str">
        <f t="shared" si="530"/>
        <v/>
      </c>
      <c r="Q2455" s="66">
        <f t="shared" si="533"/>
        <v>565</v>
      </c>
      <c r="R2455" s="66">
        <f t="shared" si="534"/>
        <v>565</v>
      </c>
      <c r="S2455" s="66">
        <f>Q2455-U2455-SUMIFS(条件付き不可!X:X,条件付き不可!E:E,D2455)</f>
        <v>565</v>
      </c>
      <c r="T2455" s="66">
        <f t="shared" si="531"/>
        <v>565</v>
      </c>
      <c r="U2455" s="66">
        <f>IF(COUNTIFS(条件付き不可!$E:$E,$D2455,条件付き不可!$C:$C,条件付き不可!$V$3)&gt;0,Q2455,SUMIFS(条件付き不可!$L:$L,条件付き不可!$E:$E,$D2455,条件付き不可!$C:$C,U$1))</f>
        <v>0</v>
      </c>
      <c r="V2455" s="66">
        <f>IF(COUNTIFS(条件付き不可!$E:$E,$D2455,条件付き不可!$C:$C,条件付き不可!$V$5)&gt;0,Q2455,IFERROR(VLOOKUP(D2455,条件付き不可!E:Y,21,0),0))</f>
        <v>0</v>
      </c>
    </row>
    <row r="2456" spans="1:22">
      <c r="A2456" s="53" t="str">
        <f t="shared" si="523"/>
        <v>061106</v>
      </c>
      <c r="B2456" s="53">
        <v>36</v>
      </c>
      <c r="C2456">
        <v>2455</v>
      </c>
      <c r="D2456">
        <v>61106</v>
      </c>
      <c r="E2456" t="s">
        <v>3044</v>
      </c>
      <c r="F2456" t="s">
        <v>1537</v>
      </c>
      <c r="G2456" t="str">
        <f>VLOOKUP(A2456,GIS!A:B,2,0)</f>
        <v>日暮4</v>
      </c>
      <c r="H2456" t="s">
        <v>1439</v>
      </c>
      <c r="I2456" t="s">
        <v>2622</v>
      </c>
      <c r="J2456" s="66">
        <v>370</v>
      </c>
      <c r="K2456" s="66">
        <v>370</v>
      </c>
      <c r="L2456" s="66">
        <v>370</v>
      </c>
      <c r="M2456" s="66">
        <v>370</v>
      </c>
      <c r="N2456" s="66">
        <f>VLOOKUP(A2456,GIS!A:C,3,0)</f>
        <v>370</v>
      </c>
      <c r="O2456" s="66" t="str">
        <f t="shared" si="532"/>
        <v/>
      </c>
      <c r="P2456" s="66" t="str">
        <f t="shared" si="530"/>
        <v/>
      </c>
      <c r="Q2456" s="66">
        <f t="shared" si="533"/>
        <v>370</v>
      </c>
      <c r="R2456" s="66">
        <f t="shared" si="534"/>
        <v>370</v>
      </c>
      <c r="S2456" s="66">
        <f>Q2456-U2456-SUMIFS(条件付き不可!X:X,条件付き不可!E:E,D2456)</f>
        <v>370</v>
      </c>
      <c r="T2456" s="66">
        <f t="shared" si="531"/>
        <v>370</v>
      </c>
      <c r="U2456" s="66">
        <f>IF(COUNTIFS(条件付き不可!$E:$E,$D2456,条件付き不可!$C:$C,条件付き不可!$V$3)&gt;0,Q2456,SUMIFS(条件付き不可!$L:$L,条件付き不可!$E:$E,$D2456,条件付き不可!$C:$C,U$1))</f>
        <v>0</v>
      </c>
      <c r="V2456" s="66">
        <f>IF(COUNTIFS(条件付き不可!$E:$E,$D2456,条件付き不可!$C:$C,条件付き不可!$V$5)&gt;0,Q2456,IFERROR(VLOOKUP(D2456,条件付き不可!E:Y,21,0),0))</f>
        <v>0</v>
      </c>
    </row>
    <row r="2457" spans="1:22">
      <c r="A2457" s="53" t="str">
        <f t="shared" si="523"/>
        <v>061107</v>
      </c>
      <c r="B2457" s="53">
        <v>36</v>
      </c>
      <c r="C2457">
        <v>2456</v>
      </c>
      <c r="D2457">
        <v>61107</v>
      </c>
      <c r="E2457" t="s">
        <v>3044</v>
      </c>
      <c r="F2457" t="s">
        <v>1537</v>
      </c>
      <c r="G2457" t="str">
        <f>VLOOKUP(A2457,GIS!A:B,2,0)</f>
        <v>日暮5</v>
      </c>
      <c r="H2457" t="s">
        <v>1439</v>
      </c>
      <c r="I2457" t="s">
        <v>2622</v>
      </c>
      <c r="J2457" s="66">
        <v>600</v>
      </c>
      <c r="K2457" s="66">
        <v>600</v>
      </c>
      <c r="L2457" s="66">
        <v>600</v>
      </c>
      <c r="M2457" s="66">
        <v>600</v>
      </c>
      <c r="N2457" s="66">
        <f>VLOOKUP(A2457,GIS!A:C,3,0)</f>
        <v>600</v>
      </c>
      <c r="O2457" s="66" t="str">
        <f t="shared" si="532"/>
        <v/>
      </c>
      <c r="P2457" s="66" t="str">
        <f t="shared" si="530"/>
        <v/>
      </c>
      <c r="Q2457" s="66">
        <f t="shared" si="533"/>
        <v>600</v>
      </c>
      <c r="R2457" s="66">
        <f t="shared" si="534"/>
        <v>600</v>
      </c>
      <c r="S2457" s="66">
        <f>Q2457-U2457-SUMIFS(条件付き不可!X:X,条件付き不可!E:E,D2457)</f>
        <v>600</v>
      </c>
      <c r="T2457" s="66">
        <f t="shared" si="531"/>
        <v>600</v>
      </c>
      <c r="U2457" s="66">
        <f>IF(COUNTIFS(条件付き不可!$E:$E,$D2457,条件付き不可!$C:$C,条件付き不可!$V$3)&gt;0,Q2457,SUMIFS(条件付き不可!$L:$L,条件付き不可!$E:$E,$D2457,条件付き不可!$C:$C,U$1))</f>
        <v>0</v>
      </c>
      <c r="V2457" s="66">
        <f>IF(COUNTIFS(条件付き不可!$E:$E,$D2457,条件付き不可!$C:$C,条件付き不可!$V$5)&gt;0,Q2457,IFERROR(VLOOKUP(D2457,条件付き不可!E:Y,21,0),0))</f>
        <v>0</v>
      </c>
    </row>
    <row r="2458" spans="1:22">
      <c r="A2458" s="53" t="str">
        <f t="shared" si="523"/>
        <v>061108</v>
      </c>
      <c r="B2458" s="53">
        <v>36</v>
      </c>
      <c r="C2458">
        <v>2457</v>
      </c>
      <c r="D2458">
        <v>61108</v>
      </c>
      <c r="E2458" t="s">
        <v>3044</v>
      </c>
      <c r="F2458" t="s">
        <v>1537</v>
      </c>
      <c r="G2458" t="str">
        <f>VLOOKUP(A2458,GIS!A:B,2,0)</f>
        <v>千駄堀</v>
      </c>
      <c r="H2458" t="s">
        <v>1439</v>
      </c>
      <c r="I2458" t="s">
        <v>2622</v>
      </c>
      <c r="J2458" s="66">
        <v>505</v>
      </c>
      <c r="K2458" s="66">
        <v>505</v>
      </c>
      <c r="L2458" s="66">
        <v>505</v>
      </c>
      <c r="M2458" s="66">
        <v>505</v>
      </c>
      <c r="N2458" s="66">
        <f>VLOOKUP(A2458,GIS!A:C,3,0)</f>
        <v>505</v>
      </c>
      <c r="O2458" s="66" t="str">
        <f t="shared" si="532"/>
        <v/>
      </c>
      <c r="P2458" s="66" t="str">
        <f t="shared" si="530"/>
        <v/>
      </c>
      <c r="Q2458" s="66">
        <f t="shared" si="533"/>
        <v>505</v>
      </c>
      <c r="R2458" s="66">
        <f t="shared" si="534"/>
        <v>505</v>
      </c>
      <c r="S2458" s="66">
        <f>Q2458-U2458-SUMIFS(条件付き不可!X:X,条件付き不可!E:E,D2458)</f>
        <v>505</v>
      </c>
      <c r="T2458" s="66">
        <f t="shared" si="531"/>
        <v>505</v>
      </c>
      <c r="U2458" s="66">
        <f>IF(COUNTIFS(条件付き不可!$E:$E,$D2458,条件付き不可!$C:$C,条件付き不可!$V$3)&gt;0,Q2458,SUMIFS(条件付き不可!$L:$L,条件付き不可!$E:$E,$D2458,条件付き不可!$C:$C,U$1))</f>
        <v>0</v>
      </c>
      <c r="V2458" s="66">
        <f>IF(COUNTIFS(条件付き不可!$E:$E,$D2458,条件付き不可!$C:$C,条件付き不可!$V$5)&gt;0,Q2458,IFERROR(VLOOKUP(D2458,条件付き不可!E:Y,21,0),0))</f>
        <v>0</v>
      </c>
    </row>
    <row r="2459" spans="1:22">
      <c r="A2459" s="53" t="str">
        <f t="shared" ref="A2459:A2523" si="535">TEXT(D2459,"000000")</f>
        <v>061109</v>
      </c>
      <c r="B2459" s="53">
        <v>36</v>
      </c>
      <c r="C2459">
        <v>2458</v>
      </c>
      <c r="D2459">
        <v>61109</v>
      </c>
      <c r="E2459" t="s">
        <v>3044</v>
      </c>
      <c r="F2459" t="s">
        <v>1537</v>
      </c>
      <c r="G2459" t="str">
        <f>VLOOKUP(A2459,GIS!A:B,2,0)</f>
        <v>千駄堀　八景台</v>
      </c>
      <c r="H2459" t="s">
        <v>1439</v>
      </c>
      <c r="I2459" t="s">
        <v>2622</v>
      </c>
      <c r="J2459" s="66">
        <v>410</v>
      </c>
      <c r="K2459" s="66">
        <v>410</v>
      </c>
      <c r="L2459" s="66">
        <v>410</v>
      </c>
      <c r="M2459" s="66">
        <v>410</v>
      </c>
      <c r="N2459" s="66">
        <f>VLOOKUP(A2459,GIS!A:C,3,0)</f>
        <v>410</v>
      </c>
      <c r="O2459" s="66" t="str">
        <f t="shared" si="532"/>
        <v/>
      </c>
      <c r="P2459" s="66" t="str">
        <f t="shared" si="530"/>
        <v/>
      </c>
      <c r="Q2459" s="66">
        <f t="shared" si="533"/>
        <v>410</v>
      </c>
      <c r="R2459" s="66">
        <f t="shared" si="534"/>
        <v>410</v>
      </c>
      <c r="S2459" s="66">
        <f>Q2459-U2459-SUMIFS(条件付き不可!X:X,条件付き不可!E:E,D2459)</f>
        <v>410</v>
      </c>
      <c r="T2459" s="66">
        <f t="shared" si="531"/>
        <v>410</v>
      </c>
      <c r="U2459" s="66">
        <f>IF(COUNTIFS(条件付き不可!$E:$E,$D2459,条件付き不可!$C:$C,条件付き不可!$V$3)&gt;0,Q2459,SUMIFS(条件付き不可!$L:$L,条件付き不可!$E:$E,$D2459,条件付き不可!$C:$C,U$1))</f>
        <v>0</v>
      </c>
      <c r="V2459" s="66">
        <f>IF(COUNTIFS(条件付き不可!$E:$E,$D2459,条件付き不可!$C:$C,条件付き不可!$V$5)&gt;0,Q2459,IFERROR(VLOOKUP(D2459,条件付き不可!E:Y,21,0),0))</f>
        <v>0</v>
      </c>
    </row>
    <row r="2460" spans="1:22">
      <c r="A2460" s="53" t="str">
        <f t="shared" si="535"/>
        <v>061167</v>
      </c>
      <c r="B2460" s="53">
        <v>36</v>
      </c>
      <c r="C2460">
        <v>2459</v>
      </c>
      <c r="D2460">
        <v>61167</v>
      </c>
      <c r="E2460" t="s">
        <v>3044</v>
      </c>
      <c r="F2460" t="s">
        <v>1537</v>
      </c>
      <c r="G2460" t="str">
        <f>VLOOKUP(A2460,GIS!A:B,2,0)</f>
        <v>松戸新田　松戸地蔵尊</v>
      </c>
      <c r="H2460" t="s">
        <v>1439</v>
      </c>
      <c r="I2460" t="s">
        <v>2622</v>
      </c>
      <c r="J2460" s="66">
        <v>390</v>
      </c>
      <c r="K2460" s="66">
        <v>390</v>
      </c>
      <c r="L2460" s="66">
        <v>390</v>
      </c>
      <c r="M2460" s="66">
        <v>390</v>
      </c>
      <c r="N2460" s="66">
        <f>VLOOKUP(A2460,GIS!A:C,3,0)</f>
        <v>390</v>
      </c>
      <c r="O2460" s="66" t="str">
        <f t="shared" si="532"/>
        <v/>
      </c>
      <c r="P2460" s="66" t="str">
        <f t="shared" si="530"/>
        <v/>
      </c>
      <c r="Q2460" s="66">
        <f t="shared" si="533"/>
        <v>390</v>
      </c>
      <c r="R2460" s="66">
        <f t="shared" si="534"/>
        <v>390</v>
      </c>
      <c r="S2460" s="66">
        <f>Q2460-U2460-SUMIFS(条件付き不可!X:X,条件付き不可!E:E,D2460)</f>
        <v>390</v>
      </c>
      <c r="T2460" s="66">
        <f t="shared" si="531"/>
        <v>390</v>
      </c>
      <c r="U2460" s="66">
        <f>IF(COUNTIFS(条件付き不可!$E:$E,$D2460,条件付き不可!$C:$C,条件付き不可!$V$3)&gt;0,Q2460,SUMIFS(条件付き不可!$L:$L,条件付き不可!$E:$E,$D2460,条件付き不可!$C:$C,U$1))</f>
        <v>0</v>
      </c>
      <c r="V2460" s="66">
        <f>IF(COUNTIFS(条件付き不可!$E:$E,$D2460,条件付き不可!$C:$C,条件付き不可!$V$5)&gt;0,Q2460,IFERROR(VLOOKUP(D2460,条件付き不可!E:Y,21,0),0))</f>
        <v>0</v>
      </c>
    </row>
    <row r="2461" spans="1:22">
      <c r="A2461" s="53" t="str">
        <f t="shared" si="535"/>
        <v>061180</v>
      </c>
      <c r="B2461" s="53">
        <v>36</v>
      </c>
      <c r="C2461">
        <v>2460</v>
      </c>
      <c r="D2461">
        <v>61180</v>
      </c>
      <c r="E2461" t="s">
        <v>3044</v>
      </c>
      <c r="F2461" t="s">
        <v>1537</v>
      </c>
      <c r="G2461" t="str">
        <f>VLOOKUP(A2461,GIS!A:B,2,0)</f>
        <v>千駄堀　駒形</v>
      </c>
      <c r="H2461" t="s">
        <v>1439</v>
      </c>
      <c r="I2461" t="s">
        <v>2622</v>
      </c>
      <c r="J2461" s="66">
        <v>425</v>
      </c>
      <c r="K2461" s="66">
        <v>425</v>
      </c>
      <c r="L2461" s="66">
        <v>425</v>
      </c>
      <c r="M2461" s="66">
        <v>425</v>
      </c>
      <c r="N2461" s="66">
        <f>VLOOKUP(A2461,GIS!A:C,3,0)</f>
        <v>425</v>
      </c>
      <c r="O2461" s="66" t="str">
        <f t="shared" si="532"/>
        <v/>
      </c>
      <c r="P2461" s="66" t="str">
        <f t="shared" si="530"/>
        <v/>
      </c>
      <c r="Q2461" s="66">
        <f t="shared" si="533"/>
        <v>425</v>
      </c>
      <c r="R2461" s="66">
        <f t="shared" si="534"/>
        <v>425</v>
      </c>
      <c r="S2461" s="66">
        <f>Q2461-U2461-SUMIFS(条件付き不可!X:X,条件付き不可!E:E,D2461)</f>
        <v>425</v>
      </c>
      <c r="T2461" s="66">
        <f t="shared" si="531"/>
        <v>425</v>
      </c>
      <c r="U2461" s="66">
        <f>IF(COUNTIFS(条件付き不可!$E:$E,$D2461,条件付き不可!$C:$C,条件付き不可!$V$3)&gt;0,Q2461,SUMIFS(条件付き不可!$L:$L,条件付き不可!$E:$E,$D2461,条件付き不可!$C:$C,U$1))</f>
        <v>0</v>
      </c>
      <c r="V2461" s="66">
        <f>IF(COUNTIFS(条件付き不可!$E:$E,$D2461,条件付き不可!$C:$C,条件付き不可!$V$5)&gt;0,Q2461,IFERROR(VLOOKUP(D2461,条件付き不可!E:Y,21,0),0))</f>
        <v>0</v>
      </c>
    </row>
    <row r="2462" spans="1:22">
      <c r="A2462" s="53" t="str">
        <f t="shared" si="535"/>
        <v>061110</v>
      </c>
      <c r="B2462" s="53">
        <v>36</v>
      </c>
      <c r="C2462">
        <v>2461</v>
      </c>
      <c r="D2462">
        <v>61110</v>
      </c>
      <c r="E2462" t="s">
        <v>3044</v>
      </c>
      <c r="F2462" t="s">
        <v>1550</v>
      </c>
      <c r="G2462" t="str">
        <f>VLOOKUP(A2462,GIS!A:B,2,0)</f>
        <v>河原塚小学校</v>
      </c>
      <c r="H2462" t="s">
        <v>1439</v>
      </c>
      <c r="I2462" t="s">
        <v>2622</v>
      </c>
      <c r="J2462" s="66">
        <v>330</v>
      </c>
      <c r="K2462" s="66">
        <v>330</v>
      </c>
      <c r="L2462" s="66">
        <v>330</v>
      </c>
      <c r="M2462" s="66">
        <v>330</v>
      </c>
      <c r="N2462" s="66">
        <f>VLOOKUP(A2462,GIS!A:C,3,0)</f>
        <v>330</v>
      </c>
      <c r="O2462" s="66" t="str">
        <f t="shared" si="532"/>
        <v/>
      </c>
      <c r="P2462" s="66" t="str">
        <f t="shared" si="530"/>
        <v/>
      </c>
      <c r="Q2462" s="66">
        <f t="shared" si="533"/>
        <v>330</v>
      </c>
      <c r="R2462" s="66">
        <f t="shared" si="534"/>
        <v>330</v>
      </c>
      <c r="S2462" s="66">
        <f>Q2462-U2462-SUMIFS(条件付き不可!X:X,条件付き不可!E:E,D2462)</f>
        <v>330</v>
      </c>
      <c r="T2462" s="66">
        <f t="shared" si="531"/>
        <v>330</v>
      </c>
      <c r="U2462" s="66">
        <f>IF(COUNTIFS(条件付き不可!$E:$E,$D2462,条件付き不可!$C:$C,条件付き不可!$V$3)&gt;0,Q2462,SUMIFS(条件付き不可!$L:$L,条件付き不可!$E:$E,$D2462,条件付き不可!$C:$C,U$1))</f>
        <v>0</v>
      </c>
      <c r="V2462" s="66">
        <f>IF(COUNTIFS(条件付き不可!$E:$E,$D2462,条件付き不可!$C:$C,条件付き不可!$V$5)&gt;0,Q2462,IFERROR(VLOOKUP(D2462,条件付き不可!E:Y,21,0),0))</f>
        <v>0</v>
      </c>
    </row>
    <row r="2463" spans="1:22">
      <c r="A2463" s="53" t="str">
        <f t="shared" si="535"/>
        <v>061111</v>
      </c>
      <c r="B2463" s="53">
        <v>36</v>
      </c>
      <c r="C2463">
        <v>2462</v>
      </c>
      <c r="D2463">
        <v>61111</v>
      </c>
      <c r="E2463" t="s">
        <v>3044</v>
      </c>
      <c r="F2463" t="s">
        <v>1550</v>
      </c>
      <c r="G2463" t="str">
        <f>VLOOKUP(A2463,GIS!A:B,2,0)</f>
        <v>河原塚中学校</v>
      </c>
      <c r="H2463" t="s">
        <v>1439</v>
      </c>
      <c r="I2463" t="s">
        <v>2622</v>
      </c>
      <c r="J2463" s="66">
        <v>440</v>
      </c>
      <c r="K2463" s="66">
        <v>440</v>
      </c>
      <c r="L2463" s="66">
        <v>440</v>
      </c>
      <c r="M2463" s="66">
        <v>440</v>
      </c>
      <c r="N2463" s="66">
        <f>VLOOKUP(A2463,GIS!A:C,3,0)</f>
        <v>440</v>
      </c>
      <c r="O2463" s="66" t="str">
        <f t="shared" si="532"/>
        <v/>
      </c>
      <c r="P2463" s="66" t="str">
        <f t="shared" si="530"/>
        <v/>
      </c>
      <c r="Q2463" s="66">
        <f t="shared" si="533"/>
        <v>440</v>
      </c>
      <c r="R2463" s="66">
        <f t="shared" si="534"/>
        <v>440</v>
      </c>
      <c r="S2463" s="66">
        <f>Q2463-U2463-SUMIFS(条件付き不可!X:X,条件付き不可!E:E,D2463)</f>
        <v>440</v>
      </c>
      <c r="T2463" s="66">
        <f t="shared" si="531"/>
        <v>440</v>
      </c>
      <c r="U2463" s="66">
        <f>IF(COUNTIFS(条件付き不可!$E:$E,$D2463,条件付き不可!$C:$C,条件付き不可!$V$3)&gt;0,Q2463,SUMIFS(条件付き不可!$L:$L,条件付き不可!$E:$E,$D2463,条件付き不可!$C:$C,U$1))</f>
        <v>0</v>
      </c>
      <c r="V2463" s="66">
        <f>IF(COUNTIFS(条件付き不可!$E:$E,$D2463,条件付き不可!$C:$C,条件付き不可!$V$5)&gt;0,Q2463,IFERROR(VLOOKUP(D2463,条件付き不可!E:Y,21,0),0))</f>
        <v>0</v>
      </c>
    </row>
    <row r="2464" spans="1:22">
      <c r="A2464" s="53" t="str">
        <f t="shared" si="535"/>
        <v>061173</v>
      </c>
      <c r="B2464" s="53">
        <v>36</v>
      </c>
      <c r="C2464">
        <v>2463</v>
      </c>
      <c r="D2464">
        <v>61173</v>
      </c>
      <c r="E2464" t="s">
        <v>3044</v>
      </c>
      <c r="F2464" t="s">
        <v>1550</v>
      </c>
      <c r="G2464" t="str">
        <f>VLOOKUP(A2464,GIS!A:B,2,0)</f>
        <v>日暮　河原塚　Ａ</v>
      </c>
      <c r="H2464" t="s">
        <v>1439</v>
      </c>
      <c r="I2464" t="s">
        <v>2622</v>
      </c>
      <c r="J2464" s="66">
        <v>330</v>
      </c>
      <c r="K2464" s="66">
        <v>330</v>
      </c>
      <c r="L2464" s="66">
        <v>330</v>
      </c>
      <c r="M2464" s="66">
        <v>330</v>
      </c>
      <c r="N2464" s="66">
        <f>VLOOKUP(A2464,GIS!A:C,3,0)</f>
        <v>330</v>
      </c>
      <c r="O2464" s="66" t="str">
        <f t="shared" si="532"/>
        <v/>
      </c>
      <c r="P2464" s="66" t="str">
        <f t="shared" si="530"/>
        <v/>
      </c>
      <c r="Q2464" s="66">
        <f t="shared" si="533"/>
        <v>330</v>
      </c>
      <c r="R2464" s="66">
        <f t="shared" si="534"/>
        <v>330</v>
      </c>
      <c r="S2464" s="66">
        <f>Q2464-U2464-SUMIFS(条件付き不可!X:X,条件付き不可!E:E,D2464)</f>
        <v>330</v>
      </c>
      <c r="T2464" s="66">
        <f t="shared" si="531"/>
        <v>330</v>
      </c>
      <c r="U2464" s="66">
        <f>IF(COUNTIFS(条件付き不可!$E:$E,$D2464,条件付き不可!$C:$C,条件付き不可!$V$3)&gt;0,Q2464,SUMIFS(条件付き不可!$L:$L,条件付き不可!$E:$E,$D2464,条件付き不可!$C:$C,U$1))</f>
        <v>0</v>
      </c>
      <c r="V2464" s="66">
        <f>IF(COUNTIFS(条件付き不可!$E:$E,$D2464,条件付き不可!$C:$C,条件付き不可!$V$5)&gt;0,Q2464,IFERROR(VLOOKUP(D2464,条件付き不可!E:Y,21,0),0))</f>
        <v>0</v>
      </c>
    </row>
    <row r="2465" spans="1:22">
      <c r="A2465" s="53" t="str">
        <f t="shared" si="535"/>
        <v>061174</v>
      </c>
      <c r="B2465" s="53">
        <v>36</v>
      </c>
      <c r="C2465">
        <v>2464</v>
      </c>
      <c r="D2465">
        <v>61174</v>
      </c>
      <c r="E2465" t="s">
        <v>3044</v>
      </c>
      <c r="F2465" t="s">
        <v>1550</v>
      </c>
      <c r="G2465" t="str">
        <f>VLOOKUP(A2465,GIS!A:B,2,0)</f>
        <v>河原塚　Ｂ</v>
      </c>
      <c r="H2465" t="s">
        <v>1439</v>
      </c>
      <c r="I2465" t="s">
        <v>2622</v>
      </c>
      <c r="J2465" s="66">
        <v>435</v>
      </c>
      <c r="K2465" s="66">
        <v>435</v>
      </c>
      <c r="L2465" s="66">
        <v>435</v>
      </c>
      <c r="M2465" s="66">
        <v>435</v>
      </c>
      <c r="N2465" s="66">
        <f>VLOOKUP(A2465,GIS!A:C,3,0)</f>
        <v>435</v>
      </c>
      <c r="O2465" s="66" t="str">
        <f t="shared" si="532"/>
        <v/>
      </c>
      <c r="P2465" s="66" t="str">
        <f t="shared" si="530"/>
        <v/>
      </c>
      <c r="Q2465" s="66">
        <f t="shared" si="533"/>
        <v>435</v>
      </c>
      <c r="R2465" s="66">
        <f t="shared" si="534"/>
        <v>435</v>
      </c>
      <c r="S2465" s="66">
        <f>Q2465-U2465-SUMIFS(条件付き不可!X:X,条件付き不可!E:E,D2465)</f>
        <v>435</v>
      </c>
      <c r="T2465" s="66">
        <f t="shared" si="531"/>
        <v>435</v>
      </c>
      <c r="U2465" s="66">
        <f>IF(COUNTIFS(条件付き不可!$E:$E,$D2465,条件付き不可!$C:$C,条件付き不可!$V$3)&gt;0,Q2465,SUMIFS(条件付き不可!$L:$L,条件付き不可!$E:$E,$D2465,条件付き不可!$C:$C,U$1))</f>
        <v>0</v>
      </c>
      <c r="V2465" s="66">
        <f>IF(COUNTIFS(条件付き不可!$E:$E,$D2465,条件付き不可!$C:$C,条件付き不可!$V$5)&gt;0,Q2465,IFERROR(VLOOKUP(D2465,条件付き不可!E:Y,21,0),0))</f>
        <v>0</v>
      </c>
    </row>
    <row r="2466" spans="1:22">
      <c r="A2466" s="53" t="str">
        <f t="shared" si="535"/>
        <v>061135</v>
      </c>
      <c r="B2466" s="53">
        <v>36</v>
      </c>
      <c r="C2466">
        <v>2465</v>
      </c>
      <c r="D2466">
        <v>61135</v>
      </c>
      <c r="E2466" t="s">
        <v>3044</v>
      </c>
      <c r="F2466" t="s">
        <v>1553</v>
      </c>
      <c r="G2466" t="str">
        <f>VLOOKUP(A2466,GIS!A:B,2,0)</f>
        <v>稔台1　TAIRAYA</v>
      </c>
      <c r="H2466" t="s">
        <v>1439</v>
      </c>
      <c r="I2466" t="s">
        <v>2622</v>
      </c>
      <c r="J2466" s="66">
        <v>540</v>
      </c>
      <c r="K2466" s="66">
        <v>540</v>
      </c>
      <c r="L2466" s="66">
        <v>540</v>
      </c>
      <c r="M2466" s="66">
        <v>540</v>
      </c>
      <c r="N2466" s="66">
        <f>VLOOKUP(A2466,GIS!A:C,3,0)</f>
        <v>540</v>
      </c>
      <c r="O2466" s="66" t="str">
        <f t="shared" si="532"/>
        <v/>
      </c>
      <c r="P2466" s="66" t="str">
        <f t="shared" si="530"/>
        <v/>
      </c>
      <c r="Q2466" s="66">
        <f t="shared" si="533"/>
        <v>540</v>
      </c>
      <c r="R2466" s="66">
        <f t="shared" si="534"/>
        <v>540</v>
      </c>
      <c r="S2466" s="66">
        <f>Q2466-U2466-SUMIFS(条件付き不可!X:X,条件付き不可!E:E,D2466)</f>
        <v>540</v>
      </c>
      <c r="T2466" s="66">
        <f t="shared" si="531"/>
        <v>540</v>
      </c>
      <c r="U2466" s="66">
        <f>IF(COUNTIFS(条件付き不可!$E:$E,$D2466,条件付き不可!$C:$C,条件付き不可!$V$3)&gt;0,Q2466,SUMIFS(条件付き不可!$L:$L,条件付き不可!$E:$E,$D2466,条件付き不可!$C:$C,U$1))</f>
        <v>0</v>
      </c>
      <c r="V2466" s="66">
        <f>IF(COUNTIFS(条件付き不可!$E:$E,$D2466,条件付き不可!$C:$C,条件付き不可!$V$5)&gt;0,Q2466,IFERROR(VLOOKUP(D2466,条件付き不可!E:Y,21,0),0))</f>
        <v>0</v>
      </c>
    </row>
    <row r="2467" spans="1:22">
      <c r="A2467" s="53" t="str">
        <f>TEXT(D2467,"000000")</f>
        <v>061182</v>
      </c>
      <c r="B2467" s="53">
        <v>36</v>
      </c>
      <c r="C2467">
        <v>2466</v>
      </c>
      <c r="D2467">
        <v>61182</v>
      </c>
      <c r="E2467" t="s">
        <v>3044</v>
      </c>
      <c r="F2467" t="s">
        <v>1553</v>
      </c>
      <c r="G2467" t="str">
        <f>VLOOKUP(A2467,GIS!A:B,2,0)</f>
        <v>稔台1</v>
      </c>
      <c r="H2467" t="s">
        <v>1439</v>
      </c>
      <c r="I2467" t="s">
        <v>2622</v>
      </c>
      <c r="J2467" s="66">
        <v>440</v>
      </c>
      <c r="K2467" s="66">
        <v>440</v>
      </c>
      <c r="L2467" s="66">
        <v>440</v>
      </c>
      <c r="M2467" s="66">
        <v>440</v>
      </c>
      <c r="N2467" s="66">
        <f>VLOOKUP(A2467,GIS!A:C,3,0)</f>
        <v>440</v>
      </c>
      <c r="O2467" s="66" t="str">
        <f>IF(J2467=N2467,"","✕")</f>
        <v/>
      </c>
      <c r="P2467" s="66" t="str">
        <f>IF(J2467=K2467,IF(J2467=L2467,"","✕"),"✕")</f>
        <v/>
      </c>
      <c r="Q2467" s="66">
        <f>N2467</f>
        <v>440</v>
      </c>
      <c r="R2467" s="66">
        <f>Q2467-U2467</f>
        <v>440</v>
      </c>
      <c r="S2467" s="66">
        <f>Q2467-U2467-SUMIFS(条件付き不可!X:X,条件付き不可!E:E,D2467)</f>
        <v>440</v>
      </c>
      <c r="T2467" s="66">
        <f>Q2467-V2467</f>
        <v>440</v>
      </c>
      <c r="U2467" s="66">
        <f>IF(COUNTIFS(条件付き不可!$E:$E,$D2467,条件付き不可!$C:$C,条件付き不可!$V$3)&gt;0,Q2467,SUMIFS(条件付き不可!$L:$L,条件付き不可!$E:$E,$D2467,条件付き不可!$C:$C,U$1))</f>
        <v>0</v>
      </c>
      <c r="V2467" s="66">
        <f>IF(COUNTIFS(条件付き不可!$E:$E,$D2467,条件付き不可!$C:$C,条件付き不可!$V$5)&gt;0,Q2467,IFERROR(VLOOKUP(D2467,条件付き不可!E:Y,21,0),0))</f>
        <v>0</v>
      </c>
    </row>
    <row r="2468" spans="1:22">
      <c r="A2468" s="53" t="str">
        <f t="shared" si="535"/>
        <v>061136</v>
      </c>
      <c r="B2468" s="53">
        <v>36</v>
      </c>
      <c r="C2468">
        <v>2467</v>
      </c>
      <c r="D2468">
        <v>61136</v>
      </c>
      <c r="E2468" t="s">
        <v>3044</v>
      </c>
      <c r="F2468" t="s">
        <v>1553</v>
      </c>
      <c r="G2468" t="str">
        <f>VLOOKUP(A2468,GIS!A:B,2,0)</f>
        <v>稔台1　稔台保育園</v>
      </c>
      <c r="H2468" t="s">
        <v>1439</v>
      </c>
      <c r="I2468" t="s">
        <v>2622</v>
      </c>
      <c r="J2468" s="66">
        <v>510</v>
      </c>
      <c r="K2468" s="66">
        <v>510</v>
      </c>
      <c r="L2468" s="66">
        <v>510</v>
      </c>
      <c r="M2468" s="66">
        <v>510</v>
      </c>
      <c r="N2468" s="66">
        <f>VLOOKUP(A2468,GIS!A:C,3,0)</f>
        <v>510</v>
      </c>
      <c r="O2468" s="66" t="str">
        <f t="shared" si="532"/>
        <v/>
      </c>
      <c r="P2468" s="66" t="str">
        <f t="shared" si="530"/>
        <v/>
      </c>
      <c r="Q2468" s="66">
        <f t="shared" si="533"/>
        <v>510</v>
      </c>
      <c r="R2468" s="66">
        <f t="shared" si="534"/>
        <v>510</v>
      </c>
      <c r="S2468" s="66">
        <f>Q2468-U2468-SUMIFS(条件付き不可!X:X,条件付き不可!E:E,D2468)</f>
        <v>510</v>
      </c>
      <c r="T2468" s="66">
        <f t="shared" si="531"/>
        <v>510</v>
      </c>
      <c r="U2468" s="66">
        <f>IF(COUNTIFS(条件付き不可!$E:$E,$D2468,条件付き不可!$C:$C,条件付き不可!$V$3)&gt;0,Q2468,SUMIFS(条件付き不可!$L:$L,条件付き不可!$E:$E,$D2468,条件付き不可!$C:$C,U$1))</f>
        <v>0</v>
      </c>
      <c r="V2468" s="66">
        <f>IF(COUNTIFS(条件付き不可!$E:$E,$D2468,条件付き不可!$C:$C,条件付き不可!$V$5)&gt;0,Q2468,IFERROR(VLOOKUP(D2468,条件付き不可!E:Y,21,0),0))</f>
        <v>0</v>
      </c>
    </row>
    <row r="2469" spans="1:22">
      <c r="A2469" s="53" t="str">
        <f t="shared" si="535"/>
        <v>061137</v>
      </c>
      <c r="B2469" s="53">
        <v>36</v>
      </c>
      <c r="C2469">
        <v>2468</v>
      </c>
      <c r="D2469">
        <v>61137</v>
      </c>
      <c r="E2469" t="s">
        <v>3044</v>
      </c>
      <c r="F2469" t="s">
        <v>1553</v>
      </c>
      <c r="G2469" t="str">
        <f>VLOOKUP(A2469,GIS!A:B,2,0)</f>
        <v>稔台2・3　稔台小学校</v>
      </c>
      <c r="H2469" t="s">
        <v>1439</v>
      </c>
      <c r="I2469" t="s">
        <v>2622</v>
      </c>
      <c r="J2469" s="66">
        <v>820</v>
      </c>
      <c r="K2469" s="66">
        <v>820</v>
      </c>
      <c r="L2469" s="66">
        <v>820</v>
      </c>
      <c r="M2469" s="66">
        <v>820</v>
      </c>
      <c r="N2469" s="66">
        <f>VLOOKUP(A2469,GIS!A:C,3,0)</f>
        <v>820</v>
      </c>
      <c r="O2469" s="66" t="str">
        <f t="shared" si="532"/>
        <v/>
      </c>
      <c r="P2469" s="66" t="str">
        <f t="shared" si="530"/>
        <v/>
      </c>
      <c r="Q2469" s="66">
        <f t="shared" si="533"/>
        <v>820</v>
      </c>
      <c r="R2469" s="66">
        <f t="shared" si="534"/>
        <v>820</v>
      </c>
      <c r="S2469" s="66">
        <f>Q2469-U2469-SUMIFS(条件付き不可!X:X,条件付き不可!E:E,D2469)</f>
        <v>820</v>
      </c>
      <c r="T2469" s="66">
        <f t="shared" si="531"/>
        <v>820</v>
      </c>
      <c r="U2469" s="66">
        <f>IF(COUNTIFS(条件付き不可!$E:$E,$D2469,条件付き不可!$C:$C,条件付き不可!$V$3)&gt;0,Q2469,SUMIFS(条件付き不可!$L:$L,条件付き不可!$E:$E,$D2469,条件付き不可!$C:$C,U$1))</f>
        <v>0</v>
      </c>
      <c r="V2469" s="66">
        <f>IF(COUNTIFS(条件付き不可!$E:$E,$D2469,条件付き不可!$C:$C,条件付き不可!$V$5)&gt;0,Q2469,IFERROR(VLOOKUP(D2469,条件付き不可!E:Y,21,0),0))</f>
        <v>0</v>
      </c>
    </row>
    <row r="2470" spans="1:22">
      <c r="A2470" s="53" t="str">
        <f t="shared" si="535"/>
        <v>061139</v>
      </c>
      <c r="B2470" s="53">
        <v>36</v>
      </c>
      <c r="C2470">
        <v>2469</v>
      </c>
      <c r="D2470">
        <v>61139</v>
      </c>
      <c r="E2470" t="s">
        <v>3044</v>
      </c>
      <c r="F2470" t="s">
        <v>1553</v>
      </c>
      <c r="G2470" t="str">
        <f>VLOOKUP(A2470,GIS!A:B,2,0)</f>
        <v>稔台7　市民センター</v>
      </c>
      <c r="H2470" t="s">
        <v>1439</v>
      </c>
      <c r="I2470" t="s">
        <v>2622</v>
      </c>
      <c r="J2470" s="66">
        <v>695</v>
      </c>
      <c r="K2470" s="66">
        <v>695</v>
      </c>
      <c r="L2470" s="66">
        <v>695</v>
      </c>
      <c r="M2470" s="66">
        <v>695</v>
      </c>
      <c r="N2470" s="66">
        <f>VLOOKUP(A2470,GIS!A:C,3,0)</f>
        <v>695</v>
      </c>
      <c r="O2470" s="66" t="str">
        <f t="shared" si="532"/>
        <v/>
      </c>
      <c r="P2470" s="66" t="str">
        <f t="shared" si="530"/>
        <v/>
      </c>
      <c r="Q2470" s="66">
        <f t="shared" si="533"/>
        <v>695</v>
      </c>
      <c r="R2470" s="66">
        <f t="shared" si="534"/>
        <v>695</v>
      </c>
      <c r="S2470" s="66">
        <f>Q2470-U2470-SUMIFS(条件付き不可!X:X,条件付き不可!E:E,D2470)</f>
        <v>695</v>
      </c>
      <c r="T2470" s="66">
        <f t="shared" si="531"/>
        <v>695</v>
      </c>
      <c r="U2470" s="66">
        <f>IF(COUNTIFS(条件付き不可!$E:$E,$D2470,条件付き不可!$C:$C,条件付き不可!$V$3)&gt;0,Q2470,SUMIFS(条件付き不可!$L:$L,条件付き不可!$E:$E,$D2470,条件付き不可!$C:$C,U$1))</f>
        <v>0</v>
      </c>
      <c r="V2470" s="66">
        <f>IF(COUNTIFS(条件付き不可!$E:$E,$D2470,条件付き不可!$C:$C,条件付き不可!$V$5)&gt;0,Q2470,IFERROR(VLOOKUP(D2470,条件付き不可!E:Y,21,0),0))</f>
        <v>0</v>
      </c>
    </row>
    <row r="2471" spans="1:22">
      <c r="A2471" s="53" t="str">
        <f t="shared" si="535"/>
        <v>061140</v>
      </c>
      <c r="B2471" s="53">
        <v>36</v>
      </c>
      <c r="C2471">
        <v>2470</v>
      </c>
      <c r="D2471">
        <v>61140</v>
      </c>
      <c r="E2471" t="s">
        <v>3044</v>
      </c>
      <c r="F2471" t="s">
        <v>1553</v>
      </c>
      <c r="G2471" t="str">
        <f>VLOOKUP(A2471,GIS!A:B,2,0)</f>
        <v>稔台7</v>
      </c>
      <c r="H2471" t="s">
        <v>1439</v>
      </c>
      <c r="I2471" t="s">
        <v>2622</v>
      </c>
      <c r="J2471" s="66">
        <v>690</v>
      </c>
      <c r="K2471" s="66">
        <v>690</v>
      </c>
      <c r="L2471" s="66">
        <v>690</v>
      </c>
      <c r="M2471" s="66">
        <v>690</v>
      </c>
      <c r="N2471" s="66">
        <f>VLOOKUP(A2471,GIS!A:C,3,0)</f>
        <v>690</v>
      </c>
      <c r="O2471" s="66" t="str">
        <f t="shared" si="532"/>
        <v/>
      </c>
      <c r="P2471" s="66" t="str">
        <f t="shared" si="530"/>
        <v/>
      </c>
      <c r="Q2471" s="66">
        <f t="shared" si="533"/>
        <v>690</v>
      </c>
      <c r="R2471" s="66">
        <f t="shared" si="534"/>
        <v>690</v>
      </c>
      <c r="S2471" s="66">
        <f>Q2471-U2471-SUMIFS(条件付き不可!X:X,条件付き不可!E:E,D2471)</f>
        <v>690</v>
      </c>
      <c r="T2471" s="66">
        <f t="shared" si="531"/>
        <v>690</v>
      </c>
      <c r="U2471" s="66">
        <f>IF(COUNTIFS(条件付き不可!$E:$E,$D2471,条件付き不可!$C:$C,条件付き不可!$V$3)&gt;0,Q2471,SUMIFS(条件付き不可!$L:$L,条件付き不可!$E:$E,$D2471,条件付き不可!$C:$C,U$1))</f>
        <v>0</v>
      </c>
      <c r="V2471" s="66">
        <f>IF(COUNTIFS(条件付き不可!$E:$E,$D2471,条件付き不可!$C:$C,条件付き不可!$V$5)&gt;0,Q2471,IFERROR(VLOOKUP(D2471,条件付き不可!E:Y,21,0),0))</f>
        <v>0</v>
      </c>
    </row>
    <row r="2472" spans="1:22">
      <c r="A2472" s="53" t="str">
        <f t="shared" si="535"/>
        <v>061141</v>
      </c>
      <c r="B2472" s="53">
        <v>36</v>
      </c>
      <c r="C2472">
        <v>2471</v>
      </c>
      <c r="D2472">
        <v>61141</v>
      </c>
      <c r="E2472" t="s">
        <v>3044</v>
      </c>
      <c r="F2472" t="s">
        <v>1553</v>
      </c>
      <c r="G2472" t="str">
        <f>VLOOKUP(A2472,GIS!A:B,2,0)</f>
        <v>稔台8・日暮8</v>
      </c>
      <c r="H2472" t="s">
        <v>1439</v>
      </c>
      <c r="I2472" t="s">
        <v>2622</v>
      </c>
      <c r="J2472" s="66">
        <v>430</v>
      </c>
      <c r="K2472" s="66">
        <v>430</v>
      </c>
      <c r="L2472" s="66">
        <v>430</v>
      </c>
      <c r="M2472" s="66">
        <v>430</v>
      </c>
      <c r="N2472" s="66">
        <f>VLOOKUP(A2472,GIS!A:C,3,0)</f>
        <v>430</v>
      </c>
      <c r="O2472" s="66" t="str">
        <f t="shared" si="532"/>
        <v/>
      </c>
      <c r="P2472" s="66" t="str">
        <f t="shared" si="530"/>
        <v/>
      </c>
      <c r="Q2472" s="66">
        <f t="shared" si="533"/>
        <v>430</v>
      </c>
      <c r="R2472" s="66">
        <f t="shared" si="534"/>
        <v>430</v>
      </c>
      <c r="S2472" s="66">
        <f>Q2472-U2472-SUMIFS(条件付き不可!X:X,条件付き不可!E:E,D2472)</f>
        <v>430</v>
      </c>
      <c r="T2472" s="66">
        <f t="shared" si="531"/>
        <v>430</v>
      </c>
      <c r="U2472" s="66">
        <f>IF(COUNTIFS(条件付き不可!$E:$E,$D2472,条件付き不可!$C:$C,条件付き不可!$V$3)&gt;0,Q2472,SUMIFS(条件付き不可!$L:$L,条件付き不可!$E:$E,$D2472,条件付き不可!$C:$C,U$1))</f>
        <v>0</v>
      </c>
      <c r="V2472" s="66">
        <f>IF(COUNTIFS(条件付き不可!$E:$E,$D2472,条件付き不可!$C:$C,条件付き不可!$V$5)&gt;0,Q2472,IFERROR(VLOOKUP(D2472,条件付き不可!E:Y,21,0),0))</f>
        <v>0</v>
      </c>
    </row>
    <row r="2473" spans="1:22">
      <c r="A2473" s="53" t="str">
        <f t="shared" si="535"/>
        <v>061142</v>
      </c>
      <c r="B2473" s="53">
        <v>36</v>
      </c>
      <c r="C2473">
        <v>2472</v>
      </c>
      <c r="D2473">
        <v>61142</v>
      </c>
      <c r="E2473" t="s">
        <v>3044</v>
      </c>
      <c r="F2473" t="s">
        <v>1553</v>
      </c>
      <c r="G2473" t="str">
        <f>VLOOKUP(A2473,GIS!A:B,2,0)</f>
        <v>稔台3・日暮8</v>
      </c>
      <c r="H2473" t="s">
        <v>1439</v>
      </c>
      <c r="I2473" t="s">
        <v>2622</v>
      </c>
      <c r="J2473" s="66">
        <v>395</v>
      </c>
      <c r="K2473" s="66">
        <v>395</v>
      </c>
      <c r="L2473" s="66">
        <v>395</v>
      </c>
      <c r="M2473" s="66">
        <v>395</v>
      </c>
      <c r="N2473" s="66">
        <f>VLOOKUP(A2473,GIS!A:C,3,0)</f>
        <v>395</v>
      </c>
      <c r="O2473" s="66" t="str">
        <f t="shared" si="532"/>
        <v/>
      </c>
      <c r="P2473" s="66" t="str">
        <f t="shared" si="530"/>
        <v/>
      </c>
      <c r="Q2473" s="66">
        <f t="shared" si="533"/>
        <v>395</v>
      </c>
      <c r="R2473" s="66">
        <f t="shared" si="534"/>
        <v>395</v>
      </c>
      <c r="S2473" s="66">
        <f>Q2473-U2473-SUMIFS(条件付き不可!X:X,条件付き不可!E:E,D2473)</f>
        <v>395</v>
      </c>
      <c r="T2473" s="66">
        <f t="shared" si="531"/>
        <v>395</v>
      </c>
      <c r="U2473" s="66">
        <f>IF(COUNTIFS(条件付き不可!$E:$E,$D2473,条件付き不可!$C:$C,条件付き不可!$V$3)&gt;0,Q2473,SUMIFS(条件付き不可!$L:$L,条件付き不可!$E:$E,$D2473,条件付き不可!$C:$C,U$1))</f>
        <v>0</v>
      </c>
      <c r="V2473" s="66">
        <f>IF(COUNTIFS(条件付き不可!$E:$E,$D2473,条件付き不可!$C:$C,条件付き不可!$V$5)&gt;0,Q2473,IFERROR(VLOOKUP(D2473,条件付き不可!E:Y,21,0),0))</f>
        <v>0</v>
      </c>
    </row>
    <row r="2474" spans="1:22">
      <c r="A2474" s="53" t="str">
        <f t="shared" si="535"/>
        <v>061169</v>
      </c>
      <c r="B2474" s="53">
        <v>36</v>
      </c>
      <c r="C2474">
        <v>2473</v>
      </c>
      <c r="D2474">
        <v>61169</v>
      </c>
      <c r="E2474" t="s">
        <v>3044</v>
      </c>
      <c r="F2474" t="s">
        <v>1554</v>
      </c>
      <c r="G2474" t="str">
        <f>VLOOKUP(A2474,GIS!A:B,2,0)</f>
        <v>東松戸1</v>
      </c>
      <c r="H2474" t="s">
        <v>1439</v>
      </c>
      <c r="I2474" t="s">
        <v>2622</v>
      </c>
      <c r="J2474" s="66">
        <v>920</v>
      </c>
      <c r="K2474" s="66">
        <v>920</v>
      </c>
      <c r="L2474" s="66">
        <v>920</v>
      </c>
      <c r="M2474" s="66">
        <v>920</v>
      </c>
      <c r="N2474" s="66">
        <f>VLOOKUP(A2474,GIS!A:C,3,0)</f>
        <v>920</v>
      </c>
      <c r="O2474" s="66" t="str">
        <f t="shared" si="532"/>
        <v/>
      </c>
      <c r="P2474" s="66" t="str">
        <f t="shared" si="530"/>
        <v/>
      </c>
      <c r="Q2474" s="66">
        <f t="shared" si="533"/>
        <v>920</v>
      </c>
      <c r="R2474" s="66">
        <f t="shared" si="534"/>
        <v>920</v>
      </c>
      <c r="S2474" s="66">
        <f>Q2474-U2474-SUMIFS(条件付き不可!X:X,条件付き不可!E:E,D2474)</f>
        <v>920</v>
      </c>
      <c r="T2474" s="66">
        <f t="shared" si="531"/>
        <v>920</v>
      </c>
      <c r="U2474" s="66">
        <f>IF(COUNTIFS(条件付き不可!$E:$E,$D2474,条件付き不可!$C:$C,条件付き不可!$V$3)&gt;0,Q2474,SUMIFS(条件付き不可!$L:$L,条件付き不可!$E:$E,$D2474,条件付き不可!$C:$C,U$1))</f>
        <v>0</v>
      </c>
      <c r="V2474" s="66">
        <f>IF(COUNTIFS(条件付き不可!$E:$E,$D2474,条件付き不可!$C:$C,条件付き不可!$V$5)&gt;0,Q2474,IFERROR(VLOOKUP(D2474,条件付き不可!E:Y,21,0),0))</f>
        <v>0</v>
      </c>
    </row>
    <row r="2475" spans="1:22">
      <c r="A2475" s="53" t="str">
        <f t="shared" si="535"/>
        <v>061171</v>
      </c>
      <c r="B2475" s="53">
        <v>36</v>
      </c>
      <c r="C2475">
        <v>2474</v>
      </c>
      <c r="D2475">
        <v>61171</v>
      </c>
      <c r="E2475" t="s">
        <v>3044</v>
      </c>
      <c r="F2475" t="s">
        <v>1554</v>
      </c>
      <c r="G2475" t="str">
        <f>VLOOKUP(A2475,GIS!A:B,2,0)</f>
        <v>東松戸3・4</v>
      </c>
      <c r="H2475" t="s">
        <v>1439</v>
      </c>
      <c r="I2475" t="s">
        <v>2622</v>
      </c>
      <c r="J2475" s="66">
        <v>380</v>
      </c>
      <c r="K2475" s="66">
        <v>380</v>
      </c>
      <c r="L2475" s="66">
        <v>380</v>
      </c>
      <c r="M2475" s="66">
        <v>380</v>
      </c>
      <c r="N2475" s="66">
        <f>VLOOKUP(A2475,GIS!A:C,3,0)</f>
        <v>380</v>
      </c>
      <c r="O2475" s="66" t="str">
        <f t="shared" si="532"/>
        <v/>
      </c>
      <c r="P2475" s="66" t="str">
        <f t="shared" si="530"/>
        <v/>
      </c>
      <c r="Q2475" s="66">
        <f t="shared" si="533"/>
        <v>380</v>
      </c>
      <c r="R2475" s="66">
        <f t="shared" si="534"/>
        <v>380</v>
      </c>
      <c r="S2475" s="66">
        <f>Q2475-U2475-SUMIFS(条件付き不可!X:X,条件付き不可!E:E,D2475)</f>
        <v>380</v>
      </c>
      <c r="T2475" s="66">
        <f t="shared" si="531"/>
        <v>380</v>
      </c>
      <c r="U2475" s="66">
        <f>IF(COUNTIFS(条件付き不可!$E:$E,$D2475,条件付き不可!$C:$C,条件付き不可!$V$3)&gt;0,Q2475,SUMIFS(条件付き不可!$L:$L,条件付き不可!$E:$E,$D2475,条件付き不可!$C:$C,U$1))</f>
        <v>0</v>
      </c>
      <c r="V2475" s="66">
        <f>IF(COUNTIFS(条件付き不可!$E:$E,$D2475,条件付き不可!$C:$C,条件付き不可!$V$5)&gt;0,Q2475,IFERROR(VLOOKUP(D2475,条件付き不可!E:Y,21,0),0))</f>
        <v>0</v>
      </c>
    </row>
    <row r="2476" spans="1:22">
      <c r="A2476" s="53" t="str">
        <f t="shared" si="535"/>
        <v>061244</v>
      </c>
      <c r="B2476" s="53">
        <v>36</v>
      </c>
      <c r="C2476">
        <v>2475</v>
      </c>
      <c r="D2476">
        <v>61244</v>
      </c>
      <c r="E2476" t="s">
        <v>3044</v>
      </c>
      <c r="F2476" t="s">
        <v>1555</v>
      </c>
      <c r="G2476" t="str">
        <f>VLOOKUP(A2476,GIS!A:B,2,0)</f>
        <v>秋山Ａ</v>
      </c>
      <c r="H2476" t="s">
        <v>1439</v>
      </c>
      <c r="I2476" t="s">
        <v>2622</v>
      </c>
      <c r="J2476" s="66">
        <v>290</v>
      </c>
      <c r="K2476" s="66">
        <v>290</v>
      </c>
      <c r="L2476" s="66">
        <v>290</v>
      </c>
      <c r="M2476" s="66">
        <v>290</v>
      </c>
      <c r="N2476" s="66">
        <f>VLOOKUP(A2476,GIS!A:C,3,0)</f>
        <v>290</v>
      </c>
      <c r="O2476" s="66" t="str">
        <f t="shared" si="532"/>
        <v/>
      </c>
      <c r="P2476" s="66" t="str">
        <f t="shared" si="530"/>
        <v/>
      </c>
      <c r="Q2476" s="66">
        <f t="shared" si="533"/>
        <v>290</v>
      </c>
      <c r="R2476" s="66">
        <f t="shared" si="534"/>
        <v>290</v>
      </c>
      <c r="S2476" s="66">
        <f>Q2476-U2476-SUMIFS(条件付き不可!X:X,条件付き不可!E:E,D2476)</f>
        <v>290</v>
      </c>
      <c r="T2476" s="66">
        <f t="shared" si="531"/>
        <v>290</v>
      </c>
      <c r="U2476" s="66">
        <f>IF(COUNTIFS(条件付き不可!$E:$E,$D2476,条件付き不可!$C:$C,条件付き不可!$V$3)&gt;0,Q2476,SUMIFS(条件付き不可!$L:$L,条件付き不可!$E:$E,$D2476,条件付き不可!$C:$C,U$1))</f>
        <v>0</v>
      </c>
      <c r="V2476" s="66">
        <f>IF(COUNTIFS(条件付き不可!$E:$E,$D2476,条件付き不可!$C:$C,条件付き不可!$V$5)&gt;0,Q2476,IFERROR(VLOOKUP(D2476,条件付き不可!E:Y,21,0),0))</f>
        <v>0</v>
      </c>
    </row>
    <row r="2477" spans="1:22">
      <c r="A2477" s="53" t="str">
        <f t="shared" si="535"/>
        <v>061245</v>
      </c>
      <c r="B2477" s="53">
        <v>36</v>
      </c>
      <c r="C2477">
        <v>2476</v>
      </c>
      <c r="D2477">
        <v>61245</v>
      </c>
      <c r="E2477" t="s">
        <v>3044</v>
      </c>
      <c r="F2477" t="s">
        <v>1555</v>
      </c>
      <c r="G2477" t="str">
        <f>VLOOKUP(A2477,GIS!A:B,2,0)</f>
        <v>秋山Ｂ</v>
      </c>
      <c r="H2477" t="s">
        <v>1439</v>
      </c>
      <c r="I2477" t="s">
        <v>2622</v>
      </c>
      <c r="J2477" s="66">
        <v>465</v>
      </c>
      <c r="K2477" s="66">
        <v>465</v>
      </c>
      <c r="L2477" s="66">
        <v>465</v>
      </c>
      <c r="M2477" s="66">
        <v>465</v>
      </c>
      <c r="N2477" s="66">
        <f>VLOOKUP(A2477,GIS!A:C,3,0)</f>
        <v>465</v>
      </c>
      <c r="O2477" s="66" t="str">
        <f t="shared" si="532"/>
        <v/>
      </c>
      <c r="P2477" s="66" t="str">
        <f t="shared" si="530"/>
        <v/>
      </c>
      <c r="Q2477" s="66">
        <f t="shared" si="533"/>
        <v>465</v>
      </c>
      <c r="R2477" s="66">
        <f t="shared" si="534"/>
        <v>465</v>
      </c>
      <c r="S2477" s="66">
        <f>Q2477-U2477-SUMIFS(条件付き不可!X:X,条件付き不可!E:E,D2477)</f>
        <v>465</v>
      </c>
      <c r="T2477" s="66">
        <f t="shared" si="531"/>
        <v>465</v>
      </c>
      <c r="U2477" s="66">
        <f>IF(COUNTIFS(条件付き不可!$E:$E,$D2477,条件付き不可!$C:$C,条件付き不可!$V$3)&gt;0,Q2477,SUMIFS(条件付き不可!$L:$L,条件付き不可!$E:$E,$D2477,条件付き不可!$C:$C,U$1))</f>
        <v>0</v>
      </c>
      <c r="V2477" s="66">
        <f>IF(COUNTIFS(条件付き不可!$E:$E,$D2477,条件付き不可!$C:$C,条件付き不可!$V$5)&gt;0,Q2477,IFERROR(VLOOKUP(D2477,条件付き不可!E:Y,21,0),0))</f>
        <v>0</v>
      </c>
    </row>
    <row r="2478" spans="1:22">
      <c r="A2478" s="53" t="str">
        <f t="shared" si="535"/>
        <v>061248</v>
      </c>
      <c r="B2478" s="53">
        <v>36</v>
      </c>
      <c r="C2478">
        <v>2477</v>
      </c>
      <c r="D2478">
        <v>61248</v>
      </c>
      <c r="E2478" t="s">
        <v>3044</v>
      </c>
      <c r="F2478" t="s">
        <v>1555</v>
      </c>
      <c r="G2478" t="str">
        <f>VLOOKUP(A2478,GIS!A:B,2,0)</f>
        <v>秋山1・2</v>
      </c>
      <c r="H2478" t="s">
        <v>1439</v>
      </c>
      <c r="I2478" t="s">
        <v>2622</v>
      </c>
      <c r="J2478" s="66">
        <v>540</v>
      </c>
      <c r="K2478" s="66">
        <v>540</v>
      </c>
      <c r="L2478" s="66">
        <v>540</v>
      </c>
      <c r="M2478" s="66">
        <v>540</v>
      </c>
      <c r="N2478" s="66">
        <f>VLOOKUP(A2478,GIS!A:C,3,0)</f>
        <v>540</v>
      </c>
      <c r="O2478" s="66" t="str">
        <f t="shared" si="532"/>
        <v/>
      </c>
      <c r="P2478" s="66" t="str">
        <f t="shared" si="530"/>
        <v/>
      </c>
      <c r="Q2478" s="66">
        <f t="shared" si="533"/>
        <v>540</v>
      </c>
      <c r="R2478" s="66">
        <f t="shared" si="534"/>
        <v>540</v>
      </c>
      <c r="S2478" s="66">
        <f>Q2478-U2478-SUMIFS(条件付き不可!X:X,条件付き不可!E:E,D2478)</f>
        <v>540</v>
      </c>
      <c r="T2478" s="66">
        <f t="shared" si="531"/>
        <v>540</v>
      </c>
      <c r="U2478" s="66">
        <f>IF(COUNTIFS(条件付き不可!$E:$E,$D2478,条件付き不可!$C:$C,条件付き不可!$V$3)&gt;0,Q2478,SUMIFS(条件付き不可!$L:$L,条件付き不可!$E:$E,$D2478,条件付き不可!$C:$C,U$1))</f>
        <v>0</v>
      </c>
      <c r="V2478" s="66">
        <f>IF(COUNTIFS(条件付き不可!$E:$E,$D2478,条件付き不可!$C:$C,条件付き不可!$V$5)&gt;0,Q2478,IFERROR(VLOOKUP(D2478,条件付き不可!E:Y,21,0),0))</f>
        <v>0</v>
      </c>
    </row>
    <row r="2479" spans="1:22">
      <c r="A2479" s="53" t="str">
        <f t="shared" si="535"/>
        <v>061249</v>
      </c>
      <c r="B2479" s="53">
        <v>36</v>
      </c>
      <c r="C2479">
        <v>2478</v>
      </c>
      <c r="D2479">
        <v>61249</v>
      </c>
      <c r="E2479" t="s">
        <v>3044</v>
      </c>
      <c r="F2479" t="s">
        <v>1555</v>
      </c>
      <c r="G2479" t="str">
        <f>VLOOKUP(A2479,GIS!A:B,2,0)</f>
        <v>秋山3</v>
      </c>
      <c r="H2479" t="s">
        <v>1439</v>
      </c>
      <c r="I2479" t="s">
        <v>2622</v>
      </c>
      <c r="J2479" s="66">
        <v>500</v>
      </c>
      <c r="K2479" s="66">
        <v>500</v>
      </c>
      <c r="L2479" s="66">
        <v>500</v>
      </c>
      <c r="M2479" s="66">
        <v>500</v>
      </c>
      <c r="N2479" s="66">
        <f>VLOOKUP(A2479,GIS!A:C,3,0)</f>
        <v>500</v>
      </c>
      <c r="O2479" s="66" t="str">
        <f t="shared" si="532"/>
        <v/>
      </c>
      <c r="P2479" s="66" t="str">
        <f t="shared" si="530"/>
        <v/>
      </c>
      <c r="Q2479" s="66">
        <f t="shared" si="533"/>
        <v>500</v>
      </c>
      <c r="R2479" s="66">
        <f t="shared" si="534"/>
        <v>500</v>
      </c>
      <c r="S2479" s="66">
        <f>Q2479-U2479-SUMIFS(条件付き不可!X:X,条件付き不可!E:E,D2479)</f>
        <v>500</v>
      </c>
      <c r="T2479" s="66">
        <f t="shared" si="531"/>
        <v>500</v>
      </c>
      <c r="U2479" s="66">
        <f>IF(COUNTIFS(条件付き不可!$E:$E,$D2479,条件付き不可!$C:$C,条件付き不可!$V$3)&gt;0,Q2479,SUMIFS(条件付き不可!$L:$L,条件付き不可!$E:$E,$D2479,条件付き不可!$C:$C,U$1))</f>
        <v>0</v>
      </c>
      <c r="V2479" s="66">
        <f>IF(COUNTIFS(条件付き不可!$E:$E,$D2479,条件付き不可!$C:$C,条件付き不可!$V$5)&gt;0,Q2479,IFERROR(VLOOKUP(D2479,条件付き不可!E:Y,21,0),0))</f>
        <v>0</v>
      </c>
    </row>
    <row r="2480" spans="1:22">
      <c r="A2480" s="53" t="str">
        <f t="shared" si="535"/>
        <v>064001</v>
      </c>
      <c r="B2480" s="53">
        <v>37</v>
      </c>
      <c r="C2480">
        <v>2479</v>
      </c>
      <c r="D2480">
        <v>64001</v>
      </c>
      <c r="E2480" t="s">
        <v>3045</v>
      </c>
      <c r="F2480" t="s">
        <v>1558</v>
      </c>
      <c r="G2480" t="str">
        <f>VLOOKUP(A2480,GIS!A:B,2,0)</f>
        <v>幸田1・2</v>
      </c>
      <c r="H2480" t="s">
        <v>1439</v>
      </c>
      <c r="I2480" t="s">
        <v>2622</v>
      </c>
      <c r="J2480" s="66">
        <v>545</v>
      </c>
      <c r="K2480" s="66">
        <v>545</v>
      </c>
      <c r="L2480" s="66">
        <v>545</v>
      </c>
      <c r="M2480" s="66">
        <v>545</v>
      </c>
      <c r="N2480" s="66">
        <f>VLOOKUP(A2480,GIS!A:C,3,0)</f>
        <v>545</v>
      </c>
      <c r="O2480" s="66" t="str">
        <f t="shared" si="532"/>
        <v/>
      </c>
      <c r="P2480" s="66" t="str">
        <f t="shared" si="530"/>
        <v/>
      </c>
      <c r="Q2480" s="66">
        <f t="shared" si="533"/>
        <v>545</v>
      </c>
      <c r="R2480" s="66">
        <f t="shared" si="534"/>
        <v>545</v>
      </c>
      <c r="S2480" s="66">
        <f>Q2480-U2480-SUMIFS(条件付き不可!X:X,条件付き不可!E:E,D2480)</f>
        <v>545</v>
      </c>
      <c r="T2480" s="66">
        <f t="shared" si="531"/>
        <v>545</v>
      </c>
      <c r="U2480" s="66">
        <f>IF(COUNTIFS(条件付き不可!$E:$E,$D2480,条件付き不可!$C:$C,条件付き不可!$V$3)&gt;0,Q2480,SUMIFS(条件付き不可!$L:$L,条件付き不可!$E:$E,$D2480,条件付き不可!$C:$C,U$1))</f>
        <v>0</v>
      </c>
      <c r="V2480" s="66">
        <f>IF(COUNTIFS(条件付き不可!$E:$E,$D2480,条件付き不可!$C:$C,条件付き不可!$V$5)&gt;0,Q2480,IFERROR(VLOOKUP(D2480,条件付き不可!E:Y,21,0),0))</f>
        <v>0</v>
      </c>
    </row>
    <row r="2481" spans="1:22">
      <c r="A2481" s="53" t="str">
        <f t="shared" si="535"/>
        <v>064002</v>
      </c>
      <c r="B2481" s="53">
        <v>37</v>
      </c>
      <c r="C2481">
        <v>2480</v>
      </c>
      <c r="D2481">
        <v>64002</v>
      </c>
      <c r="E2481" t="s">
        <v>3045</v>
      </c>
      <c r="F2481" t="s">
        <v>1558</v>
      </c>
      <c r="G2481" t="str">
        <f>VLOOKUP(A2481,GIS!A:B,2,0)</f>
        <v>幸田3・4</v>
      </c>
      <c r="H2481" t="s">
        <v>1439</v>
      </c>
      <c r="I2481" t="s">
        <v>2622</v>
      </c>
      <c r="J2481" s="66">
        <v>315</v>
      </c>
      <c r="K2481" s="66">
        <v>315</v>
      </c>
      <c r="L2481" s="66">
        <v>315</v>
      </c>
      <c r="M2481" s="66">
        <v>315</v>
      </c>
      <c r="N2481" s="66">
        <f>VLOOKUP(A2481,GIS!A:C,3,0)</f>
        <v>315</v>
      </c>
      <c r="O2481" s="66" t="str">
        <f t="shared" si="532"/>
        <v/>
      </c>
      <c r="P2481" s="66" t="str">
        <f t="shared" si="530"/>
        <v/>
      </c>
      <c r="Q2481" s="66">
        <f t="shared" si="533"/>
        <v>315</v>
      </c>
      <c r="R2481" s="66">
        <f t="shared" si="534"/>
        <v>315</v>
      </c>
      <c r="S2481" s="66">
        <f>Q2481-U2481-SUMIFS(条件付き不可!X:X,条件付き不可!E:E,D2481)</f>
        <v>315</v>
      </c>
      <c r="T2481" s="66">
        <f t="shared" si="531"/>
        <v>315</v>
      </c>
      <c r="U2481" s="66">
        <f>IF(COUNTIFS(条件付き不可!$E:$E,$D2481,条件付き不可!$C:$C,条件付き不可!$V$3)&gt;0,Q2481,SUMIFS(条件付き不可!$L:$L,条件付き不可!$E:$E,$D2481,条件付き不可!$C:$C,U$1))</f>
        <v>0</v>
      </c>
      <c r="V2481" s="66">
        <f>IF(COUNTIFS(条件付き不可!$E:$E,$D2481,条件付き不可!$C:$C,条件付き不可!$V$5)&gt;0,Q2481,IFERROR(VLOOKUP(D2481,条件付き不可!E:Y,21,0),0))</f>
        <v>0</v>
      </c>
    </row>
    <row r="2482" spans="1:22">
      <c r="A2482" s="53" t="str">
        <f t="shared" si="535"/>
        <v>064003</v>
      </c>
      <c r="B2482" s="53">
        <v>37</v>
      </c>
      <c r="C2482">
        <v>2481</v>
      </c>
      <c r="D2482">
        <v>64003</v>
      </c>
      <c r="E2482" t="s">
        <v>3045</v>
      </c>
      <c r="F2482" t="s">
        <v>1558</v>
      </c>
      <c r="G2482" t="str">
        <f>VLOOKUP(A2482,GIS!A:B,2,0)</f>
        <v>幸田5</v>
      </c>
      <c r="H2482" t="s">
        <v>1439</v>
      </c>
      <c r="I2482" t="s">
        <v>2622</v>
      </c>
      <c r="J2482" s="66">
        <v>395</v>
      </c>
      <c r="K2482" s="66">
        <v>395</v>
      </c>
      <c r="L2482" s="66">
        <v>395</v>
      </c>
      <c r="M2482" s="66">
        <v>395</v>
      </c>
      <c r="N2482" s="66">
        <f>VLOOKUP(A2482,GIS!A:C,3,0)</f>
        <v>395</v>
      </c>
      <c r="O2482" s="66" t="str">
        <f t="shared" si="532"/>
        <v/>
      </c>
      <c r="P2482" s="66" t="str">
        <f t="shared" si="530"/>
        <v/>
      </c>
      <c r="Q2482" s="66">
        <f t="shared" si="533"/>
        <v>395</v>
      </c>
      <c r="R2482" s="66">
        <f t="shared" si="534"/>
        <v>395</v>
      </c>
      <c r="S2482" s="66">
        <f>Q2482-U2482-SUMIFS(条件付き不可!X:X,条件付き不可!E:E,D2482)</f>
        <v>395</v>
      </c>
      <c r="T2482" s="66">
        <f t="shared" si="531"/>
        <v>395</v>
      </c>
      <c r="U2482" s="66">
        <f>IF(COUNTIFS(条件付き不可!$E:$E,$D2482,条件付き不可!$C:$C,条件付き不可!$V$3)&gt;0,Q2482,SUMIFS(条件付き不可!$L:$L,条件付き不可!$E:$E,$D2482,条件付き不可!$C:$C,U$1))</f>
        <v>0</v>
      </c>
      <c r="V2482" s="66">
        <f>IF(COUNTIFS(条件付き不可!$E:$E,$D2482,条件付き不可!$C:$C,条件付き不可!$V$5)&gt;0,Q2482,IFERROR(VLOOKUP(D2482,条件付き不可!E:Y,21,0),0))</f>
        <v>0</v>
      </c>
    </row>
    <row r="2483" spans="1:22">
      <c r="A2483" s="53" t="str">
        <f t="shared" si="535"/>
        <v>064004</v>
      </c>
      <c r="B2483" s="53">
        <v>37</v>
      </c>
      <c r="C2483">
        <v>2482</v>
      </c>
      <c r="D2483">
        <v>64004</v>
      </c>
      <c r="E2483" t="s">
        <v>3045</v>
      </c>
      <c r="F2483" t="s">
        <v>1558</v>
      </c>
      <c r="G2483" t="str">
        <f>VLOOKUP(A2483,GIS!A:B,2,0)</f>
        <v>平賀　本土寺</v>
      </c>
      <c r="H2483" t="s">
        <v>1439</v>
      </c>
      <c r="I2483" t="s">
        <v>2622</v>
      </c>
      <c r="J2483" s="66">
        <v>385</v>
      </c>
      <c r="K2483" s="66">
        <v>385</v>
      </c>
      <c r="L2483" s="66">
        <v>385</v>
      </c>
      <c r="M2483" s="66">
        <v>385</v>
      </c>
      <c r="N2483" s="66">
        <f>VLOOKUP(A2483,GIS!A:C,3,0)</f>
        <v>385</v>
      </c>
      <c r="O2483" s="66" t="str">
        <f t="shared" si="532"/>
        <v/>
      </c>
      <c r="P2483" s="66" t="str">
        <f t="shared" si="530"/>
        <v/>
      </c>
      <c r="Q2483" s="66">
        <f t="shared" si="533"/>
        <v>385</v>
      </c>
      <c r="R2483" s="66">
        <f t="shared" si="534"/>
        <v>385</v>
      </c>
      <c r="S2483" s="66">
        <f>Q2483-U2483-SUMIFS(条件付き不可!X:X,条件付き不可!E:E,D2483)</f>
        <v>385</v>
      </c>
      <c r="T2483" s="66">
        <f t="shared" si="531"/>
        <v>385</v>
      </c>
      <c r="U2483" s="66">
        <f>IF(COUNTIFS(条件付き不可!$E:$E,$D2483,条件付き不可!$C:$C,条件付き不可!$V$3)&gt;0,Q2483,SUMIFS(条件付き不可!$L:$L,条件付き不可!$E:$E,$D2483,条件付き不可!$C:$C,U$1))</f>
        <v>0</v>
      </c>
      <c r="V2483" s="66">
        <f>IF(COUNTIFS(条件付き不可!$E:$E,$D2483,条件付き不可!$C:$C,条件付き不可!$V$5)&gt;0,Q2483,IFERROR(VLOOKUP(D2483,条件付き不可!E:Y,21,0),0))</f>
        <v>0</v>
      </c>
    </row>
    <row r="2484" spans="1:22">
      <c r="A2484" s="53" t="str">
        <f t="shared" si="535"/>
        <v>064005</v>
      </c>
      <c r="B2484" s="53">
        <v>37</v>
      </c>
      <c r="C2484">
        <v>2483</v>
      </c>
      <c r="D2484">
        <v>64005</v>
      </c>
      <c r="E2484" t="s">
        <v>3045</v>
      </c>
      <c r="F2484" t="s">
        <v>1558</v>
      </c>
      <c r="G2484" t="str">
        <f>VLOOKUP(A2484,GIS!A:B,2,0)</f>
        <v>平賀</v>
      </c>
      <c r="H2484" t="s">
        <v>1439</v>
      </c>
      <c r="I2484" t="s">
        <v>2622</v>
      </c>
      <c r="J2484" s="66">
        <v>400</v>
      </c>
      <c r="K2484" s="66">
        <v>400</v>
      </c>
      <c r="L2484" s="66">
        <v>400</v>
      </c>
      <c r="M2484" s="66">
        <v>400</v>
      </c>
      <c r="N2484" s="66">
        <f>VLOOKUP(A2484,GIS!A:C,3,0)</f>
        <v>400</v>
      </c>
      <c r="O2484" s="66" t="str">
        <f t="shared" si="532"/>
        <v/>
      </c>
      <c r="P2484" s="66" t="str">
        <f t="shared" si="530"/>
        <v/>
      </c>
      <c r="Q2484" s="66">
        <f t="shared" si="533"/>
        <v>400</v>
      </c>
      <c r="R2484" s="66">
        <f t="shared" si="534"/>
        <v>400</v>
      </c>
      <c r="S2484" s="66">
        <f>Q2484-U2484-SUMIFS(条件付き不可!X:X,条件付き不可!E:E,D2484)</f>
        <v>400</v>
      </c>
      <c r="T2484" s="66">
        <f t="shared" si="531"/>
        <v>400</v>
      </c>
      <c r="U2484" s="66">
        <f>IF(COUNTIFS(条件付き不可!$E:$E,$D2484,条件付き不可!$C:$C,条件付き不可!$V$3)&gt;0,Q2484,SUMIFS(条件付き不可!$L:$L,条件付き不可!$E:$E,$D2484,条件付き不可!$C:$C,U$1))</f>
        <v>0</v>
      </c>
      <c r="V2484" s="66">
        <f>IF(COUNTIFS(条件付き不可!$E:$E,$D2484,条件付き不可!$C:$C,条件付き不可!$V$5)&gt;0,Q2484,IFERROR(VLOOKUP(D2484,条件付き不可!E:Y,21,0),0))</f>
        <v>0</v>
      </c>
    </row>
    <row r="2485" spans="1:22">
      <c r="A2485" s="53" t="str">
        <f t="shared" si="535"/>
        <v>064006</v>
      </c>
      <c r="B2485" s="53">
        <v>37</v>
      </c>
      <c r="C2485">
        <v>2484</v>
      </c>
      <c r="D2485">
        <v>64006</v>
      </c>
      <c r="E2485" t="s">
        <v>3045</v>
      </c>
      <c r="F2485" t="s">
        <v>1558</v>
      </c>
      <c r="G2485" t="str">
        <f>VLOOKUP(A2485,GIS!A:B,2,0)</f>
        <v>中金杉1.2</v>
      </c>
      <c r="H2485" t="s">
        <v>1439</v>
      </c>
      <c r="I2485" t="s">
        <v>2622</v>
      </c>
      <c r="J2485" s="66">
        <v>405</v>
      </c>
      <c r="K2485" s="66">
        <v>405</v>
      </c>
      <c r="L2485" s="66">
        <v>405</v>
      </c>
      <c r="M2485" s="66">
        <v>405</v>
      </c>
      <c r="N2485" s="66">
        <f>VLOOKUP(A2485,GIS!A:C,3,0)</f>
        <v>405</v>
      </c>
      <c r="O2485" s="66" t="str">
        <f t="shared" si="532"/>
        <v/>
      </c>
      <c r="P2485" s="66" t="str">
        <f t="shared" si="530"/>
        <v/>
      </c>
      <c r="Q2485" s="66">
        <f t="shared" si="533"/>
        <v>405</v>
      </c>
      <c r="R2485" s="66">
        <f t="shared" si="534"/>
        <v>405</v>
      </c>
      <c r="S2485" s="66">
        <f>Q2485-U2485-SUMIFS(条件付き不可!X:X,条件付き不可!E:E,D2485)</f>
        <v>405</v>
      </c>
      <c r="T2485" s="66">
        <f t="shared" si="531"/>
        <v>405</v>
      </c>
      <c r="U2485" s="66">
        <f>IF(COUNTIFS(条件付き不可!$E:$E,$D2485,条件付き不可!$C:$C,条件付き不可!$V$3)&gt;0,Q2485,SUMIFS(条件付き不可!$L:$L,条件付き不可!$E:$E,$D2485,条件付き不可!$C:$C,U$1))</f>
        <v>0</v>
      </c>
      <c r="V2485" s="66">
        <f>IF(COUNTIFS(条件付き不可!$E:$E,$D2485,条件付き不可!$C:$C,条件付き不可!$V$5)&gt;0,Q2485,IFERROR(VLOOKUP(D2485,条件付き不可!E:Y,21,0),0))</f>
        <v>0</v>
      </c>
    </row>
    <row r="2486" spans="1:22">
      <c r="A2486" s="53" t="str">
        <f t="shared" si="535"/>
        <v>064007</v>
      </c>
      <c r="B2486" s="53">
        <v>37</v>
      </c>
      <c r="C2486">
        <v>2485</v>
      </c>
      <c r="D2486">
        <v>64007</v>
      </c>
      <c r="E2486" t="s">
        <v>3045</v>
      </c>
      <c r="F2486" t="s">
        <v>1558</v>
      </c>
      <c r="G2486" t="str">
        <f>VLOOKUP(A2486,GIS!A:B,2,0)</f>
        <v>中金杉3　殿平賀</v>
      </c>
      <c r="H2486" t="s">
        <v>1439</v>
      </c>
      <c r="I2486" t="s">
        <v>2622</v>
      </c>
      <c r="J2486" s="66">
        <v>500</v>
      </c>
      <c r="K2486" s="66">
        <v>500</v>
      </c>
      <c r="L2486" s="66">
        <v>500</v>
      </c>
      <c r="M2486" s="66">
        <v>500</v>
      </c>
      <c r="N2486" s="66">
        <f>VLOOKUP(A2486,GIS!A:C,3,0)</f>
        <v>500</v>
      </c>
      <c r="O2486" s="66" t="str">
        <f t="shared" si="532"/>
        <v/>
      </c>
      <c r="P2486" s="66" t="str">
        <f t="shared" si="530"/>
        <v/>
      </c>
      <c r="Q2486" s="66">
        <f t="shared" si="533"/>
        <v>500</v>
      </c>
      <c r="R2486" s="66">
        <f t="shared" si="534"/>
        <v>500</v>
      </c>
      <c r="S2486" s="66">
        <f>Q2486-U2486-SUMIFS(条件付き不可!X:X,条件付き不可!E:E,D2486)</f>
        <v>500</v>
      </c>
      <c r="T2486" s="66">
        <f t="shared" si="531"/>
        <v>500</v>
      </c>
      <c r="U2486" s="66">
        <f>IF(COUNTIFS(条件付き不可!$E:$E,$D2486,条件付き不可!$C:$C,条件付き不可!$V$3)&gt;0,Q2486,SUMIFS(条件付き不可!$L:$L,条件付き不可!$E:$E,$D2486,条件付き不可!$C:$C,U$1))</f>
        <v>0</v>
      </c>
      <c r="V2486" s="66">
        <f>IF(COUNTIFS(条件付き不可!$E:$E,$D2486,条件付き不可!$C:$C,条件付き不可!$V$5)&gt;0,Q2486,IFERROR(VLOOKUP(D2486,条件付き不可!E:Y,21,0),0))</f>
        <v>0</v>
      </c>
    </row>
    <row r="2487" spans="1:22">
      <c r="A2487" s="53" t="str">
        <f t="shared" si="535"/>
        <v>064062</v>
      </c>
      <c r="B2487" s="53">
        <v>37</v>
      </c>
      <c r="C2487">
        <v>2486</v>
      </c>
      <c r="D2487">
        <v>64062</v>
      </c>
      <c r="E2487" t="s">
        <v>3045</v>
      </c>
      <c r="F2487" t="s">
        <v>1558</v>
      </c>
      <c r="G2487" t="str">
        <f>VLOOKUP(A2487,GIS!A:B,2,0)</f>
        <v>中金杉4.5</v>
      </c>
      <c r="H2487" t="s">
        <v>1439</v>
      </c>
      <c r="I2487" t="s">
        <v>2622</v>
      </c>
      <c r="J2487" s="66">
        <v>400</v>
      </c>
      <c r="K2487" s="66">
        <v>400</v>
      </c>
      <c r="L2487" s="66">
        <v>400</v>
      </c>
      <c r="M2487" s="66">
        <v>400</v>
      </c>
      <c r="N2487" s="66">
        <f>VLOOKUP(A2487,GIS!A:C,3,0)</f>
        <v>400</v>
      </c>
      <c r="O2487" s="66" t="str">
        <f t="shared" si="532"/>
        <v/>
      </c>
      <c r="P2487" s="66" t="str">
        <f t="shared" si="530"/>
        <v/>
      </c>
      <c r="Q2487" s="66">
        <f t="shared" si="533"/>
        <v>400</v>
      </c>
      <c r="R2487" s="66">
        <f t="shared" si="534"/>
        <v>400</v>
      </c>
      <c r="S2487" s="66">
        <f>Q2487-U2487-SUMIFS(条件付き不可!X:X,条件付き不可!E:E,D2487)</f>
        <v>400</v>
      </c>
      <c r="T2487" s="66">
        <f t="shared" si="531"/>
        <v>400</v>
      </c>
      <c r="U2487" s="66">
        <f>IF(COUNTIFS(条件付き不可!$E:$E,$D2487,条件付き不可!$C:$C,条件付き不可!$V$3)&gt;0,Q2487,SUMIFS(条件付き不可!$L:$L,条件付き不可!$E:$E,$D2487,条件付き不可!$C:$C,U$1))</f>
        <v>0</v>
      </c>
      <c r="V2487" s="66">
        <f>IF(COUNTIFS(条件付き不可!$E:$E,$D2487,条件付き不可!$C:$C,条件付き不可!$V$5)&gt;0,Q2487,IFERROR(VLOOKUP(D2487,条件付き不可!E:Y,21,0),0))</f>
        <v>0</v>
      </c>
    </row>
    <row r="2488" spans="1:22">
      <c r="A2488" s="53" t="str">
        <f t="shared" si="535"/>
        <v>064008</v>
      </c>
      <c r="B2488" s="53">
        <v>37</v>
      </c>
      <c r="C2488">
        <v>2487</v>
      </c>
      <c r="D2488">
        <v>64008</v>
      </c>
      <c r="E2488" t="s">
        <v>3045</v>
      </c>
      <c r="F2488" t="s">
        <v>1558</v>
      </c>
      <c r="G2488" t="str">
        <f>VLOOKUP(A2488,GIS!A:B,2,0)</f>
        <v>殿平賀小学校</v>
      </c>
      <c r="H2488" t="s">
        <v>1439</v>
      </c>
      <c r="I2488" t="s">
        <v>2622</v>
      </c>
      <c r="J2488" s="66">
        <v>470</v>
      </c>
      <c r="K2488" s="66">
        <v>470</v>
      </c>
      <c r="L2488" s="66">
        <v>470</v>
      </c>
      <c r="M2488" s="66">
        <v>470</v>
      </c>
      <c r="N2488" s="66">
        <f>VLOOKUP(A2488,GIS!A:C,3,0)</f>
        <v>470</v>
      </c>
      <c r="O2488" s="66" t="str">
        <f t="shared" si="532"/>
        <v/>
      </c>
      <c r="P2488" s="66" t="str">
        <f t="shared" si="530"/>
        <v/>
      </c>
      <c r="Q2488" s="66">
        <f t="shared" si="533"/>
        <v>470</v>
      </c>
      <c r="R2488" s="66">
        <f t="shared" si="534"/>
        <v>470</v>
      </c>
      <c r="S2488" s="66">
        <f>Q2488-U2488-SUMIFS(条件付き不可!X:X,条件付き不可!E:E,D2488)</f>
        <v>470</v>
      </c>
      <c r="T2488" s="66">
        <f t="shared" si="531"/>
        <v>470</v>
      </c>
      <c r="U2488" s="66">
        <f>IF(COUNTIFS(条件付き不可!$E:$E,$D2488,条件付き不可!$C:$C,条件付き不可!$V$3)&gt;0,Q2488,SUMIFS(条件付き不可!$L:$L,条件付き不可!$E:$E,$D2488,条件付き不可!$C:$C,U$1))</f>
        <v>0</v>
      </c>
      <c r="V2488" s="66">
        <f>IF(COUNTIFS(条件付き不可!$E:$E,$D2488,条件付き不可!$C:$C,条件付き不可!$V$5)&gt;0,Q2488,IFERROR(VLOOKUP(D2488,条件付き不可!E:Y,21,0),0))</f>
        <v>0</v>
      </c>
    </row>
    <row r="2489" spans="1:22">
      <c r="A2489" s="53" t="str">
        <f t="shared" si="535"/>
        <v>064009</v>
      </c>
      <c r="B2489" s="53">
        <v>37</v>
      </c>
      <c r="C2489">
        <v>2488</v>
      </c>
      <c r="D2489">
        <v>64009</v>
      </c>
      <c r="E2489" t="s">
        <v>3045</v>
      </c>
      <c r="F2489" t="s">
        <v>1558</v>
      </c>
      <c r="G2489" t="str">
        <f>VLOOKUP(A2489,GIS!A:B,2,0)</f>
        <v>大金平1</v>
      </c>
      <c r="H2489" t="s">
        <v>1439</v>
      </c>
      <c r="I2489" t="s">
        <v>2622</v>
      </c>
      <c r="J2489" s="66">
        <v>780</v>
      </c>
      <c r="K2489" s="66">
        <v>780</v>
      </c>
      <c r="L2489" s="66">
        <v>780</v>
      </c>
      <c r="M2489" s="66">
        <v>780</v>
      </c>
      <c r="N2489" s="66">
        <f>VLOOKUP(A2489,GIS!A:C,3,0)</f>
        <v>780</v>
      </c>
      <c r="O2489" s="66" t="str">
        <f t="shared" si="532"/>
        <v/>
      </c>
      <c r="P2489" s="66" t="str">
        <f t="shared" si="530"/>
        <v/>
      </c>
      <c r="Q2489" s="66">
        <f t="shared" si="533"/>
        <v>780</v>
      </c>
      <c r="R2489" s="66">
        <f t="shared" si="534"/>
        <v>780</v>
      </c>
      <c r="S2489" s="66">
        <f>Q2489-U2489-SUMIFS(条件付き不可!X:X,条件付き不可!E:E,D2489)</f>
        <v>780</v>
      </c>
      <c r="T2489" s="66">
        <f t="shared" si="531"/>
        <v>780</v>
      </c>
      <c r="U2489" s="66">
        <f>IF(COUNTIFS(条件付き不可!$E:$E,$D2489,条件付き不可!$C:$C,条件付き不可!$V$3)&gt;0,Q2489,SUMIFS(条件付き不可!$L:$L,条件付き不可!$E:$E,$D2489,条件付き不可!$C:$C,U$1))</f>
        <v>0</v>
      </c>
      <c r="V2489" s="66">
        <f>IF(COUNTIFS(条件付き不可!$E:$E,$D2489,条件付き不可!$C:$C,条件付き不可!$V$5)&gt;0,Q2489,IFERROR(VLOOKUP(D2489,条件付き不可!E:Y,21,0),0))</f>
        <v>0</v>
      </c>
    </row>
    <row r="2490" spans="1:22">
      <c r="A2490" s="53" t="str">
        <f t="shared" si="535"/>
        <v>064010</v>
      </c>
      <c r="B2490" s="53">
        <v>37</v>
      </c>
      <c r="C2490">
        <v>2489</v>
      </c>
      <c r="D2490">
        <v>64010</v>
      </c>
      <c r="E2490" t="s">
        <v>3045</v>
      </c>
      <c r="F2490" t="s">
        <v>1558</v>
      </c>
      <c r="G2490" t="str">
        <f>VLOOKUP(A2490,GIS!A:B,2,0)</f>
        <v>大金平2　殿平賀</v>
      </c>
      <c r="H2490" t="s">
        <v>1439</v>
      </c>
      <c r="I2490" t="s">
        <v>2622</v>
      </c>
      <c r="J2490" s="66">
        <v>460</v>
      </c>
      <c r="K2490" s="66">
        <v>460</v>
      </c>
      <c r="L2490" s="66">
        <v>460</v>
      </c>
      <c r="M2490" s="66">
        <v>460</v>
      </c>
      <c r="N2490" s="66">
        <f>VLOOKUP(A2490,GIS!A:C,3,0)</f>
        <v>460</v>
      </c>
      <c r="O2490" s="66" t="str">
        <f t="shared" si="532"/>
        <v/>
      </c>
      <c r="P2490" s="66" t="str">
        <f t="shared" si="530"/>
        <v/>
      </c>
      <c r="Q2490" s="66">
        <f t="shared" si="533"/>
        <v>460</v>
      </c>
      <c r="R2490" s="66">
        <f t="shared" si="534"/>
        <v>460</v>
      </c>
      <c r="S2490" s="66">
        <f>Q2490-U2490-SUMIFS(条件付き不可!X:X,条件付き不可!E:E,D2490)</f>
        <v>460</v>
      </c>
      <c r="T2490" s="66">
        <f t="shared" si="531"/>
        <v>460</v>
      </c>
      <c r="U2490" s="66">
        <f>IF(COUNTIFS(条件付き不可!$E:$E,$D2490,条件付き不可!$C:$C,条件付き不可!$V$3)&gt;0,Q2490,SUMIFS(条件付き不可!$L:$L,条件付き不可!$E:$E,$D2490,条件付き不可!$C:$C,U$1))</f>
        <v>0</v>
      </c>
      <c r="V2490" s="66">
        <f>IF(COUNTIFS(条件付き不可!$E:$E,$D2490,条件付き不可!$C:$C,条件付き不可!$V$5)&gt;0,Q2490,IFERROR(VLOOKUP(D2490,条件付き不可!E:Y,21,0),0))</f>
        <v>0</v>
      </c>
    </row>
    <row r="2491" spans="1:22">
      <c r="A2491" s="53" t="str">
        <f t="shared" si="535"/>
        <v>064011</v>
      </c>
      <c r="B2491" s="53">
        <v>37</v>
      </c>
      <c r="C2491">
        <v>2490</v>
      </c>
      <c r="D2491">
        <v>64011</v>
      </c>
      <c r="E2491" t="s">
        <v>3045</v>
      </c>
      <c r="F2491" t="s">
        <v>1558</v>
      </c>
      <c r="G2491" t="str">
        <f>VLOOKUP(A2491,GIS!A:B,2,0)</f>
        <v>大金平3</v>
      </c>
      <c r="H2491" t="s">
        <v>1439</v>
      </c>
      <c r="I2491" t="s">
        <v>2622</v>
      </c>
      <c r="J2491" s="66">
        <v>245</v>
      </c>
      <c r="K2491" s="66">
        <v>245</v>
      </c>
      <c r="L2491" s="66">
        <v>245</v>
      </c>
      <c r="M2491" s="66">
        <v>245</v>
      </c>
      <c r="N2491" s="66">
        <f>VLOOKUP(A2491,GIS!A:C,3,0)</f>
        <v>245</v>
      </c>
      <c r="O2491" s="66" t="str">
        <f t="shared" si="532"/>
        <v/>
      </c>
      <c r="P2491" s="66" t="str">
        <f t="shared" si="530"/>
        <v/>
      </c>
      <c r="Q2491" s="66">
        <f t="shared" si="533"/>
        <v>245</v>
      </c>
      <c r="R2491" s="66">
        <f t="shared" si="534"/>
        <v>245</v>
      </c>
      <c r="S2491" s="66">
        <f>Q2491-U2491-SUMIFS(条件付き不可!X:X,条件付き不可!E:E,D2491)</f>
        <v>245</v>
      </c>
      <c r="T2491" s="66">
        <f t="shared" si="531"/>
        <v>245</v>
      </c>
      <c r="U2491" s="66">
        <f>IF(COUNTIFS(条件付き不可!$E:$E,$D2491,条件付き不可!$C:$C,条件付き不可!$V$3)&gt;0,Q2491,SUMIFS(条件付き不可!$L:$L,条件付き不可!$E:$E,$D2491,条件付き不可!$C:$C,U$1))</f>
        <v>0</v>
      </c>
      <c r="V2491" s="66">
        <f>IF(COUNTIFS(条件付き不可!$E:$E,$D2491,条件付き不可!$C:$C,条件付き不可!$V$5)&gt;0,Q2491,IFERROR(VLOOKUP(D2491,条件付き不可!E:Y,21,0),0))</f>
        <v>0</v>
      </c>
    </row>
    <row r="2492" spans="1:22">
      <c r="A2492" s="53" t="str">
        <f t="shared" si="535"/>
        <v>064012</v>
      </c>
      <c r="B2492" s="53">
        <v>37</v>
      </c>
      <c r="C2492">
        <v>2491</v>
      </c>
      <c r="D2492">
        <v>64012</v>
      </c>
      <c r="E2492" t="s">
        <v>3045</v>
      </c>
      <c r="F2492" t="s">
        <v>1558</v>
      </c>
      <c r="G2492" t="str">
        <f>VLOOKUP(A2492,GIS!A:B,2,0)</f>
        <v>大金平4</v>
      </c>
      <c r="H2492" t="s">
        <v>1439</v>
      </c>
      <c r="I2492" t="s">
        <v>2622</v>
      </c>
      <c r="J2492" s="66">
        <v>540</v>
      </c>
      <c r="K2492" s="66">
        <v>540</v>
      </c>
      <c r="L2492" s="66">
        <v>540</v>
      </c>
      <c r="M2492" s="66">
        <v>540</v>
      </c>
      <c r="N2492" s="66">
        <f>VLOOKUP(A2492,GIS!A:C,3,0)</f>
        <v>540</v>
      </c>
      <c r="O2492" s="66" t="str">
        <f t="shared" si="532"/>
        <v/>
      </c>
      <c r="P2492" s="66" t="str">
        <f t="shared" si="530"/>
        <v/>
      </c>
      <c r="Q2492" s="66">
        <f t="shared" si="533"/>
        <v>540</v>
      </c>
      <c r="R2492" s="66">
        <f t="shared" si="534"/>
        <v>540</v>
      </c>
      <c r="S2492" s="66">
        <f>Q2492-U2492-SUMIFS(条件付き不可!X:X,条件付き不可!E:E,D2492)</f>
        <v>540</v>
      </c>
      <c r="T2492" s="66">
        <f t="shared" si="531"/>
        <v>540</v>
      </c>
      <c r="U2492" s="66">
        <f>IF(COUNTIFS(条件付き不可!$E:$E,$D2492,条件付き不可!$C:$C,条件付き不可!$V$3)&gt;0,Q2492,SUMIFS(条件付き不可!$L:$L,条件付き不可!$E:$E,$D2492,条件付き不可!$C:$C,U$1))</f>
        <v>0</v>
      </c>
      <c r="V2492" s="66">
        <f>IF(COUNTIFS(条件付き不可!$E:$E,$D2492,条件付き不可!$C:$C,条件付き不可!$V$5)&gt;0,Q2492,IFERROR(VLOOKUP(D2492,条件付き不可!E:Y,21,0),0))</f>
        <v>0</v>
      </c>
    </row>
    <row r="2493" spans="1:22">
      <c r="A2493" s="53" t="str">
        <f t="shared" si="535"/>
        <v>064013</v>
      </c>
      <c r="B2493" s="53">
        <v>37</v>
      </c>
      <c r="C2493">
        <v>2492</v>
      </c>
      <c r="D2493">
        <v>64013</v>
      </c>
      <c r="E2493" t="s">
        <v>3045</v>
      </c>
      <c r="F2493" t="s">
        <v>1558</v>
      </c>
      <c r="G2493" t="str">
        <f>VLOOKUP(A2493,GIS!A:B,2,0)</f>
        <v>大金平5</v>
      </c>
      <c r="H2493" t="s">
        <v>1439</v>
      </c>
      <c r="I2493" t="s">
        <v>2622</v>
      </c>
      <c r="J2493" s="66">
        <v>470</v>
      </c>
      <c r="K2493" s="66">
        <v>470</v>
      </c>
      <c r="L2493" s="66">
        <v>470</v>
      </c>
      <c r="M2493" s="66">
        <v>470</v>
      </c>
      <c r="N2493" s="66">
        <f>VLOOKUP(A2493,GIS!A:C,3,0)</f>
        <v>470</v>
      </c>
      <c r="O2493" s="66" t="str">
        <f t="shared" si="532"/>
        <v/>
      </c>
      <c r="P2493" s="66" t="str">
        <f t="shared" si="530"/>
        <v/>
      </c>
      <c r="Q2493" s="66">
        <f t="shared" si="533"/>
        <v>470</v>
      </c>
      <c r="R2493" s="66">
        <f t="shared" si="534"/>
        <v>470</v>
      </c>
      <c r="S2493" s="66">
        <f>Q2493-U2493-SUMIFS(条件付き不可!X:X,条件付き不可!E:E,D2493)</f>
        <v>470</v>
      </c>
      <c r="T2493" s="66">
        <f t="shared" si="531"/>
        <v>470</v>
      </c>
      <c r="U2493" s="66">
        <f>IF(COUNTIFS(条件付き不可!$E:$E,$D2493,条件付き不可!$C:$C,条件付き不可!$V$3)&gt;0,Q2493,SUMIFS(条件付き不可!$L:$L,条件付き不可!$E:$E,$D2493,条件付き不可!$C:$C,U$1))</f>
        <v>0</v>
      </c>
      <c r="V2493" s="66">
        <f>IF(COUNTIFS(条件付き不可!$E:$E,$D2493,条件付き不可!$C:$C,条件付き不可!$V$5)&gt;0,Q2493,IFERROR(VLOOKUP(D2493,条件付き不可!E:Y,21,0),0))</f>
        <v>0</v>
      </c>
    </row>
    <row r="2494" spans="1:22">
      <c r="A2494" s="53" t="str">
        <f t="shared" si="535"/>
        <v>064014</v>
      </c>
      <c r="B2494" s="53">
        <v>37</v>
      </c>
      <c r="C2494">
        <v>2493</v>
      </c>
      <c r="D2494">
        <v>64014</v>
      </c>
      <c r="E2494" t="s">
        <v>3045</v>
      </c>
      <c r="F2494" t="s">
        <v>1558</v>
      </c>
      <c r="G2494" t="str">
        <f>VLOOKUP(A2494,GIS!A:B,2,0)</f>
        <v>東平賀</v>
      </c>
      <c r="H2494" t="s">
        <v>1439</v>
      </c>
      <c r="I2494" t="s">
        <v>2622</v>
      </c>
      <c r="J2494" s="66">
        <v>390</v>
      </c>
      <c r="K2494" s="66">
        <v>390</v>
      </c>
      <c r="L2494" s="66">
        <v>390</v>
      </c>
      <c r="M2494" s="66">
        <v>390</v>
      </c>
      <c r="N2494" s="66">
        <f>VLOOKUP(A2494,GIS!A:C,3,0)</f>
        <v>390</v>
      </c>
      <c r="O2494" s="66" t="str">
        <f t="shared" si="532"/>
        <v/>
      </c>
      <c r="P2494" s="66" t="str">
        <f t="shared" si="530"/>
        <v/>
      </c>
      <c r="Q2494" s="66">
        <f t="shared" si="533"/>
        <v>390</v>
      </c>
      <c r="R2494" s="66">
        <f t="shared" si="534"/>
        <v>390</v>
      </c>
      <c r="S2494" s="66">
        <f>Q2494-U2494-SUMIFS(条件付き不可!X:X,条件付き不可!E:E,D2494)</f>
        <v>390</v>
      </c>
      <c r="T2494" s="66">
        <f t="shared" si="531"/>
        <v>390</v>
      </c>
      <c r="U2494" s="66">
        <f>IF(COUNTIFS(条件付き不可!$E:$E,$D2494,条件付き不可!$C:$C,条件付き不可!$V$3)&gt;0,Q2494,SUMIFS(条件付き不可!$L:$L,条件付き不可!$E:$E,$D2494,条件付き不可!$C:$C,U$1))</f>
        <v>0</v>
      </c>
      <c r="V2494" s="66">
        <f>IF(COUNTIFS(条件付き不可!$E:$E,$D2494,条件付き不可!$C:$C,条件付き不可!$V$5)&gt;0,Q2494,IFERROR(VLOOKUP(D2494,条件付き不可!E:Y,21,0),0))</f>
        <v>0</v>
      </c>
    </row>
    <row r="2495" spans="1:22">
      <c r="A2495" s="53" t="str">
        <f t="shared" si="535"/>
        <v>064015</v>
      </c>
      <c r="B2495" s="53">
        <v>37</v>
      </c>
      <c r="C2495">
        <v>2494</v>
      </c>
      <c r="D2495">
        <v>64015</v>
      </c>
      <c r="E2495" t="s">
        <v>3045</v>
      </c>
      <c r="F2495" t="s">
        <v>1558</v>
      </c>
      <c r="G2495" t="str">
        <f>VLOOKUP(A2495,GIS!A:B,2,0)</f>
        <v>東平賀　北小金駅北口</v>
      </c>
      <c r="H2495" t="s">
        <v>1439</v>
      </c>
      <c r="I2495" t="s">
        <v>2622</v>
      </c>
      <c r="J2495" s="66">
        <v>400</v>
      </c>
      <c r="K2495" s="66">
        <v>400</v>
      </c>
      <c r="L2495" s="66">
        <v>400</v>
      </c>
      <c r="M2495" s="66">
        <v>400</v>
      </c>
      <c r="N2495" s="66">
        <f>VLOOKUP(A2495,GIS!A:C,3,0)</f>
        <v>400</v>
      </c>
      <c r="O2495" s="66" t="str">
        <f t="shared" si="532"/>
        <v/>
      </c>
      <c r="P2495" s="66" t="str">
        <f t="shared" si="530"/>
        <v/>
      </c>
      <c r="Q2495" s="66">
        <f t="shared" si="533"/>
        <v>400</v>
      </c>
      <c r="R2495" s="66">
        <f t="shared" si="534"/>
        <v>400</v>
      </c>
      <c r="S2495" s="66">
        <f>Q2495-U2495-SUMIFS(条件付き不可!X:X,条件付き不可!E:E,D2495)</f>
        <v>400</v>
      </c>
      <c r="T2495" s="66">
        <f t="shared" si="531"/>
        <v>400</v>
      </c>
      <c r="U2495" s="66">
        <f>IF(COUNTIFS(条件付き不可!$E:$E,$D2495,条件付き不可!$C:$C,条件付き不可!$V$3)&gt;0,Q2495,SUMIFS(条件付き不可!$L:$L,条件付き不可!$E:$E,$D2495,条件付き不可!$C:$C,U$1))</f>
        <v>0</v>
      </c>
      <c r="V2495" s="66">
        <f>IF(COUNTIFS(条件付き不可!$E:$E,$D2495,条件付き不可!$C:$C,条件付き不可!$V$5)&gt;0,Q2495,IFERROR(VLOOKUP(D2495,条件付き不可!E:Y,21,0),0))</f>
        <v>0</v>
      </c>
    </row>
    <row r="2496" spans="1:22">
      <c r="A2496" s="53" t="str">
        <f t="shared" si="535"/>
        <v>064016</v>
      </c>
      <c r="B2496" s="53">
        <v>37</v>
      </c>
      <c r="C2496">
        <v>2495</v>
      </c>
      <c r="D2496">
        <v>64016</v>
      </c>
      <c r="E2496" t="s">
        <v>3045</v>
      </c>
      <c r="F2496" t="s">
        <v>1574</v>
      </c>
      <c r="G2496" t="str">
        <f>VLOOKUP(A2496,GIS!A:B,2,0)</f>
        <v>大谷口</v>
      </c>
      <c r="H2496" t="s">
        <v>1439</v>
      </c>
      <c r="I2496" t="s">
        <v>2622</v>
      </c>
      <c r="J2496" s="66">
        <v>310</v>
      </c>
      <c r="K2496" s="66">
        <v>310</v>
      </c>
      <c r="L2496" s="66">
        <v>310</v>
      </c>
      <c r="M2496" s="66">
        <v>310</v>
      </c>
      <c r="N2496" s="66">
        <f>VLOOKUP(A2496,GIS!A:C,3,0)</f>
        <v>310</v>
      </c>
      <c r="O2496" s="66" t="str">
        <f t="shared" si="532"/>
        <v/>
      </c>
      <c r="P2496" s="66" t="str">
        <f t="shared" si="530"/>
        <v/>
      </c>
      <c r="Q2496" s="66">
        <f t="shared" si="533"/>
        <v>310</v>
      </c>
      <c r="R2496" s="66">
        <f t="shared" si="534"/>
        <v>310</v>
      </c>
      <c r="S2496" s="66">
        <f>Q2496-U2496-SUMIFS(条件付き不可!X:X,条件付き不可!E:E,D2496)</f>
        <v>310</v>
      </c>
      <c r="T2496" s="66">
        <f t="shared" si="531"/>
        <v>310</v>
      </c>
      <c r="U2496" s="66">
        <f>IF(COUNTIFS(条件付き不可!$E:$E,$D2496,条件付き不可!$C:$C,条件付き不可!$V$3)&gt;0,Q2496,SUMIFS(条件付き不可!$L:$L,条件付き不可!$E:$E,$D2496,条件付き不可!$C:$C,U$1))</f>
        <v>0</v>
      </c>
      <c r="V2496" s="66">
        <f>IF(COUNTIFS(条件付き不可!$E:$E,$D2496,条件付き不可!$C:$C,条件付き不可!$V$5)&gt;0,Q2496,IFERROR(VLOOKUP(D2496,条件付き不可!E:Y,21,0),0))</f>
        <v>0</v>
      </c>
    </row>
    <row r="2497" spans="1:22">
      <c r="A2497" s="53" t="str">
        <f t="shared" si="535"/>
        <v>064017</v>
      </c>
      <c r="B2497" s="53">
        <v>37</v>
      </c>
      <c r="C2497">
        <v>2496</v>
      </c>
      <c r="D2497">
        <v>64017</v>
      </c>
      <c r="E2497" t="s">
        <v>3045</v>
      </c>
      <c r="F2497" t="s">
        <v>1574</v>
      </c>
      <c r="G2497" t="str">
        <f>VLOOKUP(A2497,GIS!A:B,2,0)</f>
        <v>大谷口オ－ベル新松戸</v>
      </c>
      <c r="H2497" t="s">
        <v>1439</v>
      </c>
      <c r="I2497" t="s">
        <v>2622</v>
      </c>
      <c r="J2497" s="66">
        <v>450</v>
      </c>
      <c r="K2497" s="66">
        <v>450</v>
      </c>
      <c r="L2497" s="66">
        <v>450</v>
      </c>
      <c r="M2497" s="66">
        <v>450</v>
      </c>
      <c r="N2497" s="66">
        <f>VLOOKUP(A2497,GIS!A:C,3,0)</f>
        <v>450</v>
      </c>
      <c r="O2497" s="66" t="str">
        <f t="shared" si="532"/>
        <v/>
      </c>
      <c r="P2497" s="66" t="str">
        <f t="shared" ref="P2497:P2560" si="536">IF(J2497=K2497,IF(J2497=L2497,"","✕"),"✕")</f>
        <v/>
      </c>
      <c r="Q2497" s="66">
        <f t="shared" si="533"/>
        <v>450</v>
      </c>
      <c r="R2497" s="66">
        <f t="shared" si="534"/>
        <v>450</v>
      </c>
      <c r="S2497" s="66">
        <f>Q2497-U2497-SUMIFS(条件付き不可!X:X,条件付き不可!E:E,D2497)</f>
        <v>450</v>
      </c>
      <c r="T2497" s="66">
        <f t="shared" si="531"/>
        <v>450</v>
      </c>
      <c r="U2497" s="66">
        <f>IF(COUNTIFS(条件付き不可!$E:$E,$D2497,条件付き不可!$C:$C,条件付き不可!$V$3)&gt;0,Q2497,SUMIFS(条件付き不可!$L:$L,条件付き不可!$E:$E,$D2497,条件付き不可!$C:$C,U$1))</f>
        <v>0</v>
      </c>
      <c r="V2497" s="66">
        <f>IF(COUNTIFS(条件付き不可!$E:$E,$D2497,条件付き不可!$C:$C,条件付き不可!$V$5)&gt;0,Q2497,IFERROR(VLOOKUP(D2497,条件付き不可!E:Y,21,0),0))</f>
        <v>0</v>
      </c>
    </row>
    <row r="2498" spans="1:22">
      <c r="A2498" s="53" t="str">
        <f t="shared" si="535"/>
        <v>064018</v>
      </c>
      <c r="B2498" s="53">
        <v>37</v>
      </c>
      <c r="C2498">
        <v>2497</v>
      </c>
      <c r="D2498">
        <v>64018</v>
      </c>
      <c r="E2498" t="s">
        <v>3045</v>
      </c>
      <c r="F2498" t="s">
        <v>1574</v>
      </c>
      <c r="G2498" t="str">
        <f>VLOOKUP(A2498,GIS!A:B,2,0)</f>
        <v>大谷口　下山公園</v>
      </c>
      <c r="H2498" t="s">
        <v>1439</v>
      </c>
      <c r="I2498" t="s">
        <v>2622</v>
      </c>
      <c r="J2498" s="66">
        <v>440</v>
      </c>
      <c r="K2498" s="66">
        <v>440</v>
      </c>
      <c r="L2498" s="66">
        <v>440</v>
      </c>
      <c r="M2498" s="66">
        <v>440</v>
      </c>
      <c r="N2498" s="66">
        <f>VLOOKUP(A2498,GIS!A:C,3,0)</f>
        <v>440</v>
      </c>
      <c r="O2498" s="66" t="str">
        <f t="shared" si="532"/>
        <v/>
      </c>
      <c r="P2498" s="66" t="str">
        <f t="shared" si="536"/>
        <v/>
      </c>
      <c r="Q2498" s="66">
        <f t="shared" si="533"/>
        <v>440</v>
      </c>
      <c r="R2498" s="66">
        <f t="shared" si="534"/>
        <v>440</v>
      </c>
      <c r="S2498" s="66">
        <f>Q2498-U2498-SUMIFS(条件付き不可!X:X,条件付き不可!E:E,D2498)</f>
        <v>440</v>
      </c>
      <c r="T2498" s="66">
        <f t="shared" si="531"/>
        <v>440</v>
      </c>
      <c r="U2498" s="66">
        <f>IF(COUNTIFS(条件付き不可!$E:$E,$D2498,条件付き不可!$C:$C,条件付き不可!$V$3)&gt;0,Q2498,SUMIFS(条件付き不可!$L:$L,条件付き不可!$E:$E,$D2498,条件付き不可!$C:$C,U$1))</f>
        <v>0</v>
      </c>
      <c r="V2498" s="66">
        <f>IF(COUNTIFS(条件付き不可!$E:$E,$D2498,条件付き不可!$C:$C,条件付き不可!$V$5)&gt;0,Q2498,IFERROR(VLOOKUP(D2498,条件付き不可!E:Y,21,0),0))</f>
        <v>0</v>
      </c>
    </row>
    <row r="2499" spans="1:22">
      <c r="A2499" s="53" t="str">
        <f t="shared" si="535"/>
        <v>064063</v>
      </c>
      <c r="B2499" s="53">
        <v>37</v>
      </c>
      <c r="C2499">
        <v>2498</v>
      </c>
      <c r="D2499">
        <v>64063</v>
      </c>
      <c r="E2499" t="s">
        <v>3045</v>
      </c>
      <c r="F2499" t="s">
        <v>1574</v>
      </c>
      <c r="G2499" t="str">
        <f>VLOOKUP(A2499,GIS!A:B,2,0)</f>
        <v>大谷口　常真寺</v>
      </c>
      <c r="H2499" t="s">
        <v>1439</v>
      </c>
      <c r="I2499" t="s">
        <v>2622</v>
      </c>
      <c r="J2499" s="66">
        <v>300</v>
      </c>
      <c r="K2499" s="66">
        <v>300</v>
      </c>
      <c r="L2499" s="66">
        <v>300</v>
      </c>
      <c r="M2499" s="66">
        <v>300</v>
      </c>
      <c r="N2499" s="66">
        <f>VLOOKUP(A2499,GIS!A:C,3,0)</f>
        <v>300</v>
      </c>
      <c r="O2499" s="66" t="str">
        <f t="shared" si="532"/>
        <v/>
      </c>
      <c r="P2499" s="66" t="str">
        <f t="shared" si="536"/>
        <v/>
      </c>
      <c r="Q2499" s="66">
        <f t="shared" si="533"/>
        <v>300</v>
      </c>
      <c r="R2499" s="66">
        <f t="shared" si="534"/>
        <v>300</v>
      </c>
      <c r="S2499" s="66">
        <f>Q2499-U2499-SUMIFS(条件付き不可!X:X,条件付き不可!E:E,D2499)</f>
        <v>300</v>
      </c>
      <c r="T2499" s="66">
        <f t="shared" si="531"/>
        <v>300</v>
      </c>
      <c r="U2499" s="66">
        <f>IF(COUNTIFS(条件付き不可!$E:$E,$D2499,条件付き不可!$C:$C,条件付き不可!$V$3)&gt;0,Q2499,SUMIFS(条件付き不可!$L:$L,条件付き不可!$E:$E,$D2499,条件付き不可!$C:$C,U$1))</f>
        <v>0</v>
      </c>
      <c r="V2499" s="66">
        <f>IF(COUNTIFS(条件付き不可!$E:$E,$D2499,条件付き不可!$C:$C,条件付き不可!$V$5)&gt;0,Q2499,IFERROR(VLOOKUP(D2499,条件付き不可!E:Y,21,0),0))</f>
        <v>0</v>
      </c>
    </row>
    <row r="2500" spans="1:22">
      <c r="A2500" s="53" t="str">
        <f t="shared" si="535"/>
        <v>064019</v>
      </c>
      <c r="B2500" s="53">
        <v>37</v>
      </c>
      <c r="C2500">
        <v>2499</v>
      </c>
      <c r="D2500">
        <v>64019</v>
      </c>
      <c r="E2500" t="s">
        <v>3045</v>
      </c>
      <c r="F2500" t="s">
        <v>1574</v>
      </c>
      <c r="G2500" t="str">
        <f>VLOOKUP(A2500,GIS!A:B,2,0)</f>
        <v>横須賀1</v>
      </c>
      <c r="H2500" t="s">
        <v>1439</v>
      </c>
      <c r="I2500" t="s">
        <v>2622</v>
      </c>
      <c r="J2500" s="66">
        <v>425</v>
      </c>
      <c r="K2500" s="66">
        <v>425</v>
      </c>
      <c r="L2500" s="66">
        <v>425</v>
      </c>
      <c r="M2500" s="66">
        <v>425</v>
      </c>
      <c r="N2500" s="66">
        <f>VLOOKUP(A2500,GIS!A:C,3,0)</f>
        <v>425</v>
      </c>
      <c r="O2500" s="66" t="str">
        <f t="shared" si="532"/>
        <v/>
      </c>
      <c r="P2500" s="66" t="str">
        <f t="shared" si="536"/>
        <v/>
      </c>
      <c r="Q2500" s="66">
        <f t="shared" si="533"/>
        <v>425</v>
      </c>
      <c r="R2500" s="66">
        <f t="shared" si="534"/>
        <v>425</v>
      </c>
      <c r="S2500" s="66">
        <f>Q2500-U2500-SUMIFS(条件付き不可!X:X,条件付き不可!E:E,D2500)</f>
        <v>425</v>
      </c>
      <c r="T2500" s="66">
        <f t="shared" si="531"/>
        <v>425</v>
      </c>
      <c r="U2500" s="66">
        <f>IF(COUNTIFS(条件付き不可!$E:$E,$D2500,条件付き不可!$C:$C,条件付き不可!$V$3)&gt;0,Q2500,SUMIFS(条件付き不可!$L:$L,条件付き不可!$E:$E,$D2500,条件付き不可!$C:$C,U$1))</f>
        <v>0</v>
      </c>
      <c r="V2500" s="66">
        <f>IF(COUNTIFS(条件付き不可!$E:$E,$D2500,条件付き不可!$C:$C,条件付き不可!$V$5)&gt;0,Q2500,IFERROR(VLOOKUP(D2500,条件付き不可!E:Y,21,0),0))</f>
        <v>0</v>
      </c>
    </row>
    <row r="2501" spans="1:22">
      <c r="A2501" s="53" t="str">
        <f t="shared" si="535"/>
        <v>064020</v>
      </c>
      <c r="B2501" s="53">
        <v>37</v>
      </c>
      <c r="C2501">
        <v>2500</v>
      </c>
      <c r="D2501">
        <v>64020</v>
      </c>
      <c r="E2501" t="s">
        <v>3045</v>
      </c>
      <c r="F2501" t="s">
        <v>1574</v>
      </c>
      <c r="G2501" t="str">
        <f>VLOOKUP(A2501,GIS!A:B,2,0)</f>
        <v>横須賀2</v>
      </c>
      <c r="H2501" t="s">
        <v>1439</v>
      </c>
      <c r="I2501" t="s">
        <v>2622</v>
      </c>
      <c r="J2501" s="66">
        <v>600</v>
      </c>
      <c r="K2501" s="66">
        <v>600</v>
      </c>
      <c r="L2501" s="66">
        <v>600</v>
      </c>
      <c r="M2501" s="66">
        <v>600</v>
      </c>
      <c r="N2501" s="66">
        <f>VLOOKUP(A2501,GIS!A:C,3,0)</f>
        <v>600</v>
      </c>
      <c r="O2501" s="66" t="str">
        <f t="shared" si="532"/>
        <v/>
      </c>
      <c r="P2501" s="66" t="str">
        <f t="shared" si="536"/>
        <v/>
      </c>
      <c r="Q2501" s="66">
        <f t="shared" si="533"/>
        <v>600</v>
      </c>
      <c r="R2501" s="66">
        <f t="shared" si="534"/>
        <v>600</v>
      </c>
      <c r="S2501" s="66">
        <f>Q2501-U2501-SUMIFS(条件付き不可!X:X,条件付き不可!E:E,D2501)</f>
        <v>600</v>
      </c>
      <c r="T2501" s="66">
        <f t="shared" si="531"/>
        <v>600</v>
      </c>
      <c r="U2501" s="66">
        <f>IF(COUNTIFS(条件付き不可!$E:$E,$D2501,条件付き不可!$C:$C,条件付き不可!$V$3)&gt;0,Q2501,SUMIFS(条件付き不可!$L:$L,条件付き不可!$E:$E,$D2501,条件付き不可!$C:$C,U$1))</f>
        <v>0</v>
      </c>
      <c r="V2501" s="66">
        <f>IF(COUNTIFS(条件付き不可!$E:$E,$D2501,条件付き不可!$C:$C,条件付き不可!$V$5)&gt;0,Q2501,IFERROR(VLOOKUP(D2501,条件付き不可!E:Y,21,0),0))</f>
        <v>0</v>
      </c>
    </row>
    <row r="2502" spans="1:22">
      <c r="A2502" s="53" t="str">
        <f t="shared" si="535"/>
        <v>064021</v>
      </c>
      <c r="B2502" s="53">
        <v>37</v>
      </c>
      <c r="C2502">
        <v>2501</v>
      </c>
      <c r="D2502">
        <v>64021</v>
      </c>
      <c r="E2502" t="s">
        <v>3045</v>
      </c>
      <c r="F2502" t="s">
        <v>1581</v>
      </c>
      <c r="G2502" t="str">
        <f>VLOOKUP(A2502,GIS!A:B,2,0)</f>
        <v>新松戸北1</v>
      </c>
      <c r="H2502" t="s">
        <v>1439</v>
      </c>
      <c r="I2502" t="s">
        <v>2622</v>
      </c>
      <c r="J2502" s="66">
        <v>880</v>
      </c>
      <c r="K2502" s="66">
        <v>880</v>
      </c>
      <c r="L2502" s="66">
        <v>880</v>
      </c>
      <c r="M2502" s="66">
        <v>880</v>
      </c>
      <c r="N2502" s="66">
        <f>VLOOKUP(A2502,GIS!A:C,3,0)</f>
        <v>880</v>
      </c>
      <c r="O2502" s="66" t="str">
        <f t="shared" si="532"/>
        <v/>
      </c>
      <c r="P2502" s="66" t="str">
        <f t="shared" si="536"/>
        <v/>
      </c>
      <c r="Q2502" s="66">
        <f t="shared" si="533"/>
        <v>880</v>
      </c>
      <c r="R2502" s="66">
        <f t="shared" si="534"/>
        <v>880</v>
      </c>
      <c r="S2502" s="66">
        <f>Q2502-U2502-SUMIFS(条件付き不可!X:X,条件付き不可!E:E,D2502)</f>
        <v>880</v>
      </c>
      <c r="T2502" s="66">
        <f t="shared" si="531"/>
        <v>880</v>
      </c>
      <c r="U2502" s="66">
        <f>IF(COUNTIFS(条件付き不可!$E:$E,$D2502,条件付き不可!$C:$C,条件付き不可!$V$3)&gt;0,Q2502,SUMIFS(条件付き不可!$L:$L,条件付き不可!$E:$E,$D2502,条件付き不可!$C:$C,U$1))</f>
        <v>0</v>
      </c>
      <c r="V2502" s="66">
        <f>IF(COUNTIFS(条件付き不可!$E:$E,$D2502,条件付き不可!$C:$C,条件付き不可!$V$5)&gt;0,Q2502,IFERROR(VLOOKUP(D2502,条件付き不可!E:Y,21,0),0))</f>
        <v>0</v>
      </c>
    </row>
    <row r="2503" spans="1:22">
      <c r="A2503" s="53" t="str">
        <f t="shared" si="535"/>
        <v>064022</v>
      </c>
      <c r="B2503" s="53">
        <v>37</v>
      </c>
      <c r="C2503">
        <v>2502</v>
      </c>
      <c r="D2503">
        <v>64022</v>
      </c>
      <c r="E2503" t="s">
        <v>3045</v>
      </c>
      <c r="F2503" t="s">
        <v>1581</v>
      </c>
      <c r="G2503" t="str">
        <f>VLOOKUP(A2503,GIS!A:B,2,0)</f>
        <v>新松戸北2</v>
      </c>
      <c r="H2503" t="s">
        <v>1439</v>
      </c>
      <c r="I2503" t="s">
        <v>2622</v>
      </c>
      <c r="J2503" s="66">
        <v>410</v>
      </c>
      <c r="K2503" s="66">
        <v>410</v>
      </c>
      <c r="L2503" s="66">
        <v>410</v>
      </c>
      <c r="M2503" s="66">
        <v>410</v>
      </c>
      <c r="N2503" s="66">
        <f>VLOOKUP(A2503,GIS!A:C,3,0)</f>
        <v>410</v>
      </c>
      <c r="O2503" s="66" t="str">
        <f t="shared" si="532"/>
        <v/>
      </c>
      <c r="P2503" s="66" t="str">
        <f t="shared" si="536"/>
        <v/>
      </c>
      <c r="Q2503" s="66">
        <f t="shared" si="533"/>
        <v>410</v>
      </c>
      <c r="R2503" s="66">
        <f t="shared" si="534"/>
        <v>410</v>
      </c>
      <c r="S2503" s="66">
        <f>Q2503-U2503-SUMIFS(条件付き不可!X:X,条件付き不可!E:E,D2503)</f>
        <v>410</v>
      </c>
      <c r="T2503" s="66">
        <f t="shared" si="531"/>
        <v>410</v>
      </c>
      <c r="U2503" s="66">
        <f>IF(COUNTIFS(条件付き不可!$E:$E,$D2503,条件付き不可!$C:$C,条件付き不可!$V$3)&gt;0,Q2503,SUMIFS(条件付き不可!$L:$L,条件付き不可!$E:$E,$D2503,条件付き不可!$C:$C,U$1))</f>
        <v>0</v>
      </c>
      <c r="V2503" s="66">
        <f>IF(COUNTIFS(条件付き不可!$E:$E,$D2503,条件付き不可!$C:$C,条件付き不可!$V$5)&gt;0,Q2503,IFERROR(VLOOKUP(D2503,条件付き不可!E:Y,21,0),0))</f>
        <v>0</v>
      </c>
    </row>
    <row r="2504" spans="1:22">
      <c r="A2504" s="53" t="str">
        <f t="shared" si="535"/>
        <v>064023</v>
      </c>
      <c r="B2504" s="53">
        <v>37</v>
      </c>
      <c r="C2504">
        <v>2503</v>
      </c>
      <c r="D2504">
        <v>64023</v>
      </c>
      <c r="E2504" t="s">
        <v>3045</v>
      </c>
      <c r="F2504" t="s">
        <v>1581</v>
      </c>
      <c r="G2504" t="str">
        <f>VLOOKUP(A2504,GIS!A:B,2,0)</f>
        <v>新松戸北2　ファミ－ルハイツ</v>
      </c>
      <c r="H2504" t="s">
        <v>1439</v>
      </c>
      <c r="I2504" t="s">
        <v>2622</v>
      </c>
      <c r="J2504" s="66">
        <v>600</v>
      </c>
      <c r="K2504" s="66">
        <v>600</v>
      </c>
      <c r="L2504" s="66">
        <v>600</v>
      </c>
      <c r="M2504" s="66">
        <v>600</v>
      </c>
      <c r="N2504" s="66">
        <f>VLOOKUP(A2504,GIS!A:C,3,0)</f>
        <v>600</v>
      </c>
      <c r="O2504" s="66" t="str">
        <f t="shared" si="532"/>
        <v/>
      </c>
      <c r="P2504" s="66" t="str">
        <f t="shared" si="536"/>
        <v/>
      </c>
      <c r="Q2504" s="66">
        <f t="shared" si="533"/>
        <v>600</v>
      </c>
      <c r="R2504" s="66">
        <f t="shared" si="534"/>
        <v>600</v>
      </c>
      <c r="S2504" s="66">
        <f>Q2504-U2504-SUMIFS(条件付き不可!X:X,条件付き不可!E:E,D2504)</f>
        <v>600</v>
      </c>
      <c r="T2504" s="66">
        <f t="shared" si="531"/>
        <v>600</v>
      </c>
      <c r="U2504" s="66">
        <f>IF(COUNTIFS(条件付き不可!$E:$E,$D2504,条件付き不可!$C:$C,条件付き不可!$V$3)&gt;0,Q2504,SUMIFS(条件付き不可!$L:$L,条件付き不可!$E:$E,$D2504,条件付き不可!$C:$C,U$1))</f>
        <v>0</v>
      </c>
      <c r="V2504" s="66">
        <f>IF(COUNTIFS(条件付き不可!$E:$E,$D2504,条件付き不可!$C:$C,条件付き不可!$V$5)&gt;0,Q2504,IFERROR(VLOOKUP(D2504,条件付き不可!E:Y,21,0),0))</f>
        <v>0</v>
      </c>
    </row>
    <row r="2505" spans="1:22">
      <c r="A2505" s="53" t="str">
        <f t="shared" si="535"/>
        <v>064024</v>
      </c>
      <c r="B2505" s="53">
        <v>37</v>
      </c>
      <c r="C2505">
        <v>2504</v>
      </c>
      <c r="D2505">
        <v>64024</v>
      </c>
      <c r="E2505" t="s">
        <v>3045</v>
      </c>
      <c r="F2505" t="s">
        <v>1585</v>
      </c>
      <c r="G2505" t="str">
        <f>VLOOKUP(A2505,GIS!A:B,2,0)</f>
        <v>新松戸１Ａ</v>
      </c>
      <c r="H2505" t="s">
        <v>1439</v>
      </c>
      <c r="I2505" t="s">
        <v>2622</v>
      </c>
      <c r="J2505" s="66">
        <v>520</v>
      </c>
      <c r="K2505" s="66">
        <v>520</v>
      </c>
      <c r="L2505" s="66">
        <v>520</v>
      </c>
      <c r="M2505" s="66">
        <v>520</v>
      </c>
      <c r="N2505" s="66">
        <f>VLOOKUP(A2505,GIS!A:C,3,0)</f>
        <v>520</v>
      </c>
      <c r="O2505" s="66" t="str">
        <f t="shared" si="532"/>
        <v/>
      </c>
      <c r="P2505" s="66" t="str">
        <f t="shared" si="536"/>
        <v/>
      </c>
      <c r="Q2505" s="66">
        <f t="shared" si="533"/>
        <v>520</v>
      </c>
      <c r="R2505" s="66">
        <f t="shared" si="534"/>
        <v>520</v>
      </c>
      <c r="S2505" s="66">
        <f>Q2505-U2505-SUMIFS(条件付き不可!X:X,条件付き不可!E:E,D2505)</f>
        <v>520</v>
      </c>
      <c r="T2505" s="66">
        <f t="shared" si="531"/>
        <v>520</v>
      </c>
      <c r="U2505" s="66">
        <f>IF(COUNTIFS(条件付き不可!$E:$E,$D2505,条件付き不可!$C:$C,条件付き不可!$V$3)&gt;0,Q2505,SUMIFS(条件付き不可!$L:$L,条件付き不可!$E:$E,$D2505,条件付き不可!$C:$C,U$1))</f>
        <v>0</v>
      </c>
      <c r="V2505" s="66">
        <f>IF(COUNTIFS(条件付き不可!$E:$E,$D2505,条件付き不可!$C:$C,条件付き不可!$V$5)&gt;0,Q2505,IFERROR(VLOOKUP(D2505,条件付き不可!E:Y,21,0),0))</f>
        <v>0</v>
      </c>
    </row>
    <row r="2506" spans="1:22">
      <c r="A2506" s="53" t="str">
        <f t="shared" si="535"/>
        <v>064025</v>
      </c>
      <c r="B2506" s="53">
        <v>37</v>
      </c>
      <c r="C2506">
        <v>2505</v>
      </c>
      <c r="D2506">
        <v>64025</v>
      </c>
      <c r="E2506" t="s">
        <v>3045</v>
      </c>
      <c r="F2506" t="s">
        <v>1585</v>
      </c>
      <c r="G2506" t="str">
        <f>VLOOKUP(A2506,GIS!A:B,2,0)</f>
        <v>新松戸1Ｂ</v>
      </c>
      <c r="H2506" t="s">
        <v>1439</v>
      </c>
      <c r="I2506" t="s">
        <v>2622</v>
      </c>
      <c r="J2506" s="66">
        <v>610</v>
      </c>
      <c r="K2506" s="66">
        <v>610</v>
      </c>
      <c r="L2506" s="66">
        <v>610</v>
      </c>
      <c r="M2506" s="66">
        <v>610</v>
      </c>
      <c r="N2506" s="66">
        <f>VLOOKUP(A2506,GIS!A:C,3,0)</f>
        <v>610</v>
      </c>
      <c r="O2506" s="66" t="str">
        <f t="shared" si="532"/>
        <v/>
      </c>
      <c r="P2506" s="66" t="str">
        <f t="shared" si="536"/>
        <v/>
      </c>
      <c r="Q2506" s="66">
        <f t="shared" si="533"/>
        <v>610</v>
      </c>
      <c r="R2506" s="66">
        <f t="shared" si="534"/>
        <v>610</v>
      </c>
      <c r="S2506" s="66">
        <f>Q2506-U2506-SUMIFS(条件付き不可!X:X,条件付き不可!E:E,D2506)</f>
        <v>610</v>
      </c>
      <c r="T2506" s="66">
        <f t="shared" ref="T2506:T2569" si="537">Q2506-V2506</f>
        <v>610</v>
      </c>
      <c r="U2506" s="66">
        <f>IF(COUNTIFS(条件付き不可!$E:$E,$D2506,条件付き不可!$C:$C,条件付き不可!$V$3)&gt;0,Q2506,SUMIFS(条件付き不可!$L:$L,条件付き不可!$E:$E,$D2506,条件付き不可!$C:$C,U$1))</f>
        <v>0</v>
      </c>
      <c r="V2506" s="66">
        <f>IF(COUNTIFS(条件付き不可!$E:$E,$D2506,条件付き不可!$C:$C,条件付き不可!$V$5)&gt;0,Q2506,IFERROR(VLOOKUP(D2506,条件付き不可!E:Y,21,0),0))</f>
        <v>0</v>
      </c>
    </row>
    <row r="2507" spans="1:22">
      <c r="A2507" s="53" t="str">
        <f t="shared" si="535"/>
        <v>064026</v>
      </c>
      <c r="B2507" s="53">
        <v>37</v>
      </c>
      <c r="C2507">
        <v>2506</v>
      </c>
      <c r="D2507">
        <v>64026</v>
      </c>
      <c r="E2507" t="s">
        <v>3045</v>
      </c>
      <c r="F2507" t="s">
        <v>1585</v>
      </c>
      <c r="G2507" t="str">
        <f>VLOOKUP(A2507,GIS!A:B,2,0)</f>
        <v>新松戸２Ａ</v>
      </c>
      <c r="H2507" t="s">
        <v>1439</v>
      </c>
      <c r="I2507" t="s">
        <v>2622</v>
      </c>
      <c r="J2507" s="66">
        <v>460</v>
      </c>
      <c r="K2507" s="66">
        <v>460</v>
      </c>
      <c r="L2507" s="66">
        <v>460</v>
      </c>
      <c r="M2507" s="66">
        <v>460</v>
      </c>
      <c r="N2507" s="66">
        <f>VLOOKUP(A2507,GIS!A:C,3,0)</f>
        <v>460</v>
      </c>
      <c r="O2507" s="66" t="str">
        <f t="shared" si="532"/>
        <v/>
      </c>
      <c r="P2507" s="66" t="str">
        <f t="shared" si="536"/>
        <v/>
      </c>
      <c r="Q2507" s="66">
        <f t="shared" si="533"/>
        <v>460</v>
      </c>
      <c r="R2507" s="66">
        <f t="shared" si="534"/>
        <v>460</v>
      </c>
      <c r="S2507" s="66">
        <f>Q2507-U2507-SUMIFS(条件付き不可!X:X,条件付き不可!E:E,D2507)</f>
        <v>460</v>
      </c>
      <c r="T2507" s="66">
        <f t="shared" si="537"/>
        <v>460</v>
      </c>
      <c r="U2507" s="66">
        <f>IF(COUNTIFS(条件付き不可!$E:$E,$D2507,条件付き不可!$C:$C,条件付き不可!$V$3)&gt;0,Q2507,SUMIFS(条件付き不可!$L:$L,条件付き不可!$E:$E,$D2507,条件付き不可!$C:$C,U$1))</f>
        <v>0</v>
      </c>
      <c r="V2507" s="66">
        <f>IF(COUNTIFS(条件付き不可!$E:$E,$D2507,条件付き不可!$C:$C,条件付き不可!$V$5)&gt;0,Q2507,IFERROR(VLOOKUP(D2507,条件付き不可!E:Y,21,0),0))</f>
        <v>0</v>
      </c>
    </row>
    <row r="2508" spans="1:22">
      <c r="A2508" s="53" t="str">
        <f t="shared" si="535"/>
        <v>064027</v>
      </c>
      <c r="B2508" s="53">
        <v>37</v>
      </c>
      <c r="C2508">
        <v>2507</v>
      </c>
      <c r="D2508">
        <v>64027</v>
      </c>
      <c r="E2508" t="s">
        <v>3045</v>
      </c>
      <c r="F2508" t="s">
        <v>1585</v>
      </c>
      <c r="G2508" t="str">
        <f>VLOOKUP(A2508,GIS!A:B,2,0)</f>
        <v>新松戸２Ｂ</v>
      </c>
      <c r="H2508" t="s">
        <v>1439</v>
      </c>
      <c r="I2508" t="s">
        <v>2622</v>
      </c>
      <c r="J2508" s="66">
        <v>525</v>
      </c>
      <c r="K2508" s="66">
        <v>525</v>
      </c>
      <c r="L2508" s="66">
        <v>525</v>
      </c>
      <c r="M2508" s="66">
        <v>525</v>
      </c>
      <c r="N2508" s="66">
        <f>VLOOKUP(A2508,GIS!A:C,3,0)</f>
        <v>525</v>
      </c>
      <c r="O2508" s="66" t="str">
        <f t="shared" si="532"/>
        <v/>
      </c>
      <c r="P2508" s="66" t="str">
        <f t="shared" si="536"/>
        <v/>
      </c>
      <c r="Q2508" s="66">
        <f t="shared" si="533"/>
        <v>525</v>
      </c>
      <c r="R2508" s="66">
        <f t="shared" si="534"/>
        <v>525</v>
      </c>
      <c r="S2508" s="66">
        <f>Q2508-U2508-SUMIFS(条件付き不可!X:X,条件付き不可!E:E,D2508)</f>
        <v>525</v>
      </c>
      <c r="T2508" s="66">
        <f t="shared" si="537"/>
        <v>525</v>
      </c>
      <c r="U2508" s="66">
        <f>IF(COUNTIFS(条件付き不可!$E:$E,$D2508,条件付き不可!$C:$C,条件付き不可!$V$3)&gt;0,Q2508,SUMIFS(条件付き不可!$L:$L,条件付き不可!$E:$E,$D2508,条件付き不可!$C:$C,U$1))</f>
        <v>0</v>
      </c>
      <c r="V2508" s="66">
        <f>IF(COUNTIFS(条件付き不可!$E:$E,$D2508,条件付き不可!$C:$C,条件付き不可!$V$5)&gt;0,Q2508,IFERROR(VLOOKUP(D2508,条件付き不可!E:Y,21,0),0))</f>
        <v>0</v>
      </c>
    </row>
    <row r="2509" spans="1:22">
      <c r="A2509" s="53" t="str">
        <f t="shared" si="535"/>
        <v>064028</v>
      </c>
      <c r="B2509" s="53">
        <v>37</v>
      </c>
      <c r="C2509">
        <v>2508</v>
      </c>
      <c r="D2509">
        <v>64028</v>
      </c>
      <c r="E2509" t="s">
        <v>3045</v>
      </c>
      <c r="F2509" t="s">
        <v>1585</v>
      </c>
      <c r="G2509" t="str">
        <f>VLOOKUP(A2509,GIS!A:B,2,0)</f>
        <v>新松戸３Ａ</v>
      </c>
      <c r="H2509" t="s">
        <v>1439</v>
      </c>
      <c r="I2509" t="s">
        <v>2622</v>
      </c>
      <c r="J2509" s="66">
        <v>720</v>
      </c>
      <c r="K2509" s="66">
        <v>720</v>
      </c>
      <c r="L2509" s="66">
        <v>720</v>
      </c>
      <c r="M2509" s="66">
        <v>720</v>
      </c>
      <c r="N2509" s="66">
        <f>VLOOKUP(A2509,GIS!A:C,3,0)</f>
        <v>720</v>
      </c>
      <c r="O2509" s="66" t="str">
        <f t="shared" si="532"/>
        <v/>
      </c>
      <c r="P2509" s="66" t="str">
        <f t="shared" si="536"/>
        <v/>
      </c>
      <c r="Q2509" s="66">
        <f t="shared" si="533"/>
        <v>720</v>
      </c>
      <c r="R2509" s="66">
        <f t="shared" si="534"/>
        <v>720</v>
      </c>
      <c r="S2509" s="66">
        <f>Q2509-U2509-SUMIFS(条件付き不可!X:X,条件付き不可!E:E,D2509)</f>
        <v>720</v>
      </c>
      <c r="T2509" s="66">
        <f t="shared" si="537"/>
        <v>720</v>
      </c>
      <c r="U2509" s="66">
        <f>IF(COUNTIFS(条件付き不可!$E:$E,$D2509,条件付き不可!$C:$C,条件付き不可!$V$3)&gt;0,Q2509,SUMIFS(条件付き不可!$L:$L,条件付き不可!$E:$E,$D2509,条件付き不可!$C:$C,U$1))</f>
        <v>0</v>
      </c>
      <c r="V2509" s="66">
        <f>IF(COUNTIFS(条件付き不可!$E:$E,$D2509,条件付き不可!$C:$C,条件付き不可!$V$5)&gt;0,Q2509,IFERROR(VLOOKUP(D2509,条件付き不可!E:Y,21,0),0))</f>
        <v>0</v>
      </c>
    </row>
    <row r="2510" spans="1:22">
      <c r="A2510" s="53" t="str">
        <f t="shared" si="535"/>
        <v>064029</v>
      </c>
      <c r="B2510" s="53">
        <v>37</v>
      </c>
      <c r="C2510">
        <v>2509</v>
      </c>
      <c r="D2510">
        <v>64029</v>
      </c>
      <c r="E2510" t="s">
        <v>3045</v>
      </c>
      <c r="F2510" t="s">
        <v>1585</v>
      </c>
      <c r="G2510" t="str">
        <f>VLOOKUP(A2510,GIS!A:B,2,0)</f>
        <v>新松戸３Ｂ</v>
      </c>
      <c r="H2510" t="s">
        <v>1439</v>
      </c>
      <c r="I2510" t="s">
        <v>2622</v>
      </c>
      <c r="J2510" s="66">
        <v>850</v>
      </c>
      <c r="K2510" s="66">
        <v>850</v>
      </c>
      <c r="L2510" s="66">
        <v>850</v>
      </c>
      <c r="M2510" s="66">
        <v>850</v>
      </c>
      <c r="N2510" s="66">
        <f>VLOOKUP(A2510,GIS!A:C,3,0)</f>
        <v>850</v>
      </c>
      <c r="O2510" s="66" t="str">
        <f t="shared" si="532"/>
        <v/>
      </c>
      <c r="P2510" s="66" t="str">
        <f t="shared" si="536"/>
        <v/>
      </c>
      <c r="Q2510" s="66">
        <f t="shared" si="533"/>
        <v>850</v>
      </c>
      <c r="R2510" s="66">
        <f t="shared" si="534"/>
        <v>850</v>
      </c>
      <c r="S2510" s="66">
        <f>Q2510-U2510-SUMIFS(条件付き不可!X:X,条件付き不可!E:E,D2510)</f>
        <v>850</v>
      </c>
      <c r="T2510" s="66">
        <f t="shared" si="537"/>
        <v>850</v>
      </c>
      <c r="U2510" s="66">
        <f>IF(COUNTIFS(条件付き不可!$E:$E,$D2510,条件付き不可!$C:$C,条件付き不可!$V$3)&gt;0,Q2510,SUMIFS(条件付き不可!$L:$L,条件付き不可!$E:$E,$D2510,条件付き不可!$C:$C,U$1))</f>
        <v>0</v>
      </c>
      <c r="V2510" s="66">
        <f>IF(COUNTIFS(条件付き不可!$E:$E,$D2510,条件付き不可!$C:$C,条件付き不可!$V$5)&gt;0,Q2510,IFERROR(VLOOKUP(D2510,条件付き不可!E:Y,21,0),0))</f>
        <v>0</v>
      </c>
    </row>
    <row r="2511" spans="1:22">
      <c r="A2511" s="53" t="str">
        <f t="shared" si="535"/>
        <v>064030</v>
      </c>
      <c r="B2511" s="53">
        <v>37</v>
      </c>
      <c r="C2511">
        <v>2510</v>
      </c>
      <c r="D2511">
        <v>64030</v>
      </c>
      <c r="E2511" t="s">
        <v>3045</v>
      </c>
      <c r="F2511" t="s">
        <v>1585</v>
      </c>
      <c r="G2511" t="str">
        <f>VLOOKUP(A2511,GIS!A:B,2,0)</f>
        <v>新松戸３Ｃ</v>
      </c>
      <c r="H2511" t="s">
        <v>1439</v>
      </c>
      <c r="I2511" t="s">
        <v>2622</v>
      </c>
      <c r="J2511" s="66">
        <v>820</v>
      </c>
      <c r="K2511" s="66">
        <v>820</v>
      </c>
      <c r="L2511" s="66">
        <v>820</v>
      </c>
      <c r="M2511" s="66">
        <v>820</v>
      </c>
      <c r="N2511" s="66">
        <f>VLOOKUP(A2511,GIS!A:C,3,0)</f>
        <v>820</v>
      </c>
      <c r="O2511" s="66" t="str">
        <f t="shared" si="532"/>
        <v/>
      </c>
      <c r="P2511" s="66" t="str">
        <f t="shared" si="536"/>
        <v/>
      </c>
      <c r="Q2511" s="66">
        <f t="shared" si="533"/>
        <v>820</v>
      </c>
      <c r="R2511" s="66">
        <f t="shared" si="534"/>
        <v>820</v>
      </c>
      <c r="S2511" s="66">
        <f>Q2511-U2511-SUMIFS(条件付き不可!X:X,条件付き不可!E:E,D2511)</f>
        <v>820</v>
      </c>
      <c r="T2511" s="66">
        <f t="shared" si="537"/>
        <v>820</v>
      </c>
      <c r="U2511" s="66">
        <f>IF(COUNTIFS(条件付き不可!$E:$E,$D2511,条件付き不可!$C:$C,条件付き不可!$V$3)&gt;0,Q2511,SUMIFS(条件付き不可!$L:$L,条件付き不可!$E:$E,$D2511,条件付き不可!$C:$C,U$1))</f>
        <v>0</v>
      </c>
      <c r="V2511" s="66">
        <f>IF(COUNTIFS(条件付き不可!$E:$E,$D2511,条件付き不可!$C:$C,条件付き不可!$V$5)&gt;0,Q2511,IFERROR(VLOOKUP(D2511,条件付き不可!E:Y,21,0),0))</f>
        <v>0</v>
      </c>
    </row>
    <row r="2512" spans="1:22">
      <c r="A2512" s="53" t="str">
        <f t="shared" si="535"/>
        <v>064031</v>
      </c>
      <c r="B2512" s="53">
        <v>37</v>
      </c>
      <c r="C2512">
        <v>2511</v>
      </c>
      <c r="D2512">
        <v>64031</v>
      </c>
      <c r="E2512" t="s">
        <v>3045</v>
      </c>
      <c r="F2512" t="s">
        <v>1585</v>
      </c>
      <c r="G2512" t="str">
        <f>VLOOKUP(A2512,GIS!A:B,2,0)</f>
        <v>新松戸3Ｄ6Ｄ</v>
      </c>
      <c r="H2512" t="s">
        <v>1439</v>
      </c>
      <c r="I2512" t="s">
        <v>2622</v>
      </c>
      <c r="J2512" s="66">
        <v>480</v>
      </c>
      <c r="K2512" s="66">
        <v>480</v>
      </c>
      <c r="L2512" s="66">
        <v>480</v>
      </c>
      <c r="M2512" s="66">
        <v>480</v>
      </c>
      <c r="N2512" s="66">
        <f>VLOOKUP(A2512,GIS!A:C,3,0)</f>
        <v>480</v>
      </c>
      <c r="O2512" s="66" t="str">
        <f t="shared" si="532"/>
        <v/>
      </c>
      <c r="P2512" s="66" t="str">
        <f t="shared" si="536"/>
        <v/>
      </c>
      <c r="Q2512" s="66">
        <f t="shared" si="533"/>
        <v>480</v>
      </c>
      <c r="R2512" s="66">
        <f t="shared" si="534"/>
        <v>480</v>
      </c>
      <c r="S2512" s="66">
        <f>Q2512-U2512-SUMIFS(条件付き不可!X:X,条件付き不可!E:E,D2512)</f>
        <v>480</v>
      </c>
      <c r="T2512" s="66">
        <f t="shared" si="537"/>
        <v>480</v>
      </c>
      <c r="U2512" s="66">
        <f>IF(COUNTIFS(条件付き不可!$E:$E,$D2512,条件付き不可!$C:$C,条件付き不可!$V$3)&gt;0,Q2512,SUMIFS(条件付き不可!$L:$L,条件付き不可!$E:$E,$D2512,条件付き不可!$C:$C,U$1))</f>
        <v>0</v>
      </c>
      <c r="V2512" s="66">
        <f>IF(COUNTIFS(条件付き不可!$E:$E,$D2512,条件付き不可!$C:$C,条件付き不可!$V$5)&gt;0,Q2512,IFERROR(VLOOKUP(D2512,条件付き不可!E:Y,21,0),0))</f>
        <v>0</v>
      </c>
    </row>
    <row r="2513" spans="1:22">
      <c r="A2513" s="53" t="str">
        <f t="shared" si="535"/>
        <v>064032</v>
      </c>
      <c r="B2513" s="53">
        <v>37</v>
      </c>
      <c r="C2513">
        <v>2512</v>
      </c>
      <c r="D2513">
        <v>64032</v>
      </c>
      <c r="E2513" t="s">
        <v>3045</v>
      </c>
      <c r="F2513" t="s">
        <v>1585</v>
      </c>
      <c r="G2513" t="str">
        <f>VLOOKUP(A2513,GIS!A:B,2,0)</f>
        <v>新松戸4Ａ</v>
      </c>
      <c r="H2513" t="s">
        <v>1439</v>
      </c>
      <c r="I2513" t="s">
        <v>2622</v>
      </c>
      <c r="J2513" s="66">
        <v>850</v>
      </c>
      <c r="K2513" s="66">
        <v>850</v>
      </c>
      <c r="L2513" s="66">
        <v>264</v>
      </c>
      <c r="M2513" s="66">
        <v>264</v>
      </c>
      <c r="N2513" s="66">
        <f>VLOOKUP(A2513,GIS!A:C,3,0)</f>
        <v>850</v>
      </c>
      <c r="O2513" s="66" t="str">
        <f t="shared" si="532"/>
        <v/>
      </c>
      <c r="P2513" s="66" t="str">
        <f t="shared" si="536"/>
        <v>✕</v>
      </c>
      <c r="Q2513" s="66">
        <f t="shared" si="533"/>
        <v>850</v>
      </c>
      <c r="R2513" s="66">
        <f t="shared" si="534"/>
        <v>850</v>
      </c>
      <c r="S2513" s="66">
        <f>Q2513-U2513-SUMIFS(条件付き不可!X:X,条件付き不可!E:E,D2513)</f>
        <v>264</v>
      </c>
      <c r="T2513" s="66">
        <f t="shared" si="537"/>
        <v>264</v>
      </c>
      <c r="U2513" s="66">
        <f>IF(COUNTIFS(条件付き不可!$E:$E,$D2513,条件付き不可!$C:$C,条件付き不可!$V$3)&gt;0,Q2513,SUMIFS(条件付き不可!$L:$L,条件付き不可!$E:$E,$D2513,条件付き不可!$C:$C,U$1))</f>
        <v>0</v>
      </c>
      <c r="V2513" s="66">
        <f>IF(COUNTIFS(条件付き不可!$E:$E,$D2513,条件付き不可!$C:$C,条件付き不可!$V$5)&gt;0,Q2513,IFERROR(VLOOKUP(D2513,条件付き不可!E:Y,21,0),0))</f>
        <v>586</v>
      </c>
    </row>
    <row r="2514" spans="1:22">
      <c r="A2514" s="53" t="str">
        <f t="shared" si="535"/>
        <v>064033</v>
      </c>
      <c r="B2514" s="53">
        <v>37</v>
      </c>
      <c r="C2514">
        <v>2513</v>
      </c>
      <c r="D2514">
        <v>64033</v>
      </c>
      <c r="E2514" t="s">
        <v>3045</v>
      </c>
      <c r="F2514" t="s">
        <v>1585</v>
      </c>
      <c r="G2514" t="str">
        <f>VLOOKUP(A2514,GIS!A:B,2,0)</f>
        <v>新松戸４Ｂ</v>
      </c>
      <c r="H2514" t="s">
        <v>1439</v>
      </c>
      <c r="I2514" t="s">
        <v>2622</v>
      </c>
      <c r="J2514" s="66">
        <v>525</v>
      </c>
      <c r="K2514" s="66">
        <v>525</v>
      </c>
      <c r="L2514" s="66">
        <v>349</v>
      </c>
      <c r="M2514" s="66">
        <v>349</v>
      </c>
      <c r="N2514" s="66">
        <f>VLOOKUP(A2514,GIS!A:C,3,0)</f>
        <v>525</v>
      </c>
      <c r="O2514" s="66" t="str">
        <f t="shared" si="532"/>
        <v/>
      </c>
      <c r="P2514" s="66" t="str">
        <f t="shared" si="536"/>
        <v>✕</v>
      </c>
      <c r="Q2514" s="66">
        <f t="shared" si="533"/>
        <v>525</v>
      </c>
      <c r="R2514" s="66">
        <f t="shared" si="534"/>
        <v>525</v>
      </c>
      <c r="S2514" s="66">
        <f>Q2514-U2514-SUMIFS(条件付き不可!X:X,条件付き不可!E:E,D2514)</f>
        <v>349</v>
      </c>
      <c r="T2514" s="66">
        <f t="shared" si="537"/>
        <v>349</v>
      </c>
      <c r="U2514" s="66">
        <f>IF(COUNTIFS(条件付き不可!$E:$E,$D2514,条件付き不可!$C:$C,条件付き不可!$V$3)&gt;0,Q2514,SUMIFS(条件付き不可!$L:$L,条件付き不可!$E:$E,$D2514,条件付き不可!$C:$C,U$1))</f>
        <v>0</v>
      </c>
      <c r="V2514" s="66">
        <f>IF(COUNTIFS(条件付き不可!$E:$E,$D2514,条件付き不可!$C:$C,条件付き不可!$V$5)&gt;0,Q2514,IFERROR(VLOOKUP(D2514,条件付き不可!E:Y,21,0),0))</f>
        <v>176</v>
      </c>
    </row>
    <row r="2515" spans="1:22">
      <c r="A2515" s="53" t="str">
        <f t="shared" si="535"/>
        <v>064034</v>
      </c>
      <c r="B2515" s="53">
        <v>37</v>
      </c>
      <c r="C2515">
        <v>2514</v>
      </c>
      <c r="D2515">
        <v>64034</v>
      </c>
      <c r="E2515" t="s">
        <v>3045</v>
      </c>
      <c r="F2515" t="s">
        <v>1585</v>
      </c>
      <c r="G2515" t="str">
        <f>VLOOKUP(A2515,GIS!A:B,2,0)</f>
        <v>新松戸４Ｃ</v>
      </c>
      <c r="H2515" t="s">
        <v>1439</v>
      </c>
      <c r="I2515" t="s">
        <v>2622</v>
      </c>
      <c r="J2515" s="66">
        <v>525</v>
      </c>
      <c r="K2515" s="66">
        <v>525</v>
      </c>
      <c r="L2515" s="66">
        <v>415</v>
      </c>
      <c r="M2515" s="66">
        <v>415</v>
      </c>
      <c r="N2515" s="66">
        <f>VLOOKUP(A2515,GIS!A:C,3,0)</f>
        <v>525</v>
      </c>
      <c r="O2515" s="66" t="str">
        <f t="shared" si="532"/>
        <v/>
      </c>
      <c r="P2515" s="66" t="str">
        <f t="shared" si="536"/>
        <v>✕</v>
      </c>
      <c r="Q2515" s="66">
        <f t="shared" si="533"/>
        <v>525</v>
      </c>
      <c r="R2515" s="66">
        <f t="shared" si="534"/>
        <v>525</v>
      </c>
      <c r="S2515" s="66">
        <f>Q2515-U2515-SUMIFS(条件付き不可!X:X,条件付き不可!E:E,D2515)</f>
        <v>415</v>
      </c>
      <c r="T2515" s="66">
        <f t="shared" si="537"/>
        <v>415</v>
      </c>
      <c r="U2515" s="66">
        <f>IF(COUNTIFS(条件付き不可!$E:$E,$D2515,条件付き不可!$C:$C,条件付き不可!$V$3)&gt;0,Q2515,SUMIFS(条件付き不可!$L:$L,条件付き不可!$E:$E,$D2515,条件付き不可!$C:$C,U$1))</f>
        <v>0</v>
      </c>
      <c r="V2515" s="66">
        <f>IF(COUNTIFS(条件付き不可!$E:$E,$D2515,条件付き不可!$C:$C,条件付き不可!$V$5)&gt;0,Q2515,IFERROR(VLOOKUP(D2515,条件付き不可!E:Y,21,0),0))</f>
        <v>110</v>
      </c>
    </row>
    <row r="2516" spans="1:22">
      <c r="A2516" s="53" t="str">
        <f t="shared" si="535"/>
        <v>064035</v>
      </c>
      <c r="B2516" s="53">
        <v>37</v>
      </c>
      <c r="C2516">
        <v>2515</v>
      </c>
      <c r="D2516">
        <v>64035</v>
      </c>
      <c r="E2516" t="s">
        <v>3045</v>
      </c>
      <c r="F2516" t="s">
        <v>1585</v>
      </c>
      <c r="G2516" t="str">
        <f>VLOOKUP(A2516,GIS!A:B,2,0)</f>
        <v>新松戸５Ａ</v>
      </c>
      <c r="H2516" t="s">
        <v>1439</v>
      </c>
      <c r="I2516" t="s">
        <v>2622</v>
      </c>
      <c r="J2516" s="66">
        <v>1065</v>
      </c>
      <c r="K2516" s="66">
        <v>1065</v>
      </c>
      <c r="L2516" s="66">
        <v>1065</v>
      </c>
      <c r="M2516" s="66">
        <v>1065</v>
      </c>
      <c r="N2516" s="66">
        <f>VLOOKUP(A2516,GIS!A:C,3,0)</f>
        <v>1065</v>
      </c>
      <c r="O2516" s="66" t="str">
        <f t="shared" ref="O2516:O2579" si="538">IF(J2516=N2516,"","✕")</f>
        <v/>
      </c>
      <c r="P2516" s="66" t="str">
        <f t="shared" si="536"/>
        <v/>
      </c>
      <c r="Q2516" s="66">
        <f t="shared" ref="Q2516:Q2579" si="539">N2516</f>
        <v>1065</v>
      </c>
      <c r="R2516" s="66">
        <f t="shared" ref="R2516:R2579" si="540">Q2516-U2516</f>
        <v>1065</v>
      </c>
      <c r="S2516" s="66">
        <f>Q2516-U2516-SUMIFS(条件付き不可!X:X,条件付き不可!E:E,D2516)</f>
        <v>1065</v>
      </c>
      <c r="T2516" s="66">
        <f t="shared" si="537"/>
        <v>1065</v>
      </c>
      <c r="U2516" s="66">
        <f>IF(COUNTIFS(条件付き不可!$E:$E,$D2516,条件付き不可!$C:$C,条件付き不可!$V$3)&gt;0,Q2516,SUMIFS(条件付き不可!$L:$L,条件付き不可!$E:$E,$D2516,条件付き不可!$C:$C,U$1))</f>
        <v>0</v>
      </c>
      <c r="V2516" s="66">
        <f>IF(COUNTIFS(条件付き不可!$E:$E,$D2516,条件付き不可!$C:$C,条件付き不可!$V$5)&gt;0,Q2516,IFERROR(VLOOKUP(D2516,条件付き不可!E:Y,21,0),0))</f>
        <v>0</v>
      </c>
    </row>
    <row r="2517" spans="1:22">
      <c r="A2517" s="53" t="str">
        <f t="shared" si="535"/>
        <v>064036</v>
      </c>
      <c r="B2517" s="53">
        <v>37</v>
      </c>
      <c r="C2517">
        <v>2516</v>
      </c>
      <c r="D2517">
        <v>64036</v>
      </c>
      <c r="E2517" t="s">
        <v>3045</v>
      </c>
      <c r="F2517" t="s">
        <v>1585</v>
      </c>
      <c r="G2517" t="str">
        <f>VLOOKUP(A2517,GIS!A:B,2,0)</f>
        <v>新松戸５Ｂ</v>
      </c>
      <c r="H2517" t="s">
        <v>1439</v>
      </c>
      <c r="I2517" t="s">
        <v>2622</v>
      </c>
      <c r="J2517" s="66">
        <v>480</v>
      </c>
      <c r="K2517" s="66">
        <v>480</v>
      </c>
      <c r="L2517" s="66">
        <v>480</v>
      </c>
      <c r="M2517" s="66">
        <v>480</v>
      </c>
      <c r="N2517" s="66">
        <f>VLOOKUP(A2517,GIS!A:C,3,0)</f>
        <v>480</v>
      </c>
      <c r="O2517" s="66" t="str">
        <f t="shared" si="538"/>
        <v/>
      </c>
      <c r="P2517" s="66" t="str">
        <f t="shared" si="536"/>
        <v/>
      </c>
      <c r="Q2517" s="66">
        <f t="shared" si="539"/>
        <v>480</v>
      </c>
      <c r="R2517" s="66">
        <f t="shared" si="540"/>
        <v>480</v>
      </c>
      <c r="S2517" s="66">
        <f>Q2517-U2517-SUMIFS(条件付き不可!X:X,条件付き不可!E:E,D2517)</f>
        <v>480</v>
      </c>
      <c r="T2517" s="66">
        <f t="shared" si="537"/>
        <v>480</v>
      </c>
      <c r="U2517" s="66">
        <f>IF(COUNTIFS(条件付き不可!$E:$E,$D2517,条件付き不可!$C:$C,条件付き不可!$V$3)&gt;0,Q2517,SUMIFS(条件付き不可!$L:$L,条件付き不可!$E:$E,$D2517,条件付き不可!$C:$C,U$1))</f>
        <v>0</v>
      </c>
      <c r="V2517" s="66">
        <f>IF(COUNTIFS(条件付き不可!$E:$E,$D2517,条件付き不可!$C:$C,条件付き不可!$V$5)&gt;0,Q2517,IFERROR(VLOOKUP(D2517,条件付き不可!E:Y,21,0),0))</f>
        <v>0</v>
      </c>
    </row>
    <row r="2518" spans="1:22">
      <c r="A2518" s="53" t="str">
        <f t="shared" si="535"/>
        <v>064037</v>
      </c>
      <c r="B2518" s="53">
        <v>37</v>
      </c>
      <c r="C2518">
        <v>2517</v>
      </c>
      <c r="D2518">
        <v>64037</v>
      </c>
      <c r="E2518" t="s">
        <v>3045</v>
      </c>
      <c r="F2518" t="s">
        <v>1585</v>
      </c>
      <c r="G2518" t="str">
        <f>VLOOKUP(A2518,GIS!A:B,2,0)</f>
        <v>新松戸６Ａ</v>
      </c>
      <c r="H2518" t="s">
        <v>1439</v>
      </c>
      <c r="I2518" t="s">
        <v>2622</v>
      </c>
      <c r="J2518" s="66">
        <v>450</v>
      </c>
      <c r="K2518" s="66">
        <v>450</v>
      </c>
      <c r="L2518" s="66">
        <v>450</v>
      </c>
      <c r="M2518" s="66">
        <v>450</v>
      </c>
      <c r="N2518" s="66">
        <f>VLOOKUP(A2518,GIS!A:C,3,0)</f>
        <v>450</v>
      </c>
      <c r="O2518" s="66" t="str">
        <f t="shared" si="538"/>
        <v/>
      </c>
      <c r="P2518" s="66" t="str">
        <f t="shared" si="536"/>
        <v/>
      </c>
      <c r="Q2518" s="66">
        <f t="shared" si="539"/>
        <v>450</v>
      </c>
      <c r="R2518" s="66">
        <f t="shared" si="540"/>
        <v>450</v>
      </c>
      <c r="S2518" s="66">
        <f>Q2518-U2518-SUMIFS(条件付き不可!X:X,条件付き不可!E:E,D2518)</f>
        <v>450</v>
      </c>
      <c r="T2518" s="66">
        <f t="shared" si="537"/>
        <v>450</v>
      </c>
      <c r="U2518" s="66">
        <f>IF(COUNTIFS(条件付き不可!$E:$E,$D2518,条件付き不可!$C:$C,条件付き不可!$V$3)&gt;0,Q2518,SUMIFS(条件付き不可!$L:$L,条件付き不可!$E:$E,$D2518,条件付き不可!$C:$C,U$1))</f>
        <v>0</v>
      </c>
      <c r="V2518" s="66">
        <f>IF(COUNTIFS(条件付き不可!$E:$E,$D2518,条件付き不可!$C:$C,条件付き不可!$V$5)&gt;0,Q2518,IFERROR(VLOOKUP(D2518,条件付き不可!E:Y,21,0),0))</f>
        <v>0</v>
      </c>
    </row>
    <row r="2519" spans="1:22">
      <c r="A2519" s="53" t="str">
        <f t="shared" si="535"/>
        <v>064038</v>
      </c>
      <c r="B2519" s="53">
        <v>37</v>
      </c>
      <c r="C2519">
        <v>2518</v>
      </c>
      <c r="D2519">
        <v>64038</v>
      </c>
      <c r="E2519" t="s">
        <v>3045</v>
      </c>
      <c r="F2519" t="s">
        <v>1585</v>
      </c>
      <c r="G2519" t="str">
        <f>VLOOKUP(A2519,GIS!A:B,2,0)</f>
        <v>新松戸６Ｂ</v>
      </c>
      <c r="H2519" t="s">
        <v>1439</v>
      </c>
      <c r="I2519" t="s">
        <v>2622</v>
      </c>
      <c r="J2519" s="66">
        <v>660</v>
      </c>
      <c r="K2519" s="66">
        <v>660</v>
      </c>
      <c r="L2519" s="66">
        <v>660</v>
      </c>
      <c r="M2519" s="66">
        <v>660</v>
      </c>
      <c r="N2519" s="66">
        <f>VLOOKUP(A2519,GIS!A:C,3,0)</f>
        <v>660</v>
      </c>
      <c r="O2519" s="66" t="str">
        <f t="shared" si="538"/>
        <v/>
      </c>
      <c r="P2519" s="66" t="str">
        <f t="shared" si="536"/>
        <v/>
      </c>
      <c r="Q2519" s="66">
        <f t="shared" si="539"/>
        <v>660</v>
      </c>
      <c r="R2519" s="66">
        <f t="shared" si="540"/>
        <v>660</v>
      </c>
      <c r="S2519" s="66">
        <f>Q2519-U2519-SUMIFS(条件付き不可!X:X,条件付き不可!E:E,D2519)</f>
        <v>660</v>
      </c>
      <c r="T2519" s="66">
        <f t="shared" si="537"/>
        <v>660</v>
      </c>
      <c r="U2519" s="66">
        <f>IF(COUNTIFS(条件付き不可!$E:$E,$D2519,条件付き不可!$C:$C,条件付き不可!$V$3)&gt;0,Q2519,SUMIFS(条件付き不可!$L:$L,条件付き不可!$E:$E,$D2519,条件付き不可!$C:$C,U$1))</f>
        <v>0</v>
      </c>
      <c r="V2519" s="66">
        <f>IF(COUNTIFS(条件付き不可!$E:$E,$D2519,条件付き不可!$C:$C,条件付き不可!$V$5)&gt;0,Q2519,IFERROR(VLOOKUP(D2519,条件付き不可!E:Y,21,0),0))</f>
        <v>0</v>
      </c>
    </row>
    <row r="2520" spans="1:22">
      <c r="A2520" s="53" t="str">
        <f t="shared" si="535"/>
        <v>064039</v>
      </c>
      <c r="B2520" s="53">
        <v>37</v>
      </c>
      <c r="C2520">
        <v>2519</v>
      </c>
      <c r="D2520">
        <v>64039</v>
      </c>
      <c r="E2520" t="s">
        <v>3045</v>
      </c>
      <c r="F2520" t="s">
        <v>1585</v>
      </c>
      <c r="G2520" t="str">
        <f>VLOOKUP(A2520,GIS!A:B,2,0)</f>
        <v>新松戸６Ｃ</v>
      </c>
      <c r="H2520" t="s">
        <v>1439</v>
      </c>
      <c r="I2520" t="s">
        <v>2622</v>
      </c>
      <c r="J2520" s="66">
        <v>460</v>
      </c>
      <c r="K2520" s="66">
        <v>460</v>
      </c>
      <c r="L2520" s="66">
        <v>460</v>
      </c>
      <c r="M2520" s="66">
        <v>460</v>
      </c>
      <c r="N2520" s="66">
        <f>VLOOKUP(A2520,GIS!A:C,3,0)</f>
        <v>460</v>
      </c>
      <c r="O2520" s="66" t="str">
        <f t="shared" si="538"/>
        <v/>
      </c>
      <c r="P2520" s="66" t="str">
        <f t="shared" si="536"/>
        <v/>
      </c>
      <c r="Q2520" s="66">
        <f t="shared" si="539"/>
        <v>460</v>
      </c>
      <c r="R2520" s="66">
        <f t="shared" si="540"/>
        <v>460</v>
      </c>
      <c r="S2520" s="66">
        <f>Q2520-U2520-SUMIFS(条件付き不可!X:X,条件付き不可!E:E,D2520)</f>
        <v>460</v>
      </c>
      <c r="T2520" s="66">
        <f t="shared" si="537"/>
        <v>460</v>
      </c>
      <c r="U2520" s="66">
        <f>IF(COUNTIFS(条件付き不可!$E:$E,$D2520,条件付き不可!$C:$C,条件付き不可!$V$3)&gt;0,Q2520,SUMIFS(条件付き不可!$L:$L,条件付き不可!$E:$E,$D2520,条件付き不可!$C:$C,U$1))</f>
        <v>0</v>
      </c>
      <c r="V2520" s="66">
        <f>IF(COUNTIFS(条件付き不可!$E:$E,$D2520,条件付き不可!$C:$C,条件付き不可!$V$5)&gt;0,Q2520,IFERROR(VLOOKUP(D2520,条件付き不可!E:Y,21,0),0))</f>
        <v>0</v>
      </c>
    </row>
    <row r="2521" spans="1:22">
      <c r="A2521" s="53" t="str">
        <f t="shared" si="535"/>
        <v>064040</v>
      </c>
      <c r="B2521" s="53">
        <v>37</v>
      </c>
      <c r="C2521">
        <v>2520</v>
      </c>
      <c r="D2521">
        <v>64040</v>
      </c>
      <c r="E2521" t="s">
        <v>3045</v>
      </c>
      <c r="F2521" t="s">
        <v>1585</v>
      </c>
      <c r="G2521" t="str">
        <f>VLOOKUP(A2521,GIS!A:B,2,0)</f>
        <v>新松戸７Ａ</v>
      </c>
      <c r="H2521" t="s">
        <v>1439</v>
      </c>
      <c r="I2521" t="s">
        <v>2622</v>
      </c>
      <c r="J2521" s="66">
        <v>420</v>
      </c>
      <c r="K2521" s="66">
        <v>420</v>
      </c>
      <c r="L2521" s="66">
        <v>420</v>
      </c>
      <c r="M2521" s="66">
        <v>420</v>
      </c>
      <c r="N2521" s="66">
        <f>VLOOKUP(A2521,GIS!A:C,3,0)</f>
        <v>420</v>
      </c>
      <c r="O2521" s="66" t="str">
        <f t="shared" si="538"/>
        <v/>
      </c>
      <c r="P2521" s="66" t="str">
        <f t="shared" si="536"/>
        <v/>
      </c>
      <c r="Q2521" s="66">
        <f t="shared" si="539"/>
        <v>420</v>
      </c>
      <c r="R2521" s="66">
        <f t="shared" si="540"/>
        <v>420</v>
      </c>
      <c r="S2521" s="66">
        <f>Q2521-U2521-SUMIFS(条件付き不可!X:X,条件付き不可!E:E,D2521)</f>
        <v>420</v>
      </c>
      <c r="T2521" s="66">
        <f t="shared" si="537"/>
        <v>420</v>
      </c>
      <c r="U2521" s="66">
        <f>IF(COUNTIFS(条件付き不可!$E:$E,$D2521,条件付き不可!$C:$C,条件付き不可!$V$3)&gt;0,Q2521,SUMIFS(条件付き不可!$L:$L,条件付き不可!$E:$E,$D2521,条件付き不可!$C:$C,U$1))</f>
        <v>0</v>
      </c>
      <c r="V2521" s="66">
        <f>IF(COUNTIFS(条件付き不可!$E:$E,$D2521,条件付き不可!$C:$C,条件付き不可!$V$5)&gt;0,Q2521,IFERROR(VLOOKUP(D2521,条件付き不可!E:Y,21,0),0))</f>
        <v>0</v>
      </c>
    </row>
    <row r="2522" spans="1:22">
      <c r="A2522" s="53" t="str">
        <f t="shared" si="535"/>
        <v>064041</v>
      </c>
      <c r="B2522" s="53">
        <v>37</v>
      </c>
      <c r="C2522">
        <v>2521</v>
      </c>
      <c r="D2522">
        <v>64041</v>
      </c>
      <c r="E2522" t="s">
        <v>3045</v>
      </c>
      <c r="F2522" t="s">
        <v>1585</v>
      </c>
      <c r="G2522" t="str">
        <f>VLOOKUP(A2522,GIS!A:B,2,0)</f>
        <v>新松戸7B</v>
      </c>
      <c r="H2522" t="s">
        <v>1439</v>
      </c>
      <c r="I2522" t="s">
        <v>2622</v>
      </c>
      <c r="J2522" s="66">
        <v>380</v>
      </c>
      <c r="K2522" s="66">
        <v>380</v>
      </c>
      <c r="L2522" s="66">
        <v>380</v>
      </c>
      <c r="M2522" s="66">
        <v>380</v>
      </c>
      <c r="N2522" s="66">
        <f>VLOOKUP(A2522,GIS!A:C,3,0)</f>
        <v>380</v>
      </c>
      <c r="O2522" s="66" t="str">
        <f t="shared" si="538"/>
        <v/>
      </c>
      <c r="P2522" s="66" t="str">
        <f t="shared" si="536"/>
        <v/>
      </c>
      <c r="Q2522" s="66">
        <f t="shared" si="539"/>
        <v>380</v>
      </c>
      <c r="R2522" s="66">
        <f t="shared" si="540"/>
        <v>380</v>
      </c>
      <c r="S2522" s="66">
        <f>Q2522-U2522-SUMIFS(条件付き不可!X:X,条件付き不可!E:E,D2522)</f>
        <v>380</v>
      </c>
      <c r="T2522" s="66">
        <f t="shared" si="537"/>
        <v>380</v>
      </c>
      <c r="U2522" s="66">
        <f>IF(COUNTIFS(条件付き不可!$E:$E,$D2522,条件付き不可!$C:$C,条件付き不可!$V$3)&gt;0,Q2522,SUMIFS(条件付き不可!$L:$L,条件付き不可!$E:$E,$D2522,条件付き不可!$C:$C,U$1))</f>
        <v>0</v>
      </c>
      <c r="V2522" s="66">
        <f>IF(COUNTIFS(条件付き不可!$E:$E,$D2522,条件付き不可!$C:$C,条件付き不可!$V$5)&gt;0,Q2522,IFERROR(VLOOKUP(D2522,条件付き不可!E:Y,21,0),0))</f>
        <v>0</v>
      </c>
    </row>
    <row r="2523" spans="1:22">
      <c r="A2523" s="53" t="str">
        <f t="shared" si="535"/>
        <v>064042</v>
      </c>
      <c r="B2523" s="53">
        <v>37</v>
      </c>
      <c r="C2523">
        <v>2522</v>
      </c>
      <c r="D2523">
        <v>64042</v>
      </c>
      <c r="E2523" t="s">
        <v>3045</v>
      </c>
      <c r="F2523" t="s">
        <v>1585</v>
      </c>
      <c r="G2523" t="str">
        <f>VLOOKUP(A2523,GIS!A:B,2,0)</f>
        <v>新松戸７Ｃ</v>
      </c>
      <c r="H2523" t="s">
        <v>1439</v>
      </c>
      <c r="I2523" t="s">
        <v>2622</v>
      </c>
      <c r="J2523" s="66">
        <v>680</v>
      </c>
      <c r="K2523" s="66">
        <v>680</v>
      </c>
      <c r="L2523" s="66">
        <v>680</v>
      </c>
      <c r="M2523" s="66">
        <v>680</v>
      </c>
      <c r="N2523" s="66">
        <f>VLOOKUP(A2523,GIS!A:C,3,0)</f>
        <v>680</v>
      </c>
      <c r="O2523" s="66" t="str">
        <f t="shared" si="538"/>
        <v/>
      </c>
      <c r="P2523" s="66" t="str">
        <f t="shared" si="536"/>
        <v/>
      </c>
      <c r="Q2523" s="66">
        <f t="shared" si="539"/>
        <v>680</v>
      </c>
      <c r="R2523" s="66">
        <f t="shared" si="540"/>
        <v>680</v>
      </c>
      <c r="S2523" s="66">
        <f>Q2523-U2523-SUMIFS(条件付き不可!X:X,条件付き不可!E:E,D2523)</f>
        <v>680</v>
      </c>
      <c r="T2523" s="66">
        <f t="shared" si="537"/>
        <v>680</v>
      </c>
      <c r="U2523" s="66">
        <f>IF(COUNTIFS(条件付き不可!$E:$E,$D2523,条件付き不可!$C:$C,条件付き不可!$V$3)&gt;0,Q2523,SUMIFS(条件付き不可!$L:$L,条件付き不可!$E:$E,$D2523,条件付き不可!$C:$C,U$1))</f>
        <v>0</v>
      </c>
      <c r="V2523" s="66">
        <f>IF(COUNTIFS(条件付き不可!$E:$E,$D2523,条件付き不可!$C:$C,条件付き不可!$V$5)&gt;0,Q2523,IFERROR(VLOOKUP(D2523,条件付き不可!E:Y,21,0),0))</f>
        <v>0</v>
      </c>
    </row>
    <row r="2524" spans="1:22">
      <c r="A2524" s="53" t="str">
        <f t="shared" ref="A2524:A2587" si="541">TEXT(D2524,"000000")</f>
        <v>064043</v>
      </c>
      <c r="B2524" s="53">
        <v>37</v>
      </c>
      <c r="C2524">
        <v>2523</v>
      </c>
      <c r="D2524">
        <v>64043</v>
      </c>
      <c r="E2524" t="s">
        <v>3045</v>
      </c>
      <c r="F2524" t="s">
        <v>1585</v>
      </c>
      <c r="G2524" t="str">
        <f>VLOOKUP(A2524,GIS!A:B,2,0)</f>
        <v>新松戸７Ｄ</v>
      </c>
      <c r="H2524" t="s">
        <v>1439</v>
      </c>
      <c r="I2524" t="s">
        <v>2622</v>
      </c>
      <c r="J2524" s="66">
        <v>465</v>
      </c>
      <c r="K2524" s="66">
        <v>465</v>
      </c>
      <c r="L2524" s="66">
        <v>465</v>
      </c>
      <c r="M2524" s="66">
        <v>465</v>
      </c>
      <c r="N2524" s="66">
        <f>VLOOKUP(A2524,GIS!A:C,3,0)</f>
        <v>465</v>
      </c>
      <c r="O2524" s="66" t="str">
        <f t="shared" si="538"/>
        <v/>
      </c>
      <c r="P2524" s="66" t="str">
        <f t="shared" si="536"/>
        <v/>
      </c>
      <c r="Q2524" s="66">
        <f t="shared" si="539"/>
        <v>465</v>
      </c>
      <c r="R2524" s="66">
        <f t="shared" si="540"/>
        <v>465</v>
      </c>
      <c r="S2524" s="66">
        <f>Q2524-U2524-SUMIFS(条件付き不可!X:X,条件付き不可!E:E,D2524)</f>
        <v>465</v>
      </c>
      <c r="T2524" s="66">
        <f t="shared" si="537"/>
        <v>465</v>
      </c>
      <c r="U2524" s="66">
        <f>IF(COUNTIFS(条件付き不可!$E:$E,$D2524,条件付き不可!$C:$C,条件付き不可!$V$3)&gt;0,Q2524,SUMIFS(条件付き不可!$L:$L,条件付き不可!$E:$E,$D2524,条件付き不可!$C:$C,U$1))</f>
        <v>0</v>
      </c>
      <c r="V2524" s="66">
        <f>IF(COUNTIFS(条件付き不可!$E:$E,$D2524,条件付き不可!$C:$C,条件付き不可!$V$5)&gt;0,Q2524,IFERROR(VLOOKUP(D2524,条件付き不可!E:Y,21,0),0))</f>
        <v>0</v>
      </c>
    </row>
    <row r="2525" spans="1:22">
      <c r="A2525" s="53" t="str">
        <f t="shared" si="541"/>
        <v>064044</v>
      </c>
      <c r="B2525" s="53">
        <v>37</v>
      </c>
      <c r="C2525">
        <v>2524</v>
      </c>
      <c r="D2525">
        <v>64044</v>
      </c>
      <c r="E2525" t="s">
        <v>3045</v>
      </c>
      <c r="F2525" t="s">
        <v>1585</v>
      </c>
      <c r="G2525" t="str">
        <f>VLOOKUP(A2525,GIS!A:B,2,0)</f>
        <v>新松戸７Ｅ</v>
      </c>
      <c r="H2525" t="s">
        <v>1439</v>
      </c>
      <c r="I2525" t="s">
        <v>2622</v>
      </c>
      <c r="J2525" s="66">
        <v>580</v>
      </c>
      <c r="K2525" s="66">
        <v>580</v>
      </c>
      <c r="L2525" s="66">
        <v>580</v>
      </c>
      <c r="M2525" s="66">
        <v>580</v>
      </c>
      <c r="N2525" s="66">
        <f>VLOOKUP(A2525,GIS!A:C,3,0)</f>
        <v>580</v>
      </c>
      <c r="O2525" s="66" t="str">
        <f t="shared" si="538"/>
        <v/>
      </c>
      <c r="P2525" s="66" t="str">
        <f t="shared" si="536"/>
        <v/>
      </c>
      <c r="Q2525" s="66">
        <f t="shared" si="539"/>
        <v>580</v>
      </c>
      <c r="R2525" s="66">
        <f t="shared" si="540"/>
        <v>580</v>
      </c>
      <c r="S2525" s="66">
        <f>Q2525-U2525-SUMIFS(条件付き不可!X:X,条件付き不可!E:E,D2525)</f>
        <v>580</v>
      </c>
      <c r="T2525" s="66">
        <f t="shared" si="537"/>
        <v>580</v>
      </c>
      <c r="U2525" s="66">
        <f>IF(COUNTIFS(条件付き不可!$E:$E,$D2525,条件付き不可!$C:$C,条件付き不可!$V$3)&gt;0,Q2525,SUMIFS(条件付き不可!$L:$L,条件付き不可!$E:$E,$D2525,条件付き不可!$C:$C,U$1))</f>
        <v>0</v>
      </c>
      <c r="V2525" s="66">
        <f>IF(COUNTIFS(条件付き不可!$E:$E,$D2525,条件付き不可!$C:$C,条件付き不可!$V$5)&gt;0,Q2525,IFERROR(VLOOKUP(D2525,条件付き不可!E:Y,21,0),0))</f>
        <v>0</v>
      </c>
    </row>
    <row r="2526" spans="1:22">
      <c r="A2526" s="53" t="str">
        <f t="shared" si="541"/>
        <v>064064</v>
      </c>
      <c r="B2526" s="53">
        <v>37</v>
      </c>
      <c r="C2526">
        <v>2525</v>
      </c>
      <c r="D2526">
        <v>64064</v>
      </c>
      <c r="E2526" t="s">
        <v>3045</v>
      </c>
      <c r="F2526" t="s">
        <v>1585</v>
      </c>
      <c r="G2526" t="str">
        <f>VLOOKUP(A2526,GIS!A:B,2,0)</f>
        <v>新松戸7F</v>
      </c>
      <c r="H2526" t="s">
        <v>1439</v>
      </c>
      <c r="I2526" t="s">
        <v>2622</v>
      </c>
      <c r="J2526" s="66">
        <v>315</v>
      </c>
      <c r="K2526" s="66">
        <v>315</v>
      </c>
      <c r="L2526" s="66">
        <v>315</v>
      </c>
      <c r="M2526" s="66">
        <v>315</v>
      </c>
      <c r="N2526" s="66">
        <f>VLOOKUP(A2526,GIS!A:C,3,0)</f>
        <v>315</v>
      </c>
      <c r="O2526" s="66" t="str">
        <f t="shared" si="538"/>
        <v/>
      </c>
      <c r="P2526" s="66" t="str">
        <f t="shared" si="536"/>
        <v/>
      </c>
      <c r="Q2526" s="66">
        <f t="shared" si="539"/>
        <v>315</v>
      </c>
      <c r="R2526" s="66">
        <f t="shared" si="540"/>
        <v>315</v>
      </c>
      <c r="S2526" s="66">
        <f>Q2526-U2526-SUMIFS(条件付き不可!X:X,条件付き不可!E:E,D2526)</f>
        <v>315</v>
      </c>
      <c r="T2526" s="66">
        <f t="shared" si="537"/>
        <v>315</v>
      </c>
      <c r="U2526" s="66">
        <f>IF(COUNTIFS(条件付き不可!$E:$E,$D2526,条件付き不可!$C:$C,条件付き不可!$V$3)&gt;0,Q2526,SUMIFS(条件付き不可!$L:$L,条件付き不可!$E:$E,$D2526,条件付き不可!$C:$C,U$1))</f>
        <v>0</v>
      </c>
      <c r="V2526" s="66">
        <f>IF(COUNTIFS(条件付き不可!$E:$E,$D2526,条件付き不可!$C:$C,条件付き不可!$V$5)&gt;0,Q2526,IFERROR(VLOOKUP(D2526,条件付き不可!E:Y,21,0),0))</f>
        <v>0</v>
      </c>
    </row>
    <row r="2527" spans="1:22">
      <c r="A2527" s="53" t="str">
        <f t="shared" si="541"/>
        <v>064045</v>
      </c>
      <c r="B2527" s="53">
        <v>37</v>
      </c>
      <c r="C2527">
        <v>2526</v>
      </c>
      <c r="D2527">
        <v>64045</v>
      </c>
      <c r="E2527" t="s">
        <v>3045</v>
      </c>
      <c r="F2527" t="s">
        <v>1606</v>
      </c>
      <c r="G2527" t="str">
        <f>VLOOKUP(A2527,GIS!A:B,2,0)</f>
        <v>新松戸南1A</v>
      </c>
      <c r="H2527" t="s">
        <v>1439</v>
      </c>
      <c r="I2527" t="s">
        <v>2622</v>
      </c>
      <c r="J2527" s="66">
        <v>410</v>
      </c>
      <c r="K2527" s="66">
        <v>410</v>
      </c>
      <c r="L2527" s="66">
        <v>410</v>
      </c>
      <c r="M2527" s="66">
        <v>410</v>
      </c>
      <c r="N2527" s="66">
        <f>VLOOKUP(A2527,GIS!A:C,3,0)</f>
        <v>410</v>
      </c>
      <c r="O2527" s="66" t="str">
        <f t="shared" si="538"/>
        <v/>
      </c>
      <c r="P2527" s="66" t="str">
        <f t="shared" si="536"/>
        <v/>
      </c>
      <c r="Q2527" s="66">
        <f t="shared" si="539"/>
        <v>410</v>
      </c>
      <c r="R2527" s="66">
        <f t="shared" si="540"/>
        <v>410</v>
      </c>
      <c r="S2527" s="66">
        <f>Q2527-U2527-SUMIFS(条件付き不可!X:X,条件付き不可!E:E,D2527)</f>
        <v>410</v>
      </c>
      <c r="T2527" s="66">
        <f t="shared" si="537"/>
        <v>410</v>
      </c>
      <c r="U2527" s="66">
        <f>IF(COUNTIFS(条件付き不可!$E:$E,$D2527,条件付き不可!$C:$C,条件付き不可!$V$3)&gt;0,Q2527,SUMIFS(条件付き不可!$L:$L,条件付き不可!$E:$E,$D2527,条件付き不可!$C:$C,U$1))</f>
        <v>0</v>
      </c>
      <c r="V2527" s="66">
        <f>IF(COUNTIFS(条件付き不可!$E:$E,$D2527,条件付き不可!$C:$C,条件付き不可!$V$5)&gt;0,Q2527,IFERROR(VLOOKUP(D2527,条件付き不可!E:Y,21,0),0))</f>
        <v>0</v>
      </c>
    </row>
    <row r="2528" spans="1:22">
      <c r="A2528" s="53" t="str">
        <f t="shared" si="541"/>
        <v>064046</v>
      </c>
      <c r="B2528" s="53">
        <v>37</v>
      </c>
      <c r="C2528">
        <v>2527</v>
      </c>
      <c r="D2528">
        <v>64046</v>
      </c>
      <c r="E2528" t="s">
        <v>3045</v>
      </c>
      <c r="F2528" t="s">
        <v>1606</v>
      </c>
      <c r="G2528" t="str">
        <f>VLOOKUP(A2528,GIS!A:B,2,0)</f>
        <v>新松戸南１Ｂ</v>
      </c>
      <c r="H2528" t="s">
        <v>1439</v>
      </c>
      <c r="I2528" t="s">
        <v>2622</v>
      </c>
      <c r="J2528" s="66">
        <v>370</v>
      </c>
      <c r="K2528" s="66">
        <v>370</v>
      </c>
      <c r="L2528" s="66">
        <v>370</v>
      </c>
      <c r="M2528" s="66">
        <v>370</v>
      </c>
      <c r="N2528" s="66">
        <f>VLOOKUP(A2528,GIS!A:C,3,0)</f>
        <v>370</v>
      </c>
      <c r="O2528" s="66" t="str">
        <f t="shared" si="538"/>
        <v/>
      </c>
      <c r="P2528" s="66" t="str">
        <f t="shared" si="536"/>
        <v/>
      </c>
      <c r="Q2528" s="66">
        <f t="shared" si="539"/>
        <v>370</v>
      </c>
      <c r="R2528" s="66">
        <f t="shared" si="540"/>
        <v>370</v>
      </c>
      <c r="S2528" s="66">
        <f>Q2528-U2528-SUMIFS(条件付き不可!X:X,条件付き不可!E:E,D2528)</f>
        <v>370</v>
      </c>
      <c r="T2528" s="66">
        <f t="shared" si="537"/>
        <v>370</v>
      </c>
      <c r="U2528" s="66">
        <f>IF(COUNTIFS(条件付き不可!$E:$E,$D2528,条件付き不可!$C:$C,条件付き不可!$V$3)&gt;0,Q2528,SUMIFS(条件付き不可!$L:$L,条件付き不可!$E:$E,$D2528,条件付き不可!$C:$C,U$1))</f>
        <v>0</v>
      </c>
      <c r="V2528" s="66">
        <f>IF(COUNTIFS(条件付き不可!$E:$E,$D2528,条件付き不可!$C:$C,条件付き不可!$V$5)&gt;0,Q2528,IFERROR(VLOOKUP(D2528,条件付き不可!E:Y,21,0),0))</f>
        <v>0</v>
      </c>
    </row>
    <row r="2529" spans="1:22">
      <c r="A2529" s="53" t="str">
        <f t="shared" si="541"/>
        <v>064047</v>
      </c>
      <c r="B2529" s="53">
        <v>37</v>
      </c>
      <c r="C2529">
        <v>2528</v>
      </c>
      <c r="D2529">
        <v>64047</v>
      </c>
      <c r="E2529" t="s">
        <v>3045</v>
      </c>
      <c r="F2529" t="s">
        <v>1606</v>
      </c>
      <c r="G2529" t="str">
        <f>VLOOKUP(A2529,GIS!A:B,2,0)</f>
        <v>新松戸南1Ｃ</v>
      </c>
      <c r="H2529" t="s">
        <v>1439</v>
      </c>
      <c r="I2529" t="s">
        <v>2622</v>
      </c>
      <c r="J2529" s="66">
        <v>345</v>
      </c>
      <c r="K2529" s="66">
        <v>345</v>
      </c>
      <c r="L2529" s="66">
        <v>345</v>
      </c>
      <c r="M2529" s="66">
        <v>345</v>
      </c>
      <c r="N2529" s="66">
        <f>VLOOKUP(A2529,GIS!A:C,3,0)</f>
        <v>345</v>
      </c>
      <c r="O2529" s="66" t="str">
        <f t="shared" si="538"/>
        <v/>
      </c>
      <c r="P2529" s="66" t="str">
        <f t="shared" si="536"/>
        <v/>
      </c>
      <c r="Q2529" s="66">
        <f t="shared" si="539"/>
        <v>345</v>
      </c>
      <c r="R2529" s="66">
        <f t="shared" si="540"/>
        <v>345</v>
      </c>
      <c r="S2529" s="66">
        <f>Q2529-U2529-SUMIFS(条件付き不可!X:X,条件付き不可!E:E,D2529)</f>
        <v>345</v>
      </c>
      <c r="T2529" s="66">
        <f t="shared" si="537"/>
        <v>345</v>
      </c>
      <c r="U2529" s="66">
        <f>IF(COUNTIFS(条件付き不可!$E:$E,$D2529,条件付き不可!$C:$C,条件付き不可!$V$3)&gt;0,Q2529,SUMIFS(条件付き不可!$L:$L,条件付き不可!$E:$E,$D2529,条件付き不可!$C:$C,U$1))</f>
        <v>0</v>
      </c>
      <c r="V2529" s="66">
        <f>IF(COUNTIFS(条件付き不可!$E:$E,$D2529,条件付き不可!$C:$C,条件付き不可!$V$5)&gt;0,Q2529,IFERROR(VLOOKUP(D2529,条件付き不可!E:Y,21,0),0))</f>
        <v>0</v>
      </c>
    </row>
    <row r="2530" spans="1:22">
      <c r="A2530" s="53" t="str">
        <f t="shared" si="541"/>
        <v>064048</v>
      </c>
      <c r="B2530" s="53">
        <v>37</v>
      </c>
      <c r="C2530">
        <v>2529</v>
      </c>
      <c r="D2530">
        <v>64048</v>
      </c>
      <c r="E2530" t="s">
        <v>3045</v>
      </c>
      <c r="F2530" t="s">
        <v>1606</v>
      </c>
      <c r="G2530" t="str">
        <f>VLOOKUP(A2530,GIS!A:B,2,0)</f>
        <v>新松戸南2　</v>
      </c>
      <c r="H2530" t="s">
        <v>1439</v>
      </c>
      <c r="I2530" t="s">
        <v>2622</v>
      </c>
      <c r="J2530" s="66">
        <v>620</v>
      </c>
      <c r="K2530" s="66">
        <v>620</v>
      </c>
      <c r="L2530" s="66">
        <v>424</v>
      </c>
      <c r="M2530" s="66">
        <v>424</v>
      </c>
      <c r="N2530" s="66">
        <f>VLOOKUP(A2530,GIS!A:C,3,0)</f>
        <v>620</v>
      </c>
      <c r="O2530" s="66" t="str">
        <f t="shared" si="538"/>
        <v/>
      </c>
      <c r="P2530" s="66" t="str">
        <f t="shared" si="536"/>
        <v>✕</v>
      </c>
      <c r="Q2530" s="66">
        <f t="shared" si="539"/>
        <v>620</v>
      </c>
      <c r="R2530" s="66">
        <f t="shared" si="540"/>
        <v>620</v>
      </c>
      <c r="S2530" s="66">
        <f>Q2530-U2530-SUMIFS(条件付き不可!X:X,条件付き不可!E:E,D2530)</f>
        <v>424</v>
      </c>
      <c r="T2530" s="66">
        <f t="shared" si="537"/>
        <v>424</v>
      </c>
      <c r="U2530" s="66">
        <f>IF(COUNTIFS(条件付き不可!$E:$E,$D2530,条件付き不可!$C:$C,条件付き不可!$V$3)&gt;0,Q2530,SUMIFS(条件付き不可!$L:$L,条件付き不可!$E:$E,$D2530,条件付き不可!$C:$C,U$1))</f>
        <v>0</v>
      </c>
      <c r="V2530" s="66">
        <f>IF(COUNTIFS(条件付き不可!$E:$E,$D2530,条件付き不可!$C:$C,条件付き不可!$V$5)&gt;0,Q2530,IFERROR(VLOOKUP(D2530,条件付き不可!E:Y,21,0),0))</f>
        <v>196</v>
      </c>
    </row>
    <row r="2531" spans="1:22">
      <c r="A2531" s="53" t="str">
        <f t="shared" si="541"/>
        <v>064049</v>
      </c>
      <c r="B2531" s="53">
        <v>37</v>
      </c>
      <c r="C2531">
        <v>2530</v>
      </c>
      <c r="D2531">
        <v>64049</v>
      </c>
      <c r="E2531" t="s">
        <v>3045</v>
      </c>
      <c r="F2531" t="s">
        <v>1606</v>
      </c>
      <c r="G2531" t="str">
        <f>VLOOKUP(A2531,GIS!A:B,2,0)</f>
        <v>新松戸南3</v>
      </c>
      <c r="H2531" t="s">
        <v>1439</v>
      </c>
      <c r="I2531" t="s">
        <v>2622</v>
      </c>
      <c r="J2531" s="66">
        <v>660</v>
      </c>
      <c r="K2531" s="66">
        <v>660</v>
      </c>
      <c r="L2531" s="66">
        <v>660</v>
      </c>
      <c r="M2531" s="66">
        <v>660</v>
      </c>
      <c r="N2531" s="66">
        <f>VLOOKUP(A2531,GIS!A:C,3,0)</f>
        <v>660</v>
      </c>
      <c r="O2531" s="66" t="str">
        <f t="shared" si="538"/>
        <v/>
      </c>
      <c r="P2531" s="66" t="str">
        <f t="shared" si="536"/>
        <v/>
      </c>
      <c r="Q2531" s="66">
        <f t="shared" si="539"/>
        <v>660</v>
      </c>
      <c r="R2531" s="66">
        <f t="shared" si="540"/>
        <v>660</v>
      </c>
      <c r="S2531" s="66">
        <f>Q2531-U2531-SUMIFS(条件付き不可!X:X,条件付き不可!E:E,D2531)</f>
        <v>660</v>
      </c>
      <c r="T2531" s="66">
        <f t="shared" si="537"/>
        <v>660</v>
      </c>
      <c r="U2531" s="66">
        <f>IF(COUNTIFS(条件付き不可!$E:$E,$D2531,条件付き不可!$C:$C,条件付き不可!$V$3)&gt;0,Q2531,SUMIFS(条件付き不可!$L:$L,条件付き不可!$E:$E,$D2531,条件付き不可!$C:$C,U$1))</f>
        <v>0</v>
      </c>
      <c r="V2531" s="66">
        <f>IF(COUNTIFS(条件付き不可!$E:$E,$D2531,条件付き不可!$C:$C,条件付き不可!$V$5)&gt;0,Q2531,IFERROR(VLOOKUP(D2531,条件付き不可!E:Y,21,0),0))</f>
        <v>0</v>
      </c>
    </row>
    <row r="2532" spans="1:22">
      <c r="A2532" s="53" t="str">
        <f t="shared" si="541"/>
        <v>064050</v>
      </c>
      <c r="B2532" s="53">
        <v>37</v>
      </c>
      <c r="C2532">
        <v>2531</v>
      </c>
      <c r="D2532">
        <v>64050</v>
      </c>
      <c r="E2532" t="s">
        <v>3045</v>
      </c>
      <c r="F2532" t="s">
        <v>1612</v>
      </c>
      <c r="G2532" t="str">
        <f>VLOOKUP(A2532,GIS!A:B,2,0)</f>
        <v>西馬橋1Ａ</v>
      </c>
      <c r="H2532" t="s">
        <v>1439</v>
      </c>
      <c r="I2532" t="s">
        <v>2622</v>
      </c>
      <c r="J2532" s="66">
        <v>400</v>
      </c>
      <c r="K2532" s="66">
        <v>400</v>
      </c>
      <c r="L2532" s="66">
        <v>400</v>
      </c>
      <c r="M2532" s="66">
        <v>400</v>
      </c>
      <c r="N2532" s="66">
        <f>VLOOKUP(A2532,GIS!A:C,3,0)</f>
        <v>400</v>
      </c>
      <c r="O2532" s="66" t="str">
        <f t="shared" si="538"/>
        <v/>
      </c>
      <c r="P2532" s="66" t="str">
        <f t="shared" si="536"/>
        <v/>
      </c>
      <c r="Q2532" s="66">
        <f t="shared" si="539"/>
        <v>400</v>
      </c>
      <c r="R2532" s="66">
        <f t="shared" si="540"/>
        <v>400</v>
      </c>
      <c r="S2532" s="66">
        <f>Q2532-U2532-SUMIFS(条件付き不可!X:X,条件付き不可!E:E,D2532)</f>
        <v>400</v>
      </c>
      <c r="T2532" s="66">
        <f t="shared" si="537"/>
        <v>400</v>
      </c>
      <c r="U2532" s="66">
        <f>IF(COUNTIFS(条件付き不可!$E:$E,$D2532,条件付き不可!$C:$C,条件付き不可!$V$3)&gt;0,Q2532,SUMIFS(条件付き不可!$L:$L,条件付き不可!$E:$E,$D2532,条件付き不可!$C:$C,U$1))</f>
        <v>0</v>
      </c>
      <c r="V2532" s="66">
        <f>IF(COUNTIFS(条件付き不可!$E:$E,$D2532,条件付き不可!$C:$C,条件付き不可!$V$5)&gt;0,Q2532,IFERROR(VLOOKUP(D2532,条件付き不可!E:Y,21,0),0))</f>
        <v>0</v>
      </c>
    </row>
    <row r="2533" spans="1:22">
      <c r="A2533" s="53" t="str">
        <f t="shared" si="541"/>
        <v>064051</v>
      </c>
      <c r="B2533" s="53">
        <v>37</v>
      </c>
      <c r="C2533">
        <v>2532</v>
      </c>
      <c r="D2533">
        <v>64051</v>
      </c>
      <c r="E2533" t="s">
        <v>3045</v>
      </c>
      <c r="F2533" t="s">
        <v>1612</v>
      </c>
      <c r="G2533" t="str">
        <f>VLOOKUP(A2533,GIS!A:B,2,0)</f>
        <v>西馬橋1Ｂ</v>
      </c>
      <c r="H2533" t="s">
        <v>1439</v>
      </c>
      <c r="I2533" t="s">
        <v>2622</v>
      </c>
      <c r="J2533" s="66">
        <v>390</v>
      </c>
      <c r="K2533" s="66">
        <v>390</v>
      </c>
      <c r="L2533" s="66">
        <v>390</v>
      </c>
      <c r="M2533" s="66">
        <v>390</v>
      </c>
      <c r="N2533" s="66">
        <f>VLOOKUP(A2533,GIS!A:C,3,0)</f>
        <v>390</v>
      </c>
      <c r="O2533" s="66" t="str">
        <f t="shared" si="538"/>
        <v/>
      </c>
      <c r="P2533" s="66" t="str">
        <f t="shared" si="536"/>
        <v/>
      </c>
      <c r="Q2533" s="66">
        <f t="shared" si="539"/>
        <v>390</v>
      </c>
      <c r="R2533" s="66">
        <f t="shared" si="540"/>
        <v>390</v>
      </c>
      <c r="S2533" s="66">
        <f>Q2533-U2533-SUMIFS(条件付き不可!X:X,条件付き不可!E:E,D2533)</f>
        <v>390</v>
      </c>
      <c r="T2533" s="66">
        <f t="shared" si="537"/>
        <v>390</v>
      </c>
      <c r="U2533" s="66">
        <f>IF(COUNTIFS(条件付き不可!$E:$E,$D2533,条件付き不可!$C:$C,条件付き不可!$V$3)&gt;0,Q2533,SUMIFS(条件付き不可!$L:$L,条件付き不可!$E:$E,$D2533,条件付き不可!$C:$C,U$1))</f>
        <v>0</v>
      </c>
      <c r="V2533" s="66">
        <f>IF(COUNTIFS(条件付き不可!$E:$E,$D2533,条件付き不可!$C:$C,条件付き不可!$V$5)&gt;0,Q2533,IFERROR(VLOOKUP(D2533,条件付き不可!E:Y,21,0),0))</f>
        <v>0</v>
      </c>
    </row>
    <row r="2534" spans="1:22">
      <c r="A2534" s="53" t="str">
        <f t="shared" si="541"/>
        <v>064053</v>
      </c>
      <c r="B2534" s="53">
        <v>37</v>
      </c>
      <c r="C2534">
        <v>2533</v>
      </c>
      <c r="D2534">
        <v>64053</v>
      </c>
      <c r="E2534" t="s">
        <v>3045</v>
      </c>
      <c r="F2534" t="s">
        <v>1612</v>
      </c>
      <c r="G2534" t="str">
        <f>VLOOKUP(A2534,GIS!A:B,2,0)</f>
        <v>西馬橋2Ｂ</v>
      </c>
      <c r="H2534" t="s">
        <v>1439</v>
      </c>
      <c r="I2534" t="s">
        <v>2622</v>
      </c>
      <c r="J2534" s="66">
        <v>275</v>
      </c>
      <c r="K2534" s="66">
        <v>275</v>
      </c>
      <c r="L2534" s="66">
        <v>275</v>
      </c>
      <c r="M2534" s="66">
        <v>275</v>
      </c>
      <c r="N2534" s="66">
        <f>VLOOKUP(A2534,GIS!A:C,3,0)</f>
        <v>275</v>
      </c>
      <c r="O2534" s="66" t="str">
        <f t="shared" si="538"/>
        <v/>
      </c>
      <c r="P2534" s="66" t="str">
        <f t="shared" si="536"/>
        <v/>
      </c>
      <c r="Q2534" s="66">
        <f t="shared" si="539"/>
        <v>275</v>
      </c>
      <c r="R2534" s="66">
        <f t="shared" si="540"/>
        <v>275</v>
      </c>
      <c r="S2534" s="66">
        <f>Q2534-U2534-SUMIFS(条件付き不可!X:X,条件付き不可!E:E,D2534)</f>
        <v>275</v>
      </c>
      <c r="T2534" s="66">
        <f t="shared" si="537"/>
        <v>275</v>
      </c>
      <c r="U2534" s="66">
        <f>IF(COUNTIFS(条件付き不可!$E:$E,$D2534,条件付き不可!$C:$C,条件付き不可!$V$3)&gt;0,Q2534,SUMIFS(条件付き不可!$L:$L,条件付き不可!$E:$E,$D2534,条件付き不可!$C:$C,U$1))</f>
        <v>0</v>
      </c>
      <c r="V2534" s="66">
        <f>IF(COUNTIFS(条件付き不可!$E:$E,$D2534,条件付き不可!$C:$C,条件付き不可!$V$5)&gt;0,Q2534,IFERROR(VLOOKUP(D2534,条件付き不可!E:Y,21,0),0))</f>
        <v>0</v>
      </c>
    </row>
    <row r="2535" spans="1:22">
      <c r="A2535" s="53" t="str">
        <f t="shared" si="541"/>
        <v>064054</v>
      </c>
      <c r="B2535" s="53">
        <v>37</v>
      </c>
      <c r="C2535">
        <v>2534</v>
      </c>
      <c r="D2535">
        <v>64054</v>
      </c>
      <c r="E2535" t="s">
        <v>3045</v>
      </c>
      <c r="F2535" t="s">
        <v>1612</v>
      </c>
      <c r="G2535" t="str">
        <f>VLOOKUP(A2535,GIS!A:B,2,0)</f>
        <v>西馬橋3</v>
      </c>
      <c r="H2535" t="s">
        <v>1439</v>
      </c>
      <c r="I2535" t="s">
        <v>2622</v>
      </c>
      <c r="J2535" s="66">
        <v>430</v>
      </c>
      <c r="K2535" s="66">
        <v>430</v>
      </c>
      <c r="L2535" s="66">
        <v>430</v>
      </c>
      <c r="M2535" s="66">
        <v>430</v>
      </c>
      <c r="N2535" s="66">
        <f>VLOOKUP(A2535,GIS!A:C,3,0)</f>
        <v>430</v>
      </c>
      <c r="O2535" s="66" t="str">
        <f t="shared" si="538"/>
        <v/>
      </c>
      <c r="P2535" s="66" t="str">
        <f t="shared" si="536"/>
        <v/>
      </c>
      <c r="Q2535" s="66">
        <f t="shared" si="539"/>
        <v>430</v>
      </c>
      <c r="R2535" s="66">
        <f t="shared" si="540"/>
        <v>430</v>
      </c>
      <c r="S2535" s="66">
        <f>Q2535-U2535-SUMIFS(条件付き不可!X:X,条件付き不可!E:E,D2535)</f>
        <v>430</v>
      </c>
      <c r="T2535" s="66">
        <f t="shared" si="537"/>
        <v>430</v>
      </c>
      <c r="U2535" s="66">
        <f>IF(COUNTIFS(条件付き不可!$E:$E,$D2535,条件付き不可!$C:$C,条件付き不可!$V$3)&gt;0,Q2535,SUMIFS(条件付き不可!$L:$L,条件付き不可!$E:$E,$D2535,条件付き不可!$C:$C,U$1))</f>
        <v>0</v>
      </c>
      <c r="V2535" s="66">
        <f>IF(COUNTIFS(条件付き不可!$E:$E,$D2535,条件付き不可!$C:$C,条件付き不可!$V$5)&gt;0,Q2535,IFERROR(VLOOKUP(D2535,条件付き不可!E:Y,21,0),0))</f>
        <v>0</v>
      </c>
    </row>
    <row r="2536" spans="1:22">
      <c r="A2536" s="53" t="str">
        <f t="shared" si="541"/>
        <v>064055</v>
      </c>
      <c r="B2536" s="53">
        <v>37</v>
      </c>
      <c r="C2536">
        <v>2535</v>
      </c>
      <c r="D2536">
        <v>64055</v>
      </c>
      <c r="E2536" t="s">
        <v>3045</v>
      </c>
      <c r="F2536" t="s">
        <v>1612</v>
      </c>
      <c r="G2536" t="str">
        <f>VLOOKUP(A2536,GIS!A:B,2,0)</f>
        <v>西馬橋4Ａ</v>
      </c>
      <c r="H2536" t="s">
        <v>1439</v>
      </c>
      <c r="I2536" t="s">
        <v>2622</v>
      </c>
      <c r="J2536" s="66">
        <v>325</v>
      </c>
      <c r="K2536" s="66">
        <v>325</v>
      </c>
      <c r="L2536" s="66">
        <v>325</v>
      </c>
      <c r="M2536" s="66">
        <v>325</v>
      </c>
      <c r="N2536" s="66">
        <f>VLOOKUP(A2536,GIS!A:C,3,0)</f>
        <v>325</v>
      </c>
      <c r="O2536" s="66" t="str">
        <f t="shared" si="538"/>
        <v/>
      </c>
      <c r="P2536" s="66" t="str">
        <f t="shared" si="536"/>
        <v/>
      </c>
      <c r="Q2536" s="66">
        <f t="shared" si="539"/>
        <v>325</v>
      </c>
      <c r="R2536" s="66">
        <f t="shared" si="540"/>
        <v>325</v>
      </c>
      <c r="S2536" s="66">
        <f>Q2536-U2536-SUMIFS(条件付き不可!X:X,条件付き不可!E:E,D2536)</f>
        <v>325</v>
      </c>
      <c r="T2536" s="66">
        <f t="shared" si="537"/>
        <v>325</v>
      </c>
      <c r="U2536" s="66">
        <f>IF(COUNTIFS(条件付き不可!$E:$E,$D2536,条件付き不可!$C:$C,条件付き不可!$V$3)&gt;0,Q2536,SUMIFS(条件付き不可!$L:$L,条件付き不可!$E:$E,$D2536,条件付き不可!$C:$C,U$1))</f>
        <v>0</v>
      </c>
      <c r="V2536" s="66">
        <f>IF(COUNTIFS(条件付き不可!$E:$E,$D2536,条件付き不可!$C:$C,条件付き不可!$V$5)&gt;0,Q2536,IFERROR(VLOOKUP(D2536,条件付き不可!E:Y,21,0),0))</f>
        <v>0</v>
      </c>
    </row>
    <row r="2537" spans="1:22">
      <c r="A2537" s="53" t="str">
        <f t="shared" si="541"/>
        <v>064056</v>
      </c>
      <c r="B2537" s="53">
        <v>37</v>
      </c>
      <c r="C2537">
        <v>2536</v>
      </c>
      <c r="D2537">
        <v>64056</v>
      </c>
      <c r="E2537" t="s">
        <v>3045</v>
      </c>
      <c r="F2537" t="s">
        <v>1612</v>
      </c>
      <c r="G2537" t="str">
        <f>VLOOKUP(A2537,GIS!A:B,2,0)</f>
        <v>西馬橋4Ｂ</v>
      </c>
      <c r="H2537" t="s">
        <v>1439</v>
      </c>
      <c r="I2537" t="s">
        <v>2622</v>
      </c>
      <c r="J2537" s="66">
        <v>480</v>
      </c>
      <c r="K2537" s="66">
        <v>480</v>
      </c>
      <c r="L2537" s="66">
        <v>480</v>
      </c>
      <c r="M2537" s="66">
        <v>480</v>
      </c>
      <c r="N2537" s="66">
        <f>VLOOKUP(A2537,GIS!A:C,3,0)</f>
        <v>480</v>
      </c>
      <c r="O2537" s="66" t="str">
        <f t="shared" si="538"/>
        <v/>
      </c>
      <c r="P2537" s="66" t="str">
        <f t="shared" si="536"/>
        <v/>
      </c>
      <c r="Q2537" s="66">
        <f t="shared" si="539"/>
        <v>480</v>
      </c>
      <c r="R2537" s="66">
        <f t="shared" si="540"/>
        <v>480</v>
      </c>
      <c r="S2537" s="66">
        <f>Q2537-U2537-SUMIFS(条件付き不可!X:X,条件付き不可!E:E,D2537)</f>
        <v>480</v>
      </c>
      <c r="T2537" s="66">
        <f t="shared" si="537"/>
        <v>480</v>
      </c>
      <c r="U2537" s="66">
        <f>IF(COUNTIFS(条件付き不可!$E:$E,$D2537,条件付き不可!$C:$C,条件付き不可!$V$3)&gt;0,Q2537,SUMIFS(条件付き不可!$L:$L,条件付き不可!$E:$E,$D2537,条件付き不可!$C:$C,U$1))</f>
        <v>0</v>
      </c>
      <c r="V2537" s="66">
        <f>IF(COUNTIFS(条件付き不可!$E:$E,$D2537,条件付き不可!$C:$C,条件付き不可!$V$5)&gt;0,Q2537,IFERROR(VLOOKUP(D2537,条件付き不可!E:Y,21,0),0))</f>
        <v>0</v>
      </c>
    </row>
    <row r="2538" spans="1:22">
      <c r="A2538" s="53" t="str">
        <f t="shared" si="541"/>
        <v>064057</v>
      </c>
      <c r="B2538" s="53">
        <v>37</v>
      </c>
      <c r="C2538">
        <v>2537</v>
      </c>
      <c r="D2538">
        <v>64057</v>
      </c>
      <c r="E2538" t="s">
        <v>3045</v>
      </c>
      <c r="F2538" t="s">
        <v>1612</v>
      </c>
      <c r="G2538" t="str">
        <f>VLOOKUP(A2538,GIS!A:B,2,0)</f>
        <v>西馬橋蔵元町Ａ</v>
      </c>
      <c r="H2538" t="s">
        <v>1439</v>
      </c>
      <c r="I2538" t="s">
        <v>2622</v>
      </c>
      <c r="J2538" s="66">
        <v>520</v>
      </c>
      <c r="K2538" s="66">
        <v>520</v>
      </c>
      <c r="L2538" s="66">
        <v>520</v>
      </c>
      <c r="M2538" s="66">
        <v>520</v>
      </c>
      <c r="N2538" s="66">
        <f>VLOOKUP(A2538,GIS!A:C,3,0)</f>
        <v>520</v>
      </c>
      <c r="O2538" s="66" t="str">
        <f t="shared" si="538"/>
        <v/>
      </c>
      <c r="P2538" s="66" t="str">
        <f t="shared" si="536"/>
        <v/>
      </c>
      <c r="Q2538" s="66">
        <f t="shared" si="539"/>
        <v>520</v>
      </c>
      <c r="R2538" s="66">
        <f t="shared" si="540"/>
        <v>520</v>
      </c>
      <c r="S2538" s="66">
        <f>Q2538-U2538-SUMIFS(条件付き不可!X:X,条件付き不可!E:E,D2538)</f>
        <v>520</v>
      </c>
      <c r="T2538" s="66">
        <f t="shared" si="537"/>
        <v>520</v>
      </c>
      <c r="U2538" s="66">
        <f>IF(COUNTIFS(条件付き不可!$E:$E,$D2538,条件付き不可!$C:$C,条件付き不可!$V$3)&gt;0,Q2538,SUMIFS(条件付き不可!$L:$L,条件付き不可!$E:$E,$D2538,条件付き不可!$C:$C,U$1))</f>
        <v>0</v>
      </c>
      <c r="V2538" s="66">
        <f>IF(COUNTIFS(条件付き不可!$E:$E,$D2538,条件付き不可!$C:$C,条件付き不可!$V$5)&gt;0,Q2538,IFERROR(VLOOKUP(D2538,条件付き不可!E:Y,21,0),0))</f>
        <v>0</v>
      </c>
    </row>
    <row r="2539" spans="1:22">
      <c r="A2539" s="53" t="str">
        <f t="shared" si="541"/>
        <v>064058</v>
      </c>
      <c r="B2539" s="53">
        <v>37</v>
      </c>
      <c r="C2539">
        <v>2538</v>
      </c>
      <c r="D2539">
        <v>64058</v>
      </c>
      <c r="E2539" t="s">
        <v>3045</v>
      </c>
      <c r="F2539" t="s">
        <v>1612</v>
      </c>
      <c r="G2539" t="str">
        <f>VLOOKUP(A2539,GIS!A:B,2,0)</f>
        <v>西馬橋蔵元町Ｂ</v>
      </c>
      <c r="H2539" t="s">
        <v>1439</v>
      </c>
      <c r="I2539" t="s">
        <v>2622</v>
      </c>
      <c r="J2539" s="66">
        <v>620</v>
      </c>
      <c r="K2539" s="66">
        <v>620</v>
      </c>
      <c r="L2539" s="66">
        <v>620</v>
      </c>
      <c r="M2539" s="66">
        <v>620</v>
      </c>
      <c r="N2539" s="66">
        <f>VLOOKUP(A2539,GIS!A:C,3,0)</f>
        <v>620</v>
      </c>
      <c r="O2539" s="66" t="str">
        <f t="shared" si="538"/>
        <v/>
      </c>
      <c r="P2539" s="66" t="str">
        <f t="shared" si="536"/>
        <v/>
      </c>
      <c r="Q2539" s="66">
        <f t="shared" si="539"/>
        <v>620</v>
      </c>
      <c r="R2539" s="66">
        <f t="shared" si="540"/>
        <v>620</v>
      </c>
      <c r="S2539" s="66">
        <f>Q2539-U2539-SUMIFS(条件付き不可!X:X,条件付き不可!E:E,D2539)</f>
        <v>620</v>
      </c>
      <c r="T2539" s="66">
        <f t="shared" si="537"/>
        <v>620</v>
      </c>
      <c r="U2539" s="66">
        <f>IF(COUNTIFS(条件付き不可!$E:$E,$D2539,条件付き不可!$C:$C,条件付き不可!$V$3)&gt;0,Q2539,SUMIFS(条件付き不可!$L:$L,条件付き不可!$E:$E,$D2539,条件付き不可!$C:$C,U$1))</f>
        <v>0</v>
      </c>
      <c r="V2539" s="66">
        <f>IF(COUNTIFS(条件付き不可!$E:$E,$D2539,条件付き不可!$C:$C,条件付き不可!$V$5)&gt;0,Q2539,IFERROR(VLOOKUP(D2539,条件付き不可!E:Y,21,0),0))</f>
        <v>0</v>
      </c>
    </row>
    <row r="2540" spans="1:22">
      <c r="A2540" s="53" t="str">
        <f t="shared" si="541"/>
        <v>064059</v>
      </c>
      <c r="B2540" s="53">
        <v>37</v>
      </c>
      <c r="C2540">
        <v>2539</v>
      </c>
      <c r="D2540">
        <v>64059</v>
      </c>
      <c r="E2540" t="s">
        <v>3045</v>
      </c>
      <c r="F2540" t="s">
        <v>1612</v>
      </c>
      <c r="G2540" t="str">
        <f>VLOOKUP(A2540,GIS!A:B,2,0)</f>
        <v>西馬橋相川町Ａ</v>
      </c>
      <c r="H2540" t="s">
        <v>1439</v>
      </c>
      <c r="I2540" t="s">
        <v>2622</v>
      </c>
      <c r="J2540" s="66">
        <v>540</v>
      </c>
      <c r="K2540" s="66">
        <v>540</v>
      </c>
      <c r="L2540" s="66">
        <v>540</v>
      </c>
      <c r="M2540" s="66">
        <v>540</v>
      </c>
      <c r="N2540" s="66">
        <f>VLOOKUP(A2540,GIS!A:C,3,0)</f>
        <v>540</v>
      </c>
      <c r="O2540" s="66" t="str">
        <f t="shared" si="538"/>
        <v/>
      </c>
      <c r="P2540" s="66" t="str">
        <f t="shared" si="536"/>
        <v/>
      </c>
      <c r="Q2540" s="66">
        <f t="shared" si="539"/>
        <v>540</v>
      </c>
      <c r="R2540" s="66">
        <f t="shared" si="540"/>
        <v>540</v>
      </c>
      <c r="S2540" s="66">
        <f>Q2540-U2540-SUMIFS(条件付き不可!X:X,条件付き不可!E:E,D2540)</f>
        <v>540</v>
      </c>
      <c r="T2540" s="66">
        <f t="shared" si="537"/>
        <v>540</v>
      </c>
      <c r="U2540" s="66">
        <f>IF(COUNTIFS(条件付き不可!$E:$E,$D2540,条件付き不可!$C:$C,条件付き不可!$V$3)&gt;0,Q2540,SUMIFS(条件付き不可!$L:$L,条件付き不可!$E:$E,$D2540,条件付き不可!$C:$C,U$1))</f>
        <v>0</v>
      </c>
      <c r="V2540" s="66">
        <f>IF(COUNTIFS(条件付き不可!$E:$E,$D2540,条件付き不可!$C:$C,条件付き不可!$V$5)&gt;0,Q2540,IFERROR(VLOOKUP(D2540,条件付き不可!E:Y,21,0),0))</f>
        <v>0</v>
      </c>
    </row>
    <row r="2541" spans="1:22">
      <c r="A2541" s="53" t="str">
        <f t="shared" si="541"/>
        <v>064060</v>
      </c>
      <c r="B2541" s="53">
        <v>37</v>
      </c>
      <c r="C2541">
        <v>2540</v>
      </c>
      <c r="D2541">
        <v>64060</v>
      </c>
      <c r="E2541" t="s">
        <v>3045</v>
      </c>
      <c r="F2541" t="s">
        <v>1612</v>
      </c>
      <c r="G2541" t="str">
        <f>VLOOKUP(A2541,GIS!A:B,2,0)</f>
        <v>西馬橋相川町Ｂ</v>
      </c>
      <c r="H2541" t="s">
        <v>1439</v>
      </c>
      <c r="I2541" t="s">
        <v>2622</v>
      </c>
      <c r="J2541" s="66">
        <v>600</v>
      </c>
      <c r="K2541" s="66">
        <v>600</v>
      </c>
      <c r="L2541" s="66">
        <v>600</v>
      </c>
      <c r="M2541" s="66">
        <v>600</v>
      </c>
      <c r="N2541" s="66">
        <f>VLOOKUP(A2541,GIS!A:C,3,0)</f>
        <v>600</v>
      </c>
      <c r="O2541" s="66" t="str">
        <f t="shared" si="538"/>
        <v/>
      </c>
      <c r="P2541" s="66" t="str">
        <f t="shared" si="536"/>
        <v/>
      </c>
      <c r="Q2541" s="66">
        <f t="shared" si="539"/>
        <v>600</v>
      </c>
      <c r="R2541" s="66">
        <f t="shared" si="540"/>
        <v>600</v>
      </c>
      <c r="S2541" s="66">
        <f>Q2541-U2541-SUMIFS(条件付き不可!X:X,条件付き不可!E:E,D2541)</f>
        <v>600</v>
      </c>
      <c r="T2541" s="66">
        <f t="shared" si="537"/>
        <v>600</v>
      </c>
      <c r="U2541" s="66">
        <f>IF(COUNTIFS(条件付き不可!$E:$E,$D2541,条件付き不可!$C:$C,条件付き不可!$V$3)&gt;0,Q2541,SUMIFS(条件付き不可!$L:$L,条件付き不可!$E:$E,$D2541,条件付き不可!$C:$C,U$1))</f>
        <v>0</v>
      </c>
      <c r="V2541" s="66">
        <f>IF(COUNTIFS(条件付き不可!$E:$E,$D2541,条件付き不可!$C:$C,条件付き不可!$V$5)&gt;0,Q2541,IFERROR(VLOOKUP(D2541,条件付き不可!E:Y,21,0),0))</f>
        <v>0</v>
      </c>
    </row>
    <row r="2542" spans="1:22">
      <c r="A2542" s="53" t="str">
        <f t="shared" si="541"/>
        <v>064061</v>
      </c>
      <c r="B2542" s="53">
        <v>37</v>
      </c>
      <c r="C2542">
        <v>2541</v>
      </c>
      <c r="D2542">
        <v>64061</v>
      </c>
      <c r="E2542" t="s">
        <v>3045</v>
      </c>
      <c r="F2542" t="s">
        <v>1612</v>
      </c>
      <c r="G2542" t="str">
        <f>VLOOKUP(A2542,GIS!A:B,2,0)</f>
        <v>西馬橋幸町</v>
      </c>
      <c r="H2542" t="s">
        <v>1439</v>
      </c>
      <c r="I2542" t="s">
        <v>2622</v>
      </c>
      <c r="J2542" s="66">
        <v>620</v>
      </c>
      <c r="K2542" s="66">
        <v>620</v>
      </c>
      <c r="L2542" s="66">
        <v>620</v>
      </c>
      <c r="M2542" s="66">
        <v>620</v>
      </c>
      <c r="N2542" s="66">
        <f>VLOOKUP(A2542,GIS!A:C,3,0)</f>
        <v>620</v>
      </c>
      <c r="O2542" s="66" t="str">
        <f t="shared" si="538"/>
        <v/>
      </c>
      <c r="P2542" s="66" t="str">
        <f t="shared" si="536"/>
        <v/>
      </c>
      <c r="Q2542" s="66">
        <f t="shared" si="539"/>
        <v>620</v>
      </c>
      <c r="R2542" s="66">
        <f t="shared" si="540"/>
        <v>620</v>
      </c>
      <c r="S2542" s="66">
        <f>Q2542-U2542-SUMIFS(条件付き不可!X:X,条件付き不可!E:E,D2542)</f>
        <v>620</v>
      </c>
      <c r="T2542" s="66">
        <f t="shared" si="537"/>
        <v>620</v>
      </c>
      <c r="U2542" s="66">
        <f>IF(COUNTIFS(条件付き不可!$E:$E,$D2542,条件付き不可!$C:$C,条件付き不可!$V$3)&gt;0,Q2542,SUMIFS(条件付き不可!$L:$L,条件付き不可!$E:$E,$D2542,条件付き不可!$C:$C,U$1))</f>
        <v>0</v>
      </c>
      <c r="V2542" s="66">
        <f>IF(COUNTIFS(条件付き不可!$E:$E,$D2542,条件付き不可!$C:$C,条件付き不可!$V$5)&gt;0,Q2542,IFERROR(VLOOKUP(D2542,条件付き不可!E:Y,21,0),0))</f>
        <v>0</v>
      </c>
    </row>
    <row r="2543" spans="1:22">
      <c r="A2543" s="53" t="str">
        <f t="shared" si="541"/>
        <v>064102</v>
      </c>
      <c r="B2543" s="53">
        <v>37</v>
      </c>
      <c r="C2543">
        <v>2542</v>
      </c>
      <c r="D2543">
        <v>64102</v>
      </c>
      <c r="E2543" t="s">
        <v>3045</v>
      </c>
      <c r="F2543" t="s">
        <v>1624</v>
      </c>
      <c r="G2543" t="str">
        <f>VLOOKUP(A2543,GIS!A:B,2,0)</f>
        <v>小金原1　根木内中学校</v>
      </c>
      <c r="H2543" t="s">
        <v>1439</v>
      </c>
      <c r="I2543" t="s">
        <v>2622</v>
      </c>
      <c r="J2543" s="66">
        <v>410</v>
      </c>
      <c r="K2543" s="66">
        <v>410</v>
      </c>
      <c r="L2543" s="66">
        <v>410</v>
      </c>
      <c r="M2543" s="66">
        <v>410</v>
      </c>
      <c r="N2543" s="66">
        <f>VLOOKUP(A2543,GIS!A:C,3,0)</f>
        <v>410</v>
      </c>
      <c r="O2543" s="66" t="str">
        <f t="shared" si="538"/>
        <v/>
      </c>
      <c r="P2543" s="66" t="str">
        <f t="shared" si="536"/>
        <v/>
      </c>
      <c r="Q2543" s="66">
        <f t="shared" si="539"/>
        <v>410</v>
      </c>
      <c r="R2543" s="66">
        <f t="shared" si="540"/>
        <v>410</v>
      </c>
      <c r="S2543" s="66">
        <f>Q2543-U2543-SUMIFS(条件付き不可!X:X,条件付き不可!E:E,D2543)</f>
        <v>410</v>
      </c>
      <c r="T2543" s="66">
        <f t="shared" si="537"/>
        <v>410</v>
      </c>
      <c r="U2543" s="66">
        <f>IF(COUNTIFS(条件付き不可!$E:$E,$D2543,条件付き不可!$C:$C,条件付き不可!$V$3)&gt;0,Q2543,SUMIFS(条件付き不可!$L:$L,条件付き不可!$E:$E,$D2543,条件付き不可!$C:$C,U$1))</f>
        <v>0</v>
      </c>
      <c r="V2543" s="66">
        <f>IF(COUNTIFS(条件付き不可!$E:$E,$D2543,条件付き不可!$C:$C,条件付き不可!$V$5)&gt;0,Q2543,IFERROR(VLOOKUP(D2543,条件付き不可!E:Y,21,0),0))</f>
        <v>0</v>
      </c>
    </row>
    <row r="2544" spans="1:22">
      <c r="A2544" s="53" t="str">
        <f t="shared" si="541"/>
        <v>064103</v>
      </c>
      <c r="B2544" s="53">
        <v>37</v>
      </c>
      <c r="C2544">
        <v>2543</v>
      </c>
      <c r="D2544">
        <v>64103</v>
      </c>
      <c r="E2544" t="s">
        <v>3045</v>
      </c>
      <c r="F2544" t="s">
        <v>1624</v>
      </c>
      <c r="G2544" t="str">
        <f>VLOOKUP(A2544,GIS!A:B,2,0)</f>
        <v>小金原2</v>
      </c>
      <c r="H2544" t="s">
        <v>1439</v>
      </c>
      <c r="I2544" t="s">
        <v>2622</v>
      </c>
      <c r="J2544" s="66">
        <v>420</v>
      </c>
      <c r="K2544" s="66">
        <v>420</v>
      </c>
      <c r="L2544" s="66">
        <v>420</v>
      </c>
      <c r="M2544" s="66">
        <v>420</v>
      </c>
      <c r="N2544" s="66">
        <f>VLOOKUP(A2544,GIS!A:C,3,0)</f>
        <v>420</v>
      </c>
      <c r="O2544" s="66" t="str">
        <f t="shared" si="538"/>
        <v/>
      </c>
      <c r="P2544" s="66" t="str">
        <f t="shared" si="536"/>
        <v/>
      </c>
      <c r="Q2544" s="66">
        <f t="shared" si="539"/>
        <v>420</v>
      </c>
      <c r="R2544" s="66">
        <f t="shared" si="540"/>
        <v>420</v>
      </c>
      <c r="S2544" s="66">
        <f>Q2544-U2544-SUMIFS(条件付き不可!X:X,条件付き不可!E:E,D2544)</f>
        <v>420</v>
      </c>
      <c r="T2544" s="66">
        <f t="shared" si="537"/>
        <v>420</v>
      </c>
      <c r="U2544" s="66">
        <f>IF(COUNTIFS(条件付き不可!$E:$E,$D2544,条件付き不可!$C:$C,条件付き不可!$V$3)&gt;0,Q2544,SUMIFS(条件付き不可!$L:$L,条件付き不可!$E:$E,$D2544,条件付き不可!$C:$C,U$1))</f>
        <v>0</v>
      </c>
      <c r="V2544" s="66">
        <f>IF(COUNTIFS(条件付き不可!$E:$E,$D2544,条件付き不可!$C:$C,条件付き不可!$V$5)&gt;0,Q2544,IFERROR(VLOOKUP(D2544,条件付き不可!E:Y,21,0),0))</f>
        <v>0</v>
      </c>
    </row>
    <row r="2545" spans="1:22">
      <c r="A2545" s="53" t="str">
        <f t="shared" si="541"/>
        <v>064104</v>
      </c>
      <c r="B2545" s="53">
        <v>37</v>
      </c>
      <c r="C2545">
        <v>2544</v>
      </c>
      <c r="D2545">
        <v>64104</v>
      </c>
      <c r="E2545" t="s">
        <v>3045</v>
      </c>
      <c r="F2545" t="s">
        <v>1624</v>
      </c>
      <c r="G2545" t="str">
        <f>VLOOKUP(A2545,GIS!A:B,2,0)</f>
        <v>小金原3　小金原団地</v>
      </c>
      <c r="H2545" t="s">
        <v>1439</v>
      </c>
      <c r="I2545" t="s">
        <v>2622</v>
      </c>
      <c r="J2545" s="66">
        <v>885</v>
      </c>
      <c r="K2545" s="66">
        <v>885</v>
      </c>
      <c r="L2545" s="66">
        <v>885</v>
      </c>
      <c r="M2545" s="66">
        <v>885</v>
      </c>
      <c r="N2545" s="66">
        <f>VLOOKUP(A2545,GIS!A:C,3,0)</f>
        <v>885</v>
      </c>
      <c r="O2545" s="66" t="str">
        <f t="shared" si="538"/>
        <v/>
      </c>
      <c r="P2545" s="66" t="str">
        <f t="shared" si="536"/>
        <v/>
      </c>
      <c r="Q2545" s="66">
        <f t="shared" si="539"/>
        <v>885</v>
      </c>
      <c r="R2545" s="66">
        <f t="shared" si="540"/>
        <v>885</v>
      </c>
      <c r="S2545" s="66">
        <f>Q2545-U2545-SUMIFS(条件付き不可!X:X,条件付き不可!E:E,D2545)</f>
        <v>885</v>
      </c>
      <c r="T2545" s="66">
        <f t="shared" si="537"/>
        <v>885</v>
      </c>
      <c r="U2545" s="66">
        <f>IF(COUNTIFS(条件付き不可!$E:$E,$D2545,条件付き不可!$C:$C,条件付き不可!$V$3)&gt;0,Q2545,SUMIFS(条件付き不可!$L:$L,条件付き不可!$E:$E,$D2545,条件付き不可!$C:$C,U$1))</f>
        <v>0</v>
      </c>
      <c r="V2545" s="66">
        <f>IF(COUNTIFS(条件付き不可!$E:$E,$D2545,条件付き不可!$C:$C,条件付き不可!$V$5)&gt;0,Q2545,IFERROR(VLOOKUP(D2545,条件付き不可!E:Y,21,0),0))</f>
        <v>0</v>
      </c>
    </row>
    <row r="2546" spans="1:22">
      <c r="A2546" s="53" t="str">
        <f t="shared" si="541"/>
        <v>064105</v>
      </c>
      <c r="B2546" s="53">
        <v>37</v>
      </c>
      <c r="C2546">
        <v>2545</v>
      </c>
      <c r="D2546">
        <v>64105</v>
      </c>
      <c r="E2546" t="s">
        <v>3045</v>
      </c>
      <c r="F2546" t="s">
        <v>1624</v>
      </c>
      <c r="G2546" t="str">
        <f>VLOOKUP(A2546,GIS!A:B,2,0)</f>
        <v>小金原3　みやおか幼稚園</v>
      </c>
      <c r="H2546" t="s">
        <v>1439</v>
      </c>
      <c r="I2546" t="s">
        <v>2622</v>
      </c>
      <c r="J2546" s="66">
        <v>540</v>
      </c>
      <c r="K2546" s="66">
        <v>540</v>
      </c>
      <c r="L2546" s="66">
        <v>540</v>
      </c>
      <c r="M2546" s="66">
        <v>540</v>
      </c>
      <c r="N2546" s="66">
        <f>VLOOKUP(A2546,GIS!A:C,3,0)</f>
        <v>540</v>
      </c>
      <c r="O2546" s="66" t="str">
        <f t="shared" si="538"/>
        <v/>
      </c>
      <c r="P2546" s="66" t="str">
        <f t="shared" si="536"/>
        <v/>
      </c>
      <c r="Q2546" s="66">
        <f t="shared" si="539"/>
        <v>540</v>
      </c>
      <c r="R2546" s="66">
        <f t="shared" si="540"/>
        <v>540</v>
      </c>
      <c r="S2546" s="66">
        <f>Q2546-U2546-SUMIFS(条件付き不可!X:X,条件付き不可!E:E,D2546)</f>
        <v>540</v>
      </c>
      <c r="T2546" s="66">
        <f t="shared" si="537"/>
        <v>540</v>
      </c>
      <c r="U2546" s="66">
        <f>IF(COUNTIFS(条件付き不可!$E:$E,$D2546,条件付き不可!$C:$C,条件付き不可!$V$3)&gt;0,Q2546,SUMIFS(条件付き不可!$L:$L,条件付き不可!$E:$E,$D2546,条件付き不可!$C:$C,U$1))</f>
        <v>0</v>
      </c>
      <c r="V2546" s="66">
        <f>IF(COUNTIFS(条件付き不可!$E:$E,$D2546,条件付き不可!$C:$C,条件付き不可!$V$5)&gt;0,Q2546,IFERROR(VLOOKUP(D2546,条件付き不可!E:Y,21,0),0))</f>
        <v>0</v>
      </c>
    </row>
    <row r="2547" spans="1:22">
      <c r="A2547" s="53" t="str">
        <f t="shared" si="541"/>
        <v>064106</v>
      </c>
      <c r="B2547" s="53">
        <v>37</v>
      </c>
      <c r="C2547">
        <v>2546</v>
      </c>
      <c r="D2547">
        <v>64106</v>
      </c>
      <c r="E2547" t="s">
        <v>3045</v>
      </c>
      <c r="F2547" t="s">
        <v>1624</v>
      </c>
      <c r="G2547" t="str">
        <f>VLOOKUP(A2547,GIS!A:B,2,0)</f>
        <v>小金原4　からす公園</v>
      </c>
      <c r="H2547" t="s">
        <v>1439</v>
      </c>
      <c r="I2547" t="s">
        <v>2622</v>
      </c>
      <c r="J2547" s="66">
        <v>430</v>
      </c>
      <c r="K2547" s="66">
        <v>430</v>
      </c>
      <c r="L2547" s="66">
        <v>430</v>
      </c>
      <c r="M2547" s="66">
        <v>430</v>
      </c>
      <c r="N2547" s="66">
        <f>VLOOKUP(A2547,GIS!A:C,3,0)</f>
        <v>430</v>
      </c>
      <c r="O2547" s="66" t="str">
        <f t="shared" si="538"/>
        <v/>
      </c>
      <c r="P2547" s="66" t="str">
        <f t="shared" si="536"/>
        <v/>
      </c>
      <c r="Q2547" s="66">
        <f t="shared" si="539"/>
        <v>430</v>
      </c>
      <c r="R2547" s="66">
        <f t="shared" si="540"/>
        <v>430</v>
      </c>
      <c r="S2547" s="66">
        <f>Q2547-U2547-SUMIFS(条件付き不可!X:X,条件付き不可!E:E,D2547)</f>
        <v>430</v>
      </c>
      <c r="T2547" s="66">
        <f t="shared" si="537"/>
        <v>430</v>
      </c>
      <c r="U2547" s="66">
        <f>IF(COUNTIFS(条件付き不可!$E:$E,$D2547,条件付き不可!$C:$C,条件付き不可!$V$3)&gt;0,Q2547,SUMIFS(条件付き不可!$L:$L,条件付き不可!$E:$E,$D2547,条件付き不可!$C:$C,U$1))</f>
        <v>0</v>
      </c>
      <c r="V2547" s="66">
        <f>IF(COUNTIFS(条件付き不可!$E:$E,$D2547,条件付き不可!$C:$C,条件付き不可!$V$5)&gt;0,Q2547,IFERROR(VLOOKUP(D2547,条件付き不可!E:Y,21,0),0))</f>
        <v>0</v>
      </c>
    </row>
    <row r="2548" spans="1:22">
      <c r="A2548" s="53" t="str">
        <f t="shared" si="541"/>
        <v>064107</v>
      </c>
      <c r="B2548" s="53">
        <v>37</v>
      </c>
      <c r="C2548">
        <v>2547</v>
      </c>
      <c r="D2548">
        <v>64107</v>
      </c>
      <c r="E2548" t="s">
        <v>3045</v>
      </c>
      <c r="F2548" t="s">
        <v>1624</v>
      </c>
      <c r="G2548" t="str">
        <f>VLOOKUP(A2548,GIS!A:B,2,0)</f>
        <v>小金原4　めじろ公園</v>
      </c>
      <c r="H2548" t="s">
        <v>1439</v>
      </c>
      <c r="I2548" t="s">
        <v>2622</v>
      </c>
      <c r="J2548" s="66">
        <v>590</v>
      </c>
      <c r="K2548" s="66">
        <v>590</v>
      </c>
      <c r="L2548" s="66">
        <v>590</v>
      </c>
      <c r="M2548" s="66">
        <v>590</v>
      </c>
      <c r="N2548" s="66">
        <f>VLOOKUP(A2548,GIS!A:C,3,0)</f>
        <v>590</v>
      </c>
      <c r="O2548" s="66" t="str">
        <f t="shared" si="538"/>
        <v/>
      </c>
      <c r="P2548" s="66" t="str">
        <f t="shared" si="536"/>
        <v/>
      </c>
      <c r="Q2548" s="66">
        <f t="shared" si="539"/>
        <v>590</v>
      </c>
      <c r="R2548" s="66">
        <f t="shared" si="540"/>
        <v>590</v>
      </c>
      <c r="S2548" s="66">
        <f>Q2548-U2548-SUMIFS(条件付き不可!X:X,条件付き不可!E:E,D2548)</f>
        <v>590</v>
      </c>
      <c r="T2548" s="66">
        <f t="shared" si="537"/>
        <v>590</v>
      </c>
      <c r="U2548" s="66">
        <f>IF(COUNTIFS(条件付き不可!$E:$E,$D2548,条件付き不可!$C:$C,条件付き不可!$V$3)&gt;0,Q2548,SUMIFS(条件付き不可!$L:$L,条件付き不可!$E:$E,$D2548,条件付き不可!$C:$C,U$1))</f>
        <v>0</v>
      </c>
      <c r="V2548" s="66">
        <f>IF(COUNTIFS(条件付き不可!$E:$E,$D2548,条件付き不可!$C:$C,条件付き不可!$V$5)&gt;0,Q2548,IFERROR(VLOOKUP(D2548,条件付き不可!E:Y,21,0),0))</f>
        <v>0</v>
      </c>
    </row>
    <row r="2549" spans="1:22">
      <c r="A2549" s="53" t="str">
        <f t="shared" si="541"/>
        <v>064108</v>
      </c>
      <c r="B2549" s="53">
        <v>37</v>
      </c>
      <c r="C2549">
        <v>2548</v>
      </c>
      <c r="D2549">
        <v>64108</v>
      </c>
      <c r="E2549" t="s">
        <v>3045</v>
      </c>
      <c r="F2549" t="s">
        <v>1624</v>
      </c>
      <c r="G2549" t="str">
        <f>VLOOKUP(A2549,GIS!A:B,2,0)</f>
        <v>小金原5　すずめ公園</v>
      </c>
      <c r="H2549" t="s">
        <v>1439</v>
      </c>
      <c r="I2549" t="s">
        <v>2622</v>
      </c>
      <c r="J2549" s="66">
        <v>580</v>
      </c>
      <c r="K2549" s="66">
        <v>580</v>
      </c>
      <c r="L2549" s="66">
        <v>580</v>
      </c>
      <c r="M2549" s="66">
        <v>580</v>
      </c>
      <c r="N2549" s="66">
        <f>VLOOKUP(A2549,GIS!A:C,3,0)</f>
        <v>580</v>
      </c>
      <c r="O2549" s="66" t="str">
        <f t="shared" si="538"/>
        <v/>
      </c>
      <c r="P2549" s="66" t="str">
        <f t="shared" si="536"/>
        <v/>
      </c>
      <c r="Q2549" s="66">
        <f t="shared" si="539"/>
        <v>580</v>
      </c>
      <c r="R2549" s="66">
        <f t="shared" si="540"/>
        <v>580</v>
      </c>
      <c r="S2549" s="66">
        <f>Q2549-U2549-SUMIFS(条件付き不可!X:X,条件付き不可!E:E,D2549)</f>
        <v>580</v>
      </c>
      <c r="T2549" s="66">
        <f t="shared" si="537"/>
        <v>580</v>
      </c>
      <c r="U2549" s="66">
        <f>IF(COUNTIFS(条件付き不可!$E:$E,$D2549,条件付き不可!$C:$C,条件付き不可!$V$3)&gt;0,Q2549,SUMIFS(条件付き不可!$L:$L,条件付き不可!$E:$E,$D2549,条件付き不可!$C:$C,U$1))</f>
        <v>0</v>
      </c>
      <c r="V2549" s="66">
        <f>IF(COUNTIFS(条件付き不可!$E:$E,$D2549,条件付き不可!$C:$C,条件付き不可!$V$5)&gt;0,Q2549,IFERROR(VLOOKUP(D2549,条件付き不可!E:Y,21,0),0))</f>
        <v>0</v>
      </c>
    </row>
    <row r="2550" spans="1:22">
      <c r="A2550" s="53" t="str">
        <f t="shared" si="541"/>
        <v>064109</v>
      </c>
      <c r="B2550" s="53">
        <v>37</v>
      </c>
      <c r="C2550">
        <v>2549</v>
      </c>
      <c r="D2550">
        <v>64109</v>
      </c>
      <c r="E2550" t="s">
        <v>3045</v>
      </c>
      <c r="F2550" t="s">
        <v>1624</v>
      </c>
      <c r="G2550" t="str">
        <f>VLOOKUP(A2550,GIS!A:B,2,0)</f>
        <v>小金原5　うぐいす公園</v>
      </c>
      <c r="H2550" t="s">
        <v>1439</v>
      </c>
      <c r="I2550" t="s">
        <v>2622</v>
      </c>
      <c r="J2550" s="66">
        <v>370</v>
      </c>
      <c r="K2550" s="66">
        <v>370</v>
      </c>
      <c r="L2550" s="66">
        <v>370</v>
      </c>
      <c r="M2550" s="66">
        <v>370</v>
      </c>
      <c r="N2550" s="66">
        <f>VLOOKUP(A2550,GIS!A:C,3,0)</f>
        <v>370</v>
      </c>
      <c r="O2550" s="66" t="str">
        <f t="shared" si="538"/>
        <v/>
      </c>
      <c r="P2550" s="66" t="str">
        <f t="shared" si="536"/>
        <v/>
      </c>
      <c r="Q2550" s="66">
        <f t="shared" si="539"/>
        <v>370</v>
      </c>
      <c r="R2550" s="66">
        <f t="shared" si="540"/>
        <v>370</v>
      </c>
      <c r="S2550" s="66">
        <f>Q2550-U2550-SUMIFS(条件付き不可!X:X,条件付き不可!E:E,D2550)</f>
        <v>370</v>
      </c>
      <c r="T2550" s="66">
        <f t="shared" si="537"/>
        <v>370</v>
      </c>
      <c r="U2550" s="66">
        <f>IF(COUNTIFS(条件付き不可!$E:$E,$D2550,条件付き不可!$C:$C,条件付き不可!$V$3)&gt;0,Q2550,SUMIFS(条件付き不可!$L:$L,条件付き不可!$E:$E,$D2550,条件付き不可!$C:$C,U$1))</f>
        <v>0</v>
      </c>
      <c r="V2550" s="66">
        <f>IF(COUNTIFS(条件付き不可!$E:$E,$D2550,条件付き不可!$C:$C,条件付き不可!$V$5)&gt;0,Q2550,IFERROR(VLOOKUP(D2550,条件付き不可!E:Y,21,0),0))</f>
        <v>0</v>
      </c>
    </row>
    <row r="2551" spans="1:22">
      <c r="A2551" s="53" t="str">
        <f t="shared" si="541"/>
        <v>064110</v>
      </c>
      <c r="B2551" s="53">
        <v>37</v>
      </c>
      <c r="C2551">
        <v>2550</v>
      </c>
      <c r="D2551">
        <v>64110</v>
      </c>
      <c r="E2551" t="s">
        <v>3045</v>
      </c>
      <c r="F2551" t="s">
        <v>1624</v>
      </c>
      <c r="G2551" t="str">
        <f>VLOOKUP(A2551,GIS!A:B,2,0)</f>
        <v>小金原6B</v>
      </c>
      <c r="H2551" t="s">
        <v>1439</v>
      </c>
      <c r="I2551" t="s">
        <v>2622</v>
      </c>
      <c r="J2551" s="66">
        <v>735</v>
      </c>
      <c r="K2551" s="66">
        <v>735</v>
      </c>
      <c r="L2551" s="66">
        <v>735</v>
      </c>
      <c r="M2551" s="66">
        <v>735</v>
      </c>
      <c r="N2551" s="66">
        <f>VLOOKUP(A2551,GIS!A:C,3,0)</f>
        <v>735</v>
      </c>
      <c r="O2551" s="66" t="str">
        <f t="shared" si="538"/>
        <v/>
      </c>
      <c r="P2551" s="66" t="str">
        <f t="shared" si="536"/>
        <v/>
      </c>
      <c r="Q2551" s="66">
        <f t="shared" si="539"/>
        <v>735</v>
      </c>
      <c r="R2551" s="66">
        <f t="shared" si="540"/>
        <v>735</v>
      </c>
      <c r="S2551" s="66">
        <f>Q2551-U2551-SUMIFS(条件付き不可!X:X,条件付き不可!E:E,D2551)</f>
        <v>735</v>
      </c>
      <c r="T2551" s="66">
        <f t="shared" si="537"/>
        <v>735</v>
      </c>
      <c r="U2551" s="66">
        <f>IF(COUNTIFS(条件付き不可!$E:$E,$D2551,条件付き不可!$C:$C,条件付き不可!$V$3)&gt;0,Q2551,SUMIFS(条件付き不可!$L:$L,条件付き不可!$E:$E,$D2551,条件付き不可!$C:$C,U$1))</f>
        <v>0</v>
      </c>
      <c r="V2551" s="66">
        <f>IF(COUNTIFS(条件付き不可!$E:$E,$D2551,条件付き不可!$C:$C,条件付き不可!$V$5)&gt;0,Q2551,IFERROR(VLOOKUP(D2551,条件付き不可!E:Y,21,0),0))</f>
        <v>0</v>
      </c>
    </row>
    <row r="2552" spans="1:22">
      <c r="A2552" s="53" t="str">
        <f t="shared" si="541"/>
        <v>064111</v>
      </c>
      <c r="B2552" s="53">
        <v>37</v>
      </c>
      <c r="C2552">
        <v>2551</v>
      </c>
      <c r="D2552">
        <v>64111</v>
      </c>
      <c r="E2552" t="s">
        <v>3045</v>
      </c>
      <c r="F2552" t="s">
        <v>1624</v>
      </c>
      <c r="G2552" t="str">
        <f>VLOOKUP(A2552,GIS!A:B,2,0)</f>
        <v>小金原6A</v>
      </c>
      <c r="H2552" t="s">
        <v>1439</v>
      </c>
      <c r="I2552" t="s">
        <v>2622</v>
      </c>
      <c r="J2552" s="66">
        <v>460</v>
      </c>
      <c r="K2552" s="66">
        <v>460</v>
      </c>
      <c r="L2552" s="66">
        <v>460</v>
      </c>
      <c r="M2552" s="66">
        <v>460</v>
      </c>
      <c r="N2552" s="66">
        <f>VLOOKUP(A2552,GIS!A:C,3,0)</f>
        <v>460</v>
      </c>
      <c r="O2552" s="66" t="str">
        <f t="shared" si="538"/>
        <v/>
      </c>
      <c r="P2552" s="66" t="str">
        <f t="shared" si="536"/>
        <v/>
      </c>
      <c r="Q2552" s="66">
        <f t="shared" si="539"/>
        <v>460</v>
      </c>
      <c r="R2552" s="66">
        <f t="shared" si="540"/>
        <v>460</v>
      </c>
      <c r="S2552" s="66">
        <f>Q2552-U2552-SUMIFS(条件付き不可!X:X,条件付き不可!E:E,D2552)</f>
        <v>460</v>
      </c>
      <c r="T2552" s="66">
        <f t="shared" si="537"/>
        <v>460</v>
      </c>
      <c r="U2552" s="66">
        <f>IF(COUNTIFS(条件付き不可!$E:$E,$D2552,条件付き不可!$C:$C,条件付き不可!$V$3)&gt;0,Q2552,SUMIFS(条件付き不可!$L:$L,条件付き不可!$E:$E,$D2552,条件付き不可!$C:$C,U$1))</f>
        <v>0</v>
      </c>
      <c r="V2552" s="66">
        <f>IF(COUNTIFS(条件付き不可!$E:$E,$D2552,条件付き不可!$C:$C,条件付き不可!$V$5)&gt;0,Q2552,IFERROR(VLOOKUP(D2552,条件付き不可!E:Y,21,0),0))</f>
        <v>0</v>
      </c>
    </row>
    <row r="2553" spans="1:22">
      <c r="A2553" s="53" t="str">
        <f t="shared" si="541"/>
        <v>064101</v>
      </c>
      <c r="B2553" s="53">
        <v>37</v>
      </c>
      <c r="C2553">
        <v>2552</v>
      </c>
      <c r="D2553">
        <v>64101</v>
      </c>
      <c r="E2553" t="s">
        <v>3045</v>
      </c>
      <c r="F2553" t="s">
        <v>1624</v>
      </c>
      <c r="G2553" t="str">
        <f>VLOOKUP(A2553,GIS!A:B,2,0)</f>
        <v>小金原6松戸北郵便局</v>
      </c>
      <c r="H2553" t="s">
        <v>1439</v>
      </c>
      <c r="I2553" t="s">
        <v>2622</v>
      </c>
      <c r="J2553" s="66">
        <v>430</v>
      </c>
      <c r="K2553" s="66">
        <v>430</v>
      </c>
      <c r="L2553" s="66">
        <v>430</v>
      </c>
      <c r="M2553" s="66">
        <v>430</v>
      </c>
      <c r="N2553" s="66">
        <f>VLOOKUP(A2553,GIS!A:C,3,0)</f>
        <v>430</v>
      </c>
      <c r="O2553" s="66" t="str">
        <f t="shared" si="538"/>
        <v/>
      </c>
      <c r="P2553" s="66" t="str">
        <f t="shared" si="536"/>
        <v/>
      </c>
      <c r="Q2553" s="66">
        <f t="shared" si="539"/>
        <v>430</v>
      </c>
      <c r="R2553" s="66">
        <f t="shared" si="540"/>
        <v>430</v>
      </c>
      <c r="S2553" s="66">
        <f>Q2553-U2553-SUMIFS(条件付き不可!X:X,条件付き不可!E:E,D2553)</f>
        <v>430</v>
      </c>
      <c r="T2553" s="66">
        <f t="shared" si="537"/>
        <v>430</v>
      </c>
      <c r="U2553" s="66">
        <f>IF(COUNTIFS(条件付き不可!$E:$E,$D2553,条件付き不可!$C:$C,条件付き不可!$V$3)&gt;0,Q2553,SUMIFS(条件付き不可!$L:$L,条件付き不可!$E:$E,$D2553,条件付き不可!$C:$C,U$1))</f>
        <v>0</v>
      </c>
      <c r="V2553" s="66">
        <f>IF(COUNTIFS(条件付き不可!$E:$E,$D2553,条件付き不可!$C:$C,条件付き不可!$V$5)&gt;0,Q2553,IFERROR(VLOOKUP(D2553,条件付き不可!E:Y,21,0),0))</f>
        <v>0</v>
      </c>
    </row>
    <row r="2554" spans="1:22">
      <c r="A2554" s="53" t="str">
        <f t="shared" si="541"/>
        <v>064112</v>
      </c>
      <c r="B2554" s="53">
        <v>37</v>
      </c>
      <c r="C2554">
        <v>2553</v>
      </c>
      <c r="D2554">
        <v>64112</v>
      </c>
      <c r="E2554" t="s">
        <v>3045</v>
      </c>
      <c r="F2554" t="s">
        <v>1624</v>
      </c>
      <c r="G2554" t="str">
        <f>VLOOKUP(A2554,GIS!A:B,2,0)</f>
        <v>小金原7　かもめ公園</v>
      </c>
      <c r="H2554" t="s">
        <v>1439</v>
      </c>
      <c r="I2554" t="s">
        <v>2622</v>
      </c>
      <c r="J2554" s="66">
        <v>350</v>
      </c>
      <c r="K2554" s="66">
        <v>350</v>
      </c>
      <c r="L2554" s="66">
        <v>350</v>
      </c>
      <c r="M2554" s="66">
        <v>350</v>
      </c>
      <c r="N2554" s="66">
        <f>VLOOKUP(A2554,GIS!A:C,3,0)</f>
        <v>350</v>
      </c>
      <c r="O2554" s="66" t="str">
        <f t="shared" si="538"/>
        <v/>
      </c>
      <c r="P2554" s="66" t="str">
        <f t="shared" si="536"/>
        <v/>
      </c>
      <c r="Q2554" s="66">
        <f t="shared" si="539"/>
        <v>350</v>
      </c>
      <c r="R2554" s="66">
        <f t="shared" si="540"/>
        <v>350</v>
      </c>
      <c r="S2554" s="66">
        <f>Q2554-U2554-SUMIFS(条件付き不可!X:X,条件付き不可!E:E,D2554)</f>
        <v>350</v>
      </c>
      <c r="T2554" s="66">
        <f t="shared" si="537"/>
        <v>350</v>
      </c>
      <c r="U2554" s="66">
        <f>IF(COUNTIFS(条件付き不可!$E:$E,$D2554,条件付き不可!$C:$C,条件付き不可!$V$3)&gt;0,Q2554,SUMIFS(条件付き不可!$L:$L,条件付き不可!$E:$E,$D2554,条件付き不可!$C:$C,U$1))</f>
        <v>0</v>
      </c>
      <c r="V2554" s="66">
        <f>IF(COUNTIFS(条件付き不可!$E:$E,$D2554,条件付き不可!$C:$C,条件付き不可!$V$5)&gt;0,Q2554,IFERROR(VLOOKUP(D2554,条件付き不可!E:Y,21,0),0))</f>
        <v>0</v>
      </c>
    </row>
    <row r="2555" spans="1:22">
      <c r="A2555" s="53" t="str">
        <f t="shared" si="541"/>
        <v>064174</v>
      </c>
      <c r="B2555" s="53">
        <v>37</v>
      </c>
      <c r="C2555">
        <v>2554</v>
      </c>
      <c r="D2555">
        <v>64174</v>
      </c>
      <c r="E2555" t="s">
        <v>3045</v>
      </c>
      <c r="F2555" t="s">
        <v>1624</v>
      </c>
      <c r="G2555" t="str">
        <f>VLOOKUP(A2555,GIS!A:B,2,0)</f>
        <v>小金原7　栗ケ沢</v>
      </c>
      <c r="H2555" t="s">
        <v>1439</v>
      </c>
      <c r="I2555" t="s">
        <v>2622</v>
      </c>
      <c r="J2555" s="66">
        <v>405</v>
      </c>
      <c r="K2555" s="66">
        <v>405</v>
      </c>
      <c r="L2555" s="66">
        <v>405</v>
      </c>
      <c r="M2555" s="66">
        <v>405</v>
      </c>
      <c r="N2555" s="66">
        <f>VLOOKUP(A2555,GIS!A:C,3,0)</f>
        <v>405</v>
      </c>
      <c r="O2555" s="66" t="str">
        <f t="shared" si="538"/>
        <v/>
      </c>
      <c r="P2555" s="66" t="str">
        <f t="shared" si="536"/>
        <v/>
      </c>
      <c r="Q2555" s="66">
        <f t="shared" si="539"/>
        <v>405</v>
      </c>
      <c r="R2555" s="66">
        <f t="shared" si="540"/>
        <v>405</v>
      </c>
      <c r="S2555" s="66">
        <f>Q2555-U2555-SUMIFS(条件付き不可!X:X,条件付き不可!E:E,D2555)</f>
        <v>405</v>
      </c>
      <c r="T2555" s="66">
        <f t="shared" si="537"/>
        <v>405</v>
      </c>
      <c r="U2555" s="66">
        <f>IF(COUNTIFS(条件付き不可!$E:$E,$D2555,条件付き不可!$C:$C,条件付き不可!$V$3)&gt;0,Q2555,SUMIFS(条件付き不可!$L:$L,条件付き不可!$E:$E,$D2555,条件付き不可!$C:$C,U$1))</f>
        <v>0</v>
      </c>
      <c r="V2555" s="66">
        <f>IF(COUNTIFS(条件付き不可!$E:$E,$D2555,条件付き不可!$C:$C,条件付き不可!$V$5)&gt;0,Q2555,IFERROR(VLOOKUP(D2555,条件付き不可!E:Y,21,0),0))</f>
        <v>0</v>
      </c>
    </row>
    <row r="2556" spans="1:22">
      <c r="A2556" s="53" t="str">
        <f t="shared" si="541"/>
        <v>064113</v>
      </c>
      <c r="B2556" s="53">
        <v>37</v>
      </c>
      <c r="C2556">
        <v>2555</v>
      </c>
      <c r="D2556">
        <v>64113</v>
      </c>
      <c r="E2556" t="s">
        <v>3045</v>
      </c>
      <c r="F2556" t="s">
        <v>1624</v>
      </c>
      <c r="G2556" t="str">
        <f>VLOOKUP(A2556,GIS!A:B,2,0)</f>
        <v>小金原7　栗ヶ沢小学校</v>
      </c>
      <c r="H2556" t="s">
        <v>1439</v>
      </c>
      <c r="I2556" t="s">
        <v>2622</v>
      </c>
      <c r="J2556" s="66">
        <v>430</v>
      </c>
      <c r="K2556" s="66">
        <v>430</v>
      </c>
      <c r="L2556" s="66">
        <v>430</v>
      </c>
      <c r="M2556" s="66">
        <v>430</v>
      </c>
      <c r="N2556" s="66">
        <f>VLOOKUP(A2556,GIS!A:C,3,0)</f>
        <v>430</v>
      </c>
      <c r="O2556" s="66" t="str">
        <f t="shared" si="538"/>
        <v/>
      </c>
      <c r="P2556" s="66" t="str">
        <f t="shared" si="536"/>
        <v/>
      </c>
      <c r="Q2556" s="66">
        <f t="shared" si="539"/>
        <v>430</v>
      </c>
      <c r="R2556" s="66">
        <f t="shared" si="540"/>
        <v>430</v>
      </c>
      <c r="S2556" s="66">
        <f>Q2556-U2556-SUMIFS(条件付き不可!X:X,条件付き不可!E:E,D2556)</f>
        <v>430</v>
      </c>
      <c r="T2556" s="66">
        <f t="shared" si="537"/>
        <v>430</v>
      </c>
      <c r="U2556" s="66">
        <f>IF(COUNTIFS(条件付き不可!$E:$E,$D2556,条件付き不可!$C:$C,条件付き不可!$V$3)&gt;0,Q2556,SUMIFS(条件付き不可!$L:$L,条件付き不可!$E:$E,$D2556,条件付き不可!$C:$C,U$1))</f>
        <v>0</v>
      </c>
      <c r="V2556" s="66">
        <f>IF(COUNTIFS(条件付き不可!$E:$E,$D2556,条件付き不可!$C:$C,条件付き不可!$V$5)&gt;0,Q2556,IFERROR(VLOOKUP(D2556,条件付き不可!E:Y,21,0),0))</f>
        <v>0</v>
      </c>
    </row>
    <row r="2557" spans="1:22">
      <c r="A2557" s="53" t="str">
        <f t="shared" si="541"/>
        <v>064114</v>
      </c>
      <c r="B2557" s="53">
        <v>37</v>
      </c>
      <c r="C2557">
        <v>2556</v>
      </c>
      <c r="D2557">
        <v>64114</v>
      </c>
      <c r="E2557" t="s">
        <v>3045</v>
      </c>
      <c r="F2557" t="s">
        <v>1624</v>
      </c>
      <c r="G2557" t="str">
        <f>VLOOKUP(A2557,GIS!A:B,2,0)</f>
        <v>小金原7　小金原団地</v>
      </c>
      <c r="H2557" t="s">
        <v>1439</v>
      </c>
      <c r="I2557" t="s">
        <v>2622</v>
      </c>
      <c r="J2557" s="66">
        <v>420</v>
      </c>
      <c r="K2557" s="66">
        <v>420</v>
      </c>
      <c r="L2557" s="66">
        <v>420</v>
      </c>
      <c r="M2557" s="66">
        <v>420</v>
      </c>
      <c r="N2557" s="66">
        <f>VLOOKUP(A2557,GIS!A:C,3,0)</f>
        <v>420</v>
      </c>
      <c r="O2557" s="66" t="str">
        <f t="shared" si="538"/>
        <v/>
      </c>
      <c r="P2557" s="66" t="str">
        <f t="shared" si="536"/>
        <v/>
      </c>
      <c r="Q2557" s="66">
        <f t="shared" si="539"/>
        <v>420</v>
      </c>
      <c r="R2557" s="66">
        <f t="shared" si="540"/>
        <v>420</v>
      </c>
      <c r="S2557" s="66">
        <f>Q2557-U2557-SUMIFS(条件付き不可!X:X,条件付き不可!E:E,D2557)</f>
        <v>420</v>
      </c>
      <c r="T2557" s="66">
        <f t="shared" si="537"/>
        <v>420</v>
      </c>
      <c r="U2557" s="66">
        <f>IF(COUNTIFS(条件付き不可!$E:$E,$D2557,条件付き不可!$C:$C,条件付き不可!$V$3)&gt;0,Q2557,SUMIFS(条件付き不可!$L:$L,条件付き不可!$E:$E,$D2557,条件付き不可!$C:$C,U$1))</f>
        <v>0</v>
      </c>
      <c r="V2557" s="66">
        <f>IF(COUNTIFS(条件付き不可!$E:$E,$D2557,条件付き不可!$C:$C,条件付き不可!$V$5)&gt;0,Q2557,IFERROR(VLOOKUP(D2557,条件付き不可!E:Y,21,0),0))</f>
        <v>0</v>
      </c>
    </row>
    <row r="2558" spans="1:22">
      <c r="A2558" s="53" t="str">
        <f t="shared" si="541"/>
        <v>064115</v>
      </c>
      <c r="B2558" s="53">
        <v>37</v>
      </c>
      <c r="C2558">
        <v>2557</v>
      </c>
      <c r="D2558">
        <v>64115</v>
      </c>
      <c r="E2558" t="s">
        <v>3045</v>
      </c>
      <c r="F2558" t="s">
        <v>1624</v>
      </c>
      <c r="G2558" t="str">
        <f>VLOOKUP(A2558,GIS!A:B,2,0)</f>
        <v>小金原8　貝の花小学校</v>
      </c>
      <c r="H2558" t="s">
        <v>1439</v>
      </c>
      <c r="I2558" t="s">
        <v>2622</v>
      </c>
      <c r="J2558" s="66">
        <v>510</v>
      </c>
      <c r="K2558" s="66">
        <v>510</v>
      </c>
      <c r="L2558" s="66">
        <v>510</v>
      </c>
      <c r="M2558" s="66">
        <v>510</v>
      </c>
      <c r="N2558" s="66">
        <f>VLOOKUP(A2558,GIS!A:C,3,0)</f>
        <v>510</v>
      </c>
      <c r="O2558" s="66" t="str">
        <f t="shared" si="538"/>
        <v/>
      </c>
      <c r="P2558" s="66" t="str">
        <f t="shared" si="536"/>
        <v/>
      </c>
      <c r="Q2558" s="66">
        <f t="shared" si="539"/>
        <v>510</v>
      </c>
      <c r="R2558" s="66">
        <f t="shared" si="540"/>
        <v>510</v>
      </c>
      <c r="S2558" s="66">
        <f>Q2558-U2558-SUMIFS(条件付き不可!X:X,条件付き不可!E:E,D2558)</f>
        <v>510</v>
      </c>
      <c r="T2558" s="66">
        <f t="shared" si="537"/>
        <v>510</v>
      </c>
      <c r="U2558" s="66">
        <f>IF(COUNTIFS(条件付き不可!$E:$E,$D2558,条件付き不可!$C:$C,条件付き不可!$V$3)&gt;0,Q2558,SUMIFS(条件付き不可!$L:$L,条件付き不可!$E:$E,$D2558,条件付き不可!$C:$C,U$1))</f>
        <v>0</v>
      </c>
      <c r="V2558" s="66">
        <f>IF(COUNTIFS(条件付き不可!$E:$E,$D2558,条件付き不可!$C:$C,条件付き不可!$V$5)&gt;0,Q2558,IFERROR(VLOOKUP(D2558,条件付き不可!E:Y,21,0),0))</f>
        <v>0</v>
      </c>
    </row>
    <row r="2559" spans="1:22">
      <c r="A2559" s="53" t="str">
        <f t="shared" si="541"/>
        <v>064116</v>
      </c>
      <c r="B2559" s="53">
        <v>37</v>
      </c>
      <c r="C2559">
        <v>2558</v>
      </c>
      <c r="D2559">
        <v>64116</v>
      </c>
      <c r="E2559" t="s">
        <v>3045</v>
      </c>
      <c r="F2559" t="s">
        <v>1624</v>
      </c>
      <c r="G2559" t="str">
        <f>VLOOKUP(A2559,GIS!A:B,2,0)</f>
        <v>小金原9</v>
      </c>
      <c r="H2559" t="s">
        <v>1439</v>
      </c>
      <c r="I2559" t="s">
        <v>2622</v>
      </c>
      <c r="J2559" s="66">
        <v>510</v>
      </c>
      <c r="K2559" s="66">
        <v>510</v>
      </c>
      <c r="L2559" s="66">
        <v>510</v>
      </c>
      <c r="M2559" s="66">
        <v>510</v>
      </c>
      <c r="N2559" s="66">
        <f>VLOOKUP(A2559,GIS!A:C,3,0)</f>
        <v>510</v>
      </c>
      <c r="O2559" s="66" t="str">
        <f t="shared" si="538"/>
        <v/>
      </c>
      <c r="P2559" s="66" t="str">
        <f t="shared" si="536"/>
        <v/>
      </c>
      <c r="Q2559" s="66">
        <f t="shared" si="539"/>
        <v>510</v>
      </c>
      <c r="R2559" s="66">
        <f t="shared" si="540"/>
        <v>510</v>
      </c>
      <c r="S2559" s="66">
        <f>Q2559-U2559-SUMIFS(条件付き不可!X:X,条件付き不可!E:E,D2559)</f>
        <v>510</v>
      </c>
      <c r="T2559" s="66">
        <f t="shared" si="537"/>
        <v>510</v>
      </c>
      <c r="U2559" s="66">
        <f>IF(COUNTIFS(条件付き不可!$E:$E,$D2559,条件付き不可!$C:$C,条件付き不可!$V$3)&gt;0,Q2559,SUMIFS(条件付き不可!$L:$L,条件付き不可!$E:$E,$D2559,条件付き不可!$C:$C,U$1))</f>
        <v>0</v>
      </c>
      <c r="V2559" s="66">
        <f>IF(COUNTIFS(条件付き不可!$E:$E,$D2559,条件付き不可!$C:$C,条件付き不可!$V$5)&gt;0,Q2559,IFERROR(VLOOKUP(D2559,条件付き不可!E:Y,21,0),0))</f>
        <v>0</v>
      </c>
    </row>
    <row r="2560" spans="1:22">
      <c r="A2560" s="53" t="str">
        <f t="shared" si="541"/>
        <v>064117</v>
      </c>
      <c r="B2560" s="53">
        <v>37</v>
      </c>
      <c r="C2560">
        <v>2559</v>
      </c>
      <c r="D2560">
        <v>64117</v>
      </c>
      <c r="E2560" t="s">
        <v>3045</v>
      </c>
      <c r="F2560" t="s">
        <v>1624</v>
      </c>
      <c r="G2560" t="str">
        <f>VLOOKUP(A2560,GIS!A:B,2,0)</f>
        <v>小金原9　ひばり公園</v>
      </c>
      <c r="H2560" t="s">
        <v>1439</v>
      </c>
      <c r="I2560" t="s">
        <v>2622</v>
      </c>
      <c r="J2560" s="66">
        <v>355</v>
      </c>
      <c r="K2560" s="66">
        <v>355</v>
      </c>
      <c r="L2560" s="66">
        <v>355</v>
      </c>
      <c r="M2560" s="66">
        <v>355</v>
      </c>
      <c r="N2560" s="66">
        <f>VLOOKUP(A2560,GIS!A:C,3,0)</f>
        <v>355</v>
      </c>
      <c r="O2560" s="66" t="str">
        <f t="shared" si="538"/>
        <v/>
      </c>
      <c r="P2560" s="66" t="str">
        <f t="shared" si="536"/>
        <v/>
      </c>
      <c r="Q2560" s="66">
        <f t="shared" si="539"/>
        <v>355</v>
      </c>
      <c r="R2560" s="66">
        <f t="shared" si="540"/>
        <v>355</v>
      </c>
      <c r="S2560" s="66">
        <f>Q2560-U2560-SUMIFS(条件付き不可!X:X,条件付き不可!E:E,D2560)</f>
        <v>355</v>
      </c>
      <c r="T2560" s="66">
        <f t="shared" si="537"/>
        <v>355</v>
      </c>
      <c r="U2560" s="66">
        <f>IF(COUNTIFS(条件付き不可!$E:$E,$D2560,条件付き不可!$C:$C,条件付き不可!$V$3)&gt;0,Q2560,SUMIFS(条件付き不可!$L:$L,条件付き不可!$E:$E,$D2560,条件付き不可!$C:$C,U$1))</f>
        <v>0</v>
      </c>
      <c r="V2560" s="66">
        <f>IF(COUNTIFS(条件付き不可!$E:$E,$D2560,条件付き不可!$C:$C,条件付き不可!$V$5)&gt;0,Q2560,IFERROR(VLOOKUP(D2560,条件付き不可!E:Y,21,0),0))</f>
        <v>0</v>
      </c>
    </row>
    <row r="2561" spans="1:22">
      <c r="A2561" s="53" t="str">
        <f t="shared" si="541"/>
        <v>064118</v>
      </c>
      <c r="B2561" s="53">
        <v>37</v>
      </c>
      <c r="C2561">
        <v>2560</v>
      </c>
      <c r="D2561">
        <v>64118</v>
      </c>
      <c r="E2561" t="s">
        <v>3045</v>
      </c>
      <c r="F2561" t="s">
        <v>1624</v>
      </c>
      <c r="G2561" t="str">
        <f>VLOOKUP(A2561,GIS!A:B,2,0)</f>
        <v>栗ヶ沢　松戸養護学校</v>
      </c>
      <c r="H2561" t="s">
        <v>1439</v>
      </c>
      <c r="I2561" t="s">
        <v>2622</v>
      </c>
      <c r="J2561" s="66">
        <v>280</v>
      </c>
      <c r="K2561" s="66">
        <v>280</v>
      </c>
      <c r="L2561" s="66">
        <v>280</v>
      </c>
      <c r="M2561" s="66">
        <v>280</v>
      </c>
      <c r="N2561" s="66">
        <f>VLOOKUP(A2561,GIS!A:C,3,0)</f>
        <v>280</v>
      </c>
      <c r="O2561" s="66" t="str">
        <f t="shared" si="538"/>
        <v/>
      </c>
      <c r="P2561" s="66" t="str">
        <f t="shared" ref="P2561:P2624" si="542">IF(J2561=K2561,IF(J2561=L2561,"","✕"),"✕")</f>
        <v/>
      </c>
      <c r="Q2561" s="66">
        <f t="shared" si="539"/>
        <v>280</v>
      </c>
      <c r="R2561" s="66">
        <f t="shared" si="540"/>
        <v>280</v>
      </c>
      <c r="S2561" s="66">
        <f>Q2561-U2561-SUMIFS(条件付き不可!X:X,条件付き不可!E:E,D2561)</f>
        <v>280</v>
      </c>
      <c r="T2561" s="66">
        <f t="shared" si="537"/>
        <v>280</v>
      </c>
      <c r="U2561" s="66">
        <f>IF(COUNTIFS(条件付き不可!$E:$E,$D2561,条件付き不可!$C:$C,条件付き不可!$V$3)&gt;0,Q2561,SUMIFS(条件付き不可!$L:$L,条件付き不可!$E:$E,$D2561,条件付き不可!$C:$C,U$1))</f>
        <v>0</v>
      </c>
      <c r="V2561" s="66">
        <f>IF(COUNTIFS(条件付き不可!$E:$E,$D2561,条件付き不可!$C:$C,条件付き不可!$V$5)&gt;0,Q2561,IFERROR(VLOOKUP(D2561,条件付き不可!E:Y,21,0),0))</f>
        <v>0</v>
      </c>
    </row>
    <row r="2562" spans="1:22">
      <c r="A2562" s="53" t="str">
        <f t="shared" si="541"/>
        <v>064119</v>
      </c>
      <c r="B2562" s="53">
        <v>37</v>
      </c>
      <c r="C2562">
        <v>2561</v>
      </c>
      <c r="D2562">
        <v>64119</v>
      </c>
      <c r="E2562" t="s">
        <v>3045</v>
      </c>
      <c r="F2562" t="s">
        <v>1624</v>
      </c>
      <c r="G2562" t="str">
        <f>VLOOKUP(A2562,GIS!A:B,2,0)</f>
        <v>金が作　佐野公民館</v>
      </c>
      <c r="H2562" t="s">
        <v>1439</v>
      </c>
      <c r="I2562" t="s">
        <v>2622</v>
      </c>
      <c r="J2562" s="66">
        <v>500</v>
      </c>
      <c r="K2562" s="66">
        <v>500</v>
      </c>
      <c r="L2562" s="66">
        <v>500</v>
      </c>
      <c r="M2562" s="66">
        <v>500</v>
      </c>
      <c r="N2562" s="66">
        <f>VLOOKUP(A2562,GIS!A:C,3,0)</f>
        <v>500</v>
      </c>
      <c r="O2562" s="66" t="str">
        <f t="shared" si="538"/>
        <v/>
      </c>
      <c r="P2562" s="66" t="str">
        <f t="shared" si="542"/>
        <v/>
      </c>
      <c r="Q2562" s="66">
        <f t="shared" si="539"/>
        <v>500</v>
      </c>
      <c r="R2562" s="66">
        <f t="shared" si="540"/>
        <v>500</v>
      </c>
      <c r="S2562" s="66">
        <f>Q2562-U2562-SUMIFS(条件付き不可!X:X,条件付き不可!E:E,D2562)</f>
        <v>500</v>
      </c>
      <c r="T2562" s="66">
        <f t="shared" si="537"/>
        <v>500</v>
      </c>
      <c r="U2562" s="66">
        <f>IF(COUNTIFS(条件付き不可!$E:$E,$D2562,条件付き不可!$C:$C,条件付き不可!$V$3)&gt;0,Q2562,SUMIFS(条件付き不可!$L:$L,条件付き不可!$E:$E,$D2562,条件付き不可!$C:$C,U$1))</f>
        <v>0</v>
      </c>
      <c r="V2562" s="66">
        <f>IF(COUNTIFS(条件付き不可!$E:$E,$D2562,条件付き不可!$C:$C,条件付き不可!$V$5)&gt;0,Q2562,IFERROR(VLOOKUP(D2562,条件付き不可!E:Y,21,0),0))</f>
        <v>0</v>
      </c>
    </row>
    <row r="2563" spans="1:22">
      <c r="A2563" s="53" t="str">
        <f t="shared" si="541"/>
        <v>064128</v>
      </c>
      <c r="B2563" s="53">
        <v>37</v>
      </c>
      <c r="C2563">
        <v>2562</v>
      </c>
      <c r="D2563">
        <v>64128</v>
      </c>
      <c r="E2563" t="s">
        <v>3045</v>
      </c>
      <c r="F2563" t="s">
        <v>1645</v>
      </c>
      <c r="G2563" t="str">
        <f>VLOOKUP(A2563,GIS!A:B,2,0)</f>
        <v>根木内ケアハウス</v>
      </c>
      <c r="H2563" t="s">
        <v>1439</v>
      </c>
      <c r="I2563" t="s">
        <v>2622</v>
      </c>
      <c r="J2563" s="66">
        <v>385</v>
      </c>
      <c r="K2563" s="66">
        <v>385</v>
      </c>
      <c r="L2563" s="66">
        <v>385</v>
      </c>
      <c r="M2563" s="66">
        <v>385</v>
      </c>
      <c r="N2563" s="66">
        <f>VLOOKUP(A2563,GIS!A:C,3,0)</f>
        <v>385</v>
      </c>
      <c r="O2563" s="66" t="str">
        <f t="shared" si="538"/>
        <v/>
      </c>
      <c r="P2563" s="66" t="str">
        <f t="shared" si="542"/>
        <v/>
      </c>
      <c r="Q2563" s="66">
        <f t="shared" si="539"/>
        <v>385</v>
      </c>
      <c r="R2563" s="66">
        <f t="shared" si="540"/>
        <v>385</v>
      </c>
      <c r="S2563" s="66">
        <f>Q2563-U2563-SUMIFS(条件付き不可!X:X,条件付き不可!E:E,D2563)</f>
        <v>385</v>
      </c>
      <c r="T2563" s="66">
        <f t="shared" si="537"/>
        <v>385</v>
      </c>
      <c r="U2563" s="66">
        <f>IF(COUNTIFS(条件付き不可!$E:$E,$D2563,条件付き不可!$C:$C,条件付き不可!$V$3)&gt;0,Q2563,SUMIFS(条件付き不可!$L:$L,条件付き不可!$E:$E,$D2563,条件付き不可!$C:$C,U$1))</f>
        <v>0</v>
      </c>
      <c r="V2563" s="66">
        <f>IF(COUNTIFS(条件付き不可!$E:$E,$D2563,条件付き不可!$C:$C,条件付き不可!$V$5)&gt;0,Q2563,IFERROR(VLOOKUP(D2563,条件付き不可!E:Y,21,0),0))</f>
        <v>0</v>
      </c>
    </row>
    <row r="2564" spans="1:22">
      <c r="A2564" s="53" t="str">
        <f t="shared" si="541"/>
        <v>064129</v>
      </c>
      <c r="B2564" s="53">
        <v>37</v>
      </c>
      <c r="C2564">
        <v>2563</v>
      </c>
      <c r="D2564">
        <v>64129</v>
      </c>
      <c r="E2564" t="s">
        <v>3045</v>
      </c>
      <c r="F2564" t="s">
        <v>1645</v>
      </c>
      <c r="G2564" t="str">
        <f>VLOOKUP(A2564,GIS!A:B,2,0)</f>
        <v>根木内　ラミ－ユ松戸</v>
      </c>
      <c r="H2564" t="s">
        <v>1439</v>
      </c>
      <c r="I2564" t="s">
        <v>2622</v>
      </c>
      <c r="J2564" s="66">
        <v>550</v>
      </c>
      <c r="K2564" s="66">
        <v>550</v>
      </c>
      <c r="L2564" s="66">
        <v>550</v>
      </c>
      <c r="M2564" s="66">
        <v>550</v>
      </c>
      <c r="N2564" s="66">
        <f>VLOOKUP(A2564,GIS!A:C,3,0)</f>
        <v>550</v>
      </c>
      <c r="O2564" s="66" t="str">
        <f t="shared" si="538"/>
        <v/>
      </c>
      <c r="P2564" s="66" t="str">
        <f t="shared" si="542"/>
        <v/>
      </c>
      <c r="Q2564" s="66">
        <f t="shared" si="539"/>
        <v>550</v>
      </c>
      <c r="R2564" s="66">
        <f t="shared" si="540"/>
        <v>550</v>
      </c>
      <c r="S2564" s="66">
        <f>Q2564-U2564-SUMIFS(条件付き不可!X:X,条件付き不可!E:E,D2564)</f>
        <v>550</v>
      </c>
      <c r="T2564" s="66">
        <f t="shared" si="537"/>
        <v>550</v>
      </c>
      <c r="U2564" s="66">
        <f>IF(COUNTIFS(条件付き不可!$E:$E,$D2564,条件付き不可!$C:$C,条件付き不可!$V$3)&gt;0,Q2564,SUMIFS(条件付き不可!$L:$L,条件付き不可!$E:$E,$D2564,条件付き不可!$C:$C,U$1))</f>
        <v>0</v>
      </c>
      <c r="V2564" s="66">
        <f>IF(COUNTIFS(条件付き不可!$E:$E,$D2564,条件付き不可!$C:$C,条件付き不可!$V$5)&gt;0,Q2564,IFERROR(VLOOKUP(D2564,条件付き不可!E:Y,21,0),0))</f>
        <v>0</v>
      </c>
    </row>
    <row r="2565" spans="1:22">
      <c r="A2565" s="53" t="str">
        <f t="shared" si="541"/>
        <v>064130</v>
      </c>
      <c r="B2565" s="53">
        <v>37</v>
      </c>
      <c r="C2565">
        <v>2564</v>
      </c>
      <c r="D2565">
        <v>64130</v>
      </c>
      <c r="E2565" t="s">
        <v>3045</v>
      </c>
      <c r="F2565" t="s">
        <v>1645</v>
      </c>
      <c r="G2565" t="str">
        <f>VLOOKUP(A2565,GIS!A:B,2,0)</f>
        <v>根木内東小学校</v>
      </c>
      <c r="H2565" t="s">
        <v>1439</v>
      </c>
      <c r="I2565" t="s">
        <v>2622</v>
      </c>
      <c r="J2565" s="66">
        <v>470</v>
      </c>
      <c r="K2565" s="66">
        <v>470</v>
      </c>
      <c r="L2565" s="66">
        <v>470</v>
      </c>
      <c r="M2565" s="66">
        <v>470</v>
      </c>
      <c r="N2565" s="66">
        <f>VLOOKUP(A2565,GIS!A:C,3,0)</f>
        <v>470</v>
      </c>
      <c r="O2565" s="66" t="str">
        <f t="shared" si="538"/>
        <v/>
      </c>
      <c r="P2565" s="66" t="str">
        <f t="shared" si="542"/>
        <v/>
      </c>
      <c r="Q2565" s="66">
        <f t="shared" si="539"/>
        <v>470</v>
      </c>
      <c r="R2565" s="66">
        <f t="shared" si="540"/>
        <v>470</v>
      </c>
      <c r="S2565" s="66">
        <f>Q2565-U2565-SUMIFS(条件付き不可!X:X,条件付き不可!E:E,D2565)</f>
        <v>470</v>
      </c>
      <c r="T2565" s="66">
        <f t="shared" si="537"/>
        <v>470</v>
      </c>
      <c r="U2565" s="66">
        <f>IF(COUNTIFS(条件付き不可!$E:$E,$D2565,条件付き不可!$C:$C,条件付き不可!$V$3)&gt;0,Q2565,SUMIFS(条件付き不可!$L:$L,条件付き不可!$E:$E,$D2565,条件付き不可!$C:$C,U$1))</f>
        <v>0</v>
      </c>
      <c r="V2565" s="66">
        <f>IF(COUNTIFS(条件付き不可!$E:$E,$D2565,条件付き不可!$C:$C,条件付き不可!$V$5)&gt;0,Q2565,IFERROR(VLOOKUP(D2565,条件付き不可!E:Y,21,0),0))</f>
        <v>0</v>
      </c>
    </row>
    <row r="2566" spans="1:22">
      <c r="A2566" s="53" t="str">
        <f t="shared" si="541"/>
        <v>064131</v>
      </c>
      <c r="B2566" s="53">
        <v>37</v>
      </c>
      <c r="C2566">
        <v>2565</v>
      </c>
      <c r="D2566">
        <v>64131</v>
      </c>
      <c r="E2566" t="s">
        <v>3045</v>
      </c>
      <c r="F2566" t="s">
        <v>1645</v>
      </c>
      <c r="G2566" t="str">
        <f>VLOOKUP(A2566,GIS!A:B,2,0)</f>
        <v>久保平賀</v>
      </c>
      <c r="H2566" t="s">
        <v>1439</v>
      </c>
      <c r="I2566" t="s">
        <v>2622</v>
      </c>
      <c r="J2566" s="66">
        <v>435</v>
      </c>
      <c r="K2566" s="66">
        <v>435</v>
      </c>
      <c r="L2566" s="66">
        <v>435</v>
      </c>
      <c r="M2566" s="66">
        <v>435</v>
      </c>
      <c r="N2566" s="66">
        <f>VLOOKUP(A2566,GIS!A:C,3,0)</f>
        <v>435</v>
      </c>
      <c r="O2566" s="66" t="str">
        <f t="shared" si="538"/>
        <v/>
      </c>
      <c r="P2566" s="66" t="str">
        <f t="shared" si="542"/>
        <v/>
      </c>
      <c r="Q2566" s="66">
        <f t="shared" si="539"/>
        <v>435</v>
      </c>
      <c r="R2566" s="66">
        <f t="shared" si="540"/>
        <v>435</v>
      </c>
      <c r="S2566" s="66">
        <f>Q2566-U2566-SUMIFS(条件付き不可!X:X,条件付き不可!E:E,D2566)</f>
        <v>435</v>
      </c>
      <c r="T2566" s="66">
        <f t="shared" si="537"/>
        <v>435</v>
      </c>
      <c r="U2566" s="66">
        <f>IF(COUNTIFS(条件付き不可!$E:$E,$D2566,条件付き不可!$C:$C,条件付き不可!$V$3)&gt;0,Q2566,SUMIFS(条件付き不可!$L:$L,条件付き不可!$E:$E,$D2566,条件付き不可!$C:$C,U$1))</f>
        <v>0</v>
      </c>
      <c r="V2566" s="66">
        <f>IF(COUNTIFS(条件付き不可!$E:$E,$D2566,条件付き不可!$C:$C,条件付き不可!$V$5)&gt;0,Q2566,IFERROR(VLOOKUP(D2566,条件付き不可!E:Y,21,0),0))</f>
        <v>0</v>
      </c>
    </row>
    <row r="2567" spans="1:22">
      <c r="A2567" s="53" t="str">
        <f t="shared" si="541"/>
        <v>064132</v>
      </c>
      <c r="B2567" s="53">
        <v>37</v>
      </c>
      <c r="C2567">
        <v>2566</v>
      </c>
      <c r="D2567">
        <v>64132</v>
      </c>
      <c r="E2567" t="s">
        <v>3045</v>
      </c>
      <c r="F2567" t="s">
        <v>1645</v>
      </c>
      <c r="G2567" t="str">
        <f>VLOOKUP(A2567,GIS!A:B,2,0)</f>
        <v>小金きよし4・5</v>
      </c>
      <c r="H2567" t="s">
        <v>1439</v>
      </c>
      <c r="I2567" t="s">
        <v>2622</v>
      </c>
      <c r="J2567" s="66">
        <v>430</v>
      </c>
      <c r="K2567" s="66">
        <v>430</v>
      </c>
      <c r="L2567" s="66">
        <v>430</v>
      </c>
      <c r="M2567" s="66">
        <v>430</v>
      </c>
      <c r="N2567" s="66">
        <f>VLOOKUP(A2567,GIS!A:C,3,0)</f>
        <v>430</v>
      </c>
      <c r="O2567" s="66" t="str">
        <f t="shared" si="538"/>
        <v/>
      </c>
      <c r="P2567" s="66" t="str">
        <f t="shared" si="542"/>
        <v/>
      </c>
      <c r="Q2567" s="66">
        <f t="shared" si="539"/>
        <v>430</v>
      </c>
      <c r="R2567" s="66">
        <f t="shared" si="540"/>
        <v>430</v>
      </c>
      <c r="S2567" s="66">
        <f>Q2567-U2567-SUMIFS(条件付き不可!X:X,条件付き不可!E:E,D2567)</f>
        <v>430</v>
      </c>
      <c r="T2567" s="66">
        <f t="shared" si="537"/>
        <v>430</v>
      </c>
      <c r="U2567" s="66">
        <f>IF(COUNTIFS(条件付き不可!$E:$E,$D2567,条件付き不可!$C:$C,条件付き不可!$V$3)&gt;0,Q2567,SUMIFS(条件付き不可!$L:$L,条件付き不可!$E:$E,$D2567,条件付き不可!$C:$C,U$1))</f>
        <v>0</v>
      </c>
      <c r="V2567" s="66">
        <f>IF(COUNTIFS(条件付き不可!$E:$E,$D2567,条件付き不可!$C:$C,条件付き不可!$V$5)&gt;0,Q2567,IFERROR(VLOOKUP(D2567,条件付き不可!E:Y,21,0),0))</f>
        <v>0</v>
      </c>
    </row>
    <row r="2568" spans="1:22">
      <c r="A2568" s="53" t="str">
        <f t="shared" si="541"/>
        <v>064133</v>
      </c>
      <c r="B2568" s="53">
        <v>37</v>
      </c>
      <c r="C2568">
        <v>2567</v>
      </c>
      <c r="D2568">
        <v>64133</v>
      </c>
      <c r="E2568" t="s">
        <v>3045</v>
      </c>
      <c r="F2568" t="s">
        <v>1651</v>
      </c>
      <c r="G2568" t="str">
        <f>VLOOKUP(A2568,GIS!A:B,2,0)</f>
        <v>八ヶ崎1</v>
      </c>
      <c r="H2568" t="s">
        <v>1439</v>
      </c>
      <c r="I2568" t="s">
        <v>2622</v>
      </c>
      <c r="J2568" s="66">
        <v>470</v>
      </c>
      <c r="K2568" s="66">
        <v>470</v>
      </c>
      <c r="L2568" s="66">
        <v>470</v>
      </c>
      <c r="M2568" s="66">
        <v>470</v>
      </c>
      <c r="N2568" s="66">
        <f>VLOOKUP(A2568,GIS!A:C,3,0)</f>
        <v>470</v>
      </c>
      <c r="O2568" s="66" t="str">
        <f t="shared" si="538"/>
        <v/>
      </c>
      <c r="P2568" s="66" t="str">
        <f t="shared" si="542"/>
        <v/>
      </c>
      <c r="Q2568" s="66">
        <f t="shared" si="539"/>
        <v>470</v>
      </c>
      <c r="R2568" s="66">
        <f t="shared" si="540"/>
        <v>470</v>
      </c>
      <c r="S2568" s="66">
        <f>Q2568-U2568-SUMIFS(条件付き不可!X:X,条件付き不可!E:E,D2568)</f>
        <v>470</v>
      </c>
      <c r="T2568" s="66">
        <f t="shared" si="537"/>
        <v>470</v>
      </c>
      <c r="U2568" s="66">
        <f>IF(COUNTIFS(条件付き不可!$E:$E,$D2568,条件付き不可!$C:$C,条件付き不可!$V$3)&gt;0,Q2568,SUMIFS(条件付き不可!$L:$L,条件付き不可!$E:$E,$D2568,条件付き不可!$C:$C,U$1))</f>
        <v>0</v>
      </c>
      <c r="V2568" s="66">
        <f>IF(COUNTIFS(条件付き不可!$E:$E,$D2568,条件付き不可!$C:$C,条件付き不可!$V$5)&gt;0,Q2568,IFERROR(VLOOKUP(D2568,条件付き不可!E:Y,21,0),0))</f>
        <v>0</v>
      </c>
    </row>
    <row r="2569" spans="1:22">
      <c r="A2569" s="53" t="str">
        <f t="shared" si="541"/>
        <v>064134</v>
      </c>
      <c r="B2569" s="53">
        <v>37</v>
      </c>
      <c r="C2569">
        <v>2568</v>
      </c>
      <c r="D2569">
        <v>64134</v>
      </c>
      <c r="E2569" t="s">
        <v>3045</v>
      </c>
      <c r="F2569" t="s">
        <v>1651</v>
      </c>
      <c r="G2569" t="str">
        <f>VLOOKUP(A2569,GIS!A:B,2,0)</f>
        <v>八ヶ崎2</v>
      </c>
      <c r="H2569" t="s">
        <v>1439</v>
      </c>
      <c r="I2569" t="s">
        <v>2622</v>
      </c>
      <c r="J2569" s="66">
        <v>495</v>
      </c>
      <c r="K2569" s="66">
        <v>495</v>
      </c>
      <c r="L2569" s="66">
        <v>495</v>
      </c>
      <c r="M2569" s="66">
        <v>495</v>
      </c>
      <c r="N2569" s="66">
        <f>VLOOKUP(A2569,GIS!A:C,3,0)</f>
        <v>495</v>
      </c>
      <c r="O2569" s="66" t="str">
        <f t="shared" si="538"/>
        <v/>
      </c>
      <c r="P2569" s="66" t="str">
        <f t="shared" si="542"/>
        <v/>
      </c>
      <c r="Q2569" s="66">
        <f t="shared" si="539"/>
        <v>495</v>
      </c>
      <c r="R2569" s="66">
        <f t="shared" si="540"/>
        <v>495</v>
      </c>
      <c r="S2569" s="66">
        <f>Q2569-U2569-SUMIFS(条件付き不可!X:X,条件付き不可!E:E,D2569)</f>
        <v>495</v>
      </c>
      <c r="T2569" s="66">
        <f t="shared" si="537"/>
        <v>495</v>
      </c>
      <c r="U2569" s="66">
        <f>IF(COUNTIFS(条件付き不可!$E:$E,$D2569,条件付き不可!$C:$C,条件付き不可!$V$3)&gt;0,Q2569,SUMIFS(条件付き不可!$L:$L,条件付き不可!$E:$E,$D2569,条件付き不可!$C:$C,U$1))</f>
        <v>0</v>
      </c>
      <c r="V2569" s="66">
        <f>IF(COUNTIFS(条件付き不可!$E:$E,$D2569,条件付き不可!$C:$C,条件付き不可!$V$5)&gt;0,Q2569,IFERROR(VLOOKUP(D2569,条件付き不可!E:Y,21,0),0))</f>
        <v>0</v>
      </c>
    </row>
    <row r="2570" spans="1:22">
      <c r="A2570" s="53" t="str">
        <f t="shared" si="541"/>
        <v>064135</v>
      </c>
      <c r="B2570" s="53">
        <v>37</v>
      </c>
      <c r="C2570">
        <v>2569</v>
      </c>
      <c r="D2570">
        <v>64135</v>
      </c>
      <c r="E2570" t="s">
        <v>3045</v>
      </c>
      <c r="F2570" t="s">
        <v>1651</v>
      </c>
      <c r="G2570" t="str">
        <f>VLOOKUP(A2570,GIS!A:B,2,0)</f>
        <v>八ヶ崎3A</v>
      </c>
      <c r="H2570" t="s">
        <v>1439</v>
      </c>
      <c r="I2570" t="s">
        <v>2622</v>
      </c>
      <c r="J2570" s="66">
        <v>545</v>
      </c>
      <c r="K2570" s="66">
        <v>545</v>
      </c>
      <c r="L2570" s="66">
        <v>545</v>
      </c>
      <c r="M2570" s="66">
        <v>545</v>
      </c>
      <c r="N2570" s="66">
        <f>VLOOKUP(A2570,GIS!A:C,3,0)</f>
        <v>545</v>
      </c>
      <c r="O2570" s="66" t="str">
        <f t="shared" si="538"/>
        <v/>
      </c>
      <c r="P2570" s="66" t="str">
        <f t="shared" si="542"/>
        <v/>
      </c>
      <c r="Q2570" s="66">
        <f t="shared" si="539"/>
        <v>545</v>
      </c>
      <c r="R2570" s="66">
        <f t="shared" si="540"/>
        <v>545</v>
      </c>
      <c r="S2570" s="66">
        <f>Q2570-U2570-SUMIFS(条件付き不可!X:X,条件付き不可!E:E,D2570)</f>
        <v>545</v>
      </c>
      <c r="T2570" s="66">
        <f t="shared" ref="T2570:T2633" si="543">Q2570-V2570</f>
        <v>545</v>
      </c>
      <c r="U2570" s="66">
        <f>IF(COUNTIFS(条件付き不可!$E:$E,$D2570,条件付き不可!$C:$C,条件付き不可!$V$3)&gt;0,Q2570,SUMIFS(条件付き不可!$L:$L,条件付き不可!$E:$E,$D2570,条件付き不可!$C:$C,U$1))</f>
        <v>0</v>
      </c>
      <c r="V2570" s="66">
        <f>IF(COUNTIFS(条件付き不可!$E:$E,$D2570,条件付き不可!$C:$C,条件付き不可!$V$5)&gt;0,Q2570,IFERROR(VLOOKUP(D2570,条件付き不可!E:Y,21,0),0))</f>
        <v>0</v>
      </c>
    </row>
    <row r="2571" spans="1:22">
      <c r="A2571" s="53" t="str">
        <f t="shared" si="541"/>
        <v>064136</v>
      </c>
      <c r="B2571" s="53">
        <v>37</v>
      </c>
      <c r="C2571">
        <v>2570</v>
      </c>
      <c r="D2571">
        <v>64136</v>
      </c>
      <c r="E2571" t="s">
        <v>3045</v>
      </c>
      <c r="F2571" t="s">
        <v>1651</v>
      </c>
      <c r="G2571" t="str">
        <f>VLOOKUP(A2571,GIS!A:B,2,0)</f>
        <v>八ヶ崎3B</v>
      </c>
      <c r="H2571" t="s">
        <v>1439</v>
      </c>
      <c r="I2571" t="s">
        <v>2622</v>
      </c>
      <c r="J2571" s="66">
        <v>620</v>
      </c>
      <c r="K2571" s="66">
        <v>620</v>
      </c>
      <c r="L2571" s="66">
        <v>620</v>
      </c>
      <c r="M2571" s="66">
        <v>620</v>
      </c>
      <c r="N2571" s="66">
        <f>VLOOKUP(A2571,GIS!A:C,3,0)</f>
        <v>620</v>
      </c>
      <c r="O2571" s="66" t="str">
        <f t="shared" si="538"/>
        <v/>
      </c>
      <c r="P2571" s="66" t="str">
        <f t="shared" si="542"/>
        <v/>
      </c>
      <c r="Q2571" s="66">
        <f t="shared" si="539"/>
        <v>620</v>
      </c>
      <c r="R2571" s="66">
        <f t="shared" si="540"/>
        <v>620</v>
      </c>
      <c r="S2571" s="66">
        <f>Q2571-U2571-SUMIFS(条件付き不可!X:X,条件付き不可!E:E,D2571)</f>
        <v>620</v>
      </c>
      <c r="T2571" s="66">
        <f t="shared" si="543"/>
        <v>620</v>
      </c>
      <c r="U2571" s="66">
        <f>IF(COUNTIFS(条件付き不可!$E:$E,$D2571,条件付き不可!$C:$C,条件付き不可!$V$3)&gt;0,Q2571,SUMIFS(条件付き不可!$L:$L,条件付き不可!$E:$E,$D2571,条件付き不可!$C:$C,U$1))</f>
        <v>0</v>
      </c>
      <c r="V2571" s="66">
        <f>IF(COUNTIFS(条件付き不可!$E:$E,$D2571,条件付き不可!$C:$C,条件付き不可!$V$5)&gt;0,Q2571,IFERROR(VLOOKUP(D2571,条件付き不可!E:Y,21,0),0))</f>
        <v>0</v>
      </c>
    </row>
    <row r="2572" spans="1:22">
      <c r="A2572" s="53" t="str">
        <f t="shared" si="541"/>
        <v>064137</v>
      </c>
      <c r="B2572" s="53">
        <v>37</v>
      </c>
      <c r="C2572">
        <v>2571</v>
      </c>
      <c r="D2572">
        <v>64137</v>
      </c>
      <c r="E2572" t="s">
        <v>3045</v>
      </c>
      <c r="F2572" t="s">
        <v>1651</v>
      </c>
      <c r="G2572" t="str">
        <f>VLOOKUP(A2572,GIS!A:B,2,0)</f>
        <v>八ヶ崎4</v>
      </c>
      <c r="H2572" t="s">
        <v>1439</v>
      </c>
      <c r="I2572" t="s">
        <v>2622</v>
      </c>
      <c r="J2572" s="66">
        <v>505</v>
      </c>
      <c r="K2572" s="66">
        <v>505</v>
      </c>
      <c r="L2572" s="66">
        <v>505</v>
      </c>
      <c r="M2572" s="66">
        <v>505</v>
      </c>
      <c r="N2572" s="66">
        <f>VLOOKUP(A2572,GIS!A:C,3,0)</f>
        <v>505</v>
      </c>
      <c r="O2572" s="66" t="str">
        <f t="shared" si="538"/>
        <v/>
      </c>
      <c r="P2572" s="66" t="str">
        <f t="shared" si="542"/>
        <v/>
      </c>
      <c r="Q2572" s="66">
        <f t="shared" si="539"/>
        <v>505</v>
      </c>
      <c r="R2572" s="66">
        <f t="shared" si="540"/>
        <v>505</v>
      </c>
      <c r="S2572" s="66">
        <f>Q2572-U2572-SUMIFS(条件付き不可!X:X,条件付き不可!E:E,D2572)</f>
        <v>505</v>
      </c>
      <c r="T2572" s="66">
        <f t="shared" si="543"/>
        <v>505</v>
      </c>
      <c r="U2572" s="66">
        <f>IF(COUNTIFS(条件付き不可!$E:$E,$D2572,条件付き不可!$C:$C,条件付き不可!$V$3)&gt;0,Q2572,SUMIFS(条件付き不可!$L:$L,条件付き不可!$E:$E,$D2572,条件付き不可!$C:$C,U$1))</f>
        <v>0</v>
      </c>
      <c r="V2572" s="66">
        <f>IF(COUNTIFS(条件付き不可!$E:$E,$D2572,条件付き不可!$C:$C,条件付き不可!$V$5)&gt;0,Q2572,IFERROR(VLOOKUP(D2572,条件付き不可!E:Y,21,0),0))</f>
        <v>0</v>
      </c>
    </row>
    <row r="2573" spans="1:22">
      <c r="A2573" s="53" t="str">
        <f t="shared" si="541"/>
        <v>064138</v>
      </c>
      <c r="B2573" s="53">
        <v>37</v>
      </c>
      <c r="C2573">
        <v>2572</v>
      </c>
      <c r="D2573">
        <v>64138</v>
      </c>
      <c r="E2573" t="s">
        <v>3045</v>
      </c>
      <c r="F2573" t="s">
        <v>1651</v>
      </c>
      <c r="G2573" t="str">
        <f>VLOOKUP(A2573,GIS!A:B,2,0)</f>
        <v>八ヶ崎5A</v>
      </c>
      <c r="H2573" t="s">
        <v>1439</v>
      </c>
      <c r="I2573" t="s">
        <v>2622</v>
      </c>
      <c r="J2573" s="66">
        <v>385</v>
      </c>
      <c r="K2573" s="66">
        <v>385</v>
      </c>
      <c r="L2573" s="66">
        <v>385</v>
      </c>
      <c r="M2573" s="66">
        <v>385</v>
      </c>
      <c r="N2573" s="66">
        <f>VLOOKUP(A2573,GIS!A:C,3,0)</f>
        <v>385</v>
      </c>
      <c r="O2573" s="66" t="str">
        <f t="shared" si="538"/>
        <v/>
      </c>
      <c r="P2573" s="66" t="str">
        <f t="shared" si="542"/>
        <v/>
      </c>
      <c r="Q2573" s="66">
        <f t="shared" si="539"/>
        <v>385</v>
      </c>
      <c r="R2573" s="66">
        <f t="shared" si="540"/>
        <v>385</v>
      </c>
      <c r="S2573" s="66">
        <f>Q2573-U2573-SUMIFS(条件付き不可!X:X,条件付き不可!E:E,D2573)</f>
        <v>385</v>
      </c>
      <c r="T2573" s="66">
        <f t="shared" si="543"/>
        <v>385</v>
      </c>
      <c r="U2573" s="66">
        <f>IF(COUNTIFS(条件付き不可!$E:$E,$D2573,条件付き不可!$C:$C,条件付き不可!$V$3)&gt;0,Q2573,SUMIFS(条件付き不可!$L:$L,条件付き不可!$E:$E,$D2573,条件付き不可!$C:$C,U$1))</f>
        <v>0</v>
      </c>
      <c r="V2573" s="66">
        <f>IF(COUNTIFS(条件付き不可!$E:$E,$D2573,条件付き不可!$C:$C,条件付き不可!$V$5)&gt;0,Q2573,IFERROR(VLOOKUP(D2573,条件付き不可!E:Y,21,0),0))</f>
        <v>0</v>
      </c>
    </row>
    <row r="2574" spans="1:22">
      <c r="A2574" s="53" t="str">
        <f t="shared" si="541"/>
        <v>064171</v>
      </c>
      <c r="B2574" s="53">
        <v>37</v>
      </c>
      <c r="C2574">
        <v>2573</v>
      </c>
      <c r="D2574">
        <v>64171</v>
      </c>
      <c r="E2574" t="s">
        <v>3045</v>
      </c>
      <c r="F2574" t="s">
        <v>1651</v>
      </c>
      <c r="G2574" t="str">
        <f>VLOOKUP(A2574,GIS!A:B,2,0)</f>
        <v>八ヶ崎5B</v>
      </c>
      <c r="H2574" t="s">
        <v>1439</v>
      </c>
      <c r="I2574" t="s">
        <v>2622</v>
      </c>
      <c r="J2574" s="66">
        <v>370</v>
      </c>
      <c r="K2574" s="66">
        <v>370</v>
      </c>
      <c r="L2574" s="66">
        <v>370</v>
      </c>
      <c r="M2574" s="66">
        <v>370</v>
      </c>
      <c r="N2574" s="66">
        <f>VLOOKUP(A2574,GIS!A:C,3,0)</f>
        <v>370</v>
      </c>
      <c r="O2574" s="66" t="str">
        <f t="shared" si="538"/>
        <v/>
      </c>
      <c r="P2574" s="66" t="str">
        <f t="shared" si="542"/>
        <v/>
      </c>
      <c r="Q2574" s="66">
        <f t="shared" si="539"/>
        <v>370</v>
      </c>
      <c r="R2574" s="66">
        <f t="shared" si="540"/>
        <v>370</v>
      </c>
      <c r="S2574" s="66">
        <f>Q2574-U2574-SUMIFS(条件付き不可!X:X,条件付き不可!E:E,D2574)</f>
        <v>370</v>
      </c>
      <c r="T2574" s="66">
        <f t="shared" si="543"/>
        <v>370</v>
      </c>
      <c r="U2574" s="66">
        <f>IF(COUNTIFS(条件付き不可!$E:$E,$D2574,条件付き不可!$C:$C,条件付き不可!$V$3)&gt;0,Q2574,SUMIFS(条件付き不可!$L:$L,条件付き不可!$E:$E,$D2574,条件付き不可!$C:$C,U$1))</f>
        <v>0</v>
      </c>
      <c r="V2574" s="66">
        <f>IF(COUNTIFS(条件付き不可!$E:$E,$D2574,条件付き不可!$C:$C,条件付き不可!$V$5)&gt;0,Q2574,IFERROR(VLOOKUP(D2574,条件付き不可!E:Y,21,0),0))</f>
        <v>0</v>
      </c>
    </row>
    <row r="2575" spans="1:22">
      <c r="A2575" s="53" t="str">
        <f t="shared" si="541"/>
        <v>064139</v>
      </c>
      <c r="B2575" s="53">
        <v>37</v>
      </c>
      <c r="C2575">
        <v>2574</v>
      </c>
      <c r="D2575">
        <v>64139</v>
      </c>
      <c r="E2575" t="s">
        <v>3045</v>
      </c>
      <c r="F2575" t="s">
        <v>1651</v>
      </c>
      <c r="G2575" t="str">
        <f>VLOOKUP(A2575,GIS!A:B,2,0)</f>
        <v>八ヶ崎6　八ヶ崎小学校</v>
      </c>
      <c r="H2575" t="s">
        <v>1439</v>
      </c>
      <c r="I2575" t="s">
        <v>2622</v>
      </c>
      <c r="J2575" s="66">
        <v>385</v>
      </c>
      <c r="K2575" s="66">
        <v>385</v>
      </c>
      <c r="L2575" s="66">
        <v>385</v>
      </c>
      <c r="M2575" s="66">
        <v>385</v>
      </c>
      <c r="N2575" s="66">
        <f>VLOOKUP(A2575,GIS!A:C,3,0)</f>
        <v>385</v>
      </c>
      <c r="O2575" s="66" t="str">
        <f t="shared" si="538"/>
        <v/>
      </c>
      <c r="P2575" s="66" t="str">
        <f t="shared" si="542"/>
        <v/>
      </c>
      <c r="Q2575" s="66">
        <f t="shared" si="539"/>
        <v>385</v>
      </c>
      <c r="R2575" s="66">
        <f t="shared" si="540"/>
        <v>385</v>
      </c>
      <c r="S2575" s="66">
        <f>Q2575-U2575-SUMIFS(条件付き不可!X:X,条件付き不可!E:E,D2575)</f>
        <v>385</v>
      </c>
      <c r="T2575" s="66">
        <f t="shared" si="543"/>
        <v>385</v>
      </c>
      <c r="U2575" s="66">
        <f>IF(COUNTIFS(条件付き不可!$E:$E,$D2575,条件付き不可!$C:$C,条件付き不可!$V$3)&gt;0,Q2575,SUMIFS(条件付き不可!$L:$L,条件付き不可!$E:$E,$D2575,条件付き不可!$C:$C,U$1))</f>
        <v>0</v>
      </c>
      <c r="V2575" s="66">
        <f>IF(COUNTIFS(条件付き不可!$E:$E,$D2575,条件付き不可!$C:$C,条件付き不可!$V$5)&gt;0,Q2575,IFERROR(VLOOKUP(D2575,条件付き不可!E:Y,21,0),0))</f>
        <v>0</v>
      </c>
    </row>
    <row r="2576" spans="1:22">
      <c r="A2576" s="53" t="str">
        <f t="shared" si="541"/>
        <v>064140</v>
      </c>
      <c r="B2576" s="53">
        <v>37</v>
      </c>
      <c r="C2576">
        <v>2575</v>
      </c>
      <c r="D2576">
        <v>64140</v>
      </c>
      <c r="E2576" t="s">
        <v>3045</v>
      </c>
      <c r="F2576" t="s">
        <v>1651</v>
      </c>
      <c r="G2576" t="str">
        <f>VLOOKUP(A2576,GIS!A:B,2,0)</f>
        <v>八ヶ崎6</v>
      </c>
      <c r="H2576" t="s">
        <v>1439</v>
      </c>
      <c r="I2576" t="s">
        <v>2622</v>
      </c>
      <c r="J2576" s="66">
        <v>485</v>
      </c>
      <c r="K2576" s="66">
        <v>485</v>
      </c>
      <c r="L2576" s="66">
        <v>485</v>
      </c>
      <c r="M2576" s="66">
        <v>485</v>
      </c>
      <c r="N2576" s="66">
        <f>VLOOKUP(A2576,GIS!A:C,3,0)</f>
        <v>485</v>
      </c>
      <c r="O2576" s="66" t="str">
        <f t="shared" si="538"/>
        <v/>
      </c>
      <c r="P2576" s="66" t="str">
        <f t="shared" si="542"/>
        <v/>
      </c>
      <c r="Q2576" s="66">
        <f t="shared" si="539"/>
        <v>485</v>
      </c>
      <c r="R2576" s="66">
        <f t="shared" si="540"/>
        <v>485</v>
      </c>
      <c r="S2576" s="66">
        <f>Q2576-U2576-SUMIFS(条件付き不可!X:X,条件付き不可!E:E,D2576)</f>
        <v>485</v>
      </c>
      <c r="T2576" s="66">
        <f t="shared" si="543"/>
        <v>485</v>
      </c>
      <c r="U2576" s="66">
        <f>IF(COUNTIFS(条件付き不可!$E:$E,$D2576,条件付き不可!$C:$C,条件付き不可!$V$3)&gt;0,Q2576,SUMIFS(条件付き不可!$L:$L,条件付き不可!$E:$E,$D2576,条件付き不可!$C:$C,U$1))</f>
        <v>0</v>
      </c>
      <c r="V2576" s="66">
        <f>IF(COUNTIFS(条件付き不可!$E:$E,$D2576,条件付き不可!$C:$C,条件付き不可!$V$5)&gt;0,Q2576,IFERROR(VLOOKUP(D2576,条件付き不可!E:Y,21,0),0))</f>
        <v>0</v>
      </c>
    </row>
    <row r="2577" spans="1:22">
      <c r="A2577" s="53" t="str">
        <f t="shared" si="541"/>
        <v>064175</v>
      </c>
      <c r="B2577" s="53">
        <v>37</v>
      </c>
      <c r="C2577">
        <v>2576</v>
      </c>
      <c r="D2577">
        <v>64175</v>
      </c>
      <c r="E2577" t="s">
        <v>3045</v>
      </c>
      <c r="F2577" t="s">
        <v>1651</v>
      </c>
      <c r="G2577" t="str">
        <f>VLOOKUP(A2577,GIS!A:B,2,0)</f>
        <v>八ヶ崎6・7</v>
      </c>
      <c r="H2577" t="s">
        <v>1439</v>
      </c>
      <c r="I2577" t="s">
        <v>2622</v>
      </c>
      <c r="J2577" s="66">
        <v>460</v>
      </c>
      <c r="K2577" s="66">
        <v>460</v>
      </c>
      <c r="L2577" s="66">
        <v>460</v>
      </c>
      <c r="M2577" s="66">
        <v>460</v>
      </c>
      <c r="N2577" s="66">
        <f>VLOOKUP(A2577,GIS!A:C,3,0)</f>
        <v>460</v>
      </c>
      <c r="O2577" s="66" t="str">
        <f t="shared" si="538"/>
        <v/>
      </c>
      <c r="P2577" s="66" t="str">
        <f t="shared" si="542"/>
        <v/>
      </c>
      <c r="Q2577" s="66">
        <f t="shared" si="539"/>
        <v>460</v>
      </c>
      <c r="R2577" s="66">
        <f t="shared" si="540"/>
        <v>460</v>
      </c>
      <c r="S2577" s="66">
        <f>Q2577-U2577-SUMIFS(条件付き不可!X:X,条件付き不可!E:E,D2577)</f>
        <v>460</v>
      </c>
      <c r="T2577" s="66">
        <f t="shared" si="543"/>
        <v>460</v>
      </c>
      <c r="U2577" s="66">
        <f>IF(COUNTIFS(条件付き不可!$E:$E,$D2577,条件付き不可!$C:$C,条件付き不可!$V$3)&gt;0,Q2577,SUMIFS(条件付き不可!$L:$L,条件付き不可!$E:$E,$D2577,条件付き不可!$C:$C,U$1))</f>
        <v>0</v>
      </c>
      <c r="V2577" s="66">
        <f>IF(COUNTIFS(条件付き不可!$E:$E,$D2577,条件付き不可!$C:$C,条件付き不可!$V$5)&gt;0,Q2577,IFERROR(VLOOKUP(D2577,条件付き不可!E:Y,21,0),0))</f>
        <v>0</v>
      </c>
    </row>
    <row r="2578" spans="1:22">
      <c r="A2578" s="53" t="str">
        <f t="shared" si="541"/>
        <v>064141</v>
      </c>
      <c r="B2578" s="53">
        <v>37</v>
      </c>
      <c r="C2578">
        <v>2577</v>
      </c>
      <c r="D2578">
        <v>64141</v>
      </c>
      <c r="E2578" t="s">
        <v>3045</v>
      </c>
      <c r="F2578" t="s">
        <v>1651</v>
      </c>
      <c r="G2578" t="str">
        <f>VLOOKUP(A2578,GIS!A:B,2,0)</f>
        <v>八ヶ崎7</v>
      </c>
      <c r="H2578" t="s">
        <v>1439</v>
      </c>
      <c r="I2578" t="s">
        <v>2622</v>
      </c>
      <c r="J2578" s="66">
        <v>610</v>
      </c>
      <c r="K2578" s="66">
        <v>610</v>
      </c>
      <c r="L2578" s="66">
        <v>610</v>
      </c>
      <c r="M2578" s="66">
        <v>610</v>
      </c>
      <c r="N2578" s="66">
        <f>VLOOKUP(A2578,GIS!A:C,3,0)</f>
        <v>610</v>
      </c>
      <c r="O2578" s="66" t="str">
        <f t="shared" si="538"/>
        <v/>
      </c>
      <c r="P2578" s="66" t="str">
        <f t="shared" si="542"/>
        <v/>
      </c>
      <c r="Q2578" s="66">
        <f t="shared" si="539"/>
        <v>610</v>
      </c>
      <c r="R2578" s="66">
        <f t="shared" si="540"/>
        <v>610</v>
      </c>
      <c r="S2578" s="66">
        <f>Q2578-U2578-SUMIFS(条件付き不可!X:X,条件付き不可!E:E,D2578)</f>
        <v>610</v>
      </c>
      <c r="T2578" s="66">
        <f t="shared" si="543"/>
        <v>610</v>
      </c>
      <c r="U2578" s="66">
        <f>IF(COUNTIFS(条件付き不可!$E:$E,$D2578,条件付き不可!$C:$C,条件付き不可!$V$3)&gt;0,Q2578,SUMIFS(条件付き不可!$L:$L,条件付き不可!$E:$E,$D2578,条件付き不可!$C:$C,U$1))</f>
        <v>0</v>
      </c>
      <c r="V2578" s="66">
        <f>IF(COUNTIFS(条件付き不可!$E:$E,$D2578,条件付き不可!$C:$C,条件付き不可!$V$5)&gt;0,Q2578,IFERROR(VLOOKUP(D2578,条件付き不可!E:Y,21,0),0))</f>
        <v>0</v>
      </c>
    </row>
    <row r="2579" spans="1:22">
      <c r="A2579" s="53" t="str">
        <f t="shared" si="541"/>
        <v>064142</v>
      </c>
      <c r="B2579" s="53">
        <v>37</v>
      </c>
      <c r="C2579">
        <v>2578</v>
      </c>
      <c r="D2579">
        <v>64142</v>
      </c>
      <c r="E2579" t="s">
        <v>3045</v>
      </c>
      <c r="F2579" t="s">
        <v>1651</v>
      </c>
      <c r="G2579" t="str">
        <f>VLOOKUP(A2579,GIS!A:B,2,0)</f>
        <v>八ヶ崎8</v>
      </c>
      <c r="H2579" t="s">
        <v>1439</v>
      </c>
      <c r="I2579" t="s">
        <v>2622</v>
      </c>
      <c r="J2579" s="66">
        <v>660</v>
      </c>
      <c r="K2579" s="66">
        <v>660</v>
      </c>
      <c r="L2579" s="66">
        <v>660</v>
      </c>
      <c r="M2579" s="66">
        <v>660</v>
      </c>
      <c r="N2579" s="66">
        <f>VLOOKUP(A2579,GIS!A:C,3,0)</f>
        <v>660</v>
      </c>
      <c r="O2579" s="66" t="str">
        <f t="shared" si="538"/>
        <v/>
      </c>
      <c r="P2579" s="66" t="str">
        <f t="shared" si="542"/>
        <v/>
      </c>
      <c r="Q2579" s="66">
        <f t="shared" si="539"/>
        <v>660</v>
      </c>
      <c r="R2579" s="66">
        <f t="shared" si="540"/>
        <v>660</v>
      </c>
      <c r="S2579" s="66">
        <f>Q2579-U2579-SUMIFS(条件付き不可!X:X,条件付き不可!E:E,D2579)</f>
        <v>660</v>
      </c>
      <c r="T2579" s="66">
        <f t="shared" si="543"/>
        <v>660</v>
      </c>
      <c r="U2579" s="66">
        <f>IF(COUNTIFS(条件付き不可!$E:$E,$D2579,条件付き不可!$C:$C,条件付き不可!$V$3)&gt;0,Q2579,SUMIFS(条件付き不可!$L:$L,条件付き不可!$E:$E,$D2579,条件付き不可!$C:$C,U$1))</f>
        <v>0</v>
      </c>
      <c r="V2579" s="66">
        <f>IF(COUNTIFS(条件付き不可!$E:$E,$D2579,条件付き不可!$C:$C,条件付き不可!$V$5)&gt;0,Q2579,IFERROR(VLOOKUP(D2579,条件付き不可!E:Y,21,0),0))</f>
        <v>0</v>
      </c>
    </row>
    <row r="2580" spans="1:22">
      <c r="A2580" s="53" t="str">
        <f t="shared" si="541"/>
        <v>064143</v>
      </c>
      <c r="B2580" s="53">
        <v>37</v>
      </c>
      <c r="C2580">
        <v>2579</v>
      </c>
      <c r="D2580">
        <v>64143</v>
      </c>
      <c r="E2580" t="s">
        <v>3045</v>
      </c>
      <c r="F2580" t="s">
        <v>1651</v>
      </c>
      <c r="G2580" t="str">
        <f>VLOOKUP(A2580,GIS!A:B,2,0)</f>
        <v>八ヶ崎　緑町</v>
      </c>
      <c r="H2580" t="s">
        <v>1439</v>
      </c>
      <c r="I2580" t="s">
        <v>2622</v>
      </c>
      <c r="J2580" s="66">
        <v>475</v>
      </c>
      <c r="K2580" s="66">
        <v>475</v>
      </c>
      <c r="L2580" s="66">
        <v>475</v>
      </c>
      <c r="M2580" s="66">
        <v>475</v>
      </c>
      <c r="N2580" s="66">
        <f>VLOOKUP(A2580,GIS!A:C,3,0)</f>
        <v>475</v>
      </c>
      <c r="O2580" s="66" t="str">
        <f t="shared" ref="O2580:O2643" si="544">IF(J2580=N2580,"","✕")</f>
        <v/>
      </c>
      <c r="P2580" s="66" t="str">
        <f t="shared" si="542"/>
        <v/>
      </c>
      <c r="Q2580" s="66">
        <f t="shared" ref="Q2580:Q2643" si="545">N2580</f>
        <v>475</v>
      </c>
      <c r="R2580" s="66">
        <f t="shared" ref="R2580:R2643" si="546">Q2580-U2580</f>
        <v>475</v>
      </c>
      <c r="S2580" s="66">
        <f>Q2580-U2580-SUMIFS(条件付き不可!X:X,条件付き不可!E:E,D2580)</f>
        <v>475</v>
      </c>
      <c r="T2580" s="66">
        <f t="shared" si="543"/>
        <v>475</v>
      </c>
      <c r="U2580" s="66">
        <f>IF(COUNTIFS(条件付き不可!$E:$E,$D2580,条件付き不可!$C:$C,条件付き不可!$V$3)&gt;0,Q2580,SUMIFS(条件付き不可!$L:$L,条件付き不可!$E:$E,$D2580,条件付き不可!$C:$C,U$1))</f>
        <v>0</v>
      </c>
      <c r="V2580" s="66">
        <f>IF(COUNTIFS(条件付き不可!$E:$E,$D2580,条件付き不可!$C:$C,条件付き不可!$V$5)&gt;0,Q2580,IFERROR(VLOOKUP(D2580,条件付き不可!E:Y,21,0),0))</f>
        <v>0</v>
      </c>
    </row>
    <row r="2581" spans="1:22">
      <c r="A2581" s="53" t="str">
        <f t="shared" si="541"/>
        <v>064144</v>
      </c>
      <c r="B2581" s="53">
        <v>37</v>
      </c>
      <c r="C2581">
        <v>2580</v>
      </c>
      <c r="D2581">
        <v>64144</v>
      </c>
      <c r="E2581" t="s">
        <v>3045</v>
      </c>
      <c r="F2581" t="s">
        <v>1665</v>
      </c>
      <c r="G2581" t="str">
        <f>VLOOKUP(A2581,GIS!A:B,2,0)</f>
        <v>三ヶ月島谷台公園</v>
      </c>
      <c r="H2581" t="s">
        <v>1439</v>
      </c>
      <c r="I2581" t="s">
        <v>2622</v>
      </c>
      <c r="J2581" s="66">
        <v>495</v>
      </c>
      <c r="K2581" s="66">
        <v>495</v>
      </c>
      <c r="L2581" s="66">
        <v>495</v>
      </c>
      <c r="M2581" s="66">
        <v>495</v>
      </c>
      <c r="N2581" s="66">
        <f>VLOOKUP(A2581,GIS!A:C,3,0)</f>
        <v>495</v>
      </c>
      <c r="O2581" s="66" t="str">
        <f t="shared" si="544"/>
        <v/>
      </c>
      <c r="P2581" s="66" t="str">
        <f t="shared" si="542"/>
        <v/>
      </c>
      <c r="Q2581" s="66">
        <f t="shared" si="545"/>
        <v>495</v>
      </c>
      <c r="R2581" s="66">
        <f t="shared" si="546"/>
        <v>495</v>
      </c>
      <c r="S2581" s="66">
        <f>Q2581-U2581-SUMIFS(条件付き不可!X:X,条件付き不可!E:E,D2581)</f>
        <v>495</v>
      </c>
      <c r="T2581" s="66">
        <f t="shared" si="543"/>
        <v>495</v>
      </c>
      <c r="U2581" s="66">
        <f>IF(COUNTIFS(条件付き不可!$E:$E,$D2581,条件付き不可!$C:$C,条件付き不可!$V$3)&gt;0,Q2581,SUMIFS(条件付き不可!$L:$L,条件付き不可!$E:$E,$D2581,条件付き不可!$C:$C,U$1))</f>
        <v>0</v>
      </c>
      <c r="V2581" s="66">
        <f>IF(COUNTIFS(条件付き不可!$E:$E,$D2581,条件付き不可!$C:$C,条件付き不可!$V$5)&gt;0,Q2581,IFERROR(VLOOKUP(D2581,条件付き不可!E:Y,21,0),0))</f>
        <v>0</v>
      </c>
    </row>
    <row r="2582" spans="1:22">
      <c r="A2582" s="53" t="str">
        <f t="shared" si="541"/>
        <v>064172</v>
      </c>
      <c r="B2582" s="53">
        <v>37</v>
      </c>
      <c r="C2582">
        <v>2581</v>
      </c>
      <c r="D2582">
        <v>64172</v>
      </c>
      <c r="E2582" t="s">
        <v>3045</v>
      </c>
      <c r="F2582" t="s">
        <v>1665</v>
      </c>
      <c r="G2582" t="str">
        <f>VLOOKUP(A2582,GIS!A:B,2,0)</f>
        <v>三ヶ月</v>
      </c>
      <c r="H2582" t="s">
        <v>1439</v>
      </c>
      <c r="I2582" t="s">
        <v>2622</v>
      </c>
      <c r="J2582" s="66">
        <v>580</v>
      </c>
      <c r="K2582" s="66">
        <v>580</v>
      </c>
      <c r="L2582" s="66">
        <v>580</v>
      </c>
      <c r="M2582" s="66">
        <v>580</v>
      </c>
      <c r="N2582" s="66">
        <f>VLOOKUP(A2582,GIS!A:C,3,0)</f>
        <v>580</v>
      </c>
      <c r="O2582" s="66" t="str">
        <f t="shared" si="544"/>
        <v/>
      </c>
      <c r="P2582" s="66" t="str">
        <f t="shared" si="542"/>
        <v/>
      </c>
      <c r="Q2582" s="66">
        <f t="shared" si="545"/>
        <v>580</v>
      </c>
      <c r="R2582" s="66">
        <f t="shared" si="546"/>
        <v>580</v>
      </c>
      <c r="S2582" s="66">
        <f>Q2582-U2582-SUMIFS(条件付き不可!X:X,条件付き不可!E:E,D2582)</f>
        <v>580</v>
      </c>
      <c r="T2582" s="66">
        <f t="shared" si="543"/>
        <v>580</v>
      </c>
      <c r="U2582" s="66">
        <f>IF(COUNTIFS(条件付き不可!$E:$E,$D2582,条件付き不可!$C:$C,条件付き不可!$V$3)&gt;0,Q2582,SUMIFS(条件付き不可!$L:$L,条件付き不可!$E:$E,$D2582,条件付き不可!$C:$C,U$1))</f>
        <v>0</v>
      </c>
      <c r="V2582" s="66">
        <f>IF(COUNTIFS(条件付き不可!$E:$E,$D2582,条件付き不可!$C:$C,条件付き不可!$V$5)&gt;0,Q2582,IFERROR(VLOOKUP(D2582,条件付き不可!E:Y,21,0),0))</f>
        <v>0</v>
      </c>
    </row>
    <row r="2583" spans="1:22">
      <c r="A2583" s="53" t="str">
        <f t="shared" si="541"/>
        <v>064145</v>
      </c>
      <c r="B2583" s="53">
        <v>37</v>
      </c>
      <c r="C2583">
        <v>2582</v>
      </c>
      <c r="D2583">
        <v>64145</v>
      </c>
      <c r="E2583" t="s">
        <v>3045</v>
      </c>
      <c r="F2583" t="s">
        <v>1665</v>
      </c>
      <c r="G2583" t="str">
        <f>VLOOKUP(A2583,GIS!A:B,2,0)</f>
        <v>二ツ木　幸谷小学校</v>
      </c>
      <c r="H2583" t="s">
        <v>1439</v>
      </c>
      <c r="I2583" t="s">
        <v>2622</v>
      </c>
      <c r="J2583" s="66">
        <v>345</v>
      </c>
      <c r="K2583" s="66">
        <v>345</v>
      </c>
      <c r="L2583" s="66">
        <v>345</v>
      </c>
      <c r="M2583" s="66">
        <v>345</v>
      </c>
      <c r="N2583" s="66">
        <f>VLOOKUP(A2583,GIS!A:C,3,0)</f>
        <v>345</v>
      </c>
      <c r="O2583" s="66" t="str">
        <f t="shared" si="544"/>
        <v/>
      </c>
      <c r="P2583" s="66" t="str">
        <f t="shared" si="542"/>
        <v/>
      </c>
      <c r="Q2583" s="66">
        <f t="shared" si="545"/>
        <v>345</v>
      </c>
      <c r="R2583" s="66">
        <f t="shared" si="546"/>
        <v>345</v>
      </c>
      <c r="S2583" s="66">
        <f>Q2583-U2583-SUMIFS(条件付き不可!X:X,条件付き不可!E:E,D2583)</f>
        <v>345</v>
      </c>
      <c r="T2583" s="66">
        <f t="shared" si="543"/>
        <v>345</v>
      </c>
      <c r="U2583" s="66">
        <f>IF(COUNTIFS(条件付き不可!$E:$E,$D2583,条件付き不可!$C:$C,条件付き不可!$V$3)&gt;0,Q2583,SUMIFS(条件付き不可!$L:$L,条件付き不可!$E:$E,$D2583,条件付き不可!$C:$C,U$1))</f>
        <v>0</v>
      </c>
      <c r="V2583" s="66">
        <f>IF(COUNTIFS(条件付き不可!$E:$E,$D2583,条件付き不可!$C:$C,条件付き不可!$V$5)&gt;0,Q2583,IFERROR(VLOOKUP(D2583,条件付き不可!E:Y,21,0),0))</f>
        <v>0</v>
      </c>
    </row>
    <row r="2584" spans="1:22">
      <c r="A2584" s="53" t="str">
        <f t="shared" si="541"/>
        <v>064146</v>
      </c>
      <c r="B2584" s="53">
        <v>37</v>
      </c>
      <c r="C2584">
        <v>2583</v>
      </c>
      <c r="D2584">
        <v>64146</v>
      </c>
      <c r="E2584" t="s">
        <v>3045</v>
      </c>
      <c r="F2584" t="s">
        <v>1665</v>
      </c>
      <c r="G2584" t="str">
        <f>VLOOKUP(A2584,GIS!A:B,2,0)</f>
        <v>二ツ木ニ三ヶ丘幼稚園</v>
      </c>
      <c r="H2584" t="s">
        <v>1439</v>
      </c>
      <c r="I2584" t="s">
        <v>2622</v>
      </c>
      <c r="J2584" s="66">
        <v>420</v>
      </c>
      <c r="K2584" s="66">
        <v>420</v>
      </c>
      <c r="L2584" s="66">
        <v>420</v>
      </c>
      <c r="M2584" s="66">
        <v>420</v>
      </c>
      <c r="N2584" s="66">
        <f>VLOOKUP(A2584,GIS!A:C,3,0)</f>
        <v>420</v>
      </c>
      <c r="O2584" s="66" t="str">
        <f t="shared" si="544"/>
        <v/>
      </c>
      <c r="P2584" s="66" t="str">
        <f t="shared" si="542"/>
        <v/>
      </c>
      <c r="Q2584" s="66">
        <f t="shared" si="545"/>
        <v>420</v>
      </c>
      <c r="R2584" s="66">
        <f t="shared" si="546"/>
        <v>420</v>
      </c>
      <c r="S2584" s="66">
        <f>Q2584-U2584-SUMIFS(条件付き不可!X:X,条件付き不可!E:E,D2584)</f>
        <v>420</v>
      </c>
      <c r="T2584" s="66">
        <f t="shared" si="543"/>
        <v>420</v>
      </c>
      <c r="U2584" s="66">
        <f>IF(COUNTIFS(条件付き不可!$E:$E,$D2584,条件付き不可!$C:$C,条件付き不可!$V$3)&gt;0,Q2584,SUMIFS(条件付き不可!$L:$L,条件付き不可!$E:$E,$D2584,条件付き不可!$C:$C,U$1))</f>
        <v>0</v>
      </c>
      <c r="V2584" s="66">
        <f>IF(COUNTIFS(条件付き不可!$E:$E,$D2584,条件付き不可!$C:$C,条件付き不可!$V$5)&gt;0,Q2584,IFERROR(VLOOKUP(D2584,条件付き不可!E:Y,21,0),0))</f>
        <v>0</v>
      </c>
    </row>
    <row r="2585" spans="1:22">
      <c r="A2585" s="53" t="str">
        <f t="shared" si="541"/>
        <v>064147</v>
      </c>
      <c r="B2585" s="53">
        <v>37</v>
      </c>
      <c r="C2585">
        <v>2584</v>
      </c>
      <c r="D2585">
        <v>64147</v>
      </c>
      <c r="E2585" t="s">
        <v>3045</v>
      </c>
      <c r="F2585" t="s">
        <v>1665</v>
      </c>
      <c r="G2585" t="str">
        <f>VLOOKUP(A2585,GIS!A:B,2,0)</f>
        <v>二ツ木　二葉町</v>
      </c>
      <c r="H2585" t="s">
        <v>1439</v>
      </c>
      <c r="I2585" t="s">
        <v>2622</v>
      </c>
      <c r="J2585" s="66">
        <v>505</v>
      </c>
      <c r="K2585" s="66">
        <v>505</v>
      </c>
      <c r="L2585" s="66">
        <v>505</v>
      </c>
      <c r="M2585" s="66">
        <v>505</v>
      </c>
      <c r="N2585" s="66">
        <f>VLOOKUP(A2585,GIS!A:C,3,0)</f>
        <v>505</v>
      </c>
      <c r="O2585" s="66" t="str">
        <f t="shared" si="544"/>
        <v/>
      </c>
      <c r="P2585" s="66" t="str">
        <f t="shared" si="542"/>
        <v/>
      </c>
      <c r="Q2585" s="66">
        <f t="shared" si="545"/>
        <v>505</v>
      </c>
      <c r="R2585" s="66">
        <f t="shared" si="546"/>
        <v>505</v>
      </c>
      <c r="S2585" s="66">
        <f>Q2585-U2585-SUMIFS(条件付き不可!X:X,条件付き不可!E:E,D2585)</f>
        <v>505</v>
      </c>
      <c r="T2585" s="66">
        <f t="shared" si="543"/>
        <v>505</v>
      </c>
      <c r="U2585" s="66">
        <f>IF(COUNTIFS(条件付き不可!$E:$E,$D2585,条件付き不可!$C:$C,条件付き不可!$V$3)&gt;0,Q2585,SUMIFS(条件付き不可!$L:$L,条件付き不可!$E:$E,$D2585,条件付き不可!$C:$C,U$1))</f>
        <v>0</v>
      </c>
      <c r="V2585" s="66">
        <f>IF(COUNTIFS(条件付き不可!$E:$E,$D2585,条件付き不可!$C:$C,条件付き不可!$V$5)&gt;0,Q2585,IFERROR(VLOOKUP(D2585,条件付き不可!E:Y,21,0),0))</f>
        <v>0</v>
      </c>
    </row>
    <row r="2586" spans="1:22">
      <c r="A2586" s="53" t="str">
        <f t="shared" si="541"/>
        <v>064148</v>
      </c>
      <c r="B2586" s="53">
        <v>37</v>
      </c>
      <c r="C2586">
        <v>2585</v>
      </c>
      <c r="D2586">
        <v>64148</v>
      </c>
      <c r="E2586" t="s">
        <v>3045</v>
      </c>
      <c r="F2586" t="s">
        <v>1671</v>
      </c>
      <c r="G2586" t="str">
        <f>VLOOKUP(A2586,GIS!A:B,2,0)</f>
        <v>馬橋第三中学校</v>
      </c>
      <c r="H2586" t="s">
        <v>1439</v>
      </c>
      <c r="I2586" t="s">
        <v>2622</v>
      </c>
      <c r="J2586" s="66">
        <v>835</v>
      </c>
      <c r="K2586" s="66">
        <v>835</v>
      </c>
      <c r="L2586" s="66">
        <v>835</v>
      </c>
      <c r="M2586" s="66">
        <v>835</v>
      </c>
      <c r="N2586" s="66">
        <f>VLOOKUP(A2586,GIS!A:C,3,0)</f>
        <v>835</v>
      </c>
      <c r="O2586" s="66" t="str">
        <f t="shared" si="544"/>
        <v/>
      </c>
      <c r="P2586" s="66" t="str">
        <f t="shared" si="542"/>
        <v/>
      </c>
      <c r="Q2586" s="66">
        <f t="shared" si="545"/>
        <v>835</v>
      </c>
      <c r="R2586" s="66">
        <f t="shared" si="546"/>
        <v>835</v>
      </c>
      <c r="S2586" s="66">
        <f>Q2586-U2586-SUMIFS(条件付き不可!X:X,条件付き不可!E:E,D2586)</f>
        <v>835</v>
      </c>
      <c r="T2586" s="66">
        <f t="shared" si="543"/>
        <v>835</v>
      </c>
      <c r="U2586" s="66">
        <f>IF(COUNTIFS(条件付き不可!$E:$E,$D2586,条件付き不可!$C:$C,条件付き不可!$V$3)&gt;0,Q2586,SUMIFS(条件付き不可!$L:$L,条件付き不可!$E:$E,$D2586,条件付き不可!$C:$C,U$1))</f>
        <v>0</v>
      </c>
      <c r="V2586" s="66">
        <f>IF(COUNTIFS(条件付き不可!$E:$E,$D2586,条件付き不可!$C:$C,条件付き不可!$V$5)&gt;0,Q2586,IFERROR(VLOOKUP(D2586,条件付き不可!E:Y,21,0),0))</f>
        <v>0</v>
      </c>
    </row>
    <row r="2587" spans="1:22">
      <c r="A2587" s="53" t="str">
        <f t="shared" si="541"/>
        <v>064149</v>
      </c>
      <c r="B2587" s="53">
        <v>37</v>
      </c>
      <c r="C2587">
        <v>2586</v>
      </c>
      <c r="D2587">
        <v>64149</v>
      </c>
      <c r="E2587" t="s">
        <v>3045</v>
      </c>
      <c r="F2587" t="s">
        <v>1671</v>
      </c>
      <c r="G2587" t="str">
        <f>VLOOKUP(A2587,GIS!A:B,2,0)</f>
        <v>馬橋　保育園</v>
      </c>
      <c r="H2587" t="s">
        <v>1439</v>
      </c>
      <c r="I2587" t="s">
        <v>2622</v>
      </c>
      <c r="J2587" s="66">
        <v>890</v>
      </c>
      <c r="K2587" s="66">
        <v>890</v>
      </c>
      <c r="L2587" s="66">
        <v>890</v>
      </c>
      <c r="M2587" s="66">
        <v>890</v>
      </c>
      <c r="N2587" s="66">
        <f>VLOOKUP(A2587,GIS!A:C,3,0)</f>
        <v>890</v>
      </c>
      <c r="O2587" s="66" t="str">
        <f t="shared" si="544"/>
        <v/>
      </c>
      <c r="P2587" s="66" t="str">
        <f t="shared" si="542"/>
        <v/>
      </c>
      <c r="Q2587" s="66">
        <f t="shared" si="545"/>
        <v>890</v>
      </c>
      <c r="R2587" s="66">
        <f t="shared" si="546"/>
        <v>890</v>
      </c>
      <c r="S2587" s="66">
        <f>Q2587-U2587-SUMIFS(条件付き不可!X:X,条件付き不可!E:E,D2587)</f>
        <v>890</v>
      </c>
      <c r="T2587" s="66">
        <f t="shared" si="543"/>
        <v>890</v>
      </c>
      <c r="U2587" s="66">
        <f>IF(COUNTIFS(条件付き不可!$E:$E,$D2587,条件付き不可!$C:$C,条件付き不可!$V$3)&gt;0,Q2587,SUMIFS(条件付き不可!$L:$L,条件付き不可!$E:$E,$D2587,条件付き不可!$C:$C,U$1))</f>
        <v>0</v>
      </c>
      <c r="V2587" s="66">
        <f>IF(COUNTIFS(条件付き不可!$E:$E,$D2587,条件付き不可!$C:$C,条件付き不可!$V$5)&gt;0,Q2587,IFERROR(VLOOKUP(D2587,条件付き不可!E:Y,21,0),0))</f>
        <v>0</v>
      </c>
    </row>
    <row r="2588" spans="1:22">
      <c r="A2588" s="53" t="str">
        <f t="shared" ref="A2588:A2651" si="547">TEXT(D2588,"000000")</f>
        <v>064150</v>
      </c>
      <c r="B2588" s="53">
        <v>37</v>
      </c>
      <c r="C2588">
        <v>2587</v>
      </c>
      <c r="D2588">
        <v>64150</v>
      </c>
      <c r="E2588" t="s">
        <v>3045</v>
      </c>
      <c r="F2588" t="s">
        <v>1671</v>
      </c>
      <c r="G2588" t="str">
        <f>VLOOKUP(A2588,GIS!A:B,2,0)</f>
        <v>馬橋　萬満寺</v>
      </c>
      <c r="H2588" t="s">
        <v>1439</v>
      </c>
      <c r="I2588" t="s">
        <v>2622</v>
      </c>
      <c r="J2588" s="66">
        <v>685</v>
      </c>
      <c r="K2588" s="66">
        <v>685</v>
      </c>
      <c r="L2588" s="66">
        <v>685</v>
      </c>
      <c r="M2588" s="66">
        <v>685</v>
      </c>
      <c r="N2588" s="66">
        <f>VLOOKUP(A2588,GIS!A:C,3,0)</f>
        <v>685</v>
      </c>
      <c r="O2588" s="66" t="str">
        <f t="shared" si="544"/>
        <v/>
      </c>
      <c r="P2588" s="66" t="str">
        <f t="shared" si="542"/>
        <v/>
      </c>
      <c r="Q2588" s="66">
        <f t="shared" si="545"/>
        <v>685</v>
      </c>
      <c r="R2588" s="66">
        <f t="shared" si="546"/>
        <v>685</v>
      </c>
      <c r="S2588" s="66">
        <f>Q2588-U2588-SUMIFS(条件付き不可!X:X,条件付き不可!E:E,D2588)</f>
        <v>685</v>
      </c>
      <c r="T2588" s="66">
        <f t="shared" si="543"/>
        <v>685</v>
      </c>
      <c r="U2588" s="66">
        <f>IF(COUNTIFS(条件付き不可!$E:$E,$D2588,条件付き不可!$C:$C,条件付き不可!$V$3)&gt;0,Q2588,SUMIFS(条件付き不可!$L:$L,条件付き不可!$E:$E,$D2588,条件付き不可!$C:$C,U$1))</f>
        <v>0</v>
      </c>
      <c r="V2588" s="66">
        <f>IF(COUNTIFS(条件付き不可!$E:$E,$D2588,条件付き不可!$C:$C,条件付き不可!$V$5)&gt;0,Q2588,IFERROR(VLOOKUP(D2588,条件付き不可!E:Y,21,0),0))</f>
        <v>0</v>
      </c>
    </row>
    <row r="2589" spans="1:22">
      <c r="A2589" s="53" t="str">
        <f t="shared" si="547"/>
        <v>064154</v>
      </c>
      <c r="B2589" s="53">
        <v>37</v>
      </c>
      <c r="C2589">
        <v>2588</v>
      </c>
      <c r="D2589">
        <v>64154</v>
      </c>
      <c r="E2589" t="s">
        <v>3045</v>
      </c>
      <c r="F2589" t="s">
        <v>1675</v>
      </c>
      <c r="G2589" t="str">
        <f>VLOOKUP(A2589,GIS!A:B,2,0)</f>
        <v>東平賀Ａ</v>
      </c>
      <c r="H2589" t="s">
        <v>1439</v>
      </c>
      <c r="I2589" t="s">
        <v>7573</v>
      </c>
      <c r="J2589" s="66">
        <v>585</v>
      </c>
      <c r="K2589" s="66">
        <v>585</v>
      </c>
      <c r="L2589" s="66">
        <v>585</v>
      </c>
      <c r="M2589" s="66">
        <v>585</v>
      </c>
      <c r="N2589" s="66">
        <f>VLOOKUP(A2589,GIS!A:C,3,0)</f>
        <v>585</v>
      </c>
      <c r="O2589" s="66" t="str">
        <f t="shared" si="544"/>
        <v/>
      </c>
      <c r="P2589" s="66" t="str">
        <f t="shared" si="542"/>
        <v/>
      </c>
      <c r="Q2589" s="66">
        <f t="shared" si="545"/>
        <v>585</v>
      </c>
      <c r="R2589" s="66">
        <f t="shared" si="546"/>
        <v>585</v>
      </c>
      <c r="S2589" s="66">
        <f>Q2589-U2589-SUMIFS(条件付き不可!X:X,条件付き不可!E:E,D2589)</f>
        <v>585</v>
      </c>
      <c r="T2589" s="66">
        <f t="shared" si="543"/>
        <v>585</v>
      </c>
      <c r="U2589" s="66">
        <f>IF(COUNTIFS(条件付き不可!$E:$E,$D2589,条件付き不可!$C:$C,条件付き不可!$V$3)&gt;0,Q2589,SUMIFS(条件付き不可!$L:$L,条件付き不可!$E:$E,$D2589,条件付き不可!$C:$C,U$1))</f>
        <v>0</v>
      </c>
      <c r="V2589" s="66">
        <f>IF(COUNTIFS(条件付き不可!$E:$E,$D2589,条件付き不可!$C:$C,条件付き不可!$V$5)&gt;0,Q2589,IFERROR(VLOOKUP(D2589,条件付き不可!E:Y,21,0),0))</f>
        <v>0</v>
      </c>
    </row>
    <row r="2590" spans="1:22">
      <c r="A2590" s="53" t="str">
        <f t="shared" si="547"/>
        <v>064155</v>
      </c>
      <c r="B2590" s="53">
        <v>37</v>
      </c>
      <c r="C2590">
        <v>2589</v>
      </c>
      <c r="D2590">
        <v>64155</v>
      </c>
      <c r="E2590" t="s">
        <v>3045</v>
      </c>
      <c r="F2590" t="s">
        <v>1675</v>
      </c>
      <c r="G2590" t="str">
        <f>VLOOKUP(A2590,GIS!A:B,2,0)</f>
        <v>東平賀Ｂ</v>
      </c>
      <c r="H2590" t="s">
        <v>1439</v>
      </c>
      <c r="I2590" t="s">
        <v>2622</v>
      </c>
      <c r="J2590" s="66">
        <v>610</v>
      </c>
      <c r="K2590" s="66">
        <v>610</v>
      </c>
      <c r="L2590" s="66">
        <v>610</v>
      </c>
      <c r="M2590" s="66">
        <v>610</v>
      </c>
      <c r="N2590" s="66">
        <f>VLOOKUP(A2590,GIS!A:C,3,0)</f>
        <v>610</v>
      </c>
      <c r="O2590" s="66" t="str">
        <f t="shared" si="544"/>
        <v/>
      </c>
      <c r="P2590" s="66" t="str">
        <f t="shared" si="542"/>
        <v/>
      </c>
      <c r="Q2590" s="66">
        <f t="shared" si="545"/>
        <v>610</v>
      </c>
      <c r="R2590" s="66">
        <f t="shared" si="546"/>
        <v>610</v>
      </c>
      <c r="S2590" s="66">
        <f>Q2590-U2590-SUMIFS(条件付き不可!X:X,条件付き不可!E:E,D2590)</f>
        <v>610</v>
      </c>
      <c r="T2590" s="66">
        <f t="shared" si="543"/>
        <v>610</v>
      </c>
      <c r="U2590" s="66">
        <f>IF(COUNTIFS(条件付き不可!$E:$E,$D2590,条件付き不可!$C:$C,条件付き不可!$V$3)&gt;0,Q2590,SUMIFS(条件付き不可!$L:$L,条件付き不可!$E:$E,$D2590,条件付き不可!$C:$C,U$1))</f>
        <v>0</v>
      </c>
      <c r="V2590" s="66">
        <f>IF(COUNTIFS(条件付き不可!$E:$E,$D2590,条件付き不可!$C:$C,条件付き不可!$V$5)&gt;0,Q2590,IFERROR(VLOOKUP(D2590,条件付き不可!E:Y,21,0),0))</f>
        <v>0</v>
      </c>
    </row>
    <row r="2591" spans="1:22">
      <c r="A2591" s="53" t="str">
        <f t="shared" si="547"/>
        <v>064156</v>
      </c>
      <c r="B2591" s="53">
        <v>37</v>
      </c>
      <c r="C2591">
        <v>2590</v>
      </c>
      <c r="D2591">
        <v>64156</v>
      </c>
      <c r="E2591" t="s">
        <v>3045</v>
      </c>
      <c r="F2591" t="s">
        <v>1675</v>
      </c>
      <c r="G2591" t="str">
        <f>VLOOKUP(A2591,GIS!A:B,2,0)</f>
        <v>北小金駅前Ａ</v>
      </c>
      <c r="H2591" t="s">
        <v>1439</v>
      </c>
      <c r="I2591" t="s">
        <v>2622</v>
      </c>
      <c r="J2591" s="66">
        <v>400</v>
      </c>
      <c r="K2591" s="66">
        <v>400</v>
      </c>
      <c r="L2591" s="66">
        <v>400</v>
      </c>
      <c r="M2591" s="66">
        <v>400</v>
      </c>
      <c r="N2591" s="66">
        <f>VLOOKUP(A2591,GIS!A:C,3,0)</f>
        <v>400</v>
      </c>
      <c r="O2591" s="66" t="str">
        <f t="shared" si="544"/>
        <v/>
      </c>
      <c r="P2591" s="66" t="str">
        <f t="shared" si="542"/>
        <v/>
      </c>
      <c r="Q2591" s="66">
        <f t="shared" si="545"/>
        <v>400</v>
      </c>
      <c r="R2591" s="66">
        <f t="shared" si="546"/>
        <v>400</v>
      </c>
      <c r="S2591" s="66">
        <f>Q2591-U2591-SUMIFS(条件付き不可!X:X,条件付き不可!E:E,D2591)</f>
        <v>400</v>
      </c>
      <c r="T2591" s="66">
        <f t="shared" si="543"/>
        <v>400</v>
      </c>
      <c r="U2591" s="66">
        <f>IF(COUNTIFS(条件付き不可!$E:$E,$D2591,条件付き不可!$C:$C,条件付き不可!$V$3)&gt;0,Q2591,SUMIFS(条件付き不可!$L:$L,条件付き不可!$E:$E,$D2591,条件付き不可!$C:$C,U$1))</f>
        <v>0</v>
      </c>
      <c r="V2591" s="66">
        <f>IF(COUNTIFS(条件付き不可!$E:$E,$D2591,条件付き不可!$C:$C,条件付き不可!$V$5)&gt;0,Q2591,IFERROR(VLOOKUP(D2591,条件付き不可!E:Y,21,0),0))</f>
        <v>0</v>
      </c>
    </row>
    <row r="2592" spans="1:22">
      <c r="A2592" s="53" t="str">
        <f t="shared" si="547"/>
        <v>064157</v>
      </c>
      <c r="B2592" s="53">
        <v>37</v>
      </c>
      <c r="C2592">
        <v>2591</v>
      </c>
      <c r="D2592">
        <v>64157</v>
      </c>
      <c r="E2592" t="s">
        <v>3045</v>
      </c>
      <c r="F2592" t="s">
        <v>1675</v>
      </c>
      <c r="G2592" t="str">
        <f>VLOOKUP(A2592,GIS!A:B,2,0)</f>
        <v>北小金駅前Ｂ</v>
      </c>
      <c r="H2592" t="s">
        <v>1439</v>
      </c>
      <c r="I2592" t="s">
        <v>2622</v>
      </c>
      <c r="J2592" s="66">
        <v>590</v>
      </c>
      <c r="K2592" s="66">
        <v>590</v>
      </c>
      <c r="L2592" s="66">
        <v>590</v>
      </c>
      <c r="M2592" s="66">
        <v>590</v>
      </c>
      <c r="N2592" s="66">
        <f>VLOOKUP(A2592,GIS!A:C,3,0)</f>
        <v>590</v>
      </c>
      <c r="O2592" s="66" t="str">
        <f t="shared" si="544"/>
        <v/>
      </c>
      <c r="P2592" s="66" t="str">
        <f t="shared" si="542"/>
        <v/>
      </c>
      <c r="Q2592" s="66">
        <f t="shared" si="545"/>
        <v>590</v>
      </c>
      <c r="R2592" s="66">
        <f t="shared" si="546"/>
        <v>590</v>
      </c>
      <c r="S2592" s="66">
        <f>Q2592-U2592-SUMIFS(条件付き不可!X:X,条件付き不可!E:E,D2592)</f>
        <v>590</v>
      </c>
      <c r="T2592" s="66">
        <f t="shared" si="543"/>
        <v>590</v>
      </c>
      <c r="U2592" s="66">
        <f>IF(COUNTIFS(条件付き不可!$E:$E,$D2592,条件付き不可!$C:$C,条件付き不可!$V$3)&gt;0,Q2592,SUMIFS(条件付き不可!$L:$L,条件付き不可!$E:$E,$D2592,条件付き不可!$C:$C,U$1))</f>
        <v>0</v>
      </c>
      <c r="V2592" s="66">
        <f>IF(COUNTIFS(条件付き不可!$E:$E,$D2592,条件付き不可!$C:$C,条件付き不可!$V$5)&gt;0,Q2592,IFERROR(VLOOKUP(D2592,条件付き不可!E:Y,21,0),0))</f>
        <v>0</v>
      </c>
    </row>
    <row r="2593" spans="1:22">
      <c r="A2593" s="53" t="str">
        <f t="shared" si="547"/>
        <v>064159</v>
      </c>
      <c r="B2593" s="53">
        <v>37</v>
      </c>
      <c r="C2593">
        <v>2592</v>
      </c>
      <c r="D2593">
        <v>64159</v>
      </c>
      <c r="E2593" t="s">
        <v>3045</v>
      </c>
      <c r="F2593" t="s">
        <v>1675</v>
      </c>
      <c r="G2593" t="str">
        <f>VLOOKUP(A2593,GIS!A:B,2,0)</f>
        <v>幸谷A・新松戸東</v>
      </c>
      <c r="H2593" t="s">
        <v>1439</v>
      </c>
      <c r="I2593" t="s">
        <v>2622</v>
      </c>
      <c r="J2593" s="66">
        <v>550</v>
      </c>
      <c r="K2593" s="66">
        <v>550</v>
      </c>
      <c r="L2593" s="66">
        <v>550</v>
      </c>
      <c r="M2593" s="66">
        <v>550</v>
      </c>
      <c r="N2593" s="66">
        <f>VLOOKUP(A2593,GIS!A:C,3,0)</f>
        <v>550</v>
      </c>
      <c r="O2593" s="66" t="str">
        <f t="shared" si="544"/>
        <v/>
      </c>
      <c r="P2593" s="66" t="str">
        <f t="shared" si="542"/>
        <v/>
      </c>
      <c r="Q2593" s="66">
        <f t="shared" si="545"/>
        <v>550</v>
      </c>
      <c r="R2593" s="66">
        <f t="shared" si="546"/>
        <v>550</v>
      </c>
      <c r="S2593" s="66">
        <f>Q2593-U2593-SUMIFS(条件付き不可!X:X,条件付き不可!E:E,D2593)</f>
        <v>550</v>
      </c>
      <c r="T2593" s="66">
        <f t="shared" si="543"/>
        <v>550</v>
      </c>
      <c r="U2593" s="66">
        <f>IF(COUNTIFS(条件付き不可!$E:$E,$D2593,条件付き不可!$C:$C,条件付き不可!$V$3)&gt;0,Q2593,SUMIFS(条件付き不可!$L:$L,条件付き不可!$E:$E,$D2593,条件付き不可!$C:$C,U$1))</f>
        <v>0</v>
      </c>
      <c r="V2593" s="66">
        <f>IF(COUNTIFS(条件付き不可!$E:$E,$D2593,条件付き不可!$C:$C,条件付き不可!$V$5)&gt;0,Q2593,IFERROR(VLOOKUP(D2593,条件付き不可!E:Y,21,0),0))</f>
        <v>0</v>
      </c>
    </row>
    <row r="2594" spans="1:22">
      <c r="A2594" s="53" t="str">
        <f t="shared" si="547"/>
        <v>064160</v>
      </c>
      <c r="B2594" s="53">
        <v>37</v>
      </c>
      <c r="C2594">
        <v>2593</v>
      </c>
      <c r="D2594">
        <v>64160</v>
      </c>
      <c r="E2594" t="s">
        <v>3045</v>
      </c>
      <c r="F2594" t="s">
        <v>1675</v>
      </c>
      <c r="G2594" t="str">
        <f>VLOOKUP(A2594,GIS!A:B,2,0)</f>
        <v>幸谷B</v>
      </c>
      <c r="H2594" t="s">
        <v>1439</v>
      </c>
      <c r="I2594" t="s">
        <v>2622</v>
      </c>
      <c r="J2594" s="66">
        <v>460</v>
      </c>
      <c r="K2594" s="66">
        <v>460</v>
      </c>
      <c r="L2594" s="66">
        <v>460</v>
      </c>
      <c r="M2594" s="66">
        <v>460</v>
      </c>
      <c r="N2594" s="66">
        <f>VLOOKUP(A2594,GIS!A:C,3,0)</f>
        <v>460</v>
      </c>
      <c r="O2594" s="66" t="str">
        <f t="shared" si="544"/>
        <v/>
      </c>
      <c r="P2594" s="66" t="str">
        <f t="shared" si="542"/>
        <v/>
      </c>
      <c r="Q2594" s="66">
        <f t="shared" si="545"/>
        <v>460</v>
      </c>
      <c r="R2594" s="66">
        <f t="shared" si="546"/>
        <v>460</v>
      </c>
      <c r="S2594" s="66">
        <f>Q2594-U2594-SUMIFS(条件付き不可!X:X,条件付き不可!E:E,D2594)</f>
        <v>460</v>
      </c>
      <c r="T2594" s="66">
        <f t="shared" si="543"/>
        <v>460</v>
      </c>
      <c r="U2594" s="66">
        <f>IF(COUNTIFS(条件付き不可!$E:$E,$D2594,条件付き不可!$C:$C,条件付き不可!$V$3)&gt;0,Q2594,SUMIFS(条件付き不可!$L:$L,条件付き不可!$E:$E,$D2594,条件付き不可!$C:$C,U$1))</f>
        <v>0</v>
      </c>
      <c r="V2594" s="66">
        <f>IF(COUNTIFS(条件付き不可!$E:$E,$D2594,条件付き不可!$C:$C,条件付き不可!$V$5)&gt;0,Q2594,IFERROR(VLOOKUP(D2594,条件付き不可!E:Y,21,0),0))</f>
        <v>0</v>
      </c>
    </row>
    <row r="2595" spans="1:22">
      <c r="A2595" s="53" t="str">
        <f t="shared" si="547"/>
        <v>064158</v>
      </c>
      <c r="B2595" s="53">
        <v>37</v>
      </c>
      <c r="C2595">
        <v>2594</v>
      </c>
      <c r="D2595">
        <v>64158</v>
      </c>
      <c r="E2595" t="s">
        <v>3045</v>
      </c>
      <c r="F2595" t="s">
        <v>1675</v>
      </c>
      <c r="G2595" t="str">
        <f>VLOOKUP(A2595,GIS!A:B,2,0)</f>
        <v>幸谷C</v>
      </c>
      <c r="H2595" t="s">
        <v>1439</v>
      </c>
      <c r="I2595" t="s">
        <v>2622</v>
      </c>
      <c r="J2595" s="66">
        <v>405</v>
      </c>
      <c r="K2595" s="66">
        <v>405</v>
      </c>
      <c r="L2595" s="66">
        <v>405</v>
      </c>
      <c r="M2595" s="66">
        <v>405</v>
      </c>
      <c r="N2595" s="66">
        <f>VLOOKUP(A2595,GIS!A:C,3,0)</f>
        <v>405</v>
      </c>
      <c r="O2595" s="66" t="str">
        <f t="shared" si="544"/>
        <v/>
      </c>
      <c r="P2595" s="66" t="str">
        <f t="shared" si="542"/>
        <v/>
      </c>
      <c r="Q2595" s="66">
        <f t="shared" si="545"/>
        <v>405</v>
      </c>
      <c r="R2595" s="66">
        <f t="shared" si="546"/>
        <v>405</v>
      </c>
      <c r="S2595" s="66">
        <f>Q2595-U2595-SUMIFS(条件付き不可!X:X,条件付き不可!E:E,D2595)</f>
        <v>405</v>
      </c>
      <c r="T2595" s="66">
        <f t="shared" si="543"/>
        <v>405</v>
      </c>
      <c r="U2595" s="66">
        <f>IF(COUNTIFS(条件付き不可!$E:$E,$D2595,条件付き不可!$C:$C,条件付き不可!$V$3)&gt;0,Q2595,SUMIFS(条件付き不可!$L:$L,条件付き不可!$E:$E,$D2595,条件付き不可!$C:$C,U$1))</f>
        <v>0</v>
      </c>
      <c r="V2595" s="66">
        <f>IF(COUNTIFS(条件付き不可!$E:$E,$D2595,条件付き不可!$C:$C,条件付き不可!$V$5)&gt;0,Q2595,IFERROR(VLOOKUP(D2595,条件付き不可!E:Y,21,0),0))</f>
        <v>0</v>
      </c>
    </row>
    <row r="2596" spans="1:22">
      <c r="A2596" s="53" t="str">
        <f t="shared" si="547"/>
        <v>064161</v>
      </c>
      <c r="B2596" s="53">
        <v>37</v>
      </c>
      <c r="C2596">
        <v>2595</v>
      </c>
      <c r="D2596">
        <v>64161</v>
      </c>
      <c r="E2596" t="s">
        <v>3045</v>
      </c>
      <c r="F2596" t="s">
        <v>1675</v>
      </c>
      <c r="G2596" t="str">
        <f>VLOOKUP(A2596,GIS!A:B,2,0)</f>
        <v>清志町1･幸谷</v>
      </c>
      <c r="H2596" t="s">
        <v>1439</v>
      </c>
      <c r="I2596" t="s">
        <v>2622</v>
      </c>
      <c r="J2596" s="66">
        <v>425</v>
      </c>
      <c r="K2596" s="66">
        <v>425</v>
      </c>
      <c r="L2596" s="66">
        <v>425</v>
      </c>
      <c r="M2596" s="66">
        <v>425</v>
      </c>
      <c r="N2596" s="66">
        <f>VLOOKUP(A2596,GIS!A:C,3,0)</f>
        <v>425</v>
      </c>
      <c r="O2596" s="66" t="str">
        <f t="shared" si="544"/>
        <v/>
      </c>
      <c r="P2596" s="66" t="str">
        <f t="shared" si="542"/>
        <v/>
      </c>
      <c r="Q2596" s="66">
        <f t="shared" si="545"/>
        <v>425</v>
      </c>
      <c r="R2596" s="66">
        <f t="shared" si="546"/>
        <v>425</v>
      </c>
      <c r="S2596" s="66">
        <f>Q2596-U2596-SUMIFS(条件付き不可!X:X,条件付き不可!E:E,D2596)</f>
        <v>425</v>
      </c>
      <c r="T2596" s="66">
        <f t="shared" si="543"/>
        <v>425</v>
      </c>
      <c r="U2596" s="66">
        <f>IF(COUNTIFS(条件付き不可!$E:$E,$D2596,条件付き不可!$C:$C,条件付き不可!$V$3)&gt;0,Q2596,SUMIFS(条件付き不可!$L:$L,条件付き不可!$E:$E,$D2596,条件付き不可!$C:$C,U$1))</f>
        <v>0</v>
      </c>
      <c r="V2596" s="66">
        <f>IF(COUNTIFS(条件付き不可!$E:$E,$D2596,条件付き不可!$C:$C,条件付き不可!$V$5)&gt;0,Q2596,IFERROR(VLOOKUP(D2596,条件付き不可!E:Y,21,0),0))</f>
        <v>0</v>
      </c>
    </row>
    <row r="2597" spans="1:22">
      <c r="A2597" s="53" t="str">
        <f t="shared" si="547"/>
        <v>064162</v>
      </c>
      <c r="B2597" s="53">
        <v>37</v>
      </c>
      <c r="C2597">
        <v>2596</v>
      </c>
      <c r="D2597">
        <v>64162</v>
      </c>
      <c r="E2597" t="s">
        <v>3045</v>
      </c>
      <c r="F2597" t="s">
        <v>1675</v>
      </c>
      <c r="G2597" t="str">
        <f>VLOOKUP(A2597,GIS!A:B,2,0)</f>
        <v>清志町2</v>
      </c>
      <c r="H2597" t="s">
        <v>1439</v>
      </c>
      <c r="I2597" t="s">
        <v>2622</v>
      </c>
      <c r="J2597" s="66">
        <v>580</v>
      </c>
      <c r="K2597" s="66">
        <v>580</v>
      </c>
      <c r="L2597" s="66">
        <v>580</v>
      </c>
      <c r="M2597" s="66">
        <v>580</v>
      </c>
      <c r="N2597" s="66">
        <f>VLOOKUP(A2597,GIS!A:C,3,0)</f>
        <v>580</v>
      </c>
      <c r="O2597" s="66" t="str">
        <f t="shared" si="544"/>
        <v/>
      </c>
      <c r="P2597" s="66" t="str">
        <f t="shared" si="542"/>
        <v/>
      </c>
      <c r="Q2597" s="66">
        <f t="shared" si="545"/>
        <v>580</v>
      </c>
      <c r="R2597" s="66">
        <f t="shared" si="546"/>
        <v>580</v>
      </c>
      <c r="S2597" s="66">
        <f>Q2597-U2597-SUMIFS(条件付き不可!X:X,条件付き不可!E:E,D2597)</f>
        <v>580</v>
      </c>
      <c r="T2597" s="66">
        <f t="shared" si="543"/>
        <v>580</v>
      </c>
      <c r="U2597" s="66">
        <f>IF(COUNTIFS(条件付き不可!$E:$E,$D2597,条件付き不可!$C:$C,条件付き不可!$V$3)&gt;0,Q2597,SUMIFS(条件付き不可!$L:$L,条件付き不可!$E:$E,$D2597,条件付き不可!$C:$C,U$1))</f>
        <v>0</v>
      </c>
      <c r="V2597" s="66">
        <f>IF(COUNTIFS(条件付き不可!$E:$E,$D2597,条件付き不可!$C:$C,条件付き不可!$V$5)&gt;0,Q2597,IFERROR(VLOOKUP(D2597,条件付き不可!E:Y,21,0),0))</f>
        <v>0</v>
      </c>
    </row>
    <row r="2598" spans="1:22">
      <c r="A2598" s="53" t="str">
        <f t="shared" si="547"/>
        <v>064170</v>
      </c>
      <c r="B2598" s="53">
        <v>37</v>
      </c>
      <c r="C2598">
        <v>2597</v>
      </c>
      <c r="D2598">
        <v>64170</v>
      </c>
      <c r="E2598" t="s">
        <v>3045</v>
      </c>
      <c r="F2598" t="s">
        <v>1675</v>
      </c>
      <c r="G2598" t="str">
        <f>VLOOKUP(A2598,GIS!A:B,2,0)</f>
        <v>清志町3</v>
      </c>
      <c r="H2598" t="s">
        <v>1439</v>
      </c>
      <c r="I2598" t="s">
        <v>2622</v>
      </c>
      <c r="J2598" s="66">
        <v>295</v>
      </c>
      <c r="K2598" s="66">
        <v>295</v>
      </c>
      <c r="L2598" s="66">
        <v>295</v>
      </c>
      <c r="M2598" s="66">
        <v>295</v>
      </c>
      <c r="N2598" s="66">
        <f>VLOOKUP(A2598,GIS!A:C,3,0)</f>
        <v>295</v>
      </c>
      <c r="O2598" s="66" t="str">
        <f t="shared" si="544"/>
        <v/>
      </c>
      <c r="P2598" s="66" t="str">
        <f t="shared" si="542"/>
        <v/>
      </c>
      <c r="Q2598" s="66">
        <f t="shared" si="545"/>
        <v>295</v>
      </c>
      <c r="R2598" s="66">
        <f t="shared" si="546"/>
        <v>295</v>
      </c>
      <c r="S2598" s="66">
        <f>Q2598-U2598-SUMIFS(条件付き不可!X:X,条件付き不可!E:E,D2598)</f>
        <v>295</v>
      </c>
      <c r="T2598" s="66">
        <f t="shared" si="543"/>
        <v>295</v>
      </c>
      <c r="U2598" s="66">
        <f>IF(COUNTIFS(条件付き不可!$E:$E,$D2598,条件付き不可!$C:$C,条件付き不可!$V$3)&gt;0,Q2598,SUMIFS(条件付き不可!$L:$L,条件付き不可!$E:$E,$D2598,条件付き不可!$C:$C,U$1))</f>
        <v>0</v>
      </c>
      <c r="V2598" s="66">
        <f>IF(COUNTIFS(条件付き不可!$E:$E,$D2598,条件付き不可!$C:$C,条件付き不可!$V$5)&gt;0,Q2598,IFERROR(VLOOKUP(D2598,条件付き不可!E:Y,21,0),0))</f>
        <v>0</v>
      </c>
    </row>
    <row r="2599" spans="1:22">
      <c r="A2599" s="53" t="str">
        <f t="shared" si="547"/>
        <v>064163</v>
      </c>
      <c r="B2599" s="53">
        <v>37</v>
      </c>
      <c r="C2599">
        <v>2598</v>
      </c>
      <c r="D2599">
        <v>64163</v>
      </c>
      <c r="E2599" t="s">
        <v>3045</v>
      </c>
      <c r="F2599" t="s">
        <v>1675</v>
      </c>
      <c r="G2599" t="str">
        <f>VLOOKUP(A2599,GIS!A:B,2,0)</f>
        <v>小金小学校</v>
      </c>
      <c r="H2599" t="s">
        <v>1439</v>
      </c>
      <c r="I2599" t="s">
        <v>2622</v>
      </c>
      <c r="J2599" s="66">
        <v>370</v>
      </c>
      <c r="K2599" s="66">
        <v>370</v>
      </c>
      <c r="L2599" s="66">
        <v>370</v>
      </c>
      <c r="M2599" s="66">
        <v>370</v>
      </c>
      <c r="N2599" s="66">
        <f>VLOOKUP(A2599,GIS!A:C,3,0)</f>
        <v>370</v>
      </c>
      <c r="O2599" s="66" t="str">
        <f t="shared" si="544"/>
        <v/>
      </c>
      <c r="P2599" s="66" t="str">
        <f t="shared" si="542"/>
        <v/>
      </c>
      <c r="Q2599" s="66">
        <f t="shared" si="545"/>
        <v>370</v>
      </c>
      <c r="R2599" s="66">
        <f t="shared" si="546"/>
        <v>370</v>
      </c>
      <c r="S2599" s="66">
        <f>Q2599-U2599-SUMIFS(条件付き不可!X:X,条件付き不可!E:E,D2599)</f>
        <v>370</v>
      </c>
      <c r="T2599" s="66">
        <f t="shared" si="543"/>
        <v>370</v>
      </c>
      <c r="U2599" s="66">
        <f>IF(COUNTIFS(条件付き不可!$E:$E,$D2599,条件付き不可!$C:$C,条件付き不可!$V$3)&gt;0,Q2599,SUMIFS(条件付き不可!$L:$L,条件付き不可!$E:$E,$D2599,条件付き不可!$C:$C,U$1))</f>
        <v>0</v>
      </c>
      <c r="V2599" s="66">
        <f>IF(COUNTIFS(条件付き不可!$E:$E,$D2599,条件付き不可!$C:$C,条件付き不可!$V$5)&gt;0,Q2599,IFERROR(VLOOKUP(D2599,条件付き不可!E:Y,21,0),0))</f>
        <v>0</v>
      </c>
    </row>
    <row r="2600" spans="1:22">
      <c r="A2600" s="53" t="str">
        <f t="shared" si="547"/>
        <v>064164</v>
      </c>
      <c r="B2600" s="53">
        <v>37</v>
      </c>
      <c r="C2600">
        <v>2599</v>
      </c>
      <c r="D2600">
        <v>64164</v>
      </c>
      <c r="E2600" t="s">
        <v>3045</v>
      </c>
      <c r="F2600" t="s">
        <v>1675</v>
      </c>
      <c r="G2600" t="str">
        <f>VLOOKUP(A2600,GIS!A:B,2,0)</f>
        <v>東平賀･小金</v>
      </c>
      <c r="H2600" t="s">
        <v>1439</v>
      </c>
      <c r="I2600" t="s">
        <v>2622</v>
      </c>
      <c r="J2600" s="66">
        <v>690</v>
      </c>
      <c r="K2600" s="66">
        <v>690</v>
      </c>
      <c r="L2600" s="66">
        <v>690</v>
      </c>
      <c r="M2600" s="66">
        <v>690</v>
      </c>
      <c r="N2600" s="66">
        <f>VLOOKUP(A2600,GIS!A:C,3,0)</f>
        <v>690</v>
      </c>
      <c r="O2600" s="66" t="str">
        <f t="shared" si="544"/>
        <v/>
      </c>
      <c r="P2600" s="66" t="str">
        <f t="shared" si="542"/>
        <v/>
      </c>
      <c r="Q2600" s="66">
        <f t="shared" si="545"/>
        <v>690</v>
      </c>
      <c r="R2600" s="66">
        <f t="shared" si="546"/>
        <v>690</v>
      </c>
      <c r="S2600" s="66">
        <f>Q2600-U2600-SUMIFS(条件付き不可!X:X,条件付き不可!E:E,D2600)</f>
        <v>690</v>
      </c>
      <c r="T2600" s="66">
        <f t="shared" si="543"/>
        <v>690</v>
      </c>
      <c r="U2600" s="66">
        <f>IF(COUNTIFS(条件付き不可!$E:$E,$D2600,条件付き不可!$C:$C,条件付き不可!$V$3)&gt;0,Q2600,SUMIFS(条件付き不可!$L:$L,条件付き不可!$E:$E,$D2600,条件付き不可!$C:$C,U$1))</f>
        <v>0</v>
      </c>
      <c r="V2600" s="66">
        <f>IF(COUNTIFS(条件付き不可!$E:$E,$D2600,条件付き不可!$C:$C,条件付き不可!$V$5)&gt;0,Q2600,IFERROR(VLOOKUP(D2600,条件付き不可!E:Y,21,0),0))</f>
        <v>0</v>
      </c>
    </row>
    <row r="2601" spans="1:22">
      <c r="A2601" s="53" t="str">
        <f t="shared" si="547"/>
        <v>064165</v>
      </c>
      <c r="B2601" s="53">
        <v>37</v>
      </c>
      <c r="C2601">
        <v>2600</v>
      </c>
      <c r="D2601">
        <v>64165</v>
      </c>
      <c r="E2601" t="s">
        <v>3045</v>
      </c>
      <c r="F2601" t="s">
        <v>1675</v>
      </c>
      <c r="G2601" t="str">
        <f>VLOOKUP(A2601,GIS!A:B,2,0)</f>
        <v>きよしヶ丘2</v>
      </c>
      <c r="H2601" t="s">
        <v>1439</v>
      </c>
      <c r="I2601" t="s">
        <v>2622</v>
      </c>
      <c r="J2601" s="66">
        <v>560</v>
      </c>
      <c r="K2601" s="66">
        <v>560</v>
      </c>
      <c r="L2601" s="66">
        <v>560</v>
      </c>
      <c r="M2601" s="66">
        <v>560</v>
      </c>
      <c r="N2601" s="66">
        <f>VLOOKUP(A2601,GIS!A:C,3,0)</f>
        <v>560</v>
      </c>
      <c r="O2601" s="66" t="str">
        <f t="shared" si="544"/>
        <v/>
      </c>
      <c r="P2601" s="66" t="str">
        <f t="shared" si="542"/>
        <v/>
      </c>
      <c r="Q2601" s="66">
        <f t="shared" si="545"/>
        <v>560</v>
      </c>
      <c r="R2601" s="66">
        <f t="shared" si="546"/>
        <v>560</v>
      </c>
      <c r="S2601" s="66">
        <f>Q2601-U2601-SUMIFS(条件付き不可!X:X,条件付き不可!E:E,D2601)</f>
        <v>560</v>
      </c>
      <c r="T2601" s="66">
        <f t="shared" si="543"/>
        <v>560</v>
      </c>
      <c r="U2601" s="66">
        <f>IF(COUNTIFS(条件付き不可!$E:$E,$D2601,条件付き不可!$C:$C,条件付き不可!$V$3)&gt;0,Q2601,SUMIFS(条件付き不可!$L:$L,条件付き不可!$E:$E,$D2601,条件付き不可!$C:$C,U$1))</f>
        <v>0</v>
      </c>
      <c r="V2601" s="66">
        <f>IF(COUNTIFS(条件付き不可!$E:$E,$D2601,条件付き不可!$C:$C,条件付き不可!$V$5)&gt;0,Q2601,IFERROR(VLOOKUP(D2601,条件付き不可!E:Y,21,0),0))</f>
        <v>0</v>
      </c>
    </row>
    <row r="2602" spans="1:22">
      <c r="A2602" s="53" t="str">
        <f t="shared" si="547"/>
        <v>064166</v>
      </c>
      <c r="B2602" s="53">
        <v>37</v>
      </c>
      <c r="C2602">
        <v>2601</v>
      </c>
      <c r="D2602">
        <v>64166</v>
      </c>
      <c r="E2602" t="s">
        <v>3045</v>
      </c>
      <c r="F2602" t="s">
        <v>1675</v>
      </c>
      <c r="G2602" t="str">
        <f>VLOOKUP(A2602,GIS!A:B,2,0)</f>
        <v>きよしヶ丘3A</v>
      </c>
      <c r="H2602" t="s">
        <v>1439</v>
      </c>
      <c r="I2602" t="s">
        <v>2622</v>
      </c>
      <c r="J2602" s="66">
        <v>315</v>
      </c>
      <c r="K2602" s="66">
        <v>315</v>
      </c>
      <c r="L2602" s="66">
        <v>315</v>
      </c>
      <c r="M2602" s="66">
        <v>315</v>
      </c>
      <c r="N2602" s="66">
        <f>VLOOKUP(A2602,GIS!A:C,3,0)</f>
        <v>315</v>
      </c>
      <c r="O2602" s="66" t="str">
        <f t="shared" si="544"/>
        <v/>
      </c>
      <c r="P2602" s="66" t="str">
        <f t="shared" si="542"/>
        <v/>
      </c>
      <c r="Q2602" s="66">
        <f t="shared" si="545"/>
        <v>315</v>
      </c>
      <c r="R2602" s="66">
        <f t="shared" si="546"/>
        <v>315</v>
      </c>
      <c r="S2602" s="66">
        <f>Q2602-U2602-SUMIFS(条件付き不可!X:X,条件付き不可!E:E,D2602)</f>
        <v>315</v>
      </c>
      <c r="T2602" s="66">
        <f t="shared" si="543"/>
        <v>315</v>
      </c>
      <c r="U2602" s="66">
        <f>IF(COUNTIFS(条件付き不可!$E:$E,$D2602,条件付き不可!$C:$C,条件付き不可!$V$3)&gt;0,Q2602,SUMIFS(条件付き不可!$L:$L,条件付き不可!$E:$E,$D2602,条件付き不可!$C:$C,U$1))</f>
        <v>0</v>
      </c>
      <c r="V2602" s="66">
        <f>IF(COUNTIFS(条件付き不可!$E:$E,$D2602,条件付き不可!$C:$C,条件付き不可!$V$5)&gt;0,Q2602,IFERROR(VLOOKUP(D2602,条件付き不可!E:Y,21,0),0))</f>
        <v>0</v>
      </c>
    </row>
    <row r="2603" spans="1:22">
      <c r="A2603" s="53" t="str">
        <f t="shared" si="547"/>
        <v>064173</v>
      </c>
      <c r="B2603" s="53">
        <v>37</v>
      </c>
      <c r="C2603">
        <v>2602</v>
      </c>
      <c r="D2603">
        <v>64173</v>
      </c>
      <c r="E2603" t="s">
        <v>3045</v>
      </c>
      <c r="F2603" t="s">
        <v>1675</v>
      </c>
      <c r="G2603" t="str">
        <f>VLOOKUP(A2603,GIS!A:B,2,0)</f>
        <v>きよしヶ丘3B</v>
      </c>
      <c r="H2603" t="s">
        <v>1439</v>
      </c>
      <c r="I2603" t="s">
        <v>2622</v>
      </c>
      <c r="J2603" s="66">
        <v>335</v>
      </c>
      <c r="K2603" s="66">
        <v>335</v>
      </c>
      <c r="L2603" s="66">
        <v>335</v>
      </c>
      <c r="M2603" s="66">
        <v>335</v>
      </c>
      <c r="N2603" s="66">
        <f>VLOOKUP(A2603,GIS!A:C,3,0)</f>
        <v>335</v>
      </c>
      <c r="O2603" s="66" t="str">
        <f t="shared" si="544"/>
        <v/>
      </c>
      <c r="P2603" s="66" t="str">
        <f t="shared" si="542"/>
        <v/>
      </c>
      <c r="Q2603" s="66">
        <f t="shared" si="545"/>
        <v>335</v>
      </c>
      <c r="R2603" s="66">
        <f t="shared" si="546"/>
        <v>335</v>
      </c>
      <c r="S2603" s="66">
        <f>Q2603-U2603-SUMIFS(条件付き不可!X:X,条件付き不可!E:E,D2603)</f>
        <v>335</v>
      </c>
      <c r="T2603" s="66">
        <f t="shared" si="543"/>
        <v>335</v>
      </c>
      <c r="U2603" s="66">
        <f>IF(COUNTIFS(条件付き不可!$E:$E,$D2603,条件付き不可!$C:$C,条件付き不可!$V$3)&gt;0,Q2603,SUMIFS(条件付き不可!$L:$L,条件付き不可!$E:$E,$D2603,条件付き不可!$C:$C,U$1))</f>
        <v>0</v>
      </c>
      <c r="V2603" s="66">
        <f>IF(COUNTIFS(条件付き不可!$E:$E,$D2603,条件付き不可!$C:$C,条件付き不可!$V$5)&gt;0,Q2603,IFERROR(VLOOKUP(D2603,条件付き不可!E:Y,21,0),0))</f>
        <v>0</v>
      </c>
    </row>
    <row r="2604" spans="1:22">
      <c r="A2604" s="53" t="str">
        <f t="shared" si="547"/>
        <v>064168</v>
      </c>
      <c r="B2604" s="53">
        <v>37</v>
      </c>
      <c r="C2604">
        <v>2603</v>
      </c>
      <c r="D2604">
        <v>64168</v>
      </c>
      <c r="E2604" t="s">
        <v>3045</v>
      </c>
      <c r="F2604" t="s">
        <v>1675</v>
      </c>
      <c r="G2604" t="str">
        <f>VLOOKUP(A2604,GIS!A:B,2,0)</f>
        <v>上総町</v>
      </c>
      <c r="H2604" t="s">
        <v>1439</v>
      </c>
      <c r="I2604" t="s">
        <v>2622</v>
      </c>
      <c r="J2604" s="66">
        <v>350</v>
      </c>
      <c r="K2604" s="66">
        <v>350</v>
      </c>
      <c r="L2604" s="66">
        <v>350</v>
      </c>
      <c r="M2604" s="66">
        <v>350</v>
      </c>
      <c r="N2604" s="66">
        <f>VLOOKUP(A2604,GIS!A:C,3,0)</f>
        <v>350</v>
      </c>
      <c r="O2604" s="66" t="str">
        <f t="shared" si="544"/>
        <v/>
      </c>
      <c r="P2604" s="66" t="str">
        <f t="shared" si="542"/>
        <v/>
      </c>
      <c r="Q2604" s="66">
        <f t="shared" si="545"/>
        <v>350</v>
      </c>
      <c r="R2604" s="66">
        <f t="shared" si="546"/>
        <v>350</v>
      </c>
      <c r="S2604" s="66">
        <f>Q2604-U2604-SUMIFS(条件付き不可!X:X,条件付き不可!E:E,D2604)</f>
        <v>350</v>
      </c>
      <c r="T2604" s="66">
        <f t="shared" si="543"/>
        <v>350</v>
      </c>
      <c r="U2604" s="66">
        <f>IF(COUNTIFS(条件付き不可!$E:$E,$D2604,条件付き不可!$C:$C,条件付き不可!$V$3)&gt;0,Q2604,SUMIFS(条件付き不可!$L:$L,条件付き不可!$E:$E,$D2604,条件付き不可!$C:$C,U$1))</f>
        <v>0</v>
      </c>
      <c r="V2604" s="66">
        <f>IF(COUNTIFS(条件付き不可!$E:$E,$D2604,条件付き不可!$C:$C,条件付き不可!$V$5)&gt;0,Q2604,IFERROR(VLOOKUP(D2604,条件付き不可!E:Y,21,0),0))</f>
        <v>0</v>
      </c>
    </row>
    <row r="2605" spans="1:22">
      <c r="A2605" s="53" t="str">
        <f t="shared" si="547"/>
        <v>064169</v>
      </c>
      <c r="B2605" s="53">
        <v>37</v>
      </c>
      <c r="C2605">
        <v>2604</v>
      </c>
      <c r="D2605">
        <v>64169</v>
      </c>
      <c r="E2605" t="s">
        <v>3045</v>
      </c>
      <c r="F2605" t="s">
        <v>1675</v>
      </c>
      <c r="G2605" t="str">
        <f>VLOOKUP(A2605,GIS!A:B,2,0)</f>
        <v>小金南中学校</v>
      </c>
      <c r="H2605" t="s">
        <v>1439</v>
      </c>
      <c r="I2605" t="s">
        <v>2622</v>
      </c>
      <c r="J2605" s="66">
        <v>650</v>
      </c>
      <c r="K2605" s="66">
        <v>650</v>
      </c>
      <c r="L2605" s="66">
        <v>650</v>
      </c>
      <c r="M2605" s="66">
        <v>650</v>
      </c>
      <c r="N2605" s="66">
        <f>VLOOKUP(A2605,GIS!A:C,3,0)</f>
        <v>650</v>
      </c>
      <c r="O2605" s="66" t="str">
        <f t="shared" si="544"/>
        <v/>
      </c>
      <c r="P2605" s="66" t="str">
        <f t="shared" si="542"/>
        <v/>
      </c>
      <c r="Q2605" s="66">
        <f t="shared" si="545"/>
        <v>650</v>
      </c>
      <c r="R2605" s="66">
        <f t="shared" si="546"/>
        <v>650</v>
      </c>
      <c r="S2605" s="66">
        <f>Q2605-U2605-SUMIFS(条件付き不可!X:X,条件付き不可!E:E,D2605)</f>
        <v>650</v>
      </c>
      <c r="T2605" s="66">
        <f t="shared" si="543"/>
        <v>650</v>
      </c>
      <c r="U2605" s="66">
        <f>IF(COUNTIFS(条件付き不可!$E:$E,$D2605,条件付き不可!$C:$C,条件付き不可!$V$3)&gt;0,Q2605,SUMIFS(条件付き不可!$L:$L,条件付き不可!$E:$E,$D2605,条件付き不可!$C:$C,U$1))</f>
        <v>0</v>
      </c>
      <c r="V2605" s="66">
        <f>IF(COUNTIFS(条件付き不可!$E:$E,$D2605,条件付き不可!$C:$C,条件付き不可!$V$5)&gt;0,Q2605,IFERROR(VLOOKUP(D2605,条件付き不可!E:Y,21,0),0))</f>
        <v>0</v>
      </c>
    </row>
    <row r="2606" spans="1:22">
      <c r="A2606" s="53" t="str">
        <f t="shared" si="547"/>
        <v>065001</v>
      </c>
      <c r="B2606" s="53">
        <v>35</v>
      </c>
      <c r="C2606">
        <v>2605</v>
      </c>
      <c r="D2606">
        <v>65001</v>
      </c>
      <c r="E2606" t="s">
        <v>3046</v>
      </c>
      <c r="F2606" t="s">
        <v>1693</v>
      </c>
      <c r="G2606" t="str">
        <f>VLOOKUP(A2606,GIS!A:B,2,0)</f>
        <v>西馬橋5</v>
      </c>
      <c r="H2606" t="s">
        <v>1439</v>
      </c>
      <c r="I2606" t="s">
        <v>2622</v>
      </c>
      <c r="J2606" s="66">
        <v>350</v>
      </c>
      <c r="K2606" s="66">
        <v>350</v>
      </c>
      <c r="L2606" s="66">
        <v>350</v>
      </c>
      <c r="M2606" s="66">
        <v>350</v>
      </c>
      <c r="N2606" s="66">
        <f>VLOOKUP(A2606,GIS!A:C,3,0)</f>
        <v>350</v>
      </c>
      <c r="O2606" s="66" t="str">
        <f t="shared" si="544"/>
        <v/>
      </c>
      <c r="P2606" s="66" t="str">
        <f t="shared" si="542"/>
        <v/>
      </c>
      <c r="Q2606" s="66">
        <f t="shared" si="545"/>
        <v>350</v>
      </c>
      <c r="R2606" s="66">
        <f t="shared" si="546"/>
        <v>350</v>
      </c>
      <c r="S2606" s="66">
        <f>Q2606-U2606-SUMIFS(条件付き不可!X:X,条件付き不可!E:E,D2606)</f>
        <v>350</v>
      </c>
      <c r="T2606" s="66">
        <f t="shared" si="543"/>
        <v>350</v>
      </c>
      <c r="U2606" s="66">
        <f>IF(COUNTIFS(条件付き不可!$E:$E,$D2606,条件付き不可!$C:$C,条件付き不可!$V$3)&gt;0,Q2606,SUMIFS(条件付き不可!$L:$L,条件付き不可!$E:$E,$D2606,条件付き不可!$C:$C,U$1))</f>
        <v>0</v>
      </c>
      <c r="V2606" s="66">
        <f>IF(COUNTIFS(条件付き不可!$E:$E,$D2606,条件付き不可!$C:$C,条件付き不可!$V$5)&gt;0,Q2606,IFERROR(VLOOKUP(D2606,条件付き不可!E:Y,21,0),0))</f>
        <v>0</v>
      </c>
    </row>
    <row r="2607" spans="1:22">
      <c r="A2607" s="53" t="str">
        <f t="shared" si="547"/>
        <v>065002</v>
      </c>
      <c r="B2607" s="53">
        <v>35</v>
      </c>
      <c r="C2607">
        <v>2606</v>
      </c>
      <c r="D2607">
        <v>65002</v>
      </c>
      <c r="E2607" t="s">
        <v>3046</v>
      </c>
      <c r="F2607" t="s">
        <v>1693</v>
      </c>
      <c r="G2607" t="str">
        <f>VLOOKUP(A2607,GIS!A:B,2,0)</f>
        <v>西馬橋広手町</v>
      </c>
      <c r="H2607" t="s">
        <v>1439</v>
      </c>
      <c r="I2607" t="s">
        <v>2622</v>
      </c>
      <c r="J2607" s="66">
        <v>520</v>
      </c>
      <c r="K2607" s="66">
        <v>520</v>
      </c>
      <c r="L2607" s="66">
        <v>520</v>
      </c>
      <c r="M2607" s="66">
        <v>520</v>
      </c>
      <c r="N2607" s="66">
        <f>VLOOKUP(A2607,GIS!A:C,3,0)</f>
        <v>520</v>
      </c>
      <c r="O2607" s="66" t="str">
        <f t="shared" si="544"/>
        <v/>
      </c>
      <c r="P2607" s="66" t="str">
        <f t="shared" si="542"/>
        <v/>
      </c>
      <c r="Q2607" s="66">
        <f t="shared" si="545"/>
        <v>520</v>
      </c>
      <c r="R2607" s="66">
        <f t="shared" si="546"/>
        <v>520</v>
      </c>
      <c r="S2607" s="66">
        <f>Q2607-U2607-SUMIFS(条件付き不可!X:X,条件付き不可!E:E,D2607)</f>
        <v>520</v>
      </c>
      <c r="T2607" s="66">
        <f t="shared" si="543"/>
        <v>520</v>
      </c>
      <c r="U2607" s="66">
        <f>IF(COUNTIFS(条件付き不可!$E:$E,$D2607,条件付き不可!$C:$C,条件付き不可!$V$3)&gt;0,Q2607,SUMIFS(条件付き不可!$L:$L,条件付き不可!$E:$E,$D2607,条件付き不可!$C:$C,U$1))</f>
        <v>0</v>
      </c>
      <c r="V2607" s="66">
        <f>IF(COUNTIFS(条件付き不可!$E:$E,$D2607,条件付き不可!$C:$C,条件付き不可!$V$5)&gt;0,Q2607,IFERROR(VLOOKUP(D2607,条件付き不可!E:Y,21,0),0))</f>
        <v>0</v>
      </c>
    </row>
    <row r="2608" spans="1:22">
      <c r="A2608" s="53" t="str">
        <f t="shared" si="547"/>
        <v>065003</v>
      </c>
      <c r="B2608" s="53">
        <v>35</v>
      </c>
      <c r="C2608">
        <v>2607</v>
      </c>
      <c r="D2608">
        <v>65003</v>
      </c>
      <c r="E2608" t="s">
        <v>3046</v>
      </c>
      <c r="F2608" t="s">
        <v>1693</v>
      </c>
      <c r="G2608" t="str">
        <f>VLOOKUP(A2608,GIS!A:B,2,0)</f>
        <v>馬橋広手</v>
      </c>
      <c r="H2608" t="s">
        <v>1439</v>
      </c>
      <c r="I2608" t="s">
        <v>2622</v>
      </c>
      <c r="J2608" s="66">
        <v>470</v>
      </c>
      <c r="K2608" s="66">
        <v>470</v>
      </c>
      <c r="L2608" s="66">
        <v>470</v>
      </c>
      <c r="M2608" s="66">
        <v>470</v>
      </c>
      <c r="N2608" s="66">
        <f>VLOOKUP(A2608,GIS!A:C,3,0)</f>
        <v>470</v>
      </c>
      <c r="O2608" s="66" t="str">
        <f t="shared" si="544"/>
        <v/>
      </c>
      <c r="P2608" s="66" t="str">
        <f t="shared" si="542"/>
        <v/>
      </c>
      <c r="Q2608" s="66">
        <f t="shared" si="545"/>
        <v>470</v>
      </c>
      <c r="R2608" s="66">
        <f t="shared" si="546"/>
        <v>470</v>
      </c>
      <c r="S2608" s="66">
        <f>Q2608-U2608-SUMIFS(条件付き不可!X:X,条件付き不可!E:E,D2608)</f>
        <v>470</v>
      </c>
      <c r="T2608" s="66">
        <f t="shared" si="543"/>
        <v>470</v>
      </c>
      <c r="U2608" s="66">
        <f>IF(COUNTIFS(条件付き不可!$E:$E,$D2608,条件付き不可!$C:$C,条件付き不可!$V$3)&gt;0,Q2608,SUMIFS(条件付き不可!$L:$L,条件付き不可!$E:$E,$D2608,条件付き不可!$C:$C,U$1))</f>
        <v>0</v>
      </c>
      <c r="V2608" s="66">
        <f>IF(COUNTIFS(条件付き不可!$E:$E,$D2608,条件付き不可!$C:$C,条件付き不可!$V$5)&gt;0,Q2608,IFERROR(VLOOKUP(D2608,条件付き不可!E:Y,21,0),0))</f>
        <v>0</v>
      </c>
    </row>
    <row r="2609" spans="1:22">
      <c r="A2609" s="53" t="str">
        <f t="shared" si="547"/>
        <v>065004</v>
      </c>
      <c r="B2609" s="53">
        <v>35</v>
      </c>
      <c r="C2609">
        <v>2608</v>
      </c>
      <c r="D2609">
        <v>65004</v>
      </c>
      <c r="E2609" t="s">
        <v>3046</v>
      </c>
      <c r="F2609" t="s">
        <v>1693</v>
      </c>
      <c r="G2609" t="str">
        <f>VLOOKUP(A2609,GIS!A:B,2,0)</f>
        <v>中根長津町</v>
      </c>
      <c r="H2609" t="s">
        <v>1439</v>
      </c>
      <c r="I2609" t="s">
        <v>2622</v>
      </c>
      <c r="J2609" s="66">
        <v>390</v>
      </c>
      <c r="K2609" s="66">
        <v>390</v>
      </c>
      <c r="L2609" s="66">
        <v>390</v>
      </c>
      <c r="M2609" s="66">
        <v>390</v>
      </c>
      <c r="N2609" s="66">
        <f>VLOOKUP(A2609,GIS!A:C,3,0)</f>
        <v>390</v>
      </c>
      <c r="O2609" s="66" t="str">
        <f t="shared" si="544"/>
        <v/>
      </c>
      <c r="P2609" s="66" t="str">
        <f t="shared" si="542"/>
        <v/>
      </c>
      <c r="Q2609" s="66">
        <f t="shared" si="545"/>
        <v>390</v>
      </c>
      <c r="R2609" s="66">
        <f t="shared" si="546"/>
        <v>390</v>
      </c>
      <c r="S2609" s="66">
        <f>Q2609-U2609-SUMIFS(条件付き不可!X:X,条件付き不可!E:E,D2609)</f>
        <v>390</v>
      </c>
      <c r="T2609" s="66">
        <f t="shared" si="543"/>
        <v>390</v>
      </c>
      <c r="U2609" s="66">
        <f>IF(COUNTIFS(条件付き不可!$E:$E,$D2609,条件付き不可!$C:$C,条件付き不可!$V$3)&gt;0,Q2609,SUMIFS(条件付き不可!$L:$L,条件付き不可!$E:$E,$D2609,条件付き不可!$C:$C,U$1))</f>
        <v>0</v>
      </c>
      <c r="V2609" s="66">
        <f>IF(COUNTIFS(条件付き不可!$E:$E,$D2609,条件付き不可!$C:$C,条件付き不可!$V$5)&gt;0,Q2609,IFERROR(VLOOKUP(D2609,条件付き不可!E:Y,21,0),0))</f>
        <v>0</v>
      </c>
    </row>
    <row r="2610" spans="1:22">
      <c r="A2610" s="53" t="str">
        <f t="shared" si="547"/>
        <v>065005</v>
      </c>
      <c r="B2610" s="53">
        <v>35</v>
      </c>
      <c r="C2610">
        <v>2609</v>
      </c>
      <c r="D2610">
        <v>65005</v>
      </c>
      <c r="E2610" t="s">
        <v>3046</v>
      </c>
      <c r="F2610" t="s">
        <v>764</v>
      </c>
      <c r="G2610" t="str">
        <f>VLOOKUP(A2610,GIS!A:B,2,0)</f>
        <v>栄町1</v>
      </c>
      <c r="H2610" t="s">
        <v>1439</v>
      </c>
      <c r="I2610" t="s">
        <v>2622</v>
      </c>
      <c r="J2610" s="66">
        <v>320</v>
      </c>
      <c r="K2610" s="66">
        <v>320</v>
      </c>
      <c r="L2610" s="66">
        <v>320</v>
      </c>
      <c r="M2610" s="66">
        <v>320</v>
      </c>
      <c r="N2610" s="66">
        <f>VLOOKUP(A2610,GIS!A:C,3,0)</f>
        <v>320</v>
      </c>
      <c r="O2610" s="66" t="str">
        <f t="shared" si="544"/>
        <v/>
      </c>
      <c r="P2610" s="66" t="str">
        <f t="shared" si="542"/>
        <v/>
      </c>
      <c r="Q2610" s="66">
        <f t="shared" si="545"/>
        <v>320</v>
      </c>
      <c r="R2610" s="66">
        <f t="shared" si="546"/>
        <v>320</v>
      </c>
      <c r="S2610" s="66">
        <f>Q2610-U2610-SUMIFS(条件付き不可!X:X,条件付き不可!E:E,D2610)</f>
        <v>320</v>
      </c>
      <c r="T2610" s="66">
        <f t="shared" si="543"/>
        <v>320</v>
      </c>
      <c r="U2610" s="66">
        <f>IF(COUNTIFS(条件付き不可!$E:$E,$D2610,条件付き不可!$C:$C,条件付き不可!$V$3)&gt;0,Q2610,SUMIFS(条件付き不可!$L:$L,条件付き不可!$E:$E,$D2610,条件付き不可!$C:$C,U$1))</f>
        <v>0</v>
      </c>
      <c r="V2610" s="66">
        <f>IF(COUNTIFS(条件付き不可!$E:$E,$D2610,条件付き不可!$C:$C,条件付き不可!$V$5)&gt;0,Q2610,IFERROR(VLOOKUP(D2610,条件付き不可!E:Y,21,0),0))</f>
        <v>0</v>
      </c>
    </row>
    <row r="2611" spans="1:22">
      <c r="A2611" s="53" t="str">
        <f t="shared" si="547"/>
        <v>065006</v>
      </c>
      <c r="B2611" s="53">
        <v>35</v>
      </c>
      <c r="C2611">
        <v>2610</v>
      </c>
      <c r="D2611">
        <v>65006</v>
      </c>
      <c r="E2611" t="s">
        <v>3046</v>
      </c>
      <c r="F2611" t="s">
        <v>764</v>
      </c>
      <c r="G2611" t="str">
        <f>VLOOKUP(A2611,GIS!A:B,2,0)</f>
        <v>栄町2</v>
      </c>
      <c r="H2611" t="s">
        <v>1439</v>
      </c>
      <c r="I2611" t="s">
        <v>2622</v>
      </c>
      <c r="J2611" s="66">
        <v>370</v>
      </c>
      <c r="K2611" s="66">
        <v>370</v>
      </c>
      <c r="L2611" s="66">
        <v>370</v>
      </c>
      <c r="M2611" s="66">
        <v>370</v>
      </c>
      <c r="N2611" s="66">
        <f>VLOOKUP(A2611,GIS!A:C,3,0)</f>
        <v>370</v>
      </c>
      <c r="O2611" s="66" t="str">
        <f t="shared" si="544"/>
        <v/>
      </c>
      <c r="P2611" s="66" t="str">
        <f t="shared" si="542"/>
        <v/>
      </c>
      <c r="Q2611" s="66">
        <f t="shared" si="545"/>
        <v>370</v>
      </c>
      <c r="R2611" s="66">
        <f t="shared" si="546"/>
        <v>370</v>
      </c>
      <c r="S2611" s="66">
        <f>Q2611-U2611-SUMIFS(条件付き不可!X:X,条件付き不可!E:E,D2611)</f>
        <v>370</v>
      </c>
      <c r="T2611" s="66">
        <f t="shared" si="543"/>
        <v>370</v>
      </c>
      <c r="U2611" s="66">
        <f>IF(COUNTIFS(条件付き不可!$E:$E,$D2611,条件付き不可!$C:$C,条件付き不可!$V$3)&gt;0,Q2611,SUMIFS(条件付き不可!$L:$L,条件付き不可!$E:$E,$D2611,条件付き不可!$C:$C,U$1))</f>
        <v>0</v>
      </c>
      <c r="V2611" s="66">
        <f>IF(COUNTIFS(条件付き不可!$E:$E,$D2611,条件付き不可!$C:$C,条件付き不可!$V$5)&gt;0,Q2611,IFERROR(VLOOKUP(D2611,条件付き不可!E:Y,21,0),0))</f>
        <v>0</v>
      </c>
    </row>
    <row r="2612" spans="1:22">
      <c r="A2612" s="53" t="str">
        <f t="shared" si="547"/>
        <v>065007</v>
      </c>
      <c r="B2612" s="53">
        <v>35</v>
      </c>
      <c r="C2612">
        <v>2611</v>
      </c>
      <c r="D2612">
        <v>65007</v>
      </c>
      <c r="E2612" t="s">
        <v>3046</v>
      </c>
      <c r="F2612" t="s">
        <v>764</v>
      </c>
      <c r="G2612" t="str">
        <f>VLOOKUP(A2612,GIS!A:B,2,0)</f>
        <v>栄町3A</v>
      </c>
      <c r="H2612" t="s">
        <v>1439</v>
      </c>
      <c r="I2612" t="s">
        <v>2622</v>
      </c>
      <c r="J2612" s="66">
        <v>245</v>
      </c>
      <c r="K2612" s="66">
        <v>245</v>
      </c>
      <c r="L2612" s="66">
        <v>245</v>
      </c>
      <c r="M2612" s="66">
        <v>245</v>
      </c>
      <c r="N2612" s="66">
        <f>VLOOKUP(A2612,GIS!A:C,3,0)</f>
        <v>245</v>
      </c>
      <c r="O2612" s="66" t="str">
        <f t="shared" si="544"/>
        <v/>
      </c>
      <c r="P2612" s="66" t="str">
        <f t="shared" si="542"/>
        <v/>
      </c>
      <c r="Q2612" s="66">
        <f t="shared" si="545"/>
        <v>245</v>
      </c>
      <c r="R2612" s="66">
        <f t="shared" si="546"/>
        <v>245</v>
      </c>
      <c r="S2612" s="66">
        <f>Q2612-U2612-SUMIFS(条件付き不可!X:X,条件付き不可!E:E,D2612)</f>
        <v>245</v>
      </c>
      <c r="T2612" s="66">
        <f t="shared" si="543"/>
        <v>245</v>
      </c>
      <c r="U2612" s="66">
        <f>IF(COUNTIFS(条件付き不可!$E:$E,$D2612,条件付き不可!$C:$C,条件付き不可!$V$3)&gt;0,Q2612,SUMIFS(条件付き不可!$L:$L,条件付き不可!$E:$E,$D2612,条件付き不可!$C:$C,U$1))</f>
        <v>0</v>
      </c>
      <c r="V2612" s="66">
        <f>IF(COUNTIFS(条件付き不可!$E:$E,$D2612,条件付き不可!$C:$C,条件付き不可!$V$5)&gt;0,Q2612,IFERROR(VLOOKUP(D2612,条件付き不可!E:Y,21,0),0))</f>
        <v>0</v>
      </c>
    </row>
    <row r="2613" spans="1:22">
      <c r="A2613" s="53" t="str">
        <f t="shared" si="547"/>
        <v>065008</v>
      </c>
      <c r="B2613" s="53">
        <v>35</v>
      </c>
      <c r="C2613">
        <v>2612</v>
      </c>
      <c r="D2613">
        <v>65008</v>
      </c>
      <c r="E2613" t="s">
        <v>3046</v>
      </c>
      <c r="F2613" t="s">
        <v>764</v>
      </c>
      <c r="G2613" t="str">
        <f>VLOOKUP(A2613,GIS!A:B,2,0)</f>
        <v>栄町3B</v>
      </c>
      <c r="H2613" t="s">
        <v>1439</v>
      </c>
      <c r="I2613" t="s">
        <v>2622</v>
      </c>
      <c r="J2613" s="66">
        <v>260</v>
      </c>
      <c r="K2613" s="66">
        <v>260</v>
      </c>
      <c r="L2613" s="66">
        <v>260</v>
      </c>
      <c r="M2613" s="66">
        <v>260</v>
      </c>
      <c r="N2613" s="66">
        <f>VLOOKUP(A2613,GIS!A:C,3,0)</f>
        <v>260</v>
      </c>
      <c r="O2613" s="66" t="str">
        <f t="shared" si="544"/>
        <v/>
      </c>
      <c r="P2613" s="66" t="str">
        <f t="shared" si="542"/>
        <v/>
      </c>
      <c r="Q2613" s="66">
        <f t="shared" si="545"/>
        <v>260</v>
      </c>
      <c r="R2613" s="66">
        <f t="shared" si="546"/>
        <v>260</v>
      </c>
      <c r="S2613" s="66">
        <f>Q2613-U2613-SUMIFS(条件付き不可!X:X,条件付き不可!E:E,D2613)</f>
        <v>260</v>
      </c>
      <c r="T2613" s="66">
        <f t="shared" si="543"/>
        <v>260</v>
      </c>
      <c r="U2613" s="66">
        <f>IF(COUNTIFS(条件付き不可!$E:$E,$D2613,条件付き不可!$C:$C,条件付き不可!$V$3)&gt;0,Q2613,SUMIFS(条件付き不可!$L:$L,条件付き不可!$E:$E,$D2613,条件付き不可!$C:$C,U$1))</f>
        <v>0</v>
      </c>
      <c r="V2613" s="66">
        <f>IF(COUNTIFS(条件付き不可!$E:$E,$D2613,条件付き不可!$C:$C,条件付き不可!$V$5)&gt;0,Q2613,IFERROR(VLOOKUP(D2613,条件付き不可!E:Y,21,0),0))</f>
        <v>0</v>
      </c>
    </row>
    <row r="2614" spans="1:22">
      <c r="A2614" s="53" t="str">
        <f t="shared" si="547"/>
        <v>065009</v>
      </c>
      <c r="B2614" s="53">
        <v>35</v>
      </c>
      <c r="C2614">
        <v>2613</v>
      </c>
      <c r="D2614">
        <v>65009</v>
      </c>
      <c r="E2614" t="s">
        <v>3046</v>
      </c>
      <c r="F2614" t="s">
        <v>764</v>
      </c>
      <c r="G2614" t="str">
        <f>VLOOKUP(A2614,GIS!A:B,2,0)</f>
        <v>栄町4</v>
      </c>
      <c r="H2614" t="s">
        <v>1439</v>
      </c>
      <c r="I2614" t="s">
        <v>2622</v>
      </c>
      <c r="J2614" s="66">
        <v>510</v>
      </c>
      <c r="K2614" s="66">
        <v>510</v>
      </c>
      <c r="L2614" s="66">
        <v>510</v>
      </c>
      <c r="M2614" s="66">
        <v>510</v>
      </c>
      <c r="N2614" s="66">
        <f>VLOOKUP(A2614,GIS!A:C,3,0)</f>
        <v>510</v>
      </c>
      <c r="O2614" s="66" t="str">
        <f t="shared" si="544"/>
        <v/>
      </c>
      <c r="P2614" s="66" t="str">
        <f t="shared" si="542"/>
        <v/>
      </c>
      <c r="Q2614" s="66">
        <f t="shared" si="545"/>
        <v>510</v>
      </c>
      <c r="R2614" s="66">
        <f t="shared" si="546"/>
        <v>510</v>
      </c>
      <c r="S2614" s="66">
        <f>Q2614-U2614-SUMIFS(条件付き不可!X:X,条件付き不可!E:E,D2614)</f>
        <v>510</v>
      </c>
      <c r="T2614" s="66">
        <f t="shared" si="543"/>
        <v>510</v>
      </c>
      <c r="U2614" s="66">
        <f>IF(COUNTIFS(条件付き不可!$E:$E,$D2614,条件付き不可!$C:$C,条件付き不可!$V$3)&gt;0,Q2614,SUMIFS(条件付き不可!$L:$L,条件付き不可!$E:$E,$D2614,条件付き不可!$C:$C,U$1))</f>
        <v>0</v>
      </c>
      <c r="V2614" s="66">
        <f>IF(COUNTIFS(条件付き不可!$E:$E,$D2614,条件付き不可!$C:$C,条件付き不可!$V$5)&gt;0,Q2614,IFERROR(VLOOKUP(D2614,条件付き不可!E:Y,21,0),0))</f>
        <v>0</v>
      </c>
    </row>
    <row r="2615" spans="1:22">
      <c r="A2615" s="53" t="str">
        <f t="shared" si="547"/>
        <v>065010</v>
      </c>
      <c r="B2615" s="53">
        <v>35</v>
      </c>
      <c r="C2615">
        <v>2614</v>
      </c>
      <c r="D2615">
        <v>65010</v>
      </c>
      <c r="E2615" t="s">
        <v>3046</v>
      </c>
      <c r="F2615" t="s">
        <v>764</v>
      </c>
      <c r="G2615" t="str">
        <f>VLOOKUP(A2615,GIS!A:B,2,0)</f>
        <v>栄町5A</v>
      </c>
      <c r="H2615" t="s">
        <v>1439</v>
      </c>
      <c r="I2615" t="s">
        <v>2622</v>
      </c>
      <c r="J2615" s="66">
        <v>290</v>
      </c>
      <c r="K2615" s="66">
        <v>290</v>
      </c>
      <c r="L2615" s="66">
        <v>290</v>
      </c>
      <c r="M2615" s="66">
        <v>290</v>
      </c>
      <c r="N2615" s="66">
        <f>VLOOKUP(A2615,GIS!A:C,3,0)</f>
        <v>290</v>
      </c>
      <c r="O2615" s="66" t="str">
        <f t="shared" si="544"/>
        <v/>
      </c>
      <c r="P2615" s="66" t="str">
        <f t="shared" si="542"/>
        <v/>
      </c>
      <c r="Q2615" s="66">
        <f t="shared" si="545"/>
        <v>290</v>
      </c>
      <c r="R2615" s="66">
        <f t="shared" si="546"/>
        <v>290</v>
      </c>
      <c r="S2615" s="66">
        <f>Q2615-U2615-SUMIFS(条件付き不可!X:X,条件付き不可!E:E,D2615)</f>
        <v>290</v>
      </c>
      <c r="T2615" s="66">
        <f t="shared" si="543"/>
        <v>290</v>
      </c>
      <c r="U2615" s="66">
        <f>IF(COUNTIFS(条件付き不可!$E:$E,$D2615,条件付き不可!$C:$C,条件付き不可!$V$3)&gt;0,Q2615,SUMIFS(条件付き不可!$L:$L,条件付き不可!$E:$E,$D2615,条件付き不可!$C:$C,U$1))</f>
        <v>0</v>
      </c>
      <c r="V2615" s="66">
        <f>IF(COUNTIFS(条件付き不可!$E:$E,$D2615,条件付き不可!$C:$C,条件付き不可!$V$5)&gt;0,Q2615,IFERROR(VLOOKUP(D2615,条件付き不可!E:Y,21,0),0))</f>
        <v>0</v>
      </c>
    </row>
    <row r="2616" spans="1:22">
      <c r="A2616" s="53" t="str">
        <f t="shared" si="547"/>
        <v>065011</v>
      </c>
      <c r="B2616" s="53">
        <v>35</v>
      </c>
      <c r="C2616">
        <v>2615</v>
      </c>
      <c r="D2616">
        <v>65011</v>
      </c>
      <c r="E2616" t="s">
        <v>3046</v>
      </c>
      <c r="F2616" t="s">
        <v>764</v>
      </c>
      <c r="G2616" t="str">
        <f>VLOOKUP(A2616,GIS!A:B,2,0)</f>
        <v>栄町5B</v>
      </c>
      <c r="H2616" t="s">
        <v>1439</v>
      </c>
      <c r="I2616" t="s">
        <v>2622</v>
      </c>
      <c r="J2616" s="66">
        <v>265</v>
      </c>
      <c r="K2616" s="66">
        <v>265</v>
      </c>
      <c r="L2616" s="66">
        <v>265</v>
      </c>
      <c r="M2616" s="66">
        <v>265</v>
      </c>
      <c r="N2616" s="66">
        <f>VLOOKUP(A2616,GIS!A:C,3,0)</f>
        <v>265</v>
      </c>
      <c r="O2616" s="66" t="str">
        <f t="shared" si="544"/>
        <v/>
      </c>
      <c r="P2616" s="66" t="str">
        <f t="shared" si="542"/>
        <v/>
      </c>
      <c r="Q2616" s="66">
        <f t="shared" si="545"/>
        <v>265</v>
      </c>
      <c r="R2616" s="66">
        <f t="shared" si="546"/>
        <v>265</v>
      </c>
      <c r="S2616" s="66">
        <f>Q2616-U2616-SUMIFS(条件付き不可!X:X,条件付き不可!E:E,D2616)</f>
        <v>265</v>
      </c>
      <c r="T2616" s="66">
        <f t="shared" si="543"/>
        <v>265</v>
      </c>
      <c r="U2616" s="66">
        <f>IF(COUNTIFS(条件付き不可!$E:$E,$D2616,条件付き不可!$C:$C,条件付き不可!$V$3)&gt;0,Q2616,SUMIFS(条件付き不可!$L:$L,条件付き不可!$E:$E,$D2616,条件付き不可!$C:$C,U$1))</f>
        <v>0</v>
      </c>
      <c r="V2616" s="66">
        <f>IF(COUNTIFS(条件付き不可!$E:$E,$D2616,条件付き不可!$C:$C,条件付き不可!$V$5)&gt;0,Q2616,IFERROR(VLOOKUP(D2616,条件付き不可!E:Y,21,0),0))</f>
        <v>0</v>
      </c>
    </row>
    <row r="2617" spans="1:22">
      <c r="A2617" s="53" t="str">
        <f t="shared" si="547"/>
        <v>065012</v>
      </c>
      <c r="B2617" s="53">
        <v>35</v>
      </c>
      <c r="C2617">
        <v>2616</v>
      </c>
      <c r="D2617">
        <v>65012</v>
      </c>
      <c r="E2617" t="s">
        <v>3046</v>
      </c>
      <c r="F2617" t="s">
        <v>764</v>
      </c>
      <c r="G2617" t="str">
        <f>VLOOKUP(A2617,GIS!A:B,2,0)</f>
        <v>栄町6</v>
      </c>
      <c r="H2617" t="s">
        <v>1439</v>
      </c>
      <c r="I2617" t="s">
        <v>2622</v>
      </c>
      <c r="J2617" s="66">
        <v>470</v>
      </c>
      <c r="K2617" s="66">
        <v>470</v>
      </c>
      <c r="L2617" s="66">
        <v>470</v>
      </c>
      <c r="M2617" s="66">
        <v>470</v>
      </c>
      <c r="N2617" s="66">
        <f>VLOOKUP(A2617,GIS!A:C,3,0)</f>
        <v>470</v>
      </c>
      <c r="O2617" s="66" t="str">
        <f t="shared" si="544"/>
        <v/>
      </c>
      <c r="P2617" s="66" t="str">
        <f t="shared" si="542"/>
        <v/>
      </c>
      <c r="Q2617" s="66">
        <f t="shared" si="545"/>
        <v>470</v>
      </c>
      <c r="R2617" s="66">
        <f t="shared" si="546"/>
        <v>470</v>
      </c>
      <c r="S2617" s="66">
        <f>Q2617-U2617-SUMIFS(条件付き不可!X:X,条件付き不可!E:E,D2617)</f>
        <v>470</v>
      </c>
      <c r="T2617" s="66">
        <f t="shared" si="543"/>
        <v>470</v>
      </c>
      <c r="U2617" s="66">
        <f>IF(COUNTIFS(条件付き不可!$E:$E,$D2617,条件付き不可!$C:$C,条件付き不可!$V$3)&gt;0,Q2617,SUMIFS(条件付き不可!$L:$L,条件付き不可!$E:$E,$D2617,条件付き不可!$C:$C,U$1))</f>
        <v>0</v>
      </c>
      <c r="V2617" s="66">
        <f>IF(COUNTIFS(条件付き不可!$E:$E,$D2617,条件付き不可!$C:$C,条件付き不可!$V$5)&gt;0,Q2617,IFERROR(VLOOKUP(D2617,条件付き不可!E:Y,21,0),0))</f>
        <v>0</v>
      </c>
    </row>
    <row r="2618" spans="1:22">
      <c r="A2618" s="53" t="str">
        <f t="shared" si="547"/>
        <v>065013</v>
      </c>
      <c r="B2618" s="53">
        <v>35</v>
      </c>
      <c r="C2618">
        <v>2617</v>
      </c>
      <c r="D2618">
        <v>65013</v>
      </c>
      <c r="E2618" t="s">
        <v>3046</v>
      </c>
      <c r="F2618" t="s">
        <v>764</v>
      </c>
      <c r="G2618" t="str">
        <f>VLOOKUP(A2618,GIS!A:B,2,0)</f>
        <v>栄町7</v>
      </c>
      <c r="H2618" t="s">
        <v>1439</v>
      </c>
      <c r="I2618" t="s">
        <v>2622</v>
      </c>
      <c r="J2618" s="66">
        <v>610</v>
      </c>
      <c r="K2618" s="66">
        <v>610</v>
      </c>
      <c r="L2618" s="66">
        <v>610</v>
      </c>
      <c r="M2618" s="66">
        <v>610</v>
      </c>
      <c r="N2618" s="66">
        <f>VLOOKUP(A2618,GIS!A:C,3,0)</f>
        <v>610</v>
      </c>
      <c r="O2618" s="66" t="str">
        <f t="shared" si="544"/>
        <v/>
      </c>
      <c r="P2618" s="66" t="str">
        <f t="shared" si="542"/>
        <v/>
      </c>
      <c r="Q2618" s="66">
        <f t="shared" si="545"/>
        <v>610</v>
      </c>
      <c r="R2618" s="66">
        <f t="shared" si="546"/>
        <v>610</v>
      </c>
      <c r="S2618" s="66">
        <f>Q2618-U2618-SUMIFS(条件付き不可!X:X,条件付き不可!E:E,D2618)</f>
        <v>610</v>
      </c>
      <c r="T2618" s="66">
        <f t="shared" si="543"/>
        <v>610</v>
      </c>
      <c r="U2618" s="66">
        <f>IF(COUNTIFS(条件付き不可!$E:$E,$D2618,条件付き不可!$C:$C,条件付き不可!$V$3)&gt;0,Q2618,SUMIFS(条件付き不可!$L:$L,条件付き不可!$E:$E,$D2618,条件付き不可!$C:$C,U$1))</f>
        <v>0</v>
      </c>
      <c r="V2618" s="66">
        <f>IF(COUNTIFS(条件付き不可!$E:$E,$D2618,条件付き不可!$C:$C,条件付き不可!$V$5)&gt;0,Q2618,IFERROR(VLOOKUP(D2618,条件付き不可!E:Y,21,0),0))</f>
        <v>0</v>
      </c>
    </row>
    <row r="2619" spans="1:22">
      <c r="A2619" s="53" t="str">
        <f t="shared" si="547"/>
        <v>065015</v>
      </c>
      <c r="B2619" s="53">
        <v>35</v>
      </c>
      <c r="C2619">
        <v>2618</v>
      </c>
      <c r="D2619">
        <v>65015</v>
      </c>
      <c r="E2619" t="s">
        <v>3046</v>
      </c>
      <c r="F2619" t="s">
        <v>764</v>
      </c>
      <c r="G2619" t="str">
        <f>VLOOKUP(A2619,GIS!A:B,2,0)</f>
        <v>栄町8A</v>
      </c>
      <c r="H2619" t="s">
        <v>1439</v>
      </c>
      <c r="I2619" t="s">
        <v>2622</v>
      </c>
      <c r="J2619" s="66">
        <v>405</v>
      </c>
      <c r="K2619" s="66">
        <v>405</v>
      </c>
      <c r="L2619" s="66">
        <v>405</v>
      </c>
      <c r="M2619" s="66">
        <v>405</v>
      </c>
      <c r="N2619" s="66">
        <f>VLOOKUP(A2619,GIS!A:C,3,0)</f>
        <v>405</v>
      </c>
      <c r="O2619" s="66" t="str">
        <f t="shared" si="544"/>
        <v/>
      </c>
      <c r="P2619" s="66" t="str">
        <f t="shared" si="542"/>
        <v/>
      </c>
      <c r="Q2619" s="66">
        <f t="shared" si="545"/>
        <v>405</v>
      </c>
      <c r="R2619" s="66">
        <f t="shared" si="546"/>
        <v>405</v>
      </c>
      <c r="S2619" s="66">
        <f>Q2619-U2619-SUMIFS(条件付き不可!X:X,条件付き不可!E:E,D2619)</f>
        <v>405</v>
      </c>
      <c r="T2619" s="66">
        <f t="shared" si="543"/>
        <v>405</v>
      </c>
      <c r="U2619" s="66">
        <f>IF(COUNTIFS(条件付き不可!$E:$E,$D2619,条件付き不可!$C:$C,条件付き不可!$V$3)&gt;0,Q2619,SUMIFS(条件付き不可!$L:$L,条件付き不可!$E:$E,$D2619,条件付き不可!$C:$C,U$1))</f>
        <v>0</v>
      </c>
      <c r="V2619" s="66">
        <f>IF(COUNTIFS(条件付き不可!$E:$E,$D2619,条件付き不可!$C:$C,条件付き不可!$V$5)&gt;0,Q2619,IFERROR(VLOOKUP(D2619,条件付き不可!E:Y,21,0),0))</f>
        <v>0</v>
      </c>
    </row>
    <row r="2620" spans="1:22">
      <c r="A2620" s="53" t="str">
        <f t="shared" si="547"/>
        <v>065016</v>
      </c>
      <c r="B2620" s="53">
        <v>35</v>
      </c>
      <c r="C2620">
        <v>2619</v>
      </c>
      <c r="D2620">
        <v>65016</v>
      </c>
      <c r="E2620" t="s">
        <v>3046</v>
      </c>
      <c r="F2620" t="s">
        <v>764</v>
      </c>
      <c r="G2620" t="str">
        <f>VLOOKUP(A2620,GIS!A:B,2,0)</f>
        <v>栄町8B</v>
      </c>
      <c r="H2620" t="s">
        <v>1439</v>
      </c>
      <c r="I2620" t="s">
        <v>2622</v>
      </c>
      <c r="J2620" s="66">
        <v>470</v>
      </c>
      <c r="K2620" s="66">
        <v>470</v>
      </c>
      <c r="L2620" s="66">
        <v>470</v>
      </c>
      <c r="M2620" s="66">
        <v>470</v>
      </c>
      <c r="N2620" s="66">
        <f>VLOOKUP(A2620,GIS!A:C,3,0)</f>
        <v>470</v>
      </c>
      <c r="O2620" s="66" t="str">
        <f t="shared" si="544"/>
        <v/>
      </c>
      <c r="P2620" s="66" t="str">
        <f t="shared" si="542"/>
        <v/>
      </c>
      <c r="Q2620" s="66">
        <f t="shared" si="545"/>
        <v>470</v>
      </c>
      <c r="R2620" s="66">
        <f t="shared" si="546"/>
        <v>470</v>
      </c>
      <c r="S2620" s="66">
        <f>Q2620-U2620-SUMIFS(条件付き不可!X:X,条件付き不可!E:E,D2620)</f>
        <v>470</v>
      </c>
      <c r="T2620" s="66">
        <f t="shared" si="543"/>
        <v>470</v>
      </c>
      <c r="U2620" s="66">
        <f>IF(COUNTIFS(条件付き不可!$E:$E,$D2620,条件付き不可!$C:$C,条件付き不可!$V$3)&gt;0,Q2620,SUMIFS(条件付き不可!$L:$L,条件付き不可!$E:$E,$D2620,条件付き不可!$C:$C,U$1))</f>
        <v>0</v>
      </c>
      <c r="V2620" s="66">
        <f>IF(COUNTIFS(条件付き不可!$E:$E,$D2620,条件付き不可!$C:$C,条件付き不可!$V$5)&gt;0,Q2620,IFERROR(VLOOKUP(D2620,条件付き不可!E:Y,21,0),0))</f>
        <v>0</v>
      </c>
    </row>
    <row r="2621" spans="1:22">
      <c r="A2621" s="53" t="str">
        <f t="shared" si="547"/>
        <v>065017</v>
      </c>
      <c r="B2621" s="53">
        <v>35</v>
      </c>
      <c r="C2621">
        <v>2620</v>
      </c>
      <c r="D2621">
        <v>65017</v>
      </c>
      <c r="E2621" t="s">
        <v>3046</v>
      </c>
      <c r="F2621" t="s">
        <v>1709</v>
      </c>
      <c r="G2621" t="str">
        <f>VLOOKUP(A2621,GIS!A:B,2,0)</f>
        <v>栄町西1</v>
      </c>
      <c r="H2621" t="s">
        <v>1439</v>
      </c>
      <c r="I2621" t="s">
        <v>2622</v>
      </c>
      <c r="J2621" s="66">
        <v>405</v>
      </c>
      <c r="K2621" s="66">
        <v>405</v>
      </c>
      <c r="L2621" s="66">
        <v>405</v>
      </c>
      <c r="M2621" s="66">
        <v>405</v>
      </c>
      <c r="N2621" s="66">
        <f>VLOOKUP(A2621,GIS!A:C,3,0)</f>
        <v>405</v>
      </c>
      <c r="O2621" s="66" t="str">
        <f t="shared" si="544"/>
        <v/>
      </c>
      <c r="P2621" s="66" t="str">
        <f t="shared" si="542"/>
        <v/>
      </c>
      <c r="Q2621" s="66">
        <f t="shared" si="545"/>
        <v>405</v>
      </c>
      <c r="R2621" s="66">
        <f t="shared" si="546"/>
        <v>405</v>
      </c>
      <c r="S2621" s="66">
        <f>Q2621-U2621-SUMIFS(条件付き不可!X:X,条件付き不可!E:E,D2621)</f>
        <v>405</v>
      </c>
      <c r="T2621" s="66">
        <f t="shared" si="543"/>
        <v>405</v>
      </c>
      <c r="U2621" s="66">
        <f>IF(COUNTIFS(条件付き不可!$E:$E,$D2621,条件付き不可!$C:$C,条件付き不可!$V$3)&gt;0,Q2621,SUMIFS(条件付き不可!$L:$L,条件付き不可!$E:$E,$D2621,条件付き不可!$C:$C,U$1))</f>
        <v>0</v>
      </c>
      <c r="V2621" s="66">
        <f>IF(COUNTIFS(条件付き不可!$E:$E,$D2621,条件付き不可!$C:$C,条件付き不可!$V$5)&gt;0,Q2621,IFERROR(VLOOKUP(D2621,条件付き不可!E:Y,21,0),0))</f>
        <v>0</v>
      </c>
    </row>
    <row r="2622" spans="1:22">
      <c r="A2622" s="53" t="str">
        <f t="shared" si="547"/>
        <v>065018</v>
      </c>
      <c r="B2622" s="53">
        <v>35</v>
      </c>
      <c r="C2622">
        <v>2621</v>
      </c>
      <c r="D2622">
        <v>65018</v>
      </c>
      <c r="E2622" t="s">
        <v>3046</v>
      </c>
      <c r="F2622" t="s">
        <v>1709</v>
      </c>
      <c r="G2622" t="str">
        <f>VLOOKUP(A2622,GIS!A:B,2,0)</f>
        <v>栄町西2.3</v>
      </c>
      <c r="H2622" t="s">
        <v>1439</v>
      </c>
      <c r="I2622" t="s">
        <v>2622</v>
      </c>
      <c r="J2622" s="66">
        <v>535</v>
      </c>
      <c r="K2622" s="66">
        <v>535</v>
      </c>
      <c r="L2622" s="66">
        <v>535</v>
      </c>
      <c r="M2622" s="66">
        <v>535</v>
      </c>
      <c r="N2622" s="66">
        <f>VLOOKUP(A2622,GIS!A:C,3,0)</f>
        <v>535</v>
      </c>
      <c r="O2622" s="66" t="str">
        <f t="shared" si="544"/>
        <v/>
      </c>
      <c r="P2622" s="66" t="str">
        <f t="shared" si="542"/>
        <v/>
      </c>
      <c r="Q2622" s="66">
        <f t="shared" si="545"/>
        <v>535</v>
      </c>
      <c r="R2622" s="66">
        <f t="shared" si="546"/>
        <v>535</v>
      </c>
      <c r="S2622" s="66">
        <f>Q2622-U2622-SUMIFS(条件付き不可!X:X,条件付き不可!E:E,D2622)</f>
        <v>535</v>
      </c>
      <c r="T2622" s="66">
        <f t="shared" si="543"/>
        <v>535</v>
      </c>
      <c r="U2622" s="66">
        <f>IF(COUNTIFS(条件付き不可!$E:$E,$D2622,条件付き不可!$C:$C,条件付き不可!$V$3)&gt;0,Q2622,SUMIFS(条件付き不可!$L:$L,条件付き不可!$E:$E,$D2622,条件付き不可!$C:$C,U$1))</f>
        <v>0</v>
      </c>
      <c r="V2622" s="66">
        <f>IF(COUNTIFS(条件付き不可!$E:$E,$D2622,条件付き不可!$C:$C,条件付き不可!$V$5)&gt;0,Q2622,IFERROR(VLOOKUP(D2622,条件付き不可!E:Y,21,0),0))</f>
        <v>0</v>
      </c>
    </row>
    <row r="2623" spans="1:22">
      <c r="A2623" s="53" t="str">
        <f t="shared" si="547"/>
        <v>065019</v>
      </c>
      <c r="B2623" s="53">
        <v>35</v>
      </c>
      <c r="C2623">
        <v>2622</v>
      </c>
      <c r="D2623">
        <v>65019</v>
      </c>
      <c r="E2623" t="s">
        <v>3046</v>
      </c>
      <c r="F2623" t="s">
        <v>1709</v>
      </c>
      <c r="G2623" t="str">
        <f>VLOOKUP(A2623,GIS!A:B,2,0)</f>
        <v>栄町西4.5</v>
      </c>
      <c r="H2623" t="s">
        <v>1439</v>
      </c>
      <c r="I2623" t="s">
        <v>2622</v>
      </c>
      <c r="J2623" s="66">
        <v>500</v>
      </c>
      <c r="K2623" s="66">
        <v>500</v>
      </c>
      <c r="L2623" s="66">
        <v>500</v>
      </c>
      <c r="M2623" s="66">
        <v>500</v>
      </c>
      <c r="N2623" s="66">
        <f>VLOOKUP(A2623,GIS!A:C,3,0)</f>
        <v>500</v>
      </c>
      <c r="O2623" s="66" t="str">
        <f t="shared" si="544"/>
        <v/>
      </c>
      <c r="P2623" s="66" t="str">
        <f t="shared" si="542"/>
        <v/>
      </c>
      <c r="Q2623" s="66">
        <f t="shared" si="545"/>
        <v>500</v>
      </c>
      <c r="R2623" s="66">
        <f t="shared" si="546"/>
        <v>500</v>
      </c>
      <c r="S2623" s="66">
        <f>Q2623-U2623-SUMIFS(条件付き不可!X:X,条件付き不可!E:E,D2623)</f>
        <v>500</v>
      </c>
      <c r="T2623" s="66">
        <f t="shared" si="543"/>
        <v>500</v>
      </c>
      <c r="U2623" s="66">
        <f>IF(COUNTIFS(条件付き不可!$E:$E,$D2623,条件付き不可!$C:$C,条件付き不可!$V$3)&gt;0,Q2623,SUMIFS(条件付き不可!$L:$L,条件付き不可!$E:$E,$D2623,条件付き不可!$C:$C,U$1))</f>
        <v>0</v>
      </c>
      <c r="V2623" s="66">
        <f>IF(COUNTIFS(条件付き不可!$E:$E,$D2623,条件付き不可!$C:$C,条件付き不可!$V$5)&gt;0,Q2623,IFERROR(VLOOKUP(D2623,条件付き不可!E:Y,21,0),0))</f>
        <v>0</v>
      </c>
    </row>
    <row r="2624" spans="1:22">
      <c r="A2624" s="53" t="str">
        <f t="shared" si="547"/>
        <v>065021</v>
      </c>
      <c r="B2624" s="53">
        <v>35</v>
      </c>
      <c r="C2624">
        <v>2623</v>
      </c>
      <c r="D2624">
        <v>65021</v>
      </c>
      <c r="E2624" t="s">
        <v>3046</v>
      </c>
      <c r="F2624" t="s">
        <v>1713</v>
      </c>
      <c r="G2624" t="str">
        <f>VLOOKUP(A2624,GIS!A:B,2,0)</f>
        <v>古ヶ崎1</v>
      </c>
      <c r="H2624" t="s">
        <v>1439</v>
      </c>
      <c r="I2624" t="s">
        <v>2622</v>
      </c>
      <c r="J2624" s="66">
        <v>480</v>
      </c>
      <c r="K2624" s="66">
        <v>480</v>
      </c>
      <c r="L2624" s="66">
        <v>480</v>
      </c>
      <c r="M2624" s="66">
        <v>480</v>
      </c>
      <c r="N2624" s="66">
        <f>VLOOKUP(A2624,GIS!A:C,3,0)</f>
        <v>480</v>
      </c>
      <c r="O2624" s="66" t="str">
        <f t="shared" si="544"/>
        <v/>
      </c>
      <c r="P2624" s="66" t="str">
        <f t="shared" si="542"/>
        <v/>
      </c>
      <c r="Q2624" s="66">
        <f t="shared" si="545"/>
        <v>480</v>
      </c>
      <c r="R2624" s="66">
        <f t="shared" si="546"/>
        <v>480</v>
      </c>
      <c r="S2624" s="66">
        <f>Q2624-U2624-SUMIFS(条件付き不可!X:X,条件付き不可!E:E,D2624)</f>
        <v>480</v>
      </c>
      <c r="T2624" s="66">
        <f t="shared" si="543"/>
        <v>480</v>
      </c>
      <c r="U2624" s="66">
        <f>IF(COUNTIFS(条件付き不可!$E:$E,$D2624,条件付き不可!$C:$C,条件付き不可!$V$3)&gt;0,Q2624,SUMIFS(条件付き不可!$L:$L,条件付き不可!$E:$E,$D2624,条件付き不可!$C:$C,U$1))</f>
        <v>0</v>
      </c>
      <c r="V2624" s="66">
        <f>IF(COUNTIFS(条件付き不可!$E:$E,$D2624,条件付き不可!$C:$C,条件付き不可!$V$5)&gt;0,Q2624,IFERROR(VLOOKUP(D2624,条件付き不可!E:Y,21,0),0))</f>
        <v>0</v>
      </c>
    </row>
    <row r="2625" spans="1:22">
      <c r="A2625" s="53" t="str">
        <f t="shared" si="547"/>
        <v>065022</v>
      </c>
      <c r="B2625" s="53">
        <v>35</v>
      </c>
      <c r="C2625">
        <v>2624</v>
      </c>
      <c r="D2625">
        <v>65022</v>
      </c>
      <c r="E2625" t="s">
        <v>3046</v>
      </c>
      <c r="F2625" t="s">
        <v>1713</v>
      </c>
      <c r="G2625" t="str">
        <f>VLOOKUP(A2625,GIS!A:B,2,0)</f>
        <v>古ヶ崎2A</v>
      </c>
      <c r="H2625" t="s">
        <v>1439</v>
      </c>
      <c r="I2625" t="s">
        <v>2622</v>
      </c>
      <c r="J2625" s="66">
        <v>430</v>
      </c>
      <c r="K2625" s="66">
        <v>430</v>
      </c>
      <c r="L2625" s="66">
        <v>430</v>
      </c>
      <c r="M2625" s="66">
        <v>430</v>
      </c>
      <c r="N2625" s="66">
        <f>VLOOKUP(A2625,GIS!A:C,3,0)</f>
        <v>430</v>
      </c>
      <c r="O2625" s="66" t="str">
        <f t="shared" si="544"/>
        <v/>
      </c>
      <c r="P2625" s="66" t="str">
        <f t="shared" ref="P2625:P2688" si="548">IF(J2625=K2625,IF(J2625=L2625,"","✕"),"✕")</f>
        <v/>
      </c>
      <c r="Q2625" s="66">
        <f t="shared" si="545"/>
        <v>430</v>
      </c>
      <c r="R2625" s="66">
        <f t="shared" si="546"/>
        <v>430</v>
      </c>
      <c r="S2625" s="66">
        <f>Q2625-U2625-SUMIFS(条件付き不可!X:X,条件付き不可!E:E,D2625)</f>
        <v>430</v>
      </c>
      <c r="T2625" s="66">
        <f t="shared" si="543"/>
        <v>430</v>
      </c>
      <c r="U2625" s="66">
        <f>IF(COUNTIFS(条件付き不可!$E:$E,$D2625,条件付き不可!$C:$C,条件付き不可!$V$3)&gt;0,Q2625,SUMIFS(条件付き不可!$L:$L,条件付き不可!$E:$E,$D2625,条件付き不可!$C:$C,U$1))</f>
        <v>0</v>
      </c>
      <c r="V2625" s="66">
        <f>IF(COUNTIFS(条件付き不可!$E:$E,$D2625,条件付き不可!$C:$C,条件付き不可!$V$5)&gt;0,Q2625,IFERROR(VLOOKUP(D2625,条件付き不可!E:Y,21,0),0))</f>
        <v>0</v>
      </c>
    </row>
    <row r="2626" spans="1:22">
      <c r="A2626" s="53" t="str">
        <f t="shared" si="547"/>
        <v>065023</v>
      </c>
      <c r="B2626" s="53">
        <v>35</v>
      </c>
      <c r="C2626">
        <v>2625</v>
      </c>
      <c r="D2626">
        <v>65023</v>
      </c>
      <c r="E2626" t="s">
        <v>3046</v>
      </c>
      <c r="F2626" t="s">
        <v>1713</v>
      </c>
      <c r="G2626" t="str">
        <f>VLOOKUP(A2626,GIS!A:B,2,0)</f>
        <v>古ヶ崎2B</v>
      </c>
      <c r="H2626" t="s">
        <v>1439</v>
      </c>
      <c r="I2626" t="s">
        <v>2622</v>
      </c>
      <c r="J2626" s="66">
        <v>430</v>
      </c>
      <c r="K2626" s="66">
        <v>430</v>
      </c>
      <c r="L2626" s="66">
        <v>430</v>
      </c>
      <c r="M2626" s="66">
        <v>430</v>
      </c>
      <c r="N2626" s="66">
        <f>VLOOKUP(A2626,GIS!A:C,3,0)</f>
        <v>430</v>
      </c>
      <c r="O2626" s="66" t="str">
        <f t="shared" si="544"/>
        <v/>
      </c>
      <c r="P2626" s="66" t="str">
        <f t="shared" si="548"/>
        <v/>
      </c>
      <c r="Q2626" s="66">
        <f t="shared" si="545"/>
        <v>430</v>
      </c>
      <c r="R2626" s="66">
        <f t="shared" si="546"/>
        <v>430</v>
      </c>
      <c r="S2626" s="66">
        <f>Q2626-U2626-SUMIFS(条件付き不可!X:X,条件付き不可!E:E,D2626)</f>
        <v>430</v>
      </c>
      <c r="T2626" s="66">
        <f t="shared" si="543"/>
        <v>430</v>
      </c>
      <c r="U2626" s="66">
        <f>IF(COUNTIFS(条件付き不可!$E:$E,$D2626,条件付き不可!$C:$C,条件付き不可!$V$3)&gt;0,Q2626,SUMIFS(条件付き不可!$L:$L,条件付き不可!$E:$E,$D2626,条件付き不可!$C:$C,U$1))</f>
        <v>0</v>
      </c>
      <c r="V2626" s="66">
        <f>IF(COUNTIFS(条件付き不可!$E:$E,$D2626,条件付き不可!$C:$C,条件付き不可!$V$5)&gt;0,Q2626,IFERROR(VLOOKUP(D2626,条件付き不可!E:Y,21,0),0))</f>
        <v>0</v>
      </c>
    </row>
    <row r="2627" spans="1:22">
      <c r="A2627" s="53" t="str">
        <f t="shared" si="547"/>
        <v>065024</v>
      </c>
      <c r="B2627" s="53">
        <v>35</v>
      </c>
      <c r="C2627">
        <v>2626</v>
      </c>
      <c r="D2627">
        <v>65024</v>
      </c>
      <c r="E2627" t="s">
        <v>3046</v>
      </c>
      <c r="F2627" t="s">
        <v>1713</v>
      </c>
      <c r="G2627" t="str">
        <f>VLOOKUP(A2627,GIS!A:B,2,0)</f>
        <v>古ヶ崎2C</v>
      </c>
      <c r="H2627" t="s">
        <v>1439</v>
      </c>
      <c r="I2627" t="s">
        <v>2622</v>
      </c>
      <c r="J2627" s="66">
        <v>350</v>
      </c>
      <c r="K2627" s="66">
        <v>350</v>
      </c>
      <c r="L2627" s="66">
        <v>350</v>
      </c>
      <c r="M2627" s="66">
        <v>350</v>
      </c>
      <c r="N2627" s="66">
        <f>VLOOKUP(A2627,GIS!A:C,3,0)</f>
        <v>350</v>
      </c>
      <c r="O2627" s="66" t="str">
        <f t="shared" si="544"/>
        <v/>
      </c>
      <c r="P2627" s="66" t="str">
        <f t="shared" si="548"/>
        <v/>
      </c>
      <c r="Q2627" s="66">
        <f t="shared" si="545"/>
        <v>350</v>
      </c>
      <c r="R2627" s="66">
        <f t="shared" si="546"/>
        <v>350</v>
      </c>
      <c r="S2627" s="66">
        <f>Q2627-U2627-SUMIFS(条件付き不可!X:X,条件付き不可!E:E,D2627)</f>
        <v>350</v>
      </c>
      <c r="T2627" s="66">
        <f t="shared" si="543"/>
        <v>350</v>
      </c>
      <c r="U2627" s="66">
        <f>IF(COUNTIFS(条件付き不可!$E:$E,$D2627,条件付き不可!$C:$C,条件付き不可!$V$3)&gt;0,Q2627,SUMIFS(条件付き不可!$L:$L,条件付き不可!$E:$E,$D2627,条件付き不可!$C:$C,U$1))</f>
        <v>0</v>
      </c>
      <c r="V2627" s="66">
        <f>IF(COUNTIFS(条件付き不可!$E:$E,$D2627,条件付き不可!$C:$C,条件付き不可!$V$5)&gt;0,Q2627,IFERROR(VLOOKUP(D2627,条件付き不可!E:Y,21,0),0))</f>
        <v>0</v>
      </c>
    </row>
    <row r="2628" spans="1:22">
      <c r="A2628" s="53" t="str">
        <f t="shared" si="547"/>
        <v>065025</v>
      </c>
      <c r="B2628" s="53">
        <v>35</v>
      </c>
      <c r="C2628">
        <v>2627</v>
      </c>
      <c r="D2628">
        <v>65025</v>
      </c>
      <c r="E2628" t="s">
        <v>3046</v>
      </c>
      <c r="F2628" t="s">
        <v>1713</v>
      </c>
      <c r="G2628" t="str">
        <f>VLOOKUP(A2628,GIS!A:B,2,0)</f>
        <v>古ヶ崎3A</v>
      </c>
      <c r="H2628" t="s">
        <v>1439</v>
      </c>
      <c r="I2628" t="s">
        <v>2622</v>
      </c>
      <c r="J2628" s="66">
        <v>410</v>
      </c>
      <c r="K2628" s="66">
        <v>410</v>
      </c>
      <c r="L2628" s="66">
        <v>410</v>
      </c>
      <c r="M2628" s="66">
        <v>410</v>
      </c>
      <c r="N2628" s="66">
        <f>VLOOKUP(A2628,GIS!A:C,3,0)</f>
        <v>410</v>
      </c>
      <c r="O2628" s="66" t="str">
        <f t="shared" si="544"/>
        <v/>
      </c>
      <c r="P2628" s="66" t="str">
        <f t="shared" si="548"/>
        <v/>
      </c>
      <c r="Q2628" s="66">
        <f t="shared" si="545"/>
        <v>410</v>
      </c>
      <c r="R2628" s="66">
        <f t="shared" si="546"/>
        <v>410</v>
      </c>
      <c r="S2628" s="66">
        <f>Q2628-U2628-SUMIFS(条件付き不可!X:X,条件付き不可!E:E,D2628)</f>
        <v>410</v>
      </c>
      <c r="T2628" s="66">
        <f t="shared" si="543"/>
        <v>410</v>
      </c>
      <c r="U2628" s="66">
        <f>IF(COUNTIFS(条件付き不可!$E:$E,$D2628,条件付き不可!$C:$C,条件付き不可!$V$3)&gt;0,Q2628,SUMIFS(条件付き不可!$L:$L,条件付き不可!$E:$E,$D2628,条件付き不可!$C:$C,U$1))</f>
        <v>0</v>
      </c>
      <c r="V2628" s="66">
        <f>IF(COUNTIFS(条件付き不可!$E:$E,$D2628,条件付き不可!$C:$C,条件付き不可!$V$5)&gt;0,Q2628,IFERROR(VLOOKUP(D2628,条件付き不可!E:Y,21,0),0))</f>
        <v>0</v>
      </c>
    </row>
    <row r="2629" spans="1:22">
      <c r="A2629" s="53" t="str">
        <f t="shared" si="547"/>
        <v>065026</v>
      </c>
      <c r="B2629" s="53">
        <v>35</v>
      </c>
      <c r="C2629">
        <v>2628</v>
      </c>
      <c r="D2629">
        <v>65026</v>
      </c>
      <c r="E2629" t="s">
        <v>3046</v>
      </c>
      <c r="F2629" t="s">
        <v>1713</v>
      </c>
      <c r="G2629" t="str">
        <f>VLOOKUP(A2629,GIS!A:B,2,0)</f>
        <v>古ヶ崎3B</v>
      </c>
      <c r="H2629" t="s">
        <v>1439</v>
      </c>
      <c r="I2629" t="s">
        <v>2622</v>
      </c>
      <c r="J2629" s="66">
        <v>440</v>
      </c>
      <c r="K2629" s="66">
        <v>440</v>
      </c>
      <c r="L2629" s="66">
        <v>440</v>
      </c>
      <c r="M2629" s="66">
        <v>440</v>
      </c>
      <c r="N2629" s="66">
        <f>VLOOKUP(A2629,GIS!A:C,3,0)</f>
        <v>440</v>
      </c>
      <c r="O2629" s="66" t="str">
        <f t="shared" si="544"/>
        <v/>
      </c>
      <c r="P2629" s="66" t="str">
        <f t="shared" si="548"/>
        <v/>
      </c>
      <c r="Q2629" s="66">
        <f t="shared" si="545"/>
        <v>440</v>
      </c>
      <c r="R2629" s="66">
        <f t="shared" si="546"/>
        <v>440</v>
      </c>
      <c r="S2629" s="66">
        <f>Q2629-U2629-SUMIFS(条件付き不可!X:X,条件付き不可!E:E,D2629)</f>
        <v>440</v>
      </c>
      <c r="T2629" s="66">
        <f t="shared" si="543"/>
        <v>440</v>
      </c>
      <c r="U2629" s="66">
        <f>IF(COUNTIFS(条件付き不可!$E:$E,$D2629,条件付き不可!$C:$C,条件付き不可!$V$3)&gt;0,Q2629,SUMIFS(条件付き不可!$L:$L,条件付き不可!$E:$E,$D2629,条件付き不可!$C:$C,U$1))</f>
        <v>0</v>
      </c>
      <c r="V2629" s="66">
        <f>IF(COUNTIFS(条件付き不可!$E:$E,$D2629,条件付き不可!$C:$C,条件付き不可!$V$5)&gt;0,Q2629,IFERROR(VLOOKUP(D2629,条件付き不可!E:Y,21,0),0))</f>
        <v>0</v>
      </c>
    </row>
    <row r="2630" spans="1:22">
      <c r="A2630" s="53" t="str">
        <f t="shared" si="547"/>
        <v>065027</v>
      </c>
      <c r="B2630" s="53">
        <v>35</v>
      </c>
      <c r="C2630">
        <v>2629</v>
      </c>
      <c r="D2630">
        <v>65027</v>
      </c>
      <c r="E2630" t="s">
        <v>3046</v>
      </c>
      <c r="F2630" t="s">
        <v>1713</v>
      </c>
      <c r="G2630" t="str">
        <f>VLOOKUP(A2630,GIS!A:B,2,0)</f>
        <v>古ヶ崎4A</v>
      </c>
      <c r="H2630" t="s">
        <v>1439</v>
      </c>
      <c r="I2630" t="s">
        <v>2622</v>
      </c>
      <c r="J2630" s="66">
        <v>515</v>
      </c>
      <c r="K2630" s="66">
        <v>515</v>
      </c>
      <c r="L2630" s="66">
        <v>515</v>
      </c>
      <c r="M2630" s="66">
        <v>515</v>
      </c>
      <c r="N2630" s="66">
        <f>VLOOKUP(A2630,GIS!A:C,3,0)</f>
        <v>515</v>
      </c>
      <c r="O2630" s="66" t="str">
        <f t="shared" si="544"/>
        <v/>
      </c>
      <c r="P2630" s="66" t="str">
        <f t="shared" si="548"/>
        <v/>
      </c>
      <c r="Q2630" s="66">
        <f t="shared" si="545"/>
        <v>515</v>
      </c>
      <c r="R2630" s="66">
        <f t="shared" si="546"/>
        <v>515</v>
      </c>
      <c r="S2630" s="66">
        <f>Q2630-U2630-SUMIFS(条件付き不可!X:X,条件付き不可!E:E,D2630)</f>
        <v>515</v>
      </c>
      <c r="T2630" s="66">
        <f t="shared" si="543"/>
        <v>515</v>
      </c>
      <c r="U2630" s="66">
        <f>IF(COUNTIFS(条件付き不可!$E:$E,$D2630,条件付き不可!$C:$C,条件付き不可!$V$3)&gt;0,Q2630,SUMIFS(条件付き不可!$L:$L,条件付き不可!$E:$E,$D2630,条件付き不可!$C:$C,U$1))</f>
        <v>0</v>
      </c>
      <c r="V2630" s="66">
        <f>IF(COUNTIFS(条件付き不可!$E:$E,$D2630,条件付き不可!$C:$C,条件付き不可!$V$5)&gt;0,Q2630,IFERROR(VLOOKUP(D2630,条件付き不可!E:Y,21,0),0))</f>
        <v>0</v>
      </c>
    </row>
    <row r="2631" spans="1:22">
      <c r="A2631" s="53" t="str">
        <f t="shared" si="547"/>
        <v>065028</v>
      </c>
      <c r="B2631" s="53">
        <v>35</v>
      </c>
      <c r="C2631">
        <v>2630</v>
      </c>
      <c r="D2631">
        <v>65028</v>
      </c>
      <c r="E2631" t="s">
        <v>3046</v>
      </c>
      <c r="F2631" t="s">
        <v>1713</v>
      </c>
      <c r="G2631" t="str">
        <f>VLOOKUP(A2631,GIS!A:B,2,0)</f>
        <v>古ヶ崎4B</v>
      </c>
      <c r="H2631" t="s">
        <v>1439</v>
      </c>
      <c r="I2631" t="s">
        <v>2622</v>
      </c>
      <c r="J2631" s="66">
        <v>470</v>
      </c>
      <c r="K2631" s="66">
        <v>470</v>
      </c>
      <c r="L2631" s="66">
        <v>470</v>
      </c>
      <c r="M2631" s="66">
        <v>470</v>
      </c>
      <c r="N2631" s="66">
        <f>VLOOKUP(A2631,GIS!A:C,3,0)</f>
        <v>470</v>
      </c>
      <c r="O2631" s="66" t="str">
        <f t="shared" si="544"/>
        <v/>
      </c>
      <c r="P2631" s="66" t="str">
        <f t="shared" si="548"/>
        <v/>
      </c>
      <c r="Q2631" s="66">
        <f t="shared" si="545"/>
        <v>470</v>
      </c>
      <c r="R2631" s="66">
        <f t="shared" si="546"/>
        <v>470</v>
      </c>
      <c r="S2631" s="66">
        <f>Q2631-U2631-SUMIFS(条件付き不可!X:X,条件付き不可!E:E,D2631)</f>
        <v>470</v>
      </c>
      <c r="T2631" s="66">
        <f t="shared" si="543"/>
        <v>470</v>
      </c>
      <c r="U2631" s="66">
        <f>IF(COUNTIFS(条件付き不可!$E:$E,$D2631,条件付き不可!$C:$C,条件付き不可!$V$3)&gt;0,Q2631,SUMIFS(条件付き不可!$L:$L,条件付き不可!$E:$E,$D2631,条件付き不可!$C:$C,U$1))</f>
        <v>0</v>
      </c>
      <c r="V2631" s="66">
        <f>IF(COUNTIFS(条件付き不可!$E:$E,$D2631,条件付き不可!$C:$C,条件付き不可!$V$5)&gt;0,Q2631,IFERROR(VLOOKUP(D2631,条件付き不可!E:Y,21,0),0))</f>
        <v>0</v>
      </c>
    </row>
    <row r="2632" spans="1:22">
      <c r="A2632" s="53" t="str">
        <f t="shared" si="547"/>
        <v>065029</v>
      </c>
      <c r="B2632" s="53">
        <v>35</v>
      </c>
      <c r="C2632">
        <v>2631</v>
      </c>
      <c r="D2632">
        <v>65029</v>
      </c>
      <c r="E2632" t="s">
        <v>3046</v>
      </c>
      <c r="F2632" t="s">
        <v>1713</v>
      </c>
      <c r="G2632" t="str">
        <f>VLOOKUP(A2632,GIS!A:B,2,0)</f>
        <v>古ヶ崎　樋野口</v>
      </c>
      <c r="H2632" t="s">
        <v>1439</v>
      </c>
      <c r="I2632" t="s">
        <v>2622</v>
      </c>
      <c r="J2632" s="66">
        <v>475</v>
      </c>
      <c r="K2632" s="66">
        <v>475</v>
      </c>
      <c r="L2632" s="66">
        <v>475</v>
      </c>
      <c r="M2632" s="66">
        <v>475</v>
      </c>
      <c r="N2632" s="66">
        <f>VLOOKUP(A2632,GIS!A:C,3,0)</f>
        <v>475</v>
      </c>
      <c r="O2632" s="66" t="str">
        <f t="shared" si="544"/>
        <v/>
      </c>
      <c r="P2632" s="66" t="str">
        <f t="shared" si="548"/>
        <v/>
      </c>
      <c r="Q2632" s="66">
        <f t="shared" si="545"/>
        <v>475</v>
      </c>
      <c r="R2632" s="66">
        <f t="shared" si="546"/>
        <v>475</v>
      </c>
      <c r="S2632" s="66">
        <f>Q2632-U2632-SUMIFS(条件付き不可!X:X,条件付き不可!E:E,D2632)</f>
        <v>475</v>
      </c>
      <c r="T2632" s="66">
        <f t="shared" si="543"/>
        <v>475</v>
      </c>
      <c r="U2632" s="66">
        <f>IF(COUNTIFS(条件付き不可!$E:$E,$D2632,条件付き不可!$C:$C,条件付き不可!$V$3)&gt;0,Q2632,SUMIFS(条件付き不可!$L:$L,条件付き不可!$E:$E,$D2632,条件付き不可!$C:$C,U$1))</f>
        <v>0</v>
      </c>
      <c r="V2632" s="66">
        <f>IF(COUNTIFS(条件付き不可!$E:$E,$D2632,条件付き不可!$C:$C,条件付き不可!$V$5)&gt;0,Q2632,IFERROR(VLOOKUP(D2632,条件付き不可!E:Y,21,0),0))</f>
        <v>0</v>
      </c>
    </row>
    <row r="2633" spans="1:22">
      <c r="A2633" s="53" t="str">
        <f t="shared" si="547"/>
        <v>065030</v>
      </c>
      <c r="B2633" s="53">
        <v>35</v>
      </c>
      <c r="C2633">
        <v>2632</v>
      </c>
      <c r="D2633">
        <v>65030</v>
      </c>
      <c r="E2633" t="s">
        <v>3046</v>
      </c>
      <c r="F2633" t="s">
        <v>1713</v>
      </c>
      <c r="G2633" t="str">
        <f>VLOOKUP(A2633,GIS!A:B,2,0)</f>
        <v>古ヶ崎B</v>
      </c>
      <c r="H2633" t="s">
        <v>1439</v>
      </c>
      <c r="I2633" t="s">
        <v>2622</v>
      </c>
      <c r="J2633" s="66">
        <v>455</v>
      </c>
      <c r="K2633" s="66">
        <v>455</v>
      </c>
      <c r="L2633" s="66">
        <v>455</v>
      </c>
      <c r="M2633" s="66">
        <v>455</v>
      </c>
      <c r="N2633" s="66">
        <f>VLOOKUP(A2633,GIS!A:C,3,0)</f>
        <v>455</v>
      </c>
      <c r="O2633" s="66" t="str">
        <f t="shared" si="544"/>
        <v/>
      </c>
      <c r="P2633" s="66" t="str">
        <f t="shared" si="548"/>
        <v/>
      </c>
      <c r="Q2633" s="66">
        <f t="shared" si="545"/>
        <v>455</v>
      </c>
      <c r="R2633" s="66">
        <f t="shared" si="546"/>
        <v>455</v>
      </c>
      <c r="S2633" s="66">
        <f>Q2633-U2633-SUMIFS(条件付き不可!X:X,条件付き不可!E:E,D2633)</f>
        <v>455</v>
      </c>
      <c r="T2633" s="66">
        <f t="shared" si="543"/>
        <v>455</v>
      </c>
      <c r="U2633" s="66">
        <f>IF(COUNTIFS(条件付き不可!$E:$E,$D2633,条件付き不可!$C:$C,条件付き不可!$V$3)&gt;0,Q2633,SUMIFS(条件付き不可!$L:$L,条件付き不可!$E:$E,$D2633,条件付き不可!$C:$C,U$1))</f>
        <v>0</v>
      </c>
      <c r="V2633" s="66">
        <f>IF(COUNTIFS(条件付き不可!$E:$E,$D2633,条件付き不可!$C:$C,条件付き不可!$V$5)&gt;0,Q2633,IFERROR(VLOOKUP(D2633,条件付き不可!E:Y,21,0),0))</f>
        <v>0</v>
      </c>
    </row>
    <row r="2634" spans="1:22">
      <c r="A2634" s="53" t="str">
        <f t="shared" si="547"/>
        <v>065032</v>
      </c>
      <c r="B2634" s="53">
        <v>35</v>
      </c>
      <c r="C2634">
        <v>2633</v>
      </c>
      <c r="D2634">
        <v>65032</v>
      </c>
      <c r="E2634" t="s">
        <v>3046</v>
      </c>
      <c r="F2634" t="s">
        <v>1713</v>
      </c>
      <c r="G2634" t="str">
        <f>VLOOKUP(A2634,GIS!A:B,2,0)</f>
        <v>樋野口A</v>
      </c>
      <c r="H2634" t="s">
        <v>1439</v>
      </c>
      <c r="I2634" t="s">
        <v>2622</v>
      </c>
      <c r="J2634" s="66">
        <v>550</v>
      </c>
      <c r="K2634" s="66">
        <v>550</v>
      </c>
      <c r="L2634" s="66">
        <v>550</v>
      </c>
      <c r="M2634" s="66">
        <v>550</v>
      </c>
      <c r="N2634" s="66">
        <f>VLOOKUP(A2634,GIS!A:C,3,0)</f>
        <v>550</v>
      </c>
      <c r="O2634" s="66" t="str">
        <f t="shared" si="544"/>
        <v/>
      </c>
      <c r="P2634" s="66" t="str">
        <f t="shared" si="548"/>
        <v/>
      </c>
      <c r="Q2634" s="66">
        <f t="shared" si="545"/>
        <v>550</v>
      </c>
      <c r="R2634" s="66">
        <f t="shared" si="546"/>
        <v>550</v>
      </c>
      <c r="S2634" s="66">
        <f>Q2634-U2634-SUMIFS(条件付き不可!X:X,条件付き不可!E:E,D2634)</f>
        <v>550</v>
      </c>
      <c r="T2634" s="66">
        <f t="shared" ref="T2634:T2698" si="549">Q2634-V2634</f>
        <v>550</v>
      </c>
      <c r="U2634" s="66">
        <f>IF(COUNTIFS(条件付き不可!$E:$E,$D2634,条件付き不可!$C:$C,条件付き不可!$V$3)&gt;0,Q2634,SUMIFS(条件付き不可!$L:$L,条件付き不可!$E:$E,$D2634,条件付き不可!$C:$C,U$1))</f>
        <v>0</v>
      </c>
      <c r="V2634" s="66">
        <f>IF(COUNTIFS(条件付き不可!$E:$E,$D2634,条件付き不可!$C:$C,条件付き不可!$V$5)&gt;0,Q2634,IFERROR(VLOOKUP(D2634,条件付き不可!E:Y,21,0),0))</f>
        <v>0</v>
      </c>
    </row>
    <row r="2635" spans="1:22">
      <c r="A2635" s="53" t="str">
        <f t="shared" si="547"/>
        <v>065034</v>
      </c>
      <c r="B2635" s="53">
        <v>35</v>
      </c>
      <c r="C2635">
        <v>2634</v>
      </c>
      <c r="D2635">
        <v>65034</v>
      </c>
      <c r="E2635" t="s">
        <v>3046</v>
      </c>
      <c r="F2635" t="s">
        <v>1725</v>
      </c>
      <c r="G2635" t="str">
        <f>VLOOKUP(A2635,GIS!A:B,2,0)</f>
        <v>竹ヶ花西町</v>
      </c>
      <c r="H2635" t="s">
        <v>1439</v>
      </c>
      <c r="I2635" t="s">
        <v>2622</v>
      </c>
      <c r="J2635" s="66">
        <v>480</v>
      </c>
      <c r="K2635" s="66">
        <v>480</v>
      </c>
      <c r="L2635" s="66">
        <v>480</v>
      </c>
      <c r="M2635" s="66">
        <v>480</v>
      </c>
      <c r="N2635" s="66">
        <f>VLOOKUP(A2635,GIS!A:C,3,0)</f>
        <v>480</v>
      </c>
      <c r="O2635" s="66" t="str">
        <f t="shared" si="544"/>
        <v/>
      </c>
      <c r="P2635" s="66" t="str">
        <f t="shared" si="548"/>
        <v/>
      </c>
      <c r="Q2635" s="66">
        <f t="shared" si="545"/>
        <v>480</v>
      </c>
      <c r="R2635" s="66">
        <f t="shared" si="546"/>
        <v>480</v>
      </c>
      <c r="S2635" s="66">
        <f>Q2635-U2635-SUMIFS(条件付き不可!X:X,条件付き不可!E:E,D2635)</f>
        <v>480</v>
      </c>
      <c r="T2635" s="66">
        <f t="shared" si="549"/>
        <v>480</v>
      </c>
      <c r="U2635" s="66">
        <f>IF(COUNTIFS(条件付き不可!$E:$E,$D2635,条件付き不可!$C:$C,条件付き不可!$V$3)&gt;0,Q2635,SUMIFS(条件付き不可!$L:$L,条件付き不可!$E:$E,$D2635,条件付き不可!$C:$C,U$1))</f>
        <v>0</v>
      </c>
      <c r="V2635" s="66">
        <f>IF(COUNTIFS(条件付き不可!$E:$E,$D2635,条件付き不可!$C:$C,条件付き不可!$V$5)&gt;0,Q2635,IFERROR(VLOOKUP(D2635,条件付き不可!E:Y,21,0),0))</f>
        <v>0</v>
      </c>
    </row>
    <row r="2636" spans="1:22">
      <c r="A2636" s="53" t="str">
        <f t="shared" si="547"/>
        <v>065035</v>
      </c>
      <c r="B2636" s="53">
        <v>35</v>
      </c>
      <c r="C2636">
        <v>2635</v>
      </c>
      <c r="D2636">
        <v>65035</v>
      </c>
      <c r="E2636" t="s">
        <v>3046</v>
      </c>
      <c r="F2636" t="s">
        <v>1725</v>
      </c>
      <c r="G2636" t="str">
        <f>VLOOKUP(A2636,GIS!A:B,2,0)</f>
        <v>根本A</v>
      </c>
      <c r="H2636" t="s">
        <v>1439</v>
      </c>
      <c r="I2636" t="s">
        <v>2622</v>
      </c>
      <c r="J2636" s="66">
        <v>325</v>
      </c>
      <c r="K2636" s="66">
        <v>325</v>
      </c>
      <c r="L2636" s="66">
        <v>325</v>
      </c>
      <c r="M2636" s="66">
        <v>325</v>
      </c>
      <c r="N2636" s="66">
        <f>VLOOKUP(A2636,GIS!A:C,3,0)</f>
        <v>325</v>
      </c>
      <c r="O2636" s="66" t="str">
        <f t="shared" si="544"/>
        <v/>
      </c>
      <c r="P2636" s="66" t="str">
        <f t="shared" si="548"/>
        <v/>
      </c>
      <c r="Q2636" s="66">
        <f t="shared" si="545"/>
        <v>325</v>
      </c>
      <c r="R2636" s="66">
        <f t="shared" si="546"/>
        <v>325</v>
      </c>
      <c r="S2636" s="66">
        <f>Q2636-U2636-SUMIFS(条件付き不可!X:X,条件付き不可!E:E,D2636)</f>
        <v>325</v>
      </c>
      <c r="T2636" s="66">
        <f t="shared" si="549"/>
        <v>325</v>
      </c>
      <c r="U2636" s="66">
        <f>IF(COUNTIFS(条件付き不可!$E:$E,$D2636,条件付き不可!$C:$C,条件付き不可!$V$3)&gt;0,Q2636,SUMIFS(条件付き不可!$L:$L,条件付き不可!$E:$E,$D2636,条件付き不可!$C:$C,U$1))</f>
        <v>0</v>
      </c>
      <c r="V2636" s="66">
        <f>IF(COUNTIFS(条件付き不可!$E:$E,$D2636,条件付き不可!$C:$C,条件付き不可!$V$5)&gt;0,Q2636,IFERROR(VLOOKUP(D2636,条件付き不可!E:Y,21,0),0))</f>
        <v>0</v>
      </c>
    </row>
    <row r="2637" spans="1:22">
      <c r="A2637" s="53" t="str">
        <f t="shared" si="547"/>
        <v>065036</v>
      </c>
      <c r="B2637" s="53">
        <v>35</v>
      </c>
      <c r="C2637">
        <v>2636</v>
      </c>
      <c r="D2637">
        <v>65036</v>
      </c>
      <c r="E2637" t="s">
        <v>3046</v>
      </c>
      <c r="F2637" t="s">
        <v>1725</v>
      </c>
      <c r="G2637" t="str">
        <f>VLOOKUP(A2637,GIS!A:B,2,0)</f>
        <v>根本B</v>
      </c>
      <c r="H2637" t="s">
        <v>1439</v>
      </c>
      <c r="I2637" t="s">
        <v>2622</v>
      </c>
      <c r="J2637" s="66">
        <v>305</v>
      </c>
      <c r="K2637" s="66">
        <v>305</v>
      </c>
      <c r="L2637" s="66">
        <v>305</v>
      </c>
      <c r="M2637" s="66">
        <v>305</v>
      </c>
      <c r="N2637" s="66">
        <f>VLOOKUP(A2637,GIS!A:C,3,0)</f>
        <v>305</v>
      </c>
      <c r="O2637" s="66" t="str">
        <f t="shared" si="544"/>
        <v/>
      </c>
      <c r="P2637" s="66" t="str">
        <f t="shared" si="548"/>
        <v/>
      </c>
      <c r="Q2637" s="66">
        <f t="shared" si="545"/>
        <v>305</v>
      </c>
      <c r="R2637" s="66">
        <f t="shared" si="546"/>
        <v>305</v>
      </c>
      <c r="S2637" s="66">
        <f>Q2637-U2637-SUMIFS(条件付き不可!X:X,条件付き不可!E:E,D2637)</f>
        <v>305</v>
      </c>
      <c r="T2637" s="66">
        <f t="shared" si="549"/>
        <v>305</v>
      </c>
      <c r="U2637" s="66">
        <f>IF(COUNTIFS(条件付き不可!$E:$E,$D2637,条件付き不可!$C:$C,条件付き不可!$V$3)&gt;0,Q2637,SUMIFS(条件付き不可!$L:$L,条件付き不可!$E:$E,$D2637,条件付き不可!$C:$C,U$1))</f>
        <v>0</v>
      </c>
      <c r="V2637" s="66">
        <f>IF(COUNTIFS(条件付き不可!$E:$E,$D2637,条件付き不可!$C:$C,条件付き不可!$V$5)&gt;0,Q2637,IFERROR(VLOOKUP(D2637,条件付き不可!E:Y,21,0),0))</f>
        <v>0</v>
      </c>
    </row>
    <row r="2638" spans="1:22">
      <c r="A2638" s="53" t="str">
        <f t="shared" si="547"/>
        <v>065037</v>
      </c>
      <c r="B2638" s="53">
        <v>35</v>
      </c>
      <c r="C2638">
        <v>2637</v>
      </c>
      <c r="D2638">
        <v>65037</v>
      </c>
      <c r="E2638" t="s">
        <v>3046</v>
      </c>
      <c r="F2638" t="s">
        <v>1725</v>
      </c>
      <c r="G2638" t="str">
        <f>VLOOKUP(A2638,GIS!A:B,2,0)</f>
        <v>根本C</v>
      </c>
      <c r="H2638" t="s">
        <v>1439</v>
      </c>
      <c r="I2638" t="s">
        <v>2622</v>
      </c>
      <c r="J2638" s="66">
        <v>790</v>
      </c>
      <c r="K2638" s="66">
        <v>480</v>
      </c>
      <c r="L2638" s="66">
        <v>480</v>
      </c>
      <c r="M2638" s="66">
        <v>790</v>
      </c>
      <c r="N2638" s="66">
        <f>VLOOKUP(A2638,GIS!A:C,3,0)</f>
        <v>790</v>
      </c>
      <c r="O2638" s="66" t="str">
        <f t="shared" si="544"/>
        <v/>
      </c>
      <c r="P2638" s="66" t="str">
        <f t="shared" si="548"/>
        <v>✕</v>
      </c>
      <c r="Q2638" s="66">
        <f t="shared" si="545"/>
        <v>790</v>
      </c>
      <c r="R2638" s="66">
        <f t="shared" si="546"/>
        <v>480</v>
      </c>
      <c r="S2638" s="66">
        <f>Q2638-U2638-SUMIFS(条件付き不可!X:X,条件付き不可!E:E,D2638)</f>
        <v>480</v>
      </c>
      <c r="T2638" s="66">
        <f t="shared" si="549"/>
        <v>790</v>
      </c>
      <c r="U2638" s="66">
        <f>IF(COUNTIFS(条件付き不可!$E:$E,$D2638,条件付き不可!$C:$C,条件付き不可!$V$3)&gt;0,Q2638,SUMIFS(条件付き不可!$L:$L,条件付き不可!$E:$E,$D2638,条件付き不可!$C:$C,U$1))</f>
        <v>310</v>
      </c>
      <c r="V2638" s="66">
        <f>IF(COUNTIFS(条件付き不可!$E:$E,$D2638,条件付き不可!$C:$C,条件付き不可!$V$5)&gt;0,Q2638,IFERROR(VLOOKUP(D2638,条件付き不可!E:Y,21,0),0))</f>
        <v>0</v>
      </c>
    </row>
    <row r="2639" spans="1:22">
      <c r="A2639" s="53" t="str">
        <f t="shared" si="547"/>
        <v>065038</v>
      </c>
      <c r="B2639" s="53">
        <v>35</v>
      </c>
      <c r="C2639">
        <v>2638</v>
      </c>
      <c r="D2639">
        <v>65038</v>
      </c>
      <c r="E2639" t="s">
        <v>3046</v>
      </c>
      <c r="F2639" t="s">
        <v>1725</v>
      </c>
      <c r="G2639" t="str">
        <f>VLOOKUP(A2639,GIS!A:B,2,0)</f>
        <v>根本D</v>
      </c>
      <c r="H2639" t="s">
        <v>1439</v>
      </c>
      <c r="I2639" t="s">
        <v>2622</v>
      </c>
      <c r="J2639" s="66">
        <v>640</v>
      </c>
      <c r="K2639" s="66">
        <v>640</v>
      </c>
      <c r="L2639" s="66">
        <v>640</v>
      </c>
      <c r="M2639" s="66">
        <v>640</v>
      </c>
      <c r="N2639" s="66">
        <f>VLOOKUP(A2639,GIS!A:C,3,0)</f>
        <v>640</v>
      </c>
      <c r="O2639" s="66" t="str">
        <f t="shared" si="544"/>
        <v/>
      </c>
      <c r="P2639" s="66" t="str">
        <f t="shared" si="548"/>
        <v/>
      </c>
      <c r="Q2639" s="66">
        <f t="shared" si="545"/>
        <v>640</v>
      </c>
      <c r="R2639" s="66">
        <f t="shared" si="546"/>
        <v>640</v>
      </c>
      <c r="S2639" s="66">
        <f>Q2639-U2639-SUMIFS(条件付き不可!X:X,条件付き不可!E:E,D2639)</f>
        <v>640</v>
      </c>
      <c r="T2639" s="66">
        <f t="shared" si="549"/>
        <v>640</v>
      </c>
      <c r="U2639" s="66">
        <f>IF(COUNTIFS(条件付き不可!$E:$E,$D2639,条件付き不可!$C:$C,条件付き不可!$V$3)&gt;0,Q2639,SUMIFS(条件付き不可!$L:$L,条件付き不可!$E:$E,$D2639,条件付き不可!$C:$C,U$1))</f>
        <v>0</v>
      </c>
      <c r="V2639" s="66">
        <f>IF(COUNTIFS(条件付き不可!$E:$E,$D2639,条件付き不可!$C:$C,条件付き不可!$V$5)&gt;0,Q2639,IFERROR(VLOOKUP(D2639,条件付き不可!E:Y,21,0),0))</f>
        <v>0</v>
      </c>
    </row>
    <row r="2640" spans="1:22">
      <c r="A2640" s="53" t="str">
        <f t="shared" si="547"/>
        <v>065039</v>
      </c>
      <c r="B2640" s="53">
        <v>35</v>
      </c>
      <c r="C2640">
        <v>2639</v>
      </c>
      <c r="D2640">
        <v>65039</v>
      </c>
      <c r="E2640" t="s">
        <v>3046</v>
      </c>
      <c r="F2640" t="s">
        <v>1731</v>
      </c>
      <c r="G2640" t="str">
        <f>VLOOKUP(A2640,GIS!A:B,2,0)</f>
        <v>松戸A</v>
      </c>
      <c r="H2640" t="s">
        <v>1439</v>
      </c>
      <c r="I2640" t="s">
        <v>2622</v>
      </c>
      <c r="J2640" s="66">
        <v>290</v>
      </c>
      <c r="K2640" s="66">
        <v>290</v>
      </c>
      <c r="L2640" s="66">
        <v>290</v>
      </c>
      <c r="M2640" s="66">
        <v>290</v>
      </c>
      <c r="N2640" s="66">
        <f>VLOOKUP(A2640,GIS!A:C,3,0)</f>
        <v>290</v>
      </c>
      <c r="O2640" s="66" t="str">
        <f t="shared" si="544"/>
        <v/>
      </c>
      <c r="P2640" s="66" t="str">
        <f t="shared" si="548"/>
        <v/>
      </c>
      <c r="Q2640" s="66">
        <f t="shared" si="545"/>
        <v>290</v>
      </c>
      <c r="R2640" s="66">
        <f t="shared" si="546"/>
        <v>290</v>
      </c>
      <c r="S2640" s="66">
        <f>Q2640-U2640-SUMIFS(条件付き不可!X:X,条件付き不可!E:E,D2640)</f>
        <v>290</v>
      </c>
      <c r="T2640" s="66">
        <f t="shared" si="549"/>
        <v>290</v>
      </c>
      <c r="U2640" s="66">
        <f>IF(COUNTIFS(条件付き不可!$E:$E,$D2640,条件付き不可!$C:$C,条件付き不可!$V$3)&gt;0,Q2640,SUMIFS(条件付き不可!$L:$L,条件付き不可!$E:$E,$D2640,条件付き不可!$C:$C,U$1))</f>
        <v>0</v>
      </c>
      <c r="V2640" s="66">
        <f>IF(COUNTIFS(条件付き不可!$E:$E,$D2640,条件付き不可!$C:$C,条件付き不可!$V$5)&gt;0,Q2640,IFERROR(VLOOKUP(D2640,条件付き不可!E:Y,21,0),0))</f>
        <v>0</v>
      </c>
    </row>
    <row r="2641" spans="1:22">
      <c r="A2641" s="53" t="str">
        <f t="shared" si="547"/>
        <v>065040</v>
      </c>
      <c r="B2641" s="53">
        <v>35</v>
      </c>
      <c r="C2641">
        <v>2640</v>
      </c>
      <c r="D2641">
        <v>65040</v>
      </c>
      <c r="E2641" t="s">
        <v>3046</v>
      </c>
      <c r="F2641" t="s">
        <v>1731</v>
      </c>
      <c r="G2641" t="str">
        <f>VLOOKUP(A2641,GIS!A:B,2,0)</f>
        <v>松戸B</v>
      </c>
      <c r="H2641" t="s">
        <v>1439</v>
      </c>
      <c r="I2641" t="s">
        <v>2622</v>
      </c>
      <c r="J2641" s="66">
        <v>580</v>
      </c>
      <c r="K2641" s="66">
        <v>580</v>
      </c>
      <c r="L2641" s="66">
        <v>580</v>
      </c>
      <c r="M2641" s="66">
        <v>580</v>
      </c>
      <c r="N2641" s="66">
        <f>VLOOKUP(A2641,GIS!A:C,3,0)</f>
        <v>580</v>
      </c>
      <c r="O2641" s="66" t="str">
        <f t="shared" si="544"/>
        <v/>
      </c>
      <c r="P2641" s="66" t="str">
        <f t="shared" si="548"/>
        <v/>
      </c>
      <c r="Q2641" s="66">
        <f t="shared" si="545"/>
        <v>580</v>
      </c>
      <c r="R2641" s="66">
        <f t="shared" si="546"/>
        <v>580</v>
      </c>
      <c r="S2641" s="66">
        <f>Q2641-U2641-SUMIFS(条件付き不可!X:X,条件付き不可!E:E,D2641)</f>
        <v>580</v>
      </c>
      <c r="T2641" s="66">
        <f t="shared" si="549"/>
        <v>580</v>
      </c>
      <c r="U2641" s="66">
        <f>IF(COUNTIFS(条件付き不可!$E:$E,$D2641,条件付き不可!$C:$C,条件付き不可!$V$3)&gt;0,Q2641,SUMIFS(条件付き不可!$L:$L,条件付き不可!$E:$E,$D2641,条件付き不可!$C:$C,U$1))</f>
        <v>0</v>
      </c>
      <c r="V2641" s="66">
        <f>IF(COUNTIFS(条件付き不可!$E:$E,$D2641,条件付き不可!$C:$C,条件付き不可!$V$5)&gt;0,Q2641,IFERROR(VLOOKUP(D2641,条件付き不可!E:Y,21,0),0))</f>
        <v>0</v>
      </c>
    </row>
    <row r="2642" spans="1:22">
      <c r="A2642" s="53" t="str">
        <f t="shared" si="547"/>
        <v>065063</v>
      </c>
      <c r="B2642" s="53">
        <v>35</v>
      </c>
      <c r="C2642">
        <v>2641</v>
      </c>
      <c r="D2642">
        <v>65063</v>
      </c>
      <c r="E2642" t="s">
        <v>3046</v>
      </c>
      <c r="F2642" t="s">
        <v>1731</v>
      </c>
      <c r="G2642" t="str">
        <f>VLOOKUP(A2642,GIS!A:B,2,0)</f>
        <v>松戸　駅西口</v>
      </c>
      <c r="H2642" t="s">
        <v>1439</v>
      </c>
      <c r="I2642" t="s">
        <v>2622</v>
      </c>
      <c r="J2642" s="66">
        <v>445</v>
      </c>
      <c r="K2642" s="66">
        <v>445</v>
      </c>
      <c r="L2642" s="66">
        <v>445</v>
      </c>
      <c r="M2642" s="66">
        <v>445</v>
      </c>
      <c r="N2642" s="66">
        <f>VLOOKUP(A2642,GIS!A:C,3,0)</f>
        <v>445</v>
      </c>
      <c r="O2642" s="66" t="str">
        <f t="shared" si="544"/>
        <v/>
      </c>
      <c r="P2642" s="66" t="str">
        <f t="shared" si="548"/>
        <v/>
      </c>
      <c r="Q2642" s="66">
        <f t="shared" si="545"/>
        <v>445</v>
      </c>
      <c r="R2642" s="66">
        <f t="shared" si="546"/>
        <v>445</v>
      </c>
      <c r="S2642" s="66">
        <f>Q2642-U2642-SUMIFS(条件付き不可!X:X,条件付き不可!E:E,D2642)</f>
        <v>445</v>
      </c>
      <c r="T2642" s="66">
        <f t="shared" si="549"/>
        <v>445</v>
      </c>
      <c r="U2642" s="66">
        <f>IF(COUNTIFS(条件付き不可!$E:$E,$D2642,条件付き不可!$C:$C,条件付き不可!$V$3)&gt;0,Q2642,SUMIFS(条件付き不可!$L:$L,条件付き不可!$E:$E,$D2642,条件付き不可!$C:$C,U$1))</f>
        <v>0</v>
      </c>
      <c r="V2642" s="66">
        <f>IF(COUNTIFS(条件付き不可!$E:$E,$D2642,条件付き不可!$C:$C,条件付き不可!$V$5)&gt;0,Q2642,IFERROR(VLOOKUP(D2642,条件付き不可!E:Y,21,0),0))</f>
        <v>0</v>
      </c>
    </row>
    <row r="2643" spans="1:22">
      <c r="A2643" s="53" t="str">
        <f t="shared" si="547"/>
        <v>065041</v>
      </c>
      <c r="B2643" s="53">
        <v>35</v>
      </c>
      <c r="C2643">
        <v>2642</v>
      </c>
      <c r="D2643">
        <v>65041</v>
      </c>
      <c r="E2643" t="s">
        <v>3046</v>
      </c>
      <c r="F2643" t="s">
        <v>1731</v>
      </c>
      <c r="G2643" t="str">
        <f>VLOOKUP(A2643,GIS!A:B,2,0)</f>
        <v>松戸C</v>
      </c>
      <c r="H2643" t="s">
        <v>1439</v>
      </c>
      <c r="I2643" t="s">
        <v>2622</v>
      </c>
      <c r="J2643" s="66">
        <v>340</v>
      </c>
      <c r="K2643" s="66">
        <v>340</v>
      </c>
      <c r="L2643" s="66">
        <v>340</v>
      </c>
      <c r="M2643" s="66">
        <v>340</v>
      </c>
      <c r="N2643" s="66">
        <f>VLOOKUP(A2643,GIS!A:C,3,0)</f>
        <v>340</v>
      </c>
      <c r="O2643" s="66" t="str">
        <f t="shared" si="544"/>
        <v/>
      </c>
      <c r="P2643" s="66" t="str">
        <f t="shared" si="548"/>
        <v/>
      </c>
      <c r="Q2643" s="66">
        <f t="shared" si="545"/>
        <v>340</v>
      </c>
      <c r="R2643" s="66">
        <f t="shared" si="546"/>
        <v>340</v>
      </c>
      <c r="S2643" s="66">
        <f>Q2643-U2643-SUMIFS(条件付き不可!X:X,条件付き不可!E:E,D2643)</f>
        <v>340</v>
      </c>
      <c r="T2643" s="66">
        <f t="shared" si="549"/>
        <v>340</v>
      </c>
      <c r="U2643" s="66">
        <f>IF(COUNTIFS(条件付き不可!$E:$E,$D2643,条件付き不可!$C:$C,条件付き不可!$V$3)&gt;0,Q2643,SUMIFS(条件付き不可!$L:$L,条件付き不可!$E:$E,$D2643,条件付き不可!$C:$C,U$1))</f>
        <v>0</v>
      </c>
      <c r="V2643" s="66">
        <f>IF(COUNTIFS(条件付き不可!$E:$E,$D2643,条件付き不可!$C:$C,条件付き不可!$V$5)&gt;0,Q2643,IFERROR(VLOOKUP(D2643,条件付き不可!E:Y,21,0),0))</f>
        <v>0</v>
      </c>
    </row>
    <row r="2644" spans="1:22">
      <c r="A2644" s="53" t="str">
        <f t="shared" si="547"/>
        <v>065031</v>
      </c>
      <c r="B2644" s="53">
        <v>35</v>
      </c>
      <c r="C2644">
        <v>2643</v>
      </c>
      <c r="D2644">
        <v>65031</v>
      </c>
      <c r="E2644" t="s">
        <v>3046</v>
      </c>
      <c r="F2644" t="s">
        <v>1731</v>
      </c>
      <c r="G2644" t="str">
        <f>VLOOKUP(A2644,GIS!A:B,2,0)</f>
        <v>松戸E</v>
      </c>
      <c r="H2644" t="s">
        <v>1439</v>
      </c>
      <c r="I2644" t="s">
        <v>2622</v>
      </c>
      <c r="J2644" s="66">
        <v>450</v>
      </c>
      <c r="K2644" s="66">
        <v>450</v>
      </c>
      <c r="L2644" s="66">
        <v>450</v>
      </c>
      <c r="M2644" s="66">
        <v>450</v>
      </c>
      <c r="N2644" s="66">
        <f>VLOOKUP(A2644,GIS!A:C,3,0)</f>
        <v>450</v>
      </c>
      <c r="O2644" s="66" t="str">
        <f t="shared" ref="O2644:O2709" si="550">IF(J2644=N2644,"","✕")</f>
        <v/>
      </c>
      <c r="P2644" s="66" t="str">
        <f t="shared" si="548"/>
        <v/>
      </c>
      <c r="Q2644" s="66">
        <f t="shared" ref="Q2644:Q2709" si="551">N2644</f>
        <v>450</v>
      </c>
      <c r="R2644" s="66">
        <f t="shared" ref="R2644:R2709" si="552">Q2644-U2644</f>
        <v>450</v>
      </c>
      <c r="S2644" s="66">
        <f>Q2644-U2644-SUMIFS(条件付き不可!X:X,条件付き不可!E:E,D2644)</f>
        <v>450</v>
      </c>
      <c r="T2644" s="66">
        <f t="shared" si="549"/>
        <v>450</v>
      </c>
      <c r="U2644" s="66">
        <f>IF(COUNTIFS(条件付き不可!$E:$E,$D2644,条件付き不可!$C:$C,条件付き不可!$V$3)&gt;0,Q2644,SUMIFS(条件付き不可!$L:$L,条件付き不可!$E:$E,$D2644,条件付き不可!$C:$C,U$1))</f>
        <v>0</v>
      </c>
      <c r="V2644" s="66">
        <f>IF(COUNTIFS(条件付き不可!$E:$E,$D2644,条件付き不可!$C:$C,条件付き不可!$V$5)&gt;0,Q2644,IFERROR(VLOOKUP(D2644,条件付き不可!E:Y,21,0),0))</f>
        <v>0</v>
      </c>
    </row>
    <row r="2645" spans="1:22">
      <c r="A2645" s="53" t="str">
        <f t="shared" si="547"/>
        <v>065042</v>
      </c>
      <c r="B2645" s="53">
        <v>35</v>
      </c>
      <c r="C2645">
        <v>2644</v>
      </c>
      <c r="D2645">
        <v>65042</v>
      </c>
      <c r="E2645" t="s">
        <v>3046</v>
      </c>
      <c r="F2645" t="s">
        <v>1731</v>
      </c>
      <c r="G2645" t="str">
        <f>VLOOKUP(A2645,GIS!A:B,2,0)</f>
        <v>小山A</v>
      </c>
      <c r="H2645" t="s">
        <v>1439</v>
      </c>
      <c r="I2645" t="s">
        <v>2622</v>
      </c>
      <c r="J2645" s="66">
        <v>385</v>
      </c>
      <c r="K2645" s="66">
        <v>385</v>
      </c>
      <c r="L2645" s="66">
        <v>385</v>
      </c>
      <c r="M2645" s="66">
        <v>385</v>
      </c>
      <c r="N2645" s="66">
        <f>VLOOKUP(A2645,GIS!A:C,3,0)</f>
        <v>385</v>
      </c>
      <c r="O2645" s="66" t="str">
        <f t="shared" si="550"/>
        <v/>
      </c>
      <c r="P2645" s="66" t="str">
        <f t="shared" si="548"/>
        <v/>
      </c>
      <c r="Q2645" s="66">
        <f t="shared" si="551"/>
        <v>385</v>
      </c>
      <c r="R2645" s="66">
        <f t="shared" si="552"/>
        <v>385</v>
      </c>
      <c r="S2645" s="66">
        <f>Q2645-U2645-SUMIFS(条件付き不可!X:X,条件付き不可!E:E,D2645)</f>
        <v>385</v>
      </c>
      <c r="T2645" s="66">
        <f t="shared" si="549"/>
        <v>385</v>
      </c>
      <c r="U2645" s="66">
        <f>IF(COUNTIFS(条件付き不可!$E:$E,$D2645,条件付き不可!$C:$C,条件付き不可!$V$3)&gt;0,Q2645,SUMIFS(条件付き不可!$L:$L,条件付き不可!$E:$E,$D2645,条件付き不可!$C:$C,U$1))</f>
        <v>0</v>
      </c>
      <c r="V2645" s="66">
        <f>IF(COUNTIFS(条件付き不可!$E:$E,$D2645,条件付き不可!$C:$C,条件付き不可!$V$5)&gt;0,Q2645,IFERROR(VLOOKUP(D2645,条件付き不可!E:Y,21,0),0))</f>
        <v>0</v>
      </c>
    </row>
    <row r="2646" spans="1:22">
      <c r="A2646" s="53" t="str">
        <f t="shared" si="547"/>
        <v>065043</v>
      </c>
      <c r="B2646" s="53">
        <v>35</v>
      </c>
      <c r="C2646">
        <v>2645</v>
      </c>
      <c r="D2646">
        <v>65043</v>
      </c>
      <c r="E2646" t="s">
        <v>3046</v>
      </c>
      <c r="F2646" t="s">
        <v>1731</v>
      </c>
      <c r="G2646" t="str">
        <f>VLOOKUP(A2646,GIS!A:B,2,0)</f>
        <v>小山B</v>
      </c>
      <c r="H2646" t="s">
        <v>1439</v>
      </c>
      <c r="I2646" t="s">
        <v>2622</v>
      </c>
      <c r="J2646" s="66">
        <v>660</v>
      </c>
      <c r="K2646" s="66">
        <v>660</v>
      </c>
      <c r="L2646" s="66">
        <v>660</v>
      </c>
      <c r="M2646" s="66">
        <v>660</v>
      </c>
      <c r="N2646" s="66">
        <f>VLOOKUP(A2646,GIS!A:C,3,0)</f>
        <v>660</v>
      </c>
      <c r="O2646" s="66" t="str">
        <f t="shared" si="550"/>
        <v/>
      </c>
      <c r="P2646" s="66" t="str">
        <f t="shared" si="548"/>
        <v/>
      </c>
      <c r="Q2646" s="66">
        <f t="shared" si="551"/>
        <v>660</v>
      </c>
      <c r="R2646" s="66">
        <f t="shared" si="552"/>
        <v>660</v>
      </c>
      <c r="S2646" s="66">
        <f>Q2646-U2646-SUMIFS(条件付き不可!X:X,条件付き不可!E:E,D2646)</f>
        <v>660</v>
      </c>
      <c r="T2646" s="66">
        <f t="shared" si="549"/>
        <v>660</v>
      </c>
      <c r="U2646" s="66">
        <f>IF(COUNTIFS(条件付き不可!$E:$E,$D2646,条件付き不可!$C:$C,条件付き不可!$V$3)&gt;0,Q2646,SUMIFS(条件付き不可!$L:$L,条件付き不可!$E:$E,$D2646,条件付き不可!$C:$C,U$1))</f>
        <v>0</v>
      </c>
      <c r="V2646" s="66">
        <f>IF(COUNTIFS(条件付き不可!$E:$E,$D2646,条件付き不可!$C:$C,条件付き不可!$V$5)&gt;0,Q2646,IFERROR(VLOOKUP(D2646,条件付き不可!E:Y,21,0),0))</f>
        <v>0</v>
      </c>
    </row>
    <row r="2647" spans="1:22">
      <c r="A2647" s="53" t="str">
        <f t="shared" si="547"/>
        <v>065044</v>
      </c>
      <c r="B2647" s="53">
        <v>35</v>
      </c>
      <c r="C2647">
        <v>2646</v>
      </c>
      <c r="D2647">
        <v>65044</v>
      </c>
      <c r="E2647" t="s">
        <v>3046</v>
      </c>
      <c r="F2647" t="s">
        <v>1731</v>
      </c>
      <c r="G2647" t="str">
        <f>VLOOKUP(A2647,GIS!A:B,2,0)</f>
        <v>小山C</v>
      </c>
      <c r="H2647" t="s">
        <v>1439</v>
      </c>
      <c r="I2647" t="s">
        <v>2622</v>
      </c>
      <c r="J2647" s="66">
        <v>480</v>
      </c>
      <c r="K2647" s="66">
        <v>480</v>
      </c>
      <c r="L2647" s="66">
        <v>480</v>
      </c>
      <c r="M2647" s="66">
        <v>480</v>
      </c>
      <c r="N2647" s="66">
        <f>VLOOKUP(A2647,GIS!A:C,3,0)</f>
        <v>480</v>
      </c>
      <c r="O2647" s="66" t="str">
        <f t="shared" si="550"/>
        <v/>
      </c>
      <c r="P2647" s="66" t="str">
        <f t="shared" si="548"/>
        <v/>
      </c>
      <c r="Q2647" s="66">
        <f t="shared" si="551"/>
        <v>480</v>
      </c>
      <c r="R2647" s="66">
        <f t="shared" si="552"/>
        <v>480</v>
      </c>
      <c r="S2647" s="66">
        <f>Q2647-U2647-SUMIFS(条件付き不可!X:X,条件付き不可!E:E,D2647)</f>
        <v>480</v>
      </c>
      <c r="T2647" s="66">
        <f t="shared" si="549"/>
        <v>480</v>
      </c>
      <c r="U2647" s="66">
        <f>IF(COUNTIFS(条件付き不可!$E:$E,$D2647,条件付き不可!$C:$C,条件付き不可!$V$3)&gt;0,Q2647,SUMIFS(条件付き不可!$L:$L,条件付き不可!$E:$E,$D2647,条件付き不可!$C:$C,U$1))</f>
        <v>0</v>
      </c>
      <c r="V2647" s="66">
        <f>IF(COUNTIFS(条件付き不可!$E:$E,$D2647,条件付き不可!$C:$C,条件付き不可!$V$5)&gt;0,Q2647,IFERROR(VLOOKUP(D2647,条件付き不可!E:Y,21,0),0))</f>
        <v>0</v>
      </c>
    </row>
    <row r="2648" spans="1:22">
      <c r="A2648" s="53" t="str">
        <f t="shared" si="547"/>
        <v>065045</v>
      </c>
      <c r="B2648" s="53">
        <v>35</v>
      </c>
      <c r="C2648">
        <v>2647</v>
      </c>
      <c r="D2648">
        <v>65045</v>
      </c>
      <c r="E2648" t="s">
        <v>3046</v>
      </c>
      <c r="F2648" t="s">
        <v>1731</v>
      </c>
      <c r="G2648" t="str">
        <f>VLOOKUP(A2648,GIS!A:B,2,0)</f>
        <v>小山D</v>
      </c>
      <c r="H2648" t="s">
        <v>1439</v>
      </c>
      <c r="I2648" t="s">
        <v>2622</v>
      </c>
      <c r="J2648" s="66">
        <v>440</v>
      </c>
      <c r="K2648" s="66">
        <v>440</v>
      </c>
      <c r="L2648" s="66">
        <v>440</v>
      </c>
      <c r="M2648" s="66">
        <v>440</v>
      </c>
      <c r="N2648" s="66">
        <f>VLOOKUP(A2648,GIS!A:C,3,0)</f>
        <v>440</v>
      </c>
      <c r="O2648" s="66" t="str">
        <f t="shared" si="550"/>
        <v/>
      </c>
      <c r="P2648" s="66" t="str">
        <f t="shared" si="548"/>
        <v/>
      </c>
      <c r="Q2648" s="66">
        <f t="shared" si="551"/>
        <v>440</v>
      </c>
      <c r="R2648" s="66">
        <f t="shared" si="552"/>
        <v>440</v>
      </c>
      <c r="S2648" s="66">
        <f>Q2648-U2648-SUMIFS(条件付き不可!X:X,条件付き不可!E:E,D2648)</f>
        <v>440</v>
      </c>
      <c r="T2648" s="66">
        <f t="shared" si="549"/>
        <v>440</v>
      </c>
      <c r="U2648" s="66">
        <f>IF(COUNTIFS(条件付き不可!$E:$E,$D2648,条件付き不可!$C:$C,条件付き不可!$V$3)&gt;0,Q2648,SUMIFS(条件付き不可!$L:$L,条件付き不可!$E:$E,$D2648,条件付き不可!$C:$C,U$1))</f>
        <v>0</v>
      </c>
      <c r="V2648" s="66">
        <f>IF(COUNTIFS(条件付き不可!$E:$E,$D2648,条件付き不可!$C:$C,条件付き不可!$V$5)&gt;0,Q2648,IFERROR(VLOOKUP(D2648,条件付き不可!E:Y,21,0),0))</f>
        <v>0</v>
      </c>
    </row>
    <row r="2649" spans="1:22">
      <c r="A2649" s="53" t="str">
        <f t="shared" si="547"/>
        <v>065046</v>
      </c>
      <c r="B2649" s="53">
        <v>35</v>
      </c>
      <c r="C2649">
        <v>2648</v>
      </c>
      <c r="D2649">
        <v>65046</v>
      </c>
      <c r="E2649" t="s">
        <v>3046</v>
      </c>
      <c r="F2649" t="s">
        <v>1731</v>
      </c>
      <c r="G2649" t="str">
        <f>VLOOKUP(A2649,GIS!A:B,2,0)</f>
        <v>小山上矢切</v>
      </c>
      <c r="H2649" t="s">
        <v>1439</v>
      </c>
      <c r="I2649" t="s">
        <v>2622</v>
      </c>
      <c r="J2649" s="66">
        <v>305</v>
      </c>
      <c r="K2649" s="66">
        <v>305</v>
      </c>
      <c r="L2649" s="66">
        <v>305</v>
      </c>
      <c r="M2649" s="66">
        <v>305</v>
      </c>
      <c r="N2649" s="66">
        <f>VLOOKUP(A2649,GIS!A:C,3,0)</f>
        <v>305</v>
      </c>
      <c r="O2649" s="66" t="str">
        <f t="shared" si="550"/>
        <v/>
      </c>
      <c r="P2649" s="66" t="str">
        <f t="shared" si="548"/>
        <v/>
      </c>
      <c r="Q2649" s="66">
        <f t="shared" si="551"/>
        <v>305</v>
      </c>
      <c r="R2649" s="66">
        <f t="shared" si="552"/>
        <v>305</v>
      </c>
      <c r="S2649" s="66">
        <f>Q2649-U2649-SUMIFS(条件付き不可!X:X,条件付き不可!E:E,D2649)</f>
        <v>305</v>
      </c>
      <c r="T2649" s="66">
        <f t="shared" si="549"/>
        <v>305</v>
      </c>
      <c r="U2649" s="66">
        <f>IF(COUNTIFS(条件付き不可!$E:$E,$D2649,条件付き不可!$C:$C,条件付き不可!$V$3)&gt;0,Q2649,SUMIFS(条件付き不可!$L:$L,条件付き不可!$E:$E,$D2649,条件付き不可!$C:$C,U$1))</f>
        <v>0</v>
      </c>
      <c r="V2649" s="66">
        <f>IF(COUNTIFS(条件付き不可!$E:$E,$D2649,条件付き不可!$C:$C,条件付き不可!$V$5)&gt;0,Q2649,IFERROR(VLOOKUP(D2649,条件付き不可!E:Y,21,0),0))</f>
        <v>0</v>
      </c>
    </row>
    <row r="2650" spans="1:22">
      <c r="A2650" s="53" t="str">
        <f t="shared" si="547"/>
        <v>065047</v>
      </c>
      <c r="B2650" s="53">
        <v>35</v>
      </c>
      <c r="C2650">
        <v>2649</v>
      </c>
      <c r="D2650">
        <v>65047</v>
      </c>
      <c r="E2650" t="s">
        <v>3046</v>
      </c>
      <c r="F2650" t="s">
        <v>1731</v>
      </c>
      <c r="G2650" t="str">
        <f>VLOOKUP(A2650,GIS!A:B,2,0)</f>
        <v>上矢切A</v>
      </c>
      <c r="H2650" t="s">
        <v>1439</v>
      </c>
      <c r="I2650" t="s">
        <v>2622</v>
      </c>
      <c r="J2650" s="66">
        <v>465</v>
      </c>
      <c r="K2650" s="66">
        <v>465</v>
      </c>
      <c r="L2650" s="66">
        <v>465</v>
      </c>
      <c r="M2650" s="66">
        <v>465</v>
      </c>
      <c r="N2650" s="66">
        <f>VLOOKUP(A2650,GIS!A:C,3,0)</f>
        <v>465</v>
      </c>
      <c r="O2650" s="66" t="str">
        <f t="shared" si="550"/>
        <v/>
      </c>
      <c r="P2650" s="66" t="str">
        <f t="shared" si="548"/>
        <v/>
      </c>
      <c r="Q2650" s="66">
        <f t="shared" si="551"/>
        <v>465</v>
      </c>
      <c r="R2650" s="66">
        <f t="shared" si="552"/>
        <v>465</v>
      </c>
      <c r="S2650" s="66">
        <f>Q2650-U2650-SUMIFS(条件付き不可!X:X,条件付き不可!E:E,D2650)</f>
        <v>465</v>
      </c>
      <c r="T2650" s="66">
        <f t="shared" si="549"/>
        <v>465</v>
      </c>
      <c r="U2650" s="66">
        <f>IF(COUNTIFS(条件付き不可!$E:$E,$D2650,条件付き不可!$C:$C,条件付き不可!$V$3)&gt;0,Q2650,SUMIFS(条件付き不可!$L:$L,条件付き不可!$E:$E,$D2650,条件付き不可!$C:$C,U$1))</f>
        <v>0</v>
      </c>
      <c r="V2650" s="66">
        <f>IF(COUNTIFS(条件付き不可!$E:$E,$D2650,条件付き不可!$C:$C,条件付き不可!$V$5)&gt;0,Q2650,IFERROR(VLOOKUP(D2650,条件付き不可!E:Y,21,0),0))</f>
        <v>0</v>
      </c>
    </row>
    <row r="2651" spans="1:22">
      <c r="A2651" s="53" t="str">
        <f t="shared" si="547"/>
        <v>065048</v>
      </c>
      <c r="B2651" s="53">
        <v>35</v>
      </c>
      <c r="C2651">
        <v>2650</v>
      </c>
      <c r="D2651">
        <v>65048</v>
      </c>
      <c r="E2651" t="s">
        <v>3046</v>
      </c>
      <c r="F2651" t="s">
        <v>1731</v>
      </c>
      <c r="G2651" t="str">
        <f>VLOOKUP(A2651,GIS!A:B,2,0)</f>
        <v>上矢切B</v>
      </c>
      <c r="H2651" t="s">
        <v>1439</v>
      </c>
      <c r="I2651" t="s">
        <v>2622</v>
      </c>
      <c r="J2651" s="66">
        <v>520</v>
      </c>
      <c r="K2651" s="66">
        <v>520</v>
      </c>
      <c r="L2651" s="66">
        <v>520</v>
      </c>
      <c r="M2651" s="66">
        <v>520</v>
      </c>
      <c r="N2651" s="66">
        <f>VLOOKUP(A2651,GIS!A:C,3,0)</f>
        <v>520</v>
      </c>
      <c r="O2651" s="66" t="str">
        <f t="shared" si="550"/>
        <v/>
      </c>
      <c r="P2651" s="66" t="str">
        <f t="shared" si="548"/>
        <v/>
      </c>
      <c r="Q2651" s="66">
        <f t="shared" si="551"/>
        <v>520</v>
      </c>
      <c r="R2651" s="66">
        <f t="shared" si="552"/>
        <v>520</v>
      </c>
      <c r="S2651" s="66">
        <f>Q2651-U2651-SUMIFS(条件付き不可!X:X,条件付き不可!E:E,D2651)</f>
        <v>520</v>
      </c>
      <c r="T2651" s="66">
        <f t="shared" si="549"/>
        <v>520</v>
      </c>
      <c r="U2651" s="66">
        <f>IF(COUNTIFS(条件付き不可!$E:$E,$D2651,条件付き不可!$C:$C,条件付き不可!$V$3)&gt;0,Q2651,SUMIFS(条件付き不可!$L:$L,条件付き不可!$E:$E,$D2651,条件付き不可!$C:$C,U$1))</f>
        <v>0</v>
      </c>
      <c r="V2651" s="66">
        <f>IF(COUNTIFS(条件付き不可!$E:$E,$D2651,条件付き不可!$C:$C,条件付き不可!$V$5)&gt;0,Q2651,IFERROR(VLOOKUP(D2651,条件付き不可!E:Y,21,0),0))</f>
        <v>0</v>
      </c>
    </row>
    <row r="2652" spans="1:22">
      <c r="A2652" s="53" t="str">
        <f t="shared" ref="A2652:A2717" si="553">TEXT(D2652,"000000")</f>
        <v>065049</v>
      </c>
      <c r="B2652" s="53">
        <v>35</v>
      </c>
      <c r="C2652">
        <v>2651</v>
      </c>
      <c r="D2652">
        <v>65049</v>
      </c>
      <c r="E2652" t="s">
        <v>3046</v>
      </c>
      <c r="F2652" t="s">
        <v>1744</v>
      </c>
      <c r="G2652" t="str">
        <f>VLOOKUP(A2652,GIS!A:B,2,0)</f>
        <v>上本郷　下馬木</v>
      </c>
      <c r="H2652" t="s">
        <v>1439</v>
      </c>
      <c r="I2652" t="s">
        <v>2622</v>
      </c>
      <c r="J2652" s="66">
        <v>480</v>
      </c>
      <c r="K2652" s="66">
        <v>480</v>
      </c>
      <c r="L2652" s="66">
        <v>480</v>
      </c>
      <c r="M2652" s="66">
        <v>480</v>
      </c>
      <c r="N2652" s="66">
        <f>VLOOKUP(A2652,GIS!A:C,3,0)</f>
        <v>480</v>
      </c>
      <c r="O2652" s="66" t="str">
        <f t="shared" si="550"/>
        <v/>
      </c>
      <c r="P2652" s="66" t="str">
        <f t="shared" si="548"/>
        <v/>
      </c>
      <c r="Q2652" s="66">
        <f t="shared" si="551"/>
        <v>480</v>
      </c>
      <c r="R2652" s="66">
        <f t="shared" si="552"/>
        <v>480</v>
      </c>
      <c r="S2652" s="66">
        <f>Q2652-U2652-SUMIFS(条件付き不可!X:X,条件付き不可!E:E,D2652)</f>
        <v>480</v>
      </c>
      <c r="T2652" s="66">
        <f t="shared" si="549"/>
        <v>480</v>
      </c>
      <c r="U2652" s="66">
        <f>IF(COUNTIFS(条件付き不可!$E:$E,$D2652,条件付き不可!$C:$C,条件付き不可!$V$3)&gt;0,Q2652,SUMIFS(条件付き不可!$L:$L,条件付き不可!$E:$E,$D2652,条件付き不可!$C:$C,U$1))</f>
        <v>0</v>
      </c>
      <c r="V2652" s="66">
        <f>IF(COUNTIFS(条件付き不可!$E:$E,$D2652,条件付き不可!$C:$C,条件付き不可!$V$5)&gt;0,Q2652,IFERROR(VLOOKUP(D2652,条件付き不可!E:Y,21,0),0))</f>
        <v>0</v>
      </c>
    </row>
    <row r="2653" spans="1:22">
      <c r="A2653" s="53" t="str">
        <f t="shared" si="553"/>
        <v>065050</v>
      </c>
      <c r="B2653" s="53">
        <v>35</v>
      </c>
      <c r="C2653">
        <v>2652</v>
      </c>
      <c r="D2653">
        <v>65050</v>
      </c>
      <c r="E2653" t="s">
        <v>3046</v>
      </c>
      <c r="F2653" t="s">
        <v>1744</v>
      </c>
      <c r="G2653" t="str">
        <f>VLOOKUP(A2653,GIS!A:B,2,0)</f>
        <v>南花島2</v>
      </c>
      <c r="H2653" t="s">
        <v>1439</v>
      </c>
      <c r="I2653" t="s">
        <v>2622</v>
      </c>
      <c r="J2653" s="66">
        <v>510</v>
      </c>
      <c r="K2653" s="66">
        <v>510</v>
      </c>
      <c r="L2653" s="66">
        <v>510</v>
      </c>
      <c r="M2653" s="66">
        <v>510</v>
      </c>
      <c r="N2653" s="66">
        <f>VLOOKUP(A2653,GIS!A:C,3,0)</f>
        <v>510</v>
      </c>
      <c r="O2653" s="66" t="str">
        <f t="shared" si="550"/>
        <v/>
      </c>
      <c r="P2653" s="66" t="str">
        <f t="shared" si="548"/>
        <v/>
      </c>
      <c r="Q2653" s="66">
        <f t="shared" si="551"/>
        <v>510</v>
      </c>
      <c r="R2653" s="66">
        <f t="shared" si="552"/>
        <v>510</v>
      </c>
      <c r="S2653" s="66">
        <f>Q2653-U2653-SUMIFS(条件付き不可!X:X,条件付き不可!E:E,D2653)</f>
        <v>510</v>
      </c>
      <c r="T2653" s="66">
        <f t="shared" si="549"/>
        <v>510</v>
      </c>
      <c r="U2653" s="66">
        <f>IF(COUNTIFS(条件付き不可!$E:$E,$D2653,条件付き不可!$C:$C,条件付き不可!$V$3)&gt;0,Q2653,SUMIFS(条件付き不可!$L:$L,条件付き不可!$E:$E,$D2653,条件付き不可!$C:$C,U$1))</f>
        <v>0</v>
      </c>
      <c r="V2653" s="66">
        <f>IF(COUNTIFS(条件付き不可!$E:$E,$D2653,条件付き不可!$C:$C,条件付き不可!$V$5)&gt;0,Q2653,IFERROR(VLOOKUP(D2653,条件付き不可!E:Y,21,0),0))</f>
        <v>0</v>
      </c>
    </row>
    <row r="2654" spans="1:22">
      <c r="A2654" s="53" t="str">
        <f t="shared" si="553"/>
        <v>065051</v>
      </c>
      <c r="B2654" s="53">
        <v>35</v>
      </c>
      <c r="C2654">
        <v>2653</v>
      </c>
      <c r="D2654">
        <v>65051</v>
      </c>
      <c r="E2654" t="s">
        <v>3046</v>
      </c>
      <c r="F2654" t="s">
        <v>1744</v>
      </c>
      <c r="G2654" t="str">
        <f>VLOOKUP(A2654,GIS!A:B,2,0)</f>
        <v>南花島4丁目</v>
      </c>
      <c r="H2654" t="s">
        <v>1439</v>
      </c>
      <c r="I2654" t="s">
        <v>2622</v>
      </c>
      <c r="J2654" s="66">
        <v>875</v>
      </c>
      <c r="K2654" s="66">
        <v>875</v>
      </c>
      <c r="L2654" s="66">
        <v>875</v>
      </c>
      <c r="M2654" s="66">
        <v>875</v>
      </c>
      <c r="N2654" s="66">
        <f>VLOOKUP(A2654,GIS!A:C,3,0)</f>
        <v>875</v>
      </c>
      <c r="O2654" s="66" t="str">
        <f t="shared" si="550"/>
        <v/>
      </c>
      <c r="P2654" s="66" t="str">
        <f t="shared" si="548"/>
        <v/>
      </c>
      <c r="Q2654" s="66">
        <f t="shared" si="551"/>
        <v>875</v>
      </c>
      <c r="R2654" s="66">
        <f t="shared" si="552"/>
        <v>875</v>
      </c>
      <c r="S2654" s="66">
        <f>Q2654-U2654-SUMIFS(条件付き不可!X:X,条件付き不可!E:E,D2654)</f>
        <v>875</v>
      </c>
      <c r="T2654" s="66">
        <f t="shared" si="549"/>
        <v>875</v>
      </c>
      <c r="U2654" s="66">
        <f>IF(COUNTIFS(条件付き不可!$E:$E,$D2654,条件付き不可!$C:$C,条件付き不可!$V$3)&gt;0,Q2654,SUMIFS(条件付き不可!$L:$L,条件付き不可!$E:$E,$D2654,条件付き不可!$C:$C,U$1))</f>
        <v>0</v>
      </c>
      <c r="V2654" s="66">
        <f>IF(COUNTIFS(条件付き不可!$E:$E,$D2654,条件付き不可!$C:$C,条件付き不可!$V$5)&gt;0,Q2654,IFERROR(VLOOKUP(D2654,条件付き不可!E:Y,21,0),0))</f>
        <v>0</v>
      </c>
    </row>
    <row r="2655" spans="1:22">
      <c r="A2655" s="53" t="str">
        <f t="shared" si="553"/>
        <v>065052</v>
      </c>
      <c r="B2655" s="53">
        <v>35</v>
      </c>
      <c r="C2655">
        <v>2654</v>
      </c>
      <c r="D2655">
        <v>65052</v>
      </c>
      <c r="E2655" t="s">
        <v>3046</v>
      </c>
      <c r="F2655" t="s">
        <v>1748</v>
      </c>
      <c r="G2655" t="str">
        <f>VLOOKUP(A2655,GIS!A:B,2,0)</f>
        <v>竹ヶ花</v>
      </c>
      <c r="H2655" t="s">
        <v>1439</v>
      </c>
      <c r="I2655" t="s">
        <v>2622</v>
      </c>
      <c r="J2655" s="66">
        <v>750</v>
      </c>
      <c r="K2655" s="66">
        <v>680</v>
      </c>
      <c r="L2655" s="66">
        <v>680</v>
      </c>
      <c r="M2655" s="66">
        <v>750</v>
      </c>
      <c r="N2655" s="66">
        <f>VLOOKUP(A2655,GIS!A:C,3,0)</f>
        <v>750</v>
      </c>
      <c r="O2655" s="66" t="str">
        <f t="shared" si="550"/>
        <v/>
      </c>
      <c r="P2655" s="66" t="str">
        <f t="shared" si="548"/>
        <v>✕</v>
      </c>
      <c r="Q2655" s="66">
        <f t="shared" si="551"/>
        <v>750</v>
      </c>
      <c r="R2655" s="66">
        <f t="shared" si="552"/>
        <v>680</v>
      </c>
      <c r="S2655" s="66">
        <f>Q2655-U2655-SUMIFS(条件付き不可!X:X,条件付き不可!E:E,D2655)</f>
        <v>680</v>
      </c>
      <c r="T2655" s="66">
        <f t="shared" si="549"/>
        <v>750</v>
      </c>
      <c r="U2655" s="66">
        <f>IF(COUNTIFS(条件付き不可!$E:$E,$D2655,条件付き不可!$C:$C,条件付き不可!$V$3)&gt;0,Q2655,SUMIFS(条件付き不可!$L:$L,条件付き不可!$E:$E,$D2655,条件付き不可!$C:$C,U$1))</f>
        <v>70</v>
      </c>
      <c r="V2655" s="66">
        <f>IF(COUNTIFS(条件付き不可!$E:$E,$D2655,条件付き不可!$C:$C,条件付き不可!$V$5)&gt;0,Q2655,IFERROR(VLOOKUP(D2655,条件付き不可!E:Y,21,0),0))</f>
        <v>0</v>
      </c>
    </row>
    <row r="2656" spans="1:22">
      <c r="A2656" s="53" t="str">
        <f t="shared" si="553"/>
        <v>065053</v>
      </c>
      <c r="B2656" s="53">
        <v>35</v>
      </c>
      <c r="C2656">
        <v>2655</v>
      </c>
      <c r="D2656">
        <v>65053</v>
      </c>
      <c r="E2656" t="s">
        <v>3046</v>
      </c>
      <c r="F2656" t="s">
        <v>1748</v>
      </c>
      <c r="G2656" t="str">
        <f>VLOOKUP(A2656,GIS!A:B,2,0)</f>
        <v>小根本</v>
      </c>
      <c r="H2656" t="s">
        <v>1439</v>
      </c>
      <c r="I2656" t="s">
        <v>2622</v>
      </c>
      <c r="J2656" s="66">
        <v>445</v>
      </c>
      <c r="K2656" s="66">
        <v>445</v>
      </c>
      <c r="L2656" s="66">
        <v>445</v>
      </c>
      <c r="M2656" s="66">
        <v>445</v>
      </c>
      <c r="N2656" s="66">
        <f>VLOOKUP(A2656,GIS!A:C,3,0)</f>
        <v>445</v>
      </c>
      <c r="O2656" s="66" t="str">
        <f t="shared" si="550"/>
        <v/>
      </c>
      <c r="P2656" s="66" t="str">
        <f t="shared" si="548"/>
        <v/>
      </c>
      <c r="Q2656" s="66">
        <f t="shared" si="551"/>
        <v>445</v>
      </c>
      <c r="R2656" s="66">
        <f t="shared" si="552"/>
        <v>445</v>
      </c>
      <c r="S2656" s="66">
        <f>Q2656-U2656-SUMIFS(条件付き不可!X:X,条件付き不可!E:E,D2656)</f>
        <v>445</v>
      </c>
      <c r="T2656" s="66">
        <f t="shared" si="549"/>
        <v>445</v>
      </c>
      <c r="U2656" s="66">
        <f>IF(COUNTIFS(条件付き不可!$E:$E,$D2656,条件付き不可!$C:$C,条件付き不可!$V$3)&gt;0,Q2656,SUMIFS(条件付き不可!$L:$L,条件付き不可!$E:$E,$D2656,条件付き不可!$C:$C,U$1))</f>
        <v>0</v>
      </c>
      <c r="V2656" s="66">
        <f>IF(COUNTIFS(条件付き不可!$E:$E,$D2656,条件付き不可!$C:$C,条件付き不可!$V$5)&gt;0,Q2656,IFERROR(VLOOKUP(D2656,条件付き不可!E:Y,21,0),0))</f>
        <v>0</v>
      </c>
    </row>
    <row r="2657" spans="1:22">
      <c r="A2657" s="53" t="str">
        <f t="shared" si="553"/>
        <v>065054</v>
      </c>
      <c r="B2657" s="53">
        <v>35</v>
      </c>
      <c r="C2657">
        <v>2656</v>
      </c>
      <c r="D2657">
        <v>65054</v>
      </c>
      <c r="E2657" t="s">
        <v>3046</v>
      </c>
      <c r="F2657" t="s">
        <v>1748</v>
      </c>
      <c r="G2657" t="str">
        <f>VLOOKUP(A2657,GIS!A:B,2,0)</f>
        <v>小根本　松戸市役所</v>
      </c>
      <c r="H2657" t="s">
        <v>1439</v>
      </c>
      <c r="I2657" t="s">
        <v>2622</v>
      </c>
      <c r="J2657" s="66">
        <v>505</v>
      </c>
      <c r="K2657" s="66">
        <v>505</v>
      </c>
      <c r="L2657" s="66">
        <v>505</v>
      </c>
      <c r="M2657" s="66">
        <v>505</v>
      </c>
      <c r="N2657" s="66">
        <f>VLOOKUP(A2657,GIS!A:C,3,0)</f>
        <v>505</v>
      </c>
      <c r="O2657" s="66" t="str">
        <f t="shared" si="550"/>
        <v/>
      </c>
      <c r="P2657" s="66" t="str">
        <f t="shared" si="548"/>
        <v/>
      </c>
      <c r="Q2657" s="66">
        <f t="shared" si="551"/>
        <v>505</v>
      </c>
      <c r="R2657" s="66">
        <f t="shared" si="552"/>
        <v>505</v>
      </c>
      <c r="S2657" s="66">
        <f>Q2657-U2657-SUMIFS(条件付き不可!X:X,条件付き不可!E:E,D2657)</f>
        <v>505</v>
      </c>
      <c r="T2657" s="66">
        <f t="shared" si="549"/>
        <v>505</v>
      </c>
      <c r="U2657" s="66">
        <f>IF(COUNTIFS(条件付き不可!$E:$E,$D2657,条件付き不可!$C:$C,条件付き不可!$V$3)&gt;0,Q2657,SUMIFS(条件付き不可!$L:$L,条件付き不可!$E:$E,$D2657,条件付き不可!$C:$C,U$1))</f>
        <v>0</v>
      </c>
      <c r="V2657" s="66">
        <f>IF(COUNTIFS(条件付き不可!$E:$E,$D2657,条件付き不可!$C:$C,条件付き不可!$V$5)&gt;0,Q2657,IFERROR(VLOOKUP(D2657,条件付き不可!E:Y,21,0),0))</f>
        <v>0</v>
      </c>
    </row>
    <row r="2658" spans="1:22">
      <c r="A2658" s="53" t="str">
        <f t="shared" si="553"/>
        <v>065055</v>
      </c>
      <c r="B2658" s="53">
        <v>35</v>
      </c>
      <c r="C2658">
        <v>2657</v>
      </c>
      <c r="D2658">
        <v>65055</v>
      </c>
      <c r="E2658" t="s">
        <v>3046</v>
      </c>
      <c r="F2658" t="s">
        <v>1748</v>
      </c>
      <c r="G2658" t="str">
        <f>VLOOKUP(A2658,GIS!A:B,2,0)</f>
        <v>岩瀬　住吉畑</v>
      </c>
      <c r="H2658" t="s">
        <v>1439</v>
      </c>
      <c r="I2658" t="s">
        <v>2622</v>
      </c>
      <c r="J2658" s="66">
        <v>605</v>
      </c>
      <c r="K2658" s="66">
        <v>605</v>
      </c>
      <c r="L2658" s="66">
        <v>605</v>
      </c>
      <c r="M2658" s="66">
        <v>605</v>
      </c>
      <c r="N2658" s="66">
        <f>VLOOKUP(A2658,GIS!A:C,3,0)</f>
        <v>605</v>
      </c>
      <c r="O2658" s="66" t="str">
        <f t="shared" si="550"/>
        <v/>
      </c>
      <c r="P2658" s="66" t="str">
        <f t="shared" si="548"/>
        <v/>
      </c>
      <c r="Q2658" s="66">
        <f t="shared" si="551"/>
        <v>605</v>
      </c>
      <c r="R2658" s="66">
        <f t="shared" si="552"/>
        <v>605</v>
      </c>
      <c r="S2658" s="66">
        <f>Q2658-U2658-SUMIFS(条件付き不可!X:X,条件付き不可!E:E,D2658)</f>
        <v>605</v>
      </c>
      <c r="T2658" s="66">
        <f t="shared" si="549"/>
        <v>605</v>
      </c>
      <c r="U2658" s="66">
        <f>IF(COUNTIFS(条件付き不可!$E:$E,$D2658,条件付き不可!$C:$C,条件付き不可!$V$3)&gt;0,Q2658,SUMIFS(条件付き不可!$L:$L,条件付き不可!$E:$E,$D2658,条件付き不可!$C:$C,U$1))</f>
        <v>0</v>
      </c>
      <c r="V2658" s="66">
        <f>IF(COUNTIFS(条件付き不可!$E:$E,$D2658,条件付き不可!$C:$C,条件付き不可!$V$5)&gt;0,Q2658,IFERROR(VLOOKUP(D2658,条件付き不可!E:Y,21,0),0))</f>
        <v>0</v>
      </c>
    </row>
    <row r="2659" spans="1:22">
      <c r="A2659" s="53" t="str">
        <f t="shared" si="553"/>
        <v>065056</v>
      </c>
      <c r="B2659" s="53">
        <v>35</v>
      </c>
      <c r="C2659">
        <v>2658</v>
      </c>
      <c r="D2659">
        <v>65056</v>
      </c>
      <c r="E2659" t="s">
        <v>3046</v>
      </c>
      <c r="F2659" t="s">
        <v>1748</v>
      </c>
      <c r="G2659" t="str">
        <f>VLOOKUP(A2659,GIS!A:B,2,0)</f>
        <v>松戸　駅東口</v>
      </c>
      <c r="H2659" t="s">
        <v>1439</v>
      </c>
      <c r="I2659" t="s">
        <v>2622</v>
      </c>
      <c r="J2659" s="66">
        <v>940</v>
      </c>
      <c r="K2659" s="66">
        <v>940</v>
      </c>
      <c r="L2659" s="66">
        <v>940</v>
      </c>
      <c r="M2659" s="66">
        <v>940</v>
      </c>
      <c r="N2659" s="66">
        <f>VLOOKUP(A2659,GIS!A:C,3,0)</f>
        <v>940</v>
      </c>
      <c r="O2659" s="66" t="str">
        <f t="shared" si="550"/>
        <v/>
      </c>
      <c r="P2659" s="66" t="str">
        <f t="shared" si="548"/>
        <v/>
      </c>
      <c r="Q2659" s="66">
        <f t="shared" si="551"/>
        <v>940</v>
      </c>
      <c r="R2659" s="66">
        <f t="shared" si="552"/>
        <v>940</v>
      </c>
      <c r="S2659" s="66">
        <f>Q2659-U2659-SUMIFS(条件付き不可!X:X,条件付き不可!E:E,D2659)</f>
        <v>940</v>
      </c>
      <c r="T2659" s="66">
        <f t="shared" si="549"/>
        <v>940</v>
      </c>
      <c r="U2659" s="66">
        <f>IF(COUNTIFS(条件付き不可!$E:$E,$D2659,条件付き不可!$C:$C,条件付き不可!$V$3)&gt;0,Q2659,SUMIFS(条件付き不可!$L:$L,条件付き不可!$E:$E,$D2659,条件付き不可!$C:$C,U$1))</f>
        <v>0</v>
      </c>
      <c r="V2659" s="66">
        <f>IF(COUNTIFS(条件付き不可!$E:$E,$D2659,条件付き不可!$C:$C,条件付き不可!$V$5)&gt;0,Q2659,IFERROR(VLOOKUP(D2659,条件付き不可!E:Y,21,0),0))</f>
        <v>0</v>
      </c>
    </row>
    <row r="2660" spans="1:22">
      <c r="A2660" s="53" t="str">
        <f t="shared" si="553"/>
        <v>065057</v>
      </c>
      <c r="B2660" s="53">
        <v>35</v>
      </c>
      <c r="C2660">
        <v>2659</v>
      </c>
      <c r="D2660">
        <v>65057</v>
      </c>
      <c r="E2660" t="s">
        <v>3046</v>
      </c>
      <c r="F2660" t="s">
        <v>1748</v>
      </c>
      <c r="G2660" t="str">
        <f>VLOOKUP(A2660,GIS!A:B,2,0)</f>
        <v>岩瀬　離山</v>
      </c>
      <c r="H2660" t="s">
        <v>1439</v>
      </c>
      <c r="I2660" t="s">
        <v>2622</v>
      </c>
      <c r="J2660" s="66">
        <v>450</v>
      </c>
      <c r="K2660" s="66">
        <v>450</v>
      </c>
      <c r="L2660" s="66">
        <v>450</v>
      </c>
      <c r="M2660" s="66">
        <v>450</v>
      </c>
      <c r="N2660" s="66">
        <f>VLOOKUP(A2660,GIS!A:C,3,0)</f>
        <v>450</v>
      </c>
      <c r="O2660" s="66" t="str">
        <f t="shared" si="550"/>
        <v/>
      </c>
      <c r="P2660" s="66" t="str">
        <f t="shared" si="548"/>
        <v/>
      </c>
      <c r="Q2660" s="66">
        <f t="shared" si="551"/>
        <v>450</v>
      </c>
      <c r="R2660" s="66">
        <f t="shared" si="552"/>
        <v>450</v>
      </c>
      <c r="S2660" s="66">
        <f>Q2660-U2660-SUMIFS(条件付き不可!X:X,条件付き不可!E:E,D2660)</f>
        <v>450</v>
      </c>
      <c r="T2660" s="66">
        <f t="shared" si="549"/>
        <v>450</v>
      </c>
      <c r="U2660" s="66">
        <f>IF(COUNTIFS(条件付き不可!$E:$E,$D2660,条件付き不可!$C:$C,条件付き不可!$V$3)&gt;0,Q2660,SUMIFS(条件付き不可!$L:$L,条件付き不可!$E:$E,$D2660,条件付き不可!$C:$C,U$1))</f>
        <v>0</v>
      </c>
      <c r="V2660" s="66">
        <f>IF(COUNTIFS(条件付き不可!$E:$E,$D2660,条件付き不可!$C:$C,条件付き不可!$V$5)&gt;0,Q2660,IFERROR(VLOOKUP(D2660,条件付き不可!E:Y,21,0),0))</f>
        <v>0</v>
      </c>
    </row>
    <row r="2661" spans="1:22">
      <c r="A2661" s="53" t="str">
        <f t="shared" si="553"/>
        <v>065058</v>
      </c>
      <c r="B2661" s="53">
        <v>35</v>
      </c>
      <c r="C2661">
        <v>2660</v>
      </c>
      <c r="D2661">
        <v>65058</v>
      </c>
      <c r="E2661" t="s">
        <v>3046</v>
      </c>
      <c r="F2661" t="s">
        <v>1748</v>
      </c>
      <c r="G2661" t="str">
        <f>VLOOKUP(A2661,GIS!A:B,2,0)</f>
        <v>松戸　市民会館</v>
      </c>
      <c r="H2661" t="s">
        <v>1439</v>
      </c>
      <c r="I2661" t="s">
        <v>2622</v>
      </c>
      <c r="J2661" s="66">
        <v>570</v>
      </c>
      <c r="K2661" s="66">
        <v>570</v>
      </c>
      <c r="L2661" s="66">
        <v>570</v>
      </c>
      <c r="M2661" s="66">
        <v>570</v>
      </c>
      <c r="N2661" s="66">
        <f>VLOOKUP(A2661,GIS!A:C,3,0)</f>
        <v>570</v>
      </c>
      <c r="O2661" s="66" t="str">
        <f t="shared" si="550"/>
        <v/>
      </c>
      <c r="P2661" s="66" t="str">
        <f t="shared" si="548"/>
        <v/>
      </c>
      <c r="Q2661" s="66">
        <f t="shared" si="551"/>
        <v>570</v>
      </c>
      <c r="R2661" s="66">
        <f t="shared" si="552"/>
        <v>570</v>
      </c>
      <c r="S2661" s="66">
        <f>Q2661-U2661-SUMIFS(条件付き不可!X:X,条件付き不可!E:E,D2661)</f>
        <v>570</v>
      </c>
      <c r="T2661" s="66">
        <f t="shared" si="549"/>
        <v>570</v>
      </c>
      <c r="U2661" s="66">
        <f>IF(COUNTIFS(条件付き不可!$E:$E,$D2661,条件付き不可!$C:$C,条件付き不可!$V$3)&gt;0,Q2661,SUMIFS(条件付き不可!$L:$L,条件付き不可!$E:$E,$D2661,条件付き不可!$C:$C,U$1))</f>
        <v>0</v>
      </c>
      <c r="V2661" s="66">
        <f>IF(COUNTIFS(条件付き不可!$E:$E,$D2661,条件付き不可!$C:$C,条件付き不可!$V$5)&gt;0,Q2661,IFERROR(VLOOKUP(D2661,条件付き不可!E:Y,21,0),0))</f>
        <v>0</v>
      </c>
    </row>
    <row r="2662" spans="1:22">
      <c r="A2662" s="53" t="str">
        <f t="shared" si="553"/>
        <v>065059</v>
      </c>
      <c r="B2662" s="53">
        <v>35</v>
      </c>
      <c r="C2662">
        <v>2661</v>
      </c>
      <c r="D2662">
        <v>65059</v>
      </c>
      <c r="E2662" t="s">
        <v>3046</v>
      </c>
      <c r="F2662" t="s">
        <v>1748</v>
      </c>
      <c r="G2662" t="str">
        <f>VLOOKUP(A2662,GIS!A:B,2,0)</f>
        <v>松戸</v>
      </c>
      <c r="H2662" t="s">
        <v>1439</v>
      </c>
      <c r="I2662" t="s">
        <v>2622</v>
      </c>
      <c r="J2662" s="66">
        <v>630</v>
      </c>
      <c r="K2662" s="66">
        <v>630</v>
      </c>
      <c r="L2662" s="66">
        <v>630</v>
      </c>
      <c r="M2662" s="66">
        <v>630</v>
      </c>
      <c r="N2662" s="66">
        <f>VLOOKUP(A2662,GIS!A:C,3,0)</f>
        <v>630</v>
      </c>
      <c r="O2662" s="66" t="str">
        <f t="shared" si="550"/>
        <v/>
      </c>
      <c r="P2662" s="66" t="str">
        <f t="shared" si="548"/>
        <v/>
      </c>
      <c r="Q2662" s="66">
        <f t="shared" si="551"/>
        <v>630</v>
      </c>
      <c r="R2662" s="66">
        <f t="shared" si="552"/>
        <v>630</v>
      </c>
      <c r="S2662" s="66">
        <f>Q2662-U2662-SUMIFS(条件付き不可!X:X,条件付き不可!E:E,D2662)</f>
        <v>630</v>
      </c>
      <c r="T2662" s="66">
        <f t="shared" si="549"/>
        <v>630</v>
      </c>
      <c r="U2662" s="66">
        <f>IF(COUNTIFS(条件付き不可!$E:$E,$D2662,条件付き不可!$C:$C,条件付き不可!$V$3)&gt;0,Q2662,SUMIFS(条件付き不可!$L:$L,条件付き不可!$E:$E,$D2662,条件付き不可!$C:$C,U$1))</f>
        <v>0</v>
      </c>
      <c r="V2662" s="66">
        <f>IF(COUNTIFS(条件付き不可!$E:$E,$D2662,条件付き不可!$C:$C,条件付き不可!$V$5)&gt;0,Q2662,IFERROR(VLOOKUP(D2662,条件付き不可!E:Y,21,0),0))</f>
        <v>0</v>
      </c>
    </row>
    <row r="2663" spans="1:22">
      <c r="A2663" s="53" t="str">
        <f t="shared" si="553"/>
        <v>065060</v>
      </c>
      <c r="B2663" s="53">
        <v>35</v>
      </c>
      <c r="C2663">
        <v>2662</v>
      </c>
      <c r="D2663">
        <v>65060</v>
      </c>
      <c r="E2663" t="s">
        <v>3046</v>
      </c>
      <c r="F2663" t="s">
        <v>1748</v>
      </c>
      <c r="G2663" t="str">
        <f>VLOOKUP(A2663,GIS!A:B,2,0)</f>
        <v>松戸旭が丘第二公園</v>
      </c>
      <c r="H2663" t="s">
        <v>1439</v>
      </c>
      <c r="I2663" t="s">
        <v>2622</v>
      </c>
      <c r="J2663" s="66">
        <v>465</v>
      </c>
      <c r="K2663" s="66">
        <v>465</v>
      </c>
      <c r="L2663" s="66">
        <v>465</v>
      </c>
      <c r="M2663" s="66">
        <v>465</v>
      </c>
      <c r="N2663" s="66">
        <f>VLOOKUP(A2663,GIS!A:C,3,0)</f>
        <v>465</v>
      </c>
      <c r="O2663" s="66" t="str">
        <f t="shared" si="550"/>
        <v/>
      </c>
      <c r="P2663" s="66" t="str">
        <f t="shared" si="548"/>
        <v/>
      </c>
      <c r="Q2663" s="66">
        <f t="shared" si="551"/>
        <v>465</v>
      </c>
      <c r="R2663" s="66">
        <f t="shared" si="552"/>
        <v>465</v>
      </c>
      <c r="S2663" s="66">
        <f>Q2663-U2663-SUMIFS(条件付き不可!X:X,条件付き不可!E:E,D2663)</f>
        <v>465</v>
      </c>
      <c r="T2663" s="66">
        <f t="shared" si="549"/>
        <v>465</v>
      </c>
      <c r="U2663" s="66">
        <f>IF(COUNTIFS(条件付き不可!$E:$E,$D2663,条件付き不可!$C:$C,条件付き不可!$V$3)&gt;0,Q2663,SUMIFS(条件付き不可!$L:$L,条件付き不可!$E:$E,$D2663,条件付き不可!$C:$C,U$1))</f>
        <v>0</v>
      </c>
      <c r="V2663" s="66">
        <f>IF(COUNTIFS(条件付き不可!$E:$E,$D2663,条件付き不可!$C:$C,条件付き不可!$V$5)&gt;0,Q2663,IFERROR(VLOOKUP(D2663,条件付き不可!E:Y,21,0),0))</f>
        <v>0</v>
      </c>
    </row>
    <row r="2664" spans="1:22">
      <c r="A2664" s="53" t="str">
        <f t="shared" si="553"/>
        <v>065062</v>
      </c>
      <c r="B2664" s="53">
        <v>35</v>
      </c>
      <c r="C2664">
        <v>2663</v>
      </c>
      <c r="D2664">
        <v>65062</v>
      </c>
      <c r="E2664" t="s">
        <v>3046</v>
      </c>
      <c r="F2664" t="s">
        <v>1748</v>
      </c>
      <c r="G2664" t="str">
        <f>VLOOKUP(A2664,GIS!A:B,2,0)</f>
        <v>陣ヶ前交差点</v>
      </c>
      <c r="H2664" t="s">
        <v>1439</v>
      </c>
      <c r="I2664" t="s">
        <v>2622</v>
      </c>
      <c r="J2664" s="66">
        <v>370</v>
      </c>
      <c r="K2664" s="66">
        <v>275</v>
      </c>
      <c r="L2664" s="66">
        <v>275</v>
      </c>
      <c r="M2664" s="66">
        <v>370</v>
      </c>
      <c r="N2664" s="66">
        <f>VLOOKUP(A2664,GIS!A:C,3,0)</f>
        <v>370</v>
      </c>
      <c r="O2664" s="66" t="str">
        <f t="shared" si="550"/>
        <v/>
      </c>
      <c r="P2664" s="66" t="str">
        <f t="shared" si="548"/>
        <v>✕</v>
      </c>
      <c r="Q2664" s="66">
        <f t="shared" si="551"/>
        <v>370</v>
      </c>
      <c r="R2664" s="66">
        <f t="shared" si="552"/>
        <v>275</v>
      </c>
      <c r="S2664" s="66">
        <f>Q2664-U2664-SUMIFS(条件付き不可!X:X,条件付き不可!E:E,D2664)</f>
        <v>275</v>
      </c>
      <c r="T2664" s="66">
        <f t="shared" si="549"/>
        <v>370</v>
      </c>
      <c r="U2664" s="66">
        <f>IF(COUNTIFS(条件付き不可!$E:$E,$D2664,条件付き不可!$C:$C,条件付き不可!$V$3)&gt;0,Q2664,SUMIFS(条件付き不可!$L:$L,条件付き不可!$E:$E,$D2664,条件付き不可!$C:$C,U$1))</f>
        <v>95</v>
      </c>
      <c r="V2664" s="66">
        <f>IF(COUNTIFS(条件付き不可!$E:$E,$D2664,条件付き不可!$C:$C,条件付き不可!$V$5)&gt;0,Q2664,IFERROR(VLOOKUP(D2664,条件付き不可!E:Y,21,0),0))</f>
        <v>0</v>
      </c>
    </row>
    <row r="2665" spans="1:22">
      <c r="A2665" s="53" t="str">
        <f t="shared" si="553"/>
        <v>065061</v>
      </c>
      <c r="B2665" s="53">
        <v>35</v>
      </c>
      <c r="C2665">
        <v>2664</v>
      </c>
      <c r="D2665">
        <v>65061</v>
      </c>
      <c r="E2665" t="s">
        <v>3046</v>
      </c>
      <c r="F2665" t="s">
        <v>1748</v>
      </c>
      <c r="G2665" t="str">
        <f>VLOOKUP(A2665,GIS!A:B,2,0)</f>
        <v>松戸戸定ヶ丘歴史公園</v>
      </c>
      <c r="H2665" t="s">
        <v>1439</v>
      </c>
      <c r="I2665" t="s">
        <v>2622</v>
      </c>
      <c r="J2665" s="66">
        <v>445</v>
      </c>
      <c r="K2665" s="66">
        <v>445</v>
      </c>
      <c r="L2665" s="66">
        <v>445</v>
      </c>
      <c r="M2665" s="66">
        <v>445</v>
      </c>
      <c r="N2665" s="66">
        <f>VLOOKUP(A2665,GIS!A:C,3,0)</f>
        <v>445</v>
      </c>
      <c r="O2665" s="66" t="str">
        <f t="shared" si="550"/>
        <v/>
      </c>
      <c r="P2665" s="66" t="str">
        <f t="shared" si="548"/>
        <v/>
      </c>
      <c r="Q2665" s="66">
        <f t="shared" si="551"/>
        <v>445</v>
      </c>
      <c r="R2665" s="66">
        <f t="shared" si="552"/>
        <v>445</v>
      </c>
      <c r="S2665" s="66">
        <f>Q2665-U2665-SUMIFS(条件付き不可!X:X,条件付き不可!E:E,D2665)</f>
        <v>445</v>
      </c>
      <c r="T2665" s="66">
        <f t="shared" si="549"/>
        <v>445</v>
      </c>
      <c r="U2665" s="66">
        <f>IF(COUNTIFS(条件付き不可!$E:$E,$D2665,条件付き不可!$C:$C,条件付き不可!$V$3)&gt;0,Q2665,SUMIFS(条件付き不可!$L:$L,条件付き不可!$E:$E,$D2665,条件付き不可!$C:$C,U$1))</f>
        <v>0</v>
      </c>
      <c r="V2665" s="66">
        <f>IF(COUNTIFS(条件付き不可!$E:$E,$D2665,条件付き不可!$C:$C,条件付き不可!$V$5)&gt;0,Q2665,IFERROR(VLOOKUP(D2665,条件付き不可!E:Y,21,0),0))</f>
        <v>0</v>
      </c>
    </row>
    <row r="2666" spans="1:22">
      <c r="A2666" s="53" t="str">
        <f t="shared" si="553"/>
        <v>065112</v>
      </c>
      <c r="B2666" s="53">
        <v>35</v>
      </c>
      <c r="C2666">
        <v>2665</v>
      </c>
      <c r="D2666">
        <v>65112</v>
      </c>
      <c r="E2666" t="s">
        <v>3046</v>
      </c>
      <c r="F2666" t="s">
        <v>1759</v>
      </c>
      <c r="G2666" t="str">
        <f>VLOOKUP(A2666,GIS!A:B,2,0)</f>
        <v>稔台・和名ヶ谷</v>
      </c>
      <c r="H2666" t="s">
        <v>1439</v>
      </c>
      <c r="I2666" t="s">
        <v>2622</v>
      </c>
      <c r="J2666" s="66">
        <v>405</v>
      </c>
      <c r="K2666" s="66">
        <v>405</v>
      </c>
      <c r="L2666" s="66">
        <v>405</v>
      </c>
      <c r="M2666" s="66">
        <v>405</v>
      </c>
      <c r="N2666" s="66">
        <f>VLOOKUP(A2666,GIS!A:C,3,0)</f>
        <v>405</v>
      </c>
      <c r="O2666" s="66" t="str">
        <f t="shared" si="550"/>
        <v/>
      </c>
      <c r="P2666" s="66" t="str">
        <f t="shared" si="548"/>
        <v/>
      </c>
      <c r="Q2666" s="66">
        <f t="shared" si="551"/>
        <v>405</v>
      </c>
      <c r="R2666" s="66">
        <f t="shared" si="552"/>
        <v>405</v>
      </c>
      <c r="S2666" s="66">
        <f>Q2666-U2666-SUMIFS(条件付き不可!X:X,条件付き不可!E:E,D2666)</f>
        <v>405</v>
      </c>
      <c r="T2666" s="66">
        <f t="shared" si="549"/>
        <v>405</v>
      </c>
      <c r="U2666" s="66">
        <f>IF(COUNTIFS(条件付き不可!$E:$E,$D2666,条件付き不可!$C:$C,条件付き不可!$V$3)&gt;0,Q2666,SUMIFS(条件付き不可!$L:$L,条件付き不可!$E:$E,$D2666,条件付き不可!$C:$C,U$1))</f>
        <v>0</v>
      </c>
      <c r="V2666" s="66">
        <f>IF(COUNTIFS(条件付き不可!$E:$E,$D2666,条件付き不可!$C:$C,条件付き不可!$V$5)&gt;0,Q2666,IFERROR(VLOOKUP(D2666,条件付き不可!E:Y,21,0),0))</f>
        <v>0</v>
      </c>
    </row>
    <row r="2667" spans="1:22">
      <c r="A2667" s="53" t="str">
        <f t="shared" si="553"/>
        <v>065113</v>
      </c>
      <c r="B2667" s="53">
        <v>35</v>
      </c>
      <c r="C2667">
        <v>2666</v>
      </c>
      <c r="D2667">
        <v>65113</v>
      </c>
      <c r="E2667" t="s">
        <v>3046</v>
      </c>
      <c r="F2667" t="s">
        <v>1759</v>
      </c>
      <c r="G2667" t="str">
        <f>VLOOKUP(A2667,GIS!A:B,2,0)</f>
        <v>和名ヶ谷B</v>
      </c>
      <c r="H2667" t="s">
        <v>1439</v>
      </c>
      <c r="I2667" t="s">
        <v>2622</v>
      </c>
      <c r="J2667" s="66">
        <v>330</v>
      </c>
      <c r="K2667" s="66">
        <v>330</v>
      </c>
      <c r="L2667" s="66">
        <v>330</v>
      </c>
      <c r="M2667" s="66">
        <v>330</v>
      </c>
      <c r="N2667" s="66">
        <f>VLOOKUP(A2667,GIS!A:C,3,0)</f>
        <v>330</v>
      </c>
      <c r="O2667" s="66" t="str">
        <f t="shared" si="550"/>
        <v/>
      </c>
      <c r="P2667" s="66" t="str">
        <f t="shared" si="548"/>
        <v/>
      </c>
      <c r="Q2667" s="66">
        <f t="shared" si="551"/>
        <v>330</v>
      </c>
      <c r="R2667" s="66">
        <f t="shared" si="552"/>
        <v>330</v>
      </c>
      <c r="S2667" s="66">
        <f>Q2667-U2667-SUMIFS(条件付き不可!X:X,条件付き不可!E:E,D2667)</f>
        <v>330</v>
      </c>
      <c r="T2667" s="66">
        <f t="shared" si="549"/>
        <v>330</v>
      </c>
      <c r="U2667" s="66">
        <f>IF(COUNTIFS(条件付き不可!$E:$E,$D2667,条件付き不可!$C:$C,条件付き不可!$V$3)&gt;0,Q2667,SUMIFS(条件付き不可!$L:$L,条件付き不可!$E:$E,$D2667,条件付き不可!$C:$C,U$1))</f>
        <v>0</v>
      </c>
      <c r="V2667" s="66">
        <f>IF(COUNTIFS(条件付き不可!$E:$E,$D2667,条件付き不可!$C:$C,条件付き不可!$V$5)&gt;0,Q2667,IFERROR(VLOOKUP(D2667,条件付き不可!E:Y,21,0),0))</f>
        <v>0</v>
      </c>
    </row>
    <row r="2668" spans="1:22">
      <c r="A2668" s="53" t="str">
        <f t="shared" si="553"/>
        <v>065170</v>
      </c>
      <c r="B2668" s="53">
        <v>35</v>
      </c>
      <c r="C2668">
        <v>2667</v>
      </c>
      <c r="D2668">
        <v>65170</v>
      </c>
      <c r="E2668" t="s">
        <v>3046</v>
      </c>
      <c r="F2668" t="s">
        <v>1759</v>
      </c>
      <c r="G2668" t="str">
        <f>VLOOKUP(A2668,GIS!A:B,2,0)</f>
        <v>和名ヶ谷C</v>
      </c>
      <c r="H2668" t="s">
        <v>1439</v>
      </c>
      <c r="I2668" t="s">
        <v>2622</v>
      </c>
      <c r="J2668" s="66">
        <v>820</v>
      </c>
      <c r="K2668" s="66">
        <v>820</v>
      </c>
      <c r="L2668" s="66">
        <v>820</v>
      </c>
      <c r="M2668" s="66">
        <v>820</v>
      </c>
      <c r="N2668" s="66">
        <f>VLOOKUP(A2668,GIS!A:C,3,0)</f>
        <v>820</v>
      </c>
      <c r="O2668" s="66" t="str">
        <f t="shared" si="550"/>
        <v/>
      </c>
      <c r="P2668" s="66" t="str">
        <f t="shared" si="548"/>
        <v/>
      </c>
      <c r="Q2668" s="66">
        <f t="shared" si="551"/>
        <v>820</v>
      </c>
      <c r="R2668" s="66">
        <f t="shared" si="552"/>
        <v>820</v>
      </c>
      <c r="S2668" s="66">
        <f>Q2668-U2668-SUMIFS(条件付き不可!X:X,条件付き不可!E:E,D2668)</f>
        <v>820</v>
      </c>
      <c r="T2668" s="66">
        <f t="shared" si="549"/>
        <v>820</v>
      </c>
      <c r="U2668" s="66">
        <f>IF(COUNTIFS(条件付き不可!$E:$E,$D2668,条件付き不可!$C:$C,条件付き不可!$V$3)&gt;0,Q2668,SUMIFS(条件付き不可!$L:$L,条件付き不可!$E:$E,$D2668,条件付き不可!$C:$C,U$1))</f>
        <v>0</v>
      </c>
      <c r="V2668" s="66">
        <f>IF(COUNTIFS(条件付き不可!$E:$E,$D2668,条件付き不可!$C:$C,条件付き不可!$V$5)&gt;0,Q2668,IFERROR(VLOOKUP(D2668,条件付き不可!E:Y,21,0),0))</f>
        <v>0</v>
      </c>
    </row>
    <row r="2669" spans="1:22">
      <c r="A2669" s="53" t="str">
        <f t="shared" si="553"/>
        <v>065175</v>
      </c>
      <c r="B2669" s="53">
        <v>35</v>
      </c>
      <c r="C2669">
        <v>2668</v>
      </c>
      <c r="D2669">
        <v>65175</v>
      </c>
      <c r="E2669" t="s">
        <v>3046</v>
      </c>
      <c r="F2669" t="s">
        <v>1759</v>
      </c>
      <c r="G2669" t="str">
        <f>VLOOKUP(A2669,GIS!A:B,2,0)</f>
        <v>和名ヶ谷D</v>
      </c>
      <c r="H2669" t="s">
        <v>1439</v>
      </c>
      <c r="I2669" t="s">
        <v>2622</v>
      </c>
      <c r="J2669" s="66">
        <v>350</v>
      </c>
      <c r="K2669" s="66">
        <v>350</v>
      </c>
      <c r="L2669" s="66">
        <v>350</v>
      </c>
      <c r="M2669" s="66">
        <v>350</v>
      </c>
      <c r="N2669" s="66">
        <f>VLOOKUP(A2669,GIS!A:C,3,0)</f>
        <v>350</v>
      </c>
      <c r="O2669" s="66" t="str">
        <f t="shared" si="550"/>
        <v/>
      </c>
      <c r="P2669" s="66" t="str">
        <f t="shared" si="548"/>
        <v/>
      </c>
      <c r="Q2669" s="66">
        <f t="shared" si="551"/>
        <v>350</v>
      </c>
      <c r="R2669" s="66">
        <f t="shared" si="552"/>
        <v>350</v>
      </c>
      <c r="S2669" s="66">
        <f>Q2669-U2669-SUMIFS(条件付き不可!X:X,条件付き不可!E:E,D2669)</f>
        <v>350</v>
      </c>
      <c r="T2669" s="66">
        <f t="shared" si="549"/>
        <v>350</v>
      </c>
      <c r="U2669" s="66">
        <f>IF(COUNTIFS(条件付き不可!$E:$E,$D2669,条件付き不可!$C:$C,条件付き不可!$V$3)&gt;0,Q2669,SUMIFS(条件付き不可!$L:$L,条件付き不可!$E:$E,$D2669,条件付き不可!$C:$C,U$1))</f>
        <v>0</v>
      </c>
      <c r="V2669" s="66">
        <f>IF(COUNTIFS(条件付き不可!$E:$E,$D2669,条件付き不可!$C:$C,条件付き不可!$V$5)&gt;0,Q2669,IFERROR(VLOOKUP(D2669,条件付き不可!E:Y,21,0),0))</f>
        <v>0</v>
      </c>
    </row>
    <row r="2670" spans="1:22">
      <c r="A2670" s="53" t="str">
        <f t="shared" si="553"/>
        <v>065114</v>
      </c>
      <c r="B2670" s="53">
        <v>35</v>
      </c>
      <c r="C2670">
        <v>2669</v>
      </c>
      <c r="D2670">
        <v>65114</v>
      </c>
      <c r="E2670" t="s">
        <v>3046</v>
      </c>
      <c r="F2670" t="s">
        <v>1763</v>
      </c>
      <c r="G2670" t="str">
        <f>VLOOKUP(A2670,GIS!A:B,2,0)</f>
        <v>仲井町1</v>
      </c>
      <c r="H2670" t="s">
        <v>1439</v>
      </c>
      <c r="I2670" t="s">
        <v>2622</v>
      </c>
      <c r="J2670" s="66">
        <v>355</v>
      </c>
      <c r="K2670" s="66">
        <v>355</v>
      </c>
      <c r="L2670" s="66">
        <v>355</v>
      </c>
      <c r="M2670" s="66">
        <v>355</v>
      </c>
      <c r="N2670" s="66">
        <f>VLOOKUP(A2670,GIS!A:C,3,0)</f>
        <v>355</v>
      </c>
      <c r="O2670" s="66" t="str">
        <f t="shared" si="550"/>
        <v/>
      </c>
      <c r="P2670" s="66" t="str">
        <f t="shared" si="548"/>
        <v/>
      </c>
      <c r="Q2670" s="66">
        <f t="shared" si="551"/>
        <v>355</v>
      </c>
      <c r="R2670" s="66">
        <f t="shared" si="552"/>
        <v>355</v>
      </c>
      <c r="S2670" s="66">
        <f>Q2670-U2670-SUMIFS(条件付き不可!X:X,条件付き不可!E:E,D2670)</f>
        <v>355</v>
      </c>
      <c r="T2670" s="66">
        <f t="shared" si="549"/>
        <v>355</v>
      </c>
      <c r="U2670" s="66">
        <f>IF(COUNTIFS(条件付き不可!$E:$E,$D2670,条件付き不可!$C:$C,条件付き不可!$V$3)&gt;0,Q2670,SUMIFS(条件付き不可!$L:$L,条件付き不可!$E:$E,$D2670,条件付き不可!$C:$C,U$1))</f>
        <v>0</v>
      </c>
      <c r="V2670" s="66">
        <f>IF(COUNTIFS(条件付き不可!$E:$E,$D2670,条件付き不可!$C:$C,条件付き不可!$V$5)&gt;0,Q2670,IFERROR(VLOOKUP(D2670,条件付き不可!E:Y,21,0),0))</f>
        <v>0</v>
      </c>
    </row>
    <row r="2671" spans="1:22">
      <c r="A2671" s="53" t="str">
        <f t="shared" si="553"/>
        <v>065115</v>
      </c>
      <c r="B2671" s="53">
        <v>35</v>
      </c>
      <c r="C2671">
        <v>2670</v>
      </c>
      <c r="D2671">
        <v>65115</v>
      </c>
      <c r="E2671" t="s">
        <v>3046</v>
      </c>
      <c r="F2671" t="s">
        <v>1763</v>
      </c>
      <c r="G2671" t="str">
        <f>VLOOKUP(A2671,GIS!A:B,2,0)</f>
        <v>仲井町2</v>
      </c>
      <c r="H2671" t="s">
        <v>1439</v>
      </c>
      <c r="I2671" t="s">
        <v>2622</v>
      </c>
      <c r="J2671" s="66">
        <v>370</v>
      </c>
      <c r="K2671" s="66">
        <v>370</v>
      </c>
      <c r="L2671" s="66">
        <v>370</v>
      </c>
      <c r="M2671" s="66">
        <v>370</v>
      </c>
      <c r="N2671" s="66">
        <f>VLOOKUP(A2671,GIS!A:C,3,0)</f>
        <v>370</v>
      </c>
      <c r="O2671" s="66" t="str">
        <f t="shared" si="550"/>
        <v/>
      </c>
      <c r="P2671" s="66" t="str">
        <f t="shared" si="548"/>
        <v/>
      </c>
      <c r="Q2671" s="66">
        <f t="shared" si="551"/>
        <v>370</v>
      </c>
      <c r="R2671" s="66">
        <f t="shared" si="552"/>
        <v>370</v>
      </c>
      <c r="S2671" s="66">
        <f>Q2671-U2671-SUMIFS(条件付き不可!X:X,条件付き不可!E:E,D2671)</f>
        <v>370</v>
      </c>
      <c r="T2671" s="66">
        <f t="shared" si="549"/>
        <v>370</v>
      </c>
      <c r="U2671" s="66">
        <f>IF(COUNTIFS(条件付き不可!$E:$E,$D2671,条件付き不可!$C:$C,条件付き不可!$V$3)&gt;0,Q2671,SUMIFS(条件付き不可!$L:$L,条件付き不可!$E:$E,$D2671,条件付き不可!$C:$C,U$1))</f>
        <v>0</v>
      </c>
      <c r="V2671" s="66">
        <f>IF(COUNTIFS(条件付き不可!$E:$E,$D2671,条件付き不可!$C:$C,条件付き不可!$V$5)&gt;0,Q2671,IFERROR(VLOOKUP(D2671,条件付き不可!E:Y,21,0),0))</f>
        <v>0</v>
      </c>
    </row>
    <row r="2672" spans="1:22">
      <c r="A2672" s="53" t="str">
        <f t="shared" si="553"/>
        <v>065116</v>
      </c>
      <c r="B2672" s="53">
        <v>35</v>
      </c>
      <c r="C2672">
        <v>2671</v>
      </c>
      <c r="D2672">
        <v>65116</v>
      </c>
      <c r="E2672" t="s">
        <v>3046</v>
      </c>
      <c r="F2672" t="s">
        <v>1763</v>
      </c>
      <c r="G2672" t="str">
        <f>VLOOKUP(A2672,GIS!A:B,2,0)</f>
        <v>仲井町3</v>
      </c>
      <c r="H2672" t="s">
        <v>1439</v>
      </c>
      <c r="I2672" t="s">
        <v>2622</v>
      </c>
      <c r="J2672" s="66">
        <v>350</v>
      </c>
      <c r="K2672" s="66">
        <v>350</v>
      </c>
      <c r="L2672" s="66">
        <v>350</v>
      </c>
      <c r="M2672" s="66">
        <v>350</v>
      </c>
      <c r="N2672" s="66">
        <f>VLOOKUP(A2672,GIS!A:C,3,0)</f>
        <v>350</v>
      </c>
      <c r="O2672" s="66" t="str">
        <f t="shared" si="550"/>
        <v/>
      </c>
      <c r="P2672" s="66" t="str">
        <f t="shared" si="548"/>
        <v/>
      </c>
      <c r="Q2672" s="66">
        <f t="shared" si="551"/>
        <v>350</v>
      </c>
      <c r="R2672" s="66">
        <f t="shared" si="552"/>
        <v>350</v>
      </c>
      <c r="S2672" s="66">
        <f>Q2672-U2672-SUMIFS(条件付き不可!X:X,条件付き不可!E:E,D2672)</f>
        <v>350</v>
      </c>
      <c r="T2672" s="66">
        <f t="shared" si="549"/>
        <v>350</v>
      </c>
      <c r="U2672" s="66">
        <f>IF(COUNTIFS(条件付き不可!$E:$E,$D2672,条件付き不可!$C:$C,条件付き不可!$V$3)&gt;0,Q2672,SUMIFS(条件付き不可!$L:$L,条件付き不可!$E:$E,$D2672,条件付き不可!$C:$C,U$1))</f>
        <v>0</v>
      </c>
      <c r="V2672" s="66">
        <f>IF(COUNTIFS(条件付き不可!$E:$E,$D2672,条件付き不可!$C:$C,条件付き不可!$V$5)&gt;0,Q2672,IFERROR(VLOOKUP(D2672,条件付き不可!E:Y,21,0),0))</f>
        <v>0</v>
      </c>
    </row>
    <row r="2673" spans="1:22">
      <c r="A2673" s="53" t="str">
        <f t="shared" si="553"/>
        <v>065117</v>
      </c>
      <c r="B2673" s="53">
        <v>35</v>
      </c>
      <c r="C2673">
        <v>2672</v>
      </c>
      <c r="D2673">
        <v>65117</v>
      </c>
      <c r="E2673" t="s">
        <v>3046</v>
      </c>
      <c r="F2673" t="s">
        <v>1767</v>
      </c>
      <c r="G2673" t="str">
        <f>VLOOKUP(A2673,GIS!A:B,2,0)</f>
        <v>緑ヶ丘1</v>
      </c>
      <c r="H2673" t="s">
        <v>1439</v>
      </c>
      <c r="I2673" t="s">
        <v>2622</v>
      </c>
      <c r="J2673" s="66">
        <v>410</v>
      </c>
      <c r="K2673" s="66">
        <v>410</v>
      </c>
      <c r="L2673" s="66">
        <v>410</v>
      </c>
      <c r="M2673" s="66">
        <v>410</v>
      </c>
      <c r="N2673" s="66">
        <f>VLOOKUP(A2673,GIS!A:C,3,0)</f>
        <v>410</v>
      </c>
      <c r="O2673" s="66" t="str">
        <f t="shared" si="550"/>
        <v/>
      </c>
      <c r="P2673" s="66" t="str">
        <f t="shared" si="548"/>
        <v/>
      </c>
      <c r="Q2673" s="66">
        <f t="shared" si="551"/>
        <v>410</v>
      </c>
      <c r="R2673" s="66">
        <f t="shared" si="552"/>
        <v>410</v>
      </c>
      <c r="S2673" s="66">
        <f>Q2673-U2673-SUMIFS(条件付き不可!X:X,条件付き不可!E:E,D2673)</f>
        <v>410</v>
      </c>
      <c r="T2673" s="66">
        <f t="shared" si="549"/>
        <v>410</v>
      </c>
      <c r="U2673" s="66">
        <f>IF(COUNTIFS(条件付き不可!$E:$E,$D2673,条件付き不可!$C:$C,条件付き不可!$V$3)&gt;0,Q2673,SUMIFS(条件付き不可!$L:$L,条件付き不可!$E:$E,$D2673,条件付き不可!$C:$C,U$1))</f>
        <v>0</v>
      </c>
      <c r="V2673" s="66">
        <f>IF(COUNTIFS(条件付き不可!$E:$E,$D2673,条件付き不可!$C:$C,条件付き不可!$V$5)&gt;0,Q2673,IFERROR(VLOOKUP(D2673,条件付き不可!E:Y,21,0),0))</f>
        <v>0</v>
      </c>
    </row>
    <row r="2674" spans="1:22">
      <c r="A2674" s="53" t="str">
        <f t="shared" si="553"/>
        <v>065118</v>
      </c>
      <c r="B2674" s="53">
        <v>35</v>
      </c>
      <c r="C2674">
        <v>2673</v>
      </c>
      <c r="D2674">
        <v>65118</v>
      </c>
      <c r="E2674" t="s">
        <v>3046</v>
      </c>
      <c r="F2674" t="s">
        <v>1767</v>
      </c>
      <c r="G2674" t="str">
        <f>VLOOKUP(A2674,GIS!A:B,2,0)</f>
        <v>緑ヶ丘2</v>
      </c>
      <c r="H2674" t="s">
        <v>1439</v>
      </c>
      <c r="I2674" t="s">
        <v>2622</v>
      </c>
      <c r="J2674" s="66">
        <v>390</v>
      </c>
      <c r="K2674" s="66">
        <v>390</v>
      </c>
      <c r="L2674" s="66">
        <v>390</v>
      </c>
      <c r="M2674" s="66">
        <v>390</v>
      </c>
      <c r="N2674" s="66">
        <f>VLOOKUP(A2674,GIS!A:C,3,0)</f>
        <v>390</v>
      </c>
      <c r="O2674" s="66" t="str">
        <f t="shared" si="550"/>
        <v/>
      </c>
      <c r="P2674" s="66" t="str">
        <f t="shared" si="548"/>
        <v/>
      </c>
      <c r="Q2674" s="66">
        <f t="shared" si="551"/>
        <v>390</v>
      </c>
      <c r="R2674" s="66">
        <f t="shared" si="552"/>
        <v>390</v>
      </c>
      <c r="S2674" s="66">
        <f>Q2674-U2674-SUMIFS(条件付き不可!X:X,条件付き不可!E:E,D2674)</f>
        <v>390</v>
      </c>
      <c r="T2674" s="66">
        <f t="shared" si="549"/>
        <v>390</v>
      </c>
      <c r="U2674" s="66">
        <f>IF(COUNTIFS(条件付き不可!$E:$E,$D2674,条件付き不可!$C:$C,条件付き不可!$V$3)&gt;0,Q2674,SUMIFS(条件付き不可!$L:$L,条件付き不可!$E:$E,$D2674,条件付き不可!$C:$C,U$1))</f>
        <v>0</v>
      </c>
      <c r="V2674" s="66">
        <f>IF(COUNTIFS(条件付き不可!$E:$E,$D2674,条件付き不可!$C:$C,条件付き不可!$V$5)&gt;0,Q2674,IFERROR(VLOOKUP(D2674,条件付き不可!E:Y,21,0),0))</f>
        <v>0</v>
      </c>
    </row>
    <row r="2675" spans="1:22">
      <c r="A2675" s="53" t="str">
        <f t="shared" si="553"/>
        <v>065181</v>
      </c>
      <c r="B2675" s="53">
        <v>35</v>
      </c>
      <c r="C2675">
        <v>2674</v>
      </c>
      <c r="D2675">
        <v>65181</v>
      </c>
      <c r="E2675" t="s">
        <v>3046</v>
      </c>
      <c r="F2675" t="s">
        <v>1767</v>
      </c>
      <c r="G2675" t="str">
        <f>VLOOKUP(A2675,GIS!A:B,2,0)</f>
        <v>胡録台　大畑</v>
      </c>
      <c r="H2675" t="s">
        <v>1439</v>
      </c>
      <c r="I2675" t="s">
        <v>2622</v>
      </c>
      <c r="J2675" s="66">
        <v>350</v>
      </c>
      <c r="K2675" s="66">
        <v>350</v>
      </c>
      <c r="L2675" s="66">
        <v>350</v>
      </c>
      <c r="M2675" s="66">
        <v>350</v>
      </c>
      <c r="N2675" s="66">
        <f>VLOOKUP(A2675,GIS!A:C,3,0)</f>
        <v>350</v>
      </c>
      <c r="O2675" s="66" t="str">
        <f t="shared" si="550"/>
        <v/>
      </c>
      <c r="P2675" s="66" t="str">
        <f t="shared" si="548"/>
        <v/>
      </c>
      <c r="Q2675" s="66">
        <f t="shared" si="551"/>
        <v>350</v>
      </c>
      <c r="R2675" s="66">
        <f t="shared" si="552"/>
        <v>350</v>
      </c>
      <c r="S2675" s="66">
        <f>Q2675-U2675-SUMIFS(条件付き不可!X:X,条件付き不可!E:E,D2675)</f>
        <v>350</v>
      </c>
      <c r="T2675" s="66">
        <f t="shared" si="549"/>
        <v>350</v>
      </c>
      <c r="U2675" s="66">
        <f>IF(COUNTIFS(条件付き不可!$E:$E,$D2675,条件付き不可!$C:$C,条件付き不可!$V$3)&gt;0,Q2675,SUMIFS(条件付き不可!$L:$L,条件付き不可!$E:$E,$D2675,条件付き不可!$C:$C,U$1))</f>
        <v>0</v>
      </c>
      <c r="V2675" s="66">
        <f>IF(COUNTIFS(条件付き不可!$E:$E,$D2675,条件付き不可!$C:$C,条件付き不可!$V$5)&gt;0,Q2675,IFERROR(VLOOKUP(D2675,条件付き不可!E:Y,21,0),0))</f>
        <v>0</v>
      </c>
    </row>
    <row r="2676" spans="1:22">
      <c r="A2676" s="53" t="str">
        <f t="shared" si="553"/>
        <v>065119</v>
      </c>
      <c r="B2676" s="53">
        <v>35</v>
      </c>
      <c r="C2676">
        <v>2675</v>
      </c>
      <c r="D2676">
        <v>65119</v>
      </c>
      <c r="E2676" t="s">
        <v>3046</v>
      </c>
      <c r="F2676" t="s">
        <v>1767</v>
      </c>
      <c r="G2676" t="str">
        <f>VLOOKUP(A2676,GIS!A:B,2,0)</f>
        <v>胡録台・岩瀬</v>
      </c>
      <c r="H2676" t="s">
        <v>1439</v>
      </c>
      <c r="I2676" t="s">
        <v>2622</v>
      </c>
      <c r="J2676" s="66">
        <v>530</v>
      </c>
      <c r="K2676" s="66">
        <v>530</v>
      </c>
      <c r="L2676" s="66">
        <v>530</v>
      </c>
      <c r="M2676" s="66">
        <v>530</v>
      </c>
      <c r="N2676" s="66">
        <f>VLOOKUP(A2676,GIS!A:C,3,0)</f>
        <v>530</v>
      </c>
      <c r="O2676" s="66" t="str">
        <f t="shared" si="550"/>
        <v/>
      </c>
      <c r="P2676" s="66" t="str">
        <f t="shared" si="548"/>
        <v/>
      </c>
      <c r="Q2676" s="66">
        <f t="shared" si="551"/>
        <v>530</v>
      </c>
      <c r="R2676" s="66">
        <f t="shared" si="552"/>
        <v>530</v>
      </c>
      <c r="S2676" s="66">
        <f>Q2676-U2676-SUMIFS(条件付き不可!X:X,条件付き不可!E:E,D2676)</f>
        <v>530</v>
      </c>
      <c r="T2676" s="66">
        <f t="shared" si="549"/>
        <v>530</v>
      </c>
      <c r="U2676" s="66">
        <f>IF(COUNTIFS(条件付き不可!$E:$E,$D2676,条件付き不可!$C:$C,条件付き不可!$V$3)&gt;0,Q2676,SUMIFS(条件付き不可!$L:$L,条件付き不可!$E:$E,$D2676,条件付き不可!$C:$C,U$1))</f>
        <v>0</v>
      </c>
      <c r="V2676" s="66">
        <f>IF(COUNTIFS(条件付き不可!$E:$E,$D2676,条件付き不可!$C:$C,条件付き不可!$V$5)&gt;0,Q2676,IFERROR(VLOOKUP(D2676,条件付き不可!E:Y,21,0),0))</f>
        <v>0</v>
      </c>
    </row>
    <row r="2677" spans="1:22">
      <c r="A2677" s="53" t="str">
        <f t="shared" si="553"/>
        <v>065120</v>
      </c>
      <c r="B2677" s="53">
        <v>35</v>
      </c>
      <c r="C2677">
        <v>2676</v>
      </c>
      <c r="D2677">
        <v>65120</v>
      </c>
      <c r="E2677" t="s">
        <v>3046</v>
      </c>
      <c r="F2677" t="s">
        <v>1767</v>
      </c>
      <c r="G2677" t="str">
        <f>VLOOKUP(A2677,GIS!A:B,2,0)</f>
        <v>胡録台　拓野公園</v>
      </c>
      <c r="H2677" t="s">
        <v>1439</v>
      </c>
      <c r="I2677" t="s">
        <v>2622</v>
      </c>
      <c r="J2677" s="66">
        <v>270</v>
      </c>
      <c r="K2677" s="66">
        <v>270</v>
      </c>
      <c r="L2677" s="66">
        <v>270</v>
      </c>
      <c r="M2677" s="66">
        <v>270</v>
      </c>
      <c r="N2677" s="66">
        <f>VLOOKUP(A2677,GIS!A:C,3,0)</f>
        <v>270</v>
      </c>
      <c r="O2677" s="66" t="str">
        <f t="shared" si="550"/>
        <v/>
      </c>
      <c r="P2677" s="66" t="str">
        <f t="shared" si="548"/>
        <v/>
      </c>
      <c r="Q2677" s="66">
        <f t="shared" si="551"/>
        <v>270</v>
      </c>
      <c r="R2677" s="66">
        <f t="shared" si="552"/>
        <v>270</v>
      </c>
      <c r="S2677" s="66">
        <f>Q2677-U2677-SUMIFS(条件付き不可!X:X,条件付き不可!E:E,D2677)</f>
        <v>270</v>
      </c>
      <c r="T2677" s="66">
        <f t="shared" si="549"/>
        <v>270</v>
      </c>
      <c r="U2677" s="66">
        <f>IF(COUNTIFS(条件付き不可!$E:$E,$D2677,条件付き不可!$C:$C,条件付き不可!$V$3)&gt;0,Q2677,SUMIFS(条件付き不可!$L:$L,条件付き不可!$E:$E,$D2677,条件付き不可!$C:$C,U$1))</f>
        <v>0</v>
      </c>
      <c r="V2677" s="66">
        <f>IF(COUNTIFS(条件付き不可!$E:$E,$D2677,条件付き不可!$C:$C,条件付き不可!$V$5)&gt;0,Q2677,IFERROR(VLOOKUP(D2677,条件付き不可!E:Y,21,0),0))</f>
        <v>0</v>
      </c>
    </row>
    <row r="2678" spans="1:22">
      <c r="A2678" s="53" t="str">
        <f t="shared" si="553"/>
        <v>065182</v>
      </c>
      <c r="B2678" s="53">
        <v>35</v>
      </c>
      <c r="C2678">
        <v>2677</v>
      </c>
      <c r="D2678">
        <v>65182</v>
      </c>
      <c r="E2678" t="s">
        <v>3046</v>
      </c>
      <c r="F2678" t="s">
        <v>1767</v>
      </c>
      <c r="G2678" t="str">
        <f>VLOOKUP(A2678,GIS!A:B,2,0)</f>
        <v>胡録台　拓野緑地</v>
      </c>
      <c r="H2678" t="s">
        <v>1439</v>
      </c>
      <c r="I2678" t="s">
        <v>2622</v>
      </c>
      <c r="J2678" s="66">
        <v>370</v>
      </c>
      <c r="K2678" s="66">
        <v>370</v>
      </c>
      <c r="L2678" s="66">
        <v>370</v>
      </c>
      <c r="M2678" s="66">
        <v>370</v>
      </c>
      <c r="N2678" s="66">
        <f>VLOOKUP(A2678,GIS!A:C,3,0)</f>
        <v>370</v>
      </c>
      <c r="O2678" s="66" t="str">
        <f t="shared" si="550"/>
        <v/>
      </c>
      <c r="P2678" s="66" t="str">
        <f t="shared" si="548"/>
        <v/>
      </c>
      <c r="Q2678" s="66">
        <f t="shared" si="551"/>
        <v>370</v>
      </c>
      <c r="R2678" s="66">
        <f t="shared" si="552"/>
        <v>370</v>
      </c>
      <c r="S2678" s="66">
        <f>Q2678-U2678-SUMIFS(条件付き不可!X:X,条件付き不可!E:E,D2678)</f>
        <v>370</v>
      </c>
      <c r="T2678" s="66">
        <f t="shared" si="549"/>
        <v>370</v>
      </c>
      <c r="U2678" s="66">
        <f>IF(COUNTIFS(条件付き不可!$E:$E,$D2678,条件付き不可!$C:$C,条件付き不可!$V$3)&gt;0,Q2678,SUMIFS(条件付き不可!$L:$L,条件付き不可!$E:$E,$D2678,条件付き不可!$C:$C,U$1))</f>
        <v>0</v>
      </c>
      <c r="V2678" s="66">
        <f>IF(COUNTIFS(条件付き不可!$E:$E,$D2678,条件付き不可!$C:$C,条件付き不可!$V$5)&gt;0,Q2678,IFERROR(VLOOKUP(D2678,条件付き不可!E:Y,21,0),0))</f>
        <v>0</v>
      </c>
    </row>
    <row r="2679" spans="1:22">
      <c r="A2679" s="53" t="str">
        <f t="shared" si="553"/>
        <v>065121</v>
      </c>
      <c r="B2679" s="53">
        <v>35</v>
      </c>
      <c r="C2679">
        <v>2678</v>
      </c>
      <c r="D2679">
        <v>65121</v>
      </c>
      <c r="E2679" t="s">
        <v>3046</v>
      </c>
      <c r="F2679" t="s">
        <v>1767</v>
      </c>
      <c r="G2679" t="str">
        <f>VLOOKUP(A2679,GIS!A:B,2,0)</f>
        <v>胡録台　中央消防署</v>
      </c>
      <c r="H2679" t="s">
        <v>1439</v>
      </c>
      <c r="I2679" t="s">
        <v>2622</v>
      </c>
      <c r="J2679" s="66">
        <v>310</v>
      </c>
      <c r="K2679" s="66">
        <v>310</v>
      </c>
      <c r="L2679" s="66">
        <v>310</v>
      </c>
      <c r="M2679" s="66">
        <v>310</v>
      </c>
      <c r="N2679" s="66">
        <f>VLOOKUP(A2679,GIS!A:C,3,0)</f>
        <v>310</v>
      </c>
      <c r="O2679" s="66" t="str">
        <f t="shared" si="550"/>
        <v/>
      </c>
      <c r="P2679" s="66" t="str">
        <f t="shared" si="548"/>
        <v/>
      </c>
      <c r="Q2679" s="66">
        <f t="shared" si="551"/>
        <v>310</v>
      </c>
      <c r="R2679" s="66">
        <f t="shared" si="552"/>
        <v>310</v>
      </c>
      <c r="S2679" s="66">
        <f>Q2679-U2679-SUMIFS(条件付き不可!X:X,条件付き不可!E:E,D2679)</f>
        <v>310</v>
      </c>
      <c r="T2679" s="66">
        <f t="shared" si="549"/>
        <v>310</v>
      </c>
      <c r="U2679" s="66">
        <f>IF(COUNTIFS(条件付き不可!$E:$E,$D2679,条件付き不可!$C:$C,条件付き不可!$V$3)&gt;0,Q2679,SUMIFS(条件付き不可!$L:$L,条件付き不可!$E:$E,$D2679,条件付き不可!$C:$C,U$1))</f>
        <v>0</v>
      </c>
      <c r="V2679" s="66">
        <f>IF(COUNTIFS(条件付き不可!$E:$E,$D2679,条件付き不可!$C:$C,条件付き不可!$V$5)&gt;0,Q2679,IFERROR(VLOOKUP(D2679,条件付き不可!E:Y,21,0),0))</f>
        <v>0</v>
      </c>
    </row>
    <row r="2680" spans="1:22">
      <c r="A2680" s="53" t="str">
        <f t="shared" si="553"/>
        <v>065122</v>
      </c>
      <c r="B2680" s="53">
        <v>35</v>
      </c>
      <c r="C2680">
        <v>2679</v>
      </c>
      <c r="D2680">
        <v>65122</v>
      </c>
      <c r="E2680" t="s">
        <v>3046</v>
      </c>
      <c r="F2680" t="s">
        <v>1767</v>
      </c>
      <c r="G2680" t="str">
        <f>VLOOKUP(A2680,GIS!A:B,2,0)</f>
        <v>胡録台A</v>
      </c>
      <c r="H2680" t="s">
        <v>1439</v>
      </c>
      <c r="I2680" t="s">
        <v>2622</v>
      </c>
      <c r="J2680" s="66">
        <v>590</v>
      </c>
      <c r="K2680" s="66">
        <v>590</v>
      </c>
      <c r="L2680" s="66">
        <v>590</v>
      </c>
      <c r="M2680" s="66">
        <v>590</v>
      </c>
      <c r="N2680" s="66">
        <f>VLOOKUP(A2680,GIS!A:C,3,0)</f>
        <v>590</v>
      </c>
      <c r="O2680" s="66" t="str">
        <f t="shared" si="550"/>
        <v/>
      </c>
      <c r="P2680" s="66" t="str">
        <f t="shared" si="548"/>
        <v/>
      </c>
      <c r="Q2680" s="66">
        <f t="shared" si="551"/>
        <v>590</v>
      </c>
      <c r="R2680" s="66">
        <f t="shared" si="552"/>
        <v>590</v>
      </c>
      <c r="S2680" s="66">
        <f>Q2680-U2680-SUMIFS(条件付き不可!X:X,条件付き不可!E:E,D2680)</f>
        <v>590</v>
      </c>
      <c r="T2680" s="66">
        <f t="shared" si="549"/>
        <v>590</v>
      </c>
      <c r="U2680" s="66">
        <f>IF(COUNTIFS(条件付き不可!$E:$E,$D2680,条件付き不可!$C:$C,条件付き不可!$V$3)&gt;0,Q2680,SUMIFS(条件付き不可!$L:$L,条件付き不可!$E:$E,$D2680,条件付き不可!$C:$C,U$1))</f>
        <v>0</v>
      </c>
      <c r="V2680" s="66">
        <f>IF(COUNTIFS(条件付き不可!$E:$E,$D2680,条件付き不可!$C:$C,条件付き不可!$V$5)&gt;0,Q2680,IFERROR(VLOOKUP(D2680,条件付き不可!E:Y,21,0),0))</f>
        <v>0</v>
      </c>
    </row>
    <row r="2681" spans="1:22">
      <c r="A2681" s="53" t="str">
        <f t="shared" si="553"/>
        <v>065165</v>
      </c>
      <c r="B2681" s="53">
        <v>35</v>
      </c>
      <c r="C2681">
        <v>2680</v>
      </c>
      <c r="D2681">
        <v>65165</v>
      </c>
      <c r="E2681" t="s">
        <v>3046</v>
      </c>
      <c r="F2681" t="s">
        <v>1767</v>
      </c>
      <c r="G2681" t="str">
        <f>VLOOKUP(A2681,GIS!A:B,2,0)</f>
        <v>胡録台B</v>
      </c>
      <c r="H2681" t="s">
        <v>1439</v>
      </c>
      <c r="I2681" t="s">
        <v>2622</v>
      </c>
      <c r="J2681" s="66">
        <v>310</v>
      </c>
      <c r="K2681" s="66">
        <v>310</v>
      </c>
      <c r="L2681" s="66">
        <v>310</v>
      </c>
      <c r="M2681" s="66">
        <v>310</v>
      </c>
      <c r="N2681" s="66">
        <f>VLOOKUP(A2681,GIS!A:C,3,0)</f>
        <v>310</v>
      </c>
      <c r="O2681" s="66" t="str">
        <f t="shared" si="550"/>
        <v/>
      </c>
      <c r="P2681" s="66" t="str">
        <f t="shared" si="548"/>
        <v/>
      </c>
      <c r="Q2681" s="66">
        <f t="shared" si="551"/>
        <v>310</v>
      </c>
      <c r="R2681" s="66">
        <f t="shared" si="552"/>
        <v>310</v>
      </c>
      <c r="S2681" s="66">
        <f>Q2681-U2681-SUMIFS(条件付き不可!X:X,条件付き不可!E:E,D2681)</f>
        <v>310</v>
      </c>
      <c r="T2681" s="66">
        <f t="shared" si="549"/>
        <v>310</v>
      </c>
      <c r="U2681" s="66">
        <f>IF(COUNTIFS(条件付き不可!$E:$E,$D2681,条件付き不可!$C:$C,条件付き不可!$V$3)&gt;0,Q2681,SUMIFS(条件付き不可!$L:$L,条件付き不可!$E:$E,$D2681,条件付き不可!$C:$C,U$1))</f>
        <v>0</v>
      </c>
      <c r="V2681" s="66">
        <f>IF(COUNTIFS(条件付き不可!$E:$E,$D2681,条件付き不可!$C:$C,条件付き不可!$V$5)&gt;0,Q2681,IFERROR(VLOOKUP(D2681,条件付き不可!E:Y,21,0),0))</f>
        <v>0</v>
      </c>
    </row>
    <row r="2682" spans="1:22">
      <c r="A2682" s="53" t="str">
        <f t="shared" si="553"/>
        <v>065123</v>
      </c>
      <c r="B2682" s="53">
        <v>35</v>
      </c>
      <c r="C2682">
        <v>2681</v>
      </c>
      <c r="D2682">
        <v>65123</v>
      </c>
      <c r="E2682" t="s">
        <v>3046</v>
      </c>
      <c r="F2682" t="s">
        <v>1773</v>
      </c>
      <c r="G2682" t="str">
        <f>VLOOKUP(A2682,GIS!A:B,2,0)</f>
        <v>松戸新田　寒風台小学校</v>
      </c>
      <c r="H2682" t="s">
        <v>1439</v>
      </c>
      <c r="I2682" t="s">
        <v>2622</v>
      </c>
      <c r="J2682" s="66">
        <v>1130</v>
      </c>
      <c r="K2682" s="66">
        <v>1130</v>
      </c>
      <c r="L2682" s="66">
        <v>1130</v>
      </c>
      <c r="M2682" s="66">
        <v>1130</v>
      </c>
      <c r="N2682" s="66">
        <f>VLOOKUP(A2682,GIS!A:C,3,0)</f>
        <v>1130</v>
      </c>
      <c r="O2682" s="66" t="str">
        <f t="shared" si="550"/>
        <v/>
      </c>
      <c r="P2682" s="66" t="str">
        <f t="shared" si="548"/>
        <v/>
      </c>
      <c r="Q2682" s="66">
        <f t="shared" si="551"/>
        <v>1130</v>
      </c>
      <c r="R2682" s="66">
        <f t="shared" si="552"/>
        <v>1130</v>
      </c>
      <c r="S2682" s="66">
        <f>Q2682-U2682-SUMIFS(条件付き不可!X:X,条件付き不可!E:E,D2682)</f>
        <v>1130</v>
      </c>
      <c r="T2682" s="66">
        <f t="shared" si="549"/>
        <v>1130</v>
      </c>
      <c r="U2682" s="66">
        <f>IF(COUNTIFS(条件付き不可!$E:$E,$D2682,条件付き不可!$C:$C,条件付き不可!$V$3)&gt;0,Q2682,SUMIFS(条件付き不可!$L:$L,条件付き不可!$E:$E,$D2682,条件付き不可!$C:$C,U$1))</f>
        <v>0</v>
      </c>
      <c r="V2682" s="66">
        <f>IF(COUNTIFS(条件付き不可!$E:$E,$D2682,条件付き不可!$C:$C,条件付き不可!$V$5)&gt;0,Q2682,IFERROR(VLOOKUP(D2682,条件付き不可!E:Y,21,0),0))</f>
        <v>0</v>
      </c>
    </row>
    <row r="2683" spans="1:22">
      <c r="A2683" s="53" t="str">
        <f t="shared" si="553"/>
        <v>065124</v>
      </c>
      <c r="B2683" s="53">
        <v>35</v>
      </c>
      <c r="C2683">
        <v>2682</v>
      </c>
      <c r="D2683">
        <v>65124</v>
      </c>
      <c r="E2683" t="s">
        <v>3046</v>
      </c>
      <c r="F2683" t="s">
        <v>1773</v>
      </c>
      <c r="G2683" t="str">
        <f>VLOOKUP(A2683,GIS!A:B,2,0)</f>
        <v>松戸新田　ケ－ヨ－デイツ－</v>
      </c>
      <c r="H2683" t="s">
        <v>1439</v>
      </c>
      <c r="I2683" t="s">
        <v>2622</v>
      </c>
      <c r="J2683" s="66">
        <v>600</v>
      </c>
      <c r="K2683" s="66">
        <v>600</v>
      </c>
      <c r="L2683" s="66">
        <v>600</v>
      </c>
      <c r="M2683" s="66">
        <v>600</v>
      </c>
      <c r="N2683" s="66">
        <f>VLOOKUP(A2683,GIS!A:C,3,0)</f>
        <v>600</v>
      </c>
      <c r="O2683" s="66" t="str">
        <f t="shared" si="550"/>
        <v/>
      </c>
      <c r="P2683" s="66" t="str">
        <f t="shared" si="548"/>
        <v/>
      </c>
      <c r="Q2683" s="66">
        <f t="shared" si="551"/>
        <v>600</v>
      </c>
      <c r="R2683" s="66">
        <f t="shared" si="552"/>
        <v>600</v>
      </c>
      <c r="S2683" s="66">
        <f>Q2683-U2683-SUMIFS(条件付き不可!X:X,条件付き不可!E:E,D2683)</f>
        <v>600</v>
      </c>
      <c r="T2683" s="66">
        <f t="shared" si="549"/>
        <v>600</v>
      </c>
      <c r="U2683" s="66">
        <f>IF(COUNTIFS(条件付き不可!$E:$E,$D2683,条件付き不可!$C:$C,条件付き不可!$V$3)&gt;0,Q2683,SUMIFS(条件付き不可!$L:$L,条件付き不可!$E:$E,$D2683,条件付き不可!$C:$C,U$1))</f>
        <v>0</v>
      </c>
      <c r="V2683" s="66">
        <f>IF(COUNTIFS(条件付き不可!$E:$E,$D2683,条件付き不可!$C:$C,条件付き不可!$V$5)&gt;0,Q2683,IFERROR(VLOOKUP(D2683,条件付き不可!E:Y,21,0),0))</f>
        <v>0</v>
      </c>
    </row>
    <row r="2684" spans="1:22">
      <c r="A2684" s="53" t="str">
        <f t="shared" si="553"/>
        <v>065125</v>
      </c>
      <c r="B2684" s="53">
        <v>35</v>
      </c>
      <c r="C2684">
        <v>2683</v>
      </c>
      <c r="D2684">
        <v>65125</v>
      </c>
      <c r="E2684" t="s">
        <v>3046</v>
      </c>
      <c r="F2684" t="s">
        <v>1773</v>
      </c>
      <c r="G2684" t="str">
        <f>VLOOKUP(A2684,GIS!A:B,2,0)</f>
        <v>松戸新田　松戸自動車学校</v>
      </c>
      <c r="H2684" t="s">
        <v>1439</v>
      </c>
      <c r="I2684" t="s">
        <v>2622</v>
      </c>
      <c r="J2684" s="66">
        <v>255</v>
      </c>
      <c r="K2684" s="66">
        <v>255</v>
      </c>
      <c r="L2684" s="66">
        <v>255</v>
      </c>
      <c r="M2684" s="66">
        <v>255</v>
      </c>
      <c r="N2684" s="66">
        <f>VLOOKUP(A2684,GIS!A:C,3,0)</f>
        <v>255</v>
      </c>
      <c r="O2684" s="66" t="str">
        <f t="shared" si="550"/>
        <v/>
      </c>
      <c r="P2684" s="66" t="str">
        <f t="shared" si="548"/>
        <v/>
      </c>
      <c r="Q2684" s="66">
        <f t="shared" si="551"/>
        <v>255</v>
      </c>
      <c r="R2684" s="66">
        <f t="shared" si="552"/>
        <v>255</v>
      </c>
      <c r="S2684" s="66">
        <f>Q2684-U2684-SUMIFS(条件付き不可!X:X,条件付き不可!E:E,D2684)</f>
        <v>255</v>
      </c>
      <c r="T2684" s="66">
        <f t="shared" si="549"/>
        <v>255</v>
      </c>
      <c r="U2684" s="66">
        <f>IF(COUNTIFS(条件付き不可!$E:$E,$D2684,条件付き不可!$C:$C,条件付き不可!$V$3)&gt;0,Q2684,SUMIFS(条件付き不可!$L:$L,条件付き不可!$E:$E,$D2684,条件付き不可!$C:$C,U$1))</f>
        <v>0</v>
      </c>
      <c r="V2684" s="66">
        <f>IF(COUNTIFS(条件付き不可!$E:$E,$D2684,条件付き不可!$C:$C,条件付き不可!$V$5)&gt;0,Q2684,IFERROR(VLOOKUP(D2684,条件付き不可!E:Y,21,0),0))</f>
        <v>0</v>
      </c>
    </row>
    <row r="2685" spans="1:22">
      <c r="A2685" s="53" t="str">
        <f t="shared" si="553"/>
        <v>065126</v>
      </c>
      <c r="B2685" s="53">
        <v>35</v>
      </c>
      <c r="C2685">
        <v>2684</v>
      </c>
      <c r="D2685">
        <v>65126</v>
      </c>
      <c r="E2685" t="s">
        <v>3046</v>
      </c>
      <c r="F2685" t="s">
        <v>1773</v>
      </c>
      <c r="G2685" t="str">
        <f>VLOOKUP(A2685,GIS!A:B,2,0)</f>
        <v>松戸新田　松戸南部市場</v>
      </c>
      <c r="H2685" t="s">
        <v>1439</v>
      </c>
      <c r="I2685" t="s">
        <v>2622</v>
      </c>
      <c r="J2685" s="66">
        <v>425</v>
      </c>
      <c r="K2685" s="66">
        <v>425</v>
      </c>
      <c r="L2685" s="66">
        <v>425</v>
      </c>
      <c r="M2685" s="66">
        <v>425</v>
      </c>
      <c r="N2685" s="66">
        <f>VLOOKUP(A2685,GIS!A:C,3,0)</f>
        <v>425</v>
      </c>
      <c r="O2685" s="66" t="str">
        <f t="shared" si="550"/>
        <v/>
      </c>
      <c r="P2685" s="66" t="str">
        <f t="shared" si="548"/>
        <v/>
      </c>
      <c r="Q2685" s="66">
        <f t="shared" si="551"/>
        <v>425</v>
      </c>
      <c r="R2685" s="66">
        <f t="shared" si="552"/>
        <v>425</v>
      </c>
      <c r="S2685" s="66">
        <f>Q2685-U2685-SUMIFS(条件付き不可!X:X,条件付き不可!E:E,D2685)</f>
        <v>425</v>
      </c>
      <c r="T2685" s="66">
        <f t="shared" si="549"/>
        <v>425</v>
      </c>
      <c r="U2685" s="66">
        <f>IF(COUNTIFS(条件付き不可!$E:$E,$D2685,条件付き不可!$C:$C,条件付き不可!$V$3)&gt;0,Q2685,SUMIFS(条件付き不可!$L:$L,条件付き不可!$E:$E,$D2685,条件付き不可!$C:$C,U$1))</f>
        <v>0</v>
      </c>
      <c r="V2685" s="66">
        <f>IF(COUNTIFS(条件付き不可!$E:$E,$D2685,条件付き不可!$C:$C,条件付き不可!$V$5)&gt;0,Q2685,IFERROR(VLOOKUP(D2685,条件付き不可!E:Y,21,0),0))</f>
        <v>0</v>
      </c>
    </row>
    <row r="2686" spans="1:22">
      <c r="A2686" s="53" t="str">
        <f t="shared" si="553"/>
        <v>065127</v>
      </c>
      <c r="B2686" s="53">
        <v>35</v>
      </c>
      <c r="C2686">
        <v>2685</v>
      </c>
      <c r="D2686">
        <v>65127</v>
      </c>
      <c r="E2686" t="s">
        <v>3046</v>
      </c>
      <c r="F2686" t="s">
        <v>1773</v>
      </c>
      <c r="G2686" t="str">
        <f>VLOOKUP(A2686,GIS!A:B,2,0)</f>
        <v>松戸新田　南中町</v>
      </c>
      <c r="H2686" t="s">
        <v>1439</v>
      </c>
      <c r="I2686" t="s">
        <v>2622</v>
      </c>
      <c r="J2686" s="66">
        <v>600</v>
      </c>
      <c r="K2686" s="66">
        <v>600</v>
      </c>
      <c r="L2686" s="66">
        <v>600</v>
      </c>
      <c r="M2686" s="66">
        <v>600</v>
      </c>
      <c r="N2686" s="66">
        <f>VLOOKUP(A2686,GIS!A:C,3,0)</f>
        <v>600</v>
      </c>
      <c r="O2686" s="66" t="str">
        <f t="shared" si="550"/>
        <v/>
      </c>
      <c r="P2686" s="66" t="str">
        <f t="shared" si="548"/>
        <v/>
      </c>
      <c r="Q2686" s="66">
        <f t="shared" si="551"/>
        <v>600</v>
      </c>
      <c r="R2686" s="66">
        <f t="shared" si="552"/>
        <v>600</v>
      </c>
      <c r="S2686" s="66">
        <f>Q2686-U2686-SUMIFS(条件付き不可!X:X,条件付き不可!E:E,D2686)</f>
        <v>600</v>
      </c>
      <c r="T2686" s="66">
        <f t="shared" si="549"/>
        <v>600</v>
      </c>
      <c r="U2686" s="66">
        <f>IF(COUNTIFS(条件付き不可!$E:$E,$D2686,条件付き不可!$C:$C,条件付き不可!$V$3)&gt;0,Q2686,SUMIFS(条件付き不可!$L:$L,条件付き不可!$E:$E,$D2686,条件付き不可!$C:$C,U$1))</f>
        <v>0</v>
      </c>
      <c r="V2686" s="66">
        <f>IF(COUNTIFS(条件付き不可!$E:$E,$D2686,条件付き不可!$C:$C,条件付き不可!$V$5)&gt;0,Q2686,IFERROR(VLOOKUP(D2686,条件付き不可!E:Y,21,0),0))</f>
        <v>0</v>
      </c>
    </row>
    <row r="2687" spans="1:22">
      <c r="A2687" s="53" t="str">
        <f t="shared" si="553"/>
        <v>065128</v>
      </c>
      <c r="B2687" s="53">
        <v>35</v>
      </c>
      <c r="C2687">
        <v>2686</v>
      </c>
      <c r="D2687">
        <v>65128</v>
      </c>
      <c r="E2687" t="s">
        <v>3046</v>
      </c>
      <c r="F2687" t="s">
        <v>1773</v>
      </c>
      <c r="G2687" t="str">
        <f>VLOOKUP(A2687,GIS!A:B,2,0)</f>
        <v>松戸新田　フィオリの丘</v>
      </c>
      <c r="H2687" t="s">
        <v>1439</v>
      </c>
      <c r="I2687" t="s">
        <v>2622</v>
      </c>
      <c r="J2687" s="66">
        <v>585</v>
      </c>
      <c r="K2687" s="66">
        <v>245</v>
      </c>
      <c r="L2687" s="66">
        <v>245</v>
      </c>
      <c r="M2687" s="66">
        <v>585</v>
      </c>
      <c r="N2687" s="66">
        <f>VLOOKUP(A2687,GIS!A:C,3,0)</f>
        <v>585</v>
      </c>
      <c r="O2687" s="66" t="str">
        <f t="shared" si="550"/>
        <v/>
      </c>
      <c r="P2687" s="66" t="str">
        <f t="shared" si="548"/>
        <v>✕</v>
      </c>
      <c r="Q2687" s="66">
        <f t="shared" si="551"/>
        <v>585</v>
      </c>
      <c r="R2687" s="66">
        <f t="shared" si="552"/>
        <v>245</v>
      </c>
      <c r="S2687" s="66">
        <f>Q2687-U2687-SUMIFS(条件付き不可!X:X,条件付き不可!E:E,D2687)</f>
        <v>245</v>
      </c>
      <c r="T2687" s="66">
        <f t="shared" si="549"/>
        <v>585</v>
      </c>
      <c r="U2687" s="66">
        <f>IF(COUNTIFS(条件付き不可!$E:$E,$D2687,条件付き不可!$C:$C,条件付き不可!$V$3)&gt;0,Q2687,SUMIFS(条件付き不可!$L:$L,条件付き不可!$E:$E,$D2687,条件付き不可!$C:$C,U$1))</f>
        <v>340</v>
      </c>
      <c r="V2687" s="66">
        <f>IF(COUNTIFS(条件付き不可!$E:$E,$D2687,条件付き不可!$C:$C,条件付き不可!$V$5)&gt;0,Q2687,IFERROR(VLOOKUP(D2687,条件付き不可!E:Y,21,0),0))</f>
        <v>0</v>
      </c>
    </row>
    <row r="2688" spans="1:22">
      <c r="A2688" s="53" t="str">
        <f t="shared" si="553"/>
        <v>065166</v>
      </c>
      <c r="B2688" s="53">
        <v>35</v>
      </c>
      <c r="C2688">
        <v>2687</v>
      </c>
      <c r="D2688">
        <v>65166</v>
      </c>
      <c r="E2688" t="s">
        <v>3046</v>
      </c>
      <c r="F2688" t="s">
        <v>1773</v>
      </c>
      <c r="G2688" t="str">
        <f>VLOOKUP(A2688,GIS!A:B,2,0)</f>
        <v>松戸新田</v>
      </c>
      <c r="H2688" t="s">
        <v>1439</v>
      </c>
      <c r="I2688" t="s">
        <v>2622</v>
      </c>
      <c r="J2688" s="66">
        <v>360</v>
      </c>
      <c r="K2688" s="66">
        <v>270</v>
      </c>
      <c r="L2688" s="66">
        <v>270</v>
      </c>
      <c r="M2688" s="66">
        <v>360</v>
      </c>
      <c r="N2688" s="66">
        <f>VLOOKUP(A2688,GIS!A:C,3,0)</f>
        <v>360</v>
      </c>
      <c r="O2688" s="66" t="str">
        <f t="shared" si="550"/>
        <v/>
      </c>
      <c r="P2688" s="66" t="str">
        <f t="shared" si="548"/>
        <v>✕</v>
      </c>
      <c r="Q2688" s="66">
        <f t="shared" si="551"/>
        <v>360</v>
      </c>
      <c r="R2688" s="66">
        <f t="shared" si="552"/>
        <v>270</v>
      </c>
      <c r="S2688" s="66">
        <f>Q2688-U2688-SUMIFS(条件付き不可!X:X,条件付き不可!E:E,D2688)</f>
        <v>270</v>
      </c>
      <c r="T2688" s="66">
        <f t="shared" si="549"/>
        <v>360</v>
      </c>
      <c r="U2688" s="66">
        <f>IF(COUNTIFS(条件付き不可!$E:$E,$D2688,条件付き不可!$C:$C,条件付き不可!$V$3)&gt;0,Q2688,SUMIFS(条件付き不可!$L:$L,条件付き不可!$E:$E,$D2688,条件付き不可!$C:$C,U$1))</f>
        <v>90</v>
      </c>
      <c r="V2688" s="66">
        <f>IF(COUNTIFS(条件付き不可!$E:$E,$D2688,条件付き不可!$C:$C,条件付き不可!$V$5)&gt;0,Q2688,IFERROR(VLOOKUP(D2688,条件付き不可!E:Y,21,0),0))</f>
        <v>0</v>
      </c>
    </row>
    <row r="2689" spans="1:22">
      <c r="A2689" s="53" t="str">
        <f t="shared" si="553"/>
        <v>065129</v>
      </c>
      <c r="B2689" s="53">
        <v>35</v>
      </c>
      <c r="C2689">
        <v>2688</v>
      </c>
      <c r="D2689">
        <v>65129</v>
      </c>
      <c r="E2689" t="s">
        <v>3046</v>
      </c>
      <c r="F2689" t="s">
        <v>1773</v>
      </c>
      <c r="G2689" t="str">
        <f>VLOOKUP(A2689,GIS!A:B,2,0)</f>
        <v>松戸新田A</v>
      </c>
      <c r="H2689" t="s">
        <v>1439</v>
      </c>
      <c r="I2689" t="s">
        <v>2622</v>
      </c>
      <c r="J2689" s="66">
        <v>500</v>
      </c>
      <c r="K2689" s="66">
        <v>500</v>
      </c>
      <c r="L2689" s="66">
        <v>500</v>
      </c>
      <c r="M2689" s="66">
        <v>500</v>
      </c>
      <c r="N2689" s="66">
        <f>VLOOKUP(A2689,GIS!A:C,3,0)</f>
        <v>500</v>
      </c>
      <c r="O2689" s="66" t="str">
        <f t="shared" si="550"/>
        <v/>
      </c>
      <c r="P2689" s="66" t="str">
        <f t="shared" ref="P2689:P2753" si="554">IF(J2689=K2689,IF(J2689=L2689,"","✕"),"✕")</f>
        <v/>
      </c>
      <c r="Q2689" s="66">
        <f t="shared" si="551"/>
        <v>500</v>
      </c>
      <c r="R2689" s="66">
        <f t="shared" si="552"/>
        <v>500</v>
      </c>
      <c r="S2689" s="66">
        <f>Q2689-U2689-SUMIFS(条件付き不可!X:X,条件付き不可!E:E,D2689)</f>
        <v>500</v>
      </c>
      <c r="T2689" s="66">
        <f t="shared" si="549"/>
        <v>500</v>
      </c>
      <c r="U2689" s="66">
        <f>IF(COUNTIFS(条件付き不可!$E:$E,$D2689,条件付き不可!$C:$C,条件付き不可!$V$3)&gt;0,Q2689,SUMIFS(条件付き不可!$L:$L,条件付き不可!$E:$E,$D2689,条件付き不可!$C:$C,U$1))</f>
        <v>0</v>
      </c>
      <c r="V2689" s="66">
        <f>IF(COUNTIFS(条件付き不可!$E:$E,$D2689,条件付き不可!$C:$C,条件付き不可!$V$5)&gt;0,Q2689,IFERROR(VLOOKUP(D2689,条件付き不可!E:Y,21,0),0))</f>
        <v>0</v>
      </c>
    </row>
    <row r="2690" spans="1:22">
      <c r="A2690" s="53" t="str">
        <f>TEXT(D2690,"000000")</f>
        <v>065171</v>
      </c>
      <c r="B2690" s="53">
        <v>35</v>
      </c>
      <c r="C2690">
        <v>2689</v>
      </c>
      <c r="D2690">
        <v>65171</v>
      </c>
      <c r="E2690" t="s">
        <v>3046</v>
      </c>
      <c r="F2690" t="s">
        <v>1773</v>
      </c>
      <c r="G2690" t="str">
        <f>VLOOKUP(A2690,GIS!A:B,2,0)</f>
        <v>松戸新田B</v>
      </c>
      <c r="H2690" t="s">
        <v>1439</v>
      </c>
      <c r="I2690" t="s">
        <v>2622</v>
      </c>
      <c r="J2690" s="66">
        <v>500</v>
      </c>
      <c r="K2690" s="66">
        <v>500</v>
      </c>
      <c r="L2690" s="66">
        <v>500</v>
      </c>
      <c r="M2690" s="66">
        <v>500</v>
      </c>
      <c r="N2690" s="66">
        <f>VLOOKUP(A2690,GIS!A:C,3,0)</f>
        <v>500</v>
      </c>
      <c r="O2690" s="66" t="str">
        <f>IF(J2690=N2690,"","✕")</f>
        <v/>
      </c>
      <c r="P2690" s="66" t="str">
        <f>IF(J2690=K2690,IF(J2690=L2690,"","✕"),"✕")</f>
        <v/>
      </c>
      <c r="Q2690" s="66">
        <f>N2690</f>
        <v>500</v>
      </c>
      <c r="R2690" s="66">
        <f>Q2690-U2690</f>
        <v>500</v>
      </c>
      <c r="S2690" s="66">
        <f>Q2690-U2690-SUMIFS(条件付き不可!X:X,条件付き不可!E:E,D2690)</f>
        <v>500</v>
      </c>
      <c r="T2690" s="66">
        <f>Q2690-V2690</f>
        <v>500</v>
      </c>
      <c r="U2690" s="66">
        <f>IF(COUNTIFS(条件付き不可!$E:$E,$D2690,条件付き不可!$C:$C,条件付き不可!$V$3)&gt;0,Q2690,SUMIFS(条件付き不可!$L:$L,条件付き不可!$E:$E,$D2690,条件付き不可!$C:$C,U$1))</f>
        <v>0</v>
      </c>
      <c r="V2690" s="66">
        <f>IF(COUNTIFS(条件付き不可!$E:$E,$D2690,条件付き不可!$C:$C,条件付き不可!$V$5)&gt;0,Q2690,IFERROR(VLOOKUP(D2690,条件付き不可!E:Y,21,0),0))</f>
        <v>0</v>
      </c>
    </row>
    <row r="2691" spans="1:22">
      <c r="A2691" s="53" t="str">
        <f t="shared" si="553"/>
        <v>065130</v>
      </c>
      <c r="B2691" s="53">
        <v>35</v>
      </c>
      <c r="C2691">
        <v>2690</v>
      </c>
      <c r="D2691">
        <v>65130</v>
      </c>
      <c r="E2691" t="s">
        <v>3046</v>
      </c>
      <c r="F2691" t="s">
        <v>1773</v>
      </c>
      <c r="G2691" t="str">
        <f>VLOOKUP(A2691,GIS!A:B,2,0)</f>
        <v>野菊野団地</v>
      </c>
      <c r="H2691" t="s">
        <v>1439</v>
      </c>
      <c r="I2691" t="s">
        <v>2622</v>
      </c>
      <c r="J2691" s="66">
        <v>665</v>
      </c>
      <c r="K2691" s="66">
        <v>665</v>
      </c>
      <c r="L2691" s="66">
        <v>665</v>
      </c>
      <c r="M2691" s="66">
        <v>665</v>
      </c>
      <c r="N2691" s="66">
        <f>VLOOKUP(A2691,GIS!A:C,3,0)</f>
        <v>665</v>
      </c>
      <c r="O2691" s="66" t="str">
        <f t="shared" si="550"/>
        <v/>
      </c>
      <c r="P2691" s="66" t="str">
        <f t="shared" si="554"/>
        <v/>
      </c>
      <c r="Q2691" s="66">
        <f t="shared" si="551"/>
        <v>665</v>
      </c>
      <c r="R2691" s="66">
        <f t="shared" si="552"/>
        <v>665</v>
      </c>
      <c r="S2691" s="66">
        <f>Q2691-U2691-SUMIFS(条件付き不可!X:X,条件付き不可!E:E,D2691)</f>
        <v>665</v>
      </c>
      <c r="T2691" s="66">
        <f t="shared" si="549"/>
        <v>665</v>
      </c>
      <c r="U2691" s="66">
        <f>IF(COUNTIFS(条件付き不可!$E:$E,$D2691,条件付き不可!$C:$C,条件付き不可!$V$3)&gt;0,Q2691,SUMIFS(条件付き不可!$L:$L,条件付き不可!$E:$E,$D2691,条件付き不可!$C:$C,U$1))</f>
        <v>0</v>
      </c>
      <c r="V2691" s="66">
        <f>IF(COUNTIFS(条件付き不可!$E:$E,$D2691,条件付き不可!$C:$C,条件付き不可!$V$5)&gt;0,Q2691,IFERROR(VLOOKUP(D2691,条件付き不可!E:Y,21,0),0))</f>
        <v>0</v>
      </c>
    </row>
    <row r="2692" spans="1:22">
      <c r="A2692" s="53" t="str">
        <f t="shared" si="553"/>
        <v>065131</v>
      </c>
      <c r="B2692" s="53">
        <v>35</v>
      </c>
      <c r="C2692">
        <v>2691</v>
      </c>
      <c r="D2692">
        <v>65131</v>
      </c>
      <c r="E2692" t="s">
        <v>3046</v>
      </c>
      <c r="F2692" t="s">
        <v>1773</v>
      </c>
      <c r="G2692" t="str">
        <f>VLOOKUP(A2692,GIS!A:B,2,0)</f>
        <v>松戸　旭ヶ丘第一公園</v>
      </c>
      <c r="H2692" t="s">
        <v>1439</v>
      </c>
      <c r="I2692" t="s">
        <v>2622</v>
      </c>
      <c r="J2692" s="66">
        <v>430</v>
      </c>
      <c r="K2692" s="66">
        <v>430</v>
      </c>
      <c r="L2692" s="66">
        <v>430</v>
      </c>
      <c r="M2692" s="66">
        <v>430</v>
      </c>
      <c r="N2692" s="66">
        <f>VLOOKUP(A2692,GIS!A:C,3,0)</f>
        <v>430</v>
      </c>
      <c r="O2692" s="66" t="str">
        <f t="shared" si="550"/>
        <v/>
      </c>
      <c r="P2692" s="66" t="str">
        <f t="shared" si="554"/>
        <v/>
      </c>
      <c r="Q2692" s="66">
        <f t="shared" si="551"/>
        <v>430</v>
      </c>
      <c r="R2692" s="66">
        <f t="shared" si="552"/>
        <v>430</v>
      </c>
      <c r="S2692" s="66">
        <f>Q2692-U2692-SUMIFS(条件付き不可!X:X,条件付き不可!E:E,D2692)</f>
        <v>430</v>
      </c>
      <c r="T2692" s="66">
        <f t="shared" si="549"/>
        <v>430</v>
      </c>
      <c r="U2692" s="66">
        <f>IF(COUNTIFS(条件付き不可!$E:$E,$D2692,条件付き不可!$C:$C,条件付き不可!$V$3)&gt;0,Q2692,SUMIFS(条件付き不可!$L:$L,条件付き不可!$E:$E,$D2692,条件付き不可!$C:$C,U$1))</f>
        <v>0</v>
      </c>
      <c r="V2692" s="66">
        <f>IF(COUNTIFS(条件付き不可!$E:$E,$D2692,条件付き不可!$C:$C,条件付き不可!$V$5)&gt;0,Q2692,IFERROR(VLOOKUP(D2692,条件付き不可!E:Y,21,0),0))</f>
        <v>0</v>
      </c>
    </row>
    <row r="2693" spans="1:22">
      <c r="A2693" s="53" t="str">
        <f t="shared" si="553"/>
        <v>065176</v>
      </c>
      <c r="B2693" s="53">
        <v>35</v>
      </c>
      <c r="C2693">
        <v>2692</v>
      </c>
      <c r="D2693">
        <v>65176</v>
      </c>
      <c r="E2693" t="s">
        <v>3046</v>
      </c>
      <c r="F2693" t="s">
        <v>1773</v>
      </c>
      <c r="G2693" t="str">
        <f>VLOOKUP(A2693,GIS!A:B,2,0)</f>
        <v>陣ヶ前公園</v>
      </c>
      <c r="H2693" t="s">
        <v>1439</v>
      </c>
      <c r="I2693" t="s">
        <v>2622</v>
      </c>
      <c r="J2693" s="66">
        <v>530</v>
      </c>
      <c r="K2693" s="66">
        <v>530</v>
      </c>
      <c r="L2693" s="66">
        <v>530</v>
      </c>
      <c r="M2693" s="66">
        <v>530</v>
      </c>
      <c r="N2693" s="66">
        <f>VLOOKUP(A2693,GIS!A:C,3,0)</f>
        <v>530</v>
      </c>
      <c r="O2693" s="66" t="str">
        <f t="shared" si="550"/>
        <v/>
      </c>
      <c r="P2693" s="66" t="str">
        <f t="shared" si="554"/>
        <v/>
      </c>
      <c r="Q2693" s="66">
        <f t="shared" si="551"/>
        <v>530</v>
      </c>
      <c r="R2693" s="66">
        <f t="shared" si="552"/>
        <v>530</v>
      </c>
      <c r="S2693" s="66">
        <f>Q2693-U2693-SUMIFS(条件付き不可!X:X,条件付き不可!E:E,D2693)</f>
        <v>530</v>
      </c>
      <c r="T2693" s="66">
        <f t="shared" si="549"/>
        <v>530</v>
      </c>
      <c r="U2693" s="66">
        <f>IF(COUNTIFS(条件付き不可!$E:$E,$D2693,条件付き不可!$C:$C,条件付き不可!$V$3)&gt;0,Q2693,SUMIFS(条件付き不可!$L:$L,条件付き不可!$E:$E,$D2693,条件付き不可!$C:$C,U$1))</f>
        <v>0</v>
      </c>
      <c r="V2693" s="66">
        <f>IF(COUNTIFS(条件付き不可!$E:$E,$D2693,条件付き不可!$C:$C,条件付き不可!$V$5)&gt;0,Q2693,IFERROR(VLOOKUP(D2693,条件付き不可!E:Y,21,0),0))</f>
        <v>0</v>
      </c>
    </row>
    <row r="2694" spans="1:22">
      <c r="A2694" s="53" t="str">
        <f t="shared" si="553"/>
        <v>065132</v>
      </c>
      <c r="B2694" s="53">
        <v>35</v>
      </c>
      <c r="C2694">
        <v>2693</v>
      </c>
      <c r="D2694">
        <v>65132</v>
      </c>
      <c r="E2694" t="s">
        <v>3046</v>
      </c>
      <c r="F2694" t="s">
        <v>1783</v>
      </c>
      <c r="G2694" t="str">
        <f>VLOOKUP(A2694,GIS!A:B,2,0)</f>
        <v>南花島1</v>
      </c>
      <c r="H2694" t="s">
        <v>1439</v>
      </c>
      <c r="I2694" t="s">
        <v>2622</v>
      </c>
      <c r="J2694" s="66">
        <v>350</v>
      </c>
      <c r="K2694" s="66">
        <v>350</v>
      </c>
      <c r="L2694" s="66">
        <v>350</v>
      </c>
      <c r="M2694" s="66">
        <v>350</v>
      </c>
      <c r="N2694" s="66">
        <f>VLOOKUP(A2694,GIS!A:C,3,0)</f>
        <v>350</v>
      </c>
      <c r="O2694" s="66" t="str">
        <f t="shared" si="550"/>
        <v/>
      </c>
      <c r="P2694" s="66" t="str">
        <f t="shared" si="554"/>
        <v/>
      </c>
      <c r="Q2694" s="66">
        <f t="shared" si="551"/>
        <v>350</v>
      </c>
      <c r="R2694" s="66">
        <f t="shared" si="552"/>
        <v>350</v>
      </c>
      <c r="S2694" s="66">
        <f>Q2694-U2694-SUMIFS(条件付き不可!X:X,条件付き不可!E:E,D2694)</f>
        <v>350</v>
      </c>
      <c r="T2694" s="66">
        <f t="shared" si="549"/>
        <v>350</v>
      </c>
      <c r="U2694" s="66">
        <f>IF(COUNTIFS(条件付き不可!$E:$E,$D2694,条件付き不可!$C:$C,条件付き不可!$V$3)&gt;0,Q2694,SUMIFS(条件付き不可!$L:$L,条件付き不可!$E:$E,$D2694,条件付き不可!$C:$C,U$1))</f>
        <v>0</v>
      </c>
      <c r="V2694" s="66">
        <f>IF(COUNTIFS(条件付き不可!$E:$E,$D2694,条件付き不可!$C:$C,条件付き不可!$V$5)&gt;0,Q2694,IFERROR(VLOOKUP(D2694,条件付き不可!E:Y,21,0),0))</f>
        <v>0</v>
      </c>
    </row>
    <row r="2695" spans="1:22">
      <c r="A2695" s="53" t="str">
        <f t="shared" si="553"/>
        <v>065134</v>
      </c>
      <c r="B2695" s="53">
        <v>35</v>
      </c>
      <c r="C2695">
        <v>2694</v>
      </c>
      <c r="D2695">
        <v>65134</v>
      </c>
      <c r="E2695" t="s">
        <v>3046</v>
      </c>
      <c r="F2695" t="s">
        <v>1783</v>
      </c>
      <c r="G2695" t="str">
        <f>VLOOKUP(A2695,GIS!A:B,2,0)</f>
        <v>南花島3A</v>
      </c>
      <c r="H2695" t="s">
        <v>1439</v>
      </c>
      <c r="I2695" t="s">
        <v>2622</v>
      </c>
      <c r="J2695" s="66">
        <v>285</v>
      </c>
      <c r="K2695" s="66">
        <v>285</v>
      </c>
      <c r="L2695" s="66">
        <v>285</v>
      </c>
      <c r="M2695" s="66">
        <v>285</v>
      </c>
      <c r="N2695" s="66">
        <f>VLOOKUP(A2695,GIS!A:C,3,0)</f>
        <v>285</v>
      </c>
      <c r="O2695" s="66" t="str">
        <f t="shared" si="550"/>
        <v/>
      </c>
      <c r="P2695" s="66" t="str">
        <f t="shared" si="554"/>
        <v/>
      </c>
      <c r="Q2695" s="66">
        <f t="shared" si="551"/>
        <v>285</v>
      </c>
      <c r="R2695" s="66">
        <f t="shared" si="552"/>
        <v>285</v>
      </c>
      <c r="S2695" s="66">
        <f>Q2695-U2695-SUMIFS(条件付き不可!X:X,条件付き不可!E:E,D2695)</f>
        <v>285</v>
      </c>
      <c r="T2695" s="66">
        <f t="shared" si="549"/>
        <v>285</v>
      </c>
      <c r="U2695" s="66">
        <f>IF(COUNTIFS(条件付き不可!$E:$E,$D2695,条件付き不可!$C:$C,条件付き不可!$V$3)&gt;0,Q2695,SUMIFS(条件付き不可!$L:$L,条件付き不可!$E:$E,$D2695,条件付き不可!$C:$C,U$1))</f>
        <v>0</v>
      </c>
      <c r="V2695" s="66">
        <f>IF(COUNTIFS(条件付き不可!$E:$E,$D2695,条件付き不可!$C:$C,条件付き不可!$V$5)&gt;0,Q2695,IFERROR(VLOOKUP(D2695,条件付き不可!E:Y,21,0),0))</f>
        <v>0</v>
      </c>
    </row>
    <row r="2696" spans="1:22">
      <c r="A2696" s="53" t="str">
        <f t="shared" si="553"/>
        <v>065180</v>
      </c>
      <c r="B2696" s="53">
        <v>35</v>
      </c>
      <c r="C2696">
        <v>2695</v>
      </c>
      <c r="D2696">
        <v>65180</v>
      </c>
      <c r="E2696" t="s">
        <v>3046</v>
      </c>
      <c r="F2696" t="s">
        <v>1783</v>
      </c>
      <c r="G2696" t="str">
        <f>VLOOKUP(A2696,GIS!A:B,2,0)</f>
        <v>南花島3B</v>
      </c>
      <c r="H2696" t="s">
        <v>1439</v>
      </c>
      <c r="I2696" t="s">
        <v>2622</v>
      </c>
      <c r="J2696" s="66">
        <v>315</v>
      </c>
      <c r="K2696" s="66">
        <v>315</v>
      </c>
      <c r="L2696" s="66">
        <v>315</v>
      </c>
      <c r="M2696" s="66">
        <v>315</v>
      </c>
      <c r="N2696" s="66">
        <f>VLOOKUP(A2696,GIS!A:C,3,0)</f>
        <v>315</v>
      </c>
      <c r="O2696" s="66" t="str">
        <f t="shared" si="550"/>
        <v/>
      </c>
      <c r="P2696" s="66" t="str">
        <f t="shared" si="554"/>
        <v/>
      </c>
      <c r="Q2696" s="66">
        <f t="shared" si="551"/>
        <v>315</v>
      </c>
      <c r="R2696" s="66">
        <f t="shared" si="552"/>
        <v>315</v>
      </c>
      <c r="S2696" s="66">
        <f>Q2696-U2696-SUMIFS(条件付き不可!X:X,条件付き不可!E:E,D2696)</f>
        <v>315</v>
      </c>
      <c r="T2696" s="66">
        <f t="shared" si="549"/>
        <v>315</v>
      </c>
      <c r="U2696" s="66">
        <f>IF(COUNTIFS(条件付き不可!$E:$E,$D2696,条件付き不可!$C:$C,条件付き不可!$V$3)&gt;0,Q2696,SUMIFS(条件付き不可!$L:$L,条件付き不可!$E:$E,$D2696,条件付き不可!$C:$C,U$1))</f>
        <v>0</v>
      </c>
      <c r="V2696" s="66">
        <f>IF(COUNTIFS(条件付き不可!$E:$E,$D2696,条件付き不可!$C:$C,条件付き不可!$V$5)&gt;0,Q2696,IFERROR(VLOOKUP(D2696,条件付き不可!E:Y,21,0),0))</f>
        <v>0</v>
      </c>
    </row>
    <row r="2697" spans="1:22">
      <c r="A2697" s="53" t="str">
        <f t="shared" si="553"/>
        <v>065138</v>
      </c>
      <c r="B2697" s="53">
        <v>35</v>
      </c>
      <c r="C2697">
        <v>2696</v>
      </c>
      <c r="D2697">
        <v>65138</v>
      </c>
      <c r="E2697" t="s">
        <v>3046</v>
      </c>
      <c r="F2697" t="s">
        <v>1785</v>
      </c>
      <c r="G2697" t="str">
        <f>VLOOKUP(A2697,GIS!A:B,2,0)</f>
        <v>稔台8・松戸新田</v>
      </c>
      <c r="H2697" t="s">
        <v>1439</v>
      </c>
      <c r="I2697" t="s">
        <v>2622</v>
      </c>
      <c r="J2697" s="66">
        <v>370</v>
      </c>
      <c r="K2697" s="66">
        <v>370</v>
      </c>
      <c r="L2697" s="66">
        <v>370</v>
      </c>
      <c r="M2697" s="66">
        <v>370</v>
      </c>
      <c r="N2697" s="66">
        <f>VLOOKUP(A2697,GIS!A:C,3,0)</f>
        <v>370</v>
      </c>
      <c r="O2697" s="66" t="str">
        <f t="shared" si="550"/>
        <v/>
      </c>
      <c r="P2697" s="66" t="str">
        <f t="shared" si="554"/>
        <v/>
      </c>
      <c r="Q2697" s="66">
        <f t="shared" si="551"/>
        <v>370</v>
      </c>
      <c r="R2697" s="66">
        <f t="shared" si="552"/>
        <v>370</v>
      </c>
      <c r="S2697" s="66">
        <f>Q2697-U2697-SUMIFS(条件付き不可!X:X,条件付き不可!E:E,D2697)</f>
        <v>370</v>
      </c>
      <c r="T2697" s="66">
        <f t="shared" si="549"/>
        <v>370</v>
      </c>
      <c r="U2697" s="66">
        <f>IF(COUNTIFS(条件付き不可!$E:$E,$D2697,条件付き不可!$C:$C,条件付き不可!$V$3)&gt;0,Q2697,SUMIFS(条件付き不可!$L:$L,条件付き不可!$E:$E,$D2697,条件付き不可!$C:$C,U$1))</f>
        <v>0</v>
      </c>
      <c r="V2697" s="66">
        <f>IF(COUNTIFS(条件付き不可!$E:$E,$D2697,条件付き不可!$C:$C,条件付き不可!$V$5)&gt;0,Q2697,IFERROR(VLOOKUP(D2697,条件付き不可!E:Y,21,0),0))</f>
        <v>0</v>
      </c>
    </row>
    <row r="2698" spans="1:22">
      <c r="A2698" s="53" t="str">
        <f t="shared" si="553"/>
        <v>065177</v>
      </c>
      <c r="B2698" s="53">
        <v>35</v>
      </c>
      <c r="C2698">
        <v>2697</v>
      </c>
      <c r="D2698">
        <v>65177</v>
      </c>
      <c r="E2698" t="s">
        <v>3046</v>
      </c>
      <c r="F2698" t="s">
        <v>1785</v>
      </c>
      <c r="G2698" t="str">
        <f>VLOOKUP(A2698,GIS!A:B,2,0)</f>
        <v>稔台8</v>
      </c>
      <c r="H2698" t="s">
        <v>1439</v>
      </c>
      <c r="I2698" t="s">
        <v>2622</v>
      </c>
      <c r="J2698" s="66">
        <v>410</v>
      </c>
      <c r="K2698" s="66">
        <v>410</v>
      </c>
      <c r="L2698" s="66">
        <v>410</v>
      </c>
      <c r="M2698" s="66">
        <v>410</v>
      </c>
      <c r="N2698" s="66">
        <f>VLOOKUP(A2698,GIS!A:C,3,0)</f>
        <v>410</v>
      </c>
      <c r="O2698" s="66" t="str">
        <f t="shared" si="550"/>
        <v/>
      </c>
      <c r="P2698" s="66" t="str">
        <f t="shared" si="554"/>
        <v/>
      </c>
      <c r="Q2698" s="66">
        <f t="shared" si="551"/>
        <v>410</v>
      </c>
      <c r="R2698" s="66">
        <f t="shared" si="552"/>
        <v>410</v>
      </c>
      <c r="S2698" s="66">
        <f>Q2698-U2698-SUMIFS(条件付き不可!X:X,条件付き不可!E:E,D2698)</f>
        <v>410</v>
      </c>
      <c r="T2698" s="66">
        <f t="shared" si="549"/>
        <v>410</v>
      </c>
      <c r="U2698" s="66">
        <f>IF(COUNTIFS(条件付き不可!$E:$E,$D2698,条件付き不可!$C:$C,条件付き不可!$V$3)&gt;0,Q2698,SUMIFS(条件付き不可!$L:$L,条件付き不可!$E:$E,$D2698,条件付き不可!$C:$C,U$1))</f>
        <v>0</v>
      </c>
      <c r="V2698" s="66">
        <f>IF(COUNTIFS(条件付き不可!$E:$E,$D2698,条件付き不可!$C:$C,条件付き不可!$V$5)&gt;0,Q2698,IFERROR(VLOOKUP(D2698,条件付き不可!E:Y,21,0),0))</f>
        <v>0</v>
      </c>
    </row>
    <row r="2699" spans="1:22">
      <c r="A2699" s="53" t="str">
        <f t="shared" si="553"/>
        <v>065143</v>
      </c>
      <c r="B2699" s="53">
        <v>35</v>
      </c>
      <c r="C2699">
        <v>2698</v>
      </c>
      <c r="D2699">
        <v>65143</v>
      </c>
      <c r="E2699" t="s">
        <v>3046</v>
      </c>
      <c r="F2699" t="s">
        <v>1786</v>
      </c>
      <c r="G2699" t="str">
        <f>VLOOKUP(A2699,GIS!A:B,2,0)</f>
        <v>北松戸　西口</v>
      </c>
      <c r="H2699" t="s">
        <v>1439</v>
      </c>
      <c r="I2699" t="s">
        <v>2622</v>
      </c>
      <c r="J2699" s="66">
        <v>710</v>
      </c>
      <c r="K2699" s="66">
        <v>710</v>
      </c>
      <c r="L2699" s="66">
        <v>710</v>
      </c>
      <c r="M2699" s="66">
        <v>710</v>
      </c>
      <c r="N2699" s="66">
        <f>VLOOKUP(A2699,GIS!A:C,3,0)</f>
        <v>710</v>
      </c>
      <c r="O2699" s="66" t="str">
        <f t="shared" si="550"/>
        <v/>
      </c>
      <c r="P2699" s="66" t="str">
        <f t="shared" si="554"/>
        <v/>
      </c>
      <c r="Q2699" s="66">
        <f t="shared" si="551"/>
        <v>710</v>
      </c>
      <c r="R2699" s="66">
        <f t="shared" si="552"/>
        <v>710</v>
      </c>
      <c r="S2699" s="66">
        <f>Q2699-U2699-SUMIFS(条件付き不可!X:X,条件付き不可!E:E,D2699)</f>
        <v>710</v>
      </c>
      <c r="T2699" s="66">
        <f t="shared" ref="T2699:T2762" si="555">Q2699-V2699</f>
        <v>710</v>
      </c>
      <c r="U2699" s="66">
        <f>IF(COUNTIFS(条件付き不可!$E:$E,$D2699,条件付き不可!$C:$C,条件付き不可!$V$3)&gt;0,Q2699,SUMIFS(条件付き不可!$L:$L,条件付き不可!$E:$E,$D2699,条件付き不可!$C:$C,U$1))</f>
        <v>0</v>
      </c>
      <c r="V2699" s="66">
        <f>IF(COUNTIFS(条件付き不可!$E:$E,$D2699,条件付き不可!$C:$C,条件付き不可!$V$5)&gt;0,Q2699,IFERROR(VLOOKUP(D2699,条件付き不可!E:Y,21,0),0))</f>
        <v>0</v>
      </c>
    </row>
    <row r="2700" spans="1:22">
      <c r="A2700" s="53" t="str">
        <f t="shared" si="553"/>
        <v>065144</v>
      </c>
      <c r="B2700" s="53">
        <v>35</v>
      </c>
      <c r="C2700">
        <v>2699</v>
      </c>
      <c r="D2700">
        <v>65144</v>
      </c>
      <c r="E2700" t="s">
        <v>3046</v>
      </c>
      <c r="F2700" t="s">
        <v>1786</v>
      </c>
      <c r="G2700" t="str">
        <f>VLOOKUP(A2700,GIS!A:B,2,0)</f>
        <v>北松戸　東口</v>
      </c>
      <c r="H2700" t="s">
        <v>1439</v>
      </c>
      <c r="I2700" t="s">
        <v>2622</v>
      </c>
      <c r="J2700" s="66">
        <v>660</v>
      </c>
      <c r="K2700" s="66">
        <v>660</v>
      </c>
      <c r="L2700" s="66">
        <v>660</v>
      </c>
      <c r="M2700" s="66">
        <v>660</v>
      </c>
      <c r="N2700" s="66">
        <f>VLOOKUP(A2700,GIS!A:C,3,0)</f>
        <v>660</v>
      </c>
      <c r="O2700" s="66" t="str">
        <f t="shared" si="550"/>
        <v/>
      </c>
      <c r="P2700" s="66" t="str">
        <f t="shared" si="554"/>
        <v/>
      </c>
      <c r="Q2700" s="66">
        <f t="shared" si="551"/>
        <v>660</v>
      </c>
      <c r="R2700" s="66">
        <f t="shared" si="552"/>
        <v>660</v>
      </c>
      <c r="S2700" s="66">
        <f>Q2700-U2700-SUMIFS(条件付き不可!X:X,条件付き不可!E:E,D2700)</f>
        <v>660</v>
      </c>
      <c r="T2700" s="66">
        <f t="shared" si="555"/>
        <v>660</v>
      </c>
      <c r="U2700" s="66">
        <f>IF(COUNTIFS(条件付き不可!$E:$E,$D2700,条件付き不可!$C:$C,条件付き不可!$V$3)&gt;0,Q2700,SUMIFS(条件付き不可!$L:$L,条件付き不可!$E:$E,$D2700,条件付き不可!$C:$C,U$1))</f>
        <v>0</v>
      </c>
      <c r="V2700" s="66">
        <f>IF(COUNTIFS(条件付き不可!$E:$E,$D2700,条件付き不可!$C:$C,条件付き不可!$V$5)&gt;0,Q2700,IFERROR(VLOOKUP(D2700,条件付き不可!E:Y,21,0),0))</f>
        <v>0</v>
      </c>
    </row>
    <row r="2701" spans="1:22">
      <c r="A2701" s="53" t="str">
        <f t="shared" si="553"/>
        <v>065145</v>
      </c>
      <c r="B2701" s="53">
        <v>35</v>
      </c>
      <c r="C2701">
        <v>2700</v>
      </c>
      <c r="D2701">
        <v>65145</v>
      </c>
      <c r="E2701" t="s">
        <v>3046</v>
      </c>
      <c r="F2701" t="s">
        <v>1786</v>
      </c>
      <c r="G2701" t="str">
        <f>VLOOKUP(A2701,GIS!A:B,2,0)</f>
        <v>北松戸2</v>
      </c>
      <c r="H2701" t="s">
        <v>1439</v>
      </c>
      <c r="I2701" t="s">
        <v>2622</v>
      </c>
      <c r="J2701" s="66">
        <v>535</v>
      </c>
      <c r="K2701" s="66">
        <v>535</v>
      </c>
      <c r="L2701" s="66">
        <v>535</v>
      </c>
      <c r="M2701" s="66">
        <v>535</v>
      </c>
      <c r="N2701" s="66">
        <f>VLOOKUP(A2701,GIS!A:C,3,0)</f>
        <v>535</v>
      </c>
      <c r="O2701" s="66" t="str">
        <f t="shared" si="550"/>
        <v/>
      </c>
      <c r="P2701" s="66" t="str">
        <f t="shared" si="554"/>
        <v/>
      </c>
      <c r="Q2701" s="66">
        <f t="shared" si="551"/>
        <v>535</v>
      </c>
      <c r="R2701" s="66">
        <f t="shared" si="552"/>
        <v>535</v>
      </c>
      <c r="S2701" s="66">
        <f>Q2701-U2701-SUMIFS(条件付き不可!X:X,条件付き不可!E:E,D2701)</f>
        <v>535</v>
      </c>
      <c r="T2701" s="66">
        <f t="shared" si="555"/>
        <v>535</v>
      </c>
      <c r="U2701" s="66">
        <f>IF(COUNTIFS(条件付き不可!$E:$E,$D2701,条件付き不可!$C:$C,条件付き不可!$V$3)&gt;0,Q2701,SUMIFS(条件付き不可!$L:$L,条件付き不可!$E:$E,$D2701,条件付き不可!$C:$C,U$1))</f>
        <v>0</v>
      </c>
      <c r="V2701" s="66">
        <f>IF(COUNTIFS(条件付き不可!$E:$E,$D2701,条件付き不可!$C:$C,条件付き不可!$V$5)&gt;0,Q2701,IFERROR(VLOOKUP(D2701,条件付き不可!E:Y,21,0),0))</f>
        <v>0</v>
      </c>
    </row>
    <row r="2702" spans="1:22">
      <c r="A2702" s="53" t="str">
        <f t="shared" si="553"/>
        <v>065155</v>
      </c>
      <c r="B2702" s="53">
        <v>35</v>
      </c>
      <c r="C2702">
        <v>2701</v>
      </c>
      <c r="D2702">
        <v>65155</v>
      </c>
      <c r="E2702" t="s">
        <v>3046</v>
      </c>
      <c r="F2702" t="s">
        <v>1786</v>
      </c>
      <c r="G2702" t="str">
        <f>VLOOKUP(A2702,GIS!A:B,2,0)</f>
        <v>北松戸3　仲台公園</v>
      </c>
      <c r="H2702" t="s">
        <v>1439</v>
      </c>
      <c r="I2702" t="s">
        <v>2622</v>
      </c>
      <c r="J2702" s="66">
        <v>290</v>
      </c>
      <c r="K2702" s="66">
        <v>290</v>
      </c>
      <c r="L2702" s="66">
        <v>290</v>
      </c>
      <c r="M2702" s="66">
        <v>290</v>
      </c>
      <c r="N2702" s="66">
        <f>VLOOKUP(A2702,GIS!A:C,3,0)</f>
        <v>290</v>
      </c>
      <c r="O2702" s="66" t="str">
        <f t="shared" si="550"/>
        <v/>
      </c>
      <c r="P2702" s="66" t="str">
        <f t="shared" si="554"/>
        <v/>
      </c>
      <c r="Q2702" s="66">
        <f t="shared" si="551"/>
        <v>290</v>
      </c>
      <c r="R2702" s="66">
        <f t="shared" si="552"/>
        <v>290</v>
      </c>
      <c r="S2702" s="66">
        <f>Q2702-U2702-SUMIFS(条件付き不可!X:X,条件付き不可!E:E,D2702)</f>
        <v>290</v>
      </c>
      <c r="T2702" s="66">
        <f t="shared" si="555"/>
        <v>290</v>
      </c>
      <c r="U2702" s="66">
        <f>IF(COUNTIFS(条件付き不可!$E:$E,$D2702,条件付き不可!$C:$C,条件付き不可!$V$3)&gt;0,Q2702,SUMIFS(条件付き不可!$L:$L,条件付き不可!$E:$E,$D2702,条件付き不可!$C:$C,U$1))</f>
        <v>0</v>
      </c>
      <c r="V2702" s="66">
        <f>IF(COUNTIFS(条件付き不可!$E:$E,$D2702,条件付き不可!$C:$C,条件付き不可!$V$5)&gt;0,Q2702,IFERROR(VLOOKUP(D2702,条件付き不可!E:Y,21,0),0))</f>
        <v>0</v>
      </c>
    </row>
    <row r="2703" spans="1:22">
      <c r="A2703" s="53" t="str">
        <f t="shared" si="553"/>
        <v>065178</v>
      </c>
      <c r="B2703" s="53">
        <v>35</v>
      </c>
      <c r="C2703">
        <v>2702</v>
      </c>
      <c r="D2703">
        <v>65178</v>
      </c>
      <c r="E2703" t="s">
        <v>3046</v>
      </c>
      <c r="F2703" t="s">
        <v>1786</v>
      </c>
      <c r="G2703" t="str">
        <f>VLOOKUP(A2703,GIS!A:B,2,0)</f>
        <v>北松戸3　さつき幼稚園</v>
      </c>
      <c r="H2703" t="s">
        <v>1439</v>
      </c>
      <c r="I2703" t="s">
        <v>2622</v>
      </c>
      <c r="J2703" s="66">
        <v>360</v>
      </c>
      <c r="K2703" s="66">
        <v>360</v>
      </c>
      <c r="L2703" s="66">
        <v>360</v>
      </c>
      <c r="M2703" s="66">
        <v>360</v>
      </c>
      <c r="N2703" s="66">
        <f>VLOOKUP(A2703,GIS!A:C,3,0)</f>
        <v>360</v>
      </c>
      <c r="O2703" s="66" t="str">
        <f t="shared" si="550"/>
        <v/>
      </c>
      <c r="P2703" s="66" t="str">
        <f t="shared" si="554"/>
        <v/>
      </c>
      <c r="Q2703" s="66">
        <f t="shared" si="551"/>
        <v>360</v>
      </c>
      <c r="R2703" s="66">
        <f t="shared" si="552"/>
        <v>360</v>
      </c>
      <c r="S2703" s="66">
        <f>Q2703-U2703-SUMIFS(条件付き不可!X:X,条件付き不可!E:E,D2703)</f>
        <v>360</v>
      </c>
      <c r="T2703" s="66">
        <f t="shared" si="555"/>
        <v>360</v>
      </c>
      <c r="U2703" s="66">
        <f>IF(COUNTIFS(条件付き不可!$E:$E,$D2703,条件付き不可!$C:$C,条件付き不可!$V$3)&gt;0,Q2703,SUMIFS(条件付き不可!$L:$L,条件付き不可!$E:$E,$D2703,条件付き不可!$C:$C,U$1))</f>
        <v>0</v>
      </c>
      <c r="V2703" s="66">
        <f>IF(COUNTIFS(条件付き不可!$E:$E,$D2703,条件付き不可!$C:$C,条件付き不可!$V$5)&gt;0,Q2703,IFERROR(VLOOKUP(D2703,条件付き不可!E:Y,21,0),0))</f>
        <v>0</v>
      </c>
    </row>
    <row r="2704" spans="1:22">
      <c r="A2704" s="53" t="str">
        <f t="shared" si="553"/>
        <v>065146</v>
      </c>
      <c r="B2704" s="53">
        <v>35</v>
      </c>
      <c r="C2704">
        <v>2703</v>
      </c>
      <c r="D2704">
        <v>65146</v>
      </c>
      <c r="E2704" t="s">
        <v>3046</v>
      </c>
      <c r="F2704" t="s">
        <v>1792</v>
      </c>
      <c r="G2704" t="str">
        <f>VLOOKUP(A2704,GIS!A:B,2,0)</f>
        <v>上本郷3A　新堀公園</v>
      </c>
      <c r="H2704" t="s">
        <v>1439</v>
      </c>
      <c r="I2704" t="s">
        <v>2622</v>
      </c>
      <c r="J2704" s="66">
        <v>450</v>
      </c>
      <c r="K2704" s="66">
        <v>450</v>
      </c>
      <c r="L2704" s="66">
        <v>450</v>
      </c>
      <c r="M2704" s="66">
        <v>450</v>
      </c>
      <c r="N2704" s="66">
        <f>VLOOKUP(A2704,GIS!A:C,3,0)</f>
        <v>450</v>
      </c>
      <c r="O2704" s="66" t="str">
        <f t="shared" si="550"/>
        <v/>
      </c>
      <c r="P2704" s="66" t="str">
        <f t="shared" si="554"/>
        <v/>
      </c>
      <c r="Q2704" s="66">
        <f t="shared" si="551"/>
        <v>450</v>
      </c>
      <c r="R2704" s="66">
        <f t="shared" si="552"/>
        <v>450</v>
      </c>
      <c r="S2704" s="66">
        <f>Q2704-U2704-SUMIFS(条件付き不可!X:X,条件付き不可!E:E,D2704)</f>
        <v>450</v>
      </c>
      <c r="T2704" s="66">
        <f t="shared" si="555"/>
        <v>450</v>
      </c>
      <c r="U2704" s="66">
        <f>IF(COUNTIFS(条件付き不可!$E:$E,$D2704,条件付き不可!$C:$C,条件付き不可!$V$3)&gt;0,Q2704,SUMIFS(条件付き不可!$L:$L,条件付き不可!$E:$E,$D2704,条件付き不可!$C:$C,U$1))</f>
        <v>0</v>
      </c>
      <c r="V2704" s="66">
        <f>IF(COUNTIFS(条件付き不可!$E:$E,$D2704,条件付き不可!$C:$C,条件付き不可!$V$5)&gt;0,Q2704,IFERROR(VLOOKUP(D2704,条件付き不可!E:Y,21,0),0))</f>
        <v>0</v>
      </c>
    </row>
    <row r="2705" spans="1:22">
      <c r="A2705" s="53" t="str">
        <f>TEXT(D2705,"000000")</f>
        <v>065183</v>
      </c>
      <c r="B2705" s="53">
        <v>35</v>
      </c>
      <c r="C2705">
        <v>2704</v>
      </c>
      <c r="D2705">
        <v>65183</v>
      </c>
      <c r="E2705" t="s">
        <v>3046</v>
      </c>
      <c r="F2705" t="s">
        <v>1792</v>
      </c>
      <c r="G2705" t="str">
        <f>VLOOKUP(A2705,GIS!A:B,2,0)</f>
        <v>上本郷3B</v>
      </c>
      <c r="H2705" t="s">
        <v>1439</v>
      </c>
      <c r="I2705" t="s">
        <v>2622</v>
      </c>
      <c r="J2705" s="66">
        <v>450</v>
      </c>
      <c r="K2705" s="66">
        <v>450</v>
      </c>
      <c r="L2705" s="66">
        <v>450</v>
      </c>
      <c r="M2705" s="66">
        <v>450</v>
      </c>
      <c r="N2705" s="66">
        <f>VLOOKUP(A2705,GIS!A:C,3,0)</f>
        <v>450</v>
      </c>
      <c r="O2705" s="66" t="str">
        <f>IF(J2705=N2705,"","✕")</f>
        <v/>
      </c>
      <c r="P2705" s="66" t="str">
        <f>IF(J2705=K2705,IF(J2705=L2705,"","✕"),"✕")</f>
        <v/>
      </c>
      <c r="Q2705" s="66">
        <f>N2705</f>
        <v>450</v>
      </c>
      <c r="R2705" s="66">
        <f>Q2705-U2705</f>
        <v>450</v>
      </c>
      <c r="S2705" s="66">
        <f>Q2705-U2705-SUMIFS(条件付き不可!X:X,条件付き不可!E:E,D2705)</f>
        <v>450</v>
      </c>
      <c r="T2705" s="66">
        <f>Q2705-V2705</f>
        <v>450</v>
      </c>
      <c r="U2705" s="66">
        <f>IF(COUNTIFS(条件付き不可!$E:$E,$D2705,条件付き不可!$C:$C,条件付き不可!$V$3)&gt;0,Q2705,SUMIFS(条件付き不可!$L:$L,条件付き不可!$E:$E,$D2705,条件付き不可!$C:$C,U$1))</f>
        <v>0</v>
      </c>
      <c r="V2705" s="66">
        <f>IF(COUNTIFS(条件付き不可!$E:$E,$D2705,条件付き不可!$C:$C,条件付き不可!$V$5)&gt;0,Q2705,IFERROR(VLOOKUP(D2705,条件付き不可!E:Y,21,0),0))</f>
        <v>0</v>
      </c>
    </row>
    <row r="2706" spans="1:22">
      <c r="A2706" s="53" t="str">
        <f t="shared" si="553"/>
        <v>065147</v>
      </c>
      <c r="B2706" s="53">
        <v>35</v>
      </c>
      <c r="C2706">
        <v>2705</v>
      </c>
      <c r="D2706">
        <v>65147</v>
      </c>
      <c r="E2706" t="s">
        <v>3046</v>
      </c>
      <c r="F2706" t="s">
        <v>1792</v>
      </c>
      <c r="G2706" t="str">
        <f>VLOOKUP(A2706,GIS!A:B,2,0)</f>
        <v>上本郷　上本郷小学校</v>
      </c>
      <c r="H2706" t="s">
        <v>1439</v>
      </c>
      <c r="I2706" t="s">
        <v>2622</v>
      </c>
      <c r="J2706" s="66">
        <v>530</v>
      </c>
      <c r="K2706" s="66">
        <v>530</v>
      </c>
      <c r="L2706" s="66">
        <v>530</v>
      </c>
      <c r="M2706" s="66">
        <v>530</v>
      </c>
      <c r="N2706" s="66">
        <f>VLOOKUP(A2706,GIS!A:C,3,0)</f>
        <v>530</v>
      </c>
      <c r="O2706" s="66" t="str">
        <f t="shared" si="550"/>
        <v/>
      </c>
      <c r="P2706" s="66" t="str">
        <f t="shared" si="554"/>
        <v/>
      </c>
      <c r="Q2706" s="66">
        <f t="shared" si="551"/>
        <v>530</v>
      </c>
      <c r="R2706" s="66">
        <f t="shared" si="552"/>
        <v>530</v>
      </c>
      <c r="S2706" s="66">
        <f>Q2706-U2706-SUMIFS(条件付き不可!X:X,条件付き不可!E:E,D2706)</f>
        <v>530</v>
      </c>
      <c r="T2706" s="66">
        <f t="shared" si="555"/>
        <v>530</v>
      </c>
      <c r="U2706" s="66">
        <f>IF(COUNTIFS(条件付き不可!$E:$E,$D2706,条件付き不可!$C:$C,条件付き不可!$V$3)&gt;0,Q2706,SUMIFS(条件付き不可!$L:$L,条件付き不可!$E:$E,$D2706,条件付き不可!$C:$C,U$1))</f>
        <v>0</v>
      </c>
      <c r="V2706" s="66">
        <f>IF(COUNTIFS(条件付き不可!$E:$E,$D2706,条件付き不可!$C:$C,条件付き不可!$V$5)&gt;0,Q2706,IFERROR(VLOOKUP(D2706,条件付き不可!E:Y,21,0),0))</f>
        <v>0</v>
      </c>
    </row>
    <row r="2707" spans="1:22">
      <c r="A2707" s="53" t="str">
        <f t="shared" si="553"/>
        <v>065179</v>
      </c>
      <c r="B2707" s="53">
        <v>35</v>
      </c>
      <c r="C2707">
        <v>2706</v>
      </c>
      <c r="D2707">
        <v>65179</v>
      </c>
      <c r="E2707" t="s">
        <v>3046</v>
      </c>
      <c r="F2707" t="s">
        <v>1792</v>
      </c>
      <c r="G2707" t="str">
        <f>VLOOKUP(A2707,GIS!A:B,2,0)</f>
        <v>上本郷　専修大松戸</v>
      </c>
      <c r="H2707" t="s">
        <v>1439</v>
      </c>
      <c r="I2707" t="s">
        <v>2622</v>
      </c>
      <c r="J2707" s="66">
        <v>440</v>
      </c>
      <c r="K2707" s="66">
        <v>440</v>
      </c>
      <c r="L2707" s="66">
        <v>440</v>
      </c>
      <c r="M2707" s="66">
        <v>440</v>
      </c>
      <c r="N2707" s="66">
        <f>VLOOKUP(A2707,GIS!A:C,3,0)</f>
        <v>440</v>
      </c>
      <c r="O2707" s="66" t="str">
        <f t="shared" si="550"/>
        <v/>
      </c>
      <c r="P2707" s="66" t="str">
        <f t="shared" si="554"/>
        <v/>
      </c>
      <c r="Q2707" s="66">
        <f t="shared" si="551"/>
        <v>440</v>
      </c>
      <c r="R2707" s="66">
        <f t="shared" si="552"/>
        <v>440</v>
      </c>
      <c r="S2707" s="66">
        <f>Q2707-U2707-SUMIFS(条件付き不可!X:X,条件付き不可!E:E,D2707)</f>
        <v>440</v>
      </c>
      <c r="T2707" s="66">
        <f t="shared" si="555"/>
        <v>440</v>
      </c>
      <c r="U2707" s="66">
        <f>IF(COUNTIFS(条件付き不可!$E:$E,$D2707,条件付き不可!$C:$C,条件付き不可!$V$3)&gt;0,Q2707,SUMIFS(条件付き不可!$L:$L,条件付き不可!$E:$E,$D2707,条件付き不可!$C:$C,U$1))</f>
        <v>0</v>
      </c>
      <c r="V2707" s="66">
        <f>IF(COUNTIFS(条件付き不可!$E:$E,$D2707,条件付き不可!$C:$C,条件付き不可!$V$5)&gt;0,Q2707,IFERROR(VLOOKUP(D2707,条件付き不可!E:Y,21,0),0))</f>
        <v>0</v>
      </c>
    </row>
    <row r="2708" spans="1:22">
      <c r="A2708" s="53" t="str">
        <f t="shared" si="553"/>
        <v>065148</v>
      </c>
      <c r="B2708" s="53">
        <v>35</v>
      </c>
      <c r="C2708">
        <v>2707</v>
      </c>
      <c r="D2708">
        <v>65148</v>
      </c>
      <c r="E2708" t="s">
        <v>3046</v>
      </c>
      <c r="F2708" t="s">
        <v>1792</v>
      </c>
      <c r="G2708" t="str">
        <f>VLOOKUP(A2708,GIS!A:B,2,0)</f>
        <v>上本郷　上本郷第二小学校</v>
      </c>
      <c r="H2708" t="s">
        <v>1439</v>
      </c>
      <c r="I2708" t="s">
        <v>2622</v>
      </c>
      <c r="J2708" s="66">
        <v>640</v>
      </c>
      <c r="K2708" s="66">
        <v>640</v>
      </c>
      <c r="L2708" s="66">
        <v>640</v>
      </c>
      <c r="M2708" s="66">
        <v>640</v>
      </c>
      <c r="N2708" s="66">
        <f>VLOOKUP(A2708,GIS!A:C,3,0)</f>
        <v>640</v>
      </c>
      <c r="O2708" s="66" t="str">
        <f t="shared" si="550"/>
        <v/>
      </c>
      <c r="P2708" s="66" t="str">
        <f t="shared" si="554"/>
        <v/>
      </c>
      <c r="Q2708" s="66">
        <f t="shared" si="551"/>
        <v>640</v>
      </c>
      <c r="R2708" s="66">
        <f t="shared" si="552"/>
        <v>640</v>
      </c>
      <c r="S2708" s="66">
        <f>Q2708-U2708-SUMIFS(条件付き不可!X:X,条件付き不可!E:E,D2708)</f>
        <v>640</v>
      </c>
      <c r="T2708" s="66">
        <f t="shared" si="555"/>
        <v>640</v>
      </c>
      <c r="U2708" s="66">
        <f>IF(COUNTIFS(条件付き不可!$E:$E,$D2708,条件付き不可!$C:$C,条件付き不可!$V$3)&gt;0,Q2708,SUMIFS(条件付き不可!$L:$L,条件付き不可!$E:$E,$D2708,条件付き不可!$C:$C,U$1))</f>
        <v>0</v>
      </c>
      <c r="V2708" s="66">
        <f>IF(COUNTIFS(条件付き不可!$E:$E,$D2708,条件付き不可!$C:$C,条件付き不可!$V$5)&gt;0,Q2708,IFERROR(VLOOKUP(D2708,条件付き不可!E:Y,21,0),0))</f>
        <v>0</v>
      </c>
    </row>
    <row r="2709" spans="1:22">
      <c r="A2709" s="53" t="str">
        <f t="shared" si="553"/>
        <v>065150</v>
      </c>
      <c r="B2709" s="53">
        <v>35</v>
      </c>
      <c r="C2709">
        <v>2708</v>
      </c>
      <c r="D2709">
        <v>65150</v>
      </c>
      <c r="E2709" t="s">
        <v>3046</v>
      </c>
      <c r="F2709" t="s">
        <v>1792</v>
      </c>
      <c r="G2709" t="str">
        <f>VLOOKUP(A2709,GIS!A:B,2,0)</f>
        <v>上本郷　運動公園</v>
      </c>
      <c r="H2709" t="s">
        <v>1439</v>
      </c>
      <c r="I2709" t="s">
        <v>2622</v>
      </c>
      <c r="J2709" s="66">
        <v>500</v>
      </c>
      <c r="K2709" s="66">
        <v>500</v>
      </c>
      <c r="L2709" s="66">
        <v>500</v>
      </c>
      <c r="M2709" s="66">
        <v>500</v>
      </c>
      <c r="N2709" s="66">
        <f>VLOOKUP(A2709,GIS!A:C,3,0)</f>
        <v>500</v>
      </c>
      <c r="O2709" s="66" t="str">
        <f t="shared" si="550"/>
        <v/>
      </c>
      <c r="P2709" s="66" t="str">
        <f t="shared" si="554"/>
        <v/>
      </c>
      <c r="Q2709" s="66">
        <f t="shared" si="551"/>
        <v>500</v>
      </c>
      <c r="R2709" s="66">
        <f t="shared" si="552"/>
        <v>500</v>
      </c>
      <c r="S2709" s="66">
        <f>Q2709-U2709-SUMIFS(条件付き不可!X:X,条件付き不可!E:E,D2709)</f>
        <v>500</v>
      </c>
      <c r="T2709" s="66">
        <f t="shared" si="555"/>
        <v>500</v>
      </c>
      <c r="U2709" s="66">
        <f>IF(COUNTIFS(条件付き不可!$E:$E,$D2709,条件付き不可!$C:$C,条件付き不可!$V$3)&gt;0,Q2709,SUMIFS(条件付き不可!$L:$L,条件付き不可!$E:$E,$D2709,条件付き不可!$C:$C,U$1))</f>
        <v>0</v>
      </c>
      <c r="V2709" s="66">
        <f>IF(COUNTIFS(条件付き不可!$E:$E,$D2709,条件付き不可!$C:$C,条件付き不可!$V$5)&gt;0,Q2709,IFERROR(VLOOKUP(D2709,条件付き不可!E:Y,21,0),0))</f>
        <v>0</v>
      </c>
    </row>
    <row r="2710" spans="1:22">
      <c r="A2710" s="53" t="str">
        <f t="shared" si="553"/>
        <v>065167</v>
      </c>
      <c r="B2710" s="53">
        <v>35</v>
      </c>
      <c r="C2710">
        <v>2709</v>
      </c>
      <c r="D2710">
        <v>65167</v>
      </c>
      <c r="E2710" t="s">
        <v>3046</v>
      </c>
      <c r="F2710" t="s">
        <v>1792</v>
      </c>
      <c r="G2710" t="str">
        <f>VLOOKUP(A2710,GIS!A:B,2,0)</f>
        <v>中和倉　千駄堀</v>
      </c>
      <c r="H2710" t="s">
        <v>1439</v>
      </c>
      <c r="I2710" t="s">
        <v>2622</v>
      </c>
      <c r="J2710" s="66">
        <v>330</v>
      </c>
      <c r="K2710" s="66">
        <v>330</v>
      </c>
      <c r="L2710" s="66">
        <v>330</v>
      </c>
      <c r="M2710" s="66">
        <v>330</v>
      </c>
      <c r="N2710" s="66">
        <f>VLOOKUP(A2710,GIS!A:C,3,0)</f>
        <v>330</v>
      </c>
      <c r="O2710" s="66" t="str">
        <f t="shared" ref="O2710:O2772" si="556">IF(J2710=N2710,"","✕")</f>
        <v/>
      </c>
      <c r="P2710" s="66" t="str">
        <f t="shared" si="554"/>
        <v/>
      </c>
      <c r="Q2710" s="66">
        <f t="shared" ref="Q2710:Q2772" si="557">N2710</f>
        <v>330</v>
      </c>
      <c r="R2710" s="66">
        <f t="shared" ref="R2710:R2772" si="558">Q2710-U2710</f>
        <v>330</v>
      </c>
      <c r="S2710" s="66">
        <f>Q2710-U2710-SUMIFS(条件付き不可!X:X,条件付き不可!E:E,D2710)</f>
        <v>330</v>
      </c>
      <c r="T2710" s="66">
        <f t="shared" si="555"/>
        <v>330</v>
      </c>
      <c r="U2710" s="66">
        <f>IF(COUNTIFS(条件付き不可!$E:$E,$D2710,条件付き不可!$C:$C,条件付き不可!$V$3)&gt;0,Q2710,SUMIFS(条件付き不可!$L:$L,条件付き不可!$E:$E,$D2710,条件付き不可!$C:$C,U$1))</f>
        <v>0</v>
      </c>
      <c r="V2710" s="66">
        <f>IF(COUNTIFS(条件付き不可!$E:$E,$D2710,条件付き不可!$C:$C,条件付き不可!$V$5)&gt;0,Q2710,IFERROR(VLOOKUP(D2710,条件付き不可!E:Y,21,0),0))</f>
        <v>0</v>
      </c>
    </row>
    <row r="2711" spans="1:22">
      <c r="A2711" s="53" t="str">
        <f t="shared" si="553"/>
        <v>065151</v>
      </c>
      <c r="B2711" s="53">
        <v>35</v>
      </c>
      <c r="C2711">
        <v>2710</v>
      </c>
      <c r="D2711">
        <v>65151</v>
      </c>
      <c r="E2711" t="s">
        <v>3046</v>
      </c>
      <c r="F2711" t="s">
        <v>1792</v>
      </c>
      <c r="G2711" t="str">
        <f>VLOOKUP(A2711,GIS!A:B,2,0)</f>
        <v>上本郷　北台A</v>
      </c>
      <c r="H2711" t="s">
        <v>1439</v>
      </c>
      <c r="I2711" t="s">
        <v>2622</v>
      </c>
      <c r="J2711" s="66">
        <v>640</v>
      </c>
      <c r="K2711" s="66">
        <v>640</v>
      </c>
      <c r="L2711" s="66">
        <v>640</v>
      </c>
      <c r="M2711" s="66">
        <v>640</v>
      </c>
      <c r="N2711" s="66">
        <f>VLOOKUP(A2711,GIS!A:C,3,0)</f>
        <v>640</v>
      </c>
      <c r="O2711" s="66" t="str">
        <f t="shared" si="556"/>
        <v/>
      </c>
      <c r="P2711" s="66" t="str">
        <f t="shared" si="554"/>
        <v/>
      </c>
      <c r="Q2711" s="66">
        <f t="shared" si="557"/>
        <v>640</v>
      </c>
      <c r="R2711" s="66">
        <f t="shared" si="558"/>
        <v>640</v>
      </c>
      <c r="S2711" s="66">
        <f>Q2711-U2711-SUMIFS(条件付き不可!X:X,条件付き不可!E:E,D2711)</f>
        <v>640</v>
      </c>
      <c r="T2711" s="66">
        <f t="shared" si="555"/>
        <v>640</v>
      </c>
      <c r="U2711" s="66">
        <f>IF(COUNTIFS(条件付き不可!$E:$E,$D2711,条件付き不可!$C:$C,条件付き不可!$V$3)&gt;0,Q2711,SUMIFS(条件付き不可!$L:$L,条件付き不可!$E:$E,$D2711,条件付き不可!$C:$C,U$1))</f>
        <v>0</v>
      </c>
      <c r="V2711" s="66">
        <f>IF(COUNTIFS(条件付き不可!$E:$E,$D2711,条件付き不可!$C:$C,条件付き不可!$V$5)&gt;0,Q2711,IFERROR(VLOOKUP(D2711,条件付き不可!E:Y,21,0),0))</f>
        <v>0</v>
      </c>
    </row>
    <row r="2712" spans="1:22">
      <c r="A2712" s="53" t="str">
        <f t="shared" si="553"/>
        <v>065168</v>
      </c>
      <c r="B2712" s="53">
        <v>35</v>
      </c>
      <c r="C2712">
        <v>2711</v>
      </c>
      <c r="D2712">
        <v>65168</v>
      </c>
      <c r="E2712" t="s">
        <v>3046</v>
      </c>
      <c r="F2712" t="s">
        <v>1792</v>
      </c>
      <c r="G2712" t="str">
        <f>VLOOKUP(A2712,GIS!A:B,2,0)</f>
        <v>上本郷　北台B</v>
      </c>
      <c r="H2712" t="s">
        <v>1439</v>
      </c>
      <c r="I2712" t="s">
        <v>2622</v>
      </c>
      <c r="J2712" s="66">
        <v>390</v>
      </c>
      <c r="K2712" s="66">
        <v>390</v>
      </c>
      <c r="L2712" s="66">
        <v>390</v>
      </c>
      <c r="M2712" s="66">
        <v>390</v>
      </c>
      <c r="N2712" s="66">
        <f>VLOOKUP(A2712,GIS!A:C,3,0)</f>
        <v>390</v>
      </c>
      <c r="O2712" s="66" t="str">
        <f t="shared" si="556"/>
        <v/>
      </c>
      <c r="P2712" s="66" t="str">
        <f t="shared" si="554"/>
        <v/>
      </c>
      <c r="Q2712" s="66">
        <f t="shared" si="557"/>
        <v>390</v>
      </c>
      <c r="R2712" s="66">
        <f t="shared" si="558"/>
        <v>390</v>
      </c>
      <c r="S2712" s="66">
        <f>Q2712-U2712-SUMIFS(条件付き不可!X:X,条件付き不可!E:E,D2712)</f>
        <v>390</v>
      </c>
      <c r="T2712" s="66">
        <f t="shared" si="555"/>
        <v>390</v>
      </c>
      <c r="U2712" s="66">
        <f>IF(COUNTIFS(条件付き不可!$E:$E,$D2712,条件付き不可!$C:$C,条件付き不可!$V$3)&gt;0,Q2712,SUMIFS(条件付き不可!$L:$L,条件付き不可!$E:$E,$D2712,条件付き不可!$C:$C,U$1))</f>
        <v>0</v>
      </c>
      <c r="V2712" s="66">
        <f>IF(COUNTIFS(条件付き不可!$E:$E,$D2712,条件付き不可!$C:$C,条件付き不可!$V$5)&gt;0,Q2712,IFERROR(VLOOKUP(D2712,条件付き不可!E:Y,21,0),0))</f>
        <v>0</v>
      </c>
    </row>
    <row r="2713" spans="1:22">
      <c r="A2713" s="53" t="str">
        <f t="shared" si="553"/>
        <v>065152</v>
      </c>
      <c r="B2713" s="53">
        <v>35</v>
      </c>
      <c r="C2713">
        <v>2712</v>
      </c>
      <c r="D2713">
        <v>65152</v>
      </c>
      <c r="E2713" t="s">
        <v>3046</v>
      </c>
      <c r="F2713" t="s">
        <v>1792</v>
      </c>
      <c r="G2713" t="str">
        <f>VLOOKUP(A2713,GIS!A:B,2,0)</f>
        <v>上本郷　前田公園</v>
      </c>
      <c r="H2713" t="s">
        <v>1439</v>
      </c>
      <c r="I2713" t="s">
        <v>2622</v>
      </c>
      <c r="J2713" s="66">
        <v>620</v>
      </c>
      <c r="K2713" s="66">
        <v>620</v>
      </c>
      <c r="L2713" s="66">
        <v>620</v>
      </c>
      <c r="M2713" s="66">
        <v>620</v>
      </c>
      <c r="N2713" s="66">
        <f>VLOOKUP(A2713,GIS!A:C,3,0)</f>
        <v>620</v>
      </c>
      <c r="O2713" s="66" t="str">
        <f t="shared" si="556"/>
        <v/>
      </c>
      <c r="P2713" s="66" t="str">
        <f t="shared" si="554"/>
        <v/>
      </c>
      <c r="Q2713" s="66">
        <f t="shared" si="557"/>
        <v>620</v>
      </c>
      <c r="R2713" s="66">
        <f t="shared" si="558"/>
        <v>620</v>
      </c>
      <c r="S2713" s="66">
        <f>Q2713-U2713-SUMIFS(条件付き不可!X:X,条件付き不可!E:E,D2713)</f>
        <v>620</v>
      </c>
      <c r="T2713" s="66">
        <f t="shared" si="555"/>
        <v>620</v>
      </c>
      <c r="U2713" s="66">
        <f>IF(COUNTIFS(条件付き不可!$E:$E,$D2713,条件付き不可!$C:$C,条件付き不可!$V$3)&gt;0,Q2713,SUMIFS(条件付き不可!$L:$L,条件付き不可!$E:$E,$D2713,条件付き不可!$C:$C,U$1))</f>
        <v>0</v>
      </c>
      <c r="V2713" s="66">
        <f>IF(COUNTIFS(条件付き不可!$E:$E,$D2713,条件付き不可!$C:$C,条件付き不可!$V$5)&gt;0,Q2713,IFERROR(VLOOKUP(D2713,条件付き不可!E:Y,21,0),0))</f>
        <v>0</v>
      </c>
    </row>
    <row r="2714" spans="1:22">
      <c r="A2714" s="53" t="str">
        <f t="shared" si="553"/>
        <v>065153</v>
      </c>
      <c r="B2714" s="53">
        <v>35</v>
      </c>
      <c r="C2714">
        <v>2713</v>
      </c>
      <c r="D2714">
        <v>65153</v>
      </c>
      <c r="E2714" t="s">
        <v>3046</v>
      </c>
      <c r="F2714" t="s">
        <v>1792</v>
      </c>
      <c r="G2714" t="str">
        <f>VLOOKUP(A2714,GIS!A:B,2,0)</f>
        <v>千駄堀　松戸高校</v>
      </c>
      <c r="H2714" t="s">
        <v>1439</v>
      </c>
      <c r="I2714" t="s">
        <v>2622</v>
      </c>
      <c r="J2714" s="66">
        <v>550</v>
      </c>
      <c r="K2714" s="66">
        <v>550</v>
      </c>
      <c r="L2714" s="66">
        <v>550</v>
      </c>
      <c r="M2714" s="66">
        <v>550</v>
      </c>
      <c r="N2714" s="66">
        <f>VLOOKUP(A2714,GIS!A:C,3,0)</f>
        <v>550</v>
      </c>
      <c r="O2714" s="66" t="str">
        <f t="shared" si="556"/>
        <v/>
      </c>
      <c r="P2714" s="66" t="str">
        <f t="shared" si="554"/>
        <v/>
      </c>
      <c r="Q2714" s="66">
        <f t="shared" si="557"/>
        <v>550</v>
      </c>
      <c r="R2714" s="66">
        <f t="shared" si="558"/>
        <v>550</v>
      </c>
      <c r="S2714" s="66">
        <f>Q2714-U2714-SUMIFS(条件付き不可!X:X,条件付き不可!E:E,D2714)</f>
        <v>550</v>
      </c>
      <c r="T2714" s="66">
        <f t="shared" si="555"/>
        <v>550</v>
      </c>
      <c r="U2714" s="66">
        <f>IF(COUNTIFS(条件付き不可!$E:$E,$D2714,条件付き不可!$C:$C,条件付き不可!$V$3)&gt;0,Q2714,SUMIFS(条件付き不可!$L:$L,条件付き不可!$E:$E,$D2714,条件付き不可!$C:$C,U$1))</f>
        <v>0</v>
      </c>
      <c r="V2714" s="66">
        <f>IF(COUNTIFS(条件付き不可!$E:$E,$D2714,条件付き不可!$C:$C,条件付き不可!$V$5)&gt;0,Q2714,IFERROR(VLOOKUP(D2714,条件付き不可!E:Y,21,0),0))</f>
        <v>0</v>
      </c>
    </row>
    <row r="2715" spans="1:22">
      <c r="A2715" s="53" t="str">
        <f t="shared" si="553"/>
        <v>065156</v>
      </c>
      <c r="B2715" s="53">
        <v>35</v>
      </c>
      <c r="C2715">
        <v>2714</v>
      </c>
      <c r="D2715">
        <v>65156</v>
      </c>
      <c r="E2715" t="s">
        <v>3046</v>
      </c>
      <c r="F2715" t="s">
        <v>1792</v>
      </c>
      <c r="G2715" t="str">
        <f>VLOOKUP(A2715,GIS!A:B,2,0)</f>
        <v>上本郷　松ヶ丘団地</v>
      </c>
      <c r="H2715" t="s">
        <v>1439</v>
      </c>
      <c r="I2715" t="s">
        <v>2622</v>
      </c>
      <c r="J2715" s="66">
        <v>590</v>
      </c>
      <c r="K2715" s="66">
        <v>590</v>
      </c>
      <c r="L2715" s="66">
        <v>590</v>
      </c>
      <c r="M2715" s="66">
        <v>590</v>
      </c>
      <c r="N2715" s="66">
        <f>VLOOKUP(A2715,GIS!A:C,3,0)</f>
        <v>590</v>
      </c>
      <c r="O2715" s="66" t="str">
        <f t="shared" si="556"/>
        <v/>
      </c>
      <c r="P2715" s="66" t="str">
        <f t="shared" si="554"/>
        <v/>
      </c>
      <c r="Q2715" s="66">
        <f t="shared" si="557"/>
        <v>590</v>
      </c>
      <c r="R2715" s="66">
        <f t="shared" si="558"/>
        <v>590</v>
      </c>
      <c r="S2715" s="66">
        <f>Q2715-U2715-SUMIFS(条件付き不可!X:X,条件付き不可!E:E,D2715)</f>
        <v>590</v>
      </c>
      <c r="T2715" s="66">
        <f t="shared" si="555"/>
        <v>590</v>
      </c>
      <c r="U2715" s="66">
        <f>IF(COUNTIFS(条件付き不可!$E:$E,$D2715,条件付き不可!$C:$C,条件付き不可!$V$3)&gt;0,Q2715,SUMIFS(条件付き不可!$L:$L,条件付き不可!$E:$E,$D2715,条件付き不可!$C:$C,U$1))</f>
        <v>0</v>
      </c>
      <c r="V2715" s="66">
        <f>IF(COUNTIFS(条件付き不可!$E:$E,$D2715,条件付き不可!$C:$C,条件付き不可!$V$5)&gt;0,Q2715,IFERROR(VLOOKUP(D2715,条件付き不可!E:Y,21,0),0))</f>
        <v>0</v>
      </c>
    </row>
    <row r="2716" spans="1:22">
      <c r="A2716" s="53" t="str">
        <f t="shared" si="553"/>
        <v>065157</v>
      </c>
      <c r="B2716" s="53">
        <v>35</v>
      </c>
      <c r="C2716">
        <v>2715</v>
      </c>
      <c r="D2716">
        <v>65157</v>
      </c>
      <c r="E2716" t="s">
        <v>3046</v>
      </c>
      <c r="F2716" t="s">
        <v>1801</v>
      </c>
      <c r="G2716" t="str">
        <f>VLOOKUP(A2716,GIS!A:B,2,0)</f>
        <v>新作</v>
      </c>
      <c r="H2716" t="s">
        <v>1439</v>
      </c>
      <c r="I2716" t="s">
        <v>2622</v>
      </c>
      <c r="J2716" s="66">
        <v>320</v>
      </c>
      <c r="K2716" s="66">
        <v>320</v>
      </c>
      <c r="L2716" s="66">
        <v>320</v>
      </c>
      <c r="M2716" s="66">
        <v>320</v>
      </c>
      <c r="N2716" s="66">
        <f>VLOOKUP(A2716,GIS!A:C,3,0)</f>
        <v>320</v>
      </c>
      <c r="O2716" s="66" t="str">
        <f t="shared" si="556"/>
        <v/>
      </c>
      <c r="P2716" s="66" t="str">
        <f t="shared" si="554"/>
        <v/>
      </c>
      <c r="Q2716" s="66">
        <f t="shared" si="557"/>
        <v>320</v>
      </c>
      <c r="R2716" s="66">
        <f t="shared" si="558"/>
        <v>320</v>
      </c>
      <c r="S2716" s="66">
        <f>Q2716-U2716-SUMIFS(条件付き不可!X:X,条件付き不可!E:E,D2716)</f>
        <v>320</v>
      </c>
      <c r="T2716" s="66">
        <f t="shared" si="555"/>
        <v>320</v>
      </c>
      <c r="U2716" s="66">
        <f>IF(COUNTIFS(条件付き不可!$E:$E,$D2716,条件付き不可!$C:$C,条件付き不可!$V$3)&gt;0,Q2716,SUMIFS(条件付き不可!$L:$L,条件付き不可!$E:$E,$D2716,条件付き不可!$C:$C,U$1))</f>
        <v>0</v>
      </c>
      <c r="V2716" s="66">
        <f>IF(COUNTIFS(条件付き不可!$E:$E,$D2716,条件付き不可!$C:$C,条件付き不可!$V$5)&gt;0,Q2716,IFERROR(VLOOKUP(D2716,条件付き不可!E:Y,21,0),0))</f>
        <v>0</v>
      </c>
    </row>
    <row r="2717" spans="1:22">
      <c r="A2717" s="53" t="str">
        <f t="shared" si="553"/>
        <v>065158</v>
      </c>
      <c r="B2717" s="53">
        <v>35</v>
      </c>
      <c r="C2717">
        <v>2716</v>
      </c>
      <c r="D2717">
        <v>65158</v>
      </c>
      <c r="E2717" t="s">
        <v>3046</v>
      </c>
      <c r="F2717" t="s">
        <v>1801</v>
      </c>
      <c r="G2717" t="str">
        <f>VLOOKUP(A2717,GIS!A:B,2,0)</f>
        <v>新作　プロムナ－ド北松戸</v>
      </c>
      <c r="H2717" t="s">
        <v>1439</v>
      </c>
      <c r="I2717" t="s">
        <v>2622</v>
      </c>
      <c r="J2717" s="66">
        <v>570</v>
      </c>
      <c r="K2717" s="66">
        <v>570</v>
      </c>
      <c r="L2717" s="66">
        <v>570</v>
      </c>
      <c r="M2717" s="66">
        <v>570</v>
      </c>
      <c r="N2717" s="66">
        <f>VLOOKUP(A2717,GIS!A:C,3,0)</f>
        <v>570</v>
      </c>
      <c r="O2717" s="66" t="str">
        <f t="shared" si="556"/>
        <v/>
      </c>
      <c r="P2717" s="66" t="str">
        <f t="shared" si="554"/>
        <v/>
      </c>
      <c r="Q2717" s="66">
        <f t="shared" si="557"/>
        <v>570</v>
      </c>
      <c r="R2717" s="66">
        <f t="shared" si="558"/>
        <v>570</v>
      </c>
      <c r="S2717" s="66">
        <f>Q2717-U2717-SUMIFS(条件付き不可!X:X,条件付き不可!E:E,D2717)</f>
        <v>570</v>
      </c>
      <c r="T2717" s="66">
        <f t="shared" si="555"/>
        <v>570</v>
      </c>
      <c r="U2717" s="66">
        <f>IF(COUNTIFS(条件付き不可!$E:$E,$D2717,条件付き不可!$C:$C,条件付き不可!$V$3)&gt;0,Q2717,SUMIFS(条件付き不可!$L:$L,条件付き不可!$E:$E,$D2717,条件付き不可!$C:$C,U$1))</f>
        <v>0</v>
      </c>
      <c r="V2717" s="66">
        <f>IF(COUNTIFS(条件付き不可!$E:$E,$D2717,条件付き不可!$C:$C,条件付き不可!$V$5)&gt;0,Q2717,IFERROR(VLOOKUP(D2717,条件付き不可!E:Y,21,0),0))</f>
        <v>0</v>
      </c>
    </row>
    <row r="2718" spans="1:22">
      <c r="A2718" s="53" t="str">
        <f t="shared" ref="A2718:A2780" si="559">TEXT(D2718,"000000")</f>
        <v>065159</v>
      </c>
      <c r="B2718" s="53">
        <v>35</v>
      </c>
      <c r="C2718">
        <v>2717</v>
      </c>
      <c r="D2718">
        <v>65159</v>
      </c>
      <c r="E2718" t="s">
        <v>3046</v>
      </c>
      <c r="F2718" t="s">
        <v>1801</v>
      </c>
      <c r="G2718" t="str">
        <f>VLOOKUP(A2718,GIS!A:B,2,0)</f>
        <v>中和倉　寒風沖</v>
      </c>
      <c r="H2718" t="s">
        <v>1439</v>
      </c>
      <c r="I2718" t="s">
        <v>2622</v>
      </c>
      <c r="J2718" s="66">
        <v>520</v>
      </c>
      <c r="K2718" s="66">
        <v>520</v>
      </c>
      <c r="L2718" s="66">
        <v>520</v>
      </c>
      <c r="M2718" s="66">
        <v>520</v>
      </c>
      <c r="N2718" s="66">
        <f>VLOOKUP(A2718,GIS!A:C,3,0)</f>
        <v>520</v>
      </c>
      <c r="O2718" s="66" t="str">
        <f t="shared" si="556"/>
        <v/>
      </c>
      <c r="P2718" s="66" t="str">
        <f t="shared" si="554"/>
        <v/>
      </c>
      <c r="Q2718" s="66">
        <f t="shared" si="557"/>
        <v>520</v>
      </c>
      <c r="R2718" s="66">
        <f t="shared" si="558"/>
        <v>520</v>
      </c>
      <c r="S2718" s="66">
        <f>Q2718-U2718-SUMIFS(条件付き不可!X:X,条件付き不可!E:E,D2718)</f>
        <v>520</v>
      </c>
      <c r="T2718" s="66">
        <f t="shared" si="555"/>
        <v>520</v>
      </c>
      <c r="U2718" s="66">
        <f>IF(COUNTIFS(条件付き不可!$E:$E,$D2718,条件付き不可!$C:$C,条件付き不可!$V$3)&gt;0,Q2718,SUMIFS(条件付き不可!$L:$L,条件付き不可!$E:$E,$D2718,条件付き不可!$C:$C,U$1))</f>
        <v>0</v>
      </c>
      <c r="V2718" s="66">
        <f>IF(COUNTIFS(条件付き不可!$E:$E,$D2718,条件付き不可!$C:$C,条件付き不可!$V$5)&gt;0,Q2718,IFERROR(VLOOKUP(D2718,条件付き不可!E:Y,21,0),0))</f>
        <v>0</v>
      </c>
    </row>
    <row r="2719" spans="1:22">
      <c r="A2719" s="53" t="str">
        <f t="shared" si="559"/>
        <v>065160</v>
      </c>
      <c r="B2719" s="53">
        <v>35</v>
      </c>
      <c r="C2719">
        <v>2718</v>
      </c>
      <c r="D2719">
        <v>65160</v>
      </c>
      <c r="E2719" t="s">
        <v>3046</v>
      </c>
      <c r="F2719" t="s">
        <v>1801</v>
      </c>
      <c r="G2719" t="str">
        <f>VLOOKUP(A2719,GIS!A:B,2,0)</f>
        <v>中和倉　宮の後　内畑</v>
      </c>
      <c r="H2719" t="s">
        <v>1439</v>
      </c>
      <c r="I2719" t="s">
        <v>2622</v>
      </c>
      <c r="J2719" s="66">
        <v>370</v>
      </c>
      <c r="K2719" s="66">
        <v>370</v>
      </c>
      <c r="L2719" s="66">
        <v>370</v>
      </c>
      <c r="M2719" s="66">
        <v>370</v>
      </c>
      <c r="N2719" s="66">
        <f>VLOOKUP(A2719,GIS!A:C,3,0)</f>
        <v>370</v>
      </c>
      <c r="O2719" s="66" t="str">
        <f t="shared" si="556"/>
        <v/>
      </c>
      <c r="P2719" s="66" t="str">
        <f t="shared" si="554"/>
        <v/>
      </c>
      <c r="Q2719" s="66">
        <f t="shared" si="557"/>
        <v>370</v>
      </c>
      <c r="R2719" s="66">
        <f t="shared" si="558"/>
        <v>370</v>
      </c>
      <c r="S2719" s="66">
        <f>Q2719-U2719-SUMIFS(条件付き不可!X:X,条件付き不可!E:E,D2719)</f>
        <v>370</v>
      </c>
      <c r="T2719" s="66">
        <f t="shared" si="555"/>
        <v>370</v>
      </c>
      <c r="U2719" s="66">
        <f>IF(COUNTIFS(条件付き不可!$E:$E,$D2719,条件付き不可!$C:$C,条件付き不可!$V$3)&gt;0,Q2719,SUMIFS(条件付き不可!$L:$L,条件付き不可!$E:$E,$D2719,条件付き不可!$C:$C,U$1))</f>
        <v>0</v>
      </c>
      <c r="V2719" s="66">
        <f>IF(COUNTIFS(条件付き不可!$E:$E,$D2719,条件付き不可!$C:$C,条件付き不可!$V$5)&gt;0,Q2719,IFERROR(VLOOKUP(D2719,条件付き不可!E:Y,21,0),0))</f>
        <v>0</v>
      </c>
    </row>
    <row r="2720" spans="1:22">
      <c r="A2720" s="53" t="str">
        <f t="shared" si="559"/>
        <v>065161</v>
      </c>
      <c r="B2720" s="53">
        <v>35</v>
      </c>
      <c r="C2720">
        <v>2719</v>
      </c>
      <c r="D2720">
        <v>65161</v>
      </c>
      <c r="E2720" t="s">
        <v>3046</v>
      </c>
      <c r="F2720" t="s">
        <v>1801</v>
      </c>
      <c r="G2720" t="str">
        <f>VLOOKUP(A2720,GIS!A:B,2,0)</f>
        <v>中和倉　向山</v>
      </c>
      <c r="H2720" t="s">
        <v>1439</v>
      </c>
      <c r="I2720" t="s">
        <v>2622</v>
      </c>
      <c r="J2720" s="66">
        <v>395</v>
      </c>
      <c r="K2720" s="66">
        <v>395</v>
      </c>
      <c r="L2720" s="66">
        <v>395</v>
      </c>
      <c r="M2720" s="66">
        <v>395</v>
      </c>
      <c r="N2720" s="66">
        <f>VLOOKUP(A2720,GIS!A:C,3,0)</f>
        <v>395</v>
      </c>
      <c r="O2720" s="66" t="str">
        <f t="shared" si="556"/>
        <v/>
      </c>
      <c r="P2720" s="66" t="str">
        <f t="shared" si="554"/>
        <v/>
      </c>
      <c r="Q2720" s="66">
        <f t="shared" si="557"/>
        <v>395</v>
      </c>
      <c r="R2720" s="66">
        <f t="shared" si="558"/>
        <v>395</v>
      </c>
      <c r="S2720" s="66">
        <f>Q2720-U2720-SUMIFS(条件付き不可!X:X,条件付き不可!E:E,D2720)</f>
        <v>395</v>
      </c>
      <c r="T2720" s="66">
        <f t="shared" si="555"/>
        <v>395</v>
      </c>
      <c r="U2720" s="66">
        <f>IF(COUNTIFS(条件付き不可!$E:$E,$D2720,条件付き不可!$C:$C,条件付き不可!$V$3)&gt;0,Q2720,SUMIFS(条件付き不可!$L:$L,条件付き不可!$E:$E,$D2720,条件付き不可!$C:$C,U$1))</f>
        <v>0</v>
      </c>
      <c r="V2720" s="66">
        <f>IF(COUNTIFS(条件付き不可!$E:$E,$D2720,条件付き不可!$C:$C,条件付き不可!$V$5)&gt;0,Q2720,IFERROR(VLOOKUP(D2720,条件付き不可!E:Y,21,0),0))</f>
        <v>0</v>
      </c>
    </row>
    <row r="2721" spans="1:22">
      <c r="A2721" s="53" t="str">
        <f t="shared" si="559"/>
        <v>065162</v>
      </c>
      <c r="B2721" s="53">
        <v>35</v>
      </c>
      <c r="C2721">
        <v>2720</v>
      </c>
      <c r="D2721">
        <v>65162</v>
      </c>
      <c r="E2721" t="s">
        <v>3046</v>
      </c>
      <c r="F2721" t="s">
        <v>1801</v>
      </c>
      <c r="G2721" t="str">
        <f>VLOOKUP(A2721,GIS!A:B,2,0)</f>
        <v>中和倉公園</v>
      </c>
      <c r="H2721" t="s">
        <v>1439</v>
      </c>
      <c r="I2721" t="s">
        <v>2622</v>
      </c>
      <c r="J2721" s="66">
        <v>440</v>
      </c>
      <c r="K2721" s="66">
        <v>440</v>
      </c>
      <c r="L2721" s="66">
        <v>440</v>
      </c>
      <c r="M2721" s="66">
        <v>440</v>
      </c>
      <c r="N2721" s="66">
        <f>VLOOKUP(A2721,GIS!A:C,3,0)</f>
        <v>440</v>
      </c>
      <c r="O2721" s="66" t="str">
        <f t="shared" si="556"/>
        <v/>
      </c>
      <c r="P2721" s="66" t="str">
        <f t="shared" si="554"/>
        <v/>
      </c>
      <c r="Q2721" s="66">
        <f t="shared" si="557"/>
        <v>440</v>
      </c>
      <c r="R2721" s="66">
        <f t="shared" si="558"/>
        <v>440</v>
      </c>
      <c r="S2721" s="66">
        <f>Q2721-U2721-SUMIFS(条件付き不可!X:X,条件付き不可!E:E,D2721)</f>
        <v>440</v>
      </c>
      <c r="T2721" s="66">
        <f t="shared" si="555"/>
        <v>440</v>
      </c>
      <c r="U2721" s="66">
        <f>IF(COUNTIFS(条件付き不可!$E:$E,$D2721,条件付き不可!$C:$C,条件付き不可!$V$3)&gt;0,Q2721,SUMIFS(条件付き不可!$L:$L,条件付き不可!$E:$E,$D2721,条件付き不可!$C:$C,U$1))</f>
        <v>0</v>
      </c>
      <c r="V2721" s="66">
        <f>IF(COUNTIFS(条件付き不可!$E:$E,$D2721,条件付き不可!$C:$C,条件付き不可!$V$5)&gt;0,Q2721,IFERROR(VLOOKUP(D2721,条件付き不可!E:Y,21,0),0))</f>
        <v>0</v>
      </c>
    </row>
    <row r="2722" spans="1:22">
      <c r="A2722" s="53" t="str">
        <f t="shared" si="559"/>
        <v>065163</v>
      </c>
      <c r="B2722" s="53">
        <v>35</v>
      </c>
      <c r="C2722">
        <v>2721</v>
      </c>
      <c r="D2722">
        <v>65163</v>
      </c>
      <c r="E2722" t="s">
        <v>3046</v>
      </c>
      <c r="F2722" t="s">
        <v>1801</v>
      </c>
      <c r="G2722" t="str">
        <f>VLOOKUP(A2722,GIS!A:B,2,0)</f>
        <v>中根殿山公園</v>
      </c>
      <c r="H2722" t="s">
        <v>1439</v>
      </c>
      <c r="I2722" t="s">
        <v>2622</v>
      </c>
      <c r="J2722" s="66">
        <v>505</v>
      </c>
      <c r="K2722" s="66">
        <v>505</v>
      </c>
      <c r="L2722" s="66">
        <v>505</v>
      </c>
      <c r="M2722" s="66">
        <v>505</v>
      </c>
      <c r="N2722" s="66">
        <f>VLOOKUP(A2722,GIS!A:C,3,0)</f>
        <v>505</v>
      </c>
      <c r="O2722" s="66" t="str">
        <f t="shared" si="556"/>
        <v/>
      </c>
      <c r="P2722" s="66" t="str">
        <f t="shared" si="554"/>
        <v/>
      </c>
      <c r="Q2722" s="66">
        <f t="shared" si="557"/>
        <v>505</v>
      </c>
      <c r="R2722" s="66">
        <f t="shared" si="558"/>
        <v>505</v>
      </c>
      <c r="S2722" s="66">
        <f>Q2722-U2722-SUMIFS(条件付き不可!X:X,条件付き不可!E:E,D2722)</f>
        <v>505</v>
      </c>
      <c r="T2722" s="66">
        <f t="shared" si="555"/>
        <v>505</v>
      </c>
      <c r="U2722" s="66">
        <f>IF(COUNTIFS(条件付き不可!$E:$E,$D2722,条件付き不可!$C:$C,条件付き不可!$V$3)&gt;0,Q2722,SUMIFS(条件付き不可!$L:$L,条件付き不可!$E:$E,$D2722,条件付き不可!$C:$C,U$1))</f>
        <v>0</v>
      </c>
      <c r="V2722" s="66">
        <f>IF(COUNTIFS(条件付き不可!$E:$E,$D2722,条件付き不可!$C:$C,条件付き不可!$V$5)&gt;0,Q2722,IFERROR(VLOOKUP(D2722,条件付き不可!E:Y,21,0),0))</f>
        <v>0</v>
      </c>
    </row>
    <row r="2723" spans="1:22">
      <c r="A2723" s="53" t="str">
        <f t="shared" si="559"/>
        <v>065164</v>
      </c>
      <c r="B2723" s="53">
        <v>35</v>
      </c>
      <c r="C2723">
        <v>2722</v>
      </c>
      <c r="D2723">
        <v>65164</v>
      </c>
      <c r="E2723" t="s">
        <v>3046</v>
      </c>
      <c r="F2723" t="s">
        <v>1801</v>
      </c>
      <c r="G2723" t="str">
        <f>VLOOKUP(A2723,GIS!A:B,2,0)</f>
        <v>馬橋西条　中根</v>
      </c>
      <c r="H2723" t="s">
        <v>1439</v>
      </c>
      <c r="I2723" t="s">
        <v>2622</v>
      </c>
      <c r="J2723" s="66">
        <v>575</v>
      </c>
      <c r="K2723" s="66">
        <v>575</v>
      </c>
      <c r="L2723" s="66">
        <v>575</v>
      </c>
      <c r="M2723" s="66">
        <v>575</v>
      </c>
      <c r="N2723" s="66">
        <f>VLOOKUP(A2723,GIS!A:C,3,0)</f>
        <v>575</v>
      </c>
      <c r="O2723" s="66" t="str">
        <f t="shared" si="556"/>
        <v/>
      </c>
      <c r="P2723" s="66" t="str">
        <f t="shared" si="554"/>
        <v/>
      </c>
      <c r="Q2723" s="66">
        <f t="shared" si="557"/>
        <v>575</v>
      </c>
      <c r="R2723" s="66">
        <f t="shared" si="558"/>
        <v>575</v>
      </c>
      <c r="S2723" s="66">
        <f>Q2723-U2723-SUMIFS(条件付き不可!X:X,条件付き不可!E:E,D2723)</f>
        <v>575</v>
      </c>
      <c r="T2723" s="66">
        <f t="shared" si="555"/>
        <v>575</v>
      </c>
      <c r="U2723" s="66">
        <f>IF(COUNTIFS(条件付き不可!$E:$E,$D2723,条件付き不可!$C:$C,条件付き不可!$V$3)&gt;0,Q2723,SUMIFS(条件付き不可!$L:$L,条件付き不可!$E:$E,$D2723,条件付き不可!$C:$C,U$1))</f>
        <v>0</v>
      </c>
      <c r="V2723" s="66">
        <f>IF(COUNTIFS(条件付き不可!$E:$E,$D2723,条件付き不可!$C:$C,条件付き不可!$V$5)&gt;0,Q2723,IFERROR(VLOOKUP(D2723,条件付き不可!E:Y,21,0),0))</f>
        <v>0</v>
      </c>
    </row>
    <row r="2724" spans="1:22">
      <c r="A2724" s="53" t="str">
        <f t="shared" si="559"/>
        <v>065226</v>
      </c>
      <c r="B2724" s="53">
        <v>35</v>
      </c>
      <c r="C2724">
        <v>2723</v>
      </c>
      <c r="D2724">
        <v>65226</v>
      </c>
      <c r="E2724" t="s">
        <v>3046</v>
      </c>
      <c r="F2724" t="s">
        <v>1810</v>
      </c>
      <c r="G2724" t="str">
        <f>VLOOKUP(A2724,GIS!A:B,2,0)</f>
        <v>小山</v>
      </c>
      <c r="H2724" t="s">
        <v>1439</v>
      </c>
      <c r="I2724" t="s">
        <v>2622</v>
      </c>
      <c r="J2724" s="66">
        <v>620</v>
      </c>
      <c r="K2724" s="66">
        <v>337</v>
      </c>
      <c r="L2724" s="66">
        <v>337</v>
      </c>
      <c r="M2724" s="66">
        <v>620</v>
      </c>
      <c r="N2724" s="66">
        <f>VLOOKUP(A2724,GIS!A:C,3,0)</f>
        <v>620</v>
      </c>
      <c r="O2724" s="66" t="str">
        <f>IF(J2724=N2724,"","✕")</f>
        <v/>
      </c>
      <c r="P2724" s="66" t="str">
        <f t="shared" si="554"/>
        <v>✕</v>
      </c>
      <c r="Q2724" s="66">
        <f t="shared" si="557"/>
        <v>620</v>
      </c>
      <c r="R2724" s="66">
        <f t="shared" si="558"/>
        <v>337</v>
      </c>
      <c r="S2724" s="66">
        <f>Q2724-U2724-SUMIFS(条件付き不可!X:X,条件付き不可!E:E,D2724)</f>
        <v>337</v>
      </c>
      <c r="T2724" s="66">
        <f t="shared" si="555"/>
        <v>620</v>
      </c>
      <c r="U2724" s="66">
        <f>IF(COUNTIFS(条件付き不可!$E:$E,$D2724,条件付き不可!$C:$C,条件付き不可!$V$3)&gt;0,Q2724,SUMIFS(条件付き不可!$L:$L,条件付き不可!$E:$E,$D2724,条件付き不可!$C:$C,U$1))</f>
        <v>283</v>
      </c>
      <c r="V2724" s="66">
        <f>IF(COUNTIFS(条件付き不可!$E:$E,$D2724,条件付き不可!$C:$C,条件付き不可!$V$5)&gt;0,Q2724,IFERROR(VLOOKUP(D2724,条件付き不可!E:Y,21,0),0))</f>
        <v>0</v>
      </c>
    </row>
    <row r="2725" spans="1:22">
      <c r="A2725" s="53" t="str">
        <f t="shared" si="559"/>
        <v>065227</v>
      </c>
      <c r="B2725" s="53">
        <v>35</v>
      </c>
      <c r="C2725">
        <v>2724</v>
      </c>
      <c r="D2725">
        <v>65227</v>
      </c>
      <c r="E2725" t="s">
        <v>3046</v>
      </c>
      <c r="F2725" t="s">
        <v>1810</v>
      </c>
      <c r="G2725" t="str">
        <f>VLOOKUP(A2725,GIS!A:B,2,0)</f>
        <v>松戸（松戸第３住宅）</v>
      </c>
      <c r="H2725" t="s">
        <v>1439</v>
      </c>
      <c r="I2725" t="s">
        <v>2622</v>
      </c>
      <c r="J2725" s="66">
        <v>570</v>
      </c>
      <c r="K2725" s="66">
        <v>570</v>
      </c>
      <c r="L2725" s="66">
        <v>570</v>
      </c>
      <c r="M2725" s="66">
        <v>570</v>
      </c>
      <c r="N2725" s="66">
        <f>VLOOKUP(A2725,GIS!A:C,3,0)</f>
        <v>570</v>
      </c>
      <c r="O2725" s="66" t="str">
        <f t="shared" si="556"/>
        <v/>
      </c>
      <c r="P2725" s="66" t="str">
        <f t="shared" si="554"/>
        <v/>
      </c>
      <c r="Q2725" s="66">
        <f t="shared" si="557"/>
        <v>570</v>
      </c>
      <c r="R2725" s="66">
        <f t="shared" si="558"/>
        <v>570</v>
      </c>
      <c r="S2725" s="66">
        <f>Q2725-U2725-SUMIFS(条件付き不可!X:X,条件付き不可!E:E,D2725)</f>
        <v>570</v>
      </c>
      <c r="T2725" s="66">
        <f t="shared" si="555"/>
        <v>570</v>
      </c>
      <c r="U2725" s="66">
        <f>IF(COUNTIFS(条件付き不可!$E:$E,$D2725,条件付き不可!$C:$C,条件付き不可!$V$3)&gt;0,Q2725,SUMIFS(条件付き不可!$L:$L,条件付き不可!$E:$E,$D2725,条件付き不可!$C:$C,U$1))</f>
        <v>0</v>
      </c>
      <c r="V2725" s="66">
        <f>IF(COUNTIFS(条件付き不可!$E:$E,$D2725,条件付き不可!$C:$C,条件付き不可!$V$5)&gt;0,Q2725,IFERROR(VLOOKUP(D2725,条件付き不可!E:Y,21,0),0))</f>
        <v>0</v>
      </c>
    </row>
    <row r="2726" spans="1:22">
      <c r="A2726" s="53" t="str">
        <f t="shared" si="559"/>
        <v>065228</v>
      </c>
      <c r="B2726" s="53">
        <v>35</v>
      </c>
      <c r="C2726">
        <v>2725</v>
      </c>
      <c r="D2726">
        <v>65228</v>
      </c>
      <c r="E2726" t="s">
        <v>3046</v>
      </c>
      <c r="F2726" t="s">
        <v>1810</v>
      </c>
      <c r="G2726" t="str">
        <f>VLOOKUP(A2726,GIS!A:B,2,0)</f>
        <v>柿の木町・萩町Ａ</v>
      </c>
      <c r="H2726" t="s">
        <v>1439</v>
      </c>
      <c r="I2726" t="s">
        <v>2622</v>
      </c>
      <c r="J2726" s="66">
        <v>420</v>
      </c>
      <c r="K2726" s="66">
        <v>420</v>
      </c>
      <c r="L2726" s="66">
        <v>420</v>
      </c>
      <c r="M2726" s="66">
        <v>420</v>
      </c>
      <c r="N2726" s="66">
        <f>VLOOKUP(A2726,GIS!A:C,3,0)</f>
        <v>420</v>
      </c>
      <c r="O2726" s="66" t="str">
        <f t="shared" si="556"/>
        <v/>
      </c>
      <c r="P2726" s="66" t="str">
        <f t="shared" si="554"/>
        <v/>
      </c>
      <c r="Q2726" s="66">
        <f t="shared" si="557"/>
        <v>420</v>
      </c>
      <c r="R2726" s="66">
        <f t="shared" si="558"/>
        <v>420</v>
      </c>
      <c r="S2726" s="66">
        <f>Q2726-U2726-SUMIFS(条件付き不可!X:X,条件付き不可!E:E,D2726)</f>
        <v>420</v>
      </c>
      <c r="T2726" s="66">
        <f t="shared" si="555"/>
        <v>420</v>
      </c>
      <c r="U2726" s="66">
        <f>IF(COUNTIFS(条件付き不可!$E:$E,$D2726,条件付き不可!$C:$C,条件付き不可!$V$3)&gt;0,Q2726,SUMIFS(条件付き不可!$L:$L,条件付き不可!$E:$E,$D2726,条件付き不可!$C:$C,U$1))</f>
        <v>0</v>
      </c>
      <c r="V2726" s="66">
        <f>IF(COUNTIFS(条件付き不可!$E:$E,$D2726,条件付き不可!$C:$C,条件付き不可!$V$5)&gt;0,Q2726,IFERROR(VLOOKUP(D2726,条件付き不可!E:Y,21,0),0))</f>
        <v>0</v>
      </c>
    </row>
    <row r="2727" spans="1:22">
      <c r="A2727" s="53" t="str">
        <f t="shared" si="559"/>
        <v>065231</v>
      </c>
      <c r="B2727" s="53">
        <v>35</v>
      </c>
      <c r="C2727">
        <v>2726</v>
      </c>
      <c r="D2727">
        <v>65231</v>
      </c>
      <c r="E2727" t="s">
        <v>3046</v>
      </c>
      <c r="F2727" t="s">
        <v>1810</v>
      </c>
      <c r="G2727" t="str">
        <f>VLOOKUP(A2727,GIS!A:B,2,0)</f>
        <v>中松町・戸山町</v>
      </c>
      <c r="H2727" t="s">
        <v>1439</v>
      </c>
      <c r="I2727" t="s">
        <v>2622</v>
      </c>
      <c r="J2727" s="66">
        <v>590</v>
      </c>
      <c r="K2727" s="66">
        <v>590</v>
      </c>
      <c r="L2727" s="66">
        <v>590</v>
      </c>
      <c r="M2727" s="66">
        <v>590</v>
      </c>
      <c r="N2727" s="66">
        <f>VLOOKUP(A2727,GIS!A:C,3,0)</f>
        <v>590</v>
      </c>
      <c r="O2727" s="66" t="str">
        <f t="shared" si="556"/>
        <v/>
      </c>
      <c r="P2727" s="66" t="str">
        <f t="shared" si="554"/>
        <v/>
      </c>
      <c r="Q2727" s="66">
        <f t="shared" si="557"/>
        <v>590</v>
      </c>
      <c r="R2727" s="66">
        <f t="shared" si="558"/>
        <v>590</v>
      </c>
      <c r="S2727" s="66">
        <f>Q2727-U2727-SUMIFS(条件付き不可!X:X,条件付き不可!E:E,D2727)</f>
        <v>590</v>
      </c>
      <c r="T2727" s="66">
        <f t="shared" si="555"/>
        <v>590</v>
      </c>
      <c r="U2727" s="66">
        <f>IF(COUNTIFS(条件付き不可!$E:$E,$D2727,条件付き不可!$C:$C,条件付き不可!$V$3)&gt;0,Q2727,SUMIFS(条件付き不可!$L:$L,条件付き不可!$E:$E,$D2727,条件付き不可!$C:$C,U$1))</f>
        <v>0</v>
      </c>
      <c r="V2727" s="66">
        <f>IF(COUNTIFS(条件付き不可!$E:$E,$D2727,条件付き不可!$C:$C,条件付き不可!$V$5)&gt;0,Q2727,IFERROR(VLOOKUP(D2727,条件付き不可!E:Y,21,0),0))</f>
        <v>0</v>
      </c>
    </row>
    <row r="2728" spans="1:22">
      <c r="A2728" s="53" t="str">
        <f t="shared" si="559"/>
        <v>065232</v>
      </c>
      <c r="B2728" s="53">
        <v>35</v>
      </c>
      <c r="C2728">
        <v>2727</v>
      </c>
      <c r="D2728">
        <v>65232</v>
      </c>
      <c r="E2728" t="s">
        <v>3046</v>
      </c>
      <c r="F2728" t="s">
        <v>1810</v>
      </c>
      <c r="G2728" t="str">
        <f>VLOOKUP(A2728,GIS!A:B,2,0)</f>
        <v>丸山町・梨元町</v>
      </c>
      <c r="H2728" t="s">
        <v>1439</v>
      </c>
      <c r="I2728" t="s">
        <v>2622</v>
      </c>
      <c r="J2728" s="66">
        <v>540</v>
      </c>
      <c r="K2728" s="66">
        <v>540</v>
      </c>
      <c r="L2728" s="66">
        <v>540</v>
      </c>
      <c r="M2728" s="66">
        <v>540</v>
      </c>
      <c r="N2728" s="66">
        <f>VLOOKUP(A2728,GIS!A:C,3,0)</f>
        <v>540</v>
      </c>
      <c r="O2728" s="66" t="str">
        <f t="shared" si="556"/>
        <v/>
      </c>
      <c r="P2728" s="66" t="str">
        <f t="shared" si="554"/>
        <v/>
      </c>
      <c r="Q2728" s="66">
        <f t="shared" si="557"/>
        <v>540</v>
      </c>
      <c r="R2728" s="66">
        <f t="shared" si="558"/>
        <v>540</v>
      </c>
      <c r="S2728" s="66">
        <f>Q2728-U2728-SUMIFS(条件付き不可!X:X,条件付き不可!E:E,D2728)</f>
        <v>540</v>
      </c>
      <c r="T2728" s="66">
        <f t="shared" si="555"/>
        <v>540</v>
      </c>
      <c r="U2728" s="66">
        <f>IF(COUNTIFS(条件付き不可!$E:$E,$D2728,条件付き不可!$C:$C,条件付き不可!$V$3)&gt;0,Q2728,SUMIFS(条件付き不可!$L:$L,条件付き不可!$E:$E,$D2728,条件付き不可!$C:$C,U$1))</f>
        <v>0</v>
      </c>
      <c r="V2728" s="66">
        <f>IF(COUNTIFS(条件付き不可!$E:$E,$D2728,条件付き不可!$C:$C,条件付き不可!$V$5)&gt;0,Q2728,IFERROR(VLOOKUP(D2728,条件付き不可!E:Y,21,0),0))</f>
        <v>0</v>
      </c>
    </row>
    <row r="2729" spans="1:22">
      <c r="A2729" s="53" t="str">
        <f t="shared" si="559"/>
        <v>065233</v>
      </c>
      <c r="B2729" s="53">
        <v>35</v>
      </c>
      <c r="C2729">
        <v>2728</v>
      </c>
      <c r="D2729">
        <v>65233</v>
      </c>
      <c r="E2729" t="s">
        <v>3046</v>
      </c>
      <c r="F2729" t="s">
        <v>1814</v>
      </c>
      <c r="G2729" t="str">
        <f>VLOOKUP(A2729,GIS!A:B,2,0)</f>
        <v>上矢切</v>
      </c>
      <c r="H2729" t="s">
        <v>1439</v>
      </c>
      <c r="I2729" t="s">
        <v>2622</v>
      </c>
      <c r="J2729" s="66">
        <v>400</v>
      </c>
      <c r="K2729" s="66">
        <v>400</v>
      </c>
      <c r="L2729" s="66">
        <v>400</v>
      </c>
      <c r="M2729" s="66">
        <v>400</v>
      </c>
      <c r="N2729" s="66">
        <f>VLOOKUP(A2729,GIS!A:C,3,0)</f>
        <v>400</v>
      </c>
      <c r="O2729" s="66" t="str">
        <f t="shared" si="556"/>
        <v/>
      </c>
      <c r="P2729" s="66" t="str">
        <f t="shared" si="554"/>
        <v/>
      </c>
      <c r="Q2729" s="66">
        <f t="shared" si="557"/>
        <v>400</v>
      </c>
      <c r="R2729" s="66">
        <f t="shared" si="558"/>
        <v>400</v>
      </c>
      <c r="S2729" s="66">
        <f>Q2729-U2729-SUMIFS(条件付き不可!X:X,条件付き不可!E:E,D2729)</f>
        <v>400</v>
      </c>
      <c r="T2729" s="66">
        <f t="shared" si="555"/>
        <v>400</v>
      </c>
      <c r="U2729" s="66">
        <f>IF(COUNTIFS(条件付き不可!$E:$E,$D2729,条件付き不可!$C:$C,条件付き不可!$V$3)&gt;0,Q2729,SUMIFS(条件付き不可!$L:$L,条件付き不可!$E:$E,$D2729,条件付き不可!$C:$C,U$1))</f>
        <v>0</v>
      </c>
      <c r="V2729" s="66">
        <f>IF(COUNTIFS(条件付き不可!$E:$E,$D2729,条件付き不可!$C:$C,条件付き不可!$V$5)&gt;0,Q2729,IFERROR(VLOOKUP(D2729,条件付き不可!E:Y,21,0),0))</f>
        <v>0</v>
      </c>
    </row>
    <row r="2730" spans="1:22">
      <c r="A2730" s="53" t="str">
        <f t="shared" si="559"/>
        <v>065234</v>
      </c>
      <c r="B2730" s="53">
        <v>35</v>
      </c>
      <c r="C2730">
        <v>2729</v>
      </c>
      <c r="D2730">
        <v>65234</v>
      </c>
      <c r="E2730" t="s">
        <v>3046</v>
      </c>
      <c r="F2730" t="s">
        <v>1814</v>
      </c>
      <c r="G2730" t="str">
        <f>VLOOKUP(A2730,GIS!A:B,2,0)</f>
        <v>中矢切</v>
      </c>
      <c r="H2730" t="s">
        <v>1439</v>
      </c>
      <c r="I2730" t="s">
        <v>2622</v>
      </c>
      <c r="J2730" s="66">
        <v>440</v>
      </c>
      <c r="K2730" s="66">
        <v>440</v>
      </c>
      <c r="L2730" s="66">
        <v>440</v>
      </c>
      <c r="M2730" s="66">
        <v>440</v>
      </c>
      <c r="N2730" s="66">
        <f>VLOOKUP(A2730,GIS!A:C,3,0)</f>
        <v>440</v>
      </c>
      <c r="O2730" s="66" t="str">
        <f t="shared" si="556"/>
        <v/>
      </c>
      <c r="P2730" s="66" t="str">
        <f t="shared" si="554"/>
        <v/>
      </c>
      <c r="Q2730" s="66">
        <f t="shared" si="557"/>
        <v>440</v>
      </c>
      <c r="R2730" s="66">
        <f t="shared" si="558"/>
        <v>440</v>
      </c>
      <c r="S2730" s="66">
        <f>Q2730-U2730-SUMIFS(条件付き不可!X:X,条件付き不可!E:E,D2730)</f>
        <v>440</v>
      </c>
      <c r="T2730" s="66">
        <f t="shared" si="555"/>
        <v>440</v>
      </c>
      <c r="U2730" s="66">
        <f>IF(COUNTIFS(条件付き不可!$E:$E,$D2730,条件付き不可!$C:$C,条件付き不可!$V$3)&gt;0,Q2730,SUMIFS(条件付き不可!$L:$L,条件付き不可!$E:$E,$D2730,条件付き不可!$C:$C,U$1))</f>
        <v>0</v>
      </c>
      <c r="V2730" s="66">
        <f>IF(COUNTIFS(条件付き不可!$E:$E,$D2730,条件付き不可!$C:$C,条件付き不可!$V$5)&gt;0,Q2730,IFERROR(VLOOKUP(D2730,条件付き不可!E:Y,21,0),0))</f>
        <v>0</v>
      </c>
    </row>
    <row r="2731" spans="1:22">
      <c r="A2731" s="53" t="str">
        <f t="shared" si="559"/>
        <v>065236</v>
      </c>
      <c r="B2731" s="53">
        <v>35</v>
      </c>
      <c r="C2731">
        <v>2730</v>
      </c>
      <c r="D2731">
        <v>65236</v>
      </c>
      <c r="E2731" t="s">
        <v>3046</v>
      </c>
      <c r="F2731" t="s">
        <v>1814</v>
      </c>
      <c r="G2731" t="str">
        <f>VLOOKUP(A2731,GIS!A:B,2,0)</f>
        <v>下矢切Ｂ</v>
      </c>
      <c r="H2731" t="s">
        <v>1439</v>
      </c>
      <c r="I2731" t="s">
        <v>2622</v>
      </c>
      <c r="J2731" s="66">
        <v>420</v>
      </c>
      <c r="K2731" s="66">
        <v>420</v>
      </c>
      <c r="L2731" s="66">
        <v>420</v>
      </c>
      <c r="M2731" s="66">
        <v>420</v>
      </c>
      <c r="N2731" s="66">
        <f>VLOOKUP(A2731,GIS!A:C,3,0)</f>
        <v>420</v>
      </c>
      <c r="O2731" s="66" t="str">
        <f t="shared" si="556"/>
        <v/>
      </c>
      <c r="P2731" s="66" t="str">
        <f t="shared" si="554"/>
        <v/>
      </c>
      <c r="Q2731" s="66">
        <f t="shared" si="557"/>
        <v>420</v>
      </c>
      <c r="R2731" s="66">
        <f t="shared" si="558"/>
        <v>420</v>
      </c>
      <c r="S2731" s="66">
        <f>Q2731-U2731-SUMIFS(条件付き不可!X:X,条件付き不可!E:E,D2731)</f>
        <v>420</v>
      </c>
      <c r="T2731" s="66">
        <f t="shared" si="555"/>
        <v>420</v>
      </c>
      <c r="U2731" s="66">
        <f>IF(COUNTIFS(条件付き不可!$E:$E,$D2731,条件付き不可!$C:$C,条件付き不可!$V$3)&gt;0,Q2731,SUMIFS(条件付き不可!$L:$L,条件付き不可!$E:$E,$D2731,条件付き不可!$C:$C,U$1))</f>
        <v>0</v>
      </c>
      <c r="V2731" s="66">
        <f>IF(COUNTIFS(条件付き不可!$E:$E,$D2731,条件付き不可!$C:$C,条件付き不可!$V$5)&gt;0,Q2731,IFERROR(VLOOKUP(D2731,条件付き不可!E:Y,21,0),0))</f>
        <v>0</v>
      </c>
    </row>
    <row r="2732" spans="1:22">
      <c r="A2732" s="53" t="str">
        <f t="shared" si="559"/>
        <v>065240</v>
      </c>
      <c r="B2732" s="53">
        <v>35</v>
      </c>
      <c r="C2732">
        <v>2731</v>
      </c>
      <c r="D2732">
        <v>65240</v>
      </c>
      <c r="E2732" t="s">
        <v>3046</v>
      </c>
      <c r="F2732" t="s">
        <v>1817</v>
      </c>
      <c r="G2732" t="str">
        <f>VLOOKUP(A2732,GIS!A:B,2,0)</f>
        <v>三矢小台１･２</v>
      </c>
      <c r="H2732" t="s">
        <v>1439</v>
      </c>
      <c r="I2732" t="s">
        <v>2622</v>
      </c>
      <c r="J2732" s="66">
        <v>570</v>
      </c>
      <c r="K2732" s="66">
        <v>570</v>
      </c>
      <c r="L2732" s="66">
        <v>570</v>
      </c>
      <c r="M2732" s="66">
        <v>570</v>
      </c>
      <c r="N2732" s="66">
        <f>VLOOKUP(A2732,GIS!A:C,3,0)</f>
        <v>570</v>
      </c>
      <c r="O2732" s="66" t="str">
        <f t="shared" si="556"/>
        <v/>
      </c>
      <c r="P2732" s="66" t="str">
        <f t="shared" si="554"/>
        <v/>
      </c>
      <c r="Q2732" s="66">
        <f t="shared" si="557"/>
        <v>570</v>
      </c>
      <c r="R2732" s="66">
        <f t="shared" si="558"/>
        <v>570</v>
      </c>
      <c r="S2732" s="66">
        <f>Q2732-U2732-SUMIFS(条件付き不可!X:X,条件付き不可!E:E,D2732)</f>
        <v>570</v>
      </c>
      <c r="T2732" s="66">
        <f t="shared" si="555"/>
        <v>570</v>
      </c>
      <c r="U2732" s="66">
        <f>IF(COUNTIFS(条件付き不可!$E:$E,$D2732,条件付き不可!$C:$C,条件付き不可!$V$3)&gt;0,Q2732,SUMIFS(条件付き不可!$L:$L,条件付き不可!$E:$E,$D2732,条件付き不可!$C:$C,U$1))</f>
        <v>0</v>
      </c>
      <c r="V2732" s="66">
        <f>IF(COUNTIFS(条件付き不可!$E:$E,$D2732,条件付き不可!$C:$C,条件付き不可!$V$5)&gt;0,Q2732,IFERROR(VLOOKUP(D2732,条件付き不可!E:Y,21,0),0))</f>
        <v>0</v>
      </c>
    </row>
    <row r="2733" spans="1:22">
      <c r="A2733" s="53" t="str">
        <f t="shared" si="559"/>
        <v>065241</v>
      </c>
      <c r="B2733" s="53">
        <v>35</v>
      </c>
      <c r="C2733">
        <v>2732</v>
      </c>
      <c r="D2733">
        <v>65241</v>
      </c>
      <c r="E2733" t="s">
        <v>3046</v>
      </c>
      <c r="F2733" t="s">
        <v>1817</v>
      </c>
      <c r="G2733" t="str">
        <f>VLOOKUP(A2733,GIS!A:B,2,0)</f>
        <v>三矢小台３　</v>
      </c>
      <c r="H2733" t="s">
        <v>1439</v>
      </c>
      <c r="I2733" t="s">
        <v>2622</v>
      </c>
      <c r="J2733" s="66">
        <v>350</v>
      </c>
      <c r="K2733" s="66">
        <v>350</v>
      </c>
      <c r="L2733" s="66">
        <v>350</v>
      </c>
      <c r="M2733" s="66">
        <v>350</v>
      </c>
      <c r="N2733" s="66">
        <f>VLOOKUP(A2733,GIS!A:C,3,0)</f>
        <v>350</v>
      </c>
      <c r="O2733" s="66" t="str">
        <f t="shared" si="556"/>
        <v/>
      </c>
      <c r="P2733" s="66" t="str">
        <f t="shared" si="554"/>
        <v/>
      </c>
      <c r="Q2733" s="66">
        <f t="shared" si="557"/>
        <v>350</v>
      </c>
      <c r="R2733" s="66">
        <f t="shared" si="558"/>
        <v>350</v>
      </c>
      <c r="S2733" s="66">
        <f>Q2733-U2733-SUMIFS(条件付き不可!X:X,条件付き不可!E:E,D2733)</f>
        <v>350</v>
      </c>
      <c r="T2733" s="66">
        <f t="shared" si="555"/>
        <v>350</v>
      </c>
      <c r="U2733" s="66">
        <f>IF(COUNTIFS(条件付き不可!$E:$E,$D2733,条件付き不可!$C:$C,条件付き不可!$V$3)&gt;0,Q2733,SUMIFS(条件付き不可!$L:$L,条件付き不可!$E:$E,$D2733,条件付き不可!$C:$C,U$1))</f>
        <v>0</v>
      </c>
      <c r="V2733" s="66">
        <f>IF(COUNTIFS(条件付き不可!$E:$E,$D2733,条件付き不可!$C:$C,条件付き不可!$V$5)&gt;0,Q2733,IFERROR(VLOOKUP(D2733,条件付き不可!E:Y,21,0),0))</f>
        <v>0</v>
      </c>
    </row>
    <row r="2734" spans="1:22">
      <c r="A2734" s="53" t="str">
        <f t="shared" si="559"/>
        <v>065242</v>
      </c>
      <c r="B2734" s="53">
        <v>35</v>
      </c>
      <c r="C2734">
        <v>2733</v>
      </c>
      <c r="D2734">
        <v>65242</v>
      </c>
      <c r="E2734" t="s">
        <v>3046</v>
      </c>
      <c r="F2734" t="s">
        <v>1817</v>
      </c>
      <c r="G2734" t="str">
        <f>VLOOKUP(A2734,GIS!A:B,2,0)</f>
        <v>三矢小台４</v>
      </c>
      <c r="H2734" t="s">
        <v>1439</v>
      </c>
      <c r="I2734" t="s">
        <v>2622</v>
      </c>
      <c r="J2734" s="66">
        <v>355</v>
      </c>
      <c r="K2734" s="66">
        <v>355</v>
      </c>
      <c r="L2734" s="66">
        <v>355</v>
      </c>
      <c r="M2734" s="66">
        <v>355</v>
      </c>
      <c r="N2734" s="66">
        <f>VLOOKUP(A2734,GIS!A:C,3,0)</f>
        <v>355</v>
      </c>
      <c r="O2734" s="66" t="str">
        <f t="shared" si="556"/>
        <v/>
      </c>
      <c r="P2734" s="66" t="str">
        <f t="shared" si="554"/>
        <v/>
      </c>
      <c r="Q2734" s="66">
        <f t="shared" si="557"/>
        <v>355</v>
      </c>
      <c r="R2734" s="66">
        <f t="shared" si="558"/>
        <v>355</v>
      </c>
      <c r="S2734" s="66">
        <f>Q2734-U2734-SUMIFS(条件付き不可!X:X,条件付き不可!E:E,D2734)</f>
        <v>355</v>
      </c>
      <c r="T2734" s="66">
        <f t="shared" si="555"/>
        <v>355</v>
      </c>
      <c r="U2734" s="66">
        <f>IF(COUNTIFS(条件付き不可!$E:$E,$D2734,条件付き不可!$C:$C,条件付き不可!$V$3)&gt;0,Q2734,SUMIFS(条件付き不可!$L:$L,条件付き不可!$E:$E,$D2734,条件付き不可!$C:$C,U$1))</f>
        <v>0</v>
      </c>
      <c r="V2734" s="66">
        <f>IF(COUNTIFS(条件付き不可!$E:$E,$D2734,条件付き不可!$C:$C,条件付き不可!$V$5)&gt;0,Q2734,IFERROR(VLOOKUP(D2734,条件付き不可!E:Y,21,0),0))</f>
        <v>0</v>
      </c>
    </row>
    <row r="2735" spans="1:22">
      <c r="A2735" s="53" t="str">
        <f t="shared" si="559"/>
        <v>065243</v>
      </c>
      <c r="B2735" s="53">
        <v>35</v>
      </c>
      <c r="C2735">
        <v>2734</v>
      </c>
      <c r="D2735">
        <v>65243</v>
      </c>
      <c r="E2735" t="s">
        <v>3046</v>
      </c>
      <c r="F2735" t="s">
        <v>1817</v>
      </c>
      <c r="G2735" t="str">
        <f>VLOOKUP(A2735,GIS!A:B,2,0)</f>
        <v>三矢小台５</v>
      </c>
      <c r="H2735" t="s">
        <v>1439</v>
      </c>
      <c r="I2735" t="s">
        <v>2622</v>
      </c>
      <c r="J2735" s="66">
        <v>510</v>
      </c>
      <c r="K2735" s="66">
        <v>510</v>
      </c>
      <c r="L2735" s="66">
        <v>510</v>
      </c>
      <c r="M2735" s="66">
        <v>510</v>
      </c>
      <c r="N2735" s="66">
        <f>VLOOKUP(A2735,GIS!A:C,3,0)</f>
        <v>510</v>
      </c>
      <c r="O2735" s="66" t="str">
        <f t="shared" si="556"/>
        <v/>
      </c>
      <c r="P2735" s="66" t="str">
        <f t="shared" si="554"/>
        <v/>
      </c>
      <c r="Q2735" s="66">
        <f t="shared" si="557"/>
        <v>510</v>
      </c>
      <c r="R2735" s="66">
        <f t="shared" si="558"/>
        <v>510</v>
      </c>
      <c r="S2735" s="66">
        <f>Q2735-U2735-SUMIFS(条件付き不可!X:X,条件付き不可!E:E,D2735)</f>
        <v>510</v>
      </c>
      <c r="T2735" s="66">
        <f t="shared" si="555"/>
        <v>510</v>
      </c>
      <c r="U2735" s="66">
        <f>IF(COUNTIFS(条件付き不可!$E:$E,$D2735,条件付き不可!$C:$C,条件付き不可!$V$3)&gt;0,Q2735,SUMIFS(条件付き不可!$L:$L,条件付き不可!$E:$E,$D2735,条件付き不可!$C:$C,U$1))</f>
        <v>0</v>
      </c>
      <c r="V2735" s="66">
        <f>IF(COUNTIFS(条件付き不可!$E:$E,$D2735,条件付き不可!$C:$C,条件付き不可!$V$5)&gt;0,Q2735,IFERROR(VLOOKUP(D2735,条件付き不可!E:Y,21,0),0))</f>
        <v>0</v>
      </c>
    </row>
    <row r="2736" spans="1:22">
      <c r="A2736" s="53" t="str">
        <f t="shared" si="559"/>
        <v>065246</v>
      </c>
      <c r="B2736" s="53">
        <v>35</v>
      </c>
      <c r="C2736">
        <v>2735</v>
      </c>
      <c r="D2736">
        <v>65246</v>
      </c>
      <c r="E2736" t="s">
        <v>3046</v>
      </c>
      <c r="F2736" t="s">
        <v>1818</v>
      </c>
      <c r="G2736" t="str">
        <f>VLOOKUP(A2736,GIS!A:B,2,0)</f>
        <v>大橋Ａ</v>
      </c>
      <c r="H2736" t="s">
        <v>1439</v>
      </c>
      <c r="I2736" t="s">
        <v>2622</v>
      </c>
      <c r="J2736" s="66">
        <v>395</v>
      </c>
      <c r="K2736" s="66">
        <v>395</v>
      </c>
      <c r="L2736" s="66">
        <v>395</v>
      </c>
      <c r="M2736" s="66">
        <v>395</v>
      </c>
      <c r="N2736" s="66">
        <f>VLOOKUP(A2736,GIS!A:C,3,0)</f>
        <v>395</v>
      </c>
      <c r="O2736" s="66" t="str">
        <f t="shared" si="556"/>
        <v/>
      </c>
      <c r="P2736" s="66" t="str">
        <f t="shared" si="554"/>
        <v/>
      </c>
      <c r="Q2736" s="66">
        <f t="shared" si="557"/>
        <v>395</v>
      </c>
      <c r="R2736" s="66">
        <f t="shared" si="558"/>
        <v>395</v>
      </c>
      <c r="S2736" s="66">
        <f>Q2736-U2736-SUMIFS(条件付き不可!X:X,条件付き不可!E:E,D2736)</f>
        <v>395</v>
      </c>
      <c r="T2736" s="66">
        <f t="shared" si="555"/>
        <v>395</v>
      </c>
      <c r="U2736" s="66">
        <f>IF(COUNTIFS(条件付き不可!$E:$E,$D2736,条件付き不可!$C:$C,条件付き不可!$V$3)&gt;0,Q2736,SUMIFS(条件付き不可!$L:$L,条件付き不可!$E:$E,$D2736,条件付き不可!$C:$C,U$1))</f>
        <v>0</v>
      </c>
      <c r="V2736" s="66">
        <f>IF(COUNTIFS(条件付き不可!$E:$E,$D2736,条件付き不可!$C:$C,条件付き不可!$V$5)&gt;0,Q2736,IFERROR(VLOOKUP(D2736,条件付き不可!E:Y,21,0),0))</f>
        <v>0</v>
      </c>
    </row>
    <row r="2737" spans="1:22">
      <c r="A2737" s="53" t="str">
        <f t="shared" si="559"/>
        <v>066003</v>
      </c>
      <c r="B2737" s="53">
        <v>38</v>
      </c>
      <c r="C2737">
        <v>2736</v>
      </c>
      <c r="D2737">
        <v>66003</v>
      </c>
      <c r="E2737" t="s">
        <v>1821</v>
      </c>
      <c r="F2737" t="s">
        <v>1822</v>
      </c>
      <c r="G2737" t="str">
        <f>VLOOKUP(A2737,GIS!A:B,2,0)</f>
        <v>三輪野山Ｃ・加３</v>
      </c>
      <c r="H2737" t="s">
        <v>1439</v>
      </c>
      <c r="I2737" t="s">
        <v>2631</v>
      </c>
      <c r="J2737" s="66">
        <v>395</v>
      </c>
      <c r="K2737" s="66">
        <v>395</v>
      </c>
      <c r="L2737" s="66">
        <v>395</v>
      </c>
      <c r="M2737" s="66">
        <v>395</v>
      </c>
      <c r="N2737" s="66">
        <f>VLOOKUP(A2737,GIS!A:C,3,0)</f>
        <v>395</v>
      </c>
      <c r="O2737" s="66" t="str">
        <f t="shared" si="556"/>
        <v/>
      </c>
      <c r="P2737" s="66" t="str">
        <f t="shared" si="554"/>
        <v/>
      </c>
      <c r="Q2737" s="66">
        <f t="shared" si="557"/>
        <v>395</v>
      </c>
      <c r="R2737" s="66">
        <f t="shared" si="558"/>
        <v>395</v>
      </c>
      <c r="S2737" s="66">
        <f>Q2737-U2737-SUMIFS(条件付き不可!X:X,条件付き不可!E:E,D2737)</f>
        <v>395</v>
      </c>
      <c r="T2737" s="66">
        <f t="shared" si="555"/>
        <v>395</v>
      </c>
      <c r="U2737" s="66">
        <f>IF(COUNTIFS(条件付き不可!$E:$E,$D2737,条件付き不可!$C:$C,条件付き不可!$V$3)&gt;0,Q2737,SUMIFS(条件付き不可!$L:$L,条件付き不可!$E:$E,$D2737,条件付き不可!$C:$C,U$1))</f>
        <v>0</v>
      </c>
      <c r="V2737" s="66">
        <f>IF(COUNTIFS(条件付き不可!$E:$E,$D2737,条件付き不可!$C:$C,条件付き不可!$V$5)&gt;0,Q2737,IFERROR(VLOOKUP(D2737,条件付き不可!E:Y,21,0),0))</f>
        <v>0</v>
      </c>
    </row>
    <row r="2738" spans="1:22">
      <c r="A2738" s="53" t="str">
        <f t="shared" si="559"/>
        <v>066004</v>
      </c>
      <c r="B2738" s="53">
        <v>38</v>
      </c>
      <c r="C2738">
        <v>2737</v>
      </c>
      <c r="D2738">
        <v>66004</v>
      </c>
      <c r="E2738" t="s">
        <v>1821</v>
      </c>
      <c r="F2738" t="s">
        <v>1822</v>
      </c>
      <c r="G2738" t="str">
        <f>VLOOKUP(A2738,GIS!A:B,2,0)</f>
        <v>加1</v>
      </c>
      <c r="H2738" t="s">
        <v>1439</v>
      </c>
      <c r="I2738" t="s">
        <v>2631</v>
      </c>
      <c r="J2738" s="66">
        <v>290</v>
      </c>
      <c r="K2738" s="66">
        <v>290</v>
      </c>
      <c r="L2738" s="66">
        <v>290</v>
      </c>
      <c r="M2738" s="66">
        <v>290</v>
      </c>
      <c r="N2738" s="66">
        <f>VLOOKUP(A2738,GIS!A:C,3,0)</f>
        <v>290</v>
      </c>
      <c r="O2738" s="66" t="str">
        <f t="shared" si="556"/>
        <v/>
      </c>
      <c r="P2738" s="66" t="str">
        <f t="shared" si="554"/>
        <v/>
      </c>
      <c r="Q2738" s="66">
        <f t="shared" si="557"/>
        <v>290</v>
      </c>
      <c r="R2738" s="66">
        <f t="shared" si="558"/>
        <v>290</v>
      </c>
      <c r="S2738" s="66">
        <f>Q2738-U2738-SUMIFS(条件付き不可!X:X,条件付き不可!E:E,D2738)</f>
        <v>290</v>
      </c>
      <c r="T2738" s="66">
        <f t="shared" si="555"/>
        <v>290</v>
      </c>
      <c r="U2738" s="66">
        <f>IF(COUNTIFS(条件付き不可!$E:$E,$D2738,条件付き不可!$C:$C,条件付き不可!$V$3)&gt;0,Q2738,SUMIFS(条件付き不可!$L:$L,条件付き不可!$E:$E,$D2738,条件付き不可!$C:$C,U$1))</f>
        <v>0</v>
      </c>
      <c r="V2738" s="66">
        <f>IF(COUNTIFS(条件付き不可!$E:$E,$D2738,条件付き不可!$C:$C,条件付き不可!$V$5)&gt;0,Q2738,IFERROR(VLOOKUP(D2738,条件付き不可!E:Y,21,0),0))</f>
        <v>0</v>
      </c>
    </row>
    <row r="2739" spans="1:22">
      <c r="A2739" s="53" t="str">
        <f t="shared" si="559"/>
        <v>066005</v>
      </c>
      <c r="B2739" s="53">
        <v>38</v>
      </c>
      <c r="C2739">
        <v>2738</v>
      </c>
      <c r="D2739">
        <v>66005</v>
      </c>
      <c r="E2739" t="s">
        <v>1821</v>
      </c>
      <c r="F2739" t="s">
        <v>1822</v>
      </c>
      <c r="G2739" t="str">
        <f>VLOOKUP(A2739,GIS!A:B,2,0)</f>
        <v>加２</v>
      </c>
      <c r="H2739" t="s">
        <v>1439</v>
      </c>
      <c r="I2739" t="s">
        <v>2631</v>
      </c>
      <c r="J2739" s="66">
        <v>440</v>
      </c>
      <c r="K2739" s="66">
        <v>440</v>
      </c>
      <c r="L2739" s="66">
        <v>440</v>
      </c>
      <c r="M2739" s="66">
        <v>440</v>
      </c>
      <c r="N2739" s="66">
        <f>VLOOKUP(A2739,GIS!A:C,3,0)</f>
        <v>440</v>
      </c>
      <c r="O2739" s="66" t="str">
        <f t="shared" si="556"/>
        <v/>
      </c>
      <c r="P2739" s="66" t="str">
        <f t="shared" si="554"/>
        <v/>
      </c>
      <c r="Q2739" s="66">
        <f t="shared" si="557"/>
        <v>440</v>
      </c>
      <c r="R2739" s="66">
        <f t="shared" si="558"/>
        <v>440</v>
      </c>
      <c r="S2739" s="66">
        <f>Q2739-U2739-SUMIFS(条件付き不可!X:X,条件付き不可!E:E,D2739)</f>
        <v>440</v>
      </c>
      <c r="T2739" s="66">
        <f t="shared" si="555"/>
        <v>440</v>
      </c>
      <c r="U2739" s="66">
        <f>IF(COUNTIFS(条件付き不可!$E:$E,$D2739,条件付き不可!$C:$C,条件付き不可!$V$3)&gt;0,Q2739,SUMIFS(条件付き不可!$L:$L,条件付き不可!$E:$E,$D2739,条件付き不可!$C:$C,U$1))</f>
        <v>0</v>
      </c>
      <c r="V2739" s="66">
        <f>IF(COUNTIFS(条件付き不可!$E:$E,$D2739,条件付き不可!$C:$C,条件付き不可!$V$5)&gt;0,Q2739,IFERROR(VLOOKUP(D2739,条件付き不可!E:Y,21,0),0))</f>
        <v>0</v>
      </c>
    </row>
    <row r="2740" spans="1:22">
      <c r="A2740" s="53" t="str">
        <f t="shared" si="559"/>
        <v>066006</v>
      </c>
      <c r="B2740" s="53">
        <v>38</v>
      </c>
      <c r="C2740">
        <v>2739</v>
      </c>
      <c r="D2740">
        <v>66006</v>
      </c>
      <c r="E2740" t="s">
        <v>1821</v>
      </c>
      <c r="F2740" t="s">
        <v>1822</v>
      </c>
      <c r="G2740" t="str">
        <f>VLOOKUP(A2740,GIS!A:B,2,0)</f>
        <v>加４･５</v>
      </c>
      <c r="H2740" t="s">
        <v>1439</v>
      </c>
      <c r="I2740" t="s">
        <v>2631</v>
      </c>
      <c r="J2740" s="66">
        <v>590</v>
      </c>
      <c r="K2740" s="66">
        <v>590</v>
      </c>
      <c r="L2740" s="66">
        <v>590</v>
      </c>
      <c r="M2740" s="66">
        <v>590</v>
      </c>
      <c r="N2740" s="66">
        <f>VLOOKUP(A2740,GIS!A:C,3,0)</f>
        <v>590</v>
      </c>
      <c r="O2740" s="66" t="str">
        <f t="shared" si="556"/>
        <v/>
      </c>
      <c r="P2740" s="66" t="str">
        <f t="shared" si="554"/>
        <v/>
      </c>
      <c r="Q2740" s="66">
        <f t="shared" si="557"/>
        <v>590</v>
      </c>
      <c r="R2740" s="66">
        <f t="shared" si="558"/>
        <v>590</v>
      </c>
      <c r="S2740" s="66">
        <f>Q2740-U2740-SUMIFS(条件付き不可!X:X,条件付き不可!E:E,D2740)</f>
        <v>590</v>
      </c>
      <c r="T2740" s="66">
        <f t="shared" si="555"/>
        <v>590</v>
      </c>
      <c r="U2740" s="66">
        <f>IF(COUNTIFS(条件付き不可!$E:$E,$D2740,条件付き不可!$C:$C,条件付き不可!$V$3)&gt;0,Q2740,SUMIFS(条件付き不可!$L:$L,条件付き不可!$E:$E,$D2740,条件付き不可!$C:$C,U$1))</f>
        <v>0</v>
      </c>
      <c r="V2740" s="66">
        <f>IF(COUNTIFS(条件付き不可!$E:$E,$D2740,条件付き不可!$C:$C,条件付き不可!$V$5)&gt;0,Q2740,IFERROR(VLOOKUP(D2740,条件付き不可!E:Y,21,0),0))</f>
        <v>0</v>
      </c>
    </row>
    <row r="2741" spans="1:22">
      <c r="A2741" s="53" t="str">
        <f t="shared" si="559"/>
        <v>066007</v>
      </c>
      <c r="B2741" s="53">
        <v>38</v>
      </c>
      <c r="C2741">
        <v>2740</v>
      </c>
      <c r="D2741">
        <v>66007</v>
      </c>
      <c r="E2741" t="s">
        <v>1821</v>
      </c>
      <c r="F2741" t="s">
        <v>1822</v>
      </c>
      <c r="G2741" t="str">
        <f>VLOOKUP(A2741,GIS!A:B,2,0)</f>
        <v>加６</v>
      </c>
      <c r="H2741" t="s">
        <v>1439</v>
      </c>
      <c r="I2741" t="s">
        <v>2631</v>
      </c>
      <c r="J2741" s="66">
        <v>250</v>
      </c>
      <c r="K2741" s="66">
        <v>250</v>
      </c>
      <c r="L2741" s="66">
        <v>250</v>
      </c>
      <c r="M2741" s="66">
        <v>250</v>
      </c>
      <c r="N2741" s="66">
        <f>VLOOKUP(A2741,GIS!A:C,3,0)</f>
        <v>250</v>
      </c>
      <c r="O2741" s="66" t="str">
        <f t="shared" si="556"/>
        <v/>
      </c>
      <c r="P2741" s="66" t="str">
        <f t="shared" si="554"/>
        <v/>
      </c>
      <c r="Q2741" s="66">
        <f t="shared" si="557"/>
        <v>250</v>
      </c>
      <c r="R2741" s="66">
        <f t="shared" si="558"/>
        <v>250</v>
      </c>
      <c r="S2741" s="66">
        <f>Q2741-U2741-SUMIFS(条件付き不可!X:X,条件付き不可!E:E,D2741)</f>
        <v>250</v>
      </c>
      <c r="T2741" s="66">
        <f t="shared" si="555"/>
        <v>250</v>
      </c>
      <c r="U2741" s="66">
        <f>IF(COUNTIFS(条件付き不可!$E:$E,$D2741,条件付き不可!$C:$C,条件付き不可!$V$3)&gt;0,Q2741,SUMIFS(条件付き不可!$L:$L,条件付き不可!$E:$E,$D2741,条件付き不可!$C:$C,U$1))</f>
        <v>0</v>
      </c>
      <c r="V2741" s="66">
        <f>IF(COUNTIFS(条件付き不可!$E:$E,$D2741,条件付き不可!$C:$C,条件付き不可!$V$5)&gt;0,Q2741,IFERROR(VLOOKUP(D2741,条件付き不可!E:Y,21,0),0))</f>
        <v>0</v>
      </c>
    </row>
    <row r="2742" spans="1:22">
      <c r="A2742" s="53" t="str">
        <f t="shared" si="559"/>
        <v>066008</v>
      </c>
      <c r="B2742" s="53">
        <v>38</v>
      </c>
      <c r="C2742">
        <v>2741</v>
      </c>
      <c r="D2742">
        <v>66008</v>
      </c>
      <c r="E2742" t="s">
        <v>1821</v>
      </c>
      <c r="F2742" t="s">
        <v>1822</v>
      </c>
      <c r="G2742" t="str">
        <f>VLOOKUP(A2742,GIS!A:B,2,0)</f>
        <v>加１･平和台1</v>
      </c>
      <c r="H2742" t="s">
        <v>1439</v>
      </c>
      <c r="I2742" t="s">
        <v>2631</v>
      </c>
      <c r="J2742" s="66">
        <v>510</v>
      </c>
      <c r="K2742" s="66">
        <v>510</v>
      </c>
      <c r="L2742" s="66">
        <v>510</v>
      </c>
      <c r="M2742" s="66">
        <v>510</v>
      </c>
      <c r="N2742" s="66">
        <f>VLOOKUP(A2742,GIS!A:C,3,0)</f>
        <v>510</v>
      </c>
      <c r="O2742" s="66" t="str">
        <f t="shared" si="556"/>
        <v/>
      </c>
      <c r="P2742" s="66" t="str">
        <f t="shared" si="554"/>
        <v/>
      </c>
      <c r="Q2742" s="66">
        <f t="shared" si="557"/>
        <v>510</v>
      </c>
      <c r="R2742" s="66">
        <f t="shared" si="558"/>
        <v>510</v>
      </c>
      <c r="S2742" s="66">
        <f>Q2742-U2742-SUMIFS(条件付き不可!X:X,条件付き不可!E:E,D2742)</f>
        <v>510</v>
      </c>
      <c r="T2742" s="66">
        <f t="shared" si="555"/>
        <v>510</v>
      </c>
      <c r="U2742" s="66">
        <f>IF(COUNTIFS(条件付き不可!$E:$E,$D2742,条件付き不可!$C:$C,条件付き不可!$V$3)&gt;0,Q2742,SUMIFS(条件付き不可!$L:$L,条件付き不可!$E:$E,$D2742,条件付き不可!$C:$C,U$1))</f>
        <v>0</v>
      </c>
      <c r="V2742" s="66">
        <f>IF(COUNTIFS(条件付き不可!$E:$E,$D2742,条件付き不可!$C:$C,条件付き不可!$V$5)&gt;0,Q2742,IFERROR(VLOOKUP(D2742,条件付き不可!E:Y,21,0),0))</f>
        <v>0</v>
      </c>
    </row>
    <row r="2743" spans="1:22">
      <c r="A2743" s="53" t="str">
        <f t="shared" si="559"/>
        <v>066009</v>
      </c>
      <c r="B2743" s="53">
        <v>38</v>
      </c>
      <c r="C2743">
        <v>2742</v>
      </c>
      <c r="D2743">
        <v>66009</v>
      </c>
      <c r="E2743" t="s">
        <v>1821</v>
      </c>
      <c r="F2743" t="s">
        <v>1822</v>
      </c>
      <c r="G2743" t="str">
        <f>VLOOKUP(A2743,GIS!A:B,2,0)</f>
        <v>平和台２･３</v>
      </c>
      <c r="H2743" t="s">
        <v>1439</v>
      </c>
      <c r="I2743" t="s">
        <v>2631</v>
      </c>
      <c r="J2743" s="66">
        <v>380</v>
      </c>
      <c r="K2743" s="66">
        <v>380</v>
      </c>
      <c r="L2743" s="66">
        <v>380</v>
      </c>
      <c r="M2743" s="66">
        <v>380</v>
      </c>
      <c r="N2743" s="66">
        <f>VLOOKUP(A2743,GIS!A:C,3,0)</f>
        <v>380</v>
      </c>
      <c r="O2743" s="66" t="str">
        <f t="shared" si="556"/>
        <v/>
      </c>
      <c r="P2743" s="66" t="str">
        <f t="shared" si="554"/>
        <v/>
      </c>
      <c r="Q2743" s="66">
        <f t="shared" si="557"/>
        <v>380</v>
      </c>
      <c r="R2743" s="66">
        <f t="shared" si="558"/>
        <v>380</v>
      </c>
      <c r="S2743" s="66">
        <f>Q2743-U2743-SUMIFS(条件付き不可!X:X,条件付き不可!E:E,D2743)</f>
        <v>380</v>
      </c>
      <c r="T2743" s="66">
        <f t="shared" si="555"/>
        <v>380</v>
      </c>
      <c r="U2743" s="66">
        <f>IF(COUNTIFS(条件付き不可!$E:$E,$D2743,条件付き不可!$C:$C,条件付き不可!$V$3)&gt;0,Q2743,SUMIFS(条件付き不可!$L:$L,条件付き不可!$E:$E,$D2743,条件付き不可!$C:$C,U$1))</f>
        <v>0</v>
      </c>
      <c r="V2743" s="66">
        <f>IF(COUNTIFS(条件付き不可!$E:$E,$D2743,条件付き不可!$C:$C,条件付き不可!$V$5)&gt;0,Q2743,IFERROR(VLOOKUP(D2743,条件付き不可!E:Y,21,0),0))</f>
        <v>0</v>
      </c>
    </row>
    <row r="2744" spans="1:22">
      <c r="A2744" s="53" t="str">
        <f t="shared" si="559"/>
        <v>066010</v>
      </c>
      <c r="B2744" s="53">
        <v>38</v>
      </c>
      <c r="C2744">
        <v>2743</v>
      </c>
      <c r="D2744">
        <v>66010</v>
      </c>
      <c r="E2744" t="s">
        <v>1821</v>
      </c>
      <c r="F2744" t="s">
        <v>1822</v>
      </c>
      <c r="G2744" t="str">
        <f>VLOOKUP(A2744,GIS!A:B,2,0)</f>
        <v>平和台４</v>
      </c>
      <c r="H2744" t="s">
        <v>1439</v>
      </c>
      <c r="I2744" t="s">
        <v>2631</v>
      </c>
      <c r="J2744" s="66">
        <v>430</v>
      </c>
      <c r="K2744" s="66">
        <v>430</v>
      </c>
      <c r="L2744" s="66">
        <v>430</v>
      </c>
      <c r="M2744" s="66">
        <v>430</v>
      </c>
      <c r="N2744" s="66">
        <f>VLOOKUP(A2744,GIS!A:C,3,0)</f>
        <v>430</v>
      </c>
      <c r="O2744" s="66" t="str">
        <f t="shared" si="556"/>
        <v/>
      </c>
      <c r="P2744" s="66" t="str">
        <f t="shared" si="554"/>
        <v/>
      </c>
      <c r="Q2744" s="66">
        <f t="shared" si="557"/>
        <v>430</v>
      </c>
      <c r="R2744" s="66">
        <f t="shared" si="558"/>
        <v>430</v>
      </c>
      <c r="S2744" s="66">
        <f>Q2744-U2744-SUMIFS(条件付き不可!X:X,条件付き不可!E:E,D2744)</f>
        <v>430</v>
      </c>
      <c r="T2744" s="66">
        <f t="shared" si="555"/>
        <v>430</v>
      </c>
      <c r="U2744" s="66">
        <f>IF(COUNTIFS(条件付き不可!$E:$E,$D2744,条件付き不可!$C:$C,条件付き不可!$V$3)&gt;0,Q2744,SUMIFS(条件付き不可!$L:$L,条件付き不可!$E:$E,$D2744,条件付き不可!$C:$C,U$1))</f>
        <v>0</v>
      </c>
      <c r="V2744" s="66">
        <f>IF(COUNTIFS(条件付き不可!$E:$E,$D2744,条件付き不可!$C:$C,条件付き不可!$V$5)&gt;0,Q2744,IFERROR(VLOOKUP(D2744,条件付き不可!E:Y,21,0),0))</f>
        <v>0</v>
      </c>
    </row>
    <row r="2745" spans="1:22">
      <c r="A2745" s="53" t="str">
        <f t="shared" si="559"/>
        <v>066011</v>
      </c>
      <c r="B2745" s="53">
        <v>38</v>
      </c>
      <c r="C2745">
        <v>2744</v>
      </c>
      <c r="D2745">
        <v>66011</v>
      </c>
      <c r="E2745" t="s">
        <v>1821</v>
      </c>
      <c r="F2745" t="s">
        <v>1822</v>
      </c>
      <c r="G2745" t="str">
        <f>VLOOKUP(A2745,GIS!A:B,2,0)</f>
        <v>平和台４･５</v>
      </c>
      <c r="H2745" t="s">
        <v>1439</v>
      </c>
      <c r="I2745" t="s">
        <v>2631</v>
      </c>
      <c r="J2745" s="66">
        <v>320</v>
      </c>
      <c r="K2745" s="66">
        <v>320</v>
      </c>
      <c r="L2745" s="66">
        <v>320</v>
      </c>
      <c r="M2745" s="66">
        <v>320</v>
      </c>
      <c r="N2745" s="66">
        <f>VLOOKUP(A2745,GIS!A:C,3,0)</f>
        <v>320</v>
      </c>
      <c r="O2745" s="66" t="str">
        <f t="shared" si="556"/>
        <v/>
      </c>
      <c r="P2745" s="66" t="str">
        <f t="shared" si="554"/>
        <v/>
      </c>
      <c r="Q2745" s="66">
        <f t="shared" si="557"/>
        <v>320</v>
      </c>
      <c r="R2745" s="66">
        <f t="shared" si="558"/>
        <v>320</v>
      </c>
      <c r="S2745" s="66">
        <f>Q2745-U2745-SUMIFS(条件付き不可!X:X,条件付き不可!E:E,D2745)</f>
        <v>320</v>
      </c>
      <c r="T2745" s="66">
        <f t="shared" si="555"/>
        <v>320</v>
      </c>
      <c r="U2745" s="66">
        <f>IF(COUNTIFS(条件付き不可!$E:$E,$D2745,条件付き不可!$C:$C,条件付き不可!$V$3)&gt;0,Q2745,SUMIFS(条件付き不可!$L:$L,条件付き不可!$E:$E,$D2745,条件付き不可!$C:$C,U$1))</f>
        <v>0</v>
      </c>
      <c r="V2745" s="66">
        <f>IF(COUNTIFS(条件付き不可!$E:$E,$D2745,条件付き不可!$C:$C,条件付き不可!$V$5)&gt;0,Q2745,IFERROR(VLOOKUP(D2745,条件付き不可!E:Y,21,0),0))</f>
        <v>0</v>
      </c>
    </row>
    <row r="2746" spans="1:22">
      <c r="A2746" s="53" t="str">
        <f t="shared" si="559"/>
        <v>066012</v>
      </c>
      <c r="B2746" s="53">
        <v>38</v>
      </c>
      <c r="C2746">
        <v>2745</v>
      </c>
      <c r="D2746">
        <v>66012</v>
      </c>
      <c r="E2746" t="s">
        <v>1821</v>
      </c>
      <c r="F2746" t="s">
        <v>1822</v>
      </c>
      <c r="G2746" t="str">
        <f>VLOOKUP(A2746,GIS!A:B,2,0)</f>
        <v>平和台５</v>
      </c>
      <c r="H2746" t="s">
        <v>1439</v>
      </c>
      <c r="I2746" t="s">
        <v>2631</v>
      </c>
      <c r="J2746" s="66">
        <v>405</v>
      </c>
      <c r="K2746" s="66">
        <v>405</v>
      </c>
      <c r="L2746" s="66">
        <v>405</v>
      </c>
      <c r="M2746" s="66">
        <v>405</v>
      </c>
      <c r="N2746" s="66">
        <f>VLOOKUP(A2746,GIS!A:C,3,0)</f>
        <v>405</v>
      </c>
      <c r="O2746" s="66" t="str">
        <f t="shared" si="556"/>
        <v/>
      </c>
      <c r="P2746" s="66" t="str">
        <f t="shared" si="554"/>
        <v/>
      </c>
      <c r="Q2746" s="66">
        <f t="shared" si="557"/>
        <v>405</v>
      </c>
      <c r="R2746" s="66">
        <f t="shared" si="558"/>
        <v>405</v>
      </c>
      <c r="S2746" s="66">
        <f>Q2746-U2746-SUMIFS(条件付き不可!X:X,条件付き不可!E:E,D2746)</f>
        <v>405</v>
      </c>
      <c r="T2746" s="66">
        <f t="shared" si="555"/>
        <v>405</v>
      </c>
      <c r="U2746" s="66">
        <f>IF(COUNTIFS(条件付き不可!$E:$E,$D2746,条件付き不可!$C:$C,条件付き不可!$V$3)&gt;0,Q2746,SUMIFS(条件付き不可!$L:$L,条件付き不可!$E:$E,$D2746,条件付き不可!$C:$C,U$1))</f>
        <v>0</v>
      </c>
      <c r="V2746" s="66">
        <f>IF(COUNTIFS(条件付き不可!$E:$E,$D2746,条件付き不可!$C:$C,条件付き不可!$V$5)&gt;0,Q2746,IFERROR(VLOOKUP(D2746,条件付き不可!E:Y,21,0),0))</f>
        <v>0</v>
      </c>
    </row>
    <row r="2747" spans="1:22">
      <c r="A2747" s="53" t="str">
        <f t="shared" si="559"/>
        <v>066013</v>
      </c>
      <c r="B2747" s="53">
        <v>38</v>
      </c>
      <c r="C2747">
        <v>2746</v>
      </c>
      <c r="D2747">
        <v>66013</v>
      </c>
      <c r="E2747" t="s">
        <v>1821</v>
      </c>
      <c r="F2747" t="s">
        <v>1821</v>
      </c>
      <c r="G2747" t="str">
        <f>VLOOKUP(A2747,GIS!A:B,2,0)</f>
        <v>流山１･２</v>
      </c>
      <c r="H2747" t="s">
        <v>1439</v>
      </c>
      <c r="I2747" t="s">
        <v>2631</v>
      </c>
      <c r="J2747" s="66">
        <v>340</v>
      </c>
      <c r="K2747" s="66">
        <v>340</v>
      </c>
      <c r="L2747" s="66">
        <v>340</v>
      </c>
      <c r="M2747" s="66">
        <v>340</v>
      </c>
      <c r="N2747" s="66">
        <f>VLOOKUP(A2747,GIS!A:C,3,0)</f>
        <v>340</v>
      </c>
      <c r="O2747" s="66" t="str">
        <f t="shared" si="556"/>
        <v/>
      </c>
      <c r="P2747" s="66" t="str">
        <f t="shared" si="554"/>
        <v/>
      </c>
      <c r="Q2747" s="66">
        <f t="shared" si="557"/>
        <v>340</v>
      </c>
      <c r="R2747" s="66">
        <f t="shared" si="558"/>
        <v>340</v>
      </c>
      <c r="S2747" s="66">
        <f>Q2747-U2747-SUMIFS(条件付き不可!X:X,条件付き不可!E:E,D2747)</f>
        <v>340</v>
      </c>
      <c r="T2747" s="66">
        <f t="shared" si="555"/>
        <v>340</v>
      </c>
      <c r="U2747" s="66">
        <f>IF(COUNTIFS(条件付き不可!$E:$E,$D2747,条件付き不可!$C:$C,条件付き不可!$V$3)&gt;0,Q2747,SUMIFS(条件付き不可!$L:$L,条件付き不可!$E:$E,$D2747,条件付き不可!$C:$C,U$1))</f>
        <v>0</v>
      </c>
      <c r="V2747" s="66">
        <f>IF(COUNTIFS(条件付き不可!$E:$E,$D2747,条件付き不可!$C:$C,条件付き不可!$V$5)&gt;0,Q2747,IFERROR(VLOOKUP(D2747,条件付き不可!E:Y,21,0),0))</f>
        <v>0</v>
      </c>
    </row>
    <row r="2748" spans="1:22">
      <c r="A2748" s="53" t="str">
        <f t="shared" si="559"/>
        <v>066014</v>
      </c>
      <c r="B2748" s="53">
        <v>38</v>
      </c>
      <c r="C2748">
        <v>2747</v>
      </c>
      <c r="D2748">
        <v>66014</v>
      </c>
      <c r="E2748" t="s">
        <v>1821</v>
      </c>
      <c r="F2748" t="s">
        <v>1821</v>
      </c>
      <c r="G2748" t="str">
        <f>VLOOKUP(A2748,GIS!A:B,2,0)</f>
        <v>流山３･４</v>
      </c>
      <c r="H2748" t="s">
        <v>1439</v>
      </c>
      <c r="I2748" t="s">
        <v>2631</v>
      </c>
      <c r="J2748" s="66">
        <v>275</v>
      </c>
      <c r="K2748" s="66">
        <v>275</v>
      </c>
      <c r="L2748" s="66">
        <v>275</v>
      </c>
      <c r="M2748" s="66">
        <v>275</v>
      </c>
      <c r="N2748" s="66">
        <f>VLOOKUP(A2748,GIS!A:C,3,0)</f>
        <v>275</v>
      </c>
      <c r="O2748" s="66" t="str">
        <f t="shared" si="556"/>
        <v/>
      </c>
      <c r="P2748" s="66" t="str">
        <f t="shared" si="554"/>
        <v/>
      </c>
      <c r="Q2748" s="66">
        <f t="shared" si="557"/>
        <v>275</v>
      </c>
      <c r="R2748" s="66">
        <f t="shared" si="558"/>
        <v>275</v>
      </c>
      <c r="S2748" s="66">
        <f>Q2748-U2748-SUMIFS(条件付き不可!X:X,条件付き不可!E:E,D2748)</f>
        <v>275</v>
      </c>
      <c r="T2748" s="66">
        <f t="shared" si="555"/>
        <v>275</v>
      </c>
      <c r="U2748" s="66">
        <f>IF(COUNTIFS(条件付き不可!$E:$E,$D2748,条件付き不可!$C:$C,条件付き不可!$V$3)&gt;0,Q2748,SUMIFS(条件付き不可!$L:$L,条件付き不可!$E:$E,$D2748,条件付き不可!$C:$C,U$1))</f>
        <v>0</v>
      </c>
      <c r="V2748" s="66">
        <f>IF(COUNTIFS(条件付き不可!$E:$E,$D2748,条件付き不可!$C:$C,条件付き不可!$V$5)&gt;0,Q2748,IFERROR(VLOOKUP(D2748,条件付き不可!E:Y,21,0),0))</f>
        <v>0</v>
      </c>
    </row>
    <row r="2749" spans="1:22">
      <c r="A2749" s="53" t="str">
        <f t="shared" si="559"/>
        <v>066015</v>
      </c>
      <c r="B2749" s="53">
        <v>38</v>
      </c>
      <c r="C2749">
        <v>2748</v>
      </c>
      <c r="D2749">
        <v>66015</v>
      </c>
      <c r="E2749" t="s">
        <v>1821</v>
      </c>
      <c r="F2749" t="s">
        <v>1821</v>
      </c>
      <c r="G2749" t="str">
        <f>VLOOKUP(A2749,GIS!A:B,2,0)</f>
        <v>流山５･６</v>
      </c>
      <c r="H2749" t="s">
        <v>1439</v>
      </c>
      <c r="I2749" t="s">
        <v>2631</v>
      </c>
      <c r="J2749" s="66">
        <v>260</v>
      </c>
      <c r="K2749" s="66">
        <v>260</v>
      </c>
      <c r="L2749" s="66">
        <v>260</v>
      </c>
      <c r="M2749" s="66">
        <v>260</v>
      </c>
      <c r="N2749" s="66">
        <f>VLOOKUP(A2749,GIS!A:C,3,0)</f>
        <v>260</v>
      </c>
      <c r="O2749" s="66" t="str">
        <f t="shared" si="556"/>
        <v/>
      </c>
      <c r="P2749" s="66" t="str">
        <f t="shared" si="554"/>
        <v/>
      </c>
      <c r="Q2749" s="66">
        <f t="shared" si="557"/>
        <v>260</v>
      </c>
      <c r="R2749" s="66">
        <f t="shared" si="558"/>
        <v>260</v>
      </c>
      <c r="S2749" s="66">
        <f>Q2749-U2749-SUMIFS(条件付き不可!X:X,条件付き不可!E:E,D2749)</f>
        <v>260</v>
      </c>
      <c r="T2749" s="66">
        <f t="shared" si="555"/>
        <v>260</v>
      </c>
      <c r="U2749" s="66">
        <f>IF(COUNTIFS(条件付き不可!$E:$E,$D2749,条件付き不可!$C:$C,条件付き不可!$V$3)&gt;0,Q2749,SUMIFS(条件付き不可!$L:$L,条件付き不可!$E:$E,$D2749,条件付き不可!$C:$C,U$1))</f>
        <v>0</v>
      </c>
      <c r="V2749" s="66">
        <f>IF(COUNTIFS(条件付き不可!$E:$E,$D2749,条件付き不可!$C:$C,条件付き不可!$V$5)&gt;0,Q2749,IFERROR(VLOOKUP(D2749,条件付き不可!E:Y,21,0),0))</f>
        <v>0</v>
      </c>
    </row>
    <row r="2750" spans="1:22">
      <c r="A2750" s="53" t="str">
        <f t="shared" si="559"/>
        <v>066016</v>
      </c>
      <c r="B2750" s="53">
        <v>38</v>
      </c>
      <c r="C2750">
        <v>2749</v>
      </c>
      <c r="D2750">
        <v>66016</v>
      </c>
      <c r="E2750" t="s">
        <v>1821</v>
      </c>
      <c r="F2750" t="s">
        <v>1821</v>
      </c>
      <c r="G2750" t="str">
        <f>VLOOKUP(A2750,GIS!A:B,2,0)</f>
        <v>流山８Ａ</v>
      </c>
      <c r="H2750" t="s">
        <v>1439</v>
      </c>
      <c r="I2750" t="s">
        <v>2631</v>
      </c>
      <c r="J2750" s="66">
        <v>350</v>
      </c>
      <c r="K2750" s="66">
        <v>350</v>
      </c>
      <c r="L2750" s="66">
        <v>350</v>
      </c>
      <c r="M2750" s="66">
        <v>350</v>
      </c>
      <c r="N2750" s="66">
        <f>VLOOKUP(A2750,GIS!A:C,3,0)</f>
        <v>350</v>
      </c>
      <c r="O2750" s="66" t="str">
        <f t="shared" si="556"/>
        <v/>
      </c>
      <c r="P2750" s="66" t="str">
        <f t="shared" si="554"/>
        <v/>
      </c>
      <c r="Q2750" s="66">
        <f t="shared" si="557"/>
        <v>350</v>
      </c>
      <c r="R2750" s="66">
        <f t="shared" si="558"/>
        <v>350</v>
      </c>
      <c r="S2750" s="66">
        <f>Q2750-U2750-SUMIFS(条件付き不可!X:X,条件付き不可!E:E,D2750)</f>
        <v>350</v>
      </c>
      <c r="T2750" s="66">
        <f t="shared" si="555"/>
        <v>350</v>
      </c>
      <c r="U2750" s="66">
        <f>IF(COUNTIFS(条件付き不可!$E:$E,$D2750,条件付き不可!$C:$C,条件付き不可!$V$3)&gt;0,Q2750,SUMIFS(条件付き不可!$L:$L,条件付き不可!$E:$E,$D2750,条件付き不可!$C:$C,U$1))</f>
        <v>0</v>
      </c>
      <c r="V2750" s="66">
        <f>IF(COUNTIFS(条件付き不可!$E:$E,$D2750,条件付き不可!$C:$C,条件付き不可!$V$5)&gt;0,Q2750,IFERROR(VLOOKUP(D2750,条件付き不可!E:Y,21,0),0))</f>
        <v>0</v>
      </c>
    </row>
    <row r="2751" spans="1:22">
      <c r="A2751" s="53" t="str">
        <f t="shared" si="559"/>
        <v>066017</v>
      </c>
      <c r="B2751" s="53">
        <v>38</v>
      </c>
      <c r="C2751">
        <v>2750</v>
      </c>
      <c r="D2751">
        <v>66017</v>
      </c>
      <c r="E2751" t="s">
        <v>1821</v>
      </c>
      <c r="F2751" t="s">
        <v>1821</v>
      </c>
      <c r="G2751" t="str">
        <f>VLOOKUP(A2751,GIS!A:B,2,0)</f>
        <v>流山７･８Ｂ</v>
      </c>
      <c r="H2751" t="s">
        <v>1439</v>
      </c>
      <c r="I2751" t="s">
        <v>2631</v>
      </c>
      <c r="J2751" s="66">
        <v>350</v>
      </c>
      <c r="K2751" s="66">
        <v>350</v>
      </c>
      <c r="L2751" s="66">
        <v>350</v>
      </c>
      <c r="M2751" s="66">
        <v>350</v>
      </c>
      <c r="N2751" s="66">
        <f>VLOOKUP(A2751,GIS!A:C,3,0)</f>
        <v>350</v>
      </c>
      <c r="O2751" s="66" t="str">
        <f t="shared" si="556"/>
        <v/>
      </c>
      <c r="P2751" s="66" t="str">
        <f t="shared" si="554"/>
        <v/>
      </c>
      <c r="Q2751" s="66">
        <f t="shared" si="557"/>
        <v>350</v>
      </c>
      <c r="R2751" s="66">
        <f t="shared" si="558"/>
        <v>350</v>
      </c>
      <c r="S2751" s="66">
        <f>Q2751-U2751-SUMIFS(条件付き不可!X:X,条件付き不可!E:E,D2751)</f>
        <v>350</v>
      </c>
      <c r="T2751" s="66">
        <f t="shared" si="555"/>
        <v>350</v>
      </c>
      <c r="U2751" s="66">
        <f>IF(COUNTIFS(条件付き不可!$E:$E,$D2751,条件付き不可!$C:$C,条件付き不可!$V$3)&gt;0,Q2751,SUMIFS(条件付き不可!$L:$L,条件付き不可!$E:$E,$D2751,条件付き不可!$C:$C,U$1))</f>
        <v>0</v>
      </c>
      <c r="V2751" s="66">
        <f>IF(COUNTIFS(条件付き不可!$E:$E,$D2751,条件付き不可!$C:$C,条件付き不可!$V$5)&gt;0,Q2751,IFERROR(VLOOKUP(D2751,条件付き不可!E:Y,21,0),0))</f>
        <v>0</v>
      </c>
    </row>
    <row r="2752" spans="1:22">
      <c r="A2752" s="53" t="str">
        <f t="shared" si="559"/>
        <v>066018</v>
      </c>
      <c r="B2752" s="53">
        <v>38</v>
      </c>
      <c r="C2752">
        <v>2751</v>
      </c>
      <c r="D2752">
        <v>66018</v>
      </c>
      <c r="E2752" t="s">
        <v>1821</v>
      </c>
      <c r="F2752" t="s">
        <v>1838</v>
      </c>
      <c r="G2752" t="str">
        <f>VLOOKUP(A2752,GIS!A:B,2,0)</f>
        <v>宮園１・鰭ヶ崎</v>
      </c>
      <c r="H2752" t="s">
        <v>1439</v>
      </c>
      <c r="I2752" t="s">
        <v>2631</v>
      </c>
      <c r="J2752" s="66">
        <v>390</v>
      </c>
      <c r="K2752" s="66">
        <v>390</v>
      </c>
      <c r="L2752" s="66">
        <v>390</v>
      </c>
      <c r="M2752" s="66">
        <v>390</v>
      </c>
      <c r="N2752" s="66">
        <f>VLOOKUP(A2752,GIS!A:C,3,0)</f>
        <v>390</v>
      </c>
      <c r="O2752" s="66" t="str">
        <f t="shared" si="556"/>
        <v/>
      </c>
      <c r="P2752" s="66" t="str">
        <f t="shared" si="554"/>
        <v/>
      </c>
      <c r="Q2752" s="66">
        <f t="shared" si="557"/>
        <v>390</v>
      </c>
      <c r="R2752" s="66">
        <f t="shared" si="558"/>
        <v>390</v>
      </c>
      <c r="S2752" s="66">
        <f>Q2752-U2752-SUMIFS(条件付き不可!X:X,条件付き不可!E:E,D2752)</f>
        <v>390</v>
      </c>
      <c r="T2752" s="66">
        <f t="shared" si="555"/>
        <v>390</v>
      </c>
      <c r="U2752" s="66">
        <f>IF(COUNTIFS(条件付き不可!$E:$E,$D2752,条件付き不可!$C:$C,条件付き不可!$V$3)&gt;0,Q2752,SUMIFS(条件付き不可!$L:$L,条件付き不可!$E:$E,$D2752,条件付き不可!$C:$C,U$1))</f>
        <v>0</v>
      </c>
      <c r="V2752" s="66">
        <f>IF(COUNTIFS(条件付き不可!$E:$E,$D2752,条件付き不可!$C:$C,条件付き不可!$V$5)&gt;0,Q2752,IFERROR(VLOOKUP(D2752,条件付き不可!E:Y,21,0),0))</f>
        <v>0</v>
      </c>
    </row>
    <row r="2753" spans="1:22">
      <c r="A2753" s="53" t="str">
        <f t="shared" si="559"/>
        <v>066019</v>
      </c>
      <c r="B2753" s="53">
        <v>38</v>
      </c>
      <c r="C2753">
        <v>2752</v>
      </c>
      <c r="D2753">
        <v>66019</v>
      </c>
      <c r="E2753" t="s">
        <v>1821</v>
      </c>
      <c r="F2753" t="s">
        <v>1838</v>
      </c>
      <c r="G2753" t="str">
        <f>VLOOKUP(A2753,GIS!A:B,2,0)</f>
        <v>宮園２</v>
      </c>
      <c r="H2753" t="s">
        <v>1439</v>
      </c>
      <c r="I2753" t="s">
        <v>2631</v>
      </c>
      <c r="J2753" s="66">
        <v>315</v>
      </c>
      <c r="K2753" s="66">
        <v>315</v>
      </c>
      <c r="L2753" s="66">
        <v>315</v>
      </c>
      <c r="M2753" s="66">
        <v>315</v>
      </c>
      <c r="N2753" s="66">
        <f>VLOOKUP(A2753,GIS!A:C,3,0)</f>
        <v>315</v>
      </c>
      <c r="O2753" s="66" t="str">
        <f t="shared" si="556"/>
        <v/>
      </c>
      <c r="P2753" s="66" t="str">
        <f t="shared" si="554"/>
        <v/>
      </c>
      <c r="Q2753" s="66">
        <f t="shared" si="557"/>
        <v>315</v>
      </c>
      <c r="R2753" s="66">
        <f t="shared" si="558"/>
        <v>315</v>
      </c>
      <c r="S2753" s="66">
        <f>Q2753-U2753-SUMIFS(条件付き不可!X:X,条件付き不可!E:E,D2753)</f>
        <v>315</v>
      </c>
      <c r="T2753" s="66">
        <f t="shared" si="555"/>
        <v>315</v>
      </c>
      <c r="U2753" s="66">
        <f>IF(COUNTIFS(条件付き不可!$E:$E,$D2753,条件付き不可!$C:$C,条件付き不可!$V$3)&gt;0,Q2753,SUMIFS(条件付き不可!$L:$L,条件付き不可!$E:$E,$D2753,条件付き不可!$C:$C,U$1))</f>
        <v>0</v>
      </c>
      <c r="V2753" s="66">
        <f>IF(COUNTIFS(条件付き不可!$E:$E,$D2753,条件付き不可!$C:$C,条件付き不可!$V$5)&gt;0,Q2753,IFERROR(VLOOKUP(D2753,条件付き不可!E:Y,21,0),0))</f>
        <v>0</v>
      </c>
    </row>
    <row r="2754" spans="1:22">
      <c r="A2754" s="53" t="str">
        <f t="shared" si="559"/>
        <v>066020</v>
      </c>
      <c r="B2754" s="53">
        <v>38</v>
      </c>
      <c r="C2754">
        <v>2753</v>
      </c>
      <c r="D2754">
        <v>66020</v>
      </c>
      <c r="E2754" t="s">
        <v>1821</v>
      </c>
      <c r="F2754" t="s">
        <v>1838</v>
      </c>
      <c r="G2754" t="str">
        <f>VLOOKUP(A2754,GIS!A:B,2,0)</f>
        <v>宮園３</v>
      </c>
      <c r="H2754" t="s">
        <v>1439</v>
      </c>
      <c r="I2754" t="s">
        <v>2631</v>
      </c>
      <c r="J2754" s="66">
        <v>415</v>
      </c>
      <c r="K2754" s="66">
        <v>415</v>
      </c>
      <c r="L2754" s="66">
        <v>415</v>
      </c>
      <c r="M2754" s="66">
        <v>415</v>
      </c>
      <c r="N2754" s="66">
        <f>VLOOKUP(A2754,GIS!A:C,3,0)</f>
        <v>415</v>
      </c>
      <c r="O2754" s="66" t="str">
        <f t="shared" si="556"/>
        <v/>
      </c>
      <c r="P2754" s="66" t="str">
        <f t="shared" ref="P2754:P2817" si="560">IF(J2754=K2754,IF(J2754=L2754,"","✕"),"✕")</f>
        <v/>
      </c>
      <c r="Q2754" s="66">
        <f t="shared" si="557"/>
        <v>415</v>
      </c>
      <c r="R2754" s="66">
        <f t="shared" si="558"/>
        <v>415</v>
      </c>
      <c r="S2754" s="66">
        <f>Q2754-U2754-SUMIFS(条件付き不可!X:X,条件付き不可!E:E,D2754)</f>
        <v>415</v>
      </c>
      <c r="T2754" s="66">
        <f t="shared" si="555"/>
        <v>415</v>
      </c>
      <c r="U2754" s="66">
        <f>IF(COUNTIFS(条件付き不可!$E:$E,$D2754,条件付き不可!$C:$C,条件付き不可!$V$3)&gt;0,Q2754,SUMIFS(条件付き不可!$L:$L,条件付き不可!$E:$E,$D2754,条件付き不可!$C:$C,U$1))</f>
        <v>0</v>
      </c>
      <c r="V2754" s="66">
        <f>IF(COUNTIFS(条件付き不可!$E:$E,$D2754,条件付き不可!$C:$C,条件付き不可!$V$5)&gt;0,Q2754,IFERROR(VLOOKUP(D2754,条件付き不可!E:Y,21,0),0))</f>
        <v>0</v>
      </c>
    </row>
    <row r="2755" spans="1:22">
      <c r="A2755" s="53" t="str">
        <f t="shared" si="559"/>
        <v>066021</v>
      </c>
      <c r="B2755" s="53">
        <v>38</v>
      </c>
      <c r="C2755">
        <v>2754</v>
      </c>
      <c r="D2755">
        <v>66021</v>
      </c>
      <c r="E2755" t="s">
        <v>1821</v>
      </c>
      <c r="F2755" t="s">
        <v>1838</v>
      </c>
      <c r="G2755" t="str">
        <f>VLOOKUP(A2755,GIS!A:B,2,0)</f>
        <v>大字鰭ヶ崎Ａ</v>
      </c>
      <c r="H2755" t="s">
        <v>1439</v>
      </c>
      <c r="I2755" t="s">
        <v>2631</v>
      </c>
      <c r="J2755" s="66">
        <v>540</v>
      </c>
      <c r="K2755" s="66">
        <v>540</v>
      </c>
      <c r="L2755" s="66">
        <v>540</v>
      </c>
      <c r="M2755" s="66">
        <v>540</v>
      </c>
      <c r="N2755" s="66">
        <f>VLOOKUP(A2755,GIS!A:C,3,0)</f>
        <v>540</v>
      </c>
      <c r="O2755" s="66" t="str">
        <f t="shared" si="556"/>
        <v/>
      </c>
      <c r="P2755" s="66" t="str">
        <f t="shared" si="560"/>
        <v/>
      </c>
      <c r="Q2755" s="66">
        <f t="shared" si="557"/>
        <v>540</v>
      </c>
      <c r="R2755" s="66">
        <f t="shared" si="558"/>
        <v>540</v>
      </c>
      <c r="S2755" s="66">
        <f>Q2755-U2755-SUMIFS(条件付き不可!X:X,条件付き不可!E:E,D2755)</f>
        <v>540</v>
      </c>
      <c r="T2755" s="66">
        <f t="shared" si="555"/>
        <v>540</v>
      </c>
      <c r="U2755" s="66">
        <f>IF(COUNTIFS(条件付き不可!$E:$E,$D2755,条件付き不可!$C:$C,条件付き不可!$V$3)&gt;0,Q2755,SUMIFS(条件付き不可!$L:$L,条件付き不可!$E:$E,$D2755,条件付き不可!$C:$C,U$1))</f>
        <v>0</v>
      </c>
      <c r="V2755" s="66">
        <f>IF(COUNTIFS(条件付き不可!$E:$E,$D2755,条件付き不可!$C:$C,条件付き不可!$V$5)&gt;0,Q2755,IFERROR(VLOOKUP(D2755,条件付き不可!E:Y,21,0),0))</f>
        <v>0</v>
      </c>
    </row>
    <row r="2756" spans="1:22">
      <c r="A2756" s="53" t="str">
        <f t="shared" si="559"/>
        <v>066022</v>
      </c>
      <c r="B2756" s="53">
        <v>38</v>
      </c>
      <c r="C2756">
        <v>2755</v>
      </c>
      <c r="D2756">
        <v>66022</v>
      </c>
      <c r="E2756" t="s">
        <v>1821</v>
      </c>
      <c r="F2756" t="s">
        <v>1838</v>
      </c>
      <c r="G2756" t="str">
        <f>VLOOKUP(A2756,GIS!A:B,2,0)</f>
        <v>大字鰭ヶ崎Ｂ</v>
      </c>
      <c r="H2756" t="s">
        <v>1439</v>
      </c>
      <c r="I2756" t="s">
        <v>2631</v>
      </c>
      <c r="J2756" s="66">
        <v>530</v>
      </c>
      <c r="K2756" s="66">
        <v>530</v>
      </c>
      <c r="L2756" s="66">
        <v>530</v>
      </c>
      <c r="M2756" s="66">
        <v>530</v>
      </c>
      <c r="N2756" s="66">
        <f>VLOOKUP(A2756,GIS!A:C,3,0)</f>
        <v>530</v>
      </c>
      <c r="O2756" s="66" t="str">
        <f t="shared" si="556"/>
        <v/>
      </c>
      <c r="P2756" s="66" t="str">
        <f t="shared" si="560"/>
        <v/>
      </c>
      <c r="Q2756" s="66">
        <f t="shared" si="557"/>
        <v>530</v>
      </c>
      <c r="R2756" s="66">
        <f t="shared" si="558"/>
        <v>530</v>
      </c>
      <c r="S2756" s="66">
        <f>Q2756-U2756-SUMIFS(条件付き不可!X:X,条件付き不可!E:E,D2756)</f>
        <v>530</v>
      </c>
      <c r="T2756" s="66">
        <f t="shared" si="555"/>
        <v>530</v>
      </c>
      <c r="U2756" s="66">
        <f>IF(COUNTIFS(条件付き不可!$E:$E,$D2756,条件付き不可!$C:$C,条件付き不可!$V$3)&gt;0,Q2756,SUMIFS(条件付き不可!$L:$L,条件付き不可!$E:$E,$D2756,条件付き不可!$C:$C,U$1))</f>
        <v>0</v>
      </c>
      <c r="V2756" s="66">
        <f>IF(COUNTIFS(条件付き不可!$E:$E,$D2756,条件付き不可!$C:$C,条件付き不可!$V$5)&gt;0,Q2756,IFERROR(VLOOKUP(D2756,条件付き不可!E:Y,21,0),0))</f>
        <v>0</v>
      </c>
    </row>
    <row r="2757" spans="1:22">
      <c r="A2757" s="53" t="str">
        <f t="shared" si="559"/>
        <v>066023</v>
      </c>
      <c r="B2757" s="53">
        <v>38</v>
      </c>
      <c r="C2757">
        <v>2756</v>
      </c>
      <c r="D2757">
        <v>66023</v>
      </c>
      <c r="E2757" t="s">
        <v>1821</v>
      </c>
      <c r="F2757" t="s">
        <v>1838</v>
      </c>
      <c r="G2757" t="str">
        <f>VLOOKUP(A2757,GIS!A:B,2,0)</f>
        <v>大字鰭ヶ崎Ｃ</v>
      </c>
      <c r="H2757" t="s">
        <v>1439</v>
      </c>
      <c r="I2757" t="s">
        <v>2631</v>
      </c>
      <c r="J2757" s="66">
        <v>465</v>
      </c>
      <c r="K2757" s="66">
        <v>465</v>
      </c>
      <c r="L2757" s="66">
        <v>465</v>
      </c>
      <c r="M2757" s="66">
        <v>465</v>
      </c>
      <c r="N2757" s="66">
        <f>VLOOKUP(A2757,GIS!A:C,3,0)</f>
        <v>465</v>
      </c>
      <c r="O2757" s="66" t="str">
        <f t="shared" si="556"/>
        <v/>
      </c>
      <c r="P2757" s="66" t="str">
        <f t="shared" si="560"/>
        <v/>
      </c>
      <c r="Q2757" s="66">
        <f t="shared" si="557"/>
        <v>465</v>
      </c>
      <c r="R2757" s="66">
        <f t="shared" si="558"/>
        <v>465</v>
      </c>
      <c r="S2757" s="66">
        <f>Q2757-U2757-SUMIFS(条件付き不可!X:X,条件付き不可!E:E,D2757)</f>
        <v>465</v>
      </c>
      <c r="T2757" s="66">
        <f t="shared" si="555"/>
        <v>465</v>
      </c>
      <c r="U2757" s="66">
        <f>IF(COUNTIFS(条件付き不可!$E:$E,$D2757,条件付き不可!$C:$C,条件付き不可!$V$3)&gt;0,Q2757,SUMIFS(条件付き不可!$L:$L,条件付き不可!$E:$E,$D2757,条件付き不可!$C:$C,U$1))</f>
        <v>0</v>
      </c>
      <c r="V2757" s="66">
        <f>IF(COUNTIFS(条件付き不可!$E:$E,$D2757,条件付き不可!$C:$C,条件付き不可!$V$5)&gt;0,Q2757,IFERROR(VLOOKUP(D2757,条件付き不可!E:Y,21,0),0))</f>
        <v>0</v>
      </c>
    </row>
    <row r="2758" spans="1:22">
      <c r="A2758" s="53" t="str">
        <f t="shared" si="559"/>
        <v>066024</v>
      </c>
      <c r="B2758" s="53">
        <v>38</v>
      </c>
      <c r="C2758">
        <v>2757</v>
      </c>
      <c r="D2758">
        <v>66024</v>
      </c>
      <c r="E2758" t="s">
        <v>1821</v>
      </c>
      <c r="F2758" t="s">
        <v>1838</v>
      </c>
      <c r="G2758" t="str">
        <f>VLOOKUP(A2758,GIS!A:B,2,0)</f>
        <v>大字鰭ヶ崎Ｄ</v>
      </c>
      <c r="H2758" t="s">
        <v>1439</v>
      </c>
      <c r="I2758" t="s">
        <v>2631</v>
      </c>
      <c r="J2758" s="66">
        <v>560</v>
      </c>
      <c r="K2758" s="66">
        <v>560</v>
      </c>
      <c r="L2758" s="66">
        <v>560</v>
      </c>
      <c r="M2758" s="66">
        <v>560</v>
      </c>
      <c r="N2758" s="66">
        <f>VLOOKUP(A2758,GIS!A:C,3,0)</f>
        <v>560</v>
      </c>
      <c r="O2758" s="66" t="str">
        <f t="shared" si="556"/>
        <v/>
      </c>
      <c r="P2758" s="66" t="str">
        <f t="shared" si="560"/>
        <v/>
      </c>
      <c r="Q2758" s="66">
        <f t="shared" si="557"/>
        <v>560</v>
      </c>
      <c r="R2758" s="66">
        <f t="shared" si="558"/>
        <v>560</v>
      </c>
      <c r="S2758" s="66">
        <f>Q2758-U2758-SUMIFS(条件付き不可!X:X,条件付き不可!E:E,D2758)</f>
        <v>560</v>
      </c>
      <c r="T2758" s="66">
        <f t="shared" si="555"/>
        <v>560</v>
      </c>
      <c r="U2758" s="66">
        <f>IF(COUNTIFS(条件付き不可!$E:$E,$D2758,条件付き不可!$C:$C,条件付き不可!$V$3)&gt;0,Q2758,SUMIFS(条件付き不可!$L:$L,条件付き不可!$E:$E,$D2758,条件付き不可!$C:$C,U$1))</f>
        <v>0</v>
      </c>
      <c r="V2758" s="66">
        <f>IF(COUNTIFS(条件付き不可!$E:$E,$D2758,条件付き不可!$C:$C,条件付き不可!$V$5)&gt;0,Q2758,IFERROR(VLOOKUP(D2758,条件付き不可!E:Y,21,0),0))</f>
        <v>0</v>
      </c>
    </row>
    <row r="2759" spans="1:22">
      <c r="A2759" s="53" t="str">
        <f t="shared" si="559"/>
        <v>066025</v>
      </c>
      <c r="B2759" s="53">
        <v>38</v>
      </c>
      <c r="C2759">
        <v>2758</v>
      </c>
      <c r="D2759">
        <v>66025</v>
      </c>
      <c r="E2759" t="s">
        <v>1821</v>
      </c>
      <c r="F2759" t="s">
        <v>1838</v>
      </c>
      <c r="G2759" t="str">
        <f>VLOOKUP(A2759,GIS!A:B,2,0)</f>
        <v>大字鰭ヶ崎Ｅ</v>
      </c>
      <c r="H2759" t="s">
        <v>1439</v>
      </c>
      <c r="I2759" t="s">
        <v>2631</v>
      </c>
      <c r="J2759" s="66">
        <v>355</v>
      </c>
      <c r="K2759" s="66">
        <v>355</v>
      </c>
      <c r="L2759" s="66">
        <v>355</v>
      </c>
      <c r="M2759" s="66">
        <v>355</v>
      </c>
      <c r="N2759" s="66">
        <f>VLOOKUP(A2759,GIS!A:C,3,0)</f>
        <v>355</v>
      </c>
      <c r="O2759" s="66" t="str">
        <f t="shared" si="556"/>
        <v/>
      </c>
      <c r="P2759" s="66" t="str">
        <f t="shared" si="560"/>
        <v/>
      </c>
      <c r="Q2759" s="66">
        <f t="shared" si="557"/>
        <v>355</v>
      </c>
      <c r="R2759" s="66">
        <f t="shared" si="558"/>
        <v>355</v>
      </c>
      <c r="S2759" s="66">
        <f>Q2759-U2759-SUMIFS(条件付き不可!X:X,条件付き不可!E:E,D2759)</f>
        <v>355</v>
      </c>
      <c r="T2759" s="66">
        <f t="shared" si="555"/>
        <v>355</v>
      </c>
      <c r="U2759" s="66">
        <f>IF(COUNTIFS(条件付き不可!$E:$E,$D2759,条件付き不可!$C:$C,条件付き不可!$V$3)&gt;0,Q2759,SUMIFS(条件付き不可!$L:$L,条件付き不可!$E:$E,$D2759,条件付き不可!$C:$C,U$1))</f>
        <v>0</v>
      </c>
      <c r="V2759" s="66">
        <f>IF(COUNTIFS(条件付き不可!$E:$E,$D2759,条件付き不可!$C:$C,条件付き不可!$V$5)&gt;0,Q2759,IFERROR(VLOOKUP(D2759,条件付き不可!E:Y,21,0),0))</f>
        <v>0</v>
      </c>
    </row>
    <row r="2760" spans="1:22">
      <c r="A2760" s="53" t="str">
        <f t="shared" si="559"/>
        <v>066026</v>
      </c>
      <c r="B2760" s="53">
        <v>38</v>
      </c>
      <c r="C2760">
        <v>2759</v>
      </c>
      <c r="D2760">
        <v>66026</v>
      </c>
      <c r="E2760" t="s">
        <v>1821</v>
      </c>
      <c r="F2760" t="s">
        <v>1847</v>
      </c>
      <c r="G2760" t="str">
        <f>VLOOKUP(A2760,GIS!A:B,2,0)</f>
        <v>西平井Ａ</v>
      </c>
      <c r="H2760" t="s">
        <v>1439</v>
      </c>
      <c r="I2760" t="s">
        <v>2631</v>
      </c>
      <c r="J2760" s="66">
        <v>470</v>
      </c>
      <c r="K2760" s="66">
        <v>470</v>
      </c>
      <c r="L2760" s="66">
        <v>470</v>
      </c>
      <c r="M2760" s="66">
        <v>470</v>
      </c>
      <c r="N2760" s="66">
        <f>VLOOKUP(A2760,GIS!A:C,3,0)</f>
        <v>470</v>
      </c>
      <c r="O2760" s="66" t="str">
        <f t="shared" si="556"/>
        <v/>
      </c>
      <c r="P2760" s="66" t="str">
        <f t="shared" si="560"/>
        <v/>
      </c>
      <c r="Q2760" s="66">
        <f t="shared" si="557"/>
        <v>470</v>
      </c>
      <c r="R2760" s="66">
        <f t="shared" si="558"/>
        <v>470</v>
      </c>
      <c r="S2760" s="66">
        <f>Q2760-U2760-SUMIFS(条件付き不可!X:X,条件付き不可!E:E,D2760)</f>
        <v>470</v>
      </c>
      <c r="T2760" s="66">
        <f t="shared" si="555"/>
        <v>470</v>
      </c>
      <c r="U2760" s="66">
        <f>IF(COUNTIFS(条件付き不可!$E:$E,$D2760,条件付き不可!$C:$C,条件付き不可!$V$3)&gt;0,Q2760,SUMIFS(条件付き不可!$L:$L,条件付き不可!$E:$E,$D2760,条件付き不可!$C:$C,U$1))</f>
        <v>0</v>
      </c>
      <c r="V2760" s="66">
        <f>IF(COUNTIFS(条件付き不可!$E:$E,$D2760,条件付き不可!$C:$C,条件付き不可!$V$5)&gt;0,Q2760,IFERROR(VLOOKUP(D2760,条件付き不可!E:Y,21,0),0))</f>
        <v>0</v>
      </c>
    </row>
    <row r="2761" spans="1:22">
      <c r="A2761" s="53" t="str">
        <f t="shared" si="559"/>
        <v>066027</v>
      </c>
      <c r="B2761" s="53">
        <v>38</v>
      </c>
      <c r="C2761">
        <v>2760</v>
      </c>
      <c r="D2761">
        <v>66027</v>
      </c>
      <c r="E2761" t="s">
        <v>1821</v>
      </c>
      <c r="F2761" t="s">
        <v>1847</v>
      </c>
      <c r="G2761" t="str">
        <f>VLOOKUP(A2761,GIS!A:B,2,0)</f>
        <v>西平井Ｂ</v>
      </c>
      <c r="H2761" t="s">
        <v>1439</v>
      </c>
      <c r="I2761" t="s">
        <v>2631</v>
      </c>
      <c r="J2761" s="66">
        <v>330</v>
      </c>
      <c r="K2761" s="66">
        <v>330</v>
      </c>
      <c r="L2761" s="66">
        <v>330</v>
      </c>
      <c r="M2761" s="66">
        <v>330</v>
      </c>
      <c r="N2761" s="66">
        <f>VLOOKUP(A2761,GIS!A:C,3,0)</f>
        <v>330</v>
      </c>
      <c r="O2761" s="66" t="str">
        <f t="shared" si="556"/>
        <v/>
      </c>
      <c r="P2761" s="66" t="str">
        <f t="shared" si="560"/>
        <v/>
      </c>
      <c r="Q2761" s="66">
        <f t="shared" si="557"/>
        <v>330</v>
      </c>
      <c r="R2761" s="66">
        <f t="shared" si="558"/>
        <v>330</v>
      </c>
      <c r="S2761" s="66">
        <f>Q2761-U2761-SUMIFS(条件付き不可!X:X,条件付き不可!E:E,D2761)</f>
        <v>330</v>
      </c>
      <c r="T2761" s="66">
        <f t="shared" si="555"/>
        <v>330</v>
      </c>
      <c r="U2761" s="66">
        <f>IF(COUNTIFS(条件付き不可!$E:$E,$D2761,条件付き不可!$C:$C,条件付き不可!$V$3)&gt;0,Q2761,SUMIFS(条件付き不可!$L:$L,条件付き不可!$E:$E,$D2761,条件付き不可!$C:$C,U$1))</f>
        <v>0</v>
      </c>
      <c r="V2761" s="66">
        <f>IF(COUNTIFS(条件付き不可!$E:$E,$D2761,条件付き不可!$C:$C,条件付き不可!$V$5)&gt;0,Q2761,IFERROR(VLOOKUP(D2761,条件付き不可!E:Y,21,0),0))</f>
        <v>0</v>
      </c>
    </row>
    <row r="2762" spans="1:22">
      <c r="A2762" s="53" t="str">
        <f t="shared" si="559"/>
        <v>066028</v>
      </c>
      <c r="B2762" s="53">
        <v>38</v>
      </c>
      <c r="C2762">
        <v>2761</v>
      </c>
      <c r="D2762">
        <v>66028</v>
      </c>
      <c r="E2762" t="s">
        <v>1821</v>
      </c>
      <c r="F2762" t="s">
        <v>1847</v>
      </c>
      <c r="G2762" t="str">
        <f>VLOOKUP(A2762,GIS!A:B,2,0)</f>
        <v>西平井Ｃ</v>
      </c>
      <c r="H2762" t="s">
        <v>1439</v>
      </c>
      <c r="I2762" t="s">
        <v>2631</v>
      </c>
      <c r="J2762" s="66">
        <v>290</v>
      </c>
      <c r="K2762" s="66">
        <v>290</v>
      </c>
      <c r="L2762" s="66">
        <v>290</v>
      </c>
      <c r="M2762" s="66">
        <v>290</v>
      </c>
      <c r="N2762" s="66">
        <f>VLOOKUP(A2762,GIS!A:C,3,0)</f>
        <v>290</v>
      </c>
      <c r="O2762" s="66" t="str">
        <f t="shared" si="556"/>
        <v/>
      </c>
      <c r="P2762" s="66" t="str">
        <f t="shared" si="560"/>
        <v/>
      </c>
      <c r="Q2762" s="66">
        <f t="shared" si="557"/>
        <v>290</v>
      </c>
      <c r="R2762" s="66">
        <f t="shared" si="558"/>
        <v>290</v>
      </c>
      <c r="S2762" s="66">
        <f>Q2762-U2762-SUMIFS(条件付き不可!X:X,条件付き不可!E:E,D2762)</f>
        <v>290</v>
      </c>
      <c r="T2762" s="66">
        <f t="shared" si="555"/>
        <v>290</v>
      </c>
      <c r="U2762" s="66">
        <f>IF(COUNTIFS(条件付き不可!$E:$E,$D2762,条件付き不可!$C:$C,条件付き不可!$V$3)&gt;0,Q2762,SUMIFS(条件付き不可!$L:$L,条件付き不可!$E:$E,$D2762,条件付き不可!$C:$C,U$1))</f>
        <v>0</v>
      </c>
      <c r="V2762" s="66">
        <f>IF(COUNTIFS(条件付き不可!$E:$E,$D2762,条件付き不可!$C:$C,条件付き不可!$V$5)&gt;0,Q2762,IFERROR(VLOOKUP(D2762,条件付き不可!E:Y,21,0),0))</f>
        <v>0</v>
      </c>
    </row>
    <row r="2763" spans="1:22">
      <c r="A2763" s="53" t="str">
        <f t="shared" si="559"/>
        <v>066042</v>
      </c>
      <c r="B2763" s="53">
        <v>38</v>
      </c>
      <c r="C2763">
        <v>2762</v>
      </c>
      <c r="D2763">
        <v>66042</v>
      </c>
      <c r="E2763" t="s">
        <v>1821</v>
      </c>
      <c r="F2763" t="s">
        <v>1847</v>
      </c>
      <c r="G2763" t="str">
        <f>VLOOKUP(A2763,GIS!A:B,2,0)</f>
        <v>西平井D</v>
      </c>
      <c r="H2763" t="s">
        <v>1439</v>
      </c>
      <c r="I2763" t="s">
        <v>2631</v>
      </c>
      <c r="J2763" s="66">
        <v>320</v>
      </c>
      <c r="K2763" s="66">
        <v>320</v>
      </c>
      <c r="L2763" s="66">
        <v>320</v>
      </c>
      <c r="M2763" s="66">
        <v>320</v>
      </c>
      <c r="N2763" s="66">
        <f>VLOOKUP(A2763,GIS!A:C,3,0)</f>
        <v>320</v>
      </c>
      <c r="O2763" s="66" t="str">
        <f t="shared" si="556"/>
        <v/>
      </c>
      <c r="P2763" s="66" t="str">
        <f t="shared" si="560"/>
        <v/>
      </c>
      <c r="Q2763" s="66">
        <f t="shared" si="557"/>
        <v>320</v>
      </c>
      <c r="R2763" s="66">
        <f t="shared" si="558"/>
        <v>320</v>
      </c>
      <c r="S2763" s="66">
        <f>Q2763-U2763-SUMIFS(条件付き不可!X:X,条件付き不可!E:E,D2763)</f>
        <v>320</v>
      </c>
      <c r="T2763" s="66">
        <f t="shared" ref="T2763:T2826" si="561">Q2763-V2763</f>
        <v>320</v>
      </c>
      <c r="U2763" s="66">
        <f>IF(COUNTIFS(条件付き不可!$E:$E,$D2763,条件付き不可!$C:$C,条件付き不可!$V$3)&gt;0,Q2763,SUMIFS(条件付き不可!$L:$L,条件付き不可!$E:$E,$D2763,条件付き不可!$C:$C,U$1))</f>
        <v>0</v>
      </c>
      <c r="V2763" s="66">
        <f>IF(COUNTIFS(条件付き不可!$E:$E,$D2763,条件付き不可!$C:$C,条件付き不可!$V$5)&gt;0,Q2763,IFERROR(VLOOKUP(D2763,条件付き不可!E:Y,21,0),0))</f>
        <v>0</v>
      </c>
    </row>
    <row r="2764" spans="1:22">
      <c r="A2764" s="53" t="str">
        <f t="shared" si="559"/>
        <v>066166</v>
      </c>
      <c r="B2764" s="53">
        <v>38</v>
      </c>
      <c r="C2764">
        <v>2763</v>
      </c>
      <c r="D2764">
        <v>66166</v>
      </c>
      <c r="E2764" t="s">
        <v>1821</v>
      </c>
      <c r="F2764" t="s">
        <v>1847</v>
      </c>
      <c r="G2764" t="str">
        <f>VLOOKUP(A2764,GIS!A:B,2,0)</f>
        <v>西平井E</v>
      </c>
      <c r="H2764" t="s">
        <v>1439</v>
      </c>
      <c r="I2764" t="s">
        <v>2631</v>
      </c>
      <c r="J2764" s="66">
        <v>355</v>
      </c>
      <c r="K2764" s="66">
        <v>355</v>
      </c>
      <c r="L2764" s="66">
        <v>355</v>
      </c>
      <c r="M2764" s="66">
        <v>355</v>
      </c>
      <c r="N2764" s="66">
        <f>VLOOKUP(A2764,GIS!A:C,3,0)</f>
        <v>355</v>
      </c>
      <c r="O2764" s="66" t="str">
        <f t="shared" si="556"/>
        <v/>
      </c>
      <c r="P2764" s="66" t="str">
        <f t="shared" si="560"/>
        <v/>
      </c>
      <c r="Q2764" s="66">
        <f t="shared" si="557"/>
        <v>355</v>
      </c>
      <c r="R2764" s="66">
        <f t="shared" si="558"/>
        <v>355</v>
      </c>
      <c r="S2764" s="66">
        <f>Q2764-U2764-SUMIFS(条件付き不可!X:X,条件付き不可!E:E,D2764)</f>
        <v>355</v>
      </c>
      <c r="T2764" s="66">
        <f t="shared" si="561"/>
        <v>355</v>
      </c>
      <c r="U2764" s="66">
        <f>IF(COUNTIFS(条件付き不可!$E:$E,$D2764,条件付き不可!$C:$C,条件付き不可!$V$3)&gt;0,Q2764,SUMIFS(条件付き不可!$L:$L,条件付き不可!$E:$E,$D2764,条件付き不可!$C:$C,U$1))</f>
        <v>0</v>
      </c>
      <c r="V2764" s="66">
        <f>IF(COUNTIFS(条件付き不可!$E:$E,$D2764,条件付き不可!$C:$C,条件付き不可!$V$5)&gt;0,Q2764,IFERROR(VLOOKUP(D2764,条件付き不可!E:Y,21,0),0))</f>
        <v>0</v>
      </c>
    </row>
    <row r="2765" spans="1:22">
      <c r="A2765" s="53" t="str">
        <f t="shared" si="559"/>
        <v>066167</v>
      </c>
      <c r="B2765" s="53">
        <v>38</v>
      </c>
      <c r="C2765">
        <v>2764</v>
      </c>
      <c r="D2765">
        <v>66167</v>
      </c>
      <c r="E2765" t="s">
        <v>1821</v>
      </c>
      <c r="F2765" t="s">
        <v>1847</v>
      </c>
      <c r="G2765" t="str">
        <f>VLOOKUP(A2765,GIS!A:B,2,0)</f>
        <v>西平井・鰭ヶ崎</v>
      </c>
      <c r="H2765" t="s">
        <v>1439</v>
      </c>
      <c r="I2765" t="s">
        <v>2631</v>
      </c>
      <c r="J2765" s="66">
        <v>420</v>
      </c>
      <c r="K2765" s="66">
        <v>420</v>
      </c>
      <c r="L2765" s="66">
        <v>420</v>
      </c>
      <c r="M2765" s="66">
        <v>420</v>
      </c>
      <c r="N2765" s="66">
        <f>VLOOKUP(A2765,GIS!A:C,3,0)</f>
        <v>420</v>
      </c>
      <c r="O2765" s="66" t="str">
        <f t="shared" si="556"/>
        <v/>
      </c>
      <c r="P2765" s="66" t="str">
        <f t="shared" si="560"/>
        <v/>
      </c>
      <c r="Q2765" s="66">
        <f t="shared" si="557"/>
        <v>420</v>
      </c>
      <c r="R2765" s="66">
        <f t="shared" si="558"/>
        <v>420</v>
      </c>
      <c r="S2765" s="66">
        <f>Q2765-U2765-SUMIFS(条件付き不可!X:X,条件付き不可!E:E,D2765)</f>
        <v>420</v>
      </c>
      <c r="T2765" s="66">
        <f t="shared" si="561"/>
        <v>420</v>
      </c>
      <c r="U2765" s="66">
        <f>IF(COUNTIFS(条件付き不可!$E:$E,$D2765,条件付き不可!$C:$C,条件付き不可!$V$3)&gt;0,Q2765,SUMIFS(条件付き不可!$L:$L,条件付き不可!$E:$E,$D2765,条件付き不可!$C:$C,U$1))</f>
        <v>0</v>
      </c>
      <c r="V2765" s="66">
        <f>IF(COUNTIFS(条件付き不可!$E:$E,$D2765,条件付き不可!$C:$C,条件付き不可!$V$5)&gt;0,Q2765,IFERROR(VLOOKUP(D2765,条件付き不可!E:Y,21,0),0))</f>
        <v>0</v>
      </c>
    </row>
    <row r="2766" spans="1:22">
      <c r="A2766" s="53" t="str">
        <f t="shared" si="559"/>
        <v>066029</v>
      </c>
      <c r="B2766" s="53">
        <v>38</v>
      </c>
      <c r="C2766">
        <v>2765</v>
      </c>
      <c r="D2766">
        <v>66029</v>
      </c>
      <c r="E2766" t="s">
        <v>1821</v>
      </c>
      <c r="F2766" t="s">
        <v>1854</v>
      </c>
      <c r="G2766" t="str">
        <f>VLOOKUP(A2766,GIS!A:B,2,0)</f>
        <v>南流山１Ａ</v>
      </c>
      <c r="H2766" t="s">
        <v>1439</v>
      </c>
      <c r="I2766" t="s">
        <v>2631</v>
      </c>
      <c r="J2766" s="66">
        <v>620</v>
      </c>
      <c r="K2766" s="66">
        <v>620</v>
      </c>
      <c r="L2766" s="66">
        <v>620</v>
      </c>
      <c r="M2766" s="66">
        <v>620</v>
      </c>
      <c r="N2766" s="66">
        <f>VLOOKUP(A2766,GIS!A:C,3,0)</f>
        <v>620</v>
      </c>
      <c r="O2766" s="66" t="str">
        <f t="shared" si="556"/>
        <v/>
      </c>
      <c r="P2766" s="66" t="str">
        <f t="shared" si="560"/>
        <v/>
      </c>
      <c r="Q2766" s="66">
        <f t="shared" si="557"/>
        <v>620</v>
      </c>
      <c r="R2766" s="66">
        <f t="shared" si="558"/>
        <v>620</v>
      </c>
      <c r="S2766" s="66">
        <f>Q2766-U2766-SUMIFS(条件付き不可!X:X,条件付き不可!E:E,D2766)</f>
        <v>620</v>
      </c>
      <c r="T2766" s="66">
        <f t="shared" si="561"/>
        <v>620</v>
      </c>
      <c r="U2766" s="66">
        <f>IF(COUNTIFS(条件付き不可!$E:$E,$D2766,条件付き不可!$C:$C,条件付き不可!$V$3)&gt;0,Q2766,SUMIFS(条件付き不可!$L:$L,条件付き不可!$E:$E,$D2766,条件付き不可!$C:$C,U$1))</f>
        <v>0</v>
      </c>
      <c r="V2766" s="66">
        <f>IF(COUNTIFS(条件付き不可!$E:$E,$D2766,条件付き不可!$C:$C,条件付き不可!$V$5)&gt;0,Q2766,IFERROR(VLOOKUP(D2766,条件付き不可!E:Y,21,0),0))</f>
        <v>0</v>
      </c>
    </row>
    <row r="2767" spans="1:22">
      <c r="A2767" s="53" t="str">
        <f t="shared" si="559"/>
        <v>066030</v>
      </c>
      <c r="B2767" s="53">
        <v>38</v>
      </c>
      <c r="C2767">
        <v>2766</v>
      </c>
      <c r="D2767">
        <v>66030</v>
      </c>
      <c r="E2767" t="s">
        <v>1821</v>
      </c>
      <c r="F2767" t="s">
        <v>1854</v>
      </c>
      <c r="G2767" t="str">
        <f>VLOOKUP(A2767,GIS!A:B,2,0)</f>
        <v>南流山１Ｂ</v>
      </c>
      <c r="H2767" t="s">
        <v>1439</v>
      </c>
      <c r="I2767" t="s">
        <v>2631</v>
      </c>
      <c r="J2767" s="66">
        <v>460</v>
      </c>
      <c r="K2767" s="66">
        <v>460</v>
      </c>
      <c r="L2767" s="66">
        <v>460</v>
      </c>
      <c r="M2767" s="66">
        <v>460</v>
      </c>
      <c r="N2767" s="66">
        <f>VLOOKUP(A2767,GIS!A:C,3,0)</f>
        <v>460</v>
      </c>
      <c r="O2767" s="66" t="str">
        <f t="shared" si="556"/>
        <v/>
      </c>
      <c r="P2767" s="66" t="str">
        <f t="shared" si="560"/>
        <v/>
      </c>
      <c r="Q2767" s="66">
        <f t="shared" si="557"/>
        <v>460</v>
      </c>
      <c r="R2767" s="66">
        <f t="shared" si="558"/>
        <v>460</v>
      </c>
      <c r="S2767" s="66">
        <f>Q2767-U2767-SUMIFS(条件付き不可!X:X,条件付き不可!E:E,D2767)</f>
        <v>460</v>
      </c>
      <c r="T2767" s="66">
        <f t="shared" si="561"/>
        <v>460</v>
      </c>
      <c r="U2767" s="66">
        <f>IF(COUNTIFS(条件付き不可!$E:$E,$D2767,条件付き不可!$C:$C,条件付き不可!$V$3)&gt;0,Q2767,SUMIFS(条件付き不可!$L:$L,条件付き不可!$E:$E,$D2767,条件付き不可!$C:$C,U$1))</f>
        <v>0</v>
      </c>
      <c r="V2767" s="66">
        <f>IF(COUNTIFS(条件付き不可!$E:$E,$D2767,条件付き不可!$C:$C,条件付き不可!$V$5)&gt;0,Q2767,IFERROR(VLOOKUP(D2767,条件付き不可!E:Y,21,0),0))</f>
        <v>0</v>
      </c>
    </row>
    <row r="2768" spans="1:22">
      <c r="A2768" s="53" t="str">
        <f t="shared" si="559"/>
        <v>066031</v>
      </c>
      <c r="B2768" s="53">
        <v>38</v>
      </c>
      <c r="C2768">
        <v>2767</v>
      </c>
      <c r="D2768">
        <v>66031</v>
      </c>
      <c r="E2768" t="s">
        <v>1821</v>
      </c>
      <c r="F2768" t="s">
        <v>1854</v>
      </c>
      <c r="G2768" t="str">
        <f>VLOOKUP(A2768,GIS!A:B,2,0)</f>
        <v>南流山２Ａ</v>
      </c>
      <c r="H2768" t="s">
        <v>1439</v>
      </c>
      <c r="I2768" t="s">
        <v>2631</v>
      </c>
      <c r="J2768" s="66">
        <v>855</v>
      </c>
      <c r="K2768" s="66">
        <v>855</v>
      </c>
      <c r="L2768" s="66">
        <v>855</v>
      </c>
      <c r="M2768" s="66">
        <v>855</v>
      </c>
      <c r="N2768" s="66">
        <f>VLOOKUP(A2768,GIS!A:C,3,0)</f>
        <v>855</v>
      </c>
      <c r="O2768" s="66" t="str">
        <f t="shared" si="556"/>
        <v/>
      </c>
      <c r="P2768" s="66" t="str">
        <f t="shared" si="560"/>
        <v/>
      </c>
      <c r="Q2768" s="66">
        <f t="shared" si="557"/>
        <v>855</v>
      </c>
      <c r="R2768" s="66">
        <f t="shared" si="558"/>
        <v>855</v>
      </c>
      <c r="S2768" s="66">
        <f>Q2768-U2768-SUMIFS(条件付き不可!X:X,条件付き不可!E:E,D2768)</f>
        <v>855</v>
      </c>
      <c r="T2768" s="66">
        <f t="shared" si="561"/>
        <v>855</v>
      </c>
      <c r="U2768" s="66">
        <f>IF(COUNTIFS(条件付き不可!$E:$E,$D2768,条件付き不可!$C:$C,条件付き不可!$V$3)&gt;0,Q2768,SUMIFS(条件付き不可!$L:$L,条件付き不可!$E:$E,$D2768,条件付き不可!$C:$C,U$1))</f>
        <v>0</v>
      </c>
      <c r="V2768" s="66">
        <f>IF(COUNTIFS(条件付き不可!$E:$E,$D2768,条件付き不可!$C:$C,条件付き不可!$V$5)&gt;0,Q2768,IFERROR(VLOOKUP(D2768,条件付き不可!E:Y,21,0),0))</f>
        <v>0</v>
      </c>
    </row>
    <row r="2769" spans="1:22">
      <c r="A2769" s="53" t="str">
        <f t="shared" si="559"/>
        <v>066032</v>
      </c>
      <c r="B2769" s="53">
        <v>38</v>
      </c>
      <c r="C2769">
        <v>2768</v>
      </c>
      <c r="D2769">
        <v>66032</v>
      </c>
      <c r="E2769" t="s">
        <v>1821</v>
      </c>
      <c r="F2769" t="s">
        <v>1854</v>
      </c>
      <c r="G2769" t="str">
        <f>VLOOKUP(A2769,GIS!A:B,2,0)</f>
        <v>南流山２Ｂ</v>
      </c>
      <c r="H2769" t="s">
        <v>1439</v>
      </c>
      <c r="I2769" t="s">
        <v>2631</v>
      </c>
      <c r="J2769" s="66">
        <v>920</v>
      </c>
      <c r="K2769" s="66">
        <v>920</v>
      </c>
      <c r="L2769" s="66">
        <v>920</v>
      </c>
      <c r="M2769" s="66">
        <v>920</v>
      </c>
      <c r="N2769" s="66">
        <f>VLOOKUP(A2769,GIS!A:C,3,0)</f>
        <v>920</v>
      </c>
      <c r="O2769" s="66" t="str">
        <f t="shared" si="556"/>
        <v/>
      </c>
      <c r="P2769" s="66" t="str">
        <f t="shared" si="560"/>
        <v/>
      </c>
      <c r="Q2769" s="66">
        <f t="shared" si="557"/>
        <v>920</v>
      </c>
      <c r="R2769" s="66">
        <f t="shared" si="558"/>
        <v>920</v>
      </c>
      <c r="S2769" s="66">
        <f>Q2769-U2769-SUMIFS(条件付き不可!X:X,条件付き不可!E:E,D2769)</f>
        <v>920</v>
      </c>
      <c r="T2769" s="66">
        <f t="shared" si="561"/>
        <v>920</v>
      </c>
      <c r="U2769" s="66">
        <f>IF(COUNTIFS(条件付き不可!$E:$E,$D2769,条件付き不可!$C:$C,条件付き不可!$V$3)&gt;0,Q2769,SUMIFS(条件付き不可!$L:$L,条件付き不可!$E:$E,$D2769,条件付き不可!$C:$C,U$1))</f>
        <v>0</v>
      </c>
      <c r="V2769" s="66">
        <f>IF(COUNTIFS(条件付き不可!$E:$E,$D2769,条件付き不可!$C:$C,条件付き不可!$V$5)&gt;0,Q2769,IFERROR(VLOOKUP(D2769,条件付き不可!E:Y,21,0),0))</f>
        <v>0</v>
      </c>
    </row>
    <row r="2770" spans="1:22">
      <c r="A2770" s="53" t="str">
        <f t="shared" si="559"/>
        <v>066033</v>
      </c>
      <c r="B2770" s="53">
        <v>38</v>
      </c>
      <c r="C2770">
        <v>2769</v>
      </c>
      <c r="D2770">
        <v>66033</v>
      </c>
      <c r="E2770" t="s">
        <v>1821</v>
      </c>
      <c r="F2770" t="s">
        <v>1854</v>
      </c>
      <c r="G2770" t="str">
        <f>VLOOKUP(A2770,GIS!A:B,2,0)</f>
        <v>南流山３Ａ</v>
      </c>
      <c r="H2770" t="s">
        <v>1439</v>
      </c>
      <c r="I2770" t="s">
        <v>2631</v>
      </c>
      <c r="J2770" s="66">
        <v>325</v>
      </c>
      <c r="K2770" s="66">
        <v>325</v>
      </c>
      <c r="L2770" s="66">
        <v>325</v>
      </c>
      <c r="M2770" s="66">
        <v>325</v>
      </c>
      <c r="N2770" s="66">
        <f>VLOOKUP(A2770,GIS!A:C,3,0)</f>
        <v>325</v>
      </c>
      <c r="O2770" s="66" t="str">
        <f t="shared" si="556"/>
        <v/>
      </c>
      <c r="P2770" s="66" t="str">
        <f t="shared" si="560"/>
        <v/>
      </c>
      <c r="Q2770" s="66">
        <f t="shared" si="557"/>
        <v>325</v>
      </c>
      <c r="R2770" s="66">
        <f t="shared" si="558"/>
        <v>325</v>
      </c>
      <c r="S2770" s="66">
        <f>Q2770-U2770-SUMIFS(条件付き不可!X:X,条件付き不可!E:E,D2770)</f>
        <v>325</v>
      </c>
      <c r="T2770" s="66">
        <f t="shared" si="561"/>
        <v>325</v>
      </c>
      <c r="U2770" s="66">
        <f>IF(COUNTIFS(条件付き不可!$E:$E,$D2770,条件付き不可!$C:$C,条件付き不可!$V$3)&gt;0,Q2770,SUMIFS(条件付き不可!$L:$L,条件付き不可!$E:$E,$D2770,条件付き不可!$C:$C,U$1))</f>
        <v>0</v>
      </c>
      <c r="V2770" s="66">
        <f>IF(COUNTIFS(条件付き不可!$E:$E,$D2770,条件付き不可!$C:$C,条件付き不可!$V$5)&gt;0,Q2770,IFERROR(VLOOKUP(D2770,条件付き不可!E:Y,21,0),0))</f>
        <v>0</v>
      </c>
    </row>
    <row r="2771" spans="1:22">
      <c r="A2771" s="53" t="str">
        <f t="shared" si="559"/>
        <v>066034</v>
      </c>
      <c r="B2771" s="53">
        <v>38</v>
      </c>
      <c r="C2771">
        <v>2770</v>
      </c>
      <c r="D2771">
        <v>66034</v>
      </c>
      <c r="E2771" t="s">
        <v>1821</v>
      </c>
      <c r="F2771" t="s">
        <v>1854</v>
      </c>
      <c r="G2771" t="str">
        <f>VLOOKUP(A2771,GIS!A:B,2,0)</f>
        <v>南流山３Ｂ</v>
      </c>
      <c r="H2771" t="s">
        <v>1439</v>
      </c>
      <c r="I2771" t="s">
        <v>2631</v>
      </c>
      <c r="J2771" s="66">
        <v>425</v>
      </c>
      <c r="K2771" s="66">
        <v>425</v>
      </c>
      <c r="L2771" s="66">
        <v>425</v>
      </c>
      <c r="M2771" s="66">
        <v>425</v>
      </c>
      <c r="N2771" s="66">
        <f>VLOOKUP(A2771,GIS!A:C,3,0)</f>
        <v>425</v>
      </c>
      <c r="O2771" s="66" t="str">
        <f t="shared" si="556"/>
        <v/>
      </c>
      <c r="P2771" s="66" t="str">
        <f t="shared" si="560"/>
        <v/>
      </c>
      <c r="Q2771" s="66">
        <f t="shared" si="557"/>
        <v>425</v>
      </c>
      <c r="R2771" s="66">
        <f t="shared" si="558"/>
        <v>425</v>
      </c>
      <c r="S2771" s="66">
        <f>Q2771-U2771-SUMIFS(条件付き不可!X:X,条件付き不可!E:E,D2771)</f>
        <v>425</v>
      </c>
      <c r="T2771" s="66">
        <f t="shared" si="561"/>
        <v>425</v>
      </c>
      <c r="U2771" s="66">
        <f>IF(COUNTIFS(条件付き不可!$E:$E,$D2771,条件付き不可!$C:$C,条件付き不可!$V$3)&gt;0,Q2771,SUMIFS(条件付き不可!$L:$L,条件付き不可!$E:$E,$D2771,条件付き不可!$C:$C,U$1))</f>
        <v>0</v>
      </c>
      <c r="V2771" s="66">
        <f>IF(COUNTIFS(条件付き不可!$E:$E,$D2771,条件付き不可!$C:$C,条件付き不可!$V$5)&gt;0,Q2771,IFERROR(VLOOKUP(D2771,条件付き不可!E:Y,21,0),0))</f>
        <v>0</v>
      </c>
    </row>
    <row r="2772" spans="1:22">
      <c r="A2772" s="53" t="str">
        <f t="shared" si="559"/>
        <v>066035</v>
      </c>
      <c r="B2772" s="53">
        <v>38</v>
      </c>
      <c r="C2772">
        <v>2771</v>
      </c>
      <c r="D2772">
        <v>66035</v>
      </c>
      <c r="E2772" t="s">
        <v>1821</v>
      </c>
      <c r="F2772" t="s">
        <v>1854</v>
      </c>
      <c r="G2772" t="str">
        <f>VLOOKUP(A2772,GIS!A:B,2,0)</f>
        <v>南流山４</v>
      </c>
      <c r="H2772" t="s">
        <v>1439</v>
      </c>
      <c r="I2772" t="s">
        <v>2631</v>
      </c>
      <c r="J2772" s="66">
        <v>920</v>
      </c>
      <c r="K2772" s="66">
        <v>920</v>
      </c>
      <c r="L2772" s="66">
        <v>920</v>
      </c>
      <c r="M2772" s="66">
        <v>920</v>
      </c>
      <c r="N2772" s="66">
        <f>VLOOKUP(A2772,GIS!A:C,3,0)</f>
        <v>920</v>
      </c>
      <c r="O2772" s="66" t="str">
        <f t="shared" si="556"/>
        <v/>
      </c>
      <c r="P2772" s="66" t="str">
        <f t="shared" si="560"/>
        <v/>
      </c>
      <c r="Q2772" s="66">
        <f t="shared" si="557"/>
        <v>920</v>
      </c>
      <c r="R2772" s="66">
        <f t="shared" si="558"/>
        <v>920</v>
      </c>
      <c r="S2772" s="66">
        <f>Q2772-U2772-SUMIFS(条件付き不可!X:X,条件付き不可!E:E,D2772)</f>
        <v>920</v>
      </c>
      <c r="T2772" s="66">
        <f t="shared" si="561"/>
        <v>920</v>
      </c>
      <c r="U2772" s="66">
        <f>IF(COUNTIFS(条件付き不可!$E:$E,$D2772,条件付き不可!$C:$C,条件付き不可!$V$3)&gt;0,Q2772,SUMIFS(条件付き不可!$L:$L,条件付き不可!$E:$E,$D2772,条件付き不可!$C:$C,U$1))</f>
        <v>0</v>
      </c>
      <c r="V2772" s="66">
        <f>IF(COUNTIFS(条件付き不可!$E:$E,$D2772,条件付き不可!$C:$C,条件付き不可!$V$5)&gt;0,Q2772,IFERROR(VLOOKUP(D2772,条件付き不可!E:Y,21,0),0))</f>
        <v>0</v>
      </c>
    </row>
    <row r="2773" spans="1:22">
      <c r="A2773" s="53" t="str">
        <f t="shared" si="559"/>
        <v>066036</v>
      </c>
      <c r="B2773" s="53">
        <v>38</v>
      </c>
      <c r="C2773">
        <v>2772</v>
      </c>
      <c r="D2773">
        <v>66036</v>
      </c>
      <c r="E2773" t="s">
        <v>1821</v>
      </c>
      <c r="F2773" t="s">
        <v>1854</v>
      </c>
      <c r="G2773" t="str">
        <f>VLOOKUP(A2773,GIS!A:B,2,0)</f>
        <v>南流山５</v>
      </c>
      <c r="H2773" t="s">
        <v>1439</v>
      </c>
      <c r="I2773" t="s">
        <v>2631</v>
      </c>
      <c r="J2773" s="66">
        <v>465</v>
      </c>
      <c r="K2773" s="66">
        <v>465</v>
      </c>
      <c r="L2773" s="66">
        <v>465</v>
      </c>
      <c r="M2773" s="66">
        <v>465</v>
      </c>
      <c r="N2773" s="66">
        <f>VLOOKUP(A2773,GIS!A:C,3,0)</f>
        <v>465</v>
      </c>
      <c r="O2773" s="66" t="str">
        <f t="shared" ref="O2773:O2837" si="562">IF(J2773=N2773,"","✕")</f>
        <v/>
      </c>
      <c r="P2773" s="66" t="str">
        <f t="shared" si="560"/>
        <v/>
      </c>
      <c r="Q2773" s="66">
        <f t="shared" ref="Q2773:Q2837" si="563">N2773</f>
        <v>465</v>
      </c>
      <c r="R2773" s="66">
        <f t="shared" ref="R2773:R2837" si="564">Q2773-U2773</f>
        <v>465</v>
      </c>
      <c r="S2773" s="66">
        <f>Q2773-U2773-SUMIFS(条件付き不可!X:X,条件付き不可!E:E,D2773)</f>
        <v>465</v>
      </c>
      <c r="T2773" s="66">
        <f t="shared" si="561"/>
        <v>465</v>
      </c>
      <c r="U2773" s="66">
        <f>IF(COUNTIFS(条件付き不可!$E:$E,$D2773,条件付き不可!$C:$C,条件付き不可!$V$3)&gt;0,Q2773,SUMIFS(条件付き不可!$L:$L,条件付き不可!$E:$E,$D2773,条件付き不可!$C:$C,U$1))</f>
        <v>0</v>
      </c>
      <c r="V2773" s="66">
        <f>IF(COUNTIFS(条件付き不可!$E:$E,$D2773,条件付き不可!$C:$C,条件付き不可!$V$5)&gt;0,Q2773,IFERROR(VLOOKUP(D2773,条件付き不可!E:Y,21,0),0))</f>
        <v>0</v>
      </c>
    </row>
    <row r="2774" spans="1:22">
      <c r="A2774" s="53" t="str">
        <f t="shared" si="559"/>
        <v>066037</v>
      </c>
      <c r="B2774" s="53">
        <v>38</v>
      </c>
      <c r="C2774">
        <v>2773</v>
      </c>
      <c r="D2774">
        <v>66037</v>
      </c>
      <c r="E2774" t="s">
        <v>1821</v>
      </c>
      <c r="F2774" t="s">
        <v>1854</v>
      </c>
      <c r="G2774" t="str">
        <f>VLOOKUP(A2774,GIS!A:B,2,0)</f>
        <v>南流山６Ａ</v>
      </c>
      <c r="H2774" t="s">
        <v>1439</v>
      </c>
      <c r="I2774" t="s">
        <v>2631</v>
      </c>
      <c r="J2774" s="66">
        <v>540</v>
      </c>
      <c r="K2774" s="66">
        <v>540</v>
      </c>
      <c r="L2774" s="66">
        <v>540</v>
      </c>
      <c r="M2774" s="66">
        <v>540</v>
      </c>
      <c r="N2774" s="66">
        <f>VLOOKUP(A2774,GIS!A:C,3,0)</f>
        <v>540</v>
      </c>
      <c r="O2774" s="66" t="str">
        <f t="shared" si="562"/>
        <v/>
      </c>
      <c r="P2774" s="66" t="str">
        <f t="shared" si="560"/>
        <v/>
      </c>
      <c r="Q2774" s="66">
        <f t="shared" si="563"/>
        <v>540</v>
      </c>
      <c r="R2774" s="66">
        <f t="shared" si="564"/>
        <v>540</v>
      </c>
      <c r="S2774" s="66">
        <f>Q2774-U2774-SUMIFS(条件付き不可!X:X,条件付き不可!E:E,D2774)</f>
        <v>540</v>
      </c>
      <c r="T2774" s="66">
        <f t="shared" si="561"/>
        <v>540</v>
      </c>
      <c r="U2774" s="66">
        <f>IF(COUNTIFS(条件付き不可!$E:$E,$D2774,条件付き不可!$C:$C,条件付き不可!$V$3)&gt;0,Q2774,SUMIFS(条件付き不可!$L:$L,条件付き不可!$E:$E,$D2774,条件付き不可!$C:$C,U$1))</f>
        <v>0</v>
      </c>
      <c r="V2774" s="66">
        <f>IF(COUNTIFS(条件付き不可!$E:$E,$D2774,条件付き不可!$C:$C,条件付き不可!$V$5)&gt;0,Q2774,IFERROR(VLOOKUP(D2774,条件付き不可!E:Y,21,0),0))</f>
        <v>0</v>
      </c>
    </row>
    <row r="2775" spans="1:22">
      <c r="A2775" s="53" t="str">
        <f t="shared" si="559"/>
        <v>066038</v>
      </c>
      <c r="B2775" s="53">
        <v>38</v>
      </c>
      <c r="C2775">
        <v>2774</v>
      </c>
      <c r="D2775">
        <v>66038</v>
      </c>
      <c r="E2775" t="s">
        <v>1821</v>
      </c>
      <c r="F2775" t="s">
        <v>1854</v>
      </c>
      <c r="G2775" t="str">
        <f>VLOOKUP(A2775,GIS!A:B,2,0)</f>
        <v>南流山６Ｂ</v>
      </c>
      <c r="H2775" t="s">
        <v>1439</v>
      </c>
      <c r="I2775" t="s">
        <v>2631</v>
      </c>
      <c r="J2775" s="66">
        <v>600</v>
      </c>
      <c r="K2775" s="66">
        <v>600</v>
      </c>
      <c r="L2775" s="66">
        <v>600</v>
      </c>
      <c r="M2775" s="66">
        <v>600</v>
      </c>
      <c r="N2775" s="66">
        <f>VLOOKUP(A2775,GIS!A:C,3,0)</f>
        <v>600</v>
      </c>
      <c r="O2775" s="66" t="str">
        <f t="shared" si="562"/>
        <v/>
      </c>
      <c r="P2775" s="66" t="str">
        <f t="shared" si="560"/>
        <v/>
      </c>
      <c r="Q2775" s="66">
        <f t="shared" si="563"/>
        <v>600</v>
      </c>
      <c r="R2775" s="66">
        <f t="shared" si="564"/>
        <v>600</v>
      </c>
      <c r="S2775" s="66">
        <f>Q2775-U2775-SUMIFS(条件付き不可!X:X,条件付き不可!E:E,D2775)</f>
        <v>600</v>
      </c>
      <c r="T2775" s="66">
        <f t="shared" si="561"/>
        <v>600</v>
      </c>
      <c r="U2775" s="66">
        <f>IF(COUNTIFS(条件付き不可!$E:$E,$D2775,条件付き不可!$C:$C,条件付き不可!$V$3)&gt;0,Q2775,SUMIFS(条件付き不可!$L:$L,条件付き不可!$E:$E,$D2775,条件付き不可!$C:$C,U$1))</f>
        <v>0</v>
      </c>
      <c r="V2775" s="66">
        <f>IF(COUNTIFS(条件付き不可!$E:$E,$D2775,条件付き不可!$C:$C,条件付き不可!$V$5)&gt;0,Q2775,IFERROR(VLOOKUP(D2775,条件付き不可!E:Y,21,0),0))</f>
        <v>0</v>
      </c>
    </row>
    <row r="2776" spans="1:22">
      <c r="A2776" s="53" t="str">
        <f t="shared" si="559"/>
        <v>066039</v>
      </c>
      <c r="B2776" s="53">
        <v>38</v>
      </c>
      <c r="C2776">
        <v>2775</v>
      </c>
      <c r="D2776">
        <v>66039</v>
      </c>
      <c r="E2776" t="s">
        <v>1821</v>
      </c>
      <c r="F2776" t="s">
        <v>1854</v>
      </c>
      <c r="G2776" t="str">
        <f>VLOOKUP(A2776,GIS!A:B,2,0)</f>
        <v>南流山６・７・８</v>
      </c>
      <c r="H2776" t="s">
        <v>1439</v>
      </c>
      <c r="I2776" t="s">
        <v>2631</v>
      </c>
      <c r="J2776" s="66">
        <v>645</v>
      </c>
      <c r="K2776" s="66">
        <v>645</v>
      </c>
      <c r="L2776" s="66">
        <v>645</v>
      </c>
      <c r="M2776" s="66">
        <v>645</v>
      </c>
      <c r="N2776" s="66">
        <f>VLOOKUP(A2776,GIS!A:C,3,0)</f>
        <v>645</v>
      </c>
      <c r="O2776" s="66" t="str">
        <f t="shared" si="562"/>
        <v/>
      </c>
      <c r="P2776" s="66" t="str">
        <f t="shared" si="560"/>
        <v/>
      </c>
      <c r="Q2776" s="66">
        <f t="shared" si="563"/>
        <v>645</v>
      </c>
      <c r="R2776" s="66">
        <f t="shared" si="564"/>
        <v>645</v>
      </c>
      <c r="S2776" s="66">
        <f>Q2776-U2776-SUMIFS(条件付き不可!X:X,条件付き不可!E:E,D2776)</f>
        <v>645</v>
      </c>
      <c r="T2776" s="66">
        <f t="shared" si="561"/>
        <v>645</v>
      </c>
      <c r="U2776" s="66">
        <f>IF(COUNTIFS(条件付き不可!$E:$E,$D2776,条件付き不可!$C:$C,条件付き不可!$V$3)&gt;0,Q2776,SUMIFS(条件付き不可!$L:$L,条件付き不可!$E:$E,$D2776,条件付き不可!$C:$C,U$1))</f>
        <v>0</v>
      </c>
      <c r="V2776" s="66">
        <f>IF(COUNTIFS(条件付き不可!$E:$E,$D2776,条件付き不可!$C:$C,条件付き不可!$V$5)&gt;0,Q2776,IFERROR(VLOOKUP(D2776,条件付き不可!E:Y,21,0),0))</f>
        <v>0</v>
      </c>
    </row>
    <row r="2777" spans="1:22">
      <c r="A2777" s="53" t="str">
        <f t="shared" si="559"/>
        <v>066040</v>
      </c>
      <c r="B2777" s="53">
        <v>38</v>
      </c>
      <c r="C2777">
        <v>2776</v>
      </c>
      <c r="D2777">
        <v>66040</v>
      </c>
      <c r="E2777" t="s">
        <v>1821</v>
      </c>
      <c r="F2777" t="s">
        <v>1854</v>
      </c>
      <c r="G2777" t="str">
        <f>VLOOKUP(A2777,GIS!A:B,2,0)</f>
        <v>南流山７</v>
      </c>
      <c r="H2777" t="s">
        <v>1439</v>
      </c>
      <c r="I2777" t="s">
        <v>2631</v>
      </c>
      <c r="J2777" s="66">
        <v>530</v>
      </c>
      <c r="K2777" s="66">
        <v>530</v>
      </c>
      <c r="L2777" s="66">
        <v>530</v>
      </c>
      <c r="M2777" s="66">
        <v>530</v>
      </c>
      <c r="N2777" s="66">
        <f>VLOOKUP(A2777,GIS!A:C,3,0)</f>
        <v>530</v>
      </c>
      <c r="O2777" s="66" t="str">
        <f t="shared" si="562"/>
        <v/>
      </c>
      <c r="P2777" s="66" t="str">
        <f t="shared" si="560"/>
        <v/>
      </c>
      <c r="Q2777" s="66">
        <f t="shared" si="563"/>
        <v>530</v>
      </c>
      <c r="R2777" s="66">
        <f t="shared" si="564"/>
        <v>530</v>
      </c>
      <c r="S2777" s="66">
        <f>Q2777-U2777-SUMIFS(条件付き不可!X:X,条件付き不可!E:E,D2777)</f>
        <v>530</v>
      </c>
      <c r="T2777" s="66">
        <f t="shared" si="561"/>
        <v>530</v>
      </c>
      <c r="U2777" s="66">
        <f>IF(COUNTIFS(条件付き不可!$E:$E,$D2777,条件付き不可!$C:$C,条件付き不可!$V$3)&gt;0,Q2777,SUMIFS(条件付き不可!$L:$L,条件付き不可!$E:$E,$D2777,条件付き不可!$C:$C,U$1))</f>
        <v>0</v>
      </c>
      <c r="V2777" s="66">
        <f>IF(COUNTIFS(条件付き不可!$E:$E,$D2777,条件付き不可!$C:$C,条件付き不可!$V$5)&gt;0,Q2777,IFERROR(VLOOKUP(D2777,条件付き不可!E:Y,21,0),0))</f>
        <v>0</v>
      </c>
    </row>
    <row r="2778" spans="1:22">
      <c r="A2778" s="53" t="str">
        <f t="shared" si="559"/>
        <v>066041</v>
      </c>
      <c r="B2778" s="53">
        <v>38</v>
      </c>
      <c r="C2778">
        <v>2777</v>
      </c>
      <c r="D2778">
        <v>66041</v>
      </c>
      <c r="E2778" t="s">
        <v>1821</v>
      </c>
      <c r="F2778" t="s">
        <v>1854</v>
      </c>
      <c r="G2778" t="str">
        <f>VLOOKUP(A2778,GIS!A:B,2,0)</f>
        <v>南流山８A</v>
      </c>
      <c r="H2778" t="s">
        <v>1439</v>
      </c>
      <c r="I2778" t="s">
        <v>2631</v>
      </c>
      <c r="J2778" s="66">
        <v>610</v>
      </c>
      <c r="K2778" s="66">
        <v>610</v>
      </c>
      <c r="L2778" s="66">
        <v>610</v>
      </c>
      <c r="M2778" s="66">
        <v>610</v>
      </c>
      <c r="N2778" s="66">
        <f>VLOOKUP(A2778,GIS!A:C,3,0)</f>
        <v>610</v>
      </c>
      <c r="O2778" s="66" t="str">
        <f t="shared" si="562"/>
        <v/>
      </c>
      <c r="P2778" s="66" t="str">
        <f t="shared" si="560"/>
        <v/>
      </c>
      <c r="Q2778" s="66">
        <f t="shared" si="563"/>
        <v>610</v>
      </c>
      <c r="R2778" s="66">
        <f t="shared" si="564"/>
        <v>610</v>
      </c>
      <c r="S2778" s="66">
        <f>Q2778-U2778-SUMIFS(条件付き不可!X:X,条件付き不可!E:E,D2778)</f>
        <v>610</v>
      </c>
      <c r="T2778" s="66">
        <f t="shared" si="561"/>
        <v>610</v>
      </c>
      <c r="U2778" s="66">
        <f>IF(COUNTIFS(条件付き不可!$E:$E,$D2778,条件付き不可!$C:$C,条件付き不可!$V$3)&gt;0,Q2778,SUMIFS(条件付き不可!$L:$L,条件付き不可!$E:$E,$D2778,条件付き不可!$C:$C,U$1))</f>
        <v>0</v>
      </c>
      <c r="V2778" s="66">
        <f>IF(COUNTIFS(条件付き不可!$E:$E,$D2778,条件付き不可!$C:$C,条件付き不可!$V$5)&gt;0,Q2778,IFERROR(VLOOKUP(D2778,条件付き不可!E:Y,21,0),0))</f>
        <v>0</v>
      </c>
    </row>
    <row r="2779" spans="1:22">
      <c r="A2779" s="53" t="str">
        <f t="shared" si="559"/>
        <v>066044</v>
      </c>
      <c r="B2779" s="53">
        <v>38</v>
      </c>
      <c r="C2779">
        <v>2778</v>
      </c>
      <c r="D2779">
        <v>66044</v>
      </c>
      <c r="E2779" t="s">
        <v>1821</v>
      </c>
      <c r="F2779" t="s">
        <v>1854</v>
      </c>
      <c r="G2779" t="str">
        <f>VLOOKUP(A2779,GIS!A:B,2,0)</f>
        <v>南流山8B</v>
      </c>
      <c r="H2779" t="s">
        <v>1439</v>
      </c>
      <c r="I2779" t="s">
        <v>2631</v>
      </c>
      <c r="J2779" s="66">
        <v>565</v>
      </c>
      <c r="K2779" s="66">
        <v>565</v>
      </c>
      <c r="L2779" s="66">
        <v>215</v>
      </c>
      <c r="M2779" s="66">
        <v>215</v>
      </c>
      <c r="N2779" s="66">
        <f>VLOOKUP(A2779,GIS!A:C,3,0)</f>
        <v>565</v>
      </c>
      <c r="O2779" s="66" t="str">
        <f t="shared" si="562"/>
        <v/>
      </c>
      <c r="P2779" s="66" t="str">
        <f t="shared" si="560"/>
        <v>✕</v>
      </c>
      <c r="Q2779" s="66">
        <f t="shared" si="563"/>
        <v>565</v>
      </c>
      <c r="R2779" s="66">
        <f t="shared" si="564"/>
        <v>565</v>
      </c>
      <c r="S2779" s="66">
        <f>Q2779-U2779-SUMIFS(条件付き不可!X:X,条件付き不可!E:E,D2779)</f>
        <v>215</v>
      </c>
      <c r="T2779" s="66">
        <f t="shared" si="561"/>
        <v>215</v>
      </c>
      <c r="U2779" s="66">
        <f>IF(COUNTIFS(条件付き不可!$E:$E,$D2779,条件付き不可!$C:$C,条件付き不可!$V$3)&gt;0,Q2779,SUMIFS(条件付き不可!$L:$L,条件付き不可!$E:$E,$D2779,条件付き不可!$C:$C,U$1))</f>
        <v>0</v>
      </c>
      <c r="V2779" s="66">
        <f>IF(COUNTIFS(条件付き不可!$E:$E,$D2779,条件付き不可!$C:$C,条件付き不可!$V$5)&gt;0,Q2779,IFERROR(VLOOKUP(D2779,条件付き不可!E:Y,21,0),0))</f>
        <v>350</v>
      </c>
    </row>
    <row r="2780" spans="1:22">
      <c r="A2780" s="53" t="str">
        <f t="shared" si="559"/>
        <v>066043</v>
      </c>
      <c r="B2780" s="53">
        <v>38</v>
      </c>
      <c r="C2780">
        <v>2779</v>
      </c>
      <c r="D2780">
        <v>66043</v>
      </c>
      <c r="E2780" t="s">
        <v>1821</v>
      </c>
      <c r="F2780" t="s">
        <v>1854</v>
      </c>
      <c r="G2780" t="str">
        <f>VLOOKUP(A2780,GIS!A:B,2,0)</f>
        <v>南流山中学校</v>
      </c>
      <c r="H2780" t="s">
        <v>1439</v>
      </c>
      <c r="I2780" t="s">
        <v>2631</v>
      </c>
      <c r="J2780" s="66">
        <v>460</v>
      </c>
      <c r="K2780" s="66">
        <v>460</v>
      </c>
      <c r="L2780" s="66">
        <v>460</v>
      </c>
      <c r="M2780" s="66">
        <v>460</v>
      </c>
      <c r="N2780" s="66">
        <f>VLOOKUP(A2780,GIS!A:C,3,0)</f>
        <v>460</v>
      </c>
      <c r="O2780" s="66" t="str">
        <f t="shared" si="562"/>
        <v/>
      </c>
      <c r="P2780" s="66" t="str">
        <f t="shared" si="560"/>
        <v/>
      </c>
      <c r="Q2780" s="66">
        <f t="shared" si="563"/>
        <v>460</v>
      </c>
      <c r="R2780" s="66">
        <f t="shared" si="564"/>
        <v>460</v>
      </c>
      <c r="S2780" s="66">
        <f>Q2780-U2780-SUMIFS(条件付き不可!X:X,条件付き不可!E:E,D2780)</f>
        <v>460</v>
      </c>
      <c r="T2780" s="66">
        <f t="shared" si="561"/>
        <v>460</v>
      </c>
      <c r="U2780" s="66">
        <f>IF(COUNTIFS(条件付き不可!$E:$E,$D2780,条件付き不可!$C:$C,条件付き不可!$V$3)&gt;0,Q2780,SUMIFS(条件付き不可!$L:$L,条件付き不可!$E:$E,$D2780,条件付き不可!$C:$C,U$1))</f>
        <v>0</v>
      </c>
      <c r="V2780" s="66">
        <f>IF(COUNTIFS(条件付き不可!$E:$E,$D2780,条件付き不可!$C:$C,条件付き不可!$V$5)&gt;0,Q2780,IFERROR(VLOOKUP(D2780,条件付き不可!E:Y,21,0),0))</f>
        <v>0</v>
      </c>
    </row>
    <row r="2781" spans="1:22">
      <c r="A2781" s="53" t="str">
        <f t="shared" ref="A2781:A2842" si="565">TEXT(D2781,"000000")</f>
        <v>066154</v>
      </c>
      <c r="B2781" s="53">
        <v>38</v>
      </c>
      <c r="C2781">
        <v>2780</v>
      </c>
      <c r="D2781">
        <v>66154</v>
      </c>
      <c r="E2781" t="s">
        <v>1821</v>
      </c>
      <c r="F2781" t="s">
        <v>1869</v>
      </c>
      <c r="G2781" t="str">
        <f>VLOOKUP(A2781,GIS!A:B,2,0)</f>
        <v>駒形神社</v>
      </c>
      <c r="H2781" t="s">
        <v>1439</v>
      </c>
      <c r="I2781" t="s">
        <v>2631</v>
      </c>
      <c r="J2781" s="66">
        <v>320</v>
      </c>
      <c r="K2781" s="66">
        <v>320</v>
      </c>
      <c r="L2781" s="66">
        <v>320</v>
      </c>
      <c r="M2781" s="66">
        <v>320</v>
      </c>
      <c r="N2781" s="66">
        <f>VLOOKUP(A2781,GIS!A:C,3,0)</f>
        <v>320</v>
      </c>
      <c r="O2781" s="66" t="str">
        <f t="shared" si="562"/>
        <v/>
      </c>
      <c r="P2781" s="66" t="str">
        <f t="shared" si="560"/>
        <v/>
      </c>
      <c r="Q2781" s="66">
        <f t="shared" si="563"/>
        <v>320</v>
      </c>
      <c r="R2781" s="66">
        <f t="shared" si="564"/>
        <v>320</v>
      </c>
      <c r="S2781" s="66">
        <f>Q2781-U2781-SUMIFS(条件付き不可!X:X,条件付き不可!E:E,D2781)</f>
        <v>320</v>
      </c>
      <c r="T2781" s="66">
        <f t="shared" si="561"/>
        <v>320</v>
      </c>
      <c r="U2781" s="66">
        <f>IF(COUNTIFS(条件付き不可!$E:$E,$D2781,条件付き不可!$C:$C,条件付き不可!$V$3)&gt;0,Q2781,SUMIFS(条件付き不可!$L:$L,条件付き不可!$E:$E,$D2781,条件付き不可!$C:$C,U$1))</f>
        <v>0</v>
      </c>
      <c r="V2781" s="66">
        <f>IF(COUNTIFS(条件付き不可!$E:$E,$D2781,条件付き不可!$C:$C,条件付き不可!$V$5)&gt;0,Q2781,IFERROR(VLOOKUP(D2781,条件付き不可!E:Y,21,0),0))</f>
        <v>0</v>
      </c>
    </row>
    <row r="2782" spans="1:22">
      <c r="A2782" s="53" t="str">
        <f t="shared" si="565"/>
        <v>066103</v>
      </c>
      <c r="B2782" s="53">
        <v>38</v>
      </c>
      <c r="C2782">
        <v>2781</v>
      </c>
      <c r="D2782">
        <v>66103</v>
      </c>
      <c r="E2782" t="s">
        <v>1821</v>
      </c>
      <c r="F2782" t="s">
        <v>1869</v>
      </c>
      <c r="G2782" t="str">
        <f>VLOOKUP(A2782,GIS!A:B,2,0)</f>
        <v>東深井交差点</v>
      </c>
      <c r="H2782" t="s">
        <v>1439</v>
      </c>
      <c r="I2782" t="s">
        <v>2631</v>
      </c>
      <c r="J2782" s="66">
        <v>370</v>
      </c>
      <c r="K2782" s="66">
        <v>370</v>
      </c>
      <c r="L2782" s="66">
        <v>370</v>
      </c>
      <c r="M2782" s="66">
        <v>370</v>
      </c>
      <c r="N2782" s="66">
        <f>VLOOKUP(A2782,GIS!A:C,3,0)</f>
        <v>370</v>
      </c>
      <c r="O2782" s="66" t="str">
        <f t="shared" si="562"/>
        <v/>
      </c>
      <c r="P2782" s="66" t="str">
        <f t="shared" si="560"/>
        <v/>
      </c>
      <c r="Q2782" s="66">
        <f t="shared" si="563"/>
        <v>370</v>
      </c>
      <c r="R2782" s="66">
        <f t="shared" si="564"/>
        <v>370</v>
      </c>
      <c r="S2782" s="66">
        <f>Q2782-U2782-SUMIFS(条件付き不可!X:X,条件付き不可!E:E,D2782)</f>
        <v>370</v>
      </c>
      <c r="T2782" s="66">
        <f t="shared" si="561"/>
        <v>370</v>
      </c>
      <c r="U2782" s="66">
        <f>IF(COUNTIFS(条件付き不可!$E:$E,$D2782,条件付き不可!$C:$C,条件付き不可!$V$3)&gt;0,Q2782,SUMIFS(条件付き不可!$L:$L,条件付き不可!$E:$E,$D2782,条件付き不可!$C:$C,U$1))</f>
        <v>0</v>
      </c>
      <c r="V2782" s="66">
        <f>IF(COUNTIFS(条件付き不可!$E:$E,$D2782,条件付き不可!$C:$C,条件付き不可!$V$5)&gt;0,Q2782,IFERROR(VLOOKUP(D2782,条件付き不可!E:Y,21,0),0))</f>
        <v>0</v>
      </c>
    </row>
    <row r="2783" spans="1:22">
      <c r="A2783" s="53" t="str">
        <f t="shared" si="565"/>
        <v>066104</v>
      </c>
      <c r="B2783" s="53">
        <v>38</v>
      </c>
      <c r="C2783">
        <v>2782</v>
      </c>
      <c r="D2783">
        <v>66104</v>
      </c>
      <c r="E2783" t="s">
        <v>1821</v>
      </c>
      <c r="F2783" t="s">
        <v>1869</v>
      </c>
      <c r="G2783" t="str">
        <f>VLOOKUP(A2783,GIS!A:B,2,0)</f>
        <v>東深井中</v>
      </c>
      <c r="H2783" t="s">
        <v>1439</v>
      </c>
      <c r="I2783" t="s">
        <v>2631</v>
      </c>
      <c r="J2783" s="66">
        <v>550</v>
      </c>
      <c r="K2783" s="66">
        <v>550</v>
      </c>
      <c r="L2783" s="66">
        <v>550</v>
      </c>
      <c r="M2783" s="66">
        <v>550</v>
      </c>
      <c r="N2783" s="66">
        <f>VLOOKUP(A2783,GIS!A:C,3,0)</f>
        <v>550</v>
      </c>
      <c r="O2783" s="66" t="str">
        <f t="shared" si="562"/>
        <v/>
      </c>
      <c r="P2783" s="66" t="str">
        <f t="shared" si="560"/>
        <v/>
      </c>
      <c r="Q2783" s="66">
        <f t="shared" si="563"/>
        <v>550</v>
      </c>
      <c r="R2783" s="66">
        <f t="shared" si="564"/>
        <v>550</v>
      </c>
      <c r="S2783" s="66">
        <f>Q2783-U2783-SUMIFS(条件付き不可!X:X,条件付き不可!E:E,D2783)</f>
        <v>550</v>
      </c>
      <c r="T2783" s="66">
        <f t="shared" si="561"/>
        <v>550</v>
      </c>
      <c r="U2783" s="66">
        <f>IF(COUNTIFS(条件付き不可!$E:$E,$D2783,条件付き不可!$C:$C,条件付き不可!$V$3)&gt;0,Q2783,SUMIFS(条件付き不可!$L:$L,条件付き不可!$E:$E,$D2783,条件付き不可!$C:$C,U$1))</f>
        <v>0</v>
      </c>
      <c r="V2783" s="66">
        <f>IF(COUNTIFS(条件付き不可!$E:$E,$D2783,条件付き不可!$C:$C,条件付き不可!$V$5)&gt;0,Q2783,IFERROR(VLOOKUP(D2783,条件付き不可!E:Y,21,0),0))</f>
        <v>0</v>
      </c>
    </row>
    <row r="2784" spans="1:22">
      <c r="A2784" s="53" t="str">
        <f t="shared" si="565"/>
        <v>066105</v>
      </c>
      <c r="B2784" s="53">
        <v>38</v>
      </c>
      <c r="C2784">
        <v>2783</v>
      </c>
      <c r="D2784">
        <v>66105</v>
      </c>
      <c r="E2784" t="s">
        <v>1821</v>
      </c>
      <c r="F2784" t="s">
        <v>1869</v>
      </c>
      <c r="G2784" t="str">
        <f>VLOOKUP(A2784,GIS!A:B,2,0)</f>
        <v>西深井小</v>
      </c>
      <c r="H2784" t="s">
        <v>1439</v>
      </c>
      <c r="I2784" t="s">
        <v>2631</v>
      </c>
      <c r="J2784" s="66">
        <v>245</v>
      </c>
      <c r="K2784" s="66">
        <v>245</v>
      </c>
      <c r="L2784" s="66">
        <v>245</v>
      </c>
      <c r="M2784" s="66">
        <v>245</v>
      </c>
      <c r="N2784" s="66">
        <f>VLOOKUP(A2784,GIS!A:C,3,0)</f>
        <v>245</v>
      </c>
      <c r="O2784" s="66" t="str">
        <f t="shared" si="562"/>
        <v/>
      </c>
      <c r="P2784" s="66" t="str">
        <f t="shared" si="560"/>
        <v/>
      </c>
      <c r="Q2784" s="66">
        <f t="shared" si="563"/>
        <v>245</v>
      </c>
      <c r="R2784" s="66">
        <f t="shared" si="564"/>
        <v>245</v>
      </c>
      <c r="S2784" s="66">
        <f>Q2784-U2784-SUMIFS(条件付き不可!X:X,条件付き不可!E:E,D2784)</f>
        <v>245</v>
      </c>
      <c r="T2784" s="66">
        <f t="shared" si="561"/>
        <v>245</v>
      </c>
      <c r="U2784" s="66">
        <f>IF(COUNTIFS(条件付き不可!$E:$E,$D2784,条件付き不可!$C:$C,条件付き不可!$V$3)&gt;0,Q2784,SUMIFS(条件付き不可!$L:$L,条件付き不可!$E:$E,$D2784,条件付き不可!$C:$C,U$1))</f>
        <v>0</v>
      </c>
      <c r="V2784" s="66">
        <f>IF(COUNTIFS(条件付き不可!$E:$E,$D2784,条件付き不可!$C:$C,条件付き不可!$V$5)&gt;0,Q2784,IFERROR(VLOOKUP(D2784,条件付き不可!E:Y,21,0),0))</f>
        <v>0</v>
      </c>
    </row>
    <row r="2785" spans="1:22">
      <c r="A2785" s="53" t="str">
        <f t="shared" si="565"/>
        <v>066157</v>
      </c>
      <c r="B2785" s="53">
        <v>38</v>
      </c>
      <c r="C2785">
        <v>2784</v>
      </c>
      <c r="D2785">
        <v>66157</v>
      </c>
      <c r="E2785" t="s">
        <v>1821</v>
      </c>
      <c r="F2785" t="s">
        <v>1869</v>
      </c>
      <c r="G2785" t="str">
        <f>VLOOKUP(A2785,GIS!A:B,2,0)</f>
        <v>東深井</v>
      </c>
      <c r="H2785" t="s">
        <v>1439</v>
      </c>
      <c r="I2785" t="s">
        <v>2631</v>
      </c>
      <c r="J2785" s="66">
        <v>345</v>
      </c>
      <c r="K2785" s="66">
        <v>345</v>
      </c>
      <c r="L2785" s="66">
        <v>345</v>
      </c>
      <c r="M2785" s="66">
        <v>345</v>
      </c>
      <c r="N2785" s="66">
        <f>VLOOKUP(A2785,GIS!A:C,3,0)</f>
        <v>345</v>
      </c>
      <c r="O2785" s="66" t="str">
        <f t="shared" si="562"/>
        <v/>
      </c>
      <c r="P2785" s="66" t="str">
        <f t="shared" si="560"/>
        <v/>
      </c>
      <c r="Q2785" s="66">
        <f t="shared" si="563"/>
        <v>345</v>
      </c>
      <c r="R2785" s="66">
        <f t="shared" si="564"/>
        <v>345</v>
      </c>
      <c r="S2785" s="66">
        <f>Q2785-U2785-SUMIFS(条件付き不可!X:X,条件付き不可!E:E,D2785)</f>
        <v>345</v>
      </c>
      <c r="T2785" s="66">
        <f t="shared" si="561"/>
        <v>345</v>
      </c>
      <c r="U2785" s="66">
        <f>IF(COUNTIFS(条件付き不可!$E:$E,$D2785,条件付き不可!$C:$C,条件付き不可!$V$3)&gt;0,Q2785,SUMIFS(条件付き不可!$L:$L,条件付き不可!$E:$E,$D2785,条件付き不可!$C:$C,U$1))</f>
        <v>0</v>
      </c>
      <c r="V2785" s="66">
        <f>IF(COUNTIFS(条件付き不可!$E:$E,$D2785,条件付き不可!$C:$C,条件付き不可!$V$5)&gt;0,Q2785,IFERROR(VLOOKUP(D2785,条件付き不可!E:Y,21,0),0))</f>
        <v>0</v>
      </c>
    </row>
    <row r="2786" spans="1:22">
      <c r="A2786" s="53" t="str">
        <f t="shared" si="565"/>
        <v>066109</v>
      </c>
      <c r="B2786" s="53">
        <v>38</v>
      </c>
      <c r="C2786">
        <v>2785</v>
      </c>
      <c r="D2786">
        <v>66109</v>
      </c>
      <c r="E2786" t="s">
        <v>1821</v>
      </c>
      <c r="F2786" t="s">
        <v>1875</v>
      </c>
      <c r="G2786" t="str">
        <f>VLOOKUP(A2786,GIS!A:B,2,0)</f>
        <v>森の図書館</v>
      </c>
      <c r="H2786" t="s">
        <v>1439</v>
      </c>
      <c r="I2786" t="s">
        <v>2631</v>
      </c>
      <c r="J2786" s="66">
        <v>535</v>
      </c>
      <c r="K2786" s="66">
        <v>535</v>
      </c>
      <c r="L2786" s="66">
        <v>535</v>
      </c>
      <c r="M2786" s="66">
        <v>535</v>
      </c>
      <c r="N2786" s="66">
        <f>VLOOKUP(A2786,GIS!A:C,3,0)</f>
        <v>535</v>
      </c>
      <c r="O2786" s="66" t="str">
        <f t="shared" si="562"/>
        <v/>
      </c>
      <c r="P2786" s="66" t="str">
        <f t="shared" si="560"/>
        <v/>
      </c>
      <c r="Q2786" s="66">
        <f t="shared" si="563"/>
        <v>535</v>
      </c>
      <c r="R2786" s="66">
        <f t="shared" si="564"/>
        <v>535</v>
      </c>
      <c r="S2786" s="66">
        <f>Q2786-U2786-SUMIFS(条件付き不可!X:X,条件付き不可!E:E,D2786)</f>
        <v>535</v>
      </c>
      <c r="T2786" s="66">
        <f t="shared" si="561"/>
        <v>535</v>
      </c>
      <c r="U2786" s="66">
        <f>IF(COUNTIFS(条件付き不可!$E:$E,$D2786,条件付き不可!$C:$C,条件付き不可!$V$3)&gt;0,Q2786,SUMIFS(条件付き不可!$L:$L,条件付き不可!$E:$E,$D2786,条件付き不可!$C:$C,U$1))</f>
        <v>0</v>
      </c>
      <c r="V2786" s="66">
        <f>IF(COUNTIFS(条件付き不可!$E:$E,$D2786,条件付き不可!$C:$C,条件付き不可!$V$5)&gt;0,Q2786,IFERROR(VLOOKUP(D2786,条件付き不可!E:Y,21,0),0))</f>
        <v>0</v>
      </c>
    </row>
    <row r="2787" spans="1:22">
      <c r="A2787" s="53" t="str">
        <f t="shared" si="565"/>
        <v>066110</v>
      </c>
      <c r="B2787" s="53">
        <v>38</v>
      </c>
      <c r="C2787">
        <v>2786</v>
      </c>
      <c r="D2787">
        <v>66110</v>
      </c>
      <c r="E2787" t="s">
        <v>1821</v>
      </c>
      <c r="F2787" t="s">
        <v>1875</v>
      </c>
      <c r="G2787" t="str">
        <f>VLOOKUP(A2787,GIS!A:B,2,0)</f>
        <v>東深井小</v>
      </c>
      <c r="H2787" t="s">
        <v>1439</v>
      </c>
      <c r="I2787" t="s">
        <v>2631</v>
      </c>
      <c r="J2787" s="66">
        <v>315</v>
      </c>
      <c r="K2787" s="66">
        <v>315</v>
      </c>
      <c r="L2787" s="66">
        <v>315</v>
      </c>
      <c r="M2787" s="66">
        <v>315</v>
      </c>
      <c r="N2787" s="66">
        <f>VLOOKUP(A2787,GIS!A:C,3,0)</f>
        <v>315</v>
      </c>
      <c r="O2787" s="66" t="str">
        <f t="shared" si="562"/>
        <v/>
      </c>
      <c r="P2787" s="66" t="str">
        <f t="shared" si="560"/>
        <v/>
      </c>
      <c r="Q2787" s="66">
        <f t="shared" si="563"/>
        <v>315</v>
      </c>
      <c r="R2787" s="66">
        <f t="shared" si="564"/>
        <v>315</v>
      </c>
      <c r="S2787" s="66">
        <f>Q2787-U2787-SUMIFS(条件付き不可!X:X,条件付き不可!E:E,D2787)</f>
        <v>315</v>
      </c>
      <c r="T2787" s="66">
        <f t="shared" si="561"/>
        <v>315</v>
      </c>
      <c r="U2787" s="66">
        <f>IF(COUNTIFS(条件付き不可!$E:$E,$D2787,条件付き不可!$C:$C,条件付き不可!$V$3)&gt;0,Q2787,SUMIFS(条件付き不可!$L:$L,条件付き不可!$E:$E,$D2787,条件付き不可!$C:$C,U$1))</f>
        <v>0</v>
      </c>
      <c r="V2787" s="66">
        <f>IF(COUNTIFS(条件付き不可!$E:$E,$D2787,条件付き不可!$C:$C,条件付き不可!$V$5)&gt;0,Q2787,IFERROR(VLOOKUP(D2787,条件付き不可!E:Y,21,0),0))</f>
        <v>0</v>
      </c>
    </row>
    <row r="2788" spans="1:22">
      <c r="A2788" s="53" t="str">
        <f t="shared" si="565"/>
        <v>066111</v>
      </c>
      <c r="B2788" s="53">
        <v>38</v>
      </c>
      <c r="C2788">
        <v>2787</v>
      </c>
      <c r="D2788">
        <v>66111</v>
      </c>
      <c r="E2788" t="s">
        <v>1821</v>
      </c>
      <c r="F2788" t="s">
        <v>1875</v>
      </c>
      <c r="G2788" t="str">
        <f>VLOOKUP(A2788,GIS!A:B,2,0)</f>
        <v>東急団地</v>
      </c>
      <c r="H2788" t="s">
        <v>1439</v>
      </c>
      <c r="I2788" t="s">
        <v>2631</v>
      </c>
      <c r="J2788" s="66">
        <v>455</v>
      </c>
      <c r="K2788" s="66">
        <v>455</v>
      </c>
      <c r="L2788" s="66">
        <v>455</v>
      </c>
      <c r="M2788" s="66">
        <v>455</v>
      </c>
      <c r="N2788" s="66">
        <f>VLOOKUP(A2788,GIS!A:C,3,0)</f>
        <v>455</v>
      </c>
      <c r="O2788" s="66" t="str">
        <f t="shared" si="562"/>
        <v/>
      </c>
      <c r="P2788" s="66" t="str">
        <f t="shared" si="560"/>
        <v/>
      </c>
      <c r="Q2788" s="66">
        <f t="shared" si="563"/>
        <v>455</v>
      </c>
      <c r="R2788" s="66">
        <f t="shared" si="564"/>
        <v>455</v>
      </c>
      <c r="S2788" s="66">
        <f>Q2788-U2788-SUMIFS(条件付き不可!X:X,条件付き不可!E:E,D2788)</f>
        <v>455</v>
      </c>
      <c r="T2788" s="66">
        <f t="shared" si="561"/>
        <v>455</v>
      </c>
      <c r="U2788" s="66">
        <f>IF(COUNTIFS(条件付き不可!$E:$E,$D2788,条件付き不可!$C:$C,条件付き不可!$V$3)&gt;0,Q2788,SUMIFS(条件付き不可!$L:$L,条件付き不可!$E:$E,$D2788,条件付き不可!$C:$C,U$1))</f>
        <v>0</v>
      </c>
      <c r="V2788" s="66">
        <f>IF(COUNTIFS(条件付き不可!$E:$E,$D2788,条件付き不可!$C:$C,条件付き不可!$V$5)&gt;0,Q2788,IFERROR(VLOOKUP(D2788,条件付き不可!E:Y,21,0),0))</f>
        <v>0</v>
      </c>
    </row>
    <row r="2789" spans="1:22">
      <c r="A2789" s="53" t="str">
        <f t="shared" si="565"/>
        <v>066112</v>
      </c>
      <c r="B2789" s="53">
        <v>38</v>
      </c>
      <c r="C2789">
        <v>2788</v>
      </c>
      <c r="D2789">
        <v>66112</v>
      </c>
      <c r="E2789" t="s">
        <v>1821</v>
      </c>
      <c r="F2789" t="s">
        <v>1875</v>
      </c>
      <c r="G2789" t="str">
        <f>VLOOKUP(A2789,GIS!A:B,2,0)</f>
        <v>オークタウン江戸川台</v>
      </c>
      <c r="H2789" t="s">
        <v>1439</v>
      </c>
      <c r="I2789" t="s">
        <v>2631</v>
      </c>
      <c r="J2789" s="66">
        <v>410</v>
      </c>
      <c r="K2789" s="66">
        <v>410</v>
      </c>
      <c r="L2789" s="66">
        <v>410</v>
      </c>
      <c r="M2789" s="66">
        <v>410</v>
      </c>
      <c r="N2789" s="66">
        <f>VLOOKUP(A2789,GIS!A:C,3,0)</f>
        <v>410</v>
      </c>
      <c r="O2789" s="66" t="str">
        <f t="shared" si="562"/>
        <v/>
      </c>
      <c r="P2789" s="66" t="str">
        <f t="shared" si="560"/>
        <v/>
      </c>
      <c r="Q2789" s="66">
        <f t="shared" si="563"/>
        <v>410</v>
      </c>
      <c r="R2789" s="66">
        <f t="shared" si="564"/>
        <v>410</v>
      </c>
      <c r="S2789" s="66">
        <f>Q2789-U2789-SUMIFS(条件付き不可!X:X,条件付き不可!E:E,D2789)</f>
        <v>410</v>
      </c>
      <c r="T2789" s="66">
        <f t="shared" si="561"/>
        <v>410</v>
      </c>
      <c r="U2789" s="66">
        <f>IF(COUNTIFS(条件付き不可!$E:$E,$D2789,条件付き不可!$C:$C,条件付き不可!$V$3)&gt;0,Q2789,SUMIFS(条件付き不可!$L:$L,条件付き不可!$E:$E,$D2789,条件付き不可!$C:$C,U$1))</f>
        <v>0</v>
      </c>
      <c r="V2789" s="66">
        <f>IF(COUNTIFS(条件付き不可!$E:$E,$D2789,条件付き不可!$C:$C,条件付き不可!$V$5)&gt;0,Q2789,IFERROR(VLOOKUP(D2789,条件付き不可!E:Y,21,0),0))</f>
        <v>0</v>
      </c>
    </row>
    <row r="2790" spans="1:22">
      <c r="A2790" s="53" t="str">
        <f t="shared" si="565"/>
        <v>066113</v>
      </c>
      <c r="B2790" s="53">
        <v>38</v>
      </c>
      <c r="C2790">
        <v>2789</v>
      </c>
      <c r="D2790">
        <v>66113</v>
      </c>
      <c r="E2790" t="s">
        <v>1821</v>
      </c>
      <c r="F2790" t="s">
        <v>1875</v>
      </c>
      <c r="G2790" t="str">
        <f>VLOOKUP(A2790,GIS!A:B,2,0)</f>
        <v>東深井９号公園</v>
      </c>
      <c r="H2790" t="s">
        <v>1439</v>
      </c>
      <c r="I2790" t="s">
        <v>2631</v>
      </c>
      <c r="J2790" s="66">
        <v>505</v>
      </c>
      <c r="K2790" s="66">
        <v>505</v>
      </c>
      <c r="L2790" s="66">
        <v>505</v>
      </c>
      <c r="M2790" s="66">
        <v>505</v>
      </c>
      <c r="N2790" s="66">
        <f>VLOOKUP(A2790,GIS!A:C,3,0)</f>
        <v>505</v>
      </c>
      <c r="O2790" s="66" t="str">
        <f t="shared" si="562"/>
        <v/>
      </c>
      <c r="P2790" s="66" t="str">
        <f t="shared" si="560"/>
        <v/>
      </c>
      <c r="Q2790" s="66">
        <f t="shared" si="563"/>
        <v>505</v>
      </c>
      <c r="R2790" s="66">
        <f t="shared" si="564"/>
        <v>505</v>
      </c>
      <c r="S2790" s="66">
        <f>Q2790-U2790-SUMIFS(条件付き不可!X:X,条件付き不可!E:E,D2790)</f>
        <v>505</v>
      </c>
      <c r="T2790" s="66">
        <f t="shared" si="561"/>
        <v>505</v>
      </c>
      <c r="U2790" s="66">
        <f>IF(COUNTIFS(条件付き不可!$E:$E,$D2790,条件付き不可!$C:$C,条件付き不可!$V$3)&gt;0,Q2790,SUMIFS(条件付き不可!$L:$L,条件付き不可!$E:$E,$D2790,条件付き不可!$C:$C,U$1))</f>
        <v>0</v>
      </c>
      <c r="V2790" s="66">
        <f>IF(COUNTIFS(条件付き不可!$E:$E,$D2790,条件付き不可!$C:$C,条件付き不可!$V$5)&gt;0,Q2790,IFERROR(VLOOKUP(D2790,条件付き不可!E:Y,21,0),0))</f>
        <v>0</v>
      </c>
    </row>
    <row r="2791" spans="1:22">
      <c r="A2791" s="53" t="str">
        <f t="shared" si="565"/>
        <v>066114</v>
      </c>
      <c r="B2791" s="53">
        <v>38</v>
      </c>
      <c r="C2791">
        <v>2790</v>
      </c>
      <c r="D2791">
        <v>66114</v>
      </c>
      <c r="E2791" t="s">
        <v>1821</v>
      </c>
      <c r="F2791" t="s">
        <v>1881</v>
      </c>
      <c r="G2791" t="str">
        <f>VLOOKUP(A2791,GIS!A:B,2,0)</f>
        <v>こうのす台Ａ</v>
      </c>
      <c r="H2791" t="s">
        <v>1439</v>
      </c>
      <c r="I2791" t="s">
        <v>2631</v>
      </c>
      <c r="J2791" s="66">
        <v>390</v>
      </c>
      <c r="K2791" s="66">
        <v>390</v>
      </c>
      <c r="L2791" s="66">
        <v>390</v>
      </c>
      <c r="M2791" s="66">
        <v>390</v>
      </c>
      <c r="N2791" s="66">
        <f>VLOOKUP(A2791,GIS!A:C,3,0)</f>
        <v>390</v>
      </c>
      <c r="O2791" s="66" t="str">
        <f t="shared" si="562"/>
        <v/>
      </c>
      <c r="P2791" s="66" t="str">
        <f t="shared" si="560"/>
        <v/>
      </c>
      <c r="Q2791" s="66">
        <f t="shared" si="563"/>
        <v>390</v>
      </c>
      <c r="R2791" s="66">
        <f t="shared" si="564"/>
        <v>390</v>
      </c>
      <c r="S2791" s="66">
        <f>Q2791-U2791-SUMIFS(条件付き不可!X:X,条件付き不可!E:E,D2791)</f>
        <v>390</v>
      </c>
      <c r="T2791" s="66">
        <f t="shared" si="561"/>
        <v>390</v>
      </c>
      <c r="U2791" s="66">
        <f>IF(COUNTIFS(条件付き不可!$E:$E,$D2791,条件付き不可!$C:$C,条件付き不可!$V$3)&gt;0,Q2791,SUMIFS(条件付き不可!$L:$L,条件付き不可!$E:$E,$D2791,条件付き不可!$C:$C,U$1))</f>
        <v>0</v>
      </c>
      <c r="V2791" s="66">
        <f>IF(COUNTIFS(条件付き不可!$E:$E,$D2791,条件付き不可!$C:$C,条件付き不可!$V$5)&gt;0,Q2791,IFERROR(VLOOKUP(D2791,条件付き不可!E:Y,21,0),0))</f>
        <v>0</v>
      </c>
    </row>
    <row r="2792" spans="1:22">
      <c r="A2792" s="53" t="str">
        <f t="shared" si="565"/>
        <v>066115</v>
      </c>
      <c r="B2792" s="53">
        <v>38</v>
      </c>
      <c r="C2792">
        <v>2791</v>
      </c>
      <c r="D2792">
        <v>66115</v>
      </c>
      <c r="E2792" t="s">
        <v>1821</v>
      </c>
      <c r="F2792" t="s">
        <v>1881</v>
      </c>
      <c r="G2792" t="str">
        <f>VLOOKUP(A2792,GIS!A:B,2,0)</f>
        <v>こうのす台B</v>
      </c>
      <c r="H2792" t="s">
        <v>1439</v>
      </c>
      <c r="I2792" t="s">
        <v>2631</v>
      </c>
      <c r="J2792" s="66">
        <v>410</v>
      </c>
      <c r="K2792" s="66">
        <v>410</v>
      </c>
      <c r="L2792" s="66">
        <v>410</v>
      </c>
      <c r="M2792" s="66">
        <v>410</v>
      </c>
      <c r="N2792" s="66">
        <f>VLOOKUP(A2792,GIS!A:C,3,0)</f>
        <v>410</v>
      </c>
      <c r="O2792" s="66" t="str">
        <f t="shared" si="562"/>
        <v/>
      </c>
      <c r="P2792" s="66" t="str">
        <f t="shared" si="560"/>
        <v/>
      </c>
      <c r="Q2792" s="66">
        <f t="shared" si="563"/>
        <v>410</v>
      </c>
      <c r="R2792" s="66">
        <f t="shared" si="564"/>
        <v>410</v>
      </c>
      <c r="S2792" s="66">
        <f>Q2792-U2792-SUMIFS(条件付き不可!X:X,条件付き不可!E:E,D2792)</f>
        <v>410</v>
      </c>
      <c r="T2792" s="66">
        <f t="shared" si="561"/>
        <v>410</v>
      </c>
      <c r="U2792" s="66">
        <f>IF(COUNTIFS(条件付き不可!$E:$E,$D2792,条件付き不可!$C:$C,条件付き不可!$V$3)&gt;0,Q2792,SUMIFS(条件付き不可!$L:$L,条件付き不可!$E:$E,$D2792,条件付き不可!$C:$C,U$1))</f>
        <v>0</v>
      </c>
      <c r="V2792" s="66">
        <f>IF(COUNTIFS(条件付き不可!$E:$E,$D2792,条件付き不可!$C:$C,条件付き不可!$V$5)&gt;0,Q2792,IFERROR(VLOOKUP(D2792,条件付き不可!E:Y,21,0),0))</f>
        <v>0</v>
      </c>
    </row>
    <row r="2793" spans="1:22">
      <c r="A2793" s="53" t="str">
        <f t="shared" si="565"/>
        <v>066116</v>
      </c>
      <c r="B2793" s="53">
        <v>38</v>
      </c>
      <c r="C2793">
        <v>2792</v>
      </c>
      <c r="D2793">
        <v>66116</v>
      </c>
      <c r="E2793" t="s">
        <v>1821</v>
      </c>
      <c r="F2793" t="s">
        <v>1884</v>
      </c>
      <c r="G2793" t="str">
        <f>VLOOKUP(A2793,GIS!A:B,2,0)</f>
        <v>ひらかた団地</v>
      </c>
      <c r="H2793" t="s">
        <v>1439</v>
      </c>
      <c r="I2793" t="s">
        <v>2631</v>
      </c>
      <c r="J2793" s="66">
        <v>200</v>
      </c>
      <c r="K2793" s="66">
        <v>200</v>
      </c>
      <c r="L2793" s="66">
        <v>200</v>
      </c>
      <c r="M2793" s="66">
        <v>200</v>
      </c>
      <c r="N2793" s="66">
        <f>VLOOKUP(A2793,GIS!A:C,3,0)</f>
        <v>200</v>
      </c>
      <c r="O2793" s="66" t="str">
        <f t="shared" si="562"/>
        <v/>
      </c>
      <c r="P2793" s="66" t="str">
        <f t="shared" si="560"/>
        <v/>
      </c>
      <c r="Q2793" s="66">
        <f t="shared" si="563"/>
        <v>200</v>
      </c>
      <c r="R2793" s="66">
        <f t="shared" si="564"/>
        <v>200</v>
      </c>
      <c r="S2793" s="66">
        <f>Q2793-U2793-SUMIFS(条件付き不可!X:X,条件付き不可!E:E,D2793)</f>
        <v>200</v>
      </c>
      <c r="T2793" s="66">
        <f t="shared" si="561"/>
        <v>200</v>
      </c>
      <c r="U2793" s="66">
        <f>IF(COUNTIFS(条件付き不可!$E:$E,$D2793,条件付き不可!$C:$C,条件付き不可!$V$3)&gt;0,Q2793,SUMIFS(条件付き不可!$L:$L,条件付き不可!$E:$E,$D2793,条件付き不可!$C:$C,U$1))</f>
        <v>0</v>
      </c>
      <c r="V2793" s="66">
        <f>IF(COUNTIFS(条件付き不可!$E:$E,$D2793,条件付き不可!$C:$C,条件付き不可!$V$5)&gt;0,Q2793,IFERROR(VLOOKUP(D2793,条件付き不可!E:Y,21,0),0))</f>
        <v>0</v>
      </c>
    </row>
    <row r="2794" spans="1:22">
      <c r="A2794" s="53" t="str">
        <f t="shared" si="565"/>
        <v>066117</v>
      </c>
      <c r="B2794" s="53">
        <v>38</v>
      </c>
      <c r="C2794">
        <v>2793</v>
      </c>
      <c r="D2794">
        <v>66117</v>
      </c>
      <c r="E2794" t="s">
        <v>1821</v>
      </c>
      <c r="F2794" t="s">
        <v>1884</v>
      </c>
      <c r="G2794" t="str">
        <f>VLOOKUP(A2794,GIS!A:B,2,0)</f>
        <v>美原3・4</v>
      </c>
      <c r="H2794" t="s">
        <v>1439</v>
      </c>
      <c r="I2794" t="s">
        <v>2631</v>
      </c>
      <c r="J2794" s="66">
        <v>390</v>
      </c>
      <c r="K2794" s="66">
        <v>390</v>
      </c>
      <c r="L2794" s="66">
        <v>390</v>
      </c>
      <c r="M2794" s="66">
        <v>390</v>
      </c>
      <c r="N2794" s="66">
        <f>VLOOKUP(A2794,GIS!A:C,3,0)</f>
        <v>390</v>
      </c>
      <c r="O2794" s="66" t="str">
        <f t="shared" si="562"/>
        <v/>
      </c>
      <c r="P2794" s="66" t="str">
        <f t="shared" si="560"/>
        <v/>
      </c>
      <c r="Q2794" s="66">
        <f t="shared" si="563"/>
        <v>390</v>
      </c>
      <c r="R2794" s="66">
        <f t="shared" si="564"/>
        <v>390</v>
      </c>
      <c r="S2794" s="66">
        <f>Q2794-U2794-SUMIFS(条件付き不可!X:X,条件付き不可!E:E,D2794)</f>
        <v>390</v>
      </c>
      <c r="T2794" s="66">
        <f t="shared" si="561"/>
        <v>390</v>
      </c>
      <c r="U2794" s="66">
        <f>IF(COUNTIFS(条件付き不可!$E:$E,$D2794,条件付き不可!$C:$C,条件付き不可!$V$3)&gt;0,Q2794,SUMIFS(条件付き不可!$L:$L,条件付き不可!$E:$E,$D2794,条件付き不可!$C:$C,U$1))</f>
        <v>0</v>
      </c>
      <c r="V2794" s="66">
        <f>IF(COUNTIFS(条件付き不可!$E:$E,$D2794,条件付き不可!$C:$C,条件付き不可!$V$5)&gt;0,Q2794,IFERROR(VLOOKUP(D2794,条件付き不可!E:Y,21,0),0))</f>
        <v>0</v>
      </c>
    </row>
    <row r="2795" spans="1:22">
      <c r="A2795" s="53" t="str">
        <f t="shared" si="565"/>
        <v>066118</v>
      </c>
      <c r="B2795" s="53">
        <v>38</v>
      </c>
      <c r="C2795">
        <v>2794</v>
      </c>
      <c r="D2795">
        <v>66118</v>
      </c>
      <c r="E2795" t="s">
        <v>1821</v>
      </c>
      <c r="F2795" t="s">
        <v>1884</v>
      </c>
      <c r="G2795" t="str">
        <f>VLOOKUP(A2795,GIS!A:B,2,0)</f>
        <v>美原1・2</v>
      </c>
      <c r="H2795" t="s">
        <v>1439</v>
      </c>
      <c r="I2795" t="s">
        <v>2631</v>
      </c>
      <c r="J2795" s="66">
        <v>380</v>
      </c>
      <c r="K2795" s="66">
        <v>380</v>
      </c>
      <c r="L2795" s="66">
        <v>380</v>
      </c>
      <c r="M2795" s="66">
        <v>380</v>
      </c>
      <c r="N2795" s="66">
        <f>VLOOKUP(A2795,GIS!A:C,3,0)</f>
        <v>380</v>
      </c>
      <c r="O2795" s="66" t="str">
        <f t="shared" si="562"/>
        <v/>
      </c>
      <c r="P2795" s="66" t="str">
        <f t="shared" si="560"/>
        <v/>
      </c>
      <c r="Q2795" s="66">
        <f t="shared" si="563"/>
        <v>380</v>
      </c>
      <c r="R2795" s="66">
        <f t="shared" si="564"/>
        <v>380</v>
      </c>
      <c r="S2795" s="66">
        <f>Q2795-U2795-SUMIFS(条件付き不可!X:X,条件付き不可!E:E,D2795)</f>
        <v>380</v>
      </c>
      <c r="T2795" s="66">
        <f t="shared" si="561"/>
        <v>380</v>
      </c>
      <c r="U2795" s="66">
        <f>IF(COUNTIFS(条件付き不可!$E:$E,$D2795,条件付き不可!$C:$C,条件付き不可!$V$3)&gt;0,Q2795,SUMIFS(条件付き不可!$L:$L,条件付き不可!$E:$E,$D2795,条件付き不可!$C:$C,U$1))</f>
        <v>0</v>
      </c>
      <c r="V2795" s="66">
        <f>IF(COUNTIFS(条件付き不可!$E:$E,$D2795,条件付き不可!$C:$C,条件付き不可!$V$5)&gt;0,Q2795,IFERROR(VLOOKUP(D2795,条件付き不可!E:Y,21,0),0))</f>
        <v>0</v>
      </c>
    </row>
    <row r="2796" spans="1:22">
      <c r="A2796" s="53" t="str">
        <f t="shared" si="565"/>
        <v>066119</v>
      </c>
      <c r="B2796" s="53">
        <v>38</v>
      </c>
      <c r="C2796">
        <v>2795</v>
      </c>
      <c r="D2796">
        <v>66119</v>
      </c>
      <c r="E2796" t="s">
        <v>1821</v>
      </c>
      <c r="F2796" t="s">
        <v>1888</v>
      </c>
      <c r="G2796" t="str">
        <f>VLOOKUP(A2796,GIS!A:B,2,0)</f>
        <v>江戸川台西1</v>
      </c>
      <c r="H2796" t="s">
        <v>1439</v>
      </c>
      <c r="I2796" t="s">
        <v>2631</v>
      </c>
      <c r="J2796" s="66">
        <v>310</v>
      </c>
      <c r="K2796" s="66">
        <v>310</v>
      </c>
      <c r="L2796" s="66">
        <v>310</v>
      </c>
      <c r="M2796" s="66">
        <v>310</v>
      </c>
      <c r="N2796" s="66">
        <f>VLOOKUP(A2796,GIS!A:C,3,0)</f>
        <v>310</v>
      </c>
      <c r="O2796" s="66" t="str">
        <f t="shared" si="562"/>
        <v/>
      </c>
      <c r="P2796" s="66" t="str">
        <f t="shared" si="560"/>
        <v/>
      </c>
      <c r="Q2796" s="66">
        <f t="shared" si="563"/>
        <v>310</v>
      </c>
      <c r="R2796" s="66">
        <f t="shared" si="564"/>
        <v>310</v>
      </c>
      <c r="S2796" s="66">
        <f>Q2796-U2796-SUMIFS(条件付き不可!X:X,条件付き不可!E:E,D2796)</f>
        <v>310</v>
      </c>
      <c r="T2796" s="66">
        <f t="shared" si="561"/>
        <v>310</v>
      </c>
      <c r="U2796" s="66">
        <f>IF(COUNTIFS(条件付き不可!$E:$E,$D2796,条件付き不可!$C:$C,条件付き不可!$V$3)&gt;0,Q2796,SUMIFS(条件付き不可!$L:$L,条件付き不可!$E:$E,$D2796,条件付き不可!$C:$C,U$1))</f>
        <v>0</v>
      </c>
      <c r="V2796" s="66">
        <f>IF(COUNTIFS(条件付き不可!$E:$E,$D2796,条件付き不可!$C:$C,条件付き不可!$V$5)&gt;0,Q2796,IFERROR(VLOOKUP(D2796,条件付き不可!E:Y,21,0),0))</f>
        <v>0</v>
      </c>
    </row>
    <row r="2797" spans="1:22">
      <c r="A2797" s="53" t="str">
        <f t="shared" si="565"/>
        <v>066120</v>
      </c>
      <c r="B2797" s="53">
        <v>38</v>
      </c>
      <c r="C2797">
        <v>2796</v>
      </c>
      <c r="D2797">
        <v>66120</v>
      </c>
      <c r="E2797" t="s">
        <v>1821</v>
      </c>
      <c r="F2797" t="s">
        <v>1888</v>
      </c>
      <c r="G2797" t="str">
        <f>VLOOKUP(A2797,GIS!A:B,2,0)</f>
        <v>江戸川台西1･2</v>
      </c>
      <c r="H2797" t="s">
        <v>1439</v>
      </c>
      <c r="I2797" t="s">
        <v>2631</v>
      </c>
      <c r="J2797" s="66">
        <v>470</v>
      </c>
      <c r="K2797" s="66">
        <v>470</v>
      </c>
      <c r="L2797" s="66">
        <v>470</v>
      </c>
      <c r="M2797" s="66">
        <v>470</v>
      </c>
      <c r="N2797" s="66">
        <f>VLOOKUP(A2797,GIS!A:C,3,0)</f>
        <v>470</v>
      </c>
      <c r="O2797" s="66" t="str">
        <f t="shared" si="562"/>
        <v/>
      </c>
      <c r="P2797" s="66" t="str">
        <f t="shared" si="560"/>
        <v/>
      </c>
      <c r="Q2797" s="66">
        <f t="shared" si="563"/>
        <v>470</v>
      </c>
      <c r="R2797" s="66">
        <f t="shared" si="564"/>
        <v>470</v>
      </c>
      <c r="S2797" s="66">
        <f>Q2797-U2797-SUMIFS(条件付き不可!X:X,条件付き不可!E:E,D2797)</f>
        <v>470</v>
      </c>
      <c r="T2797" s="66">
        <f t="shared" si="561"/>
        <v>470</v>
      </c>
      <c r="U2797" s="66">
        <f>IF(COUNTIFS(条件付き不可!$E:$E,$D2797,条件付き不可!$C:$C,条件付き不可!$V$3)&gt;0,Q2797,SUMIFS(条件付き不可!$L:$L,条件付き不可!$E:$E,$D2797,条件付き不可!$C:$C,U$1))</f>
        <v>0</v>
      </c>
      <c r="V2797" s="66">
        <f>IF(COUNTIFS(条件付き不可!$E:$E,$D2797,条件付き不可!$C:$C,条件付き不可!$V$5)&gt;0,Q2797,IFERROR(VLOOKUP(D2797,条件付き不可!E:Y,21,0),0))</f>
        <v>0</v>
      </c>
    </row>
    <row r="2798" spans="1:22">
      <c r="A2798" s="53" t="str">
        <f t="shared" si="565"/>
        <v>066121</v>
      </c>
      <c r="B2798" s="53">
        <v>38</v>
      </c>
      <c r="C2798">
        <v>2797</v>
      </c>
      <c r="D2798">
        <v>66121</v>
      </c>
      <c r="E2798" t="s">
        <v>1821</v>
      </c>
      <c r="F2798" t="s">
        <v>1888</v>
      </c>
      <c r="G2798" t="str">
        <f>VLOOKUP(A2798,GIS!A:B,2,0)</f>
        <v>江戸川台西2･3</v>
      </c>
      <c r="H2798" t="s">
        <v>1439</v>
      </c>
      <c r="I2798" t="s">
        <v>2631</v>
      </c>
      <c r="J2798" s="66">
        <v>425</v>
      </c>
      <c r="K2798" s="66">
        <v>425</v>
      </c>
      <c r="L2798" s="66">
        <v>425</v>
      </c>
      <c r="M2798" s="66">
        <v>425</v>
      </c>
      <c r="N2798" s="66">
        <f>VLOOKUP(A2798,GIS!A:C,3,0)</f>
        <v>425</v>
      </c>
      <c r="O2798" s="66" t="str">
        <f t="shared" si="562"/>
        <v/>
      </c>
      <c r="P2798" s="66" t="str">
        <f t="shared" si="560"/>
        <v/>
      </c>
      <c r="Q2798" s="66">
        <f t="shared" si="563"/>
        <v>425</v>
      </c>
      <c r="R2798" s="66">
        <f t="shared" si="564"/>
        <v>425</v>
      </c>
      <c r="S2798" s="66">
        <f>Q2798-U2798-SUMIFS(条件付き不可!X:X,条件付き不可!E:E,D2798)</f>
        <v>425</v>
      </c>
      <c r="T2798" s="66">
        <f t="shared" si="561"/>
        <v>425</v>
      </c>
      <c r="U2798" s="66">
        <f>IF(COUNTIFS(条件付き不可!$E:$E,$D2798,条件付き不可!$C:$C,条件付き不可!$V$3)&gt;0,Q2798,SUMIFS(条件付き不可!$L:$L,条件付き不可!$E:$E,$D2798,条件付き不可!$C:$C,U$1))</f>
        <v>0</v>
      </c>
      <c r="V2798" s="66">
        <f>IF(COUNTIFS(条件付き不可!$E:$E,$D2798,条件付き不可!$C:$C,条件付き不可!$V$5)&gt;0,Q2798,IFERROR(VLOOKUP(D2798,条件付き不可!E:Y,21,0),0))</f>
        <v>0</v>
      </c>
    </row>
    <row r="2799" spans="1:22">
      <c r="A2799" s="53" t="str">
        <f t="shared" si="565"/>
        <v>066122</v>
      </c>
      <c r="B2799" s="53">
        <v>38</v>
      </c>
      <c r="C2799">
        <v>2798</v>
      </c>
      <c r="D2799">
        <v>66122</v>
      </c>
      <c r="E2799" t="s">
        <v>1821</v>
      </c>
      <c r="F2799" t="s">
        <v>1888</v>
      </c>
      <c r="G2799" t="str">
        <f>VLOOKUP(A2799,GIS!A:B,2,0)</f>
        <v>江戸川台テニスクラブ</v>
      </c>
      <c r="H2799" t="s">
        <v>1439</v>
      </c>
      <c r="I2799" t="s">
        <v>2631</v>
      </c>
      <c r="J2799" s="66">
        <v>300</v>
      </c>
      <c r="K2799" s="66">
        <v>300</v>
      </c>
      <c r="L2799" s="66">
        <v>300</v>
      </c>
      <c r="M2799" s="66">
        <v>300</v>
      </c>
      <c r="N2799" s="66">
        <f>VLOOKUP(A2799,GIS!A:C,3,0)</f>
        <v>300</v>
      </c>
      <c r="O2799" s="66" t="str">
        <f t="shared" si="562"/>
        <v/>
      </c>
      <c r="P2799" s="66" t="str">
        <f t="shared" si="560"/>
        <v/>
      </c>
      <c r="Q2799" s="66">
        <f t="shared" si="563"/>
        <v>300</v>
      </c>
      <c r="R2799" s="66">
        <f t="shared" si="564"/>
        <v>300</v>
      </c>
      <c r="S2799" s="66">
        <f>Q2799-U2799-SUMIFS(条件付き不可!X:X,条件付き不可!E:E,D2799)</f>
        <v>300</v>
      </c>
      <c r="T2799" s="66">
        <f t="shared" si="561"/>
        <v>300</v>
      </c>
      <c r="U2799" s="66">
        <f>IF(COUNTIFS(条件付き不可!$E:$E,$D2799,条件付き不可!$C:$C,条件付き不可!$V$3)&gt;0,Q2799,SUMIFS(条件付き不可!$L:$L,条件付き不可!$E:$E,$D2799,条件付き不可!$C:$C,U$1))</f>
        <v>0</v>
      </c>
      <c r="V2799" s="66">
        <f>IF(COUNTIFS(条件付き不可!$E:$E,$D2799,条件付き不可!$C:$C,条件付き不可!$V$5)&gt;0,Q2799,IFERROR(VLOOKUP(D2799,条件付き不可!E:Y,21,0),0))</f>
        <v>0</v>
      </c>
    </row>
    <row r="2800" spans="1:22">
      <c r="A2800" s="53" t="str">
        <f t="shared" si="565"/>
        <v>066123</v>
      </c>
      <c r="B2800" s="53">
        <v>38</v>
      </c>
      <c r="C2800">
        <v>2799</v>
      </c>
      <c r="D2800">
        <v>66123</v>
      </c>
      <c r="E2800" t="s">
        <v>1821</v>
      </c>
      <c r="F2800" t="s">
        <v>1888</v>
      </c>
      <c r="G2800" t="str">
        <f>VLOOKUP(A2800,GIS!A:B,2,0)</f>
        <v>江戸川台西4</v>
      </c>
      <c r="H2800" t="s">
        <v>1439</v>
      </c>
      <c r="I2800" t="s">
        <v>2631</v>
      </c>
      <c r="J2800" s="66">
        <v>485</v>
      </c>
      <c r="K2800" s="66">
        <v>485</v>
      </c>
      <c r="L2800" s="66">
        <v>485</v>
      </c>
      <c r="M2800" s="66">
        <v>485</v>
      </c>
      <c r="N2800" s="66">
        <f>VLOOKUP(A2800,GIS!A:C,3,0)</f>
        <v>485</v>
      </c>
      <c r="O2800" s="66" t="str">
        <f t="shared" si="562"/>
        <v/>
      </c>
      <c r="P2800" s="66" t="str">
        <f t="shared" si="560"/>
        <v/>
      </c>
      <c r="Q2800" s="66">
        <f t="shared" si="563"/>
        <v>485</v>
      </c>
      <c r="R2800" s="66">
        <f t="shared" si="564"/>
        <v>485</v>
      </c>
      <c r="S2800" s="66">
        <f>Q2800-U2800-SUMIFS(条件付き不可!X:X,条件付き不可!E:E,D2800)</f>
        <v>485</v>
      </c>
      <c r="T2800" s="66">
        <f t="shared" si="561"/>
        <v>485</v>
      </c>
      <c r="U2800" s="66">
        <f>IF(COUNTIFS(条件付き不可!$E:$E,$D2800,条件付き不可!$C:$C,条件付き不可!$V$3)&gt;0,Q2800,SUMIFS(条件付き不可!$L:$L,条件付き不可!$E:$E,$D2800,条件付き不可!$C:$C,U$1))</f>
        <v>0</v>
      </c>
      <c r="V2800" s="66">
        <f>IF(COUNTIFS(条件付き不可!$E:$E,$D2800,条件付き不可!$C:$C,条件付き不可!$V$5)&gt;0,Q2800,IFERROR(VLOOKUP(D2800,条件付き不可!E:Y,21,0),0))</f>
        <v>0</v>
      </c>
    </row>
    <row r="2801" spans="1:22">
      <c r="A2801" s="53" t="str">
        <f t="shared" si="565"/>
        <v>066124</v>
      </c>
      <c r="B2801" s="53">
        <v>38</v>
      </c>
      <c r="C2801">
        <v>2800</v>
      </c>
      <c r="D2801">
        <v>66124</v>
      </c>
      <c r="E2801" t="s">
        <v>1821</v>
      </c>
      <c r="F2801" t="s">
        <v>1894</v>
      </c>
      <c r="G2801" t="str">
        <f>VLOOKUP(A2801,GIS!A:B,2,0)</f>
        <v>江戸川台東4</v>
      </c>
      <c r="H2801" t="s">
        <v>1439</v>
      </c>
      <c r="I2801" t="s">
        <v>2631</v>
      </c>
      <c r="J2801" s="66">
        <v>510</v>
      </c>
      <c r="K2801" s="66">
        <v>510</v>
      </c>
      <c r="L2801" s="66">
        <v>510</v>
      </c>
      <c r="M2801" s="66">
        <v>510</v>
      </c>
      <c r="N2801" s="66">
        <f>VLOOKUP(A2801,GIS!A:C,3,0)</f>
        <v>510</v>
      </c>
      <c r="O2801" s="66" t="str">
        <f t="shared" si="562"/>
        <v/>
      </c>
      <c r="P2801" s="66" t="str">
        <f t="shared" si="560"/>
        <v/>
      </c>
      <c r="Q2801" s="66">
        <f t="shared" si="563"/>
        <v>510</v>
      </c>
      <c r="R2801" s="66">
        <f t="shared" si="564"/>
        <v>510</v>
      </c>
      <c r="S2801" s="66">
        <f>Q2801-U2801-SUMIFS(条件付き不可!X:X,条件付き不可!E:E,D2801)</f>
        <v>510</v>
      </c>
      <c r="T2801" s="66">
        <f t="shared" si="561"/>
        <v>510</v>
      </c>
      <c r="U2801" s="66">
        <f>IF(COUNTIFS(条件付き不可!$E:$E,$D2801,条件付き不可!$C:$C,条件付き不可!$V$3)&gt;0,Q2801,SUMIFS(条件付き不可!$L:$L,条件付き不可!$E:$E,$D2801,条件付き不可!$C:$C,U$1))</f>
        <v>0</v>
      </c>
      <c r="V2801" s="66">
        <f>IF(COUNTIFS(条件付き不可!$E:$E,$D2801,条件付き不可!$C:$C,条件付き不可!$V$5)&gt;0,Q2801,IFERROR(VLOOKUP(D2801,条件付き不可!E:Y,21,0),0))</f>
        <v>0</v>
      </c>
    </row>
    <row r="2802" spans="1:22">
      <c r="A2802" s="53" t="str">
        <f t="shared" si="565"/>
        <v>066125</v>
      </c>
      <c r="B2802" s="53">
        <v>38</v>
      </c>
      <c r="C2802">
        <v>2801</v>
      </c>
      <c r="D2802">
        <v>66125</v>
      </c>
      <c r="E2802" t="s">
        <v>1821</v>
      </c>
      <c r="F2802" t="s">
        <v>1894</v>
      </c>
      <c r="G2802" t="str">
        <f>VLOOKUP(A2802,GIS!A:B,2,0)</f>
        <v>江戸川台東2</v>
      </c>
      <c r="H2802" t="s">
        <v>1439</v>
      </c>
      <c r="I2802" t="s">
        <v>2631</v>
      </c>
      <c r="J2802" s="66">
        <v>390</v>
      </c>
      <c r="K2802" s="66">
        <v>390</v>
      </c>
      <c r="L2802" s="66">
        <v>390</v>
      </c>
      <c r="M2802" s="66">
        <v>390</v>
      </c>
      <c r="N2802" s="66">
        <f>VLOOKUP(A2802,GIS!A:C,3,0)</f>
        <v>390</v>
      </c>
      <c r="O2802" s="66" t="str">
        <f t="shared" si="562"/>
        <v/>
      </c>
      <c r="P2802" s="66" t="str">
        <f t="shared" si="560"/>
        <v/>
      </c>
      <c r="Q2802" s="66">
        <f t="shared" si="563"/>
        <v>390</v>
      </c>
      <c r="R2802" s="66">
        <f t="shared" si="564"/>
        <v>390</v>
      </c>
      <c r="S2802" s="66">
        <f>Q2802-U2802-SUMIFS(条件付き不可!X:X,条件付き不可!E:E,D2802)</f>
        <v>390</v>
      </c>
      <c r="T2802" s="66">
        <f t="shared" si="561"/>
        <v>390</v>
      </c>
      <c r="U2802" s="66">
        <f>IF(COUNTIFS(条件付き不可!$E:$E,$D2802,条件付き不可!$C:$C,条件付き不可!$V$3)&gt;0,Q2802,SUMIFS(条件付き不可!$L:$L,条件付き不可!$E:$E,$D2802,条件付き不可!$C:$C,U$1))</f>
        <v>0</v>
      </c>
      <c r="V2802" s="66">
        <f>IF(COUNTIFS(条件付き不可!$E:$E,$D2802,条件付き不可!$C:$C,条件付き不可!$V$5)&gt;0,Q2802,IFERROR(VLOOKUP(D2802,条件付き不可!E:Y,21,0),0))</f>
        <v>0</v>
      </c>
    </row>
    <row r="2803" spans="1:22">
      <c r="A2803" s="53" t="str">
        <f t="shared" si="565"/>
        <v>066126</v>
      </c>
      <c r="B2803" s="53">
        <v>38</v>
      </c>
      <c r="C2803">
        <v>2802</v>
      </c>
      <c r="D2803">
        <v>66126</v>
      </c>
      <c r="E2803" t="s">
        <v>1821</v>
      </c>
      <c r="F2803" t="s">
        <v>1894</v>
      </c>
      <c r="G2803" t="str">
        <f>VLOOKUP(A2803,GIS!A:B,2,0)</f>
        <v>江戸川台東3A</v>
      </c>
      <c r="H2803" t="s">
        <v>1439</v>
      </c>
      <c r="I2803" t="s">
        <v>2631</v>
      </c>
      <c r="J2803" s="66">
        <v>375</v>
      </c>
      <c r="K2803" s="66">
        <v>375</v>
      </c>
      <c r="L2803" s="66">
        <v>375</v>
      </c>
      <c r="M2803" s="66">
        <v>375</v>
      </c>
      <c r="N2803" s="66">
        <f>VLOOKUP(A2803,GIS!A:C,3,0)</f>
        <v>375</v>
      </c>
      <c r="O2803" s="66" t="str">
        <f t="shared" si="562"/>
        <v/>
      </c>
      <c r="P2803" s="66" t="str">
        <f t="shared" si="560"/>
        <v/>
      </c>
      <c r="Q2803" s="66">
        <f t="shared" si="563"/>
        <v>375</v>
      </c>
      <c r="R2803" s="66">
        <f t="shared" si="564"/>
        <v>375</v>
      </c>
      <c r="S2803" s="66">
        <f>Q2803-U2803-SUMIFS(条件付き不可!X:X,条件付き不可!E:E,D2803)</f>
        <v>375</v>
      </c>
      <c r="T2803" s="66">
        <f t="shared" si="561"/>
        <v>375</v>
      </c>
      <c r="U2803" s="66">
        <f>IF(COUNTIFS(条件付き不可!$E:$E,$D2803,条件付き不可!$C:$C,条件付き不可!$V$3)&gt;0,Q2803,SUMIFS(条件付き不可!$L:$L,条件付き不可!$E:$E,$D2803,条件付き不可!$C:$C,U$1))</f>
        <v>0</v>
      </c>
      <c r="V2803" s="66">
        <f>IF(COUNTIFS(条件付き不可!$E:$E,$D2803,条件付き不可!$C:$C,条件付き不可!$V$5)&gt;0,Q2803,IFERROR(VLOOKUP(D2803,条件付き不可!E:Y,21,0),0))</f>
        <v>0</v>
      </c>
    </row>
    <row r="2804" spans="1:22">
      <c r="A2804" s="53" t="str">
        <f t="shared" si="565"/>
        <v>066127</v>
      </c>
      <c r="B2804" s="53">
        <v>38</v>
      </c>
      <c r="C2804">
        <v>2803</v>
      </c>
      <c r="D2804">
        <v>66127</v>
      </c>
      <c r="E2804" t="s">
        <v>1821</v>
      </c>
      <c r="F2804" t="s">
        <v>1894</v>
      </c>
      <c r="G2804" t="str">
        <f>VLOOKUP(A2804,GIS!A:B,2,0)</f>
        <v>江戸川台東3B</v>
      </c>
      <c r="H2804" t="s">
        <v>1439</v>
      </c>
      <c r="I2804" t="s">
        <v>2631</v>
      </c>
      <c r="J2804" s="66">
        <v>365</v>
      </c>
      <c r="K2804" s="66">
        <v>365</v>
      </c>
      <c r="L2804" s="66">
        <v>365</v>
      </c>
      <c r="M2804" s="66">
        <v>365</v>
      </c>
      <c r="N2804" s="66">
        <f>VLOOKUP(A2804,GIS!A:C,3,0)</f>
        <v>365</v>
      </c>
      <c r="O2804" s="66" t="str">
        <f t="shared" si="562"/>
        <v/>
      </c>
      <c r="P2804" s="66" t="str">
        <f t="shared" si="560"/>
        <v/>
      </c>
      <c r="Q2804" s="66">
        <f t="shared" si="563"/>
        <v>365</v>
      </c>
      <c r="R2804" s="66">
        <f t="shared" si="564"/>
        <v>365</v>
      </c>
      <c r="S2804" s="66">
        <f>Q2804-U2804-SUMIFS(条件付き不可!X:X,条件付き不可!E:E,D2804)</f>
        <v>365</v>
      </c>
      <c r="T2804" s="66">
        <f t="shared" si="561"/>
        <v>365</v>
      </c>
      <c r="U2804" s="66">
        <f>IF(COUNTIFS(条件付き不可!$E:$E,$D2804,条件付き不可!$C:$C,条件付き不可!$V$3)&gt;0,Q2804,SUMIFS(条件付き不可!$L:$L,条件付き不可!$E:$E,$D2804,条件付き不可!$C:$C,U$1))</f>
        <v>0</v>
      </c>
      <c r="V2804" s="66">
        <f>IF(COUNTIFS(条件付き不可!$E:$E,$D2804,条件付き不可!$C:$C,条件付き不可!$V$5)&gt;0,Q2804,IFERROR(VLOOKUP(D2804,条件付き不可!E:Y,21,0),0))</f>
        <v>0</v>
      </c>
    </row>
    <row r="2805" spans="1:22">
      <c r="A2805" s="53" t="str">
        <f t="shared" si="565"/>
        <v>066128</v>
      </c>
      <c r="B2805" s="53">
        <v>38</v>
      </c>
      <c r="C2805">
        <v>2804</v>
      </c>
      <c r="D2805">
        <v>66128</v>
      </c>
      <c r="E2805" t="s">
        <v>1821</v>
      </c>
      <c r="F2805" t="s">
        <v>1894</v>
      </c>
      <c r="G2805" t="str">
        <f>VLOOKUP(A2805,GIS!A:B,2,0)</f>
        <v>江戸川台東1</v>
      </c>
      <c r="H2805" t="s">
        <v>1439</v>
      </c>
      <c r="I2805" t="s">
        <v>2631</v>
      </c>
      <c r="J2805" s="66">
        <v>400</v>
      </c>
      <c r="K2805" s="66">
        <v>400</v>
      </c>
      <c r="L2805" s="66">
        <v>400</v>
      </c>
      <c r="M2805" s="66">
        <v>400</v>
      </c>
      <c r="N2805" s="66">
        <f>VLOOKUP(A2805,GIS!A:C,3,0)</f>
        <v>400</v>
      </c>
      <c r="O2805" s="66" t="str">
        <f t="shared" si="562"/>
        <v/>
      </c>
      <c r="P2805" s="66" t="str">
        <f t="shared" si="560"/>
        <v/>
      </c>
      <c r="Q2805" s="66">
        <f t="shared" si="563"/>
        <v>400</v>
      </c>
      <c r="R2805" s="66">
        <f t="shared" si="564"/>
        <v>400</v>
      </c>
      <c r="S2805" s="66">
        <f>Q2805-U2805-SUMIFS(条件付き不可!X:X,条件付き不可!E:E,D2805)</f>
        <v>400</v>
      </c>
      <c r="T2805" s="66">
        <f t="shared" si="561"/>
        <v>400</v>
      </c>
      <c r="U2805" s="66">
        <f>IF(COUNTIFS(条件付き不可!$E:$E,$D2805,条件付き不可!$C:$C,条件付き不可!$V$3)&gt;0,Q2805,SUMIFS(条件付き不可!$L:$L,条件付き不可!$E:$E,$D2805,条件付き不可!$C:$C,U$1))</f>
        <v>0</v>
      </c>
      <c r="V2805" s="66">
        <f>IF(COUNTIFS(条件付き不可!$E:$E,$D2805,条件付き不可!$C:$C,条件付き不可!$V$5)&gt;0,Q2805,IFERROR(VLOOKUP(D2805,条件付き不可!E:Y,21,0),0))</f>
        <v>0</v>
      </c>
    </row>
    <row r="2806" spans="1:22">
      <c r="A2806" s="53" t="str">
        <f t="shared" si="565"/>
        <v>066129</v>
      </c>
      <c r="B2806" s="53">
        <v>38</v>
      </c>
      <c r="C2806">
        <v>2805</v>
      </c>
      <c r="D2806">
        <v>66129</v>
      </c>
      <c r="E2806" t="s">
        <v>1821</v>
      </c>
      <c r="F2806" t="s">
        <v>1900</v>
      </c>
      <c r="G2806" t="str">
        <f>VLOOKUP(A2806,GIS!A:B,2,0)</f>
        <v>富士見台･北</v>
      </c>
      <c r="H2806" t="s">
        <v>1439</v>
      </c>
      <c r="I2806" t="s">
        <v>2631</v>
      </c>
      <c r="J2806" s="66">
        <v>430</v>
      </c>
      <c r="K2806" s="66">
        <v>430</v>
      </c>
      <c r="L2806" s="66">
        <v>430</v>
      </c>
      <c r="M2806" s="66">
        <v>430</v>
      </c>
      <c r="N2806" s="66">
        <f>VLOOKUP(A2806,GIS!A:C,3,0)</f>
        <v>430</v>
      </c>
      <c r="O2806" s="66" t="str">
        <f t="shared" si="562"/>
        <v/>
      </c>
      <c r="P2806" s="66" t="str">
        <f t="shared" si="560"/>
        <v/>
      </c>
      <c r="Q2806" s="66">
        <f t="shared" si="563"/>
        <v>430</v>
      </c>
      <c r="R2806" s="66">
        <f t="shared" si="564"/>
        <v>430</v>
      </c>
      <c r="S2806" s="66">
        <f>Q2806-U2806-SUMIFS(条件付き不可!X:X,条件付き不可!E:E,D2806)</f>
        <v>430</v>
      </c>
      <c r="T2806" s="66">
        <f t="shared" si="561"/>
        <v>430</v>
      </c>
      <c r="U2806" s="66">
        <f>IF(COUNTIFS(条件付き不可!$E:$E,$D2806,条件付き不可!$C:$C,条件付き不可!$V$3)&gt;0,Q2806,SUMIFS(条件付き不可!$L:$L,条件付き不可!$E:$E,$D2806,条件付き不可!$C:$C,U$1))</f>
        <v>0</v>
      </c>
      <c r="V2806" s="66">
        <f>IF(COUNTIFS(条件付き不可!$E:$E,$D2806,条件付き不可!$C:$C,条件付き不可!$V$5)&gt;0,Q2806,IFERROR(VLOOKUP(D2806,条件付き不可!E:Y,21,0),0))</f>
        <v>0</v>
      </c>
    </row>
    <row r="2807" spans="1:22">
      <c r="A2807" s="53" t="str">
        <f t="shared" si="565"/>
        <v>066130</v>
      </c>
      <c r="B2807" s="53">
        <v>38</v>
      </c>
      <c r="C2807">
        <v>2806</v>
      </c>
      <c r="D2807">
        <v>66130</v>
      </c>
      <c r="E2807" t="s">
        <v>1821</v>
      </c>
      <c r="F2807" t="s">
        <v>1900</v>
      </c>
      <c r="G2807" t="str">
        <f>VLOOKUP(A2807,GIS!A:B,2,0)</f>
        <v>中野久木</v>
      </c>
      <c r="H2807" t="s">
        <v>1439</v>
      </c>
      <c r="I2807" t="s">
        <v>2631</v>
      </c>
      <c r="J2807" s="66">
        <v>505</v>
      </c>
      <c r="K2807" s="66">
        <v>505</v>
      </c>
      <c r="L2807" s="66">
        <v>505</v>
      </c>
      <c r="M2807" s="66">
        <v>505</v>
      </c>
      <c r="N2807" s="66">
        <f>VLOOKUP(A2807,GIS!A:C,3,0)</f>
        <v>505</v>
      </c>
      <c r="O2807" s="66" t="str">
        <f t="shared" si="562"/>
        <v/>
      </c>
      <c r="P2807" s="66" t="str">
        <f t="shared" si="560"/>
        <v/>
      </c>
      <c r="Q2807" s="66">
        <f t="shared" si="563"/>
        <v>505</v>
      </c>
      <c r="R2807" s="66">
        <f t="shared" si="564"/>
        <v>505</v>
      </c>
      <c r="S2807" s="66">
        <f>Q2807-U2807-SUMIFS(条件付き不可!X:X,条件付き不可!E:E,D2807)</f>
        <v>505</v>
      </c>
      <c r="T2807" s="66">
        <f t="shared" si="561"/>
        <v>505</v>
      </c>
      <c r="U2807" s="66">
        <f>IF(COUNTIFS(条件付き不可!$E:$E,$D2807,条件付き不可!$C:$C,条件付き不可!$V$3)&gt;0,Q2807,SUMIFS(条件付き不可!$L:$L,条件付き不可!$E:$E,$D2807,条件付き不可!$C:$C,U$1))</f>
        <v>0</v>
      </c>
      <c r="V2807" s="66">
        <f>IF(COUNTIFS(条件付き不可!$E:$E,$D2807,条件付き不可!$C:$C,条件付き不可!$V$5)&gt;0,Q2807,IFERROR(VLOOKUP(D2807,条件付き不可!E:Y,21,0),0))</f>
        <v>0</v>
      </c>
    </row>
    <row r="2808" spans="1:22">
      <c r="A2808" s="53" t="str">
        <f t="shared" si="565"/>
        <v>066131</v>
      </c>
      <c r="B2808" s="53">
        <v>38</v>
      </c>
      <c r="C2808">
        <v>2807</v>
      </c>
      <c r="D2808">
        <v>66131</v>
      </c>
      <c r="E2808" t="s">
        <v>1821</v>
      </c>
      <c r="F2808" t="s">
        <v>1900</v>
      </c>
      <c r="G2808" t="str">
        <f>VLOOKUP(A2808,GIS!A:B,2,0)</f>
        <v>富士見台1･2</v>
      </c>
      <c r="H2808" t="s">
        <v>1439</v>
      </c>
      <c r="I2808" t="s">
        <v>2631</v>
      </c>
      <c r="J2808" s="66">
        <v>510</v>
      </c>
      <c r="K2808" s="66">
        <v>510</v>
      </c>
      <c r="L2808" s="66">
        <v>510</v>
      </c>
      <c r="M2808" s="66">
        <v>510</v>
      </c>
      <c r="N2808" s="66">
        <f>VLOOKUP(A2808,GIS!A:C,3,0)</f>
        <v>510</v>
      </c>
      <c r="O2808" s="66" t="str">
        <f t="shared" si="562"/>
        <v/>
      </c>
      <c r="P2808" s="66" t="str">
        <f t="shared" si="560"/>
        <v/>
      </c>
      <c r="Q2808" s="66">
        <f t="shared" si="563"/>
        <v>510</v>
      </c>
      <c r="R2808" s="66">
        <f t="shared" si="564"/>
        <v>510</v>
      </c>
      <c r="S2808" s="66">
        <f>Q2808-U2808-SUMIFS(条件付き不可!X:X,条件付き不可!E:E,D2808)</f>
        <v>510</v>
      </c>
      <c r="T2808" s="66">
        <f t="shared" si="561"/>
        <v>510</v>
      </c>
      <c r="U2808" s="66">
        <f>IF(COUNTIFS(条件付き不可!$E:$E,$D2808,条件付き不可!$C:$C,条件付き不可!$V$3)&gt;0,Q2808,SUMIFS(条件付き不可!$L:$L,条件付き不可!$E:$E,$D2808,条件付き不可!$C:$C,U$1))</f>
        <v>0</v>
      </c>
      <c r="V2808" s="66">
        <f>IF(COUNTIFS(条件付き不可!$E:$E,$D2808,条件付き不可!$C:$C,条件付き不可!$V$5)&gt;0,Q2808,IFERROR(VLOOKUP(D2808,条件付き不可!E:Y,21,0),0))</f>
        <v>0</v>
      </c>
    </row>
    <row r="2809" spans="1:22">
      <c r="A2809" s="53" t="str">
        <f t="shared" si="565"/>
        <v>066158</v>
      </c>
      <c r="B2809" s="53">
        <v>38</v>
      </c>
      <c r="C2809">
        <v>2808</v>
      </c>
      <c r="D2809">
        <v>66158</v>
      </c>
      <c r="E2809" t="s">
        <v>1821</v>
      </c>
      <c r="F2809" t="s">
        <v>1904</v>
      </c>
      <c r="G2809" t="str">
        <f>VLOOKUP(A2809,GIS!A:B,2,0)</f>
        <v>西初石1</v>
      </c>
      <c r="H2809" t="s">
        <v>1439</v>
      </c>
      <c r="I2809" t="s">
        <v>2631</v>
      </c>
      <c r="J2809" s="66">
        <v>390</v>
      </c>
      <c r="K2809" s="66">
        <v>390</v>
      </c>
      <c r="L2809" s="66">
        <v>390</v>
      </c>
      <c r="M2809" s="66">
        <v>390</v>
      </c>
      <c r="N2809" s="66">
        <f>VLOOKUP(A2809,GIS!A:C,3,0)</f>
        <v>390</v>
      </c>
      <c r="O2809" s="66" t="str">
        <f t="shared" si="562"/>
        <v/>
      </c>
      <c r="P2809" s="66" t="str">
        <f t="shared" si="560"/>
        <v/>
      </c>
      <c r="Q2809" s="66">
        <f t="shared" si="563"/>
        <v>390</v>
      </c>
      <c r="R2809" s="66">
        <f t="shared" si="564"/>
        <v>390</v>
      </c>
      <c r="S2809" s="66">
        <f>Q2809-U2809-SUMIFS(条件付き不可!X:X,条件付き不可!E:E,D2809)</f>
        <v>390</v>
      </c>
      <c r="T2809" s="66">
        <f t="shared" si="561"/>
        <v>390</v>
      </c>
      <c r="U2809" s="66">
        <f>IF(COUNTIFS(条件付き不可!$E:$E,$D2809,条件付き不可!$C:$C,条件付き不可!$V$3)&gt;0,Q2809,SUMIFS(条件付き不可!$L:$L,条件付き不可!$E:$E,$D2809,条件付き不可!$C:$C,U$1))</f>
        <v>0</v>
      </c>
      <c r="V2809" s="66">
        <f>IF(COUNTIFS(条件付き不可!$E:$E,$D2809,条件付き不可!$C:$C,条件付き不可!$V$5)&gt;0,Q2809,IFERROR(VLOOKUP(D2809,条件付き不可!E:Y,21,0),0))</f>
        <v>0</v>
      </c>
    </row>
    <row r="2810" spans="1:22">
      <c r="A2810" s="53" t="str">
        <f t="shared" si="565"/>
        <v>066132</v>
      </c>
      <c r="B2810" s="53">
        <v>38</v>
      </c>
      <c r="C2810">
        <v>2809</v>
      </c>
      <c r="D2810">
        <v>66132</v>
      </c>
      <c r="E2810" t="s">
        <v>1821</v>
      </c>
      <c r="F2810" t="s">
        <v>1904</v>
      </c>
      <c r="G2810" t="str">
        <f>VLOOKUP(A2810,GIS!A:B,2,0)</f>
        <v>西初石2A</v>
      </c>
      <c r="H2810" t="s">
        <v>1439</v>
      </c>
      <c r="I2810" t="s">
        <v>2631</v>
      </c>
      <c r="J2810" s="66">
        <v>490</v>
      </c>
      <c r="K2810" s="66">
        <v>490</v>
      </c>
      <c r="L2810" s="66">
        <v>490</v>
      </c>
      <c r="M2810" s="66">
        <v>490</v>
      </c>
      <c r="N2810" s="66">
        <f>VLOOKUP(A2810,GIS!A:C,3,0)</f>
        <v>490</v>
      </c>
      <c r="O2810" s="66" t="str">
        <f t="shared" si="562"/>
        <v/>
      </c>
      <c r="P2810" s="66" t="str">
        <f t="shared" si="560"/>
        <v/>
      </c>
      <c r="Q2810" s="66">
        <f t="shared" si="563"/>
        <v>490</v>
      </c>
      <c r="R2810" s="66">
        <f t="shared" si="564"/>
        <v>490</v>
      </c>
      <c r="S2810" s="66">
        <f>Q2810-U2810-SUMIFS(条件付き不可!X:X,条件付き不可!E:E,D2810)</f>
        <v>490</v>
      </c>
      <c r="T2810" s="66">
        <f t="shared" si="561"/>
        <v>490</v>
      </c>
      <c r="U2810" s="66">
        <f>IF(COUNTIFS(条件付き不可!$E:$E,$D2810,条件付き不可!$C:$C,条件付き不可!$V$3)&gt;0,Q2810,SUMIFS(条件付き不可!$L:$L,条件付き不可!$E:$E,$D2810,条件付き不可!$C:$C,U$1))</f>
        <v>0</v>
      </c>
      <c r="V2810" s="66">
        <f>IF(COUNTIFS(条件付き不可!$E:$E,$D2810,条件付き不可!$C:$C,条件付き不可!$V$5)&gt;0,Q2810,IFERROR(VLOOKUP(D2810,条件付き不可!E:Y,21,0),0))</f>
        <v>0</v>
      </c>
    </row>
    <row r="2811" spans="1:22">
      <c r="A2811" s="53" t="str">
        <f t="shared" si="565"/>
        <v>066161</v>
      </c>
      <c r="B2811" s="53">
        <v>38</v>
      </c>
      <c r="C2811">
        <v>2810</v>
      </c>
      <c r="D2811">
        <v>66161</v>
      </c>
      <c r="E2811" t="s">
        <v>1821</v>
      </c>
      <c r="F2811" t="s">
        <v>1904</v>
      </c>
      <c r="G2811" t="str">
        <f>VLOOKUP(A2811,GIS!A:B,2,0)</f>
        <v>西初石2B</v>
      </c>
      <c r="H2811" t="s">
        <v>1439</v>
      </c>
      <c r="I2811" t="s">
        <v>2631</v>
      </c>
      <c r="J2811" s="66">
        <v>490</v>
      </c>
      <c r="K2811" s="66">
        <v>490</v>
      </c>
      <c r="L2811" s="66">
        <v>490</v>
      </c>
      <c r="M2811" s="66">
        <v>490</v>
      </c>
      <c r="N2811" s="66">
        <f>VLOOKUP(A2811,GIS!A:C,3,0)</f>
        <v>490</v>
      </c>
      <c r="O2811" s="66" t="str">
        <f t="shared" si="562"/>
        <v/>
      </c>
      <c r="P2811" s="66" t="str">
        <f t="shared" si="560"/>
        <v/>
      </c>
      <c r="Q2811" s="66">
        <f t="shared" si="563"/>
        <v>490</v>
      </c>
      <c r="R2811" s="66">
        <f t="shared" si="564"/>
        <v>490</v>
      </c>
      <c r="S2811" s="66">
        <f>Q2811-U2811-SUMIFS(条件付き不可!X:X,条件付き不可!E:E,D2811)</f>
        <v>490</v>
      </c>
      <c r="T2811" s="66">
        <f t="shared" si="561"/>
        <v>490</v>
      </c>
      <c r="U2811" s="66">
        <f>IF(COUNTIFS(条件付き不可!$E:$E,$D2811,条件付き不可!$C:$C,条件付き不可!$V$3)&gt;0,Q2811,SUMIFS(条件付き不可!$L:$L,条件付き不可!$E:$E,$D2811,条件付き不可!$C:$C,U$1))</f>
        <v>0</v>
      </c>
      <c r="V2811" s="66">
        <f>IF(COUNTIFS(条件付き不可!$E:$E,$D2811,条件付き不可!$C:$C,条件付き不可!$V$5)&gt;0,Q2811,IFERROR(VLOOKUP(D2811,条件付き不可!E:Y,21,0),0))</f>
        <v>0</v>
      </c>
    </row>
    <row r="2812" spans="1:22">
      <c r="A2812" s="53" t="str">
        <f t="shared" si="565"/>
        <v>066133</v>
      </c>
      <c r="B2812" s="53">
        <v>38</v>
      </c>
      <c r="C2812">
        <v>2811</v>
      </c>
      <c r="D2812">
        <v>66133</v>
      </c>
      <c r="E2812" t="s">
        <v>1821</v>
      </c>
      <c r="F2812" t="s">
        <v>1904</v>
      </c>
      <c r="G2812" t="str">
        <f>VLOOKUP(A2812,GIS!A:B,2,0)</f>
        <v>西初石2･3</v>
      </c>
      <c r="H2812" t="s">
        <v>1439</v>
      </c>
      <c r="I2812" t="s">
        <v>2631</v>
      </c>
      <c r="J2812" s="66">
        <v>550</v>
      </c>
      <c r="K2812" s="66">
        <v>550</v>
      </c>
      <c r="L2812" s="66">
        <v>550</v>
      </c>
      <c r="M2812" s="66">
        <v>550</v>
      </c>
      <c r="N2812" s="66">
        <f>VLOOKUP(A2812,GIS!A:C,3,0)</f>
        <v>550</v>
      </c>
      <c r="O2812" s="66" t="str">
        <f t="shared" si="562"/>
        <v/>
      </c>
      <c r="P2812" s="66" t="str">
        <f t="shared" si="560"/>
        <v/>
      </c>
      <c r="Q2812" s="66">
        <f t="shared" si="563"/>
        <v>550</v>
      </c>
      <c r="R2812" s="66">
        <f t="shared" si="564"/>
        <v>550</v>
      </c>
      <c r="S2812" s="66">
        <f>Q2812-U2812-SUMIFS(条件付き不可!X:X,条件付き不可!E:E,D2812)</f>
        <v>550</v>
      </c>
      <c r="T2812" s="66">
        <f t="shared" si="561"/>
        <v>550</v>
      </c>
      <c r="U2812" s="66">
        <f>IF(COUNTIFS(条件付き不可!$E:$E,$D2812,条件付き不可!$C:$C,条件付き不可!$V$3)&gt;0,Q2812,SUMIFS(条件付き不可!$L:$L,条件付き不可!$E:$E,$D2812,条件付き不可!$C:$C,U$1))</f>
        <v>0</v>
      </c>
      <c r="V2812" s="66">
        <f>IF(COUNTIFS(条件付き不可!$E:$E,$D2812,条件付き不可!$C:$C,条件付き不可!$V$5)&gt;0,Q2812,IFERROR(VLOOKUP(D2812,条件付き不可!E:Y,21,0),0))</f>
        <v>0</v>
      </c>
    </row>
    <row r="2813" spans="1:22">
      <c r="A2813" s="53" t="str">
        <f t="shared" si="565"/>
        <v>066134</v>
      </c>
      <c r="B2813" s="53">
        <v>38</v>
      </c>
      <c r="C2813">
        <v>2812</v>
      </c>
      <c r="D2813">
        <v>66134</v>
      </c>
      <c r="E2813" t="s">
        <v>1821</v>
      </c>
      <c r="F2813" t="s">
        <v>1904</v>
      </c>
      <c r="G2813" t="str">
        <f>VLOOKUP(A2813,GIS!A:B,2,0)</f>
        <v>西初石3</v>
      </c>
      <c r="H2813" t="s">
        <v>1439</v>
      </c>
      <c r="I2813" t="s">
        <v>2631</v>
      </c>
      <c r="J2813" s="66">
        <v>430</v>
      </c>
      <c r="K2813" s="66">
        <v>400</v>
      </c>
      <c r="L2813" s="66">
        <v>400</v>
      </c>
      <c r="M2813" s="66">
        <v>430</v>
      </c>
      <c r="N2813" s="66">
        <f>VLOOKUP(A2813,GIS!A:C,3,0)</f>
        <v>430</v>
      </c>
      <c r="O2813" s="66" t="str">
        <f t="shared" si="562"/>
        <v/>
      </c>
      <c r="P2813" s="66" t="str">
        <f t="shared" si="560"/>
        <v>✕</v>
      </c>
      <c r="Q2813" s="66">
        <f t="shared" si="563"/>
        <v>430</v>
      </c>
      <c r="R2813" s="66">
        <f t="shared" si="564"/>
        <v>400</v>
      </c>
      <c r="S2813" s="66">
        <f>Q2813-U2813-SUMIFS(条件付き不可!X:X,条件付き不可!E:E,D2813)</f>
        <v>400</v>
      </c>
      <c r="T2813" s="66">
        <f t="shared" si="561"/>
        <v>430</v>
      </c>
      <c r="U2813" s="66">
        <f>IF(COUNTIFS(条件付き不可!$E:$E,$D2813,条件付き不可!$C:$C,条件付き不可!$V$3)&gt;0,Q2813,SUMIFS(条件付き不可!$L:$L,条件付き不可!$E:$E,$D2813,条件付き不可!$C:$C,U$1))</f>
        <v>30</v>
      </c>
      <c r="V2813" s="66">
        <f>IF(COUNTIFS(条件付き不可!$E:$E,$D2813,条件付き不可!$C:$C,条件付き不可!$V$5)&gt;0,Q2813,IFERROR(VLOOKUP(D2813,条件付き不可!E:Y,21,0),0))</f>
        <v>0</v>
      </c>
    </row>
    <row r="2814" spans="1:22">
      <c r="A2814" s="53" t="str">
        <f t="shared" si="565"/>
        <v>066135</v>
      </c>
      <c r="B2814" s="53">
        <v>38</v>
      </c>
      <c r="C2814">
        <v>2813</v>
      </c>
      <c r="D2814">
        <v>66135</v>
      </c>
      <c r="E2814" t="s">
        <v>1821</v>
      </c>
      <c r="F2814" t="s">
        <v>1904</v>
      </c>
      <c r="G2814" t="str">
        <f>VLOOKUP(A2814,GIS!A:B,2,0)</f>
        <v>若葉台</v>
      </c>
      <c r="H2814" t="s">
        <v>1439</v>
      </c>
      <c r="I2814" t="s">
        <v>2631</v>
      </c>
      <c r="J2814" s="66">
        <v>470</v>
      </c>
      <c r="K2814" s="66">
        <v>470</v>
      </c>
      <c r="L2814" s="66">
        <v>470</v>
      </c>
      <c r="M2814" s="66">
        <v>470</v>
      </c>
      <c r="N2814" s="66">
        <f>VLOOKUP(A2814,GIS!A:C,3,0)</f>
        <v>470</v>
      </c>
      <c r="O2814" s="66" t="str">
        <f t="shared" si="562"/>
        <v/>
      </c>
      <c r="P2814" s="66" t="str">
        <f t="shared" si="560"/>
        <v/>
      </c>
      <c r="Q2814" s="66">
        <f t="shared" si="563"/>
        <v>470</v>
      </c>
      <c r="R2814" s="66">
        <f t="shared" si="564"/>
        <v>470</v>
      </c>
      <c r="S2814" s="66">
        <f>Q2814-U2814-SUMIFS(条件付き不可!X:X,条件付き不可!E:E,D2814)</f>
        <v>470</v>
      </c>
      <c r="T2814" s="66">
        <f t="shared" si="561"/>
        <v>470</v>
      </c>
      <c r="U2814" s="66">
        <f>IF(COUNTIFS(条件付き不可!$E:$E,$D2814,条件付き不可!$C:$C,条件付き不可!$V$3)&gt;0,Q2814,SUMIFS(条件付き不可!$L:$L,条件付き不可!$E:$E,$D2814,条件付き不可!$C:$C,U$1))</f>
        <v>0</v>
      </c>
      <c r="V2814" s="66">
        <f>IF(COUNTIFS(条件付き不可!$E:$E,$D2814,条件付き不可!$C:$C,条件付き不可!$V$5)&gt;0,Q2814,IFERROR(VLOOKUP(D2814,条件付き不可!E:Y,21,0),0))</f>
        <v>0</v>
      </c>
    </row>
    <row r="2815" spans="1:22">
      <c r="A2815" s="53" t="str">
        <f t="shared" si="565"/>
        <v>066136</v>
      </c>
      <c r="B2815" s="53">
        <v>38</v>
      </c>
      <c r="C2815">
        <v>2814</v>
      </c>
      <c r="D2815">
        <v>66136</v>
      </c>
      <c r="E2815" t="s">
        <v>1821</v>
      </c>
      <c r="F2815" t="s">
        <v>1904</v>
      </c>
      <c r="G2815" t="str">
        <f>VLOOKUP(A2815,GIS!A:B,2,0)</f>
        <v>西初石4</v>
      </c>
      <c r="H2815" t="s">
        <v>1439</v>
      </c>
      <c r="I2815" t="s">
        <v>2631</v>
      </c>
      <c r="J2815" s="66">
        <v>565</v>
      </c>
      <c r="K2815" s="66">
        <v>565</v>
      </c>
      <c r="L2815" s="66">
        <v>565</v>
      </c>
      <c r="M2815" s="66">
        <v>565</v>
      </c>
      <c r="N2815" s="66">
        <f>VLOOKUP(A2815,GIS!A:C,3,0)</f>
        <v>565</v>
      </c>
      <c r="O2815" s="66" t="str">
        <f t="shared" si="562"/>
        <v/>
      </c>
      <c r="P2815" s="66" t="str">
        <f t="shared" si="560"/>
        <v/>
      </c>
      <c r="Q2815" s="66">
        <f t="shared" si="563"/>
        <v>565</v>
      </c>
      <c r="R2815" s="66">
        <f t="shared" si="564"/>
        <v>565</v>
      </c>
      <c r="S2815" s="66">
        <f>Q2815-U2815-SUMIFS(条件付き不可!X:X,条件付き不可!E:E,D2815)</f>
        <v>565</v>
      </c>
      <c r="T2815" s="66">
        <f t="shared" si="561"/>
        <v>565</v>
      </c>
      <c r="U2815" s="66">
        <f>IF(COUNTIFS(条件付き不可!$E:$E,$D2815,条件付き不可!$C:$C,条件付き不可!$V$3)&gt;0,Q2815,SUMIFS(条件付き不可!$L:$L,条件付き不可!$E:$E,$D2815,条件付き不可!$C:$C,U$1))</f>
        <v>0</v>
      </c>
      <c r="V2815" s="66">
        <f>IF(COUNTIFS(条件付き不可!$E:$E,$D2815,条件付き不可!$C:$C,条件付き不可!$V$5)&gt;0,Q2815,IFERROR(VLOOKUP(D2815,条件付き不可!E:Y,21,0),0))</f>
        <v>0</v>
      </c>
    </row>
    <row r="2816" spans="1:22">
      <c r="A2816" s="53" t="str">
        <f t="shared" si="565"/>
        <v>066137</v>
      </c>
      <c r="B2816" s="53">
        <v>38</v>
      </c>
      <c r="C2816">
        <v>2815</v>
      </c>
      <c r="D2816">
        <v>66137</v>
      </c>
      <c r="E2816" t="s">
        <v>1821</v>
      </c>
      <c r="F2816" t="s">
        <v>1904</v>
      </c>
      <c r="G2816" t="str">
        <f>VLOOKUP(A2816,GIS!A:B,2,0)</f>
        <v>流山郵便局</v>
      </c>
      <c r="H2816" t="s">
        <v>1439</v>
      </c>
      <c r="I2816" t="s">
        <v>2631</v>
      </c>
      <c r="J2816" s="66">
        <v>460</v>
      </c>
      <c r="K2816" s="66">
        <v>460</v>
      </c>
      <c r="L2816" s="66">
        <v>460</v>
      </c>
      <c r="M2816" s="66">
        <v>460</v>
      </c>
      <c r="N2816" s="66">
        <f>VLOOKUP(A2816,GIS!A:C,3,0)</f>
        <v>460</v>
      </c>
      <c r="O2816" s="66" t="str">
        <f t="shared" si="562"/>
        <v/>
      </c>
      <c r="P2816" s="66" t="str">
        <f t="shared" si="560"/>
        <v/>
      </c>
      <c r="Q2816" s="66">
        <f t="shared" si="563"/>
        <v>460</v>
      </c>
      <c r="R2816" s="66">
        <f t="shared" si="564"/>
        <v>460</v>
      </c>
      <c r="S2816" s="66">
        <f>Q2816-U2816-SUMIFS(条件付き不可!X:X,条件付き不可!E:E,D2816)</f>
        <v>460</v>
      </c>
      <c r="T2816" s="66">
        <f t="shared" si="561"/>
        <v>460</v>
      </c>
      <c r="U2816" s="66">
        <f>IF(COUNTIFS(条件付き不可!$E:$E,$D2816,条件付き不可!$C:$C,条件付き不可!$V$3)&gt;0,Q2816,SUMIFS(条件付き不可!$L:$L,条件付き不可!$E:$E,$D2816,条件付き不可!$C:$C,U$1))</f>
        <v>0</v>
      </c>
      <c r="V2816" s="66">
        <f>IF(COUNTIFS(条件付き不可!$E:$E,$D2816,条件付き不可!$C:$C,条件付き不可!$V$5)&gt;0,Q2816,IFERROR(VLOOKUP(D2816,条件付き不可!E:Y,21,0),0))</f>
        <v>0</v>
      </c>
    </row>
    <row r="2817" spans="1:22">
      <c r="A2817" s="53" t="str">
        <f t="shared" si="565"/>
        <v>066162</v>
      </c>
      <c r="B2817" s="53">
        <v>38</v>
      </c>
      <c r="C2817">
        <v>2816</v>
      </c>
      <c r="D2817">
        <v>66162</v>
      </c>
      <c r="E2817" t="s">
        <v>1821</v>
      </c>
      <c r="F2817" t="s">
        <v>1904</v>
      </c>
      <c r="G2817" t="str">
        <f>VLOOKUP(A2817,GIS!A:B,2,0)</f>
        <v>西初石4・5</v>
      </c>
      <c r="H2817" t="s">
        <v>1439</v>
      </c>
      <c r="I2817" t="s">
        <v>2631</v>
      </c>
      <c r="J2817" s="66">
        <v>360</v>
      </c>
      <c r="K2817" s="66">
        <v>360</v>
      </c>
      <c r="L2817" s="66">
        <v>360</v>
      </c>
      <c r="M2817" s="66">
        <v>360</v>
      </c>
      <c r="N2817" s="66">
        <f>VLOOKUP(A2817,GIS!A:C,3,0)</f>
        <v>360</v>
      </c>
      <c r="O2817" s="66" t="str">
        <f t="shared" si="562"/>
        <v/>
      </c>
      <c r="P2817" s="66" t="str">
        <f t="shared" si="560"/>
        <v/>
      </c>
      <c r="Q2817" s="66">
        <f t="shared" si="563"/>
        <v>360</v>
      </c>
      <c r="R2817" s="66">
        <f t="shared" si="564"/>
        <v>360</v>
      </c>
      <c r="S2817" s="66">
        <f>Q2817-U2817-SUMIFS(条件付き不可!X:X,条件付き不可!E:E,D2817)</f>
        <v>360</v>
      </c>
      <c r="T2817" s="66">
        <f t="shared" si="561"/>
        <v>360</v>
      </c>
      <c r="U2817" s="66">
        <f>IF(COUNTIFS(条件付き不可!$E:$E,$D2817,条件付き不可!$C:$C,条件付き不可!$V$3)&gt;0,Q2817,SUMIFS(条件付き不可!$L:$L,条件付き不可!$E:$E,$D2817,条件付き不可!$C:$C,U$1))</f>
        <v>0</v>
      </c>
      <c r="V2817" s="66">
        <f>IF(COUNTIFS(条件付き不可!$E:$E,$D2817,条件付き不可!$C:$C,条件付き不可!$V$5)&gt;0,Q2817,IFERROR(VLOOKUP(D2817,条件付き不可!E:Y,21,0),0))</f>
        <v>0</v>
      </c>
    </row>
    <row r="2818" spans="1:22">
      <c r="A2818" s="53" t="str">
        <f t="shared" si="565"/>
        <v>066139</v>
      </c>
      <c r="B2818" s="53">
        <v>38</v>
      </c>
      <c r="C2818">
        <v>2817</v>
      </c>
      <c r="D2818">
        <v>66139</v>
      </c>
      <c r="E2818" t="s">
        <v>1821</v>
      </c>
      <c r="F2818" t="s">
        <v>1914</v>
      </c>
      <c r="G2818" t="str">
        <f>VLOOKUP(A2818,GIS!A:B,2,0)</f>
        <v>東初石1</v>
      </c>
      <c r="H2818" t="s">
        <v>1439</v>
      </c>
      <c r="I2818" t="s">
        <v>2631</v>
      </c>
      <c r="J2818" s="66">
        <v>605</v>
      </c>
      <c r="K2818" s="66">
        <v>605</v>
      </c>
      <c r="L2818" s="66">
        <v>605</v>
      </c>
      <c r="M2818" s="66">
        <v>605</v>
      </c>
      <c r="N2818" s="66">
        <f>VLOOKUP(A2818,GIS!A:C,3,0)</f>
        <v>605</v>
      </c>
      <c r="O2818" s="66" t="str">
        <f t="shared" si="562"/>
        <v/>
      </c>
      <c r="P2818" s="66" t="str">
        <f t="shared" ref="P2818:P2879" si="566">IF(J2818=K2818,IF(J2818=L2818,"","✕"),"✕")</f>
        <v/>
      </c>
      <c r="Q2818" s="66">
        <f t="shared" si="563"/>
        <v>605</v>
      </c>
      <c r="R2818" s="66">
        <f t="shared" si="564"/>
        <v>605</v>
      </c>
      <c r="S2818" s="66">
        <f>Q2818-U2818-SUMIFS(条件付き不可!X:X,条件付き不可!E:E,D2818)</f>
        <v>605</v>
      </c>
      <c r="T2818" s="66">
        <f t="shared" si="561"/>
        <v>605</v>
      </c>
      <c r="U2818" s="66">
        <f>IF(COUNTIFS(条件付き不可!$E:$E,$D2818,条件付き不可!$C:$C,条件付き不可!$V$3)&gt;0,Q2818,SUMIFS(条件付き不可!$L:$L,条件付き不可!$E:$E,$D2818,条件付き不可!$C:$C,U$1))</f>
        <v>0</v>
      </c>
      <c r="V2818" s="66">
        <f>IF(COUNTIFS(条件付き不可!$E:$E,$D2818,条件付き不可!$C:$C,条件付き不可!$V$5)&gt;0,Q2818,IFERROR(VLOOKUP(D2818,条件付き不可!E:Y,21,0),0))</f>
        <v>0</v>
      </c>
    </row>
    <row r="2819" spans="1:22">
      <c r="A2819" s="53" t="str">
        <f t="shared" si="565"/>
        <v>066140</v>
      </c>
      <c r="B2819" s="53">
        <v>38</v>
      </c>
      <c r="C2819">
        <v>2818</v>
      </c>
      <c r="D2819">
        <v>66140</v>
      </c>
      <c r="E2819" t="s">
        <v>1821</v>
      </c>
      <c r="F2819" t="s">
        <v>1914</v>
      </c>
      <c r="G2819" t="str">
        <f>VLOOKUP(A2819,GIS!A:B,2,0)</f>
        <v>東初石2</v>
      </c>
      <c r="H2819" t="s">
        <v>1439</v>
      </c>
      <c r="I2819" t="s">
        <v>2631</v>
      </c>
      <c r="J2819" s="66">
        <v>710</v>
      </c>
      <c r="K2819" s="66">
        <v>710</v>
      </c>
      <c r="L2819" s="66">
        <v>710</v>
      </c>
      <c r="M2819" s="66">
        <v>710</v>
      </c>
      <c r="N2819" s="66">
        <f>VLOOKUP(A2819,GIS!A:C,3,0)</f>
        <v>710</v>
      </c>
      <c r="O2819" s="66" t="str">
        <f t="shared" si="562"/>
        <v/>
      </c>
      <c r="P2819" s="66" t="str">
        <f t="shared" si="566"/>
        <v/>
      </c>
      <c r="Q2819" s="66">
        <f t="shared" si="563"/>
        <v>710</v>
      </c>
      <c r="R2819" s="66">
        <f t="shared" si="564"/>
        <v>710</v>
      </c>
      <c r="S2819" s="66">
        <f>Q2819-U2819-SUMIFS(条件付き不可!X:X,条件付き不可!E:E,D2819)</f>
        <v>710</v>
      </c>
      <c r="T2819" s="66">
        <f t="shared" si="561"/>
        <v>710</v>
      </c>
      <c r="U2819" s="66">
        <f>IF(COUNTIFS(条件付き不可!$E:$E,$D2819,条件付き不可!$C:$C,条件付き不可!$V$3)&gt;0,Q2819,SUMIFS(条件付き不可!$L:$L,条件付き不可!$E:$E,$D2819,条件付き不可!$C:$C,U$1))</f>
        <v>0</v>
      </c>
      <c r="V2819" s="66">
        <f>IF(COUNTIFS(条件付き不可!$E:$E,$D2819,条件付き不可!$C:$C,条件付き不可!$V$5)&gt;0,Q2819,IFERROR(VLOOKUP(D2819,条件付き不可!E:Y,21,0),0))</f>
        <v>0</v>
      </c>
    </row>
    <row r="2820" spans="1:22">
      <c r="A2820" s="53" t="str">
        <f t="shared" si="565"/>
        <v>066141</v>
      </c>
      <c r="B2820" s="53">
        <v>38</v>
      </c>
      <c r="C2820">
        <v>2819</v>
      </c>
      <c r="D2820">
        <v>66141</v>
      </c>
      <c r="E2820" t="s">
        <v>1821</v>
      </c>
      <c r="F2820" t="s">
        <v>1914</v>
      </c>
      <c r="G2820" t="str">
        <f>VLOOKUP(A2820,GIS!A:B,2,0)</f>
        <v>東初石3A</v>
      </c>
      <c r="H2820" t="s">
        <v>1439</v>
      </c>
      <c r="I2820" t="s">
        <v>2631</v>
      </c>
      <c r="J2820" s="66">
        <v>400</v>
      </c>
      <c r="K2820" s="66">
        <v>400</v>
      </c>
      <c r="L2820" s="66">
        <v>400</v>
      </c>
      <c r="M2820" s="66">
        <v>400</v>
      </c>
      <c r="N2820" s="66">
        <f>VLOOKUP(A2820,GIS!A:C,3,0)</f>
        <v>400</v>
      </c>
      <c r="O2820" s="66" t="str">
        <f t="shared" si="562"/>
        <v/>
      </c>
      <c r="P2820" s="66" t="str">
        <f t="shared" si="566"/>
        <v/>
      </c>
      <c r="Q2820" s="66">
        <f t="shared" si="563"/>
        <v>400</v>
      </c>
      <c r="R2820" s="66">
        <f t="shared" si="564"/>
        <v>400</v>
      </c>
      <c r="S2820" s="66">
        <f>Q2820-U2820-SUMIFS(条件付き不可!X:X,条件付き不可!E:E,D2820)</f>
        <v>400</v>
      </c>
      <c r="T2820" s="66">
        <f t="shared" si="561"/>
        <v>400</v>
      </c>
      <c r="U2820" s="66">
        <f>IF(COUNTIFS(条件付き不可!$E:$E,$D2820,条件付き不可!$C:$C,条件付き不可!$V$3)&gt;0,Q2820,SUMIFS(条件付き不可!$L:$L,条件付き不可!$E:$E,$D2820,条件付き不可!$C:$C,U$1))</f>
        <v>0</v>
      </c>
      <c r="V2820" s="66">
        <f>IF(COUNTIFS(条件付き不可!$E:$E,$D2820,条件付き不可!$C:$C,条件付き不可!$V$5)&gt;0,Q2820,IFERROR(VLOOKUP(D2820,条件付き不可!E:Y,21,0),0))</f>
        <v>0</v>
      </c>
    </row>
    <row r="2821" spans="1:22">
      <c r="A2821" s="53" t="str">
        <f t="shared" si="565"/>
        <v>066142</v>
      </c>
      <c r="B2821" s="53">
        <v>38</v>
      </c>
      <c r="C2821">
        <v>2820</v>
      </c>
      <c r="D2821">
        <v>66142</v>
      </c>
      <c r="E2821" t="s">
        <v>1821</v>
      </c>
      <c r="F2821" t="s">
        <v>1914</v>
      </c>
      <c r="G2821" t="str">
        <f>VLOOKUP(A2821,GIS!A:B,2,0)</f>
        <v>東初石3B</v>
      </c>
      <c r="H2821" t="s">
        <v>1439</v>
      </c>
      <c r="I2821" t="s">
        <v>2631</v>
      </c>
      <c r="J2821" s="66">
        <v>680</v>
      </c>
      <c r="K2821" s="66">
        <v>486</v>
      </c>
      <c r="L2821" s="66">
        <v>486</v>
      </c>
      <c r="M2821" s="66">
        <v>680</v>
      </c>
      <c r="N2821" s="66">
        <f>VLOOKUP(A2821,GIS!A:C,3,0)</f>
        <v>680</v>
      </c>
      <c r="O2821" s="66" t="str">
        <f t="shared" si="562"/>
        <v/>
      </c>
      <c r="P2821" s="66" t="str">
        <f t="shared" si="566"/>
        <v>✕</v>
      </c>
      <c r="Q2821" s="66">
        <f t="shared" si="563"/>
        <v>680</v>
      </c>
      <c r="R2821" s="66">
        <f t="shared" si="564"/>
        <v>486</v>
      </c>
      <c r="S2821" s="66">
        <f>Q2821-U2821-SUMIFS(条件付き不可!X:X,条件付き不可!E:E,D2821)</f>
        <v>486</v>
      </c>
      <c r="T2821" s="66">
        <f t="shared" si="561"/>
        <v>680</v>
      </c>
      <c r="U2821" s="66">
        <f>IF(COUNTIFS(条件付き不可!$E:$E,$D2821,条件付き不可!$C:$C,条件付き不可!$V$3)&gt;0,Q2821,SUMIFS(条件付き不可!$L:$L,条件付き不可!$E:$E,$D2821,条件付き不可!$C:$C,U$1))</f>
        <v>194</v>
      </c>
      <c r="V2821" s="66">
        <f>IF(COUNTIFS(条件付き不可!$E:$E,$D2821,条件付き不可!$C:$C,条件付き不可!$V$5)&gt;0,Q2821,IFERROR(VLOOKUP(D2821,条件付き不可!E:Y,21,0),0))</f>
        <v>0</v>
      </c>
    </row>
    <row r="2822" spans="1:22">
      <c r="A2822" s="53" t="str">
        <f t="shared" si="565"/>
        <v>066155</v>
      </c>
      <c r="B2822" s="53">
        <v>38</v>
      </c>
      <c r="C2822">
        <v>2821</v>
      </c>
      <c r="D2822">
        <v>66155</v>
      </c>
      <c r="E2822" t="s">
        <v>1821</v>
      </c>
      <c r="F2822" t="s">
        <v>1914</v>
      </c>
      <c r="G2822" t="str">
        <f>VLOOKUP(A2822,GIS!A:B,2,0)</f>
        <v>東初石3C</v>
      </c>
      <c r="H2822" t="s">
        <v>1439</v>
      </c>
      <c r="I2822" t="s">
        <v>2631</v>
      </c>
      <c r="J2822" s="66">
        <v>555</v>
      </c>
      <c r="K2822" s="66">
        <v>555</v>
      </c>
      <c r="L2822" s="66">
        <v>555</v>
      </c>
      <c r="M2822" s="66">
        <v>555</v>
      </c>
      <c r="N2822" s="66">
        <f>VLOOKUP(A2822,GIS!A:C,3,0)</f>
        <v>555</v>
      </c>
      <c r="O2822" s="66" t="str">
        <f t="shared" si="562"/>
        <v/>
      </c>
      <c r="P2822" s="66" t="str">
        <f t="shared" si="566"/>
        <v/>
      </c>
      <c r="Q2822" s="66">
        <f t="shared" si="563"/>
        <v>555</v>
      </c>
      <c r="R2822" s="66">
        <f t="shared" si="564"/>
        <v>555</v>
      </c>
      <c r="S2822" s="66">
        <f>Q2822-U2822-SUMIFS(条件付き不可!X:X,条件付き不可!E:E,D2822)</f>
        <v>555</v>
      </c>
      <c r="T2822" s="66">
        <f t="shared" si="561"/>
        <v>555</v>
      </c>
      <c r="U2822" s="66">
        <f>IF(COUNTIFS(条件付き不可!$E:$E,$D2822,条件付き不可!$C:$C,条件付き不可!$V$3)&gt;0,Q2822,SUMIFS(条件付き不可!$L:$L,条件付き不可!$E:$E,$D2822,条件付き不可!$C:$C,U$1))</f>
        <v>0</v>
      </c>
      <c r="V2822" s="66">
        <f>IF(COUNTIFS(条件付き不可!$E:$E,$D2822,条件付き不可!$C:$C,条件付き不可!$V$5)&gt;0,Q2822,IFERROR(VLOOKUP(D2822,条件付き不可!E:Y,21,0),0))</f>
        <v>0</v>
      </c>
    </row>
    <row r="2823" spans="1:22">
      <c r="A2823" s="53" t="str">
        <f t="shared" si="565"/>
        <v>066143</v>
      </c>
      <c r="B2823" s="53">
        <v>38</v>
      </c>
      <c r="C2823">
        <v>2822</v>
      </c>
      <c r="D2823">
        <v>66143</v>
      </c>
      <c r="E2823" t="s">
        <v>1821</v>
      </c>
      <c r="F2823" t="s">
        <v>1914</v>
      </c>
      <c r="G2823" t="str">
        <f>VLOOKUP(A2823,GIS!A:B,2,0)</f>
        <v>東初石4</v>
      </c>
      <c r="H2823" t="s">
        <v>1439</v>
      </c>
      <c r="I2823" t="s">
        <v>2631</v>
      </c>
      <c r="J2823" s="66">
        <v>605</v>
      </c>
      <c r="K2823" s="66">
        <v>605</v>
      </c>
      <c r="L2823" s="66">
        <v>605</v>
      </c>
      <c r="M2823" s="66">
        <v>605</v>
      </c>
      <c r="N2823" s="66">
        <f>VLOOKUP(A2823,GIS!A:C,3,0)</f>
        <v>605</v>
      </c>
      <c r="O2823" s="66" t="str">
        <f t="shared" si="562"/>
        <v/>
      </c>
      <c r="P2823" s="66" t="str">
        <f t="shared" si="566"/>
        <v/>
      </c>
      <c r="Q2823" s="66">
        <f t="shared" si="563"/>
        <v>605</v>
      </c>
      <c r="R2823" s="66">
        <f t="shared" si="564"/>
        <v>605</v>
      </c>
      <c r="S2823" s="66">
        <f>Q2823-U2823-SUMIFS(条件付き不可!X:X,条件付き不可!E:E,D2823)</f>
        <v>605</v>
      </c>
      <c r="T2823" s="66">
        <f t="shared" si="561"/>
        <v>605</v>
      </c>
      <c r="U2823" s="66">
        <f>IF(COUNTIFS(条件付き不可!$E:$E,$D2823,条件付き不可!$C:$C,条件付き不可!$V$3)&gt;0,Q2823,SUMIFS(条件付き不可!$L:$L,条件付き不可!$E:$E,$D2823,条件付き不可!$C:$C,U$1))</f>
        <v>0</v>
      </c>
      <c r="V2823" s="66">
        <f>IF(COUNTIFS(条件付き不可!$E:$E,$D2823,条件付き不可!$C:$C,条件付き不可!$V$5)&gt;0,Q2823,IFERROR(VLOOKUP(D2823,条件付き不可!E:Y,21,0),0))</f>
        <v>0</v>
      </c>
    </row>
    <row r="2824" spans="1:22">
      <c r="A2824" s="53" t="str">
        <f t="shared" si="565"/>
        <v>066144</v>
      </c>
      <c r="B2824" s="53">
        <v>38</v>
      </c>
      <c r="C2824">
        <v>2823</v>
      </c>
      <c r="D2824">
        <v>66144</v>
      </c>
      <c r="E2824" t="s">
        <v>1821</v>
      </c>
      <c r="F2824" t="s">
        <v>1921</v>
      </c>
      <c r="G2824" t="str">
        <f>VLOOKUP(A2824,GIS!A:B,2,0)</f>
        <v>美田保育所</v>
      </c>
      <c r="H2824" t="s">
        <v>1439</v>
      </c>
      <c r="I2824" t="s">
        <v>2631</v>
      </c>
      <c r="J2824" s="66">
        <v>500</v>
      </c>
      <c r="K2824" s="66">
        <v>500</v>
      </c>
      <c r="L2824" s="66">
        <v>500</v>
      </c>
      <c r="M2824" s="66">
        <v>500</v>
      </c>
      <c r="N2824" s="66">
        <f>VLOOKUP(A2824,GIS!A:C,3,0)</f>
        <v>500</v>
      </c>
      <c r="O2824" s="66" t="str">
        <f t="shared" si="562"/>
        <v/>
      </c>
      <c r="P2824" s="66" t="str">
        <f t="shared" si="566"/>
        <v/>
      </c>
      <c r="Q2824" s="66">
        <f t="shared" si="563"/>
        <v>500</v>
      </c>
      <c r="R2824" s="66">
        <f t="shared" si="564"/>
        <v>500</v>
      </c>
      <c r="S2824" s="66">
        <f>Q2824-U2824-SUMIFS(条件付き不可!X:X,条件付き不可!E:E,D2824)</f>
        <v>500</v>
      </c>
      <c r="T2824" s="66">
        <f t="shared" si="561"/>
        <v>500</v>
      </c>
      <c r="U2824" s="66">
        <f>IF(COUNTIFS(条件付き不可!$E:$E,$D2824,条件付き不可!$C:$C,条件付き不可!$V$3)&gt;0,Q2824,SUMIFS(条件付き不可!$L:$L,条件付き不可!$E:$E,$D2824,条件付き不可!$C:$C,U$1))</f>
        <v>0</v>
      </c>
      <c r="V2824" s="66">
        <f>IF(COUNTIFS(条件付き不可!$E:$E,$D2824,条件付き不可!$C:$C,条件付き不可!$V$5)&gt;0,Q2824,IFERROR(VLOOKUP(D2824,条件付き不可!E:Y,21,0),0))</f>
        <v>0</v>
      </c>
    </row>
    <row r="2825" spans="1:22">
      <c r="A2825" s="53" t="str">
        <f t="shared" si="565"/>
        <v>066145</v>
      </c>
      <c r="B2825" s="53">
        <v>38</v>
      </c>
      <c r="C2825">
        <v>2824</v>
      </c>
      <c r="D2825">
        <v>66145</v>
      </c>
      <c r="E2825" t="s">
        <v>1821</v>
      </c>
      <c r="F2825" t="s">
        <v>1921</v>
      </c>
      <c r="G2825" t="str">
        <f>VLOOKUP(A2825,GIS!A:B,2,0)</f>
        <v>八木北小</v>
      </c>
      <c r="H2825" t="s">
        <v>1439</v>
      </c>
      <c r="I2825" t="s">
        <v>2631</v>
      </c>
      <c r="J2825" s="66">
        <v>300</v>
      </c>
      <c r="K2825" s="66">
        <v>300</v>
      </c>
      <c r="L2825" s="66">
        <v>300</v>
      </c>
      <c r="M2825" s="66">
        <v>300</v>
      </c>
      <c r="N2825" s="66">
        <f>VLOOKUP(A2825,GIS!A:C,3,0)</f>
        <v>300</v>
      </c>
      <c r="O2825" s="66" t="str">
        <f t="shared" si="562"/>
        <v/>
      </c>
      <c r="P2825" s="66" t="str">
        <f t="shared" si="566"/>
        <v/>
      </c>
      <c r="Q2825" s="66">
        <f t="shared" si="563"/>
        <v>300</v>
      </c>
      <c r="R2825" s="66">
        <f t="shared" si="564"/>
        <v>300</v>
      </c>
      <c r="S2825" s="66">
        <f>Q2825-U2825-SUMIFS(条件付き不可!X:X,条件付き不可!E:E,D2825)</f>
        <v>300</v>
      </c>
      <c r="T2825" s="66">
        <f t="shared" si="561"/>
        <v>300</v>
      </c>
      <c r="U2825" s="66">
        <f>IF(COUNTIFS(条件付き不可!$E:$E,$D2825,条件付き不可!$C:$C,条件付き不可!$V$3)&gt;0,Q2825,SUMIFS(条件付き不可!$L:$L,条件付き不可!$E:$E,$D2825,条件付き不可!$C:$C,U$1))</f>
        <v>0</v>
      </c>
      <c r="V2825" s="66">
        <f>IF(COUNTIFS(条件付き不可!$E:$E,$D2825,条件付き不可!$C:$C,条件付き不可!$V$5)&gt;0,Q2825,IFERROR(VLOOKUP(D2825,条件付き不可!E:Y,21,0),0))</f>
        <v>0</v>
      </c>
    </row>
    <row r="2826" spans="1:22">
      <c r="A2826" s="53" t="str">
        <f t="shared" si="565"/>
        <v>066164</v>
      </c>
      <c r="B2826" s="53">
        <v>38</v>
      </c>
      <c r="C2826">
        <v>2825</v>
      </c>
      <c r="D2826">
        <v>66164</v>
      </c>
      <c r="E2826" t="s">
        <v>1821</v>
      </c>
      <c r="F2826" t="s">
        <v>1924</v>
      </c>
      <c r="G2826" t="str">
        <f>VLOOKUP(A2826,GIS!A:B,2,0)</f>
        <v>おおたかの森北1A</v>
      </c>
      <c r="H2826" t="s">
        <v>1439</v>
      </c>
      <c r="I2826" t="s">
        <v>2631</v>
      </c>
      <c r="J2826" s="66">
        <v>580</v>
      </c>
      <c r="K2826" s="66">
        <v>580</v>
      </c>
      <c r="L2826" s="66">
        <v>580</v>
      </c>
      <c r="M2826" s="66">
        <v>580</v>
      </c>
      <c r="N2826" s="66">
        <f>VLOOKUP(A2826,GIS!A:C,3,0)</f>
        <v>580</v>
      </c>
      <c r="O2826" s="66" t="str">
        <f t="shared" si="562"/>
        <v/>
      </c>
      <c r="P2826" s="66" t="str">
        <f t="shared" si="566"/>
        <v/>
      </c>
      <c r="Q2826" s="66">
        <f t="shared" si="563"/>
        <v>580</v>
      </c>
      <c r="R2826" s="66">
        <f t="shared" si="564"/>
        <v>580</v>
      </c>
      <c r="S2826" s="66">
        <f>Q2826-U2826-SUMIFS(条件付き不可!X:X,条件付き不可!E:E,D2826)</f>
        <v>580</v>
      </c>
      <c r="T2826" s="66">
        <f t="shared" si="561"/>
        <v>580</v>
      </c>
      <c r="U2826" s="66">
        <f>IF(COUNTIFS(条件付き不可!$E:$E,$D2826,条件付き不可!$C:$C,条件付き不可!$V$3)&gt;0,Q2826,SUMIFS(条件付き不可!$L:$L,条件付き不可!$E:$E,$D2826,条件付き不可!$C:$C,U$1))</f>
        <v>0</v>
      </c>
      <c r="V2826" s="66">
        <f>IF(COUNTIFS(条件付き不可!$E:$E,$D2826,条件付き不可!$C:$C,条件付き不可!$V$5)&gt;0,Q2826,IFERROR(VLOOKUP(D2826,条件付き不可!E:Y,21,0),0))</f>
        <v>0</v>
      </c>
    </row>
    <row r="2827" spans="1:22">
      <c r="A2827" s="53" t="str">
        <f t="shared" si="565"/>
        <v>066165</v>
      </c>
      <c r="B2827" s="53">
        <v>38</v>
      </c>
      <c r="C2827">
        <v>2826</v>
      </c>
      <c r="D2827">
        <v>66165</v>
      </c>
      <c r="E2827" t="s">
        <v>1821</v>
      </c>
      <c r="F2827" t="s">
        <v>1924</v>
      </c>
      <c r="G2827" t="str">
        <f>VLOOKUP(A2827,GIS!A:B,2,0)</f>
        <v>おおたかの森北1B</v>
      </c>
      <c r="H2827" t="s">
        <v>1439</v>
      </c>
      <c r="I2827" t="s">
        <v>2631</v>
      </c>
      <c r="J2827" s="66">
        <v>700</v>
      </c>
      <c r="K2827" s="66">
        <v>700</v>
      </c>
      <c r="L2827" s="66">
        <v>442</v>
      </c>
      <c r="M2827" s="66">
        <v>442</v>
      </c>
      <c r="N2827" s="66">
        <f>VLOOKUP(A2827,GIS!A:C,3,0)</f>
        <v>700</v>
      </c>
      <c r="O2827" s="66" t="str">
        <f t="shared" si="562"/>
        <v/>
      </c>
      <c r="P2827" s="66" t="str">
        <f t="shared" si="566"/>
        <v>✕</v>
      </c>
      <c r="Q2827" s="66">
        <f t="shared" si="563"/>
        <v>700</v>
      </c>
      <c r="R2827" s="66">
        <f t="shared" si="564"/>
        <v>700</v>
      </c>
      <c r="S2827" s="66">
        <f>Q2827-U2827-SUMIFS(条件付き不可!X:X,条件付き不可!E:E,D2827)</f>
        <v>442</v>
      </c>
      <c r="T2827" s="66">
        <f t="shared" ref="T2827:T2888" si="567">Q2827-V2827</f>
        <v>442</v>
      </c>
      <c r="U2827" s="66">
        <f>IF(COUNTIFS(条件付き不可!$E:$E,$D2827,条件付き不可!$C:$C,条件付き不可!$V$3)&gt;0,Q2827,SUMIFS(条件付き不可!$L:$L,条件付き不可!$E:$E,$D2827,条件付き不可!$C:$C,U$1))</f>
        <v>0</v>
      </c>
      <c r="V2827" s="66">
        <f>IF(COUNTIFS(条件付き不可!$E:$E,$D2827,条件付き不可!$C:$C,条件付き不可!$V$5)&gt;0,Q2827,IFERROR(VLOOKUP(D2827,条件付き不可!E:Y,21,0),0))</f>
        <v>258</v>
      </c>
    </row>
    <row r="2828" spans="1:22">
      <c r="A2828" s="53" t="str">
        <f t="shared" ref="A2828" si="568">TEXT(D2828,"000000")</f>
        <v>066168</v>
      </c>
      <c r="B2828" s="53">
        <v>38</v>
      </c>
      <c r="C2828">
        <v>2827</v>
      </c>
      <c r="D2828">
        <v>66168</v>
      </c>
      <c r="E2828" t="s">
        <v>1821</v>
      </c>
      <c r="F2828" t="s">
        <v>1924</v>
      </c>
      <c r="G2828" t="str">
        <f>VLOOKUP(A2828,GIS!A:B,2,0)</f>
        <v>おおたかの森北1ソライエグラン</v>
      </c>
      <c r="H2828" t="s">
        <v>1439</v>
      </c>
      <c r="I2828" t="s">
        <v>2631</v>
      </c>
      <c r="J2828" s="66">
        <v>750</v>
      </c>
      <c r="K2828" s="66">
        <v>750</v>
      </c>
      <c r="L2828" s="66">
        <v>750</v>
      </c>
      <c r="M2828" s="66">
        <v>750</v>
      </c>
      <c r="N2828" s="66">
        <f>VLOOKUP(A2828,GIS!A:C,3,0)</f>
        <v>750</v>
      </c>
      <c r="O2828" s="66" t="str">
        <f t="shared" ref="O2828" si="569">IF(J2828=N2828,"","✕")</f>
        <v/>
      </c>
      <c r="P2828" s="66" t="str">
        <f t="shared" ref="P2828" si="570">IF(J2828=K2828,IF(J2828=L2828,"","✕"),"✕")</f>
        <v/>
      </c>
      <c r="Q2828" s="66">
        <f t="shared" ref="Q2828" si="571">N2828</f>
        <v>750</v>
      </c>
      <c r="R2828" s="66">
        <f t="shared" ref="R2828" si="572">Q2828-U2828</f>
        <v>750</v>
      </c>
      <c r="S2828" s="66">
        <f>Q2828-U2828-SUMIFS(条件付き不可!X:X,条件付き不可!E:E,D2828)</f>
        <v>750</v>
      </c>
      <c r="T2828" s="66">
        <f t="shared" ref="T2828" si="573">Q2828-V2828</f>
        <v>750</v>
      </c>
      <c r="U2828" s="66">
        <f>IF(COUNTIFS(条件付き不可!$E:$E,$D2828,条件付き不可!$C:$C,条件付き不可!$V$3)&gt;0,Q2828,SUMIFS(条件付き不可!$L:$L,条件付き不可!$E:$E,$D2828,条件付き不可!$C:$C,U$1))</f>
        <v>0</v>
      </c>
      <c r="V2828" s="66">
        <f>IF(COUNTIFS(条件付き不可!$E:$E,$D2828,条件付き不可!$C:$C,条件付き不可!$V$5)&gt;0,Q2828,IFERROR(VLOOKUP(D2828,条件付き不可!E:Y,21,0),0))</f>
        <v>0</v>
      </c>
    </row>
    <row r="2829" spans="1:22">
      <c r="A2829" s="53" t="str">
        <f t="shared" si="565"/>
        <v>066159</v>
      </c>
      <c r="B2829" s="53">
        <v>38</v>
      </c>
      <c r="C2829">
        <v>2828</v>
      </c>
      <c r="D2829">
        <v>66159</v>
      </c>
      <c r="E2829" t="s">
        <v>1821</v>
      </c>
      <c r="F2829" t="s">
        <v>1924</v>
      </c>
      <c r="G2829" t="str">
        <f>VLOOKUP(A2829,GIS!A:B,2,0)</f>
        <v>おおたかの森北2A（東初石5A）</v>
      </c>
      <c r="H2829" t="s">
        <v>1439</v>
      </c>
      <c r="I2829" t="s">
        <v>2631</v>
      </c>
      <c r="J2829" s="66">
        <v>500</v>
      </c>
      <c r="K2829" s="66">
        <v>500</v>
      </c>
      <c r="L2829" s="66">
        <v>500</v>
      </c>
      <c r="M2829" s="66">
        <v>500</v>
      </c>
      <c r="N2829" s="66">
        <f>VLOOKUP(A2829,GIS!A:C,3,0)</f>
        <v>500</v>
      </c>
      <c r="O2829" s="66" t="str">
        <f t="shared" si="562"/>
        <v/>
      </c>
      <c r="P2829" s="66" t="str">
        <f t="shared" si="566"/>
        <v/>
      </c>
      <c r="Q2829" s="66">
        <f t="shared" si="563"/>
        <v>500</v>
      </c>
      <c r="R2829" s="66">
        <f t="shared" si="564"/>
        <v>500</v>
      </c>
      <c r="S2829" s="66">
        <f>Q2829-U2829-SUMIFS(条件付き不可!X:X,条件付き不可!E:E,D2829)</f>
        <v>500</v>
      </c>
      <c r="T2829" s="66">
        <f t="shared" si="567"/>
        <v>500</v>
      </c>
      <c r="U2829" s="66">
        <f>IF(COUNTIFS(条件付き不可!$E:$E,$D2829,条件付き不可!$C:$C,条件付き不可!$V$3)&gt;0,Q2829,SUMIFS(条件付き不可!$L:$L,条件付き不可!$E:$E,$D2829,条件付き不可!$C:$C,U$1))</f>
        <v>0</v>
      </c>
      <c r="V2829" s="66">
        <f>IF(COUNTIFS(条件付き不可!$E:$E,$D2829,条件付き不可!$C:$C,条件付き不可!$V$5)&gt;0,Q2829,IFERROR(VLOOKUP(D2829,条件付き不可!E:Y,21,0),0))</f>
        <v>0</v>
      </c>
    </row>
    <row r="2830" spans="1:22">
      <c r="A2830" s="53" t="str">
        <f t="shared" si="565"/>
        <v>066160</v>
      </c>
      <c r="B2830" s="53">
        <v>38</v>
      </c>
      <c r="C2830">
        <v>2829</v>
      </c>
      <c r="D2830">
        <v>66160</v>
      </c>
      <c r="E2830" t="s">
        <v>1821</v>
      </c>
      <c r="F2830" t="s">
        <v>1924</v>
      </c>
      <c r="G2830" t="str">
        <f>VLOOKUP(A2830,GIS!A:B,2,0)</f>
        <v>おおたかの森北2B（東初石5B）</v>
      </c>
      <c r="H2830" t="s">
        <v>1439</v>
      </c>
      <c r="I2830" t="s">
        <v>2631</v>
      </c>
      <c r="J2830" s="66">
        <v>400</v>
      </c>
      <c r="K2830" s="66">
        <v>400</v>
      </c>
      <c r="L2830" s="66">
        <v>400</v>
      </c>
      <c r="M2830" s="66">
        <v>400</v>
      </c>
      <c r="N2830" s="66">
        <f>VLOOKUP(A2830,GIS!A:C,3,0)</f>
        <v>400</v>
      </c>
      <c r="O2830" s="66" t="str">
        <f t="shared" si="562"/>
        <v/>
      </c>
      <c r="P2830" s="66" t="str">
        <f t="shared" si="566"/>
        <v/>
      </c>
      <c r="Q2830" s="66">
        <f t="shared" si="563"/>
        <v>400</v>
      </c>
      <c r="R2830" s="66">
        <f t="shared" si="564"/>
        <v>400</v>
      </c>
      <c r="S2830" s="66">
        <f>Q2830-U2830-SUMIFS(条件付き不可!X:X,条件付き不可!E:E,D2830)</f>
        <v>400</v>
      </c>
      <c r="T2830" s="66">
        <f t="shared" si="567"/>
        <v>400</v>
      </c>
      <c r="U2830" s="66">
        <f>IF(COUNTIFS(条件付き不可!$E:$E,$D2830,条件付き不可!$C:$C,条件付き不可!$V$3)&gt;0,Q2830,SUMIFS(条件付き不可!$L:$L,条件付き不可!$E:$E,$D2830,条件付き不可!$C:$C,U$1))</f>
        <v>0</v>
      </c>
      <c r="V2830" s="66">
        <f>IF(COUNTIFS(条件付き不可!$E:$E,$D2830,条件付き不可!$C:$C,条件付き不可!$V$5)&gt;0,Q2830,IFERROR(VLOOKUP(D2830,条件付き不可!E:Y,21,0),0))</f>
        <v>0</v>
      </c>
    </row>
    <row r="2831" spans="1:22">
      <c r="A2831" s="53" t="str">
        <f t="shared" si="565"/>
        <v>066148</v>
      </c>
      <c r="B2831" s="53">
        <v>38</v>
      </c>
      <c r="C2831">
        <v>2830</v>
      </c>
      <c r="D2831">
        <v>66148</v>
      </c>
      <c r="E2831" t="s">
        <v>1821</v>
      </c>
      <c r="F2831" t="s">
        <v>1924</v>
      </c>
      <c r="G2831" t="str">
        <f>VLOOKUP(A2831,GIS!A:B,2,0)</f>
        <v>おおたかの森東1（東初石6A）</v>
      </c>
      <c r="H2831" t="s">
        <v>1439</v>
      </c>
      <c r="I2831" t="s">
        <v>2631</v>
      </c>
      <c r="J2831" s="66">
        <v>440</v>
      </c>
      <c r="K2831" s="66">
        <v>440</v>
      </c>
      <c r="L2831" s="66">
        <v>440</v>
      </c>
      <c r="M2831" s="66">
        <v>440</v>
      </c>
      <c r="N2831" s="66">
        <f>VLOOKUP(A2831,GIS!A:C,3,0)</f>
        <v>440</v>
      </c>
      <c r="O2831" s="66" t="str">
        <f t="shared" si="562"/>
        <v/>
      </c>
      <c r="P2831" s="66" t="str">
        <f t="shared" si="566"/>
        <v/>
      </c>
      <c r="Q2831" s="66">
        <f t="shared" si="563"/>
        <v>440</v>
      </c>
      <c r="R2831" s="66">
        <f t="shared" si="564"/>
        <v>440</v>
      </c>
      <c r="S2831" s="66">
        <f>Q2831-U2831-SUMIFS(条件付き不可!X:X,条件付き不可!E:E,D2831)</f>
        <v>440</v>
      </c>
      <c r="T2831" s="66">
        <f t="shared" si="567"/>
        <v>440</v>
      </c>
      <c r="U2831" s="66">
        <f>IF(COUNTIFS(条件付き不可!$E:$E,$D2831,条件付き不可!$C:$C,条件付き不可!$V$3)&gt;0,Q2831,SUMIFS(条件付き不可!$L:$L,条件付き不可!$E:$E,$D2831,条件付き不可!$C:$C,U$1))</f>
        <v>0</v>
      </c>
      <c r="V2831" s="66">
        <f>IF(COUNTIFS(条件付き不可!$E:$E,$D2831,条件付き不可!$C:$C,条件付き不可!$V$5)&gt;0,Q2831,IFERROR(VLOOKUP(D2831,条件付き不可!E:Y,21,0),0))</f>
        <v>0</v>
      </c>
    </row>
    <row r="2832" spans="1:22">
      <c r="A2832" s="53" t="str">
        <f t="shared" si="565"/>
        <v>066149</v>
      </c>
      <c r="B2832" s="53">
        <v>38</v>
      </c>
      <c r="C2832">
        <v>2831</v>
      </c>
      <c r="D2832">
        <v>66149</v>
      </c>
      <c r="E2832" t="s">
        <v>1821</v>
      </c>
      <c r="F2832" t="s">
        <v>1924</v>
      </c>
      <c r="G2832" t="str">
        <f>VLOOKUP(A2832,GIS!A:B,2,0)</f>
        <v>おおたかの森東2（十太夫A）</v>
      </c>
      <c r="H2832" t="s">
        <v>1439</v>
      </c>
      <c r="I2832" t="s">
        <v>2631</v>
      </c>
      <c r="J2832" s="66">
        <v>470</v>
      </c>
      <c r="K2832" s="66">
        <v>470</v>
      </c>
      <c r="L2832" s="66">
        <v>470</v>
      </c>
      <c r="M2832" s="66">
        <v>470</v>
      </c>
      <c r="N2832" s="66">
        <f>VLOOKUP(A2832,GIS!A:C,3,0)</f>
        <v>470</v>
      </c>
      <c r="O2832" s="66" t="str">
        <f t="shared" si="562"/>
        <v/>
      </c>
      <c r="P2832" s="66" t="str">
        <f t="shared" si="566"/>
        <v/>
      </c>
      <c r="Q2832" s="66">
        <f t="shared" si="563"/>
        <v>470</v>
      </c>
      <c r="R2832" s="66">
        <f t="shared" si="564"/>
        <v>470</v>
      </c>
      <c r="S2832" s="66">
        <f>Q2832-U2832-SUMIFS(条件付き不可!X:X,条件付き不可!E:E,D2832)</f>
        <v>470</v>
      </c>
      <c r="T2832" s="66">
        <f t="shared" si="567"/>
        <v>470</v>
      </c>
      <c r="U2832" s="66">
        <f>IF(COUNTIFS(条件付き不可!$E:$E,$D2832,条件付き不可!$C:$C,条件付き不可!$V$3)&gt;0,Q2832,SUMIFS(条件付き不可!$L:$L,条件付き不可!$E:$E,$D2832,条件付き不可!$C:$C,U$1))</f>
        <v>0</v>
      </c>
      <c r="V2832" s="66">
        <f>IF(COUNTIFS(条件付き不可!$E:$E,$D2832,条件付き不可!$C:$C,条件付き不可!$V$5)&gt;0,Q2832,IFERROR(VLOOKUP(D2832,条件付き不可!E:Y,21,0),0))</f>
        <v>0</v>
      </c>
    </row>
    <row r="2833" spans="1:22">
      <c r="A2833" s="53" t="str">
        <f t="shared" si="565"/>
        <v>066163</v>
      </c>
      <c r="B2833" s="53">
        <v>38</v>
      </c>
      <c r="C2833">
        <v>2832</v>
      </c>
      <c r="D2833">
        <v>66163</v>
      </c>
      <c r="E2833" t="s">
        <v>1821</v>
      </c>
      <c r="F2833" t="s">
        <v>1924</v>
      </c>
      <c r="G2833" t="str">
        <f>VLOOKUP(A2833,GIS!A:B,2,0)</f>
        <v>おおたかの森東4（十太夫B）</v>
      </c>
      <c r="H2833" t="s">
        <v>1439</v>
      </c>
      <c r="I2833" t="s">
        <v>2631</v>
      </c>
      <c r="J2833" s="66">
        <v>490</v>
      </c>
      <c r="K2833" s="66">
        <v>490</v>
      </c>
      <c r="L2833" s="66">
        <v>490</v>
      </c>
      <c r="M2833" s="66">
        <v>490</v>
      </c>
      <c r="N2833" s="66">
        <f>VLOOKUP(A2833,GIS!A:C,3,0)</f>
        <v>490</v>
      </c>
      <c r="O2833" s="66" t="str">
        <f t="shared" si="562"/>
        <v/>
      </c>
      <c r="P2833" s="66" t="str">
        <f t="shared" si="566"/>
        <v/>
      </c>
      <c r="Q2833" s="66">
        <f t="shared" si="563"/>
        <v>490</v>
      </c>
      <c r="R2833" s="66">
        <f t="shared" si="564"/>
        <v>490</v>
      </c>
      <c r="S2833" s="66">
        <f>Q2833-U2833-SUMIFS(条件付き不可!X:X,条件付き不可!E:E,D2833)</f>
        <v>490</v>
      </c>
      <c r="T2833" s="66">
        <f t="shared" si="567"/>
        <v>490</v>
      </c>
      <c r="U2833" s="66">
        <f>IF(COUNTIFS(条件付き不可!$E:$E,$D2833,条件付き不可!$C:$C,条件付き不可!$V$3)&gt;0,Q2833,SUMIFS(条件付き不可!$L:$L,条件付き不可!$E:$E,$D2833,条件付き不可!$C:$C,U$1))</f>
        <v>0</v>
      </c>
      <c r="V2833" s="66">
        <f>IF(COUNTIFS(条件付き不可!$E:$E,$D2833,条件付き不可!$C:$C,条件付き不可!$V$5)&gt;0,Q2833,IFERROR(VLOOKUP(D2833,条件付き不可!E:Y,21,0),0))</f>
        <v>0</v>
      </c>
    </row>
    <row r="2834" spans="1:22">
      <c r="A2834" s="53" t="str">
        <f t="shared" si="565"/>
        <v>066146</v>
      </c>
      <c r="B2834" s="53">
        <v>38</v>
      </c>
      <c r="C2834">
        <v>2833</v>
      </c>
      <c r="D2834">
        <v>66146</v>
      </c>
      <c r="E2834" t="s">
        <v>1821</v>
      </c>
      <c r="F2834" t="s">
        <v>1924</v>
      </c>
      <c r="G2834" t="str">
        <f>VLOOKUP(A2834,GIS!A:B,2,0)</f>
        <v>おおたかの森西1・南1（市野谷）</v>
      </c>
      <c r="H2834" t="s">
        <v>1439</v>
      </c>
      <c r="I2834" t="s">
        <v>2631</v>
      </c>
      <c r="J2834" s="66">
        <v>905</v>
      </c>
      <c r="K2834" s="66">
        <v>905</v>
      </c>
      <c r="L2834" s="66">
        <v>375</v>
      </c>
      <c r="M2834" s="66">
        <v>375</v>
      </c>
      <c r="N2834" s="66">
        <f>VLOOKUP(A2834,GIS!A:C,3,0)</f>
        <v>905</v>
      </c>
      <c r="O2834" s="66" t="str">
        <f t="shared" si="562"/>
        <v/>
      </c>
      <c r="P2834" s="66" t="str">
        <f t="shared" si="566"/>
        <v>✕</v>
      </c>
      <c r="Q2834" s="66">
        <f t="shared" si="563"/>
        <v>905</v>
      </c>
      <c r="R2834" s="66">
        <f t="shared" si="564"/>
        <v>905</v>
      </c>
      <c r="S2834" s="66">
        <f>Q2834-U2834-SUMIFS(条件付き不可!X:X,条件付き不可!E:E,D2834)</f>
        <v>375</v>
      </c>
      <c r="T2834" s="66">
        <f t="shared" si="567"/>
        <v>375</v>
      </c>
      <c r="U2834" s="66">
        <f>IF(COUNTIFS(条件付き不可!$E:$E,$D2834,条件付き不可!$C:$C,条件付き不可!$V$3)&gt;0,Q2834,SUMIFS(条件付き不可!$L:$L,条件付き不可!$E:$E,$D2834,条件付き不可!$C:$C,U$1))</f>
        <v>0</v>
      </c>
      <c r="V2834" s="66">
        <f>IF(COUNTIFS(条件付き不可!$E:$E,$D2834,条件付き不可!$C:$C,条件付き不可!$V$5)&gt;0,Q2834,IFERROR(VLOOKUP(D2834,条件付き不可!E:Y,21,0),0))</f>
        <v>530</v>
      </c>
    </row>
    <row r="2835" spans="1:22">
      <c r="A2835" s="53" t="str">
        <f t="shared" si="565"/>
        <v>066138</v>
      </c>
      <c r="B2835" s="53">
        <v>38</v>
      </c>
      <c r="C2835">
        <v>2834</v>
      </c>
      <c r="D2835">
        <v>66138</v>
      </c>
      <c r="E2835" t="s">
        <v>1821</v>
      </c>
      <c r="F2835" t="s">
        <v>1924</v>
      </c>
      <c r="G2835" t="str">
        <f>VLOOKUP(A2835,GIS!A:B,2,0)</f>
        <v>おおたかの森西4（西初石5）</v>
      </c>
      <c r="H2835" t="s">
        <v>1439</v>
      </c>
      <c r="I2835" t="s">
        <v>2631</v>
      </c>
      <c r="J2835" s="66">
        <v>510</v>
      </c>
      <c r="K2835" s="66">
        <v>510</v>
      </c>
      <c r="L2835" s="66">
        <v>510</v>
      </c>
      <c r="M2835" s="66">
        <v>510</v>
      </c>
      <c r="N2835" s="66">
        <f>VLOOKUP(A2835,GIS!A:C,3,0)</f>
        <v>510</v>
      </c>
      <c r="O2835" s="66" t="str">
        <f t="shared" si="562"/>
        <v/>
      </c>
      <c r="P2835" s="66" t="str">
        <f t="shared" si="566"/>
        <v/>
      </c>
      <c r="Q2835" s="66">
        <f t="shared" si="563"/>
        <v>510</v>
      </c>
      <c r="R2835" s="66">
        <f t="shared" si="564"/>
        <v>510</v>
      </c>
      <c r="S2835" s="66">
        <f>Q2835-U2835-SUMIFS(条件付き不可!X:X,条件付き不可!E:E,D2835)</f>
        <v>510</v>
      </c>
      <c r="T2835" s="66">
        <f t="shared" si="567"/>
        <v>510</v>
      </c>
      <c r="U2835" s="66">
        <f>IF(COUNTIFS(条件付き不可!$E:$E,$D2835,条件付き不可!$C:$C,条件付き不可!$V$3)&gt;0,Q2835,SUMIFS(条件付き不可!$L:$L,条件付き不可!$E:$E,$D2835,条件付き不可!$C:$C,U$1))</f>
        <v>0</v>
      </c>
      <c r="V2835" s="66">
        <f>IF(COUNTIFS(条件付き不可!$E:$E,$D2835,条件付き不可!$C:$C,条件付き不可!$V$5)&gt;0,Q2835,IFERROR(VLOOKUP(D2835,条件付き不可!E:Y,21,0),0))</f>
        <v>0</v>
      </c>
    </row>
    <row r="2836" spans="1:22">
      <c r="A2836" s="53" t="str">
        <f t="shared" si="565"/>
        <v>066147</v>
      </c>
      <c r="B2836" s="53">
        <v>38</v>
      </c>
      <c r="C2836">
        <v>2835</v>
      </c>
      <c r="D2836">
        <v>66147</v>
      </c>
      <c r="E2836" t="s">
        <v>1821</v>
      </c>
      <c r="F2836" t="s">
        <v>1924</v>
      </c>
      <c r="G2836" t="str">
        <f>VLOOKUP(A2836,GIS!A:B,2,0)</f>
        <v>おおたかの森南1A（西初石6A）</v>
      </c>
      <c r="H2836" t="s">
        <v>1439</v>
      </c>
      <c r="I2836" t="s">
        <v>2631</v>
      </c>
      <c r="J2836" s="66">
        <v>430</v>
      </c>
      <c r="K2836" s="66">
        <v>430</v>
      </c>
      <c r="L2836" s="66">
        <v>430</v>
      </c>
      <c r="M2836" s="66">
        <v>430</v>
      </c>
      <c r="N2836" s="66">
        <f>VLOOKUP(A2836,GIS!A:C,3,0)</f>
        <v>430</v>
      </c>
      <c r="O2836" s="66" t="str">
        <f t="shared" si="562"/>
        <v/>
      </c>
      <c r="P2836" s="66" t="str">
        <f t="shared" si="566"/>
        <v/>
      </c>
      <c r="Q2836" s="66">
        <f t="shared" si="563"/>
        <v>430</v>
      </c>
      <c r="R2836" s="66">
        <f t="shared" si="564"/>
        <v>430</v>
      </c>
      <c r="S2836" s="66">
        <f>Q2836-U2836-SUMIFS(条件付き不可!X:X,条件付き不可!E:E,D2836)</f>
        <v>430</v>
      </c>
      <c r="T2836" s="66">
        <f t="shared" si="567"/>
        <v>430</v>
      </c>
      <c r="U2836" s="66">
        <f>IF(COUNTIFS(条件付き不可!$E:$E,$D2836,条件付き不可!$C:$C,条件付き不可!$V$3)&gt;0,Q2836,SUMIFS(条件付き不可!$L:$L,条件付き不可!$E:$E,$D2836,条件付き不可!$C:$C,U$1))</f>
        <v>0</v>
      </c>
      <c r="V2836" s="66">
        <f>IF(COUNTIFS(条件付き不可!$E:$E,$D2836,条件付き不可!$C:$C,条件付き不可!$V$5)&gt;0,Q2836,IFERROR(VLOOKUP(D2836,条件付き不可!E:Y,21,0),0))</f>
        <v>0</v>
      </c>
    </row>
    <row r="2837" spans="1:22">
      <c r="A2837" s="53" t="str">
        <f t="shared" si="565"/>
        <v>066156</v>
      </c>
      <c r="B2837" s="53">
        <v>38</v>
      </c>
      <c r="C2837">
        <v>2836</v>
      </c>
      <c r="D2837">
        <v>66156</v>
      </c>
      <c r="E2837" t="s">
        <v>1821</v>
      </c>
      <c r="F2837" t="s">
        <v>1924</v>
      </c>
      <c r="G2837" t="str">
        <f>VLOOKUP(A2837,GIS!A:B,2,0)</f>
        <v>おおたかの森南1B（西初石6B）</v>
      </c>
      <c r="H2837" t="s">
        <v>1439</v>
      </c>
      <c r="I2837" t="s">
        <v>2631</v>
      </c>
      <c r="J2837" s="66">
        <v>255</v>
      </c>
      <c r="K2837" s="66">
        <v>255</v>
      </c>
      <c r="L2837" s="66">
        <v>255</v>
      </c>
      <c r="M2837" s="66">
        <v>255</v>
      </c>
      <c r="N2837" s="66">
        <f>VLOOKUP(A2837,GIS!A:C,3,0)</f>
        <v>255</v>
      </c>
      <c r="O2837" s="66" t="str">
        <f t="shared" si="562"/>
        <v/>
      </c>
      <c r="P2837" s="66" t="str">
        <f t="shared" si="566"/>
        <v/>
      </c>
      <c r="Q2837" s="66">
        <f t="shared" si="563"/>
        <v>255</v>
      </c>
      <c r="R2837" s="66">
        <f t="shared" si="564"/>
        <v>255</v>
      </c>
      <c r="S2837" s="66">
        <f>Q2837-U2837-SUMIFS(条件付き不可!X:X,条件付き不可!E:E,D2837)</f>
        <v>255</v>
      </c>
      <c r="T2837" s="66">
        <f t="shared" si="567"/>
        <v>255</v>
      </c>
      <c r="U2837" s="66">
        <f>IF(COUNTIFS(条件付き不可!$E:$E,$D2837,条件付き不可!$C:$C,条件付き不可!$V$3)&gt;0,Q2837,SUMIFS(条件付き不可!$L:$L,条件付き不可!$E:$E,$D2837,条件付き不可!$C:$C,U$1))</f>
        <v>0</v>
      </c>
      <c r="V2837" s="66">
        <f>IF(COUNTIFS(条件付き不可!$E:$E,$D2837,条件付き不可!$C:$C,条件付き不可!$V$5)&gt;0,Q2837,IFERROR(VLOOKUP(D2837,条件付き不可!E:Y,21,0),0))</f>
        <v>0</v>
      </c>
    </row>
    <row r="2838" spans="1:22">
      <c r="A2838" s="53" t="str">
        <f t="shared" si="565"/>
        <v>066151</v>
      </c>
      <c r="B2838" s="53">
        <v>38</v>
      </c>
      <c r="C2838">
        <v>2837</v>
      </c>
      <c r="D2838">
        <v>66151</v>
      </c>
      <c r="E2838" t="s">
        <v>1821</v>
      </c>
      <c r="F2838" t="s">
        <v>1927</v>
      </c>
      <c r="G2838" t="str">
        <f>VLOOKUP(A2838,GIS!A:B,2,0)</f>
        <v>駒木B</v>
      </c>
      <c r="H2838" t="s">
        <v>1439</v>
      </c>
      <c r="I2838" t="s">
        <v>2631</v>
      </c>
      <c r="J2838" s="66">
        <v>450</v>
      </c>
      <c r="K2838" s="66">
        <v>450</v>
      </c>
      <c r="L2838" s="66">
        <v>450</v>
      </c>
      <c r="M2838" s="66">
        <v>450</v>
      </c>
      <c r="N2838" s="66">
        <f>VLOOKUP(A2838,GIS!A:C,3,0)</f>
        <v>450</v>
      </c>
      <c r="O2838" s="66" t="str">
        <f t="shared" ref="O2838:O2897" si="574">IF(J2838=N2838,"","✕")</f>
        <v/>
      </c>
      <c r="P2838" s="66" t="str">
        <f t="shared" si="566"/>
        <v/>
      </c>
      <c r="Q2838" s="66">
        <f t="shared" ref="Q2838:Q2897" si="575">N2838</f>
        <v>450</v>
      </c>
      <c r="R2838" s="66">
        <f t="shared" ref="R2838:R2897" si="576">Q2838-U2838</f>
        <v>450</v>
      </c>
      <c r="S2838" s="66">
        <f>Q2838-U2838-SUMIFS(条件付き不可!X:X,条件付き不可!E:E,D2838)</f>
        <v>450</v>
      </c>
      <c r="T2838" s="66">
        <f t="shared" si="567"/>
        <v>450</v>
      </c>
      <c r="U2838" s="66">
        <f>IF(COUNTIFS(条件付き不可!$E:$E,$D2838,条件付き不可!$C:$C,条件付き不可!$V$3)&gt;0,Q2838,SUMIFS(条件付き不可!$L:$L,条件付き不可!$E:$E,$D2838,条件付き不可!$C:$C,U$1))</f>
        <v>0</v>
      </c>
      <c r="V2838" s="66">
        <f>IF(COUNTIFS(条件付き不可!$E:$E,$D2838,条件付き不可!$C:$C,条件付き不可!$V$5)&gt;0,Q2838,IFERROR(VLOOKUP(D2838,条件付き不可!E:Y,21,0),0))</f>
        <v>0</v>
      </c>
    </row>
    <row r="2839" spans="1:22">
      <c r="A2839" s="53" t="str">
        <f t="shared" si="565"/>
        <v>066153</v>
      </c>
      <c r="B2839" s="53">
        <v>38</v>
      </c>
      <c r="C2839">
        <v>2838</v>
      </c>
      <c r="D2839">
        <v>66153</v>
      </c>
      <c r="E2839" t="s">
        <v>1821</v>
      </c>
      <c r="F2839" t="s">
        <v>1927</v>
      </c>
      <c r="G2839" t="str">
        <f>VLOOKUP(A2839,GIS!A:B,2,0)</f>
        <v>駒木D</v>
      </c>
      <c r="H2839" t="s">
        <v>1439</v>
      </c>
      <c r="I2839" t="s">
        <v>2631</v>
      </c>
      <c r="J2839" s="66">
        <v>480</v>
      </c>
      <c r="K2839" s="66">
        <v>480</v>
      </c>
      <c r="L2839" s="66">
        <v>480</v>
      </c>
      <c r="M2839" s="66">
        <v>480</v>
      </c>
      <c r="N2839" s="66">
        <f>VLOOKUP(A2839,GIS!A:C,3,0)</f>
        <v>480</v>
      </c>
      <c r="O2839" s="66" t="str">
        <f t="shared" si="574"/>
        <v/>
      </c>
      <c r="P2839" s="66" t="str">
        <f t="shared" si="566"/>
        <v/>
      </c>
      <c r="Q2839" s="66">
        <f t="shared" si="575"/>
        <v>480</v>
      </c>
      <c r="R2839" s="66">
        <f t="shared" si="576"/>
        <v>480</v>
      </c>
      <c r="S2839" s="66">
        <f>Q2839-U2839-SUMIFS(条件付き不可!X:X,条件付き不可!E:E,D2839)</f>
        <v>480</v>
      </c>
      <c r="T2839" s="66">
        <f t="shared" si="567"/>
        <v>480</v>
      </c>
      <c r="U2839" s="66">
        <f>IF(COUNTIFS(条件付き不可!$E:$E,$D2839,条件付き不可!$C:$C,条件付き不可!$V$3)&gt;0,Q2839,SUMIFS(条件付き不可!$L:$L,条件付き不可!$E:$E,$D2839,条件付き不可!$C:$C,U$1))</f>
        <v>0</v>
      </c>
      <c r="V2839" s="66">
        <f>IF(COUNTIFS(条件付き不可!$E:$E,$D2839,条件付き不可!$C:$C,条件付き不可!$V$5)&gt;0,Q2839,IFERROR(VLOOKUP(D2839,条件付き不可!E:Y,21,0),0))</f>
        <v>0</v>
      </c>
    </row>
    <row r="2840" spans="1:22">
      <c r="A2840" s="53" t="str">
        <f t="shared" si="565"/>
        <v>087002</v>
      </c>
      <c r="B2840" s="53">
        <v>40</v>
      </c>
      <c r="C2840">
        <v>2839</v>
      </c>
      <c r="D2840">
        <v>87002</v>
      </c>
      <c r="E2840" t="s">
        <v>3047</v>
      </c>
      <c r="F2840" t="s">
        <v>1931</v>
      </c>
      <c r="G2840" t="str">
        <f>VLOOKUP(A2840,GIS!A:B,2,0)</f>
        <v>柏２</v>
      </c>
      <c r="H2840" t="s">
        <v>1932</v>
      </c>
      <c r="I2840" t="s">
        <v>2630</v>
      </c>
      <c r="J2840" s="66">
        <v>530</v>
      </c>
      <c r="K2840" s="66">
        <v>455</v>
      </c>
      <c r="L2840" s="66">
        <v>455</v>
      </c>
      <c r="M2840" s="66">
        <v>455</v>
      </c>
      <c r="N2840" s="66">
        <f>VLOOKUP(A2840,GIS!A:C,3,0)</f>
        <v>530</v>
      </c>
      <c r="O2840" s="66" t="str">
        <f t="shared" si="574"/>
        <v/>
      </c>
      <c r="P2840" s="66" t="str">
        <f t="shared" si="566"/>
        <v>✕</v>
      </c>
      <c r="Q2840" s="66">
        <f t="shared" si="575"/>
        <v>530</v>
      </c>
      <c r="R2840" s="66">
        <f t="shared" si="576"/>
        <v>455</v>
      </c>
      <c r="S2840" s="66">
        <f>Q2840-U2840-SUMIFS(条件付き不可!X:X,条件付き不可!E:E,D2840)</f>
        <v>455</v>
      </c>
      <c r="T2840" s="66">
        <f t="shared" si="567"/>
        <v>455</v>
      </c>
      <c r="U2840" s="66">
        <f>IF(COUNTIFS(条件付き不可!$E:$E,$D2840,条件付き不可!$C:$C,条件付き不可!$V$3)&gt;0,Q2840,SUMIFS(条件付き不可!$L:$L,条件付き不可!$E:$E,$D2840,条件付き不可!$C:$C,U$1))</f>
        <v>75</v>
      </c>
      <c r="V2840" s="66">
        <f>IF(COUNTIFS(条件付き不可!$E:$E,$D2840,条件付き不可!$C:$C,条件付き不可!$V$5)&gt;0,Q2840,IFERROR(VLOOKUP(D2840,条件付き不可!E:Y,21,0),0))</f>
        <v>75</v>
      </c>
    </row>
    <row r="2841" spans="1:22">
      <c r="A2841" s="53" t="str">
        <f t="shared" si="565"/>
        <v>087003</v>
      </c>
      <c r="B2841" s="53">
        <v>40</v>
      </c>
      <c r="C2841">
        <v>2840</v>
      </c>
      <c r="D2841">
        <v>87003</v>
      </c>
      <c r="E2841" t="s">
        <v>3047</v>
      </c>
      <c r="F2841" t="s">
        <v>1931</v>
      </c>
      <c r="G2841" t="str">
        <f>VLOOKUP(A2841,GIS!A:B,2,0)</f>
        <v>柏３</v>
      </c>
      <c r="H2841" t="s">
        <v>1932</v>
      </c>
      <c r="I2841" t="s">
        <v>2630</v>
      </c>
      <c r="J2841" s="66">
        <v>1300</v>
      </c>
      <c r="K2841" s="66">
        <v>1300</v>
      </c>
      <c r="L2841" s="66">
        <v>1300</v>
      </c>
      <c r="M2841" s="66">
        <v>1300</v>
      </c>
      <c r="N2841" s="66">
        <f>VLOOKUP(A2841,GIS!A:C,3,0)</f>
        <v>1300</v>
      </c>
      <c r="O2841" s="66" t="str">
        <f t="shared" si="574"/>
        <v/>
      </c>
      <c r="P2841" s="66" t="str">
        <f t="shared" si="566"/>
        <v/>
      </c>
      <c r="Q2841" s="66">
        <f t="shared" si="575"/>
        <v>1300</v>
      </c>
      <c r="R2841" s="66">
        <f t="shared" si="576"/>
        <v>1300</v>
      </c>
      <c r="S2841" s="66">
        <f>Q2841-U2841-SUMIFS(条件付き不可!X:X,条件付き不可!E:E,D2841)</f>
        <v>1300</v>
      </c>
      <c r="T2841" s="66">
        <f t="shared" si="567"/>
        <v>1300</v>
      </c>
      <c r="U2841" s="66">
        <f>IF(COUNTIFS(条件付き不可!$E:$E,$D2841,条件付き不可!$C:$C,条件付き不可!$V$3)&gt;0,Q2841,SUMIFS(条件付き不可!$L:$L,条件付き不可!$E:$E,$D2841,条件付き不可!$C:$C,U$1))</f>
        <v>0</v>
      </c>
      <c r="V2841" s="66">
        <f>IF(COUNTIFS(条件付き不可!$E:$E,$D2841,条件付き不可!$C:$C,条件付き不可!$V$5)&gt;0,Q2841,IFERROR(VLOOKUP(D2841,条件付き不可!E:Y,21,0),0))</f>
        <v>0</v>
      </c>
    </row>
    <row r="2842" spans="1:22">
      <c r="A2842" s="53" t="str">
        <f t="shared" si="565"/>
        <v>087004</v>
      </c>
      <c r="B2842" s="53">
        <v>40</v>
      </c>
      <c r="C2842">
        <v>2841</v>
      </c>
      <c r="D2842">
        <v>87004</v>
      </c>
      <c r="E2842" t="s">
        <v>3047</v>
      </c>
      <c r="F2842" t="s">
        <v>1931</v>
      </c>
      <c r="G2842" t="str">
        <f>VLOOKUP(A2842,GIS!A:B,2,0)</f>
        <v>柏４</v>
      </c>
      <c r="H2842" t="s">
        <v>1932</v>
      </c>
      <c r="I2842" t="s">
        <v>2630</v>
      </c>
      <c r="J2842" s="66">
        <v>270</v>
      </c>
      <c r="K2842" s="66">
        <v>270</v>
      </c>
      <c r="L2842" s="66">
        <v>270</v>
      </c>
      <c r="M2842" s="66">
        <v>270</v>
      </c>
      <c r="N2842" s="66">
        <f>VLOOKUP(A2842,GIS!A:C,3,0)</f>
        <v>270</v>
      </c>
      <c r="O2842" s="66" t="str">
        <f t="shared" si="574"/>
        <v/>
      </c>
      <c r="P2842" s="66" t="str">
        <f t="shared" si="566"/>
        <v/>
      </c>
      <c r="Q2842" s="66">
        <f t="shared" si="575"/>
        <v>270</v>
      </c>
      <c r="R2842" s="66">
        <f t="shared" si="576"/>
        <v>270</v>
      </c>
      <c r="S2842" s="66">
        <f>Q2842-U2842-SUMIFS(条件付き不可!X:X,条件付き不可!E:E,D2842)</f>
        <v>270</v>
      </c>
      <c r="T2842" s="66">
        <f t="shared" si="567"/>
        <v>270</v>
      </c>
      <c r="U2842" s="66">
        <f>IF(COUNTIFS(条件付き不可!$E:$E,$D2842,条件付き不可!$C:$C,条件付き不可!$V$3)&gt;0,Q2842,SUMIFS(条件付き不可!$L:$L,条件付き不可!$E:$E,$D2842,条件付き不可!$C:$C,U$1))</f>
        <v>0</v>
      </c>
      <c r="V2842" s="66">
        <f>IF(COUNTIFS(条件付き不可!$E:$E,$D2842,条件付き不可!$C:$C,条件付き不可!$V$5)&gt;0,Q2842,IFERROR(VLOOKUP(D2842,条件付き不可!E:Y,21,0),0))</f>
        <v>0</v>
      </c>
    </row>
    <row r="2843" spans="1:22">
      <c r="A2843" s="53" t="str">
        <f t="shared" ref="A2843:A2904" si="577">TEXT(D2843,"000000")</f>
        <v>087005</v>
      </c>
      <c r="B2843" s="53">
        <v>40</v>
      </c>
      <c r="C2843">
        <v>2842</v>
      </c>
      <c r="D2843">
        <v>87005</v>
      </c>
      <c r="E2843" t="s">
        <v>3047</v>
      </c>
      <c r="F2843" t="s">
        <v>1931</v>
      </c>
      <c r="G2843" t="str">
        <f>VLOOKUP(A2843,GIS!A:B,2,0)</f>
        <v>柏５　</v>
      </c>
      <c r="H2843" t="s">
        <v>1932</v>
      </c>
      <c r="I2843" t="s">
        <v>2630</v>
      </c>
      <c r="J2843" s="66">
        <v>660</v>
      </c>
      <c r="K2843" s="66">
        <v>660</v>
      </c>
      <c r="L2843" s="66">
        <v>660</v>
      </c>
      <c r="M2843" s="66">
        <v>660</v>
      </c>
      <c r="N2843" s="66">
        <f>VLOOKUP(A2843,GIS!A:C,3,0)</f>
        <v>660</v>
      </c>
      <c r="O2843" s="66" t="str">
        <f t="shared" si="574"/>
        <v/>
      </c>
      <c r="P2843" s="66" t="str">
        <f t="shared" si="566"/>
        <v/>
      </c>
      <c r="Q2843" s="66">
        <f t="shared" si="575"/>
        <v>660</v>
      </c>
      <c r="R2843" s="66">
        <f t="shared" si="576"/>
        <v>660</v>
      </c>
      <c r="S2843" s="66">
        <f>Q2843-U2843-SUMIFS(条件付き不可!X:X,条件付き不可!E:E,D2843)</f>
        <v>660</v>
      </c>
      <c r="T2843" s="66">
        <f t="shared" si="567"/>
        <v>660</v>
      </c>
      <c r="U2843" s="66">
        <f>IF(COUNTIFS(条件付き不可!$E:$E,$D2843,条件付き不可!$C:$C,条件付き不可!$V$3)&gt;0,Q2843,SUMIFS(条件付き不可!$L:$L,条件付き不可!$E:$E,$D2843,条件付き不可!$C:$C,U$1))</f>
        <v>0</v>
      </c>
      <c r="V2843" s="66">
        <f>IF(COUNTIFS(条件付き不可!$E:$E,$D2843,条件付き不可!$C:$C,条件付き不可!$V$5)&gt;0,Q2843,IFERROR(VLOOKUP(D2843,条件付き不可!E:Y,21,0),0))</f>
        <v>0</v>
      </c>
    </row>
    <row r="2844" spans="1:22">
      <c r="A2844" s="53" t="str">
        <f t="shared" si="577"/>
        <v>087006</v>
      </c>
      <c r="B2844" s="53">
        <v>40</v>
      </c>
      <c r="C2844">
        <v>2843</v>
      </c>
      <c r="D2844">
        <v>87006</v>
      </c>
      <c r="E2844" t="s">
        <v>3047</v>
      </c>
      <c r="F2844" t="s">
        <v>1931</v>
      </c>
      <c r="G2844" t="str">
        <f>VLOOKUP(A2844,GIS!A:B,2,0)</f>
        <v>柏６</v>
      </c>
      <c r="H2844" t="s">
        <v>1932</v>
      </c>
      <c r="I2844" t="s">
        <v>2630</v>
      </c>
      <c r="J2844" s="66">
        <v>530</v>
      </c>
      <c r="K2844" s="66">
        <v>530</v>
      </c>
      <c r="L2844" s="66">
        <v>530</v>
      </c>
      <c r="M2844" s="66">
        <v>530</v>
      </c>
      <c r="N2844" s="66">
        <f>VLOOKUP(A2844,GIS!A:C,3,0)</f>
        <v>530</v>
      </c>
      <c r="O2844" s="66" t="str">
        <f t="shared" si="574"/>
        <v/>
      </c>
      <c r="P2844" s="66" t="str">
        <f t="shared" si="566"/>
        <v/>
      </c>
      <c r="Q2844" s="66">
        <f t="shared" si="575"/>
        <v>530</v>
      </c>
      <c r="R2844" s="66">
        <f t="shared" si="576"/>
        <v>530</v>
      </c>
      <c r="S2844" s="66">
        <f>Q2844-U2844-SUMIFS(条件付き不可!X:X,条件付き不可!E:E,D2844)</f>
        <v>530</v>
      </c>
      <c r="T2844" s="66">
        <f t="shared" si="567"/>
        <v>530</v>
      </c>
      <c r="U2844" s="66">
        <f>IF(COUNTIFS(条件付き不可!$E:$E,$D2844,条件付き不可!$C:$C,条件付き不可!$V$3)&gt;0,Q2844,SUMIFS(条件付き不可!$L:$L,条件付き不可!$E:$E,$D2844,条件付き不可!$C:$C,U$1))</f>
        <v>0</v>
      </c>
      <c r="V2844" s="66">
        <f>IF(COUNTIFS(条件付き不可!$E:$E,$D2844,条件付き不可!$C:$C,条件付き不可!$V$5)&gt;0,Q2844,IFERROR(VLOOKUP(D2844,条件付き不可!E:Y,21,0),0))</f>
        <v>0</v>
      </c>
    </row>
    <row r="2845" spans="1:22">
      <c r="A2845" s="53" t="str">
        <f t="shared" si="577"/>
        <v>087007</v>
      </c>
      <c r="B2845" s="53">
        <v>40</v>
      </c>
      <c r="C2845">
        <v>2844</v>
      </c>
      <c r="D2845">
        <v>87007</v>
      </c>
      <c r="E2845" t="s">
        <v>3047</v>
      </c>
      <c r="F2845" t="s">
        <v>1931</v>
      </c>
      <c r="G2845" t="str">
        <f>VLOOKUP(A2845,GIS!A:B,2,0)</f>
        <v>柏７</v>
      </c>
      <c r="H2845" t="s">
        <v>1932</v>
      </c>
      <c r="I2845" t="s">
        <v>2630</v>
      </c>
      <c r="J2845" s="66">
        <v>530</v>
      </c>
      <c r="K2845" s="66">
        <v>530</v>
      </c>
      <c r="L2845" s="66">
        <v>484</v>
      </c>
      <c r="M2845" s="66">
        <v>484</v>
      </c>
      <c r="N2845" s="66">
        <f>VLOOKUP(A2845,GIS!A:C,3,0)</f>
        <v>530</v>
      </c>
      <c r="O2845" s="66" t="str">
        <f t="shared" si="574"/>
        <v/>
      </c>
      <c r="P2845" s="66" t="str">
        <f t="shared" si="566"/>
        <v>✕</v>
      </c>
      <c r="Q2845" s="66">
        <f t="shared" si="575"/>
        <v>530</v>
      </c>
      <c r="R2845" s="66">
        <f t="shared" si="576"/>
        <v>530</v>
      </c>
      <c r="S2845" s="66">
        <f>Q2845-U2845-SUMIFS(条件付き不可!X:X,条件付き不可!E:E,D2845)</f>
        <v>484</v>
      </c>
      <c r="T2845" s="66">
        <f t="shared" si="567"/>
        <v>484</v>
      </c>
      <c r="U2845" s="66">
        <f>IF(COUNTIFS(条件付き不可!$E:$E,$D2845,条件付き不可!$C:$C,条件付き不可!$V$3)&gt;0,Q2845,SUMIFS(条件付き不可!$L:$L,条件付き不可!$E:$E,$D2845,条件付き不可!$C:$C,U$1))</f>
        <v>0</v>
      </c>
      <c r="V2845" s="66">
        <f>IF(COUNTIFS(条件付き不可!$E:$E,$D2845,条件付き不可!$C:$C,条件付き不可!$V$5)&gt;0,Q2845,IFERROR(VLOOKUP(D2845,条件付き不可!E:Y,21,0),0))</f>
        <v>46</v>
      </c>
    </row>
    <row r="2846" spans="1:22">
      <c r="A2846" s="53" t="str">
        <f t="shared" si="577"/>
        <v>087008</v>
      </c>
      <c r="B2846" s="53">
        <v>40</v>
      </c>
      <c r="C2846">
        <v>2845</v>
      </c>
      <c r="D2846">
        <v>87008</v>
      </c>
      <c r="E2846" t="s">
        <v>3047</v>
      </c>
      <c r="F2846" t="s">
        <v>1939</v>
      </c>
      <c r="G2846" t="str">
        <f>VLOOKUP(A2846,GIS!A:B,2,0)</f>
        <v>中央町</v>
      </c>
      <c r="H2846" t="s">
        <v>1932</v>
      </c>
      <c r="I2846" t="s">
        <v>2630</v>
      </c>
      <c r="J2846" s="66">
        <v>250</v>
      </c>
      <c r="K2846" s="66">
        <v>250</v>
      </c>
      <c r="L2846" s="66">
        <v>250</v>
      </c>
      <c r="M2846" s="66">
        <v>250</v>
      </c>
      <c r="N2846" s="66">
        <f>VLOOKUP(A2846,GIS!A:C,3,0)</f>
        <v>250</v>
      </c>
      <c r="O2846" s="66" t="str">
        <f t="shared" si="574"/>
        <v/>
      </c>
      <c r="P2846" s="66" t="str">
        <f t="shared" si="566"/>
        <v/>
      </c>
      <c r="Q2846" s="66">
        <f t="shared" si="575"/>
        <v>250</v>
      </c>
      <c r="R2846" s="66">
        <f t="shared" si="576"/>
        <v>250</v>
      </c>
      <c r="S2846" s="66">
        <f>Q2846-U2846-SUMIFS(条件付き不可!X:X,条件付き不可!E:E,D2846)</f>
        <v>250</v>
      </c>
      <c r="T2846" s="66">
        <f t="shared" si="567"/>
        <v>250</v>
      </c>
      <c r="U2846" s="66">
        <f>IF(COUNTIFS(条件付き不可!$E:$E,$D2846,条件付き不可!$C:$C,条件付き不可!$V$3)&gt;0,Q2846,SUMIFS(条件付き不可!$L:$L,条件付き不可!$E:$E,$D2846,条件付き不可!$C:$C,U$1))</f>
        <v>0</v>
      </c>
      <c r="V2846" s="66">
        <f>IF(COUNTIFS(条件付き不可!$E:$E,$D2846,条件付き不可!$C:$C,条件付き不可!$V$5)&gt;0,Q2846,IFERROR(VLOOKUP(D2846,条件付き不可!E:Y,21,0),0))</f>
        <v>0</v>
      </c>
    </row>
    <row r="2847" spans="1:22">
      <c r="A2847" s="53" t="str">
        <f t="shared" si="577"/>
        <v>087009</v>
      </c>
      <c r="B2847" s="53">
        <v>40</v>
      </c>
      <c r="C2847">
        <v>2846</v>
      </c>
      <c r="D2847">
        <v>87009</v>
      </c>
      <c r="E2847" t="s">
        <v>3047</v>
      </c>
      <c r="F2847" t="s">
        <v>1940</v>
      </c>
      <c r="G2847" t="str">
        <f>VLOOKUP(A2847,GIS!A:B,2,0)</f>
        <v>あけぼの１・末広町</v>
      </c>
      <c r="H2847" t="s">
        <v>1932</v>
      </c>
      <c r="I2847" t="s">
        <v>2630</v>
      </c>
      <c r="J2847" s="66">
        <v>735</v>
      </c>
      <c r="K2847" s="66">
        <v>735</v>
      </c>
      <c r="L2847" s="66">
        <v>735</v>
      </c>
      <c r="M2847" s="66">
        <v>735</v>
      </c>
      <c r="N2847" s="66">
        <f>VLOOKUP(A2847,GIS!A:C,3,0)</f>
        <v>735</v>
      </c>
      <c r="O2847" s="66" t="str">
        <f t="shared" si="574"/>
        <v/>
      </c>
      <c r="P2847" s="66" t="str">
        <f t="shared" si="566"/>
        <v/>
      </c>
      <c r="Q2847" s="66">
        <f t="shared" si="575"/>
        <v>735</v>
      </c>
      <c r="R2847" s="66">
        <f t="shared" si="576"/>
        <v>735</v>
      </c>
      <c r="S2847" s="66">
        <f>Q2847-U2847-SUMIFS(条件付き不可!X:X,条件付き不可!E:E,D2847)</f>
        <v>735</v>
      </c>
      <c r="T2847" s="66">
        <f t="shared" si="567"/>
        <v>735</v>
      </c>
      <c r="U2847" s="66">
        <f>IF(COUNTIFS(条件付き不可!$E:$E,$D2847,条件付き不可!$C:$C,条件付き不可!$V$3)&gt;0,Q2847,SUMIFS(条件付き不可!$L:$L,条件付き不可!$E:$E,$D2847,条件付き不可!$C:$C,U$1))</f>
        <v>0</v>
      </c>
      <c r="V2847" s="66">
        <f>IF(COUNTIFS(条件付き不可!$E:$E,$D2847,条件付き不可!$C:$C,条件付き不可!$V$5)&gt;0,Q2847,IFERROR(VLOOKUP(D2847,条件付き不可!E:Y,21,0),0))</f>
        <v>0</v>
      </c>
    </row>
    <row r="2848" spans="1:22">
      <c r="A2848" s="53" t="str">
        <f t="shared" si="577"/>
        <v>087010</v>
      </c>
      <c r="B2848" s="53">
        <v>40</v>
      </c>
      <c r="C2848">
        <v>2847</v>
      </c>
      <c r="D2848">
        <v>87010</v>
      </c>
      <c r="E2848" t="s">
        <v>3047</v>
      </c>
      <c r="F2848" t="s">
        <v>1940</v>
      </c>
      <c r="G2848" t="str">
        <f>VLOOKUP(A2848,GIS!A:B,2,0)</f>
        <v>あけぼの２</v>
      </c>
      <c r="H2848" t="s">
        <v>1932</v>
      </c>
      <c r="I2848" t="s">
        <v>2630</v>
      </c>
      <c r="J2848" s="66">
        <v>430</v>
      </c>
      <c r="K2848" s="66">
        <v>430</v>
      </c>
      <c r="L2848" s="66">
        <v>430</v>
      </c>
      <c r="M2848" s="66">
        <v>430</v>
      </c>
      <c r="N2848" s="66">
        <f>VLOOKUP(A2848,GIS!A:C,3,0)</f>
        <v>430</v>
      </c>
      <c r="O2848" s="66" t="str">
        <f t="shared" si="574"/>
        <v/>
      </c>
      <c r="P2848" s="66" t="str">
        <f t="shared" si="566"/>
        <v/>
      </c>
      <c r="Q2848" s="66">
        <f t="shared" si="575"/>
        <v>430</v>
      </c>
      <c r="R2848" s="66">
        <f t="shared" si="576"/>
        <v>430</v>
      </c>
      <c r="S2848" s="66">
        <f>Q2848-U2848-SUMIFS(条件付き不可!X:X,条件付き不可!E:E,D2848)</f>
        <v>430</v>
      </c>
      <c r="T2848" s="66">
        <f t="shared" si="567"/>
        <v>430</v>
      </c>
      <c r="U2848" s="66">
        <f>IF(COUNTIFS(条件付き不可!$E:$E,$D2848,条件付き不可!$C:$C,条件付き不可!$V$3)&gt;0,Q2848,SUMIFS(条件付き不可!$L:$L,条件付き不可!$E:$E,$D2848,条件付き不可!$C:$C,U$1))</f>
        <v>0</v>
      </c>
      <c r="V2848" s="66">
        <f>IF(COUNTIFS(条件付き不可!$E:$E,$D2848,条件付き不可!$C:$C,条件付き不可!$V$5)&gt;0,Q2848,IFERROR(VLOOKUP(D2848,条件付き不可!E:Y,21,0),0))</f>
        <v>0</v>
      </c>
    </row>
    <row r="2849" spans="1:22">
      <c r="A2849" s="53" t="str">
        <f t="shared" si="577"/>
        <v>087011</v>
      </c>
      <c r="B2849" s="53">
        <v>40</v>
      </c>
      <c r="C2849">
        <v>2848</v>
      </c>
      <c r="D2849">
        <v>87011</v>
      </c>
      <c r="E2849" t="s">
        <v>3047</v>
      </c>
      <c r="F2849" t="s">
        <v>1940</v>
      </c>
      <c r="G2849" t="str">
        <f>VLOOKUP(A2849,GIS!A:B,2,0)</f>
        <v>あけぼの３　</v>
      </c>
      <c r="H2849" t="s">
        <v>1932</v>
      </c>
      <c r="I2849" t="s">
        <v>2630</v>
      </c>
      <c r="J2849" s="66">
        <v>570</v>
      </c>
      <c r="K2849" s="66">
        <v>570</v>
      </c>
      <c r="L2849" s="66">
        <v>570</v>
      </c>
      <c r="M2849" s="66">
        <v>570</v>
      </c>
      <c r="N2849" s="66">
        <f>VLOOKUP(A2849,GIS!A:C,3,0)</f>
        <v>570</v>
      </c>
      <c r="O2849" s="66" t="str">
        <f t="shared" si="574"/>
        <v/>
      </c>
      <c r="P2849" s="66" t="str">
        <f t="shared" si="566"/>
        <v/>
      </c>
      <c r="Q2849" s="66">
        <f t="shared" si="575"/>
        <v>570</v>
      </c>
      <c r="R2849" s="66">
        <f t="shared" si="576"/>
        <v>570</v>
      </c>
      <c r="S2849" s="66">
        <f>Q2849-U2849-SUMIFS(条件付き不可!X:X,条件付き不可!E:E,D2849)</f>
        <v>570</v>
      </c>
      <c r="T2849" s="66">
        <f t="shared" si="567"/>
        <v>570</v>
      </c>
      <c r="U2849" s="66">
        <f>IF(COUNTIFS(条件付き不可!$E:$E,$D2849,条件付き不可!$C:$C,条件付き不可!$V$3)&gt;0,Q2849,SUMIFS(条件付き不可!$L:$L,条件付き不可!$E:$E,$D2849,条件付き不可!$C:$C,U$1))</f>
        <v>0</v>
      </c>
      <c r="V2849" s="66">
        <f>IF(COUNTIFS(条件付き不可!$E:$E,$D2849,条件付き不可!$C:$C,条件付き不可!$V$5)&gt;0,Q2849,IFERROR(VLOOKUP(D2849,条件付き不可!E:Y,21,0),0))</f>
        <v>0</v>
      </c>
    </row>
    <row r="2850" spans="1:22">
      <c r="A2850" s="53" t="str">
        <f t="shared" si="577"/>
        <v>087012</v>
      </c>
      <c r="B2850" s="53">
        <v>40</v>
      </c>
      <c r="C2850">
        <v>2849</v>
      </c>
      <c r="D2850">
        <v>87012</v>
      </c>
      <c r="E2850" t="s">
        <v>3047</v>
      </c>
      <c r="F2850" t="s">
        <v>1940</v>
      </c>
      <c r="G2850" t="str">
        <f>VLOOKUP(A2850,GIS!A:B,2,0)</f>
        <v>あけぼの４</v>
      </c>
      <c r="H2850" t="s">
        <v>1932</v>
      </c>
      <c r="I2850" t="s">
        <v>2630</v>
      </c>
      <c r="J2850" s="66">
        <v>690</v>
      </c>
      <c r="K2850" s="66">
        <v>690</v>
      </c>
      <c r="L2850" s="66">
        <v>690</v>
      </c>
      <c r="M2850" s="66">
        <v>690</v>
      </c>
      <c r="N2850" s="66">
        <f>VLOOKUP(A2850,GIS!A:C,3,0)</f>
        <v>690</v>
      </c>
      <c r="O2850" s="66" t="str">
        <f t="shared" si="574"/>
        <v/>
      </c>
      <c r="P2850" s="66" t="str">
        <f t="shared" si="566"/>
        <v/>
      </c>
      <c r="Q2850" s="66">
        <f t="shared" si="575"/>
        <v>690</v>
      </c>
      <c r="R2850" s="66">
        <f t="shared" si="576"/>
        <v>690</v>
      </c>
      <c r="S2850" s="66">
        <f>Q2850-U2850-SUMIFS(条件付き不可!X:X,条件付き不可!E:E,D2850)</f>
        <v>690</v>
      </c>
      <c r="T2850" s="66">
        <f t="shared" si="567"/>
        <v>690</v>
      </c>
      <c r="U2850" s="66">
        <f>IF(COUNTIFS(条件付き不可!$E:$E,$D2850,条件付き不可!$C:$C,条件付き不可!$V$3)&gt;0,Q2850,SUMIFS(条件付き不可!$L:$L,条件付き不可!$E:$E,$D2850,条件付き不可!$C:$C,U$1))</f>
        <v>0</v>
      </c>
      <c r="V2850" s="66">
        <f>IF(COUNTIFS(条件付き不可!$E:$E,$D2850,条件付き不可!$C:$C,条件付き不可!$V$5)&gt;0,Q2850,IFERROR(VLOOKUP(D2850,条件付き不可!E:Y,21,0),0))</f>
        <v>0</v>
      </c>
    </row>
    <row r="2851" spans="1:22">
      <c r="A2851" s="53" t="str">
        <f t="shared" si="577"/>
        <v>087013</v>
      </c>
      <c r="B2851" s="53">
        <v>40</v>
      </c>
      <c r="C2851">
        <v>2850</v>
      </c>
      <c r="D2851">
        <v>87013</v>
      </c>
      <c r="E2851" t="s">
        <v>3047</v>
      </c>
      <c r="F2851" t="s">
        <v>1940</v>
      </c>
      <c r="G2851" t="str">
        <f>VLOOKUP(A2851,GIS!A:B,2,0)</f>
        <v>あけぼの５．篠籠田</v>
      </c>
      <c r="H2851" t="s">
        <v>1932</v>
      </c>
      <c r="I2851" t="s">
        <v>2630</v>
      </c>
      <c r="J2851" s="66">
        <v>490</v>
      </c>
      <c r="K2851" s="66">
        <v>470</v>
      </c>
      <c r="L2851" s="66">
        <v>470</v>
      </c>
      <c r="M2851" s="66">
        <v>490</v>
      </c>
      <c r="N2851" s="66">
        <f>VLOOKUP(A2851,GIS!A:C,3,0)</f>
        <v>490</v>
      </c>
      <c r="O2851" s="66" t="str">
        <f t="shared" si="574"/>
        <v/>
      </c>
      <c r="P2851" s="66" t="str">
        <f t="shared" si="566"/>
        <v>✕</v>
      </c>
      <c r="Q2851" s="66">
        <f t="shared" si="575"/>
        <v>490</v>
      </c>
      <c r="R2851" s="66">
        <f t="shared" si="576"/>
        <v>470</v>
      </c>
      <c r="S2851" s="66">
        <f>Q2851-U2851-SUMIFS(条件付き不可!X:X,条件付き不可!E:E,D2851)</f>
        <v>470</v>
      </c>
      <c r="T2851" s="66">
        <f t="shared" si="567"/>
        <v>490</v>
      </c>
      <c r="U2851" s="66">
        <f>IF(COUNTIFS(条件付き不可!$E:$E,$D2851,条件付き不可!$C:$C,条件付き不可!$V$3)&gt;0,Q2851,SUMIFS(条件付き不可!$L:$L,条件付き不可!$E:$E,$D2851,条件付き不可!$C:$C,U$1))</f>
        <v>20</v>
      </c>
      <c r="V2851" s="66">
        <f>IF(COUNTIFS(条件付き不可!$E:$E,$D2851,条件付き不可!$C:$C,条件付き不可!$V$5)&gt;0,Q2851,IFERROR(VLOOKUP(D2851,条件付き不可!E:Y,21,0),0))</f>
        <v>0</v>
      </c>
    </row>
    <row r="2852" spans="1:22">
      <c r="A2852" s="53" t="str">
        <f t="shared" si="577"/>
        <v>087014</v>
      </c>
      <c r="B2852" s="53">
        <v>40</v>
      </c>
      <c r="C2852">
        <v>2851</v>
      </c>
      <c r="D2852">
        <v>87014</v>
      </c>
      <c r="E2852" t="s">
        <v>3047</v>
      </c>
      <c r="F2852" t="s">
        <v>1326</v>
      </c>
      <c r="G2852" t="str">
        <f>VLOOKUP(A2852,GIS!A:B,2,0)</f>
        <v>旭町１</v>
      </c>
      <c r="H2852" t="s">
        <v>1932</v>
      </c>
      <c r="I2852" t="s">
        <v>2630</v>
      </c>
      <c r="J2852" s="66">
        <v>400</v>
      </c>
      <c r="K2852" s="66">
        <v>400</v>
      </c>
      <c r="L2852" s="66">
        <v>400</v>
      </c>
      <c r="M2852" s="66">
        <v>400</v>
      </c>
      <c r="N2852" s="66">
        <f>VLOOKUP(A2852,GIS!A:C,3,0)</f>
        <v>400</v>
      </c>
      <c r="O2852" s="66" t="str">
        <f t="shared" si="574"/>
        <v/>
      </c>
      <c r="P2852" s="66" t="str">
        <f t="shared" si="566"/>
        <v/>
      </c>
      <c r="Q2852" s="66">
        <f t="shared" si="575"/>
        <v>400</v>
      </c>
      <c r="R2852" s="66">
        <f t="shared" si="576"/>
        <v>400</v>
      </c>
      <c r="S2852" s="66">
        <f>Q2852-U2852-SUMIFS(条件付き不可!X:X,条件付き不可!E:E,D2852)</f>
        <v>400</v>
      </c>
      <c r="T2852" s="66">
        <f t="shared" si="567"/>
        <v>400</v>
      </c>
      <c r="U2852" s="66">
        <f>IF(COUNTIFS(条件付き不可!$E:$E,$D2852,条件付き不可!$C:$C,条件付き不可!$V$3)&gt;0,Q2852,SUMIFS(条件付き不可!$L:$L,条件付き不可!$E:$E,$D2852,条件付き不可!$C:$C,U$1))</f>
        <v>0</v>
      </c>
      <c r="V2852" s="66">
        <f>IF(COUNTIFS(条件付き不可!$E:$E,$D2852,条件付き不可!$C:$C,条件付き不可!$V$5)&gt;0,Q2852,IFERROR(VLOOKUP(D2852,条件付き不可!E:Y,21,0),0))</f>
        <v>0</v>
      </c>
    </row>
    <row r="2853" spans="1:22">
      <c r="A2853" s="53" t="str">
        <f t="shared" si="577"/>
        <v>087015</v>
      </c>
      <c r="B2853" s="53">
        <v>40</v>
      </c>
      <c r="C2853">
        <v>2852</v>
      </c>
      <c r="D2853">
        <v>87015</v>
      </c>
      <c r="E2853" t="s">
        <v>3047</v>
      </c>
      <c r="F2853" t="s">
        <v>1326</v>
      </c>
      <c r="G2853" t="str">
        <f>VLOOKUP(A2853,GIS!A:B,2,0)</f>
        <v>旭町１・２A</v>
      </c>
      <c r="H2853" t="s">
        <v>1932</v>
      </c>
      <c r="I2853" t="s">
        <v>2630</v>
      </c>
      <c r="J2853" s="66">
        <v>670</v>
      </c>
      <c r="K2853" s="66">
        <v>670</v>
      </c>
      <c r="L2853" s="66">
        <v>670</v>
      </c>
      <c r="M2853" s="66">
        <v>670</v>
      </c>
      <c r="N2853" s="66">
        <f>VLOOKUP(A2853,GIS!A:C,3,0)</f>
        <v>670</v>
      </c>
      <c r="O2853" s="66" t="str">
        <f t="shared" si="574"/>
        <v/>
      </c>
      <c r="P2853" s="66" t="str">
        <f t="shared" si="566"/>
        <v/>
      </c>
      <c r="Q2853" s="66">
        <f t="shared" si="575"/>
        <v>670</v>
      </c>
      <c r="R2853" s="66">
        <f t="shared" si="576"/>
        <v>670</v>
      </c>
      <c r="S2853" s="66">
        <f>Q2853-U2853-SUMIFS(条件付き不可!X:X,条件付き不可!E:E,D2853)</f>
        <v>670</v>
      </c>
      <c r="T2853" s="66">
        <f t="shared" si="567"/>
        <v>670</v>
      </c>
      <c r="U2853" s="66">
        <f>IF(COUNTIFS(条件付き不可!$E:$E,$D2853,条件付き不可!$C:$C,条件付き不可!$V$3)&gt;0,Q2853,SUMIFS(条件付き不可!$L:$L,条件付き不可!$E:$E,$D2853,条件付き不可!$C:$C,U$1))</f>
        <v>0</v>
      </c>
      <c r="V2853" s="66">
        <f>IF(COUNTIFS(条件付き不可!$E:$E,$D2853,条件付き不可!$C:$C,条件付き不可!$V$5)&gt;0,Q2853,IFERROR(VLOOKUP(D2853,条件付き不可!E:Y,21,0),0))</f>
        <v>0</v>
      </c>
    </row>
    <row r="2854" spans="1:22">
      <c r="A2854" s="53" t="str">
        <f t="shared" si="577"/>
        <v>087016</v>
      </c>
      <c r="B2854" s="53">
        <v>40</v>
      </c>
      <c r="C2854">
        <v>2853</v>
      </c>
      <c r="D2854">
        <v>87016</v>
      </c>
      <c r="E2854" t="s">
        <v>3047</v>
      </c>
      <c r="F2854" t="s">
        <v>1326</v>
      </c>
      <c r="G2854" t="str">
        <f>VLOOKUP(A2854,GIS!A:B,2,0)</f>
        <v>旭町２Ｂ</v>
      </c>
      <c r="H2854" t="s">
        <v>1932</v>
      </c>
      <c r="I2854" t="s">
        <v>2630</v>
      </c>
      <c r="J2854" s="66">
        <v>450</v>
      </c>
      <c r="K2854" s="66">
        <v>450</v>
      </c>
      <c r="L2854" s="66">
        <v>450</v>
      </c>
      <c r="M2854" s="66">
        <v>450</v>
      </c>
      <c r="N2854" s="66">
        <f>VLOOKUP(A2854,GIS!A:C,3,0)</f>
        <v>450</v>
      </c>
      <c r="O2854" s="66" t="str">
        <f t="shared" si="574"/>
        <v/>
      </c>
      <c r="P2854" s="66" t="str">
        <f t="shared" si="566"/>
        <v/>
      </c>
      <c r="Q2854" s="66">
        <f t="shared" si="575"/>
        <v>450</v>
      </c>
      <c r="R2854" s="66">
        <f t="shared" si="576"/>
        <v>450</v>
      </c>
      <c r="S2854" s="66">
        <f>Q2854-U2854-SUMIFS(条件付き不可!X:X,条件付き不可!E:E,D2854)</f>
        <v>450</v>
      </c>
      <c r="T2854" s="66">
        <f t="shared" si="567"/>
        <v>450</v>
      </c>
      <c r="U2854" s="66">
        <f>IF(COUNTIFS(条件付き不可!$E:$E,$D2854,条件付き不可!$C:$C,条件付き不可!$V$3)&gt;0,Q2854,SUMIFS(条件付き不可!$L:$L,条件付き不可!$E:$E,$D2854,条件付き不可!$C:$C,U$1))</f>
        <v>0</v>
      </c>
      <c r="V2854" s="66">
        <f>IF(COUNTIFS(条件付き不可!$E:$E,$D2854,条件付き不可!$C:$C,条件付き不可!$V$5)&gt;0,Q2854,IFERROR(VLOOKUP(D2854,条件付き不可!E:Y,21,0),0))</f>
        <v>0</v>
      </c>
    </row>
    <row r="2855" spans="1:22">
      <c r="A2855" s="53" t="str">
        <f t="shared" si="577"/>
        <v>087017</v>
      </c>
      <c r="B2855" s="53">
        <v>40</v>
      </c>
      <c r="C2855">
        <v>2854</v>
      </c>
      <c r="D2855">
        <v>87017</v>
      </c>
      <c r="E2855" t="s">
        <v>3047</v>
      </c>
      <c r="F2855" t="s">
        <v>1326</v>
      </c>
      <c r="G2855" t="str">
        <f>VLOOKUP(A2855,GIS!A:B,2,0)</f>
        <v>旭町３.明原1</v>
      </c>
      <c r="H2855" t="s">
        <v>1932</v>
      </c>
      <c r="I2855" t="s">
        <v>2630</v>
      </c>
      <c r="J2855" s="66">
        <v>850</v>
      </c>
      <c r="K2855" s="66">
        <v>850</v>
      </c>
      <c r="L2855" s="66">
        <v>850</v>
      </c>
      <c r="M2855" s="66">
        <v>850</v>
      </c>
      <c r="N2855" s="66">
        <f>VLOOKUP(A2855,GIS!A:C,3,0)</f>
        <v>850</v>
      </c>
      <c r="O2855" s="66" t="str">
        <f t="shared" si="574"/>
        <v/>
      </c>
      <c r="P2855" s="66" t="str">
        <f t="shared" si="566"/>
        <v/>
      </c>
      <c r="Q2855" s="66">
        <f t="shared" si="575"/>
        <v>850</v>
      </c>
      <c r="R2855" s="66">
        <f t="shared" si="576"/>
        <v>850</v>
      </c>
      <c r="S2855" s="66">
        <f>Q2855-U2855-SUMIFS(条件付き不可!X:X,条件付き不可!E:E,D2855)</f>
        <v>850</v>
      </c>
      <c r="T2855" s="66">
        <f t="shared" si="567"/>
        <v>850</v>
      </c>
      <c r="U2855" s="66">
        <f>IF(COUNTIFS(条件付き不可!$E:$E,$D2855,条件付き不可!$C:$C,条件付き不可!$V$3)&gt;0,Q2855,SUMIFS(条件付き不可!$L:$L,条件付き不可!$E:$E,$D2855,条件付き不可!$C:$C,U$1))</f>
        <v>0</v>
      </c>
      <c r="V2855" s="66">
        <f>IF(COUNTIFS(条件付き不可!$E:$E,$D2855,条件付き不可!$C:$C,条件付き不可!$V$5)&gt;0,Q2855,IFERROR(VLOOKUP(D2855,条件付き不可!E:Y,21,0),0))</f>
        <v>0</v>
      </c>
    </row>
    <row r="2856" spans="1:22">
      <c r="A2856" s="53" t="str">
        <f t="shared" si="577"/>
        <v>087018</v>
      </c>
      <c r="B2856" s="53">
        <v>40</v>
      </c>
      <c r="C2856">
        <v>2855</v>
      </c>
      <c r="D2856">
        <v>87018</v>
      </c>
      <c r="E2856" t="s">
        <v>3047</v>
      </c>
      <c r="F2856" t="s">
        <v>1326</v>
      </c>
      <c r="G2856" t="str">
        <f>VLOOKUP(A2856,GIS!A:B,2,0)</f>
        <v>旭町４</v>
      </c>
      <c r="H2856" t="s">
        <v>1932</v>
      </c>
      <c r="I2856" t="s">
        <v>2630</v>
      </c>
      <c r="J2856" s="66">
        <v>720</v>
      </c>
      <c r="K2856" s="66">
        <v>720</v>
      </c>
      <c r="L2856" s="66">
        <v>720</v>
      </c>
      <c r="M2856" s="66">
        <v>720</v>
      </c>
      <c r="N2856" s="66">
        <f>VLOOKUP(A2856,GIS!A:C,3,0)</f>
        <v>720</v>
      </c>
      <c r="O2856" s="66" t="str">
        <f t="shared" si="574"/>
        <v/>
      </c>
      <c r="P2856" s="66" t="str">
        <f t="shared" si="566"/>
        <v/>
      </c>
      <c r="Q2856" s="66">
        <f t="shared" si="575"/>
        <v>720</v>
      </c>
      <c r="R2856" s="66">
        <f t="shared" si="576"/>
        <v>720</v>
      </c>
      <c r="S2856" s="66">
        <f>Q2856-U2856-SUMIFS(条件付き不可!X:X,条件付き不可!E:E,D2856)</f>
        <v>720</v>
      </c>
      <c r="T2856" s="66">
        <f t="shared" si="567"/>
        <v>720</v>
      </c>
      <c r="U2856" s="66">
        <f>IF(COUNTIFS(条件付き不可!$E:$E,$D2856,条件付き不可!$C:$C,条件付き不可!$V$3)&gt;0,Q2856,SUMIFS(条件付き不可!$L:$L,条件付き不可!$E:$E,$D2856,条件付き不可!$C:$C,U$1))</f>
        <v>0</v>
      </c>
      <c r="V2856" s="66">
        <f>IF(COUNTIFS(条件付き不可!$E:$E,$D2856,条件付き不可!$C:$C,条件付き不可!$V$5)&gt;0,Q2856,IFERROR(VLOOKUP(D2856,条件付き不可!E:Y,21,0),0))</f>
        <v>0</v>
      </c>
    </row>
    <row r="2857" spans="1:22">
      <c r="A2857" s="53" t="str">
        <f t="shared" si="577"/>
        <v>087019</v>
      </c>
      <c r="B2857" s="53">
        <v>40</v>
      </c>
      <c r="C2857">
        <v>2856</v>
      </c>
      <c r="D2857">
        <v>87019</v>
      </c>
      <c r="E2857" t="s">
        <v>3047</v>
      </c>
      <c r="F2857" t="s">
        <v>1326</v>
      </c>
      <c r="G2857" t="str">
        <f>VLOOKUP(A2857,GIS!A:B,2,0)</f>
        <v>旭町５</v>
      </c>
      <c r="H2857" t="s">
        <v>1932</v>
      </c>
      <c r="I2857" t="s">
        <v>2630</v>
      </c>
      <c r="J2857" s="66">
        <v>325</v>
      </c>
      <c r="K2857" s="66">
        <v>325</v>
      </c>
      <c r="L2857" s="66">
        <v>325</v>
      </c>
      <c r="M2857" s="66">
        <v>325</v>
      </c>
      <c r="N2857" s="66">
        <f>VLOOKUP(A2857,GIS!A:C,3,0)</f>
        <v>325</v>
      </c>
      <c r="O2857" s="66" t="str">
        <f t="shared" si="574"/>
        <v/>
      </c>
      <c r="P2857" s="66" t="str">
        <f t="shared" si="566"/>
        <v/>
      </c>
      <c r="Q2857" s="66">
        <f t="shared" si="575"/>
        <v>325</v>
      </c>
      <c r="R2857" s="66">
        <f t="shared" si="576"/>
        <v>325</v>
      </c>
      <c r="S2857" s="66">
        <f>Q2857-U2857-SUMIFS(条件付き不可!X:X,条件付き不可!E:E,D2857)</f>
        <v>325</v>
      </c>
      <c r="T2857" s="66">
        <f t="shared" si="567"/>
        <v>325</v>
      </c>
      <c r="U2857" s="66">
        <f>IF(COUNTIFS(条件付き不可!$E:$E,$D2857,条件付き不可!$C:$C,条件付き不可!$V$3)&gt;0,Q2857,SUMIFS(条件付き不可!$L:$L,条件付き不可!$E:$E,$D2857,条件付き不可!$C:$C,U$1))</f>
        <v>0</v>
      </c>
      <c r="V2857" s="66">
        <f>IF(COUNTIFS(条件付き不可!$E:$E,$D2857,条件付き不可!$C:$C,条件付き不可!$V$5)&gt;0,Q2857,IFERROR(VLOOKUP(D2857,条件付き不可!E:Y,21,0),0))</f>
        <v>0</v>
      </c>
    </row>
    <row r="2858" spans="1:22">
      <c r="A2858" s="53" t="str">
        <f t="shared" si="577"/>
        <v>087020</v>
      </c>
      <c r="B2858" s="53">
        <v>40</v>
      </c>
      <c r="C2858">
        <v>2857</v>
      </c>
      <c r="D2858">
        <v>87020</v>
      </c>
      <c r="E2858" t="s">
        <v>3047</v>
      </c>
      <c r="F2858" t="s">
        <v>1326</v>
      </c>
      <c r="G2858" t="str">
        <f>VLOOKUP(A2858,GIS!A:B,2,0)</f>
        <v>旭町６</v>
      </c>
      <c r="H2858" t="s">
        <v>1932</v>
      </c>
      <c r="I2858" t="s">
        <v>2630</v>
      </c>
      <c r="J2858" s="66">
        <v>460</v>
      </c>
      <c r="K2858" s="66">
        <v>460</v>
      </c>
      <c r="L2858" s="66">
        <v>460</v>
      </c>
      <c r="M2858" s="66">
        <v>460</v>
      </c>
      <c r="N2858" s="66">
        <f>VLOOKUP(A2858,GIS!A:C,3,0)</f>
        <v>460</v>
      </c>
      <c r="O2858" s="66" t="str">
        <f t="shared" si="574"/>
        <v/>
      </c>
      <c r="P2858" s="66" t="str">
        <f t="shared" si="566"/>
        <v/>
      </c>
      <c r="Q2858" s="66">
        <f t="shared" si="575"/>
        <v>460</v>
      </c>
      <c r="R2858" s="66">
        <f t="shared" si="576"/>
        <v>460</v>
      </c>
      <c r="S2858" s="66">
        <f>Q2858-U2858-SUMIFS(条件付き不可!X:X,条件付き不可!E:E,D2858)</f>
        <v>460</v>
      </c>
      <c r="T2858" s="66">
        <f t="shared" si="567"/>
        <v>460</v>
      </c>
      <c r="U2858" s="66">
        <f>IF(COUNTIFS(条件付き不可!$E:$E,$D2858,条件付き不可!$C:$C,条件付き不可!$V$3)&gt;0,Q2858,SUMIFS(条件付き不可!$L:$L,条件付き不可!$E:$E,$D2858,条件付き不可!$C:$C,U$1))</f>
        <v>0</v>
      </c>
      <c r="V2858" s="66">
        <f>IF(COUNTIFS(条件付き不可!$E:$E,$D2858,条件付き不可!$C:$C,条件付き不可!$V$5)&gt;0,Q2858,IFERROR(VLOOKUP(D2858,条件付き不可!E:Y,21,0),0))</f>
        <v>0</v>
      </c>
    </row>
    <row r="2859" spans="1:22">
      <c r="A2859" s="53" t="str">
        <f t="shared" si="577"/>
        <v>087021</v>
      </c>
      <c r="B2859" s="53">
        <v>40</v>
      </c>
      <c r="C2859">
        <v>2858</v>
      </c>
      <c r="D2859">
        <v>87021</v>
      </c>
      <c r="E2859" t="s">
        <v>3047</v>
      </c>
      <c r="F2859" t="s">
        <v>1326</v>
      </c>
      <c r="G2859" t="str">
        <f>VLOOKUP(A2859,GIS!A:B,2,0)</f>
        <v>旭町７</v>
      </c>
      <c r="H2859" t="s">
        <v>1932</v>
      </c>
      <c r="I2859" t="s">
        <v>2630</v>
      </c>
      <c r="J2859" s="66">
        <v>295</v>
      </c>
      <c r="K2859" s="66">
        <v>295</v>
      </c>
      <c r="L2859" s="66">
        <v>295</v>
      </c>
      <c r="M2859" s="66">
        <v>295</v>
      </c>
      <c r="N2859" s="66">
        <f>VLOOKUP(A2859,GIS!A:C,3,0)</f>
        <v>295</v>
      </c>
      <c r="O2859" s="66" t="str">
        <f t="shared" si="574"/>
        <v/>
      </c>
      <c r="P2859" s="66" t="str">
        <f t="shared" si="566"/>
        <v/>
      </c>
      <c r="Q2859" s="66">
        <f t="shared" si="575"/>
        <v>295</v>
      </c>
      <c r="R2859" s="66">
        <f t="shared" si="576"/>
        <v>295</v>
      </c>
      <c r="S2859" s="66">
        <f>Q2859-U2859-SUMIFS(条件付き不可!X:X,条件付き不可!E:E,D2859)</f>
        <v>295</v>
      </c>
      <c r="T2859" s="66">
        <f t="shared" si="567"/>
        <v>295</v>
      </c>
      <c r="U2859" s="66">
        <f>IF(COUNTIFS(条件付き不可!$E:$E,$D2859,条件付き不可!$C:$C,条件付き不可!$V$3)&gt;0,Q2859,SUMIFS(条件付き不可!$L:$L,条件付き不可!$E:$E,$D2859,条件付き不可!$C:$C,U$1))</f>
        <v>0</v>
      </c>
      <c r="V2859" s="66">
        <f>IF(COUNTIFS(条件付き不可!$E:$E,$D2859,条件付き不可!$C:$C,条件付き不可!$V$5)&gt;0,Q2859,IFERROR(VLOOKUP(D2859,条件付き不可!E:Y,21,0),0))</f>
        <v>0</v>
      </c>
    </row>
    <row r="2860" spans="1:22">
      <c r="A2860" s="53" t="str">
        <f t="shared" si="577"/>
        <v>087022</v>
      </c>
      <c r="B2860" s="53">
        <v>40</v>
      </c>
      <c r="C2860">
        <v>2859</v>
      </c>
      <c r="D2860">
        <v>87022</v>
      </c>
      <c r="E2860" t="s">
        <v>3047</v>
      </c>
      <c r="F2860" t="s">
        <v>1326</v>
      </c>
      <c r="G2860" t="str">
        <f>VLOOKUP(A2860,GIS!A:B,2,0)</f>
        <v>旭町８</v>
      </c>
      <c r="H2860" t="s">
        <v>1932</v>
      </c>
      <c r="I2860" t="s">
        <v>2630</v>
      </c>
      <c r="J2860" s="66">
        <v>340</v>
      </c>
      <c r="K2860" s="66">
        <v>340</v>
      </c>
      <c r="L2860" s="66">
        <v>340</v>
      </c>
      <c r="M2860" s="66">
        <v>340</v>
      </c>
      <c r="N2860" s="66">
        <f>VLOOKUP(A2860,GIS!A:C,3,0)</f>
        <v>340</v>
      </c>
      <c r="O2860" s="66" t="str">
        <f t="shared" si="574"/>
        <v/>
      </c>
      <c r="P2860" s="66" t="str">
        <f t="shared" si="566"/>
        <v/>
      </c>
      <c r="Q2860" s="66">
        <f t="shared" si="575"/>
        <v>340</v>
      </c>
      <c r="R2860" s="66">
        <f t="shared" si="576"/>
        <v>340</v>
      </c>
      <c r="S2860" s="66">
        <f>Q2860-U2860-SUMIFS(条件付き不可!X:X,条件付き不可!E:E,D2860)</f>
        <v>340</v>
      </c>
      <c r="T2860" s="66">
        <f t="shared" si="567"/>
        <v>340</v>
      </c>
      <c r="U2860" s="66">
        <f>IF(COUNTIFS(条件付き不可!$E:$E,$D2860,条件付き不可!$C:$C,条件付き不可!$V$3)&gt;0,Q2860,SUMIFS(条件付き不可!$L:$L,条件付き不可!$E:$E,$D2860,条件付き不可!$C:$C,U$1))</f>
        <v>0</v>
      </c>
      <c r="V2860" s="66">
        <f>IF(COUNTIFS(条件付き不可!$E:$E,$D2860,条件付き不可!$C:$C,条件付き不可!$V$5)&gt;0,Q2860,IFERROR(VLOOKUP(D2860,条件付き不可!E:Y,21,0),0))</f>
        <v>0</v>
      </c>
    </row>
    <row r="2861" spans="1:22">
      <c r="A2861" s="53" t="str">
        <f t="shared" si="577"/>
        <v>087023</v>
      </c>
      <c r="B2861" s="53">
        <v>40</v>
      </c>
      <c r="C2861">
        <v>2860</v>
      </c>
      <c r="D2861">
        <v>87023</v>
      </c>
      <c r="E2861" t="s">
        <v>3047</v>
      </c>
      <c r="F2861" t="s">
        <v>1955</v>
      </c>
      <c r="G2861" t="str">
        <f>VLOOKUP(A2861,GIS!A:B,2,0)</f>
        <v>明原 2</v>
      </c>
      <c r="H2861" t="s">
        <v>1932</v>
      </c>
      <c r="I2861" t="s">
        <v>2630</v>
      </c>
      <c r="J2861" s="66">
        <v>370</v>
      </c>
      <c r="K2861" s="66">
        <v>370</v>
      </c>
      <c r="L2861" s="66">
        <v>370</v>
      </c>
      <c r="M2861" s="66">
        <v>370</v>
      </c>
      <c r="N2861" s="66">
        <f>VLOOKUP(A2861,GIS!A:C,3,0)</f>
        <v>370</v>
      </c>
      <c r="O2861" s="66" t="str">
        <f t="shared" si="574"/>
        <v/>
      </c>
      <c r="P2861" s="66" t="str">
        <f t="shared" si="566"/>
        <v/>
      </c>
      <c r="Q2861" s="66">
        <f t="shared" si="575"/>
        <v>370</v>
      </c>
      <c r="R2861" s="66">
        <f t="shared" si="576"/>
        <v>370</v>
      </c>
      <c r="S2861" s="66">
        <f>Q2861-U2861-SUMIFS(条件付き不可!X:X,条件付き不可!E:E,D2861)</f>
        <v>370</v>
      </c>
      <c r="T2861" s="66">
        <f t="shared" si="567"/>
        <v>370</v>
      </c>
      <c r="U2861" s="66">
        <f>IF(COUNTIFS(条件付き不可!$E:$E,$D2861,条件付き不可!$C:$C,条件付き不可!$V$3)&gt;0,Q2861,SUMIFS(条件付き不可!$L:$L,条件付き不可!$E:$E,$D2861,条件付き不可!$C:$C,U$1))</f>
        <v>0</v>
      </c>
      <c r="V2861" s="66">
        <f>IF(COUNTIFS(条件付き不可!$E:$E,$D2861,条件付き不可!$C:$C,条件付き不可!$V$5)&gt;0,Q2861,IFERROR(VLOOKUP(D2861,条件付き不可!E:Y,21,0),0))</f>
        <v>0</v>
      </c>
    </row>
    <row r="2862" spans="1:22">
      <c r="A2862" s="53" t="str">
        <f t="shared" si="577"/>
        <v>087024</v>
      </c>
      <c r="B2862" s="53">
        <v>40</v>
      </c>
      <c r="C2862">
        <v>2861</v>
      </c>
      <c r="D2862">
        <v>87024</v>
      </c>
      <c r="E2862" t="s">
        <v>3047</v>
      </c>
      <c r="F2862" t="s">
        <v>1955</v>
      </c>
      <c r="G2862" t="str">
        <f>VLOOKUP(A2862,GIS!A:B,2,0)</f>
        <v>明原 3A</v>
      </c>
      <c r="H2862" t="s">
        <v>1932</v>
      </c>
      <c r="I2862" t="s">
        <v>2630</v>
      </c>
      <c r="J2862" s="66">
        <v>410</v>
      </c>
      <c r="K2862" s="66">
        <v>410</v>
      </c>
      <c r="L2862" s="66">
        <v>410</v>
      </c>
      <c r="M2862" s="66">
        <v>410</v>
      </c>
      <c r="N2862" s="66">
        <f>VLOOKUP(A2862,GIS!A:C,3,0)</f>
        <v>410</v>
      </c>
      <c r="O2862" s="66" t="str">
        <f t="shared" si="574"/>
        <v/>
      </c>
      <c r="P2862" s="66" t="str">
        <f t="shared" si="566"/>
        <v/>
      </c>
      <c r="Q2862" s="66">
        <f t="shared" si="575"/>
        <v>410</v>
      </c>
      <c r="R2862" s="66">
        <f t="shared" si="576"/>
        <v>410</v>
      </c>
      <c r="S2862" s="66">
        <f>Q2862-U2862-SUMIFS(条件付き不可!X:X,条件付き不可!E:E,D2862)</f>
        <v>410</v>
      </c>
      <c r="T2862" s="66">
        <f t="shared" si="567"/>
        <v>410</v>
      </c>
      <c r="U2862" s="66">
        <f>IF(COUNTIFS(条件付き不可!$E:$E,$D2862,条件付き不可!$C:$C,条件付き不可!$V$3)&gt;0,Q2862,SUMIFS(条件付き不可!$L:$L,条件付き不可!$E:$E,$D2862,条件付き不可!$C:$C,U$1))</f>
        <v>0</v>
      </c>
      <c r="V2862" s="66">
        <f>IF(COUNTIFS(条件付き不可!$E:$E,$D2862,条件付き不可!$C:$C,条件付き不可!$V$5)&gt;0,Q2862,IFERROR(VLOOKUP(D2862,条件付き不可!E:Y,21,0),0))</f>
        <v>0</v>
      </c>
    </row>
    <row r="2863" spans="1:22">
      <c r="A2863" s="53" t="str">
        <f t="shared" si="577"/>
        <v>087025</v>
      </c>
      <c r="B2863" s="53">
        <v>40</v>
      </c>
      <c r="C2863">
        <v>2862</v>
      </c>
      <c r="D2863">
        <v>87025</v>
      </c>
      <c r="E2863" t="s">
        <v>3047</v>
      </c>
      <c r="F2863" t="s">
        <v>1955</v>
      </c>
      <c r="G2863" t="str">
        <f>VLOOKUP(A2863,GIS!A:B,2,0)</f>
        <v>明原 3B</v>
      </c>
      <c r="H2863" t="s">
        <v>1932</v>
      </c>
      <c r="I2863" t="s">
        <v>2630</v>
      </c>
      <c r="J2863" s="66">
        <v>485</v>
      </c>
      <c r="K2863" s="66">
        <v>485</v>
      </c>
      <c r="L2863" s="66">
        <v>485</v>
      </c>
      <c r="M2863" s="66">
        <v>485</v>
      </c>
      <c r="N2863" s="66">
        <f>VLOOKUP(A2863,GIS!A:C,3,0)</f>
        <v>485</v>
      </c>
      <c r="O2863" s="66" t="str">
        <f t="shared" si="574"/>
        <v/>
      </c>
      <c r="P2863" s="66" t="str">
        <f t="shared" si="566"/>
        <v/>
      </c>
      <c r="Q2863" s="66">
        <f t="shared" si="575"/>
        <v>485</v>
      </c>
      <c r="R2863" s="66">
        <f t="shared" si="576"/>
        <v>485</v>
      </c>
      <c r="S2863" s="66">
        <f>Q2863-U2863-SUMIFS(条件付き不可!X:X,条件付き不可!E:E,D2863)</f>
        <v>485</v>
      </c>
      <c r="T2863" s="66">
        <f t="shared" si="567"/>
        <v>485</v>
      </c>
      <c r="U2863" s="66">
        <f>IF(COUNTIFS(条件付き不可!$E:$E,$D2863,条件付き不可!$C:$C,条件付き不可!$V$3)&gt;0,Q2863,SUMIFS(条件付き不可!$L:$L,条件付き不可!$E:$E,$D2863,条件付き不可!$C:$C,U$1))</f>
        <v>0</v>
      </c>
      <c r="V2863" s="66">
        <f>IF(COUNTIFS(条件付き不可!$E:$E,$D2863,条件付き不可!$C:$C,条件付き不可!$V$5)&gt;0,Q2863,IFERROR(VLOOKUP(D2863,条件付き不可!E:Y,21,0),0))</f>
        <v>0</v>
      </c>
    </row>
    <row r="2864" spans="1:22">
      <c r="A2864" s="53" t="str">
        <f t="shared" si="577"/>
        <v>087026</v>
      </c>
      <c r="B2864" s="53">
        <v>40</v>
      </c>
      <c r="C2864">
        <v>2863</v>
      </c>
      <c r="D2864">
        <v>87026</v>
      </c>
      <c r="E2864" t="s">
        <v>3047</v>
      </c>
      <c r="F2864" t="s">
        <v>1955</v>
      </c>
      <c r="G2864" t="str">
        <f>VLOOKUP(A2864,GIS!A:B,2,0)</f>
        <v>明原 4</v>
      </c>
      <c r="H2864" t="s">
        <v>1932</v>
      </c>
      <c r="I2864" t="s">
        <v>2630</v>
      </c>
      <c r="J2864" s="66">
        <v>460</v>
      </c>
      <c r="K2864" s="66">
        <v>419</v>
      </c>
      <c r="L2864" s="66">
        <v>419</v>
      </c>
      <c r="M2864" s="66">
        <v>460</v>
      </c>
      <c r="N2864" s="66">
        <f>VLOOKUP(A2864,GIS!A:C,3,0)</f>
        <v>460</v>
      </c>
      <c r="O2864" s="66" t="str">
        <f t="shared" si="574"/>
        <v/>
      </c>
      <c r="P2864" s="66" t="str">
        <f t="shared" si="566"/>
        <v>✕</v>
      </c>
      <c r="Q2864" s="66">
        <f t="shared" si="575"/>
        <v>460</v>
      </c>
      <c r="R2864" s="66">
        <f t="shared" si="576"/>
        <v>419</v>
      </c>
      <c r="S2864" s="66">
        <f>Q2864-U2864-SUMIFS(条件付き不可!X:X,条件付き不可!E:E,D2864)</f>
        <v>419</v>
      </c>
      <c r="T2864" s="66">
        <f t="shared" si="567"/>
        <v>460</v>
      </c>
      <c r="U2864" s="66">
        <f>IF(COUNTIFS(条件付き不可!$E:$E,$D2864,条件付き不可!$C:$C,条件付き不可!$V$3)&gt;0,Q2864,SUMIFS(条件付き不可!$L:$L,条件付き不可!$E:$E,$D2864,条件付き不可!$C:$C,U$1))</f>
        <v>41</v>
      </c>
      <c r="V2864" s="66">
        <f>IF(COUNTIFS(条件付き不可!$E:$E,$D2864,条件付き不可!$C:$C,条件付き不可!$V$5)&gt;0,Q2864,IFERROR(VLOOKUP(D2864,条件付き不可!E:Y,21,0),0))</f>
        <v>0</v>
      </c>
    </row>
    <row r="2865" spans="1:22">
      <c r="A2865" s="53" t="str">
        <f t="shared" si="577"/>
        <v>087027</v>
      </c>
      <c r="B2865" s="53">
        <v>40</v>
      </c>
      <c r="C2865">
        <v>2864</v>
      </c>
      <c r="D2865">
        <v>87027</v>
      </c>
      <c r="E2865" t="s">
        <v>3047</v>
      </c>
      <c r="F2865" t="s">
        <v>1960</v>
      </c>
      <c r="G2865" t="str">
        <f>VLOOKUP(A2865,GIS!A:B,2,0)</f>
        <v>向原町</v>
      </c>
      <c r="H2865" t="s">
        <v>1932</v>
      </c>
      <c r="I2865" t="s">
        <v>2630</v>
      </c>
      <c r="J2865" s="66">
        <v>260</v>
      </c>
      <c r="K2865" s="66">
        <v>260</v>
      </c>
      <c r="L2865" s="66">
        <v>260</v>
      </c>
      <c r="M2865" s="66">
        <v>260</v>
      </c>
      <c r="N2865" s="66">
        <f>VLOOKUP(A2865,GIS!A:C,3,0)</f>
        <v>260</v>
      </c>
      <c r="O2865" s="66" t="str">
        <f t="shared" si="574"/>
        <v/>
      </c>
      <c r="P2865" s="66" t="str">
        <f t="shared" si="566"/>
        <v/>
      </c>
      <c r="Q2865" s="66">
        <f t="shared" si="575"/>
        <v>260</v>
      </c>
      <c r="R2865" s="66">
        <f t="shared" si="576"/>
        <v>260</v>
      </c>
      <c r="S2865" s="66">
        <f>Q2865-U2865-SUMIFS(条件付き不可!X:X,条件付き不可!E:E,D2865)</f>
        <v>260</v>
      </c>
      <c r="T2865" s="66">
        <f t="shared" si="567"/>
        <v>260</v>
      </c>
      <c r="U2865" s="66">
        <f>IF(COUNTIFS(条件付き不可!$E:$E,$D2865,条件付き不可!$C:$C,条件付き不可!$V$3)&gt;0,Q2865,SUMIFS(条件付き不可!$L:$L,条件付き不可!$E:$E,$D2865,条件付き不可!$C:$C,U$1))</f>
        <v>0</v>
      </c>
      <c r="V2865" s="66">
        <f>IF(COUNTIFS(条件付き不可!$E:$E,$D2865,条件付き不可!$C:$C,条件付き不可!$V$5)&gt;0,Q2865,IFERROR(VLOOKUP(D2865,条件付き不可!E:Y,21,0),0))</f>
        <v>0</v>
      </c>
    </row>
    <row r="2866" spans="1:22">
      <c r="A2866" s="53" t="str">
        <f t="shared" si="577"/>
        <v>087029</v>
      </c>
      <c r="B2866" s="53">
        <v>40</v>
      </c>
      <c r="C2866">
        <v>2865</v>
      </c>
      <c r="D2866">
        <v>87029</v>
      </c>
      <c r="E2866" t="s">
        <v>3047</v>
      </c>
      <c r="F2866" t="s">
        <v>1960</v>
      </c>
      <c r="G2866" t="str">
        <f>VLOOKUP(A2866,GIS!A:B,2,0)</f>
        <v>豊四季台　2</v>
      </c>
      <c r="H2866" t="s">
        <v>1932</v>
      </c>
      <c r="I2866" t="s">
        <v>2630</v>
      </c>
      <c r="J2866" s="66">
        <v>1165</v>
      </c>
      <c r="K2866" s="66">
        <v>1165</v>
      </c>
      <c r="L2866" s="66">
        <v>1165</v>
      </c>
      <c r="M2866" s="66">
        <v>1165</v>
      </c>
      <c r="N2866" s="66">
        <f>VLOOKUP(A2866,GIS!A:C,3,0)</f>
        <v>1165</v>
      </c>
      <c r="O2866" s="66" t="str">
        <f t="shared" si="574"/>
        <v/>
      </c>
      <c r="P2866" s="66" t="str">
        <f t="shared" si="566"/>
        <v/>
      </c>
      <c r="Q2866" s="66">
        <f t="shared" si="575"/>
        <v>1165</v>
      </c>
      <c r="R2866" s="66">
        <f t="shared" si="576"/>
        <v>1165</v>
      </c>
      <c r="S2866" s="66">
        <f>Q2866-U2866-SUMIFS(条件付き不可!X:X,条件付き不可!E:E,D2866)</f>
        <v>1165</v>
      </c>
      <c r="T2866" s="66">
        <f t="shared" si="567"/>
        <v>1165</v>
      </c>
      <c r="U2866" s="66">
        <f>IF(COUNTIFS(条件付き不可!$E:$E,$D2866,条件付き不可!$C:$C,条件付き不可!$V$3)&gt;0,Q2866,SUMIFS(条件付き不可!$L:$L,条件付き不可!$E:$E,$D2866,条件付き不可!$C:$C,U$1))</f>
        <v>0</v>
      </c>
      <c r="V2866" s="66">
        <f>IF(COUNTIFS(条件付き不可!$E:$E,$D2866,条件付き不可!$C:$C,条件付き不可!$V$5)&gt;0,Q2866,IFERROR(VLOOKUP(D2866,条件付き不可!E:Y,21,0),0))</f>
        <v>0</v>
      </c>
    </row>
    <row r="2867" spans="1:22">
      <c r="A2867" s="53" t="str">
        <f t="shared" si="577"/>
        <v>087030</v>
      </c>
      <c r="B2867" s="53">
        <v>40</v>
      </c>
      <c r="C2867">
        <v>2866</v>
      </c>
      <c r="D2867">
        <v>87030</v>
      </c>
      <c r="E2867" t="s">
        <v>3047</v>
      </c>
      <c r="F2867" t="s">
        <v>1960</v>
      </c>
      <c r="G2867" t="str">
        <f>VLOOKUP(A2867,GIS!A:B,2,0)</f>
        <v>豊四季台　3</v>
      </c>
      <c r="H2867" t="s">
        <v>1932</v>
      </c>
      <c r="I2867" t="s">
        <v>2630</v>
      </c>
      <c r="J2867" s="66">
        <v>1130</v>
      </c>
      <c r="K2867" s="66">
        <v>1130</v>
      </c>
      <c r="L2867" s="66">
        <v>1130</v>
      </c>
      <c r="M2867" s="66">
        <v>1130</v>
      </c>
      <c r="N2867" s="66">
        <f>VLOOKUP(A2867,GIS!A:C,3,0)</f>
        <v>1130</v>
      </c>
      <c r="O2867" s="66" t="str">
        <f t="shared" si="574"/>
        <v/>
      </c>
      <c r="P2867" s="66" t="str">
        <f t="shared" si="566"/>
        <v/>
      </c>
      <c r="Q2867" s="66">
        <f t="shared" si="575"/>
        <v>1130</v>
      </c>
      <c r="R2867" s="66">
        <f t="shared" si="576"/>
        <v>1130</v>
      </c>
      <c r="S2867" s="66">
        <f>Q2867-U2867-SUMIFS(条件付き不可!X:X,条件付き不可!E:E,D2867)</f>
        <v>1130</v>
      </c>
      <c r="T2867" s="66">
        <f t="shared" si="567"/>
        <v>1130</v>
      </c>
      <c r="U2867" s="66">
        <f>IF(COUNTIFS(条件付き不可!$E:$E,$D2867,条件付き不可!$C:$C,条件付き不可!$V$3)&gt;0,Q2867,SUMIFS(条件付き不可!$L:$L,条件付き不可!$E:$E,$D2867,条件付き不可!$C:$C,U$1))</f>
        <v>0</v>
      </c>
      <c r="V2867" s="66">
        <f>IF(COUNTIFS(条件付き不可!$E:$E,$D2867,条件付き不可!$C:$C,条件付き不可!$V$5)&gt;0,Q2867,IFERROR(VLOOKUP(D2867,条件付き不可!E:Y,21,0),0))</f>
        <v>0</v>
      </c>
    </row>
    <row r="2868" spans="1:22">
      <c r="A2868" s="53" t="str">
        <f t="shared" si="577"/>
        <v>087031</v>
      </c>
      <c r="B2868" s="53">
        <v>40</v>
      </c>
      <c r="C2868">
        <v>2867</v>
      </c>
      <c r="D2868">
        <v>87031</v>
      </c>
      <c r="E2868" t="s">
        <v>3047</v>
      </c>
      <c r="F2868" t="s">
        <v>1960</v>
      </c>
      <c r="G2868" t="str">
        <f>VLOOKUP(A2868,GIS!A:B,2,0)</f>
        <v>豊四季台　4A</v>
      </c>
      <c r="H2868" t="s">
        <v>1932</v>
      </c>
      <c r="I2868" t="s">
        <v>2630</v>
      </c>
      <c r="J2868" s="66">
        <v>265</v>
      </c>
      <c r="K2868" s="66">
        <v>265</v>
      </c>
      <c r="L2868" s="66">
        <v>265</v>
      </c>
      <c r="M2868" s="66">
        <v>265</v>
      </c>
      <c r="N2868" s="66">
        <f>VLOOKUP(A2868,GIS!A:C,3,0)</f>
        <v>265</v>
      </c>
      <c r="O2868" s="66" t="str">
        <f t="shared" si="574"/>
        <v/>
      </c>
      <c r="P2868" s="66" t="str">
        <f t="shared" si="566"/>
        <v/>
      </c>
      <c r="Q2868" s="66">
        <f t="shared" si="575"/>
        <v>265</v>
      </c>
      <c r="R2868" s="66">
        <f t="shared" si="576"/>
        <v>265</v>
      </c>
      <c r="S2868" s="66">
        <f>Q2868-U2868-SUMIFS(条件付き不可!X:X,条件付き不可!E:E,D2868)</f>
        <v>265</v>
      </c>
      <c r="T2868" s="66">
        <f t="shared" si="567"/>
        <v>265</v>
      </c>
      <c r="U2868" s="66">
        <f>IF(COUNTIFS(条件付き不可!$E:$E,$D2868,条件付き不可!$C:$C,条件付き不可!$V$3)&gt;0,Q2868,SUMIFS(条件付き不可!$L:$L,条件付き不可!$E:$E,$D2868,条件付き不可!$C:$C,U$1))</f>
        <v>0</v>
      </c>
      <c r="V2868" s="66">
        <f>IF(COUNTIFS(条件付き不可!$E:$E,$D2868,条件付き不可!$C:$C,条件付き不可!$V$5)&gt;0,Q2868,IFERROR(VLOOKUP(D2868,条件付き不可!E:Y,21,0),0))</f>
        <v>0</v>
      </c>
    </row>
    <row r="2869" spans="1:22">
      <c r="A2869" s="53" t="str">
        <f t="shared" si="577"/>
        <v>087033</v>
      </c>
      <c r="B2869" s="53">
        <v>40</v>
      </c>
      <c r="C2869">
        <v>2868</v>
      </c>
      <c r="D2869">
        <v>87033</v>
      </c>
      <c r="E2869" t="s">
        <v>3047</v>
      </c>
      <c r="F2869" t="s">
        <v>1965</v>
      </c>
      <c r="G2869" t="str">
        <f>VLOOKUP(A2869,GIS!A:B,2,0)</f>
        <v>かやの町</v>
      </c>
      <c r="H2869" t="s">
        <v>1932</v>
      </c>
      <c r="I2869" t="s">
        <v>2630</v>
      </c>
      <c r="J2869" s="66">
        <v>365</v>
      </c>
      <c r="K2869" s="66">
        <v>365</v>
      </c>
      <c r="L2869" s="66">
        <v>365</v>
      </c>
      <c r="M2869" s="66">
        <v>365</v>
      </c>
      <c r="N2869" s="66">
        <f>VLOOKUP(A2869,GIS!A:C,3,0)</f>
        <v>365</v>
      </c>
      <c r="O2869" s="66" t="str">
        <f t="shared" si="574"/>
        <v/>
      </c>
      <c r="P2869" s="66" t="str">
        <f t="shared" si="566"/>
        <v/>
      </c>
      <c r="Q2869" s="66">
        <f t="shared" si="575"/>
        <v>365</v>
      </c>
      <c r="R2869" s="66">
        <f t="shared" si="576"/>
        <v>365</v>
      </c>
      <c r="S2869" s="66">
        <f>Q2869-U2869-SUMIFS(条件付き不可!X:X,条件付き不可!E:E,D2869)</f>
        <v>365</v>
      </c>
      <c r="T2869" s="66">
        <f t="shared" si="567"/>
        <v>365</v>
      </c>
      <c r="U2869" s="66">
        <f>IF(COUNTIFS(条件付き不可!$E:$E,$D2869,条件付き不可!$C:$C,条件付き不可!$V$3)&gt;0,Q2869,SUMIFS(条件付き不可!$L:$L,条件付き不可!$E:$E,$D2869,条件付き不可!$C:$C,U$1))</f>
        <v>0</v>
      </c>
      <c r="V2869" s="66">
        <f>IF(COUNTIFS(条件付き不可!$E:$E,$D2869,条件付き不可!$C:$C,条件付き不可!$V$5)&gt;0,Q2869,IFERROR(VLOOKUP(D2869,条件付き不可!E:Y,21,0),0))</f>
        <v>0</v>
      </c>
    </row>
    <row r="2870" spans="1:22">
      <c r="A2870" s="53" t="str">
        <f t="shared" si="577"/>
        <v>087034</v>
      </c>
      <c r="B2870" s="53">
        <v>40</v>
      </c>
      <c r="C2870">
        <v>2869</v>
      </c>
      <c r="D2870">
        <v>87034</v>
      </c>
      <c r="E2870" t="s">
        <v>3047</v>
      </c>
      <c r="F2870" t="s">
        <v>1965</v>
      </c>
      <c r="G2870" t="str">
        <f>VLOOKUP(A2870,GIS!A:B,2,0)</f>
        <v>西町Ａ豊四季台1</v>
      </c>
      <c r="H2870" t="s">
        <v>1932</v>
      </c>
      <c r="I2870" t="s">
        <v>2630</v>
      </c>
      <c r="J2870" s="66">
        <v>280</v>
      </c>
      <c r="K2870" s="66">
        <v>280</v>
      </c>
      <c r="L2870" s="66">
        <v>280</v>
      </c>
      <c r="M2870" s="66">
        <v>280</v>
      </c>
      <c r="N2870" s="66">
        <f>VLOOKUP(A2870,GIS!A:C,3,0)</f>
        <v>280</v>
      </c>
      <c r="O2870" s="66" t="str">
        <f t="shared" si="574"/>
        <v/>
      </c>
      <c r="P2870" s="66" t="str">
        <f t="shared" si="566"/>
        <v/>
      </c>
      <c r="Q2870" s="66">
        <f t="shared" si="575"/>
        <v>280</v>
      </c>
      <c r="R2870" s="66">
        <f t="shared" si="576"/>
        <v>280</v>
      </c>
      <c r="S2870" s="66">
        <f>Q2870-U2870-SUMIFS(条件付き不可!X:X,条件付き不可!E:E,D2870)</f>
        <v>280</v>
      </c>
      <c r="T2870" s="66">
        <f t="shared" si="567"/>
        <v>280</v>
      </c>
      <c r="U2870" s="66">
        <f>IF(COUNTIFS(条件付き不可!$E:$E,$D2870,条件付き不可!$C:$C,条件付き不可!$V$3)&gt;0,Q2870,SUMIFS(条件付き不可!$L:$L,条件付き不可!$E:$E,$D2870,条件付き不可!$C:$C,U$1))</f>
        <v>0</v>
      </c>
      <c r="V2870" s="66">
        <f>IF(COUNTIFS(条件付き不可!$E:$E,$D2870,条件付き不可!$C:$C,条件付き不可!$V$5)&gt;0,Q2870,IFERROR(VLOOKUP(D2870,条件付き不可!E:Y,21,0),0))</f>
        <v>0</v>
      </c>
    </row>
    <row r="2871" spans="1:22">
      <c r="A2871" s="53" t="str">
        <f t="shared" si="577"/>
        <v>087035</v>
      </c>
      <c r="B2871" s="53">
        <v>40</v>
      </c>
      <c r="C2871">
        <v>2870</v>
      </c>
      <c r="D2871">
        <v>87035</v>
      </c>
      <c r="E2871" t="s">
        <v>3047</v>
      </c>
      <c r="F2871" t="s">
        <v>1965</v>
      </c>
      <c r="G2871" t="str">
        <f>VLOOKUP(A2871,GIS!A:B,2,0)</f>
        <v>西町Ｂ豊四季台1</v>
      </c>
      <c r="H2871" t="s">
        <v>1932</v>
      </c>
      <c r="I2871" t="s">
        <v>2630</v>
      </c>
      <c r="J2871" s="66">
        <v>470</v>
      </c>
      <c r="K2871" s="66">
        <v>470</v>
      </c>
      <c r="L2871" s="66">
        <v>470</v>
      </c>
      <c r="M2871" s="66">
        <v>470</v>
      </c>
      <c r="N2871" s="66">
        <f>VLOOKUP(A2871,GIS!A:C,3,0)</f>
        <v>470</v>
      </c>
      <c r="O2871" s="66" t="str">
        <f t="shared" si="574"/>
        <v/>
      </c>
      <c r="P2871" s="66" t="str">
        <f t="shared" si="566"/>
        <v/>
      </c>
      <c r="Q2871" s="66">
        <f t="shared" si="575"/>
        <v>470</v>
      </c>
      <c r="R2871" s="66">
        <f t="shared" si="576"/>
        <v>470</v>
      </c>
      <c r="S2871" s="66">
        <f>Q2871-U2871-SUMIFS(条件付き不可!X:X,条件付き不可!E:E,D2871)</f>
        <v>470</v>
      </c>
      <c r="T2871" s="66">
        <f t="shared" si="567"/>
        <v>470</v>
      </c>
      <c r="U2871" s="66">
        <f>IF(COUNTIFS(条件付き不可!$E:$E,$D2871,条件付き不可!$C:$C,条件付き不可!$V$3)&gt;0,Q2871,SUMIFS(条件付き不可!$L:$L,条件付き不可!$E:$E,$D2871,条件付き不可!$C:$C,U$1))</f>
        <v>0</v>
      </c>
      <c r="V2871" s="66">
        <f>IF(COUNTIFS(条件付き不可!$E:$E,$D2871,条件付き不可!$C:$C,条件付き不可!$V$5)&gt;0,Q2871,IFERROR(VLOOKUP(D2871,条件付き不可!E:Y,21,0),0))</f>
        <v>0</v>
      </c>
    </row>
    <row r="2872" spans="1:22">
      <c r="A2872" s="53" t="str">
        <f t="shared" si="577"/>
        <v>087036</v>
      </c>
      <c r="B2872" s="53">
        <v>40</v>
      </c>
      <c r="C2872">
        <v>2871</v>
      </c>
      <c r="D2872">
        <v>87036</v>
      </c>
      <c r="E2872" t="s">
        <v>3047</v>
      </c>
      <c r="F2872" t="s">
        <v>1969</v>
      </c>
      <c r="G2872" t="str">
        <f>VLOOKUP(A2872,GIS!A:B,2,0)</f>
        <v>篠籠田　B</v>
      </c>
      <c r="H2872" t="s">
        <v>1932</v>
      </c>
      <c r="I2872" t="s">
        <v>2630</v>
      </c>
      <c r="J2872" s="66">
        <v>800</v>
      </c>
      <c r="K2872" s="66">
        <v>800</v>
      </c>
      <c r="L2872" s="66">
        <v>800</v>
      </c>
      <c r="M2872" s="66">
        <v>800</v>
      </c>
      <c r="N2872" s="66">
        <f>VLOOKUP(A2872,GIS!A:C,3,0)</f>
        <v>800</v>
      </c>
      <c r="O2872" s="66" t="str">
        <f t="shared" si="574"/>
        <v/>
      </c>
      <c r="P2872" s="66" t="str">
        <f t="shared" si="566"/>
        <v/>
      </c>
      <c r="Q2872" s="66">
        <f t="shared" si="575"/>
        <v>800</v>
      </c>
      <c r="R2872" s="66">
        <f t="shared" si="576"/>
        <v>800</v>
      </c>
      <c r="S2872" s="66">
        <f>Q2872-U2872-SUMIFS(条件付き不可!X:X,条件付き不可!E:E,D2872)</f>
        <v>800</v>
      </c>
      <c r="T2872" s="66">
        <f t="shared" si="567"/>
        <v>800</v>
      </c>
      <c r="U2872" s="66">
        <f>IF(COUNTIFS(条件付き不可!$E:$E,$D2872,条件付き不可!$C:$C,条件付き不可!$V$3)&gt;0,Q2872,SUMIFS(条件付き不可!$L:$L,条件付き不可!$E:$E,$D2872,条件付き不可!$C:$C,U$1))</f>
        <v>0</v>
      </c>
      <c r="V2872" s="66">
        <f>IF(COUNTIFS(条件付き不可!$E:$E,$D2872,条件付き不可!$C:$C,条件付き不可!$V$5)&gt;0,Q2872,IFERROR(VLOOKUP(D2872,条件付き不可!E:Y,21,0),0))</f>
        <v>0</v>
      </c>
    </row>
    <row r="2873" spans="1:22">
      <c r="A2873" s="53" t="str">
        <f t="shared" si="577"/>
        <v>087037</v>
      </c>
      <c r="B2873" s="53">
        <v>40</v>
      </c>
      <c r="C2873">
        <v>2872</v>
      </c>
      <c r="D2873">
        <v>87037</v>
      </c>
      <c r="E2873" t="s">
        <v>3047</v>
      </c>
      <c r="F2873" t="s">
        <v>1969</v>
      </c>
      <c r="G2873" t="str">
        <f>VLOOKUP(A2873,GIS!A:B,2,0)</f>
        <v>篠籠田　C</v>
      </c>
      <c r="H2873" t="s">
        <v>1932</v>
      </c>
      <c r="I2873" t="s">
        <v>2630</v>
      </c>
      <c r="J2873" s="66">
        <v>430</v>
      </c>
      <c r="K2873" s="66">
        <v>430</v>
      </c>
      <c r="L2873" s="66">
        <v>430</v>
      </c>
      <c r="M2873" s="66">
        <v>430</v>
      </c>
      <c r="N2873" s="66">
        <f>VLOOKUP(A2873,GIS!A:C,3,0)</f>
        <v>430</v>
      </c>
      <c r="O2873" s="66" t="str">
        <f t="shared" si="574"/>
        <v/>
      </c>
      <c r="P2873" s="66" t="str">
        <f t="shared" si="566"/>
        <v/>
      </c>
      <c r="Q2873" s="66">
        <f t="shared" si="575"/>
        <v>430</v>
      </c>
      <c r="R2873" s="66">
        <f t="shared" si="576"/>
        <v>430</v>
      </c>
      <c r="S2873" s="66">
        <f>Q2873-U2873-SUMIFS(条件付き不可!X:X,条件付き不可!E:E,D2873)</f>
        <v>430</v>
      </c>
      <c r="T2873" s="66">
        <f t="shared" si="567"/>
        <v>430</v>
      </c>
      <c r="U2873" s="66">
        <f>IF(COUNTIFS(条件付き不可!$E:$E,$D2873,条件付き不可!$C:$C,条件付き不可!$V$3)&gt;0,Q2873,SUMIFS(条件付き不可!$L:$L,条件付き不可!$E:$E,$D2873,条件付き不可!$C:$C,U$1))</f>
        <v>0</v>
      </c>
      <c r="V2873" s="66">
        <f>IF(COUNTIFS(条件付き不可!$E:$E,$D2873,条件付き不可!$C:$C,条件付き不可!$V$5)&gt;0,Q2873,IFERROR(VLOOKUP(D2873,条件付き不可!E:Y,21,0),0))</f>
        <v>0</v>
      </c>
    </row>
    <row r="2874" spans="1:22">
      <c r="A2874" s="53" t="str">
        <f t="shared" si="577"/>
        <v>087038</v>
      </c>
      <c r="B2874" s="53">
        <v>40</v>
      </c>
      <c r="C2874">
        <v>2873</v>
      </c>
      <c r="D2874">
        <v>87038</v>
      </c>
      <c r="E2874" t="s">
        <v>3047</v>
      </c>
      <c r="F2874" t="s">
        <v>1969</v>
      </c>
      <c r="G2874" t="str">
        <f>VLOOKUP(A2874,GIS!A:B,2,0)</f>
        <v>篠籠田　D</v>
      </c>
      <c r="H2874" t="s">
        <v>1932</v>
      </c>
      <c r="I2874" t="s">
        <v>2630</v>
      </c>
      <c r="J2874" s="66">
        <v>320</v>
      </c>
      <c r="K2874" s="66">
        <v>320</v>
      </c>
      <c r="L2874" s="66">
        <v>320</v>
      </c>
      <c r="M2874" s="66">
        <v>320</v>
      </c>
      <c r="N2874" s="66">
        <f>VLOOKUP(A2874,GIS!A:C,3,0)</f>
        <v>320</v>
      </c>
      <c r="O2874" s="66" t="str">
        <f t="shared" si="574"/>
        <v/>
      </c>
      <c r="P2874" s="66" t="str">
        <f t="shared" si="566"/>
        <v/>
      </c>
      <c r="Q2874" s="66">
        <f t="shared" si="575"/>
        <v>320</v>
      </c>
      <c r="R2874" s="66">
        <f t="shared" si="576"/>
        <v>320</v>
      </c>
      <c r="S2874" s="66">
        <f>Q2874-U2874-SUMIFS(条件付き不可!X:X,条件付き不可!E:E,D2874)</f>
        <v>320</v>
      </c>
      <c r="T2874" s="66">
        <f t="shared" si="567"/>
        <v>320</v>
      </c>
      <c r="U2874" s="66">
        <f>IF(COUNTIFS(条件付き不可!$E:$E,$D2874,条件付き不可!$C:$C,条件付き不可!$V$3)&gt;0,Q2874,SUMIFS(条件付き不可!$L:$L,条件付き不可!$E:$E,$D2874,条件付き不可!$C:$C,U$1))</f>
        <v>0</v>
      </c>
      <c r="V2874" s="66">
        <f>IF(COUNTIFS(条件付き不可!$E:$E,$D2874,条件付き不可!$C:$C,条件付き不可!$V$5)&gt;0,Q2874,IFERROR(VLOOKUP(D2874,条件付き不可!E:Y,21,0),0))</f>
        <v>0</v>
      </c>
    </row>
    <row r="2875" spans="1:22">
      <c r="A2875" s="53" t="str">
        <f t="shared" si="577"/>
        <v>087039</v>
      </c>
      <c r="B2875" s="53">
        <v>40</v>
      </c>
      <c r="C2875">
        <v>2874</v>
      </c>
      <c r="D2875">
        <v>87039</v>
      </c>
      <c r="E2875" t="s">
        <v>3047</v>
      </c>
      <c r="F2875" t="s">
        <v>1969</v>
      </c>
      <c r="G2875" t="str">
        <f>VLOOKUP(A2875,GIS!A:B,2,0)</f>
        <v>篠籠田　E</v>
      </c>
      <c r="H2875" t="s">
        <v>1932</v>
      </c>
      <c r="I2875" t="s">
        <v>2630</v>
      </c>
      <c r="J2875" s="66">
        <v>720</v>
      </c>
      <c r="K2875" s="66">
        <v>720</v>
      </c>
      <c r="L2875" s="66">
        <v>720</v>
      </c>
      <c r="M2875" s="66">
        <v>720</v>
      </c>
      <c r="N2875" s="66">
        <f>VLOOKUP(A2875,GIS!A:C,3,0)</f>
        <v>720</v>
      </c>
      <c r="O2875" s="66" t="str">
        <f t="shared" si="574"/>
        <v/>
      </c>
      <c r="P2875" s="66" t="str">
        <f t="shared" si="566"/>
        <v/>
      </c>
      <c r="Q2875" s="66">
        <f t="shared" si="575"/>
        <v>720</v>
      </c>
      <c r="R2875" s="66">
        <f t="shared" si="576"/>
        <v>720</v>
      </c>
      <c r="S2875" s="66">
        <f>Q2875-U2875-SUMIFS(条件付き不可!X:X,条件付き不可!E:E,D2875)</f>
        <v>720</v>
      </c>
      <c r="T2875" s="66">
        <f t="shared" si="567"/>
        <v>720</v>
      </c>
      <c r="U2875" s="66">
        <f>IF(COUNTIFS(条件付き不可!$E:$E,$D2875,条件付き不可!$C:$C,条件付き不可!$V$3)&gt;0,Q2875,SUMIFS(条件付き不可!$L:$L,条件付き不可!$E:$E,$D2875,条件付き不可!$C:$C,U$1))</f>
        <v>0</v>
      </c>
      <c r="V2875" s="66">
        <f>IF(COUNTIFS(条件付き不可!$E:$E,$D2875,条件付き不可!$C:$C,条件付き不可!$V$5)&gt;0,Q2875,IFERROR(VLOOKUP(D2875,条件付き不可!E:Y,21,0),0))</f>
        <v>0</v>
      </c>
    </row>
    <row r="2876" spans="1:22">
      <c r="A2876" s="53" t="str">
        <f t="shared" si="577"/>
        <v>087040</v>
      </c>
      <c r="B2876" s="53">
        <v>40</v>
      </c>
      <c r="C2876">
        <v>2875</v>
      </c>
      <c r="D2876">
        <v>87040</v>
      </c>
      <c r="E2876" t="s">
        <v>3047</v>
      </c>
      <c r="F2876" t="s">
        <v>1969</v>
      </c>
      <c r="G2876" t="str">
        <f>VLOOKUP(A2876,GIS!A:B,2,0)</f>
        <v>篠籠田 F　</v>
      </c>
      <c r="H2876" t="s">
        <v>1932</v>
      </c>
      <c r="I2876" t="s">
        <v>2630</v>
      </c>
      <c r="J2876" s="66">
        <v>615</v>
      </c>
      <c r="K2876" s="66">
        <v>615</v>
      </c>
      <c r="L2876" s="66">
        <v>615</v>
      </c>
      <c r="M2876" s="66">
        <v>615</v>
      </c>
      <c r="N2876" s="66">
        <f>VLOOKUP(A2876,GIS!A:C,3,0)</f>
        <v>615</v>
      </c>
      <c r="O2876" s="66" t="str">
        <f t="shared" si="574"/>
        <v/>
      </c>
      <c r="P2876" s="66" t="str">
        <f t="shared" si="566"/>
        <v/>
      </c>
      <c r="Q2876" s="66">
        <f t="shared" si="575"/>
        <v>615</v>
      </c>
      <c r="R2876" s="66">
        <f t="shared" si="576"/>
        <v>615</v>
      </c>
      <c r="S2876" s="66">
        <f>Q2876-U2876-SUMIFS(条件付き不可!X:X,条件付き不可!E:E,D2876)</f>
        <v>615</v>
      </c>
      <c r="T2876" s="66">
        <f t="shared" si="567"/>
        <v>615</v>
      </c>
      <c r="U2876" s="66">
        <f>IF(COUNTIFS(条件付き不可!$E:$E,$D2876,条件付き不可!$C:$C,条件付き不可!$V$3)&gt;0,Q2876,SUMIFS(条件付き不可!$L:$L,条件付き不可!$E:$E,$D2876,条件付き不可!$C:$C,U$1))</f>
        <v>0</v>
      </c>
      <c r="V2876" s="66">
        <f>IF(COUNTIFS(条件付き不可!$E:$E,$D2876,条件付き不可!$C:$C,条件付き不可!$V$5)&gt;0,Q2876,IFERROR(VLOOKUP(D2876,条件付き不可!E:Y,21,0),0))</f>
        <v>0</v>
      </c>
    </row>
    <row r="2877" spans="1:22">
      <c r="A2877" s="53" t="str">
        <f t="shared" si="577"/>
        <v>087041</v>
      </c>
      <c r="B2877" s="53">
        <v>40</v>
      </c>
      <c r="C2877">
        <v>2876</v>
      </c>
      <c r="D2877">
        <v>87041</v>
      </c>
      <c r="E2877" t="s">
        <v>3047</v>
      </c>
      <c r="F2877" t="s">
        <v>1969</v>
      </c>
      <c r="G2877" t="str">
        <f>VLOOKUP(A2877,GIS!A:B,2,0)</f>
        <v>篠籠田 G　</v>
      </c>
      <c r="H2877" t="s">
        <v>1932</v>
      </c>
      <c r="I2877" t="s">
        <v>2630</v>
      </c>
      <c r="J2877" s="66">
        <v>650</v>
      </c>
      <c r="K2877" s="66">
        <v>650</v>
      </c>
      <c r="L2877" s="66">
        <v>650</v>
      </c>
      <c r="M2877" s="66">
        <v>650</v>
      </c>
      <c r="N2877" s="66">
        <f>VLOOKUP(A2877,GIS!A:C,3,0)</f>
        <v>650</v>
      </c>
      <c r="O2877" s="66" t="str">
        <f t="shared" si="574"/>
        <v/>
      </c>
      <c r="P2877" s="66" t="str">
        <f t="shared" si="566"/>
        <v/>
      </c>
      <c r="Q2877" s="66">
        <f t="shared" si="575"/>
        <v>650</v>
      </c>
      <c r="R2877" s="66">
        <f t="shared" si="576"/>
        <v>650</v>
      </c>
      <c r="S2877" s="66">
        <f>Q2877-U2877-SUMIFS(条件付き不可!X:X,条件付き不可!E:E,D2877)</f>
        <v>650</v>
      </c>
      <c r="T2877" s="66">
        <f t="shared" si="567"/>
        <v>650</v>
      </c>
      <c r="U2877" s="66">
        <f>IF(COUNTIFS(条件付き不可!$E:$E,$D2877,条件付き不可!$C:$C,条件付き不可!$V$3)&gt;0,Q2877,SUMIFS(条件付き不可!$L:$L,条件付き不可!$E:$E,$D2877,条件付き不可!$C:$C,U$1))</f>
        <v>0</v>
      </c>
      <c r="V2877" s="66">
        <f>IF(COUNTIFS(条件付き不可!$E:$E,$D2877,条件付き不可!$C:$C,条件付き不可!$V$5)&gt;0,Q2877,IFERROR(VLOOKUP(D2877,条件付き不可!E:Y,21,0),0))</f>
        <v>0</v>
      </c>
    </row>
    <row r="2878" spans="1:22">
      <c r="A2878" s="53" t="str">
        <f t="shared" si="577"/>
        <v>087042</v>
      </c>
      <c r="B2878" s="53">
        <v>40</v>
      </c>
      <c r="C2878">
        <v>2877</v>
      </c>
      <c r="D2878">
        <v>87042</v>
      </c>
      <c r="E2878" t="s">
        <v>3047</v>
      </c>
      <c r="F2878" t="s">
        <v>1976</v>
      </c>
      <c r="G2878" t="str">
        <f>VLOOKUP(A2878,GIS!A:B,2,0)</f>
        <v>柏A</v>
      </c>
      <c r="H2878" t="s">
        <v>1932</v>
      </c>
      <c r="I2878" t="s">
        <v>2630</v>
      </c>
      <c r="J2878" s="66">
        <v>455</v>
      </c>
      <c r="K2878" s="66">
        <v>327</v>
      </c>
      <c r="L2878" s="66">
        <v>327</v>
      </c>
      <c r="M2878" s="66">
        <v>455</v>
      </c>
      <c r="N2878" s="66">
        <f>VLOOKUP(A2878,GIS!A:C,3,0)</f>
        <v>455</v>
      </c>
      <c r="O2878" s="66" t="str">
        <f t="shared" si="574"/>
        <v/>
      </c>
      <c r="P2878" s="66" t="str">
        <f t="shared" si="566"/>
        <v>✕</v>
      </c>
      <c r="Q2878" s="66">
        <f t="shared" si="575"/>
        <v>455</v>
      </c>
      <c r="R2878" s="66">
        <f t="shared" si="576"/>
        <v>327</v>
      </c>
      <c r="S2878" s="66">
        <f>Q2878-U2878-SUMIFS(条件付き不可!X:X,条件付き不可!E:E,D2878)</f>
        <v>327</v>
      </c>
      <c r="T2878" s="66">
        <f t="shared" si="567"/>
        <v>455</v>
      </c>
      <c r="U2878" s="66">
        <f>IF(COUNTIFS(条件付き不可!$E:$E,$D2878,条件付き不可!$C:$C,条件付き不可!$V$3)&gt;0,Q2878,SUMIFS(条件付き不可!$L:$L,条件付き不可!$E:$E,$D2878,条件付き不可!$C:$C,U$1))</f>
        <v>128</v>
      </c>
      <c r="V2878" s="66">
        <f>IF(COUNTIFS(条件付き不可!$E:$E,$D2878,条件付き不可!$C:$C,条件付き不可!$V$5)&gt;0,Q2878,IFERROR(VLOOKUP(D2878,条件付き不可!E:Y,21,0),0))</f>
        <v>0</v>
      </c>
    </row>
    <row r="2879" spans="1:22">
      <c r="A2879" s="53" t="str">
        <f t="shared" si="577"/>
        <v>087043</v>
      </c>
      <c r="B2879" s="53">
        <v>40</v>
      </c>
      <c r="C2879">
        <v>2878</v>
      </c>
      <c r="D2879">
        <v>87043</v>
      </c>
      <c r="E2879" t="s">
        <v>3047</v>
      </c>
      <c r="F2879" t="s">
        <v>1976</v>
      </c>
      <c r="G2879" t="str">
        <f>VLOOKUP(A2879,GIS!A:B,2,0)</f>
        <v>柏B</v>
      </c>
      <c r="H2879" t="s">
        <v>1932</v>
      </c>
      <c r="I2879" t="s">
        <v>2630</v>
      </c>
      <c r="J2879" s="66">
        <v>490</v>
      </c>
      <c r="K2879" s="66">
        <v>490</v>
      </c>
      <c r="L2879" s="66">
        <v>490</v>
      </c>
      <c r="M2879" s="66">
        <v>490</v>
      </c>
      <c r="N2879" s="66">
        <f>VLOOKUP(A2879,GIS!A:C,3,0)</f>
        <v>490</v>
      </c>
      <c r="O2879" s="66" t="str">
        <f t="shared" si="574"/>
        <v/>
      </c>
      <c r="P2879" s="66" t="str">
        <f t="shared" si="566"/>
        <v/>
      </c>
      <c r="Q2879" s="66">
        <f t="shared" si="575"/>
        <v>490</v>
      </c>
      <c r="R2879" s="66">
        <f t="shared" si="576"/>
        <v>490</v>
      </c>
      <c r="S2879" s="66">
        <f>Q2879-U2879-SUMIFS(条件付き不可!X:X,条件付き不可!E:E,D2879)</f>
        <v>490</v>
      </c>
      <c r="T2879" s="66">
        <f t="shared" si="567"/>
        <v>490</v>
      </c>
      <c r="U2879" s="66">
        <f>IF(COUNTIFS(条件付き不可!$E:$E,$D2879,条件付き不可!$C:$C,条件付き不可!$V$3)&gt;0,Q2879,SUMIFS(条件付き不可!$L:$L,条件付き不可!$E:$E,$D2879,条件付き不可!$C:$C,U$1))</f>
        <v>0</v>
      </c>
      <c r="V2879" s="66">
        <f>IF(COUNTIFS(条件付き不可!$E:$E,$D2879,条件付き不可!$C:$C,条件付き不可!$V$5)&gt;0,Q2879,IFERROR(VLOOKUP(D2879,条件付き不可!E:Y,21,0),0))</f>
        <v>0</v>
      </c>
    </row>
    <row r="2880" spans="1:22">
      <c r="A2880" s="53" t="str">
        <f t="shared" si="577"/>
        <v>087044</v>
      </c>
      <c r="B2880" s="53">
        <v>40</v>
      </c>
      <c r="C2880">
        <v>2879</v>
      </c>
      <c r="D2880">
        <v>87044</v>
      </c>
      <c r="E2880" t="s">
        <v>3047</v>
      </c>
      <c r="F2880" t="s">
        <v>1979</v>
      </c>
      <c r="G2880" t="str">
        <f>VLOOKUP(A2880,GIS!A:B,2,0)</f>
        <v>泉町</v>
      </c>
      <c r="H2880" t="s">
        <v>1932</v>
      </c>
      <c r="I2880" t="s">
        <v>2630</v>
      </c>
      <c r="J2880" s="66">
        <v>550</v>
      </c>
      <c r="K2880" s="66">
        <v>550</v>
      </c>
      <c r="L2880" s="66">
        <v>550</v>
      </c>
      <c r="M2880" s="66">
        <v>550</v>
      </c>
      <c r="N2880" s="66">
        <f>VLOOKUP(A2880,GIS!A:C,3,0)</f>
        <v>550</v>
      </c>
      <c r="O2880" s="66" t="str">
        <f t="shared" si="574"/>
        <v/>
      </c>
      <c r="P2880" s="66" t="str">
        <f t="shared" ref="P2880:P2941" si="578">IF(J2880=K2880,IF(J2880=L2880,"","✕"),"✕")</f>
        <v/>
      </c>
      <c r="Q2880" s="66">
        <f t="shared" si="575"/>
        <v>550</v>
      </c>
      <c r="R2880" s="66">
        <f t="shared" si="576"/>
        <v>550</v>
      </c>
      <c r="S2880" s="66">
        <f>Q2880-U2880-SUMIFS(条件付き不可!X:X,条件付き不可!E:E,D2880)</f>
        <v>550</v>
      </c>
      <c r="T2880" s="66">
        <f t="shared" si="567"/>
        <v>550</v>
      </c>
      <c r="U2880" s="66">
        <f>IF(COUNTIFS(条件付き不可!$E:$E,$D2880,条件付き不可!$C:$C,条件付き不可!$V$3)&gt;0,Q2880,SUMIFS(条件付き不可!$L:$L,条件付き不可!$E:$E,$D2880,条件付き不可!$C:$C,U$1))</f>
        <v>0</v>
      </c>
      <c r="V2880" s="66">
        <f>IF(COUNTIFS(条件付き不可!$E:$E,$D2880,条件付き不可!$C:$C,条件付き不可!$V$5)&gt;0,Q2880,IFERROR(VLOOKUP(D2880,条件付き不可!E:Y,21,0),0))</f>
        <v>0</v>
      </c>
    </row>
    <row r="2881" spans="1:22">
      <c r="A2881" s="53" t="str">
        <f t="shared" si="577"/>
        <v>087045</v>
      </c>
      <c r="B2881" s="53">
        <v>40</v>
      </c>
      <c r="C2881">
        <v>2880</v>
      </c>
      <c r="D2881">
        <v>87045</v>
      </c>
      <c r="E2881" t="s">
        <v>3047</v>
      </c>
      <c r="F2881" t="s">
        <v>1979</v>
      </c>
      <c r="G2881" t="str">
        <f>VLOOKUP(A2881,GIS!A:B,2,0)</f>
        <v>中央１</v>
      </c>
      <c r="H2881" t="s">
        <v>1932</v>
      </c>
      <c r="I2881" t="s">
        <v>2630</v>
      </c>
      <c r="J2881" s="66">
        <v>350</v>
      </c>
      <c r="K2881" s="66">
        <v>350</v>
      </c>
      <c r="L2881" s="66">
        <v>350</v>
      </c>
      <c r="M2881" s="66">
        <v>350</v>
      </c>
      <c r="N2881" s="66">
        <f>VLOOKUP(A2881,GIS!A:C,3,0)</f>
        <v>350</v>
      </c>
      <c r="O2881" s="66" t="str">
        <f t="shared" si="574"/>
        <v/>
      </c>
      <c r="P2881" s="66" t="str">
        <f t="shared" si="578"/>
        <v/>
      </c>
      <c r="Q2881" s="66">
        <f t="shared" si="575"/>
        <v>350</v>
      </c>
      <c r="R2881" s="66">
        <f t="shared" si="576"/>
        <v>350</v>
      </c>
      <c r="S2881" s="66">
        <f>Q2881-U2881-SUMIFS(条件付き不可!X:X,条件付き不可!E:E,D2881)</f>
        <v>350</v>
      </c>
      <c r="T2881" s="66">
        <f t="shared" si="567"/>
        <v>350</v>
      </c>
      <c r="U2881" s="66">
        <f>IF(COUNTIFS(条件付き不可!$E:$E,$D2881,条件付き不可!$C:$C,条件付き不可!$V$3)&gt;0,Q2881,SUMIFS(条件付き不可!$L:$L,条件付き不可!$E:$E,$D2881,条件付き不可!$C:$C,U$1))</f>
        <v>0</v>
      </c>
      <c r="V2881" s="66">
        <f>IF(COUNTIFS(条件付き不可!$E:$E,$D2881,条件付き不可!$C:$C,条件付き不可!$V$5)&gt;0,Q2881,IFERROR(VLOOKUP(D2881,条件付き不可!E:Y,21,0),0))</f>
        <v>0</v>
      </c>
    </row>
    <row r="2882" spans="1:22">
      <c r="A2882" s="53" t="str">
        <f t="shared" si="577"/>
        <v>087046</v>
      </c>
      <c r="B2882" s="53">
        <v>40</v>
      </c>
      <c r="C2882">
        <v>2881</v>
      </c>
      <c r="D2882">
        <v>87046</v>
      </c>
      <c r="E2882" t="s">
        <v>3047</v>
      </c>
      <c r="F2882" t="s">
        <v>1979</v>
      </c>
      <c r="G2882" t="str">
        <f>VLOOKUP(A2882,GIS!A:B,2,0)</f>
        <v>中央２A</v>
      </c>
      <c r="H2882" t="s">
        <v>1932</v>
      </c>
      <c r="I2882" t="s">
        <v>2630</v>
      </c>
      <c r="J2882" s="66">
        <v>400</v>
      </c>
      <c r="K2882" s="66">
        <v>400</v>
      </c>
      <c r="L2882" s="66">
        <v>400</v>
      </c>
      <c r="M2882" s="66">
        <v>400</v>
      </c>
      <c r="N2882" s="66">
        <f>VLOOKUP(A2882,GIS!A:C,3,0)</f>
        <v>400</v>
      </c>
      <c r="O2882" s="66" t="str">
        <f t="shared" si="574"/>
        <v/>
      </c>
      <c r="P2882" s="66" t="str">
        <f t="shared" si="578"/>
        <v/>
      </c>
      <c r="Q2882" s="66">
        <f t="shared" si="575"/>
        <v>400</v>
      </c>
      <c r="R2882" s="66">
        <f t="shared" si="576"/>
        <v>400</v>
      </c>
      <c r="S2882" s="66">
        <f>Q2882-U2882-SUMIFS(条件付き不可!X:X,条件付き不可!E:E,D2882)</f>
        <v>400</v>
      </c>
      <c r="T2882" s="66">
        <f t="shared" si="567"/>
        <v>400</v>
      </c>
      <c r="U2882" s="66">
        <f>IF(COUNTIFS(条件付き不可!$E:$E,$D2882,条件付き不可!$C:$C,条件付き不可!$V$3)&gt;0,Q2882,SUMIFS(条件付き不可!$L:$L,条件付き不可!$E:$E,$D2882,条件付き不可!$C:$C,U$1))</f>
        <v>0</v>
      </c>
      <c r="V2882" s="66">
        <f>IF(COUNTIFS(条件付き不可!$E:$E,$D2882,条件付き不可!$C:$C,条件付き不可!$V$5)&gt;0,Q2882,IFERROR(VLOOKUP(D2882,条件付き不可!E:Y,21,0),0))</f>
        <v>0</v>
      </c>
    </row>
    <row r="2883" spans="1:22">
      <c r="A2883" s="53" t="str">
        <f t="shared" si="577"/>
        <v>087082</v>
      </c>
      <c r="B2883" s="53">
        <v>40</v>
      </c>
      <c r="C2883">
        <v>2882</v>
      </c>
      <c r="D2883">
        <v>87082</v>
      </c>
      <c r="E2883" t="s">
        <v>3047</v>
      </c>
      <c r="F2883" t="s">
        <v>1979</v>
      </c>
      <c r="G2883" t="str">
        <f>VLOOKUP(A2883,GIS!A:B,2,0)</f>
        <v>中央2B</v>
      </c>
      <c r="H2883" t="s">
        <v>1932</v>
      </c>
      <c r="I2883" t="s">
        <v>2630</v>
      </c>
      <c r="J2883" s="66">
        <v>410</v>
      </c>
      <c r="K2883" s="66">
        <v>410</v>
      </c>
      <c r="L2883" s="66">
        <v>410</v>
      </c>
      <c r="M2883" s="66">
        <v>410</v>
      </c>
      <c r="N2883" s="66">
        <f>VLOOKUP(A2883,GIS!A:C,3,0)</f>
        <v>410</v>
      </c>
      <c r="O2883" s="66" t="str">
        <f t="shared" si="574"/>
        <v/>
      </c>
      <c r="P2883" s="66" t="str">
        <f t="shared" si="578"/>
        <v/>
      </c>
      <c r="Q2883" s="66">
        <f t="shared" si="575"/>
        <v>410</v>
      </c>
      <c r="R2883" s="66">
        <f t="shared" si="576"/>
        <v>410</v>
      </c>
      <c r="S2883" s="66">
        <f>Q2883-U2883-SUMIFS(条件付き不可!X:X,条件付き不可!E:E,D2883)</f>
        <v>410</v>
      </c>
      <c r="T2883" s="66">
        <f t="shared" si="567"/>
        <v>410</v>
      </c>
      <c r="U2883" s="66">
        <f>IF(COUNTIFS(条件付き不可!$E:$E,$D2883,条件付き不可!$C:$C,条件付き不可!$V$3)&gt;0,Q2883,SUMIFS(条件付き不可!$L:$L,条件付き不可!$E:$E,$D2883,条件付き不可!$C:$C,U$1))</f>
        <v>0</v>
      </c>
      <c r="V2883" s="66">
        <f>IF(COUNTIFS(条件付き不可!$E:$E,$D2883,条件付き不可!$C:$C,条件付き不可!$V$5)&gt;0,Q2883,IFERROR(VLOOKUP(D2883,条件付き不可!E:Y,21,0),0))</f>
        <v>0</v>
      </c>
    </row>
    <row r="2884" spans="1:22">
      <c r="A2884" s="53" t="str">
        <f t="shared" si="577"/>
        <v>087047</v>
      </c>
      <c r="B2884" s="53">
        <v>40</v>
      </c>
      <c r="C2884">
        <v>2883</v>
      </c>
      <c r="D2884">
        <v>87047</v>
      </c>
      <c r="E2884" t="s">
        <v>3047</v>
      </c>
      <c r="F2884" t="s">
        <v>1983</v>
      </c>
      <c r="G2884" t="str">
        <f>VLOOKUP(A2884,GIS!A:B,2,0)</f>
        <v>千代田１</v>
      </c>
      <c r="H2884" t="s">
        <v>1932</v>
      </c>
      <c r="I2884" t="s">
        <v>2630</v>
      </c>
      <c r="J2884" s="66">
        <v>720</v>
      </c>
      <c r="K2884" s="66">
        <v>670</v>
      </c>
      <c r="L2884" s="66">
        <v>670</v>
      </c>
      <c r="M2884" s="66">
        <v>720</v>
      </c>
      <c r="N2884" s="66">
        <f>VLOOKUP(A2884,GIS!A:C,3,0)</f>
        <v>720</v>
      </c>
      <c r="O2884" s="66" t="str">
        <f t="shared" si="574"/>
        <v/>
      </c>
      <c r="P2884" s="66" t="str">
        <f t="shared" si="578"/>
        <v>✕</v>
      </c>
      <c r="Q2884" s="66">
        <f t="shared" si="575"/>
        <v>720</v>
      </c>
      <c r="R2884" s="66">
        <f t="shared" si="576"/>
        <v>670</v>
      </c>
      <c r="S2884" s="66">
        <f>Q2884-U2884-SUMIFS(条件付き不可!X:X,条件付き不可!E:E,D2884)</f>
        <v>670</v>
      </c>
      <c r="T2884" s="66">
        <f t="shared" si="567"/>
        <v>720</v>
      </c>
      <c r="U2884" s="66">
        <f>IF(COUNTIFS(条件付き不可!$E:$E,$D2884,条件付き不可!$C:$C,条件付き不可!$V$3)&gt;0,Q2884,SUMIFS(条件付き不可!$L:$L,条件付き不可!$E:$E,$D2884,条件付き不可!$C:$C,U$1))</f>
        <v>50</v>
      </c>
      <c r="V2884" s="66">
        <f>IF(COUNTIFS(条件付き不可!$E:$E,$D2884,条件付き不可!$C:$C,条件付き不可!$V$5)&gt;0,Q2884,IFERROR(VLOOKUP(D2884,条件付き不可!E:Y,21,0),0))</f>
        <v>0</v>
      </c>
    </row>
    <row r="2885" spans="1:22">
      <c r="A2885" s="53" t="str">
        <f t="shared" si="577"/>
        <v>087048</v>
      </c>
      <c r="B2885" s="53">
        <v>40</v>
      </c>
      <c r="C2885">
        <v>2884</v>
      </c>
      <c r="D2885">
        <v>87048</v>
      </c>
      <c r="E2885" t="s">
        <v>3047</v>
      </c>
      <c r="F2885" t="s">
        <v>1983</v>
      </c>
      <c r="G2885" t="str">
        <f>VLOOKUP(A2885,GIS!A:B,2,0)</f>
        <v>千代田２</v>
      </c>
      <c r="H2885" t="s">
        <v>1932</v>
      </c>
      <c r="I2885" t="s">
        <v>2630</v>
      </c>
      <c r="J2885" s="66">
        <v>560</v>
      </c>
      <c r="K2885" s="66">
        <v>560</v>
      </c>
      <c r="L2885" s="66">
        <v>560</v>
      </c>
      <c r="M2885" s="66">
        <v>560</v>
      </c>
      <c r="N2885" s="66">
        <f>VLOOKUP(A2885,GIS!A:C,3,0)</f>
        <v>560</v>
      </c>
      <c r="O2885" s="66" t="str">
        <f t="shared" si="574"/>
        <v/>
      </c>
      <c r="P2885" s="66" t="str">
        <f t="shared" si="578"/>
        <v/>
      </c>
      <c r="Q2885" s="66">
        <f t="shared" si="575"/>
        <v>560</v>
      </c>
      <c r="R2885" s="66">
        <f t="shared" si="576"/>
        <v>560</v>
      </c>
      <c r="S2885" s="66">
        <f>Q2885-U2885-SUMIFS(条件付き不可!X:X,条件付き不可!E:E,D2885)</f>
        <v>560</v>
      </c>
      <c r="T2885" s="66">
        <f t="shared" si="567"/>
        <v>560</v>
      </c>
      <c r="U2885" s="66">
        <f>IF(COUNTIFS(条件付き不可!$E:$E,$D2885,条件付き不可!$C:$C,条件付き不可!$V$3)&gt;0,Q2885,SUMIFS(条件付き不可!$L:$L,条件付き不可!$E:$E,$D2885,条件付き不可!$C:$C,U$1))</f>
        <v>0</v>
      </c>
      <c r="V2885" s="66">
        <f>IF(COUNTIFS(条件付き不可!$E:$E,$D2885,条件付き不可!$C:$C,条件付き不可!$V$5)&gt;0,Q2885,IFERROR(VLOOKUP(D2885,条件付き不可!E:Y,21,0),0))</f>
        <v>0</v>
      </c>
    </row>
    <row r="2886" spans="1:22">
      <c r="A2886" s="53" t="str">
        <f t="shared" si="577"/>
        <v>087049</v>
      </c>
      <c r="B2886" s="53">
        <v>40</v>
      </c>
      <c r="C2886">
        <v>2885</v>
      </c>
      <c r="D2886">
        <v>87049</v>
      </c>
      <c r="E2886" t="s">
        <v>3047</v>
      </c>
      <c r="F2886" t="s">
        <v>1983</v>
      </c>
      <c r="G2886" t="str">
        <f>VLOOKUP(A2886,GIS!A:B,2,0)</f>
        <v>千代田３</v>
      </c>
      <c r="H2886" t="s">
        <v>1932</v>
      </c>
      <c r="I2886" t="s">
        <v>2630</v>
      </c>
      <c r="J2886" s="66">
        <v>360</v>
      </c>
      <c r="K2886" s="66">
        <v>360</v>
      </c>
      <c r="L2886" s="66">
        <v>360</v>
      </c>
      <c r="M2886" s="66">
        <v>360</v>
      </c>
      <c r="N2886" s="66">
        <f>VLOOKUP(A2886,GIS!A:C,3,0)</f>
        <v>360</v>
      </c>
      <c r="O2886" s="66" t="str">
        <f t="shared" si="574"/>
        <v/>
      </c>
      <c r="P2886" s="66" t="str">
        <f t="shared" si="578"/>
        <v/>
      </c>
      <c r="Q2886" s="66">
        <f t="shared" si="575"/>
        <v>360</v>
      </c>
      <c r="R2886" s="66">
        <f t="shared" si="576"/>
        <v>360</v>
      </c>
      <c r="S2886" s="66">
        <f>Q2886-U2886-SUMIFS(条件付き不可!X:X,条件付き不可!E:E,D2886)</f>
        <v>360</v>
      </c>
      <c r="T2886" s="66">
        <f t="shared" si="567"/>
        <v>360</v>
      </c>
      <c r="U2886" s="66">
        <f>IF(COUNTIFS(条件付き不可!$E:$E,$D2886,条件付き不可!$C:$C,条件付き不可!$V$3)&gt;0,Q2886,SUMIFS(条件付き不可!$L:$L,条件付き不可!$E:$E,$D2886,条件付き不可!$C:$C,U$1))</f>
        <v>0</v>
      </c>
      <c r="V2886" s="66">
        <f>IF(COUNTIFS(条件付き不可!$E:$E,$D2886,条件付き不可!$C:$C,条件付き不可!$V$5)&gt;0,Q2886,IFERROR(VLOOKUP(D2886,条件付き不可!E:Y,21,0),0))</f>
        <v>0</v>
      </c>
    </row>
    <row r="2887" spans="1:22">
      <c r="A2887" s="53" t="str">
        <f t="shared" si="577"/>
        <v>087050</v>
      </c>
      <c r="B2887" s="53">
        <v>40</v>
      </c>
      <c r="C2887">
        <v>2886</v>
      </c>
      <c r="D2887">
        <v>87050</v>
      </c>
      <c r="E2887" t="s">
        <v>3047</v>
      </c>
      <c r="F2887" t="s">
        <v>1987</v>
      </c>
      <c r="G2887" t="str">
        <f>VLOOKUP(A2887,GIS!A:B,2,0)</f>
        <v>富里１</v>
      </c>
      <c r="H2887" t="s">
        <v>1932</v>
      </c>
      <c r="I2887" t="s">
        <v>2630</v>
      </c>
      <c r="J2887" s="66">
        <v>435</v>
      </c>
      <c r="K2887" s="66">
        <v>435</v>
      </c>
      <c r="L2887" s="66">
        <v>435</v>
      </c>
      <c r="M2887" s="66">
        <v>435</v>
      </c>
      <c r="N2887" s="66">
        <f>VLOOKUP(A2887,GIS!A:C,3,0)</f>
        <v>435</v>
      </c>
      <c r="O2887" s="66" t="str">
        <f t="shared" si="574"/>
        <v/>
      </c>
      <c r="P2887" s="66" t="str">
        <f t="shared" si="578"/>
        <v/>
      </c>
      <c r="Q2887" s="66">
        <f t="shared" si="575"/>
        <v>435</v>
      </c>
      <c r="R2887" s="66">
        <f t="shared" si="576"/>
        <v>435</v>
      </c>
      <c r="S2887" s="66">
        <f>Q2887-U2887-SUMIFS(条件付き不可!X:X,条件付き不可!E:E,D2887)</f>
        <v>435</v>
      </c>
      <c r="T2887" s="66">
        <f t="shared" si="567"/>
        <v>435</v>
      </c>
      <c r="U2887" s="66">
        <f>IF(COUNTIFS(条件付き不可!$E:$E,$D2887,条件付き不可!$C:$C,条件付き不可!$V$3)&gt;0,Q2887,SUMIFS(条件付き不可!$L:$L,条件付き不可!$E:$E,$D2887,条件付き不可!$C:$C,U$1))</f>
        <v>0</v>
      </c>
      <c r="V2887" s="66">
        <f>IF(COUNTIFS(条件付き不可!$E:$E,$D2887,条件付き不可!$C:$C,条件付き不可!$V$5)&gt;0,Q2887,IFERROR(VLOOKUP(D2887,条件付き不可!E:Y,21,0),0))</f>
        <v>0</v>
      </c>
    </row>
    <row r="2888" spans="1:22">
      <c r="A2888" s="53" t="str">
        <f t="shared" si="577"/>
        <v>087051</v>
      </c>
      <c r="B2888" s="53">
        <v>40</v>
      </c>
      <c r="C2888">
        <v>2887</v>
      </c>
      <c r="D2888">
        <v>87051</v>
      </c>
      <c r="E2888" t="s">
        <v>3047</v>
      </c>
      <c r="F2888" t="s">
        <v>1987</v>
      </c>
      <c r="G2888" t="str">
        <f>VLOOKUP(A2888,GIS!A:B,2,0)</f>
        <v>富里２</v>
      </c>
      <c r="H2888" t="s">
        <v>1932</v>
      </c>
      <c r="I2888" t="s">
        <v>2630</v>
      </c>
      <c r="J2888" s="66">
        <v>470</v>
      </c>
      <c r="K2888" s="66">
        <v>470</v>
      </c>
      <c r="L2888" s="66">
        <v>470</v>
      </c>
      <c r="M2888" s="66">
        <v>470</v>
      </c>
      <c r="N2888" s="66">
        <f>VLOOKUP(A2888,GIS!A:C,3,0)</f>
        <v>470</v>
      </c>
      <c r="O2888" s="66" t="str">
        <f t="shared" si="574"/>
        <v/>
      </c>
      <c r="P2888" s="66" t="str">
        <f t="shared" si="578"/>
        <v/>
      </c>
      <c r="Q2888" s="66">
        <f t="shared" si="575"/>
        <v>470</v>
      </c>
      <c r="R2888" s="66">
        <f t="shared" si="576"/>
        <v>470</v>
      </c>
      <c r="S2888" s="66">
        <f>Q2888-U2888-SUMIFS(条件付き不可!X:X,条件付き不可!E:E,D2888)</f>
        <v>470</v>
      </c>
      <c r="T2888" s="66">
        <f t="shared" si="567"/>
        <v>470</v>
      </c>
      <c r="U2888" s="66">
        <f>IF(COUNTIFS(条件付き不可!$E:$E,$D2888,条件付き不可!$C:$C,条件付き不可!$V$3)&gt;0,Q2888,SUMIFS(条件付き不可!$L:$L,条件付き不可!$E:$E,$D2888,条件付き不可!$C:$C,U$1))</f>
        <v>0</v>
      </c>
      <c r="V2888" s="66">
        <f>IF(COUNTIFS(条件付き不可!$E:$E,$D2888,条件付き不可!$C:$C,条件付き不可!$V$5)&gt;0,Q2888,IFERROR(VLOOKUP(D2888,条件付き不可!E:Y,21,0),0))</f>
        <v>0</v>
      </c>
    </row>
    <row r="2889" spans="1:22">
      <c r="A2889" s="53" t="str">
        <f t="shared" si="577"/>
        <v>087052</v>
      </c>
      <c r="B2889" s="53">
        <v>40</v>
      </c>
      <c r="C2889">
        <v>2888</v>
      </c>
      <c r="D2889">
        <v>87052</v>
      </c>
      <c r="E2889" t="s">
        <v>3047</v>
      </c>
      <c r="F2889" t="s">
        <v>1990</v>
      </c>
      <c r="G2889" t="str">
        <f>VLOOKUP(A2889,GIS!A:B,2,0)</f>
        <v>若葉町</v>
      </c>
      <c r="H2889" t="s">
        <v>1932</v>
      </c>
      <c r="I2889" t="s">
        <v>2630</v>
      </c>
      <c r="J2889" s="66">
        <v>400</v>
      </c>
      <c r="K2889" s="66">
        <v>400</v>
      </c>
      <c r="L2889" s="66">
        <v>400</v>
      </c>
      <c r="M2889" s="66">
        <v>400</v>
      </c>
      <c r="N2889" s="66">
        <f>VLOOKUP(A2889,GIS!A:C,3,0)</f>
        <v>400</v>
      </c>
      <c r="O2889" s="66" t="str">
        <f t="shared" si="574"/>
        <v/>
      </c>
      <c r="P2889" s="66" t="str">
        <f t="shared" si="578"/>
        <v/>
      </c>
      <c r="Q2889" s="66">
        <f t="shared" si="575"/>
        <v>400</v>
      </c>
      <c r="R2889" s="66">
        <f t="shared" si="576"/>
        <v>400</v>
      </c>
      <c r="S2889" s="66">
        <f>Q2889-U2889-SUMIFS(条件付き不可!X:X,条件付き不可!E:E,D2889)</f>
        <v>400</v>
      </c>
      <c r="T2889" s="66">
        <f t="shared" ref="T2889:T2950" si="579">Q2889-V2889</f>
        <v>400</v>
      </c>
      <c r="U2889" s="66">
        <f>IF(COUNTIFS(条件付き不可!$E:$E,$D2889,条件付き不可!$C:$C,条件付き不可!$V$3)&gt;0,Q2889,SUMIFS(条件付き不可!$L:$L,条件付き不可!$E:$E,$D2889,条件付き不可!$C:$C,U$1))</f>
        <v>0</v>
      </c>
      <c r="V2889" s="66">
        <f>IF(COUNTIFS(条件付き不可!$E:$E,$D2889,条件付き不可!$C:$C,条件付き不可!$V$5)&gt;0,Q2889,IFERROR(VLOOKUP(D2889,条件付き不可!E:Y,21,0),0))</f>
        <v>0</v>
      </c>
    </row>
    <row r="2890" spans="1:22">
      <c r="A2890" s="53" t="str">
        <f t="shared" si="577"/>
        <v>087053</v>
      </c>
      <c r="B2890" s="53">
        <v>40</v>
      </c>
      <c r="C2890">
        <v>2889</v>
      </c>
      <c r="D2890">
        <v>87053</v>
      </c>
      <c r="E2890" t="s">
        <v>3047</v>
      </c>
      <c r="F2890" t="s">
        <v>1990</v>
      </c>
      <c r="G2890" t="str">
        <f>VLOOKUP(A2890,GIS!A:B,2,0)</f>
        <v>緑ヶ丘</v>
      </c>
      <c r="H2890" t="s">
        <v>1932</v>
      </c>
      <c r="I2890" t="s">
        <v>2630</v>
      </c>
      <c r="J2890" s="66">
        <v>510</v>
      </c>
      <c r="K2890" s="66">
        <v>510</v>
      </c>
      <c r="L2890" s="66">
        <v>510</v>
      </c>
      <c r="M2890" s="66">
        <v>510</v>
      </c>
      <c r="N2890" s="66">
        <f>VLOOKUP(A2890,GIS!A:C,3,0)</f>
        <v>510</v>
      </c>
      <c r="O2890" s="66" t="str">
        <f t="shared" si="574"/>
        <v/>
      </c>
      <c r="P2890" s="66" t="str">
        <f t="shared" si="578"/>
        <v/>
      </c>
      <c r="Q2890" s="66">
        <f t="shared" si="575"/>
        <v>510</v>
      </c>
      <c r="R2890" s="66">
        <f t="shared" si="576"/>
        <v>510</v>
      </c>
      <c r="S2890" s="66">
        <f>Q2890-U2890-SUMIFS(条件付き不可!X:X,条件付き不可!E:E,D2890)</f>
        <v>510</v>
      </c>
      <c r="T2890" s="66">
        <f t="shared" si="579"/>
        <v>510</v>
      </c>
      <c r="U2890" s="66">
        <f>IF(COUNTIFS(条件付き不可!$E:$E,$D2890,条件付き不可!$C:$C,条件付き不可!$V$3)&gt;0,Q2890,SUMIFS(条件付き不可!$L:$L,条件付き不可!$E:$E,$D2890,条件付き不可!$C:$C,U$1))</f>
        <v>0</v>
      </c>
      <c r="V2890" s="66">
        <f>IF(COUNTIFS(条件付き不可!$E:$E,$D2890,条件付き不可!$C:$C,条件付き不可!$V$5)&gt;0,Q2890,IFERROR(VLOOKUP(D2890,条件付き不可!E:Y,21,0),0))</f>
        <v>0</v>
      </c>
    </row>
    <row r="2891" spans="1:22">
      <c r="A2891" s="53" t="str">
        <f t="shared" si="577"/>
        <v>087054</v>
      </c>
      <c r="B2891" s="53">
        <v>40</v>
      </c>
      <c r="C2891">
        <v>2890</v>
      </c>
      <c r="D2891">
        <v>87054</v>
      </c>
      <c r="E2891" t="s">
        <v>3047</v>
      </c>
      <c r="F2891" t="s">
        <v>1993</v>
      </c>
      <c r="G2891" t="str">
        <f>VLOOKUP(A2891,GIS!A:B,2,0)</f>
        <v>東上町</v>
      </c>
      <c r="H2891" t="s">
        <v>1932</v>
      </c>
      <c r="I2891" t="s">
        <v>2630</v>
      </c>
      <c r="J2891" s="66">
        <v>645</v>
      </c>
      <c r="K2891" s="66">
        <v>645</v>
      </c>
      <c r="L2891" s="66">
        <v>645</v>
      </c>
      <c r="M2891" s="66">
        <v>645</v>
      </c>
      <c r="N2891" s="66">
        <f>VLOOKUP(A2891,GIS!A:C,3,0)</f>
        <v>645</v>
      </c>
      <c r="O2891" s="66" t="str">
        <f t="shared" si="574"/>
        <v/>
      </c>
      <c r="P2891" s="66" t="str">
        <f t="shared" si="578"/>
        <v/>
      </c>
      <c r="Q2891" s="66">
        <f t="shared" si="575"/>
        <v>645</v>
      </c>
      <c r="R2891" s="66">
        <f t="shared" si="576"/>
        <v>645</v>
      </c>
      <c r="S2891" s="66">
        <f>Q2891-U2891-SUMIFS(条件付き不可!X:X,条件付き不可!E:E,D2891)</f>
        <v>645</v>
      </c>
      <c r="T2891" s="66">
        <f t="shared" si="579"/>
        <v>645</v>
      </c>
      <c r="U2891" s="66">
        <f>IF(COUNTIFS(条件付き不可!$E:$E,$D2891,条件付き不可!$C:$C,条件付き不可!$V$3)&gt;0,Q2891,SUMIFS(条件付き不可!$L:$L,条件付き不可!$E:$E,$D2891,条件付き不可!$C:$C,U$1))</f>
        <v>0</v>
      </c>
      <c r="V2891" s="66">
        <f>IF(COUNTIFS(条件付き不可!$E:$E,$D2891,条件付き不可!$C:$C,条件付き不可!$V$5)&gt;0,Q2891,IFERROR(VLOOKUP(D2891,条件付き不可!E:Y,21,0),0))</f>
        <v>0</v>
      </c>
    </row>
    <row r="2892" spans="1:22">
      <c r="A2892" s="53" t="str">
        <f t="shared" si="577"/>
        <v>087055</v>
      </c>
      <c r="B2892" s="53">
        <v>40</v>
      </c>
      <c r="C2892">
        <v>2891</v>
      </c>
      <c r="D2892">
        <v>87055</v>
      </c>
      <c r="E2892" t="s">
        <v>3047</v>
      </c>
      <c r="F2892" t="s">
        <v>1993</v>
      </c>
      <c r="G2892" t="str">
        <f>VLOOKUP(A2892,GIS!A:B,2,0)</f>
        <v>桜台</v>
      </c>
      <c r="H2892" t="s">
        <v>1932</v>
      </c>
      <c r="I2892" t="s">
        <v>2630</v>
      </c>
      <c r="J2892" s="66">
        <v>710</v>
      </c>
      <c r="K2892" s="66">
        <v>710</v>
      </c>
      <c r="L2892" s="66">
        <v>710</v>
      </c>
      <c r="M2892" s="66">
        <v>710</v>
      </c>
      <c r="N2892" s="66">
        <f>VLOOKUP(A2892,GIS!A:C,3,0)</f>
        <v>710</v>
      </c>
      <c r="O2892" s="66" t="str">
        <f t="shared" si="574"/>
        <v/>
      </c>
      <c r="P2892" s="66" t="str">
        <f t="shared" si="578"/>
        <v/>
      </c>
      <c r="Q2892" s="66">
        <f t="shared" si="575"/>
        <v>710</v>
      </c>
      <c r="R2892" s="66">
        <f t="shared" si="576"/>
        <v>710</v>
      </c>
      <c r="S2892" s="66">
        <f>Q2892-U2892-SUMIFS(条件付き不可!X:X,条件付き不可!E:E,D2892)</f>
        <v>710</v>
      </c>
      <c r="T2892" s="66">
        <f t="shared" si="579"/>
        <v>710</v>
      </c>
      <c r="U2892" s="66">
        <f>IF(COUNTIFS(条件付き不可!$E:$E,$D2892,条件付き不可!$C:$C,条件付き不可!$V$3)&gt;0,Q2892,SUMIFS(条件付き不可!$L:$L,条件付き不可!$E:$E,$D2892,条件付き不可!$C:$C,U$1))</f>
        <v>0</v>
      </c>
      <c r="V2892" s="66">
        <f>IF(COUNTIFS(条件付き不可!$E:$E,$D2892,条件付き不可!$C:$C,条件付き不可!$V$5)&gt;0,Q2892,IFERROR(VLOOKUP(D2892,条件付き不可!E:Y,21,0),0))</f>
        <v>0</v>
      </c>
    </row>
    <row r="2893" spans="1:22">
      <c r="A2893" s="53" t="str">
        <f t="shared" si="577"/>
        <v>087056</v>
      </c>
      <c r="B2893" s="53">
        <v>40</v>
      </c>
      <c r="C2893">
        <v>2892</v>
      </c>
      <c r="D2893">
        <v>87056</v>
      </c>
      <c r="E2893" t="s">
        <v>3047</v>
      </c>
      <c r="F2893" t="s">
        <v>1995</v>
      </c>
      <c r="G2893" t="str">
        <f>VLOOKUP(A2893,GIS!A:B,2,0)</f>
        <v>東１</v>
      </c>
      <c r="H2893" t="s">
        <v>1932</v>
      </c>
      <c r="I2893" t="s">
        <v>2630</v>
      </c>
      <c r="J2893" s="66">
        <v>610</v>
      </c>
      <c r="K2893" s="66">
        <v>610</v>
      </c>
      <c r="L2893" s="66">
        <v>610</v>
      </c>
      <c r="M2893" s="66">
        <v>610</v>
      </c>
      <c r="N2893" s="66">
        <f>VLOOKUP(A2893,GIS!A:C,3,0)</f>
        <v>610</v>
      </c>
      <c r="O2893" s="66" t="str">
        <f t="shared" si="574"/>
        <v/>
      </c>
      <c r="P2893" s="66" t="str">
        <f t="shared" si="578"/>
        <v/>
      </c>
      <c r="Q2893" s="66">
        <f t="shared" si="575"/>
        <v>610</v>
      </c>
      <c r="R2893" s="66">
        <f t="shared" si="576"/>
        <v>610</v>
      </c>
      <c r="S2893" s="66">
        <f>Q2893-U2893-SUMIFS(条件付き不可!X:X,条件付き不可!E:E,D2893)</f>
        <v>610</v>
      </c>
      <c r="T2893" s="66">
        <f t="shared" si="579"/>
        <v>610</v>
      </c>
      <c r="U2893" s="66">
        <f>IF(COUNTIFS(条件付き不可!$E:$E,$D2893,条件付き不可!$C:$C,条件付き不可!$V$3)&gt;0,Q2893,SUMIFS(条件付き不可!$L:$L,条件付き不可!$E:$E,$D2893,条件付き不可!$C:$C,U$1))</f>
        <v>0</v>
      </c>
      <c r="V2893" s="66">
        <f>IF(COUNTIFS(条件付き不可!$E:$E,$D2893,条件付き不可!$C:$C,条件付き不可!$V$5)&gt;0,Q2893,IFERROR(VLOOKUP(D2893,条件付き不可!E:Y,21,0),0))</f>
        <v>0</v>
      </c>
    </row>
    <row r="2894" spans="1:22">
      <c r="A2894" s="53" t="str">
        <f t="shared" si="577"/>
        <v>087057</v>
      </c>
      <c r="B2894" s="53">
        <v>40</v>
      </c>
      <c r="C2894">
        <v>2893</v>
      </c>
      <c r="D2894">
        <v>87057</v>
      </c>
      <c r="E2894" t="s">
        <v>3047</v>
      </c>
      <c r="F2894" t="s">
        <v>1995</v>
      </c>
      <c r="G2894" t="str">
        <f>VLOOKUP(A2894,GIS!A:B,2,0)</f>
        <v>東２</v>
      </c>
      <c r="H2894" t="s">
        <v>1932</v>
      </c>
      <c r="I2894" t="s">
        <v>2630</v>
      </c>
      <c r="J2894" s="66">
        <v>410</v>
      </c>
      <c r="K2894" s="66">
        <v>410</v>
      </c>
      <c r="L2894" s="66">
        <v>410</v>
      </c>
      <c r="M2894" s="66">
        <v>410</v>
      </c>
      <c r="N2894" s="66">
        <f>VLOOKUP(A2894,GIS!A:C,3,0)</f>
        <v>410</v>
      </c>
      <c r="O2894" s="66" t="str">
        <f t="shared" si="574"/>
        <v/>
      </c>
      <c r="P2894" s="66" t="str">
        <f t="shared" si="578"/>
        <v/>
      </c>
      <c r="Q2894" s="66">
        <f t="shared" si="575"/>
        <v>410</v>
      </c>
      <c r="R2894" s="66">
        <f t="shared" si="576"/>
        <v>410</v>
      </c>
      <c r="S2894" s="66">
        <f>Q2894-U2894-SUMIFS(条件付き不可!X:X,条件付き不可!E:E,D2894)</f>
        <v>410</v>
      </c>
      <c r="T2894" s="66">
        <f t="shared" si="579"/>
        <v>410</v>
      </c>
      <c r="U2894" s="66">
        <f>IF(COUNTIFS(条件付き不可!$E:$E,$D2894,条件付き不可!$C:$C,条件付き不可!$V$3)&gt;0,Q2894,SUMIFS(条件付き不可!$L:$L,条件付き不可!$E:$E,$D2894,条件付き不可!$C:$C,U$1))</f>
        <v>0</v>
      </c>
      <c r="V2894" s="66">
        <f>IF(COUNTIFS(条件付き不可!$E:$E,$D2894,条件付き不可!$C:$C,条件付き不可!$V$5)&gt;0,Q2894,IFERROR(VLOOKUP(D2894,条件付き不可!E:Y,21,0),0))</f>
        <v>0</v>
      </c>
    </row>
    <row r="2895" spans="1:22">
      <c r="A2895" s="53" t="str">
        <f t="shared" si="577"/>
        <v>087058</v>
      </c>
      <c r="B2895" s="53">
        <v>40</v>
      </c>
      <c r="C2895">
        <v>2894</v>
      </c>
      <c r="D2895">
        <v>87058</v>
      </c>
      <c r="E2895" t="s">
        <v>3047</v>
      </c>
      <c r="F2895" t="s">
        <v>1995</v>
      </c>
      <c r="G2895" t="str">
        <f>VLOOKUP(A2895,GIS!A:B,2,0)</f>
        <v>東３</v>
      </c>
      <c r="H2895" t="s">
        <v>1932</v>
      </c>
      <c r="I2895" t="s">
        <v>2630</v>
      </c>
      <c r="J2895" s="66">
        <v>415</v>
      </c>
      <c r="K2895" s="66">
        <v>415</v>
      </c>
      <c r="L2895" s="66">
        <v>415</v>
      </c>
      <c r="M2895" s="66">
        <v>415</v>
      </c>
      <c r="N2895" s="66">
        <f>VLOOKUP(A2895,GIS!A:C,3,0)</f>
        <v>415</v>
      </c>
      <c r="O2895" s="66" t="str">
        <f t="shared" si="574"/>
        <v/>
      </c>
      <c r="P2895" s="66" t="str">
        <f t="shared" si="578"/>
        <v/>
      </c>
      <c r="Q2895" s="66">
        <f t="shared" si="575"/>
        <v>415</v>
      </c>
      <c r="R2895" s="66">
        <f t="shared" si="576"/>
        <v>415</v>
      </c>
      <c r="S2895" s="66">
        <f>Q2895-U2895-SUMIFS(条件付き不可!X:X,条件付き不可!E:E,D2895)</f>
        <v>415</v>
      </c>
      <c r="T2895" s="66">
        <f t="shared" si="579"/>
        <v>415</v>
      </c>
      <c r="U2895" s="66">
        <f>IF(COUNTIFS(条件付き不可!$E:$E,$D2895,条件付き不可!$C:$C,条件付き不可!$V$3)&gt;0,Q2895,SUMIFS(条件付き不可!$L:$L,条件付き不可!$E:$E,$D2895,条件付き不可!$C:$C,U$1))</f>
        <v>0</v>
      </c>
      <c r="V2895" s="66">
        <f>IF(COUNTIFS(条件付き不可!$E:$E,$D2895,条件付き不可!$C:$C,条件付き不可!$V$5)&gt;0,Q2895,IFERROR(VLOOKUP(D2895,条件付き不可!E:Y,21,0),0))</f>
        <v>0</v>
      </c>
    </row>
    <row r="2896" spans="1:22">
      <c r="A2896" s="53" t="str">
        <f t="shared" si="577"/>
        <v>087059</v>
      </c>
      <c r="B2896" s="53">
        <v>40</v>
      </c>
      <c r="C2896">
        <v>2895</v>
      </c>
      <c r="D2896">
        <v>87059</v>
      </c>
      <c r="E2896" t="s">
        <v>3047</v>
      </c>
      <c r="F2896" t="s">
        <v>1999</v>
      </c>
      <c r="G2896" t="str">
        <f>VLOOKUP(A2896,GIS!A:B,2,0)</f>
        <v>大塚町</v>
      </c>
      <c r="H2896" t="s">
        <v>1932</v>
      </c>
      <c r="I2896" t="s">
        <v>2630</v>
      </c>
      <c r="J2896" s="66">
        <v>400</v>
      </c>
      <c r="K2896" s="66">
        <v>400</v>
      </c>
      <c r="L2896" s="66">
        <v>400</v>
      </c>
      <c r="M2896" s="66">
        <v>400</v>
      </c>
      <c r="N2896" s="66">
        <f>VLOOKUP(A2896,GIS!A:C,3,0)</f>
        <v>400</v>
      </c>
      <c r="O2896" s="66" t="str">
        <f t="shared" si="574"/>
        <v/>
      </c>
      <c r="P2896" s="66" t="str">
        <f t="shared" si="578"/>
        <v/>
      </c>
      <c r="Q2896" s="66">
        <f t="shared" si="575"/>
        <v>400</v>
      </c>
      <c r="R2896" s="66">
        <f t="shared" si="576"/>
        <v>400</v>
      </c>
      <c r="S2896" s="66">
        <f>Q2896-U2896-SUMIFS(条件付き不可!X:X,条件付き不可!E:E,D2896)</f>
        <v>400</v>
      </c>
      <c r="T2896" s="66">
        <f t="shared" si="579"/>
        <v>400</v>
      </c>
      <c r="U2896" s="66">
        <f>IF(COUNTIFS(条件付き不可!$E:$E,$D2896,条件付き不可!$C:$C,条件付き不可!$V$3)&gt;0,Q2896,SUMIFS(条件付き不可!$L:$L,条件付き不可!$E:$E,$D2896,条件付き不可!$C:$C,U$1))</f>
        <v>0</v>
      </c>
      <c r="V2896" s="66">
        <f>IF(COUNTIFS(条件付き不可!$E:$E,$D2896,条件付き不可!$C:$C,条件付き不可!$V$5)&gt;0,Q2896,IFERROR(VLOOKUP(D2896,条件付き不可!E:Y,21,0),0))</f>
        <v>0</v>
      </c>
    </row>
    <row r="2897" spans="1:22">
      <c r="A2897" s="53" t="str">
        <f t="shared" si="577"/>
        <v>087060</v>
      </c>
      <c r="B2897" s="53">
        <v>40</v>
      </c>
      <c r="C2897">
        <v>2896</v>
      </c>
      <c r="D2897">
        <v>87060</v>
      </c>
      <c r="E2897" t="s">
        <v>3047</v>
      </c>
      <c r="F2897" t="s">
        <v>1999</v>
      </c>
      <c r="G2897" t="str">
        <f>VLOOKUP(A2897,GIS!A:B,2,0)</f>
        <v>東台本町</v>
      </c>
      <c r="H2897" t="s">
        <v>1932</v>
      </c>
      <c r="I2897" t="s">
        <v>2630</v>
      </c>
      <c r="J2897" s="66">
        <v>480</v>
      </c>
      <c r="K2897" s="66">
        <v>480</v>
      </c>
      <c r="L2897" s="66">
        <v>480</v>
      </c>
      <c r="M2897" s="66">
        <v>480</v>
      </c>
      <c r="N2897" s="66">
        <f>VLOOKUP(A2897,GIS!A:C,3,0)</f>
        <v>480</v>
      </c>
      <c r="O2897" s="66" t="str">
        <f t="shared" si="574"/>
        <v/>
      </c>
      <c r="P2897" s="66" t="str">
        <f t="shared" si="578"/>
        <v/>
      </c>
      <c r="Q2897" s="66">
        <f t="shared" si="575"/>
        <v>480</v>
      </c>
      <c r="R2897" s="66">
        <f t="shared" si="576"/>
        <v>480</v>
      </c>
      <c r="S2897" s="66">
        <f>Q2897-U2897-SUMIFS(条件付き不可!X:X,条件付き不可!E:E,D2897)</f>
        <v>480</v>
      </c>
      <c r="T2897" s="66">
        <f t="shared" si="579"/>
        <v>480</v>
      </c>
      <c r="U2897" s="66">
        <f>IF(COUNTIFS(条件付き不可!$E:$E,$D2897,条件付き不可!$C:$C,条件付き不可!$V$3)&gt;0,Q2897,SUMIFS(条件付き不可!$L:$L,条件付き不可!$E:$E,$D2897,条件付き不可!$C:$C,U$1))</f>
        <v>0</v>
      </c>
      <c r="V2897" s="66">
        <f>IF(COUNTIFS(条件付き不可!$E:$E,$D2897,条件付き不可!$C:$C,条件付き不可!$V$5)&gt;0,Q2897,IFERROR(VLOOKUP(D2897,条件付き不可!E:Y,21,0),0))</f>
        <v>0</v>
      </c>
    </row>
    <row r="2898" spans="1:22">
      <c r="A2898" s="53" t="str">
        <f t="shared" si="577"/>
        <v>087063</v>
      </c>
      <c r="B2898" s="53">
        <v>40</v>
      </c>
      <c r="C2898">
        <v>2897</v>
      </c>
      <c r="D2898">
        <v>87063</v>
      </c>
      <c r="E2898" t="s">
        <v>3047</v>
      </c>
      <c r="F2898" t="s">
        <v>2003</v>
      </c>
      <c r="G2898" t="str">
        <f>VLOOKUP(A2898,GIS!A:B,2,0)</f>
        <v>東柏１</v>
      </c>
      <c r="H2898" t="s">
        <v>1932</v>
      </c>
      <c r="I2898" t="s">
        <v>2630</v>
      </c>
      <c r="J2898" s="66">
        <v>535</v>
      </c>
      <c r="K2898" s="66">
        <v>535</v>
      </c>
      <c r="L2898" s="66">
        <v>535</v>
      </c>
      <c r="M2898" s="66">
        <v>535</v>
      </c>
      <c r="N2898" s="66">
        <f>VLOOKUP(A2898,GIS!A:C,3,0)</f>
        <v>535</v>
      </c>
      <c r="O2898" s="66" t="str">
        <f t="shared" ref="O2898:O2960" si="580">IF(J2898=N2898,"","✕")</f>
        <v/>
      </c>
      <c r="P2898" s="66" t="str">
        <f t="shared" si="578"/>
        <v/>
      </c>
      <c r="Q2898" s="66">
        <f t="shared" ref="Q2898:Q2960" si="581">N2898</f>
        <v>535</v>
      </c>
      <c r="R2898" s="66">
        <f t="shared" ref="R2898:R2960" si="582">Q2898-U2898</f>
        <v>535</v>
      </c>
      <c r="S2898" s="66">
        <f>Q2898-U2898-SUMIFS(条件付き不可!X:X,条件付き不可!E:E,D2898)</f>
        <v>535</v>
      </c>
      <c r="T2898" s="66">
        <f t="shared" si="579"/>
        <v>535</v>
      </c>
      <c r="U2898" s="66">
        <f>IF(COUNTIFS(条件付き不可!$E:$E,$D2898,条件付き不可!$C:$C,条件付き不可!$V$3)&gt;0,Q2898,SUMIFS(条件付き不可!$L:$L,条件付き不可!$E:$E,$D2898,条件付き不可!$C:$C,U$1))</f>
        <v>0</v>
      </c>
      <c r="V2898" s="66">
        <f>IF(COUNTIFS(条件付き不可!$E:$E,$D2898,条件付き不可!$C:$C,条件付き不可!$V$5)&gt;0,Q2898,IFERROR(VLOOKUP(D2898,条件付き不可!E:Y,21,0),0))</f>
        <v>0</v>
      </c>
    </row>
    <row r="2899" spans="1:22">
      <c r="A2899" s="53" t="str">
        <f t="shared" si="577"/>
        <v>087064</v>
      </c>
      <c r="B2899" s="53">
        <v>40</v>
      </c>
      <c r="C2899">
        <v>2898</v>
      </c>
      <c r="D2899">
        <v>87064</v>
      </c>
      <c r="E2899" t="s">
        <v>3047</v>
      </c>
      <c r="F2899" t="s">
        <v>2003</v>
      </c>
      <c r="G2899" t="str">
        <f>VLOOKUP(A2899,GIS!A:B,2,0)</f>
        <v>東柏2</v>
      </c>
      <c r="H2899" t="s">
        <v>1932</v>
      </c>
      <c r="I2899" t="s">
        <v>2630</v>
      </c>
      <c r="J2899" s="66">
        <v>280</v>
      </c>
      <c r="K2899" s="66">
        <v>280</v>
      </c>
      <c r="L2899" s="66">
        <v>280</v>
      </c>
      <c r="M2899" s="66">
        <v>280</v>
      </c>
      <c r="N2899" s="66">
        <f>VLOOKUP(A2899,GIS!A:C,3,0)</f>
        <v>280</v>
      </c>
      <c r="O2899" s="66" t="str">
        <f t="shared" si="580"/>
        <v/>
      </c>
      <c r="P2899" s="66" t="str">
        <f t="shared" si="578"/>
        <v/>
      </c>
      <c r="Q2899" s="66">
        <f t="shared" si="581"/>
        <v>280</v>
      </c>
      <c r="R2899" s="66">
        <f t="shared" si="582"/>
        <v>280</v>
      </c>
      <c r="S2899" s="66">
        <f>Q2899-U2899-SUMIFS(条件付き不可!X:X,条件付き不可!E:E,D2899)</f>
        <v>280</v>
      </c>
      <c r="T2899" s="66">
        <f t="shared" si="579"/>
        <v>280</v>
      </c>
      <c r="U2899" s="66">
        <f>IF(COUNTIFS(条件付き不可!$E:$E,$D2899,条件付き不可!$C:$C,条件付き不可!$V$3)&gt;0,Q2899,SUMIFS(条件付き不可!$L:$L,条件付き不可!$E:$E,$D2899,条件付き不可!$C:$C,U$1))</f>
        <v>0</v>
      </c>
      <c r="V2899" s="66">
        <f>IF(COUNTIFS(条件付き不可!$E:$E,$D2899,条件付き不可!$C:$C,条件付き不可!$V$5)&gt;0,Q2899,IFERROR(VLOOKUP(D2899,条件付き不可!E:Y,21,0),0))</f>
        <v>0</v>
      </c>
    </row>
    <row r="2900" spans="1:22">
      <c r="A2900" s="53" t="str">
        <f t="shared" si="577"/>
        <v>087065</v>
      </c>
      <c r="B2900" s="53">
        <v>40</v>
      </c>
      <c r="C2900">
        <v>2899</v>
      </c>
      <c r="D2900">
        <v>87065</v>
      </c>
      <c r="E2900" t="s">
        <v>3047</v>
      </c>
      <c r="F2900" t="s">
        <v>2003</v>
      </c>
      <c r="G2900" t="str">
        <f>VLOOKUP(A2900,GIS!A:B,2,0)</f>
        <v>関場町</v>
      </c>
      <c r="H2900" t="s">
        <v>1932</v>
      </c>
      <c r="I2900" t="s">
        <v>2630</v>
      </c>
      <c r="J2900" s="66">
        <v>430</v>
      </c>
      <c r="K2900" s="66">
        <v>430</v>
      </c>
      <c r="L2900" s="66">
        <v>430</v>
      </c>
      <c r="M2900" s="66">
        <v>430</v>
      </c>
      <c r="N2900" s="66">
        <f>VLOOKUP(A2900,GIS!A:C,3,0)</f>
        <v>430</v>
      </c>
      <c r="O2900" s="66" t="str">
        <f t="shared" si="580"/>
        <v/>
      </c>
      <c r="P2900" s="66" t="str">
        <f t="shared" si="578"/>
        <v/>
      </c>
      <c r="Q2900" s="66">
        <f t="shared" si="581"/>
        <v>430</v>
      </c>
      <c r="R2900" s="66">
        <f t="shared" si="582"/>
        <v>430</v>
      </c>
      <c r="S2900" s="66">
        <f>Q2900-U2900-SUMIFS(条件付き不可!X:X,条件付き不可!E:E,D2900)</f>
        <v>430</v>
      </c>
      <c r="T2900" s="66">
        <f t="shared" si="579"/>
        <v>430</v>
      </c>
      <c r="U2900" s="66">
        <f>IF(COUNTIFS(条件付き不可!$E:$E,$D2900,条件付き不可!$C:$C,条件付き不可!$V$3)&gt;0,Q2900,SUMIFS(条件付き不可!$L:$L,条件付き不可!$E:$E,$D2900,条件付き不可!$C:$C,U$1))</f>
        <v>0</v>
      </c>
      <c r="V2900" s="66">
        <f>IF(COUNTIFS(条件付き不可!$E:$E,$D2900,条件付き不可!$C:$C,条件付き不可!$V$5)&gt;0,Q2900,IFERROR(VLOOKUP(D2900,条件付き不可!E:Y,21,0),0))</f>
        <v>0</v>
      </c>
    </row>
    <row r="2901" spans="1:22">
      <c r="A2901" s="53" t="str">
        <f t="shared" si="577"/>
        <v>087066</v>
      </c>
      <c r="B2901" s="53">
        <v>40</v>
      </c>
      <c r="C2901">
        <v>2900</v>
      </c>
      <c r="D2901">
        <v>87066</v>
      </c>
      <c r="E2901" t="s">
        <v>3047</v>
      </c>
      <c r="F2901" t="s">
        <v>2007</v>
      </c>
      <c r="G2901" t="str">
        <f>VLOOKUP(A2901,GIS!A:B,2,0)</f>
        <v>あかね町Ａ</v>
      </c>
      <c r="H2901" t="s">
        <v>1932</v>
      </c>
      <c r="I2901" t="s">
        <v>2630</v>
      </c>
      <c r="J2901" s="66">
        <v>560</v>
      </c>
      <c r="K2901" s="66">
        <v>560</v>
      </c>
      <c r="L2901" s="66">
        <v>560</v>
      </c>
      <c r="M2901" s="66">
        <v>560</v>
      </c>
      <c r="N2901" s="66">
        <f>VLOOKUP(A2901,GIS!A:C,3,0)</f>
        <v>560</v>
      </c>
      <c r="O2901" s="66" t="str">
        <f t="shared" si="580"/>
        <v/>
      </c>
      <c r="P2901" s="66" t="str">
        <f t="shared" si="578"/>
        <v/>
      </c>
      <c r="Q2901" s="66">
        <f t="shared" si="581"/>
        <v>560</v>
      </c>
      <c r="R2901" s="66">
        <f t="shared" si="582"/>
        <v>560</v>
      </c>
      <c r="S2901" s="66">
        <f>Q2901-U2901-SUMIFS(条件付き不可!X:X,条件付き不可!E:E,D2901)</f>
        <v>560</v>
      </c>
      <c r="T2901" s="66">
        <f t="shared" si="579"/>
        <v>560</v>
      </c>
      <c r="U2901" s="66">
        <f>IF(COUNTIFS(条件付き不可!$E:$E,$D2901,条件付き不可!$C:$C,条件付き不可!$V$3)&gt;0,Q2901,SUMIFS(条件付き不可!$L:$L,条件付き不可!$E:$E,$D2901,条件付き不可!$C:$C,U$1))</f>
        <v>0</v>
      </c>
      <c r="V2901" s="66">
        <f>IF(COUNTIFS(条件付き不可!$E:$E,$D2901,条件付き不可!$C:$C,条件付き不可!$V$5)&gt;0,Q2901,IFERROR(VLOOKUP(D2901,条件付き不可!E:Y,21,0),0))</f>
        <v>0</v>
      </c>
    </row>
    <row r="2902" spans="1:22">
      <c r="A2902" s="53" t="str">
        <f t="shared" si="577"/>
        <v>087067</v>
      </c>
      <c r="B2902" s="53">
        <v>40</v>
      </c>
      <c r="C2902">
        <v>2901</v>
      </c>
      <c r="D2902">
        <v>87067</v>
      </c>
      <c r="E2902" t="s">
        <v>3047</v>
      </c>
      <c r="F2902" t="s">
        <v>2007</v>
      </c>
      <c r="G2902" t="str">
        <f>VLOOKUP(A2902,GIS!A:B,2,0)</f>
        <v>あかね町Ｂ</v>
      </c>
      <c r="H2902" t="s">
        <v>1932</v>
      </c>
      <c r="I2902" t="s">
        <v>2630</v>
      </c>
      <c r="J2902" s="66">
        <v>450</v>
      </c>
      <c r="K2902" s="66">
        <v>450</v>
      </c>
      <c r="L2902" s="66">
        <v>450</v>
      </c>
      <c r="M2902" s="66">
        <v>450</v>
      </c>
      <c r="N2902" s="66">
        <f>VLOOKUP(A2902,GIS!A:C,3,0)</f>
        <v>450</v>
      </c>
      <c r="O2902" s="66" t="str">
        <f t="shared" si="580"/>
        <v/>
      </c>
      <c r="P2902" s="66" t="str">
        <f t="shared" si="578"/>
        <v/>
      </c>
      <c r="Q2902" s="66">
        <f t="shared" si="581"/>
        <v>450</v>
      </c>
      <c r="R2902" s="66">
        <f t="shared" si="582"/>
        <v>450</v>
      </c>
      <c r="S2902" s="66">
        <f>Q2902-U2902-SUMIFS(条件付き不可!X:X,条件付き不可!E:E,D2902)</f>
        <v>450</v>
      </c>
      <c r="T2902" s="66">
        <f t="shared" si="579"/>
        <v>450</v>
      </c>
      <c r="U2902" s="66">
        <f>IF(COUNTIFS(条件付き不可!$E:$E,$D2902,条件付き不可!$C:$C,条件付き不可!$V$3)&gt;0,Q2902,SUMIFS(条件付き不可!$L:$L,条件付き不可!$E:$E,$D2902,条件付き不可!$C:$C,U$1))</f>
        <v>0</v>
      </c>
      <c r="V2902" s="66">
        <f>IF(COUNTIFS(条件付き不可!$E:$E,$D2902,条件付き不可!$C:$C,条件付き不可!$V$5)&gt;0,Q2902,IFERROR(VLOOKUP(D2902,条件付き不可!E:Y,21,0),0))</f>
        <v>0</v>
      </c>
    </row>
    <row r="2903" spans="1:22">
      <c r="A2903" s="53" t="str">
        <f t="shared" si="577"/>
        <v>087068</v>
      </c>
      <c r="B2903" s="53">
        <v>40</v>
      </c>
      <c r="C2903">
        <v>2902</v>
      </c>
      <c r="D2903">
        <v>87068</v>
      </c>
      <c r="E2903" t="s">
        <v>3047</v>
      </c>
      <c r="F2903" t="s">
        <v>2010</v>
      </c>
      <c r="G2903" t="str">
        <f>VLOOKUP(A2903,GIS!A:B,2,0)</f>
        <v>亀甲台町１</v>
      </c>
      <c r="H2903" t="s">
        <v>1932</v>
      </c>
      <c r="I2903" t="s">
        <v>2630</v>
      </c>
      <c r="J2903" s="66">
        <v>355</v>
      </c>
      <c r="K2903" s="66">
        <v>355</v>
      </c>
      <c r="L2903" s="66">
        <v>355</v>
      </c>
      <c r="M2903" s="66">
        <v>355</v>
      </c>
      <c r="N2903" s="66">
        <f>VLOOKUP(A2903,GIS!A:C,3,0)</f>
        <v>355</v>
      </c>
      <c r="O2903" s="66" t="str">
        <f t="shared" si="580"/>
        <v/>
      </c>
      <c r="P2903" s="66" t="str">
        <f t="shared" si="578"/>
        <v/>
      </c>
      <c r="Q2903" s="66">
        <f t="shared" si="581"/>
        <v>355</v>
      </c>
      <c r="R2903" s="66">
        <f t="shared" si="582"/>
        <v>355</v>
      </c>
      <c r="S2903" s="66">
        <f>Q2903-U2903-SUMIFS(条件付き不可!X:X,条件付き不可!E:E,D2903)</f>
        <v>355</v>
      </c>
      <c r="T2903" s="66">
        <f t="shared" si="579"/>
        <v>355</v>
      </c>
      <c r="U2903" s="66">
        <f>IF(COUNTIFS(条件付き不可!$E:$E,$D2903,条件付き不可!$C:$C,条件付き不可!$V$3)&gt;0,Q2903,SUMIFS(条件付き不可!$L:$L,条件付き不可!$E:$E,$D2903,条件付き不可!$C:$C,U$1))</f>
        <v>0</v>
      </c>
      <c r="V2903" s="66">
        <f>IF(COUNTIFS(条件付き不可!$E:$E,$D2903,条件付き不可!$C:$C,条件付き不可!$V$5)&gt;0,Q2903,IFERROR(VLOOKUP(D2903,条件付き不可!E:Y,21,0),0))</f>
        <v>0</v>
      </c>
    </row>
    <row r="2904" spans="1:22">
      <c r="A2904" s="53" t="str">
        <f t="shared" si="577"/>
        <v>087081</v>
      </c>
      <c r="B2904" s="53">
        <v>40</v>
      </c>
      <c r="C2904">
        <v>2903</v>
      </c>
      <c r="D2904">
        <v>87081</v>
      </c>
      <c r="E2904" t="s">
        <v>3047</v>
      </c>
      <c r="F2904" t="s">
        <v>2010</v>
      </c>
      <c r="G2904" t="str">
        <f>VLOOKUP(A2904,GIS!A:B,2,0)</f>
        <v>亀甲台町１・２</v>
      </c>
      <c r="H2904" t="s">
        <v>1932</v>
      </c>
      <c r="I2904" t="s">
        <v>2630</v>
      </c>
      <c r="J2904" s="66">
        <v>295</v>
      </c>
      <c r="K2904" s="66">
        <v>295</v>
      </c>
      <c r="L2904" s="66">
        <v>295</v>
      </c>
      <c r="M2904" s="66">
        <v>295</v>
      </c>
      <c r="N2904" s="66">
        <f>VLOOKUP(A2904,GIS!A:C,3,0)</f>
        <v>295</v>
      </c>
      <c r="O2904" s="66" t="str">
        <f t="shared" si="580"/>
        <v/>
      </c>
      <c r="P2904" s="66" t="str">
        <f t="shared" si="578"/>
        <v/>
      </c>
      <c r="Q2904" s="66">
        <f t="shared" si="581"/>
        <v>295</v>
      </c>
      <c r="R2904" s="66">
        <f t="shared" si="582"/>
        <v>295</v>
      </c>
      <c r="S2904" s="66">
        <f>Q2904-U2904-SUMIFS(条件付き不可!X:X,条件付き不可!E:E,D2904)</f>
        <v>295</v>
      </c>
      <c r="T2904" s="66">
        <f t="shared" si="579"/>
        <v>295</v>
      </c>
      <c r="U2904" s="66">
        <f>IF(COUNTIFS(条件付き不可!$E:$E,$D2904,条件付き不可!$C:$C,条件付き不可!$V$3)&gt;0,Q2904,SUMIFS(条件付き不可!$L:$L,条件付き不可!$E:$E,$D2904,条件付き不可!$C:$C,U$1))</f>
        <v>0</v>
      </c>
      <c r="V2904" s="66">
        <f>IF(COUNTIFS(条件付き不可!$E:$E,$D2904,条件付き不可!$C:$C,条件付き不可!$V$5)&gt;0,Q2904,IFERROR(VLOOKUP(D2904,条件付き不可!E:Y,21,0),0))</f>
        <v>0</v>
      </c>
    </row>
    <row r="2905" spans="1:22">
      <c r="A2905" s="53" t="str">
        <f t="shared" ref="A2905:A2968" si="583">TEXT(D2905,"000000")</f>
        <v>087069</v>
      </c>
      <c r="B2905" s="53">
        <v>40</v>
      </c>
      <c r="C2905">
        <v>2904</v>
      </c>
      <c r="D2905">
        <v>87069</v>
      </c>
      <c r="E2905" t="s">
        <v>3047</v>
      </c>
      <c r="F2905" t="s">
        <v>2010</v>
      </c>
      <c r="G2905" t="str">
        <f>VLOOKUP(A2905,GIS!A:B,2,0)</f>
        <v>ひばりが丘</v>
      </c>
      <c r="H2905" t="s">
        <v>1932</v>
      </c>
      <c r="I2905" t="s">
        <v>2630</v>
      </c>
      <c r="J2905" s="66">
        <v>430</v>
      </c>
      <c r="K2905" s="66">
        <v>430</v>
      </c>
      <c r="L2905" s="66">
        <v>430</v>
      </c>
      <c r="M2905" s="66">
        <v>430</v>
      </c>
      <c r="N2905" s="66">
        <f>VLOOKUP(A2905,GIS!A:C,3,0)</f>
        <v>430</v>
      </c>
      <c r="O2905" s="66" t="str">
        <f t="shared" si="580"/>
        <v/>
      </c>
      <c r="P2905" s="66" t="str">
        <f t="shared" si="578"/>
        <v/>
      </c>
      <c r="Q2905" s="66">
        <f t="shared" si="581"/>
        <v>430</v>
      </c>
      <c r="R2905" s="66">
        <f t="shared" si="582"/>
        <v>430</v>
      </c>
      <c r="S2905" s="66">
        <f>Q2905-U2905-SUMIFS(条件付き不可!X:X,条件付き不可!E:E,D2905)</f>
        <v>430</v>
      </c>
      <c r="T2905" s="66">
        <f t="shared" si="579"/>
        <v>430</v>
      </c>
      <c r="U2905" s="66">
        <f>IF(COUNTIFS(条件付き不可!$E:$E,$D2905,条件付き不可!$C:$C,条件付き不可!$V$3)&gt;0,Q2905,SUMIFS(条件付き不可!$L:$L,条件付き不可!$E:$E,$D2905,条件付き不可!$C:$C,U$1))</f>
        <v>0</v>
      </c>
      <c r="V2905" s="66">
        <f>IF(COUNTIFS(条件付き不可!$E:$E,$D2905,条件付き不可!$C:$C,条件付き不可!$V$5)&gt;0,Q2905,IFERROR(VLOOKUP(D2905,条件付き不可!E:Y,21,0),0))</f>
        <v>0</v>
      </c>
    </row>
    <row r="2906" spans="1:22">
      <c r="A2906" s="53" t="str">
        <f t="shared" si="583"/>
        <v>087070</v>
      </c>
      <c r="B2906" s="53">
        <v>40</v>
      </c>
      <c r="C2906">
        <v>2905</v>
      </c>
      <c r="D2906">
        <v>87070</v>
      </c>
      <c r="E2906" t="s">
        <v>3047</v>
      </c>
      <c r="F2906" t="s">
        <v>2014</v>
      </c>
      <c r="G2906" t="str">
        <f>VLOOKUP(A2906,GIS!A:B,2,0)</f>
        <v>柏Ｃ</v>
      </c>
      <c r="H2906" t="s">
        <v>1932</v>
      </c>
      <c r="I2906" t="s">
        <v>2630</v>
      </c>
      <c r="J2906" s="66">
        <v>460</v>
      </c>
      <c r="K2906" s="66">
        <v>290</v>
      </c>
      <c r="L2906" s="66">
        <v>290</v>
      </c>
      <c r="M2906" s="66">
        <v>460</v>
      </c>
      <c r="N2906" s="66">
        <f>VLOOKUP(A2906,GIS!A:C,3,0)</f>
        <v>460</v>
      </c>
      <c r="O2906" s="66" t="str">
        <f t="shared" si="580"/>
        <v/>
      </c>
      <c r="P2906" s="66" t="str">
        <f t="shared" si="578"/>
        <v>✕</v>
      </c>
      <c r="Q2906" s="66">
        <f t="shared" si="581"/>
        <v>460</v>
      </c>
      <c r="R2906" s="66">
        <f t="shared" si="582"/>
        <v>290</v>
      </c>
      <c r="S2906" s="66">
        <f>Q2906-U2906-SUMIFS(条件付き不可!X:X,条件付き不可!E:E,D2906)</f>
        <v>290</v>
      </c>
      <c r="T2906" s="66">
        <f t="shared" si="579"/>
        <v>460</v>
      </c>
      <c r="U2906" s="66">
        <f>IF(COUNTIFS(条件付き不可!$E:$E,$D2906,条件付き不可!$C:$C,条件付き不可!$V$3)&gt;0,Q2906,SUMIFS(条件付き不可!$L:$L,条件付き不可!$E:$E,$D2906,条件付き不可!$C:$C,U$1))</f>
        <v>170</v>
      </c>
      <c r="V2906" s="66">
        <f>IF(COUNTIFS(条件付き不可!$E:$E,$D2906,条件付き不可!$C:$C,条件付き不可!$V$5)&gt;0,Q2906,IFERROR(VLOOKUP(D2906,条件付き不可!E:Y,21,0),0))</f>
        <v>0</v>
      </c>
    </row>
    <row r="2907" spans="1:22">
      <c r="A2907" s="53" t="str">
        <f t="shared" si="583"/>
        <v>087080</v>
      </c>
      <c r="B2907" s="53">
        <v>40</v>
      </c>
      <c r="C2907">
        <v>2906</v>
      </c>
      <c r="D2907">
        <v>87080</v>
      </c>
      <c r="E2907" t="s">
        <v>3047</v>
      </c>
      <c r="F2907" t="s">
        <v>2014</v>
      </c>
      <c r="G2907" t="str">
        <f>VLOOKUP(A2907,GIS!A:B,2,0)</f>
        <v>柏 DE</v>
      </c>
      <c r="H2907" t="s">
        <v>1932</v>
      </c>
      <c r="I2907" t="s">
        <v>2630</v>
      </c>
      <c r="J2907" s="66">
        <v>520</v>
      </c>
      <c r="K2907" s="66">
        <v>520</v>
      </c>
      <c r="L2907" s="66">
        <v>520</v>
      </c>
      <c r="M2907" s="66">
        <v>520</v>
      </c>
      <c r="N2907" s="66">
        <f>VLOOKUP(A2907,GIS!A:C,3,0)</f>
        <v>520</v>
      </c>
      <c r="O2907" s="66" t="str">
        <f t="shared" si="580"/>
        <v/>
      </c>
      <c r="P2907" s="66" t="str">
        <f t="shared" si="578"/>
        <v/>
      </c>
      <c r="Q2907" s="66">
        <f t="shared" si="581"/>
        <v>520</v>
      </c>
      <c r="R2907" s="66">
        <f t="shared" si="582"/>
        <v>520</v>
      </c>
      <c r="S2907" s="66">
        <f>Q2907-U2907-SUMIFS(条件付き不可!X:X,条件付き不可!E:E,D2907)</f>
        <v>520</v>
      </c>
      <c r="T2907" s="66">
        <f t="shared" si="579"/>
        <v>520</v>
      </c>
      <c r="U2907" s="66">
        <f>IF(COUNTIFS(条件付き不可!$E:$E,$D2907,条件付き不可!$C:$C,条件付き不可!$V$3)&gt;0,Q2907,SUMIFS(条件付き不可!$L:$L,条件付き不可!$E:$E,$D2907,条件付き不可!$C:$C,U$1))</f>
        <v>0</v>
      </c>
      <c r="V2907" s="66">
        <f>IF(COUNTIFS(条件付き不可!$E:$E,$D2907,条件付き不可!$C:$C,条件付き不可!$V$5)&gt;0,Q2907,IFERROR(VLOOKUP(D2907,条件付き不可!E:Y,21,0),0))</f>
        <v>0</v>
      </c>
    </row>
    <row r="2908" spans="1:22">
      <c r="A2908" s="53" t="str">
        <f t="shared" si="583"/>
        <v>087074</v>
      </c>
      <c r="B2908" s="53">
        <v>40</v>
      </c>
      <c r="C2908">
        <v>2907</v>
      </c>
      <c r="D2908">
        <v>87074</v>
      </c>
      <c r="E2908" t="s">
        <v>3047</v>
      </c>
      <c r="F2908" t="s">
        <v>2017</v>
      </c>
      <c r="G2908" t="str">
        <f>VLOOKUP(A2908,GIS!A:B,2,0)</f>
        <v>北柏１.4</v>
      </c>
      <c r="H2908" t="s">
        <v>1932</v>
      </c>
      <c r="I2908" t="s">
        <v>2630</v>
      </c>
      <c r="J2908" s="66">
        <v>480</v>
      </c>
      <c r="K2908" s="66">
        <v>480</v>
      </c>
      <c r="L2908" s="66">
        <v>480</v>
      </c>
      <c r="M2908" s="66">
        <v>480</v>
      </c>
      <c r="N2908" s="66">
        <f>VLOOKUP(A2908,GIS!A:C,3,0)</f>
        <v>480</v>
      </c>
      <c r="O2908" s="66" t="str">
        <f t="shared" si="580"/>
        <v/>
      </c>
      <c r="P2908" s="66" t="str">
        <f t="shared" si="578"/>
        <v/>
      </c>
      <c r="Q2908" s="66">
        <f t="shared" si="581"/>
        <v>480</v>
      </c>
      <c r="R2908" s="66">
        <f t="shared" si="582"/>
        <v>480</v>
      </c>
      <c r="S2908" s="66">
        <f>Q2908-U2908-SUMIFS(条件付き不可!X:X,条件付き不可!E:E,D2908)</f>
        <v>480</v>
      </c>
      <c r="T2908" s="66">
        <f t="shared" si="579"/>
        <v>480</v>
      </c>
      <c r="U2908" s="66">
        <f>IF(COUNTIFS(条件付き不可!$E:$E,$D2908,条件付き不可!$C:$C,条件付き不可!$V$3)&gt;0,Q2908,SUMIFS(条件付き不可!$L:$L,条件付き不可!$E:$E,$D2908,条件付き不可!$C:$C,U$1))</f>
        <v>0</v>
      </c>
      <c r="V2908" s="66">
        <f>IF(COUNTIFS(条件付き不可!$E:$E,$D2908,条件付き不可!$C:$C,条件付き不可!$V$5)&gt;0,Q2908,IFERROR(VLOOKUP(D2908,条件付き不可!E:Y,21,0),0))</f>
        <v>0</v>
      </c>
    </row>
    <row r="2909" spans="1:22">
      <c r="A2909" s="53" t="str">
        <f t="shared" si="583"/>
        <v>087075</v>
      </c>
      <c r="B2909" s="53">
        <v>40</v>
      </c>
      <c r="C2909">
        <v>2908</v>
      </c>
      <c r="D2909">
        <v>87075</v>
      </c>
      <c r="E2909" t="s">
        <v>3047</v>
      </c>
      <c r="F2909" t="s">
        <v>2017</v>
      </c>
      <c r="G2909" t="str">
        <f>VLOOKUP(A2909,GIS!A:B,2,0)</f>
        <v>北柏２・.5</v>
      </c>
      <c r="H2909" t="s">
        <v>1932</v>
      </c>
      <c r="I2909" t="s">
        <v>2630</v>
      </c>
      <c r="J2909" s="66">
        <v>900</v>
      </c>
      <c r="K2909" s="66">
        <v>900</v>
      </c>
      <c r="L2909" s="66">
        <v>900</v>
      </c>
      <c r="M2909" s="66">
        <v>900</v>
      </c>
      <c r="N2909" s="66">
        <f>VLOOKUP(A2909,GIS!A:C,3,0)</f>
        <v>900</v>
      </c>
      <c r="O2909" s="66" t="str">
        <f t="shared" si="580"/>
        <v/>
      </c>
      <c r="P2909" s="66" t="str">
        <f t="shared" si="578"/>
        <v/>
      </c>
      <c r="Q2909" s="66">
        <f t="shared" si="581"/>
        <v>900</v>
      </c>
      <c r="R2909" s="66">
        <f t="shared" si="582"/>
        <v>900</v>
      </c>
      <c r="S2909" s="66">
        <f>Q2909-U2909-SUMIFS(条件付き不可!X:X,条件付き不可!E:E,D2909)</f>
        <v>900</v>
      </c>
      <c r="T2909" s="66">
        <f t="shared" si="579"/>
        <v>900</v>
      </c>
      <c r="U2909" s="66">
        <f>IF(COUNTIFS(条件付き不可!$E:$E,$D2909,条件付き不可!$C:$C,条件付き不可!$V$3)&gt;0,Q2909,SUMIFS(条件付き不可!$L:$L,条件付き不可!$E:$E,$D2909,条件付き不可!$C:$C,U$1))</f>
        <v>0</v>
      </c>
      <c r="V2909" s="66">
        <f>IF(COUNTIFS(条件付き不可!$E:$E,$D2909,条件付き不可!$C:$C,条件付き不可!$V$5)&gt;0,Q2909,IFERROR(VLOOKUP(D2909,条件付き不可!E:Y,21,0),0))</f>
        <v>0</v>
      </c>
    </row>
    <row r="2910" spans="1:22">
      <c r="A2910" s="53" t="str">
        <f t="shared" si="583"/>
        <v>087076</v>
      </c>
      <c r="B2910" s="53">
        <v>40</v>
      </c>
      <c r="C2910">
        <v>2909</v>
      </c>
      <c r="D2910">
        <v>87076</v>
      </c>
      <c r="E2910" t="s">
        <v>3047</v>
      </c>
      <c r="F2910" t="s">
        <v>2017</v>
      </c>
      <c r="G2910" t="str">
        <f>VLOOKUP(A2910,GIS!A:B,2,0)</f>
        <v>北柏３・５</v>
      </c>
      <c r="H2910" t="s">
        <v>1932</v>
      </c>
      <c r="I2910" t="s">
        <v>2630</v>
      </c>
      <c r="J2910" s="66">
        <v>740</v>
      </c>
      <c r="K2910" s="66">
        <v>740</v>
      </c>
      <c r="L2910" s="66">
        <v>740</v>
      </c>
      <c r="M2910" s="66">
        <v>740</v>
      </c>
      <c r="N2910" s="66">
        <f>VLOOKUP(A2910,GIS!A:C,3,0)</f>
        <v>740</v>
      </c>
      <c r="O2910" s="66" t="str">
        <f t="shared" si="580"/>
        <v/>
      </c>
      <c r="P2910" s="66" t="str">
        <f t="shared" si="578"/>
        <v/>
      </c>
      <c r="Q2910" s="66">
        <f t="shared" si="581"/>
        <v>740</v>
      </c>
      <c r="R2910" s="66">
        <f t="shared" si="582"/>
        <v>740</v>
      </c>
      <c r="S2910" s="66">
        <f>Q2910-U2910-SUMIFS(条件付き不可!X:X,条件付き不可!E:E,D2910)</f>
        <v>740</v>
      </c>
      <c r="T2910" s="66">
        <f t="shared" si="579"/>
        <v>740</v>
      </c>
      <c r="U2910" s="66">
        <f>IF(COUNTIFS(条件付き不可!$E:$E,$D2910,条件付き不可!$C:$C,条件付き不可!$V$3)&gt;0,Q2910,SUMIFS(条件付き不可!$L:$L,条件付き不可!$E:$E,$D2910,条件付き不可!$C:$C,U$1))</f>
        <v>0</v>
      </c>
      <c r="V2910" s="66">
        <f>IF(COUNTIFS(条件付き不可!$E:$E,$D2910,条件付き不可!$C:$C,条件付き不可!$V$5)&gt;0,Q2910,IFERROR(VLOOKUP(D2910,条件付き不可!E:Y,21,0),0))</f>
        <v>0</v>
      </c>
    </row>
    <row r="2911" spans="1:22">
      <c r="A2911" s="53" t="str">
        <f t="shared" si="583"/>
        <v>087077</v>
      </c>
      <c r="B2911" s="53">
        <v>40</v>
      </c>
      <c r="C2911">
        <v>2910</v>
      </c>
      <c r="D2911">
        <v>87077</v>
      </c>
      <c r="E2911" t="s">
        <v>3047</v>
      </c>
      <c r="F2911" t="s">
        <v>2021</v>
      </c>
      <c r="G2911" t="str">
        <f>VLOOKUP(A2911,GIS!A:B,2,0)</f>
        <v>柏日本橋学館大学</v>
      </c>
      <c r="H2911" t="s">
        <v>1932</v>
      </c>
      <c r="I2911" t="s">
        <v>2630</v>
      </c>
      <c r="J2911" s="66">
        <v>520</v>
      </c>
      <c r="K2911" s="66">
        <v>520</v>
      </c>
      <c r="L2911" s="66">
        <v>520</v>
      </c>
      <c r="M2911" s="66">
        <v>520</v>
      </c>
      <c r="N2911" s="66">
        <f>VLOOKUP(A2911,GIS!A:C,3,0)</f>
        <v>520</v>
      </c>
      <c r="O2911" s="66" t="str">
        <f t="shared" si="580"/>
        <v/>
      </c>
      <c r="P2911" s="66" t="str">
        <f t="shared" si="578"/>
        <v/>
      </c>
      <c r="Q2911" s="66">
        <f t="shared" si="581"/>
        <v>520</v>
      </c>
      <c r="R2911" s="66">
        <f t="shared" si="582"/>
        <v>520</v>
      </c>
      <c r="S2911" s="66">
        <f>Q2911-U2911-SUMIFS(条件付き不可!X:X,条件付き不可!E:E,D2911)</f>
        <v>520</v>
      </c>
      <c r="T2911" s="66">
        <f t="shared" si="579"/>
        <v>520</v>
      </c>
      <c r="U2911" s="66">
        <f>IF(COUNTIFS(条件付き不可!$E:$E,$D2911,条件付き不可!$C:$C,条件付き不可!$V$3)&gt;0,Q2911,SUMIFS(条件付き不可!$L:$L,条件付き不可!$E:$E,$D2911,条件付き不可!$C:$C,U$1))</f>
        <v>0</v>
      </c>
      <c r="V2911" s="66">
        <f>IF(COUNTIFS(条件付き不可!$E:$E,$D2911,条件付き不可!$C:$C,条件付き不可!$V$5)&gt;0,Q2911,IFERROR(VLOOKUP(D2911,条件付き不可!E:Y,21,0),0))</f>
        <v>0</v>
      </c>
    </row>
    <row r="2912" spans="1:22">
      <c r="A2912" s="53" t="str">
        <f t="shared" si="583"/>
        <v>087079</v>
      </c>
      <c r="B2912" s="53">
        <v>40</v>
      </c>
      <c r="C2912">
        <v>2911</v>
      </c>
      <c r="D2912">
        <v>87079</v>
      </c>
      <c r="E2912" t="s">
        <v>3047</v>
      </c>
      <c r="F2912" t="s">
        <v>2021</v>
      </c>
      <c r="G2912" t="str">
        <f>VLOOKUP(A2912,GIS!A:B,2,0)</f>
        <v>戸張</v>
      </c>
      <c r="H2912" t="s">
        <v>1932</v>
      </c>
      <c r="I2912" t="s">
        <v>2630</v>
      </c>
      <c r="J2912" s="66">
        <v>715</v>
      </c>
      <c r="K2912" s="66">
        <v>715</v>
      </c>
      <c r="L2912" s="66">
        <v>715</v>
      </c>
      <c r="M2912" s="66">
        <v>715</v>
      </c>
      <c r="N2912" s="66">
        <f>VLOOKUP(A2912,GIS!A:C,3,0)</f>
        <v>715</v>
      </c>
      <c r="O2912" s="66" t="str">
        <f t="shared" si="580"/>
        <v/>
      </c>
      <c r="P2912" s="66" t="str">
        <f t="shared" si="578"/>
        <v/>
      </c>
      <c r="Q2912" s="66">
        <f t="shared" si="581"/>
        <v>715</v>
      </c>
      <c r="R2912" s="66">
        <f t="shared" si="582"/>
        <v>715</v>
      </c>
      <c r="S2912" s="66">
        <f>Q2912-U2912-SUMIFS(条件付き不可!X:X,条件付き不可!E:E,D2912)</f>
        <v>715</v>
      </c>
      <c r="T2912" s="66">
        <f t="shared" si="579"/>
        <v>715</v>
      </c>
      <c r="U2912" s="66">
        <f>IF(COUNTIFS(条件付き不可!$E:$E,$D2912,条件付き不可!$C:$C,条件付き不可!$V$3)&gt;0,Q2912,SUMIFS(条件付き不可!$L:$L,条件付き不可!$E:$E,$D2912,条件付き不可!$C:$C,U$1))</f>
        <v>0</v>
      </c>
      <c r="V2912" s="66">
        <f>IF(COUNTIFS(条件付き不可!$E:$E,$D2912,条件付き不可!$C:$C,条件付き不可!$V$5)&gt;0,Q2912,IFERROR(VLOOKUP(D2912,条件付き不可!E:Y,21,0),0))</f>
        <v>0</v>
      </c>
    </row>
    <row r="2913" spans="1:22">
      <c r="A2913" s="53" t="str">
        <f t="shared" si="583"/>
        <v>088001</v>
      </c>
      <c r="B2913" s="53">
        <v>43</v>
      </c>
      <c r="C2913">
        <v>2912</v>
      </c>
      <c r="D2913">
        <v>88001</v>
      </c>
      <c r="E2913" t="s">
        <v>3048</v>
      </c>
      <c r="F2913" t="s">
        <v>2024</v>
      </c>
      <c r="G2913" t="str">
        <f>VLOOKUP(A2913,GIS!A:B,2,0)</f>
        <v>南柏１・２</v>
      </c>
      <c r="H2913" t="s">
        <v>1932</v>
      </c>
      <c r="I2913" t="s">
        <v>2630</v>
      </c>
      <c r="J2913" s="66">
        <v>1275</v>
      </c>
      <c r="K2913" s="66">
        <v>1275</v>
      </c>
      <c r="L2913" s="66">
        <v>1275</v>
      </c>
      <c r="M2913" s="66">
        <v>1275</v>
      </c>
      <c r="N2913" s="66">
        <f>VLOOKUP(A2913,GIS!A:C,3,0)</f>
        <v>1275</v>
      </c>
      <c r="O2913" s="66" t="str">
        <f t="shared" si="580"/>
        <v/>
      </c>
      <c r="P2913" s="66" t="str">
        <f t="shared" si="578"/>
        <v/>
      </c>
      <c r="Q2913" s="66">
        <f t="shared" si="581"/>
        <v>1275</v>
      </c>
      <c r="R2913" s="66">
        <f t="shared" si="582"/>
        <v>1275</v>
      </c>
      <c r="S2913" s="66">
        <f>Q2913-U2913-SUMIFS(条件付き不可!X:X,条件付き不可!E:E,D2913)</f>
        <v>1275</v>
      </c>
      <c r="T2913" s="66">
        <f t="shared" si="579"/>
        <v>1275</v>
      </c>
      <c r="U2913" s="66">
        <f>IF(COUNTIFS(条件付き不可!$E:$E,$D2913,条件付き不可!$C:$C,条件付き不可!$V$3)&gt;0,Q2913,SUMIFS(条件付き不可!$L:$L,条件付き不可!$E:$E,$D2913,条件付き不可!$C:$C,U$1))</f>
        <v>0</v>
      </c>
      <c r="V2913" s="66">
        <f>IF(COUNTIFS(条件付き不可!$E:$E,$D2913,条件付き不可!$C:$C,条件付き不可!$V$5)&gt;0,Q2913,IFERROR(VLOOKUP(D2913,条件付き不可!E:Y,21,0),0))</f>
        <v>0</v>
      </c>
    </row>
    <row r="2914" spans="1:22">
      <c r="A2914" s="53" t="str">
        <f t="shared" si="583"/>
        <v>088002</v>
      </c>
      <c r="B2914" s="53">
        <v>43</v>
      </c>
      <c r="C2914">
        <v>2913</v>
      </c>
      <c r="D2914">
        <v>88002</v>
      </c>
      <c r="E2914" t="s">
        <v>3048</v>
      </c>
      <c r="F2914" t="s">
        <v>2024</v>
      </c>
      <c r="G2914" t="str">
        <f>VLOOKUP(A2914,GIS!A:B,2,0)</f>
        <v>豊町　1・２</v>
      </c>
      <c r="H2914" t="s">
        <v>1932</v>
      </c>
      <c r="I2914" t="s">
        <v>2630</v>
      </c>
      <c r="J2914" s="66">
        <v>1030</v>
      </c>
      <c r="K2914" s="66">
        <v>1030</v>
      </c>
      <c r="L2914" s="66">
        <v>1030</v>
      </c>
      <c r="M2914" s="66">
        <v>1030</v>
      </c>
      <c r="N2914" s="66">
        <f>VLOOKUP(A2914,GIS!A:C,3,0)</f>
        <v>1030</v>
      </c>
      <c r="O2914" s="66" t="str">
        <f t="shared" si="580"/>
        <v/>
      </c>
      <c r="P2914" s="66" t="str">
        <f t="shared" si="578"/>
        <v/>
      </c>
      <c r="Q2914" s="66">
        <f t="shared" si="581"/>
        <v>1030</v>
      </c>
      <c r="R2914" s="66">
        <f t="shared" si="582"/>
        <v>1030</v>
      </c>
      <c r="S2914" s="66">
        <f>Q2914-U2914-SUMIFS(条件付き不可!X:X,条件付き不可!E:E,D2914)</f>
        <v>1030</v>
      </c>
      <c r="T2914" s="66">
        <f t="shared" si="579"/>
        <v>1030</v>
      </c>
      <c r="U2914" s="66">
        <f>IF(COUNTIFS(条件付き不可!$E:$E,$D2914,条件付き不可!$C:$C,条件付き不可!$V$3)&gt;0,Q2914,SUMIFS(条件付き不可!$L:$L,条件付き不可!$E:$E,$D2914,条件付き不可!$C:$C,U$1))</f>
        <v>0</v>
      </c>
      <c r="V2914" s="66">
        <f>IF(COUNTIFS(条件付き不可!$E:$E,$D2914,条件付き不可!$C:$C,条件付き不可!$V$5)&gt;0,Q2914,IFERROR(VLOOKUP(D2914,条件付き不可!E:Y,21,0),0))</f>
        <v>0</v>
      </c>
    </row>
    <row r="2915" spans="1:22">
      <c r="A2915" s="53" t="str">
        <f t="shared" si="583"/>
        <v>088003</v>
      </c>
      <c r="B2915" s="53">
        <v>43</v>
      </c>
      <c r="C2915">
        <v>2914</v>
      </c>
      <c r="D2915">
        <v>88003</v>
      </c>
      <c r="E2915" t="s">
        <v>3048</v>
      </c>
      <c r="F2915" t="s">
        <v>2024</v>
      </c>
      <c r="G2915" t="str">
        <f>VLOOKUP(A2915,GIS!A:B,2,0)</f>
        <v>富里　3</v>
      </c>
      <c r="H2915" t="s">
        <v>1932</v>
      </c>
      <c r="I2915" t="s">
        <v>2630</v>
      </c>
      <c r="J2915" s="66">
        <v>315</v>
      </c>
      <c r="K2915" s="66">
        <v>315</v>
      </c>
      <c r="L2915" s="66">
        <v>315</v>
      </c>
      <c r="M2915" s="66">
        <v>315</v>
      </c>
      <c r="N2915" s="66">
        <f>VLOOKUP(A2915,GIS!A:C,3,0)</f>
        <v>315</v>
      </c>
      <c r="O2915" s="66" t="str">
        <f t="shared" si="580"/>
        <v/>
      </c>
      <c r="P2915" s="66" t="str">
        <f t="shared" si="578"/>
        <v/>
      </c>
      <c r="Q2915" s="66">
        <f t="shared" si="581"/>
        <v>315</v>
      </c>
      <c r="R2915" s="66">
        <f t="shared" si="582"/>
        <v>315</v>
      </c>
      <c r="S2915" s="66">
        <f>Q2915-U2915-SUMIFS(条件付き不可!X:X,条件付き不可!E:E,D2915)</f>
        <v>315</v>
      </c>
      <c r="T2915" s="66">
        <f t="shared" si="579"/>
        <v>315</v>
      </c>
      <c r="U2915" s="66">
        <f>IF(COUNTIFS(条件付き不可!$E:$E,$D2915,条件付き不可!$C:$C,条件付き不可!$V$3)&gt;0,Q2915,SUMIFS(条件付き不可!$L:$L,条件付き不可!$E:$E,$D2915,条件付き不可!$C:$C,U$1))</f>
        <v>0</v>
      </c>
      <c r="V2915" s="66">
        <f>IF(COUNTIFS(条件付き不可!$E:$E,$D2915,条件付き不可!$C:$C,条件付き不可!$V$5)&gt;0,Q2915,IFERROR(VLOOKUP(D2915,条件付き不可!E:Y,21,0),0))</f>
        <v>0</v>
      </c>
    </row>
    <row r="2916" spans="1:22">
      <c r="A2916" s="53" t="str">
        <f t="shared" si="583"/>
        <v>088004</v>
      </c>
      <c r="B2916" s="53">
        <v>43</v>
      </c>
      <c r="C2916">
        <v>2915</v>
      </c>
      <c r="D2916">
        <v>88004</v>
      </c>
      <c r="E2916" t="s">
        <v>3048</v>
      </c>
      <c r="F2916" t="s">
        <v>2028</v>
      </c>
      <c r="G2916" t="str">
        <f>VLOOKUP(A2916,GIS!A:B,2,0)</f>
        <v>新富町１．吉野沢</v>
      </c>
      <c r="H2916" t="s">
        <v>1932</v>
      </c>
      <c r="I2916" t="s">
        <v>2630</v>
      </c>
      <c r="J2916" s="66">
        <v>500</v>
      </c>
      <c r="K2916" s="66">
        <v>500</v>
      </c>
      <c r="L2916" s="66">
        <v>500</v>
      </c>
      <c r="M2916" s="66">
        <v>500</v>
      </c>
      <c r="N2916" s="66">
        <f>VLOOKUP(A2916,GIS!A:C,3,0)</f>
        <v>500</v>
      </c>
      <c r="O2916" s="66" t="str">
        <f t="shared" si="580"/>
        <v/>
      </c>
      <c r="P2916" s="66" t="str">
        <f t="shared" si="578"/>
        <v/>
      </c>
      <c r="Q2916" s="66">
        <f t="shared" si="581"/>
        <v>500</v>
      </c>
      <c r="R2916" s="66">
        <f t="shared" si="582"/>
        <v>500</v>
      </c>
      <c r="S2916" s="66">
        <f>Q2916-U2916-SUMIFS(条件付き不可!X:X,条件付き不可!E:E,D2916)</f>
        <v>500</v>
      </c>
      <c r="T2916" s="66">
        <f t="shared" si="579"/>
        <v>500</v>
      </c>
      <c r="U2916" s="66">
        <f>IF(COUNTIFS(条件付き不可!$E:$E,$D2916,条件付き不可!$C:$C,条件付き不可!$V$3)&gt;0,Q2916,SUMIFS(条件付き不可!$L:$L,条件付き不可!$E:$E,$D2916,条件付き不可!$C:$C,U$1))</f>
        <v>0</v>
      </c>
      <c r="V2916" s="66">
        <f>IF(COUNTIFS(条件付き不可!$E:$E,$D2916,条件付き不可!$C:$C,条件付き不可!$V$5)&gt;0,Q2916,IFERROR(VLOOKUP(D2916,条件付き不可!E:Y,21,0),0))</f>
        <v>0</v>
      </c>
    </row>
    <row r="2917" spans="1:22">
      <c r="A2917" s="53" t="str">
        <f t="shared" si="583"/>
        <v>088005</v>
      </c>
      <c r="B2917" s="53">
        <v>43</v>
      </c>
      <c r="C2917">
        <v>2916</v>
      </c>
      <c r="D2917">
        <v>88005</v>
      </c>
      <c r="E2917" t="s">
        <v>3048</v>
      </c>
      <c r="F2917" t="s">
        <v>2028</v>
      </c>
      <c r="G2917" t="str">
        <f>VLOOKUP(A2917,GIS!A:B,2,0)</f>
        <v>新富町１．豊四季</v>
      </c>
      <c r="H2917" t="s">
        <v>1932</v>
      </c>
      <c r="I2917" t="s">
        <v>2630</v>
      </c>
      <c r="J2917" s="66">
        <v>480</v>
      </c>
      <c r="K2917" s="66">
        <v>480</v>
      </c>
      <c r="L2917" s="66">
        <v>480</v>
      </c>
      <c r="M2917" s="66">
        <v>480</v>
      </c>
      <c r="N2917" s="66">
        <f>VLOOKUP(A2917,GIS!A:C,3,0)</f>
        <v>480</v>
      </c>
      <c r="O2917" s="66" t="str">
        <f t="shared" si="580"/>
        <v/>
      </c>
      <c r="P2917" s="66" t="str">
        <f t="shared" si="578"/>
        <v/>
      </c>
      <c r="Q2917" s="66">
        <f t="shared" si="581"/>
        <v>480</v>
      </c>
      <c r="R2917" s="66">
        <f t="shared" si="582"/>
        <v>480</v>
      </c>
      <c r="S2917" s="66">
        <f>Q2917-U2917-SUMIFS(条件付き不可!X:X,条件付き不可!E:E,D2917)</f>
        <v>480</v>
      </c>
      <c r="T2917" s="66">
        <f t="shared" si="579"/>
        <v>480</v>
      </c>
      <c r="U2917" s="66">
        <f>IF(COUNTIFS(条件付き不可!$E:$E,$D2917,条件付き不可!$C:$C,条件付き不可!$V$3)&gt;0,Q2917,SUMIFS(条件付き不可!$L:$L,条件付き不可!$E:$E,$D2917,条件付き不可!$C:$C,U$1))</f>
        <v>0</v>
      </c>
      <c r="V2917" s="66">
        <f>IF(COUNTIFS(条件付き不可!$E:$E,$D2917,条件付き不可!$C:$C,条件付き不可!$V$5)&gt;0,Q2917,IFERROR(VLOOKUP(D2917,条件付き不可!E:Y,21,0),0))</f>
        <v>0</v>
      </c>
    </row>
    <row r="2918" spans="1:22">
      <c r="A2918" s="53" t="str">
        <f t="shared" si="583"/>
        <v>088006</v>
      </c>
      <c r="B2918" s="53">
        <v>43</v>
      </c>
      <c r="C2918">
        <v>2917</v>
      </c>
      <c r="D2918">
        <v>88006</v>
      </c>
      <c r="E2918" t="s">
        <v>3048</v>
      </c>
      <c r="F2918" t="s">
        <v>2028</v>
      </c>
      <c r="G2918" t="str">
        <f>VLOOKUP(A2918,GIS!A:B,2,0)</f>
        <v>豊上第二公園</v>
      </c>
      <c r="H2918" t="s">
        <v>1932</v>
      </c>
      <c r="I2918" t="s">
        <v>2630</v>
      </c>
      <c r="J2918" s="66">
        <v>420</v>
      </c>
      <c r="K2918" s="66">
        <v>420</v>
      </c>
      <c r="L2918" s="66">
        <v>420</v>
      </c>
      <c r="M2918" s="66">
        <v>420</v>
      </c>
      <c r="N2918" s="66">
        <f>VLOOKUP(A2918,GIS!A:C,3,0)</f>
        <v>420</v>
      </c>
      <c r="O2918" s="66" t="str">
        <f t="shared" si="580"/>
        <v/>
      </c>
      <c r="P2918" s="66" t="str">
        <f t="shared" si="578"/>
        <v/>
      </c>
      <c r="Q2918" s="66">
        <f t="shared" si="581"/>
        <v>420</v>
      </c>
      <c r="R2918" s="66">
        <f t="shared" si="582"/>
        <v>420</v>
      </c>
      <c r="S2918" s="66">
        <f>Q2918-U2918-SUMIFS(条件付き不可!X:X,条件付き不可!E:E,D2918)</f>
        <v>420</v>
      </c>
      <c r="T2918" s="66">
        <f t="shared" si="579"/>
        <v>420</v>
      </c>
      <c r="U2918" s="66">
        <f>IF(COUNTIFS(条件付き不可!$E:$E,$D2918,条件付き不可!$C:$C,条件付き不可!$V$3)&gt;0,Q2918,SUMIFS(条件付き不可!$L:$L,条件付き不可!$E:$E,$D2918,条件付き不可!$C:$C,U$1))</f>
        <v>0</v>
      </c>
      <c r="V2918" s="66">
        <f>IF(COUNTIFS(条件付き不可!$E:$E,$D2918,条件付き不可!$C:$C,条件付き不可!$V$5)&gt;0,Q2918,IFERROR(VLOOKUP(D2918,条件付き不可!E:Y,21,0),0))</f>
        <v>0</v>
      </c>
    </row>
    <row r="2919" spans="1:22">
      <c r="A2919" s="53" t="str">
        <f t="shared" si="583"/>
        <v>088007</v>
      </c>
      <c r="B2919" s="53">
        <v>43</v>
      </c>
      <c r="C2919">
        <v>2918</v>
      </c>
      <c r="D2919">
        <v>88007</v>
      </c>
      <c r="E2919" t="s">
        <v>3048</v>
      </c>
      <c r="F2919" t="s">
        <v>2028</v>
      </c>
      <c r="G2919" t="str">
        <f>VLOOKUP(A2919,GIS!A:B,2,0)</f>
        <v>新富町2A</v>
      </c>
      <c r="H2919" t="s">
        <v>1932</v>
      </c>
      <c r="I2919" t="s">
        <v>2630</v>
      </c>
      <c r="J2919" s="66">
        <v>470</v>
      </c>
      <c r="K2919" s="66">
        <v>470</v>
      </c>
      <c r="L2919" s="66">
        <v>470</v>
      </c>
      <c r="M2919" s="66">
        <v>470</v>
      </c>
      <c r="N2919" s="66">
        <f>VLOOKUP(A2919,GIS!A:C,3,0)</f>
        <v>470</v>
      </c>
      <c r="O2919" s="66" t="str">
        <f t="shared" si="580"/>
        <v/>
      </c>
      <c r="P2919" s="66" t="str">
        <f t="shared" si="578"/>
        <v/>
      </c>
      <c r="Q2919" s="66">
        <f t="shared" si="581"/>
        <v>470</v>
      </c>
      <c r="R2919" s="66">
        <f t="shared" si="582"/>
        <v>470</v>
      </c>
      <c r="S2919" s="66">
        <f>Q2919-U2919-SUMIFS(条件付き不可!X:X,条件付き不可!E:E,D2919)</f>
        <v>470</v>
      </c>
      <c r="T2919" s="66">
        <f t="shared" si="579"/>
        <v>470</v>
      </c>
      <c r="U2919" s="66">
        <f>IF(COUNTIFS(条件付き不可!$E:$E,$D2919,条件付き不可!$C:$C,条件付き不可!$V$3)&gt;0,Q2919,SUMIFS(条件付き不可!$L:$L,条件付き不可!$E:$E,$D2919,条件付き不可!$C:$C,U$1))</f>
        <v>0</v>
      </c>
      <c r="V2919" s="66">
        <f>IF(COUNTIFS(条件付き不可!$E:$E,$D2919,条件付き不可!$C:$C,条件付き不可!$V$5)&gt;0,Q2919,IFERROR(VLOOKUP(D2919,条件付き不可!E:Y,21,0),0))</f>
        <v>0</v>
      </c>
    </row>
    <row r="2920" spans="1:22">
      <c r="A2920" s="53" t="str">
        <f t="shared" si="583"/>
        <v>088008</v>
      </c>
      <c r="B2920" s="53">
        <v>43</v>
      </c>
      <c r="C2920">
        <v>2919</v>
      </c>
      <c r="D2920">
        <v>88008</v>
      </c>
      <c r="E2920" t="s">
        <v>3048</v>
      </c>
      <c r="F2920" t="s">
        <v>2028</v>
      </c>
      <c r="G2920" t="str">
        <f>VLOOKUP(A2920,GIS!A:B,2,0)</f>
        <v>新富町2B.豊四季</v>
      </c>
      <c r="H2920" t="s">
        <v>1932</v>
      </c>
      <c r="I2920" t="s">
        <v>2630</v>
      </c>
      <c r="J2920" s="66">
        <v>635</v>
      </c>
      <c r="K2920" s="66">
        <v>635</v>
      </c>
      <c r="L2920" s="66">
        <v>635</v>
      </c>
      <c r="M2920" s="66">
        <v>635</v>
      </c>
      <c r="N2920" s="66">
        <f>VLOOKUP(A2920,GIS!A:C,3,0)</f>
        <v>635</v>
      </c>
      <c r="O2920" s="66" t="str">
        <f t="shared" si="580"/>
        <v/>
      </c>
      <c r="P2920" s="66" t="str">
        <f t="shared" si="578"/>
        <v/>
      </c>
      <c r="Q2920" s="66">
        <f t="shared" si="581"/>
        <v>635</v>
      </c>
      <c r="R2920" s="66">
        <f t="shared" si="582"/>
        <v>635</v>
      </c>
      <c r="S2920" s="66">
        <f>Q2920-U2920-SUMIFS(条件付き不可!X:X,条件付き不可!E:E,D2920)</f>
        <v>635</v>
      </c>
      <c r="T2920" s="66">
        <f t="shared" si="579"/>
        <v>635</v>
      </c>
      <c r="U2920" s="66">
        <f>IF(COUNTIFS(条件付き不可!$E:$E,$D2920,条件付き不可!$C:$C,条件付き不可!$V$3)&gt;0,Q2920,SUMIFS(条件付き不可!$L:$L,条件付き不可!$E:$E,$D2920,条件付き不可!$C:$C,U$1))</f>
        <v>0</v>
      </c>
      <c r="V2920" s="66">
        <f>IF(COUNTIFS(条件付き不可!$E:$E,$D2920,条件付き不可!$C:$C,条件付き不可!$V$5)&gt;0,Q2920,IFERROR(VLOOKUP(D2920,条件付き不可!E:Y,21,0),0))</f>
        <v>0</v>
      </c>
    </row>
    <row r="2921" spans="1:22">
      <c r="A2921" s="53" t="str">
        <f t="shared" si="583"/>
        <v>088009</v>
      </c>
      <c r="B2921" s="53">
        <v>43</v>
      </c>
      <c r="C2921">
        <v>2920</v>
      </c>
      <c r="D2921">
        <v>88009</v>
      </c>
      <c r="E2921" t="s">
        <v>3048</v>
      </c>
      <c r="F2921" t="s">
        <v>2028</v>
      </c>
      <c r="G2921" t="str">
        <f>VLOOKUP(A2921,GIS!A:B,2,0)</f>
        <v>新富町２Ｃ・豊四季</v>
      </c>
      <c r="H2921" t="s">
        <v>1932</v>
      </c>
      <c r="I2921" t="s">
        <v>2630</v>
      </c>
      <c r="J2921" s="66">
        <v>360</v>
      </c>
      <c r="K2921" s="66">
        <v>360</v>
      </c>
      <c r="L2921" s="66">
        <v>360</v>
      </c>
      <c r="M2921" s="66">
        <v>360</v>
      </c>
      <c r="N2921" s="66">
        <f>VLOOKUP(A2921,GIS!A:C,3,0)</f>
        <v>360</v>
      </c>
      <c r="O2921" s="66" t="str">
        <f t="shared" si="580"/>
        <v/>
      </c>
      <c r="P2921" s="66" t="str">
        <f t="shared" si="578"/>
        <v/>
      </c>
      <c r="Q2921" s="66">
        <f t="shared" si="581"/>
        <v>360</v>
      </c>
      <c r="R2921" s="66">
        <f t="shared" si="582"/>
        <v>360</v>
      </c>
      <c r="S2921" s="66">
        <f>Q2921-U2921-SUMIFS(条件付き不可!X:X,条件付き不可!E:E,D2921)</f>
        <v>360</v>
      </c>
      <c r="T2921" s="66">
        <f t="shared" si="579"/>
        <v>360</v>
      </c>
      <c r="U2921" s="66">
        <f>IF(COUNTIFS(条件付き不可!$E:$E,$D2921,条件付き不可!$C:$C,条件付き不可!$V$3)&gt;0,Q2921,SUMIFS(条件付き不可!$L:$L,条件付き不可!$E:$E,$D2921,条件付き不可!$C:$C,U$1))</f>
        <v>0</v>
      </c>
      <c r="V2921" s="66">
        <f>IF(COUNTIFS(条件付き不可!$E:$E,$D2921,条件付き不可!$C:$C,条件付き不可!$V$5)&gt;0,Q2921,IFERROR(VLOOKUP(D2921,条件付き不可!E:Y,21,0),0))</f>
        <v>0</v>
      </c>
    </row>
    <row r="2922" spans="1:22">
      <c r="A2922" s="53" t="str">
        <f t="shared" si="583"/>
        <v>088010</v>
      </c>
      <c r="B2922" s="53">
        <v>43</v>
      </c>
      <c r="C2922">
        <v>2921</v>
      </c>
      <c r="D2922">
        <v>88010</v>
      </c>
      <c r="E2922" t="s">
        <v>3048</v>
      </c>
      <c r="F2922" t="s">
        <v>2035</v>
      </c>
      <c r="G2922" t="str">
        <f>VLOOKUP(A2922,GIS!A:B,2,0)</f>
        <v>豊四季　B</v>
      </c>
      <c r="H2922" t="s">
        <v>1932</v>
      </c>
      <c r="I2922" t="s">
        <v>2630</v>
      </c>
      <c r="J2922" s="66">
        <v>545</v>
      </c>
      <c r="K2922" s="66">
        <v>545</v>
      </c>
      <c r="L2922" s="66">
        <v>545</v>
      </c>
      <c r="M2922" s="66">
        <v>545</v>
      </c>
      <c r="N2922" s="66">
        <f>VLOOKUP(A2922,GIS!A:C,3,0)</f>
        <v>545</v>
      </c>
      <c r="O2922" s="66" t="str">
        <f t="shared" si="580"/>
        <v/>
      </c>
      <c r="P2922" s="66" t="str">
        <f t="shared" si="578"/>
        <v/>
      </c>
      <c r="Q2922" s="66">
        <f t="shared" si="581"/>
        <v>545</v>
      </c>
      <c r="R2922" s="66">
        <f t="shared" si="582"/>
        <v>545</v>
      </c>
      <c r="S2922" s="66">
        <f>Q2922-U2922-SUMIFS(条件付き不可!X:X,条件付き不可!E:E,D2922)</f>
        <v>545</v>
      </c>
      <c r="T2922" s="66">
        <f t="shared" si="579"/>
        <v>545</v>
      </c>
      <c r="U2922" s="66">
        <f>IF(COUNTIFS(条件付き不可!$E:$E,$D2922,条件付き不可!$C:$C,条件付き不可!$V$3)&gt;0,Q2922,SUMIFS(条件付き不可!$L:$L,条件付き不可!$E:$E,$D2922,条件付き不可!$C:$C,U$1))</f>
        <v>0</v>
      </c>
      <c r="V2922" s="66">
        <f>IF(COUNTIFS(条件付き不可!$E:$E,$D2922,条件付き不可!$C:$C,条件付き不可!$V$5)&gt;0,Q2922,IFERROR(VLOOKUP(D2922,条件付き不可!E:Y,21,0),0))</f>
        <v>0</v>
      </c>
    </row>
    <row r="2923" spans="1:22">
      <c r="A2923" s="53" t="str">
        <f t="shared" si="583"/>
        <v>088011</v>
      </c>
      <c r="B2923" s="53">
        <v>43</v>
      </c>
      <c r="C2923">
        <v>2922</v>
      </c>
      <c r="D2923">
        <v>88011</v>
      </c>
      <c r="E2923" t="s">
        <v>3048</v>
      </c>
      <c r="F2923" t="s">
        <v>2035</v>
      </c>
      <c r="G2923" t="str">
        <f>VLOOKUP(A2923,GIS!A:B,2,0)</f>
        <v>豊四季　C</v>
      </c>
      <c r="H2923" t="s">
        <v>1932</v>
      </c>
      <c r="I2923" t="s">
        <v>2630</v>
      </c>
      <c r="J2923" s="66">
        <v>430</v>
      </c>
      <c r="K2923" s="66">
        <v>430</v>
      </c>
      <c r="L2923" s="66">
        <v>430</v>
      </c>
      <c r="M2923" s="66">
        <v>430</v>
      </c>
      <c r="N2923" s="66">
        <f>VLOOKUP(A2923,GIS!A:C,3,0)</f>
        <v>430</v>
      </c>
      <c r="O2923" s="66" t="str">
        <f t="shared" si="580"/>
        <v/>
      </c>
      <c r="P2923" s="66" t="str">
        <f t="shared" si="578"/>
        <v/>
      </c>
      <c r="Q2923" s="66">
        <f t="shared" si="581"/>
        <v>430</v>
      </c>
      <c r="R2923" s="66">
        <f t="shared" si="582"/>
        <v>430</v>
      </c>
      <c r="S2923" s="66">
        <f>Q2923-U2923-SUMIFS(条件付き不可!X:X,条件付き不可!E:E,D2923)</f>
        <v>430</v>
      </c>
      <c r="T2923" s="66">
        <f t="shared" si="579"/>
        <v>430</v>
      </c>
      <c r="U2923" s="66">
        <f>IF(COUNTIFS(条件付き不可!$E:$E,$D2923,条件付き不可!$C:$C,条件付き不可!$V$3)&gt;0,Q2923,SUMIFS(条件付き不可!$L:$L,条件付き不可!$E:$E,$D2923,条件付き不可!$C:$C,U$1))</f>
        <v>0</v>
      </c>
      <c r="V2923" s="66">
        <f>IF(COUNTIFS(条件付き不可!$E:$E,$D2923,条件付き不可!$C:$C,条件付き不可!$V$5)&gt;0,Q2923,IFERROR(VLOOKUP(D2923,条件付き不可!E:Y,21,0),0))</f>
        <v>0</v>
      </c>
    </row>
    <row r="2924" spans="1:22">
      <c r="A2924" s="53" t="str">
        <f t="shared" si="583"/>
        <v>088012</v>
      </c>
      <c r="B2924" s="53">
        <v>43</v>
      </c>
      <c r="C2924">
        <v>2923</v>
      </c>
      <c r="D2924">
        <v>88012</v>
      </c>
      <c r="E2924" t="s">
        <v>3048</v>
      </c>
      <c r="F2924" t="s">
        <v>2035</v>
      </c>
      <c r="G2924" t="str">
        <f>VLOOKUP(A2924,GIS!A:B,2,0)</f>
        <v>豊四季　D</v>
      </c>
      <c r="H2924" t="s">
        <v>1932</v>
      </c>
      <c r="I2924" t="s">
        <v>2630</v>
      </c>
      <c r="J2924" s="66">
        <v>505</v>
      </c>
      <c r="K2924" s="66">
        <v>505</v>
      </c>
      <c r="L2924" s="66">
        <v>505</v>
      </c>
      <c r="M2924" s="66">
        <v>505</v>
      </c>
      <c r="N2924" s="66">
        <f>VLOOKUP(A2924,GIS!A:C,3,0)</f>
        <v>505</v>
      </c>
      <c r="O2924" s="66" t="str">
        <f t="shared" si="580"/>
        <v/>
      </c>
      <c r="P2924" s="66" t="str">
        <f t="shared" si="578"/>
        <v/>
      </c>
      <c r="Q2924" s="66">
        <f t="shared" si="581"/>
        <v>505</v>
      </c>
      <c r="R2924" s="66">
        <f t="shared" si="582"/>
        <v>505</v>
      </c>
      <c r="S2924" s="66">
        <f>Q2924-U2924-SUMIFS(条件付き不可!X:X,条件付き不可!E:E,D2924)</f>
        <v>505</v>
      </c>
      <c r="T2924" s="66">
        <f t="shared" si="579"/>
        <v>505</v>
      </c>
      <c r="U2924" s="66">
        <f>IF(COUNTIFS(条件付き不可!$E:$E,$D2924,条件付き不可!$C:$C,条件付き不可!$V$3)&gt;0,Q2924,SUMIFS(条件付き不可!$L:$L,条件付き不可!$E:$E,$D2924,条件付き不可!$C:$C,U$1))</f>
        <v>0</v>
      </c>
      <c r="V2924" s="66">
        <f>IF(COUNTIFS(条件付き不可!$E:$E,$D2924,条件付き不可!$C:$C,条件付き不可!$V$5)&gt;0,Q2924,IFERROR(VLOOKUP(D2924,条件付き不可!E:Y,21,0),0))</f>
        <v>0</v>
      </c>
    </row>
    <row r="2925" spans="1:22">
      <c r="A2925" s="53" t="str">
        <f t="shared" si="583"/>
        <v>088013</v>
      </c>
      <c r="B2925" s="53">
        <v>43</v>
      </c>
      <c r="C2925">
        <v>2924</v>
      </c>
      <c r="D2925">
        <v>88013</v>
      </c>
      <c r="E2925" t="s">
        <v>3048</v>
      </c>
      <c r="F2925" t="s">
        <v>2035</v>
      </c>
      <c r="G2925" t="str">
        <f>VLOOKUP(A2925,GIS!A:B,2,0)</f>
        <v>豊四季　E</v>
      </c>
      <c r="H2925" t="s">
        <v>1932</v>
      </c>
      <c r="I2925" t="s">
        <v>2630</v>
      </c>
      <c r="J2925" s="66">
        <v>525</v>
      </c>
      <c r="K2925" s="66">
        <v>525</v>
      </c>
      <c r="L2925" s="66">
        <v>525</v>
      </c>
      <c r="M2925" s="66">
        <v>525</v>
      </c>
      <c r="N2925" s="66">
        <f>VLOOKUP(A2925,GIS!A:C,3,0)</f>
        <v>525</v>
      </c>
      <c r="O2925" s="66" t="str">
        <f t="shared" si="580"/>
        <v/>
      </c>
      <c r="P2925" s="66" t="str">
        <f t="shared" si="578"/>
        <v/>
      </c>
      <c r="Q2925" s="66">
        <f t="shared" si="581"/>
        <v>525</v>
      </c>
      <c r="R2925" s="66">
        <f t="shared" si="582"/>
        <v>525</v>
      </c>
      <c r="S2925" s="66">
        <f>Q2925-U2925-SUMIFS(条件付き不可!X:X,条件付き不可!E:E,D2925)</f>
        <v>525</v>
      </c>
      <c r="T2925" s="66">
        <f t="shared" si="579"/>
        <v>525</v>
      </c>
      <c r="U2925" s="66">
        <f>IF(COUNTIFS(条件付き不可!$E:$E,$D2925,条件付き不可!$C:$C,条件付き不可!$V$3)&gt;0,Q2925,SUMIFS(条件付き不可!$L:$L,条件付き不可!$E:$E,$D2925,条件付き不可!$C:$C,U$1))</f>
        <v>0</v>
      </c>
      <c r="V2925" s="66">
        <f>IF(COUNTIFS(条件付き不可!$E:$E,$D2925,条件付き不可!$C:$C,条件付き不可!$V$5)&gt;0,Q2925,IFERROR(VLOOKUP(D2925,条件付き不可!E:Y,21,0),0))</f>
        <v>0</v>
      </c>
    </row>
    <row r="2926" spans="1:22">
      <c r="A2926" s="53" t="str">
        <f t="shared" si="583"/>
        <v>088014</v>
      </c>
      <c r="B2926" s="53">
        <v>43</v>
      </c>
      <c r="C2926">
        <v>2925</v>
      </c>
      <c r="D2926">
        <v>88014</v>
      </c>
      <c r="E2926" t="s">
        <v>3048</v>
      </c>
      <c r="F2926" t="s">
        <v>2035</v>
      </c>
      <c r="G2926" t="str">
        <f>VLOOKUP(A2926,GIS!A:B,2,0)</f>
        <v>豊四季　F</v>
      </c>
      <c r="H2926" t="s">
        <v>1932</v>
      </c>
      <c r="I2926" t="s">
        <v>2630</v>
      </c>
      <c r="J2926" s="66">
        <v>645</v>
      </c>
      <c r="K2926" s="66">
        <v>645</v>
      </c>
      <c r="L2926" s="66">
        <v>645</v>
      </c>
      <c r="M2926" s="66">
        <v>645</v>
      </c>
      <c r="N2926" s="66">
        <f>VLOOKUP(A2926,GIS!A:C,3,0)</f>
        <v>645</v>
      </c>
      <c r="O2926" s="66" t="str">
        <f t="shared" si="580"/>
        <v/>
      </c>
      <c r="P2926" s="66" t="str">
        <f t="shared" si="578"/>
        <v/>
      </c>
      <c r="Q2926" s="66">
        <f t="shared" si="581"/>
        <v>645</v>
      </c>
      <c r="R2926" s="66">
        <f t="shared" si="582"/>
        <v>645</v>
      </c>
      <c r="S2926" s="66">
        <f>Q2926-U2926-SUMIFS(条件付き不可!X:X,条件付き不可!E:E,D2926)</f>
        <v>645</v>
      </c>
      <c r="T2926" s="66">
        <f t="shared" si="579"/>
        <v>645</v>
      </c>
      <c r="U2926" s="66">
        <f>IF(COUNTIFS(条件付き不可!$E:$E,$D2926,条件付き不可!$C:$C,条件付き不可!$V$3)&gt;0,Q2926,SUMIFS(条件付き不可!$L:$L,条件付き不可!$E:$E,$D2926,条件付き不可!$C:$C,U$1))</f>
        <v>0</v>
      </c>
      <c r="V2926" s="66">
        <f>IF(COUNTIFS(条件付き不可!$E:$E,$D2926,条件付き不可!$C:$C,条件付き不可!$V$5)&gt;0,Q2926,IFERROR(VLOOKUP(D2926,条件付き不可!E:Y,21,0),0))</f>
        <v>0</v>
      </c>
    </row>
    <row r="2927" spans="1:22">
      <c r="A2927" s="53" t="str">
        <f t="shared" si="583"/>
        <v>088015</v>
      </c>
      <c r="B2927" s="53">
        <v>43</v>
      </c>
      <c r="C2927">
        <v>2926</v>
      </c>
      <c r="D2927">
        <v>88015</v>
      </c>
      <c r="E2927" t="s">
        <v>3048</v>
      </c>
      <c r="F2927" t="s">
        <v>2035</v>
      </c>
      <c r="G2927" t="str">
        <f>VLOOKUP(A2927,GIS!A:B,2,0)</f>
        <v>豊四季　G</v>
      </c>
      <c r="H2927" t="s">
        <v>1932</v>
      </c>
      <c r="I2927" t="s">
        <v>2630</v>
      </c>
      <c r="J2927" s="66">
        <v>480</v>
      </c>
      <c r="K2927" s="66">
        <v>480</v>
      </c>
      <c r="L2927" s="66">
        <v>480</v>
      </c>
      <c r="M2927" s="66">
        <v>480</v>
      </c>
      <c r="N2927" s="66">
        <f>VLOOKUP(A2927,GIS!A:C,3,0)</f>
        <v>480</v>
      </c>
      <c r="O2927" s="66" t="str">
        <f t="shared" si="580"/>
        <v/>
      </c>
      <c r="P2927" s="66" t="str">
        <f t="shared" si="578"/>
        <v/>
      </c>
      <c r="Q2927" s="66">
        <f t="shared" si="581"/>
        <v>480</v>
      </c>
      <c r="R2927" s="66">
        <f t="shared" si="582"/>
        <v>480</v>
      </c>
      <c r="S2927" s="66">
        <f>Q2927-U2927-SUMIFS(条件付き不可!X:X,条件付き不可!E:E,D2927)</f>
        <v>480</v>
      </c>
      <c r="T2927" s="66">
        <f t="shared" si="579"/>
        <v>480</v>
      </c>
      <c r="U2927" s="66">
        <f>IF(COUNTIFS(条件付き不可!$E:$E,$D2927,条件付き不可!$C:$C,条件付き不可!$V$3)&gt;0,Q2927,SUMIFS(条件付き不可!$L:$L,条件付き不可!$E:$E,$D2927,条件付き不可!$C:$C,U$1))</f>
        <v>0</v>
      </c>
      <c r="V2927" s="66">
        <f>IF(COUNTIFS(条件付き不可!$E:$E,$D2927,条件付き不可!$C:$C,条件付き不可!$V$5)&gt;0,Q2927,IFERROR(VLOOKUP(D2927,条件付き不可!E:Y,21,0),0))</f>
        <v>0</v>
      </c>
    </row>
    <row r="2928" spans="1:22">
      <c r="A2928" s="53" t="str">
        <f t="shared" si="583"/>
        <v>088016</v>
      </c>
      <c r="B2928" s="53">
        <v>43</v>
      </c>
      <c r="C2928">
        <v>2927</v>
      </c>
      <c r="D2928">
        <v>88016</v>
      </c>
      <c r="E2928" t="s">
        <v>3048</v>
      </c>
      <c r="F2928" t="s">
        <v>2035</v>
      </c>
      <c r="G2928" t="str">
        <f>VLOOKUP(A2928,GIS!A:B,2,0)</f>
        <v>豊四季　H</v>
      </c>
      <c r="H2928" t="s">
        <v>1932</v>
      </c>
      <c r="I2928" t="s">
        <v>2630</v>
      </c>
      <c r="J2928" s="66">
        <v>360</v>
      </c>
      <c r="K2928" s="66">
        <v>360</v>
      </c>
      <c r="L2928" s="66">
        <v>269</v>
      </c>
      <c r="M2928" s="66">
        <v>269</v>
      </c>
      <c r="N2928" s="66">
        <f>VLOOKUP(A2928,GIS!A:C,3,0)</f>
        <v>360</v>
      </c>
      <c r="O2928" s="66" t="str">
        <f t="shared" si="580"/>
        <v/>
      </c>
      <c r="P2928" s="66" t="str">
        <f t="shared" si="578"/>
        <v>✕</v>
      </c>
      <c r="Q2928" s="66">
        <f t="shared" si="581"/>
        <v>360</v>
      </c>
      <c r="R2928" s="66">
        <f t="shared" si="582"/>
        <v>360</v>
      </c>
      <c r="S2928" s="66">
        <f>Q2928-U2928-SUMIFS(条件付き不可!X:X,条件付き不可!E:E,D2928)</f>
        <v>269</v>
      </c>
      <c r="T2928" s="66">
        <f t="shared" si="579"/>
        <v>269</v>
      </c>
      <c r="U2928" s="66">
        <f>IF(COUNTIFS(条件付き不可!$E:$E,$D2928,条件付き不可!$C:$C,条件付き不可!$V$3)&gt;0,Q2928,SUMIFS(条件付き不可!$L:$L,条件付き不可!$E:$E,$D2928,条件付き不可!$C:$C,U$1))</f>
        <v>0</v>
      </c>
      <c r="V2928" s="66">
        <f>IF(COUNTIFS(条件付き不可!$E:$E,$D2928,条件付き不可!$C:$C,条件付き不可!$V$5)&gt;0,Q2928,IFERROR(VLOOKUP(D2928,条件付き不可!E:Y,21,0),0))</f>
        <v>91</v>
      </c>
    </row>
    <row r="2929" spans="1:22">
      <c r="A2929" s="53" t="str">
        <f t="shared" si="583"/>
        <v>088017</v>
      </c>
      <c r="B2929" s="53">
        <v>43</v>
      </c>
      <c r="C2929">
        <v>2928</v>
      </c>
      <c r="D2929">
        <v>88017</v>
      </c>
      <c r="E2929" t="s">
        <v>3048</v>
      </c>
      <c r="F2929" t="s">
        <v>2035</v>
      </c>
      <c r="G2929" t="str">
        <f>VLOOKUP(A2929,GIS!A:B,2,0)</f>
        <v>豊四季　I</v>
      </c>
      <c r="H2929" t="s">
        <v>1932</v>
      </c>
      <c r="I2929" t="s">
        <v>2630</v>
      </c>
      <c r="J2929" s="66">
        <v>410</v>
      </c>
      <c r="K2929" s="66">
        <v>410</v>
      </c>
      <c r="L2929" s="66">
        <v>410</v>
      </c>
      <c r="M2929" s="66">
        <v>410</v>
      </c>
      <c r="N2929" s="66">
        <f>VLOOKUP(A2929,GIS!A:C,3,0)</f>
        <v>410</v>
      </c>
      <c r="O2929" s="66" t="str">
        <f t="shared" si="580"/>
        <v/>
      </c>
      <c r="P2929" s="66" t="str">
        <f t="shared" si="578"/>
        <v/>
      </c>
      <c r="Q2929" s="66">
        <f t="shared" si="581"/>
        <v>410</v>
      </c>
      <c r="R2929" s="66">
        <f t="shared" si="582"/>
        <v>410</v>
      </c>
      <c r="S2929" s="66">
        <f>Q2929-U2929-SUMIFS(条件付き不可!X:X,条件付き不可!E:E,D2929)</f>
        <v>410</v>
      </c>
      <c r="T2929" s="66">
        <f t="shared" si="579"/>
        <v>410</v>
      </c>
      <c r="U2929" s="66">
        <f>IF(COUNTIFS(条件付き不可!$E:$E,$D2929,条件付き不可!$C:$C,条件付き不可!$V$3)&gt;0,Q2929,SUMIFS(条件付き不可!$L:$L,条件付き不可!$E:$E,$D2929,条件付き不可!$C:$C,U$1))</f>
        <v>0</v>
      </c>
      <c r="V2929" s="66">
        <f>IF(COUNTIFS(条件付き不可!$E:$E,$D2929,条件付き不可!$C:$C,条件付き不可!$V$5)&gt;0,Q2929,IFERROR(VLOOKUP(D2929,条件付き不可!E:Y,21,0),0))</f>
        <v>0</v>
      </c>
    </row>
    <row r="2930" spans="1:22">
      <c r="A2930" s="53" t="str">
        <f t="shared" si="583"/>
        <v>088018</v>
      </c>
      <c r="B2930" s="53">
        <v>43</v>
      </c>
      <c r="C2930">
        <v>2929</v>
      </c>
      <c r="D2930">
        <v>88018</v>
      </c>
      <c r="E2930" t="s">
        <v>3048</v>
      </c>
      <c r="F2930" t="s">
        <v>2035</v>
      </c>
      <c r="G2930" t="str">
        <f>VLOOKUP(A2930,GIS!A:B,2,0)</f>
        <v>豊四季　J</v>
      </c>
      <c r="H2930" t="s">
        <v>1932</v>
      </c>
      <c r="I2930" t="s">
        <v>2630</v>
      </c>
      <c r="J2930" s="66">
        <v>400</v>
      </c>
      <c r="K2930" s="66">
        <v>400</v>
      </c>
      <c r="L2930" s="66">
        <v>400</v>
      </c>
      <c r="M2930" s="66">
        <v>400</v>
      </c>
      <c r="N2930" s="66">
        <f>VLOOKUP(A2930,GIS!A:C,3,0)</f>
        <v>400</v>
      </c>
      <c r="O2930" s="66" t="str">
        <f t="shared" si="580"/>
        <v/>
      </c>
      <c r="P2930" s="66" t="str">
        <f t="shared" si="578"/>
        <v/>
      </c>
      <c r="Q2930" s="66">
        <f t="shared" si="581"/>
        <v>400</v>
      </c>
      <c r="R2930" s="66">
        <f t="shared" si="582"/>
        <v>400</v>
      </c>
      <c r="S2930" s="66">
        <f>Q2930-U2930-SUMIFS(条件付き不可!X:X,条件付き不可!E:E,D2930)</f>
        <v>400</v>
      </c>
      <c r="T2930" s="66">
        <f t="shared" si="579"/>
        <v>400</v>
      </c>
      <c r="U2930" s="66">
        <f>IF(COUNTIFS(条件付き不可!$E:$E,$D2930,条件付き不可!$C:$C,条件付き不可!$V$3)&gt;0,Q2930,SUMIFS(条件付き不可!$L:$L,条件付き不可!$E:$E,$D2930,条件付き不可!$C:$C,U$1))</f>
        <v>0</v>
      </c>
      <c r="V2930" s="66">
        <f>IF(COUNTIFS(条件付き不可!$E:$E,$D2930,条件付き不可!$C:$C,条件付き不可!$V$5)&gt;0,Q2930,IFERROR(VLOOKUP(D2930,条件付き不可!E:Y,21,0),0))</f>
        <v>0</v>
      </c>
    </row>
    <row r="2931" spans="1:22">
      <c r="A2931" s="53" t="str">
        <f t="shared" si="583"/>
        <v>088019</v>
      </c>
      <c r="B2931" s="53">
        <v>43</v>
      </c>
      <c r="C2931">
        <v>2930</v>
      </c>
      <c r="D2931">
        <v>88019</v>
      </c>
      <c r="E2931" t="s">
        <v>3048</v>
      </c>
      <c r="F2931" t="s">
        <v>2045</v>
      </c>
      <c r="G2931" t="str">
        <f>VLOOKUP(A2931,GIS!A:B,2,0)</f>
        <v>中新宿１</v>
      </c>
      <c r="H2931" t="s">
        <v>1932</v>
      </c>
      <c r="I2931" t="s">
        <v>7577</v>
      </c>
      <c r="J2931" s="66">
        <v>610</v>
      </c>
      <c r="K2931" s="66">
        <v>545</v>
      </c>
      <c r="L2931" s="66">
        <v>545</v>
      </c>
      <c r="M2931" s="66">
        <v>610</v>
      </c>
      <c r="N2931" s="66">
        <f>VLOOKUP(A2931,GIS!A:C,3,0)</f>
        <v>610</v>
      </c>
      <c r="O2931" s="66" t="str">
        <f t="shared" si="580"/>
        <v/>
      </c>
      <c r="P2931" s="66" t="str">
        <f t="shared" si="578"/>
        <v>✕</v>
      </c>
      <c r="Q2931" s="66">
        <f t="shared" si="581"/>
        <v>610</v>
      </c>
      <c r="R2931" s="66">
        <f t="shared" si="582"/>
        <v>545</v>
      </c>
      <c r="S2931" s="66">
        <f>Q2931-U2931-SUMIFS(条件付き不可!X:X,条件付き不可!E:E,D2931)</f>
        <v>545</v>
      </c>
      <c r="T2931" s="66">
        <f t="shared" si="579"/>
        <v>610</v>
      </c>
      <c r="U2931" s="66">
        <f>IF(COUNTIFS(条件付き不可!$E:$E,$D2931,条件付き不可!$C:$C,条件付き不可!$V$3)&gt;0,Q2931,SUMIFS(条件付き不可!$L:$L,条件付き不可!$E:$E,$D2931,条件付き不可!$C:$C,U$1))</f>
        <v>65</v>
      </c>
      <c r="V2931" s="66">
        <f>IF(COUNTIFS(条件付き不可!$E:$E,$D2931,条件付き不可!$C:$C,条件付き不可!$V$5)&gt;0,Q2931,IFERROR(VLOOKUP(D2931,条件付き不可!E:Y,21,0),0))</f>
        <v>0</v>
      </c>
    </row>
    <row r="2932" spans="1:22">
      <c r="A2932" s="53" t="str">
        <f t="shared" si="583"/>
        <v>088020</v>
      </c>
      <c r="B2932" s="53">
        <v>43</v>
      </c>
      <c r="C2932">
        <v>2931</v>
      </c>
      <c r="D2932">
        <v>88020</v>
      </c>
      <c r="E2932" t="s">
        <v>3048</v>
      </c>
      <c r="F2932" t="s">
        <v>2045</v>
      </c>
      <c r="G2932" t="str">
        <f>VLOOKUP(A2932,GIS!A:B,2,0)</f>
        <v>中新宿 2（流山市70部含む）</v>
      </c>
      <c r="H2932" t="s">
        <v>1932</v>
      </c>
      <c r="I2932" t="s">
        <v>7577</v>
      </c>
      <c r="J2932" s="66">
        <v>440</v>
      </c>
      <c r="K2932" s="66">
        <v>440</v>
      </c>
      <c r="L2932" s="66">
        <v>440</v>
      </c>
      <c r="M2932" s="66">
        <v>440</v>
      </c>
      <c r="N2932" s="66">
        <f>VLOOKUP(A2932,GIS!A:C,3,0)</f>
        <v>440</v>
      </c>
      <c r="O2932" s="66" t="str">
        <f t="shared" si="580"/>
        <v/>
      </c>
      <c r="P2932" s="66" t="str">
        <f t="shared" si="578"/>
        <v/>
      </c>
      <c r="Q2932" s="66">
        <f t="shared" si="581"/>
        <v>440</v>
      </c>
      <c r="R2932" s="66">
        <f t="shared" si="582"/>
        <v>440</v>
      </c>
      <c r="S2932" s="66">
        <f>Q2932-U2932-SUMIFS(条件付き不可!X:X,条件付き不可!E:E,D2932)</f>
        <v>440</v>
      </c>
      <c r="T2932" s="66">
        <f t="shared" si="579"/>
        <v>440</v>
      </c>
      <c r="U2932" s="66">
        <f>IF(COUNTIFS(条件付き不可!$E:$E,$D2932,条件付き不可!$C:$C,条件付き不可!$V$3)&gt;0,Q2932,SUMIFS(条件付き不可!$L:$L,条件付き不可!$E:$E,$D2932,条件付き不可!$C:$C,U$1))</f>
        <v>0</v>
      </c>
      <c r="V2932" s="66">
        <f>IF(COUNTIFS(条件付き不可!$E:$E,$D2932,条件付き不可!$C:$C,条件付き不可!$V$5)&gt;0,Q2932,IFERROR(VLOOKUP(D2932,条件付き不可!E:Y,21,0),0))</f>
        <v>0</v>
      </c>
    </row>
    <row r="2933" spans="1:22">
      <c r="A2933" s="53" t="str">
        <f t="shared" si="583"/>
        <v>088021</v>
      </c>
      <c r="B2933" s="53">
        <v>43</v>
      </c>
      <c r="C2933">
        <v>2932</v>
      </c>
      <c r="D2933">
        <v>88021</v>
      </c>
      <c r="E2933" t="s">
        <v>3048</v>
      </c>
      <c r="F2933" t="s">
        <v>2045</v>
      </c>
      <c r="G2933" t="str">
        <f>VLOOKUP(A2933,GIS!A:B,2,0)</f>
        <v>中新宿 3</v>
      </c>
      <c r="H2933" t="s">
        <v>1932</v>
      </c>
      <c r="I2933" t="s">
        <v>2630</v>
      </c>
      <c r="J2933" s="66">
        <v>480</v>
      </c>
      <c r="K2933" s="66">
        <v>480</v>
      </c>
      <c r="L2933" s="66">
        <v>480</v>
      </c>
      <c r="M2933" s="66">
        <v>480</v>
      </c>
      <c r="N2933" s="66">
        <f>VLOOKUP(A2933,GIS!A:C,3,0)</f>
        <v>480</v>
      </c>
      <c r="O2933" s="66" t="str">
        <f t="shared" si="580"/>
        <v/>
      </c>
      <c r="P2933" s="66" t="str">
        <f t="shared" si="578"/>
        <v/>
      </c>
      <c r="Q2933" s="66">
        <f t="shared" si="581"/>
        <v>480</v>
      </c>
      <c r="R2933" s="66">
        <f t="shared" si="582"/>
        <v>480</v>
      </c>
      <c r="S2933" s="66">
        <f>Q2933-U2933-SUMIFS(条件付き不可!X:X,条件付き不可!E:E,D2933)</f>
        <v>480</v>
      </c>
      <c r="T2933" s="66">
        <f t="shared" si="579"/>
        <v>480</v>
      </c>
      <c r="U2933" s="66">
        <f>IF(COUNTIFS(条件付き不可!$E:$E,$D2933,条件付き不可!$C:$C,条件付き不可!$V$3)&gt;0,Q2933,SUMIFS(条件付き不可!$L:$L,条件付き不可!$E:$E,$D2933,条件付き不可!$C:$C,U$1))</f>
        <v>0</v>
      </c>
      <c r="V2933" s="66">
        <f>IF(COUNTIFS(条件付き不可!$E:$E,$D2933,条件付き不可!$C:$C,条件付き不可!$V$5)&gt;0,Q2933,IFERROR(VLOOKUP(D2933,条件付き不可!E:Y,21,0),0))</f>
        <v>0</v>
      </c>
    </row>
    <row r="2934" spans="1:22">
      <c r="A2934" s="53" t="str">
        <f t="shared" si="583"/>
        <v>088069</v>
      </c>
      <c r="B2934" s="53">
        <v>43</v>
      </c>
      <c r="C2934">
        <v>2933</v>
      </c>
      <c r="D2934">
        <v>88069</v>
      </c>
      <c r="E2934" t="s">
        <v>3048</v>
      </c>
      <c r="F2934" t="s">
        <v>2048</v>
      </c>
      <c r="G2934" t="str">
        <f>VLOOKUP(A2934,GIS!A:B,2,0)</f>
        <v>今谷上町　A</v>
      </c>
      <c r="H2934" t="s">
        <v>1932</v>
      </c>
      <c r="I2934" t="s">
        <v>2630</v>
      </c>
      <c r="J2934" s="66">
        <v>760</v>
      </c>
      <c r="K2934" s="66">
        <v>760</v>
      </c>
      <c r="L2934" s="66">
        <v>760</v>
      </c>
      <c r="M2934" s="66">
        <v>760</v>
      </c>
      <c r="N2934" s="66">
        <f>VLOOKUP(A2934,GIS!A:C,3,0)</f>
        <v>760</v>
      </c>
      <c r="O2934" s="66" t="str">
        <f t="shared" si="580"/>
        <v/>
      </c>
      <c r="P2934" s="66" t="str">
        <f t="shared" si="578"/>
        <v/>
      </c>
      <c r="Q2934" s="66">
        <f t="shared" si="581"/>
        <v>760</v>
      </c>
      <c r="R2934" s="66">
        <f t="shared" si="582"/>
        <v>760</v>
      </c>
      <c r="S2934" s="66">
        <f>Q2934-U2934-SUMIFS(条件付き不可!X:X,条件付き不可!E:E,D2934)</f>
        <v>760</v>
      </c>
      <c r="T2934" s="66">
        <f t="shared" si="579"/>
        <v>760</v>
      </c>
      <c r="U2934" s="66">
        <f>IF(COUNTIFS(条件付き不可!$E:$E,$D2934,条件付き不可!$C:$C,条件付き不可!$V$3)&gt;0,Q2934,SUMIFS(条件付き不可!$L:$L,条件付き不可!$E:$E,$D2934,条件付き不可!$C:$C,U$1))</f>
        <v>0</v>
      </c>
      <c r="V2934" s="66">
        <f>IF(COUNTIFS(条件付き不可!$E:$E,$D2934,条件付き不可!$C:$C,条件付き不可!$V$5)&gt;0,Q2934,IFERROR(VLOOKUP(D2934,条件付き不可!E:Y,21,0),0))</f>
        <v>0</v>
      </c>
    </row>
    <row r="2935" spans="1:22">
      <c r="A2935" s="53" t="str">
        <f t="shared" si="583"/>
        <v>088070</v>
      </c>
      <c r="B2935" s="53">
        <v>43</v>
      </c>
      <c r="C2935">
        <v>2934</v>
      </c>
      <c r="D2935">
        <v>88070</v>
      </c>
      <c r="E2935" t="s">
        <v>3048</v>
      </c>
      <c r="F2935" t="s">
        <v>2048</v>
      </c>
      <c r="G2935" t="str">
        <f>VLOOKUP(A2935,GIS!A:B,2,0)</f>
        <v>今谷上町　D</v>
      </c>
      <c r="H2935" t="s">
        <v>1932</v>
      </c>
      <c r="I2935" t="s">
        <v>2630</v>
      </c>
      <c r="J2935" s="66">
        <v>530</v>
      </c>
      <c r="K2935" s="66">
        <v>530</v>
      </c>
      <c r="L2935" s="66">
        <v>530</v>
      </c>
      <c r="M2935" s="66">
        <v>530</v>
      </c>
      <c r="N2935" s="66">
        <f>VLOOKUP(A2935,GIS!A:C,3,0)</f>
        <v>530</v>
      </c>
      <c r="O2935" s="66" t="str">
        <f t="shared" si="580"/>
        <v/>
      </c>
      <c r="P2935" s="66" t="str">
        <f t="shared" si="578"/>
        <v/>
      </c>
      <c r="Q2935" s="66">
        <f t="shared" si="581"/>
        <v>530</v>
      </c>
      <c r="R2935" s="66">
        <f t="shared" si="582"/>
        <v>530</v>
      </c>
      <c r="S2935" s="66">
        <f>Q2935-U2935-SUMIFS(条件付き不可!X:X,条件付き不可!E:E,D2935)</f>
        <v>530</v>
      </c>
      <c r="T2935" s="66">
        <f t="shared" si="579"/>
        <v>530</v>
      </c>
      <c r="U2935" s="66">
        <f>IF(COUNTIFS(条件付き不可!$E:$E,$D2935,条件付き不可!$C:$C,条件付き不可!$V$3)&gt;0,Q2935,SUMIFS(条件付き不可!$L:$L,条件付き不可!$E:$E,$D2935,条件付き不可!$C:$C,U$1))</f>
        <v>0</v>
      </c>
      <c r="V2935" s="66">
        <f>IF(COUNTIFS(条件付き不可!$E:$E,$D2935,条件付き不可!$C:$C,条件付き不可!$V$5)&gt;0,Q2935,IFERROR(VLOOKUP(D2935,条件付き不可!E:Y,21,0),0))</f>
        <v>0</v>
      </c>
    </row>
    <row r="2936" spans="1:22">
      <c r="A2936" s="53" t="str">
        <f t="shared" si="583"/>
        <v>088023</v>
      </c>
      <c r="B2936" s="53">
        <v>43</v>
      </c>
      <c r="C2936">
        <v>2935</v>
      </c>
      <c r="D2936">
        <v>88023</v>
      </c>
      <c r="E2936" t="s">
        <v>3048</v>
      </c>
      <c r="F2936" t="s">
        <v>2048</v>
      </c>
      <c r="G2936" t="str">
        <f>VLOOKUP(A2936,GIS!A:B,2,0)</f>
        <v>今谷上町Ｂ</v>
      </c>
      <c r="H2936" t="s">
        <v>1932</v>
      </c>
      <c r="I2936" t="s">
        <v>2630</v>
      </c>
      <c r="J2936" s="66">
        <v>530</v>
      </c>
      <c r="K2936" s="66">
        <v>530</v>
      </c>
      <c r="L2936" s="66">
        <v>530</v>
      </c>
      <c r="M2936" s="66">
        <v>530</v>
      </c>
      <c r="N2936" s="66">
        <f>VLOOKUP(A2936,GIS!A:C,3,0)</f>
        <v>530</v>
      </c>
      <c r="O2936" s="66" t="str">
        <f t="shared" si="580"/>
        <v/>
      </c>
      <c r="P2936" s="66" t="str">
        <f t="shared" si="578"/>
        <v/>
      </c>
      <c r="Q2936" s="66">
        <f t="shared" si="581"/>
        <v>530</v>
      </c>
      <c r="R2936" s="66">
        <f t="shared" si="582"/>
        <v>530</v>
      </c>
      <c r="S2936" s="66">
        <f>Q2936-U2936-SUMIFS(条件付き不可!X:X,条件付き不可!E:E,D2936)</f>
        <v>530</v>
      </c>
      <c r="T2936" s="66">
        <f t="shared" si="579"/>
        <v>530</v>
      </c>
      <c r="U2936" s="66">
        <f>IF(COUNTIFS(条件付き不可!$E:$E,$D2936,条件付き不可!$C:$C,条件付き不可!$V$3)&gt;0,Q2936,SUMIFS(条件付き不可!$L:$L,条件付き不可!$E:$E,$D2936,条件付き不可!$C:$C,U$1))</f>
        <v>0</v>
      </c>
      <c r="V2936" s="66">
        <f>IF(COUNTIFS(条件付き不可!$E:$E,$D2936,条件付き不可!$C:$C,条件付き不可!$V$5)&gt;0,Q2936,IFERROR(VLOOKUP(D2936,条件付き不可!E:Y,21,0),0))</f>
        <v>0</v>
      </c>
    </row>
    <row r="2937" spans="1:22">
      <c r="A2937" s="53" t="str">
        <f t="shared" si="583"/>
        <v>088024</v>
      </c>
      <c r="B2937" s="53">
        <v>43</v>
      </c>
      <c r="C2937">
        <v>2936</v>
      </c>
      <c r="D2937">
        <v>88024</v>
      </c>
      <c r="E2937" t="s">
        <v>3048</v>
      </c>
      <c r="F2937" t="s">
        <v>2048</v>
      </c>
      <c r="G2937" t="str">
        <f>VLOOKUP(A2937,GIS!A:B,2,0)</f>
        <v>今谷上町Ｃ</v>
      </c>
      <c r="H2937" t="s">
        <v>1932</v>
      </c>
      <c r="I2937" t="s">
        <v>2630</v>
      </c>
      <c r="J2937" s="66">
        <v>660</v>
      </c>
      <c r="K2937" s="66">
        <v>660</v>
      </c>
      <c r="L2937" s="66">
        <v>660</v>
      </c>
      <c r="M2937" s="66">
        <v>660</v>
      </c>
      <c r="N2937" s="66">
        <f>VLOOKUP(A2937,GIS!A:C,3,0)</f>
        <v>660</v>
      </c>
      <c r="O2937" s="66" t="str">
        <f t="shared" si="580"/>
        <v/>
      </c>
      <c r="P2937" s="66" t="str">
        <f t="shared" si="578"/>
        <v/>
      </c>
      <c r="Q2937" s="66">
        <f t="shared" si="581"/>
        <v>660</v>
      </c>
      <c r="R2937" s="66">
        <f t="shared" si="582"/>
        <v>660</v>
      </c>
      <c r="S2937" s="66">
        <f>Q2937-U2937-SUMIFS(条件付き不可!X:X,条件付き不可!E:E,D2937)</f>
        <v>660</v>
      </c>
      <c r="T2937" s="66">
        <f t="shared" si="579"/>
        <v>660</v>
      </c>
      <c r="U2937" s="66">
        <f>IF(COUNTIFS(条件付き不可!$E:$E,$D2937,条件付き不可!$C:$C,条件付き不可!$V$3)&gt;0,Q2937,SUMIFS(条件付き不可!$L:$L,条件付き不可!$E:$E,$D2937,条件付き不可!$C:$C,U$1))</f>
        <v>0</v>
      </c>
      <c r="V2937" s="66">
        <f>IF(COUNTIFS(条件付き不可!$E:$E,$D2937,条件付き不可!$C:$C,条件付き不可!$V$5)&gt;0,Q2937,IFERROR(VLOOKUP(D2937,条件付き不可!E:Y,21,0),0))</f>
        <v>0</v>
      </c>
    </row>
    <row r="2938" spans="1:22">
      <c r="A2938" s="53" t="str">
        <f t="shared" si="583"/>
        <v>088076</v>
      </c>
      <c r="B2938" s="53">
        <v>43</v>
      </c>
      <c r="C2938">
        <v>2937</v>
      </c>
      <c r="D2938">
        <v>88076</v>
      </c>
      <c r="E2938" t="s">
        <v>3048</v>
      </c>
      <c r="F2938" t="s">
        <v>2048</v>
      </c>
      <c r="G2938" t="str">
        <f>VLOOKUP(A2938,GIS!A:B,2,0)</f>
        <v>今谷上町Ｅ</v>
      </c>
      <c r="H2938" t="s">
        <v>1932</v>
      </c>
      <c r="I2938" t="s">
        <v>2630</v>
      </c>
      <c r="J2938" s="66">
        <v>750</v>
      </c>
      <c r="K2938" s="66">
        <v>750</v>
      </c>
      <c r="L2938" s="66">
        <v>750</v>
      </c>
      <c r="M2938" s="66">
        <v>750</v>
      </c>
      <c r="N2938" s="66">
        <f>VLOOKUP(A2938,GIS!A:C,3,0)</f>
        <v>750</v>
      </c>
      <c r="O2938" s="66" t="str">
        <f t="shared" si="580"/>
        <v/>
      </c>
      <c r="P2938" s="66" t="str">
        <f t="shared" si="578"/>
        <v/>
      </c>
      <c r="Q2938" s="66">
        <f t="shared" si="581"/>
        <v>750</v>
      </c>
      <c r="R2938" s="66">
        <f t="shared" si="582"/>
        <v>750</v>
      </c>
      <c r="S2938" s="66">
        <f>Q2938-U2938-SUMIFS(条件付き不可!X:X,条件付き不可!E:E,D2938)</f>
        <v>750</v>
      </c>
      <c r="T2938" s="66">
        <f t="shared" si="579"/>
        <v>750</v>
      </c>
      <c r="U2938" s="66">
        <f>IF(COUNTIFS(条件付き不可!$E:$E,$D2938,条件付き不可!$C:$C,条件付き不可!$V$3)&gt;0,Q2938,SUMIFS(条件付き不可!$L:$L,条件付き不可!$E:$E,$D2938,条件付き不可!$C:$C,U$1))</f>
        <v>0</v>
      </c>
      <c r="V2938" s="66">
        <f>IF(COUNTIFS(条件付き不可!$E:$E,$D2938,条件付き不可!$C:$C,条件付き不可!$V$5)&gt;0,Q2938,IFERROR(VLOOKUP(D2938,条件付き不可!E:Y,21,0),0))</f>
        <v>0</v>
      </c>
    </row>
    <row r="2939" spans="1:22">
      <c r="A2939" s="53" t="str">
        <f t="shared" si="583"/>
        <v>088071</v>
      </c>
      <c r="B2939" s="53">
        <v>43</v>
      </c>
      <c r="C2939">
        <v>2938</v>
      </c>
      <c r="D2939">
        <v>88071</v>
      </c>
      <c r="E2939" t="s">
        <v>3048</v>
      </c>
      <c r="F2939" t="s">
        <v>2054</v>
      </c>
      <c r="G2939" t="str">
        <f>VLOOKUP(A2939,GIS!A:B,2,0)</f>
        <v>豊町保育園</v>
      </c>
      <c r="H2939" t="s">
        <v>1932</v>
      </c>
      <c r="I2939" t="s">
        <v>2630</v>
      </c>
      <c r="J2939" s="66">
        <v>545</v>
      </c>
      <c r="K2939" s="66">
        <v>545</v>
      </c>
      <c r="L2939" s="66">
        <v>545</v>
      </c>
      <c r="M2939" s="66">
        <v>545</v>
      </c>
      <c r="N2939" s="66">
        <f>VLOOKUP(A2939,GIS!A:C,3,0)</f>
        <v>545</v>
      </c>
      <c r="O2939" s="66" t="str">
        <f t="shared" si="580"/>
        <v/>
      </c>
      <c r="P2939" s="66" t="str">
        <f t="shared" si="578"/>
        <v/>
      </c>
      <c r="Q2939" s="66">
        <f t="shared" si="581"/>
        <v>545</v>
      </c>
      <c r="R2939" s="66">
        <f t="shared" si="582"/>
        <v>545</v>
      </c>
      <c r="S2939" s="66">
        <f>Q2939-U2939-SUMIFS(条件付き不可!X:X,条件付き不可!E:E,D2939)</f>
        <v>545</v>
      </c>
      <c r="T2939" s="66">
        <f t="shared" si="579"/>
        <v>545</v>
      </c>
      <c r="U2939" s="66">
        <f>IF(COUNTIFS(条件付き不可!$E:$E,$D2939,条件付き不可!$C:$C,条件付き不可!$V$3)&gt;0,Q2939,SUMIFS(条件付き不可!$L:$L,条件付き不可!$E:$E,$D2939,条件付き不可!$C:$C,U$1))</f>
        <v>0</v>
      </c>
      <c r="V2939" s="66">
        <f>IF(COUNTIFS(条件付き不可!$E:$E,$D2939,条件付き不可!$C:$C,条件付き不可!$V$5)&gt;0,Q2939,IFERROR(VLOOKUP(D2939,条件付き不可!E:Y,21,0),0))</f>
        <v>0</v>
      </c>
    </row>
    <row r="2940" spans="1:22">
      <c r="A2940" s="53" t="str">
        <f t="shared" si="583"/>
        <v>088072</v>
      </c>
      <c r="B2940" s="53">
        <v>43</v>
      </c>
      <c r="C2940">
        <v>2939</v>
      </c>
      <c r="D2940">
        <v>88072</v>
      </c>
      <c r="E2940" t="s">
        <v>3048</v>
      </c>
      <c r="F2940" t="s">
        <v>2054</v>
      </c>
      <c r="G2940" t="str">
        <f>VLOOKUP(A2940,GIS!A:B,2,0)</f>
        <v>豊小学校</v>
      </c>
      <c r="H2940" t="s">
        <v>1932</v>
      </c>
      <c r="I2940" t="s">
        <v>2630</v>
      </c>
      <c r="J2940" s="66">
        <v>535</v>
      </c>
      <c r="K2940" s="66">
        <v>535</v>
      </c>
      <c r="L2940" s="66">
        <v>535</v>
      </c>
      <c r="M2940" s="66">
        <v>535</v>
      </c>
      <c r="N2940" s="66">
        <f>VLOOKUP(A2940,GIS!A:C,3,0)</f>
        <v>535</v>
      </c>
      <c r="O2940" s="66" t="str">
        <f t="shared" si="580"/>
        <v/>
      </c>
      <c r="P2940" s="66" t="str">
        <f t="shared" si="578"/>
        <v/>
      </c>
      <c r="Q2940" s="66">
        <f t="shared" si="581"/>
        <v>535</v>
      </c>
      <c r="R2940" s="66">
        <f t="shared" si="582"/>
        <v>535</v>
      </c>
      <c r="S2940" s="66">
        <f>Q2940-U2940-SUMIFS(条件付き不可!X:X,条件付き不可!E:E,D2940)</f>
        <v>535</v>
      </c>
      <c r="T2940" s="66">
        <f t="shared" si="579"/>
        <v>535</v>
      </c>
      <c r="U2940" s="66">
        <f>IF(COUNTIFS(条件付き不可!$E:$E,$D2940,条件付き不可!$C:$C,条件付き不可!$V$3)&gt;0,Q2940,SUMIFS(条件付き不可!$L:$L,条件付き不可!$E:$E,$D2940,条件付き不可!$C:$C,U$1))</f>
        <v>0</v>
      </c>
      <c r="V2940" s="66">
        <f>IF(COUNTIFS(条件付き不可!$E:$E,$D2940,条件付き不可!$C:$C,条件付き不可!$V$5)&gt;0,Q2940,IFERROR(VLOOKUP(D2940,条件付き不可!E:Y,21,0),0))</f>
        <v>0</v>
      </c>
    </row>
    <row r="2941" spans="1:22">
      <c r="A2941" s="53" t="str">
        <f t="shared" si="583"/>
        <v>088073</v>
      </c>
      <c r="B2941" s="53">
        <v>43</v>
      </c>
      <c r="C2941">
        <v>2940</v>
      </c>
      <c r="D2941">
        <v>88073</v>
      </c>
      <c r="E2941" t="s">
        <v>3048</v>
      </c>
      <c r="F2941" t="s">
        <v>2054</v>
      </c>
      <c r="G2941" t="str">
        <f>VLOOKUP(A2941,GIS!A:B,2,0)</f>
        <v>豊町　Ａ</v>
      </c>
      <c r="H2941" t="s">
        <v>1932</v>
      </c>
      <c r="I2941" t="s">
        <v>2630</v>
      </c>
      <c r="J2941" s="66">
        <v>450</v>
      </c>
      <c r="K2941" s="66">
        <v>450</v>
      </c>
      <c r="L2941" s="66">
        <v>450</v>
      </c>
      <c r="M2941" s="66">
        <v>450</v>
      </c>
      <c r="N2941" s="66">
        <f>VLOOKUP(A2941,GIS!A:C,3,0)</f>
        <v>450</v>
      </c>
      <c r="O2941" s="66" t="str">
        <f t="shared" si="580"/>
        <v/>
      </c>
      <c r="P2941" s="66" t="str">
        <f t="shared" si="578"/>
        <v/>
      </c>
      <c r="Q2941" s="66">
        <f t="shared" si="581"/>
        <v>450</v>
      </c>
      <c r="R2941" s="66">
        <f t="shared" si="582"/>
        <v>450</v>
      </c>
      <c r="S2941" s="66">
        <f>Q2941-U2941-SUMIFS(条件付き不可!X:X,条件付き不可!E:E,D2941)</f>
        <v>450</v>
      </c>
      <c r="T2941" s="66">
        <f t="shared" si="579"/>
        <v>450</v>
      </c>
      <c r="U2941" s="66">
        <f>IF(COUNTIFS(条件付き不可!$E:$E,$D2941,条件付き不可!$C:$C,条件付き不可!$V$3)&gt;0,Q2941,SUMIFS(条件付き不可!$L:$L,条件付き不可!$E:$E,$D2941,条件付き不可!$C:$C,U$1))</f>
        <v>0</v>
      </c>
      <c r="V2941" s="66">
        <f>IF(COUNTIFS(条件付き不可!$E:$E,$D2941,条件付き不可!$C:$C,条件付き不可!$V$5)&gt;0,Q2941,IFERROR(VLOOKUP(D2941,条件付き不可!E:Y,21,0),0))</f>
        <v>0</v>
      </c>
    </row>
    <row r="2942" spans="1:22">
      <c r="A2942" s="53" t="str">
        <f t="shared" si="583"/>
        <v>088074</v>
      </c>
      <c r="B2942" s="53">
        <v>43</v>
      </c>
      <c r="C2942">
        <v>2941</v>
      </c>
      <c r="D2942">
        <v>88074</v>
      </c>
      <c r="E2942" t="s">
        <v>3048</v>
      </c>
      <c r="F2942" t="s">
        <v>2054</v>
      </c>
      <c r="G2942" t="str">
        <f>VLOOKUP(A2942,GIS!A:B,2,0)</f>
        <v>豊町東</v>
      </c>
      <c r="H2942" t="s">
        <v>1932</v>
      </c>
      <c r="I2942" t="s">
        <v>2630</v>
      </c>
      <c r="J2942" s="66">
        <v>410</v>
      </c>
      <c r="K2942" s="66">
        <v>410</v>
      </c>
      <c r="L2942" s="66">
        <v>410</v>
      </c>
      <c r="M2942" s="66">
        <v>410</v>
      </c>
      <c r="N2942" s="66">
        <f>VLOOKUP(A2942,GIS!A:C,3,0)</f>
        <v>410</v>
      </c>
      <c r="O2942" s="66" t="str">
        <f t="shared" si="580"/>
        <v/>
      </c>
      <c r="P2942" s="66" t="str">
        <f t="shared" ref="P2942:P3005" si="584">IF(J2942=K2942,IF(J2942=L2942,"","✕"),"✕")</f>
        <v/>
      </c>
      <c r="Q2942" s="66">
        <f t="shared" si="581"/>
        <v>410</v>
      </c>
      <c r="R2942" s="66">
        <f t="shared" si="582"/>
        <v>410</v>
      </c>
      <c r="S2942" s="66">
        <f>Q2942-U2942-SUMIFS(条件付き不可!X:X,条件付き不可!E:E,D2942)</f>
        <v>410</v>
      </c>
      <c r="T2942" s="66">
        <f t="shared" si="579"/>
        <v>410</v>
      </c>
      <c r="U2942" s="66">
        <f>IF(COUNTIFS(条件付き不可!$E:$E,$D2942,条件付き不可!$C:$C,条件付き不可!$V$3)&gt;0,Q2942,SUMIFS(条件付き不可!$L:$L,条件付き不可!$E:$E,$D2942,条件付き不可!$C:$C,U$1))</f>
        <v>0</v>
      </c>
      <c r="V2942" s="66">
        <f>IF(COUNTIFS(条件付き不可!$E:$E,$D2942,条件付き不可!$C:$C,条件付き不可!$V$5)&gt;0,Q2942,IFERROR(VLOOKUP(D2942,条件付き不可!E:Y,21,0),0))</f>
        <v>0</v>
      </c>
    </row>
    <row r="2943" spans="1:22">
      <c r="A2943" s="53" t="str">
        <f t="shared" si="583"/>
        <v>088075</v>
      </c>
      <c r="B2943" s="53">
        <v>43</v>
      </c>
      <c r="C2943">
        <v>2942</v>
      </c>
      <c r="D2943">
        <v>88075</v>
      </c>
      <c r="E2943" t="s">
        <v>3048</v>
      </c>
      <c r="F2943" t="s">
        <v>2054</v>
      </c>
      <c r="G2943" t="str">
        <f>VLOOKUP(A2943,GIS!A:B,2,0)</f>
        <v>豊町ふるさと会館</v>
      </c>
      <c r="H2943" t="s">
        <v>1932</v>
      </c>
      <c r="I2943" t="s">
        <v>2630</v>
      </c>
      <c r="J2943" s="66">
        <v>510</v>
      </c>
      <c r="K2943" s="66">
        <v>510</v>
      </c>
      <c r="L2943" s="66">
        <v>510</v>
      </c>
      <c r="M2943" s="66">
        <v>510</v>
      </c>
      <c r="N2943" s="66">
        <f>VLOOKUP(A2943,GIS!A:C,3,0)</f>
        <v>510</v>
      </c>
      <c r="O2943" s="66" t="str">
        <f t="shared" si="580"/>
        <v/>
      </c>
      <c r="P2943" s="66" t="str">
        <f t="shared" si="584"/>
        <v/>
      </c>
      <c r="Q2943" s="66">
        <f t="shared" si="581"/>
        <v>510</v>
      </c>
      <c r="R2943" s="66">
        <f t="shared" si="582"/>
        <v>510</v>
      </c>
      <c r="S2943" s="66">
        <f>Q2943-U2943-SUMIFS(条件付き不可!X:X,条件付き不可!E:E,D2943)</f>
        <v>510</v>
      </c>
      <c r="T2943" s="66">
        <f t="shared" si="579"/>
        <v>510</v>
      </c>
      <c r="U2943" s="66">
        <f>IF(COUNTIFS(条件付き不可!$E:$E,$D2943,条件付き不可!$C:$C,条件付き不可!$V$3)&gt;0,Q2943,SUMIFS(条件付き不可!$L:$L,条件付き不可!$E:$E,$D2943,条件付き不可!$C:$C,U$1))</f>
        <v>0</v>
      </c>
      <c r="V2943" s="66">
        <f>IF(COUNTIFS(条件付き不可!$E:$E,$D2943,条件付き不可!$C:$C,条件付き不可!$V$5)&gt;0,Q2943,IFERROR(VLOOKUP(D2943,条件付き不可!E:Y,21,0),0))</f>
        <v>0</v>
      </c>
    </row>
    <row r="2944" spans="1:22">
      <c r="A2944" s="53" t="str">
        <f t="shared" si="583"/>
        <v>088028</v>
      </c>
      <c r="B2944" s="53">
        <v>43</v>
      </c>
      <c r="C2944">
        <v>2943</v>
      </c>
      <c r="D2944">
        <v>88028</v>
      </c>
      <c r="E2944" t="s">
        <v>3048</v>
      </c>
      <c r="F2944" t="s">
        <v>2060</v>
      </c>
      <c r="G2944" t="str">
        <f>VLOOKUP(A2944,GIS!A:B,2,0)</f>
        <v>豊住１・２</v>
      </c>
      <c r="H2944" t="s">
        <v>1932</v>
      </c>
      <c r="I2944" t="s">
        <v>2630</v>
      </c>
      <c r="J2944" s="66">
        <v>685</v>
      </c>
      <c r="K2944" s="66">
        <v>613</v>
      </c>
      <c r="L2944" s="66">
        <v>613</v>
      </c>
      <c r="M2944" s="66">
        <v>685</v>
      </c>
      <c r="N2944" s="66">
        <f>VLOOKUP(A2944,GIS!A:C,3,0)</f>
        <v>685</v>
      </c>
      <c r="O2944" s="66" t="str">
        <f t="shared" si="580"/>
        <v/>
      </c>
      <c r="P2944" s="66" t="str">
        <f t="shared" si="584"/>
        <v>✕</v>
      </c>
      <c r="Q2944" s="66">
        <f t="shared" si="581"/>
        <v>685</v>
      </c>
      <c r="R2944" s="66">
        <f t="shared" si="582"/>
        <v>613</v>
      </c>
      <c r="S2944" s="66">
        <f>Q2944-U2944-SUMIFS(条件付き不可!X:X,条件付き不可!E:E,D2944)</f>
        <v>613</v>
      </c>
      <c r="T2944" s="66">
        <f t="shared" si="579"/>
        <v>685</v>
      </c>
      <c r="U2944" s="66">
        <f>IF(COUNTIFS(条件付き不可!$E:$E,$D2944,条件付き不可!$C:$C,条件付き不可!$V$3)&gt;0,Q2944,SUMIFS(条件付き不可!$L:$L,条件付き不可!$E:$E,$D2944,条件付き不可!$C:$C,U$1))</f>
        <v>72</v>
      </c>
      <c r="V2944" s="66">
        <f>IF(COUNTIFS(条件付き不可!$E:$E,$D2944,条件付き不可!$C:$C,条件付き不可!$V$5)&gt;0,Q2944,IFERROR(VLOOKUP(D2944,条件付き不可!E:Y,21,0),0))</f>
        <v>0</v>
      </c>
    </row>
    <row r="2945" spans="1:22">
      <c r="A2945" s="53" t="str">
        <f t="shared" si="583"/>
        <v>088029</v>
      </c>
      <c r="B2945" s="53">
        <v>43</v>
      </c>
      <c r="C2945">
        <v>2944</v>
      </c>
      <c r="D2945">
        <v>88029</v>
      </c>
      <c r="E2945" t="s">
        <v>3048</v>
      </c>
      <c r="F2945" t="s">
        <v>2060</v>
      </c>
      <c r="G2945" t="str">
        <f>VLOOKUP(A2945,GIS!A:B,2,0)</f>
        <v>豊住３</v>
      </c>
      <c r="H2945" t="s">
        <v>1932</v>
      </c>
      <c r="I2945" t="s">
        <v>2630</v>
      </c>
      <c r="J2945" s="66">
        <v>445</v>
      </c>
      <c r="K2945" s="66">
        <v>445</v>
      </c>
      <c r="L2945" s="66">
        <v>445</v>
      </c>
      <c r="M2945" s="66">
        <v>445</v>
      </c>
      <c r="N2945" s="66">
        <f>VLOOKUP(A2945,GIS!A:C,3,0)</f>
        <v>445</v>
      </c>
      <c r="O2945" s="66" t="str">
        <f t="shared" si="580"/>
        <v/>
      </c>
      <c r="P2945" s="66" t="str">
        <f t="shared" si="584"/>
        <v/>
      </c>
      <c r="Q2945" s="66">
        <f t="shared" si="581"/>
        <v>445</v>
      </c>
      <c r="R2945" s="66">
        <f t="shared" si="582"/>
        <v>445</v>
      </c>
      <c r="S2945" s="66">
        <f>Q2945-U2945-SUMIFS(条件付き不可!X:X,条件付き不可!E:E,D2945)</f>
        <v>445</v>
      </c>
      <c r="T2945" s="66">
        <f t="shared" si="579"/>
        <v>445</v>
      </c>
      <c r="U2945" s="66">
        <f>IF(COUNTIFS(条件付き不可!$E:$E,$D2945,条件付き不可!$C:$C,条件付き不可!$V$3)&gt;0,Q2945,SUMIFS(条件付き不可!$L:$L,条件付き不可!$E:$E,$D2945,条件付き不可!$C:$C,U$1))</f>
        <v>0</v>
      </c>
      <c r="V2945" s="66">
        <f>IF(COUNTIFS(条件付き不可!$E:$E,$D2945,条件付き不可!$C:$C,条件付き不可!$V$5)&gt;0,Q2945,IFERROR(VLOOKUP(D2945,条件付き不可!E:Y,21,0),0))</f>
        <v>0</v>
      </c>
    </row>
    <row r="2946" spans="1:22">
      <c r="A2946" s="53" t="str">
        <f t="shared" si="583"/>
        <v>088030</v>
      </c>
      <c r="B2946" s="53">
        <v>43</v>
      </c>
      <c r="C2946">
        <v>2945</v>
      </c>
      <c r="D2946">
        <v>88030</v>
      </c>
      <c r="E2946" t="s">
        <v>3048</v>
      </c>
      <c r="F2946" t="s">
        <v>2060</v>
      </c>
      <c r="G2946" t="str">
        <f>VLOOKUP(A2946,GIS!A:B,2,0)</f>
        <v>豊住４</v>
      </c>
      <c r="H2946" t="s">
        <v>1932</v>
      </c>
      <c r="I2946" t="s">
        <v>2630</v>
      </c>
      <c r="J2946" s="66">
        <v>225</v>
      </c>
      <c r="K2946" s="66">
        <v>225</v>
      </c>
      <c r="L2946" s="66">
        <v>225</v>
      </c>
      <c r="M2946" s="66">
        <v>225</v>
      </c>
      <c r="N2946" s="66">
        <f>VLOOKUP(A2946,GIS!A:C,3,0)</f>
        <v>225</v>
      </c>
      <c r="O2946" s="66" t="str">
        <f t="shared" si="580"/>
        <v/>
      </c>
      <c r="P2946" s="66" t="str">
        <f t="shared" si="584"/>
        <v/>
      </c>
      <c r="Q2946" s="66">
        <f t="shared" si="581"/>
        <v>225</v>
      </c>
      <c r="R2946" s="66">
        <f t="shared" si="582"/>
        <v>225</v>
      </c>
      <c r="S2946" s="66">
        <f>Q2946-U2946-SUMIFS(条件付き不可!X:X,条件付き不可!E:E,D2946)</f>
        <v>225</v>
      </c>
      <c r="T2946" s="66">
        <f t="shared" si="579"/>
        <v>225</v>
      </c>
      <c r="U2946" s="66">
        <f>IF(COUNTIFS(条件付き不可!$E:$E,$D2946,条件付き不可!$C:$C,条件付き不可!$V$3)&gt;0,Q2946,SUMIFS(条件付き不可!$L:$L,条件付き不可!$E:$E,$D2946,条件付き不可!$C:$C,U$1))</f>
        <v>0</v>
      </c>
      <c r="V2946" s="66">
        <f>IF(COUNTIFS(条件付き不可!$E:$E,$D2946,条件付き不可!$C:$C,条件付き不可!$V$5)&gt;0,Q2946,IFERROR(VLOOKUP(D2946,条件付き不可!E:Y,21,0),0))</f>
        <v>0</v>
      </c>
    </row>
    <row r="2947" spans="1:22">
      <c r="A2947" s="53" t="str">
        <f t="shared" si="583"/>
        <v>088031</v>
      </c>
      <c r="B2947" s="53">
        <v>43</v>
      </c>
      <c r="C2947">
        <v>2946</v>
      </c>
      <c r="D2947">
        <v>88031</v>
      </c>
      <c r="E2947" t="s">
        <v>3048</v>
      </c>
      <c r="F2947" t="s">
        <v>2060</v>
      </c>
      <c r="G2947" t="str">
        <f>VLOOKUP(A2947,GIS!A:B,2,0)</f>
        <v>豊住５</v>
      </c>
      <c r="H2947" t="s">
        <v>1932</v>
      </c>
      <c r="I2947" t="s">
        <v>2630</v>
      </c>
      <c r="J2947" s="66">
        <v>510</v>
      </c>
      <c r="K2947" s="66">
        <v>510</v>
      </c>
      <c r="L2947" s="66">
        <v>510</v>
      </c>
      <c r="M2947" s="66">
        <v>510</v>
      </c>
      <c r="N2947" s="66">
        <f>VLOOKUP(A2947,GIS!A:C,3,0)</f>
        <v>510</v>
      </c>
      <c r="O2947" s="66" t="str">
        <f t="shared" si="580"/>
        <v/>
      </c>
      <c r="P2947" s="66" t="str">
        <f t="shared" si="584"/>
        <v/>
      </c>
      <c r="Q2947" s="66">
        <f t="shared" si="581"/>
        <v>510</v>
      </c>
      <c r="R2947" s="66">
        <f t="shared" si="582"/>
        <v>510</v>
      </c>
      <c r="S2947" s="66">
        <f>Q2947-U2947-SUMIFS(条件付き不可!X:X,条件付き不可!E:E,D2947)</f>
        <v>510</v>
      </c>
      <c r="T2947" s="66">
        <f t="shared" si="579"/>
        <v>510</v>
      </c>
      <c r="U2947" s="66">
        <f>IF(COUNTIFS(条件付き不可!$E:$E,$D2947,条件付き不可!$C:$C,条件付き不可!$V$3)&gt;0,Q2947,SUMIFS(条件付き不可!$L:$L,条件付き不可!$E:$E,$D2947,条件付き不可!$C:$C,U$1))</f>
        <v>0</v>
      </c>
      <c r="V2947" s="66">
        <f>IF(COUNTIFS(条件付き不可!$E:$E,$D2947,条件付き不可!$C:$C,条件付き不可!$V$5)&gt;0,Q2947,IFERROR(VLOOKUP(D2947,条件付き不可!E:Y,21,0),0))</f>
        <v>0</v>
      </c>
    </row>
    <row r="2948" spans="1:22">
      <c r="A2948" s="53" t="str">
        <f t="shared" si="583"/>
        <v>088032</v>
      </c>
      <c r="B2948" s="53">
        <v>43</v>
      </c>
      <c r="C2948">
        <v>2947</v>
      </c>
      <c r="D2948">
        <v>88032</v>
      </c>
      <c r="E2948" t="s">
        <v>3048</v>
      </c>
      <c r="F2948" t="s">
        <v>2065</v>
      </c>
      <c r="G2948" t="str">
        <f>VLOOKUP(A2948,GIS!A:B,2,0)</f>
        <v>東中新宿１・光が丘１</v>
      </c>
      <c r="H2948" t="s">
        <v>1932</v>
      </c>
      <c r="I2948" t="s">
        <v>2630</v>
      </c>
      <c r="J2948" s="66">
        <v>725</v>
      </c>
      <c r="K2948" s="66">
        <v>725</v>
      </c>
      <c r="L2948" s="66">
        <v>725</v>
      </c>
      <c r="M2948" s="66">
        <v>725</v>
      </c>
      <c r="N2948" s="66">
        <f>VLOOKUP(A2948,GIS!A:C,3,0)</f>
        <v>725</v>
      </c>
      <c r="O2948" s="66" t="str">
        <f t="shared" si="580"/>
        <v/>
      </c>
      <c r="P2948" s="66" t="str">
        <f t="shared" si="584"/>
        <v/>
      </c>
      <c r="Q2948" s="66">
        <f t="shared" si="581"/>
        <v>725</v>
      </c>
      <c r="R2948" s="66">
        <f t="shared" si="582"/>
        <v>725</v>
      </c>
      <c r="S2948" s="66">
        <f>Q2948-U2948-SUMIFS(条件付き不可!X:X,条件付き不可!E:E,D2948)</f>
        <v>725</v>
      </c>
      <c r="T2948" s="66">
        <f t="shared" si="579"/>
        <v>725</v>
      </c>
      <c r="U2948" s="66">
        <f>IF(COUNTIFS(条件付き不可!$E:$E,$D2948,条件付き不可!$C:$C,条件付き不可!$V$3)&gt;0,Q2948,SUMIFS(条件付き不可!$L:$L,条件付き不可!$E:$E,$D2948,条件付き不可!$C:$C,U$1))</f>
        <v>0</v>
      </c>
      <c r="V2948" s="66">
        <f>IF(COUNTIFS(条件付き不可!$E:$E,$D2948,条件付き不可!$C:$C,条件付き不可!$V$5)&gt;0,Q2948,IFERROR(VLOOKUP(D2948,条件付き不可!E:Y,21,0),0))</f>
        <v>0</v>
      </c>
    </row>
    <row r="2949" spans="1:22">
      <c r="A2949" s="53" t="str">
        <f t="shared" si="583"/>
        <v>088033</v>
      </c>
      <c r="B2949" s="53">
        <v>43</v>
      </c>
      <c r="C2949">
        <v>2948</v>
      </c>
      <c r="D2949">
        <v>88033</v>
      </c>
      <c r="E2949" t="s">
        <v>3048</v>
      </c>
      <c r="F2949" t="s">
        <v>2065</v>
      </c>
      <c r="G2949" t="str">
        <f>VLOOKUP(A2949,GIS!A:B,2,0)</f>
        <v>東中新宿4</v>
      </c>
      <c r="H2949" t="s">
        <v>1932</v>
      </c>
      <c r="I2949" t="s">
        <v>2630</v>
      </c>
      <c r="J2949" s="66">
        <v>780</v>
      </c>
      <c r="K2949" s="66">
        <v>780</v>
      </c>
      <c r="L2949" s="66">
        <v>780</v>
      </c>
      <c r="M2949" s="66">
        <v>780</v>
      </c>
      <c r="N2949" s="66">
        <f>VLOOKUP(A2949,GIS!A:C,3,0)</f>
        <v>780</v>
      </c>
      <c r="O2949" s="66" t="str">
        <f t="shared" si="580"/>
        <v/>
      </c>
      <c r="P2949" s="66" t="str">
        <f t="shared" si="584"/>
        <v/>
      </c>
      <c r="Q2949" s="66">
        <f t="shared" si="581"/>
        <v>780</v>
      </c>
      <c r="R2949" s="66">
        <f t="shared" si="582"/>
        <v>780</v>
      </c>
      <c r="S2949" s="66">
        <f>Q2949-U2949-SUMIFS(条件付き不可!X:X,条件付き不可!E:E,D2949)</f>
        <v>780</v>
      </c>
      <c r="T2949" s="66">
        <f t="shared" si="579"/>
        <v>780</v>
      </c>
      <c r="U2949" s="66">
        <f>IF(COUNTIFS(条件付き不可!$E:$E,$D2949,条件付き不可!$C:$C,条件付き不可!$V$3)&gt;0,Q2949,SUMIFS(条件付き不可!$L:$L,条件付き不可!$E:$E,$D2949,条件付き不可!$C:$C,U$1))</f>
        <v>0</v>
      </c>
      <c r="V2949" s="66">
        <f>IF(COUNTIFS(条件付き不可!$E:$E,$D2949,条件付き不可!$C:$C,条件付き不可!$V$5)&gt;0,Q2949,IFERROR(VLOOKUP(D2949,条件付き不可!E:Y,21,0),0))</f>
        <v>0</v>
      </c>
    </row>
    <row r="2950" spans="1:22">
      <c r="A2950" s="53" t="str">
        <f t="shared" si="583"/>
        <v>088034</v>
      </c>
      <c r="B2950" s="53">
        <v>43</v>
      </c>
      <c r="C2950">
        <v>2949</v>
      </c>
      <c r="D2950">
        <v>88034</v>
      </c>
      <c r="E2950" t="s">
        <v>3048</v>
      </c>
      <c r="F2950" t="s">
        <v>2068</v>
      </c>
      <c r="G2950" t="str">
        <f>VLOOKUP(A2950,GIS!A:B,2,0)</f>
        <v>光が丘団地</v>
      </c>
      <c r="H2950" t="s">
        <v>1932</v>
      </c>
      <c r="I2950" t="s">
        <v>2630</v>
      </c>
      <c r="J2950" s="66">
        <v>1095</v>
      </c>
      <c r="K2950" s="66">
        <v>1095</v>
      </c>
      <c r="L2950" s="66">
        <v>1095</v>
      </c>
      <c r="M2950" s="66">
        <v>1095</v>
      </c>
      <c r="N2950" s="66">
        <f>VLOOKUP(A2950,GIS!A:C,3,0)</f>
        <v>1095</v>
      </c>
      <c r="O2950" s="66" t="str">
        <f t="shared" si="580"/>
        <v/>
      </c>
      <c r="P2950" s="66" t="str">
        <f t="shared" si="584"/>
        <v/>
      </c>
      <c r="Q2950" s="66">
        <f t="shared" si="581"/>
        <v>1095</v>
      </c>
      <c r="R2950" s="66">
        <f t="shared" si="582"/>
        <v>1095</v>
      </c>
      <c r="S2950" s="66">
        <f>Q2950-U2950-SUMIFS(条件付き不可!X:X,条件付き不可!E:E,D2950)</f>
        <v>1095</v>
      </c>
      <c r="T2950" s="66">
        <f t="shared" si="579"/>
        <v>1095</v>
      </c>
      <c r="U2950" s="66">
        <f>IF(COUNTIFS(条件付き不可!$E:$E,$D2950,条件付き不可!$C:$C,条件付き不可!$V$3)&gt;0,Q2950,SUMIFS(条件付き不可!$L:$L,条件付き不可!$E:$E,$D2950,条件付き不可!$C:$C,U$1))</f>
        <v>0</v>
      </c>
      <c r="V2950" s="66">
        <f>IF(COUNTIFS(条件付き不可!$E:$E,$D2950,条件付き不可!$C:$C,条件付き不可!$V$5)&gt;0,Q2950,IFERROR(VLOOKUP(D2950,条件付き不可!E:Y,21,0),0))</f>
        <v>0</v>
      </c>
    </row>
    <row r="2951" spans="1:22">
      <c r="A2951" s="53" t="str">
        <f t="shared" si="583"/>
        <v>088035</v>
      </c>
      <c r="B2951" s="53">
        <v>43</v>
      </c>
      <c r="C2951">
        <v>2950</v>
      </c>
      <c r="D2951">
        <v>88035</v>
      </c>
      <c r="E2951" t="s">
        <v>3048</v>
      </c>
      <c r="F2951" t="s">
        <v>2068</v>
      </c>
      <c r="G2951" t="str">
        <f>VLOOKUP(A2951,GIS!A:B,2,0)</f>
        <v>光が丘２A.</v>
      </c>
      <c r="H2951" t="s">
        <v>1932</v>
      </c>
      <c r="I2951" t="s">
        <v>2630</v>
      </c>
      <c r="J2951" s="66">
        <v>315</v>
      </c>
      <c r="K2951" s="66">
        <v>315</v>
      </c>
      <c r="L2951" s="66">
        <v>315</v>
      </c>
      <c r="M2951" s="66">
        <v>315</v>
      </c>
      <c r="N2951" s="66">
        <f>VLOOKUP(A2951,GIS!A:C,3,0)</f>
        <v>315</v>
      </c>
      <c r="O2951" s="66" t="str">
        <f t="shared" si="580"/>
        <v/>
      </c>
      <c r="P2951" s="66" t="str">
        <f t="shared" si="584"/>
        <v/>
      </c>
      <c r="Q2951" s="66">
        <f t="shared" si="581"/>
        <v>315</v>
      </c>
      <c r="R2951" s="66">
        <f t="shared" si="582"/>
        <v>315</v>
      </c>
      <c r="S2951" s="66">
        <f>Q2951-U2951-SUMIFS(条件付き不可!X:X,条件付き不可!E:E,D2951)</f>
        <v>315</v>
      </c>
      <c r="T2951" s="66">
        <f t="shared" ref="T2951:T3014" si="585">Q2951-V2951</f>
        <v>315</v>
      </c>
      <c r="U2951" s="66">
        <f>IF(COUNTIFS(条件付き不可!$E:$E,$D2951,条件付き不可!$C:$C,条件付き不可!$V$3)&gt;0,Q2951,SUMIFS(条件付き不可!$L:$L,条件付き不可!$E:$E,$D2951,条件付き不可!$C:$C,U$1))</f>
        <v>0</v>
      </c>
      <c r="V2951" s="66">
        <f>IF(COUNTIFS(条件付き不可!$E:$E,$D2951,条件付き不可!$C:$C,条件付き不可!$V$5)&gt;0,Q2951,IFERROR(VLOOKUP(D2951,条件付き不可!E:Y,21,0),0))</f>
        <v>0</v>
      </c>
    </row>
    <row r="2952" spans="1:22">
      <c r="A2952" s="53" t="str">
        <f t="shared" si="583"/>
        <v>088036</v>
      </c>
      <c r="B2952" s="53">
        <v>43</v>
      </c>
      <c r="C2952">
        <v>2951</v>
      </c>
      <c r="D2952">
        <v>88036</v>
      </c>
      <c r="E2952" t="s">
        <v>3048</v>
      </c>
      <c r="F2952" t="s">
        <v>2068</v>
      </c>
      <c r="G2952" t="str">
        <f>VLOOKUP(A2952,GIS!A:B,2,0)</f>
        <v>光が丘2B.3</v>
      </c>
      <c r="H2952" t="s">
        <v>1932</v>
      </c>
      <c r="I2952" t="s">
        <v>2630</v>
      </c>
      <c r="J2952" s="66">
        <v>490</v>
      </c>
      <c r="K2952" s="66">
        <v>490</v>
      </c>
      <c r="L2952" s="66">
        <v>490</v>
      </c>
      <c r="M2952" s="66">
        <v>490</v>
      </c>
      <c r="N2952" s="66">
        <f>VLOOKUP(A2952,GIS!A:C,3,0)</f>
        <v>490</v>
      </c>
      <c r="O2952" s="66" t="str">
        <f t="shared" si="580"/>
        <v/>
      </c>
      <c r="P2952" s="66" t="str">
        <f t="shared" si="584"/>
        <v/>
      </c>
      <c r="Q2952" s="66">
        <f t="shared" si="581"/>
        <v>490</v>
      </c>
      <c r="R2952" s="66">
        <f t="shared" si="582"/>
        <v>490</v>
      </c>
      <c r="S2952" s="66">
        <f>Q2952-U2952-SUMIFS(条件付き不可!X:X,条件付き不可!E:E,D2952)</f>
        <v>490</v>
      </c>
      <c r="T2952" s="66">
        <f t="shared" si="585"/>
        <v>490</v>
      </c>
      <c r="U2952" s="66">
        <f>IF(COUNTIFS(条件付き不可!$E:$E,$D2952,条件付き不可!$C:$C,条件付き不可!$V$3)&gt;0,Q2952,SUMIFS(条件付き不可!$L:$L,条件付き不可!$E:$E,$D2952,条件付き不可!$C:$C,U$1))</f>
        <v>0</v>
      </c>
      <c r="V2952" s="66">
        <f>IF(COUNTIFS(条件付き不可!$E:$E,$D2952,条件付き不可!$C:$C,条件付き不可!$V$5)&gt;0,Q2952,IFERROR(VLOOKUP(D2952,条件付き不可!E:Y,21,0),0))</f>
        <v>0</v>
      </c>
    </row>
    <row r="2953" spans="1:22">
      <c r="A2953" s="53" t="str">
        <f t="shared" si="583"/>
        <v>088037</v>
      </c>
      <c r="B2953" s="53">
        <v>43</v>
      </c>
      <c r="C2953">
        <v>2952</v>
      </c>
      <c r="D2953">
        <v>88037</v>
      </c>
      <c r="E2953" t="s">
        <v>3048</v>
      </c>
      <c r="F2953" t="s">
        <v>2068</v>
      </c>
      <c r="G2953" t="str">
        <f>VLOOKUP(A2953,GIS!A:B,2,0)</f>
        <v>東山1.2</v>
      </c>
      <c r="H2953" t="s">
        <v>1932</v>
      </c>
      <c r="I2953" t="s">
        <v>2630</v>
      </c>
      <c r="J2953" s="66">
        <v>450</v>
      </c>
      <c r="K2953" s="66">
        <v>450</v>
      </c>
      <c r="L2953" s="66">
        <v>450</v>
      </c>
      <c r="M2953" s="66">
        <v>450</v>
      </c>
      <c r="N2953" s="66">
        <f>VLOOKUP(A2953,GIS!A:C,3,0)</f>
        <v>450</v>
      </c>
      <c r="O2953" s="66" t="str">
        <f t="shared" si="580"/>
        <v/>
      </c>
      <c r="P2953" s="66" t="str">
        <f t="shared" si="584"/>
        <v/>
      </c>
      <c r="Q2953" s="66">
        <f t="shared" si="581"/>
        <v>450</v>
      </c>
      <c r="R2953" s="66">
        <f t="shared" si="582"/>
        <v>450</v>
      </c>
      <c r="S2953" s="66">
        <f>Q2953-U2953-SUMIFS(条件付き不可!X:X,条件付き不可!E:E,D2953)</f>
        <v>450</v>
      </c>
      <c r="T2953" s="66">
        <f t="shared" si="585"/>
        <v>450</v>
      </c>
      <c r="U2953" s="66">
        <f>IF(COUNTIFS(条件付き不可!$E:$E,$D2953,条件付き不可!$C:$C,条件付き不可!$V$3)&gt;0,Q2953,SUMIFS(条件付き不可!$L:$L,条件付き不可!$E:$E,$D2953,条件付き不可!$C:$C,U$1))</f>
        <v>0</v>
      </c>
      <c r="V2953" s="66">
        <f>IF(COUNTIFS(条件付き不可!$E:$E,$D2953,条件付き不可!$C:$C,条件付き不可!$V$5)&gt;0,Q2953,IFERROR(VLOOKUP(D2953,条件付き不可!E:Y,21,0),0))</f>
        <v>0</v>
      </c>
    </row>
    <row r="2954" spans="1:22">
      <c r="A2954" s="53" t="str">
        <f t="shared" si="583"/>
        <v>088038</v>
      </c>
      <c r="B2954" s="53">
        <v>43</v>
      </c>
      <c r="C2954">
        <v>2953</v>
      </c>
      <c r="D2954">
        <v>88038</v>
      </c>
      <c r="E2954" t="s">
        <v>3048</v>
      </c>
      <c r="F2954" t="s">
        <v>2073</v>
      </c>
      <c r="G2954" t="str">
        <f>VLOOKUP(A2954,GIS!A:B,2,0)</f>
        <v>常盤台Ａ</v>
      </c>
      <c r="H2954" t="s">
        <v>1932</v>
      </c>
      <c r="I2954" t="s">
        <v>2630</v>
      </c>
      <c r="J2954" s="66">
        <v>490</v>
      </c>
      <c r="K2954" s="66">
        <v>490</v>
      </c>
      <c r="L2954" s="66">
        <v>490</v>
      </c>
      <c r="M2954" s="66">
        <v>490</v>
      </c>
      <c r="N2954" s="66">
        <f>VLOOKUP(A2954,GIS!A:C,3,0)</f>
        <v>490</v>
      </c>
      <c r="O2954" s="66" t="str">
        <f t="shared" si="580"/>
        <v/>
      </c>
      <c r="P2954" s="66" t="str">
        <f t="shared" si="584"/>
        <v/>
      </c>
      <c r="Q2954" s="66">
        <f t="shared" si="581"/>
        <v>490</v>
      </c>
      <c r="R2954" s="66">
        <f t="shared" si="582"/>
        <v>490</v>
      </c>
      <c r="S2954" s="66">
        <f>Q2954-U2954-SUMIFS(条件付き不可!X:X,条件付き不可!E:E,D2954)</f>
        <v>490</v>
      </c>
      <c r="T2954" s="66">
        <f t="shared" si="585"/>
        <v>490</v>
      </c>
      <c r="U2954" s="66">
        <f>IF(COUNTIFS(条件付き不可!$E:$E,$D2954,条件付き不可!$C:$C,条件付き不可!$V$3)&gt;0,Q2954,SUMIFS(条件付き不可!$L:$L,条件付き不可!$E:$E,$D2954,条件付き不可!$C:$C,U$1))</f>
        <v>0</v>
      </c>
      <c r="V2954" s="66">
        <f>IF(COUNTIFS(条件付き不可!$E:$E,$D2954,条件付き不可!$C:$C,条件付き不可!$V$5)&gt;0,Q2954,IFERROR(VLOOKUP(D2954,条件付き不可!E:Y,21,0),0))</f>
        <v>0</v>
      </c>
    </row>
    <row r="2955" spans="1:22">
      <c r="A2955" s="53" t="str">
        <f t="shared" si="583"/>
        <v>088039</v>
      </c>
      <c r="B2955" s="53">
        <v>43</v>
      </c>
      <c r="C2955">
        <v>2954</v>
      </c>
      <c r="D2955">
        <v>88039</v>
      </c>
      <c r="E2955" t="s">
        <v>3048</v>
      </c>
      <c r="F2955" t="s">
        <v>2073</v>
      </c>
      <c r="G2955" t="str">
        <f>VLOOKUP(A2955,GIS!A:B,2,0)</f>
        <v>常盤台Ｂ</v>
      </c>
      <c r="H2955" t="s">
        <v>1932</v>
      </c>
      <c r="I2955" t="s">
        <v>2630</v>
      </c>
      <c r="J2955" s="66">
        <v>355</v>
      </c>
      <c r="K2955" s="66">
        <v>355</v>
      </c>
      <c r="L2955" s="66">
        <v>355</v>
      </c>
      <c r="M2955" s="66">
        <v>355</v>
      </c>
      <c r="N2955" s="66">
        <f>VLOOKUP(A2955,GIS!A:C,3,0)</f>
        <v>355</v>
      </c>
      <c r="O2955" s="66" t="str">
        <f t="shared" si="580"/>
        <v/>
      </c>
      <c r="P2955" s="66" t="str">
        <f t="shared" si="584"/>
        <v/>
      </c>
      <c r="Q2955" s="66">
        <f t="shared" si="581"/>
        <v>355</v>
      </c>
      <c r="R2955" s="66">
        <f t="shared" si="582"/>
        <v>355</v>
      </c>
      <c r="S2955" s="66">
        <f>Q2955-U2955-SUMIFS(条件付き不可!X:X,条件付き不可!E:E,D2955)</f>
        <v>355</v>
      </c>
      <c r="T2955" s="66">
        <f t="shared" si="585"/>
        <v>355</v>
      </c>
      <c r="U2955" s="66">
        <f>IF(COUNTIFS(条件付き不可!$E:$E,$D2955,条件付き不可!$C:$C,条件付き不可!$V$3)&gt;0,Q2955,SUMIFS(条件付き不可!$L:$L,条件付き不可!$E:$E,$D2955,条件付き不可!$C:$C,U$1))</f>
        <v>0</v>
      </c>
      <c r="V2955" s="66">
        <f>IF(COUNTIFS(条件付き不可!$E:$E,$D2955,条件付き不可!$C:$C,条件付き不可!$V$5)&gt;0,Q2955,IFERROR(VLOOKUP(D2955,条件付き不可!E:Y,21,0),0))</f>
        <v>0</v>
      </c>
    </row>
    <row r="2956" spans="1:22">
      <c r="A2956" s="53" t="str">
        <f t="shared" si="583"/>
        <v>088040</v>
      </c>
      <c r="B2956" s="53">
        <v>43</v>
      </c>
      <c r="C2956">
        <v>2955</v>
      </c>
      <c r="D2956">
        <v>88040</v>
      </c>
      <c r="E2956" t="s">
        <v>3048</v>
      </c>
      <c r="F2956" t="s">
        <v>2073</v>
      </c>
      <c r="G2956" t="str">
        <f>VLOOKUP(A2956,GIS!A:B,2,0)</f>
        <v>永楽台１</v>
      </c>
      <c r="H2956" t="s">
        <v>1932</v>
      </c>
      <c r="I2956" t="s">
        <v>2630</v>
      </c>
      <c r="J2956" s="66">
        <v>485</v>
      </c>
      <c r="K2956" s="66">
        <v>485</v>
      </c>
      <c r="L2956" s="66">
        <v>485</v>
      </c>
      <c r="M2956" s="66">
        <v>485</v>
      </c>
      <c r="N2956" s="66">
        <f>VLOOKUP(A2956,GIS!A:C,3,0)</f>
        <v>485</v>
      </c>
      <c r="O2956" s="66" t="str">
        <f t="shared" si="580"/>
        <v/>
      </c>
      <c r="P2956" s="66" t="str">
        <f t="shared" si="584"/>
        <v/>
      </c>
      <c r="Q2956" s="66">
        <f t="shared" si="581"/>
        <v>485</v>
      </c>
      <c r="R2956" s="66">
        <f t="shared" si="582"/>
        <v>485</v>
      </c>
      <c r="S2956" s="66">
        <f>Q2956-U2956-SUMIFS(条件付き不可!X:X,条件付き不可!E:E,D2956)</f>
        <v>485</v>
      </c>
      <c r="T2956" s="66">
        <f t="shared" si="585"/>
        <v>485</v>
      </c>
      <c r="U2956" s="66">
        <f>IF(COUNTIFS(条件付き不可!$E:$E,$D2956,条件付き不可!$C:$C,条件付き不可!$V$3)&gt;0,Q2956,SUMIFS(条件付き不可!$L:$L,条件付き不可!$E:$E,$D2956,条件付き不可!$C:$C,U$1))</f>
        <v>0</v>
      </c>
      <c r="V2956" s="66">
        <f>IF(COUNTIFS(条件付き不可!$E:$E,$D2956,条件付き不可!$C:$C,条件付き不可!$V$5)&gt;0,Q2956,IFERROR(VLOOKUP(D2956,条件付き不可!E:Y,21,0),0))</f>
        <v>0</v>
      </c>
    </row>
    <row r="2957" spans="1:22">
      <c r="A2957" s="53" t="str">
        <f t="shared" si="583"/>
        <v>088041</v>
      </c>
      <c r="B2957" s="53">
        <v>43</v>
      </c>
      <c r="C2957">
        <v>2956</v>
      </c>
      <c r="D2957">
        <v>88041</v>
      </c>
      <c r="E2957" t="s">
        <v>3048</v>
      </c>
      <c r="F2957" t="s">
        <v>2073</v>
      </c>
      <c r="G2957" t="str">
        <f>VLOOKUP(A2957,GIS!A:B,2,0)</f>
        <v>永楽台２・３</v>
      </c>
      <c r="H2957" t="s">
        <v>1932</v>
      </c>
      <c r="I2957" t="s">
        <v>2630</v>
      </c>
      <c r="J2957" s="66">
        <v>595</v>
      </c>
      <c r="K2957" s="66">
        <v>595</v>
      </c>
      <c r="L2957" s="66">
        <v>595</v>
      </c>
      <c r="M2957" s="66">
        <v>595</v>
      </c>
      <c r="N2957" s="66">
        <f>VLOOKUP(A2957,GIS!A:C,3,0)</f>
        <v>595</v>
      </c>
      <c r="O2957" s="66" t="str">
        <f t="shared" si="580"/>
        <v/>
      </c>
      <c r="P2957" s="66" t="str">
        <f t="shared" si="584"/>
        <v/>
      </c>
      <c r="Q2957" s="66">
        <f t="shared" si="581"/>
        <v>595</v>
      </c>
      <c r="R2957" s="66">
        <f t="shared" si="582"/>
        <v>595</v>
      </c>
      <c r="S2957" s="66">
        <f>Q2957-U2957-SUMIFS(条件付き不可!X:X,条件付き不可!E:E,D2957)</f>
        <v>595</v>
      </c>
      <c r="T2957" s="66">
        <f t="shared" si="585"/>
        <v>595</v>
      </c>
      <c r="U2957" s="66">
        <f>IF(COUNTIFS(条件付き不可!$E:$E,$D2957,条件付き不可!$C:$C,条件付き不可!$V$3)&gt;0,Q2957,SUMIFS(条件付き不可!$L:$L,条件付き不可!$E:$E,$D2957,条件付き不可!$C:$C,U$1))</f>
        <v>0</v>
      </c>
      <c r="V2957" s="66">
        <f>IF(COUNTIFS(条件付き不可!$E:$E,$D2957,条件付き不可!$C:$C,条件付き不可!$V$5)&gt;0,Q2957,IFERROR(VLOOKUP(D2957,条件付き不可!E:Y,21,0),0))</f>
        <v>0</v>
      </c>
    </row>
    <row r="2958" spans="1:22">
      <c r="A2958" s="53" t="str">
        <f t="shared" si="583"/>
        <v>088042</v>
      </c>
      <c r="B2958" s="53">
        <v>43</v>
      </c>
      <c r="C2958">
        <v>2957</v>
      </c>
      <c r="D2958">
        <v>88042</v>
      </c>
      <c r="E2958" t="s">
        <v>3048</v>
      </c>
      <c r="F2958" t="s">
        <v>2078</v>
      </c>
      <c r="G2958" t="str">
        <f>VLOOKUP(A2958,GIS!A:B,2,0)</f>
        <v>新柏１</v>
      </c>
      <c r="H2958" t="s">
        <v>1932</v>
      </c>
      <c r="I2958" t="s">
        <v>2630</v>
      </c>
      <c r="J2958" s="66">
        <v>530</v>
      </c>
      <c r="K2958" s="66">
        <v>108</v>
      </c>
      <c r="L2958" s="66">
        <v>108</v>
      </c>
      <c r="M2958" s="66">
        <v>530</v>
      </c>
      <c r="N2958" s="66">
        <f>VLOOKUP(A2958,GIS!A:C,3,0)</f>
        <v>530</v>
      </c>
      <c r="O2958" s="66" t="str">
        <f t="shared" si="580"/>
        <v/>
      </c>
      <c r="P2958" s="66" t="str">
        <f t="shared" si="584"/>
        <v>✕</v>
      </c>
      <c r="Q2958" s="66">
        <f t="shared" si="581"/>
        <v>530</v>
      </c>
      <c r="R2958" s="66">
        <f t="shared" si="582"/>
        <v>108</v>
      </c>
      <c r="S2958" s="66">
        <f>Q2958-U2958-SUMIFS(条件付き不可!X:X,条件付き不可!E:E,D2958)</f>
        <v>108</v>
      </c>
      <c r="T2958" s="66">
        <f t="shared" si="585"/>
        <v>530</v>
      </c>
      <c r="U2958" s="66">
        <f>IF(COUNTIFS(条件付き不可!$E:$E,$D2958,条件付き不可!$C:$C,条件付き不可!$V$3)&gt;0,Q2958,SUMIFS(条件付き不可!$L:$L,条件付き不可!$E:$E,$D2958,条件付き不可!$C:$C,U$1))</f>
        <v>422</v>
      </c>
      <c r="V2958" s="66">
        <f>IF(COUNTIFS(条件付き不可!$E:$E,$D2958,条件付き不可!$C:$C,条件付き不可!$V$5)&gt;0,Q2958,IFERROR(VLOOKUP(D2958,条件付き不可!E:Y,21,0),0))</f>
        <v>0</v>
      </c>
    </row>
    <row r="2959" spans="1:22">
      <c r="A2959" s="53" t="str">
        <f t="shared" si="583"/>
        <v>088043</v>
      </c>
      <c r="B2959" s="53">
        <v>43</v>
      </c>
      <c r="C2959">
        <v>2958</v>
      </c>
      <c r="D2959">
        <v>88043</v>
      </c>
      <c r="E2959" t="s">
        <v>3048</v>
      </c>
      <c r="F2959" t="s">
        <v>2078</v>
      </c>
      <c r="G2959" t="str">
        <f>VLOOKUP(A2959,GIS!A:B,2,0)</f>
        <v>新柏２</v>
      </c>
      <c r="H2959" t="s">
        <v>1932</v>
      </c>
      <c r="I2959" t="s">
        <v>2630</v>
      </c>
      <c r="J2959" s="66">
        <v>300</v>
      </c>
      <c r="K2959" s="66">
        <v>300</v>
      </c>
      <c r="L2959" s="66">
        <v>300</v>
      </c>
      <c r="M2959" s="66">
        <v>300</v>
      </c>
      <c r="N2959" s="66">
        <f>VLOOKUP(A2959,GIS!A:C,3,0)</f>
        <v>300</v>
      </c>
      <c r="O2959" s="66" t="str">
        <f t="shared" si="580"/>
        <v/>
      </c>
      <c r="P2959" s="66" t="str">
        <f t="shared" si="584"/>
        <v/>
      </c>
      <c r="Q2959" s="66">
        <f t="shared" si="581"/>
        <v>300</v>
      </c>
      <c r="R2959" s="66">
        <f t="shared" si="582"/>
        <v>300</v>
      </c>
      <c r="S2959" s="66">
        <f>Q2959-U2959-SUMIFS(条件付き不可!X:X,条件付き不可!E:E,D2959)</f>
        <v>300</v>
      </c>
      <c r="T2959" s="66">
        <f t="shared" si="585"/>
        <v>300</v>
      </c>
      <c r="U2959" s="66">
        <f>IF(COUNTIFS(条件付き不可!$E:$E,$D2959,条件付き不可!$C:$C,条件付き不可!$V$3)&gt;0,Q2959,SUMIFS(条件付き不可!$L:$L,条件付き不可!$E:$E,$D2959,条件付き不可!$C:$C,U$1))</f>
        <v>0</v>
      </c>
      <c r="V2959" s="66">
        <f>IF(COUNTIFS(条件付き不可!$E:$E,$D2959,条件付き不可!$C:$C,条件付き不可!$V$5)&gt;0,Q2959,IFERROR(VLOOKUP(D2959,条件付き不可!E:Y,21,0),0))</f>
        <v>0</v>
      </c>
    </row>
    <row r="2960" spans="1:22">
      <c r="A2960" s="53" t="str">
        <f t="shared" si="583"/>
        <v>088044</v>
      </c>
      <c r="B2960" s="53">
        <v>43</v>
      </c>
      <c r="C2960">
        <v>2959</v>
      </c>
      <c r="D2960">
        <v>88044</v>
      </c>
      <c r="E2960" t="s">
        <v>3048</v>
      </c>
      <c r="F2960" t="s">
        <v>2078</v>
      </c>
      <c r="G2960" t="str">
        <f>VLOOKUP(A2960,GIS!A:B,2,0)</f>
        <v>新柏３・４</v>
      </c>
      <c r="H2960" t="s">
        <v>1932</v>
      </c>
      <c r="I2960" t="s">
        <v>2630</v>
      </c>
      <c r="J2960" s="66">
        <v>540</v>
      </c>
      <c r="K2960" s="66">
        <v>540</v>
      </c>
      <c r="L2960" s="66">
        <v>540</v>
      </c>
      <c r="M2960" s="66">
        <v>540</v>
      </c>
      <c r="N2960" s="66">
        <f>VLOOKUP(A2960,GIS!A:C,3,0)</f>
        <v>540</v>
      </c>
      <c r="O2960" s="66" t="str">
        <f t="shared" si="580"/>
        <v/>
      </c>
      <c r="P2960" s="66" t="str">
        <f t="shared" si="584"/>
        <v/>
      </c>
      <c r="Q2960" s="66">
        <f t="shared" si="581"/>
        <v>540</v>
      </c>
      <c r="R2960" s="66">
        <f t="shared" si="582"/>
        <v>540</v>
      </c>
      <c r="S2960" s="66">
        <f>Q2960-U2960-SUMIFS(条件付き不可!X:X,条件付き不可!E:E,D2960)</f>
        <v>540</v>
      </c>
      <c r="T2960" s="66">
        <f t="shared" si="585"/>
        <v>540</v>
      </c>
      <c r="U2960" s="66">
        <f>IF(COUNTIFS(条件付き不可!$E:$E,$D2960,条件付き不可!$C:$C,条件付き不可!$V$3)&gt;0,Q2960,SUMIFS(条件付き不可!$L:$L,条件付き不可!$E:$E,$D2960,条件付き不可!$C:$C,U$1))</f>
        <v>0</v>
      </c>
      <c r="V2960" s="66">
        <f>IF(COUNTIFS(条件付き不可!$E:$E,$D2960,条件付き不可!$C:$C,条件付き不可!$V$5)&gt;0,Q2960,IFERROR(VLOOKUP(D2960,条件付き不可!E:Y,21,0),0))</f>
        <v>0</v>
      </c>
    </row>
    <row r="2961" spans="1:22">
      <c r="A2961" s="53" t="str">
        <f t="shared" si="583"/>
        <v>088045</v>
      </c>
      <c r="B2961" s="53">
        <v>43</v>
      </c>
      <c r="C2961">
        <v>2960</v>
      </c>
      <c r="D2961">
        <v>88045</v>
      </c>
      <c r="E2961" t="s">
        <v>3048</v>
      </c>
      <c r="F2961" t="s">
        <v>2078</v>
      </c>
      <c r="G2961" t="str">
        <f>VLOOKUP(A2961,GIS!A:B,2,0)</f>
        <v>名戸ヶ谷１</v>
      </c>
      <c r="H2961" t="s">
        <v>1932</v>
      </c>
      <c r="I2961" t="s">
        <v>2630</v>
      </c>
      <c r="J2961" s="66">
        <v>630</v>
      </c>
      <c r="K2961" s="66">
        <v>630</v>
      </c>
      <c r="L2961" s="66">
        <v>630</v>
      </c>
      <c r="M2961" s="66">
        <v>630</v>
      </c>
      <c r="N2961" s="66">
        <f>VLOOKUP(A2961,GIS!A:C,3,0)</f>
        <v>630</v>
      </c>
      <c r="O2961" s="66" t="str">
        <f t="shared" ref="O2961:O3024" si="586">IF(J2961=N2961,"","✕")</f>
        <v/>
      </c>
      <c r="P2961" s="66" t="str">
        <f t="shared" si="584"/>
        <v/>
      </c>
      <c r="Q2961" s="66">
        <f t="shared" ref="Q2961:Q3024" si="587">N2961</f>
        <v>630</v>
      </c>
      <c r="R2961" s="66">
        <f t="shared" ref="R2961:R3024" si="588">Q2961-U2961</f>
        <v>630</v>
      </c>
      <c r="S2961" s="66">
        <f>Q2961-U2961-SUMIFS(条件付き不可!X:X,条件付き不可!E:E,D2961)</f>
        <v>630</v>
      </c>
      <c r="T2961" s="66">
        <f t="shared" si="585"/>
        <v>630</v>
      </c>
      <c r="U2961" s="66">
        <f>IF(COUNTIFS(条件付き不可!$E:$E,$D2961,条件付き不可!$C:$C,条件付き不可!$V$3)&gt;0,Q2961,SUMIFS(条件付き不可!$L:$L,条件付き不可!$E:$E,$D2961,条件付き不可!$C:$C,U$1))</f>
        <v>0</v>
      </c>
      <c r="V2961" s="66">
        <f>IF(COUNTIFS(条件付き不可!$E:$E,$D2961,条件付き不可!$C:$C,条件付き不可!$V$5)&gt;0,Q2961,IFERROR(VLOOKUP(D2961,条件付き不可!E:Y,21,0),0))</f>
        <v>0</v>
      </c>
    </row>
    <row r="2962" spans="1:22">
      <c r="A2962" s="53" t="str">
        <f t="shared" si="583"/>
        <v>088046</v>
      </c>
      <c r="B2962" s="53">
        <v>43</v>
      </c>
      <c r="C2962">
        <v>2961</v>
      </c>
      <c r="D2962">
        <v>88046</v>
      </c>
      <c r="E2962" t="s">
        <v>3048</v>
      </c>
      <c r="F2962" t="s">
        <v>2083</v>
      </c>
      <c r="G2962" t="str">
        <f>VLOOKUP(A2962,GIS!A:B,2,0)</f>
        <v>南柏パット流山</v>
      </c>
      <c r="H2962" t="s">
        <v>1932</v>
      </c>
      <c r="I2962" t="s">
        <v>2631</v>
      </c>
      <c r="J2962" s="66">
        <v>670</v>
      </c>
      <c r="K2962" s="66">
        <v>468</v>
      </c>
      <c r="L2962" s="66">
        <v>468</v>
      </c>
      <c r="M2962" s="66">
        <v>618</v>
      </c>
      <c r="N2962" s="66">
        <f>VLOOKUP(A2962,GIS!A:C,3,0)</f>
        <v>670</v>
      </c>
      <c r="O2962" s="66" t="str">
        <f t="shared" si="586"/>
        <v/>
      </c>
      <c r="P2962" s="66" t="str">
        <f t="shared" si="584"/>
        <v>✕</v>
      </c>
      <c r="Q2962" s="66">
        <f t="shared" si="587"/>
        <v>670</v>
      </c>
      <c r="R2962" s="66">
        <f t="shared" si="588"/>
        <v>468</v>
      </c>
      <c r="S2962" s="66">
        <f>Q2962-U2962-SUMIFS(条件付き不可!X:X,条件付き不可!E:E,D2962)</f>
        <v>468</v>
      </c>
      <c r="T2962" s="66">
        <f t="shared" si="585"/>
        <v>618</v>
      </c>
      <c r="U2962" s="66">
        <f>IF(COUNTIFS(条件付き不可!$E:$E,$D2962,条件付き不可!$C:$C,条件付き不可!$V$3)&gt;0,Q2962,SUMIFS(条件付き不可!$L:$L,条件付き不可!$E:$E,$D2962,条件付き不可!$C:$C,U$1))</f>
        <v>202</v>
      </c>
      <c r="V2962" s="66">
        <f>IF(COUNTIFS(条件付き不可!$E:$E,$D2962,条件付き不可!$C:$C,条件付き不可!$V$5)&gt;0,Q2962,IFERROR(VLOOKUP(D2962,条件付き不可!E:Y,21,0),0))</f>
        <v>52</v>
      </c>
    </row>
    <row r="2963" spans="1:22">
      <c r="A2963" s="53" t="str">
        <f t="shared" si="583"/>
        <v>088047</v>
      </c>
      <c r="B2963" s="53">
        <v>43</v>
      </c>
      <c r="C2963">
        <v>2962</v>
      </c>
      <c r="D2963">
        <v>88047</v>
      </c>
      <c r="E2963" t="s">
        <v>3048</v>
      </c>
      <c r="F2963" t="s">
        <v>2083</v>
      </c>
      <c r="G2963" t="str">
        <f>VLOOKUP(A2963,GIS!A:B,2,0)</f>
        <v>南柏パークハウス</v>
      </c>
      <c r="H2963" t="s">
        <v>1932</v>
      </c>
      <c r="I2963" t="s">
        <v>2631</v>
      </c>
      <c r="J2963" s="66">
        <v>330</v>
      </c>
      <c r="K2963" s="66">
        <v>330</v>
      </c>
      <c r="L2963" s="66">
        <v>330</v>
      </c>
      <c r="M2963" s="66">
        <v>330</v>
      </c>
      <c r="N2963" s="66">
        <f>VLOOKUP(A2963,GIS!A:C,3,0)</f>
        <v>330</v>
      </c>
      <c r="O2963" s="66" t="str">
        <f t="shared" si="586"/>
        <v/>
      </c>
      <c r="P2963" s="66" t="str">
        <f t="shared" si="584"/>
        <v/>
      </c>
      <c r="Q2963" s="66">
        <f t="shared" si="587"/>
        <v>330</v>
      </c>
      <c r="R2963" s="66">
        <f t="shared" si="588"/>
        <v>330</v>
      </c>
      <c r="S2963" s="66">
        <f>Q2963-U2963-SUMIFS(条件付き不可!X:X,条件付き不可!E:E,D2963)</f>
        <v>330</v>
      </c>
      <c r="T2963" s="66">
        <f t="shared" si="585"/>
        <v>330</v>
      </c>
      <c r="U2963" s="66">
        <f>IF(COUNTIFS(条件付き不可!$E:$E,$D2963,条件付き不可!$C:$C,条件付き不可!$V$3)&gt;0,Q2963,SUMIFS(条件付き不可!$L:$L,条件付き不可!$E:$E,$D2963,条件付き不可!$C:$C,U$1))</f>
        <v>0</v>
      </c>
      <c r="V2963" s="66">
        <f>IF(COUNTIFS(条件付き不可!$E:$E,$D2963,条件付き不可!$C:$C,条件付き不可!$V$5)&gt;0,Q2963,IFERROR(VLOOKUP(D2963,条件付き不可!E:Y,21,0),0))</f>
        <v>0</v>
      </c>
    </row>
    <row r="2964" spans="1:22">
      <c r="A2964" s="53" t="str">
        <f t="shared" si="583"/>
        <v>088048</v>
      </c>
      <c r="B2964" s="53">
        <v>43</v>
      </c>
      <c r="C2964">
        <v>2963</v>
      </c>
      <c r="D2964">
        <v>88048</v>
      </c>
      <c r="E2964" t="s">
        <v>3048</v>
      </c>
      <c r="F2964" t="s">
        <v>2083</v>
      </c>
      <c r="G2964" t="str">
        <f>VLOOKUP(A2964,GIS!A:B,2,0)</f>
        <v>向小金２Ａ</v>
      </c>
      <c r="H2964" t="s">
        <v>1932</v>
      </c>
      <c r="I2964" t="s">
        <v>2631</v>
      </c>
      <c r="J2964" s="66">
        <v>460</v>
      </c>
      <c r="K2964" s="66">
        <v>460</v>
      </c>
      <c r="L2964" s="66">
        <v>460</v>
      </c>
      <c r="M2964" s="66">
        <v>460</v>
      </c>
      <c r="N2964" s="66">
        <f>VLOOKUP(A2964,GIS!A:C,3,0)</f>
        <v>460</v>
      </c>
      <c r="O2964" s="66" t="str">
        <f t="shared" si="586"/>
        <v/>
      </c>
      <c r="P2964" s="66" t="str">
        <f t="shared" si="584"/>
        <v/>
      </c>
      <c r="Q2964" s="66">
        <f t="shared" si="587"/>
        <v>460</v>
      </c>
      <c r="R2964" s="66">
        <f t="shared" si="588"/>
        <v>460</v>
      </c>
      <c r="S2964" s="66">
        <f>Q2964-U2964-SUMIFS(条件付き不可!X:X,条件付き不可!E:E,D2964)</f>
        <v>460</v>
      </c>
      <c r="T2964" s="66">
        <f t="shared" si="585"/>
        <v>460</v>
      </c>
      <c r="U2964" s="66">
        <f>IF(COUNTIFS(条件付き不可!$E:$E,$D2964,条件付き不可!$C:$C,条件付き不可!$V$3)&gt;0,Q2964,SUMIFS(条件付き不可!$L:$L,条件付き不可!$E:$E,$D2964,条件付き不可!$C:$C,U$1))</f>
        <v>0</v>
      </c>
      <c r="V2964" s="66">
        <f>IF(COUNTIFS(条件付き不可!$E:$E,$D2964,条件付き不可!$C:$C,条件付き不可!$V$5)&gt;0,Q2964,IFERROR(VLOOKUP(D2964,条件付き不可!E:Y,21,0),0))</f>
        <v>0</v>
      </c>
    </row>
    <row r="2965" spans="1:22">
      <c r="A2965" s="53" t="str">
        <f t="shared" si="583"/>
        <v>088049</v>
      </c>
      <c r="B2965" s="53">
        <v>43</v>
      </c>
      <c r="C2965">
        <v>2964</v>
      </c>
      <c r="D2965">
        <v>88049</v>
      </c>
      <c r="E2965" t="s">
        <v>3048</v>
      </c>
      <c r="F2965" t="s">
        <v>2083</v>
      </c>
      <c r="G2965" t="str">
        <f>VLOOKUP(A2965,GIS!A:B,2,0)</f>
        <v>向小金２B</v>
      </c>
      <c r="H2965" t="s">
        <v>1932</v>
      </c>
      <c r="I2965" t="s">
        <v>2631</v>
      </c>
      <c r="J2965" s="66">
        <v>630</v>
      </c>
      <c r="K2965" s="66">
        <v>630</v>
      </c>
      <c r="L2965" s="66">
        <v>630</v>
      </c>
      <c r="M2965" s="66">
        <v>630</v>
      </c>
      <c r="N2965" s="66">
        <f>VLOOKUP(A2965,GIS!A:C,3,0)</f>
        <v>630</v>
      </c>
      <c r="O2965" s="66" t="str">
        <f t="shared" si="586"/>
        <v/>
      </c>
      <c r="P2965" s="66" t="str">
        <f t="shared" si="584"/>
        <v/>
      </c>
      <c r="Q2965" s="66">
        <f t="shared" si="587"/>
        <v>630</v>
      </c>
      <c r="R2965" s="66">
        <f t="shared" si="588"/>
        <v>630</v>
      </c>
      <c r="S2965" s="66">
        <f>Q2965-U2965-SUMIFS(条件付き不可!X:X,条件付き不可!E:E,D2965)</f>
        <v>630</v>
      </c>
      <c r="T2965" s="66">
        <f t="shared" si="585"/>
        <v>630</v>
      </c>
      <c r="U2965" s="66">
        <f>IF(COUNTIFS(条件付き不可!$E:$E,$D2965,条件付き不可!$C:$C,条件付き不可!$V$3)&gt;0,Q2965,SUMIFS(条件付き不可!$L:$L,条件付き不可!$E:$E,$D2965,条件付き不可!$C:$C,U$1))</f>
        <v>0</v>
      </c>
      <c r="V2965" s="66">
        <f>IF(COUNTIFS(条件付き不可!$E:$E,$D2965,条件付き不可!$C:$C,条件付き不可!$V$5)&gt;0,Q2965,IFERROR(VLOOKUP(D2965,条件付き不可!E:Y,21,0),0))</f>
        <v>0</v>
      </c>
    </row>
    <row r="2966" spans="1:22">
      <c r="A2966" s="53" t="str">
        <f t="shared" si="583"/>
        <v>088050</v>
      </c>
      <c r="B2966" s="53">
        <v>43</v>
      </c>
      <c r="C2966">
        <v>2965</v>
      </c>
      <c r="D2966">
        <v>88050</v>
      </c>
      <c r="E2966" t="s">
        <v>3048</v>
      </c>
      <c r="F2966" t="s">
        <v>2083</v>
      </c>
      <c r="G2966" t="str">
        <f>VLOOKUP(A2966,GIS!A:B,2,0)</f>
        <v>向小金３Ａ</v>
      </c>
      <c r="H2966" t="s">
        <v>1932</v>
      </c>
      <c r="I2966" t="s">
        <v>2631</v>
      </c>
      <c r="J2966" s="66">
        <v>630</v>
      </c>
      <c r="K2966" s="66">
        <v>630</v>
      </c>
      <c r="L2966" s="66">
        <v>630</v>
      </c>
      <c r="M2966" s="66">
        <v>630</v>
      </c>
      <c r="N2966" s="66">
        <f>VLOOKUP(A2966,GIS!A:C,3,0)</f>
        <v>630</v>
      </c>
      <c r="O2966" s="66" t="str">
        <f t="shared" si="586"/>
        <v/>
      </c>
      <c r="P2966" s="66" t="str">
        <f t="shared" si="584"/>
        <v/>
      </c>
      <c r="Q2966" s="66">
        <f t="shared" si="587"/>
        <v>630</v>
      </c>
      <c r="R2966" s="66">
        <f t="shared" si="588"/>
        <v>630</v>
      </c>
      <c r="S2966" s="66">
        <f>Q2966-U2966-SUMIFS(条件付き不可!X:X,条件付き不可!E:E,D2966)</f>
        <v>630</v>
      </c>
      <c r="T2966" s="66">
        <f t="shared" si="585"/>
        <v>630</v>
      </c>
      <c r="U2966" s="66">
        <f>IF(COUNTIFS(条件付き不可!$E:$E,$D2966,条件付き不可!$C:$C,条件付き不可!$V$3)&gt;0,Q2966,SUMIFS(条件付き不可!$L:$L,条件付き不可!$E:$E,$D2966,条件付き不可!$C:$C,U$1))</f>
        <v>0</v>
      </c>
      <c r="V2966" s="66">
        <f>IF(COUNTIFS(条件付き不可!$E:$E,$D2966,条件付き不可!$C:$C,条件付き不可!$V$5)&gt;0,Q2966,IFERROR(VLOOKUP(D2966,条件付き不可!E:Y,21,0),0))</f>
        <v>0</v>
      </c>
    </row>
    <row r="2967" spans="1:22">
      <c r="A2967" s="53" t="str">
        <f t="shared" si="583"/>
        <v>088051</v>
      </c>
      <c r="B2967" s="53">
        <v>43</v>
      </c>
      <c r="C2967">
        <v>2966</v>
      </c>
      <c r="D2967">
        <v>88051</v>
      </c>
      <c r="E2967" t="s">
        <v>3048</v>
      </c>
      <c r="F2967" t="s">
        <v>2083</v>
      </c>
      <c r="G2967" t="str">
        <f>VLOOKUP(A2967,GIS!A:B,2,0)</f>
        <v>向小金３Ｂ</v>
      </c>
      <c r="H2967" t="s">
        <v>1932</v>
      </c>
      <c r="I2967" t="s">
        <v>2631</v>
      </c>
      <c r="J2967" s="66">
        <v>550</v>
      </c>
      <c r="K2967" s="66">
        <v>550</v>
      </c>
      <c r="L2967" s="66">
        <v>550</v>
      </c>
      <c r="M2967" s="66">
        <v>550</v>
      </c>
      <c r="N2967" s="66">
        <f>VLOOKUP(A2967,GIS!A:C,3,0)</f>
        <v>550</v>
      </c>
      <c r="O2967" s="66" t="str">
        <f t="shared" si="586"/>
        <v/>
      </c>
      <c r="P2967" s="66" t="str">
        <f t="shared" si="584"/>
        <v/>
      </c>
      <c r="Q2967" s="66">
        <f t="shared" si="587"/>
        <v>550</v>
      </c>
      <c r="R2967" s="66">
        <f t="shared" si="588"/>
        <v>550</v>
      </c>
      <c r="S2967" s="66">
        <f>Q2967-U2967-SUMIFS(条件付き不可!X:X,条件付き不可!E:E,D2967)</f>
        <v>550</v>
      </c>
      <c r="T2967" s="66">
        <f t="shared" si="585"/>
        <v>550</v>
      </c>
      <c r="U2967" s="66">
        <f>IF(COUNTIFS(条件付き不可!$E:$E,$D2967,条件付き不可!$C:$C,条件付き不可!$V$3)&gt;0,Q2967,SUMIFS(条件付き不可!$L:$L,条件付き不可!$E:$E,$D2967,条件付き不可!$C:$C,U$1))</f>
        <v>0</v>
      </c>
      <c r="V2967" s="66">
        <f>IF(COUNTIFS(条件付き不可!$E:$E,$D2967,条件付き不可!$C:$C,条件付き不可!$V$5)&gt;0,Q2967,IFERROR(VLOOKUP(D2967,条件付き不可!E:Y,21,0),0))</f>
        <v>0</v>
      </c>
    </row>
    <row r="2968" spans="1:22">
      <c r="A2968" s="53" t="str">
        <f t="shared" si="583"/>
        <v>088052</v>
      </c>
      <c r="B2968" s="53">
        <v>43</v>
      </c>
      <c r="C2968">
        <v>2967</v>
      </c>
      <c r="D2968">
        <v>88052</v>
      </c>
      <c r="E2968" t="s">
        <v>3048</v>
      </c>
      <c r="F2968" t="s">
        <v>2083</v>
      </c>
      <c r="G2968" t="str">
        <f>VLOOKUP(A2968,GIS!A:B,2,0)</f>
        <v>向小金４</v>
      </c>
      <c r="H2968" t="s">
        <v>1932</v>
      </c>
      <c r="I2968" t="s">
        <v>7578</v>
      </c>
      <c r="J2968" s="66">
        <v>310</v>
      </c>
      <c r="K2968" s="66">
        <v>310</v>
      </c>
      <c r="L2968" s="66">
        <v>310</v>
      </c>
      <c r="M2968" s="66">
        <v>310</v>
      </c>
      <c r="N2968" s="66">
        <f>VLOOKUP(A2968,GIS!A:C,3,0)</f>
        <v>310</v>
      </c>
      <c r="O2968" s="66" t="str">
        <f t="shared" si="586"/>
        <v/>
      </c>
      <c r="P2968" s="66" t="str">
        <f t="shared" si="584"/>
        <v/>
      </c>
      <c r="Q2968" s="66">
        <f t="shared" si="587"/>
        <v>310</v>
      </c>
      <c r="R2968" s="66">
        <f t="shared" si="588"/>
        <v>310</v>
      </c>
      <c r="S2968" s="66">
        <f>Q2968-U2968-SUMIFS(条件付き不可!X:X,条件付き不可!E:E,D2968)</f>
        <v>310</v>
      </c>
      <c r="T2968" s="66">
        <f t="shared" si="585"/>
        <v>310</v>
      </c>
      <c r="U2968" s="66">
        <f>IF(COUNTIFS(条件付き不可!$E:$E,$D2968,条件付き不可!$C:$C,条件付き不可!$V$3)&gt;0,Q2968,SUMIFS(条件付き不可!$L:$L,条件付き不可!$E:$E,$D2968,条件付き不可!$C:$C,U$1))</f>
        <v>0</v>
      </c>
      <c r="V2968" s="66">
        <f>IF(COUNTIFS(条件付き不可!$E:$E,$D2968,条件付き不可!$C:$C,条件付き不可!$V$5)&gt;0,Q2968,IFERROR(VLOOKUP(D2968,条件付き不可!E:Y,21,0),0))</f>
        <v>0</v>
      </c>
    </row>
    <row r="2969" spans="1:22">
      <c r="A2969" s="53" t="str">
        <f t="shared" ref="A2969:A3032" si="589">TEXT(D2969,"000000")</f>
        <v>088053</v>
      </c>
      <c r="B2969" s="53">
        <v>43</v>
      </c>
      <c r="C2969">
        <v>2968</v>
      </c>
      <c r="D2969">
        <v>88053</v>
      </c>
      <c r="E2969" t="s">
        <v>3048</v>
      </c>
      <c r="F2969" t="s">
        <v>2091</v>
      </c>
      <c r="G2969" t="str">
        <f>VLOOKUP(A2969,GIS!A:B,2,0)</f>
        <v>前ヶ崎　南</v>
      </c>
      <c r="H2969" t="s">
        <v>1932</v>
      </c>
      <c r="I2969" t="s">
        <v>2631</v>
      </c>
      <c r="J2969" s="66">
        <v>570</v>
      </c>
      <c r="K2969" s="66">
        <v>570</v>
      </c>
      <c r="L2969" s="66">
        <v>570</v>
      </c>
      <c r="M2969" s="66">
        <v>570</v>
      </c>
      <c r="N2969" s="66">
        <f>VLOOKUP(A2969,GIS!A:C,3,0)</f>
        <v>570</v>
      </c>
      <c r="O2969" s="66" t="str">
        <f t="shared" si="586"/>
        <v/>
      </c>
      <c r="P2969" s="66" t="str">
        <f t="shared" si="584"/>
        <v/>
      </c>
      <c r="Q2969" s="66">
        <f t="shared" si="587"/>
        <v>570</v>
      </c>
      <c r="R2969" s="66">
        <f t="shared" si="588"/>
        <v>570</v>
      </c>
      <c r="S2969" s="66">
        <f>Q2969-U2969-SUMIFS(条件付き不可!X:X,条件付き不可!E:E,D2969)</f>
        <v>570</v>
      </c>
      <c r="T2969" s="66">
        <f t="shared" si="585"/>
        <v>570</v>
      </c>
      <c r="U2969" s="66">
        <f>IF(COUNTIFS(条件付き不可!$E:$E,$D2969,条件付き不可!$C:$C,条件付き不可!$V$3)&gt;0,Q2969,SUMIFS(条件付き不可!$L:$L,条件付き不可!$E:$E,$D2969,条件付き不可!$C:$C,U$1))</f>
        <v>0</v>
      </c>
      <c r="V2969" s="66">
        <f>IF(COUNTIFS(条件付き不可!$E:$E,$D2969,条件付き不可!$C:$C,条件付き不可!$V$5)&gt;0,Q2969,IFERROR(VLOOKUP(D2969,条件付き不可!E:Y,21,0),0))</f>
        <v>0</v>
      </c>
    </row>
    <row r="2970" spans="1:22">
      <c r="A2970" s="53" t="str">
        <f t="shared" si="589"/>
        <v>088054</v>
      </c>
      <c r="B2970" s="53">
        <v>43</v>
      </c>
      <c r="C2970">
        <v>2969</v>
      </c>
      <c r="D2970">
        <v>88054</v>
      </c>
      <c r="E2970" t="s">
        <v>3048</v>
      </c>
      <c r="F2970" t="s">
        <v>2091</v>
      </c>
      <c r="G2970" t="str">
        <f>VLOOKUP(A2970,GIS!A:B,2,0)</f>
        <v>松ヶ丘　1</v>
      </c>
      <c r="H2970" t="s">
        <v>1932</v>
      </c>
      <c r="I2970" t="s">
        <v>2631</v>
      </c>
      <c r="J2970" s="66">
        <v>365</v>
      </c>
      <c r="K2970" s="66">
        <v>365</v>
      </c>
      <c r="L2970" s="66">
        <v>365</v>
      </c>
      <c r="M2970" s="66">
        <v>365</v>
      </c>
      <c r="N2970" s="66">
        <f>VLOOKUP(A2970,GIS!A:C,3,0)</f>
        <v>365</v>
      </c>
      <c r="O2970" s="66" t="str">
        <f t="shared" si="586"/>
        <v/>
      </c>
      <c r="P2970" s="66" t="str">
        <f t="shared" si="584"/>
        <v/>
      </c>
      <c r="Q2970" s="66">
        <f t="shared" si="587"/>
        <v>365</v>
      </c>
      <c r="R2970" s="66">
        <f t="shared" si="588"/>
        <v>365</v>
      </c>
      <c r="S2970" s="66">
        <f>Q2970-U2970-SUMIFS(条件付き不可!X:X,条件付き不可!E:E,D2970)</f>
        <v>365</v>
      </c>
      <c r="T2970" s="66">
        <f t="shared" si="585"/>
        <v>365</v>
      </c>
      <c r="U2970" s="66">
        <f>IF(COUNTIFS(条件付き不可!$E:$E,$D2970,条件付き不可!$C:$C,条件付き不可!$V$3)&gt;0,Q2970,SUMIFS(条件付き不可!$L:$L,条件付き不可!$E:$E,$D2970,条件付き不可!$C:$C,U$1))</f>
        <v>0</v>
      </c>
      <c r="V2970" s="66">
        <f>IF(COUNTIFS(条件付き不可!$E:$E,$D2970,条件付き不可!$C:$C,条件付き不可!$V$5)&gt;0,Q2970,IFERROR(VLOOKUP(D2970,条件付き不可!E:Y,21,0),0))</f>
        <v>0</v>
      </c>
    </row>
    <row r="2971" spans="1:22">
      <c r="A2971" s="53" t="str">
        <f t="shared" si="589"/>
        <v>088055</v>
      </c>
      <c r="B2971" s="53">
        <v>43</v>
      </c>
      <c r="C2971">
        <v>2970</v>
      </c>
      <c r="D2971">
        <v>88055</v>
      </c>
      <c r="E2971" t="s">
        <v>3048</v>
      </c>
      <c r="F2971" t="s">
        <v>2091</v>
      </c>
      <c r="G2971" t="str">
        <f>VLOOKUP(A2971,GIS!A:B,2,0)</f>
        <v>松ヶ丘　2</v>
      </c>
      <c r="H2971" t="s">
        <v>1932</v>
      </c>
      <c r="I2971" t="s">
        <v>2631</v>
      </c>
      <c r="J2971" s="66">
        <v>470</v>
      </c>
      <c r="K2971" s="66">
        <v>470</v>
      </c>
      <c r="L2971" s="66">
        <v>470</v>
      </c>
      <c r="M2971" s="66">
        <v>470</v>
      </c>
      <c r="N2971" s="66">
        <f>VLOOKUP(A2971,GIS!A:C,3,0)</f>
        <v>470</v>
      </c>
      <c r="O2971" s="66" t="str">
        <f t="shared" si="586"/>
        <v/>
      </c>
      <c r="P2971" s="66" t="str">
        <f t="shared" si="584"/>
        <v/>
      </c>
      <c r="Q2971" s="66">
        <f t="shared" si="587"/>
        <v>470</v>
      </c>
      <c r="R2971" s="66">
        <f t="shared" si="588"/>
        <v>470</v>
      </c>
      <c r="S2971" s="66">
        <f>Q2971-U2971-SUMIFS(条件付き不可!X:X,条件付き不可!E:E,D2971)</f>
        <v>470</v>
      </c>
      <c r="T2971" s="66">
        <f t="shared" si="585"/>
        <v>470</v>
      </c>
      <c r="U2971" s="66">
        <f>IF(COUNTIFS(条件付き不可!$E:$E,$D2971,条件付き不可!$C:$C,条件付き不可!$V$3)&gt;0,Q2971,SUMIFS(条件付き不可!$L:$L,条件付き不可!$E:$E,$D2971,条件付き不可!$C:$C,U$1))</f>
        <v>0</v>
      </c>
      <c r="V2971" s="66">
        <f>IF(COUNTIFS(条件付き不可!$E:$E,$D2971,条件付き不可!$C:$C,条件付き不可!$V$5)&gt;0,Q2971,IFERROR(VLOOKUP(D2971,条件付き不可!E:Y,21,0),0))</f>
        <v>0</v>
      </c>
    </row>
    <row r="2972" spans="1:22">
      <c r="A2972" s="53" t="str">
        <f t="shared" si="589"/>
        <v>088056</v>
      </c>
      <c r="B2972" s="53">
        <v>43</v>
      </c>
      <c r="C2972">
        <v>2971</v>
      </c>
      <c r="D2972">
        <v>88056</v>
      </c>
      <c r="E2972" t="s">
        <v>3048</v>
      </c>
      <c r="F2972" t="s">
        <v>2091</v>
      </c>
      <c r="G2972" t="str">
        <f>VLOOKUP(A2972,GIS!A:B,2,0)</f>
        <v>松ヶ丘　3</v>
      </c>
      <c r="H2972" t="s">
        <v>1932</v>
      </c>
      <c r="I2972" t="s">
        <v>2631</v>
      </c>
      <c r="J2972" s="66">
        <v>320</v>
      </c>
      <c r="K2972" s="66">
        <v>320</v>
      </c>
      <c r="L2972" s="66">
        <v>320</v>
      </c>
      <c r="M2972" s="66">
        <v>320</v>
      </c>
      <c r="N2972" s="66">
        <f>VLOOKUP(A2972,GIS!A:C,3,0)</f>
        <v>320</v>
      </c>
      <c r="O2972" s="66" t="str">
        <f t="shared" si="586"/>
        <v/>
      </c>
      <c r="P2972" s="66" t="str">
        <f t="shared" si="584"/>
        <v/>
      </c>
      <c r="Q2972" s="66">
        <f t="shared" si="587"/>
        <v>320</v>
      </c>
      <c r="R2972" s="66">
        <f t="shared" si="588"/>
        <v>320</v>
      </c>
      <c r="S2972" s="66">
        <f>Q2972-U2972-SUMIFS(条件付き不可!X:X,条件付き不可!E:E,D2972)</f>
        <v>320</v>
      </c>
      <c r="T2972" s="66">
        <f t="shared" si="585"/>
        <v>320</v>
      </c>
      <c r="U2972" s="66">
        <f>IF(COUNTIFS(条件付き不可!$E:$E,$D2972,条件付き不可!$C:$C,条件付き不可!$V$3)&gt;0,Q2972,SUMIFS(条件付き不可!$L:$L,条件付き不可!$E:$E,$D2972,条件付き不可!$C:$C,U$1))</f>
        <v>0</v>
      </c>
      <c r="V2972" s="66">
        <f>IF(COUNTIFS(条件付き不可!$E:$E,$D2972,条件付き不可!$C:$C,条件付き不可!$V$5)&gt;0,Q2972,IFERROR(VLOOKUP(D2972,条件付き不可!E:Y,21,0),0))</f>
        <v>0</v>
      </c>
    </row>
    <row r="2973" spans="1:22">
      <c r="A2973" s="53" t="str">
        <f t="shared" si="589"/>
        <v>088057</v>
      </c>
      <c r="B2973" s="53">
        <v>43</v>
      </c>
      <c r="C2973">
        <v>2972</v>
      </c>
      <c r="D2973">
        <v>88057</v>
      </c>
      <c r="E2973" t="s">
        <v>3048</v>
      </c>
      <c r="F2973" t="s">
        <v>2091</v>
      </c>
      <c r="G2973" t="str">
        <f>VLOOKUP(A2973,GIS!A:B,2,0)</f>
        <v>松ヶ丘　4</v>
      </c>
      <c r="H2973" t="s">
        <v>1932</v>
      </c>
      <c r="I2973" t="s">
        <v>2631</v>
      </c>
      <c r="J2973" s="66">
        <v>315</v>
      </c>
      <c r="K2973" s="66">
        <v>315</v>
      </c>
      <c r="L2973" s="66">
        <v>315</v>
      </c>
      <c r="M2973" s="66">
        <v>315</v>
      </c>
      <c r="N2973" s="66">
        <f>VLOOKUP(A2973,GIS!A:C,3,0)</f>
        <v>315</v>
      </c>
      <c r="O2973" s="66" t="str">
        <f t="shared" si="586"/>
        <v/>
      </c>
      <c r="P2973" s="66" t="str">
        <f t="shared" si="584"/>
        <v/>
      </c>
      <c r="Q2973" s="66">
        <f t="shared" si="587"/>
        <v>315</v>
      </c>
      <c r="R2973" s="66">
        <f t="shared" si="588"/>
        <v>315</v>
      </c>
      <c r="S2973" s="66">
        <f>Q2973-U2973-SUMIFS(条件付き不可!X:X,条件付き不可!E:E,D2973)</f>
        <v>315</v>
      </c>
      <c r="T2973" s="66">
        <f t="shared" si="585"/>
        <v>315</v>
      </c>
      <c r="U2973" s="66">
        <f>IF(COUNTIFS(条件付き不可!$E:$E,$D2973,条件付き不可!$C:$C,条件付き不可!$V$3)&gt;0,Q2973,SUMIFS(条件付き不可!$L:$L,条件付き不可!$E:$E,$D2973,条件付き不可!$C:$C,U$1))</f>
        <v>0</v>
      </c>
      <c r="V2973" s="66">
        <f>IF(COUNTIFS(条件付き不可!$E:$E,$D2973,条件付き不可!$C:$C,条件付き不可!$V$5)&gt;0,Q2973,IFERROR(VLOOKUP(D2973,条件付き不可!E:Y,21,0),0))</f>
        <v>0</v>
      </c>
    </row>
    <row r="2974" spans="1:22">
      <c r="A2974" s="53" t="str">
        <f t="shared" si="589"/>
        <v>088058</v>
      </c>
      <c r="B2974" s="53">
        <v>43</v>
      </c>
      <c r="C2974">
        <v>2973</v>
      </c>
      <c r="D2974">
        <v>88058</v>
      </c>
      <c r="E2974" t="s">
        <v>3048</v>
      </c>
      <c r="F2974" t="s">
        <v>2091</v>
      </c>
      <c r="G2974" t="str">
        <f>VLOOKUP(A2974,GIS!A:B,2,0)</f>
        <v>松ヶ丘　5A</v>
      </c>
      <c r="H2974" t="s">
        <v>1932</v>
      </c>
      <c r="I2974" t="s">
        <v>2631</v>
      </c>
      <c r="J2974" s="66">
        <v>335</v>
      </c>
      <c r="K2974" s="66">
        <v>335</v>
      </c>
      <c r="L2974" s="66">
        <v>335</v>
      </c>
      <c r="M2974" s="66">
        <v>335</v>
      </c>
      <c r="N2974" s="66">
        <f>VLOOKUP(A2974,GIS!A:C,3,0)</f>
        <v>335</v>
      </c>
      <c r="O2974" s="66" t="str">
        <f t="shared" si="586"/>
        <v/>
      </c>
      <c r="P2974" s="66" t="str">
        <f t="shared" si="584"/>
        <v/>
      </c>
      <c r="Q2974" s="66">
        <f t="shared" si="587"/>
        <v>335</v>
      </c>
      <c r="R2974" s="66">
        <f t="shared" si="588"/>
        <v>335</v>
      </c>
      <c r="S2974" s="66">
        <f>Q2974-U2974-SUMIFS(条件付き不可!X:X,条件付き不可!E:E,D2974)</f>
        <v>335</v>
      </c>
      <c r="T2974" s="66">
        <f t="shared" si="585"/>
        <v>335</v>
      </c>
      <c r="U2974" s="66">
        <f>IF(COUNTIFS(条件付き不可!$E:$E,$D2974,条件付き不可!$C:$C,条件付き不可!$V$3)&gt;0,Q2974,SUMIFS(条件付き不可!$L:$L,条件付き不可!$E:$E,$D2974,条件付き不可!$C:$C,U$1))</f>
        <v>0</v>
      </c>
      <c r="V2974" s="66">
        <f>IF(COUNTIFS(条件付き不可!$E:$E,$D2974,条件付き不可!$C:$C,条件付き不可!$V$5)&gt;0,Q2974,IFERROR(VLOOKUP(D2974,条件付き不可!E:Y,21,0),0))</f>
        <v>0</v>
      </c>
    </row>
    <row r="2975" spans="1:22">
      <c r="A2975" s="53" t="str">
        <f t="shared" si="589"/>
        <v>088077</v>
      </c>
      <c r="B2975" s="53">
        <v>43</v>
      </c>
      <c r="C2975">
        <v>2974</v>
      </c>
      <c r="D2975">
        <v>88077</v>
      </c>
      <c r="E2975" t="s">
        <v>3048</v>
      </c>
      <c r="F2975" t="s">
        <v>2091</v>
      </c>
      <c r="G2975" t="str">
        <f>VLOOKUP(A2975,GIS!A:B,2,0)</f>
        <v>松ヶ丘　5B</v>
      </c>
      <c r="H2975" t="s">
        <v>1932</v>
      </c>
      <c r="I2975" t="s">
        <v>2631</v>
      </c>
      <c r="J2975" s="66">
        <v>370</v>
      </c>
      <c r="K2975" s="66">
        <v>370</v>
      </c>
      <c r="L2975" s="66">
        <v>370</v>
      </c>
      <c r="M2975" s="66">
        <v>370</v>
      </c>
      <c r="N2975" s="66">
        <f>VLOOKUP(A2975,GIS!A:C,3,0)</f>
        <v>370</v>
      </c>
      <c r="O2975" s="66" t="str">
        <f t="shared" si="586"/>
        <v/>
      </c>
      <c r="P2975" s="66" t="str">
        <f t="shared" si="584"/>
        <v/>
      </c>
      <c r="Q2975" s="66">
        <f t="shared" si="587"/>
        <v>370</v>
      </c>
      <c r="R2975" s="66">
        <f t="shared" si="588"/>
        <v>370</v>
      </c>
      <c r="S2975" s="66">
        <f>Q2975-U2975-SUMIFS(条件付き不可!X:X,条件付き不可!E:E,D2975)</f>
        <v>370</v>
      </c>
      <c r="T2975" s="66">
        <f t="shared" si="585"/>
        <v>370</v>
      </c>
      <c r="U2975" s="66">
        <f>IF(COUNTIFS(条件付き不可!$E:$E,$D2975,条件付き不可!$C:$C,条件付き不可!$V$3)&gt;0,Q2975,SUMIFS(条件付き不可!$L:$L,条件付き不可!$E:$E,$D2975,条件付き不可!$C:$C,U$1))</f>
        <v>0</v>
      </c>
      <c r="V2975" s="66">
        <f>IF(COUNTIFS(条件付き不可!$E:$E,$D2975,条件付き不可!$C:$C,条件付き不可!$V$5)&gt;0,Q2975,IFERROR(VLOOKUP(D2975,条件付き不可!E:Y,21,0),0))</f>
        <v>0</v>
      </c>
    </row>
    <row r="2976" spans="1:22">
      <c r="A2976" s="53" t="str">
        <f t="shared" si="589"/>
        <v>088059</v>
      </c>
      <c r="B2976" s="53">
        <v>43</v>
      </c>
      <c r="C2976">
        <v>2975</v>
      </c>
      <c r="D2976">
        <v>88059</v>
      </c>
      <c r="E2976" t="s">
        <v>3048</v>
      </c>
      <c r="F2976" t="s">
        <v>2091</v>
      </c>
      <c r="G2976" t="str">
        <f>VLOOKUP(A2976,GIS!A:B,2,0)</f>
        <v>松ヶ丘　5.6</v>
      </c>
      <c r="H2976" t="s">
        <v>1932</v>
      </c>
      <c r="I2976" t="s">
        <v>2631</v>
      </c>
      <c r="J2976" s="66">
        <v>405</v>
      </c>
      <c r="K2976" s="66">
        <v>405</v>
      </c>
      <c r="L2976" s="66">
        <v>405</v>
      </c>
      <c r="M2976" s="66">
        <v>405</v>
      </c>
      <c r="N2976" s="66">
        <f>VLOOKUP(A2976,GIS!A:C,3,0)</f>
        <v>405</v>
      </c>
      <c r="O2976" s="66" t="str">
        <f t="shared" si="586"/>
        <v/>
      </c>
      <c r="P2976" s="66" t="str">
        <f t="shared" si="584"/>
        <v/>
      </c>
      <c r="Q2976" s="66">
        <f t="shared" si="587"/>
        <v>405</v>
      </c>
      <c r="R2976" s="66">
        <f t="shared" si="588"/>
        <v>405</v>
      </c>
      <c r="S2976" s="66">
        <f>Q2976-U2976-SUMIFS(条件付き不可!X:X,条件付き不可!E:E,D2976)</f>
        <v>405</v>
      </c>
      <c r="T2976" s="66">
        <f t="shared" si="585"/>
        <v>405</v>
      </c>
      <c r="U2976" s="66">
        <f>IF(COUNTIFS(条件付き不可!$E:$E,$D2976,条件付き不可!$C:$C,条件付き不可!$V$3)&gt;0,Q2976,SUMIFS(条件付き不可!$L:$L,条件付き不可!$E:$E,$D2976,条件付き不可!$C:$C,U$1))</f>
        <v>0</v>
      </c>
      <c r="V2976" s="66">
        <f>IF(COUNTIFS(条件付き不可!$E:$E,$D2976,条件付き不可!$C:$C,条件付き不可!$V$5)&gt;0,Q2976,IFERROR(VLOOKUP(D2976,条件付き不可!E:Y,21,0),0))</f>
        <v>0</v>
      </c>
    </row>
    <row r="2977" spans="1:22">
      <c r="A2977" s="53" t="str">
        <f t="shared" si="589"/>
        <v>088060</v>
      </c>
      <c r="B2977" s="53">
        <v>43</v>
      </c>
      <c r="C2977">
        <v>2976</v>
      </c>
      <c r="D2977">
        <v>88060</v>
      </c>
      <c r="E2977" t="s">
        <v>3048</v>
      </c>
      <c r="F2977" t="s">
        <v>2100</v>
      </c>
      <c r="G2977" t="str">
        <f>VLOOKUP(A2977,GIS!A:B,2,0)</f>
        <v>西松ヶ丘</v>
      </c>
      <c r="H2977" t="s">
        <v>1932</v>
      </c>
      <c r="I2977" t="s">
        <v>2631</v>
      </c>
      <c r="J2977" s="66">
        <v>300</v>
      </c>
      <c r="K2977" s="66">
        <v>300</v>
      </c>
      <c r="L2977" s="66">
        <v>300</v>
      </c>
      <c r="M2977" s="66">
        <v>300</v>
      </c>
      <c r="N2977" s="66">
        <f>VLOOKUP(A2977,GIS!A:C,3,0)</f>
        <v>300</v>
      </c>
      <c r="O2977" s="66" t="str">
        <f t="shared" si="586"/>
        <v/>
      </c>
      <c r="P2977" s="66" t="str">
        <f t="shared" si="584"/>
        <v/>
      </c>
      <c r="Q2977" s="66">
        <f t="shared" si="587"/>
        <v>300</v>
      </c>
      <c r="R2977" s="66">
        <f t="shared" si="588"/>
        <v>300</v>
      </c>
      <c r="S2977" s="66">
        <f>Q2977-U2977-SUMIFS(条件付き不可!X:X,条件付き不可!E:E,D2977)</f>
        <v>300</v>
      </c>
      <c r="T2977" s="66">
        <f t="shared" si="585"/>
        <v>300</v>
      </c>
      <c r="U2977" s="66">
        <f>IF(COUNTIFS(条件付き不可!$E:$E,$D2977,条件付き不可!$C:$C,条件付き不可!$V$3)&gt;0,Q2977,SUMIFS(条件付き不可!$L:$L,条件付き不可!$E:$E,$D2977,条件付き不可!$C:$C,U$1))</f>
        <v>0</v>
      </c>
      <c r="V2977" s="66">
        <f>IF(COUNTIFS(条件付き不可!$E:$E,$D2977,条件付き不可!$C:$C,条件付き不可!$V$5)&gt;0,Q2977,IFERROR(VLOOKUP(D2977,条件付き不可!E:Y,21,0),0))</f>
        <v>0</v>
      </c>
    </row>
    <row r="2978" spans="1:22">
      <c r="A2978" s="53" t="str">
        <f t="shared" si="589"/>
        <v>088061</v>
      </c>
      <c r="B2978" s="53">
        <v>43</v>
      </c>
      <c r="C2978">
        <v>2977</v>
      </c>
      <c r="D2978">
        <v>88061</v>
      </c>
      <c r="E2978" t="s">
        <v>3048</v>
      </c>
      <c r="F2978" t="s">
        <v>2100</v>
      </c>
      <c r="G2978" t="str">
        <f>VLOOKUP(A2978,GIS!A:B,2,0)</f>
        <v>名都借</v>
      </c>
      <c r="H2978" t="s">
        <v>1932</v>
      </c>
      <c r="I2978" t="s">
        <v>2631</v>
      </c>
      <c r="J2978" s="66">
        <v>300</v>
      </c>
      <c r="K2978" s="66">
        <v>300</v>
      </c>
      <c r="L2978" s="66">
        <v>300</v>
      </c>
      <c r="M2978" s="66">
        <v>300</v>
      </c>
      <c r="N2978" s="66">
        <f>VLOOKUP(A2978,GIS!A:C,3,0)</f>
        <v>300</v>
      </c>
      <c r="O2978" s="66" t="str">
        <f t="shared" si="586"/>
        <v/>
      </c>
      <c r="P2978" s="66" t="str">
        <f t="shared" si="584"/>
        <v/>
      </c>
      <c r="Q2978" s="66">
        <f t="shared" si="587"/>
        <v>300</v>
      </c>
      <c r="R2978" s="66">
        <f t="shared" si="588"/>
        <v>300</v>
      </c>
      <c r="S2978" s="66">
        <f>Q2978-U2978-SUMIFS(条件付き不可!X:X,条件付き不可!E:E,D2978)</f>
        <v>300</v>
      </c>
      <c r="T2978" s="66">
        <f t="shared" si="585"/>
        <v>300</v>
      </c>
      <c r="U2978" s="66">
        <f>IF(COUNTIFS(条件付き不可!$E:$E,$D2978,条件付き不可!$C:$C,条件付き不可!$V$3)&gt;0,Q2978,SUMIFS(条件付き不可!$L:$L,条件付き不可!$E:$E,$D2978,条件付き不可!$C:$C,U$1))</f>
        <v>0</v>
      </c>
      <c r="V2978" s="66">
        <f>IF(COUNTIFS(条件付き不可!$E:$E,$D2978,条件付き不可!$C:$C,条件付き不可!$V$5)&gt;0,Q2978,IFERROR(VLOOKUP(D2978,条件付き不可!E:Y,21,0),0))</f>
        <v>0</v>
      </c>
    </row>
    <row r="2979" spans="1:22">
      <c r="A2979" s="53" t="str">
        <f t="shared" si="589"/>
        <v>088062</v>
      </c>
      <c r="B2979" s="53">
        <v>43</v>
      </c>
      <c r="C2979">
        <v>2978</v>
      </c>
      <c r="D2979">
        <v>88062</v>
      </c>
      <c r="E2979" t="s">
        <v>3048</v>
      </c>
      <c r="F2979" t="s">
        <v>2103</v>
      </c>
      <c r="G2979" t="str">
        <f>VLOOKUP(A2979,GIS!A:B,2,0)</f>
        <v>野々下　３Ａ</v>
      </c>
      <c r="H2979" t="s">
        <v>1932</v>
      </c>
      <c r="I2979" t="s">
        <v>2631</v>
      </c>
      <c r="J2979" s="66">
        <v>410</v>
      </c>
      <c r="K2979" s="66">
        <v>410</v>
      </c>
      <c r="L2979" s="66">
        <v>410</v>
      </c>
      <c r="M2979" s="66">
        <v>410</v>
      </c>
      <c r="N2979" s="66">
        <f>VLOOKUP(A2979,GIS!A:C,3,0)</f>
        <v>410</v>
      </c>
      <c r="O2979" s="66" t="str">
        <f t="shared" si="586"/>
        <v/>
      </c>
      <c r="P2979" s="66" t="str">
        <f t="shared" si="584"/>
        <v/>
      </c>
      <c r="Q2979" s="66">
        <f t="shared" si="587"/>
        <v>410</v>
      </c>
      <c r="R2979" s="66">
        <f t="shared" si="588"/>
        <v>410</v>
      </c>
      <c r="S2979" s="66">
        <f>Q2979-U2979-SUMIFS(条件付き不可!X:X,条件付き不可!E:E,D2979)</f>
        <v>410</v>
      </c>
      <c r="T2979" s="66">
        <f t="shared" si="585"/>
        <v>410</v>
      </c>
      <c r="U2979" s="66">
        <f>IF(COUNTIFS(条件付き不可!$E:$E,$D2979,条件付き不可!$C:$C,条件付き不可!$V$3)&gt;0,Q2979,SUMIFS(条件付き不可!$L:$L,条件付き不可!$E:$E,$D2979,条件付き不可!$C:$C,U$1))</f>
        <v>0</v>
      </c>
      <c r="V2979" s="66">
        <f>IF(COUNTIFS(条件付き不可!$E:$E,$D2979,条件付き不可!$C:$C,条件付き不可!$V$5)&gt;0,Q2979,IFERROR(VLOOKUP(D2979,条件付き不可!E:Y,21,0),0))</f>
        <v>0</v>
      </c>
    </row>
    <row r="2980" spans="1:22">
      <c r="A2980" s="53" t="str">
        <f t="shared" si="589"/>
        <v>088063</v>
      </c>
      <c r="B2980" s="53">
        <v>43</v>
      </c>
      <c r="C2980">
        <v>2979</v>
      </c>
      <c r="D2980">
        <v>88063</v>
      </c>
      <c r="E2980" t="s">
        <v>3048</v>
      </c>
      <c r="F2980" t="s">
        <v>2103</v>
      </c>
      <c r="G2980" t="str">
        <f>VLOOKUP(A2980,GIS!A:B,2,0)</f>
        <v>野々下　３Ｂ</v>
      </c>
      <c r="H2980" t="s">
        <v>1932</v>
      </c>
      <c r="I2980" t="s">
        <v>2631</v>
      </c>
      <c r="J2980" s="66">
        <v>580</v>
      </c>
      <c r="K2980" s="66">
        <v>580</v>
      </c>
      <c r="L2980" s="66">
        <v>580</v>
      </c>
      <c r="M2980" s="66">
        <v>580</v>
      </c>
      <c r="N2980" s="66">
        <f>VLOOKUP(A2980,GIS!A:C,3,0)</f>
        <v>580</v>
      </c>
      <c r="O2980" s="66" t="str">
        <f t="shared" si="586"/>
        <v/>
      </c>
      <c r="P2980" s="66" t="str">
        <f t="shared" si="584"/>
        <v/>
      </c>
      <c r="Q2980" s="66">
        <f t="shared" si="587"/>
        <v>580</v>
      </c>
      <c r="R2980" s="66">
        <f t="shared" si="588"/>
        <v>580</v>
      </c>
      <c r="S2980" s="66">
        <f>Q2980-U2980-SUMIFS(条件付き不可!X:X,条件付き不可!E:E,D2980)</f>
        <v>580</v>
      </c>
      <c r="T2980" s="66">
        <f t="shared" si="585"/>
        <v>580</v>
      </c>
      <c r="U2980" s="66">
        <f>IF(COUNTIFS(条件付き不可!$E:$E,$D2980,条件付き不可!$C:$C,条件付き不可!$V$3)&gt;0,Q2980,SUMIFS(条件付き不可!$L:$L,条件付き不可!$E:$E,$D2980,条件付き不可!$C:$C,U$1))</f>
        <v>0</v>
      </c>
      <c r="V2980" s="66">
        <f>IF(COUNTIFS(条件付き不可!$E:$E,$D2980,条件付き不可!$C:$C,条件付き不可!$V$5)&gt;0,Q2980,IFERROR(VLOOKUP(D2980,条件付き不可!E:Y,21,0),0))</f>
        <v>0</v>
      </c>
    </row>
    <row r="2981" spans="1:22">
      <c r="A2981" s="53" t="str">
        <f t="shared" si="589"/>
        <v>088064</v>
      </c>
      <c r="B2981" s="53">
        <v>43</v>
      </c>
      <c r="C2981">
        <v>2980</v>
      </c>
      <c r="D2981">
        <v>88064</v>
      </c>
      <c r="E2981" t="s">
        <v>3048</v>
      </c>
      <c r="F2981" t="s">
        <v>2103</v>
      </c>
      <c r="G2981" t="str">
        <f>VLOOKUP(A2981,GIS!A:B,2,0)</f>
        <v>野々下　4</v>
      </c>
      <c r="H2981" t="s">
        <v>1932</v>
      </c>
      <c r="I2981" t="s">
        <v>2631</v>
      </c>
      <c r="J2981" s="66">
        <v>425</v>
      </c>
      <c r="K2981" s="66">
        <v>425</v>
      </c>
      <c r="L2981" s="66">
        <v>425</v>
      </c>
      <c r="M2981" s="66">
        <v>425</v>
      </c>
      <c r="N2981" s="66">
        <f>VLOOKUP(A2981,GIS!A:C,3,0)</f>
        <v>425</v>
      </c>
      <c r="O2981" s="66" t="str">
        <f t="shared" si="586"/>
        <v/>
      </c>
      <c r="P2981" s="66" t="str">
        <f t="shared" si="584"/>
        <v/>
      </c>
      <c r="Q2981" s="66">
        <f t="shared" si="587"/>
        <v>425</v>
      </c>
      <c r="R2981" s="66">
        <f t="shared" si="588"/>
        <v>425</v>
      </c>
      <c r="S2981" s="66">
        <f>Q2981-U2981-SUMIFS(条件付き不可!X:X,条件付き不可!E:E,D2981)</f>
        <v>425</v>
      </c>
      <c r="T2981" s="66">
        <f t="shared" si="585"/>
        <v>425</v>
      </c>
      <c r="U2981" s="66">
        <f>IF(COUNTIFS(条件付き不可!$E:$E,$D2981,条件付き不可!$C:$C,条件付き不可!$V$3)&gt;0,Q2981,SUMIFS(条件付き不可!$L:$L,条件付き不可!$E:$E,$D2981,条件付き不可!$C:$C,U$1))</f>
        <v>0</v>
      </c>
      <c r="V2981" s="66">
        <f>IF(COUNTIFS(条件付き不可!$E:$E,$D2981,条件付き不可!$C:$C,条件付き不可!$V$5)&gt;0,Q2981,IFERROR(VLOOKUP(D2981,条件付き不可!E:Y,21,0),0))</f>
        <v>0</v>
      </c>
    </row>
    <row r="2982" spans="1:22">
      <c r="A2982" s="53" t="str">
        <f t="shared" si="589"/>
        <v>088065</v>
      </c>
      <c r="B2982" s="53">
        <v>43</v>
      </c>
      <c r="C2982">
        <v>2981</v>
      </c>
      <c r="D2982">
        <v>88065</v>
      </c>
      <c r="E2982" t="s">
        <v>3048</v>
      </c>
      <c r="F2982" t="s">
        <v>2103</v>
      </c>
      <c r="G2982" t="str">
        <f>VLOOKUP(A2982,GIS!A:B,2,0)</f>
        <v>野々下　５Ａ</v>
      </c>
      <c r="H2982" t="s">
        <v>1932</v>
      </c>
      <c r="I2982" t="s">
        <v>2631</v>
      </c>
      <c r="J2982" s="66">
        <v>300</v>
      </c>
      <c r="K2982" s="66">
        <v>300</v>
      </c>
      <c r="L2982" s="66">
        <v>300</v>
      </c>
      <c r="M2982" s="66">
        <v>300</v>
      </c>
      <c r="N2982" s="66">
        <f>VLOOKUP(A2982,GIS!A:C,3,0)</f>
        <v>300</v>
      </c>
      <c r="O2982" s="66" t="str">
        <f t="shared" si="586"/>
        <v/>
      </c>
      <c r="P2982" s="66" t="str">
        <f t="shared" si="584"/>
        <v/>
      </c>
      <c r="Q2982" s="66">
        <f t="shared" si="587"/>
        <v>300</v>
      </c>
      <c r="R2982" s="66">
        <f t="shared" si="588"/>
        <v>300</v>
      </c>
      <c r="S2982" s="66">
        <f>Q2982-U2982-SUMIFS(条件付き不可!X:X,条件付き不可!E:E,D2982)</f>
        <v>300</v>
      </c>
      <c r="T2982" s="66">
        <f t="shared" si="585"/>
        <v>300</v>
      </c>
      <c r="U2982" s="66">
        <f>IF(COUNTIFS(条件付き不可!$E:$E,$D2982,条件付き不可!$C:$C,条件付き不可!$V$3)&gt;0,Q2982,SUMIFS(条件付き不可!$L:$L,条件付き不可!$E:$E,$D2982,条件付き不可!$C:$C,U$1))</f>
        <v>0</v>
      </c>
      <c r="V2982" s="66">
        <f>IF(COUNTIFS(条件付き不可!$E:$E,$D2982,条件付き不可!$C:$C,条件付き不可!$V$5)&gt;0,Q2982,IFERROR(VLOOKUP(D2982,条件付き不可!E:Y,21,0),0))</f>
        <v>0</v>
      </c>
    </row>
    <row r="2983" spans="1:22">
      <c r="A2983" s="53" t="str">
        <f t="shared" si="589"/>
        <v>088066</v>
      </c>
      <c r="B2983" s="53">
        <v>43</v>
      </c>
      <c r="C2983">
        <v>2982</v>
      </c>
      <c r="D2983">
        <v>88066</v>
      </c>
      <c r="E2983" t="s">
        <v>3048</v>
      </c>
      <c r="F2983" t="s">
        <v>2103</v>
      </c>
      <c r="G2983" t="str">
        <f>VLOOKUP(A2983,GIS!A:B,2,0)</f>
        <v>野々下　５Ｂ</v>
      </c>
      <c r="H2983" t="s">
        <v>1932</v>
      </c>
      <c r="I2983" t="s">
        <v>2631</v>
      </c>
      <c r="J2983" s="66">
        <v>440</v>
      </c>
      <c r="K2983" s="66">
        <v>440</v>
      </c>
      <c r="L2983" s="66">
        <v>440</v>
      </c>
      <c r="M2983" s="66">
        <v>440</v>
      </c>
      <c r="N2983" s="66">
        <f>VLOOKUP(A2983,GIS!A:C,3,0)</f>
        <v>440</v>
      </c>
      <c r="O2983" s="66" t="str">
        <f t="shared" si="586"/>
        <v/>
      </c>
      <c r="P2983" s="66" t="str">
        <f t="shared" si="584"/>
        <v/>
      </c>
      <c r="Q2983" s="66">
        <f t="shared" si="587"/>
        <v>440</v>
      </c>
      <c r="R2983" s="66">
        <f t="shared" si="588"/>
        <v>440</v>
      </c>
      <c r="S2983" s="66">
        <f>Q2983-U2983-SUMIFS(条件付き不可!X:X,条件付き不可!E:E,D2983)</f>
        <v>440</v>
      </c>
      <c r="T2983" s="66">
        <f t="shared" si="585"/>
        <v>440</v>
      </c>
      <c r="U2983" s="66">
        <f>IF(COUNTIFS(条件付き不可!$E:$E,$D2983,条件付き不可!$C:$C,条件付き不可!$V$3)&gt;0,Q2983,SUMIFS(条件付き不可!$L:$L,条件付き不可!$E:$E,$D2983,条件付き不可!$C:$C,U$1))</f>
        <v>0</v>
      </c>
      <c r="V2983" s="66">
        <f>IF(COUNTIFS(条件付き不可!$E:$E,$D2983,条件付き不可!$C:$C,条件付き不可!$V$5)&gt;0,Q2983,IFERROR(VLOOKUP(D2983,条件付き不可!E:Y,21,0),0))</f>
        <v>0</v>
      </c>
    </row>
    <row r="2984" spans="1:22">
      <c r="A2984" s="53" t="str">
        <f t="shared" si="589"/>
        <v>088067</v>
      </c>
      <c r="B2984" s="53">
        <v>43</v>
      </c>
      <c r="C2984">
        <v>2983</v>
      </c>
      <c r="D2984">
        <v>88067</v>
      </c>
      <c r="E2984" t="s">
        <v>3048</v>
      </c>
      <c r="F2984" t="s">
        <v>2103</v>
      </c>
      <c r="G2984" t="str">
        <f>VLOOKUP(A2984,GIS!A:B,2,0)</f>
        <v>野々下　６</v>
      </c>
      <c r="H2984" t="s">
        <v>1932</v>
      </c>
      <c r="I2984" t="s">
        <v>2631</v>
      </c>
      <c r="J2984" s="66">
        <v>700</v>
      </c>
      <c r="K2984" s="66">
        <v>700</v>
      </c>
      <c r="L2984" s="66">
        <v>700</v>
      </c>
      <c r="M2984" s="66">
        <v>700</v>
      </c>
      <c r="N2984" s="66">
        <f>VLOOKUP(A2984,GIS!A:C,3,0)</f>
        <v>700</v>
      </c>
      <c r="O2984" s="66" t="str">
        <f t="shared" si="586"/>
        <v/>
      </c>
      <c r="P2984" s="66" t="str">
        <f t="shared" si="584"/>
        <v/>
      </c>
      <c r="Q2984" s="66">
        <f t="shared" si="587"/>
        <v>700</v>
      </c>
      <c r="R2984" s="66">
        <f t="shared" si="588"/>
        <v>700</v>
      </c>
      <c r="S2984" s="66">
        <f>Q2984-U2984-SUMIFS(条件付き不可!X:X,条件付き不可!E:E,D2984)</f>
        <v>700</v>
      </c>
      <c r="T2984" s="66">
        <f t="shared" si="585"/>
        <v>700</v>
      </c>
      <c r="U2984" s="66">
        <f>IF(COUNTIFS(条件付き不可!$E:$E,$D2984,条件付き不可!$C:$C,条件付き不可!$V$3)&gt;0,Q2984,SUMIFS(条件付き不可!$L:$L,条件付き不可!$E:$E,$D2984,条件付き不可!$C:$C,U$1))</f>
        <v>0</v>
      </c>
      <c r="V2984" s="66">
        <f>IF(COUNTIFS(条件付き不可!$E:$E,$D2984,条件付き不可!$C:$C,条件付き不可!$V$5)&gt;0,Q2984,IFERROR(VLOOKUP(D2984,条件付き不可!E:Y,21,0),0))</f>
        <v>0</v>
      </c>
    </row>
    <row r="2985" spans="1:22">
      <c r="A2985" s="53" t="str">
        <f t="shared" si="589"/>
        <v>089001</v>
      </c>
      <c r="B2985" s="53">
        <v>41</v>
      </c>
      <c r="C2985">
        <v>2984</v>
      </c>
      <c r="D2985">
        <v>89001</v>
      </c>
      <c r="E2985" t="s">
        <v>3049</v>
      </c>
      <c r="F2985" t="s">
        <v>2065</v>
      </c>
      <c r="G2985" t="str">
        <f>VLOOKUP(A2985,GIS!A:B,2,0)</f>
        <v>東中新宿２A</v>
      </c>
      <c r="H2985" t="s">
        <v>1932</v>
      </c>
      <c r="I2985" t="s">
        <v>2630</v>
      </c>
      <c r="J2985" s="66">
        <v>250</v>
      </c>
      <c r="K2985" s="66">
        <v>250</v>
      </c>
      <c r="L2985" s="66">
        <v>250</v>
      </c>
      <c r="M2985" s="66">
        <v>250</v>
      </c>
      <c r="N2985" s="66">
        <f>VLOOKUP(A2985,GIS!A:C,3,0)</f>
        <v>250</v>
      </c>
      <c r="O2985" s="66" t="str">
        <f t="shared" si="586"/>
        <v/>
      </c>
      <c r="P2985" s="66" t="str">
        <f t="shared" si="584"/>
        <v/>
      </c>
      <c r="Q2985" s="66">
        <f t="shared" si="587"/>
        <v>250</v>
      </c>
      <c r="R2985" s="66">
        <f t="shared" si="588"/>
        <v>250</v>
      </c>
      <c r="S2985" s="66">
        <f>Q2985-U2985-SUMIFS(条件付き不可!X:X,条件付き不可!E:E,D2985)</f>
        <v>250</v>
      </c>
      <c r="T2985" s="66">
        <f t="shared" si="585"/>
        <v>250</v>
      </c>
      <c r="U2985" s="66">
        <f>IF(COUNTIFS(条件付き不可!$E:$E,$D2985,条件付き不可!$C:$C,条件付き不可!$V$3)&gt;0,Q2985,SUMIFS(条件付き不可!$L:$L,条件付き不可!$E:$E,$D2985,条件付き不可!$C:$C,U$1))</f>
        <v>0</v>
      </c>
      <c r="V2985" s="66">
        <f>IF(COUNTIFS(条件付き不可!$E:$E,$D2985,条件付き不可!$C:$C,条件付き不可!$V$5)&gt;0,Q2985,IFERROR(VLOOKUP(D2985,条件付き不可!E:Y,21,0),0))</f>
        <v>0</v>
      </c>
    </row>
    <row r="2986" spans="1:22">
      <c r="A2986" s="53" t="str">
        <f t="shared" si="589"/>
        <v>089002</v>
      </c>
      <c r="B2986" s="53">
        <v>41</v>
      </c>
      <c r="C2986">
        <v>2985</v>
      </c>
      <c r="D2986">
        <v>89002</v>
      </c>
      <c r="E2986" t="s">
        <v>3049</v>
      </c>
      <c r="F2986" t="s">
        <v>2065</v>
      </c>
      <c r="G2986" t="str">
        <f>VLOOKUP(A2986,GIS!A:B,2,0)</f>
        <v>東中新宿３B</v>
      </c>
      <c r="H2986" t="s">
        <v>1932</v>
      </c>
      <c r="I2986" t="s">
        <v>2630</v>
      </c>
      <c r="J2986" s="66">
        <v>500</v>
      </c>
      <c r="K2986" s="66">
        <v>500</v>
      </c>
      <c r="L2986" s="66">
        <v>500</v>
      </c>
      <c r="M2986" s="66">
        <v>500</v>
      </c>
      <c r="N2986" s="66">
        <f>VLOOKUP(A2986,GIS!A:C,3,0)</f>
        <v>500</v>
      </c>
      <c r="O2986" s="66" t="str">
        <f t="shared" si="586"/>
        <v/>
      </c>
      <c r="P2986" s="66" t="str">
        <f t="shared" si="584"/>
        <v/>
      </c>
      <c r="Q2986" s="66">
        <f t="shared" si="587"/>
        <v>500</v>
      </c>
      <c r="R2986" s="66">
        <f t="shared" si="588"/>
        <v>500</v>
      </c>
      <c r="S2986" s="66">
        <f>Q2986-U2986-SUMIFS(条件付き不可!X:X,条件付き不可!E:E,D2986)</f>
        <v>500</v>
      </c>
      <c r="T2986" s="66">
        <f t="shared" si="585"/>
        <v>500</v>
      </c>
      <c r="U2986" s="66">
        <f>IF(COUNTIFS(条件付き不可!$E:$E,$D2986,条件付き不可!$C:$C,条件付き不可!$V$3)&gt;0,Q2986,SUMIFS(条件付き不可!$L:$L,条件付き不可!$E:$E,$D2986,条件付き不可!$C:$C,U$1))</f>
        <v>0</v>
      </c>
      <c r="V2986" s="66">
        <f>IF(COUNTIFS(条件付き不可!$E:$E,$D2986,条件付き不可!$C:$C,条件付き不可!$V$5)&gt;0,Q2986,IFERROR(VLOOKUP(D2986,条件付き不可!E:Y,21,0),0))</f>
        <v>0</v>
      </c>
    </row>
    <row r="2987" spans="1:22">
      <c r="A2987" s="53" t="str">
        <f t="shared" si="589"/>
        <v>089003</v>
      </c>
      <c r="B2987" s="53">
        <v>41</v>
      </c>
      <c r="C2987">
        <v>2986</v>
      </c>
      <c r="D2987">
        <v>89003</v>
      </c>
      <c r="E2987" t="s">
        <v>3049</v>
      </c>
      <c r="F2987" t="s">
        <v>2112</v>
      </c>
      <c r="G2987" t="str">
        <f>VLOOKUP(A2987,GIS!A:B,2,0)</f>
        <v>つくしが丘１・２</v>
      </c>
      <c r="H2987" t="s">
        <v>1932</v>
      </c>
      <c r="I2987" t="s">
        <v>2630</v>
      </c>
      <c r="J2987" s="66">
        <v>380</v>
      </c>
      <c r="K2987" s="66">
        <v>380</v>
      </c>
      <c r="L2987" s="66">
        <v>380</v>
      </c>
      <c r="M2987" s="66">
        <v>380</v>
      </c>
      <c r="N2987" s="66">
        <f>VLOOKUP(A2987,GIS!A:C,3,0)</f>
        <v>380</v>
      </c>
      <c r="O2987" s="66" t="str">
        <f t="shared" si="586"/>
        <v/>
      </c>
      <c r="P2987" s="66" t="str">
        <f t="shared" si="584"/>
        <v/>
      </c>
      <c r="Q2987" s="66">
        <f t="shared" si="587"/>
        <v>380</v>
      </c>
      <c r="R2987" s="66">
        <f t="shared" si="588"/>
        <v>380</v>
      </c>
      <c r="S2987" s="66">
        <f>Q2987-U2987-SUMIFS(条件付き不可!X:X,条件付き不可!E:E,D2987)</f>
        <v>380</v>
      </c>
      <c r="T2987" s="66">
        <f t="shared" si="585"/>
        <v>380</v>
      </c>
      <c r="U2987" s="66">
        <f>IF(COUNTIFS(条件付き不可!$E:$E,$D2987,条件付き不可!$C:$C,条件付き不可!$V$3)&gt;0,Q2987,SUMIFS(条件付き不可!$L:$L,条件付き不可!$E:$E,$D2987,条件付き不可!$C:$C,U$1))</f>
        <v>0</v>
      </c>
      <c r="V2987" s="66">
        <f>IF(COUNTIFS(条件付き不可!$E:$E,$D2987,条件付き不可!$C:$C,条件付き不可!$V$5)&gt;0,Q2987,IFERROR(VLOOKUP(D2987,条件付き不可!E:Y,21,0),0))</f>
        <v>0</v>
      </c>
    </row>
    <row r="2988" spans="1:22">
      <c r="A2988" s="53" t="str">
        <f t="shared" si="589"/>
        <v>089004</v>
      </c>
      <c r="B2988" s="53">
        <v>41</v>
      </c>
      <c r="C2988">
        <v>2987</v>
      </c>
      <c r="D2988">
        <v>89004</v>
      </c>
      <c r="E2988" t="s">
        <v>3049</v>
      </c>
      <c r="F2988" t="s">
        <v>2112</v>
      </c>
      <c r="G2988" t="str">
        <f>VLOOKUP(A2988,GIS!A:B,2,0)</f>
        <v>つくしが丘３</v>
      </c>
      <c r="H2988" t="s">
        <v>1932</v>
      </c>
      <c r="I2988" t="s">
        <v>2630</v>
      </c>
      <c r="J2988" s="66">
        <v>350</v>
      </c>
      <c r="K2988" s="66">
        <v>350</v>
      </c>
      <c r="L2988" s="66">
        <v>350</v>
      </c>
      <c r="M2988" s="66">
        <v>350</v>
      </c>
      <c r="N2988" s="66">
        <f>VLOOKUP(A2988,GIS!A:C,3,0)</f>
        <v>350</v>
      </c>
      <c r="O2988" s="66" t="str">
        <f t="shared" si="586"/>
        <v/>
      </c>
      <c r="P2988" s="66" t="str">
        <f t="shared" si="584"/>
        <v/>
      </c>
      <c r="Q2988" s="66">
        <f t="shared" si="587"/>
        <v>350</v>
      </c>
      <c r="R2988" s="66">
        <f t="shared" si="588"/>
        <v>350</v>
      </c>
      <c r="S2988" s="66">
        <f>Q2988-U2988-SUMIFS(条件付き不可!X:X,条件付き不可!E:E,D2988)</f>
        <v>350</v>
      </c>
      <c r="T2988" s="66">
        <f t="shared" si="585"/>
        <v>350</v>
      </c>
      <c r="U2988" s="66">
        <f>IF(COUNTIFS(条件付き不可!$E:$E,$D2988,条件付き不可!$C:$C,条件付き不可!$V$3)&gt;0,Q2988,SUMIFS(条件付き不可!$L:$L,条件付き不可!$E:$E,$D2988,条件付き不可!$C:$C,U$1))</f>
        <v>0</v>
      </c>
      <c r="V2988" s="66">
        <f>IF(COUNTIFS(条件付き不可!$E:$E,$D2988,条件付き不可!$C:$C,条件付き不可!$V$5)&gt;0,Q2988,IFERROR(VLOOKUP(D2988,条件付き不可!E:Y,21,0),0))</f>
        <v>0</v>
      </c>
    </row>
    <row r="2989" spans="1:22">
      <c r="A2989" s="53" t="str">
        <f t="shared" si="589"/>
        <v>089005</v>
      </c>
      <c r="B2989" s="53">
        <v>41</v>
      </c>
      <c r="C2989">
        <v>2988</v>
      </c>
      <c r="D2989">
        <v>89005</v>
      </c>
      <c r="E2989" t="s">
        <v>3049</v>
      </c>
      <c r="F2989" t="s">
        <v>2112</v>
      </c>
      <c r="G2989" t="str">
        <f>VLOOKUP(A2989,GIS!A:B,2,0)</f>
        <v>つくしが丘４</v>
      </c>
      <c r="H2989" t="s">
        <v>1932</v>
      </c>
      <c r="I2989" t="s">
        <v>2630</v>
      </c>
      <c r="J2989" s="66">
        <v>285</v>
      </c>
      <c r="K2989" s="66">
        <v>285</v>
      </c>
      <c r="L2989" s="66">
        <v>285</v>
      </c>
      <c r="M2989" s="66">
        <v>285</v>
      </c>
      <c r="N2989" s="66">
        <f>VLOOKUP(A2989,GIS!A:C,3,0)</f>
        <v>285</v>
      </c>
      <c r="O2989" s="66" t="str">
        <f t="shared" si="586"/>
        <v/>
      </c>
      <c r="P2989" s="66" t="str">
        <f t="shared" si="584"/>
        <v/>
      </c>
      <c r="Q2989" s="66">
        <f t="shared" si="587"/>
        <v>285</v>
      </c>
      <c r="R2989" s="66">
        <f t="shared" si="588"/>
        <v>285</v>
      </c>
      <c r="S2989" s="66">
        <f>Q2989-U2989-SUMIFS(条件付き不可!X:X,条件付き不可!E:E,D2989)</f>
        <v>285</v>
      </c>
      <c r="T2989" s="66">
        <f t="shared" si="585"/>
        <v>285</v>
      </c>
      <c r="U2989" s="66">
        <f>IF(COUNTIFS(条件付き不可!$E:$E,$D2989,条件付き不可!$C:$C,条件付き不可!$V$3)&gt;0,Q2989,SUMIFS(条件付き不可!$L:$L,条件付き不可!$E:$E,$D2989,条件付き不可!$C:$C,U$1))</f>
        <v>0</v>
      </c>
      <c r="V2989" s="66">
        <f>IF(COUNTIFS(条件付き不可!$E:$E,$D2989,条件付き不可!$C:$C,条件付き不可!$V$5)&gt;0,Q2989,IFERROR(VLOOKUP(D2989,条件付き不可!E:Y,21,0),0))</f>
        <v>0</v>
      </c>
    </row>
    <row r="2990" spans="1:22">
      <c r="A2990" s="53" t="str">
        <f t="shared" si="589"/>
        <v>089006</v>
      </c>
      <c r="B2990" s="53">
        <v>41</v>
      </c>
      <c r="C2990">
        <v>2989</v>
      </c>
      <c r="D2990">
        <v>89006</v>
      </c>
      <c r="E2990" t="s">
        <v>3049</v>
      </c>
      <c r="F2990" t="s">
        <v>2112</v>
      </c>
      <c r="G2990" t="str">
        <f>VLOOKUP(A2990,GIS!A:B,2,0)</f>
        <v>つくしが丘５</v>
      </c>
      <c r="H2990" t="s">
        <v>1932</v>
      </c>
      <c r="I2990" t="s">
        <v>2630</v>
      </c>
      <c r="J2990" s="66">
        <v>550</v>
      </c>
      <c r="K2990" s="66">
        <v>550</v>
      </c>
      <c r="L2990" s="66">
        <v>550</v>
      </c>
      <c r="M2990" s="66">
        <v>550</v>
      </c>
      <c r="N2990" s="66">
        <f>VLOOKUP(A2990,GIS!A:C,3,0)</f>
        <v>550</v>
      </c>
      <c r="O2990" s="66" t="str">
        <f t="shared" si="586"/>
        <v/>
      </c>
      <c r="P2990" s="66" t="str">
        <f t="shared" si="584"/>
        <v/>
      </c>
      <c r="Q2990" s="66">
        <f t="shared" si="587"/>
        <v>550</v>
      </c>
      <c r="R2990" s="66">
        <f t="shared" si="588"/>
        <v>550</v>
      </c>
      <c r="S2990" s="66">
        <f>Q2990-U2990-SUMIFS(条件付き不可!X:X,条件付き不可!E:E,D2990)</f>
        <v>550</v>
      </c>
      <c r="T2990" s="66">
        <f t="shared" si="585"/>
        <v>550</v>
      </c>
      <c r="U2990" s="66">
        <f>IF(COUNTIFS(条件付き不可!$E:$E,$D2990,条件付き不可!$C:$C,条件付き不可!$V$3)&gt;0,Q2990,SUMIFS(条件付き不可!$L:$L,条件付き不可!$E:$E,$D2990,条件付き不可!$C:$C,U$1))</f>
        <v>0</v>
      </c>
      <c r="V2990" s="66">
        <f>IF(COUNTIFS(条件付き不可!$E:$E,$D2990,条件付き不可!$C:$C,条件付き不可!$V$5)&gt;0,Q2990,IFERROR(VLOOKUP(D2990,条件付き不可!E:Y,21,0),0))</f>
        <v>0</v>
      </c>
    </row>
    <row r="2991" spans="1:22">
      <c r="A2991" s="53" t="str">
        <f t="shared" si="589"/>
        <v>089007</v>
      </c>
      <c r="B2991" s="53">
        <v>41</v>
      </c>
      <c r="C2991">
        <v>2990</v>
      </c>
      <c r="D2991">
        <v>89007</v>
      </c>
      <c r="E2991" t="s">
        <v>3049</v>
      </c>
      <c r="F2991" t="s">
        <v>2112</v>
      </c>
      <c r="G2991" t="str">
        <f>VLOOKUP(A2991,GIS!A:B,2,0)</f>
        <v>光が丘４</v>
      </c>
      <c r="H2991" t="s">
        <v>1932</v>
      </c>
      <c r="I2991" t="s">
        <v>2630</v>
      </c>
      <c r="J2991" s="66">
        <v>340</v>
      </c>
      <c r="K2991" s="66">
        <v>340</v>
      </c>
      <c r="L2991" s="66">
        <v>340</v>
      </c>
      <c r="M2991" s="66">
        <v>340</v>
      </c>
      <c r="N2991" s="66">
        <f>VLOOKUP(A2991,GIS!A:C,3,0)</f>
        <v>340</v>
      </c>
      <c r="O2991" s="66" t="str">
        <f t="shared" si="586"/>
        <v/>
      </c>
      <c r="P2991" s="66" t="str">
        <f t="shared" si="584"/>
        <v/>
      </c>
      <c r="Q2991" s="66">
        <f t="shared" si="587"/>
        <v>340</v>
      </c>
      <c r="R2991" s="66">
        <f t="shared" si="588"/>
        <v>340</v>
      </c>
      <c r="S2991" s="66">
        <f>Q2991-U2991-SUMIFS(条件付き不可!X:X,条件付き不可!E:E,D2991)</f>
        <v>340</v>
      </c>
      <c r="T2991" s="66">
        <f t="shared" si="585"/>
        <v>340</v>
      </c>
      <c r="U2991" s="66">
        <f>IF(COUNTIFS(条件付き不可!$E:$E,$D2991,条件付き不可!$C:$C,条件付き不可!$V$3)&gt;0,Q2991,SUMIFS(条件付き不可!$L:$L,条件付き不可!$E:$E,$D2991,条件付き不可!$C:$C,U$1))</f>
        <v>0</v>
      </c>
      <c r="V2991" s="66">
        <f>IF(COUNTIFS(条件付き不可!$E:$E,$D2991,条件付き不可!$C:$C,条件付き不可!$V$5)&gt;0,Q2991,IFERROR(VLOOKUP(D2991,条件付き不可!E:Y,21,0),0))</f>
        <v>0</v>
      </c>
    </row>
    <row r="2992" spans="1:22">
      <c r="A2992" s="53" t="str">
        <f t="shared" si="589"/>
        <v>089008</v>
      </c>
      <c r="B2992" s="53">
        <v>41</v>
      </c>
      <c r="C2992">
        <v>2991</v>
      </c>
      <c r="D2992">
        <v>89008</v>
      </c>
      <c r="E2992" t="s">
        <v>3049</v>
      </c>
      <c r="F2992" t="s">
        <v>2118</v>
      </c>
      <c r="G2992" t="str">
        <f>VLOOKUP(A2992,GIS!A:B,2,0)</f>
        <v>加賀１</v>
      </c>
      <c r="H2992" t="s">
        <v>1932</v>
      </c>
      <c r="I2992" t="s">
        <v>2630</v>
      </c>
      <c r="J2992" s="66">
        <v>510</v>
      </c>
      <c r="K2992" s="66">
        <v>510</v>
      </c>
      <c r="L2992" s="66">
        <v>510</v>
      </c>
      <c r="M2992" s="66">
        <v>510</v>
      </c>
      <c r="N2992" s="66">
        <f>VLOOKUP(A2992,GIS!A:C,3,0)</f>
        <v>510</v>
      </c>
      <c r="O2992" s="66" t="str">
        <f t="shared" si="586"/>
        <v/>
      </c>
      <c r="P2992" s="66" t="str">
        <f t="shared" si="584"/>
        <v/>
      </c>
      <c r="Q2992" s="66">
        <f t="shared" si="587"/>
        <v>510</v>
      </c>
      <c r="R2992" s="66">
        <f t="shared" si="588"/>
        <v>510</v>
      </c>
      <c r="S2992" s="66">
        <f>Q2992-U2992-SUMIFS(条件付き不可!X:X,条件付き不可!E:E,D2992)</f>
        <v>510</v>
      </c>
      <c r="T2992" s="66">
        <f t="shared" si="585"/>
        <v>510</v>
      </c>
      <c r="U2992" s="66">
        <f>IF(COUNTIFS(条件付き不可!$E:$E,$D2992,条件付き不可!$C:$C,条件付き不可!$V$3)&gt;0,Q2992,SUMIFS(条件付き不可!$L:$L,条件付き不可!$E:$E,$D2992,条件付き不可!$C:$C,U$1))</f>
        <v>0</v>
      </c>
      <c r="V2992" s="66">
        <f>IF(COUNTIFS(条件付き不可!$E:$E,$D2992,条件付き不可!$C:$C,条件付き不可!$V$5)&gt;0,Q2992,IFERROR(VLOOKUP(D2992,条件付き不可!E:Y,21,0),0))</f>
        <v>0</v>
      </c>
    </row>
    <row r="2993" spans="1:22">
      <c r="A2993" s="53" t="str">
        <f t="shared" si="589"/>
        <v>089009</v>
      </c>
      <c r="B2993" s="53">
        <v>41</v>
      </c>
      <c r="C2993">
        <v>2992</v>
      </c>
      <c r="D2993">
        <v>89009</v>
      </c>
      <c r="E2993" t="s">
        <v>3049</v>
      </c>
      <c r="F2993" t="s">
        <v>2118</v>
      </c>
      <c r="G2993" t="str">
        <f>VLOOKUP(A2993,GIS!A:B,2,0)</f>
        <v>加賀２</v>
      </c>
      <c r="H2993" t="s">
        <v>1932</v>
      </c>
      <c r="I2993" t="s">
        <v>2630</v>
      </c>
      <c r="J2993" s="66">
        <v>380</v>
      </c>
      <c r="K2993" s="66">
        <v>380</v>
      </c>
      <c r="L2993" s="66">
        <v>380</v>
      </c>
      <c r="M2993" s="66">
        <v>380</v>
      </c>
      <c r="N2993" s="66">
        <f>VLOOKUP(A2993,GIS!A:C,3,0)</f>
        <v>380</v>
      </c>
      <c r="O2993" s="66" t="str">
        <f t="shared" si="586"/>
        <v/>
      </c>
      <c r="P2993" s="66" t="str">
        <f t="shared" si="584"/>
        <v/>
      </c>
      <c r="Q2993" s="66">
        <f t="shared" si="587"/>
        <v>380</v>
      </c>
      <c r="R2993" s="66">
        <f t="shared" si="588"/>
        <v>380</v>
      </c>
      <c r="S2993" s="66">
        <f>Q2993-U2993-SUMIFS(条件付き不可!X:X,条件付き不可!E:E,D2993)</f>
        <v>380</v>
      </c>
      <c r="T2993" s="66">
        <f t="shared" si="585"/>
        <v>380</v>
      </c>
      <c r="U2993" s="66">
        <f>IF(COUNTIFS(条件付き不可!$E:$E,$D2993,条件付き不可!$C:$C,条件付き不可!$V$3)&gt;0,Q2993,SUMIFS(条件付き不可!$L:$L,条件付き不可!$E:$E,$D2993,条件付き不可!$C:$C,U$1))</f>
        <v>0</v>
      </c>
      <c r="V2993" s="66">
        <f>IF(COUNTIFS(条件付き不可!$E:$E,$D2993,条件付き不可!$C:$C,条件付き不可!$V$5)&gt;0,Q2993,IFERROR(VLOOKUP(D2993,条件付き不可!E:Y,21,0),0))</f>
        <v>0</v>
      </c>
    </row>
    <row r="2994" spans="1:22">
      <c r="A2994" s="53" t="str">
        <f t="shared" si="589"/>
        <v>089010</v>
      </c>
      <c r="B2994" s="53">
        <v>41</v>
      </c>
      <c r="C2994">
        <v>2993</v>
      </c>
      <c r="D2994">
        <v>89010</v>
      </c>
      <c r="E2994" t="s">
        <v>3049</v>
      </c>
      <c r="F2994" t="s">
        <v>2118</v>
      </c>
      <c r="G2994" t="str">
        <f>VLOOKUP(A2994,GIS!A:B,2,0)</f>
        <v>加賀３</v>
      </c>
      <c r="H2994" t="s">
        <v>1932</v>
      </c>
      <c r="I2994" t="s">
        <v>2630</v>
      </c>
      <c r="J2994" s="66">
        <v>475</v>
      </c>
      <c r="K2994" s="66">
        <v>475</v>
      </c>
      <c r="L2994" s="66">
        <v>475</v>
      </c>
      <c r="M2994" s="66">
        <v>475</v>
      </c>
      <c r="N2994" s="66">
        <f>VLOOKUP(A2994,GIS!A:C,3,0)</f>
        <v>475</v>
      </c>
      <c r="O2994" s="66" t="str">
        <f t="shared" si="586"/>
        <v/>
      </c>
      <c r="P2994" s="66" t="str">
        <f t="shared" si="584"/>
        <v/>
      </c>
      <c r="Q2994" s="66">
        <f t="shared" si="587"/>
        <v>475</v>
      </c>
      <c r="R2994" s="66">
        <f t="shared" si="588"/>
        <v>475</v>
      </c>
      <c r="S2994" s="66">
        <f>Q2994-U2994-SUMIFS(条件付き不可!X:X,条件付き不可!E:E,D2994)</f>
        <v>475</v>
      </c>
      <c r="T2994" s="66">
        <f t="shared" si="585"/>
        <v>475</v>
      </c>
      <c r="U2994" s="66">
        <f>IF(COUNTIFS(条件付き不可!$E:$E,$D2994,条件付き不可!$C:$C,条件付き不可!$V$3)&gt;0,Q2994,SUMIFS(条件付き不可!$L:$L,条件付き不可!$E:$E,$D2994,条件付き不可!$C:$C,U$1))</f>
        <v>0</v>
      </c>
      <c r="V2994" s="66">
        <f>IF(COUNTIFS(条件付き不可!$E:$E,$D2994,条件付き不可!$C:$C,条件付き不可!$V$5)&gt;0,Q2994,IFERROR(VLOOKUP(D2994,条件付き不可!E:Y,21,0),0))</f>
        <v>0</v>
      </c>
    </row>
    <row r="2995" spans="1:22">
      <c r="A2995" s="53" t="str">
        <f t="shared" si="589"/>
        <v>089011</v>
      </c>
      <c r="B2995" s="53">
        <v>41</v>
      </c>
      <c r="C2995">
        <v>2994</v>
      </c>
      <c r="D2995">
        <v>89011</v>
      </c>
      <c r="E2995" t="s">
        <v>3049</v>
      </c>
      <c r="F2995" t="s">
        <v>2122</v>
      </c>
      <c r="G2995" t="str">
        <f>VLOOKUP(A2995,GIS!A:B,2,0)</f>
        <v>中原１</v>
      </c>
      <c r="H2995" t="s">
        <v>1932</v>
      </c>
      <c r="I2995" t="s">
        <v>2630</v>
      </c>
      <c r="J2995" s="66">
        <v>485</v>
      </c>
      <c r="K2995" s="66">
        <v>485</v>
      </c>
      <c r="L2995" s="66">
        <v>485</v>
      </c>
      <c r="M2995" s="66">
        <v>485</v>
      </c>
      <c r="N2995" s="66">
        <f>VLOOKUP(A2995,GIS!A:C,3,0)</f>
        <v>485</v>
      </c>
      <c r="O2995" s="66" t="str">
        <f t="shared" si="586"/>
        <v/>
      </c>
      <c r="P2995" s="66" t="str">
        <f t="shared" si="584"/>
        <v/>
      </c>
      <c r="Q2995" s="66">
        <f t="shared" si="587"/>
        <v>485</v>
      </c>
      <c r="R2995" s="66">
        <f t="shared" si="588"/>
        <v>485</v>
      </c>
      <c r="S2995" s="66">
        <f>Q2995-U2995-SUMIFS(条件付き不可!X:X,条件付き不可!E:E,D2995)</f>
        <v>485</v>
      </c>
      <c r="T2995" s="66">
        <f t="shared" si="585"/>
        <v>485</v>
      </c>
      <c r="U2995" s="66">
        <f>IF(COUNTIFS(条件付き不可!$E:$E,$D2995,条件付き不可!$C:$C,条件付き不可!$V$3)&gt;0,Q2995,SUMIFS(条件付き不可!$L:$L,条件付き不可!$E:$E,$D2995,条件付き不可!$C:$C,U$1))</f>
        <v>0</v>
      </c>
      <c r="V2995" s="66">
        <f>IF(COUNTIFS(条件付き不可!$E:$E,$D2995,条件付き不可!$C:$C,条件付き不可!$V$5)&gt;0,Q2995,IFERROR(VLOOKUP(D2995,条件付き不可!E:Y,21,0),0))</f>
        <v>0</v>
      </c>
    </row>
    <row r="2996" spans="1:22">
      <c r="A2996" s="53" t="str">
        <f t="shared" si="589"/>
        <v>089012</v>
      </c>
      <c r="B2996" s="53">
        <v>41</v>
      </c>
      <c r="C2996">
        <v>2995</v>
      </c>
      <c r="D2996">
        <v>89012</v>
      </c>
      <c r="E2996" t="s">
        <v>3049</v>
      </c>
      <c r="F2996" t="s">
        <v>2122</v>
      </c>
      <c r="G2996" t="str">
        <f>VLOOKUP(A2996,GIS!A:B,2,0)</f>
        <v>中原２</v>
      </c>
      <c r="H2996" t="s">
        <v>1932</v>
      </c>
      <c r="I2996" t="s">
        <v>2630</v>
      </c>
      <c r="J2996" s="66">
        <v>625</v>
      </c>
      <c r="K2996" s="66">
        <v>625</v>
      </c>
      <c r="L2996" s="66">
        <v>625</v>
      </c>
      <c r="M2996" s="66">
        <v>625</v>
      </c>
      <c r="N2996" s="66">
        <f>VLOOKUP(A2996,GIS!A:C,3,0)</f>
        <v>625</v>
      </c>
      <c r="O2996" s="66" t="str">
        <f t="shared" si="586"/>
        <v/>
      </c>
      <c r="P2996" s="66" t="str">
        <f t="shared" si="584"/>
        <v/>
      </c>
      <c r="Q2996" s="66">
        <f t="shared" si="587"/>
        <v>625</v>
      </c>
      <c r="R2996" s="66">
        <f t="shared" si="588"/>
        <v>625</v>
      </c>
      <c r="S2996" s="66">
        <f>Q2996-U2996-SUMIFS(条件付き不可!X:X,条件付き不可!E:E,D2996)</f>
        <v>625</v>
      </c>
      <c r="T2996" s="66">
        <f t="shared" si="585"/>
        <v>625</v>
      </c>
      <c r="U2996" s="66">
        <f>IF(COUNTIFS(条件付き不可!$E:$E,$D2996,条件付き不可!$C:$C,条件付き不可!$V$3)&gt;0,Q2996,SUMIFS(条件付き不可!$L:$L,条件付き不可!$E:$E,$D2996,条件付き不可!$C:$C,U$1))</f>
        <v>0</v>
      </c>
      <c r="V2996" s="66">
        <f>IF(COUNTIFS(条件付き不可!$E:$E,$D2996,条件付き不可!$C:$C,条件付き不可!$V$5)&gt;0,Q2996,IFERROR(VLOOKUP(D2996,条件付き不可!E:Y,21,0),0))</f>
        <v>0</v>
      </c>
    </row>
    <row r="2997" spans="1:22">
      <c r="A2997" s="53" t="str">
        <f t="shared" si="589"/>
        <v>089013</v>
      </c>
      <c r="B2997" s="53">
        <v>41</v>
      </c>
      <c r="C2997">
        <v>2996</v>
      </c>
      <c r="D2997">
        <v>89013</v>
      </c>
      <c r="E2997" t="s">
        <v>3049</v>
      </c>
      <c r="F2997" t="s">
        <v>2125</v>
      </c>
      <c r="G2997" t="str">
        <f>VLOOKUP(A2997,GIS!A:B,2,0)</f>
        <v>増尾台１</v>
      </c>
      <c r="H2997" t="s">
        <v>1932</v>
      </c>
      <c r="I2997" t="s">
        <v>2630</v>
      </c>
      <c r="J2997" s="66">
        <v>360</v>
      </c>
      <c r="K2997" s="66">
        <v>360</v>
      </c>
      <c r="L2997" s="66">
        <v>360</v>
      </c>
      <c r="M2997" s="66">
        <v>360</v>
      </c>
      <c r="N2997" s="66">
        <f>VLOOKUP(A2997,GIS!A:C,3,0)</f>
        <v>360</v>
      </c>
      <c r="O2997" s="66" t="str">
        <f t="shared" si="586"/>
        <v/>
      </c>
      <c r="P2997" s="66" t="str">
        <f t="shared" si="584"/>
        <v/>
      </c>
      <c r="Q2997" s="66">
        <f t="shared" si="587"/>
        <v>360</v>
      </c>
      <c r="R2997" s="66">
        <f t="shared" si="588"/>
        <v>360</v>
      </c>
      <c r="S2997" s="66">
        <f>Q2997-U2997-SUMIFS(条件付き不可!X:X,条件付き不可!E:E,D2997)</f>
        <v>360</v>
      </c>
      <c r="T2997" s="66">
        <f t="shared" si="585"/>
        <v>360</v>
      </c>
      <c r="U2997" s="66">
        <f>IF(COUNTIFS(条件付き不可!$E:$E,$D2997,条件付き不可!$C:$C,条件付き不可!$V$3)&gt;0,Q2997,SUMIFS(条件付き不可!$L:$L,条件付き不可!$E:$E,$D2997,条件付き不可!$C:$C,U$1))</f>
        <v>0</v>
      </c>
      <c r="V2997" s="66">
        <f>IF(COUNTIFS(条件付き不可!$E:$E,$D2997,条件付き不可!$C:$C,条件付き不可!$V$5)&gt;0,Q2997,IFERROR(VLOOKUP(D2997,条件付き不可!E:Y,21,0),0))</f>
        <v>0</v>
      </c>
    </row>
    <row r="2998" spans="1:22">
      <c r="A2998" s="53" t="str">
        <f t="shared" si="589"/>
        <v>089014</v>
      </c>
      <c r="B2998" s="53">
        <v>41</v>
      </c>
      <c r="C2998">
        <v>2997</v>
      </c>
      <c r="D2998">
        <v>89014</v>
      </c>
      <c r="E2998" t="s">
        <v>3049</v>
      </c>
      <c r="F2998" t="s">
        <v>2125</v>
      </c>
      <c r="G2998" t="str">
        <f>VLOOKUP(A2998,GIS!A:B,2,0)</f>
        <v>増尾台２</v>
      </c>
      <c r="H2998" t="s">
        <v>1932</v>
      </c>
      <c r="I2998" t="s">
        <v>2630</v>
      </c>
      <c r="J2998" s="66">
        <v>480</v>
      </c>
      <c r="K2998" s="66">
        <v>480</v>
      </c>
      <c r="L2998" s="66">
        <v>480</v>
      </c>
      <c r="M2998" s="66">
        <v>480</v>
      </c>
      <c r="N2998" s="66">
        <f>VLOOKUP(A2998,GIS!A:C,3,0)</f>
        <v>480</v>
      </c>
      <c r="O2998" s="66" t="str">
        <f t="shared" si="586"/>
        <v/>
      </c>
      <c r="P2998" s="66" t="str">
        <f t="shared" si="584"/>
        <v/>
      </c>
      <c r="Q2998" s="66">
        <f t="shared" si="587"/>
        <v>480</v>
      </c>
      <c r="R2998" s="66">
        <f t="shared" si="588"/>
        <v>480</v>
      </c>
      <c r="S2998" s="66">
        <f>Q2998-U2998-SUMIFS(条件付き不可!X:X,条件付き不可!E:E,D2998)</f>
        <v>480</v>
      </c>
      <c r="T2998" s="66">
        <f t="shared" si="585"/>
        <v>480</v>
      </c>
      <c r="U2998" s="66">
        <f>IF(COUNTIFS(条件付き不可!$E:$E,$D2998,条件付き不可!$C:$C,条件付き不可!$V$3)&gt;0,Q2998,SUMIFS(条件付き不可!$L:$L,条件付き不可!$E:$E,$D2998,条件付き不可!$C:$C,U$1))</f>
        <v>0</v>
      </c>
      <c r="V2998" s="66">
        <f>IF(COUNTIFS(条件付き不可!$E:$E,$D2998,条件付き不可!$C:$C,条件付き不可!$V$5)&gt;0,Q2998,IFERROR(VLOOKUP(D2998,条件付き不可!E:Y,21,0),0))</f>
        <v>0</v>
      </c>
    </row>
    <row r="2999" spans="1:22">
      <c r="A2999" s="53" t="str">
        <f t="shared" si="589"/>
        <v>089015</v>
      </c>
      <c r="B2999" s="53">
        <v>41</v>
      </c>
      <c r="C2999">
        <v>2998</v>
      </c>
      <c r="D2999">
        <v>89015</v>
      </c>
      <c r="E2999" t="s">
        <v>3049</v>
      </c>
      <c r="F2999" t="s">
        <v>2125</v>
      </c>
      <c r="G2999" t="str">
        <f>VLOOKUP(A2999,GIS!A:B,2,0)</f>
        <v>増尾台３・４</v>
      </c>
      <c r="H2999" t="s">
        <v>1932</v>
      </c>
      <c r="I2999" t="s">
        <v>2630</v>
      </c>
      <c r="J2999" s="66">
        <v>760</v>
      </c>
      <c r="K2999" s="66">
        <v>760</v>
      </c>
      <c r="L2999" s="66">
        <v>760</v>
      </c>
      <c r="M2999" s="66">
        <v>760</v>
      </c>
      <c r="N2999" s="66">
        <f>VLOOKUP(A2999,GIS!A:C,3,0)</f>
        <v>760</v>
      </c>
      <c r="O2999" s="66" t="str">
        <f t="shared" si="586"/>
        <v/>
      </c>
      <c r="P2999" s="66" t="str">
        <f t="shared" si="584"/>
        <v/>
      </c>
      <c r="Q2999" s="66">
        <f t="shared" si="587"/>
        <v>760</v>
      </c>
      <c r="R2999" s="66">
        <f t="shared" si="588"/>
        <v>760</v>
      </c>
      <c r="S2999" s="66">
        <f>Q2999-U2999-SUMIFS(条件付き不可!X:X,条件付き不可!E:E,D2999)</f>
        <v>760</v>
      </c>
      <c r="T2999" s="66">
        <f t="shared" si="585"/>
        <v>760</v>
      </c>
      <c r="U2999" s="66">
        <f>IF(COUNTIFS(条件付き不可!$E:$E,$D2999,条件付き不可!$C:$C,条件付き不可!$V$3)&gt;0,Q2999,SUMIFS(条件付き不可!$L:$L,条件付き不可!$E:$E,$D2999,条件付き不可!$C:$C,U$1))</f>
        <v>0</v>
      </c>
      <c r="V2999" s="66">
        <f>IF(COUNTIFS(条件付き不可!$E:$E,$D2999,条件付き不可!$C:$C,条件付き不可!$V$5)&gt;0,Q2999,IFERROR(VLOOKUP(D2999,条件付き不可!E:Y,21,0),0))</f>
        <v>0</v>
      </c>
    </row>
    <row r="3000" spans="1:22">
      <c r="A3000" s="53" t="str">
        <f t="shared" si="589"/>
        <v>089016</v>
      </c>
      <c r="B3000" s="53">
        <v>41</v>
      </c>
      <c r="C3000">
        <v>2999</v>
      </c>
      <c r="D3000">
        <v>89016</v>
      </c>
      <c r="E3000" t="s">
        <v>3049</v>
      </c>
      <c r="F3000" t="s">
        <v>2129</v>
      </c>
      <c r="G3000" t="str">
        <f>VLOOKUP(A3000,GIS!A:B,2,0)</f>
        <v>逆井１</v>
      </c>
      <c r="H3000" t="s">
        <v>1932</v>
      </c>
      <c r="I3000" t="s">
        <v>2630</v>
      </c>
      <c r="J3000" s="66">
        <v>395</v>
      </c>
      <c r="K3000" s="66">
        <v>395</v>
      </c>
      <c r="L3000" s="66">
        <v>395</v>
      </c>
      <c r="M3000" s="66">
        <v>395</v>
      </c>
      <c r="N3000" s="66">
        <f>VLOOKUP(A3000,GIS!A:C,3,0)</f>
        <v>395</v>
      </c>
      <c r="O3000" s="66" t="str">
        <f t="shared" si="586"/>
        <v/>
      </c>
      <c r="P3000" s="66" t="str">
        <f t="shared" si="584"/>
        <v/>
      </c>
      <c r="Q3000" s="66">
        <f t="shared" si="587"/>
        <v>395</v>
      </c>
      <c r="R3000" s="66">
        <f t="shared" si="588"/>
        <v>395</v>
      </c>
      <c r="S3000" s="66">
        <f>Q3000-U3000-SUMIFS(条件付き不可!X:X,条件付き不可!E:E,D3000)</f>
        <v>395</v>
      </c>
      <c r="T3000" s="66">
        <f t="shared" si="585"/>
        <v>395</v>
      </c>
      <c r="U3000" s="66">
        <f>IF(COUNTIFS(条件付き不可!$E:$E,$D3000,条件付き不可!$C:$C,条件付き不可!$V$3)&gt;0,Q3000,SUMIFS(条件付き不可!$L:$L,条件付き不可!$E:$E,$D3000,条件付き不可!$C:$C,U$1))</f>
        <v>0</v>
      </c>
      <c r="V3000" s="66">
        <f>IF(COUNTIFS(条件付き不可!$E:$E,$D3000,条件付き不可!$C:$C,条件付き不可!$V$5)&gt;0,Q3000,IFERROR(VLOOKUP(D3000,条件付き不可!E:Y,21,0),0))</f>
        <v>0</v>
      </c>
    </row>
    <row r="3001" spans="1:22">
      <c r="A3001" s="53" t="str">
        <f t="shared" si="589"/>
        <v>089017</v>
      </c>
      <c r="B3001" s="53">
        <v>41</v>
      </c>
      <c r="C3001">
        <v>3000</v>
      </c>
      <c r="D3001">
        <v>89017</v>
      </c>
      <c r="E3001" t="s">
        <v>3049</v>
      </c>
      <c r="F3001" t="s">
        <v>2129</v>
      </c>
      <c r="G3001" t="str">
        <f>VLOOKUP(A3001,GIS!A:B,2,0)</f>
        <v>逆井２A</v>
      </c>
      <c r="H3001" t="s">
        <v>1932</v>
      </c>
      <c r="I3001" t="s">
        <v>2630</v>
      </c>
      <c r="J3001" s="66">
        <v>370</v>
      </c>
      <c r="K3001" s="66">
        <v>370</v>
      </c>
      <c r="L3001" s="66">
        <v>370</v>
      </c>
      <c r="M3001" s="66">
        <v>370</v>
      </c>
      <c r="N3001" s="66">
        <f>VLOOKUP(A3001,GIS!A:C,3,0)</f>
        <v>370</v>
      </c>
      <c r="O3001" s="66" t="str">
        <f t="shared" si="586"/>
        <v/>
      </c>
      <c r="P3001" s="66" t="str">
        <f t="shared" si="584"/>
        <v/>
      </c>
      <c r="Q3001" s="66">
        <f t="shared" si="587"/>
        <v>370</v>
      </c>
      <c r="R3001" s="66">
        <f t="shared" si="588"/>
        <v>370</v>
      </c>
      <c r="S3001" s="66">
        <f>Q3001-U3001-SUMIFS(条件付き不可!X:X,条件付き不可!E:E,D3001)</f>
        <v>370</v>
      </c>
      <c r="T3001" s="66">
        <f t="shared" si="585"/>
        <v>370</v>
      </c>
      <c r="U3001" s="66">
        <f>IF(COUNTIFS(条件付き不可!$E:$E,$D3001,条件付き不可!$C:$C,条件付き不可!$V$3)&gt;0,Q3001,SUMIFS(条件付き不可!$L:$L,条件付き不可!$E:$E,$D3001,条件付き不可!$C:$C,U$1))</f>
        <v>0</v>
      </c>
      <c r="V3001" s="66">
        <f>IF(COUNTIFS(条件付き不可!$E:$E,$D3001,条件付き不可!$C:$C,条件付き不可!$V$5)&gt;0,Q3001,IFERROR(VLOOKUP(D3001,条件付き不可!E:Y,21,0),0))</f>
        <v>0</v>
      </c>
    </row>
    <row r="3002" spans="1:22">
      <c r="A3002" s="53" t="str">
        <f t="shared" si="589"/>
        <v>089072</v>
      </c>
      <c r="B3002" s="53">
        <v>41</v>
      </c>
      <c r="C3002">
        <v>3001</v>
      </c>
      <c r="D3002">
        <v>89072</v>
      </c>
      <c r="E3002" t="s">
        <v>3049</v>
      </c>
      <c r="F3002" t="s">
        <v>2129</v>
      </c>
      <c r="G3002" t="str">
        <f>VLOOKUP(A3002,GIS!A:B,2,0)</f>
        <v>逆井2B</v>
      </c>
      <c r="H3002" t="s">
        <v>1932</v>
      </c>
      <c r="I3002" t="s">
        <v>2630</v>
      </c>
      <c r="J3002" s="66">
        <v>435</v>
      </c>
      <c r="K3002" s="66">
        <v>435</v>
      </c>
      <c r="L3002" s="66">
        <v>435</v>
      </c>
      <c r="M3002" s="66">
        <v>435</v>
      </c>
      <c r="N3002" s="66">
        <f>VLOOKUP(A3002,GIS!A:C,3,0)</f>
        <v>435</v>
      </c>
      <c r="O3002" s="66" t="str">
        <f t="shared" si="586"/>
        <v/>
      </c>
      <c r="P3002" s="66" t="str">
        <f t="shared" si="584"/>
        <v/>
      </c>
      <c r="Q3002" s="66">
        <f t="shared" si="587"/>
        <v>435</v>
      </c>
      <c r="R3002" s="66">
        <f t="shared" si="588"/>
        <v>435</v>
      </c>
      <c r="S3002" s="66">
        <f>Q3002-U3002-SUMIFS(条件付き不可!X:X,条件付き不可!E:E,D3002)</f>
        <v>435</v>
      </c>
      <c r="T3002" s="66">
        <f t="shared" si="585"/>
        <v>435</v>
      </c>
      <c r="U3002" s="66">
        <f>IF(COUNTIFS(条件付き不可!$E:$E,$D3002,条件付き不可!$C:$C,条件付き不可!$V$3)&gt;0,Q3002,SUMIFS(条件付き不可!$L:$L,条件付き不可!$E:$E,$D3002,条件付き不可!$C:$C,U$1))</f>
        <v>0</v>
      </c>
      <c r="V3002" s="66">
        <f>IF(COUNTIFS(条件付き不可!$E:$E,$D3002,条件付き不可!$C:$C,条件付き不可!$V$5)&gt;0,Q3002,IFERROR(VLOOKUP(D3002,条件付き不可!E:Y,21,0),0))</f>
        <v>0</v>
      </c>
    </row>
    <row r="3003" spans="1:22">
      <c r="A3003" s="53" t="str">
        <f t="shared" si="589"/>
        <v>089018</v>
      </c>
      <c r="B3003" s="53">
        <v>41</v>
      </c>
      <c r="C3003">
        <v>3002</v>
      </c>
      <c r="D3003">
        <v>89018</v>
      </c>
      <c r="E3003" t="s">
        <v>3049</v>
      </c>
      <c r="F3003" t="s">
        <v>2129</v>
      </c>
      <c r="G3003" t="str">
        <f>VLOOKUP(A3003,GIS!A:B,2,0)</f>
        <v>逆井３</v>
      </c>
      <c r="H3003" t="s">
        <v>1932</v>
      </c>
      <c r="I3003" t="s">
        <v>2630</v>
      </c>
      <c r="J3003" s="66">
        <v>635</v>
      </c>
      <c r="K3003" s="66">
        <v>635</v>
      </c>
      <c r="L3003" s="66">
        <v>635</v>
      </c>
      <c r="M3003" s="66">
        <v>635</v>
      </c>
      <c r="N3003" s="66">
        <f>VLOOKUP(A3003,GIS!A:C,3,0)</f>
        <v>635</v>
      </c>
      <c r="O3003" s="66" t="str">
        <f t="shared" si="586"/>
        <v/>
      </c>
      <c r="P3003" s="66" t="str">
        <f t="shared" si="584"/>
        <v/>
      </c>
      <c r="Q3003" s="66">
        <f t="shared" si="587"/>
        <v>635</v>
      </c>
      <c r="R3003" s="66">
        <f t="shared" si="588"/>
        <v>635</v>
      </c>
      <c r="S3003" s="66">
        <f>Q3003-U3003-SUMIFS(条件付き不可!X:X,条件付き不可!E:E,D3003)</f>
        <v>635</v>
      </c>
      <c r="T3003" s="66">
        <f t="shared" si="585"/>
        <v>635</v>
      </c>
      <c r="U3003" s="66">
        <f>IF(COUNTIFS(条件付き不可!$E:$E,$D3003,条件付き不可!$C:$C,条件付き不可!$V$3)&gt;0,Q3003,SUMIFS(条件付き不可!$L:$L,条件付き不可!$E:$E,$D3003,条件付き不可!$C:$C,U$1))</f>
        <v>0</v>
      </c>
      <c r="V3003" s="66">
        <f>IF(COUNTIFS(条件付き不可!$E:$E,$D3003,条件付き不可!$C:$C,条件付き不可!$V$5)&gt;0,Q3003,IFERROR(VLOOKUP(D3003,条件付き不可!E:Y,21,0),0))</f>
        <v>0</v>
      </c>
    </row>
    <row r="3004" spans="1:22">
      <c r="A3004" s="53" t="str">
        <f t="shared" si="589"/>
        <v>089019</v>
      </c>
      <c r="B3004" s="53">
        <v>41</v>
      </c>
      <c r="C3004">
        <v>3003</v>
      </c>
      <c r="D3004">
        <v>89019</v>
      </c>
      <c r="E3004" t="s">
        <v>3049</v>
      </c>
      <c r="F3004" t="s">
        <v>2129</v>
      </c>
      <c r="G3004" t="str">
        <f>VLOOKUP(A3004,GIS!A:B,2,0)</f>
        <v>逆井４A</v>
      </c>
      <c r="H3004" t="s">
        <v>1932</v>
      </c>
      <c r="I3004" t="s">
        <v>2630</v>
      </c>
      <c r="J3004" s="66">
        <v>450</v>
      </c>
      <c r="K3004" s="66">
        <v>450</v>
      </c>
      <c r="L3004" s="66">
        <v>450</v>
      </c>
      <c r="M3004" s="66">
        <v>450</v>
      </c>
      <c r="N3004" s="66">
        <f>VLOOKUP(A3004,GIS!A:C,3,0)</f>
        <v>450</v>
      </c>
      <c r="O3004" s="66" t="str">
        <f t="shared" si="586"/>
        <v/>
      </c>
      <c r="P3004" s="66" t="str">
        <f t="shared" si="584"/>
        <v/>
      </c>
      <c r="Q3004" s="66">
        <f t="shared" si="587"/>
        <v>450</v>
      </c>
      <c r="R3004" s="66">
        <f t="shared" si="588"/>
        <v>450</v>
      </c>
      <c r="S3004" s="66">
        <f>Q3004-U3004-SUMIFS(条件付き不可!X:X,条件付き不可!E:E,D3004)</f>
        <v>450</v>
      </c>
      <c r="T3004" s="66">
        <f t="shared" si="585"/>
        <v>450</v>
      </c>
      <c r="U3004" s="66">
        <f>IF(COUNTIFS(条件付き不可!$E:$E,$D3004,条件付き不可!$C:$C,条件付き不可!$V$3)&gt;0,Q3004,SUMIFS(条件付き不可!$L:$L,条件付き不可!$E:$E,$D3004,条件付き不可!$C:$C,U$1))</f>
        <v>0</v>
      </c>
      <c r="V3004" s="66">
        <f>IF(COUNTIFS(条件付き不可!$E:$E,$D3004,条件付き不可!$C:$C,条件付き不可!$V$5)&gt;0,Q3004,IFERROR(VLOOKUP(D3004,条件付き不可!E:Y,21,0),0))</f>
        <v>0</v>
      </c>
    </row>
    <row r="3005" spans="1:22">
      <c r="A3005" s="53" t="str">
        <f t="shared" si="589"/>
        <v>089071</v>
      </c>
      <c r="B3005" s="53">
        <v>41</v>
      </c>
      <c r="C3005">
        <v>3004</v>
      </c>
      <c r="D3005">
        <v>89071</v>
      </c>
      <c r="E3005" t="s">
        <v>3049</v>
      </c>
      <c r="F3005" t="s">
        <v>2129</v>
      </c>
      <c r="G3005" t="str">
        <f>VLOOKUP(A3005,GIS!A:B,2,0)</f>
        <v>逆井4B</v>
      </c>
      <c r="H3005" t="s">
        <v>1932</v>
      </c>
      <c r="I3005" t="s">
        <v>2630</v>
      </c>
      <c r="J3005" s="66">
        <v>380</v>
      </c>
      <c r="K3005" s="66">
        <v>380</v>
      </c>
      <c r="L3005" s="66">
        <v>380</v>
      </c>
      <c r="M3005" s="66">
        <v>380</v>
      </c>
      <c r="N3005" s="66">
        <f>VLOOKUP(A3005,GIS!A:C,3,0)</f>
        <v>380</v>
      </c>
      <c r="O3005" s="66" t="str">
        <f t="shared" si="586"/>
        <v/>
      </c>
      <c r="P3005" s="66" t="str">
        <f t="shared" si="584"/>
        <v/>
      </c>
      <c r="Q3005" s="66">
        <f t="shared" si="587"/>
        <v>380</v>
      </c>
      <c r="R3005" s="66">
        <f t="shared" si="588"/>
        <v>380</v>
      </c>
      <c r="S3005" s="66">
        <f>Q3005-U3005-SUMIFS(条件付き不可!X:X,条件付き不可!E:E,D3005)</f>
        <v>380</v>
      </c>
      <c r="T3005" s="66">
        <f t="shared" si="585"/>
        <v>380</v>
      </c>
      <c r="U3005" s="66">
        <f>IF(COUNTIFS(条件付き不可!$E:$E,$D3005,条件付き不可!$C:$C,条件付き不可!$V$3)&gt;0,Q3005,SUMIFS(条件付き不可!$L:$L,条件付き不可!$E:$E,$D3005,条件付き不可!$C:$C,U$1))</f>
        <v>0</v>
      </c>
      <c r="V3005" s="66">
        <f>IF(COUNTIFS(条件付き不可!$E:$E,$D3005,条件付き不可!$C:$C,条件付き不可!$V$5)&gt;0,Q3005,IFERROR(VLOOKUP(D3005,条件付き不可!E:Y,21,0),0))</f>
        <v>0</v>
      </c>
    </row>
    <row r="3006" spans="1:22">
      <c r="A3006" s="53" t="str">
        <f t="shared" si="589"/>
        <v>089020</v>
      </c>
      <c r="B3006" s="53">
        <v>41</v>
      </c>
      <c r="C3006">
        <v>3005</v>
      </c>
      <c r="D3006">
        <v>89020</v>
      </c>
      <c r="E3006" t="s">
        <v>3049</v>
      </c>
      <c r="F3006" t="s">
        <v>2129</v>
      </c>
      <c r="G3006" t="str">
        <f>VLOOKUP(A3006,GIS!A:B,2,0)</f>
        <v>逆井５</v>
      </c>
      <c r="H3006" t="s">
        <v>1932</v>
      </c>
      <c r="I3006" t="s">
        <v>2630</v>
      </c>
      <c r="J3006" s="66">
        <v>350</v>
      </c>
      <c r="K3006" s="66">
        <v>350</v>
      </c>
      <c r="L3006" s="66">
        <v>350</v>
      </c>
      <c r="M3006" s="66">
        <v>350</v>
      </c>
      <c r="N3006" s="66">
        <f>VLOOKUP(A3006,GIS!A:C,3,0)</f>
        <v>350</v>
      </c>
      <c r="O3006" s="66" t="str">
        <f t="shared" si="586"/>
        <v/>
      </c>
      <c r="P3006" s="66" t="str">
        <f t="shared" ref="P3006:P3070" si="590">IF(J3006=K3006,IF(J3006=L3006,"","✕"),"✕")</f>
        <v/>
      </c>
      <c r="Q3006" s="66">
        <f t="shared" si="587"/>
        <v>350</v>
      </c>
      <c r="R3006" s="66">
        <f t="shared" si="588"/>
        <v>350</v>
      </c>
      <c r="S3006" s="66">
        <f>Q3006-U3006-SUMIFS(条件付き不可!X:X,条件付き不可!E:E,D3006)</f>
        <v>350</v>
      </c>
      <c r="T3006" s="66">
        <f t="shared" si="585"/>
        <v>350</v>
      </c>
      <c r="U3006" s="66">
        <f>IF(COUNTIFS(条件付き不可!$E:$E,$D3006,条件付き不可!$C:$C,条件付き不可!$V$3)&gt;0,Q3006,SUMIFS(条件付き不可!$L:$L,条件付き不可!$E:$E,$D3006,条件付き不可!$C:$C,U$1))</f>
        <v>0</v>
      </c>
      <c r="V3006" s="66">
        <f>IF(COUNTIFS(条件付き不可!$E:$E,$D3006,条件付き不可!$C:$C,条件付き不可!$V$5)&gt;0,Q3006,IFERROR(VLOOKUP(D3006,条件付き不可!E:Y,21,0),0))</f>
        <v>0</v>
      </c>
    </row>
    <row r="3007" spans="1:22">
      <c r="A3007" s="53" t="str">
        <f t="shared" si="589"/>
        <v>089021</v>
      </c>
      <c r="B3007" s="53">
        <v>41</v>
      </c>
      <c r="C3007">
        <v>3006</v>
      </c>
      <c r="D3007">
        <v>89021</v>
      </c>
      <c r="E3007" t="s">
        <v>3049</v>
      </c>
      <c r="F3007" t="s">
        <v>2137</v>
      </c>
      <c r="G3007" t="str">
        <f>VLOOKUP(A3007,GIS!A:B,2,0)</f>
        <v>増尾１</v>
      </c>
      <c r="H3007" t="s">
        <v>1932</v>
      </c>
      <c r="I3007" t="s">
        <v>2630</v>
      </c>
      <c r="J3007" s="66">
        <v>480</v>
      </c>
      <c r="K3007" s="66">
        <v>480</v>
      </c>
      <c r="L3007" s="66">
        <v>480</v>
      </c>
      <c r="M3007" s="66">
        <v>480</v>
      </c>
      <c r="N3007" s="66">
        <f>VLOOKUP(A3007,GIS!A:C,3,0)</f>
        <v>480</v>
      </c>
      <c r="O3007" s="66" t="str">
        <f t="shared" si="586"/>
        <v/>
      </c>
      <c r="P3007" s="66" t="str">
        <f t="shared" si="590"/>
        <v/>
      </c>
      <c r="Q3007" s="66">
        <f t="shared" si="587"/>
        <v>480</v>
      </c>
      <c r="R3007" s="66">
        <f t="shared" si="588"/>
        <v>480</v>
      </c>
      <c r="S3007" s="66">
        <f>Q3007-U3007-SUMIFS(条件付き不可!X:X,条件付き不可!E:E,D3007)</f>
        <v>480</v>
      </c>
      <c r="T3007" s="66">
        <f t="shared" si="585"/>
        <v>480</v>
      </c>
      <c r="U3007" s="66">
        <f>IF(COUNTIFS(条件付き不可!$E:$E,$D3007,条件付き不可!$C:$C,条件付き不可!$V$3)&gt;0,Q3007,SUMIFS(条件付き不可!$L:$L,条件付き不可!$E:$E,$D3007,条件付き不可!$C:$C,U$1))</f>
        <v>0</v>
      </c>
      <c r="V3007" s="66">
        <f>IF(COUNTIFS(条件付き不可!$E:$E,$D3007,条件付き不可!$C:$C,条件付き不可!$V$5)&gt;0,Q3007,IFERROR(VLOOKUP(D3007,条件付き不可!E:Y,21,0),0))</f>
        <v>0</v>
      </c>
    </row>
    <row r="3008" spans="1:22">
      <c r="A3008" s="53" t="str">
        <f t="shared" si="589"/>
        <v>089022</v>
      </c>
      <c r="B3008" s="53">
        <v>41</v>
      </c>
      <c r="C3008">
        <v>3007</v>
      </c>
      <c r="D3008">
        <v>89022</v>
      </c>
      <c r="E3008" t="s">
        <v>3049</v>
      </c>
      <c r="F3008" t="s">
        <v>2137</v>
      </c>
      <c r="G3008" t="str">
        <f>VLOOKUP(A3008,GIS!A:B,2,0)</f>
        <v>増尾２</v>
      </c>
      <c r="H3008" t="s">
        <v>1932</v>
      </c>
      <c r="I3008" t="s">
        <v>2630</v>
      </c>
      <c r="J3008" s="66">
        <v>440</v>
      </c>
      <c r="K3008" s="66">
        <v>440</v>
      </c>
      <c r="L3008" s="66">
        <v>440</v>
      </c>
      <c r="M3008" s="66">
        <v>440</v>
      </c>
      <c r="N3008" s="66">
        <f>VLOOKUP(A3008,GIS!A:C,3,0)</f>
        <v>440</v>
      </c>
      <c r="O3008" s="66" t="str">
        <f t="shared" si="586"/>
        <v/>
      </c>
      <c r="P3008" s="66" t="str">
        <f t="shared" si="590"/>
        <v/>
      </c>
      <c r="Q3008" s="66">
        <f t="shared" si="587"/>
        <v>440</v>
      </c>
      <c r="R3008" s="66">
        <f t="shared" si="588"/>
        <v>440</v>
      </c>
      <c r="S3008" s="66">
        <f>Q3008-U3008-SUMIFS(条件付き不可!X:X,条件付き不可!E:E,D3008)</f>
        <v>440</v>
      </c>
      <c r="T3008" s="66">
        <f t="shared" si="585"/>
        <v>440</v>
      </c>
      <c r="U3008" s="66">
        <f>IF(COUNTIFS(条件付き不可!$E:$E,$D3008,条件付き不可!$C:$C,条件付き不可!$V$3)&gt;0,Q3008,SUMIFS(条件付き不可!$L:$L,条件付き不可!$E:$E,$D3008,条件付き不可!$C:$C,U$1))</f>
        <v>0</v>
      </c>
      <c r="V3008" s="66">
        <f>IF(COUNTIFS(条件付き不可!$E:$E,$D3008,条件付き不可!$C:$C,条件付き不可!$V$5)&gt;0,Q3008,IFERROR(VLOOKUP(D3008,条件付き不可!E:Y,21,0),0))</f>
        <v>0</v>
      </c>
    </row>
    <row r="3009" spans="1:22">
      <c r="A3009" s="53" t="str">
        <f t="shared" si="589"/>
        <v>089023</v>
      </c>
      <c r="B3009" s="53">
        <v>41</v>
      </c>
      <c r="C3009">
        <v>3008</v>
      </c>
      <c r="D3009">
        <v>89023</v>
      </c>
      <c r="E3009" t="s">
        <v>3049</v>
      </c>
      <c r="F3009" t="s">
        <v>2137</v>
      </c>
      <c r="G3009" t="str">
        <f>VLOOKUP(A3009,GIS!A:B,2,0)</f>
        <v>増尾３・４</v>
      </c>
      <c r="H3009" t="s">
        <v>1932</v>
      </c>
      <c r="I3009" t="s">
        <v>2630</v>
      </c>
      <c r="J3009" s="66">
        <v>600</v>
      </c>
      <c r="K3009" s="66">
        <v>600</v>
      </c>
      <c r="L3009" s="66">
        <v>600</v>
      </c>
      <c r="M3009" s="66">
        <v>600</v>
      </c>
      <c r="N3009" s="66">
        <f>VLOOKUP(A3009,GIS!A:C,3,0)</f>
        <v>600</v>
      </c>
      <c r="O3009" s="66" t="str">
        <f t="shared" si="586"/>
        <v/>
      </c>
      <c r="P3009" s="66" t="str">
        <f t="shared" si="590"/>
        <v/>
      </c>
      <c r="Q3009" s="66">
        <f t="shared" si="587"/>
        <v>600</v>
      </c>
      <c r="R3009" s="66">
        <f t="shared" si="588"/>
        <v>600</v>
      </c>
      <c r="S3009" s="66">
        <f>Q3009-U3009-SUMIFS(条件付き不可!X:X,条件付き不可!E:E,D3009)</f>
        <v>600</v>
      </c>
      <c r="T3009" s="66">
        <f t="shared" si="585"/>
        <v>600</v>
      </c>
      <c r="U3009" s="66">
        <f>IF(COUNTIFS(条件付き不可!$E:$E,$D3009,条件付き不可!$C:$C,条件付き不可!$V$3)&gt;0,Q3009,SUMIFS(条件付き不可!$L:$L,条件付き不可!$E:$E,$D3009,条件付き不可!$C:$C,U$1))</f>
        <v>0</v>
      </c>
      <c r="V3009" s="66">
        <f>IF(COUNTIFS(条件付き不可!$E:$E,$D3009,条件付き不可!$C:$C,条件付き不可!$V$5)&gt;0,Q3009,IFERROR(VLOOKUP(D3009,条件付き不可!E:Y,21,0),0))</f>
        <v>0</v>
      </c>
    </row>
    <row r="3010" spans="1:22">
      <c r="A3010" s="53" t="str">
        <f t="shared" si="589"/>
        <v>089024</v>
      </c>
      <c r="B3010" s="53">
        <v>41</v>
      </c>
      <c r="C3010">
        <v>3009</v>
      </c>
      <c r="D3010">
        <v>89024</v>
      </c>
      <c r="E3010" t="s">
        <v>3049</v>
      </c>
      <c r="F3010" t="s">
        <v>2137</v>
      </c>
      <c r="G3010" t="str">
        <f>VLOOKUP(A3010,GIS!A:B,2,0)</f>
        <v>増尾５</v>
      </c>
      <c r="H3010" t="s">
        <v>1932</v>
      </c>
      <c r="I3010" t="s">
        <v>2630</v>
      </c>
      <c r="J3010" s="66">
        <v>380</v>
      </c>
      <c r="K3010" s="66">
        <v>380</v>
      </c>
      <c r="L3010" s="66">
        <v>380</v>
      </c>
      <c r="M3010" s="66">
        <v>380</v>
      </c>
      <c r="N3010" s="66">
        <f>VLOOKUP(A3010,GIS!A:C,3,0)</f>
        <v>380</v>
      </c>
      <c r="O3010" s="66" t="str">
        <f t="shared" si="586"/>
        <v/>
      </c>
      <c r="P3010" s="66" t="str">
        <f t="shared" si="590"/>
        <v/>
      </c>
      <c r="Q3010" s="66">
        <f t="shared" si="587"/>
        <v>380</v>
      </c>
      <c r="R3010" s="66">
        <f t="shared" si="588"/>
        <v>380</v>
      </c>
      <c r="S3010" s="66">
        <f>Q3010-U3010-SUMIFS(条件付き不可!X:X,条件付き不可!E:E,D3010)</f>
        <v>380</v>
      </c>
      <c r="T3010" s="66">
        <f t="shared" si="585"/>
        <v>380</v>
      </c>
      <c r="U3010" s="66">
        <f>IF(COUNTIFS(条件付き不可!$E:$E,$D3010,条件付き不可!$C:$C,条件付き不可!$V$3)&gt;0,Q3010,SUMIFS(条件付き不可!$L:$L,条件付き不可!$E:$E,$D3010,条件付き不可!$C:$C,U$1))</f>
        <v>0</v>
      </c>
      <c r="V3010" s="66">
        <f>IF(COUNTIFS(条件付き不可!$E:$E,$D3010,条件付き不可!$C:$C,条件付き不可!$V$5)&gt;0,Q3010,IFERROR(VLOOKUP(D3010,条件付き不可!E:Y,21,0),0))</f>
        <v>0</v>
      </c>
    </row>
    <row r="3011" spans="1:22">
      <c r="A3011" s="53" t="str">
        <f t="shared" si="589"/>
        <v>089025</v>
      </c>
      <c r="B3011" s="53">
        <v>41</v>
      </c>
      <c r="C3011">
        <v>3010</v>
      </c>
      <c r="D3011">
        <v>89025</v>
      </c>
      <c r="E3011" t="s">
        <v>3049</v>
      </c>
      <c r="F3011" t="s">
        <v>2137</v>
      </c>
      <c r="G3011" t="str">
        <f>VLOOKUP(A3011,GIS!A:B,2,0)</f>
        <v>増尾６</v>
      </c>
      <c r="H3011" t="s">
        <v>1932</v>
      </c>
      <c r="I3011" t="s">
        <v>2630</v>
      </c>
      <c r="J3011" s="66">
        <v>350</v>
      </c>
      <c r="K3011" s="66">
        <v>350</v>
      </c>
      <c r="L3011" s="66">
        <v>350</v>
      </c>
      <c r="M3011" s="66">
        <v>350</v>
      </c>
      <c r="N3011" s="66">
        <f>VLOOKUP(A3011,GIS!A:C,3,0)</f>
        <v>350</v>
      </c>
      <c r="O3011" s="66" t="str">
        <f t="shared" si="586"/>
        <v/>
      </c>
      <c r="P3011" s="66" t="str">
        <f t="shared" si="590"/>
        <v/>
      </c>
      <c r="Q3011" s="66">
        <f t="shared" si="587"/>
        <v>350</v>
      </c>
      <c r="R3011" s="66">
        <f t="shared" si="588"/>
        <v>350</v>
      </c>
      <c r="S3011" s="66">
        <f>Q3011-U3011-SUMIFS(条件付き不可!X:X,条件付き不可!E:E,D3011)</f>
        <v>350</v>
      </c>
      <c r="T3011" s="66">
        <f t="shared" si="585"/>
        <v>350</v>
      </c>
      <c r="U3011" s="66">
        <f>IF(COUNTIFS(条件付き不可!$E:$E,$D3011,条件付き不可!$C:$C,条件付き不可!$V$3)&gt;0,Q3011,SUMIFS(条件付き不可!$L:$L,条件付き不可!$E:$E,$D3011,条件付き不可!$C:$C,U$1))</f>
        <v>0</v>
      </c>
      <c r="V3011" s="66">
        <f>IF(COUNTIFS(条件付き不可!$E:$E,$D3011,条件付き不可!$C:$C,条件付き不可!$V$5)&gt;0,Q3011,IFERROR(VLOOKUP(D3011,条件付き不可!E:Y,21,0),0))</f>
        <v>0</v>
      </c>
    </row>
    <row r="3012" spans="1:22">
      <c r="A3012" s="53" t="str">
        <f t="shared" si="589"/>
        <v>089026</v>
      </c>
      <c r="B3012" s="53">
        <v>41</v>
      </c>
      <c r="C3012">
        <v>3011</v>
      </c>
      <c r="D3012">
        <v>89026</v>
      </c>
      <c r="E3012" t="s">
        <v>3049</v>
      </c>
      <c r="F3012" t="s">
        <v>2137</v>
      </c>
      <c r="G3012" t="str">
        <f>VLOOKUP(A3012,GIS!A:B,2,0)</f>
        <v>増尾７</v>
      </c>
      <c r="H3012" t="s">
        <v>1932</v>
      </c>
      <c r="I3012" t="s">
        <v>2630</v>
      </c>
      <c r="J3012" s="66">
        <v>315</v>
      </c>
      <c r="K3012" s="66">
        <v>315</v>
      </c>
      <c r="L3012" s="66">
        <v>315</v>
      </c>
      <c r="M3012" s="66">
        <v>315</v>
      </c>
      <c r="N3012" s="66">
        <f>VLOOKUP(A3012,GIS!A:C,3,0)</f>
        <v>315</v>
      </c>
      <c r="O3012" s="66" t="str">
        <f t="shared" si="586"/>
        <v/>
      </c>
      <c r="P3012" s="66" t="str">
        <f t="shared" si="590"/>
        <v/>
      </c>
      <c r="Q3012" s="66">
        <f t="shared" si="587"/>
        <v>315</v>
      </c>
      <c r="R3012" s="66">
        <f t="shared" si="588"/>
        <v>315</v>
      </c>
      <c r="S3012" s="66">
        <f>Q3012-U3012-SUMIFS(条件付き不可!X:X,条件付き不可!E:E,D3012)</f>
        <v>315</v>
      </c>
      <c r="T3012" s="66">
        <f t="shared" si="585"/>
        <v>315</v>
      </c>
      <c r="U3012" s="66">
        <f>IF(COUNTIFS(条件付き不可!$E:$E,$D3012,条件付き不可!$C:$C,条件付き不可!$V$3)&gt;0,Q3012,SUMIFS(条件付き不可!$L:$L,条件付き不可!$E:$E,$D3012,条件付き不可!$C:$C,U$1))</f>
        <v>0</v>
      </c>
      <c r="V3012" s="66">
        <f>IF(COUNTIFS(条件付き不可!$E:$E,$D3012,条件付き不可!$C:$C,条件付き不可!$V$5)&gt;0,Q3012,IFERROR(VLOOKUP(D3012,条件付き不可!E:Y,21,0),0))</f>
        <v>0</v>
      </c>
    </row>
    <row r="3013" spans="1:22">
      <c r="A3013" s="53" t="str">
        <f t="shared" si="589"/>
        <v>089027</v>
      </c>
      <c r="B3013" s="53">
        <v>41</v>
      </c>
      <c r="C3013">
        <v>3012</v>
      </c>
      <c r="D3013">
        <v>89027</v>
      </c>
      <c r="E3013" t="s">
        <v>3049</v>
      </c>
      <c r="F3013" t="s">
        <v>2137</v>
      </c>
      <c r="G3013" t="str">
        <f>VLOOKUP(A3013,GIS!A:B,2,0)</f>
        <v>増尾８</v>
      </c>
      <c r="H3013" t="s">
        <v>1932</v>
      </c>
      <c r="I3013" t="s">
        <v>2630</v>
      </c>
      <c r="J3013" s="66">
        <v>450</v>
      </c>
      <c r="K3013" s="66">
        <v>450</v>
      </c>
      <c r="L3013" s="66">
        <v>450</v>
      </c>
      <c r="M3013" s="66">
        <v>450</v>
      </c>
      <c r="N3013" s="66">
        <f>VLOOKUP(A3013,GIS!A:C,3,0)</f>
        <v>450</v>
      </c>
      <c r="O3013" s="66" t="str">
        <f t="shared" si="586"/>
        <v/>
      </c>
      <c r="P3013" s="66" t="str">
        <f t="shared" si="590"/>
        <v/>
      </c>
      <c r="Q3013" s="66">
        <f t="shared" si="587"/>
        <v>450</v>
      </c>
      <c r="R3013" s="66">
        <f t="shared" si="588"/>
        <v>450</v>
      </c>
      <c r="S3013" s="66">
        <f>Q3013-U3013-SUMIFS(条件付き不可!X:X,条件付き不可!E:E,D3013)</f>
        <v>450</v>
      </c>
      <c r="T3013" s="66">
        <f t="shared" si="585"/>
        <v>450</v>
      </c>
      <c r="U3013" s="66">
        <f>IF(COUNTIFS(条件付き不可!$E:$E,$D3013,条件付き不可!$C:$C,条件付き不可!$V$3)&gt;0,Q3013,SUMIFS(条件付き不可!$L:$L,条件付き不可!$E:$E,$D3013,条件付き不可!$C:$C,U$1))</f>
        <v>0</v>
      </c>
      <c r="V3013" s="66">
        <f>IF(COUNTIFS(条件付き不可!$E:$E,$D3013,条件付き不可!$C:$C,条件付き不可!$V$5)&gt;0,Q3013,IFERROR(VLOOKUP(D3013,条件付き不可!E:Y,21,0),0))</f>
        <v>0</v>
      </c>
    </row>
    <row r="3014" spans="1:22">
      <c r="A3014" s="53" t="str">
        <f t="shared" si="589"/>
        <v>089028</v>
      </c>
      <c r="B3014" s="53">
        <v>41</v>
      </c>
      <c r="C3014">
        <v>3013</v>
      </c>
      <c r="D3014">
        <v>89028</v>
      </c>
      <c r="E3014" t="s">
        <v>3049</v>
      </c>
      <c r="F3014" t="s">
        <v>2145</v>
      </c>
      <c r="G3014" t="str">
        <f>VLOOKUP(A3014,GIS!A:B,2,0)</f>
        <v>藤心１</v>
      </c>
      <c r="H3014" t="s">
        <v>1932</v>
      </c>
      <c r="I3014" t="s">
        <v>2630</v>
      </c>
      <c r="J3014" s="66">
        <v>480</v>
      </c>
      <c r="K3014" s="66">
        <v>480</v>
      </c>
      <c r="L3014" s="66">
        <v>480</v>
      </c>
      <c r="M3014" s="66">
        <v>480</v>
      </c>
      <c r="N3014" s="66">
        <f>VLOOKUP(A3014,GIS!A:C,3,0)</f>
        <v>480</v>
      </c>
      <c r="O3014" s="66" t="str">
        <f t="shared" si="586"/>
        <v/>
      </c>
      <c r="P3014" s="66" t="str">
        <f t="shared" si="590"/>
        <v/>
      </c>
      <c r="Q3014" s="66">
        <f t="shared" si="587"/>
        <v>480</v>
      </c>
      <c r="R3014" s="66">
        <f t="shared" si="588"/>
        <v>480</v>
      </c>
      <c r="S3014" s="66">
        <f>Q3014-U3014-SUMIFS(条件付き不可!X:X,条件付き不可!E:E,D3014)</f>
        <v>480</v>
      </c>
      <c r="T3014" s="66">
        <f t="shared" si="585"/>
        <v>480</v>
      </c>
      <c r="U3014" s="66">
        <f>IF(COUNTIFS(条件付き不可!$E:$E,$D3014,条件付き不可!$C:$C,条件付き不可!$V$3)&gt;0,Q3014,SUMIFS(条件付き不可!$L:$L,条件付き不可!$E:$E,$D3014,条件付き不可!$C:$C,U$1))</f>
        <v>0</v>
      </c>
      <c r="V3014" s="66">
        <f>IF(COUNTIFS(条件付き不可!$E:$E,$D3014,条件付き不可!$C:$C,条件付き不可!$V$5)&gt;0,Q3014,IFERROR(VLOOKUP(D3014,条件付き不可!E:Y,21,0),0))</f>
        <v>0</v>
      </c>
    </row>
    <row r="3015" spans="1:22">
      <c r="A3015" s="53" t="str">
        <f t="shared" si="589"/>
        <v>089029</v>
      </c>
      <c r="B3015" s="53">
        <v>41</v>
      </c>
      <c r="C3015">
        <v>3014</v>
      </c>
      <c r="D3015">
        <v>89029</v>
      </c>
      <c r="E3015" t="s">
        <v>3049</v>
      </c>
      <c r="F3015" t="s">
        <v>2145</v>
      </c>
      <c r="G3015" t="str">
        <f>VLOOKUP(A3015,GIS!A:B,2,0)</f>
        <v>藤心２</v>
      </c>
      <c r="H3015" t="s">
        <v>1932</v>
      </c>
      <c r="I3015" t="s">
        <v>2630</v>
      </c>
      <c r="J3015" s="66">
        <v>380</v>
      </c>
      <c r="K3015" s="66">
        <v>380</v>
      </c>
      <c r="L3015" s="66">
        <v>380</v>
      </c>
      <c r="M3015" s="66">
        <v>380</v>
      </c>
      <c r="N3015" s="66">
        <f>VLOOKUP(A3015,GIS!A:C,3,0)</f>
        <v>380</v>
      </c>
      <c r="O3015" s="66" t="str">
        <f t="shared" si="586"/>
        <v/>
      </c>
      <c r="P3015" s="66" t="str">
        <f t="shared" si="590"/>
        <v/>
      </c>
      <c r="Q3015" s="66">
        <f t="shared" si="587"/>
        <v>380</v>
      </c>
      <c r="R3015" s="66">
        <f t="shared" si="588"/>
        <v>380</v>
      </c>
      <c r="S3015" s="66">
        <f>Q3015-U3015-SUMIFS(条件付き不可!X:X,条件付き不可!E:E,D3015)</f>
        <v>380</v>
      </c>
      <c r="T3015" s="66">
        <f t="shared" ref="T3015:T3079" si="591">Q3015-V3015</f>
        <v>380</v>
      </c>
      <c r="U3015" s="66">
        <f>IF(COUNTIFS(条件付き不可!$E:$E,$D3015,条件付き不可!$C:$C,条件付き不可!$V$3)&gt;0,Q3015,SUMIFS(条件付き不可!$L:$L,条件付き不可!$E:$E,$D3015,条件付き不可!$C:$C,U$1))</f>
        <v>0</v>
      </c>
      <c r="V3015" s="66">
        <f>IF(COUNTIFS(条件付き不可!$E:$E,$D3015,条件付き不可!$C:$C,条件付き不可!$V$5)&gt;0,Q3015,IFERROR(VLOOKUP(D3015,条件付き不可!E:Y,21,0),0))</f>
        <v>0</v>
      </c>
    </row>
    <row r="3016" spans="1:22">
      <c r="A3016" s="53" t="str">
        <f t="shared" si="589"/>
        <v>089030</v>
      </c>
      <c r="B3016" s="53">
        <v>41</v>
      </c>
      <c r="C3016">
        <v>3015</v>
      </c>
      <c r="D3016">
        <v>89030</v>
      </c>
      <c r="E3016" t="s">
        <v>3049</v>
      </c>
      <c r="F3016" t="s">
        <v>2145</v>
      </c>
      <c r="G3016" t="str">
        <f>VLOOKUP(A3016,GIS!A:B,2,0)</f>
        <v>藤心３・４</v>
      </c>
      <c r="H3016" t="s">
        <v>1932</v>
      </c>
      <c r="I3016" t="s">
        <v>2630</v>
      </c>
      <c r="J3016" s="66">
        <v>430</v>
      </c>
      <c r="K3016" s="66">
        <v>430</v>
      </c>
      <c r="L3016" s="66">
        <v>430</v>
      </c>
      <c r="M3016" s="66">
        <v>430</v>
      </c>
      <c r="N3016" s="66">
        <f>VLOOKUP(A3016,GIS!A:C,3,0)</f>
        <v>430</v>
      </c>
      <c r="O3016" s="66" t="str">
        <f t="shared" si="586"/>
        <v/>
      </c>
      <c r="P3016" s="66" t="str">
        <f t="shared" si="590"/>
        <v/>
      </c>
      <c r="Q3016" s="66">
        <f t="shared" si="587"/>
        <v>430</v>
      </c>
      <c r="R3016" s="66">
        <f t="shared" si="588"/>
        <v>430</v>
      </c>
      <c r="S3016" s="66">
        <f>Q3016-U3016-SUMIFS(条件付き不可!X:X,条件付き不可!E:E,D3016)</f>
        <v>430</v>
      </c>
      <c r="T3016" s="66">
        <f t="shared" si="591"/>
        <v>430</v>
      </c>
      <c r="U3016" s="66">
        <f>IF(COUNTIFS(条件付き不可!$E:$E,$D3016,条件付き不可!$C:$C,条件付き不可!$V$3)&gt;0,Q3016,SUMIFS(条件付き不可!$L:$L,条件付き不可!$E:$E,$D3016,条件付き不可!$C:$C,U$1))</f>
        <v>0</v>
      </c>
      <c r="V3016" s="66">
        <f>IF(COUNTIFS(条件付き不可!$E:$E,$D3016,条件付き不可!$C:$C,条件付き不可!$V$5)&gt;0,Q3016,IFERROR(VLOOKUP(D3016,条件付き不可!E:Y,21,0),0))</f>
        <v>0</v>
      </c>
    </row>
    <row r="3017" spans="1:22">
      <c r="A3017" s="53" t="str">
        <f t="shared" si="589"/>
        <v>089070</v>
      </c>
      <c r="B3017" s="53">
        <v>41</v>
      </c>
      <c r="C3017">
        <v>3016</v>
      </c>
      <c r="D3017">
        <v>89070</v>
      </c>
      <c r="E3017" t="s">
        <v>3049</v>
      </c>
      <c r="F3017" t="s">
        <v>2145</v>
      </c>
      <c r="G3017" t="str">
        <f>VLOOKUP(A3017,GIS!A:B,2,0)</f>
        <v>藤心4・5</v>
      </c>
      <c r="H3017" t="s">
        <v>1932</v>
      </c>
      <c r="I3017" t="s">
        <v>2630</v>
      </c>
      <c r="J3017" s="66">
        <v>480</v>
      </c>
      <c r="K3017" s="66">
        <v>480</v>
      </c>
      <c r="L3017" s="66">
        <v>480</v>
      </c>
      <c r="M3017" s="66">
        <v>480</v>
      </c>
      <c r="N3017" s="66">
        <f>VLOOKUP(A3017,GIS!A:C,3,0)</f>
        <v>480</v>
      </c>
      <c r="O3017" s="66" t="str">
        <f t="shared" si="586"/>
        <v/>
      </c>
      <c r="P3017" s="66" t="str">
        <f t="shared" si="590"/>
        <v/>
      </c>
      <c r="Q3017" s="66">
        <f t="shared" si="587"/>
        <v>480</v>
      </c>
      <c r="R3017" s="66">
        <f t="shared" si="588"/>
        <v>480</v>
      </c>
      <c r="S3017" s="66">
        <f>Q3017-U3017-SUMIFS(条件付き不可!X:X,条件付き不可!E:E,D3017)</f>
        <v>480</v>
      </c>
      <c r="T3017" s="66">
        <f t="shared" si="591"/>
        <v>480</v>
      </c>
      <c r="U3017" s="66">
        <f>IF(COUNTIFS(条件付き不可!$E:$E,$D3017,条件付き不可!$C:$C,条件付き不可!$V$3)&gt;0,Q3017,SUMIFS(条件付き不可!$L:$L,条件付き不可!$E:$E,$D3017,条件付き不可!$C:$C,U$1))</f>
        <v>0</v>
      </c>
      <c r="V3017" s="66">
        <f>IF(COUNTIFS(条件付き不可!$E:$E,$D3017,条件付き不可!$C:$C,条件付き不可!$V$5)&gt;0,Q3017,IFERROR(VLOOKUP(D3017,条件付き不可!E:Y,21,0),0))</f>
        <v>0</v>
      </c>
    </row>
    <row r="3018" spans="1:22">
      <c r="A3018" s="53" t="str">
        <f t="shared" si="589"/>
        <v>089031</v>
      </c>
      <c r="B3018" s="53">
        <v>41</v>
      </c>
      <c r="C3018">
        <v>3017</v>
      </c>
      <c r="D3018">
        <v>89031</v>
      </c>
      <c r="E3018" t="s">
        <v>3049</v>
      </c>
      <c r="F3018" t="s">
        <v>2145</v>
      </c>
      <c r="G3018" t="str">
        <f>VLOOKUP(A3018,GIS!A:B,2,0)</f>
        <v>逆井藤ノ台</v>
      </c>
      <c r="H3018" t="s">
        <v>1932</v>
      </c>
      <c r="I3018" t="s">
        <v>2630</v>
      </c>
      <c r="J3018" s="66">
        <v>490</v>
      </c>
      <c r="K3018" s="66">
        <v>490</v>
      </c>
      <c r="L3018" s="66">
        <v>490</v>
      </c>
      <c r="M3018" s="66">
        <v>490</v>
      </c>
      <c r="N3018" s="66">
        <f>VLOOKUP(A3018,GIS!A:C,3,0)</f>
        <v>490</v>
      </c>
      <c r="O3018" s="66" t="str">
        <f t="shared" si="586"/>
        <v/>
      </c>
      <c r="P3018" s="66" t="str">
        <f t="shared" si="590"/>
        <v/>
      </c>
      <c r="Q3018" s="66">
        <f t="shared" si="587"/>
        <v>490</v>
      </c>
      <c r="R3018" s="66">
        <f t="shared" si="588"/>
        <v>490</v>
      </c>
      <c r="S3018" s="66">
        <f>Q3018-U3018-SUMIFS(条件付き不可!X:X,条件付き不可!E:E,D3018)</f>
        <v>490</v>
      </c>
      <c r="T3018" s="66">
        <f t="shared" si="591"/>
        <v>490</v>
      </c>
      <c r="U3018" s="66">
        <f>IF(COUNTIFS(条件付き不可!$E:$E,$D3018,条件付き不可!$C:$C,条件付き不可!$V$3)&gt;0,Q3018,SUMIFS(条件付き不可!$L:$L,条件付き不可!$E:$E,$D3018,条件付き不可!$C:$C,U$1))</f>
        <v>0</v>
      </c>
      <c r="V3018" s="66">
        <f>IF(COUNTIFS(条件付き不可!$E:$E,$D3018,条件付き不可!$C:$C,条件付き不可!$V$5)&gt;0,Q3018,IFERROR(VLOOKUP(D3018,条件付き不可!E:Y,21,0),0))</f>
        <v>0</v>
      </c>
    </row>
    <row r="3019" spans="1:22">
      <c r="A3019" s="53" t="str">
        <f t="shared" si="589"/>
        <v>089032</v>
      </c>
      <c r="B3019" s="53">
        <v>41</v>
      </c>
      <c r="C3019">
        <v>3018</v>
      </c>
      <c r="D3019">
        <v>89032</v>
      </c>
      <c r="E3019" t="s">
        <v>3049</v>
      </c>
      <c r="F3019" t="s">
        <v>2151</v>
      </c>
      <c r="G3019" t="str">
        <f>VLOOKUP(A3019,GIS!A:B,2,0)</f>
        <v>西山１</v>
      </c>
      <c r="H3019" t="s">
        <v>1932</v>
      </c>
      <c r="I3019" t="s">
        <v>2630</v>
      </c>
      <c r="J3019" s="66">
        <v>295</v>
      </c>
      <c r="K3019" s="66">
        <v>295</v>
      </c>
      <c r="L3019" s="66">
        <v>295</v>
      </c>
      <c r="M3019" s="66">
        <v>295</v>
      </c>
      <c r="N3019" s="66">
        <f>VLOOKUP(A3019,GIS!A:C,3,0)</f>
        <v>295</v>
      </c>
      <c r="O3019" s="66" t="str">
        <f t="shared" si="586"/>
        <v/>
      </c>
      <c r="P3019" s="66" t="str">
        <f t="shared" si="590"/>
        <v/>
      </c>
      <c r="Q3019" s="66">
        <f t="shared" si="587"/>
        <v>295</v>
      </c>
      <c r="R3019" s="66">
        <f t="shared" si="588"/>
        <v>295</v>
      </c>
      <c r="S3019" s="66">
        <f>Q3019-U3019-SUMIFS(条件付き不可!X:X,条件付き不可!E:E,D3019)</f>
        <v>295</v>
      </c>
      <c r="T3019" s="66">
        <f t="shared" si="591"/>
        <v>295</v>
      </c>
      <c r="U3019" s="66">
        <f>IF(COUNTIFS(条件付き不可!$E:$E,$D3019,条件付き不可!$C:$C,条件付き不可!$V$3)&gt;0,Q3019,SUMIFS(条件付き不可!$L:$L,条件付き不可!$E:$E,$D3019,条件付き不可!$C:$C,U$1))</f>
        <v>0</v>
      </c>
      <c r="V3019" s="66">
        <f>IF(COUNTIFS(条件付き不可!$E:$E,$D3019,条件付き不可!$C:$C,条件付き不可!$V$5)&gt;0,Q3019,IFERROR(VLOOKUP(D3019,条件付き不可!E:Y,21,0),0))</f>
        <v>0</v>
      </c>
    </row>
    <row r="3020" spans="1:22">
      <c r="A3020" s="53" t="str">
        <f t="shared" si="589"/>
        <v>089075</v>
      </c>
      <c r="B3020" s="53">
        <v>41</v>
      </c>
      <c r="C3020">
        <v>3019</v>
      </c>
      <c r="D3020">
        <v>89075</v>
      </c>
      <c r="E3020" t="s">
        <v>3049</v>
      </c>
      <c r="F3020" t="s">
        <v>2151</v>
      </c>
      <c r="G3020" t="str">
        <f>VLOOKUP(A3020,GIS!A:B,2,0)</f>
        <v>西山２</v>
      </c>
      <c r="H3020" t="s">
        <v>1932</v>
      </c>
      <c r="I3020" t="s">
        <v>2630</v>
      </c>
      <c r="J3020" s="66">
        <v>350</v>
      </c>
      <c r="K3020" s="66">
        <v>350</v>
      </c>
      <c r="L3020" s="66">
        <v>350</v>
      </c>
      <c r="M3020" s="66">
        <v>350</v>
      </c>
      <c r="N3020" s="66">
        <f>VLOOKUP(A3020,GIS!A:C,3,0)</f>
        <v>350</v>
      </c>
      <c r="O3020" s="66" t="str">
        <f t="shared" si="586"/>
        <v/>
      </c>
      <c r="P3020" s="66" t="str">
        <f t="shared" si="590"/>
        <v/>
      </c>
      <c r="Q3020" s="66">
        <f t="shared" si="587"/>
        <v>350</v>
      </c>
      <c r="R3020" s="66">
        <f t="shared" si="588"/>
        <v>350</v>
      </c>
      <c r="S3020" s="66">
        <f>Q3020-U3020-SUMIFS(条件付き不可!X:X,条件付き不可!E:E,D3020)</f>
        <v>350</v>
      </c>
      <c r="T3020" s="66">
        <f t="shared" si="591"/>
        <v>350</v>
      </c>
      <c r="U3020" s="66">
        <f>IF(COUNTIFS(条件付き不可!$E:$E,$D3020,条件付き不可!$C:$C,条件付き不可!$V$3)&gt;0,Q3020,SUMIFS(条件付き不可!$L:$L,条件付き不可!$E:$E,$D3020,条件付き不可!$C:$C,U$1))</f>
        <v>0</v>
      </c>
      <c r="V3020" s="66">
        <f>IF(COUNTIFS(条件付き不可!$E:$E,$D3020,条件付き不可!$C:$C,条件付き不可!$V$5)&gt;0,Q3020,IFERROR(VLOOKUP(D3020,条件付き不可!E:Y,21,0),0))</f>
        <v>0</v>
      </c>
    </row>
    <row r="3021" spans="1:22">
      <c r="A3021" s="53" t="str">
        <f t="shared" si="589"/>
        <v>089033</v>
      </c>
      <c r="B3021" s="53">
        <v>41</v>
      </c>
      <c r="C3021">
        <v>3020</v>
      </c>
      <c r="D3021">
        <v>89033</v>
      </c>
      <c r="E3021" t="s">
        <v>3049</v>
      </c>
      <c r="F3021" t="s">
        <v>2151</v>
      </c>
      <c r="G3021" t="str">
        <f>VLOOKUP(A3021,GIS!A:B,2,0)</f>
        <v>酒井根１・５</v>
      </c>
      <c r="H3021" t="s">
        <v>1932</v>
      </c>
      <c r="I3021" t="s">
        <v>2630</v>
      </c>
      <c r="J3021" s="66">
        <v>550</v>
      </c>
      <c r="K3021" s="66">
        <v>550</v>
      </c>
      <c r="L3021" s="66">
        <v>550</v>
      </c>
      <c r="M3021" s="66">
        <v>550</v>
      </c>
      <c r="N3021" s="66">
        <f>VLOOKUP(A3021,GIS!A:C,3,0)</f>
        <v>550</v>
      </c>
      <c r="O3021" s="66" t="str">
        <f t="shared" si="586"/>
        <v/>
      </c>
      <c r="P3021" s="66" t="str">
        <f t="shared" si="590"/>
        <v/>
      </c>
      <c r="Q3021" s="66">
        <f t="shared" si="587"/>
        <v>550</v>
      </c>
      <c r="R3021" s="66">
        <f t="shared" si="588"/>
        <v>550</v>
      </c>
      <c r="S3021" s="66">
        <f>Q3021-U3021-SUMIFS(条件付き不可!X:X,条件付き不可!E:E,D3021)</f>
        <v>550</v>
      </c>
      <c r="T3021" s="66">
        <f t="shared" si="591"/>
        <v>550</v>
      </c>
      <c r="U3021" s="66">
        <f>IF(COUNTIFS(条件付き不可!$E:$E,$D3021,条件付き不可!$C:$C,条件付き不可!$V$3)&gt;0,Q3021,SUMIFS(条件付き不可!$L:$L,条件付き不可!$E:$E,$D3021,条件付き不可!$C:$C,U$1))</f>
        <v>0</v>
      </c>
      <c r="V3021" s="66">
        <f>IF(COUNTIFS(条件付き不可!$E:$E,$D3021,条件付き不可!$C:$C,条件付き不可!$V$5)&gt;0,Q3021,IFERROR(VLOOKUP(D3021,条件付き不可!E:Y,21,0),0))</f>
        <v>0</v>
      </c>
    </row>
    <row r="3022" spans="1:22">
      <c r="A3022" s="53" t="str">
        <f t="shared" si="589"/>
        <v>089034</v>
      </c>
      <c r="B3022" s="53">
        <v>41</v>
      </c>
      <c r="C3022">
        <v>3021</v>
      </c>
      <c r="D3022">
        <v>89034</v>
      </c>
      <c r="E3022" t="s">
        <v>3049</v>
      </c>
      <c r="F3022" t="s">
        <v>2151</v>
      </c>
      <c r="G3022" t="str">
        <f>VLOOKUP(A3022,GIS!A:B,2,0)</f>
        <v>酒井根２</v>
      </c>
      <c r="H3022" t="s">
        <v>1932</v>
      </c>
      <c r="I3022" t="s">
        <v>2630</v>
      </c>
      <c r="J3022" s="66">
        <v>650</v>
      </c>
      <c r="K3022" s="66">
        <v>565</v>
      </c>
      <c r="L3022" s="66">
        <v>565</v>
      </c>
      <c r="M3022" s="66">
        <v>650</v>
      </c>
      <c r="N3022" s="66">
        <f>VLOOKUP(A3022,GIS!A:C,3,0)</f>
        <v>650</v>
      </c>
      <c r="O3022" s="66" t="str">
        <f t="shared" si="586"/>
        <v/>
      </c>
      <c r="P3022" s="66" t="str">
        <f t="shared" si="590"/>
        <v>✕</v>
      </c>
      <c r="Q3022" s="66">
        <f t="shared" si="587"/>
        <v>650</v>
      </c>
      <c r="R3022" s="66">
        <f t="shared" si="588"/>
        <v>565</v>
      </c>
      <c r="S3022" s="66">
        <f>Q3022-U3022-SUMIFS(条件付き不可!X:X,条件付き不可!E:E,D3022)</f>
        <v>565</v>
      </c>
      <c r="T3022" s="66">
        <f t="shared" si="591"/>
        <v>650</v>
      </c>
      <c r="U3022" s="66">
        <f>IF(COUNTIFS(条件付き不可!$E:$E,$D3022,条件付き不可!$C:$C,条件付き不可!$V$3)&gt;0,Q3022,SUMIFS(条件付き不可!$L:$L,条件付き不可!$E:$E,$D3022,条件付き不可!$C:$C,U$1))</f>
        <v>85</v>
      </c>
      <c r="V3022" s="66">
        <f>IF(COUNTIFS(条件付き不可!$E:$E,$D3022,条件付き不可!$C:$C,条件付き不可!$V$5)&gt;0,Q3022,IFERROR(VLOOKUP(D3022,条件付き不可!E:Y,21,0),0))</f>
        <v>0</v>
      </c>
    </row>
    <row r="3023" spans="1:22">
      <c r="A3023" s="53" t="str">
        <f t="shared" si="589"/>
        <v>089035</v>
      </c>
      <c r="B3023" s="53">
        <v>41</v>
      </c>
      <c r="C3023">
        <v>3022</v>
      </c>
      <c r="D3023">
        <v>89035</v>
      </c>
      <c r="E3023" t="s">
        <v>3049</v>
      </c>
      <c r="F3023" t="s">
        <v>2151</v>
      </c>
      <c r="G3023" t="str">
        <f>VLOOKUP(A3023,GIS!A:B,2,0)</f>
        <v>酒井根３</v>
      </c>
      <c r="H3023" t="s">
        <v>1932</v>
      </c>
      <c r="I3023" t="s">
        <v>2630</v>
      </c>
      <c r="J3023" s="66">
        <v>385</v>
      </c>
      <c r="K3023" s="66">
        <v>385</v>
      </c>
      <c r="L3023" s="66">
        <v>385</v>
      </c>
      <c r="M3023" s="66">
        <v>385</v>
      </c>
      <c r="N3023" s="66">
        <f>VLOOKUP(A3023,GIS!A:C,3,0)</f>
        <v>385</v>
      </c>
      <c r="O3023" s="66" t="str">
        <f t="shared" si="586"/>
        <v/>
      </c>
      <c r="P3023" s="66" t="str">
        <f t="shared" si="590"/>
        <v/>
      </c>
      <c r="Q3023" s="66">
        <f t="shared" si="587"/>
        <v>385</v>
      </c>
      <c r="R3023" s="66">
        <f t="shared" si="588"/>
        <v>385</v>
      </c>
      <c r="S3023" s="66">
        <f>Q3023-U3023-SUMIFS(条件付き不可!X:X,条件付き不可!E:E,D3023)</f>
        <v>385</v>
      </c>
      <c r="T3023" s="66">
        <f t="shared" si="591"/>
        <v>385</v>
      </c>
      <c r="U3023" s="66">
        <f>IF(COUNTIFS(条件付き不可!$E:$E,$D3023,条件付き不可!$C:$C,条件付き不可!$V$3)&gt;0,Q3023,SUMIFS(条件付き不可!$L:$L,条件付き不可!$E:$E,$D3023,条件付き不可!$C:$C,U$1))</f>
        <v>0</v>
      </c>
      <c r="V3023" s="66">
        <f>IF(COUNTIFS(条件付き不可!$E:$E,$D3023,条件付き不可!$C:$C,条件付き不可!$V$5)&gt;0,Q3023,IFERROR(VLOOKUP(D3023,条件付き不可!E:Y,21,0),0))</f>
        <v>0</v>
      </c>
    </row>
    <row r="3024" spans="1:22">
      <c r="A3024" s="53" t="str">
        <f t="shared" si="589"/>
        <v>089036</v>
      </c>
      <c r="B3024" s="53">
        <v>41</v>
      </c>
      <c r="C3024">
        <v>3023</v>
      </c>
      <c r="D3024">
        <v>89036</v>
      </c>
      <c r="E3024" t="s">
        <v>3049</v>
      </c>
      <c r="F3024" t="s">
        <v>2151</v>
      </c>
      <c r="G3024" t="str">
        <f>VLOOKUP(A3024,GIS!A:B,2,0)</f>
        <v>酒井根６・７</v>
      </c>
      <c r="H3024" t="s">
        <v>1932</v>
      </c>
      <c r="I3024" t="s">
        <v>2630</v>
      </c>
      <c r="J3024" s="66">
        <v>340</v>
      </c>
      <c r="K3024" s="66">
        <v>340</v>
      </c>
      <c r="L3024" s="66">
        <v>340</v>
      </c>
      <c r="M3024" s="66">
        <v>340</v>
      </c>
      <c r="N3024" s="66">
        <f>VLOOKUP(A3024,GIS!A:C,3,0)</f>
        <v>340</v>
      </c>
      <c r="O3024" s="66" t="str">
        <f t="shared" si="586"/>
        <v/>
      </c>
      <c r="P3024" s="66" t="str">
        <f t="shared" si="590"/>
        <v/>
      </c>
      <c r="Q3024" s="66">
        <f t="shared" si="587"/>
        <v>340</v>
      </c>
      <c r="R3024" s="66">
        <f t="shared" si="588"/>
        <v>340</v>
      </c>
      <c r="S3024" s="66">
        <f>Q3024-U3024-SUMIFS(条件付き不可!X:X,条件付き不可!E:E,D3024)</f>
        <v>340</v>
      </c>
      <c r="T3024" s="66">
        <f t="shared" si="591"/>
        <v>340</v>
      </c>
      <c r="U3024" s="66">
        <f>IF(COUNTIFS(条件付き不可!$E:$E,$D3024,条件付き不可!$C:$C,条件付き不可!$V$3)&gt;0,Q3024,SUMIFS(条件付き不可!$L:$L,条件付き不可!$E:$E,$D3024,条件付き不可!$C:$C,U$1))</f>
        <v>0</v>
      </c>
      <c r="V3024" s="66">
        <f>IF(COUNTIFS(条件付き不可!$E:$E,$D3024,条件付き不可!$C:$C,条件付き不可!$V$5)&gt;0,Q3024,IFERROR(VLOOKUP(D3024,条件付き不可!E:Y,21,0),0))</f>
        <v>0</v>
      </c>
    </row>
    <row r="3025" spans="1:22">
      <c r="A3025" s="53" t="str">
        <f t="shared" si="589"/>
        <v>089073</v>
      </c>
      <c r="B3025" s="53">
        <v>41</v>
      </c>
      <c r="C3025">
        <v>3024</v>
      </c>
      <c r="D3025">
        <v>89073</v>
      </c>
      <c r="E3025" t="s">
        <v>3049</v>
      </c>
      <c r="F3025" t="s">
        <v>2151</v>
      </c>
      <c r="G3025" t="str">
        <f>VLOOKUP(A3025,GIS!A:B,2,0)</f>
        <v>酒井根7</v>
      </c>
      <c r="H3025" t="s">
        <v>1932</v>
      </c>
      <c r="I3025" t="s">
        <v>2630</v>
      </c>
      <c r="J3025" s="66">
        <v>345</v>
      </c>
      <c r="K3025" s="66">
        <v>345</v>
      </c>
      <c r="L3025" s="66">
        <v>345</v>
      </c>
      <c r="M3025" s="66">
        <v>345</v>
      </c>
      <c r="N3025" s="66">
        <f>VLOOKUP(A3025,GIS!A:C,3,0)</f>
        <v>345</v>
      </c>
      <c r="O3025" s="66" t="str">
        <f t="shared" ref="O3025:O3089" si="592">IF(J3025=N3025,"","✕")</f>
        <v/>
      </c>
      <c r="P3025" s="66" t="str">
        <f t="shared" si="590"/>
        <v/>
      </c>
      <c r="Q3025" s="66">
        <f t="shared" ref="Q3025:Q3089" si="593">N3025</f>
        <v>345</v>
      </c>
      <c r="R3025" s="66">
        <f t="shared" ref="R3025:R3089" si="594">Q3025-U3025</f>
        <v>345</v>
      </c>
      <c r="S3025" s="66">
        <f>Q3025-U3025-SUMIFS(条件付き不可!X:X,条件付き不可!E:E,D3025)</f>
        <v>345</v>
      </c>
      <c r="T3025" s="66">
        <f t="shared" si="591"/>
        <v>345</v>
      </c>
      <c r="U3025" s="66">
        <f>IF(COUNTIFS(条件付き不可!$E:$E,$D3025,条件付き不可!$C:$C,条件付き不可!$V$3)&gt;0,Q3025,SUMIFS(条件付き不可!$L:$L,条件付き不可!$E:$E,$D3025,条件付き不可!$C:$C,U$1))</f>
        <v>0</v>
      </c>
      <c r="V3025" s="66">
        <f>IF(COUNTIFS(条件付き不可!$E:$E,$D3025,条件付き不可!$C:$C,条件付き不可!$V$5)&gt;0,Q3025,IFERROR(VLOOKUP(D3025,条件付き不可!E:Y,21,0),0))</f>
        <v>0</v>
      </c>
    </row>
    <row r="3026" spans="1:22">
      <c r="A3026" s="53" t="str">
        <f t="shared" si="589"/>
        <v>089037</v>
      </c>
      <c r="B3026" s="53">
        <v>41</v>
      </c>
      <c r="C3026">
        <v>3025</v>
      </c>
      <c r="D3026">
        <v>89037</v>
      </c>
      <c r="E3026" t="s">
        <v>3049</v>
      </c>
      <c r="F3026" t="s">
        <v>2151</v>
      </c>
      <c r="G3026" t="str">
        <f>VLOOKUP(A3026,GIS!A:B,2,0)</f>
        <v>酒井根小学校</v>
      </c>
      <c r="H3026" t="s">
        <v>1932</v>
      </c>
      <c r="I3026" t="s">
        <v>2630</v>
      </c>
      <c r="J3026" s="66">
        <v>330</v>
      </c>
      <c r="K3026" s="66">
        <v>330</v>
      </c>
      <c r="L3026" s="66">
        <v>330</v>
      </c>
      <c r="M3026" s="66">
        <v>330</v>
      </c>
      <c r="N3026" s="66">
        <f>VLOOKUP(A3026,GIS!A:C,3,0)</f>
        <v>330</v>
      </c>
      <c r="O3026" s="66" t="str">
        <f t="shared" si="592"/>
        <v/>
      </c>
      <c r="P3026" s="66" t="str">
        <f t="shared" si="590"/>
        <v/>
      </c>
      <c r="Q3026" s="66">
        <f t="shared" si="593"/>
        <v>330</v>
      </c>
      <c r="R3026" s="66">
        <f t="shared" si="594"/>
        <v>330</v>
      </c>
      <c r="S3026" s="66">
        <f>Q3026-U3026-SUMIFS(条件付き不可!X:X,条件付き不可!E:E,D3026)</f>
        <v>330</v>
      </c>
      <c r="T3026" s="66">
        <f t="shared" si="591"/>
        <v>330</v>
      </c>
      <c r="U3026" s="66">
        <f>IF(COUNTIFS(条件付き不可!$E:$E,$D3026,条件付き不可!$C:$C,条件付き不可!$V$3)&gt;0,Q3026,SUMIFS(条件付き不可!$L:$L,条件付き不可!$E:$E,$D3026,条件付き不可!$C:$C,U$1))</f>
        <v>0</v>
      </c>
      <c r="V3026" s="66">
        <f>IF(COUNTIFS(条件付き不可!$E:$E,$D3026,条件付き不可!$C:$C,条件付き不可!$V$5)&gt;0,Q3026,IFERROR(VLOOKUP(D3026,条件付き不可!E:Y,21,0),0))</f>
        <v>0</v>
      </c>
    </row>
    <row r="3027" spans="1:22">
      <c r="A3027" s="53" t="str">
        <f t="shared" si="589"/>
        <v>089038</v>
      </c>
      <c r="B3027" s="53">
        <v>41</v>
      </c>
      <c r="C3027">
        <v>3026</v>
      </c>
      <c r="D3027">
        <v>89038</v>
      </c>
      <c r="E3027" t="s">
        <v>3049</v>
      </c>
      <c r="F3027" t="s">
        <v>1414</v>
      </c>
      <c r="G3027" t="str">
        <f>VLOOKUP(A3027,GIS!A:B,2,0)</f>
        <v>青葉台１</v>
      </c>
      <c r="H3027" t="s">
        <v>1932</v>
      </c>
      <c r="I3027" t="s">
        <v>2630</v>
      </c>
      <c r="J3027" s="66">
        <v>475</v>
      </c>
      <c r="K3027" s="66">
        <v>475</v>
      </c>
      <c r="L3027" s="66">
        <v>475</v>
      </c>
      <c r="M3027" s="66">
        <v>475</v>
      </c>
      <c r="N3027" s="66">
        <f>VLOOKUP(A3027,GIS!A:C,3,0)</f>
        <v>475</v>
      </c>
      <c r="O3027" s="66" t="str">
        <f t="shared" si="592"/>
        <v/>
      </c>
      <c r="P3027" s="66" t="str">
        <f t="shared" si="590"/>
        <v/>
      </c>
      <c r="Q3027" s="66">
        <f t="shared" si="593"/>
        <v>475</v>
      </c>
      <c r="R3027" s="66">
        <f t="shared" si="594"/>
        <v>475</v>
      </c>
      <c r="S3027" s="66">
        <f>Q3027-U3027-SUMIFS(条件付き不可!X:X,条件付き不可!E:E,D3027)</f>
        <v>475</v>
      </c>
      <c r="T3027" s="66">
        <f t="shared" si="591"/>
        <v>475</v>
      </c>
      <c r="U3027" s="66">
        <f>IF(COUNTIFS(条件付き不可!$E:$E,$D3027,条件付き不可!$C:$C,条件付き不可!$V$3)&gt;0,Q3027,SUMIFS(条件付き不可!$L:$L,条件付き不可!$E:$E,$D3027,条件付き不可!$C:$C,U$1))</f>
        <v>0</v>
      </c>
      <c r="V3027" s="66">
        <f>IF(COUNTIFS(条件付き不可!$E:$E,$D3027,条件付き不可!$C:$C,条件付き不可!$V$5)&gt;0,Q3027,IFERROR(VLOOKUP(D3027,条件付き不可!E:Y,21,0),0))</f>
        <v>0</v>
      </c>
    </row>
    <row r="3028" spans="1:22">
      <c r="A3028" s="53" t="str">
        <f t="shared" si="589"/>
        <v>089039</v>
      </c>
      <c r="B3028" s="53">
        <v>41</v>
      </c>
      <c r="C3028">
        <v>3027</v>
      </c>
      <c r="D3028">
        <v>89039</v>
      </c>
      <c r="E3028" t="s">
        <v>3049</v>
      </c>
      <c r="F3028" t="s">
        <v>1414</v>
      </c>
      <c r="G3028" t="str">
        <f>VLOOKUP(A3028,GIS!A:B,2,0)</f>
        <v>青葉台２</v>
      </c>
      <c r="H3028" t="s">
        <v>1932</v>
      </c>
      <c r="I3028" t="s">
        <v>2630</v>
      </c>
      <c r="J3028" s="66">
        <v>580</v>
      </c>
      <c r="K3028" s="66">
        <v>580</v>
      </c>
      <c r="L3028" s="66">
        <v>489</v>
      </c>
      <c r="M3028" s="66">
        <v>489</v>
      </c>
      <c r="N3028" s="66">
        <f>VLOOKUP(A3028,GIS!A:C,3,0)</f>
        <v>580</v>
      </c>
      <c r="O3028" s="66" t="str">
        <f t="shared" si="592"/>
        <v/>
      </c>
      <c r="P3028" s="66" t="str">
        <f t="shared" si="590"/>
        <v>✕</v>
      </c>
      <c r="Q3028" s="66">
        <f t="shared" si="593"/>
        <v>580</v>
      </c>
      <c r="R3028" s="66">
        <f t="shared" si="594"/>
        <v>580</v>
      </c>
      <c r="S3028" s="66">
        <f>Q3028-U3028-SUMIFS(条件付き不可!X:X,条件付き不可!E:E,D3028)</f>
        <v>489</v>
      </c>
      <c r="T3028" s="66">
        <f t="shared" si="591"/>
        <v>489</v>
      </c>
      <c r="U3028" s="66">
        <f>IF(COUNTIFS(条件付き不可!$E:$E,$D3028,条件付き不可!$C:$C,条件付き不可!$V$3)&gt;0,Q3028,SUMIFS(条件付き不可!$L:$L,条件付き不可!$E:$E,$D3028,条件付き不可!$C:$C,U$1))</f>
        <v>0</v>
      </c>
      <c r="V3028" s="66">
        <f>IF(COUNTIFS(条件付き不可!$E:$E,$D3028,条件付き不可!$C:$C,条件付き不可!$V$5)&gt;0,Q3028,IFERROR(VLOOKUP(D3028,条件付き不可!E:Y,21,0),0))</f>
        <v>91</v>
      </c>
    </row>
    <row r="3029" spans="1:22">
      <c r="A3029" s="53" t="str">
        <f t="shared" si="589"/>
        <v>089040</v>
      </c>
      <c r="B3029" s="53">
        <v>41</v>
      </c>
      <c r="C3029">
        <v>3028</v>
      </c>
      <c r="D3029">
        <v>89040</v>
      </c>
      <c r="E3029" t="s">
        <v>3049</v>
      </c>
      <c r="F3029" t="s">
        <v>2158</v>
      </c>
      <c r="G3029" t="str">
        <f>VLOOKUP(A3029,GIS!A:B,2,0)</f>
        <v>南増尾１</v>
      </c>
      <c r="H3029" t="s">
        <v>1932</v>
      </c>
      <c r="I3029" t="s">
        <v>2630</v>
      </c>
      <c r="J3029" s="66">
        <v>400</v>
      </c>
      <c r="K3029" s="66">
        <v>400</v>
      </c>
      <c r="L3029" s="66">
        <v>400</v>
      </c>
      <c r="M3029" s="66">
        <v>400</v>
      </c>
      <c r="N3029" s="66">
        <f>VLOOKUP(A3029,GIS!A:C,3,0)</f>
        <v>400</v>
      </c>
      <c r="O3029" s="66" t="str">
        <f t="shared" si="592"/>
        <v/>
      </c>
      <c r="P3029" s="66" t="str">
        <f t="shared" si="590"/>
        <v/>
      </c>
      <c r="Q3029" s="66">
        <f t="shared" si="593"/>
        <v>400</v>
      </c>
      <c r="R3029" s="66">
        <f t="shared" si="594"/>
        <v>400</v>
      </c>
      <c r="S3029" s="66">
        <f>Q3029-U3029-SUMIFS(条件付き不可!X:X,条件付き不可!E:E,D3029)</f>
        <v>400</v>
      </c>
      <c r="T3029" s="66">
        <f t="shared" si="591"/>
        <v>400</v>
      </c>
      <c r="U3029" s="66">
        <f>IF(COUNTIFS(条件付き不可!$E:$E,$D3029,条件付き不可!$C:$C,条件付き不可!$V$3)&gt;0,Q3029,SUMIFS(条件付き不可!$L:$L,条件付き不可!$E:$E,$D3029,条件付き不可!$C:$C,U$1))</f>
        <v>0</v>
      </c>
      <c r="V3029" s="66">
        <f>IF(COUNTIFS(条件付き不可!$E:$E,$D3029,条件付き不可!$C:$C,条件付き不可!$V$5)&gt;0,Q3029,IFERROR(VLOOKUP(D3029,条件付き不可!E:Y,21,0),0))</f>
        <v>0</v>
      </c>
    </row>
    <row r="3030" spans="1:22">
      <c r="A3030" s="53" t="str">
        <f t="shared" si="589"/>
        <v>089041</v>
      </c>
      <c r="B3030" s="53">
        <v>41</v>
      </c>
      <c r="C3030">
        <v>3029</v>
      </c>
      <c r="D3030">
        <v>89041</v>
      </c>
      <c r="E3030" t="s">
        <v>3049</v>
      </c>
      <c r="F3030" t="s">
        <v>2158</v>
      </c>
      <c r="G3030" t="str">
        <f>VLOOKUP(A3030,GIS!A:B,2,0)</f>
        <v>南増尾２</v>
      </c>
      <c r="H3030" t="s">
        <v>1932</v>
      </c>
      <c r="I3030" t="s">
        <v>2630</v>
      </c>
      <c r="J3030" s="66">
        <v>410</v>
      </c>
      <c r="K3030" s="66">
        <v>410</v>
      </c>
      <c r="L3030" s="66">
        <v>410</v>
      </c>
      <c r="M3030" s="66">
        <v>410</v>
      </c>
      <c r="N3030" s="66">
        <f>VLOOKUP(A3030,GIS!A:C,3,0)</f>
        <v>410</v>
      </c>
      <c r="O3030" s="66" t="str">
        <f t="shared" si="592"/>
        <v/>
      </c>
      <c r="P3030" s="66" t="str">
        <f t="shared" si="590"/>
        <v/>
      </c>
      <c r="Q3030" s="66">
        <f t="shared" si="593"/>
        <v>410</v>
      </c>
      <c r="R3030" s="66">
        <f t="shared" si="594"/>
        <v>410</v>
      </c>
      <c r="S3030" s="66">
        <f>Q3030-U3030-SUMIFS(条件付き不可!X:X,条件付き不可!E:E,D3030)</f>
        <v>410</v>
      </c>
      <c r="T3030" s="66">
        <f t="shared" si="591"/>
        <v>410</v>
      </c>
      <c r="U3030" s="66">
        <f>IF(COUNTIFS(条件付き不可!$E:$E,$D3030,条件付き不可!$C:$C,条件付き不可!$V$3)&gt;0,Q3030,SUMIFS(条件付き不可!$L:$L,条件付き不可!$E:$E,$D3030,条件付き不可!$C:$C,U$1))</f>
        <v>0</v>
      </c>
      <c r="V3030" s="66">
        <f>IF(COUNTIFS(条件付き不可!$E:$E,$D3030,条件付き不可!$C:$C,条件付き不可!$V$5)&gt;0,Q3030,IFERROR(VLOOKUP(D3030,条件付き不可!E:Y,21,0),0))</f>
        <v>0</v>
      </c>
    </row>
    <row r="3031" spans="1:22">
      <c r="A3031" s="53" t="str">
        <f t="shared" si="589"/>
        <v>089042</v>
      </c>
      <c r="B3031" s="53">
        <v>41</v>
      </c>
      <c r="C3031">
        <v>3030</v>
      </c>
      <c r="D3031">
        <v>89042</v>
      </c>
      <c r="E3031" t="s">
        <v>3049</v>
      </c>
      <c r="F3031" t="s">
        <v>2158</v>
      </c>
      <c r="G3031" t="str">
        <f>VLOOKUP(A3031,GIS!A:B,2,0)</f>
        <v>南増尾３</v>
      </c>
      <c r="H3031" t="s">
        <v>1932</v>
      </c>
      <c r="I3031" t="s">
        <v>2630</v>
      </c>
      <c r="J3031" s="66">
        <v>580</v>
      </c>
      <c r="K3031" s="66">
        <v>580</v>
      </c>
      <c r="L3031" s="66">
        <v>580</v>
      </c>
      <c r="M3031" s="66">
        <v>580</v>
      </c>
      <c r="N3031" s="66">
        <f>VLOOKUP(A3031,GIS!A:C,3,0)</f>
        <v>580</v>
      </c>
      <c r="O3031" s="66" t="str">
        <f t="shared" si="592"/>
        <v/>
      </c>
      <c r="P3031" s="66" t="str">
        <f t="shared" si="590"/>
        <v/>
      </c>
      <c r="Q3031" s="66">
        <f t="shared" si="593"/>
        <v>580</v>
      </c>
      <c r="R3031" s="66">
        <f t="shared" si="594"/>
        <v>580</v>
      </c>
      <c r="S3031" s="66">
        <f>Q3031-U3031-SUMIFS(条件付き不可!X:X,条件付き不可!E:E,D3031)</f>
        <v>580</v>
      </c>
      <c r="T3031" s="66">
        <f t="shared" si="591"/>
        <v>580</v>
      </c>
      <c r="U3031" s="66">
        <f>IF(COUNTIFS(条件付き不可!$E:$E,$D3031,条件付き不可!$C:$C,条件付き不可!$V$3)&gt;0,Q3031,SUMIFS(条件付き不可!$L:$L,条件付き不可!$E:$E,$D3031,条件付き不可!$C:$C,U$1))</f>
        <v>0</v>
      </c>
      <c r="V3031" s="66">
        <f>IF(COUNTIFS(条件付き不可!$E:$E,$D3031,条件付き不可!$C:$C,条件付き不可!$V$5)&gt;0,Q3031,IFERROR(VLOOKUP(D3031,条件付き不可!E:Y,21,0),0))</f>
        <v>0</v>
      </c>
    </row>
    <row r="3032" spans="1:22">
      <c r="A3032" s="53" t="str">
        <f t="shared" si="589"/>
        <v>089043</v>
      </c>
      <c r="B3032" s="53">
        <v>41</v>
      </c>
      <c r="C3032">
        <v>3031</v>
      </c>
      <c r="D3032">
        <v>89043</v>
      </c>
      <c r="E3032" t="s">
        <v>3049</v>
      </c>
      <c r="F3032" t="s">
        <v>2158</v>
      </c>
      <c r="G3032" t="str">
        <f>VLOOKUP(A3032,GIS!A:B,2,0)</f>
        <v>南増尾４</v>
      </c>
      <c r="H3032" t="s">
        <v>1932</v>
      </c>
      <c r="I3032" t="s">
        <v>2630</v>
      </c>
      <c r="J3032" s="66">
        <v>590</v>
      </c>
      <c r="K3032" s="66">
        <v>590</v>
      </c>
      <c r="L3032" s="66">
        <v>590</v>
      </c>
      <c r="M3032" s="66">
        <v>590</v>
      </c>
      <c r="N3032" s="66">
        <f>VLOOKUP(A3032,GIS!A:C,3,0)</f>
        <v>590</v>
      </c>
      <c r="O3032" s="66" t="str">
        <f t="shared" si="592"/>
        <v/>
      </c>
      <c r="P3032" s="66" t="str">
        <f t="shared" si="590"/>
        <v/>
      </c>
      <c r="Q3032" s="66">
        <f t="shared" si="593"/>
        <v>590</v>
      </c>
      <c r="R3032" s="66">
        <f t="shared" si="594"/>
        <v>590</v>
      </c>
      <c r="S3032" s="66">
        <f>Q3032-U3032-SUMIFS(条件付き不可!X:X,条件付き不可!E:E,D3032)</f>
        <v>590</v>
      </c>
      <c r="T3032" s="66">
        <f t="shared" si="591"/>
        <v>590</v>
      </c>
      <c r="U3032" s="66">
        <f>IF(COUNTIFS(条件付き不可!$E:$E,$D3032,条件付き不可!$C:$C,条件付き不可!$V$3)&gt;0,Q3032,SUMIFS(条件付き不可!$L:$L,条件付き不可!$E:$E,$D3032,条件付き不可!$C:$C,U$1))</f>
        <v>0</v>
      </c>
      <c r="V3032" s="66">
        <f>IF(COUNTIFS(条件付き不可!$E:$E,$D3032,条件付き不可!$C:$C,条件付き不可!$V$5)&gt;0,Q3032,IFERROR(VLOOKUP(D3032,条件付き不可!E:Y,21,0),0))</f>
        <v>0</v>
      </c>
    </row>
    <row r="3033" spans="1:22">
      <c r="A3033" s="53" t="str">
        <f t="shared" ref="A3033:A3097" si="595">TEXT(D3033,"000000")</f>
        <v>089044</v>
      </c>
      <c r="B3033" s="53">
        <v>41</v>
      </c>
      <c r="C3033">
        <v>3032</v>
      </c>
      <c r="D3033">
        <v>89044</v>
      </c>
      <c r="E3033" t="s">
        <v>3049</v>
      </c>
      <c r="F3033" t="s">
        <v>2158</v>
      </c>
      <c r="G3033" t="str">
        <f>VLOOKUP(A3033,GIS!A:B,2,0)</f>
        <v>南増尾５</v>
      </c>
      <c r="H3033" t="s">
        <v>1932</v>
      </c>
      <c r="I3033" t="s">
        <v>2630</v>
      </c>
      <c r="J3033" s="66">
        <v>450</v>
      </c>
      <c r="K3033" s="66">
        <v>450</v>
      </c>
      <c r="L3033" s="66">
        <v>450</v>
      </c>
      <c r="M3033" s="66">
        <v>450</v>
      </c>
      <c r="N3033" s="66">
        <f>VLOOKUP(A3033,GIS!A:C,3,0)</f>
        <v>450</v>
      </c>
      <c r="O3033" s="66" t="str">
        <f t="shared" si="592"/>
        <v/>
      </c>
      <c r="P3033" s="66" t="str">
        <f t="shared" si="590"/>
        <v/>
      </c>
      <c r="Q3033" s="66">
        <f t="shared" si="593"/>
        <v>450</v>
      </c>
      <c r="R3033" s="66">
        <f t="shared" si="594"/>
        <v>450</v>
      </c>
      <c r="S3033" s="66">
        <f>Q3033-U3033-SUMIFS(条件付き不可!X:X,条件付き不可!E:E,D3033)</f>
        <v>450</v>
      </c>
      <c r="T3033" s="66">
        <f t="shared" si="591"/>
        <v>450</v>
      </c>
      <c r="U3033" s="66">
        <f>IF(COUNTIFS(条件付き不可!$E:$E,$D3033,条件付き不可!$C:$C,条件付き不可!$V$3)&gt;0,Q3033,SUMIFS(条件付き不可!$L:$L,条件付き不可!$E:$E,$D3033,条件付き不可!$C:$C,U$1))</f>
        <v>0</v>
      </c>
      <c r="V3033" s="66">
        <f>IF(COUNTIFS(条件付き不可!$E:$E,$D3033,条件付き不可!$C:$C,条件付き不可!$V$5)&gt;0,Q3033,IFERROR(VLOOKUP(D3033,条件付き不可!E:Y,21,0),0))</f>
        <v>0</v>
      </c>
    </row>
    <row r="3034" spans="1:22">
      <c r="A3034" s="53" t="str">
        <f t="shared" si="595"/>
        <v>089045</v>
      </c>
      <c r="B3034" s="53">
        <v>41</v>
      </c>
      <c r="C3034">
        <v>3033</v>
      </c>
      <c r="D3034">
        <v>89045</v>
      </c>
      <c r="E3034" t="s">
        <v>3049</v>
      </c>
      <c r="F3034" t="s">
        <v>2158</v>
      </c>
      <c r="G3034" t="str">
        <f>VLOOKUP(A3034,GIS!A:B,2,0)</f>
        <v>南増尾６・７</v>
      </c>
      <c r="H3034" t="s">
        <v>1932</v>
      </c>
      <c r="I3034" t="s">
        <v>2630</v>
      </c>
      <c r="J3034" s="66">
        <v>700</v>
      </c>
      <c r="K3034" s="66">
        <v>700</v>
      </c>
      <c r="L3034" s="66">
        <v>700</v>
      </c>
      <c r="M3034" s="66">
        <v>700</v>
      </c>
      <c r="N3034" s="66">
        <f>VLOOKUP(A3034,GIS!A:C,3,0)</f>
        <v>700</v>
      </c>
      <c r="O3034" s="66" t="str">
        <f t="shared" si="592"/>
        <v/>
      </c>
      <c r="P3034" s="66" t="str">
        <f t="shared" si="590"/>
        <v/>
      </c>
      <c r="Q3034" s="66">
        <f t="shared" si="593"/>
        <v>700</v>
      </c>
      <c r="R3034" s="66">
        <f t="shared" si="594"/>
        <v>700</v>
      </c>
      <c r="S3034" s="66">
        <f>Q3034-U3034-SUMIFS(条件付き不可!X:X,条件付き不可!E:E,D3034)</f>
        <v>700</v>
      </c>
      <c r="T3034" s="66">
        <f t="shared" si="591"/>
        <v>700</v>
      </c>
      <c r="U3034" s="66">
        <f>IF(COUNTIFS(条件付き不可!$E:$E,$D3034,条件付き不可!$C:$C,条件付き不可!$V$3)&gt;0,Q3034,SUMIFS(条件付き不可!$L:$L,条件付き不可!$E:$E,$D3034,条件付き不可!$C:$C,U$1))</f>
        <v>0</v>
      </c>
      <c r="V3034" s="66">
        <f>IF(COUNTIFS(条件付き不可!$E:$E,$D3034,条件付き不可!$C:$C,条件付き不可!$V$5)&gt;0,Q3034,IFERROR(VLOOKUP(D3034,条件付き不可!E:Y,21,0),0))</f>
        <v>0</v>
      </c>
    </row>
    <row r="3035" spans="1:22">
      <c r="A3035" s="53" t="str">
        <f t="shared" si="595"/>
        <v>089046</v>
      </c>
      <c r="B3035" s="53">
        <v>41</v>
      </c>
      <c r="C3035">
        <v>3034</v>
      </c>
      <c r="D3035">
        <v>89046</v>
      </c>
      <c r="E3035" t="s">
        <v>3049</v>
      </c>
      <c r="F3035" t="s">
        <v>2158</v>
      </c>
      <c r="G3035" t="str">
        <f>VLOOKUP(A3035,GIS!A:B,2,0)</f>
        <v>南増尾８</v>
      </c>
      <c r="H3035" t="s">
        <v>1932</v>
      </c>
      <c r="I3035" t="s">
        <v>2630</v>
      </c>
      <c r="J3035" s="66">
        <v>570</v>
      </c>
      <c r="K3035" s="66">
        <v>570</v>
      </c>
      <c r="L3035" s="66">
        <v>570</v>
      </c>
      <c r="M3035" s="66">
        <v>570</v>
      </c>
      <c r="N3035" s="66">
        <f>VLOOKUP(A3035,GIS!A:C,3,0)</f>
        <v>570</v>
      </c>
      <c r="O3035" s="66" t="str">
        <f t="shared" si="592"/>
        <v/>
      </c>
      <c r="P3035" s="66" t="str">
        <f t="shared" si="590"/>
        <v/>
      </c>
      <c r="Q3035" s="66">
        <f t="shared" si="593"/>
        <v>570</v>
      </c>
      <c r="R3035" s="66">
        <f t="shared" si="594"/>
        <v>570</v>
      </c>
      <c r="S3035" s="66">
        <f>Q3035-U3035-SUMIFS(条件付き不可!X:X,条件付き不可!E:E,D3035)</f>
        <v>570</v>
      </c>
      <c r="T3035" s="66">
        <f t="shared" si="591"/>
        <v>570</v>
      </c>
      <c r="U3035" s="66">
        <f>IF(COUNTIFS(条件付き不可!$E:$E,$D3035,条件付き不可!$C:$C,条件付き不可!$V$3)&gt;0,Q3035,SUMIFS(条件付き不可!$L:$L,条件付き不可!$E:$E,$D3035,条件付き不可!$C:$C,U$1))</f>
        <v>0</v>
      </c>
      <c r="V3035" s="66">
        <f>IF(COUNTIFS(条件付き不可!$E:$E,$D3035,条件付き不可!$C:$C,条件付き不可!$V$5)&gt;0,Q3035,IFERROR(VLOOKUP(D3035,条件付き不可!E:Y,21,0),0))</f>
        <v>0</v>
      </c>
    </row>
    <row r="3036" spans="1:22">
      <c r="A3036" s="53" t="str">
        <f t="shared" si="595"/>
        <v>089047</v>
      </c>
      <c r="B3036" s="53">
        <v>41</v>
      </c>
      <c r="C3036">
        <v>3035</v>
      </c>
      <c r="D3036">
        <v>89047</v>
      </c>
      <c r="E3036" t="s">
        <v>3049</v>
      </c>
      <c r="F3036" t="s">
        <v>2166</v>
      </c>
      <c r="G3036" t="str">
        <f>VLOOKUP(A3036,GIS!A:B,2,0)</f>
        <v>南逆井１</v>
      </c>
      <c r="H3036" t="s">
        <v>1932</v>
      </c>
      <c r="I3036" t="s">
        <v>2630</v>
      </c>
      <c r="J3036" s="66">
        <v>590</v>
      </c>
      <c r="K3036" s="66">
        <v>590</v>
      </c>
      <c r="L3036" s="66">
        <v>590</v>
      </c>
      <c r="M3036" s="66">
        <v>590</v>
      </c>
      <c r="N3036" s="66">
        <f>VLOOKUP(A3036,GIS!A:C,3,0)</f>
        <v>590</v>
      </c>
      <c r="O3036" s="66" t="str">
        <f t="shared" si="592"/>
        <v/>
      </c>
      <c r="P3036" s="66" t="str">
        <f t="shared" si="590"/>
        <v/>
      </c>
      <c r="Q3036" s="66">
        <f t="shared" si="593"/>
        <v>590</v>
      </c>
      <c r="R3036" s="66">
        <f t="shared" si="594"/>
        <v>590</v>
      </c>
      <c r="S3036" s="66">
        <f>Q3036-U3036-SUMIFS(条件付き不可!X:X,条件付き不可!E:E,D3036)</f>
        <v>590</v>
      </c>
      <c r="T3036" s="66">
        <f t="shared" si="591"/>
        <v>590</v>
      </c>
      <c r="U3036" s="66">
        <f>IF(COUNTIFS(条件付き不可!$E:$E,$D3036,条件付き不可!$C:$C,条件付き不可!$V$3)&gt;0,Q3036,SUMIFS(条件付き不可!$L:$L,条件付き不可!$E:$E,$D3036,条件付き不可!$C:$C,U$1))</f>
        <v>0</v>
      </c>
      <c r="V3036" s="66">
        <f>IF(COUNTIFS(条件付き不可!$E:$E,$D3036,条件付き不可!$C:$C,条件付き不可!$V$5)&gt;0,Q3036,IFERROR(VLOOKUP(D3036,条件付き不可!E:Y,21,0),0))</f>
        <v>0</v>
      </c>
    </row>
    <row r="3037" spans="1:22">
      <c r="A3037" s="53" t="str">
        <f t="shared" si="595"/>
        <v>089048</v>
      </c>
      <c r="B3037" s="53">
        <v>41</v>
      </c>
      <c r="C3037">
        <v>3036</v>
      </c>
      <c r="D3037">
        <v>89048</v>
      </c>
      <c r="E3037" t="s">
        <v>3049</v>
      </c>
      <c r="F3037" t="s">
        <v>2166</v>
      </c>
      <c r="G3037" t="str">
        <f>VLOOKUP(A3037,GIS!A:B,2,0)</f>
        <v>南逆井２</v>
      </c>
      <c r="H3037" t="s">
        <v>1932</v>
      </c>
      <c r="I3037" t="s">
        <v>2630</v>
      </c>
      <c r="J3037" s="66">
        <v>510</v>
      </c>
      <c r="K3037" s="66">
        <v>510</v>
      </c>
      <c r="L3037" s="66">
        <v>510</v>
      </c>
      <c r="M3037" s="66">
        <v>510</v>
      </c>
      <c r="N3037" s="66">
        <f>VLOOKUP(A3037,GIS!A:C,3,0)</f>
        <v>510</v>
      </c>
      <c r="O3037" s="66" t="str">
        <f t="shared" si="592"/>
        <v/>
      </c>
      <c r="P3037" s="66" t="str">
        <f t="shared" si="590"/>
        <v/>
      </c>
      <c r="Q3037" s="66">
        <f t="shared" si="593"/>
        <v>510</v>
      </c>
      <c r="R3037" s="66">
        <f t="shared" si="594"/>
        <v>510</v>
      </c>
      <c r="S3037" s="66">
        <f>Q3037-U3037-SUMIFS(条件付き不可!X:X,条件付き不可!E:E,D3037)</f>
        <v>510</v>
      </c>
      <c r="T3037" s="66">
        <f t="shared" si="591"/>
        <v>510</v>
      </c>
      <c r="U3037" s="66">
        <f>IF(COUNTIFS(条件付き不可!$E:$E,$D3037,条件付き不可!$C:$C,条件付き不可!$V$3)&gt;0,Q3037,SUMIFS(条件付き不可!$L:$L,条件付き不可!$E:$E,$D3037,条件付き不可!$C:$C,U$1))</f>
        <v>0</v>
      </c>
      <c r="V3037" s="66">
        <f>IF(COUNTIFS(条件付き不可!$E:$E,$D3037,条件付き不可!$C:$C,条件付き不可!$V$5)&gt;0,Q3037,IFERROR(VLOOKUP(D3037,条件付き不可!E:Y,21,0),0))</f>
        <v>0</v>
      </c>
    </row>
    <row r="3038" spans="1:22">
      <c r="A3038" s="53" t="str">
        <f t="shared" si="595"/>
        <v>089049</v>
      </c>
      <c r="B3038" s="53">
        <v>41</v>
      </c>
      <c r="C3038">
        <v>3037</v>
      </c>
      <c r="D3038">
        <v>89049</v>
      </c>
      <c r="E3038" t="s">
        <v>3049</v>
      </c>
      <c r="F3038" t="s">
        <v>2166</v>
      </c>
      <c r="G3038" t="str">
        <f>VLOOKUP(A3038,GIS!A:B,2,0)</f>
        <v>南逆井３</v>
      </c>
      <c r="H3038" t="s">
        <v>1932</v>
      </c>
      <c r="I3038" t="s">
        <v>2630</v>
      </c>
      <c r="J3038" s="66">
        <v>525</v>
      </c>
      <c r="K3038" s="66">
        <v>525</v>
      </c>
      <c r="L3038" s="66">
        <v>525</v>
      </c>
      <c r="M3038" s="66">
        <v>525</v>
      </c>
      <c r="N3038" s="66">
        <f>VLOOKUP(A3038,GIS!A:C,3,0)</f>
        <v>525</v>
      </c>
      <c r="O3038" s="66" t="str">
        <f t="shared" si="592"/>
        <v/>
      </c>
      <c r="P3038" s="66" t="str">
        <f t="shared" si="590"/>
        <v/>
      </c>
      <c r="Q3038" s="66">
        <f t="shared" si="593"/>
        <v>525</v>
      </c>
      <c r="R3038" s="66">
        <f t="shared" si="594"/>
        <v>525</v>
      </c>
      <c r="S3038" s="66">
        <f>Q3038-U3038-SUMIFS(条件付き不可!X:X,条件付き不可!E:E,D3038)</f>
        <v>525</v>
      </c>
      <c r="T3038" s="66">
        <f t="shared" si="591"/>
        <v>525</v>
      </c>
      <c r="U3038" s="66">
        <f>IF(COUNTIFS(条件付き不可!$E:$E,$D3038,条件付き不可!$C:$C,条件付き不可!$V$3)&gt;0,Q3038,SUMIFS(条件付き不可!$L:$L,条件付き不可!$E:$E,$D3038,条件付き不可!$C:$C,U$1))</f>
        <v>0</v>
      </c>
      <c r="V3038" s="66">
        <f>IF(COUNTIFS(条件付き不可!$E:$E,$D3038,条件付き不可!$C:$C,条件付き不可!$V$5)&gt;0,Q3038,IFERROR(VLOOKUP(D3038,条件付き不可!E:Y,21,0),0))</f>
        <v>0</v>
      </c>
    </row>
    <row r="3039" spans="1:22">
      <c r="A3039" s="53" t="str">
        <f t="shared" si="595"/>
        <v>089050</v>
      </c>
      <c r="B3039" s="53">
        <v>41</v>
      </c>
      <c r="C3039">
        <v>3038</v>
      </c>
      <c r="D3039">
        <v>89050</v>
      </c>
      <c r="E3039" t="s">
        <v>3049</v>
      </c>
      <c r="F3039" t="s">
        <v>2166</v>
      </c>
      <c r="G3039" t="str">
        <f>VLOOKUP(A3039,GIS!A:B,2,0)</f>
        <v>南逆井４</v>
      </c>
      <c r="H3039" t="s">
        <v>1932</v>
      </c>
      <c r="I3039" t="s">
        <v>2630</v>
      </c>
      <c r="J3039" s="66">
        <v>750</v>
      </c>
      <c r="K3039" s="66">
        <v>750</v>
      </c>
      <c r="L3039" s="66">
        <v>750</v>
      </c>
      <c r="M3039" s="66">
        <v>750</v>
      </c>
      <c r="N3039" s="66">
        <f>VLOOKUP(A3039,GIS!A:C,3,0)</f>
        <v>750</v>
      </c>
      <c r="O3039" s="66" t="str">
        <f t="shared" si="592"/>
        <v/>
      </c>
      <c r="P3039" s="66" t="str">
        <f t="shared" si="590"/>
        <v/>
      </c>
      <c r="Q3039" s="66">
        <f t="shared" si="593"/>
        <v>750</v>
      </c>
      <c r="R3039" s="66">
        <f t="shared" si="594"/>
        <v>750</v>
      </c>
      <c r="S3039" s="66">
        <f>Q3039-U3039-SUMIFS(条件付き不可!X:X,条件付き不可!E:E,D3039)</f>
        <v>750</v>
      </c>
      <c r="T3039" s="66">
        <f t="shared" si="591"/>
        <v>750</v>
      </c>
      <c r="U3039" s="66">
        <f>IF(COUNTIFS(条件付き不可!$E:$E,$D3039,条件付き不可!$C:$C,条件付き不可!$V$3)&gt;0,Q3039,SUMIFS(条件付き不可!$L:$L,条件付き不可!$E:$E,$D3039,条件付き不可!$C:$C,U$1))</f>
        <v>0</v>
      </c>
      <c r="V3039" s="66">
        <f>IF(COUNTIFS(条件付き不可!$E:$E,$D3039,条件付き不可!$C:$C,条件付き不可!$V$5)&gt;0,Q3039,IFERROR(VLOOKUP(D3039,条件付き不可!E:Y,21,0),0))</f>
        <v>0</v>
      </c>
    </row>
    <row r="3040" spans="1:22">
      <c r="A3040" s="53" t="str">
        <f t="shared" si="595"/>
        <v>089051</v>
      </c>
      <c r="B3040" s="53">
        <v>41</v>
      </c>
      <c r="C3040">
        <v>3039</v>
      </c>
      <c r="D3040">
        <v>89051</v>
      </c>
      <c r="E3040" t="s">
        <v>3049</v>
      </c>
      <c r="F3040" t="s">
        <v>2166</v>
      </c>
      <c r="G3040" t="str">
        <f>VLOOKUP(A3040,GIS!A:B,2,0)</f>
        <v>南逆井５</v>
      </c>
      <c r="H3040" t="s">
        <v>1932</v>
      </c>
      <c r="I3040" t="s">
        <v>2630</v>
      </c>
      <c r="J3040" s="66">
        <v>205</v>
      </c>
      <c r="K3040" s="66">
        <v>205</v>
      </c>
      <c r="L3040" s="66">
        <v>205</v>
      </c>
      <c r="M3040" s="66">
        <v>205</v>
      </c>
      <c r="N3040" s="66">
        <f>VLOOKUP(A3040,GIS!A:C,3,0)</f>
        <v>205</v>
      </c>
      <c r="O3040" s="66" t="str">
        <f t="shared" si="592"/>
        <v/>
      </c>
      <c r="P3040" s="66" t="str">
        <f t="shared" si="590"/>
        <v/>
      </c>
      <c r="Q3040" s="66">
        <f t="shared" si="593"/>
        <v>205</v>
      </c>
      <c r="R3040" s="66">
        <f t="shared" si="594"/>
        <v>205</v>
      </c>
      <c r="S3040" s="66">
        <f>Q3040-U3040-SUMIFS(条件付き不可!X:X,条件付き不可!E:E,D3040)</f>
        <v>205</v>
      </c>
      <c r="T3040" s="66">
        <f t="shared" si="591"/>
        <v>205</v>
      </c>
      <c r="U3040" s="66">
        <f>IF(COUNTIFS(条件付き不可!$E:$E,$D3040,条件付き不可!$C:$C,条件付き不可!$V$3)&gt;0,Q3040,SUMIFS(条件付き不可!$L:$L,条件付き不可!$E:$E,$D3040,条件付き不可!$C:$C,U$1))</f>
        <v>0</v>
      </c>
      <c r="V3040" s="66">
        <f>IF(COUNTIFS(条件付き不可!$E:$E,$D3040,条件付き不可!$C:$C,条件付き不可!$V$5)&gt;0,Q3040,IFERROR(VLOOKUP(D3040,条件付き不可!E:Y,21,0),0))</f>
        <v>0</v>
      </c>
    </row>
    <row r="3041" spans="1:22">
      <c r="A3041" s="53" t="str">
        <f t="shared" si="595"/>
        <v>089052</v>
      </c>
      <c r="B3041" s="53">
        <v>41</v>
      </c>
      <c r="C3041">
        <v>3040</v>
      </c>
      <c r="D3041">
        <v>89052</v>
      </c>
      <c r="E3041" t="s">
        <v>3049</v>
      </c>
      <c r="F3041" t="s">
        <v>2166</v>
      </c>
      <c r="G3041" t="str">
        <f>VLOOKUP(A3041,GIS!A:B,2,0)</f>
        <v>南逆井６</v>
      </c>
      <c r="H3041" t="s">
        <v>1932</v>
      </c>
      <c r="I3041" t="s">
        <v>2630</v>
      </c>
      <c r="J3041" s="66">
        <v>540</v>
      </c>
      <c r="K3041" s="66">
        <v>540</v>
      </c>
      <c r="L3041" s="66">
        <v>540</v>
      </c>
      <c r="M3041" s="66">
        <v>540</v>
      </c>
      <c r="N3041" s="66">
        <f>VLOOKUP(A3041,GIS!A:C,3,0)</f>
        <v>540</v>
      </c>
      <c r="O3041" s="66" t="str">
        <f t="shared" si="592"/>
        <v/>
      </c>
      <c r="P3041" s="66" t="str">
        <f t="shared" si="590"/>
        <v/>
      </c>
      <c r="Q3041" s="66">
        <f t="shared" si="593"/>
        <v>540</v>
      </c>
      <c r="R3041" s="66">
        <f t="shared" si="594"/>
        <v>540</v>
      </c>
      <c r="S3041" s="66">
        <f>Q3041-U3041-SUMIFS(条件付き不可!X:X,条件付き不可!E:E,D3041)</f>
        <v>540</v>
      </c>
      <c r="T3041" s="66">
        <f t="shared" si="591"/>
        <v>540</v>
      </c>
      <c r="U3041" s="66">
        <f>IF(COUNTIFS(条件付き不可!$E:$E,$D3041,条件付き不可!$C:$C,条件付き不可!$V$3)&gt;0,Q3041,SUMIFS(条件付き不可!$L:$L,条件付き不可!$E:$E,$D3041,条件付き不可!$C:$C,U$1))</f>
        <v>0</v>
      </c>
      <c r="V3041" s="66">
        <f>IF(COUNTIFS(条件付き不可!$E:$E,$D3041,条件付き不可!$C:$C,条件付き不可!$V$5)&gt;0,Q3041,IFERROR(VLOOKUP(D3041,条件付き不可!E:Y,21,0),0))</f>
        <v>0</v>
      </c>
    </row>
    <row r="3042" spans="1:22">
      <c r="A3042" s="53" t="str">
        <f t="shared" si="595"/>
        <v>089053</v>
      </c>
      <c r="B3042" s="53">
        <v>41</v>
      </c>
      <c r="C3042">
        <v>3041</v>
      </c>
      <c r="D3042">
        <v>89053</v>
      </c>
      <c r="E3042" t="s">
        <v>3049</v>
      </c>
      <c r="F3042" t="s">
        <v>2166</v>
      </c>
      <c r="G3042" t="str">
        <f>VLOOKUP(A3042,GIS!A:B,2,0)</f>
        <v>南逆井７</v>
      </c>
      <c r="H3042" t="s">
        <v>1932</v>
      </c>
      <c r="I3042" t="s">
        <v>2630</v>
      </c>
      <c r="J3042" s="66">
        <v>385</v>
      </c>
      <c r="K3042" s="66">
        <v>385</v>
      </c>
      <c r="L3042" s="66">
        <v>385</v>
      </c>
      <c r="M3042" s="66">
        <v>385</v>
      </c>
      <c r="N3042" s="66">
        <f>VLOOKUP(A3042,GIS!A:C,3,0)</f>
        <v>385</v>
      </c>
      <c r="O3042" s="66" t="str">
        <f t="shared" si="592"/>
        <v/>
      </c>
      <c r="P3042" s="66" t="str">
        <f t="shared" si="590"/>
        <v/>
      </c>
      <c r="Q3042" s="66">
        <f t="shared" si="593"/>
        <v>385</v>
      </c>
      <c r="R3042" s="66">
        <f t="shared" si="594"/>
        <v>385</v>
      </c>
      <c r="S3042" s="66">
        <f>Q3042-U3042-SUMIFS(条件付き不可!X:X,条件付き不可!E:E,D3042)</f>
        <v>385</v>
      </c>
      <c r="T3042" s="66">
        <f t="shared" si="591"/>
        <v>385</v>
      </c>
      <c r="U3042" s="66">
        <f>IF(COUNTIFS(条件付き不可!$E:$E,$D3042,条件付き不可!$C:$C,条件付き不可!$V$3)&gt;0,Q3042,SUMIFS(条件付き不可!$L:$L,条件付き不可!$E:$E,$D3042,条件付き不可!$C:$C,U$1))</f>
        <v>0</v>
      </c>
      <c r="V3042" s="66">
        <f>IF(COUNTIFS(条件付き不可!$E:$E,$D3042,条件付き不可!$C:$C,条件付き不可!$V$5)&gt;0,Q3042,IFERROR(VLOOKUP(D3042,条件付き不可!E:Y,21,0),0))</f>
        <v>0</v>
      </c>
    </row>
    <row r="3043" spans="1:22">
      <c r="A3043" s="53" t="str">
        <f t="shared" si="595"/>
        <v>089054</v>
      </c>
      <c r="B3043" s="53">
        <v>41</v>
      </c>
      <c r="C3043">
        <v>3042</v>
      </c>
      <c r="D3043">
        <v>89054</v>
      </c>
      <c r="E3043" t="s">
        <v>3049</v>
      </c>
      <c r="F3043" t="s">
        <v>2174</v>
      </c>
      <c r="G3043" t="str">
        <f>VLOOKUP(A3043,GIS!A:B,2,0)</f>
        <v>新逆井１・２</v>
      </c>
      <c r="H3043" t="s">
        <v>1932</v>
      </c>
      <c r="I3043" t="s">
        <v>2630</v>
      </c>
      <c r="J3043" s="66">
        <v>890</v>
      </c>
      <c r="K3043" s="66">
        <v>890</v>
      </c>
      <c r="L3043" s="66">
        <v>890</v>
      </c>
      <c r="M3043" s="66">
        <v>890</v>
      </c>
      <c r="N3043" s="66">
        <f>VLOOKUP(A3043,GIS!A:C,3,0)</f>
        <v>890</v>
      </c>
      <c r="O3043" s="66" t="str">
        <f t="shared" si="592"/>
        <v/>
      </c>
      <c r="P3043" s="66" t="str">
        <f t="shared" si="590"/>
        <v/>
      </c>
      <c r="Q3043" s="66">
        <f t="shared" si="593"/>
        <v>890</v>
      </c>
      <c r="R3043" s="66">
        <f t="shared" si="594"/>
        <v>890</v>
      </c>
      <c r="S3043" s="66">
        <f>Q3043-U3043-SUMIFS(条件付き不可!X:X,条件付き不可!E:E,D3043)</f>
        <v>890</v>
      </c>
      <c r="T3043" s="66">
        <f t="shared" si="591"/>
        <v>890</v>
      </c>
      <c r="U3043" s="66">
        <f>IF(COUNTIFS(条件付き不可!$E:$E,$D3043,条件付き不可!$C:$C,条件付き不可!$V$3)&gt;0,Q3043,SUMIFS(条件付き不可!$L:$L,条件付き不可!$E:$E,$D3043,条件付き不可!$C:$C,U$1))</f>
        <v>0</v>
      </c>
      <c r="V3043" s="66">
        <f>IF(COUNTIFS(条件付き不可!$E:$E,$D3043,条件付き不可!$C:$C,条件付き不可!$V$5)&gt;0,Q3043,IFERROR(VLOOKUP(D3043,条件付き不可!E:Y,21,0),0))</f>
        <v>0</v>
      </c>
    </row>
    <row r="3044" spans="1:22">
      <c r="A3044" s="53" t="str">
        <f t="shared" si="595"/>
        <v>089055</v>
      </c>
      <c r="B3044" s="53">
        <v>41</v>
      </c>
      <c r="C3044">
        <v>3043</v>
      </c>
      <c r="D3044">
        <v>89055</v>
      </c>
      <c r="E3044" t="s">
        <v>3049</v>
      </c>
      <c r="F3044" t="s">
        <v>2174</v>
      </c>
      <c r="G3044" t="str">
        <f>VLOOKUP(A3044,GIS!A:B,2,0)</f>
        <v>東逆井１</v>
      </c>
      <c r="H3044" t="s">
        <v>1932</v>
      </c>
      <c r="I3044" t="s">
        <v>2630</v>
      </c>
      <c r="J3044" s="66">
        <v>435</v>
      </c>
      <c r="K3044" s="66">
        <v>435</v>
      </c>
      <c r="L3044" s="66">
        <v>435</v>
      </c>
      <c r="M3044" s="66">
        <v>435</v>
      </c>
      <c r="N3044" s="66">
        <f>VLOOKUP(A3044,GIS!A:C,3,0)</f>
        <v>435</v>
      </c>
      <c r="O3044" s="66" t="str">
        <f t="shared" si="592"/>
        <v/>
      </c>
      <c r="P3044" s="66" t="str">
        <f t="shared" si="590"/>
        <v/>
      </c>
      <c r="Q3044" s="66">
        <f t="shared" si="593"/>
        <v>435</v>
      </c>
      <c r="R3044" s="66">
        <f t="shared" si="594"/>
        <v>435</v>
      </c>
      <c r="S3044" s="66">
        <f>Q3044-U3044-SUMIFS(条件付き不可!X:X,条件付き不可!E:E,D3044)</f>
        <v>435</v>
      </c>
      <c r="T3044" s="66">
        <f t="shared" si="591"/>
        <v>435</v>
      </c>
      <c r="U3044" s="66">
        <f>IF(COUNTIFS(条件付き不可!$E:$E,$D3044,条件付き不可!$C:$C,条件付き不可!$V$3)&gt;0,Q3044,SUMIFS(条件付き不可!$L:$L,条件付き不可!$E:$E,$D3044,条件付き不可!$C:$C,U$1))</f>
        <v>0</v>
      </c>
      <c r="V3044" s="66">
        <f>IF(COUNTIFS(条件付き不可!$E:$E,$D3044,条件付き不可!$C:$C,条件付き不可!$V$5)&gt;0,Q3044,IFERROR(VLOOKUP(D3044,条件付き不可!E:Y,21,0),0))</f>
        <v>0</v>
      </c>
    </row>
    <row r="3045" spans="1:22">
      <c r="A3045" s="53" t="str">
        <f t="shared" si="595"/>
        <v>089056</v>
      </c>
      <c r="B3045" s="53">
        <v>41</v>
      </c>
      <c r="C3045">
        <v>3044</v>
      </c>
      <c r="D3045">
        <v>89056</v>
      </c>
      <c r="E3045" t="s">
        <v>3049</v>
      </c>
      <c r="F3045" t="s">
        <v>2177</v>
      </c>
      <c r="G3045" t="str">
        <f>VLOOKUP(A3045,GIS!A:B,2,0)</f>
        <v>大井</v>
      </c>
      <c r="H3045" t="s">
        <v>1932</v>
      </c>
      <c r="I3045" t="s">
        <v>2630</v>
      </c>
      <c r="J3045" s="66">
        <v>510</v>
      </c>
      <c r="K3045" s="66">
        <v>510</v>
      </c>
      <c r="L3045" s="66">
        <v>510</v>
      </c>
      <c r="M3045" s="66">
        <v>510</v>
      </c>
      <c r="N3045" s="66">
        <f>VLOOKUP(A3045,GIS!A:C,3,0)</f>
        <v>510</v>
      </c>
      <c r="O3045" s="66" t="str">
        <f t="shared" si="592"/>
        <v/>
      </c>
      <c r="P3045" s="66" t="str">
        <f t="shared" si="590"/>
        <v/>
      </c>
      <c r="Q3045" s="66">
        <f t="shared" si="593"/>
        <v>510</v>
      </c>
      <c r="R3045" s="66">
        <f t="shared" si="594"/>
        <v>510</v>
      </c>
      <c r="S3045" s="66">
        <f>Q3045-U3045-SUMIFS(条件付き不可!X:X,条件付き不可!E:E,D3045)</f>
        <v>510</v>
      </c>
      <c r="T3045" s="66">
        <f t="shared" si="591"/>
        <v>510</v>
      </c>
      <c r="U3045" s="66">
        <f>IF(COUNTIFS(条件付き不可!$E:$E,$D3045,条件付き不可!$C:$C,条件付き不可!$V$3)&gt;0,Q3045,SUMIFS(条件付き不可!$L:$L,条件付き不可!$E:$E,$D3045,条件付き不可!$C:$C,U$1))</f>
        <v>0</v>
      </c>
      <c r="V3045" s="66">
        <f>IF(COUNTIFS(条件付き不可!$E:$E,$D3045,条件付き不可!$C:$C,条件付き不可!$V$5)&gt;0,Q3045,IFERROR(VLOOKUP(D3045,条件付き不可!E:Y,21,0),0))</f>
        <v>0</v>
      </c>
    </row>
    <row r="3046" spans="1:22">
      <c r="A3046" s="53" t="str">
        <f t="shared" si="595"/>
        <v>089057</v>
      </c>
      <c r="B3046" s="53">
        <v>41</v>
      </c>
      <c r="C3046">
        <v>3045</v>
      </c>
      <c r="D3046">
        <v>89057</v>
      </c>
      <c r="E3046" t="s">
        <v>3049</v>
      </c>
      <c r="F3046" t="s">
        <v>2177</v>
      </c>
      <c r="G3046" t="str">
        <f>VLOOKUP(A3046,GIS!A:B,2,0)</f>
        <v>大津ヶ丘１　沼南支所</v>
      </c>
      <c r="H3046" t="s">
        <v>1932</v>
      </c>
      <c r="I3046" t="s">
        <v>2630</v>
      </c>
      <c r="J3046" s="66">
        <v>380</v>
      </c>
      <c r="K3046" s="66">
        <v>380</v>
      </c>
      <c r="L3046" s="66">
        <v>380</v>
      </c>
      <c r="M3046" s="66">
        <v>380</v>
      </c>
      <c r="N3046" s="66">
        <f>VLOOKUP(A3046,GIS!A:C,3,0)</f>
        <v>380</v>
      </c>
      <c r="O3046" s="66" t="str">
        <f t="shared" si="592"/>
        <v/>
      </c>
      <c r="P3046" s="66" t="str">
        <f t="shared" si="590"/>
        <v/>
      </c>
      <c r="Q3046" s="66">
        <f t="shared" si="593"/>
        <v>380</v>
      </c>
      <c r="R3046" s="66">
        <f t="shared" si="594"/>
        <v>380</v>
      </c>
      <c r="S3046" s="66">
        <f>Q3046-U3046-SUMIFS(条件付き不可!X:X,条件付き不可!E:E,D3046)</f>
        <v>380</v>
      </c>
      <c r="T3046" s="66">
        <f t="shared" si="591"/>
        <v>380</v>
      </c>
      <c r="U3046" s="66">
        <f>IF(COUNTIFS(条件付き不可!$E:$E,$D3046,条件付き不可!$C:$C,条件付き不可!$V$3)&gt;0,Q3046,SUMIFS(条件付き不可!$L:$L,条件付き不可!$E:$E,$D3046,条件付き不可!$C:$C,U$1))</f>
        <v>0</v>
      </c>
      <c r="V3046" s="66">
        <f>IF(COUNTIFS(条件付き不可!$E:$E,$D3046,条件付き不可!$C:$C,条件付き不可!$V$5)&gt;0,Q3046,IFERROR(VLOOKUP(D3046,条件付き不可!E:Y,21,0),0))</f>
        <v>0</v>
      </c>
    </row>
    <row r="3047" spans="1:22">
      <c r="A3047" s="53" t="str">
        <f t="shared" si="595"/>
        <v>089058</v>
      </c>
      <c r="B3047" s="53">
        <v>41</v>
      </c>
      <c r="C3047">
        <v>3046</v>
      </c>
      <c r="D3047">
        <v>89058</v>
      </c>
      <c r="E3047" t="s">
        <v>3049</v>
      </c>
      <c r="F3047" t="s">
        <v>2177</v>
      </c>
      <c r="G3047" t="str">
        <f>VLOOKUP(A3047,GIS!A:B,2,0)</f>
        <v>大津ヶ丘２</v>
      </c>
      <c r="H3047" t="s">
        <v>1932</v>
      </c>
      <c r="I3047" t="s">
        <v>2630</v>
      </c>
      <c r="J3047" s="66">
        <v>610</v>
      </c>
      <c r="K3047" s="66">
        <v>610</v>
      </c>
      <c r="L3047" s="66">
        <v>610</v>
      </c>
      <c r="M3047" s="66">
        <v>610</v>
      </c>
      <c r="N3047" s="66">
        <f>VLOOKUP(A3047,GIS!A:C,3,0)</f>
        <v>610</v>
      </c>
      <c r="O3047" s="66" t="str">
        <f t="shared" si="592"/>
        <v/>
      </c>
      <c r="P3047" s="66" t="str">
        <f t="shared" si="590"/>
        <v/>
      </c>
      <c r="Q3047" s="66">
        <f t="shared" si="593"/>
        <v>610</v>
      </c>
      <c r="R3047" s="66">
        <f t="shared" si="594"/>
        <v>610</v>
      </c>
      <c r="S3047" s="66">
        <f>Q3047-U3047-SUMIFS(条件付き不可!X:X,条件付き不可!E:E,D3047)</f>
        <v>610</v>
      </c>
      <c r="T3047" s="66">
        <f t="shared" si="591"/>
        <v>610</v>
      </c>
      <c r="U3047" s="66">
        <f>IF(COUNTIFS(条件付き不可!$E:$E,$D3047,条件付き不可!$C:$C,条件付き不可!$V$3)&gt;0,Q3047,SUMIFS(条件付き不可!$L:$L,条件付き不可!$E:$E,$D3047,条件付き不可!$C:$C,U$1))</f>
        <v>0</v>
      </c>
      <c r="V3047" s="66">
        <f>IF(COUNTIFS(条件付き不可!$E:$E,$D3047,条件付き不可!$C:$C,条件付き不可!$V$5)&gt;0,Q3047,IFERROR(VLOOKUP(D3047,条件付き不可!E:Y,21,0),0))</f>
        <v>0</v>
      </c>
    </row>
    <row r="3048" spans="1:22">
      <c r="A3048" s="53" t="str">
        <f t="shared" si="595"/>
        <v>089059</v>
      </c>
      <c r="B3048" s="53">
        <v>41</v>
      </c>
      <c r="C3048">
        <v>3047</v>
      </c>
      <c r="D3048">
        <v>89059</v>
      </c>
      <c r="E3048" t="s">
        <v>3049</v>
      </c>
      <c r="F3048" t="s">
        <v>2177</v>
      </c>
      <c r="G3048" t="str">
        <f>VLOOKUP(A3048,GIS!A:B,2,0)</f>
        <v>大津ヶ丘３Ａ</v>
      </c>
      <c r="H3048" t="s">
        <v>1932</v>
      </c>
      <c r="I3048" t="s">
        <v>2630</v>
      </c>
      <c r="J3048" s="66">
        <v>640</v>
      </c>
      <c r="K3048" s="66">
        <v>640</v>
      </c>
      <c r="L3048" s="66">
        <v>640</v>
      </c>
      <c r="M3048" s="66">
        <v>640</v>
      </c>
      <c r="N3048" s="66">
        <f>VLOOKUP(A3048,GIS!A:C,3,0)</f>
        <v>640</v>
      </c>
      <c r="O3048" s="66" t="str">
        <f t="shared" si="592"/>
        <v/>
      </c>
      <c r="P3048" s="66" t="str">
        <f t="shared" si="590"/>
        <v/>
      </c>
      <c r="Q3048" s="66">
        <f t="shared" si="593"/>
        <v>640</v>
      </c>
      <c r="R3048" s="66">
        <f t="shared" si="594"/>
        <v>640</v>
      </c>
      <c r="S3048" s="66">
        <f>Q3048-U3048-SUMIFS(条件付き不可!X:X,条件付き不可!E:E,D3048)</f>
        <v>640</v>
      </c>
      <c r="T3048" s="66">
        <f t="shared" si="591"/>
        <v>640</v>
      </c>
      <c r="U3048" s="66">
        <f>IF(COUNTIFS(条件付き不可!$E:$E,$D3048,条件付き不可!$C:$C,条件付き不可!$V$3)&gt;0,Q3048,SUMIFS(条件付き不可!$L:$L,条件付き不可!$E:$E,$D3048,条件付き不可!$C:$C,U$1))</f>
        <v>0</v>
      </c>
      <c r="V3048" s="66">
        <f>IF(COUNTIFS(条件付き不可!$E:$E,$D3048,条件付き不可!$C:$C,条件付き不可!$V$5)&gt;0,Q3048,IFERROR(VLOOKUP(D3048,条件付き不可!E:Y,21,0),0))</f>
        <v>0</v>
      </c>
    </row>
    <row r="3049" spans="1:22">
      <c r="A3049" s="53" t="str">
        <f t="shared" si="595"/>
        <v>089060</v>
      </c>
      <c r="B3049" s="53">
        <v>41</v>
      </c>
      <c r="C3049">
        <v>3048</v>
      </c>
      <c r="D3049">
        <v>89060</v>
      </c>
      <c r="E3049" t="s">
        <v>3049</v>
      </c>
      <c r="F3049" t="s">
        <v>2177</v>
      </c>
      <c r="G3049" t="str">
        <f>VLOOKUP(A3049,GIS!A:B,2,0)</f>
        <v>大津ヶ丘３Ｂ</v>
      </c>
      <c r="H3049" t="s">
        <v>1932</v>
      </c>
      <c r="I3049" t="s">
        <v>2630</v>
      </c>
      <c r="J3049" s="66">
        <v>640</v>
      </c>
      <c r="K3049" s="66">
        <v>640</v>
      </c>
      <c r="L3049" s="66">
        <v>640</v>
      </c>
      <c r="M3049" s="66">
        <v>640</v>
      </c>
      <c r="N3049" s="66">
        <f>VLOOKUP(A3049,GIS!A:C,3,0)</f>
        <v>640</v>
      </c>
      <c r="O3049" s="66" t="str">
        <f t="shared" si="592"/>
        <v/>
      </c>
      <c r="P3049" s="66" t="str">
        <f t="shared" si="590"/>
        <v/>
      </c>
      <c r="Q3049" s="66">
        <f t="shared" si="593"/>
        <v>640</v>
      </c>
      <c r="R3049" s="66">
        <f t="shared" si="594"/>
        <v>640</v>
      </c>
      <c r="S3049" s="66">
        <f>Q3049-U3049-SUMIFS(条件付き不可!X:X,条件付き不可!E:E,D3049)</f>
        <v>640</v>
      </c>
      <c r="T3049" s="66">
        <f t="shared" si="591"/>
        <v>640</v>
      </c>
      <c r="U3049" s="66">
        <f>IF(COUNTIFS(条件付き不可!$E:$E,$D3049,条件付き不可!$C:$C,条件付き不可!$V$3)&gt;0,Q3049,SUMIFS(条件付き不可!$L:$L,条件付き不可!$E:$E,$D3049,条件付き不可!$C:$C,U$1))</f>
        <v>0</v>
      </c>
      <c r="V3049" s="66">
        <f>IF(COUNTIFS(条件付き不可!$E:$E,$D3049,条件付き不可!$C:$C,条件付き不可!$V$5)&gt;0,Q3049,IFERROR(VLOOKUP(D3049,条件付き不可!E:Y,21,0),0))</f>
        <v>0</v>
      </c>
    </row>
    <row r="3050" spans="1:22">
      <c r="A3050" s="53" t="str">
        <f t="shared" si="595"/>
        <v>089061</v>
      </c>
      <c r="B3050" s="53">
        <v>41</v>
      </c>
      <c r="C3050">
        <v>3049</v>
      </c>
      <c r="D3050">
        <v>89061</v>
      </c>
      <c r="E3050" t="s">
        <v>3049</v>
      </c>
      <c r="F3050" t="s">
        <v>2177</v>
      </c>
      <c r="G3050" t="str">
        <f>VLOOKUP(A3050,GIS!A:B,2,0)</f>
        <v>大津ヶ丘４A</v>
      </c>
      <c r="H3050" t="s">
        <v>1932</v>
      </c>
      <c r="I3050" t="s">
        <v>2630</v>
      </c>
      <c r="J3050" s="66">
        <v>590</v>
      </c>
      <c r="K3050" s="66">
        <v>590</v>
      </c>
      <c r="L3050" s="66">
        <v>590</v>
      </c>
      <c r="M3050" s="66">
        <v>590</v>
      </c>
      <c r="N3050" s="66">
        <f>VLOOKUP(A3050,GIS!A:C,3,0)</f>
        <v>590</v>
      </c>
      <c r="O3050" s="66" t="str">
        <f t="shared" si="592"/>
        <v/>
      </c>
      <c r="P3050" s="66" t="str">
        <f t="shared" si="590"/>
        <v/>
      </c>
      <c r="Q3050" s="66">
        <f t="shared" si="593"/>
        <v>590</v>
      </c>
      <c r="R3050" s="66">
        <f t="shared" si="594"/>
        <v>590</v>
      </c>
      <c r="S3050" s="66">
        <f>Q3050-U3050-SUMIFS(条件付き不可!X:X,条件付き不可!E:E,D3050)</f>
        <v>590</v>
      </c>
      <c r="T3050" s="66">
        <f t="shared" si="591"/>
        <v>590</v>
      </c>
      <c r="U3050" s="66">
        <f>IF(COUNTIFS(条件付き不可!$E:$E,$D3050,条件付き不可!$C:$C,条件付き不可!$V$3)&gt;0,Q3050,SUMIFS(条件付き不可!$L:$L,条件付き不可!$E:$E,$D3050,条件付き不可!$C:$C,U$1))</f>
        <v>0</v>
      </c>
      <c r="V3050" s="66">
        <f>IF(COUNTIFS(条件付き不可!$E:$E,$D3050,条件付き不可!$C:$C,条件付き不可!$V$5)&gt;0,Q3050,IFERROR(VLOOKUP(D3050,条件付き不可!E:Y,21,0),0))</f>
        <v>0</v>
      </c>
    </row>
    <row r="3051" spans="1:22">
      <c r="A3051" s="53" t="str">
        <f t="shared" si="595"/>
        <v>089062</v>
      </c>
      <c r="B3051" s="53">
        <v>41</v>
      </c>
      <c r="C3051">
        <v>3050</v>
      </c>
      <c r="D3051">
        <v>89062</v>
      </c>
      <c r="E3051" t="s">
        <v>3049</v>
      </c>
      <c r="F3051" t="s">
        <v>2177</v>
      </c>
      <c r="G3051" t="str">
        <f>VLOOKUP(A3051,GIS!A:B,2,0)</f>
        <v>大津ヶ丘中学校</v>
      </c>
      <c r="H3051" t="s">
        <v>1932</v>
      </c>
      <c r="I3051" t="s">
        <v>2630</v>
      </c>
      <c r="J3051" s="66">
        <v>580</v>
      </c>
      <c r="K3051" s="66">
        <v>580</v>
      </c>
      <c r="L3051" s="66">
        <v>580</v>
      </c>
      <c r="M3051" s="66">
        <v>580</v>
      </c>
      <c r="N3051" s="66">
        <f>VLOOKUP(A3051,GIS!A:C,3,0)</f>
        <v>580</v>
      </c>
      <c r="O3051" s="66" t="str">
        <f t="shared" si="592"/>
        <v/>
      </c>
      <c r="P3051" s="66" t="str">
        <f t="shared" si="590"/>
        <v/>
      </c>
      <c r="Q3051" s="66">
        <f t="shared" si="593"/>
        <v>580</v>
      </c>
      <c r="R3051" s="66">
        <f t="shared" si="594"/>
        <v>580</v>
      </c>
      <c r="S3051" s="66">
        <f>Q3051-U3051-SUMIFS(条件付き不可!X:X,条件付き不可!E:E,D3051)</f>
        <v>580</v>
      </c>
      <c r="T3051" s="66">
        <f t="shared" si="591"/>
        <v>580</v>
      </c>
      <c r="U3051" s="66">
        <f>IF(COUNTIFS(条件付き不可!$E:$E,$D3051,条件付き不可!$C:$C,条件付き不可!$V$3)&gt;0,Q3051,SUMIFS(条件付き不可!$L:$L,条件付き不可!$E:$E,$D3051,条件付き不可!$C:$C,U$1))</f>
        <v>0</v>
      </c>
      <c r="V3051" s="66">
        <f>IF(COUNTIFS(条件付き不可!$E:$E,$D3051,条件付き不可!$C:$C,条件付き不可!$V$5)&gt;0,Q3051,IFERROR(VLOOKUP(D3051,条件付き不可!E:Y,21,0),0))</f>
        <v>0</v>
      </c>
    </row>
    <row r="3052" spans="1:22">
      <c r="A3052" s="53" t="str">
        <f t="shared" si="595"/>
        <v>089074</v>
      </c>
      <c r="B3052" s="53">
        <v>41</v>
      </c>
      <c r="C3052">
        <v>3051</v>
      </c>
      <c r="D3052">
        <v>89074</v>
      </c>
      <c r="E3052" t="s">
        <v>3049</v>
      </c>
      <c r="F3052" t="s">
        <v>2177</v>
      </c>
      <c r="G3052" t="str">
        <f>VLOOKUP(A3052,GIS!A:B,2,0)</f>
        <v>大津ヶ丘４B</v>
      </c>
      <c r="H3052" t="s">
        <v>1932</v>
      </c>
      <c r="I3052" t="s">
        <v>2630</v>
      </c>
      <c r="J3052" s="66">
        <v>360</v>
      </c>
      <c r="K3052" s="66">
        <v>360</v>
      </c>
      <c r="L3052" s="66">
        <v>360</v>
      </c>
      <c r="M3052" s="66">
        <v>360</v>
      </c>
      <c r="N3052" s="66">
        <f>VLOOKUP(A3052,GIS!A:C,3,0)</f>
        <v>360</v>
      </c>
      <c r="O3052" s="66" t="str">
        <f t="shared" si="592"/>
        <v/>
      </c>
      <c r="P3052" s="66" t="str">
        <f t="shared" si="590"/>
        <v/>
      </c>
      <c r="Q3052" s="66">
        <f t="shared" si="593"/>
        <v>360</v>
      </c>
      <c r="R3052" s="66">
        <f t="shared" si="594"/>
        <v>360</v>
      </c>
      <c r="S3052" s="66">
        <f>Q3052-U3052-SUMIFS(条件付き不可!X:X,条件付き不可!E:E,D3052)</f>
        <v>360</v>
      </c>
      <c r="T3052" s="66">
        <f t="shared" si="591"/>
        <v>360</v>
      </c>
      <c r="U3052" s="66">
        <f>IF(COUNTIFS(条件付き不可!$E:$E,$D3052,条件付き不可!$C:$C,条件付き不可!$V$3)&gt;0,Q3052,SUMIFS(条件付き不可!$L:$L,条件付き不可!$E:$E,$D3052,条件付き不可!$C:$C,U$1))</f>
        <v>0</v>
      </c>
      <c r="V3052" s="66">
        <f>IF(COUNTIFS(条件付き不可!$E:$E,$D3052,条件付き不可!$C:$C,条件付き不可!$V$5)&gt;0,Q3052,IFERROR(VLOOKUP(D3052,条件付き不可!E:Y,21,0),0))</f>
        <v>0</v>
      </c>
    </row>
    <row r="3053" spans="1:22">
      <c r="A3053" s="53" t="str">
        <f t="shared" si="595"/>
        <v>089063</v>
      </c>
      <c r="B3053" s="53">
        <v>41</v>
      </c>
      <c r="C3053">
        <v>3052</v>
      </c>
      <c r="D3053">
        <v>89063</v>
      </c>
      <c r="E3053" t="s">
        <v>3049</v>
      </c>
      <c r="F3053" t="s">
        <v>2185</v>
      </c>
      <c r="G3053" t="str">
        <f>VLOOKUP(A3053,GIS!A:B,2,0)</f>
        <v>塚崎１</v>
      </c>
      <c r="H3053" t="s">
        <v>1932</v>
      </c>
      <c r="I3053" t="s">
        <v>2630</v>
      </c>
      <c r="J3053" s="66">
        <v>345</v>
      </c>
      <c r="K3053" s="66">
        <v>345</v>
      </c>
      <c r="L3053" s="66">
        <v>345</v>
      </c>
      <c r="M3053" s="66">
        <v>345</v>
      </c>
      <c r="N3053" s="66">
        <f>VLOOKUP(A3053,GIS!A:C,3,0)</f>
        <v>345</v>
      </c>
      <c r="O3053" s="66" t="str">
        <f t="shared" si="592"/>
        <v/>
      </c>
      <c r="P3053" s="66" t="str">
        <f t="shared" si="590"/>
        <v/>
      </c>
      <c r="Q3053" s="66">
        <f t="shared" si="593"/>
        <v>345</v>
      </c>
      <c r="R3053" s="66">
        <f t="shared" si="594"/>
        <v>345</v>
      </c>
      <c r="S3053" s="66">
        <f>Q3053-U3053-SUMIFS(条件付き不可!X:X,条件付き不可!E:E,D3053)</f>
        <v>345</v>
      </c>
      <c r="T3053" s="66">
        <f t="shared" si="591"/>
        <v>345</v>
      </c>
      <c r="U3053" s="66">
        <f>IF(COUNTIFS(条件付き不可!$E:$E,$D3053,条件付き不可!$C:$C,条件付き不可!$V$3)&gt;0,Q3053,SUMIFS(条件付き不可!$L:$L,条件付き不可!$E:$E,$D3053,条件付き不可!$C:$C,U$1))</f>
        <v>0</v>
      </c>
      <c r="V3053" s="66">
        <f>IF(COUNTIFS(条件付き不可!$E:$E,$D3053,条件付き不可!$C:$C,条件付き不可!$V$5)&gt;0,Q3053,IFERROR(VLOOKUP(D3053,条件付き不可!E:Y,21,0),0))</f>
        <v>0</v>
      </c>
    </row>
    <row r="3054" spans="1:22">
      <c r="A3054" s="53" t="str">
        <f t="shared" si="595"/>
        <v>089064</v>
      </c>
      <c r="B3054" s="53">
        <v>41</v>
      </c>
      <c r="C3054">
        <v>3053</v>
      </c>
      <c r="D3054">
        <v>89064</v>
      </c>
      <c r="E3054" t="s">
        <v>3049</v>
      </c>
      <c r="F3054" t="s">
        <v>2185</v>
      </c>
      <c r="G3054" t="str">
        <f>VLOOKUP(A3054,GIS!A:B,2,0)</f>
        <v>塚崎２</v>
      </c>
      <c r="H3054" t="s">
        <v>1932</v>
      </c>
      <c r="I3054" t="s">
        <v>2630</v>
      </c>
      <c r="J3054" s="66">
        <v>520</v>
      </c>
      <c r="K3054" s="66">
        <v>520</v>
      </c>
      <c r="L3054" s="66">
        <v>520</v>
      </c>
      <c r="M3054" s="66">
        <v>520</v>
      </c>
      <c r="N3054" s="66">
        <f>VLOOKUP(A3054,GIS!A:C,3,0)</f>
        <v>520</v>
      </c>
      <c r="O3054" s="66" t="str">
        <f t="shared" si="592"/>
        <v/>
      </c>
      <c r="P3054" s="66" t="str">
        <f t="shared" si="590"/>
        <v/>
      </c>
      <c r="Q3054" s="66">
        <f t="shared" si="593"/>
        <v>520</v>
      </c>
      <c r="R3054" s="66">
        <f t="shared" si="594"/>
        <v>520</v>
      </c>
      <c r="S3054" s="66">
        <f>Q3054-U3054-SUMIFS(条件付き不可!X:X,条件付き不可!E:E,D3054)</f>
        <v>520</v>
      </c>
      <c r="T3054" s="66">
        <f t="shared" si="591"/>
        <v>520</v>
      </c>
      <c r="U3054" s="66">
        <f>IF(COUNTIFS(条件付き不可!$E:$E,$D3054,条件付き不可!$C:$C,条件付き不可!$V$3)&gt;0,Q3054,SUMIFS(条件付き不可!$L:$L,条件付き不可!$E:$E,$D3054,条件付き不可!$C:$C,U$1))</f>
        <v>0</v>
      </c>
      <c r="V3054" s="66">
        <f>IF(COUNTIFS(条件付き不可!$E:$E,$D3054,条件付き不可!$C:$C,条件付き不可!$V$5)&gt;0,Q3054,IFERROR(VLOOKUP(D3054,条件付き不可!E:Y,21,0),0))</f>
        <v>0</v>
      </c>
    </row>
    <row r="3055" spans="1:22">
      <c r="A3055" s="53" t="str">
        <f t="shared" si="595"/>
        <v>089065</v>
      </c>
      <c r="B3055" s="53">
        <v>41</v>
      </c>
      <c r="C3055">
        <v>3054</v>
      </c>
      <c r="D3055">
        <v>89065</v>
      </c>
      <c r="E3055" t="s">
        <v>3049</v>
      </c>
      <c r="F3055" t="s">
        <v>2185</v>
      </c>
      <c r="G3055" t="str">
        <f>VLOOKUP(A3055,GIS!A:B,2,0)</f>
        <v>沼南緑台</v>
      </c>
      <c r="H3055" t="s">
        <v>1932</v>
      </c>
      <c r="I3055" t="s">
        <v>2630</v>
      </c>
      <c r="J3055" s="66">
        <v>570</v>
      </c>
      <c r="K3055" s="66">
        <v>570</v>
      </c>
      <c r="L3055" s="66">
        <v>570</v>
      </c>
      <c r="M3055" s="66">
        <v>570</v>
      </c>
      <c r="N3055" s="66">
        <f>VLOOKUP(A3055,GIS!A:C,3,0)</f>
        <v>570</v>
      </c>
      <c r="O3055" s="66" t="str">
        <f t="shared" si="592"/>
        <v/>
      </c>
      <c r="P3055" s="66" t="str">
        <f t="shared" si="590"/>
        <v/>
      </c>
      <c r="Q3055" s="66">
        <f t="shared" si="593"/>
        <v>570</v>
      </c>
      <c r="R3055" s="66">
        <f t="shared" si="594"/>
        <v>570</v>
      </c>
      <c r="S3055" s="66">
        <f>Q3055-U3055-SUMIFS(条件付き不可!X:X,条件付き不可!E:E,D3055)</f>
        <v>570</v>
      </c>
      <c r="T3055" s="66">
        <f t="shared" si="591"/>
        <v>570</v>
      </c>
      <c r="U3055" s="66">
        <f>IF(COUNTIFS(条件付き不可!$E:$E,$D3055,条件付き不可!$C:$C,条件付き不可!$V$3)&gt;0,Q3055,SUMIFS(条件付き不可!$L:$L,条件付き不可!$E:$E,$D3055,条件付き不可!$C:$C,U$1))</f>
        <v>0</v>
      </c>
      <c r="V3055" s="66">
        <f>IF(COUNTIFS(条件付き不可!$E:$E,$D3055,条件付き不可!$C:$C,条件付き不可!$V$5)&gt;0,Q3055,IFERROR(VLOOKUP(D3055,条件付き不可!E:Y,21,0),0))</f>
        <v>0</v>
      </c>
    </row>
    <row r="3056" spans="1:22">
      <c r="A3056" s="53" t="str">
        <f t="shared" si="595"/>
        <v>089066</v>
      </c>
      <c r="B3056" s="53">
        <v>41</v>
      </c>
      <c r="C3056">
        <v>3055</v>
      </c>
      <c r="D3056">
        <v>89066</v>
      </c>
      <c r="E3056" t="s">
        <v>3049</v>
      </c>
      <c r="F3056" t="s">
        <v>2185</v>
      </c>
      <c r="G3056" t="str">
        <f>VLOOKUP(A3056,GIS!A:B,2,0)</f>
        <v>手賀の杜1・2・3</v>
      </c>
      <c r="H3056" t="s">
        <v>1932</v>
      </c>
      <c r="I3056" t="s">
        <v>2630</v>
      </c>
      <c r="J3056" s="66">
        <v>780</v>
      </c>
      <c r="K3056" s="66">
        <v>780</v>
      </c>
      <c r="L3056" s="66">
        <v>780</v>
      </c>
      <c r="M3056" s="66">
        <v>780</v>
      </c>
      <c r="N3056" s="66">
        <f>VLOOKUP(A3056,GIS!A:C,3,0)</f>
        <v>780</v>
      </c>
      <c r="O3056" s="66" t="str">
        <f t="shared" si="592"/>
        <v/>
      </c>
      <c r="P3056" s="66" t="str">
        <f t="shared" si="590"/>
        <v/>
      </c>
      <c r="Q3056" s="66">
        <f t="shared" si="593"/>
        <v>780</v>
      </c>
      <c r="R3056" s="66">
        <f t="shared" si="594"/>
        <v>780</v>
      </c>
      <c r="S3056" s="66">
        <f>Q3056-U3056-SUMIFS(条件付き不可!X:X,条件付き不可!E:E,D3056)</f>
        <v>780</v>
      </c>
      <c r="T3056" s="66">
        <f t="shared" si="591"/>
        <v>780</v>
      </c>
      <c r="U3056" s="66">
        <f>IF(COUNTIFS(条件付き不可!$E:$E,$D3056,条件付き不可!$C:$C,条件付き不可!$V$3)&gt;0,Q3056,SUMIFS(条件付き不可!$L:$L,条件付き不可!$E:$E,$D3056,条件付き不可!$C:$C,U$1))</f>
        <v>0</v>
      </c>
      <c r="V3056" s="66">
        <f>IF(COUNTIFS(条件付き不可!$E:$E,$D3056,条件付き不可!$C:$C,条件付き不可!$V$5)&gt;0,Q3056,IFERROR(VLOOKUP(D3056,条件付き不可!E:Y,21,0),0))</f>
        <v>0</v>
      </c>
    </row>
    <row r="3057" spans="1:22">
      <c r="A3057" s="53" t="str">
        <f t="shared" si="595"/>
        <v>089067</v>
      </c>
      <c r="B3057" s="53">
        <v>41</v>
      </c>
      <c r="C3057">
        <v>3056</v>
      </c>
      <c r="D3057">
        <v>89067</v>
      </c>
      <c r="E3057" t="s">
        <v>3049</v>
      </c>
      <c r="F3057" t="s">
        <v>2185</v>
      </c>
      <c r="G3057" t="str">
        <f>VLOOKUP(A3057,GIS!A:B,2,0)</f>
        <v>手賀の杜3・4・5</v>
      </c>
      <c r="H3057" t="s">
        <v>1932</v>
      </c>
      <c r="I3057" t="s">
        <v>2630</v>
      </c>
      <c r="J3057" s="66">
        <v>580</v>
      </c>
      <c r="K3057" s="66">
        <v>580</v>
      </c>
      <c r="L3057" s="66">
        <v>580</v>
      </c>
      <c r="M3057" s="66">
        <v>580</v>
      </c>
      <c r="N3057" s="66">
        <f>VLOOKUP(A3057,GIS!A:C,3,0)</f>
        <v>580</v>
      </c>
      <c r="O3057" s="66" t="str">
        <f t="shared" si="592"/>
        <v/>
      </c>
      <c r="P3057" s="66" t="str">
        <f t="shared" si="590"/>
        <v/>
      </c>
      <c r="Q3057" s="66">
        <f t="shared" si="593"/>
        <v>580</v>
      </c>
      <c r="R3057" s="66">
        <f t="shared" si="594"/>
        <v>580</v>
      </c>
      <c r="S3057" s="66">
        <f>Q3057-U3057-SUMIFS(条件付き不可!X:X,条件付き不可!E:E,D3057)</f>
        <v>580</v>
      </c>
      <c r="T3057" s="66">
        <f t="shared" si="591"/>
        <v>580</v>
      </c>
      <c r="U3057" s="66">
        <f>IF(COUNTIFS(条件付き不可!$E:$E,$D3057,条件付き不可!$C:$C,条件付き不可!$V$3)&gt;0,Q3057,SUMIFS(条件付き不可!$L:$L,条件付き不可!$E:$E,$D3057,条件付き不可!$C:$C,U$1))</f>
        <v>0</v>
      </c>
      <c r="V3057" s="66">
        <f>IF(COUNTIFS(条件付き不可!$E:$E,$D3057,条件付き不可!$C:$C,条件付き不可!$V$5)&gt;0,Q3057,IFERROR(VLOOKUP(D3057,条件付き不可!E:Y,21,0),0))</f>
        <v>0</v>
      </c>
    </row>
    <row r="3058" spans="1:22">
      <c r="A3058" s="53" t="str">
        <f t="shared" si="595"/>
        <v>089068</v>
      </c>
      <c r="B3058" s="53">
        <v>41</v>
      </c>
      <c r="C3058">
        <v>3057</v>
      </c>
      <c r="D3058">
        <v>89068</v>
      </c>
      <c r="E3058" t="s">
        <v>3049</v>
      </c>
      <c r="F3058" t="s">
        <v>2185</v>
      </c>
      <c r="G3058" t="str">
        <f>VLOOKUP(A3058,GIS!A:B,2,0)</f>
        <v>鷲野谷・岩井</v>
      </c>
      <c r="H3058" t="s">
        <v>1932</v>
      </c>
      <c r="I3058" t="s">
        <v>2630</v>
      </c>
      <c r="J3058" s="66">
        <v>260</v>
      </c>
      <c r="K3058" s="66">
        <v>260</v>
      </c>
      <c r="L3058" s="66">
        <v>260</v>
      </c>
      <c r="M3058" s="66">
        <v>260</v>
      </c>
      <c r="N3058" s="66">
        <f>VLOOKUP(A3058,GIS!A:C,3,0)</f>
        <v>260</v>
      </c>
      <c r="O3058" s="66" t="str">
        <f t="shared" si="592"/>
        <v/>
      </c>
      <c r="P3058" s="66" t="str">
        <f t="shared" si="590"/>
        <v/>
      </c>
      <c r="Q3058" s="66">
        <f t="shared" si="593"/>
        <v>260</v>
      </c>
      <c r="R3058" s="66">
        <f t="shared" si="594"/>
        <v>260</v>
      </c>
      <c r="S3058" s="66">
        <f>Q3058-U3058-SUMIFS(条件付き不可!X:X,条件付き不可!E:E,D3058)</f>
        <v>260</v>
      </c>
      <c r="T3058" s="66">
        <f t="shared" si="591"/>
        <v>260</v>
      </c>
      <c r="U3058" s="66">
        <f>IF(COUNTIFS(条件付き不可!$E:$E,$D3058,条件付き不可!$C:$C,条件付き不可!$V$3)&gt;0,Q3058,SUMIFS(条件付き不可!$L:$L,条件付き不可!$E:$E,$D3058,条件付き不可!$C:$C,U$1))</f>
        <v>0</v>
      </c>
      <c r="V3058" s="66">
        <f>IF(COUNTIFS(条件付き不可!$E:$E,$D3058,条件付き不可!$C:$C,条件付き不可!$V$5)&gt;0,Q3058,IFERROR(VLOOKUP(D3058,条件付き不可!E:Y,21,0),0))</f>
        <v>0</v>
      </c>
    </row>
    <row r="3059" spans="1:22">
      <c r="A3059" s="53" t="str">
        <f t="shared" si="595"/>
        <v>089069</v>
      </c>
      <c r="B3059" s="53">
        <v>41</v>
      </c>
      <c r="C3059">
        <v>3058</v>
      </c>
      <c r="D3059">
        <v>89069</v>
      </c>
      <c r="E3059" t="s">
        <v>3049</v>
      </c>
      <c r="F3059" t="s">
        <v>2185</v>
      </c>
      <c r="G3059" t="str">
        <f>VLOOKUP(A3059,GIS!A:B,2,0)</f>
        <v>五條谷・大井</v>
      </c>
      <c r="H3059" t="s">
        <v>1932</v>
      </c>
      <c r="I3059" t="s">
        <v>2630</v>
      </c>
      <c r="J3059" s="66">
        <v>270</v>
      </c>
      <c r="K3059" s="66">
        <v>270</v>
      </c>
      <c r="L3059" s="66">
        <v>270</v>
      </c>
      <c r="M3059" s="66">
        <v>270</v>
      </c>
      <c r="N3059" s="66">
        <f>VLOOKUP(A3059,GIS!A:C,3,0)</f>
        <v>270</v>
      </c>
      <c r="O3059" s="66" t="str">
        <f t="shared" si="592"/>
        <v/>
      </c>
      <c r="P3059" s="66" t="str">
        <f t="shared" si="590"/>
        <v/>
      </c>
      <c r="Q3059" s="66">
        <f t="shared" si="593"/>
        <v>270</v>
      </c>
      <c r="R3059" s="66">
        <f t="shared" si="594"/>
        <v>270</v>
      </c>
      <c r="S3059" s="66">
        <f>Q3059-U3059-SUMIFS(条件付き不可!X:X,条件付き不可!E:E,D3059)</f>
        <v>270</v>
      </c>
      <c r="T3059" s="66">
        <f t="shared" si="591"/>
        <v>270</v>
      </c>
      <c r="U3059" s="66">
        <f>IF(COUNTIFS(条件付き不可!$E:$E,$D3059,条件付き不可!$C:$C,条件付き不可!$V$3)&gt;0,Q3059,SUMIFS(条件付き不可!$L:$L,条件付き不可!$E:$E,$D3059,条件付き不可!$C:$C,U$1))</f>
        <v>0</v>
      </c>
      <c r="V3059" s="66">
        <f>IF(COUNTIFS(条件付き不可!$E:$E,$D3059,条件付き不可!$C:$C,条件付き不可!$V$5)&gt;0,Q3059,IFERROR(VLOOKUP(D3059,条件付き不可!E:Y,21,0),0))</f>
        <v>0</v>
      </c>
    </row>
    <row r="3060" spans="1:22">
      <c r="A3060" s="53" t="str">
        <f t="shared" si="595"/>
        <v>080001</v>
      </c>
      <c r="B3060" s="53">
        <v>42</v>
      </c>
      <c r="C3060">
        <v>3059</v>
      </c>
      <c r="D3060">
        <v>80001</v>
      </c>
      <c r="E3060" t="s">
        <v>3050</v>
      </c>
      <c r="F3060" t="s">
        <v>2193</v>
      </c>
      <c r="G3060" t="str">
        <f>VLOOKUP(A3060,GIS!A:B,2,0)</f>
        <v>松ヶ崎 １</v>
      </c>
      <c r="H3060" t="s">
        <v>1932</v>
      </c>
      <c r="I3060" t="s">
        <v>2630</v>
      </c>
      <c r="J3060" s="66">
        <v>435</v>
      </c>
      <c r="K3060" s="66">
        <v>435</v>
      </c>
      <c r="L3060" s="66">
        <v>435</v>
      </c>
      <c r="M3060" s="66">
        <v>435</v>
      </c>
      <c r="N3060" s="66">
        <f>VLOOKUP(A3060,GIS!A:C,3,0)</f>
        <v>435</v>
      </c>
      <c r="O3060" s="66" t="str">
        <f t="shared" si="592"/>
        <v/>
      </c>
      <c r="P3060" s="66" t="str">
        <f t="shared" si="590"/>
        <v/>
      </c>
      <c r="Q3060" s="66">
        <f t="shared" si="593"/>
        <v>435</v>
      </c>
      <c r="R3060" s="66">
        <f t="shared" si="594"/>
        <v>435</v>
      </c>
      <c r="S3060" s="66">
        <f>Q3060-U3060-SUMIFS(条件付き不可!X:X,条件付き不可!E:E,D3060)</f>
        <v>435</v>
      </c>
      <c r="T3060" s="66">
        <f t="shared" si="591"/>
        <v>435</v>
      </c>
      <c r="U3060" s="66">
        <f>IF(COUNTIFS(条件付き不可!$E:$E,$D3060,条件付き不可!$C:$C,条件付き不可!$V$3)&gt;0,Q3060,SUMIFS(条件付き不可!$L:$L,条件付き不可!$E:$E,$D3060,条件付き不可!$C:$C,U$1))</f>
        <v>0</v>
      </c>
      <c r="V3060" s="66">
        <f>IF(COUNTIFS(条件付き不可!$E:$E,$D3060,条件付き不可!$C:$C,条件付き不可!$V$5)&gt;0,Q3060,IFERROR(VLOOKUP(D3060,条件付き不可!E:Y,21,0),0))</f>
        <v>0</v>
      </c>
    </row>
    <row r="3061" spans="1:22">
      <c r="A3061" s="53" t="str">
        <f t="shared" si="595"/>
        <v>080002</v>
      </c>
      <c r="B3061" s="53">
        <v>42</v>
      </c>
      <c r="C3061">
        <v>3060</v>
      </c>
      <c r="D3061">
        <v>80002</v>
      </c>
      <c r="E3061" t="s">
        <v>3050</v>
      </c>
      <c r="F3061" t="s">
        <v>2193</v>
      </c>
      <c r="G3061" t="str">
        <f>VLOOKUP(A3061,GIS!A:B,2,0)</f>
        <v>松ヶ崎 ２</v>
      </c>
      <c r="H3061" t="s">
        <v>1932</v>
      </c>
      <c r="I3061" t="s">
        <v>2630</v>
      </c>
      <c r="J3061" s="66">
        <v>600</v>
      </c>
      <c r="K3061" s="66">
        <v>600</v>
      </c>
      <c r="L3061" s="66">
        <v>600</v>
      </c>
      <c r="M3061" s="66">
        <v>600</v>
      </c>
      <c r="N3061" s="66">
        <f>VLOOKUP(A3061,GIS!A:C,3,0)</f>
        <v>600</v>
      </c>
      <c r="O3061" s="66" t="str">
        <f t="shared" si="592"/>
        <v/>
      </c>
      <c r="P3061" s="66" t="str">
        <f t="shared" si="590"/>
        <v/>
      </c>
      <c r="Q3061" s="66">
        <f t="shared" si="593"/>
        <v>600</v>
      </c>
      <c r="R3061" s="66">
        <f t="shared" si="594"/>
        <v>600</v>
      </c>
      <c r="S3061" s="66">
        <f>Q3061-U3061-SUMIFS(条件付き不可!X:X,条件付き不可!E:E,D3061)</f>
        <v>600</v>
      </c>
      <c r="T3061" s="66">
        <f t="shared" si="591"/>
        <v>600</v>
      </c>
      <c r="U3061" s="66">
        <f>IF(COUNTIFS(条件付き不可!$E:$E,$D3061,条件付き不可!$C:$C,条件付き不可!$V$3)&gt;0,Q3061,SUMIFS(条件付き不可!$L:$L,条件付き不可!$E:$E,$D3061,条件付き不可!$C:$C,U$1))</f>
        <v>0</v>
      </c>
      <c r="V3061" s="66">
        <f>IF(COUNTIFS(条件付き不可!$E:$E,$D3061,条件付き不可!$C:$C,条件付き不可!$V$5)&gt;0,Q3061,IFERROR(VLOOKUP(D3061,条件付き不可!E:Y,21,0),0))</f>
        <v>0</v>
      </c>
    </row>
    <row r="3062" spans="1:22">
      <c r="A3062" s="53" t="str">
        <f t="shared" si="595"/>
        <v>080003</v>
      </c>
      <c r="B3062" s="53">
        <v>42</v>
      </c>
      <c r="C3062">
        <v>3061</v>
      </c>
      <c r="D3062">
        <v>80003</v>
      </c>
      <c r="E3062" t="s">
        <v>3050</v>
      </c>
      <c r="F3062" t="s">
        <v>2193</v>
      </c>
      <c r="G3062" t="str">
        <f>VLOOKUP(A3062,GIS!A:B,2,0)</f>
        <v>松ヶ崎 ３</v>
      </c>
      <c r="H3062" t="s">
        <v>1932</v>
      </c>
      <c r="I3062" t="s">
        <v>2630</v>
      </c>
      <c r="J3062" s="66">
        <v>365</v>
      </c>
      <c r="K3062" s="66">
        <v>365</v>
      </c>
      <c r="L3062" s="66">
        <v>365</v>
      </c>
      <c r="M3062" s="66">
        <v>365</v>
      </c>
      <c r="N3062" s="66">
        <f>VLOOKUP(A3062,GIS!A:C,3,0)</f>
        <v>365</v>
      </c>
      <c r="O3062" s="66" t="str">
        <f t="shared" si="592"/>
        <v/>
      </c>
      <c r="P3062" s="66" t="str">
        <f t="shared" si="590"/>
        <v/>
      </c>
      <c r="Q3062" s="66">
        <f t="shared" si="593"/>
        <v>365</v>
      </c>
      <c r="R3062" s="66">
        <f t="shared" si="594"/>
        <v>365</v>
      </c>
      <c r="S3062" s="66">
        <f>Q3062-U3062-SUMIFS(条件付き不可!X:X,条件付き不可!E:E,D3062)</f>
        <v>365</v>
      </c>
      <c r="T3062" s="66">
        <f t="shared" si="591"/>
        <v>365</v>
      </c>
      <c r="U3062" s="66">
        <f>IF(COUNTIFS(条件付き不可!$E:$E,$D3062,条件付き不可!$C:$C,条件付き不可!$V$3)&gt;0,Q3062,SUMIFS(条件付き不可!$L:$L,条件付き不可!$E:$E,$D3062,条件付き不可!$C:$C,U$1))</f>
        <v>0</v>
      </c>
      <c r="V3062" s="66">
        <f>IF(COUNTIFS(条件付き不可!$E:$E,$D3062,条件付き不可!$C:$C,条件付き不可!$V$5)&gt;0,Q3062,IFERROR(VLOOKUP(D3062,条件付き不可!E:Y,21,0),0))</f>
        <v>0</v>
      </c>
    </row>
    <row r="3063" spans="1:22">
      <c r="A3063" s="53" t="str">
        <f t="shared" si="595"/>
        <v>080004</v>
      </c>
      <c r="B3063" s="53">
        <v>42</v>
      </c>
      <c r="C3063">
        <v>3062</v>
      </c>
      <c r="D3063">
        <v>80004</v>
      </c>
      <c r="E3063" t="s">
        <v>3050</v>
      </c>
      <c r="F3063" t="s">
        <v>2193</v>
      </c>
      <c r="G3063" t="str">
        <f>VLOOKUP(A3063,GIS!A:B,2,0)</f>
        <v>松ヶ崎 ４A</v>
      </c>
      <c r="H3063" t="s">
        <v>1932</v>
      </c>
      <c r="I3063" t="s">
        <v>2630</v>
      </c>
      <c r="J3063" s="66">
        <v>430</v>
      </c>
      <c r="K3063" s="66">
        <v>430</v>
      </c>
      <c r="L3063" s="66">
        <v>430</v>
      </c>
      <c r="M3063" s="66">
        <v>430</v>
      </c>
      <c r="N3063" s="66">
        <f>VLOOKUP(A3063,GIS!A:C,3,0)</f>
        <v>430</v>
      </c>
      <c r="O3063" s="66" t="str">
        <f t="shared" si="592"/>
        <v/>
      </c>
      <c r="P3063" s="66" t="str">
        <f t="shared" si="590"/>
        <v/>
      </c>
      <c r="Q3063" s="66">
        <f t="shared" si="593"/>
        <v>430</v>
      </c>
      <c r="R3063" s="66">
        <f t="shared" si="594"/>
        <v>430</v>
      </c>
      <c r="S3063" s="66">
        <f>Q3063-U3063-SUMIFS(条件付き不可!X:X,条件付き不可!E:E,D3063)</f>
        <v>430</v>
      </c>
      <c r="T3063" s="66">
        <f t="shared" si="591"/>
        <v>430</v>
      </c>
      <c r="U3063" s="66">
        <f>IF(COUNTIFS(条件付き不可!$E:$E,$D3063,条件付き不可!$C:$C,条件付き不可!$V$3)&gt;0,Q3063,SUMIFS(条件付き不可!$L:$L,条件付き不可!$E:$E,$D3063,条件付き不可!$C:$C,U$1))</f>
        <v>0</v>
      </c>
      <c r="V3063" s="66">
        <f>IF(COUNTIFS(条件付き不可!$E:$E,$D3063,条件付き不可!$C:$C,条件付き不可!$V$5)&gt;0,Q3063,IFERROR(VLOOKUP(D3063,条件付き不可!E:Y,21,0),0))</f>
        <v>0</v>
      </c>
    </row>
    <row r="3064" spans="1:22">
      <c r="A3064" s="53" t="str">
        <f t="shared" ref="A3064" si="596">TEXT(D3064,"000000")</f>
        <v>080092</v>
      </c>
      <c r="B3064" s="53">
        <v>42</v>
      </c>
      <c r="C3064">
        <v>3063</v>
      </c>
      <c r="D3064">
        <v>80092</v>
      </c>
      <c r="E3064" t="s">
        <v>3050</v>
      </c>
      <c r="F3064" t="s">
        <v>2193</v>
      </c>
      <c r="G3064" t="str">
        <f>VLOOKUP(A3064,GIS!A:B,2,0)</f>
        <v>松ヶ崎 ４B</v>
      </c>
      <c r="H3064" t="s">
        <v>1932</v>
      </c>
      <c r="I3064" t="s">
        <v>2630</v>
      </c>
      <c r="J3064" s="66">
        <v>455</v>
      </c>
      <c r="K3064" s="66">
        <v>455</v>
      </c>
      <c r="L3064" s="66">
        <v>455</v>
      </c>
      <c r="M3064" s="66">
        <v>455</v>
      </c>
      <c r="N3064" s="66">
        <f>VLOOKUP(A3064,GIS!A:C,3,0)</f>
        <v>455</v>
      </c>
      <c r="O3064" s="66" t="str">
        <f t="shared" ref="O3064" si="597">IF(J3064=N3064,"","✕")</f>
        <v/>
      </c>
      <c r="P3064" s="66" t="str">
        <f t="shared" ref="P3064" si="598">IF(J3064=K3064,IF(J3064=L3064,"","✕"),"✕")</f>
        <v/>
      </c>
      <c r="Q3064" s="66">
        <f t="shared" ref="Q3064" si="599">N3064</f>
        <v>455</v>
      </c>
      <c r="R3064" s="66">
        <f t="shared" ref="R3064" si="600">Q3064-U3064</f>
        <v>455</v>
      </c>
      <c r="S3064" s="66">
        <f>Q3064-U3064-SUMIFS(条件付き不可!X:X,条件付き不可!E:E,D3064)</f>
        <v>455</v>
      </c>
      <c r="T3064" s="66">
        <f t="shared" ref="T3064" si="601">Q3064-V3064</f>
        <v>455</v>
      </c>
      <c r="U3064" s="66">
        <f>IF(COUNTIFS(条件付き不可!$E:$E,$D3064,条件付き不可!$C:$C,条件付き不可!$V$3)&gt;0,Q3064,SUMIFS(条件付き不可!$L:$L,条件付き不可!$E:$E,$D3064,条件付き不可!$C:$C,U$1))</f>
        <v>0</v>
      </c>
      <c r="V3064" s="66">
        <f>IF(COUNTIFS(条件付き不可!$E:$E,$D3064,条件付き不可!$C:$C,条件付き不可!$V$5)&gt;0,Q3064,IFERROR(VLOOKUP(D3064,条件付き不可!E:Y,21,0),0))</f>
        <v>0</v>
      </c>
    </row>
    <row r="3065" spans="1:22">
      <c r="A3065" s="53" t="str">
        <f t="shared" si="595"/>
        <v>080005</v>
      </c>
      <c r="B3065" s="53">
        <v>42</v>
      </c>
      <c r="C3065">
        <v>3064</v>
      </c>
      <c r="D3065">
        <v>80005</v>
      </c>
      <c r="E3065" t="s">
        <v>3050</v>
      </c>
      <c r="F3065" t="s">
        <v>2193</v>
      </c>
      <c r="G3065" t="str">
        <f>VLOOKUP(A3065,GIS!A:B,2,0)</f>
        <v>松ヶ崎 ５</v>
      </c>
      <c r="H3065" t="s">
        <v>1932</v>
      </c>
      <c r="I3065" t="s">
        <v>2630</v>
      </c>
      <c r="J3065" s="66">
        <v>435</v>
      </c>
      <c r="K3065" s="66">
        <v>435</v>
      </c>
      <c r="L3065" s="66">
        <v>435</v>
      </c>
      <c r="M3065" s="66">
        <v>435</v>
      </c>
      <c r="N3065" s="66">
        <f>VLOOKUP(A3065,GIS!A:C,3,0)</f>
        <v>435</v>
      </c>
      <c r="O3065" s="66" t="str">
        <f t="shared" si="592"/>
        <v/>
      </c>
      <c r="P3065" s="66" t="str">
        <f t="shared" si="590"/>
        <v/>
      </c>
      <c r="Q3065" s="66">
        <f t="shared" si="593"/>
        <v>435</v>
      </c>
      <c r="R3065" s="66">
        <f t="shared" si="594"/>
        <v>435</v>
      </c>
      <c r="S3065" s="66">
        <f>Q3065-U3065-SUMIFS(条件付き不可!X:X,条件付き不可!E:E,D3065)</f>
        <v>435</v>
      </c>
      <c r="T3065" s="66">
        <f t="shared" si="591"/>
        <v>435</v>
      </c>
      <c r="U3065" s="66">
        <f>IF(COUNTIFS(条件付き不可!$E:$E,$D3065,条件付き不可!$C:$C,条件付き不可!$V$3)&gt;0,Q3065,SUMIFS(条件付き不可!$L:$L,条件付き不可!$E:$E,$D3065,条件付き不可!$C:$C,U$1))</f>
        <v>0</v>
      </c>
      <c r="V3065" s="66">
        <f>IF(COUNTIFS(条件付き不可!$E:$E,$D3065,条件付き不可!$C:$C,条件付き不可!$V$5)&gt;0,Q3065,IFERROR(VLOOKUP(D3065,条件付き不可!E:Y,21,0),0))</f>
        <v>0</v>
      </c>
    </row>
    <row r="3066" spans="1:22">
      <c r="A3066" s="53" t="str">
        <f t="shared" si="595"/>
        <v>080006</v>
      </c>
      <c r="B3066" s="53">
        <v>42</v>
      </c>
      <c r="C3066">
        <v>3065</v>
      </c>
      <c r="D3066">
        <v>80006</v>
      </c>
      <c r="E3066" t="s">
        <v>3050</v>
      </c>
      <c r="F3066" t="s">
        <v>2193</v>
      </c>
      <c r="G3066" t="str">
        <f>VLOOKUP(A3066,GIS!A:B,2,0)</f>
        <v>松ヶ崎 ６</v>
      </c>
      <c r="H3066" t="s">
        <v>1932</v>
      </c>
      <c r="I3066" t="s">
        <v>2630</v>
      </c>
      <c r="J3066" s="66">
        <v>500</v>
      </c>
      <c r="K3066" s="66">
        <v>500</v>
      </c>
      <c r="L3066" s="66">
        <v>500</v>
      </c>
      <c r="M3066" s="66">
        <v>500</v>
      </c>
      <c r="N3066" s="66">
        <f>VLOOKUP(A3066,GIS!A:C,3,0)</f>
        <v>500</v>
      </c>
      <c r="O3066" s="66" t="str">
        <f t="shared" si="592"/>
        <v/>
      </c>
      <c r="P3066" s="66" t="str">
        <f t="shared" si="590"/>
        <v/>
      </c>
      <c r="Q3066" s="66">
        <f t="shared" si="593"/>
        <v>500</v>
      </c>
      <c r="R3066" s="66">
        <f t="shared" si="594"/>
        <v>500</v>
      </c>
      <c r="S3066" s="66">
        <f>Q3066-U3066-SUMIFS(条件付き不可!X:X,条件付き不可!E:E,D3066)</f>
        <v>500</v>
      </c>
      <c r="T3066" s="66">
        <f t="shared" si="591"/>
        <v>500</v>
      </c>
      <c r="U3066" s="66">
        <f>IF(COUNTIFS(条件付き不可!$E:$E,$D3066,条件付き不可!$C:$C,条件付き不可!$V$3)&gt;0,Q3066,SUMIFS(条件付き不可!$L:$L,条件付き不可!$E:$E,$D3066,条件付き不可!$C:$C,U$1))</f>
        <v>0</v>
      </c>
      <c r="V3066" s="66">
        <f>IF(COUNTIFS(条件付き不可!$E:$E,$D3066,条件付き不可!$C:$C,条件付き不可!$V$5)&gt;0,Q3066,IFERROR(VLOOKUP(D3066,条件付き不可!E:Y,21,0),0))</f>
        <v>0</v>
      </c>
    </row>
    <row r="3067" spans="1:22">
      <c r="A3067" s="53" t="str">
        <f t="shared" si="595"/>
        <v>080084</v>
      </c>
      <c r="B3067" s="53">
        <v>42</v>
      </c>
      <c r="C3067">
        <v>3066</v>
      </c>
      <c r="D3067">
        <v>80084</v>
      </c>
      <c r="E3067" t="s">
        <v>3050</v>
      </c>
      <c r="F3067" t="s">
        <v>2193</v>
      </c>
      <c r="G3067" t="str">
        <f>VLOOKUP(A3067,GIS!A:B,2,0)</f>
        <v>松ヶ崎（柏教習所）</v>
      </c>
      <c r="H3067" t="s">
        <v>1932</v>
      </c>
      <c r="I3067" t="s">
        <v>2630</v>
      </c>
      <c r="J3067" s="66">
        <v>360</v>
      </c>
      <c r="K3067" s="66">
        <v>360</v>
      </c>
      <c r="L3067" s="66">
        <v>360</v>
      </c>
      <c r="M3067" s="66">
        <v>360</v>
      </c>
      <c r="N3067" s="66">
        <f>VLOOKUP(A3067,GIS!A:C,3,0)</f>
        <v>360</v>
      </c>
      <c r="O3067" s="66" t="str">
        <f t="shared" si="592"/>
        <v/>
      </c>
      <c r="P3067" s="66" t="str">
        <f t="shared" si="590"/>
        <v/>
      </c>
      <c r="Q3067" s="66">
        <f t="shared" si="593"/>
        <v>360</v>
      </c>
      <c r="R3067" s="66">
        <f t="shared" si="594"/>
        <v>360</v>
      </c>
      <c r="S3067" s="66">
        <f>Q3067-U3067-SUMIFS(条件付き不可!X:X,条件付き不可!E:E,D3067)</f>
        <v>360</v>
      </c>
      <c r="T3067" s="66">
        <f t="shared" si="591"/>
        <v>360</v>
      </c>
      <c r="U3067" s="66">
        <f>IF(COUNTIFS(条件付き不可!$E:$E,$D3067,条件付き不可!$C:$C,条件付き不可!$V$3)&gt;0,Q3067,SUMIFS(条件付き不可!$L:$L,条件付き不可!$E:$E,$D3067,条件付き不可!$C:$C,U$1))</f>
        <v>0</v>
      </c>
      <c r="V3067" s="66">
        <f>IF(COUNTIFS(条件付き不可!$E:$E,$D3067,条件付き不可!$C:$C,条件付き不可!$V$5)&gt;0,Q3067,IFERROR(VLOOKUP(D3067,条件付き不可!E:Y,21,0),0))</f>
        <v>0</v>
      </c>
    </row>
    <row r="3068" spans="1:22">
      <c r="A3068" s="53" t="str">
        <f t="shared" si="595"/>
        <v>080007</v>
      </c>
      <c r="B3068" s="53">
        <v>42</v>
      </c>
      <c r="C3068">
        <v>3067</v>
      </c>
      <c r="D3068">
        <v>80007</v>
      </c>
      <c r="E3068" t="s">
        <v>3050</v>
      </c>
      <c r="F3068" t="s">
        <v>2193</v>
      </c>
      <c r="G3068" t="str">
        <f>VLOOKUP(A3068,GIS!A:B,2,0)</f>
        <v>十余二 A</v>
      </c>
      <c r="H3068" t="s">
        <v>1932</v>
      </c>
      <c r="I3068" t="s">
        <v>2630</v>
      </c>
      <c r="J3068" s="66">
        <v>380</v>
      </c>
      <c r="K3068" s="66">
        <v>380</v>
      </c>
      <c r="L3068" s="66">
        <v>380</v>
      </c>
      <c r="M3068" s="66">
        <v>380</v>
      </c>
      <c r="N3068" s="66">
        <f>VLOOKUP(A3068,GIS!A:C,3,0)</f>
        <v>380</v>
      </c>
      <c r="O3068" s="66" t="str">
        <f t="shared" si="592"/>
        <v/>
      </c>
      <c r="P3068" s="66" t="str">
        <f t="shared" si="590"/>
        <v/>
      </c>
      <c r="Q3068" s="66">
        <f t="shared" si="593"/>
        <v>380</v>
      </c>
      <c r="R3068" s="66">
        <f t="shared" si="594"/>
        <v>380</v>
      </c>
      <c r="S3068" s="66">
        <f>Q3068-U3068-SUMIFS(条件付き不可!X:X,条件付き不可!E:E,D3068)</f>
        <v>380</v>
      </c>
      <c r="T3068" s="66">
        <f t="shared" si="591"/>
        <v>380</v>
      </c>
      <c r="U3068" s="66">
        <f>IF(COUNTIFS(条件付き不可!$E:$E,$D3068,条件付き不可!$C:$C,条件付き不可!$V$3)&gt;0,Q3068,SUMIFS(条件付き不可!$L:$L,条件付き不可!$E:$E,$D3068,条件付き不可!$C:$C,U$1))</f>
        <v>0</v>
      </c>
      <c r="V3068" s="66">
        <f>IF(COUNTIFS(条件付き不可!$E:$E,$D3068,条件付き不可!$C:$C,条件付き不可!$V$5)&gt;0,Q3068,IFERROR(VLOOKUP(D3068,条件付き不可!E:Y,21,0),0))</f>
        <v>0</v>
      </c>
    </row>
    <row r="3069" spans="1:22">
      <c r="A3069" s="53" t="str">
        <f t="shared" si="595"/>
        <v>080086</v>
      </c>
      <c r="B3069" s="53">
        <v>42</v>
      </c>
      <c r="C3069">
        <v>3068</v>
      </c>
      <c r="D3069">
        <v>80086</v>
      </c>
      <c r="E3069" t="s">
        <v>3050</v>
      </c>
      <c r="F3069" t="s">
        <v>2193</v>
      </c>
      <c r="G3069" t="str">
        <f>VLOOKUP(A3069,GIS!A:B,2,0)</f>
        <v>十余二（松ヶ丘住宅前）</v>
      </c>
      <c r="H3069" t="s">
        <v>1932</v>
      </c>
      <c r="I3069" t="s">
        <v>2630</v>
      </c>
      <c r="J3069" s="66">
        <v>420</v>
      </c>
      <c r="K3069" s="66">
        <v>420</v>
      </c>
      <c r="L3069" s="66">
        <v>420</v>
      </c>
      <c r="M3069" s="66">
        <v>420</v>
      </c>
      <c r="N3069" s="66">
        <f>VLOOKUP(A3069,GIS!A:C,3,0)</f>
        <v>420</v>
      </c>
      <c r="O3069" s="66" t="str">
        <f t="shared" si="592"/>
        <v/>
      </c>
      <c r="P3069" s="66" t="str">
        <f t="shared" si="590"/>
        <v/>
      </c>
      <c r="Q3069" s="66">
        <f t="shared" si="593"/>
        <v>420</v>
      </c>
      <c r="R3069" s="66">
        <f t="shared" si="594"/>
        <v>420</v>
      </c>
      <c r="S3069" s="66">
        <f>Q3069-U3069-SUMIFS(条件付き不可!X:X,条件付き不可!E:E,D3069)</f>
        <v>420</v>
      </c>
      <c r="T3069" s="66">
        <f t="shared" si="591"/>
        <v>420</v>
      </c>
      <c r="U3069" s="66">
        <f>IF(COUNTIFS(条件付き不可!$E:$E,$D3069,条件付き不可!$C:$C,条件付き不可!$V$3)&gt;0,Q3069,SUMIFS(条件付き不可!$L:$L,条件付き不可!$E:$E,$D3069,条件付き不可!$C:$C,U$1))</f>
        <v>0</v>
      </c>
      <c r="V3069" s="66">
        <f>IF(COUNTIFS(条件付き不可!$E:$E,$D3069,条件付き不可!$C:$C,条件付き不可!$V$5)&gt;0,Q3069,IFERROR(VLOOKUP(D3069,条件付き不可!E:Y,21,0),0))</f>
        <v>0</v>
      </c>
    </row>
    <row r="3070" spans="1:22">
      <c r="A3070" s="53" t="str">
        <f t="shared" si="595"/>
        <v>080087</v>
      </c>
      <c r="B3070" s="53">
        <v>42</v>
      </c>
      <c r="C3070">
        <v>3069</v>
      </c>
      <c r="D3070">
        <v>80087</v>
      </c>
      <c r="E3070" t="s">
        <v>3050</v>
      </c>
      <c r="F3070" t="s">
        <v>2193</v>
      </c>
      <c r="G3070" t="str">
        <f>VLOOKUP(A3070,GIS!A:B,2,0)</f>
        <v>松ヶ崎（めじろ台公園）</v>
      </c>
      <c r="H3070" t="s">
        <v>1932</v>
      </c>
      <c r="I3070" t="s">
        <v>2630</v>
      </c>
      <c r="J3070" s="66">
        <v>400</v>
      </c>
      <c r="K3070" s="66">
        <v>400</v>
      </c>
      <c r="L3070" s="66">
        <v>400</v>
      </c>
      <c r="M3070" s="66">
        <v>400</v>
      </c>
      <c r="N3070" s="66">
        <f>VLOOKUP(A3070,GIS!A:C,3,0)</f>
        <v>400</v>
      </c>
      <c r="O3070" s="66" t="str">
        <f t="shared" si="592"/>
        <v/>
      </c>
      <c r="P3070" s="66" t="str">
        <f t="shared" si="590"/>
        <v/>
      </c>
      <c r="Q3070" s="66">
        <f t="shared" si="593"/>
        <v>400</v>
      </c>
      <c r="R3070" s="66">
        <f t="shared" si="594"/>
        <v>400</v>
      </c>
      <c r="S3070" s="66">
        <f>Q3070-U3070-SUMIFS(条件付き不可!X:X,条件付き不可!E:E,D3070)</f>
        <v>400</v>
      </c>
      <c r="T3070" s="66">
        <f t="shared" si="591"/>
        <v>400</v>
      </c>
      <c r="U3070" s="66">
        <f>IF(COUNTIFS(条件付き不可!$E:$E,$D3070,条件付き不可!$C:$C,条件付き不可!$V$3)&gt;0,Q3070,SUMIFS(条件付き不可!$L:$L,条件付き不可!$E:$E,$D3070,条件付き不可!$C:$C,U$1))</f>
        <v>0</v>
      </c>
      <c r="V3070" s="66">
        <f>IF(COUNTIFS(条件付き不可!$E:$E,$D3070,条件付き不可!$C:$C,条件付き不可!$V$5)&gt;0,Q3070,IFERROR(VLOOKUP(D3070,条件付き不可!E:Y,21,0),0))</f>
        <v>0</v>
      </c>
    </row>
    <row r="3071" spans="1:22">
      <c r="A3071" s="53" t="str">
        <f t="shared" si="595"/>
        <v>080008</v>
      </c>
      <c r="B3071" s="53">
        <v>42</v>
      </c>
      <c r="C3071">
        <v>3070</v>
      </c>
      <c r="D3071">
        <v>80008</v>
      </c>
      <c r="E3071" t="s">
        <v>3050</v>
      </c>
      <c r="F3071" t="s">
        <v>2203</v>
      </c>
      <c r="G3071" t="str">
        <f>VLOOKUP(A3071,GIS!A:B,2,0)</f>
        <v>根戸 １</v>
      </c>
      <c r="H3071" t="s">
        <v>1932</v>
      </c>
      <c r="I3071" t="s">
        <v>7574</v>
      </c>
      <c r="J3071" s="66">
        <v>400</v>
      </c>
      <c r="K3071" s="66">
        <v>400</v>
      </c>
      <c r="L3071" s="66">
        <v>400</v>
      </c>
      <c r="M3071" s="66">
        <v>400</v>
      </c>
      <c r="N3071" s="66">
        <f>VLOOKUP(A3071,GIS!A:C,3,0)</f>
        <v>400</v>
      </c>
      <c r="O3071" s="66" t="str">
        <f t="shared" si="592"/>
        <v/>
      </c>
      <c r="P3071" s="66" t="str">
        <f t="shared" ref="P3071:P3136" si="602">IF(J3071=K3071,IF(J3071=L3071,"","✕"),"✕")</f>
        <v/>
      </c>
      <c r="Q3071" s="66">
        <f t="shared" si="593"/>
        <v>400</v>
      </c>
      <c r="R3071" s="66">
        <f t="shared" si="594"/>
        <v>400</v>
      </c>
      <c r="S3071" s="66">
        <f>Q3071-U3071-SUMIFS(条件付き不可!X:X,条件付き不可!E:E,D3071)</f>
        <v>400</v>
      </c>
      <c r="T3071" s="66">
        <f t="shared" si="591"/>
        <v>400</v>
      </c>
      <c r="U3071" s="66">
        <f>IF(COUNTIFS(条件付き不可!$E:$E,$D3071,条件付き不可!$C:$C,条件付き不可!$V$3)&gt;0,Q3071,SUMIFS(条件付き不可!$L:$L,条件付き不可!$E:$E,$D3071,条件付き不可!$C:$C,U$1))</f>
        <v>0</v>
      </c>
      <c r="V3071" s="66">
        <f>IF(COUNTIFS(条件付き不可!$E:$E,$D3071,条件付き不可!$C:$C,条件付き不可!$V$5)&gt;0,Q3071,IFERROR(VLOOKUP(D3071,条件付き不可!E:Y,21,0),0))</f>
        <v>0</v>
      </c>
    </row>
    <row r="3072" spans="1:22">
      <c r="A3072" s="53" t="str">
        <f t="shared" si="595"/>
        <v>080009</v>
      </c>
      <c r="B3072" s="53">
        <v>42</v>
      </c>
      <c r="C3072">
        <v>3071</v>
      </c>
      <c r="D3072">
        <v>80009</v>
      </c>
      <c r="E3072" t="s">
        <v>3050</v>
      </c>
      <c r="F3072" t="s">
        <v>2203</v>
      </c>
      <c r="G3072" t="str">
        <f>VLOOKUP(A3072,GIS!A:B,2,0)</f>
        <v>根戸 ２</v>
      </c>
      <c r="H3072" t="s">
        <v>1932</v>
      </c>
      <c r="I3072" t="s">
        <v>2632</v>
      </c>
      <c r="J3072" s="66">
        <v>365</v>
      </c>
      <c r="K3072" s="66">
        <v>365</v>
      </c>
      <c r="L3072" s="66">
        <v>365</v>
      </c>
      <c r="M3072" s="66">
        <v>365</v>
      </c>
      <c r="N3072" s="66">
        <f>VLOOKUP(A3072,GIS!A:C,3,0)</f>
        <v>365</v>
      </c>
      <c r="O3072" s="66" t="str">
        <f t="shared" si="592"/>
        <v/>
      </c>
      <c r="P3072" s="66" t="str">
        <f t="shared" si="602"/>
        <v/>
      </c>
      <c r="Q3072" s="66">
        <f t="shared" si="593"/>
        <v>365</v>
      </c>
      <c r="R3072" s="66">
        <f t="shared" si="594"/>
        <v>365</v>
      </c>
      <c r="S3072" s="66">
        <f>Q3072-U3072-SUMIFS(条件付き不可!X:X,条件付き不可!E:E,D3072)</f>
        <v>365</v>
      </c>
      <c r="T3072" s="66">
        <f t="shared" si="591"/>
        <v>365</v>
      </c>
      <c r="U3072" s="66">
        <f>IF(COUNTIFS(条件付き不可!$E:$E,$D3072,条件付き不可!$C:$C,条件付き不可!$V$3)&gt;0,Q3072,SUMIFS(条件付き不可!$L:$L,条件付き不可!$E:$E,$D3072,条件付き不可!$C:$C,U$1))</f>
        <v>0</v>
      </c>
      <c r="V3072" s="66">
        <f>IF(COUNTIFS(条件付き不可!$E:$E,$D3072,条件付き不可!$C:$C,条件付き不可!$V$5)&gt;0,Q3072,IFERROR(VLOOKUP(D3072,条件付き不可!E:Y,21,0),0))</f>
        <v>0</v>
      </c>
    </row>
    <row r="3073" spans="1:22">
      <c r="A3073" s="53" t="str">
        <f t="shared" si="595"/>
        <v>080010</v>
      </c>
      <c r="B3073" s="53">
        <v>42</v>
      </c>
      <c r="C3073">
        <v>3072</v>
      </c>
      <c r="D3073">
        <v>80010</v>
      </c>
      <c r="E3073" t="s">
        <v>3050</v>
      </c>
      <c r="F3073" t="s">
        <v>2203</v>
      </c>
      <c r="G3073" t="str">
        <f>VLOOKUP(A3073,GIS!A:B,2,0)</f>
        <v>根戸 ３</v>
      </c>
      <c r="H3073" t="s">
        <v>1932</v>
      </c>
      <c r="I3073" t="s">
        <v>7575</v>
      </c>
      <c r="J3073" s="66">
        <v>360</v>
      </c>
      <c r="K3073" s="66">
        <v>360</v>
      </c>
      <c r="L3073" s="66">
        <v>360</v>
      </c>
      <c r="M3073" s="66">
        <v>360</v>
      </c>
      <c r="N3073" s="66">
        <f>VLOOKUP(A3073,GIS!A:C,3,0)</f>
        <v>360</v>
      </c>
      <c r="O3073" s="66" t="str">
        <f t="shared" si="592"/>
        <v/>
      </c>
      <c r="P3073" s="66" t="str">
        <f t="shared" si="602"/>
        <v/>
      </c>
      <c r="Q3073" s="66">
        <f t="shared" si="593"/>
        <v>360</v>
      </c>
      <c r="R3073" s="66">
        <f t="shared" si="594"/>
        <v>360</v>
      </c>
      <c r="S3073" s="66">
        <f>Q3073-U3073-SUMIFS(条件付き不可!X:X,条件付き不可!E:E,D3073)</f>
        <v>360</v>
      </c>
      <c r="T3073" s="66">
        <f t="shared" si="591"/>
        <v>360</v>
      </c>
      <c r="U3073" s="66">
        <f>IF(COUNTIFS(条件付き不可!$E:$E,$D3073,条件付き不可!$C:$C,条件付き不可!$V$3)&gt;0,Q3073,SUMIFS(条件付き不可!$L:$L,条件付き不可!$E:$E,$D3073,条件付き不可!$C:$C,U$1))</f>
        <v>0</v>
      </c>
      <c r="V3073" s="66">
        <f>IF(COUNTIFS(条件付き不可!$E:$E,$D3073,条件付き不可!$C:$C,条件付き不可!$V$5)&gt;0,Q3073,IFERROR(VLOOKUP(D3073,条件付き不可!E:Y,21,0),0))</f>
        <v>0</v>
      </c>
    </row>
    <row r="3074" spans="1:22">
      <c r="A3074" s="53" t="str">
        <f t="shared" si="595"/>
        <v>080011</v>
      </c>
      <c r="B3074" s="53">
        <v>42</v>
      </c>
      <c r="C3074">
        <v>3073</v>
      </c>
      <c r="D3074">
        <v>80011</v>
      </c>
      <c r="E3074" t="s">
        <v>3050</v>
      </c>
      <c r="F3074" t="s">
        <v>2203</v>
      </c>
      <c r="G3074" t="str">
        <f>VLOOKUP(A3074,GIS!A:B,2,0)</f>
        <v>根戸 ４</v>
      </c>
      <c r="H3074" t="s">
        <v>1932</v>
      </c>
      <c r="I3074" t="s">
        <v>7575</v>
      </c>
      <c r="J3074" s="66">
        <v>660</v>
      </c>
      <c r="K3074" s="66">
        <v>660</v>
      </c>
      <c r="L3074" s="66">
        <v>660</v>
      </c>
      <c r="M3074" s="66">
        <v>660</v>
      </c>
      <c r="N3074" s="66">
        <f>VLOOKUP(A3074,GIS!A:C,3,0)</f>
        <v>660</v>
      </c>
      <c r="O3074" s="66" t="str">
        <f t="shared" si="592"/>
        <v/>
      </c>
      <c r="P3074" s="66" t="str">
        <f t="shared" si="602"/>
        <v/>
      </c>
      <c r="Q3074" s="66">
        <f t="shared" si="593"/>
        <v>660</v>
      </c>
      <c r="R3074" s="66">
        <f t="shared" si="594"/>
        <v>660</v>
      </c>
      <c r="S3074" s="66">
        <f>Q3074-U3074-SUMIFS(条件付き不可!X:X,条件付き不可!E:E,D3074)</f>
        <v>660</v>
      </c>
      <c r="T3074" s="66">
        <f t="shared" si="591"/>
        <v>660</v>
      </c>
      <c r="U3074" s="66">
        <f>IF(COUNTIFS(条件付き不可!$E:$E,$D3074,条件付き不可!$C:$C,条件付き不可!$V$3)&gt;0,Q3074,SUMIFS(条件付き不可!$L:$L,条件付き不可!$E:$E,$D3074,条件付き不可!$C:$C,U$1))</f>
        <v>0</v>
      </c>
      <c r="V3074" s="66">
        <f>IF(COUNTIFS(条件付き不可!$E:$E,$D3074,条件付き不可!$C:$C,条件付き不可!$V$5)&gt;0,Q3074,IFERROR(VLOOKUP(D3074,条件付き不可!E:Y,21,0),0))</f>
        <v>0</v>
      </c>
    </row>
    <row r="3075" spans="1:22">
      <c r="A3075" s="53" t="str">
        <f t="shared" si="595"/>
        <v>080012</v>
      </c>
      <c r="B3075" s="53">
        <v>42</v>
      </c>
      <c r="C3075">
        <v>3074</v>
      </c>
      <c r="D3075">
        <v>80012</v>
      </c>
      <c r="E3075" t="s">
        <v>3050</v>
      </c>
      <c r="F3075" t="s">
        <v>2208</v>
      </c>
      <c r="G3075" t="str">
        <f>VLOOKUP(A3075,GIS!A:B,2,0)</f>
        <v>根戸 ５</v>
      </c>
      <c r="H3075" t="s">
        <v>1932</v>
      </c>
      <c r="I3075" t="s">
        <v>2630</v>
      </c>
      <c r="J3075" s="66">
        <v>310</v>
      </c>
      <c r="K3075" s="66">
        <v>310</v>
      </c>
      <c r="L3075" s="66">
        <v>310</v>
      </c>
      <c r="M3075" s="66">
        <v>310</v>
      </c>
      <c r="N3075" s="66">
        <f>VLOOKUP(A3075,GIS!A:C,3,0)</f>
        <v>310</v>
      </c>
      <c r="O3075" s="66" t="str">
        <f t="shared" si="592"/>
        <v/>
      </c>
      <c r="P3075" s="66" t="str">
        <f t="shared" si="602"/>
        <v/>
      </c>
      <c r="Q3075" s="66">
        <f t="shared" si="593"/>
        <v>310</v>
      </c>
      <c r="R3075" s="66">
        <f t="shared" si="594"/>
        <v>310</v>
      </c>
      <c r="S3075" s="66">
        <f>Q3075-U3075-SUMIFS(条件付き不可!X:X,条件付き不可!E:E,D3075)</f>
        <v>310</v>
      </c>
      <c r="T3075" s="66">
        <f t="shared" si="591"/>
        <v>310</v>
      </c>
      <c r="U3075" s="66">
        <f>IF(COUNTIFS(条件付き不可!$E:$E,$D3075,条件付き不可!$C:$C,条件付き不可!$V$3)&gt;0,Q3075,SUMIFS(条件付き不可!$L:$L,条件付き不可!$E:$E,$D3075,条件付き不可!$C:$C,U$1))</f>
        <v>0</v>
      </c>
      <c r="V3075" s="66">
        <f>IF(COUNTIFS(条件付き不可!$E:$E,$D3075,条件付き不可!$C:$C,条件付き不可!$V$5)&gt;0,Q3075,IFERROR(VLOOKUP(D3075,条件付き不可!E:Y,21,0),0))</f>
        <v>0</v>
      </c>
    </row>
    <row r="3076" spans="1:22">
      <c r="A3076" s="53" t="str">
        <f t="shared" si="595"/>
        <v>080013</v>
      </c>
      <c r="B3076" s="53">
        <v>42</v>
      </c>
      <c r="C3076">
        <v>3075</v>
      </c>
      <c r="D3076">
        <v>80013</v>
      </c>
      <c r="E3076" t="s">
        <v>3050</v>
      </c>
      <c r="F3076" t="s">
        <v>2208</v>
      </c>
      <c r="G3076" t="str">
        <f>VLOOKUP(A3076,GIS!A:B,2,0)</f>
        <v>根戸 ６</v>
      </c>
      <c r="H3076" t="s">
        <v>1932</v>
      </c>
      <c r="I3076" t="s">
        <v>2630</v>
      </c>
      <c r="J3076" s="66">
        <v>640</v>
      </c>
      <c r="K3076" s="66">
        <v>640</v>
      </c>
      <c r="L3076" s="66">
        <v>640</v>
      </c>
      <c r="M3076" s="66">
        <v>640</v>
      </c>
      <c r="N3076" s="66">
        <f>VLOOKUP(A3076,GIS!A:C,3,0)</f>
        <v>640</v>
      </c>
      <c r="O3076" s="66" t="str">
        <f t="shared" si="592"/>
        <v/>
      </c>
      <c r="P3076" s="66" t="str">
        <f t="shared" si="602"/>
        <v/>
      </c>
      <c r="Q3076" s="66">
        <f t="shared" si="593"/>
        <v>640</v>
      </c>
      <c r="R3076" s="66">
        <f t="shared" si="594"/>
        <v>640</v>
      </c>
      <c r="S3076" s="66">
        <f>Q3076-U3076-SUMIFS(条件付き不可!X:X,条件付き不可!E:E,D3076)</f>
        <v>640</v>
      </c>
      <c r="T3076" s="66">
        <f t="shared" si="591"/>
        <v>640</v>
      </c>
      <c r="U3076" s="66">
        <f>IF(COUNTIFS(条件付き不可!$E:$E,$D3076,条件付き不可!$C:$C,条件付き不可!$V$3)&gt;0,Q3076,SUMIFS(条件付き不可!$L:$L,条件付き不可!$E:$E,$D3076,条件付き不可!$C:$C,U$1))</f>
        <v>0</v>
      </c>
      <c r="V3076" s="66">
        <f>IF(COUNTIFS(条件付き不可!$E:$E,$D3076,条件付き不可!$C:$C,条件付き不可!$V$5)&gt;0,Q3076,IFERROR(VLOOKUP(D3076,条件付き不可!E:Y,21,0),0))</f>
        <v>0</v>
      </c>
    </row>
    <row r="3077" spans="1:22">
      <c r="A3077" s="53" t="str">
        <f t="shared" si="595"/>
        <v>080014</v>
      </c>
      <c r="B3077" s="53">
        <v>42</v>
      </c>
      <c r="C3077">
        <v>3076</v>
      </c>
      <c r="D3077">
        <v>80014</v>
      </c>
      <c r="E3077" t="s">
        <v>3050</v>
      </c>
      <c r="F3077" t="s">
        <v>2208</v>
      </c>
      <c r="G3077" t="str">
        <f>VLOOKUP(A3077,GIS!A:B,2,0)</f>
        <v>根戸 ７</v>
      </c>
      <c r="H3077" t="s">
        <v>1932</v>
      </c>
      <c r="I3077" t="s">
        <v>2630</v>
      </c>
      <c r="J3077" s="66">
        <v>690</v>
      </c>
      <c r="K3077" s="66">
        <v>690</v>
      </c>
      <c r="L3077" s="66">
        <v>690</v>
      </c>
      <c r="M3077" s="66">
        <v>690</v>
      </c>
      <c r="N3077" s="66">
        <f>VLOOKUP(A3077,GIS!A:C,3,0)</f>
        <v>690</v>
      </c>
      <c r="O3077" s="66" t="str">
        <f t="shared" si="592"/>
        <v/>
      </c>
      <c r="P3077" s="66" t="str">
        <f t="shared" si="602"/>
        <v/>
      </c>
      <c r="Q3077" s="66">
        <f t="shared" si="593"/>
        <v>690</v>
      </c>
      <c r="R3077" s="66">
        <f t="shared" si="594"/>
        <v>690</v>
      </c>
      <c r="S3077" s="66">
        <f>Q3077-U3077-SUMIFS(条件付き不可!X:X,条件付き不可!E:E,D3077)</f>
        <v>690</v>
      </c>
      <c r="T3077" s="66">
        <f t="shared" si="591"/>
        <v>690</v>
      </c>
      <c r="U3077" s="66">
        <f>IF(COUNTIFS(条件付き不可!$E:$E,$D3077,条件付き不可!$C:$C,条件付き不可!$V$3)&gt;0,Q3077,SUMIFS(条件付き不可!$L:$L,条件付き不可!$E:$E,$D3077,条件付き不可!$C:$C,U$1))</f>
        <v>0</v>
      </c>
      <c r="V3077" s="66">
        <f>IF(COUNTIFS(条件付き不可!$E:$E,$D3077,条件付き不可!$C:$C,条件付き不可!$V$5)&gt;0,Q3077,IFERROR(VLOOKUP(D3077,条件付き不可!E:Y,21,0),0))</f>
        <v>0</v>
      </c>
    </row>
    <row r="3078" spans="1:22">
      <c r="A3078" s="53" t="str">
        <f t="shared" si="595"/>
        <v>080015</v>
      </c>
      <c r="B3078" s="53">
        <v>42</v>
      </c>
      <c r="C3078">
        <v>3077</v>
      </c>
      <c r="D3078">
        <v>80015</v>
      </c>
      <c r="E3078" t="s">
        <v>3050</v>
      </c>
      <c r="F3078" t="s">
        <v>2208</v>
      </c>
      <c r="G3078" t="str">
        <f>VLOOKUP(A3078,GIS!A:B,2,0)</f>
        <v>根戸 ８</v>
      </c>
      <c r="H3078" t="s">
        <v>1932</v>
      </c>
      <c r="I3078" t="s">
        <v>2630</v>
      </c>
      <c r="J3078" s="66">
        <v>640</v>
      </c>
      <c r="K3078" s="66">
        <v>640</v>
      </c>
      <c r="L3078" s="66">
        <v>640</v>
      </c>
      <c r="M3078" s="66">
        <v>640</v>
      </c>
      <c r="N3078" s="66">
        <f>VLOOKUP(A3078,GIS!A:C,3,0)</f>
        <v>640</v>
      </c>
      <c r="O3078" s="66" t="str">
        <f t="shared" si="592"/>
        <v/>
      </c>
      <c r="P3078" s="66" t="str">
        <f t="shared" si="602"/>
        <v/>
      </c>
      <c r="Q3078" s="66">
        <f t="shared" si="593"/>
        <v>640</v>
      </c>
      <c r="R3078" s="66">
        <f t="shared" si="594"/>
        <v>640</v>
      </c>
      <c r="S3078" s="66">
        <f>Q3078-U3078-SUMIFS(条件付き不可!X:X,条件付き不可!E:E,D3078)</f>
        <v>640</v>
      </c>
      <c r="T3078" s="66">
        <f t="shared" si="591"/>
        <v>640</v>
      </c>
      <c r="U3078" s="66">
        <f>IF(COUNTIFS(条件付き不可!$E:$E,$D3078,条件付き不可!$C:$C,条件付き不可!$V$3)&gt;0,Q3078,SUMIFS(条件付き不可!$L:$L,条件付き不可!$E:$E,$D3078,条件付き不可!$C:$C,U$1))</f>
        <v>0</v>
      </c>
      <c r="V3078" s="66">
        <f>IF(COUNTIFS(条件付き不可!$E:$E,$D3078,条件付き不可!$C:$C,条件付き不可!$V$5)&gt;0,Q3078,IFERROR(VLOOKUP(D3078,条件付き不可!E:Y,21,0),0))</f>
        <v>0</v>
      </c>
    </row>
    <row r="3079" spans="1:22">
      <c r="A3079" s="53" t="str">
        <f t="shared" si="595"/>
        <v>080016</v>
      </c>
      <c r="B3079" s="53">
        <v>42</v>
      </c>
      <c r="C3079">
        <v>3078</v>
      </c>
      <c r="D3079">
        <v>80016</v>
      </c>
      <c r="E3079" t="s">
        <v>3050</v>
      </c>
      <c r="F3079" t="s">
        <v>2208</v>
      </c>
      <c r="G3079" t="str">
        <f>VLOOKUP(A3079,GIS!A:B,2,0)</f>
        <v>根戸 ９</v>
      </c>
      <c r="H3079" t="s">
        <v>1932</v>
      </c>
      <c r="I3079" t="s">
        <v>2630</v>
      </c>
      <c r="J3079" s="66">
        <v>485</v>
      </c>
      <c r="K3079" s="66">
        <v>485</v>
      </c>
      <c r="L3079" s="66">
        <v>485</v>
      </c>
      <c r="M3079" s="66">
        <v>485</v>
      </c>
      <c r="N3079" s="66">
        <f>VLOOKUP(A3079,GIS!A:C,3,0)</f>
        <v>485</v>
      </c>
      <c r="O3079" s="66" t="str">
        <f t="shared" si="592"/>
        <v/>
      </c>
      <c r="P3079" s="66" t="str">
        <f t="shared" si="602"/>
        <v/>
      </c>
      <c r="Q3079" s="66">
        <f t="shared" si="593"/>
        <v>485</v>
      </c>
      <c r="R3079" s="66">
        <f t="shared" si="594"/>
        <v>485</v>
      </c>
      <c r="S3079" s="66">
        <f>Q3079-U3079-SUMIFS(条件付き不可!X:X,条件付き不可!E:E,D3079)</f>
        <v>485</v>
      </c>
      <c r="T3079" s="66">
        <f t="shared" si="591"/>
        <v>485</v>
      </c>
      <c r="U3079" s="66">
        <f>IF(COUNTIFS(条件付き不可!$E:$E,$D3079,条件付き不可!$C:$C,条件付き不可!$V$3)&gt;0,Q3079,SUMIFS(条件付き不可!$L:$L,条件付き不可!$E:$E,$D3079,条件付き不可!$C:$C,U$1))</f>
        <v>0</v>
      </c>
      <c r="V3079" s="66">
        <f>IF(COUNTIFS(条件付き不可!$E:$E,$D3079,条件付き不可!$C:$C,条件付き不可!$V$5)&gt;0,Q3079,IFERROR(VLOOKUP(D3079,条件付き不可!E:Y,21,0),0))</f>
        <v>0</v>
      </c>
    </row>
    <row r="3080" spans="1:22">
      <c r="A3080" s="53" t="str">
        <f t="shared" si="595"/>
        <v>080089</v>
      </c>
      <c r="B3080" s="53">
        <v>42</v>
      </c>
      <c r="C3080">
        <v>3079</v>
      </c>
      <c r="D3080">
        <v>80089</v>
      </c>
      <c r="E3080" t="s">
        <v>3050</v>
      </c>
      <c r="F3080" t="s">
        <v>2208</v>
      </c>
      <c r="G3080" t="str">
        <f>VLOOKUP(A3080,GIS!A:B,2,0)</f>
        <v>根戸 10</v>
      </c>
      <c r="H3080" t="s">
        <v>1932</v>
      </c>
      <c r="I3080" t="s">
        <v>2630</v>
      </c>
      <c r="J3080" s="66">
        <v>345</v>
      </c>
      <c r="K3080" s="66">
        <v>345</v>
      </c>
      <c r="L3080" s="66">
        <v>345</v>
      </c>
      <c r="M3080" s="66">
        <v>345</v>
      </c>
      <c r="N3080" s="66">
        <f>VLOOKUP(A3080,GIS!A:C,3,0)</f>
        <v>345</v>
      </c>
      <c r="O3080" s="66" t="str">
        <f t="shared" si="592"/>
        <v/>
      </c>
      <c r="P3080" s="66" t="str">
        <f t="shared" si="602"/>
        <v/>
      </c>
      <c r="Q3080" s="66">
        <f t="shared" si="593"/>
        <v>345</v>
      </c>
      <c r="R3080" s="66">
        <f t="shared" si="594"/>
        <v>345</v>
      </c>
      <c r="S3080" s="66">
        <f>Q3080-U3080-SUMIFS(条件付き不可!X:X,条件付き不可!E:E,D3080)</f>
        <v>345</v>
      </c>
      <c r="T3080" s="66">
        <f t="shared" ref="T3080:T3144" si="603">Q3080-V3080</f>
        <v>345</v>
      </c>
      <c r="U3080" s="66">
        <f>IF(COUNTIFS(条件付き不可!$E:$E,$D3080,条件付き不可!$C:$C,条件付き不可!$V$3)&gt;0,Q3080,SUMIFS(条件付き不可!$L:$L,条件付き不可!$E:$E,$D3080,条件付き不可!$C:$C,U$1))</f>
        <v>0</v>
      </c>
      <c r="V3080" s="66">
        <f>IF(COUNTIFS(条件付き不可!$E:$E,$D3080,条件付き不可!$C:$C,条件付き不可!$V$5)&gt;0,Q3080,IFERROR(VLOOKUP(D3080,条件付き不可!E:Y,21,0),0))</f>
        <v>0</v>
      </c>
    </row>
    <row r="3081" spans="1:22">
      <c r="A3081" s="53" t="str">
        <f t="shared" si="595"/>
        <v>080017</v>
      </c>
      <c r="B3081" s="53">
        <v>42</v>
      </c>
      <c r="C3081">
        <v>3080</v>
      </c>
      <c r="D3081">
        <v>80017</v>
      </c>
      <c r="E3081" t="s">
        <v>3050</v>
      </c>
      <c r="F3081" t="s">
        <v>2214</v>
      </c>
      <c r="G3081" t="str">
        <f>VLOOKUP(A3081,GIS!A:B,2,0)</f>
        <v>松葉町1Ａ</v>
      </c>
      <c r="H3081" t="s">
        <v>1932</v>
      </c>
      <c r="I3081" t="s">
        <v>2630</v>
      </c>
      <c r="J3081" s="66">
        <v>400</v>
      </c>
      <c r="K3081" s="66">
        <v>400</v>
      </c>
      <c r="L3081" s="66">
        <v>400</v>
      </c>
      <c r="M3081" s="66">
        <v>400</v>
      </c>
      <c r="N3081" s="66">
        <f>VLOOKUP(A3081,GIS!A:C,3,0)</f>
        <v>400</v>
      </c>
      <c r="O3081" s="66" t="str">
        <f t="shared" si="592"/>
        <v/>
      </c>
      <c r="P3081" s="66" t="str">
        <f t="shared" si="602"/>
        <v/>
      </c>
      <c r="Q3081" s="66">
        <f t="shared" si="593"/>
        <v>400</v>
      </c>
      <c r="R3081" s="66">
        <f t="shared" si="594"/>
        <v>400</v>
      </c>
      <c r="S3081" s="66">
        <f>Q3081-U3081-SUMIFS(条件付き不可!X:X,条件付き不可!E:E,D3081)</f>
        <v>400</v>
      </c>
      <c r="T3081" s="66">
        <f t="shared" si="603"/>
        <v>400</v>
      </c>
      <c r="U3081" s="66">
        <f>IF(COUNTIFS(条件付き不可!$E:$E,$D3081,条件付き不可!$C:$C,条件付き不可!$V$3)&gt;0,Q3081,SUMIFS(条件付き不可!$L:$L,条件付き不可!$E:$E,$D3081,条件付き不可!$C:$C,U$1))</f>
        <v>0</v>
      </c>
      <c r="V3081" s="66">
        <f>IF(COUNTIFS(条件付き不可!$E:$E,$D3081,条件付き不可!$C:$C,条件付き不可!$V$5)&gt;0,Q3081,IFERROR(VLOOKUP(D3081,条件付き不可!E:Y,21,0),0))</f>
        <v>0</v>
      </c>
    </row>
    <row r="3082" spans="1:22">
      <c r="A3082" s="53" t="str">
        <f t="shared" si="595"/>
        <v>080080</v>
      </c>
      <c r="B3082" s="53">
        <v>42</v>
      </c>
      <c r="C3082">
        <v>3081</v>
      </c>
      <c r="D3082">
        <v>80080</v>
      </c>
      <c r="E3082" t="s">
        <v>3050</v>
      </c>
      <c r="F3082" t="s">
        <v>2214</v>
      </c>
      <c r="G3082" t="str">
        <f>VLOOKUP(A3082,GIS!A:B,2,0)</f>
        <v>松葉町1B</v>
      </c>
      <c r="H3082" t="s">
        <v>1932</v>
      </c>
      <c r="I3082" t="s">
        <v>2630</v>
      </c>
      <c r="J3082" s="66">
        <v>545</v>
      </c>
      <c r="K3082" s="66">
        <v>545</v>
      </c>
      <c r="L3082" s="66">
        <v>545</v>
      </c>
      <c r="M3082" s="66">
        <v>545</v>
      </c>
      <c r="N3082" s="66">
        <f>VLOOKUP(A3082,GIS!A:C,3,0)</f>
        <v>545</v>
      </c>
      <c r="O3082" s="66" t="str">
        <f t="shared" si="592"/>
        <v/>
      </c>
      <c r="P3082" s="66" t="str">
        <f t="shared" si="602"/>
        <v/>
      </c>
      <c r="Q3082" s="66">
        <f t="shared" si="593"/>
        <v>545</v>
      </c>
      <c r="R3082" s="66">
        <f t="shared" si="594"/>
        <v>545</v>
      </c>
      <c r="S3082" s="66">
        <f>Q3082-U3082-SUMIFS(条件付き不可!X:X,条件付き不可!E:E,D3082)</f>
        <v>545</v>
      </c>
      <c r="T3082" s="66">
        <f t="shared" si="603"/>
        <v>545</v>
      </c>
      <c r="U3082" s="66">
        <f>IF(COUNTIFS(条件付き不可!$E:$E,$D3082,条件付き不可!$C:$C,条件付き不可!$V$3)&gt;0,Q3082,SUMIFS(条件付き不可!$L:$L,条件付き不可!$E:$E,$D3082,条件付き不可!$C:$C,U$1))</f>
        <v>0</v>
      </c>
      <c r="V3082" s="66">
        <f>IF(COUNTIFS(条件付き不可!$E:$E,$D3082,条件付き不可!$C:$C,条件付き不可!$V$5)&gt;0,Q3082,IFERROR(VLOOKUP(D3082,条件付き不可!E:Y,21,0),0))</f>
        <v>0</v>
      </c>
    </row>
    <row r="3083" spans="1:22">
      <c r="A3083" s="53" t="str">
        <f t="shared" si="595"/>
        <v>080018</v>
      </c>
      <c r="B3083" s="53">
        <v>42</v>
      </c>
      <c r="C3083">
        <v>3082</v>
      </c>
      <c r="D3083">
        <v>80018</v>
      </c>
      <c r="E3083" t="s">
        <v>3050</v>
      </c>
      <c r="F3083" t="s">
        <v>2214</v>
      </c>
      <c r="G3083" t="str">
        <f>VLOOKUP(A3083,GIS!A:B,2,0)</f>
        <v>松葉町2.3</v>
      </c>
      <c r="H3083" t="s">
        <v>1932</v>
      </c>
      <c r="I3083" t="s">
        <v>2630</v>
      </c>
      <c r="J3083" s="66">
        <v>510</v>
      </c>
      <c r="K3083" s="66">
        <v>510</v>
      </c>
      <c r="L3083" s="66">
        <v>510</v>
      </c>
      <c r="M3083" s="66">
        <v>510</v>
      </c>
      <c r="N3083" s="66">
        <f>VLOOKUP(A3083,GIS!A:C,3,0)</f>
        <v>510</v>
      </c>
      <c r="O3083" s="66" t="str">
        <f t="shared" si="592"/>
        <v/>
      </c>
      <c r="P3083" s="66" t="str">
        <f t="shared" si="602"/>
        <v/>
      </c>
      <c r="Q3083" s="66">
        <f t="shared" si="593"/>
        <v>510</v>
      </c>
      <c r="R3083" s="66">
        <f t="shared" si="594"/>
        <v>510</v>
      </c>
      <c r="S3083" s="66">
        <f>Q3083-U3083-SUMIFS(条件付き不可!X:X,条件付き不可!E:E,D3083)</f>
        <v>510</v>
      </c>
      <c r="T3083" s="66">
        <f t="shared" si="603"/>
        <v>510</v>
      </c>
      <c r="U3083" s="66">
        <f>IF(COUNTIFS(条件付き不可!$E:$E,$D3083,条件付き不可!$C:$C,条件付き不可!$V$3)&gt;0,Q3083,SUMIFS(条件付き不可!$L:$L,条件付き不可!$E:$E,$D3083,条件付き不可!$C:$C,U$1))</f>
        <v>0</v>
      </c>
      <c r="V3083" s="66">
        <f>IF(COUNTIFS(条件付き不可!$E:$E,$D3083,条件付き不可!$C:$C,条件付き不可!$V$5)&gt;0,Q3083,IFERROR(VLOOKUP(D3083,条件付き不可!E:Y,21,0),0))</f>
        <v>0</v>
      </c>
    </row>
    <row r="3084" spans="1:22">
      <c r="A3084" s="53" t="str">
        <f t="shared" si="595"/>
        <v>080019</v>
      </c>
      <c r="B3084" s="53">
        <v>42</v>
      </c>
      <c r="C3084">
        <v>3083</v>
      </c>
      <c r="D3084">
        <v>80019</v>
      </c>
      <c r="E3084" t="s">
        <v>3050</v>
      </c>
      <c r="F3084" t="s">
        <v>2214</v>
      </c>
      <c r="G3084" t="str">
        <f>VLOOKUP(A3084,GIS!A:B,2,0)</f>
        <v>松葉町3･7</v>
      </c>
      <c r="H3084" t="s">
        <v>1932</v>
      </c>
      <c r="I3084" t="s">
        <v>2630</v>
      </c>
      <c r="J3084" s="66">
        <v>370</v>
      </c>
      <c r="K3084" s="66">
        <v>370</v>
      </c>
      <c r="L3084" s="66">
        <v>370</v>
      </c>
      <c r="M3084" s="66">
        <v>370</v>
      </c>
      <c r="N3084" s="66">
        <f>VLOOKUP(A3084,GIS!A:C,3,0)</f>
        <v>370</v>
      </c>
      <c r="O3084" s="66" t="str">
        <f t="shared" si="592"/>
        <v/>
      </c>
      <c r="P3084" s="66" t="str">
        <f t="shared" si="602"/>
        <v/>
      </c>
      <c r="Q3084" s="66">
        <f t="shared" si="593"/>
        <v>370</v>
      </c>
      <c r="R3084" s="66">
        <f t="shared" si="594"/>
        <v>370</v>
      </c>
      <c r="S3084" s="66">
        <f>Q3084-U3084-SUMIFS(条件付き不可!X:X,条件付き不可!E:E,D3084)</f>
        <v>370</v>
      </c>
      <c r="T3084" s="66">
        <f t="shared" si="603"/>
        <v>370</v>
      </c>
      <c r="U3084" s="66">
        <f>IF(COUNTIFS(条件付き不可!$E:$E,$D3084,条件付き不可!$C:$C,条件付き不可!$V$3)&gt;0,Q3084,SUMIFS(条件付き不可!$L:$L,条件付き不可!$E:$E,$D3084,条件付き不可!$C:$C,U$1))</f>
        <v>0</v>
      </c>
      <c r="V3084" s="66">
        <f>IF(COUNTIFS(条件付き不可!$E:$E,$D3084,条件付き不可!$C:$C,条件付き不可!$V$5)&gt;0,Q3084,IFERROR(VLOOKUP(D3084,条件付き不可!E:Y,21,0),0))</f>
        <v>0</v>
      </c>
    </row>
    <row r="3085" spans="1:22">
      <c r="A3085" s="53" t="str">
        <f t="shared" si="595"/>
        <v>080020</v>
      </c>
      <c r="B3085" s="53">
        <v>42</v>
      </c>
      <c r="C3085">
        <v>3084</v>
      </c>
      <c r="D3085">
        <v>80020</v>
      </c>
      <c r="E3085" t="s">
        <v>3050</v>
      </c>
      <c r="F3085" t="s">
        <v>2214</v>
      </c>
      <c r="G3085" t="str">
        <f>VLOOKUP(A3085,GIS!A:B,2,0)</f>
        <v>松葉町4</v>
      </c>
      <c r="H3085" t="s">
        <v>1932</v>
      </c>
      <c r="I3085" t="s">
        <v>2630</v>
      </c>
      <c r="J3085" s="66">
        <v>660</v>
      </c>
      <c r="K3085" s="66">
        <v>660</v>
      </c>
      <c r="L3085" s="66">
        <v>660</v>
      </c>
      <c r="M3085" s="66">
        <v>660</v>
      </c>
      <c r="N3085" s="66">
        <f>VLOOKUP(A3085,GIS!A:C,3,0)</f>
        <v>660</v>
      </c>
      <c r="O3085" s="66" t="str">
        <f t="shared" si="592"/>
        <v/>
      </c>
      <c r="P3085" s="66" t="str">
        <f t="shared" si="602"/>
        <v/>
      </c>
      <c r="Q3085" s="66">
        <f t="shared" si="593"/>
        <v>660</v>
      </c>
      <c r="R3085" s="66">
        <f t="shared" si="594"/>
        <v>660</v>
      </c>
      <c r="S3085" s="66">
        <f>Q3085-U3085-SUMIFS(条件付き不可!X:X,条件付き不可!E:E,D3085)</f>
        <v>660</v>
      </c>
      <c r="T3085" s="66">
        <f t="shared" si="603"/>
        <v>660</v>
      </c>
      <c r="U3085" s="66">
        <f>IF(COUNTIFS(条件付き不可!$E:$E,$D3085,条件付き不可!$C:$C,条件付き不可!$V$3)&gt;0,Q3085,SUMIFS(条件付き不可!$L:$L,条件付き不可!$E:$E,$D3085,条件付き不可!$C:$C,U$1))</f>
        <v>0</v>
      </c>
      <c r="V3085" s="66">
        <f>IF(COUNTIFS(条件付き不可!$E:$E,$D3085,条件付き不可!$C:$C,条件付き不可!$V$5)&gt;0,Q3085,IFERROR(VLOOKUP(D3085,条件付き不可!E:Y,21,0),0))</f>
        <v>0</v>
      </c>
    </row>
    <row r="3086" spans="1:22">
      <c r="A3086" s="53" t="str">
        <f t="shared" si="595"/>
        <v>080021</v>
      </c>
      <c r="B3086" s="53">
        <v>42</v>
      </c>
      <c r="C3086">
        <v>3085</v>
      </c>
      <c r="D3086">
        <v>80021</v>
      </c>
      <c r="E3086" t="s">
        <v>3050</v>
      </c>
      <c r="F3086" t="s">
        <v>2214</v>
      </c>
      <c r="G3086" t="str">
        <f>VLOOKUP(A3086,GIS!A:B,2,0)</f>
        <v>松葉町5Ａ</v>
      </c>
      <c r="H3086" t="s">
        <v>1932</v>
      </c>
      <c r="I3086" t="s">
        <v>2630</v>
      </c>
      <c r="J3086" s="66">
        <v>630</v>
      </c>
      <c r="K3086" s="66">
        <v>630</v>
      </c>
      <c r="L3086" s="66">
        <v>630</v>
      </c>
      <c r="M3086" s="66">
        <v>630</v>
      </c>
      <c r="N3086" s="66">
        <f>VLOOKUP(A3086,GIS!A:C,3,0)</f>
        <v>630</v>
      </c>
      <c r="O3086" s="66" t="str">
        <f t="shared" si="592"/>
        <v/>
      </c>
      <c r="P3086" s="66" t="str">
        <f t="shared" si="602"/>
        <v/>
      </c>
      <c r="Q3086" s="66">
        <f t="shared" si="593"/>
        <v>630</v>
      </c>
      <c r="R3086" s="66">
        <f t="shared" si="594"/>
        <v>630</v>
      </c>
      <c r="S3086" s="66">
        <f>Q3086-U3086-SUMIFS(条件付き不可!X:X,条件付き不可!E:E,D3086)</f>
        <v>630</v>
      </c>
      <c r="T3086" s="66">
        <f t="shared" si="603"/>
        <v>630</v>
      </c>
      <c r="U3086" s="66">
        <f>IF(COUNTIFS(条件付き不可!$E:$E,$D3086,条件付き不可!$C:$C,条件付き不可!$V$3)&gt;0,Q3086,SUMIFS(条件付き不可!$L:$L,条件付き不可!$E:$E,$D3086,条件付き不可!$C:$C,U$1))</f>
        <v>0</v>
      </c>
      <c r="V3086" s="66">
        <f>IF(COUNTIFS(条件付き不可!$E:$E,$D3086,条件付き不可!$C:$C,条件付き不可!$V$5)&gt;0,Q3086,IFERROR(VLOOKUP(D3086,条件付き不可!E:Y,21,0),0))</f>
        <v>0</v>
      </c>
    </row>
    <row r="3087" spans="1:22">
      <c r="A3087" s="53" t="str">
        <f t="shared" si="595"/>
        <v>080022</v>
      </c>
      <c r="B3087" s="53">
        <v>42</v>
      </c>
      <c r="C3087">
        <v>3086</v>
      </c>
      <c r="D3087">
        <v>80022</v>
      </c>
      <c r="E3087" t="s">
        <v>3050</v>
      </c>
      <c r="F3087" t="s">
        <v>2214</v>
      </c>
      <c r="G3087" t="str">
        <f>VLOOKUP(A3087,GIS!A:B,2,0)</f>
        <v>松葉町5Ｂ</v>
      </c>
      <c r="H3087" t="s">
        <v>1932</v>
      </c>
      <c r="I3087" t="s">
        <v>2630</v>
      </c>
      <c r="J3087" s="66">
        <v>690</v>
      </c>
      <c r="K3087" s="66">
        <v>690</v>
      </c>
      <c r="L3087" s="66">
        <v>690</v>
      </c>
      <c r="M3087" s="66">
        <v>690</v>
      </c>
      <c r="N3087" s="66">
        <f>VLOOKUP(A3087,GIS!A:C,3,0)</f>
        <v>690</v>
      </c>
      <c r="O3087" s="66" t="str">
        <f t="shared" si="592"/>
        <v/>
      </c>
      <c r="P3087" s="66" t="str">
        <f t="shared" si="602"/>
        <v/>
      </c>
      <c r="Q3087" s="66">
        <f t="shared" si="593"/>
        <v>690</v>
      </c>
      <c r="R3087" s="66">
        <f t="shared" si="594"/>
        <v>690</v>
      </c>
      <c r="S3087" s="66">
        <f>Q3087-U3087-SUMIFS(条件付き不可!X:X,条件付き不可!E:E,D3087)</f>
        <v>690</v>
      </c>
      <c r="T3087" s="66">
        <f t="shared" si="603"/>
        <v>690</v>
      </c>
      <c r="U3087" s="66">
        <f>IF(COUNTIFS(条件付き不可!$E:$E,$D3087,条件付き不可!$C:$C,条件付き不可!$V$3)&gt;0,Q3087,SUMIFS(条件付き不可!$L:$L,条件付き不可!$E:$E,$D3087,条件付き不可!$C:$C,U$1))</f>
        <v>0</v>
      </c>
      <c r="V3087" s="66">
        <f>IF(COUNTIFS(条件付き不可!$E:$E,$D3087,条件付き不可!$C:$C,条件付き不可!$V$5)&gt;0,Q3087,IFERROR(VLOOKUP(D3087,条件付き不可!E:Y,21,0),0))</f>
        <v>0</v>
      </c>
    </row>
    <row r="3088" spans="1:22">
      <c r="A3088" s="53" t="str">
        <f t="shared" si="595"/>
        <v>080023</v>
      </c>
      <c r="B3088" s="53">
        <v>42</v>
      </c>
      <c r="C3088">
        <v>3087</v>
      </c>
      <c r="D3088">
        <v>80023</v>
      </c>
      <c r="E3088" t="s">
        <v>3050</v>
      </c>
      <c r="F3088" t="s">
        <v>2214</v>
      </c>
      <c r="G3088" t="str">
        <f>VLOOKUP(A3088,GIS!A:B,2,0)</f>
        <v>松葉町7</v>
      </c>
      <c r="H3088" t="s">
        <v>1932</v>
      </c>
      <c r="I3088" t="s">
        <v>2630</v>
      </c>
      <c r="J3088" s="66">
        <v>475</v>
      </c>
      <c r="K3088" s="66">
        <v>475</v>
      </c>
      <c r="L3088" s="66">
        <v>475</v>
      </c>
      <c r="M3088" s="66">
        <v>475</v>
      </c>
      <c r="N3088" s="66">
        <f>VLOOKUP(A3088,GIS!A:C,3,0)</f>
        <v>475</v>
      </c>
      <c r="O3088" s="66" t="str">
        <f t="shared" si="592"/>
        <v/>
      </c>
      <c r="P3088" s="66" t="str">
        <f t="shared" si="602"/>
        <v/>
      </c>
      <c r="Q3088" s="66">
        <f t="shared" si="593"/>
        <v>475</v>
      </c>
      <c r="R3088" s="66">
        <f t="shared" si="594"/>
        <v>475</v>
      </c>
      <c r="S3088" s="66">
        <f>Q3088-U3088-SUMIFS(条件付き不可!X:X,条件付き不可!E:E,D3088)</f>
        <v>475</v>
      </c>
      <c r="T3088" s="66">
        <f t="shared" si="603"/>
        <v>475</v>
      </c>
      <c r="U3088" s="66">
        <f>IF(COUNTIFS(条件付き不可!$E:$E,$D3088,条件付き不可!$C:$C,条件付き不可!$V$3)&gt;0,Q3088,SUMIFS(条件付き不可!$L:$L,条件付き不可!$E:$E,$D3088,条件付き不可!$C:$C,U$1))</f>
        <v>0</v>
      </c>
      <c r="V3088" s="66">
        <f>IF(COUNTIFS(条件付き不可!$E:$E,$D3088,条件付き不可!$C:$C,条件付き不可!$V$5)&gt;0,Q3088,IFERROR(VLOOKUP(D3088,条件付き不可!E:Y,21,0),0))</f>
        <v>0</v>
      </c>
    </row>
    <row r="3089" spans="1:22">
      <c r="A3089" s="53" t="str">
        <f t="shared" si="595"/>
        <v>080024</v>
      </c>
      <c r="B3089" s="53">
        <v>42</v>
      </c>
      <c r="C3089">
        <v>3088</v>
      </c>
      <c r="D3089">
        <v>80024</v>
      </c>
      <c r="E3089" t="s">
        <v>3050</v>
      </c>
      <c r="F3089" t="s">
        <v>2222</v>
      </c>
      <c r="G3089" t="str">
        <f>VLOOKUP(A3089,GIS!A:B,2,0)</f>
        <v>花野井１松葉町6</v>
      </c>
      <c r="H3089" t="s">
        <v>1932</v>
      </c>
      <c r="I3089" t="s">
        <v>2630</v>
      </c>
      <c r="J3089" s="66">
        <v>630</v>
      </c>
      <c r="K3089" s="66">
        <v>630</v>
      </c>
      <c r="L3089" s="66">
        <v>630</v>
      </c>
      <c r="M3089" s="66">
        <v>630</v>
      </c>
      <c r="N3089" s="66">
        <f>VLOOKUP(A3089,GIS!A:C,3,0)</f>
        <v>630</v>
      </c>
      <c r="O3089" s="66" t="str">
        <f t="shared" si="592"/>
        <v/>
      </c>
      <c r="P3089" s="66" t="str">
        <f t="shared" si="602"/>
        <v/>
      </c>
      <c r="Q3089" s="66">
        <f t="shared" si="593"/>
        <v>630</v>
      </c>
      <c r="R3089" s="66">
        <f t="shared" si="594"/>
        <v>630</v>
      </c>
      <c r="S3089" s="66">
        <f>Q3089-U3089-SUMIFS(条件付き不可!X:X,条件付き不可!E:E,D3089)</f>
        <v>630</v>
      </c>
      <c r="T3089" s="66">
        <f t="shared" si="603"/>
        <v>630</v>
      </c>
      <c r="U3089" s="66">
        <f>IF(COUNTIFS(条件付き不可!$E:$E,$D3089,条件付き不可!$C:$C,条件付き不可!$V$3)&gt;0,Q3089,SUMIFS(条件付き不可!$L:$L,条件付き不可!$E:$E,$D3089,条件付き不可!$C:$C,U$1))</f>
        <v>0</v>
      </c>
      <c r="V3089" s="66">
        <f>IF(COUNTIFS(条件付き不可!$E:$E,$D3089,条件付き不可!$C:$C,条件付き不可!$V$5)&gt;0,Q3089,IFERROR(VLOOKUP(D3089,条件付き不可!E:Y,21,0),0))</f>
        <v>0</v>
      </c>
    </row>
    <row r="3090" spans="1:22">
      <c r="A3090" s="53" t="str">
        <f t="shared" si="595"/>
        <v>080025</v>
      </c>
      <c r="B3090" s="53">
        <v>42</v>
      </c>
      <c r="C3090">
        <v>3089</v>
      </c>
      <c r="D3090">
        <v>80025</v>
      </c>
      <c r="E3090" t="s">
        <v>3050</v>
      </c>
      <c r="F3090" t="s">
        <v>2222</v>
      </c>
      <c r="G3090" t="str">
        <f>VLOOKUP(A3090,GIS!A:B,2,0)</f>
        <v>花野井2松葉町6</v>
      </c>
      <c r="H3090" t="s">
        <v>1932</v>
      </c>
      <c r="I3090" t="s">
        <v>2630</v>
      </c>
      <c r="J3090" s="66">
        <v>735</v>
      </c>
      <c r="K3090" s="66">
        <v>735</v>
      </c>
      <c r="L3090" s="66">
        <v>735</v>
      </c>
      <c r="M3090" s="66">
        <v>735</v>
      </c>
      <c r="N3090" s="66">
        <f>VLOOKUP(A3090,GIS!A:C,3,0)</f>
        <v>735</v>
      </c>
      <c r="O3090" s="66" t="str">
        <f t="shared" ref="O3090:O3154" si="604">IF(J3090=N3090,"","✕")</f>
        <v/>
      </c>
      <c r="P3090" s="66" t="str">
        <f t="shared" si="602"/>
        <v/>
      </c>
      <c r="Q3090" s="66">
        <f t="shared" ref="Q3090:Q3154" si="605">N3090</f>
        <v>735</v>
      </c>
      <c r="R3090" s="66">
        <f t="shared" ref="R3090:R3154" si="606">Q3090-U3090</f>
        <v>735</v>
      </c>
      <c r="S3090" s="66">
        <f>Q3090-U3090-SUMIFS(条件付き不可!X:X,条件付き不可!E:E,D3090)</f>
        <v>735</v>
      </c>
      <c r="T3090" s="66">
        <f t="shared" si="603"/>
        <v>735</v>
      </c>
      <c r="U3090" s="66">
        <f>IF(COUNTIFS(条件付き不可!$E:$E,$D3090,条件付き不可!$C:$C,条件付き不可!$V$3)&gt;0,Q3090,SUMIFS(条件付き不可!$L:$L,条件付き不可!$E:$E,$D3090,条件付き不可!$C:$C,U$1))</f>
        <v>0</v>
      </c>
      <c r="V3090" s="66">
        <f>IF(COUNTIFS(条件付き不可!$E:$E,$D3090,条件付き不可!$C:$C,条件付き不可!$V$5)&gt;0,Q3090,IFERROR(VLOOKUP(D3090,条件付き不可!E:Y,21,0),0))</f>
        <v>0</v>
      </c>
    </row>
    <row r="3091" spans="1:22">
      <c r="A3091" s="53" t="str">
        <f t="shared" si="595"/>
        <v>080026</v>
      </c>
      <c r="B3091" s="53">
        <v>42</v>
      </c>
      <c r="C3091">
        <v>3090</v>
      </c>
      <c r="D3091">
        <v>80026</v>
      </c>
      <c r="E3091" t="s">
        <v>3050</v>
      </c>
      <c r="F3091" t="s">
        <v>2222</v>
      </c>
      <c r="G3091" t="str">
        <f>VLOOKUP(A3091,GIS!A:B,2,0)</f>
        <v>花野井3</v>
      </c>
      <c r="H3091" t="s">
        <v>1932</v>
      </c>
      <c r="I3091" t="s">
        <v>2630</v>
      </c>
      <c r="J3091" s="66">
        <v>360</v>
      </c>
      <c r="K3091" s="66">
        <v>360</v>
      </c>
      <c r="L3091" s="66">
        <v>360</v>
      </c>
      <c r="M3091" s="66">
        <v>360</v>
      </c>
      <c r="N3091" s="66">
        <f>VLOOKUP(A3091,GIS!A:C,3,0)</f>
        <v>360</v>
      </c>
      <c r="O3091" s="66" t="str">
        <f t="shared" si="604"/>
        <v/>
      </c>
      <c r="P3091" s="66" t="str">
        <f t="shared" si="602"/>
        <v/>
      </c>
      <c r="Q3091" s="66">
        <f t="shared" si="605"/>
        <v>360</v>
      </c>
      <c r="R3091" s="66">
        <f t="shared" si="606"/>
        <v>360</v>
      </c>
      <c r="S3091" s="66">
        <f>Q3091-U3091-SUMIFS(条件付き不可!X:X,条件付き不可!E:E,D3091)</f>
        <v>360</v>
      </c>
      <c r="T3091" s="66">
        <f t="shared" si="603"/>
        <v>360</v>
      </c>
      <c r="U3091" s="66">
        <f>IF(COUNTIFS(条件付き不可!$E:$E,$D3091,条件付き不可!$C:$C,条件付き不可!$V$3)&gt;0,Q3091,SUMIFS(条件付き不可!$L:$L,条件付き不可!$E:$E,$D3091,条件付き不可!$C:$C,U$1))</f>
        <v>0</v>
      </c>
      <c r="V3091" s="66">
        <f>IF(COUNTIFS(条件付き不可!$E:$E,$D3091,条件付き不可!$C:$C,条件付き不可!$V$5)&gt;0,Q3091,IFERROR(VLOOKUP(D3091,条件付き不可!E:Y,21,0),0))</f>
        <v>0</v>
      </c>
    </row>
    <row r="3092" spans="1:22">
      <c r="A3092" s="53" t="str">
        <f t="shared" si="595"/>
        <v>080027</v>
      </c>
      <c r="B3092" s="53">
        <v>42</v>
      </c>
      <c r="C3092">
        <v>3091</v>
      </c>
      <c r="D3092">
        <v>80027</v>
      </c>
      <c r="E3092" t="s">
        <v>3050</v>
      </c>
      <c r="F3092" t="s">
        <v>2222</v>
      </c>
      <c r="G3092" t="str">
        <f>VLOOKUP(A3092,GIS!A:B,2,0)</f>
        <v>花野井4松葉町6</v>
      </c>
      <c r="H3092" t="s">
        <v>1932</v>
      </c>
      <c r="I3092" t="s">
        <v>2630</v>
      </c>
      <c r="J3092" s="66">
        <v>420</v>
      </c>
      <c r="K3092" s="66">
        <v>420</v>
      </c>
      <c r="L3092" s="66">
        <v>420</v>
      </c>
      <c r="M3092" s="66">
        <v>420</v>
      </c>
      <c r="N3092" s="66">
        <f>VLOOKUP(A3092,GIS!A:C,3,0)</f>
        <v>420</v>
      </c>
      <c r="O3092" s="66" t="str">
        <f t="shared" si="604"/>
        <v/>
      </c>
      <c r="P3092" s="66" t="str">
        <f t="shared" si="602"/>
        <v/>
      </c>
      <c r="Q3092" s="66">
        <f t="shared" si="605"/>
        <v>420</v>
      </c>
      <c r="R3092" s="66">
        <f t="shared" si="606"/>
        <v>420</v>
      </c>
      <c r="S3092" s="66">
        <f>Q3092-U3092-SUMIFS(条件付き不可!X:X,条件付き不可!E:E,D3092)</f>
        <v>420</v>
      </c>
      <c r="T3092" s="66">
        <f t="shared" si="603"/>
        <v>420</v>
      </c>
      <c r="U3092" s="66">
        <f>IF(COUNTIFS(条件付き不可!$E:$E,$D3092,条件付き不可!$C:$C,条件付き不可!$V$3)&gt;0,Q3092,SUMIFS(条件付き不可!$L:$L,条件付き不可!$E:$E,$D3092,条件付き不可!$C:$C,U$1))</f>
        <v>0</v>
      </c>
      <c r="V3092" s="66">
        <f>IF(COUNTIFS(条件付き不可!$E:$E,$D3092,条件付き不可!$C:$C,条件付き不可!$V$5)&gt;0,Q3092,IFERROR(VLOOKUP(D3092,条件付き不可!E:Y,21,0),0))</f>
        <v>0</v>
      </c>
    </row>
    <row r="3093" spans="1:22">
      <c r="A3093" s="53" t="str">
        <f t="shared" si="595"/>
        <v>080029</v>
      </c>
      <c r="B3093" s="53">
        <v>42</v>
      </c>
      <c r="C3093">
        <v>3092</v>
      </c>
      <c r="D3093">
        <v>80029</v>
      </c>
      <c r="E3093" t="s">
        <v>3050</v>
      </c>
      <c r="F3093" t="s">
        <v>2222</v>
      </c>
      <c r="G3093" t="str">
        <f>VLOOKUP(A3093,GIS!A:B,2,0)</f>
        <v>花野井Ａ①</v>
      </c>
      <c r="H3093" t="s">
        <v>1932</v>
      </c>
      <c r="I3093" t="s">
        <v>2630</v>
      </c>
      <c r="J3093" s="66">
        <v>500</v>
      </c>
      <c r="K3093" s="66">
        <v>500</v>
      </c>
      <c r="L3093" s="66">
        <v>500</v>
      </c>
      <c r="M3093" s="66">
        <v>500</v>
      </c>
      <c r="N3093" s="66">
        <f>VLOOKUP(A3093,GIS!A:C,3,0)</f>
        <v>500</v>
      </c>
      <c r="O3093" s="66" t="str">
        <f t="shared" si="604"/>
        <v/>
      </c>
      <c r="P3093" s="66" t="str">
        <f t="shared" si="602"/>
        <v/>
      </c>
      <c r="Q3093" s="66">
        <f t="shared" si="605"/>
        <v>500</v>
      </c>
      <c r="R3093" s="66">
        <f t="shared" si="606"/>
        <v>500</v>
      </c>
      <c r="S3093" s="66">
        <f>Q3093-U3093-SUMIFS(条件付き不可!X:X,条件付き不可!E:E,D3093)</f>
        <v>500</v>
      </c>
      <c r="T3093" s="66">
        <f t="shared" si="603"/>
        <v>500</v>
      </c>
      <c r="U3093" s="66">
        <f>IF(COUNTIFS(条件付き不可!$E:$E,$D3093,条件付き不可!$C:$C,条件付き不可!$V$3)&gt;0,Q3093,SUMIFS(条件付き不可!$L:$L,条件付き不可!$E:$E,$D3093,条件付き不可!$C:$C,U$1))</f>
        <v>0</v>
      </c>
      <c r="V3093" s="66">
        <f>IF(COUNTIFS(条件付き不可!$E:$E,$D3093,条件付き不可!$C:$C,条件付き不可!$V$5)&gt;0,Q3093,IFERROR(VLOOKUP(D3093,条件付き不可!E:Y,21,0),0))</f>
        <v>0</v>
      </c>
    </row>
    <row r="3094" spans="1:22">
      <c r="A3094" s="53" t="str">
        <f t="shared" si="595"/>
        <v>080082</v>
      </c>
      <c r="B3094" s="53">
        <v>42</v>
      </c>
      <c r="C3094">
        <v>3093</v>
      </c>
      <c r="D3094">
        <v>80082</v>
      </c>
      <c r="E3094" t="s">
        <v>3050</v>
      </c>
      <c r="F3094" t="s">
        <v>2222</v>
      </c>
      <c r="G3094" t="str">
        <f>VLOOKUP(A3094,GIS!A:B,2,0)</f>
        <v>花野井Ａ②</v>
      </c>
      <c r="H3094" t="s">
        <v>1932</v>
      </c>
      <c r="I3094" t="s">
        <v>2630</v>
      </c>
      <c r="J3094" s="66">
        <v>400</v>
      </c>
      <c r="K3094" s="66">
        <v>400</v>
      </c>
      <c r="L3094" s="66">
        <v>400</v>
      </c>
      <c r="M3094" s="66">
        <v>400</v>
      </c>
      <c r="N3094" s="66">
        <f>VLOOKUP(A3094,GIS!A:C,3,0)</f>
        <v>400</v>
      </c>
      <c r="O3094" s="66" t="str">
        <f t="shared" si="604"/>
        <v/>
      </c>
      <c r="P3094" s="66" t="str">
        <f t="shared" si="602"/>
        <v/>
      </c>
      <c r="Q3094" s="66">
        <f t="shared" si="605"/>
        <v>400</v>
      </c>
      <c r="R3094" s="66">
        <f t="shared" si="606"/>
        <v>400</v>
      </c>
      <c r="S3094" s="66">
        <f>Q3094-U3094-SUMIFS(条件付き不可!X:X,条件付き不可!E:E,D3094)</f>
        <v>400</v>
      </c>
      <c r="T3094" s="66">
        <f t="shared" si="603"/>
        <v>400</v>
      </c>
      <c r="U3094" s="66">
        <f>IF(COUNTIFS(条件付き不可!$E:$E,$D3094,条件付き不可!$C:$C,条件付き不可!$V$3)&gt;0,Q3094,SUMIFS(条件付き不可!$L:$L,条件付き不可!$E:$E,$D3094,条件付き不可!$C:$C,U$1))</f>
        <v>0</v>
      </c>
      <c r="V3094" s="66">
        <f>IF(COUNTIFS(条件付き不可!$E:$E,$D3094,条件付き不可!$C:$C,条件付き不可!$V$5)&gt;0,Q3094,IFERROR(VLOOKUP(D3094,条件付き不可!E:Y,21,0),0))</f>
        <v>0</v>
      </c>
    </row>
    <row r="3095" spans="1:22">
      <c r="A3095" s="53" t="str">
        <f t="shared" si="595"/>
        <v>080030</v>
      </c>
      <c r="B3095" s="53">
        <v>42</v>
      </c>
      <c r="C3095">
        <v>3094</v>
      </c>
      <c r="D3095">
        <v>80030</v>
      </c>
      <c r="E3095" t="s">
        <v>3050</v>
      </c>
      <c r="F3095" t="s">
        <v>2222</v>
      </c>
      <c r="G3095" t="str">
        <f>VLOOKUP(A3095,GIS!A:B,2,0)</f>
        <v>花野井Ｂ　(柏ビレジ)</v>
      </c>
      <c r="H3095" t="s">
        <v>1932</v>
      </c>
      <c r="I3095" t="s">
        <v>2630</v>
      </c>
      <c r="J3095" s="66">
        <v>330</v>
      </c>
      <c r="K3095" s="66">
        <v>330</v>
      </c>
      <c r="L3095" s="66">
        <v>330</v>
      </c>
      <c r="M3095" s="66">
        <v>330</v>
      </c>
      <c r="N3095" s="66">
        <f>VLOOKUP(A3095,GIS!A:C,3,0)</f>
        <v>330</v>
      </c>
      <c r="O3095" s="66" t="str">
        <f t="shared" si="604"/>
        <v/>
      </c>
      <c r="P3095" s="66" t="str">
        <f t="shared" si="602"/>
        <v/>
      </c>
      <c r="Q3095" s="66">
        <f t="shared" si="605"/>
        <v>330</v>
      </c>
      <c r="R3095" s="66">
        <f t="shared" si="606"/>
        <v>330</v>
      </c>
      <c r="S3095" s="66">
        <f>Q3095-U3095-SUMIFS(条件付き不可!X:X,条件付き不可!E:E,D3095)</f>
        <v>330</v>
      </c>
      <c r="T3095" s="66">
        <f t="shared" si="603"/>
        <v>330</v>
      </c>
      <c r="U3095" s="66">
        <f>IF(COUNTIFS(条件付き不可!$E:$E,$D3095,条件付き不可!$C:$C,条件付き不可!$V$3)&gt;0,Q3095,SUMIFS(条件付き不可!$L:$L,条件付き不可!$E:$E,$D3095,条件付き不可!$C:$C,U$1))</f>
        <v>0</v>
      </c>
      <c r="V3095" s="66">
        <f>IF(COUNTIFS(条件付き不可!$E:$E,$D3095,条件付き不可!$C:$C,条件付き不可!$V$5)&gt;0,Q3095,IFERROR(VLOOKUP(D3095,条件付き不可!E:Y,21,0),0))</f>
        <v>0</v>
      </c>
    </row>
    <row r="3096" spans="1:22">
      <c r="A3096" s="53" t="str">
        <f t="shared" si="595"/>
        <v>080031</v>
      </c>
      <c r="B3096" s="53">
        <v>42</v>
      </c>
      <c r="C3096">
        <v>3095</v>
      </c>
      <c r="D3096">
        <v>80031</v>
      </c>
      <c r="E3096" t="s">
        <v>3050</v>
      </c>
      <c r="F3096" t="s">
        <v>2222</v>
      </c>
      <c r="G3096" t="str">
        <f>VLOOKUP(A3096,GIS!A:B,2,0)</f>
        <v>花野井C　(柏ビレジ)</v>
      </c>
      <c r="H3096" t="s">
        <v>1932</v>
      </c>
      <c r="I3096" t="s">
        <v>2630</v>
      </c>
      <c r="J3096" s="66">
        <v>345</v>
      </c>
      <c r="K3096" s="66">
        <v>345</v>
      </c>
      <c r="L3096" s="66">
        <v>345</v>
      </c>
      <c r="M3096" s="66">
        <v>345</v>
      </c>
      <c r="N3096" s="66">
        <f>VLOOKUP(A3096,GIS!A:C,3,0)</f>
        <v>345</v>
      </c>
      <c r="O3096" s="66" t="str">
        <f t="shared" si="604"/>
        <v/>
      </c>
      <c r="P3096" s="66" t="str">
        <f t="shared" si="602"/>
        <v/>
      </c>
      <c r="Q3096" s="66">
        <f t="shared" si="605"/>
        <v>345</v>
      </c>
      <c r="R3096" s="66">
        <f t="shared" si="606"/>
        <v>345</v>
      </c>
      <c r="S3096" s="66">
        <f>Q3096-U3096-SUMIFS(条件付き不可!X:X,条件付き不可!E:E,D3096)</f>
        <v>345</v>
      </c>
      <c r="T3096" s="66">
        <f t="shared" si="603"/>
        <v>345</v>
      </c>
      <c r="U3096" s="66">
        <f>IF(COUNTIFS(条件付き不可!$E:$E,$D3096,条件付き不可!$C:$C,条件付き不可!$V$3)&gt;0,Q3096,SUMIFS(条件付き不可!$L:$L,条件付き不可!$E:$E,$D3096,条件付き不可!$C:$C,U$1))</f>
        <v>0</v>
      </c>
      <c r="V3096" s="66">
        <f>IF(COUNTIFS(条件付き不可!$E:$E,$D3096,条件付き不可!$C:$C,条件付き不可!$V$5)&gt;0,Q3096,IFERROR(VLOOKUP(D3096,条件付き不可!E:Y,21,0),0))</f>
        <v>0</v>
      </c>
    </row>
    <row r="3097" spans="1:22">
      <c r="A3097" s="53" t="str">
        <f t="shared" si="595"/>
        <v>080032</v>
      </c>
      <c r="B3097" s="53">
        <v>42</v>
      </c>
      <c r="C3097">
        <v>3096</v>
      </c>
      <c r="D3097">
        <v>80032</v>
      </c>
      <c r="E3097" t="s">
        <v>3050</v>
      </c>
      <c r="F3097" t="s">
        <v>2230</v>
      </c>
      <c r="G3097" t="str">
        <f>VLOOKUP(A3097,GIS!A:B,2,0)</f>
        <v>大室1</v>
      </c>
      <c r="H3097" t="s">
        <v>1932</v>
      </c>
      <c r="I3097" t="s">
        <v>2630</v>
      </c>
      <c r="J3097" s="66">
        <v>470</v>
      </c>
      <c r="K3097" s="66">
        <v>470</v>
      </c>
      <c r="L3097" s="66">
        <v>470</v>
      </c>
      <c r="M3097" s="66">
        <v>470</v>
      </c>
      <c r="N3097" s="66">
        <f>VLOOKUP(A3097,GIS!A:C,3,0)</f>
        <v>470</v>
      </c>
      <c r="O3097" s="66" t="str">
        <f t="shared" si="604"/>
        <v/>
      </c>
      <c r="P3097" s="66" t="str">
        <f t="shared" si="602"/>
        <v/>
      </c>
      <c r="Q3097" s="66">
        <f t="shared" si="605"/>
        <v>470</v>
      </c>
      <c r="R3097" s="66">
        <f t="shared" si="606"/>
        <v>470</v>
      </c>
      <c r="S3097" s="66">
        <f>Q3097-U3097-SUMIFS(条件付き不可!X:X,条件付き不可!E:E,D3097)</f>
        <v>470</v>
      </c>
      <c r="T3097" s="66">
        <f t="shared" si="603"/>
        <v>470</v>
      </c>
      <c r="U3097" s="66">
        <f>IF(COUNTIFS(条件付き不可!$E:$E,$D3097,条件付き不可!$C:$C,条件付き不可!$V$3)&gt;0,Q3097,SUMIFS(条件付き不可!$L:$L,条件付き不可!$E:$E,$D3097,条件付き不可!$C:$C,U$1))</f>
        <v>0</v>
      </c>
      <c r="V3097" s="66">
        <f>IF(COUNTIFS(条件付き不可!$E:$E,$D3097,条件付き不可!$C:$C,条件付き不可!$V$5)&gt;0,Q3097,IFERROR(VLOOKUP(D3097,条件付き不可!E:Y,21,0),0))</f>
        <v>0</v>
      </c>
    </row>
    <row r="3098" spans="1:22">
      <c r="A3098" s="53" t="str">
        <f t="shared" ref="A3098:A3162" si="607">TEXT(D3098,"000000")</f>
        <v>080033</v>
      </c>
      <c r="B3098" s="53">
        <v>42</v>
      </c>
      <c r="C3098">
        <v>3097</v>
      </c>
      <c r="D3098">
        <v>80033</v>
      </c>
      <c r="E3098" t="s">
        <v>3050</v>
      </c>
      <c r="F3098" t="s">
        <v>2230</v>
      </c>
      <c r="G3098" t="str">
        <f>VLOOKUP(A3098,GIS!A:B,2,0)</f>
        <v>大室2　(柏ビレジ)</v>
      </c>
      <c r="H3098" t="s">
        <v>1932</v>
      </c>
      <c r="I3098" t="s">
        <v>2630</v>
      </c>
      <c r="J3098" s="66">
        <v>410</v>
      </c>
      <c r="K3098" s="66">
        <v>410</v>
      </c>
      <c r="L3098" s="66">
        <v>410</v>
      </c>
      <c r="M3098" s="66">
        <v>410</v>
      </c>
      <c r="N3098" s="66">
        <f>VLOOKUP(A3098,GIS!A:C,3,0)</f>
        <v>410</v>
      </c>
      <c r="O3098" s="66" t="str">
        <f t="shared" si="604"/>
        <v/>
      </c>
      <c r="P3098" s="66" t="str">
        <f t="shared" si="602"/>
        <v/>
      </c>
      <c r="Q3098" s="66">
        <f t="shared" si="605"/>
        <v>410</v>
      </c>
      <c r="R3098" s="66">
        <f t="shared" si="606"/>
        <v>410</v>
      </c>
      <c r="S3098" s="66">
        <f>Q3098-U3098-SUMIFS(条件付き不可!X:X,条件付き不可!E:E,D3098)</f>
        <v>410</v>
      </c>
      <c r="T3098" s="66">
        <f t="shared" si="603"/>
        <v>410</v>
      </c>
      <c r="U3098" s="66">
        <f>IF(COUNTIFS(条件付き不可!$E:$E,$D3098,条件付き不可!$C:$C,条件付き不可!$V$3)&gt;0,Q3098,SUMIFS(条件付き不可!$L:$L,条件付き不可!$E:$E,$D3098,条件付き不可!$C:$C,U$1))</f>
        <v>0</v>
      </c>
      <c r="V3098" s="66">
        <f>IF(COUNTIFS(条件付き不可!$E:$E,$D3098,条件付き不可!$C:$C,条件付き不可!$V$5)&gt;0,Q3098,IFERROR(VLOOKUP(D3098,条件付き不可!E:Y,21,0),0))</f>
        <v>0</v>
      </c>
    </row>
    <row r="3099" spans="1:22">
      <c r="A3099" s="53" t="str">
        <f t="shared" si="607"/>
        <v>080034</v>
      </c>
      <c r="B3099" s="53">
        <v>42</v>
      </c>
      <c r="C3099">
        <v>3098</v>
      </c>
      <c r="D3099">
        <v>80034</v>
      </c>
      <c r="E3099" t="s">
        <v>3050</v>
      </c>
      <c r="F3099" t="s">
        <v>2230</v>
      </c>
      <c r="G3099" t="str">
        <f>VLOOKUP(A3099,GIS!A:B,2,0)</f>
        <v>大室3A</v>
      </c>
      <c r="H3099" t="s">
        <v>1932</v>
      </c>
      <c r="I3099" t="s">
        <v>2630</v>
      </c>
      <c r="J3099" s="66">
        <v>290</v>
      </c>
      <c r="K3099" s="66">
        <v>290</v>
      </c>
      <c r="L3099" s="66">
        <v>290</v>
      </c>
      <c r="M3099" s="66">
        <v>290</v>
      </c>
      <c r="N3099" s="66">
        <f>VLOOKUP(A3099,GIS!A:C,3,0)</f>
        <v>290</v>
      </c>
      <c r="O3099" s="66" t="str">
        <f t="shared" si="604"/>
        <v/>
      </c>
      <c r="P3099" s="66" t="str">
        <f t="shared" si="602"/>
        <v/>
      </c>
      <c r="Q3099" s="66">
        <f t="shared" si="605"/>
        <v>290</v>
      </c>
      <c r="R3099" s="66">
        <f t="shared" si="606"/>
        <v>290</v>
      </c>
      <c r="S3099" s="66">
        <f>Q3099-U3099-SUMIFS(条件付き不可!X:X,条件付き不可!E:E,D3099)</f>
        <v>290</v>
      </c>
      <c r="T3099" s="66">
        <f t="shared" si="603"/>
        <v>290</v>
      </c>
      <c r="U3099" s="66">
        <f>IF(COUNTIFS(条件付き不可!$E:$E,$D3099,条件付き不可!$C:$C,条件付き不可!$V$3)&gt;0,Q3099,SUMIFS(条件付き不可!$L:$L,条件付き不可!$E:$E,$D3099,条件付き不可!$C:$C,U$1))</f>
        <v>0</v>
      </c>
      <c r="V3099" s="66">
        <f>IF(COUNTIFS(条件付き不可!$E:$E,$D3099,条件付き不可!$C:$C,条件付き不可!$V$5)&gt;0,Q3099,IFERROR(VLOOKUP(D3099,条件付き不可!E:Y,21,0),0))</f>
        <v>0</v>
      </c>
    </row>
    <row r="3100" spans="1:22">
      <c r="A3100" s="53" t="str">
        <f t="shared" si="607"/>
        <v>080083</v>
      </c>
      <c r="B3100" s="53">
        <v>42</v>
      </c>
      <c r="C3100">
        <v>3099</v>
      </c>
      <c r="D3100">
        <v>80083</v>
      </c>
      <c r="E3100" t="s">
        <v>3050</v>
      </c>
      <c r="F3100" t="s">
        <v>2230</v>
      </c>
      <c r="G3100" t="str">
        <f>VLOOKUP(A3100,GIS!A:B,2,0)</f>
        <v>大室3B</v>
      </c>
      <c r="H3100" t="s">
        <v>1932</v>
      </c>
      <c r="I3100" t="s">
        <v>2630</v>
      </c>
      <c r="J3100" s="66">
        <v>340</v>
      </c>
      <c r="K3100" s="66">
        <v>340</v>
      </c>
      <c r="L3100" s="66">
        <v>340</v>
      </c>
      <c r="M3100" s="66">
        <v>340</v>
      </c>
      <c r="N3100" s="66">
        <f>VLOOKUP(A3100,GIS!A:C,3,0)</f>
        <v>340</v>
      </c>
      <c r="O3100" s="66" t="str">
        <f t="shared" si="604"/>
        <v/>
      </c>
      <c r="P3100" s="66" t="str">
        <f t="shared" si="602"/>
        <v/>
      </c>
      <c r="Q3100" s="66">
        <f t="shared" si="605"/>
        <v>340</v>
      </c>
      <c r="R3100" s="66">
        <f t="shared" si="606"/>
        <v>340</v>
      </c>
      <c r="S3100" s="66">
        <f>Q3100-U3100-SUMIFS(条件付き不可!X:X,条件付き不可!E:E,D3100)</f>
        <v>340</v>
      </c>
      <c r="T3100" s="66">
        <f t="shared" si="603"/>
        <v>340</v>
      </c>
      <c r="U3100" s="66">
        <f>IF(COUNTIFS(条件付き不可!$E:$E,$D3100,条件付き不可!$C:$C,条件付き不可!$V$3)&gt;0,Q3100,SUMIFS(条件付き不可!$L:$L,条件付き不可!$E:$E,$D3100,条件付き不可!$C:$C,U$1))</f>
        <v>0</v>
      </c>
      <c r="V3100" s="66">
        <f>IF(COUNTIFS(条件付き不可!$E:$E,$D3100,条件付き不可!$C:$C,条件付き不可!$V$5)&gt;0,Q3100,IFERROR(VLOOKUP(D3100,条件付き不可!E:Y,21,0),0))</f>
        <v>0</v>
      </c>
    </row>
    <row r="3101" spans="1:22">
      <c r="A3101" s="53" t="str">
        <f t="shared" si="607"/>
        <v>080035</v>
      </c>
      <c r="B3101" s="53">
        <v>42</v>
      </c>
      <c r="C3101">
        <v>3100</v>
      </c>
      <c r="D3101">
        <v>80035</v>
      </c>
      <c r="E3101" t="s">
        <v>3050</v>
      </c>
      <c r="F3101" t="s">
        <v>2230</v>
      </c>
      <c r="G3101" t="str">
        <f>VLOOKUP(A3101,GIS!A:B,2,0)</f>
        <v>大室4　(柏ビレジ)</v>
      </c>
      <c r="H3101" t="s">
        <v>1932</v>
      </c>
      <c r="I3101" t="s">
        <v>2630</v>
      </c>
      <c r="J3101" s="66">
        <v>235</v>
      </c>
      <c r="K3101" s="66">
        <v>235</v>
      </c>
      <c r="L3101" s="66">
        <v>235</v>
      </c>
      <c r="M3101" s="66">
        <v>235</v>
      </c>
      <c r="N3101" s="66">
        <f>VLOOKUP(A3101,GIS!A:C,3,0)</f>
        <v>235</v>
      </c>
      <c r="O3101" s="66" t="str">
        <f t="shared" si="604"/>
        <v/>
      </c>
      <c r="P3101" s="66" t="str">
        <f t="shared" si="602"/>
        <v/>
      </c>
      <c r="Q3101" s="66">
        <f t="shared" si="605"/>
        <v>235</v>
      </c>
      <c r="R3101" s="66">
        <f t="shared" si="606"/>
        <v>235</v>
      </c>
      <c r="S3101" s="66">
        <f>Q3101-U3101-SUMIFS(条件付き不可!X:X,条件付き不可!E:E,D3101)</f>
        <v>235</v>
      </c>
      <c r="T3101" s="66">
        <f t="shared" si="603"/>
        <v>235</v>
      </c>
      <c r="U3101" s="66">
        <f>IF(COUNTIFS(条件付き不可!$E:$E,$D3101,条件付き不可!$C:$C,条件付き不可!$V$3)&gt;0,Q3101,SUMIFS(条件付き不可!$L:$L,条件付き不可!$E:$E,$D3101,条件付き不可!$C:$C,U$1))</f>
        <v>0</v>
      </c>
      <c r="V3101" s="66">
        <f>IF(COUNTIFS(条件付き不可!$E:$E,$D3101,条件付き不可!$C:$C,条件付き不可!$V$5)&gt;0,Q3101,IFERROR(VLOOKUP(D3101,条件付き不可!E:Y,21,0),0))</f>
        <v>0</v>
      </c>
    </row>
    <row r="3102" spans="1:22">
      <c r="A3102" s="53" t="str">
        <f t="shared" si="607"/>
        <v>080036</v>
      </c>
      <c r="B3102" s="53">
        <v>42</v>
      </c>
      <c r="C3102">
        <v>3101</v>
      </c>
      <c r="D3102">
        <v>80036</v>
      </c>
      <c r="E3102" t="s">
        <v>3050</v>
      </c>
      <c r="F3102" t="s">
        <v>2230</v>
      </c>
      <c r="G3102" t="str">
        <f>VLOOKUP(A3102,GIS!A:B,2,0)</f>
        <v>大室5　(柏ビレジ)</v>
      </c>
      <c r="H3102" t="s">
        <v>1932</v>
      </c>
      <c r="I3102" t="s">
        <v>2630</v>
      </c>
      <c r="J3102" s="66">
        <v>420</v>
      </c>
      <c r="K3102" s="66">
        <v>420</v>
      </c>
      <c r="L3102" s="66">
        <v>420</v>
      </c>
      <c r="M3102" s="66">
        <v>420</v>
      </c>
      <c r="N3102" s="66">
        <f>VLOOKUP(A3102,GIS!A:C,3,0)</f>
        <v>420</v>
      </c>
      <c r="O3102" s="66" t="str">
        <f t="shared" si="604"/>
        <v/>
      </c>
      <c r="P3102" s="66" t="str">
        <f t="shared" si="602"/>
        <v/>
      </c>
      <c r="Q3102" s="66">
        <f t="shared" si="605"/>
        <v>420</v>
      </c>
      <c r="R3102" s="66">
        <f t="shared" si="606"/>
        <v>420</v>
      </c>
      <c r="S3102" s="66">
        <f>Q3102-U3102-SUMIFS(条件付き不可!X:X,条件付き不可!E:E,D3102)</f>
        <v>420</v>
      </c>
      <c r="T3102" s="66">
        <f t="shared" si="603"/>
        <v>420</v>
      </c>
      <c r="U3102" s="66">
        <f>IF(COUNTIFS(条件付き不可!$E:$E,$D3102,条件付き不可!$C:$C,条件付き不可!$V$3)&gt;0,Q3102,SUMIFS(条件付き不可!$L:$L,条件付き不可!$E:$E,$D3102,条件付き不可!$C:$C,U$1))</f>
        <v>0</v>
      </c>
      <c r="V3102" s="66">
        <f>IF(COUNTIFS(条件付き不可!$E:$E,$D3102,条件付き不可!$C:$C,条件付き不可!$V$5)&gt;0,Q3102,IFERROR(VLOOKUP(D3102,条件付き不可!E:Y,21,0),0))</f>
        <v>0</v>
      </c>
    </row>
    <row r="3103" spans="1:22">
      <c r="A3103" s="53" t="str">
        <f t="shared" si="607"/>
        <v>080037</v>
      </c>
      <c r="B3103" s="53">
        <v>42</v>
      </c>
      <c r="C3103">
        <v>3102</v>
      </c>
      <c r="D3103">
        <v>80037</v>
      </c>
      <c r="E3103" t="s">
        <v>3050</v>
      </c>
      <c r="F3103" t="s">
        <v>2230</v>
      </c>
      <c r="G3103" t="str">
        <f>VLOOKUP(A3103,GIS!A:B,2,0)</f>
        <v>若柴・花野井</v>
      </c>
      <c r="H3103" t="s">
        <v>1932</v>
      </c>
      <c r="I3103" t="s">
        <v>2630</v>
      </c>
      <c r="J3103" s="66">
        <v>465</v>
      </c>
      <c r="K3103" s="66">
        <v>465</v>
      </c>
      <c r="L3103" s="66">
        <v>465</v>
      </c>
      <c r="M3103" s="66">
        <v>465</v>
      </c>
      <c r="N3103" s="66">
        <f>VLOOKUP(A3103,GIS!A:C,3,0)</f>
        <v>465</v>
      </c>
      <c r="O3103" s="66" t="str">
        <f t="shared" si="604"/>
        <v/>
      </c>
      <c r="P3103" s="66" t="str">
        <f t="shared" si="602"/>
        <v/>
      </c>
      <c r="Q3103" s="66">
        <f t="shared" si="605"/>
        <v>465</v>
      </c>
      <c r="R3103" s="66">
        <f t="shared" si="606"/>
        <v>465</v>
      </c>
      <c r="S3103" s="66">
        <f>Q3103-U3103-SUMIFS(条件付き不可!X:X,条件付き不可!E:E,D3103)</f>
        <v>465</v>
      </c>
      <c r="T3103" s="66">
        <f t="shared" si="603"/>
        <v>465</v>
      </c>
      <c r="U3103" s="66">
        <f>IF(COUNTIFS(条件付き不可!$E:$E,$D3103,条件付き不可!$C:$C,条件付き不可!$V$3)&gt;0,Q3103,SUMIFS(条件付き不可!$L:$L,条件付き不可!$E:$E,$D3103,条件付き不可!$C:$C,U$1))</f>
        <v>0</v>
      </c>
      <c r="V3103" s="66">
        <f>IF(COUNTIFS(条件付き不可!$E:$E,$D3103,条件付き不可!$C:$C,条件付き不可!$V$5)&gt;0,Q3103,IFERROR(VLOOKUP(D3103,条件付き不可!E:Y,21,0),0))</f>
        <v>0</v>
      </c>
    </row>
    <row r="3104" spans="1:22">
      <c r="A3104" s="53" t="str">
        <f t="shared" si="607"/>
        <v>080038</v>
      </c>
      <c r="B3104" s="53">
        <v>42</v>
      </c>
      <c r="C3104">
        <v>3103</v>
      </c>
      <c r="D3104">
        <v>80038</v>
      </c>
      <c r="E3104" t="s">
        <v>3050</v>
      </c>
      <c r="F3104" t="s">
        <v>2238</v>
      </c>
      <c r="G3104" t="str">
        <f>VLOOKUP(A3104,GIS!A:B,2,0)</f>
        <v>宿連寺1</v>
      </c>
      <c r="H3104" t="s">
        <v>1932</v>
      </c>
      <c r="I3104" t="s">
        <v>2630</v>
      </c>
      <c r="J3104" s="66">
        <v>575</v>
      </c>
      <c r="K3104" s="66">
        <v>575</v>
      </c>
      <c r="L3104" s="66">
        <v>575</v>
      </c>
      <c r="M3104" s="66">
        <v>575</v>
      </c>
      <c r="N3104" s="66">
        <f>VLOOKUP(A3104,GIS!A:C,3,0)</f>
        <v>575</v>
      </c>
      <c r="O3104" s="66" t="str">
        <f t="shared" si="604"/>
        <v/>
      </c>
      <c r="P3104" s="66" t="str">
        <f t="shared" si="602"/>
        <v/>
      </c>
      <c r="Q3104" s="66">
        <f t="shared" si="605"/>
        <v>575</v>
      </c>
      <c r="R3104" s="66">
        <f t="shared" si="606"/>
        <v>575</v>
      </c>
      <c r="S3104" s="66">
        <f>Q3104-U3104-SUMIFS(条件付き不可!X:X,条件付き不可!E:E,D3104)</f>
        <v>575</v>
      </c>
      <c r="T3104" s="66">
        <f t="shared" si="603"/>
        <v>575</v>
      </c>
      <c r="U3104" s="66">
        <f>IF(COUNTIFS(条件付き不可!$E:$E,$D3104,条件付き不可!$C:$C,条件付き不可!$V$3)&gt;0,Q3104,SUMIFS(条件付き不可!$L:$L,条件付き不可!$E:$E,$D3104,条件付き不可!$C:$C,U$1))</f>
        <v>0</v>
      </c>
      <c r="V3104" s="66">
        <f>IF(COUNTIFS(条件付き不可!$E:$E,$D3104,条件付き不可!$C:$C,条件付き不可!$V$5)&gt;0,Q3104,IFERROR(VLOOKUP(D3104,条件付き不可!E:Y,21,0),0))</f>
        <v>0</v>
      </c>
    </row>
    <row r="3105" spans="1:22">
      <c r="A3105" s="53" t="str">
        <f t="shared" si="607"/>
        <v>080039</v>
      </c>
      <c r="B3105" s="53">
        <v>42</v>
      </c>
      <c r="C3105">
        <v>3104</v>
      </c>
      <c r="D3105">
        <v>80039</v>
      </c>
      <c r="E3105" t="s">
        <v>3050</v>
      </c>
      <c r="F3105" t="s">
        <v>2238</v>
      </c>
      <c r="G3105" t="str">
        <f>VLOOKUP(A3105,GIS!A:B,2,0)</f>
        <v>宿連寺2</v>
      </c>
      <c r="H3105" t="s">
        <v>1932</v>
      </c>
      <c r="I3105" t="s">
        <v>2630</v>
      </c>
      <c r="J3105" s="66">
        <v>430</v>
      </c>
      <c r="K3105" s="66">
        <v>430</v>
      </c>
      <c r="L3105" s="66">
        <v>430</v>
      </c>
      <c r="M3105" s="66">
        <v>430</v>
      </c>
      <c r="N3105" s="66">
        <f>VLOOKUP(A3105,GIS!A:C,3,0)</f>
        <v>430</v>
      </c>
      <c r="O3105" s="66" t="str">
        <f t="shared" si="604"/>
        <v/>
      </c>
      <c r="P3105" s="66" t="str">
        <f t="shared" si="602"/>
        <v/>
      </c>
      <c r="Q3105" s="66">
        <f t="shared" si="605"/>
        <v>430</v>
      </c>
      <c r="R3105" s="66">
        <f t="shared" si="606"/>
        <v>430</v>
      </c>
      <c r="S3105" s="66">
        <f>Q3105-U3105-SUMIFS(条件付き不可!X:X,条件付き不可!E:E,D3105)</f>
        <v>430</v>
      </c>
      <c r="T3105" s="66">
        <f t="shared" si="603"/>
        <v>430</v>
      </c>
      <c r="U3105" s="66">
        <f>IF(COUNTIFS(条件付き不可!$E:$E,$D3105,条件付き不可!$C:$C,条件付き不可!$V$3)&gt;0,Q3105,SUMIFS(条件付き不可!$L:$L,条件付き不可!$E:$E,$D3105,条件付き不可!$C:$C,U$1))</f>
        <v>0</v>
      </c>
      <c r="V3105" s="66">
        <f>IF(COUNTIFS(条件付き不可!$E:$E,$D3105,条件付き不可!$C:$C,条件付き不可!$V$5)&gt;0,Q3105,IFERROR(VLOOKUP(D3105,条件付き不可!E:Y,21,0),0))</f>
        <v>0</v>
      </c>
    </row>
    <row r="3106" spans="1:22">
      <c r="A3106" s="53" t="str">
        <f t="shared" si="607"/>
        <v>080076</v>
      </c>
      <c r="B3106" s="53">
        <v>42</v>
      </c>
      <c r="C3106">
        <v>3105</v>
      </c>
      <c r="D3106">
        <v>80076</v>
      </c>
      <c r="E3106" t="s">
        <v>3050</v>
      </c>
      <c r="F3106" t="s">
        <v>2241</v>
      </c>
      <c r="G3106" t="str">
        <f>VLOOKUP(A3106,GIS!A:B,2,0)</f>
        <v>小青田・船戸A</v>
      </c>
      <c r="H3106" t="s">
        <v>1932</v>
      </c>
      <c r="I3106" t="s">
        <v>2630</v>
      </c>
      <c r="J3106" s="66">
        <v>800</v>
      </c>
      <c r="K3106" s="66">
        <v>800</v>
      </c>
      <c r="L3106" s="66">
        <v>800</v>
      </c>
      <c r="M3106" s="66">
        <v>800</v>
      </c>
      <c r="N3106" s="66">
        <f>VLOOKUP(A3106,GIS!A:C,3,0)</f>
        <v>800</v>
      </c>
      <c r="O3106" s="66" t="str">
        <f t="shared" si="604"/>
        <v/>
      </c>
      <c r="P3106" s="66" t="str">
        <f t="shared" si="602"/>
        <v/>
      </c>
      <c r="Q3106" s="66">
        <f t="shared" si="605"/>
        <v>800</v>
      </c>
      <c r="R3106" s="66">
        <f t="shared" si="606"/>
        <v>800</v>
      </c>
      <c r="S3106" s="66">
        <f>Q3106-U3106-SUMIFS(条件付き不可!X:X,条件付き不可!E:E,D3106)</f>
        <v>800</v>
      </c>
      <c r="T3106" s="66">
        <f t="shared" si="603"/>
        <v>800</v>
      </c>
      <c r="U3106" s="66">
        <f>IF(COUNTIFS(条件付き不可!$E:$E,$D3106,条件付き不可!$C:$C,条件付き不可!$V$3)&gt;0,Q3106,SUMIFS(条件付き不可!$L:$L,条件付き不可!$E:$E,$D3106,条件付き不可!$C:$C,U$1))</f>
        <v>0</v>
      </c>
      <c r="V3106" s="66">
        <f>IF(COUNTIFS(条件付き不可!$E:$E,$D3106,条件付き不可!$C:$C,条件付き不可!$V$5)&gt;0,Q3106,IFERROR(VLOOKUP(D3106,条件付き不可!E:Y,21,0),0))</f>
        <v>0</v>
      </c>
    </row>
    <row r="3107" spans="1:22">
      <c r="A3107" s="53" t="str">
        <f t="shared" si="607"/>
        <v>080077</v>
      </c>
      <c r="B3107" s="53">
        <v>42</v>
      </c>
      <c r="C3107">
        <v>3106</v>
      </c>
      <c r="D3107">
        <v>80077</v>
      </c>
      <c r="E3107" t="s">
        <v>3050</v>
      </c>
      <c r="F3107" t="s">
        <v>2241</v>
      </c>
      <c r="G3107" t="str">
        <f>VLOOKUP(A3107,GIS!A:B,2,0)</f>
        <v>船戸1・2</v>
      </c>
      <c r="H3107" t="s">
        <v>1932</v>
      </c>
      <c r="I3107" t="s">
        <v>2630</v>
      </c>
      <c r="J3107" s="66">
        <v>485</v>
      </c>
      <c r="K3107" s="66">
        <v>485</v>
      </c>
      <c r="L3107" s="66">
        <v>485</v>
      </c>
      <c r="M3107" s="66">
        <v>485</v>
      </c>
      <c r="N3107" s="66">
        <f>VLOOKUP(A3107,GIS!A:C,3,0)</f>
        <v>485</v>
      </c>
      <c r="O3107" s="66" t="str">
        <f t="shared" si="604"/>
        <v/>
      </c>
      <c r="P3107" s="66" t="str">
        <f t="shared" si="602"/>
        <v/>
      </c>
      <c r="Q3107" s="66">
        <f t="shared" si="605"/>
        <v>485</v>
      </c>
      <c r="R3107" s="66">
        <f t="shared" si="606"/>
        <v>485</v>
      </c>
      <c r="S3107" s="66">
        <f>Q3107-U3107-SUMIFS(条件付き不可!X:X,条件付き不可!E:E,D3107)</f>
        <v>485</v>
      </c>
      <c r="T3107" s="66">
        <f t="shared" si="603"/>
        <v>485</v>
      </c>
      <c r="U3107" s="66">
        <f>IF(COUNTIFS(条件付き不可!$E:$E,$D3107,条件付き不可!$C:$C,条件付き不可!$V$3)&gt;0,Q3107,SUMIFS(条件付き不可!$L:$L,条件付き不可!$E:$E,$D3107,条件付き不可!$C:$C,U$1))</f>
        <v>0</v>
      </c>
      <c r="V3107" s="66">
        <f>IF(COUNTIFS(条件付き不可!$E:$E,$D3107,条件付き不可!$C:$C,条件付き不可!$V$5)&gt;0,Q3107,IFERROR(VLOOKUP(D3107,条件付き不可!E:Y,21,0),0))</f>
        <v>0</v>
      </c>
    </row>
    <row r="3108" spans="1:22">
      <c r="A3108" s="53" t="str">
        <f t="shared" ref="A3108" si="608">TEXT(D3108,"000000")</f>
        <v>080090</v>
      </c>
      <c r="B3108" s="53">
        <v>42</v>
      </c>
      <c r="C3108">
        <v>3107</v>
      </c>
      <c r="D3108">
        <v>80090</v>
      </c>
      <c r="E3108" t="s">
        <v>3050</v>
      </c>
      <c r="F3108" t="s">
        <v>2241</v>
      </c>
      <c r="G3108" t="str">
        <f>VLOOKUP(A3108,GIS!A:B,2,0)</f>
        <v>小青田</v>
      </c>
      <c r="H3108" t="s">
        <v>1932</v>
      </c>
      <c r="I3108" t="s">
        <v>2630</v>
      </c>
      <c r="J3108" s="66">
        <v>460</v>
      </c>
      <c r="K3108" s="66">
        <v>460</v>
      </c>
      <c r="L3108" s="66">
        <v>460</v>
      </c>
      <c r="M3108" s="66">
        <v>460</v>
      </c>
      <c r="N3108" s="66">
        <f>VLOOKUP(A3108,GIS!A:C,3,0)</f>
        <v>460</v>
      </c>
      <c r="O3108" s="66" t="str">
        <f t="shared" ref="O3108" si="609">IF(J3108=N3108,"","✕")</f>
        <v/>
      </c>
      <c r="P3108" s="66" t="str">
        <f t="shared" ref="P3108" si="610">IF(J3108=K3108,IF(J3108=L3108,"","✕"),"✕")</f>
        <v/>
      </c>
      <c r="Q3108" s="66">
        <f t="shared" ref="Q3108" si="611">N3108</f>
        <v>460</v>
      </c>
      <c r="R3108" s="66">
        <f t="shared" ref="R3108" si="612">Q3108-U3108</f>
        <v>460</v>
      </c>
      <c r="S3108" s="66">
        <f>Q3108-U3108-SUMIFS(条件付き不可!X:X,条件付き不可!E:E,D3108)</f>
        <v>460</v>
      </c>
      <c r="T3108" s="66">
        <f t="shared" ref="T3108" si="613">Q3108-V3108</f>
        <v>460</v>
      </c>
      <c r="U3108" s="66">
        <f>IF(COUNTIFS(条件付き不可!$E:$E,$D3108,条件付き不可!$C:$C,条件付き不可!$V$3)&gt;0,Q3108,SUMIFS(条件付き不可!$L:$L,条件付き不可!$E:$E,$D3108,条件付き不可!$C:$C,U$1))</f>
        <v>0</v>
      </c>
      <c r="V3108" s="66">
        <f>IF(COUNTIFS(条件付き不可!$E:$E,$D3108,条件付き不可!$C:$C,条件付き不可!$V$5)&gt;0,Q3108,IFERROR(VLOOKUP(D3108,条件付き不可!E:Y,21,0),0))</f>
        <v>0</v>
      </c>
    </row>
    <row r="3109" spans="1:22">
      <c r="A3109" s="53" t="str">
        <f t="shared" si="607"/>
        <v>080040</v>
      </c>
      <c r="B3109" s="53">
        <v>42</v>
      </c>
      <c r="C3109">
        <v>3108</v>
      </c>
      <c r="D3109">
        <v>80040</v>
      </c>
      <c r="E3109" t="s">
        <v>3050</v>
      </c>
      <c r="F3109" t="s">
        <v>2243</v>
      </c>
      <c r="G3109" t="str">
        <f>VLOOKUP(A3109,GIS!A:B,2,0)</f>
        <v>布施1</v>
      </c>
      <c r="H3109" t="s">
        <v>1932</v>
      </c>
      <c r="I3109" t="s">
        <v>2630</v>
      </c>
      <c r="J3109" s="66">
        <v>320</v>
      </c>
      <c r="K3109" s="66">
        <v>320</v>
      </c>
      <c r="L3109" s="66">
        <v>320</v>
      </c>
      <c r="M3109" s="66">
        <v>320</v>
      </c>
      <c r="N3109" s="66">
        <f>VLOOKUP(A3109,GIS!A:C,3,0)</f>
        <v>320</v>
      </c>
      <c r="O3109" s="66" t="str">
        <f t="shared" si="604"/>
        <v/>
      </c>
      <c r="P3109" s="66" t="str">
        <f t="shared" si="602"/>
        <v/>
      </c>
      <c r="Q3109" s="66">
        <f t="shared" si="605"/>
        <v>320</v>
      </c>
      <c r="R3109" s="66">
        <f t="shared" si="606"/>
        <v>320</v>
      </c>
      <c r="S3109" s="66">
        <f>Q3109-U3109-SUMIFS(条件付き不可!X:X,条件付き不可!E:E,D3109)</f>
        <v>320</v>
      </c>
      <c r="T3109" s="66">
        <f t="shared" si="603"/>
        <v>320</v>
      </c>
      <c r="U3109" s="66">
        <f>IF(COUNTIFS(条件付き不可!$E:$E,$D3109,条件付き不可!$C:$C,条件付き不可!$V$3)&gt;0,Q3109,SUMIFS(条件付き不可!$L:$L,条件付き不可!$E:$E,$D3109,条件付き不可!$C:$C,U$1))</f>
        <v>0</v>
      </c>
      <c r="V3109" s="66">
        <f>IF(COUNTIFS(条件付き不可!$E:$E,$D3109,条件付き不可!$C:$C,条件付き不可!$V$5)&gt;0,Q3109,IFERROR(VLOOKUP(D3109,条件付き不可!E:Y,21,0),0))</f>
        <v>0</v>
      </c>
    </row>
    <row r="3110" spans="1:22">
      <c r="A3110" s="53" t="str">
        <f t="shared" si="607"/>
        <v>080041</v>
      </c>
      <c r="B3110" s="53">
        <v>42</v>
      </c>
      <c r="C3110">
        <v>3109</v>
      </c>
      <c r="D3110">
        <v>80041</v>
      </c>
      <c r="E3110" t="s">
        <v>3050</v>
      </c>
      <c r="F3110" t="s">
        <v>2243</v>
      </c>
      <c r="G3110" t="str">
        <f>VLOOKUP(A3110,GIS!A:B,2,0)</f>
        <v>布施2</v>
      </c>
      <c r="H3110" t="s">
        <v>1932</v>
      </c>
      <c r="I3110" t="s">
        <v>2630</v>
      </c>
      <c r="J3110" s="66">
        <v>590</v>
      </c>
      <c r="K3110" s="66">
        <v>590</v>
      </c>
      <c r="L3110" s="66">
        <v>590</v>
      </c>
      <c r="M3110" s="66">
        <v>590</v>
      </c>
      <c r="N3110" s="66">
        <f>VLOOKUP(A3110,GIS!A:C,3,0)</f>
        <v>590</v>
      </c>
      <c r="O3110" s="66" t="str">
        <f t="shared" si="604"/>
        <v/>
      </c>
      <c r="P3110" s="66" t="str">
        <f t="shared" si="602"/>
        <v/>
      </c>
      <c r="Q3110" s="66">
        <f t="shared" si="605"/>
        <v>590</v>
      </c>
      <c r="R3110" s="66">
        <f t="shared" si="606"/>
        <v>590</v>
      </c>
      <c r="S3110" s="66">
        <f>Q3110-U3110-SUMIFS(条件付き不可!X:X,条件付き不可!E:E,D3110)</f>
        <v>590</v>
      </c>
      <c r="T3110" s="66">
        <f t="shared" si="603"/>
        <v>590</v>
      </c>
      <c r="U3110" s="66">
        <f>IF(COUNTIFS(条件付き不可!$E:$E,$D3110,条件付き不可!$C:$C,条件付き不可!$V$3)&gt;0,Q3110,SUMIFS(条件付き不可!$L:$L,条件付き不可!$E:$E,$D3110,条件付き不可!$C:$C,U$1))</f>
        <v>0</v>
      </c>
      <c r="V3110" s="66">
        <f>IF(COUNTIFS(条件付き不可!$E:$E,$D3110,条件付き不可!$C:$C,条件付き不可!$V$5)&gt;0,Q3110,IFERROR(VLOOKUP(D3110,条件付き不可!E:Y,21,0),0))</f>
        <v>0</v>
      </c>
    </row>
    <row r="3111" spans="1:22">
      <c r="A3111" s="53" t="str">
        <f t="shared" si="607"/>
        <v>080042</v>
      </c>
      <c r="B3111" s="53">
        <v>42</v>
      </c>
      <c r="C3111">
        <v>3110</v>
      </c>
      <c r="D3111">
        <v>80042</v>
      </c>
      <c r="E3111" t="s">
        <v>3050</v>
      </c>
      <c r="F3111" t="s">
        <v>2243</v>
      </c>
      <c r="G3111" t="str">
        <f>VLOOKUP(A3111,GIS!A:B,2,0)</f>
        <v>布施新町1.2</v>
      </c>
      <c r="H3111" t="s">
        <v>1932</v>
      </c>
      <c r="I3111" t="s">
        <v>2630</v>
      </c>
      <c r="J3111" s="66">
        <v>400</v>
      </c>
      <c r="K3111" s="66">
        <v>400</v>
      </c>
      <c r="L3111" s="66">
        <v>400</v>
      </c>
      <c r="M3111" s="66">
        <v>400</v>
      </c>
      <c r="N3111" s="66">
        <f>VLOOKUP(A3111,GIS!A:C,3,0)</f>
        <v>400</v>
      </c>
      <c r="O3111" s="66" t="str">
        <f t="shared" si="604"/>
        <v/>
      </c>
      <c r="P3111" s="66" t="str">
        <f t="shared" si="602"/>
        <v/>
      </c>
      <c r="Q3111" s="66">
        <f t="shared" si="605"/>
        <v>400</v>
      </c>
      <c r="R3111" s="66">
        <f t="shared" si="606"/>
        <v>400</v>
      </c>
      <c r="S3111" s="66">
        <f>Q3111-U3111-SUMIFS(条件付き不可!X:X,条件付き不可!E:E,D3111)</f>
        <v>400</v>
      </c>
      <c r="T3111" s="66">
        <f t="shared" si="603"/>
        <v>400</v>
      </c>
      <c r="U3111" s="66">
        <f>IF(COUNTIFS(条件付き不可!$E:$E,$D3111,条件付き不可!$C:$C,条件付き不可!$V$3)&gt;0,Q3111,SUMIFS(条件付き不可!$L:$L,条件付き不可!$E:$E,$D3111,条件付き不可!$C:$C,U$1))</f>
        <v>0</v>
      </c>
      <c r="V3111" s="66">
        <f>IF(COUNTIFS(条件付き不可!$E:$E,$D3111,条件付き不可!$C:$C,条件付き不可!$V$5)&gt;0,Q3111,IFERROR(VLOOKUP(D3111,条件付き不可!E:Y,21,0),0))</f>
        <v>0</v>
      </c>
    </row>
    <row r="3112" spans="1:22">
      <c r="A3112" s="53" t="str">
        <f t="shared" si="607"/>
        <v>080043</v>
      </c>
      <c r="B3112" s="53">
        <v>42</v>
      </c>
      <c r="C3112">
        <v>3111</v>
      </c>
      <c r="D3112">
        <v>80043</v>
      </c>
      <c r="E3112" t="s">
        <v>3050</v>
      </c>
      <c r="F3112" t="s">
        <v>2243</v>
      </c>
      <c r="G3112" t="str">
        <f>VLOOKUP(A3112,GIS!A:B,2,0)</f>
        <v>布施新町3</v>
      </c>
      <c r="H3112" t="s">
        <v>1932</v>
      </c>
      <c r="I3112" t="s">
        <v>2630</v>
      </c>
      <c r="J3112" s="66">
        <v>435</v>
      </c>
      <c r="K3112" s="66">
        <v>435</v>
      </c>
      <c r="L3112" s="66">
        <v>435</v>
      </c>
      <c r="M3112" s="66">
        <v>435</v>
      </c>
      <c r="N3112" s="66">
        <f>VLOOKUP(A3112,GIS!A:C,3,0)</f>
        <v>435</v>
      </c>
      <c r="O3112" s="66" t="str">
        <f t="shared" si="604"/>
        <v/>
      </c>
      <c r="P3112" s="66" t="str">
        <f t="shared" si="602"/>
        <v/>
      </c>
      <c r="Q3112" s="66">
        <f t="shared" si="605"/>
        <v>435</v>
      </c>
      <c r="R3112" s="66">
        <f t="shared" si="606"/>
        <v>435</v>
      </c>
      <c r="S3112" s="66">
        <f>Q3112-U3112-SUMIFS(条件付き不可!X:X,条件付き不可!E:E,D3112)</f>
        <v>435</v>
      </c>
      <c r="T3112" s="66">
        <f t="shared" si="603"/>
        <v>435</v>
      </c>
      <c r="U3112" s="66">
        <f>IF(COUNTIFS(条件付き不可!$E:$E,$D3112,条件付き不可!$C:$C,条件付き不可!$V$3)&gt;0,Q3112,SUMIFS(条件付き不可!$L:$L,条件付き不可!$E:$E,$D3112,条件付き不可!$C:$C,U$1))</f>
        <v>0</v>
      </c>
      <c r="V3112" s="66">
        <f>IF(COUNTIFS(条件付き不可!$E:$E,$D3112,条件付き不可!$C:$C,条件付き不可!$V$5)&gt;0,Q3112,IFERROR(VLOOKUP(D3112,条件付き不可!E:Y,21,0),0))</f>
        <v>0</v>
      </c>
    </row>
    <row r="3113" spans="1:22">
      <c r="A3113" s="53" t="str">
        <f t="shared" si="607"/>
        <v>080044</v>
      </c>
      <c r="B3113" s="53">
        <v>42</v>
      </c>
      <c r="C3113">
        <v>3112</v>
      </c>
      <c r="D3113">
        <v>80044</v>
      </c>
      <c r="E3113" t="s">
        <v>3050</v>
      </c>
      <c r="F3113" t="s">
        <v>2243</v>
      </c>
      <c r="G3113" t="str">
        <f>VLOOKUP(A3113,GIS!A:B,2,0)</f>
        <v>布施新町4</v>
      </c>
      <c r="H3113" t="s">
        <v>1932</v>
      </c>
      <c r="I3113" t="s">
        <v>2630</v>
      </c>
      <c r="J3113" s="66">
        <v>360</v>
      </c>
      <c r="K3113" s="66">
        <v>360</v>
      </c>
      <c r="L3113" s="66">
        <v>360</v>
      </c>
      <c r="M3113" s="66">
        <v>360</v>
      </c>
      <c r="N3113" s="66">
        <f>VLOOKUP(A3113,GIS!A:C,3,0)</f>
        <v>360</v>
      </c>
      <c r="O3113" s="66" t="str">
        <f t="shared" si="604"/>
        <v/>
      </c>
      <c r="P3113" s="66" t="str">
        <f t="shared" si="602"/>
        <v/>
      </c>
      <c r="Q3113" s="66">
        <f t="shared" si="605"/>
        <v>360</v>
      </c>
      <c r="R3113" s="66">
        <f t="shared" si="606"/>
        <v>360</v>
      </c>
      <c r="S3113" s="66">
        <f>Q3113-U3113-SUMIFS(条件付き不可!X:X,条件付き不可!E:E,D3113)</f>
        <v>360</v>
      </c>
      <c r="T3113" s="66">
        <f t="shared" si="603"/>
        <v>360</v>
      </c>
      <c r="U3113" s="66">
        <f>IF(COUNTIFS(条件付き不可!$E:$E,$D3113,条件付き不可!$C:$C,条件付き不可!$V$3)&gt;0,Q3113,SUMIFS(条件付き不可!$L:$L,条件付き不可!$E:$E,$D3113,条件付き不可!$C:$C,U$1))</f>
        <v>0</v>
      </c>
      <c r="V3113" s="66">
        <f>IF(COUNTIFS(条件付き不可!$E:$E,$D3113,条件付き不可!$C:$C,条件付き不可!$V$5)&gt;0,Q3113,IFERROR(VLOOKUP(D3113,条件付き不可!E:Y,21,0),0))</f>
        <v>0</v>
      </c>
    </row>
    <row r="3114" spans="1:22">
      <c r="A3114" s="53" t="str">
        <f t="shared" si="607"/>
        <v>080046</v>
      </c>
      <c r="B3114" s="53">
        <v>42</v>
      </c>
      <c r="C3114">
        <v>3113</v>
      </c>
      <c r="D3114">
        <v>80046</v>
      </c>
      <c r="E3114" t="s">
        <v>3050</v>
      </c>
      <c r="F3114" t="s">
        <v>2249</v>
      </c>
      <c r="G3114" t="str">
        <f>VLOOKUP(A3114,GIS!A:B,2,0)</f>
        <v>十余二　2</v>
      </c>
      <c r="H3114" t="s">
        <v>1932</v>
      </c>
      <c r="I3114" t="s">
        <v>2630</v>
      </c>
      <c r="J3114" s="66">
        <v>700</v>
      </c>
      <c r="K3114" s="66">
        <v>700</v>
      </c>
      <c r="L3114" s="66">
        <v>700</v>
      </c>
      <c r="M3114" s="66">
        <v>700</v>
      </c>
      <c r="N3114" s="66">
        <f>VLOOKUP(A3114,GIS!A:C,3,0)</f>
        <v>700</v>
      </c>
      <c r="O3114" s="66" t="str">
        <f t="shared" si="604"/>
        <v/>
      </c>
      <c r="P3114" s="66" t="str">
        <f t="shared" si="602"/>
        <v/>
      </c>
      <c r="Q3114" s="66">
        <f t="shared" si="605"/>
        <v>700</v>
      </c>
      <c r="R3114" s="66">
        <f t="shared" si="606"/>
        <v>700</v>
      </c>
      <c r="S3114" s="66">
        <f>Q3114-U3114-SUMIFS(条件付き不可!X:X,条件付き不可!E:E,D3114)</f>
        <v>700</v>
      </c>
      <c r="T3114" s="66">
        <f t="shared" si="603"/>
        <v>700</v>
      </c>
      <c r="U3114" s="66">
        <f>IF(COUNTIFS(条件付き不可!$E:$E,$D3114,条件付き不可!$C:$C,条件付き不可!$V$3)&gt;0,Q3114,SUMIFS(条件付き不可!$L:$L,条件付き不可!$E:$E,$D3114,条件付き不可!$C:$C,U$1))</f>
        <v>0</v>
      </c>
      <c r="V3114" s="66">
        <f>IF(COUNTIFS(条件付き不可!$E:$E,$D3114,条件付き不可!$C:$C,条件付き不可!$V$5)&gt;0,Q3114,IFERROR(VLOOKUP(D3114,条件付き不可!E:Y,21,0),0))</f>
        <v>0</v>
      </c>
    </row>
    <row r="3115" spans="1:22">
      <c r="A3115" s="53" t="str">
        <f t="shared" si="607"/>
        <v>080047</v>
      </c>
      <c r="B3115" s="53">
        <v>42</v>
      </c>
      <c r="C3115">
        <v>3114</v>
      </c>
      <c r="D3115">
        <v>80047</v>
      </c>
      <c r="E3115" t="s">
        <v>3050</v>
      </c>
      <c r="F3115" t="s">
        <v>2249</v>
      </c>
      <c r="G3115" t="str">
        <f>VLOOKUP(A3115,GIS!A:B,2,0)</f>
        <v>十余二・若柴</v>
      </c>
      <c r="H3115" t="s">
        <v>1932</v>
      </c>
      <c r="I3115" t="s">
        <v>2630</v>
      </c>
      <c r="J3115" s="66">
        <v>560</v>
      </c>
      <c r="K3115" s="66">
        <v>560</v>
      </c>
      <c r="L3115" s="66">
        <v>560</v>
      </c>
      <c r="M3115" s="66">
        <v>560</v>
      </c>
      <c r="N3115" s="66">
        <f>VLOOKUP(A3115,GIS!A:C,3,0)</f>
        <v>560</v>
      </c>
      <c r="O3115" s="66" t="str">
        <f t="shared" si="604"/>
        <v/>
      </c>
      <c r="P3115" s="66" t="str">
        <f t="shared" si="602"/>
        <v/>
      </c>
      <c r="Q3115" s="66">
        <f t="shared" si="605"/>
        <v>560</v>
      </c>
      <c r="R3115" s="66">
        <f t="shared" si="606"/>
        <v>560</v>
      </c>
      <c r="S3115" s="66">
        <f>Q3115-U3115-SUMIFS(条件付き不可!X:X,条件付き不可!E:E,D3115)</f>
        <v>560</v>
      </c>
      <c r="T3115" s="66">
        <f t="shared" si="603"/>
        <v>560</v>
      </c>
      <c r="U3115" s="66">
        <f>IF(COUNTIFS(条件付き不可!$E:$E,$D3115,条件付き不可!$C:$C,条件付き不可!$V$3)&gt;0,Q3115,SUMIFS(条件付き不可!$L:$L,条件付き不可!$E:$E,$D3115,条件付き不可!$C:$C,U$1))</f>
        <v>0</v>
      </c>
      <c r="V3115" s="66">
        <f>IF(COUNTIFS(条件付き不可!$E:$E,$D3115,条件付き不可!$C:$C,条件付き不可!$V$5)&gt;0,Q3115,IFERROR(VLOOKUP(D3115,条件付き不可!E:Y,21,0),0))</f>
        <v>0</v>
      </c>
    </row>
    <row r="3116" spans="1:22">
      <c r="A3116" s="53" t="str">
        <f t="shared" si="607"/>
        <v>080048</v>
      </c>
      <c r="B3116" s="53">
        <v>42</v>
      </c>
      <c r="C3116">
        <v>3115</v>
      </c>
      <c r="D3116">
        <v>80048</v>
      </c>
      <c r="E3116" t="s">
        <v>3050</v>
      </c>
      <c r="F3116" t="s">
        <v>2249</v>
      </c>
      <c r="G3116" t="str">
        <f>VLOOKUP(A3116,GIS!A:B,2,0)</f>
        <v>若柴　１</v>
      </c>
      <c r="H3116" t="s">
        <v>1932</v>
      </c>
      <c r="I3116" t="s">
        <v>2630</v>
      </c>
      <c r="J3116" s="66">
        <v>360</v>
      </c>
      <c r="K3116" s="66">
        <v>360</v>
      </c>
      <c r="L3116" s="66">
        <v>360</v>
      </c>
      <c r="M3116" s="66">
        <v>360</v>
      </c>
      <c r="N3116" s="66">
        <f>VLOOKUP(A3116,GIS!A:C,3,0)</f>
        <v>360</v>
      </c>
      <c r="O3116" s="66" t="str">
        <f t="shared" si="604"/>
        <v/>
      </c>
      <c r="P3116" s="66" t="str">
        <f t="shared" si="602"/>
        <v/>
      </c>
      <c r="Q3116" s="66">
        <f t="shared" si="605"/>
        <v>360</v>
      </c>
      <c r="R3116" s="66">
        <f t="shared" si="606"/>
        <v>360</v>
      </c>
      <c r="S3116" s="66">
        <f>Q3116-U3116-SUMIFS(条件付き不可!X:X,条件付き不可!E:E,D3116)</f>
        <v>360</v>
      </c>
      <c r="T3116" s="66">
        <f t="shared" si="603"/>
        <v>360</v>
      </c>
      <c r="U3116" s="66">
        <f>IF(COUNTIFS(条件付き不可!$E:$E,$D3116,条件付き不可!$C:$C,条件付き不可!$V$3)&gt;0,Q3116,SUMIFS(条件付き不可!$L:$L,条件付き不可!$E:$E,$D3116,条件付き不可!$C:$C,U$1))</f>
        <v>0</v>
      </c>
      <c r="V3116" s="66">
        <f>IF(COUNTIFS(条件付き不可!$E:$E,$D3116,条件付き不可!$C:$C,条件付き不可!$V$5)&gt;0,Q3116,IFERROR(VLOOKUP(D3116,条件付き不可!E:Y,21,0),0))</f>
        <v>0</v>
      </c>
    </row>
    <row r="3117" spans="1:22">
      <c r="A3117" s="53" t="str">
        <f t="shared" si="607"/>
        <v>080079</v>
      </c>
      <c r="B3117" s="53">
        <v>42</v>
      </c>
      <c r="C3117">
        <v>3116</v>
      </c>
      <c r="D3117">
        <v>80079</v>
      </c>
      <c r="E3117" t="s">
        <v>3050</v>
      </c>
      <c r="F3117" t="s">
        <v>2249</v>
      </c>
      <c r="G3117" t="str">
        <f>VLOOKUP(A3117,GIS!A:B,2,0)</f>
        <v>若柴　A</v>
      </c>
      <c r="H3117" t="s">
        <v>1932</v>
      </c>
      <c r="I3117" t="s">
        <v>2630</v>
      </c>
      <c r="J3117" s="66">
        <v>620</v>
      </c>
      <c r="K3117" s="66">
        <v>545</v>
      </c>
      <c r="L3117" s="66">
        <v>545</v>
      </c>
      <c r="M3117" s="66">
        <v>620</v>
      </c>
      <c r="N3117" s="66">
        <f>VLOOKUP(A3117,GIS!A:C,3,0)</f>
        <v>620</v>
      </c>
      <c r="O3117" s="66" t="str">
        <f t="shared" si="604"/>
        <v/>
      </c>
      <c r="P3117" s="66" t="str">
        <f t="shared" si="602"/>
        <v>✕</v>
      </c>
      <c r="Q3117" s="66">
        <f t="shared" si="605"/>
        <v>620</v>
      </c>
      <c r="R3117" s="66">
        <f t="shared" si="606"/>
        <v>545</v>
      </c>
      <c r="S3117" s="66">
        <f>Q3117-U3117-SUMIFS(条件付き不可!X:X,条件付き不可!E:E,D3117)</f>
        <v>545</v>
      </c>
      <c r="T3117" s="66">
        <f t="shared" si="603"/>
        <v>620</v>
      </c>
      <c r="U3117" s="66">
        <f>IF(COUNTIFS(条件付き不可!$E:$E,$D3117,条件付き不可!$C:$C,条件付き不可!$V$3)&gt;0,Q3117,SUMIFS(条件付き不可!$L:$L,条件付き不可!$E:$E,$D3117,条件付き不可!$C:$C,U$1))</f>
        <v>75</v>
      </c>
      <c r="V3117" s="66">
        <f>IF(COUNTIFS(条件付き不可!$E:$E,$D3117,条件付き不可!$C:$C,条件付き不可!$V$5)&gt;0,Q3117,IFERROR(VLOOKUP(D3117,条件付き不可!E:Y,21,0),0))</f>
        <v>0</v>
      </c>
    </row>
    <row r="3118" spans="1:22">
      <c r="A3118" s="53" t="str">
        <f t="shared" ref="A3118" si="614">TEXT(D3118,"000000")</f>
        <v>080091</v>
      </c>
      <c r="B3118" s="53">
        <v>42</v>
      </c>
      <c r="C3118">
        <v>3117</v>
      </c>
      <c r="D3118">
        <v>80091</v>
      </c>
      <c r="E3118" t="s">
        <v>3050</v>
      </c>
      <c r="F3118" t="s">
        <v>2249</v>
      </c>
      <c r="G3118" t="str">
        <f>VLOOKUP(A3118,GIS!A:B,2,0)</f>
        <v>若柴B</v>
      </c>
      <c r="H3118" t="s">
        <v>1932</v>
      </c>
      <c r="I3118" t="s">
        <v>2630</v>
      </c>
      <c r="J3118" s="66">
        <v>660</v>
      </c>
      <c r="K3118" s="66">
        <v>194</v>
      </c>
      <c r="L3118" s="66">
        <v>194</v>
      </c>
      <c r="M3118" s="66">
        <v>660</v>
      </c>
      <c r="N3118" s="66">
        <f>VLOOKUP(A3118,GIS!A:C,3,0)</f>
        <v>660</v>
      </c>
      <c r="O3118" s="66" t="str">
        <f t="shared" ref="O3118" si="615">IF(J3118=N3118,"","✕")</f>
        <v/>
      </c>
      <c r="P3118" s="66" t="str">
        <f t="shared" ref="P3118" si="616">IF(J3118=K3118,IF(J3118=L3118,"","✕"),"✕")</f>
        <v>✕</v>
      </c>
      <c r="Q3118" s="66">
        <f t="shared" ref="Q3118" si="617">N3118</f>
        <v>660</v>
      </c>
      <c r="R3118" s="66">
        <f t="shared" ref="R3118" si="618">Q3118-U3118</f>
        <v>194</v>
      </c>
      <c r="S3118" s="66">
        <f>Q3118-U3118-SUMIFS(条件付き不可!X:X,条件付き不可!E:E,D3118)</f>
        <v>194</v>
      </c>
      <c r="T3118" s="66">
        <f t="shared" ref="T3118" si="619">Q3118-V3118</f>
        <v>660</v>
      </c>
      <c r="U3118" s="66">
        <f>IF(COUNTIFS(条件付き不可!$E:$E,$D3118,条件付き不可!$C:$C,条件付き不可!$V$3)&gt;0,Q3118,SUMIFS(条件付き不可!$L:$L,条件付き不可!$E:$E,$D3118,条件付き不可!$C:$C,U$1))</f>
        <v>466</v>
      </c>
      <c r="V3118" s="66">
        <f>IF(COUNTIFS(条件付き不可!$E:$E,$D3118,条件付き不可!$C:$C,条件付き不可!$V$5)&gt;0,Q3118,IFERROR(VLOOKUP(D3118,条件付き不可!E:Y,21,0),0))</f>
        <v>0</v>
      </c>
    </row>
    <row r="3119" spans="1:22">
      <c r="A3119" s="53" t="str">
        <f t="shared" si="607"/>
        <v>080049</v>
      </c>
      <c r="B3119" s="53">
        <v>42</v>
      </c>
      <c r="C3119">
        <v>3118</v>
      </c>
      <c r="D3119">
        <v>80049</v>
      </c>
      <c r="E3119" t="s">
        <v>3050</v>
      </c>
      <c r="F3119" t="s">
        <v>2253</v>
      </c>
      <c r="G3119" t="str">
        <f>VLOOKUP(A3119,GIS!A:B,2,0)</f>
        <v>十余二・高田</v>
      </c>
      <c r="H3119" t="s">
        <v>1932</v>
      </c>
      <c r="I3119" t="s">
        <v>2630</v>
      </c>
      <c r="J3119" s="66">
        <v>285</v>
      </c>
      <c r="K3119" s="66">
        <v>285</v>
      </c>
      <c r="L3119" s="66">
        <v>285</v>
      </c>
      <c r="M3119" s="66">
        <v>285</v>
      </c>
      <c r="N3119" s="66">
        <f>VLOOKUP(A3119,GIS!A:C,3,0)</f>
        <v>285</v>
      </c>
      <c r="O3119" s="66" t="str">
        <f t="shared" si="604"/>
        <v/>
      </c>
      <c r="P3119" s="66" t="str">
        <f t="shared" si="602"/>
        <v/>
      </c>
      <c r="Q3119" s="66">
        <f t="shared" si="605"/>
        <v>285</v>
      </c>
      <c r="R3119" s="66">
        <f t="shared" si="606"/>
        <v>285</v>
      </c>
      <c r="S3119" s="66">
        <f>Q3119-U3119-SUMIFS(条件付き不可!X:X,条件付き不可!E:E,D3119)</f>
        <v>285</v>
      </c>
      <c r="T3119" s="66">
        <f t="shared" si="603"/>
        <v>285</v>
      </c>
      <c r="U3119" s="66">
        <f>IF(COUNTIFS(条件付き不可!$E:$E,$D3119,条件付き不可!$C:$C,条件付き不可!$V$3)&gt;0,Q3119,SUMIFS(条件付き不可!$L:$L,条件付き不可!$E:$E,$D3119,条件付き不可!$C:$C,U$1))</f>
        <v>0</v>
      </c>
      <c r="V3119" s="66">
        <f>IF(COUNTIFS(条件付き不可!$E:$E,$D3119,条件付き不可!$C:$C,条件付き不可!$V$5)&gt;0,Q3119,IFERROR(VLOOKUP(D3119,条件付き不可!E:Y,21,0),0))</f>
        <v>0</v>
      </c>
    </row>
    <row r="3120" spans="1:22">
      <c r="A3120" s="53" t="str">
        <f t="shared" si="607"/>
        <v>080050</v>
      </c>
      <c r="B3120" s="53">
        <v>42</v>
      </c>
      <c r="C3120">
        <v>3119</v>
      </c>
      <c r="D3120">
        <v>80050</v>
      </c>
      <c r="E3120" t="s">
        <v>3050</v>
      </c>
      <c r="F3120" t="s">
        <v>2253</v>
      </c>
      <c r="G3120" t="str">
        <f>VLOOKUP(A3120,GIS!A:B,2,0)</f>
        <v>高田1</v>
      </c>
      <c r="H3120" t="s">
        <v>1932</v>
      </c>
      <c r="I3120" t="s">
        <v>2630</v>
      </c>
      <c r="J3120" s="66">
        <v>665</v>
      </c>
      <c r="K3120" s="66">
        <v>665</v>
      </c>
      <c r="L3120" s="66">
        <v>665</v>
      </c>
      <c r="M3120" s="66">
        <v>665</v>
      </c>
      <c r="N3120" s="66">
        <f>VLOOKUP(A3120,GIS!A:C,3,0)</f>
        <v>665</v>
      </c>
      <c r="O3120" s="66" t="str">
        <f t="shared" si="604"/>
        <v/>
      </c>
      <c r="P3120" s="66" t="str">
        <f t="shared" si="602"/>
        <v/>
      </c>
      <c r="Q3120" s="66">
        <f t="shared" si="605"/>
        <v>665</v>
      </c>
      <c r="R3120" s="66">
        <f t="shared" si="606"/>
        <v>665</v>
      </c>
      <c r="S3120" s="66">
        <f>Q3120-U3120-SUMIFS(条件付き不可!X:X,条件付き不可!E:E,D3120)</f>
        <v>665</v>
      </c>
      <c r="T3120" s="66">
        <f t="shared" si="603"/>
        <v>665</v>
      </c>
      <c r="U3120" s="66">
        <f>IF(COUNTIFS(条件付き不可!$E:$E,$D3120,条件付き不可!$C:$C,条件付き不可!$V$3)&gt;0,Q3120,SUMIFS(条件付き不可!$L:$L,条件付き不可!$E:$E,$D3120,条件付き不可!$C:$C,U$1))</f>
        <v>0</v>
      </c>
      <c r="V3120" s="66">
        <f>IF(COUNTIFS(条件付き不可!$E:$E,$D3120,条件付き不可!$C:$C,条件付き不可!$V$5)&gt;0,Q3120,IFERROR(VLOOKUP(D3120,条件付き不可!E:Y,21,0),0))</f>
        <v>0</v>
      </c>
    </row>
    <row r="3121" spans="1:22">
      <c r="A3121" s="53" t="str">
        <f t="shared" si="607"/>
        <v>080051</v>
      </c>
      <c r="B3121" s="53">
        <v>42</v>
      </c>
      <c r="C3121">
        <v>3120</v>
      </c>
      <c r="D3121">
        <v>80051</v>
      </c>
      <c r="E3121" t="s">
        <v>3050</v>
      </c>
      <c r="F3121" t="s">
        <v>2253</v>
      </c>
      <c r="G3121" t="str">
        <f>VLOOKUP(A3121,GIS!A:B,2,0)</f>
        <v>高田2</v>
      </c>
      <c r="H3121" t="s">
        <v>1932</v>
      </c>
      <c r="I3121" t="s">
        <v>2630</v>
      </c>
      <c r="J3121" s="66">
        <v>520</v>
      </c>
      <c r="K3121" s="66">
        <v>520</v>
      </c>
      <c r="L3121" s="66">
        <v>520</v>
      </c>
      <c r="M3121" s="66">
        <v>520</v>
      </c>
      <c r="N3121" s="66">
        <f>VLOOKUP(A3121,GIS!A:C,3,0)</f>
        <v>520</v>
      </c>
      <c r="O3121" s="66" t="str">
        <f t="shared" si="604"/>
        <v/>
      </c>
      <c r="P3121" s="66" t="str">
        <f t="shared" si="602"/>
        <v/>
      </c>
      <c r="Q3121" s="66">
        <f t="shared" si="605"/>
        <v>520</v>
      </c>
      <c r="R3121" s="66">
        <f t="shared" si="606"/>
        <v>520</v>
      </c>
      <c r="S3121" s="66">
        <f>Q3121-U3121-SUMIFS(条件付き不可!X:X,条件付き不可!E:E,D3121)</f>
        <v>520</v>
      </c>
      <c r="T3121" s="66">
        <f t="shared" si="603"/>
        <v>520</v>
      </c>
      <c r="U3121" s="66">
        <f>IF(COUNTIFS(条件付き不可!$E:$E,$D3121,条件付き不可!$C:$C,条件付き不可!$V$3)&gt;0,Q3121,SUMIFS(条件付き不可!$L:$L,条件付き不可!$E:$E,$D3121,条件付き不可!$C:$C,U$1))</f>
        <v>0</v>
      </c>
      <c r="V3121" s="66">
        <f>IF(COUNTIFS(条件付き不可!$E:$E,$D3121,条件付き不可!$C:$C,条件付き不可!$V$5)&gt;0,Q3121,IFERROR(VLOOKUP(D3121,条件付き不可!E:Y,21,0),0))</f>
        <v>0</v>
      </c>
    </row>
    <row r="3122" spans="1:22">
      <c r="A3122" s="53" t="str">
        <f t="shared" si="607"/>
        <v>080088</v>
      </c>
      <c r="B3122" s="53">
        <v>42</v>
      </c>
      <c r="C3122">
        <v>3121</v>
      </c>
      <c r="D3122">
        <v>80088</v>
      </c>
      <c r="E3122" t="s">
        <v>3050</v>
      </c>
      <c r="F3122" t="s">
        <v>2253</v>
      </c>
      <c r="G3122" t="str">
        <f>VLOOKUP(A3122,GIS!A:B,2,0)</f>
        <v>高田（聖徳寺）</v>
      </c>
      <c r="H3122" t="s">
        <v>1932</v>
      </c>
      <c r="I3122" t="s">
        <v>2630</v>
      </c>
      <c r="J3122" s="66">
        <v>680</v>
      </c>
      <c r="K3122" s="66">
        <v>680</v>
      </c>
      <c r="L3122" s="66">
        <v>680</v>
      </c>
      <c r="M3122" s="66">
        <v>680</v>
      </c>
      <c r="N3122" s="66">
        <f>VLOOKUP(A3122,GIS!A:C,3,0)</f>
        <v>680</v>
      </c>
      <c r="O3122" s="66" t="str">
        <f t="shared" si="604"/>
        <v/>
      </c>
      <c r="P3122" s="66" t="str">
        <f t="shared" si="602"/>
        <v/>
      </c>
      <c r="Q3122" s="66">
        <f t="shared" si="605"/>
        <v>680</v>
      </c>
      <c r="R3122" s="66">
        <f t="shared" si="606"/>
        <v>680</v>
      </c>
      <c r="S3122" s="66">
        <f>Q3122-U3122-SUMIFS(条件付き不可!X:X,条件付き不可!E:E,D3122)</f>
        <v>680</v>
      </c>
      <c r="T3122" s="66">
        <f t="shared" si="603"/>
        <v>680</v>
      </c>
      <c r="U3122" s="66">
        <f>IF(COUNTIFS(条件付き不可!$E:$E,$D3122,条件付き不可!$C:$C,条件付き不可!$V$3)&gt;0,Q3122,SUMIFS(条件付き不可!$L:$L,条件付き不可!$E:$E,$D3122,条件付き不可!$C:$C,U$1))</f>
        <v>0</v>
      </c>
      <c r="V3122" s="66">
        <f>IF(COUNTIFS(条件付き不可!$E:$E,$D3122,条件付き不可!$C:$C,条件付き不可!$V$5)&gt;0,Q3122,IFERROR(VLOOKUP(D3122,条件付き不可!E:Y,21,0),0))</f>
        <v>0</v>
      </c>
    </row>
    <row r="3123" spans="1:22">
      <c r="A3123" s="53" t="str">
        <f t="shared" si="607"/>
        <v>080055</v>
      </c>
      <c r="B3123" s="53">
        <v>42</v>
      </c>
      <c r="C3123">
        <v>3122</v>
      </c>
      <c r="D3123">
        <v>80055</v>
      </c>
      <c r="E3123" t="s">
        <v>3050</v>
      </c>
      <c r="F3123" t="s">
        <v>2258</v>
      </c>
      <c r="G3123" t="str">
        <f>VLOOKUP(A3123,GIS!A:B,2,0)</f>
        <v>柏の葉1・2</v>
      </c>
      <c r="H3123" t="s">
        <v>1932</v>
      </c>
      <c r="I3123" t="s">
        <v>2630</v>
      </c>
      <c r="J3123" s="66">
        <v>410</v>
      </c>
      <c r="K3123" s="66">
        <v>410</v>
      </c>
      <c r="L3123" s="66">
        <v>410</v>
      </c>
      <c r="M3123" s="66">
        <v>410</v>
      </c>
      <c r="N3123" s="66">
        <f>VLOOKUP(A3123,GIS!A:C,3,0)</f>
        <v>410</v>
      </c>
      <c r="O3123" s="66" t="str">
        <f t="shared" si="604"/>
        <v/>
      </c>
      <c r="P3123" s="66" t="str">
        <f t="shared" si="602"/>
        <v/>
      </c>
      <c r="Q3123" s="66">
        <f t="shared" si="605"/>
        <v>410</v>
      </c>
      <c r="R3123" s="66">
        <f t="shared" si="606"/>
        <v>410</v>
      </c>
      <c r="S3123" s="66">
        <f>Q3123-U3123-SUMIFS(条件付き不可!X:X,条件付き不可!E:E,D3123)</f>
        <v>410</v>
      </c>
      <c r="T3123" s="66">
        <f t="shared" si="603"/>
        <v>410</v>
      </c>
      <c r="U3123" s="66">
        <f>IF(COUNTIFS(条件付き不可!$E:$E,$D3123,条件付き不可!$C:$C,条件付き不可!$V$3)&gt;0,Q3123,SUMIFS(条件付き不可!$L:$L,条件付き不可!$E:$E,$D3123,条件付き不可!$C:$C,U$1))</f>
        <v>0</v>
      </c>
      <c r="V3123" s="66">
        <f>IF(COUNTIFS(条件付き不可!$E:$E,$D3123,条件付き不可!$C:$C,条件付き不可!$V$5)&gt;0,Q3123,IFERROR(VLOOKUP(D3123,条件付き不可!E:Y,21,0),0))</f>
        <v>0</v>
      </c>
    </row>
    <row r="3124" spans="1:22">
      <c r="A3124" s="53" t="str">
        <f t="shared" si="607"/>
        <v>080056</v>
      </c>
      <c r="B3124" s="53">
        <v>42</v>
      </c>
      <c r="C3124">
        <v>3123</v>
      </c>
      <c r="D3124">
        <v>80056</v>
      </c>
      <c r="E3124" t="s">
        <v>3050</v>
      </c>
      <c r="F3124" t="s">
        <v>2258</v>
      </c>
      <c r="G3124" t="str">
        <f>VLOOKUP(A3124,GIS!A:B,2,0)</f>
        <v>柏の葉２・３</v>
      </c>
      <c r="H3124" t="s">
        <v>1932</v>
      </c>
      <c r="I3124" t="s">
        <v>2630</v>
      </c>
      <c r="J3124" s="66">
        <v>540</v>
      </c>
      <c r="K3124" s="66">
        <v>540</v>
      </c>
      <c r="L3124" s="66">
        <v>540</v>
      </c>
      <c r="M3124" s="66">
        <v>540</v>
      </c>
      <c r="N3124" s="66">
        <f>VLOOKUP(A3124,GIS!A:C,3,0)</f>
        <v>540</v>
      </c>
      <c r="O3124" s="66" t="str">
        <f t="shared" si="604"/>
        <v/>
      </c>
      <c r="P3124" s="66" t="str">
        <f t="shared" si="602"/>
        <v/>
      </c>
      <c r="Q3124" s="66">
        <f t="shared" si="605"/>
        <v>540</v>
      </c>
      <c r="R3124" s="66">
        <f t="shared" si="606"/>
        <v>540</v>
      </c>
      <c r="S3124" s="66">
        <f>Q3124-U3124-SUMIFS(条件付き不可!X:X,条件付き不可!E:E,D3124)</f>
        <v>540</v>
      </c>
      <c r="T3124" s="66">
        <f t="shared" si="603"/>
        <v>540</v>
      </c>
      <c r="U3124" s="66">
        <f>IF(COUNTIFS(条件付き不可!$E:$E,$D3124,条件付き不可!$C:$C,条件付き不可!$V$3)&gt;0,Q3124,SUMIFS(条件付き不可!$L:$L,条件付き不可!$E:$E,$D3124,条件付き不可!$C:$C,U$1))</f>
        <v>0</v>
      </c>
      <c r="V3124" s="66">
        <f>IF(COUNTIFS(条件付き不可!$E:$E,$D3124,条件付き不可!$C:$C,条件付き不可!$V$5)&gt;0,Q3124,IFERROR(VLOOKUP(D3124,条件付き不可!E:Y,21,0),0))</f>
        <v>0</v>
      </c>
    </row>
    <row r="3125" spans="1:22">
      <c r="A3125" s="53" t="str">
        <f t="shared" si="607"/>
        <v>080078</v>
      </c>
      <c r="B3125" s="53">
        <v>42</v>
      </c>
      <c r="C3125">
        <v>3124</v>
      </c>
      <c r="D3125">
        <v>80078</v>
      </c>
      <c r="E3125" t="s">
        <v>3050</v>
      </c>
      <c r="F3125" t="s">
        <v>2258</v>
      </c>
      <c r="G3125" t="str">
        <f>VLOOKUP(A3125,GIS!A:B,2,0)</f>
        <v>柏の葉二番街</v>
      </c>
      <c r="H3125" t="s">
        <v>1932</v>
      </c>
      <c r="I3125" t="s">
        <v>2630</v>
      </c>
      <c r="J3125" s="66">
        <v>865</v>
      </c>
      <c r="K3125" s="66">
        <v>0</v>
      </c>
      <c r="L3125" s="66">
        <v>0</v>
      </c>
      <c r="M3125" s="66">
        <v>865</v>
      </c>
      <c r="N3125" s="66">
        <f>VLOOKUP(A3125,GIS!A:C,3,0)</f>
        <v>865</v>
      </c>
      <c r="O3125" s="66" t="str">
        <f t="shared" si="604"/>
        <v/>
      </c>
      <c r="P3125" s="66" t="str">
        <f t="shared" si="602"/>
        <v>✕</v>
      </c>
      <c r="Q3125" s="66">
        <f t="shared" si="605"/>
        <v>865</v>
      </c>
      <c r="R3125" s="66">
        <f t="shared" si="606"/>
        <v>0</v>
      </c>
      <c r="S3125" s="66">
        <f>Q3125-U3125-SUMIFS(条件付き不可!X:X,条件付き不可!E:E,D3125)</f>
        <v>0</v>
      </c>
      <c r="T3125" s="66">
        <f t="shared" si="603"/>
        <v>865</v>
      </c>
      <c r="U3125" s="66">
        <f>IF(COUNTIFS(条件付き不可!$E:$E,$D3125,条件付き不可!$C:$C,条件付き不可!$V$3)&gt;0,Q3125,SUMIFS(条件付き不可!$L:$L,条件付き不可!$E:$E,$D3125,条件付き不可!$C:$C,U$1))</f>
        <v>865</v>
      </c>
      <c r="V3125" s="66">
        <f>IF(COUNTIFS(条件付き不可!$E:$E,$D3125,条件付き不可!$C:$C,条件付き不可!$V$5)&gt;0,Q3125,IFERROR(VLOOKUP(D3125,条件付き不可!E:Y,21,0),0))</f>
        <v>0</v>
      </c>
    </row>
    <row r="3126" spans="1:22">
      <c r="A3126" s="53" t="str">
        <f t="shared" si="607"/>
        <v>080060</v>
      </c>
      <c r="B3126" s="53">
        <v>42</v>
      </c>
      <c r="C3126">
        <v>3125</v>
      </c>
      <c r="D3126">
        <v>80060</v>
      </c>
      <c r="E3126" t="s">
        <v>3050</v>
      </c>
      <c r="F3126" t="s">
        <v>2262</v>
      </c>
      <c r="G3126" t="str">
        <f>VLOOKUP(A3126,GIS!A:B,2,0)</f>
        <v>みどり台1</v>
      </c>
      <c r="H3126" t="s">
        <v>1932</v>
      </c>
      <c r="I3126" t="s">
        <v>2630</v>
      </c>
      <c r="J3126" s="66">
        <v>240</v>
      </c>
      <c r="K3126" s="66">
        <v>240</v>
      </c>
      <c r="L3126" s="66">
        <v>240</v>
      </c>
      <c r="M3126" s="66">
        <v>240</v>
      </c>
      <c r="N3126" s="66">
        <f>VLOOKUP(A3126,GIS!A:C,3,0)</f>
        <v>240</v>
      </c>
      <c r="O3126" s="66" t="str">
        <f t="shared" si="604"/>
        <v/>
      </c>
      <c r="P3126" s="66" t="str">
        <f t="shared" si="602"/>
        <v/>
      </c>
      <c r="Q3126" s="66">
        <f t="shared" si="605"/>
        <v>240</v>
      </c>
      <c r="R3126" s="66">
        <f t="shared" si="606"/>
        <v>240</v>
      </c>
      <c r="S3126" s="66">
        <f>Q3126-U3126-SUMIFS(条件付き不可!X:X,条件付き不可!E:E,D3126)</f>
        <v>240</v>
      </c>
      <c r="T3126" s="66">
        <f t="shared" si="603"/>
        <v>240</v>
      </c>
      <c r="U3126" s="66">
        <f>IF(COUNTIFS(条件付き不可!$E:$E,$D3126,条件付き不可!$C:$C,条件付き不可!$V$3)&gt;0,Q3126,SUMIFS(条件付き不可!$L:$L,条件付き不可!$E:$E,$D3126,条件付き不可!$C:$C,U$1))</f>
        <v>0</v>
      </c>
      <c r="V3126" s="66">
        <f>IF(COUNTIFS(条件付き不可!$E:$E,$D3126,条件付き不可!$C:$C,条件付き不可!$V$5)&gt;0,Q3126,IFERROR(VLOOKUP(D3126,条件付き不可!E:Y,21,0),0))</f>
        <v>0</v>
      </c>
    </row>
    <row r="3127" spans="1:22">
      <c r="A3127" s="53" t="str">
        <f t="shared" si="607"/>
        <v>080061</v>
      </c>
      <c r="B3127" s="53">
        <v>42</v>
      </c>
      <c r="C3127">
        <v>3126</v>
      </c>
      <c r="D3127">
        <v>80061</v>
      </c>
      <c r="E3127" t="s">
        <v>3050</v>
      </c>
      <c r="F3127" t="s">
        <v>2262</v>
      </c>
      <c r="G3127" t="str">
        <f>VLOOKUP(A3127,GIS!A:B,2,0)</f>
        <v>みどり台2</v>
      </c>
      <c r="H3127" t="s">
        <v>1932</v>
      </c>
      <c r="I3127" t="s">
        <v>2630</v>
      </c>
      <c r="J3127" s="66">
        <v>440</v>
      </c>
      <c r="K3127" s="66">
        <v>440</v>
      </c>
      <c r="L3127" s="66">
        <v>440</v>
      </c>
      <c r="M3127" s="66">
        <v>440</v>
      </c>
      <c r="N3127" s="66">
        <f>VLOOKUP(A3127,GIS!A:C,3,0)</f>
        <v>440</v>
      </c>
      <c r="O3127" s="66" t="str">
        <f t="shared" si="604"/>
        <v/>
      </c>
      <c r="P3127" s="66" t="str">
        <f t="shared" si="602"/>
        <v/>
      </c>
      <c r="Q3127" s="66">
        <f t="shared" si="605"/>
        <v>440</v>
      </c>
      <c r="R3127" s="66">
        <f t="shared" si="606"/>
        <v>440</v>
      </c>
      <c r="S3127" s="66">
        <f>Q3127-U3127-SUMIFS(条件付き不可!X:X,条件付き不可!E:E,D3127)</f>
        <v>440</v>
      </c>
      <c r="T3127" s="66">
        <f t="shared" si="603"/>
        <v>440</v>
      </c>
      <c r="U3127" s="66">
        <f>IF(COUNTIFS(条件付き不可!$E:$E,$D3127,条件付き不可!$C:$C,条件付き不可!$V$3)&gt;0,Q3127,SUMIFS(条件付き不可!$L:$L,条件付き不可!$E:$E,$D3127,条件付き不可!$C:$C,U$1))</f>
        <v>0</v>
      </c>
      <c r="V3127" s="66">
        <f>IF(COUNTIFS(条件付き不可!$E:$E,$D3127,条件付き不可!$C:$C,条件付き不可!$V$5)&gt;0,Q3127,IFERROR(VLOOKUP(D3127,条件付き不可!E:Y,21,0),0))</f>
        <v>0</v>
      </c>
    </row>
    <row r="3128" spans="1:22">
      <c r="A3128" s="53" t="str">
        <f t="shared" si="607"/>
        <v>080062</v>
      </c>
      <c r="B3128" s="53">
        <v>42</v>
      </c>
      <c r="C3128">
        <v>3127</v>
      </c>
      <c r="D3128">
        <v>80062</v>
      </c>
      <c r="E3128" t="s">
        <v>3050</v>
      </c>
      <c r="F3128" t="s">
        <v>2262</v>
      </c>
      <c r="G3128" t="str">
        <f>VLOOKUP(A3128,GIS!A:B,2,0)</f>
        <v>みどり台3</v>
      </c>
      <c r="H3128" t="s">
        <v>1932</v>
      </c>
      <c r="I3128" t="s">
        <v>2630</v>
      </c>
      <c r="J3128" s="66">
        <v>440</v>
      </c>
      <c r="K3128" s="66">
        <v>440</v>
      </c>
      <c r="L3128" s="66">
        <v>440</v>
      </c>
      <c r="M3128" s="66">
        <v>440</v>
      </c>
      <c r="N3128" s="66">
        <f>VLOOKUP(A3128,GIS!A:C,3,0)</f>
        <v>440</v>
      </c>
      <c r="O3128" s="66" t="str">
        <f t="shared" si="604"/>
        <v/>
      </c>
      <c r="P3128" s="66" t="str">
        <f t="shared" si="602"/>
        <v/>
      </c>
      <c r="Q3128" s="66">
        <f t="shared" si="605"/>
        <v>440</v>
      </c>
      <c r="R3128" s="66">
        <f t="shared" si="606"/>
        <v>440</v>
      </c>
      <c r="S3128" s="66">
        <f>Q3128-U3128-SUMIFS(条件付き不可!X:X,条件付き不可!E:E,D3128)</f>
        <v>440</v>
      </c>
      <c r="T3128" s="66">
        <f t="shared" si="603"/>
        <v>440</v>
      </c>
      <c r="U3128" s="66">
        <f>IF(COUNTIFS(条件付き不可!$E:$E,$D3128,条件付き不可!$C:$C,条件付き不可!$V$3)&gt;0,Q3128,SUMIFS(条件付き不可!$L:$L,条件付き不可!$E:$E,$D3128,条件付き不可!$C:$C,U$1))</f>
        <v>0</v>
      </c>
      <c r="V3128" s="66">
        <f>IF(COUNTIFS(条件付き不可!$E:$E,$D3128,条件付き不可!$C:$C,条件付き不可!$V$5)&gt;0,Q3128,IFERROR(VLOOKUP(D3128,条件付き不可!E:Y,21,0),0))</f>
        <v>0</v>
      </c>
    </row>
    <row r="3129" spans="1:22">
      <c r="A3129" s="53" t="str">
        <f t="shared" si="607"/>
        <v>080063</v>
      </c>
      <c r="B3129" s="53">
        <v>42</v>
      </c>
      <c r="C3129">
        <v>3128</v>
      </c>
      <c r="D3129">
        <v>80063</v>
      </c>
      <c r="E3129" t="s">
        <v>3050</v>
      </c>
      <c r="F3129" t="s">
        <v>2262</v>
      </c>
      <c r="G3129" t="str">
        <f>VLOOKUP(A3129,GIS!A:B,2,0)</f>
        <v>みどり台4・5</v>
      </c>
      <c r="H3129" t="s">
        <v>1932</v>
      </c>
      <c r="I3129" t="s">
        <v>2630</v>
      </c>
      <c r="J3129" s="66">
        <v>410</v>
      </c>
      <c r="K3129" s="66">
        <v>410</v>
      </c>
      <c r="L3129" s="66">
        <v>410</v>
      </c>
      <c r="M3129" s="66">
        <v>410</v>
      </c>
      <c r="N3129" s="66">
        <f>VLOOKUP(A3129,GIS!A:C,3,0)</f>
        <v>410</v>
      </c>
      <c r="O3129" s="66" t="str">
        <f t="shared" si="604"/>
        <v/>
      </c>
      <c r="P3129" s="66" t="str">
        <f t="shared" si="602"/>
        <v/>
      </c>
      <c r="Q3129" s="66">
        <f t="shared" si="605"/>
        <v>410</v>
      </c>
      <c r="R3129" s="66">
        <f t="shared" si="606"/>
        <v>410</v>
      </c>
      <c r="S3129" s="66">
        <f>Q3129-U3129-SUMIFS(条件付き不可!X:X,条件付き不可!E:E,D3129)</f>
        <v>410</v>
      </c>
      <c r="T3129" s="66">
        <f t="shared" si="603"/>
        <v>410</v>
      </c>
      <c r="U3129" s="66">
        <f>IF(COUNTIFS(条件付き不可!$E:$E,$D3129,条件付き不可!$C:$C,条件付き不可!$V$3)&gt;0,Q3129,SUMIFS(条件付き不可!$L:$L,条件付き不可!$E:$E,$D3129,条件付き不可!$C:$C,U$1))</f>
        <v>0</v>
      </c>
      <c r="V3129" s="66">
        <f>IF(COUNTIFS(条件付き不可!$E:$E,$D3129,条件付き不可!$C:$C,条件付き不可!$V$5)&gt;0,Q3129,IFERROR(VLOOKUP(D3129,条件付き不可!E:Y,21,0),0))</f>
        <v>0</v>
      </c>
    </row>
    <row r="3130" spans="1:22">
      <c r="A3130" s="53" t="str">
        <f t="shared" si="607"/>
        <v>080065</v>
      </c>
      <c r="B3130" s="53">
        <v>42</v>
      </c>
      <c r="C3130">
        <v>3129</v>
      </c>
      <c r="D3130">
        <v>80065</v>
      </c>
      <c r="E3130" t="s">
        <v>3050</v>
      </c>
      <c r="F3130" t="s">
        <v>2267</v>
      </c>
      <c r="G3130" t="str">
        <f>VLOOKUP(A3130,GIS!A:B,2,0)</f>
        <v>西原１Ａ</v>
      </c>
      <c r="H3130" t="s">
        <v>1932</v>
      </c>
      <c r="I3130" t="s">
        <v>2630</v>
      </c>
      <c r="J3130" s="66">
        <v>470</v>
      </c>
      <c r="K3130" s="66">
        <v>470</v>
      </c>
      <c r="L3130" s="66">
        <v>470</v>
      </c>
      <c r="M3130" s="66">
        <v>470</v>
      </c>
      <c r="N3130" s="66">
        <f>VLOOKUP(A3130,GIS!A:C,3,0)</f>
        <v>470</v>
      </c>
      <c r="O3130" s="66" t="str">
        <f t="shared" si="604"/>
        <v/>
      </c>
      <c r="P3130" s="66" t="str">
        <f t="shared" si="602"/>
        <v/>
      </c>
      <c r="Q3130" s="66">
        <f t="shared" si="605"/>
        <v>470</v>
      </c>
      <c r="R3130" s="66">
        <f t="shared" si="606"/>
        <v>470</v>
      </c>
      <c r="S3130" s="66">
        <f>Q3130-U3130-SUMIFS(条件付き不可!X:X,条件付き不可!E:E,D3130)</f>
        <v>470</v>
      </c>
      <c r="T3130" s="66">
        <f t="shared" si="603"/>
        <v>470</v>
      </c>
      <c r="U3130" s="66">
        <f>IF(COUNTIFS(条件付き不可!$E:$E,$D3130,条件付き不可!$C:$C,条件付き不可!$V$3)&gt;0,Q3130,SUMIFS(条件付き不可!$L:$L,条件付き不可!$E:$E,$D3130,条件付き不可!$C:$C,U$1))</f>
        <v>0</v>
      </c>
      <c r="V3130" s="66">
        <f>IF(COUNTIFS(条件付き不可!$E:$E,$D3130,条件付き不可!$C:$C,条件付き不可!$V$5)&gt;0,Q3130,IFERROR(VLOOKUP(D3130,条件付き不可!E:Y,21,0),0))</f>
        <v>0</v>
      </c>
    </row>
    <row r="3131" spans="1:22">
      <c r="A3131" s="53" t="str">
        <f t="shared" si="607"/>
        <v>080066</v>
      </c>
      <c r="B3131" s="53">
        <v>42</v>
      </c>
      <c r="C3131">
        <v>3130</v>
      </c>
      <c r="D3131">
        <v>80066</v>
      </c>
      <c r="E3131" t="s">
        <v>3050</v>
      </c>
      <c r="F3131" t="s">
        <v>2267</v>
      </c>
      <c r="G3131" t="str">
        <f>VLOOKUP(A3131,GIS!A:B,2,0)</f>
        <v>西原1Ｂ・２</v>
      </c>
      <c r="H3131" t="s">
        <v>1932</v>
      </c>
      <c r="I3131" t="s">
        <v>2630</v>
      </c>
      <c r="J3131" s="66">
        <v>505</v>
      </c>
      <c r="K3131" s="66">
        <v>505</v>
      </c>
      <c r="L3131" s="66">
        <v>505</v>
      </c>
      <c r="M3131" s="66">
        <v>505</v>
      </c>
      <c r="N3131" s="66">
        <f>VLOOKUP(A3131,GIS!A:C,3,0)</f>
        <v>505</v>
      </c>
      <c r="O3131" s="66" t="str">
        <f t="shared" si="604"/>
        <v/>
      </c>
      <c r="P3131" s="66" t="str">
        <f t="shared" si="602"/>
        <v/>
      </c>
      <c r="Q3131" s="66">
        <f t="shared" si="605"/>
        <v>505</v>
      </c>
      <c r="R3131" s="66">
        <f t="shared" si="606"/>
        <v>505</v>
      </c>
      <c r="S3131" s="66">
        <f>Q3131-U3131-SUMIFS(条件付き不可!X:X,条件付き不可!E:E,D3131)</f>
        <v>505</v>
      </c>
      <c r="T3131" s="66">
        <f t="shared" si="603"/>
        <v>505</v>
      </c>
      <c r="U3131" s="66">
        <f>IF(COUNTIFS(条件付き不可!$E:$E,$D3131,条件付き不可!$C:$C,条件付き不可!$V$3)&gt;0,Q3131,SUMIFS(条件付き不可!$L:$L,条件付き不可!$E:$E,$D3131,条件付き不可!$C:$C,U$1))</f>
        <v>0</v>
      </c>
      <c r="V3131" s="66">
        <f>IF(COUNTIFS(条件付き不可!$E:$E,$D3131,条件付き不可!$C:$C,条件付き不可!$V$5)&gt;0,Q3131,IFERROR(VLOOKUP(D3131,条件付き不可!E:Y,21,0),0))</f>
        <v>0</v>
      </c>
    </row>
    <row r="3132" spans="1:22">
      <c r="A3132" s="53" t="str">
        <f t="shared" si="607"/>
        <v>080067</v>
      </c>
      <c r="B3132" s="53">
        <v>42</v>
      </c>
      <c r="C3132">
        <v>3131</v>
      </c>
      <c r="D3132">
        <v>80067</v>
      </c>
      <c r="E3132" t="s">
        <v>3050</v>
      </c>
      <c r="F3132" t="s">
        <v>2267</v>
      </c>
      <c r="G3132" t="str">
        <f>VLOOKUP(A3132,GIS!A:B,2,0)</f>
        <v>西原2</v>
      </c>
      <c r="H3132" t="s">
        <v>1932</v>
      </c>
      <c r="I3132" t="s">
        <v>2630</v>
      </c>
      <c r="J3132" s="66">
        <v>260</v>
      </c>
      <c r="K3132" s="66">
        <v>260</v>
      </c>
      <c r="L3132" s="66">
        <v>260</v>
      </c>
      <c r="M3132" s="66">
        <v>260</v>
      </c>
      <c r="N3132" s="66">
        <f>VLOOKUP(A3132,GIS!A:C,3,0)</f>
        <v>260</v>
      </c>
      <c r="O3132" s="66" t="str">
        <f t="shared" si="604"/>
        <v/>
      </c>
      <c r="P3132" s="66" t="str">
        <f t="shared" si="602"/>
        <v/>
      </c>
      <c r="Q3132" s="66">
        <f t="shared" si="605"/>
        <v>260</v>
      </c>
      <c r="R3132" s="66">
        <f t="shared" si="606"/>
        <v>260</v>
      </c>
      <c r="S3132" s="66">
        <f>Q3132-U3132-SUMIFS(条件付き不可!X:X,条件付き不可!E:E,D3132)</f>
        <v>260</v>
      </c>
      <c r="T3132" s="66">
        <f t="shared" si="603"/>
        <v>260</v>
      </c>
      <c r="U3132" s="66">
        <f>IF(COUNTIFS(条件付き不可!$E:$E,$D3132,条件付き不可!$C:$C,条件付き不可!$V$3)&gt;0,Q3132,SUMIFS(条件付き不可!$L:$L,条件付き不可!$E:$E,$D3132,条件付き不可!$C:$C,U$1))</f>
        <v>0</v>
      </c>
      <c r="V3132" s="66">
        <f>IF(COUNTIFS(条件付き不可!$E:$E,$D3132,条件付き不可!$C:$C,条件付き不可!$V$5)&gt;0,Q3132,IFERROR(VLOOKUP(D3132,条件付き不可!E:Y,21,0),0))</f>
        <v>0</v>
      </c>
    </row>
    <row r="3133" spans="1:22">
      <c r="A3133" s="53" t="str">
        <f t="shared" si="607"/>
        <v>080085</v>
      </c>
      <c r="B3133" s="53">
        <v>42</v>
      </c>
      <c r="C3133">
        <v>3132</v>
      </c>
      <c r="D3133">
        <v>80085</v>
      </c>
      <c r="E3133" t="s">
        <v>3050</v>
      </c>
      <c r="F3133" t="s">
        <v>2267</v>
      </c>
      <c r="G3133" t="str">
        <f>VLOOKUP(A3133,GIS!A:B,2,0)</f>
        <v>西原3</v>
      </c>
      <c r="H3133" t="s">
        <v>1932</v>
      </c>
      <c r="I3133" t="s">
        <v>2630</v>
      </c>
      <c r="J3133" s="66">
        <v>460</v>
      </c>
      <c r="K3133" s="66">
        <v>340</v>
      </c>
      <c r="L3133" s="66">
        <v>340</v>
      </c>
      <c r="M3133" s="66">
        <v>460</v>
      </c>
      <c r="N3133" s="66">
        <f>VLOOKUP(A3133,GIS!A:C,3,0)</f>
        <v>460</v>
      </c>
      <c r="O3133" s="66" t="str">
        <f t="shared" si="604"/>
        <v/>
      </c>
      <c r="P3133" s="66" t="str">
        <f t="shared" si="602"/>
        <v>✕</v>
      </c>
      <c r="Q3133" s="66">
        <f t="shared" si="605"/>
        <v>460</v>
      </c>
      <c r="R3133" s="66">
        <f t="shared" si="606"/>
        <v>340</v>
      </c>
      <c r="S3133" s="66">
        <f>Q3133-U3133-SUMIFS(条件付き不可!X:X,条件付き不可!E:E,D3133)</f>
        <v>340</v>
      </c>
      <c r="T3133" s="66">
        <f t="shared" si="603"/>
        <v>460</v>
      </c>
      <c r="U3133" s="66">
        <f>IF(COUNTIFS(条件付き不可!$E:$E,$D3133,条件付き不可!$C:$C,条件付き不可!$V$3)&gt;0,Q3133,SUMIFS(条件付き不可!$L:$L,条件付き不可!$E:$E,$D3133,条件付き不可!$C:$C,U$1))</f>
        <v>120</v>
      </c>
      <c r="V3133" s="66">
        <f>IF(COUNTIFS(条件付き不可!$E:$E,$D3133,条件付き不可!$C:$C,条件付き不可!$V$5)&gt;0,Q3133,IFERROR(VLOOKUP(D3133,条件付き不可!E:Y,21,0),0))</f>
        <v>0</v>
      </c>
    </row>
    <row r="3134" spans="1:22">
      <c r="A3134" s="53" t="str">
        <f t="shared" si="607"/>
        <v>080068</v>
      </c>
      <c r="B3134" s="53">
        <v>42</v>
      </c>
      <c r="C3134">
        <v>3133</v>
      </c>
      <c r="D3134">
        <v>80068</v>
      </c>
      <c r="E3134" t="s">
        <v>3050</v>
      </c>
      <c r="F3134" t="s">
        <v>2267</v>
      </c>
      <c r="G3134" t="str">
        <f>VLOOKUP(A3134,GIS!A:B,2,0)</f>
        <v>西原4</v>
      </c>
      <c r="H3134" t="s">
        <v>1932</v>
      </c>
      <c r="I3134" t="s">
        <v>2630</v>
      </c>
      <c r="J3134" s="66">
        <v>505</v>
      </c>
      <c r="K3134" s="66">
        <v>505</v>
      </c>
      <c r="L3134" s="66">
        <v>505</v>
      </c>
      <c r="M3134" s="66">
        <v>505</v>
      </c>
      <c r="N3134" s="66">
        <f>VLOOKUP(A3134,GIS!A:C,3,0)</f>
        <v>505</v>
      </c>
      <c r="O3134" s="66" t="str">
        <f t="shared" si="604"/>
        <v/>
      </c>
      <c r="P3134" s="66" t="str">
        <f t="shared" si="602"/>
        <v/>
      </c>
      <c r="Q3134" s="66">
        <f t="shared" si="605"/>
        <v>505</v>
      </c>
      <c r="R3134" s="66">
        <f t="shared" si="606"/>
        <v>505</v>
      </c>
      <c r="S3134" s="66">
        <f>Q3134-U3134-SUMIFS(条件付き不可!X:X,条件付き不可!E:E,D3134)</f>
        <v>505</v>
      </c>
      <c r="T3134" s="66">
        <f t="shared" si="603"/>
        <v>505</v>
      </c>
      <c r="U3134" s="66">
        <f>IF(COUNTIFS(条件付き不可!$E:$E,$D3134,条件付き不可!$C:$C,条件付き不可!$V$3)&gt;0,Q3134,SUMIFS(条件付き不可!$L:$L,条件付き不可!$E:$E,$D3134,条件付き不可!$C:$C,U$1))</f>
        <v>0</v>
      </c>
      <c r="V3134" s="66">
        <f>IF(COUNTIFS(条件付き不可!$E:$E,$D3134,条件付き不可!$C:$C,条件付き不可!$V$5)&gt;0,Q3134,IFERROR(VLOOKUP(D3134,条件付き不可!E:Y,21,0),0))</f>
        <v>0</v>
      </c>
    </row>
    <row r="3135" spans="1:22">
      <c r="A3135" s="53" t="str">
        <f t="shared" si="607"/>
        <v>080069</v>
      </c>
      <c r="B3135" s="53">
        <v>42</v>
      </c>
      <c r="C3135">
        <v>3134</v>
      </c>
      <c r="D3135">
        <v>80069</v>
      </c>
      <c r="E3135" t="s">
        <v>3050</v>
      </c>
      <c r="F3135" t="s">
        <v>2267</v>
      </c>
      <c r="G3135" t="str">
        <f>VLOOKUP(A3135,GIS!A:B,2,0)</f>
        <v>西原5Ａ</v>
      </c>
      <c r="H3135" t="s">
        <v>1932</v>
      </c>
      <c r="I3135" t="s">
        <v>2630</v>
      </c>
      <c r="J3135" s="66">
        <v>300</v>
      </c>
      <c r="K3135" s="66">
        <v>300</v>
      </c>
      <c r="L3135" s="66">
        <v>300</v>
      </c>
      <c r="M3135" s="66">
        <v>300</v>
      </c>
      <c r="N3135" s="66">
        <f>VLOOKUP(A3135,GIS!A:C,3,0)</f>
        <v>300</v>
      </c>
      <c r="O3135" s="66" t="str">
        <f t="shared" si="604"/>
        <v/>
      </c>
      <c r="P3135" s="66" t="str">
        <f t="shared" si="602"/>
        <v/>
      </c>
      <c r="Q3135" s="66">
        <f t="shared" si="605"/>
        <v>300</v>
      </c>
      <c r="R3135" s="66">
        <f t="shared" si="606"/>
        <v>300</v>
      </c>
      <c r="S3135" s="66">
        <f>Q3135-U3135-SUMIFS(条件付き不可!X:X,条件付き不可!E:E,D3135)</f>
        <v>300</v>
      </c>
      <c r="T3135" s="66">
        <f t="shared" si="603"/>
        <v>300</v>
      </c>
      <c r="U3135" s="66">
        <f>IF(COUNTIFS(条件付き不可!$E:$E,$D3135,条件付き不可!$C:$C,条件付き不可!$V$3)&gt;0,Q3135,SUMIFS(条件付き不可!$L:$L,条件付き不可!$E:$E,$D3135,条件付き不可!$C:$C,U$1))</f>
        <v>0</v>
      </c>
      <c r="V3135" s="66">
        <f>IF(COUNTIFS(条件付き不可!$E:$E,$D3135,条件付き不可!$C:$C,条件付き不可!$V$5)&gt;0,Q3135,IFERROR(VLOOKUP(D3135,条件付き不可!E:Y,21,0),0))</f>
        <v>0</v>
      </c>
    </row>
    <row r="3136" spans="1:22">
      <c r="A3136" s="53" t="str">
        <f t="shared" si="607"/>
        <v>080070</v>
      </c>
      <c r="B3136" s="53">
        <v>42</v>
      </c>
      <c r="C3136">
        <v>3135</v>
      </c>
      <c r="D3136">
        <v>80070</v>
      </c>
      <c r="E3136" t="s">
        <v>3050</v>
      </c>
      <c r="F3136" t="s">
        <v>2267</v>
      </c>
      <c r="G3136" t="str">
        <f>VLOOKUP(A3136,GIS!A:B,2,0)</f>
        <v>西原５Ｂ</v>
      </c>
      <c r="H3136" t="s">
        <v>1932</v>
      </c>
      <c r="I3136" t="s">
        <v>2630</v>
      </c>
      <c r="J3136" s="66">
        <v>375</v>
      </c>
      <c r="K3136" s="66">
        <v>375</v>
      </c>
      <c r="L3136" s="66">
        <v>375</v>
      </c>
      <c r="M3136" s="66">
        <v>375</v>
      </c>
      <c r="N3136" s="66">
        <f>VLOOKUP(A3136,GIS!A:C,3,0)</f>
        <v>375</v>
      </c>
      <c r="O3136" s="66" t="str">
        <f t="shared" si="604"/>
        <v/>
      </c>
      <c r="P3136" s="66" t="str">
        <f t="shared" si="602"/>
        <v/>
      </c>
      <c r="Q3136" s="66">
        <f t="shared" si="605"/>
        <v>375</v>
      </c>
      <c r="R3136" s="66">
        <f t="shared" si="606"/>
        <v>375</v>
      </c>
      <c r="S3136" s="66">
        <f>Q3136-U3136-SUMIFS(条件付き不可!X:X,条件付き不可!E:E,D3136)</f>
        <v>375</v>
      </c>
      <c r="T3136" s="66">
        <f t="shared" si="603"/>
        <v>375</v>
      </c>
      <c r="U3136" s="66">
        <f>IF(COUNTIFS(条件付き不可!$E:$E,$D3136,条件付き不可!$C:$C,条件付き不可!$V$3)&gt;0,Q3136,SUMIFS(条件付き不可!$L:$L,条件付き不可!$E:$E,$D3136,条件付き不可!$C:$C,U$1))</f>
        <v>0</v>
      </c>
      <c r="V3136" s="66">
        <f>IF(COUNTIFS(条件付き不可!$E:$E,$D3136,条件付き不可!$C:$C,条件付き不可!$V$5)&gt;0,Q3136,IFERROR(VLOOKUP(D3136,条件付き不可!E:Y,21,0),0))</f>
        <v>0</v>
      </c>
    </row>
    <row r="3137" spans="1:22">
      <c r="A3137" s="53" t="str">
        <f t="shared" si="607"/>
        <v>080071</v>
      </c>
      <c r="B3137" s="53">
        <v>42</v>
      </c>
      <c r="C3137">
        <v>3136</v>
      </c>
      <c r="D3137">
        <v>80071</v>
      </c>
      <c r="E3137" t="s">
        <v>3050</v>
      </c>
      <c r="F3137" t="s">
        <v>2267</v>
      </c>
      <c r="G3137" t="str">
        <f>VLOOKUP(A3137,GIS!A:B,2,0)</f>
        <v>西原 6 .7A</v>
      </c>
      <c r="H3137" t="s">
        <v>1932</v>
      </c>
      <c r="I3137" t="s">
        <v>2630</v>
      </c>
      <c r="J3137" s="66">
        <v>440</v>
      </c>
      <c r="K3137" s="66">
        <v>440</v>
      </c>
      <c r="L3137" s="66">
        <v>440</v>
      </c>
      <c r="M3137" s="66">
        <v>440</v>
      </c>
      <c r="N3137" s="66">
        <f>VLOOKUP(A3137,GIS!A:C,3,0)</f>
        <v>440</v>
      </c>
      <c r="O3137" s="66" t="str">
        <f t="shared" si="604"/>
        <v/>
      </c>
      <c r="P3137" s="66" t="str">
        <f t="shared" ref="P3137:P3199" si="620">IF(J3137=K3137,IF(J3137=L3137,"","✕"),"✕")</f>
        <v/>
      </c>
      <c r="Q3137" s="66">
        <f t="shared" si="605"/>
        <v>440</v>
      </c>
      <c r="R3137" s="66">
        <f t="shared" si="606"/>
        <v>440</v>
      </c>
      <c r="S3137" s="66">
        <f>Q3137-U3137-SUMIFS(条件付き不可!X:X,条件付き不可!E:E,D3137)</f>
        <v>440</v>
      </c>
      <c r="T3137" s="66">
        <f t="shared" si="603"/>
        <v>440</v>
      </c>
      <c r="U3137" s="66">
        <f>IF(COUNTIFS(条件付き不可!$E:$E,$D3137,条件付き不可!$C:$C,条件付き不可!$V$3)&gt;0,Q3137,SUMIFS(条件付き不可!$L:$L,条件付き不可!$E:$E,$D3137,条件付き不可!$C:$C,U$1))</f>
        <v>0</v>
      </c>
      <c r="V3137" s="66">
        <f>IF(COUNTIFS(条件付き不可!$E:$E,$D3137,条件付き不可!$C:$C,条件付き不可!$V$5)&gt;0,Q3137,IFERROR(VLOOKUP(D3137,条件付き不可!E:Y,21,0),0))</f>
        <v>0</v>
      </c>
    </row>
    <row r="3138" spans="1:22">
      <c r="A3138" s="53" t="str">
        <f t="shared" si="607"/>
        <v>080081</v>
      </c>
      <c r="B3138" s="53">
        <v>42</v>
      </c>
      <c r="C3138">
        <v>3137</v>
      </c>
      <c r="D3138">
        <v>80081</v>
      </c>
      <c r="E3138" t="s">
        <v>3050</v>
      </c>
      <c r="F3138" t="s">
        <v>2267</v>
      </c>
      <c r="G3138" t="str">
        <f>VLOOKUP(A3138,GIS!A:B,2,0)</f>
        <v>西原 6 .7Ｂ</v>
      </c>
      <c r="H3138" t="s">
        <v>1932</v>
      </c>
      <c r="I3138" t="s">
        <v>2630</v>
      </c>
      <c r="J3138" s="66">
        <v>310</v>
      </c>
      <c r="K3138" s="66">
        <v>310</v>
      </c>
      <c r="L3138" s="66">
        <v>310</v>
      </c>
      <c r="M3138" s="66">
        <v>310</v>
      </c>
      <c r="N3138" s="66">
        <f>VLOOKUP(A3138,GIS!A:C,3,0)</f>
        <v>310</v>
      </c>
      <c r="O3138" s="66" t="str">
        <f t="shared" si="604"/>
        <v/>
      </c>
      <c r="P3138" s="66" t="str">
        <f t="shared" si="620"/>
        <v/>
      </c>
      <c r="Q3138" s="66">
        <f t="shared" si="605"/>
        <v>310</v>
      </c>
      <c r="R3138" s="66">
        <f t="shared" si="606"/>
        <v>310</v>
      </c>
      <c r="S3138" s="66">
        <f>Q3138-U3138-SUMIFS(条件付き不可!X:X,条件付き不可!E:E,D3138)</f>
        <v>310</v>
      </c>
      <c r="T3138" s="66">
        <f t="shared" si="603"/>
        <v>310</v>
      </c>
      <c r="U3138" s="66">
        <f>IF(COUNTIFS(条件付き不可!$E:$E,$D3138,条件付き不可!$C:$C,条件付き不可!$V$3)&gt;0,Q3138,SUMIFS(条件付き不可!$L:$L,条件付き不可!$E:$E,$D3138,条件付き不可!$C:$C,U$1))</f>
        <v>0</v>
      </c>
      <c r="V3138" s="66">
        <f>IF(COUNTIFS(条件付き不可!$E:$E,$D3138,条件付き不可!$C:$C,条件付き不可!$V$5)&gt;0,Q3138,IFERROR(VLOOKUP(D3138,条件付き不可!E:Y,21,0),0))</f>
        <v>0</v>
      </c>
    </row>
    <row r="3139" spans="1:22">
      <c r="A3139" s="53" t="str">
        <f t="shared" si="607"/>
        <v>080072</v>
      </c>
      <c r="B3139" s="53">
        <v>42</v>
      </c>
      <c r="C3139">
        <v>3138</v>
      </c>
      <c r="D3139">
        <v>80072</v>
      </c>
      <c r="E3139" t="s">
        <v>3050</v>
      </c>
      <c r="F3139" t="s">
        <v>2275</v>
      </c>
      <c r="G3139" t="str">
        <f>VLOOKUP(A3139,GIS!A:B,2,0)</f>
        <v>西柏台1</v>
      </c>
      <c r="H3139" t="s">
        <v>1932</v>
      </c>
      <c r="I3139" t="s">
        <v>2630</v>
      </c>
      <c r="J3139" s="66">
        <v>360</v>
      </c>
      <c r="K3139" s="66">
        <v>360</v>
      </c>
      <c r="L3139" s="66">
        <v>360</v>
      </c>
      <c r="M3139" s="66">
        <v>360</v>
      </c>
      <c r="N3139" s="66">
        <f>VLOOKUP(A3139,GIS!A:C,3,0)</f>
        <v>360</v>
      </c>
      <c r="O3139" s="66" t="str">
        <f t="shared" si="604"/>
        <v/>
      </c>
      <c r="P3139" s="66" t="str">
        <f t="shared" si="620"/>
        <v/>
      </c>
      <c r="Q3139" s="66">
        <f t="shared" si="605"/>
        <v>360</v>
      </c>
      <c r="R3139" s="66">
        <f t="shared" si="606"/>
        <v>360</v>
      </c>
      <c r="S3139" s="66">
        <f>Q3139-U3139-SUMIFS(条件付き不可!X:X,条件付き不可!E:E,D3139)</f>
        <v>360</v>
      </c>
      <c r="T3139" s="66">
        <f t="shared" si="603"/>
        <v>360</v>
      </c>
      <c r="U3139" s="66">
        <f>IF(COUNTIFS(条件付き不可!$E:$E,$D3139,条件付き不可!$C:$C,条件付き不可!$V$3)&gt;0,Q3139,SUMIFS(条件付き不可!$L:$L,条件付き不可!$E:$E,$D3139,条件付き不可!$C:$C,U$1))</f>
        <v>0</v>
      </c>
      <c r="V3139" s="66">
        <f>IF(COUNTIFS(条件付き不可!$E:$E,$D3139,条件付き不可!$C:$C,条件付き不可!$V$5)&gt;0,Q3139,IFERROR(VLOOKUP(D3139,条件付き不可!E:Y,21,0),0))</f>
        <v>0</v>
      </c>
    </row>
    <row r="3140" spans="1:22">
      <c r="A3140" s="53" t="str">
        <f t="shared" si="607"/>
        <v>080073</v>
      </c>
      <c r="B3140" s="53">
        <v>42</v>
      </c>
      <c r="C3140">
        <v>3139</v>
      </c>
      <c r="D3140">
        <v>80073</v>
      </c>
      <c r="E3140" t="s">
        <v>3050</v>
      </c>
      <c r="F3140" t="s">
        <v>2275</v>
      </c>
      <c r="G3140" t="str">
        <f>VLOOKUP(A3140,GIS!A:B,2,0)</f>
        <v>西柏台2</v>
      </c>
      <c r="H3140" t="s">
        <v>1932</v>
      </c>
      <c r="I3140" t="s">
        <v>2630</v>
      </c>
      <c r="J3140" s="66">
        <v>710</v>
      </c>
      <c r="K3140" s="66">
        <v>710</v>
      </c>
      <c r="L3140" s="66">
        <v>710</v>
      </c>
      <c r="M3140" s="66">
        <v>710</v>
      </c>
      <c r="N3140" s="66">
        <f>VLOOKUP(A3140,GIS!A:C,3,0)</f>
        <v>710</v>
      </c>
      <c r="O3140" s="66" t="str">
        <f t="shared" si="604"/>
        <v/>
      </c>
      <c r="P3140" s="66" t="str">
        <f t="shared" si="620"/>
        <v/>
      </c>
      <c r="Q3140" s="66">
        <f t="shared" si="605"/>
        <v>710</v>
      </c>
      <c r="R3140" s="66">
        <f t="shared" si="606"/>
        <v>710</v>
      </c>
      <c r="S3140" s="66">
        <f>Q3140-U3140-SUMIFS(条件付き不可!X:X,条件付き不可!E:E,D3140)</f>
        <v>710</v>
      </c>
      <c r="T3140" s="66">
        <f t="shared" si="603"/>
        <v>710</v>
      </c>
      <c r="U3140" s="66">
        <f>IF(COUNTIFS(条件付き不可!$E:$E,$D3140,条件付き不可!$C:$C,条件付き不可!$V$3)&gt;0,Q3140,SUMIFS(条件付き不可!$L:$L,条件付き不可!$E:$E,$D3140,条件付き不可!$C:$C,U$1))</f>
        <v>0</v>
      </c>
      <c r="V3140" s="66">
        <f>IF(COUNTIFS(条件付き不可!$E:$E,$D3140,条件付き不可!$C:$C,条件付き不可!$V$5)&gt;0,Q3140,IFERROR(VLOOKUP(D3140,条件付き不可!E:Y,21,0),0))</f>
        <v>0</v>
      </c>
    </row>
    <row r="3141" spans="1:22">
      <c r="A3141" s="53" t="str">
        <f t="shared" si="607"/>
        <v>080074</v>
      </c>
      <c r="B3141" s="53">
        <v>42</v>
      </c>
      <c r="C3141">
        <v>3140</v>
      </c>
      <c r="D3141">
        <v>80074</v>
      </c>
      <c r="E3141" t="s">
        <v>3050</v>
      </c>
      <c r="F3141" t="s">
        <v>2278</v>
      </c>
      <c r="G3141" t="str">
        <f>VLOOKUP(A3141,GIS!A:B,2,0)</f>
        <v>駒木台</v>
      </c>
      <c r="H3141" t="s">
        <v>1932</v>
      </c>
      <c r="I3141" t="s">
        <v>2631</v>
      </c>
      <c r="J3141" s="66">
        <v>335</v>
      </c>
      <c r="K3141" s="66">
        <v>335</v>
      </c>
      <c r="L3141" s="66">
        <v>335</v>
      </c>
      <c r="M3141" s="66">
        <v>335</v>
      </c>
      <c r="N3141" s="66">
        <f>VLOOKUP(A3141,GIS!A:C,3,0)</f>
        <v>335</v>
      </c>
      <c r="O3141" s="66" t="str">
        <f t="shared" si="604"/>
        <v/>
      </c>
      <c r="P3141" s="66" t="str">
        <f t="shared" si="620"/>
        <v/>
      </c>
      <c r="Q3141" s="66">
        <f t="shared" si="605"/>
        <v>335</v>
      </c>
      <c r="R3141" s="66">
        <f t="shared" si="606"/>
        <v>335</v>
      </c>
      <c r="S3141" s="66">
        <f>Q3141-U3141-SUMIFS(条件付き不可!X:X,条件付き不可!E:E,D3141)</f>
        <v>335</v>
      </c>
      <c r="T3141" s="66">
        <f t="shared" si="603"/>
        <v>335</v>
      </c>
      <c r="U3141" s="66">
        <f>IF(COUNTIFS(条件付き不可!$E:$E,$D3141,条件付き不可!$C:$C,条件付き不可!$V$3)&gt;0,Q3141,SUMIFS(条件付き不可!$L:$L,条件付き不可!$E:$E,$D3141,条件付き不可!$C:$C,U$1))</f>
        <v>0</v>
      </c>
      <c r="V3141" s="66">
        <f>IF(COUNTIFS(条件付き不可!$E:$E,$D3141,条件付き不可!$C:$C,条件付き不可!$V$5)&gt;0,Q3141,IFERROR(VLOOKUP(D3141,条件付き不可!E:Y,21,0),0))</f>
        <v>0</v>
      </c>
    </row>
    <row r="3142" spans="1:22">
      <c r="A3142" s="53" t="str">
        <f t="shared" si="607"/>
        <v>081002</v>
      </c>
      <c r="B3142" s="53">
        <v>44</v>
      </c>
      <c r="C3142">
        <v>3141</v>
      </c>
      <c r="D3142">
        <v>81002</v>
      </c>
      <c r="E3142" t="s">
        <v>3051</v>
      </c>
      <c r="F3142" t="s">
        <v>2280</v>
      </c>
      <c r="G3142" t="str">
        <f>VLOOKUP(A3142,GIS!A:B,2,0)</f>
        <v>つくし野１</v>
      </c>
      <c r="H3142" t="s">
        <v>1932</v>
      </c>
      <c r="I3142" t="s">
        <v>2632</v>
      </c>
      <c r="J3142" s="66">
        <v>400</v>
      </c>
      <c r="K3142" s="66">
        <v>400</v>
      </c>
      <c r="L3142" s="66">
        <v>400</v>
      </c>
      <c r="M3142" s="66">
        <v>400</v>
      </c>
      <c r="N3142" s="66">
        <f>VLOOKUP(A3142,GIS!A:C,3,0)</f>
        <v>400</v>
      </c>
      <c r="O3142" s="66" t="str">
        <f t="shared" si="604"/>
        <v/>
      </c>
      <c r="P3142" s="66" t="str">
        <f t="shared" si="620"/>
        <v/>
      </c>
      <c r="Q3142" s="66">
        <f t="shared" si="605"/>
        <v>400</v>
      </c>
      <c r="R3142" s="66">
        <f t="shared" si="606"/>
        <v>400</v>
      </c>
      <c r="S3142" s="66">
        <f>Q3142-U3142-SUMIFS(条件付き不可!X:X,条件付き不可!E:E,D3142)</f>
        <v>400</v>
      </c>
      <c r="T3142" s="66">
        <f t="shared" si="603"/>
        <v>400</v>
      </c>
      <c r="U3142" s="66">
        <f>IF(COUNTIFS(条件付き不可!$E:$E,$D3142,条件付き不可!$C:$C,条件付き不可!$V$3)&gt;0,Q3142,SUMIFS(条件付き不可!$L:$L,条件付き不可!$E:$E,$D3142,条件付き不可!$C:$C,U$1))</f>
        <v>0</v>
      </c>
      <c r="V3142" s="66">
        <f>IF(COUNTIFS(条件付き不可!$E:$E,$D3142,条件付き不可!$C:$C,条件付き不可!$V$5)&gt;0,Q3142,IFERROR(VLOOKUP(D3142,条件付き不可!E:Y,21,0),0))</f>
        <v>0</v>
      </c>
    </row>
    <row r="3143" spans="1:22">
      <c r="A3143" s="53" t="str">
        <f t="shared" si="607"/>
        <v>081079</v>
      </c>
      <c r="B3143" s="53">
        <v>44</v>
      </c>
      <c r="C3143">
        <v>3142</v>
      </c>
      <c r="D3143">
        <v>81079</v>
      </c>
      <c r="E3143" t="s">
        <v>3051</v>
      </c>
      <c r="F3143" t="s">
        <v>2280</v>
      </c>
      <c r="G3143" t="str">
        <f>VLOOKUP(A3143,GIS!A:B,2,0)</f>
        <v>つくし野１・６</v>
      </c>
      <c r="H3143" t="s">
        <v>1932</v>
      </c>
      <c r="I3143" t="s">
        <v>2632</v>
      </c>
      <c r="J3143" s="66">
        <v>370</v>
      </c>
      <c r="K3143" s="66">
        <v>370</v>
      </c>
      <c r="L3143" s="66">
        <v>370</v>
      </c>
      <c r="M3143" s="66">
        <v>370</v>
      </c>
      <c r="N3143" s="66">
        <f>VLOOKUP(A3143,GIS!A:C,3,0)</f>
        <v>370</v>
      </c>
      <c r="O3143" s="66" t="str">
        <f t="shared" si="604"/>
        <v/>
      </c>
      <c r="P3143" s="66" t="str">
        <f t="shared" si="620"/>
        <v/>
      </c>
      <c r="Q3143" s="66">
        <f t="shared" si="605"/>
        <v>370</v>
      </c>
      <c r="R3143" s="66">
        <f t="shared" si="606"/>
        <v>370</v>
      </c>
      <c r="S3143" s="66">
        <f>Q3143-U3143-SUMIFS(条件付き不可!X:X,条件付き不可!E:E,D3143)</f>
        <v>370</v>
      </c>
      <c r="T3143" s="66">
        <f t="shared" si="603"/>
        <v>370</v>
      </c>
      <c r="U3143" s="66">
        <f>IF(COUNTIFS(条件付き不可!$E:$E,$D3143,条件付き不可!$C:$C,条件付き不可!$V$3)&gt;0,Q3143,SUMIFS(条件付き不可!$L:$L,条件付き不可!$E:$E,$D3143,条件付き不可!$C:$C,U$1))</f>
        <v>0</v>
      </c>
      <c r="V3143" s="66">
        <f>IF(COUNTIFS(条件付き不可!$E:$E,$D3143,条件付き不可!$C:$C,条件付き不可!$V$5)&gt;0,Q3143,IFERROR(VLOOKUP(D3143,条件付き不可!E:Y,21,0),0))</f>
        <v>0</v>
      </c>
    </row>
    <row r="3144" spans="1:22">
      <c r="A3144" s="53" t="str">
        <f t="shared" si="607"/>
        <v>081003</v>
      </c>
      <c r="B3144" s="53">
        <v>44</v>
      </c>
      <c r="C3144">
        <v>3143</v>
      </c>
      <c r="D3144">
        <v>81003</v>
      </c>
      <c r="E3144" t="s">
        <v>3051</v>
      </c>
      <c r="F3144" t="s">
        <v>2280</v>
      </c>
      <c r="G3144" t="str">
        <f>VLOOKUP(A3144,GIS!A:B,2,0)</f>
        <v>つくし野２･３</v>
      </c>
      <c r="H3144" t="s">
        <v>1932</v>
      </c>
      <c r="I3144" t="s">
        <v>2632</v>
      </c>
      <c r="J3144" s="66">
        <v>455</v>
      </c>
      <c r="K3144" s="66">
        <v>455</v>
      </c>
      <c r="L3144" s="66">
        <v>455</v>
      </c>
      <c r="M3144" s="66">
        <v>455</v>
      </c>
      <c r="N3144" s="66">
        <f>VLOOKUP(A3144,GIS!A:C,3,0)</f>
        <v>455</v>
      </c>
      <c r="O3144" s="66" t="str">
        <f t="shared" si="604"/>
        <v/>
      </c>
      <c r="P3144" s="66" t="str">
        <f t="shared" si="620"/>
        <v/>
      </c>
      <c r="Q3144" s="66">
        <f t="shared" si="605"/>
        <v>455</v>
      </c>
      <c r="R3144" s="66">
        <f t="shared" si="606"/>
        <v>455</v>
      </c>
      <c r="S3144" s="66">
        <f>Q3144-U3144-SUMIFS(条件付き不可!X:X,条件付き不可!E:E,D3144)</f>
        <v>455</v>
      </c>
      <c r="T3144" s="66">
        <f t="shared" si="603"/>
        <v>455</v>
      </c>
      <c r="U3144" s="66">
        <f>IF(COUNTIFS(条件付き不可!$E:$E,$D3144,条件付き不可!$C:$C,条件付き不可!$V$3)&gt;0,Q3144,SUMIFS(条件付き不可!$L:$L,条件付き不可!$E:$E,$D3144,条件付き不可!$C:$C,U$1))</f>
        <v>0</v>
      </c>
      <c r="V3144" s="66">
        <f>IF(COUNTIFS(条件付き不可!$E:$E,$D3144,条件付き不可!$C:$C,条件付き不可!$V$5)&gt;0,Q3144,IFERROR(VLOOKUP(D3144,条件付き不可!E:Y,21,0),0))</f>
        <v>0</v>
      </c>
    </row>
    <row r="3145" spans="1:22">
      <c r="A3145" s="53" t="str">
        <f t="shared" si="607"/>
        <v>081004</v>
      </c>
      <c r="B3145" s="53">
        <v>44</v>
      </c>
      <c r="C3145">
        <v>3144</v>
      </c>
      <c r="D3145">
        <v>81004</v>
      </c>
      <c r="E3145" t="s">
        <v>3051</v>
      </c>
      <c r="F3145" t="s">
        <v>2280</v>
      </c>
      <c r="G3145" t="str">
        <f>VLOOKUP(A3145,GIS!A:B,2,0)</f>
        <v>つくし野３・４</v>
      </c>
      <c r="H3145" t="s">
        <v>1932</v>
      </c>
      <c r="I3145" t="s">
        <v>2632</v>
      </c>
      <c r="J3145" s="66">
        <v>860</v>
      </c>
      <c r="K3145" s="66">
        <v>860</v>
      </c>
      <c r="L3145" s="66">
        <v>860</v>
      </c>
      <c r="M3145" s="66">
        <v>860</v>
      </c>
      <c r="N3145" s="66">
        <f>VLOOKUP(A3145,GIS!A:C,3,0)</f>
        <v>860</v>
      </c>
      <c r="O3145" s="66" t="str">
        <f t="shared" si="604"/>
        <v/>
      </c>
      <c r="P3145" s="66" t="str">
        <f t="shared" si="620"/>
        <v/>
      </c>
      <c r="Q3145" s="66">
        <f t="shared" si="605"/>
        <v>860</v>
      </c>
      <c r="R3145" s="66">
        <f t="shared" si="606"/>
        <v>860</v>
      </c>
      <c r="S3145" s="66">
        <f>Q3145-U3145-SUMIFS(条件付き不可!X:X,条件付き不可!E:E,D3145)</f>
        <v>860</v>
      </c>
      <c r="T3145" s="66">
        <f t="shared" ref="T3145:T3208" si="621">Q3145-V3145</f>
        <v>860</v>
      </c>
      <c r="U3145" s="66">
        <f>IF(COUNTIFS(条件付き不可!$E:$E,$D3145,条件付き不可!$C:$C,条件付き不可!$V$3)&gt;0,Q3145,SUMIFS(条件付き不可!$L:$L,条件付き不可!$E:$E,$D3145,条件付き不可!$C:$C,U$1))</f>
        <v>0</v>
      </c>
      <c r="V3145" s="66">
        <f>IF(COUNTIFS(条件付き不可!$E:$E,$D3145,条件付き不可!$C:$C,条件付き不可!$V$5)&gt;0,Q3145,IFERROR(VLOOKUP(D3145,条件付き不可!E:Y,21,0),0))</f>
        <v>0</v>
      </c>
    </row>
    <row r="3146" spans="1:22">
      <c r="A3146" s="53" t="str">
        <f t="shared" si="607"/>
        <v>081005</v>
      </c>
      <c r="B3146" s="53">
        <v>44</v>
      </c>
      <c r="C3146">
        <v>3145</v>
      </c>
      <c r="D3146">
        <v>81005</v>
      </c>
      <c r="E3146" t="s">
        <v>3051</v>
      </c>
      <c r="F3146" t="s">
        <v>2280</v>
      </c>
      <c r="G3146" t="str">
        <f>VLOOKUP(A3146,GIS!A:B,2,0)</f>
        <v>つくし野５・６</v>
      </c>
      <c r="H3146" t="s">
        <v>1932</v>
      </c>
      <c r="I3146" t="s">
        <v>2632</v>
      </c>
      <c r="J3146" s="66">
        <v>385</v>
      </c>
      <c r="K3146" s="66">
        <v>385</v>
      </c>
      <c r="L3146" s="66">
        <v>385</v>
      </c>
      <c r="M3146" s="66">
        <v>385</v>
      </c>
      <c r="N3146" s="66">
        <f>VLOOKUP(A3146,GIS!A:C,3,0)</f>
        <v>385</v>
      </c>
      <c r="O3146" s="66" t="str">
        <f t="shared" si="604"/>
        <v/>
      </c>
      <c r="P3146" s="66" t="str">
        <f t="shared" si="620"/>
        <v/>
      </c>
      <c r="Q3146" s="66">
        <f t="shared" si="605"/>
        <v>385</v>
      </c>
      <c r="R3146" s="66">
        <f t="shared" si="606"/>
        <v>385</v>
      </c>
      <c r="S3146" s="66">
        <f>Q3146-U3146-SUMIFS(条件付き不可!X:X,条件付き不可!E:E,D3146)</f>
        <v>385</v>
      </c>
      <c r="T3146" s="66">
        <f t="shared" si="621"/>
        <v>385</v>
      </c>
      <c r="U3146" s="66">
        <f>IF(COUNTIFS(条件付き不可!$E:$E,$D3146,条件付き不可!$C:$C,条件付き不可!$V$3)&gt;0,Q3146,SUMIFS(条件付き不可!$L:$L,条件付き不可!$E:$E,$D3146,条件付き不可!$C:$C,U$1))</f>
        <v>0</v>
      </c>
      <c r="V3146" s="66">
        <f>IF(COUNTIFS(条件付き不可!$E:$E,$D3146,条件付き不可!$C:$C,条件付き不可!$V$5)&gt;0,Q3146,IFERROR(VLOOKUP(D3146,条件付き不可!E:Y,21,0),0))</f>
        <v>0</v>
      </c>
    </row>
    <row r="3147" spans="1:22">
      <c r="A3147" s="53" t="str">
        <f t="shared" si="607"/>
        <v>081006</v>
      </c>
      <c r="B3147" s="53">
        <v>44</v>
      </c>
      <c r="C3147">
        <v>3146</v>
      </c>
      <c r="D3147">
        <v>81006</v>
      </c>
      <c r="E3147" t="s">
        <v>3051</v>
      </c>
      <c r="F3147" t="s">
        <v>2280</v>
      </c>
      <c r="G3147" t="str">
        <f>VLOOKUP(A3147,GIS!A:B,2,0)</f>
        <v>つくし野７</v>
      </c>
      <c r="H3147" t="s">
        <v>1932</v>
      </c>
      <c r="I3147" t="s">
        <v>2632</v>
      </c>
      <c r="J3147" s="66">
        <v>370</v>
      </c>
      <c r="K3147" s="66">
        <v>370</v>
      </c>
      <c r="L3147" s="66">
        <v>370</v>
      </c>
      <c r="M3147" s="66">
        <v>370</v>
      </c>
      <c r="N3147" s="66">
        <f>VLOOKUP(A3147,GIS!A:C,3,0)</f>
        <v>370</v>
      </c>
      <c r="O3147" s="66" t="str">
        <f t="shared" si="604"/>
        <v/>
      </c>
      <c r="P3147" s="66" t="str">
        <f t="shared" si="620"/>
        <v/>
      </c>
      <c r="Q3147" s="66">
        <f t="shared" si="605"/>
        <v>370</v>
      </c>
      <c r="R3147" s="66">
        <f t="shared" si="606"/>
        <v>370</v>
      </c>
      <c r="S3147" s="66">
        <f>Q3147-U3147-SUMIFS(条件付き不可!X:X,条件付き不可!E:E,D3147)</f>
        <v>370</v>
      </c>
      <c r="T3147" s="66">
        <f t="shared" si="621"/>
        <v>370</v>
      </c>
      <c r="U3147" s="66">
        <f>IF(COUNTIFS(条件付き不可!$E:$E,$D3147,条件付き不可!$C:$C,条件付き不可!$V$3)&gt;0,Q3147,SUMIFS(条件付き不可!$L:$L,条件付き不可!$E:$E,$D3147,条件付き不可!$C:$C,U$1))</f>
        <v>0</v>
      </c>
      <c r="V3147" s="66">
        <f>IF(COUNTIFS(条件付き不可!$E:$E,$D3147,条件付き不可!$C:$C,条件付き不可!$V$5)&gt;0,Q3147,IFERROR(VLOOKUP(D3147,条件付き不可!E:Y,21,0),0))</f>
        <v>0</v>
      </c>
    </row>
    <row r="3148" spans="1:22">
      <c r="A3148" s="53" t="str">
        <f t="shared" si="607"/>
        <v>081083</v>
      </c>
      <c r="B3148" s="53">
        <v>44</v>
      </c>
      <c r="C3148">
        <v>3147</v>
      </c>
      <c r="D3148">
        <v>81083</v>
      </c>
      <c r="E3148" t="s">
        <v>3051</v>
      </c>
      <c r="F3148" t="s">
        <v>2287</v>
      </c>
      <c r="G3148" t="str">
        <f>VLOOKUP(A3148,GIS!A:B,2,0)</f>
        <v>台田１・２</v>
      </c>
      <c r="H3148" t="s">
        <v>1932</v>
      </c>
      <c r="I3148" t="s">
        <v>2632</v>
      </c>
      <c r="J3148" s="66">
        <v>430</v>
      </c>
      <c r="K3148" s="66">
        <v>430</v>
      </c>
      <c r="L3148" s="66">
        <v>430</v>
      </c>
      <c r="M3148" s="66">
        <v>430</v>
      </c>
      <c r="N3148" s="66">
        <f>VLOOKUP(A3148,GIS!A:C,3,0)</f>
        <v>430</v>
      </c>
      <c r="O3148" s="66" t="str">
        <f t="shared" si="604"/>
        <v/>
      </c>
      <c r="P3148" s="66" t="str">
        <f t="shared" si="620"/>
        <v/>
      </c>
      <c r="Q3148" s="66">
        <f t="shared" si="605"/>
        <v>430</v>
      </c>
      <c r="R3148" s="66">
        <f t="shared" si="606"/>
        <v>430</v>
      </c>
      <c r="S3148" s="66">
        <f>Q3148-U3148-SUMIFS(条件付き不可!X:X,条件付き不可!E:E,D3148)</f>
        <v>430</v>
      </c>
      <c r="T3148" s="66">
        <f t="shared" si="621"/>
        <v>430</v>
      </c>
      <c r="U3148" s="66">
        <f>IF(COUNTIFS(条件付き不可!$E:$E,$D3148,条件付き不可!$C:$C,条件付き不可!$V$3)&gt;0,Q3148,SUMIFS(条件付き不可!$L:$L,条件付き不可!$E:$E,$D3148,条件付き不可!$C:$C,U$1))</f>
        <v>0</v>
      </c>
      <c r="V3148" s="66">
        <f>IF(COUNTIFS(条件付き不可!$E:$E,$D3148,条件付き不可!$C:$C,条件付き不可!$V$5)&gt;0,Q3148,IFERROR(VLOOKUP(D3148,条件付き不可!E:Y,21,0),0))</f>
        <v>0</v>
      </c>
    </row>
    <row r="3149" spans="1:22">
      <c r="A3149" s="53" t="str">
        <f t="shared" si="607"/>
        <v>081078</v>
      </c>
      <c r="B3149" s="53">
        <v>44</v>
      </c>
      <c r="C3149">
        <v>3148</v>
      </c>
      <c r="D3149">
        <v>81078</v>
      </c>
      <c r="E3149" t="s">
        <v>3051</v>
      </c>
      <c r="F3149" t="s">
        <v>2287</v>
      </c>
      <c r="G3149" t="str">
        <f>VLOOKUP(A3149,GIS!A:B,2,0)</f>
        <v>台田２・３</v>
      </c>
      <c r="H3149" t="s">
        <v>1932</v>
      </c>
      <c r="I3149" t="s">
        <v>2632</v>
      </c>
      <c r="J3149" s="66">
        <v>435</v>
      </c>
      <c r="K3149" s="66">
        <v>339</v>
      </c>
      <c r="L3149" s="66">
        <v>339</v>
      </c>
      <c r="M3149" s="66">
        <v>435</v>
      </c>
      <c r="N3149" s="66">
        <f>VLOOKUP(A3149,GIS!A:C,3,0)</f>
        <v>435</v>
      </c>
      <c r="O3149" s="66" t="str">
        <f t="shared" si="604"/>
        <v/>
      </c>
      <c r="P3149" s="66" t="str">
        <f t="shared" si="620"/>
        <v>✕</v>
      </c>
      <c r="Q3149" s="66">
        <f t="shared" si="605"/>
        <v>435</v>
      </c>
      <c r="R3149" s="66">
        <f t="shared" si="606"/>
        <v>339</v>
      </c>
      <c r="S3149" s="66">
        <f>Q3149-U3149-SUMIFS(条件付き不可!X:X,条件付き不可!E:E,D3149)</f>
        <v>339</v>
      </c>
      <c r="T3149" s="66">
        <f t="shared" si="621"/>
        <v>435</v>
      </c>
      <c r="U3149" s="66">
        <f>IF(COUNTIFS(条件付き不可!$E:$E,$D3149,条件付き不可!$C:$C,条件付き不可!$V$3)&gt;0,Q3149,SUMIFS(条件付き不可!$L:$L,条件付き不可!$E:$E,$D3149,条件付き不可!$C:$C,U$1))</f>
        <v>96</v>
      </c>
      <c r="V3149" s="66">
        <f>IF(COUNTIFS(条件付き不可!$E:$E,$D3149,条件付き不可!$C:$C,条件付き不可!$V$5)&gt;0,Q3149,IFERROR(VLOOKUP(D3149,条件付き不可!E:Y,21,0),0))</f>
        <v>0</v>
      </c>
    </row>
    <row r="3150" spans="1:22">
      <c r="A3150" s="53" t="str">
        <f t="shared" si="607"/>
        <v>081085</v>
      </c>
      <c r="B3150" s="53">
        <v>44</v>
      </c>
      <c r="C3150">
        <v>3149</v>
      </c>
      <c r="D3150">
        <v>81085</v>
      </c>
      <c r="E3150" t="s">
        <v>3051</v>
      </c>
      <c r="F3150" t="s">
        <v>2287</v>
      </c>
      <c r="G3150" t="str">
        <f>VLOOKUP(A3150,GIS!A:B,2,0)</f>
        <v>台田３</v>
      </c>
      <c r="H3150" t="s">
        <v>1932</v>
      </c>
      <c r="I3150" t="s">
        <v>2632</v>
      </c>
      <c r="J3150" s="66">
        <v>385</v>
      </c>
      <c r="K3150" s="66">
        <v>385</v>
      </c>
      <c r="L3150" s="66">
        <v>385</v>
      </c>
      <c r="M3150" s="66">
        <v>385</v>
      </c>
      <c r="N3150" s="66">
        <f>VLOOKUP(A3150,GIS!A:C,3,0)</f>
        <v>385</v>
      </c>
      <c r="O3150" s="66" t="str">
        <f t="shared" si="604"/>
        <v/>
      </c>
      <c r="P3150" s="66" t="str">
        <f t="shared" si="620"/>
        <v/>
      </c>
      <c r="Q3150" s="66">
        <f t="shared" si="605"/>
        <v>385</v>
      </c>
      <c r="R3150" s="66">
        <f t="shared" si="606"/>
        <v>385</v>
      </c>
      <c r="S3150" s="66">
        <f>Q3150-U3150-SUMIFS(条件付き不可!X:X,条件付き不可!E:E,D3150)</f>
        <v>385</v>
      </c>
      <c r="T3150" s="66">
        <f t="shared" si="621"/>
        <v>385</v>
      </c>
      <c r="U3150" s="66">
        <f>IF(COUNTIFS(条件付き不可!$E:$E,$D3150,条件付き不可!$C:$C,条件付き不可!$V$3)&gt;0,Q3150,SUMIFS(条件付き不可!$L:$L,条件付き不可!$E:$E,$D3150,条件付き不可!$C:$C,U$1))</f>
        <v>0</v>
      </c>
      <c r="V3150" s="66">
        <f>IF(COUNTIFS(条件付き不可!$E:$E,$D3150,条件付き不可!$C:$C,条件付き不可!$V$5)&gt;0,Q3150,IFERROR(VLOOKUP(D3150,条件付き不可!E:Y,21,0),0))</f>
        <v>0</v>
      </c>
    </row>
    <row r="3151" spans="1:22">
      <c r="A3151" s="53" t="str">
        <f t="shared" si="607"/>
        <v>081086</v>
      </c>
      <c r="B3151" s="53">
        <v>44</v>
      </c>
      <c r="C3151">
        <v>3150</v>
      </c>
      <c r="D3151">
        <v>81086</v>
      </c>
      <c r="E3151" t="s">
        <v>3051</v>
      </c>
      <c r="F3151" t="s">
        <v>2287</v>
      </c>
      <c r="G3151" t="str">
        <f>VLOOKUP(A3151,GIS!A:B,2,0)</f>
        <v>台田４</v>
      </c>
      <c r="H3151" t="s">
        <v>1932</v>
      </c>
      <c r="I3151" t="s">
        <v>2632</v>
      </c>
      <c r="J3151" s="66">
        <v>430</v>
      </c>
      <c r="K3151" s="66">
        <v>430</v>
      </c>
      <c r="L3151" s="66">
        <v>430</v>
      </c>
      <c r="M3151" s="66">
        <v>430</v>
      </c>
      <c r="N3151" s="66">
        <f>VLOOKUP(A3151,GIS!A:C,3,0)</f>
        <v>430</v>
      </c>
      <c r="O3151" s="66" t="str">
        <f t="shared" si="604"/>
        <v/>
      </c>
      <c r="P3151" s="66" t="str">
        <f t="shared" si="620"/>
        <v/>
      </c>
      <c r="Q3151" s="66">
        <f t="shared" si="605"/>
        <v>430</v>
      </c>
      <c r="R3151" s="66">
        <f t="shared" si="606"/>
        <v>430</v>
      </c>
      <c r="S3151" s="66">
        <f>Q3151-U3151-SUMIFS(条件付き不可!X:X,条件付き不可!E:E,D3151)</f>
        <v>430</v>
      </c>
      <c r="T3151" s="66">
        <f t="shared" si="621"/>
        <v>430</v>
      </c>
      <c r="U3151" s="66">
        <f>IF(COUNTIFS(条件付き不可!$E:$E,$D3151,条件付き不可!$C:$C,条件付き不可!$V$3)&gt;0,Q3151,SUMIFS(条件付き不可!$L:$L,条件付き不可!$E:$E,$D3151,条件付き不可!$C:$C,U$1))</f>
        <v>0</v>
      </c>
      <c r="V3151" s="66">
        <f>IF(COUNTIFS(条件付き不可!$E:$E,$D3151,条件付き不可!$C:$C,条件付き不可!$V$5)&gt;0,Q3151,IFERROR(VLOOKUP(D3151,条件付き不可!E:Y,21,0),0))</f>
        <v>0</v>
      </c>
    </row>
    <row r="3152" spans="1:22">
      <c r="A3152" s="53" t="str">
        <f t="shared" si="607"/>
        <v>081010</v>
      </c>
      <c r="B3152" s="53">
        <v>44</v>
      </c>
      <c r="C3152">
        <v>3151</v>
      </c>
      <c r="D3152">
        <v>81010</v>
      </c>
      <c r="E3152" t="s">
        <v>3051</v>
      </c>
      <c r="F3152" t="s">
        <v>2292</v>
      </c>
      <c r="G3152" t="str">
        <f>VLOOKUP(A3152,GIS!A:B,2,0)</f>
        <v>我孫子1Ａ</v>
      </c>
      <c r="H3152" t="s">
        <v>1932</v>
      </c>
      <c r="I3152" t="s">
        <v>2632</v>
      </c>
      <c r="J3152" s="66">
        <v>520</v>
      </c>
      <c r="K3152" s="66">
        <v>470</v>
      </c>
      <c r="L3152" s="66">
        <v>470</v>
      </c>
      <c r="M3152" s="66">
        <v>520</v>
      </c>
      <c r="N3152" s="66">
        <f>VLOOKUP(A3152,GIS!A:C,3,0)</f>
        <v>520</v>
      </c>
      <c r="O3152" s="66" t="str">
        <f t="shared" si="604"/>
        <v/>
      </c>
      <c r="P3152" s="66" t="str">
        <f t="shared" si="620"/>
        <v>✕</v>
      </c>
      <c r="Q3152" s="66">
        <f t="shared" si="605"/>
        <v>520</v>
      </c>
      <c r="R3152" s="66">
        <f t="shared" si="606"/>
        <v>470</v>
      </c>
      <c r="S3152" s="66">
        <f>Q3152-U3152-SUMIFS(条件付き不可!X:X,条件付き不可!E:E,D3152)</f>
        <v>470</v>
      </c>
      <c r="T3152" s="66">
        <f t="shared" si="621"/>
        <v>520</v>
      </c>
      <c r="U3152" s="66">
        <f>IF(COUNTIFS(条件付き不可!$E:$E,$D3152,条件付き不可!$C:$C,条件付き不可!$V$3)&gt;0,Q3152,SUMIFS(条件付き不可!$L:$L,条件付き不可!$E:$E,$D3152,条件付き不可!$C:$C,U$1))</f>
        <v>50</v>
      </c>
      <c r="V3152" s="66">
        <f>IF(COUNTIFS(条件付き不可!$E:$E,$D3152,条件付き不可!$C:$C,条件付き不可!$V$5)&gt;0,Q3152,IFERROR(VLOOKUP(D3152,条件付き不可!E:Y,21,0),0))</f>
        <v>0</v>
      </c>
    </row>
    <row r="3153" spans="1:22">
      <c r="A3153" s="53" t="str">
        <f t="shared" si="607"/>
        <v>081073</v>
      </c>
      <c r="B3153" s="53">
        <v>44</v>
      </c>
      <c r="C3153">
        <v>3152</v>
      </c>
      <c r="D3153">
        <v>81073</v>
      </c>
      <c r="E3153" t="s">
        <v>3051</v>
      </c>
      <c r="F3153" t="s">
        <v>2292</v>
      </c>
      <c r="G3153" t="str">
        <f>VLOOKUP(A3153,GIS!A:B,2,0)</f>
        <v>我孫子1B</v>
      </c>
      <c r="H3153" t="s">
        <v>1932</v>
      </c>
      <c r="I3153" t="s">
        <v>2632</v>
      </c>
      <c r="J3153" s="66">
        <v>610</v>
      </c>
      <c r="K3153" s="66">
        <v>308</v>
      </c>
      <c r="L3153" s="66">
        <v>308</v>
      </c>
      <c r="M3153" s="66">
        <v>610</v>
      </c>
      <c r="N3153" s="66">
        <f>VLOOKUP(A3153,GIS!A:C,3,0)</f>
        <v>610</v>
      </c>
      <c r="O3153" s="66" t="str">
        <f t="shared" si="604"/>
        <v/>
      </c>
      <c r="P3153" s="66" t="str">
        <f t="shared" si="620"/>
        <v>✕</v>
      </c>
      <c r="Q3153" s="66">
        <f t="shared" si="605"/>
        <v>610</v>
      </c>
      <c r="R3153" s="66">
        <f t="shared" si="606"/>
        <v>308</v>
      </c>
      <c r="S3153" s="66">
        <f>Q3153-U3153-SUMIFS(条件付き不可!X:X,条件付き不可!E:E,D3153)</f>
        <v>308</v>
      </c>
      <c r="T3153" s="66">
        <f t="shared" si="621"/>
        <v>610</v>
      </c>
      <c r="U3153" s="66">
        <f>IF(COUNTIFS(条件付き不可!$E:$E,$D3153,条件付き不可!$C:$C,条件付き不可!$V$3)&gt;0,Q3153,SUMIFS(条件付き不可!$L:$L,条件付き不可!$E:$E,$D3153,条件付き不可!$C:$C,U$1))</f>
        <v>302</v>
      </c>
      <c r="V3153" s="66">
        <f>IF(COUNTIFS(条件付き不可!$E:$E,$D3153,条件付き不可!$C:$C,条件付き不可!$V$5)&gt;0,Q3153,IFERROR(VLOOKUP(D3153,条件付き不可!E:Y,21,0),0))</f>
        <v>0</v>
      </c>
    </row>
    <row r="3154" spans="1:22">
      <c r="A3154" s="53" t="str">
        <f t="shared" si="607"/>
        <v>081007</v>
      </c>
      <c r="B3154" s="53">
        <v>44</v>
      </c>
      <c r="C3154">
        <v>3153</v>
      </c>
      <c r="D3154">
        <v>81007</v>
      </c>
      <c r="E3154" t="s">
        <v>3051</v>
      </c>
      <c r="F3154" t="s">
        <v>2292</v>
      </c>
      <c r="G3154" t="str">
        <f>VLOOKUP(A3154,GIS!A:B,2,0)</f>
        <v>我孫子２</v>
      </c>
      <c r="H3154" t="s">
        <v>1932</v>
      </c>
      <c r="I3154" t="s">
        <v>2632</v>
      </c>
      <c r="J3154" s="66">
        <v>1090</v>
      </c>
      <c r="K3154" s="66">
        <v>1090</v>
      </c>
      <c r="L3154" s="66">
        <v>608</v>
      </c>
      <c r="M3154" s="66">
        <v>608</v>
      </c>
      <c r="N3154" s="66">
        <f>VLOOKUP(A3154,GIS!A:C,3,0)</f>
        <v>1090</v>
      </c>
      <c r="O3154" s="66" t="str">
        <f t="shared" si="604"/>
        <v/>
      </c>
      <c r="P3154" s="66" t="str">
        <f t="shared" si="620"/>
        <v>✕</v>
      </c>
      <c r="Q3154" s="66">
        <f t="shared" si="605"/>
        <v>1090</v>
      </c>
      <c r="R3154" s="66">
        <f t="shared" si="606"/>
        <v>1090</v>
      </c>
      <c r="S3154" s="66">
        <f>Q3154-U3154-SUMIFS(条件付き不可!X:X,条件付き不可!E:E,D3154)</f>
        <v>608</v>
      </c>
      <c r="T3154" s="66">
        <f t="shared" si="621"/>
        <v>608</v>
      </c>
      <c r="U3154" s="66">
        <f>IF(COUNTIFS(条件付き不可!$E:$E,$D3154,条件付き不可!$C:$C,条件付き不可!$V$3)&gt;0,Q3154,SUMIFS(条件付き不可!$L:$L,条件付き不可!$E:$E,$D3154,条件付き不可!$C:$C,U$1))</f>
        <v>0</v>
      </c>
      <c r="V3154" s="66">
        <f>IF(COUNTIFS(条件付き不可!$E:$E,$D3154,条件付き不可!$C:$C,条件付き不可!$V$5)&gt;0,Q3154,IFERROR(VLOOKUP(D3154,条件付き不可!E:Y,21,0),0))</f>
        <v>482</v>
      </c>
    </row>
    <row r="3155" spans="1:22">
      <c r="A3155" s="53" t="str">
        <f t="shared" si="607"/>
        <v>081074</v>
      </c>
      <c r="B3155" s="53">
        <v>44</v>
      </c>
      <c r="C3155">
        <v>3154</v>
      </c>
      <c r="D3155">
        <v>81074</v>
      </c>
      <c r="E3155" t="s">
        <v>3051</v>
      </c>
      <c r="F3155" t="s">
        <v>2292</v>
      </c>
      <c r="G3155" t="str">
        <f>VLOOKUP(A3155,GIS!A:B,2,0)</f>
        <v>我孫子２・３B</v>
      </c>
      <c r="H3155" t="s">
        <v>1932</v>
      </c>
      <c r="I3155" t="s">
        <v>2632</v>
      </c>
      <c r="J3155" s="66">
        <v>835</v>
      </c>
      <c r="K3155" s="66">
        <v>35</v>
      </c>
      <c r="L3155" s="66">
        <v>35</v>
      </c>
      <c r="M3155" s="66">
        <v>835</v>
      </c>
      <c r="N3155" s="66">
        <f>VLOOKUP(A3155,GIS!A:C,3,0)</f>
        <v>835</v>
      </c>
      <c r="O3155" s="66" t="str">
        <f t="shared" ref="O3155:O3220" si="622">IF(J3155=N3155,"","✕")</f>
        <v/>
      </c>
      <c r="P3155" s="66" t="str">
        <f t="shared" si="620"/>
        <v>✕</v>
      </c>
      <c r="Q3155" s="66">
        <f t="shared" ref="Q3155:Q3220" si="623">N3155</f>
        <v>835</v>
      </c>
      <c r="R3155" s="66">
        <f t="shared" ref="R3155:R3220" si="624">Q3155-U3155</f>
        <v>35</v>
      </c>
      <c r="S3155" s="66">
        <f>Q3155-U3155-SUMIFS(条件付き不可!X:X,条件付き不可!E:E,D3155)</f>
        <v>35</v>
      </c>
      <c r="T3155" s="66">
        <f t="shared" si="621"/>
        <v>835</v>
      </c>
      <c r="U3155" s="66">
        <f>IF(COUNTIFS(条件付き不可!$E:$E,$D3155,条件付き不可!$C:$C,条件付き不可!$V$3)&gt;0,Q3155,SUMIFS(条件付き不可!$L:$L,条件付き不可!$E:$E,$D3155,条件付き不可!$C:$C,U$1))</f>
        <v>800</v>
      </c>
      <c r="V3155" s="66">
        <f>IF(COUNTIFS(条件付き不可!$E:$E,$D3155,条件付き不可!$C:$C,条件付き不可!$V$5)&gt;0,Q3155,IFERROR(VLOOKUP(D3155,条件付き不可!E:Y,21,0),0))</f>
        <v>0</v>
      </c>
    </row>
    <row r="3156" spans="1:22">
      <c r="A3156" s="53" t="str">
        <f t="shared" si="607"/>
        <v>081008</v>
      </c>
      <c r="B3156" s="53">
        <v>44</v>
      </c>
      <c r="C3156">
        <v>3155</v>
      </c>
      <c r="D3156">
        <v>81008</v>
      </c>
      <c r="E3156" t="s">
        <v>3051</v>
      </c>
      <c r="F3156" t="s">
        <v>2292</v>
      </c>
      <c r="G3156" t="str">
        <f>VLOOKUP(A3156,GIS!A:B,2,0)</f>
        <v>我孫子３</v>
      </c>
      <c r="H3156" t="s">
        <v>1932</v>
      </c>
      <c r="I3156" t="s">
        <v>2632</v>
      </c>
      <c r="J3156" s="66">
        <v>355</v>
      </c>
      <c r="K3156" s="66">
        <v>355</v>
      </c>
      <c r="L3156" s="66">
        <v>355</v>
      </c>
      <c r="M3156" s="66">
        <v>355</v>
      </c>
      <c r="N3156" s="66">
        <f>VLOOKUP(A3156,GIS!A:C,3,0)</f>
        <v>355</v>
      </c>
      <c r="O3156" s="66" t="str">
        <f t="shared" si="622"/>
        <v/>
      </c>
      <c r="P3156" s="66" t="str">
        <f t="shared" si="620"/>
        <v/>
      </c>
      <c r="Q3156" s="66">
        <f t="shared" si="623"/>
        <v>355</v>
      </c>
      <c r="R3156" s="66">
        <f t="shared" si="624"/>
        <v>355</v>
      </c>
      <c r="S3156" s="66">
        <f>Q3156-U3156-SUMIFS(条件付き不可!X:X,条件付き不可!E:E,D3156)</f>
        <v>355</v>
      </c>
      <c r="T3156" s="66">
        <f t="shared" si="621"/>
        <v>355</v>
      </c>
      <c r="U3156" s="66">
        <f>IF(COUNTIFS(条件付き不可!$E:$E,$D3156,条件付き不可!$C:$C,条件付き不可!$V$3)&gt;0,Q3156,SUMIFS(条件付き不可!$L:$L,条件付き不可!$E:$E,$D3156,条件付き不可!$C:$C,U$1))</f>
        <v>0</v>
      </c>
      <c r="V3156" s="66">
        <f>IF(COUNTIFS(条件付き不可!$E:$E,$D3156,条件付き不可!$C:$C,条件付き不可!$V$5)&gt;0,Q3156,IFERROR(VLOOKUP(D3156,条件付き不可!E:Y,21,0),0))</f>
        <v>0</v>
      </c>
    </row>
    <row r="3157" spans="1:22">
      <c r="A3157" s="53" t="str">
        <f t="shared" si="607"/>
        <v>081009</v>
      </c>
      <c r="B3157" s="53">
        <v>44</v>
      </c>
      <c r="C3157">
        <v>3156</v>
      </c>
      <c r="D3157">
        <v>81009</v>
      </c>
      <c r="E3157" t="s">
        <v>3051</v>
      </c>
      <c r="F3157" t="s">
        <v>2292</v>
      </c>
      <c r="G3157" t="str">
        <f>VLOOKUP(A3157,GIS!A:B,2,0)</f>
        <v>我孫子４A</v>
      </c>
      <c r="H3157" t="s">
        <v>1932</v>
      </c>
      <c r="I3157" t="s">
        <v>2632</v>
      </c>
      <c r="J3157" s="66">
        <v>455</v>
      </c>
      <c r="K3157" s="66">
        <v>455</v>
      </c>
      <c r="L3157" s="66">
        <v>455</v>
      </c>
      <c r="M3157" s="66">
        <v>455</v>
      </c>
      <c r="N3157" s="66">
        <f>VLOOKUP(A3157,GIS!A:C,3,0)</f>
        <v>455</v>
      </c>
      <c r="O3157" s="66" t="str">
        <f t="shared" si="622"/>
        <v/>
      </c>
      <c r="P3157" s="66" t="str">
        <f t="shared" si="620"/>
        <v/>
      </c>
      <c r="Q3157" s="66">
        <f t="shared" si="623"/>
        <v>455</v>
      </c>
      <c r="R3157" s="66">
        <f t="shared" si="624"/>
        <v>455</v>
      </c>
      <c r="S3157" s="66">
        <f>Q3157-U3157-SUMIFS(条件付き不可!X:X,条件付き不可!E:E,D3157)</f>
        <v>455</v>
      </c>
      <c r="T3157" s="66">
        <f t="shared" si="621"/>
        <v>455</v>
      </c>
      <c r="U3157" s="66">
        <f>IF(COUNTIFS(条件付き不可!$E:$E,$D3157,条件付き不可!$C:$C,条件付き不可!$V$3)&gt;0,Q3157,SUMIFS(条件付き不可!$L:$L,条件付き不可!$E:$E,$D3157,条件付き不可!$C:$C,U$1))</f>
        <v>0</v>
      </c>
      <c r="V3157" s="66">
        <f>IF(COUNTIFS(条件付き不可!$E:$E,$D3157,条件付き不可!$C:$C,条件付き不可!$V$5)&gt;0,Q3157,IFERROR(VLOOKUP(D3157,条件付き不可!E:Y,21,0),0))</f>
        <v>0</v>
      </c>
    </row>
    <row r="3158" spans="1:22">
      <c r="A3158" s="53" t="str">
        <f t="shared" si="607"/>
        <v>081080</v>
      </c>
      <c r="B3158" s="53">
        <v>44</v>
      </c>
      <c r="C3158">
        <v>3157</v>
      </c>
      <c r="D3158">
        <v>81080</v>
      </c>
      <c r="E3158" t="s">
        <v>3051</v>
      </c>
      <c r="F3158" t="s">
        <v>2292</v>
      </c>
      <c r="G3158" t="str">
        <f>VLOOKUP(A3158,GIS!A:B,2,0)</f>
        <v>我孫子４B</v>
      </c>
      <c r="H3158" t="s">
        <v>1932</v>
      </c>
      <c r="I3158" t="s">
        <v>2632</v>
      </c>
      <c r="J3158" s="66">
        <v>315</v>
      </c>
      <c r="K3158" s="66">
        <v>315</v>
      </c>
      <c r="L3158" s="66">
        <v>315</v>
      </c>
      <c r="M3158" s="66">
        <v>315</v>
      </c>
      <c r="N3158" s="66">
        <f>VLOOKUP(A3158,GIS!A:C,3,0)</f>
        <v>315</v>
      </c>
      <c r="O3158" s="66" t="str">
        <f t="shared" si="622"/>
        <v/>
      </c>
      <c r="P3158" s="66" t="str">
        <f t="shared" si="620"/>
        <v/>
      </c>
      <c r="Q3158" s="66">
        <f t="shared" si="623"/>
        <v>315</v>
      </c>
      <c r="R3158" s="66">
        <f t="shared" si="624"/>
        <v>315</v>
      </c>
      <c r="S3158" s="66">
        <f>Q3158-U3158-SUMIFS(条件付き不可!X:X,条件付き不可!E:E,D3158)</f>
        <v>315</v>
      </c>
      <c r="T3158" s="66">
        <f t="shared" si="621"/>
        <v>315</v>
      </c>
      <c r="U3158" s="66">
        <f>IF(COUNTIFS(条件付き不可!$E:$E,$D3158,条件付き不可!$C:$C,条件付き不可!$V$3)&gt;0,Q3158,SUMIFS(条件付き不可!$L:$L,条件付き不可!$E:$E,$D3158,条件付き不可!$C:$C,U$1))</f>
        <v>0</v>
      </c>
      <c r="V3158" s="66">
        <f>IF(COUNTIFS(条件付き不可!$E:$E,$D3158,条件付き不可!$C:$C,条件付き不可!$V$5)&gt;0,Q3158,IFERROR(VLOOKUP(D3158,条件付き不可!E:Y,21,0),0))</f>
        <v>0</v>
      </c>
    </row>
    <row r="3159" spans="1:22">
      <c r="A3159" s="53" t="str">
        <f t="shared" si="607"/>
        <v>081084</v>
      </c>
      <c r="B3159" s="53">
        <v>44</v>
      </c>
      <c r="C3159">
        <v>3158</v>
      </c>
      <c r="D3159">
        <v>81084</v>
      </c>
      <c r="E3159" t="s">
        <v>3051</v>
      </c>
      <c r="F3159" t="s">
        <v>2292</v>
      </c>
      <c r="G3159" t="str">
        <f>VLOOKUP(A3159,GIS!A:B,2,0)</f>
        <v>我孫子４C</v>
      </c>
      <c r="H3159" t="s">
        <v>1932</v>
      </c>
      <c r="I3159" t="s">
        <v>2632</v>
      </c>
      <c r="J3159" s="66">
        <v>400</v>
      </c>
      <c r="K3159" s="66">
        <v>400</v>
      </c>
      <c r="L3159" s="66">
        <v>400</v>
      </c>
      <c r="M3159" s="66">
        <v>400</v>
      </c>
      <c r="N3159" s="66">
        <f>VLOOKUP(A3159,GIS!A:C,3,0)</f>
        <v>400</v>
      </c>
      <c r="O3159" s="66" t="str">
        <f t="shared" si="622"/>
        <v/>
      </c>
      <c r="P3159" s="66" t="str">
        <f t="shared" si="620"/>
        <v/>
      </c>
      <c r="Q3159" s="66">
        <f t="shared" si="623"/>
        <v>400</v>
      </c>
      <c r="R3159" s="66">
        <f t="shared" si="624"/>
        <v>400</v>
      </c>
      <c r="S3159" s="66">
        <f>Q3159-U3159-SUMIFS(条件付き不可!X:X,条件付き不可!E:E,D3159)</f>
        <v>400</v>
      </c>
      <c r="T3159" s="66">
        <f t="shared" si="621"/>
        <v>400</v>
      </c>
      <c r="U3159" s="66">
        <f>IF(COUNTIFS(条件付き不可!$E:$E,$D3159,条件付き不可!$C:$C,条件付き不可!$V$3)&gt;0,Q3159,SUMIFS(条件付き不可!$L:$L,条件付き不可!$E:$E,$D3159,条件付き不可!$C:$C,U$1))</f>
        <v>0</v>
      </c>
      <c r="V3159" s="66">
        <f>IF(COUNTIFS(条件付き不可!$E:$E,$D3159,条件付き不可!$C:$C,条件付き不可!$V$5)&gt;0,Q3159,IFERROR(VLOOKUP(D3159,条件付き不可!E:Y,21,0),0))</f>
        <v>0</v>
      </c>
    </row>
    <row r="3160" spans="1:22">
      <c r="A3160" s="53" t="str">
        <f t="shared" si="607"/>
        <v>081011</v>
      </c>
      <c r="B3160" s="53">
        <v>44</v>
      </c>
      <c r="C3160">
        <v>3159</v>
      </c>
      <c r="D3160">
        <v>81011</v>
      </c>
      <c r="E3160" t="s">
        <v>3051</v>
      </c>
      <c r="F3160" t="s">
        <v>2295</v>
      </c>
      <c r="G3160" t="str">
        <f>VLOOKUP(A3160,GIS!A:B,2,0)</f>
        <v>船戸１</v>
      </c>
      <c r="H3160" t="s">
        <v>1932</v>
      </c>
      <c r="I3160" t="s">
        <v>2632</v>
      </c>
      <c r="J3160" s="66">
        <v>430</v>
      </c>
      <c r="K3160" s="66">
        <v>430</v>
      </c>
      <c r="L3160" s="66">
        <v>430</v>
      </c>
      <c r="M3160" s="66">
        <v>430</v>
      </c>
      <c r="N3160" s="66">
        <f>VLOOKUP(A3160,GIS!A:C,3,0)</f>
        <v>430</v>
      </c>
      <c r="O3160" s="66" t="str">
        <f t="shared" si="622"/>
        <v/>
      </c>
      <c r="P3160" s="66" t="str">
        <f t="shared" si="620"/>
        <v/>
      </c>
      <c r="Q3160" s="66">
        <f t="shared" si="623"/>
        <v>430</v>
      </c>
      <c r="R3160" s="66">
        <f t="shared" si="624"/>
        <v>430</v>
      </c>
      <c r="S3160" s="66">
        <f>Q3160-U3160-SUMIFS(条件付き不可!X:X,条件付き不可!E:E,D3160)</f>
        <v>430</v>
      </c>
      <c r="T3160" s="66">
        <f t="shared" si="621"/>
        <v>430</v>
      </c>
      <c r="U3160" s="66">
        <f>IF(COUNTIFS(条件付き不可!$E:$E,$D3160,条件付き不可!$C:$C,条件付き不可!$V$3)&gt;0,Q3160,SUMIFS(条件付き不可!$L:$L,条件付き不可!$E:$E,$D3160,条件付き不可!$C:$C,U$1))</f>
        <v>0</v>
      </c>
      <c r="V3160" s="66">
        <f>IF(COUNTIFS(条件付き不可!$E:$E,$D3160,条件付き不可!$C:$C,条件付き不可!$V$5)&gt;0,Q3160,IFERROR(VLOOKUP(D3160,条件付き不可!E:Y,21,0),0))</f>
        <v>0</v>
      </c>
    </row>
    <row r="3161" spans="1:22">
      <c r="A3161" s="53" t="str">
        <f t="shared" si="607"/>
        <v>081012</v>
      </c>
      <c r="B3161" s="53">
        <v>44</v>
      </c>
      <c r="C3161">
        <v>3160</v>
      </c>
      <c r="D3161">
        <v>81012</v>
      </c>
      <c r="E3161" t="s">
        <v>3051</v>
      </c>
      <c r="F3161" t="s">
        <v>2295</v>
      </c>
      <c r="G3161" t="str">
        <f>VLOOKUP(A3161,GIS!A:B,2,0)</f>
        <v>船戸２・３</v>
      </c>
      <c r="H3161" t="s">
        <v>1932</v>
      </c>
      <c r="I3161" t="s">
        <v>2632</v>
      </c>
      <c r="J3161" s="66">
        <v>510</v>
      </c>
      <c r="K3161" s="66">
        <v>510</v>
      </c>
      <c r="L3161" s="66">
        <v>510</v>
      </c>
      <c r="M3161" s="66">
        <v>510</v>
      </c>
      <c r="N3161" s="66">
        <f>VLOOKUP(A3161,GIS!A:C,3,0)</f>
        <v>510</v>
      </c>
      <c r="O3161" s="66" t="str">
        <f t="shared" si="622"/>
        <v/>
      </c>
      <c r="P3161" s="66" t="str">
        <f t="shared" si="620"/>
        <v/>
      </c>
      <c r="Q3161" s="66">
        <f t="shared" si="623"/>
        <v>510</v>
      </c>
      <c r="R3161" s="66">
        <f t="shared" si="624"/>
        <v>510</v>
      </c>
      <c r="S3161" s="66">
        <f>Q3161-U3161-SUMIFS(条件付き不可!X:X,条件付き不可!E:E,D3161)</f>
        <v>510</v>
      </c>
      <c r="T3161" s="66">
        <f t="shared" si="621"/>
        <v>510</v>
      </c>
      <c r="U3161" s="66">
        <f>IF(COUNTIFS(条件付き不可!$E:$E,$D3161,条件付き不可!$C:$C,条件付き不可!$V$3)&gt;0,Q3161,SUMIFS(条件付き不可!$L:$L,条件付き不可!$E:$E,$D3161,条件付き不可!$C:$C,U$1))</f>
        <v>0</v>
      </c>
      <c r="V3161" s="66">
        <f>IF(COUNTIFS(条件付き不可!$E:$E,$D3161,条件付き不可!$C:$C,条件付き不可!$V$5)&gt;0,Q3161,IFERROR(VLOOKUP(D3161,条件付き不可!E:Y,21,0),0))</f>
        <v>0</v>
      </c>
    </row>
    <row r="3162" spans="1:22">
      <c r="A3162" s="53" t="str">
        <f t="shared" si="607"/>
        <v>081013</v>
      </c>
      <c r="B3162" s="53">
        <v>44</v>
      </c>
      <c r="C3162">
        <v>3161</v>
      </c>
      <c r="D3162">
        <v>81013</v>
      </c>
      <c r="E3162" t="s">
        <v>3051</v>
      </c>
      <c r="F3162" t="s">
        <v>2295</v>
      </c>
      <c r="G3162" t="str">
        <f>VLOOKUP(A3162,GIS!A:B,2,0)</f>
        <v>本町２・３</v>
      </c>
      <c r="H3162" t="s">
        <v>1932</v>
      </c>
      <c r="I3162" t="s">
        <v>2632</v>
      </c>
      <c r="J3162" s="66">
        <v>470</v>
      </c>
      <c r="K3162" s="66">
        <v>428</v>
      </c>
      <c r="L3162" s="66">
        <v>428</v>
      </c>
      <c r="M3162" s="66">
        <v>470</v>
      </c>
      <c r="N3162" s="66">
        <f>VLOOKUP(A3162,GIS!A:C,3,0)</f>
        <v>470</v>
      </c>
      <c r="O3162" s="66" t="str">
        <f t="shared" si="622"/>
        <v/>
      </c>
      <c r="P3162" s="66" t="str">
        <f t="shared" si="620"/>
        <v>✕</v>
      </c>
      <c r="Q3162" s="66">
        <f t="shared" si="623"/>
        <v>470</v>
      </c>
      <c r="R3162" s="66">
        <f t="shared" si="624"/>
        <v>428</v>
      </c>
      <c r="S3162" s="66">
        <f>Q3162-U3162-SUMIFS(条件付き不可!X:X,条件付き不可!E:E,D3162)</f>
        <v>428</v>
      </c>
      <c r="T3162" s="66">
        <f t="shared" si="621"/>
        <v>470</v>
      </c>
      <c r="U3162" s="66">
        <f>IF(COUNTIFS(条件付き不可!$E:$E,$D3162,条件付き不可!$C:$C,条件付き不可!$V$3)&gt;0,Q3162,SUMIFS(条件付き不可!$L:$L,条件付き不可!$E:$E,$D3162,条件付き不可!$C:$C,U$1))</f>
        <v>42</v>
      </c>
      <c r="V3162" s="66">
        <f>IF(COUNTIFS(条件付き不可!$E:$E,$D3162,条件付き不可!$C:$C,条件付き不可!$V$5)&gt;0,Q3162,IFERROR(VLOOKUP(D3162,条件付き不可!E:Y,21,0),0))</f>
        <v>0</v>
      </c>
    </row>
    <row r="3163" spans="1:22">
      <c r="A3163" s="53" t="str">
        <f t="shared" ref="A3163:A3228" si="625">TEXT(D3163,"000000")</f>
        <v>081014</v>
      </c>
      <c r="B3163" s="53">
        <v>44</v>
      </c>
      <c r="C3163">
        <v>3162</v>
      </c>
      <c r="D3163">
        <v>81014</v>
      </c>
      <c r="E3163" t="s">
        <v>3051</v>
      </c>
      <c r="F3163" t="s">
        <v>2295</v>
      </c>
      <c r="G3163" t="str">
        <f>VLOOKUP(A3163,GIS!A:B,2,0)</f>
        <v>本町１・２</v>
      </c>
      <c r="H3163" t="s">
        <v>1932</v>
      </c>
      <c r="I3163" t="s">
        <v>2632</v>
      </c>
      <c r="J3163" s="66">
        <v>410</v>
      </c>
      <c r="K3163" s="66">
        <v>410</v>
      </c>
      <c r="L3163" s="66">
        <v>410</v>
      </c>
      <c r="M3163" s="66">
        <v>410</v>
      </c>
      <c r="N3163" s="66">
        <f>VLOOKUP(A3163,GIS!A:C,3,0)</f>
        <v>410</v>
      </c>
      <c r="O3163" s="66" t="str">
        <f t="shared" si="622"/>
        <v/>
      </c>
      <c r="P3163" s="66" t="str">
        <f t="shared" si="620"/>
        <v/>
      </c>
      <c r="Q3163" s="66">
        <f t="shared" si="623"/>
        <v>410</v>
      </c>
      <c r="R3163" s="66">
        <f t="shared" si="624"/>
        <v>410</v>
      </c>
      <c r="S3163" s="66">
        <f>Q3163-U3163-SUMIFS(条件付き不可!X:X,条件付き不可!E:E,D3163)</f>
        <v>410</v>
      </c>
      <c r="T3163" s="66">
        <f t="shared" si="621"/>
        <v>410</v>
      </c>
      <c r="U3163" s="66">
        <f>IF(COUNTIFS(条件付き不可!$E:$E,$D3163,条件付き不可!$C:$C,条件付き不可!$V$3)&gt;0,Q3163,SUMIFS(条件付き不可!$L:$L,条件付き不可!$E:$E,$D3163,条件付き不可!$C:$C,U$1))</f>
        <v>0</v>
      </c>
      <c r="V3163" s="66">
        <f>IF(COUNTIFS(条件付き不可!$E:$E,$D3163,条件付き不可!$C:$C,条件付き不可!$V$5)&gt;0,Q3163,IFERROR(VLOOKUP(D3163,条件付き不可!E:Y,21,0),0))</f>
        <v>0</v>
      </c>
    </row>
    <row r="3164" spans="1:22">
      <c r="A3164" s="53" t="str">
        <f t="shared" si="625"/>
        <v>081015</v>
      </c>
      <c r="B3164" s="53">
        <v>44</v>
      </c>
      <c r="C3164">
        <v>3163</v>
      </c>
      <c r="D3164">
        <v>81015</v>
      </c>
      <c r="E3164" t="s">
        <v>3051</v>
      </c>
      <c r="F3164" t="s">
        <v>2295</v>
      </c>
      <c r="G3164" t="str">
        <f>VLOOKUP(A3164,GIS!A:B,2,0)</f>
        <v>白山１－①</v>
      </c>
      <c r="H3164" t="s">
        <v>1932</v>
      </c>
      <c r="I3164" t="s">
        <v>2632</v>
      </c>
      <c r="J3164" s="66">
        <v>280</v>
      </c>
      <c r="K3164" s="66">
        <v>280</v>
      </c>
      <c r="L3164" s="66">
        <v>280</v>
      </c>
      <c r="M3164" s="66">
        <v>280</v>
      </c>
      <c r="N3164" s="66">
        <f>VLOOKUP(A3164,GIS!A:C,3,0)</f>
        <v>280</v>
      </c>
      <c r="O3164" s="66" t="str">
        <f t="shared" si="622"/>
        <v/>
      </c>
      <c r="P3164" s="66" t="str">
        <f t="shared" si="620"/>
        <v/>
      </c>
      <c r="Q3164" s="66">
        <f t="shared" si="623"/>
        <v>280</v>
      </c>
      <c r="R3164" s="66">
        <f t="shared" si="624"/>
        <v>280</v>
      </c>
      <c r="S3164" s="66">
        <f>Q3164-U3164-SUMIFS(条件付き不可!X:X,条件付き不可!E:E,D3164)</f>
        <v>280</v>
      </c>
      <c r="T3164" s="66">
        <f t="shared" si="621"/>
        <v>280</v>
      </c>
      <c r="U3164" s="66">
        <f>IF(COUNTIFS(条件付き不可!$E:$E,$D3164,条件付き不可!$C:$C,条件付き不可!$V$3)&gt;0,Q3164,SUMIFS(条件付き不可!$L:$L,条件付き不可!$E:$E,$D3164,条件付き不可!$C:$C,U$1))</f>
        <v>0</v>
      </c>
      <c r="V3164" s="66">
        <f>IF(COUNTIFS(条件付き不可!$E:$E,$D3164,条件付き不可!$C:$C,条件付き不可!$V$5)&gt;0,Q3164,IFERROR(VLOOKUP(D3164,条件付き不可!E:Y,21,0),0))</f>
        <v>0</v>
      </c>
    </row>
    <row r="3165" spans="1:22">
      <c r="A3165" s="53" t="str">
        <f t="shared" si="625"/>
        <v>081016</v>
      </c>
      <c r="B3165" s="53">
        <v>44</v>
      </c>
      <c r="C3165">
        <v>3164</v>
      </c>
      <c r="D3165">
        <v>81016</v>
      </c>
      <c r="E3165" t="s">
        <v>3051</v>
      </c>
      <c r="F3165" t="s">
        <v>2295</v>
      </c>
      <c r="G3165" t="str">
        <f>VLOOKUP(A3165,GIS!A:B,2,0)</f>
        <v>白山１－②</v>
      </c>
      <c r="H3165" t="s">
        <v>1932</v>
      </c>
      <c r="I3165" t="s">
        <v>2632</v>
      </c>
      <c r="J3165" s="66">
        <v>485</v>
      </c>
      <c r="K3165" s="66">
        <v>485</v>
      </c>
      <c r="L3165" s="66">
        <v>485</v>
      </c>
      <c r="M3165" s="66">
        <v>485</v>
      </c>
      <c r="N3165" s="66">
        <f>VLOOKUP(A3165,GIS!A:C,3,0)</f>
        <v>485</v>
      </c>
      <c r="O3165" s="66" t="str">
        <f t="shared" si="622"/>
        <v/>
      </c>
      <c r="P3165" s="66" t="str">
        <f t="shared" si="620"/>
        <v/>
      </c>
      <c r="Q3165" s="66">
        <f t="shared" si="623"/>
        <v>485</v>
      </c>
      <c r="R3165" s="66">
        <f t="shared" si="624"/>
        <v>485</v>
      </c>
      <c r="S3165" s="66">
        <f>Q3165-U3165-SUMIFS(条件付き不可!X:X,条件付き不可!E:E,D3165)</f>
        <v>485</v>
      </c>
      <c r="T3165" s="66">
        <f t="shared" si="621"/>
        <v>485</v>
      </c>
      <c r="U3165" s="66">
        <f>IF(COUNTIFS(条件付き不可!$E:$E,$D3165,条件付き不可!$C:$C,条件付き不可!$V$3)&gt;0,Q3165,SUMIFS(条件付き不可!$L:$L,条件付き不可!$E:$E,$D3165,条件付き不可!$C:$C,U$1))</f>
        <v>0</v>
      </c>
      <c r="V3165" s="66">
        <f>IF(COUNTIFS(条件付き不可!$E:$E,$D3165,条件付き不可!$C:$C,条件付き不可!$V$5)&gt;0,Q3165,IFERROR(VLOOKUP(D3165,条件付き不可!E:Y,21,0),0))</f>
        <v>0</v>
      </c>
    </row>
    <row r="3166" spans="1:22">
      <c r="A3166" s="53" t="str">
        <f t="shared" si="625"/>
        <v>081018</v>
      </c>
      <c r="B3166" s="53">
        <v>44</v>
      </c>
      <c r="C3166">
        <v>3165</v>
      </c>
      <c r="D3166">
        <v>81018</v>
      </c>
      <c r="E3166" t="s">
        <v>3051</v>
      </c>
      <c r="F3166" t="s">
        <v>2295</v>
      </c>
      <c r="G3166" t="str">
        <f>VLOOKUP(A3166,GIS!A:B,2,0)</f>
        <v>白山３</v>
      </c>
      <c r="H3166" t="s">
        <v>1932</v>
      </c>
      <c r="I3166" t="s">
        <v>2632</v>
      </c>
      <c r="J3166" s="66">
        <v>425</v>
      </c>
      <c r="K3166" s="66">
        <v>425</v>
      </c>
      <c r="L3166" s="66">
        <v>425</v>
      </c>
      <c r="M3166" s="66">
        <v>425</v>
      </c>
      <c r="N3166" s="66">
        <f>VLOOKUP(A3166,GIS!A:C,3,0)</f>
        <v>425</v>
      </c>
      <c r="O3166" s="66" t="str">
        <f t="shared" si="622"/>
        <v/>
      </c>
      <c r="P3166" s="66" t="str">
        <f t="shared" si="620"/>
        <v/>
      </c>
      <c r="Q3166" s="66">
        <f t="shared" si="623"/>
        <v>425</v>
      </c>
      <c r="R3166" s="66">
        <f t="shared" si="624"/>
        <v>425</v>
      </c>
      <c r="S3166" s="66">
        <f>Q3166-U3166-SUMIFS(条件付き不可!X:X,条件付き不可!E:E,D3166)</f>
        <v>425</v>
      </c>
      <c r="T3166" s="66">
        <f t="shared" si="621"/>
        <v>425</v>
      </c>
      <c r="U3166" s="66">
        <f>IF(COUNTIFS(条件付き不可!$E:$E,$D3166,条件付き不可!$C:$C,条件付き不可!$V$3)&gt;0,Q3166,SUMIFS(条件付き不可!$L:$L,条件付き不可!$E:$E,$D3166,条件付き不可!$C:$C,U$1))</f>
        <v>0</v>
      </c>
      <c r="V3166" s="66">
        <f>IF(COUNTIFS(条件付き不可!$E:$E,$D3166,条件付き不可!$C:$C,条件付き不可!$V$5)&gt;0,Q3166,IFERROR(VLOOKUP(D3166,条件付き不可!E:Y,21,0),0))</f>
        <v>0</v>
      </c>
    </row>
    <row r="3167" spans="1:22">
      <c r="A3167" s="53" t="str">
        <f t="shared" si="625"/>
        <v>081019</v>
      </c>
      <c r="B3167" s="53">
        <v>44</v>
      </c>
      <c r="C3167">
        <v>3166</v>
      </c>
      <c r="D3167">
        <v>81019</v>
      </c>
      <c r="E3167" t="s">
        <v>3051</v>
      </c>
      <c r="F3167" t="s">
        <v>2295</v>
      </c>
      <c r="G3167" t="str">
        <f>VLOOKUP(A3167,GIS!A:B,2,0)</f>
        <v>緑１</v>
      </c>
      <c r="H3167" t="s">
        <v>1932</v>
      </c>
      <c r="I3167" t="s">
        <v>2632</v>
      </c>
      <c r="J3167" s="66">
        <v>405</v>
      </c>
      <c r="K3167" s="66">
        <v>292</v>
      </c>
      <c r="L3167" s="66">
        <v>292</v>
      </c>
      <c r="M3167" s="66">
        <v>405</v>
      </c>
      <c r="N3167" s="66">
        <f>VLOOKUP(A3167,GIS!A:C,3,0)</f>
        <v>405</v>
      </c>
      <c r="O3167" s="66" t="str">
        <f t="shared" si="622"/>
        <v/>
      </c>
      <c r="P3167" s="66" t="str">
        <f t="shared" si="620"/>
        <v>✕</v>
      </c>
      <c r="Q3167" s="66">
        <f t="shared" si="623"/>
        <v>405</v>
      </c>
      <c r="R3167" s="66">
        <f t="shared" si="624"/>
        <v>292</v>
      </c>
      <c r="S3167" s="66">
        <f>Q3167-U3167-SUMIFS(条件付き不可!X:X,条件付き不可!E:E,D3167)</f>
        <v>292</v>
      </c>
      <c r="T3167" s="66">
        <f t="shared" si="621"/>
        <v>405</v>
      </c>
      <c r="U3167" s="66">
        <f>IF(COUNTIFS(条件付き不可!$E:$E,$D3167,条件付き不可!$C:$C,条件付き不可!$V$3)&gt;0,Q3167,SUMIFS(条件付き不可!$L:$L,条件付き不可!$E:$E,$D3167,条件付き不可!$C:$C,U$1))</f>
        <v>113</v>
      </c>
      <c r="V3167" s="66">
        <f>IF(COUNTIFS(条件付き不可!$E:$E,$D3167,条件付き不可!$C:$C,条件付き不可!$V$5)&gt;0,Q3167,IFERROR(VLOOKUP(D3167,条件付き不可!E:Y,21,0),0))</f>
        <v>0</v>
      </c>
    </row>
    <row r="3168" spans="1:22">
      <c r="A3168" s="53" t="str">
        <f t="shared" si="625"/>
        <v>081069</v>
      </c>
      <c r="B3168" s="53">
        <v>44</v>
      </c>
      <c r="C3168">
        <v>3167</v>
      </c>
      <c r="D3168">
        <v>81069</v>
      </c>
      <c r="E3168" t="s">
        <v>3051</v>
      </c>
      <c r="F3168" t="s">
        <v>2295</v>
      </c>
      <c r="G3168" t="str">
        <f>VLOOKUP(A3168,GIS!A:B,2,0)</f>
        <v>寿１-①</v>
      </c>
      <c r="H3168" t="s">
        <v>1932</v>
      </c>
      <c r="I3168" t="s">
        <v>2632</v>
      </c>
      <c r="J3168" s="66">
        <v>470</v>
      </c>
      <c r="K3168" s="66">
        <v>470</v>
      </c>
      <c r="L3168" s="66">
        <v>470</v>
      </c>
      <c r="M3168" s="66">
        <v>470</v>
      </c>
      <c r="N3168" s="66">
        <f>VLOOKUP(A3168,GIS!A:C,3,0)</f>
        <v>470</v>
      </c>
      <c r="O3168" s="66" t="str">
        <f t="shared" si="622"/>
        <v/>
      </c>
      <c r="P3168" s="66" t="str">
        <f t="shared" si="620"/>
        <v/>
      </c>
      <c r="Q3168" s="66">
        <f t="shared" si="623"/>
        <v>470</v>
      </c>
      <c r="R3168" s="66">
        <f t="shared" si="624"/>
        <v>470</v>
      </c>
      <c r="S3168" s="66">
        <f>Q3168-U3168-SUMIFS(条件付き不可!X:X,条件付き不可!E:E,D3168)</f>
        <v>470</v>
      </c>
      <c r="T3168" s="66">
        <f t="shared" si="621"/>
        <v>470</v>
      </c>
      <c r="U3168" s="66">
        <f>IF(COUNTIFS(条件付き不可!$E:$E,$D3168,条件付き不可!$C:$C,条件付き不可!$V$3)&gt;0,Q3168,SUMIFS(条件付き不可!$L:$L,条件付き不可!$E:$E,$D3168,条件付き不可!$C:$C,U$1))</f>
        <v>0</v>
      </c>
      <c r="V3168" s="66">
        <f>IF(COUNTIFS(条件付き不可!$E:$E,$D3168,条件付き不可!$C:$C,条件付き不可!$V$5)&gt;0,Q3168,IFERROR(VLOOKUP(D3168,条件付き不可!E:Y,21,0),0))</f>
        <v>0</v>
      </c>
    </row>
    <row r="3169" spans="1:22">
      <c r="A3169" s="53" t="str">
        <f t="shared" si="625"/>
        <v>081070</v>
      </c>
      <c r="B3169" s="53">
        <v>44</v>
      </c>
      <c r="C3169">
        <v>3168</v>
      </c>
      <c r="D3169">
        <v>81070</v>
      </c>
      <c r="E3169" t="s">
        <v>3051</v>
      </c>
      <c r="F3169" t="s">
        <v>2295</v>
      </c>
      <c r="G3169" t="str">
        <f>VLOOKUP(A3169,GIS!A:B,2,0)</f>
        <v>寿１-②</v>
      </c>
      <c r="H3169" t="s">
        <v>1932</v>
      </c>
      <c r="I3169" t="s">
        <v>2632</v>
      </c>
      <c r="J3169" s="66">
        <v>420</v>
      </c>
      <c r="K3169" s="66">
        <v>420</v>
      </c>
      <c r="L3169" s="66">
        <v>420</v>
      </c>
      <c r="M3169" s="66">
        <v>420</v>
      </c>
      <c r="N3169" s="66">
        <f>VLOOKUP(A3169,GIS!A:C,3,0)</f>
        <v>420</v>
      </c>
      <c r="O3169" s="66" t="str">
        <f t="shared" si="622"/>
        <v/>
      </c>
      <c r="P3169" s="66" t="str">
        <f t="shared" si="620"/>
        <v/>
      </c>
      <c r="Q3169" s="66">
        <f t="shared" si="623"/>
        <v>420</v>
      </c>
      <c r="R3169" s="66">
        <f t="shared" si="624"/>
        <v>420</v>
      </c>
      <c r="S3169" s="66">
        <f>Q3169-U3169-SUMIFS(条件付き不可!X:X,条件付き不可!E:E,D3169)</f>
        <v>420</v>
      </c>
      <c r="T3169" s="66">
        <f t="shared" si="621"/>
        <v>420</v>
      </c>
      <c r="U3169" s="66">
        <f>IF(COUNTIFS(条件付き不可!$E:$E,$D3169,条件付き不可!$C:$C,条件付き不可!$V$3)&gt;0,Q3169,SUMIFS(条件付き不可!$L:$L,条件付き不可!$E:$E,$D3169,条件付き不可!$C:$C,U$1))</f>
        <v>0</v>
      </c>
      <c r="V3169" s="66">
        <f>IF(COUNTIFS(条件付き不可!$E:$E,$D3169,条件付き不可!$C:$C,条件付き不可!$V$5)&gt;0,Q3169,IFERROR(VLOOKUP(D3169,条件付き不可!E:Y,21,0),0))</f>
        <v>0</v>
      </c>
    </row>
    <row r="3170" spans="1:22">
      <c r="A3170" s="53" t="str">
        <f t="shared" si="625"/>
        <v>081065</v>
      </c>
      <c r="B3170" s="53">
        <v>44</v>
      </c>
      <c r="C3170">
        <v>3169</v>
      </c>
      <c r="D3170">
        <v>81065</v>
      </c>
      <c r="E3170" t="s">
        <v>3051</v>
      </c>
      <c r="F3170" t="s">
        <v>2304</v>
      </c>
      <c r="G3170" t="str">
        <f>VLOOKUP(A3170,GIS!A:B,2,0)</f>
        <v>湖北駅北口</v>
      </c>
      <c r="H3170" t="s">
        <v>1932</v>
      </c>
      <c r="I3170" t="s">
        <v>2632</v>
      </c>
      <c r="J3170" s="66">
        <v>400</v>
      </c>
      <c r="K3170" s="66">
        <v>400</v>
      </c>
      <c r="L3170" s="66">
        <v>400</v>
      </c>
      <c r="M3170" s="66">
        <v>400</v>
      </c>
      <c r="N3170" s="66">
        <f>VLOOKUP(A3170,GIS!A:C,3,0)</f>
        <v>400</v>
      </c>
      <c r="O3170" s="66" t="str">
        <f t="shared" si="622"/>
        <v/>
      </c>
      <c r="P3170" s="66" t="str">
        <f t="shared" si="620"/>
        <v/>
      </c>
      <c r="Q3170" s="66">
        <f t="shared" si="623"/>
        <v>400</v>
      </c>
      <c r="R3170" s="66">
        <f t="shared" si="624"/>
        <v>400</v>
      </c>
      <c r="S3170" s="66">
        <f>Q3170-U3170-SUMIFS(条件付き不可!X:X,条件付き不可!E:E,D3170)</f>
        <v>400</v>
      </c>
      <c r="T3170" s="66">
        <f t="shared" si="621"/>
        <v>400</v>
      </c>
      <c r="U3170" s="66">
        <f>IF(COUNTIFS(条件付き不可!$E:$E,$D3170,条件付き不可!$C:$C,条件付き不可!$V$3)&gt;0,Q3170,SUMIFS(条件付き不可!$L:$L,条件付き不可!$E:$E,$D3170,条件付き不可!$C:$C,U$1))</f>
        <v>0</v>
      </c>
      <c r="V3170" s="66">
        <f>IF(COUNTIFS(条件付き不可!$E:$E,$D3170,条件付き不可!$C:$C,条件付き不可!$V$5)&gt;0,Q3170,IFERROR(VLOOKUP(D3170,条件付き不可!E:Y,21,0),0))</f>
        <v>0</v>
      </c>
    </row>
    <row r="3171" spans="1:22">
      <c r="A3171" s="53" t="str">
        <f t="shared" si="625"/>
        <v>081066</v>
      </c>
      <c r="B3171" s="53">
        <v>44</v>
      </c>
      <c r="C3171">
        <v>3170</v>
      </c>
      <c r="D3171">
        <v>81066</v>
      </c>
      <c r="E3171" t="s">
        <v>3051</v>
      </c>
      <c r="F3171" t="s">
        <v>2304</v>
      </c>
      <c r="G3171" t="str">
        <f>VLOOKUP(A3171,GIS!A:B,2,0)</f>
        <v>中峠台①</v>
      </c>
      <c r="H3171" t="s">
        <v>1932</v>
      </c>
      <c r="I3171" t="s">
        <v>2632</v>
      </c>
      <c r="J3171" s="66">
        <v>560</v>
      </c>
      <c r="K3171" s="66">
        <v>560</v>
      </c>
      <c r="L3171" s="66">
        <v>560</v>
      </c>
      <c r="M3171" s="66">
        <v>560</v>
      </c>
      <c r="N3171" s="66">
        <f>VLOOKUP(A3171,GIS!A:C,3,0)</f>
        <v>560</v>
      </c>
      <c r="O3171" s="66" t="str">
        <f t="shared" si="622"/>
        <v/>
      </c>
      <c r="P3171" s="66" t="str">
        <f t="shared" si="620"/>
        <v/>
      </c>
      <c r="Q3171" s="66">
        <f t="shared" si="623"/>
        <v>560</v>
      </c>
      <c r="R3171" s="66">
        <f t="shared" si="624"/>
        <v>560</v>
      </c>
      <c r="S3171" s="66">
        <f>Q3171-U3171-SUMIFS(条件付き不可!X:X,条件付き不可!E:E,D3171)</f>
        <v>560</v>
      </c>
      <c r="T3171" s="66">
        <f t="shared" si="621"/>
        <v>560</v>
      </c>
      <c r="U3171" s="66">
        <f>IF(COUNTIFS(条件付き不可!$E:$E,$D3171,条件付き不可!$C:$C,条件付き不可!$V$3)&gt;0,Q3171,SUMIFS(条件付き不可!$L:$L,条件付き不可!$E:$E,$D3171,条件付き不可!$C:$C,U$1))</f>
        <v>0</v>
      </c>
      <c r="V3171" s="66">
        <f>IF(COUNTIFS(条件付き不可!$E:$E,$D3171,条件付き不可!$C:$C,条件付き不可!$V$5)&gt;0,Q3171,IFERROR(VLOOKUP(D3171,条件付き不可!E:Y,21,0),0))</f>
        <v>0</v>
      </c>
    </row>
    <row r="3172" spans="1:22">
      <c r="A3172" s="53" t="str">
        <f t="shared" si="625"/>
        <v>081067</v>
      </c>
      <c r="B3172" s="53">
        <v>44</v>
      </c>
      <c r="C3172">
        <v>3171</v>
      </c>
      <c r="D3172">
        <v>81067</v>
      </c>
      <c r="E3172" t="s">
        <v>3051</v>
      </c>
      <c r="F3172" t="s">
        <v>2304</v>
      </c>
      <c r="G3172" t="str">
        <f>VLOOKUP(A3172,GIS!A:B,2,0)</f>
        <v>中峠台②</v>
      </c>
      <c r="H3172" t="s">
        <v>1932</v>
      </c>
      <c r="I3172" t="s">
        <v>2632</v>
      </c>
      <c r="J3172" s="66">
        <v>470</v>
      </c>
      <c r="K3172" s="66">
        <v>470</v>
      </c>
      <c r="L3172" s="66">
        <v>470</v>
      </c>
      <c r="M3172" s="66">
        <v>470</v>
      </c>
      <c r="N3172" s="66">
        <f>VLOOKUP(A3172,GIS!A:C,3,0)</f>
        <v>470</v>
      </c>
      <c r="O3172" s="66" t="str">
        <f t="shared" si="622"/>
        <v/>
      </c>
      <c r="P3172" s="66" t="str">
        <f t="shared" si="620"/>
        <v/>
      </c>
      <c r="Q3172" s="66">
        <f t="shared" si="623"/>
        <v>470</v>
      </c>
      <c r="R3172" s="66">
        <f t="shared" si="624"/>
        <v>470</v>
      </c>
      <c r="S3172" s="66">
        <f>Q3172-U3172-SUMIFS(条件付き不可!X:X,条件付き不可!E:E,D3172)</f>
        <v>470</v>
      </c>
      <c r="T3172" s="66">
        <f t="shared" si="621"/>
        <v>470</v>
      </c>
      <c r="U3172" s="66">
        <f>IF(COUNTIFS(条件付き不可!$E:$E,$D3172,条件付き不可!$C:$C,条件付き不可!$V$3)&gt;0,Q3172,SUMIFS(条件付き不可!$L:$L,条件付き不可!$E:$E,$D3172,条件付き不可!$C:$C,U$1))</f>
        <v>0</v>
      </c>
      <c r="V3172" s="66">
        <f>IF(COUNTIFS(条件付き不可!$E:$E,$D3172,条件付き不可!$C:$C,条件付き不可!$V$5)&gt;0,Q3172,IFERROR(VLOOKUP(D3172,条件付き不可!E:Y,21,0),0))</f>
        <v>0</v>
      </c>
    </row>
    <row r="3173" spans="1:22">
      <c r="A3173" s="53" t="str">
        <f t="shared" si="625"/>
        <v>081068</v>
      </c>
      <c r="B3173" s="53">
        <v>44</v>
      </c>
      <c r="C3173">
        <v>3172</v>
      </c>
      <c r="D3173">
        <v>81068</v>
      </c>
      <c r="E3173" t="s">
        <v>3051</v>
      </c>
      <c r="F3173" t="s">
        <v>2304</v>
      </c>
      <c r="G3173" t="str">
        <f>VLOOKUP(A3173,GIS!A:B,2,0)</f>
        <v>中峠大和団地</v>
      </c>
      <c r="H3173" t="s">
        <v>1932</v>
      </c>
      <c r="I3173" t="s">
        <v>2632</v>
      </c>
      <c r="J3173" s="66">
        <v>320</v>
      </c>
      <c r="K3173" s="66">
        <v>320</v>
      </c>
      <c r="L3173" s="66">
        <v>320</v>
      </c>
      <c r="M3173" s="66">
        <v>320</v>
      </c>
      <c r="N3173" s="66">
        <f>VLOOKUP(A3173,GIS!A:C,3,0)</f>
        <v>320</v>
      </c>
      <c r="O3173" s="66" t="str">
        <f t="shared" si="622"/>
        <v/>
      </c>
      <c r="P3173" s="66" t="str">
        <f t="shared" si="620"/>
        <v/>
      </c>
      <c r="Q3173" s="66">
        <f t="shared" si="623"/>
        <v>320</v>
      </c>
      <c r="R3173" s="66">
        <f t="shared" si="624"/>
        <v>320</v>
      </c>
      <c r="S3173" s="66">
        <f>Q3173-U3173-SUMIFS(条件付き不可!X:X,条件付き不可!E:E,D3173)</f>
        <v>320</v>
      </c>
      <c r="T3173" s="66">
        <f t="shared" si="621"/>
        <v>320</v>
      </c>
      <c r="U3173" s="66">
        <f>IF(COUNTIFS(条件付き不可!$E:$E,$D3173,条件付き不可!$C:$C,条件付き不可!$V$3)&gt;0,Q3173,SUMIFS(条件付き不可!$L:$L,条件付き不可!$E:$E,$D3173,条件付き不可!$C:$C,U$1))</f>
        <v>0</v>
      </c>
      <c r="V3173" s="66">
        <f>IF(COUNTIFS(条件付き不可!$E:$E,$D3173,条件付き不可!$C:$C,条件付き不可!$V$5)&gt;0,Q3173,IFERROR(VLOOKUP(D3173,条件付き不可!E:Y,21,0),0))</f>
        <v>0</v>
      </c>
    </row>
    <row r="3174" spans="1:22">
      <c r="A3174" s="53" t="str">
        <f t="shared" si="625"/>
        <v>081020</v>
      </c>
      <c r="B3174" s="53">
        <v>44</v>
      </c>
      <c r="C3174">
        <v>3173</v>
      </c>
      <c r="D3174">
        <v>81020</v>
      </c>
      <c r="E3174" t="s">
        <v>3051</v>
      </c>
      <c r="F3174" t="s">
        <v>2309</v>
      </c>
      <c r="G3174" t="str">
        <f>VLOOKUP(A3174,GIS!A:B,2,0)</f>
        <v>湖北台１</v>
      </c>
      <c r="H3174" t="s">
        <v>1932</v>
      </c>
      <c r="I3174" t="s">
        <v>2632</v>
      </c>
      <c r="J3174" s="66">
        <v>345</v>
      </c>
      <c r="K3174" s="66">
        <v>345</v>
      </c>
      <c r="L3174" s="66">
        <v>345</v>
      </c>
      <c r="M3174" s="66">
        <v>345</v>
      </c>
      <c r="N3174" s="66">
        <f>VLOOKUP(A3174,GIS!A:C,3,0)</f>
        <v>345</v>
      </c>
      <c r="O3174" s="66" t="str">
        <f t="shared" si="622"/>
        <v/>
      </c>
      <c r="P3174" s="66" t="str">
        <f t="shared" si="620"/>
        <v/>
      </c>
      <c r="Q3174" s="66">
        <f t="shared" si="623"/>
        <v>345</v>
      </c>
      <c r="R3174" s="66">
        <f t="shared" si="624"/>
        <v>345</v>
      </c>
      <c r="S3174" s="66">
        <f>Q3174-U3174-SUMIFS(条件付き不可!X:X,条件付き不可!E:E,D3174)</f>
        <v>345</v>
      </c>
      <c r="T3174" s="66">
        <f t="shared" si="621"/>
        <v>345</v>
      </c>
      <c r="U3174" s="66">
        <f>IF(COUNTIFS(条件付き不可!$E:$E,$D3174,条件付き不可!$C:$C,条件付き不可!$V$3)&gt;0,Q3174,SUMIFS(条件付き不可!$L:$L,条件付き不可!$E:$E,$D3174,条件付き不可!$C:$C,U$1))</f>
        <v>0</v>
      </c>
      <c r="V3174" s="66">
        <f>IF(COUNTIFS(条件付き不可!$E:$E,$D3174,条件付き不可!$C:$C,条件付き不可!$V$5)&gt;0,Q3174,IFERROR(VLOOKUP(D3174,条件付き不可!E:Y,21,0),0))</f>
        <v>0</v>
      </c>
    </row>
    <row r="3175" spans="1:22">
      <c r="A3175" s="53" t="str">
        <f t="shared" si="625"/>
        <v>081021</v>
      </c>
      <c r="B3175" s="53">
        <v>44</v>
      </c>
      <c r="C3175">
        <v>3174</v>
      </c>
      <c r="D3175">
        <v>81021</v>
      </c>
      <c r="E3175" t="s">
        <v>3051</v>
      </c>
      <c r="F3175" t="s">
        <v>2309</v>
      </c>
      <c r="G3175" t="str">
        <f>VLOOKUP(A3175,GIS!A:B,2,0)</f>
        <v>湖北台２</v>
      </c>
      <c r="H3175" t="s">
        <v>1932</v>
      </c>
      <c r="I3175" t="s">
        <v>2632</v>
      </c>
      <c r="J3175" s="66">
        <v>390</v>
      </c>
      <c r="K3175" s="66">
        <v>390</v>
      </c>
      <c r="L3175" s="66">
        <v>390</v>
      </c>
      <c r="M3175" s="66">
        <v>390</v>
      </c>
      <c r="N3175" s="66">
        <f>VLOOKUP(A3175,GIS!A:C,3,0)</f>
        <v>390</v>
      </c>
      <c r="O3175" s="66" t="str">
        <f t="shared" si="622"/>
        <v/>
      </c>
      <c r="P3175" s="66" t="str">
        <f t="shared" si="620"/>
        <v/>
      </c>
      <c r="Q3175" s="66">
        <f t="shared" si="623"/>
        <v>390</v>
      </c>
      <c r="R3175" s="66">
        <f t="shared" si="624"/>
        <v>390</v>
      </c>
      <c r="S3175" s="66">
        <f>Q3175-U3175-SUMIFS(条件付き不可!X:X,条件付き不可!E:E,D3175)</f>
        <v>390</v>
      </c>
      <c r="T3175" s="66">
        <f t="shared" si="621"/>
        <v>390</v>
      </c>
      <c r="U3175" s="66">
        <f>IF(COUNTIFS(条件付き不可!$E:$E,$D3175,条件付き不可!$C:$C,条件付き不可!$V$3)&gt;0,Q3175,SUMIFS(条件付き不可!$L:$L,条件付き不可!$E:$E,$D3175,条件付き不可!$C:$C,U$1))</f>
        <v>0</v>
      </c>
      <c r="V3175" s="66">
        <f>IF(COUNTIFS(条件付き不可!$E:$E,$D3175,条件付き不可!$C:$C,条件付き不可!$V$5)&gt;0,Q3175,IFERROR(VLOOKUP(D3175,条件付き不可!E:Y,21,0),0))</f>
        <v>0</v>
      </c>
    </row>
    <row r="3176" spans="1:22">
      <c r="A3176" s="53" t="str">
        <f t="shared" si="625"/>
        <v>081022</v>
      </c>
      <c r="B3176" s="53">
        <v>44</v>
      </c>
      <c r="C3176">
        <v>3175</v>
      </c>
      <c r="D3176">
        <v>81022</v>
      </c>
      <c r="E3176" t="s">
        <v>3051</v>
      </c>
      <c r="F3176" t="s">
        <v>2309</v>
      </c>
      <c r="G3176" t="str">
        <f>VLOOKUP(A3176,GIS!A:B,2,0)</f>
        <v>湖北台３・４</v>
      </c>
      <c r="H3176" t="s">
        <v>1932</v>
      </c>
      <c r="I3176" t="s">
        <v>2632</v>
      </c>
      <c r="J3176" s="66">
        <v>520</v>
      </c>
      <c r="K3176" s="66">
        <v>520</v>
      </c>
      <c r="L3176" s="66">
        <v>520</v>
      </c>
      <c r="M3176" s="66">
        <v>520</v>
      </c>
      <c r="N3176" s="66">
        <f>VLOOKUP(A3176,GIS!A:C,3,0)</f>
        <v>520</v>
      </c>
      <c r="O3176" s="66" t="str">
        <f t="shared" si="622"/>
        <v/>
      </c>
      <c r="P3176" s="66" t="str">
        <f t="shared" si="620"/>
        <v/>
      </c>
      <c r="Q3176" s="66">
        <f t="shared" si="623"/>
        <v>520</v>
      </c>
      <c r="R3176" s="66">
        <f t="shared" si="624"/>
        <v>520</v>
      </c>
      <c r="S3176" s="66">
        <f>Q3176-U3176-SUMIFS(条件付き不可!X:X,条件付き不可!E:E,D3176)</f>
        <v>520</v>
      </c>
      <c r="T3176" s="66">
        <f t="shared" si="621"/>
        <v>520</v>
      </c>
      <c r="U3176" s="66">
        <f>IF(COUNTIFS(条件付き不可!$E:$E,$D3176,条件付き不可!$C:$C,条件付き不可!$V$3)&gt;0,Q3176,SUMIFS(条件付き不可!$L:$L,条件付き不可!$E:$E,$D3176,条件付き不可!$C:$C,U$1))</f>
        <v>0</v>
      </c>
      <c r="V3176" s="66">
        <f>IF(COUNTIFS(条件付き不可!$E:$E,$D3176,条件付き不可!$C:$C,条件付き不可!$V$5)&gt;0,Q3176,IFERROR(VLOOKUP(D3176,条件付き不可!E:Y,21,0),0))</f>
        <v>0</v>
      </c>
    </row>
    <row r="3177" spans="1:22">
      <c r="A3177" s="53" t="str">
        <f t="shared" si="625"/>
        <v>081023</v>
      </c>
      <c r="B3177" s="53">
        <v>44</v>
      </c>
      <c r="C3177">
        <v>3176</v>
      </c>
      <c r="D3177">
        <v>81023</v>
      </c>
      <c r="E3177" t="s">
        <v>3051</v>
      </c>
      <c r="F3177" t="s">
        <v>2309</v>
      </c>
      <c r="G3177" t="str">
        <f>VLOOKUP(A3177,GIS!A:B,2,0)</f>
        <v>湖北台４・５</v>
      </c>
      <c r="H3177" t="s">
        <v>1932</v>
      </c>
      <c r="I3177" t="s">
        <v>2632</v>
      </c>
      <c r="J3177" s="66">
        <v>510</v>
      </c>
      <c r="K3177" s="66">
        <v>510</v>
      </c>
      <c r="L3177" s="66">
        <v>510</v>
      </c>
      <c r="M3177" s="66">
        <v>510</v>
      </c>
      <c r="N3177" s="66">
        <f>VLOOKUP(A3177,GIS!A:C,3,0)</f>
        <v>510</v>
      </c>
      <c r="O3177" s="66" t="str">
        <f t="shared" si="622"/>
        <v/>
      </c>
      <c r="P3177" s="66" t="str">
        <f t="shared" si="620"/>
        <v/>
      </c>
      <c r="Q3177" s="66">
        <f t="shared" si="623"/>
        <v>510</v>
      </c>
      <c r="R3177" s="66">
        <f t="shared" si="624"/>
        <v>510</v>
      </c>
      <c r="S3177" s="66">
        <f>Q3177-U3177-SUMIFS(条件付き不可!X:X,条件付き不可!E:E,D3177)</f>
        <v>510</v>
      </c>
      <c r="T3177" s="66">
        <f t="shared" si="621"/>
        <v>510</v>
      </c>
      <c r="U3177" s="66">
        <f>IF(COUNTIFS(条件付き不可!$E:$E,$D3177,条件付き不可!$C:$C,条件付き不可!$V$3)&gt;0,Q3177,SUMIFS(条件付き不可!$L:$L,条件付き不可!$E:$E,$D3177,条件付き不可!$C:$C,U$1))</f>
        <v>0</v>
      </c>
      <c r="V3177" s="66">
        <f>IF(COUNTIFS(条件付き不可!$E:$E,$D3177,条件付き不可!$C:$C,条件付き不可!$V$5)&gt;0,Q3177,IFERROR(VLOOKUP(D3177,条件付き不可!E:Y,21,0),0))</f>
        <v>0</v>
      </c>
    </row>
    <row r="3178" spans="1:22">
      <c r="A3178" s="53" t="str">
        <f t="shared" si="625"/>
        <v>081024</v>
      </c>
      <c r="B3178" s="53">
        <v>44</v>
      </c>
      <c r="C3178">
        <v>3177</v>
      </c>
      <c r="D3178">
        <v>81024</v>
      </c>
      <c r="E3178" t="s">
        <v>3051</v>
      </c>
      <c r="F3178" t="s">
        <v>2309</v>
      </c>
      <c r="G3178" t="str">
        <f>VLOOKUP(A3178,GIS!A:B,2,0)</f>
        <v>湖北台６</v>
      </c>
      <c r="H3178" t="s">
        <v>1932</v>
      </c>
      <c r="I3178" t="s">
        <v>2632</v>
      </c>
      <c r="J3178" s="66">
        <v>395</v>
      </c>
      <c r="K3178" s="66">
        <v>395</v>
      </c>
      <c r="L3178" s="66">
        <v>395</v>
      </c>
      <c r="M3178" s="66">
        <v>395</v>
      </c>
      <c r="N3178" s="66">
        <f>VLOOKUP(A3178,GIS!A:C,3,0)</f>
        <v>395</v>
      </c>
      <c r="O3178" s="66" t="str">
        <f t="shared" si="622"/>
        <v/>
      </c>
      <c r="P3178" s="66" t="str">
        <f t="shared" si="620"/>
        <v/>
      </c>
      <c r="Q3178" s="66">
        <f t="shared" si="623"/>
        <v>395</v>
      </c>
      <c r="R3178" s="66">
        <f t="shared" si="624"/>
        <v>395</v>
      </c>
      <c r="S3178" s="66">
        <f>Q3178-U3178-SUMIFS(条件付き不可!X:X,条件付き不可!E:E,D3178)</f>
        <v>395</v>
      </c>
      <c r="T3178" s="66">
        <f t="shared" si="621"/>
        <v>395</v>
      </c>
      <c r="U3178" s="66">
        <f>IF(COUNTIFS(条件付き不可!$E:$E,$D3178,条件付き不可!$C:$C,条件付き不可!$V$3)&gt;0,Q3178,SUMIFS(条件付き不可!$L:$L,条件付き不可!$E:$E,$D3178,条件付き不可!$C:$C,U$1))</f>
        <v>0</v>
      </c>
      <c r="V3178" s="66">
        <f>IF(COUNTIFS(条件付き不可!$E:$E,$D3178,条件付き不可!$C:$C,条件付き不可!$V$5)&gt;0,Q3178,IFERROR(VLOOKUP(D3178,条件付き不可!E:Y,21,0),0))</f>
        <v>0</v>
      </c>
    </row>
    <row r="3179" spans="1:22">
      <c r="A3179" s="53" t="str">
        <f t="shared" si="625"/>
        <v>081025</v>
      </c>
      <c r="B3179" s="53">
        <v>44</v>
      </c>
      <c r="C3179">
        <v>3178</v>
      </c>
      <c r="D3179">
        <v>81025</v>
      </c>
      <c r="E3179" t="s">
        <v>3051</v>
      </c>
      <c r="F3179" t="s">
        <v>2309</v>
      </c>
      <c r="G3179" t="str">
        <f>VLOOKUP(A3179,GIS!A:B,2,0)</f>
        <v>湖北台７－①</v>
      </c>
      <c r="H3179" t="s">
        <v>1932</v>
      </c>
      <c r="I3179" t="s">
        <v>2632</v>
      </c>
      <c r="J3179" s="66">
        <v>890</v>
      </c>
      <c r="K3179" s="66">
        <v>890</v>
      </c>
      <c r="L3179" s="66">
        <v>890</v>
      </c>
      <c r="M3179" s="66">
        <v>890</v>
      </c>
      <c r="N3179" s="66">
        <f>VLOOKUP(A3179,GIS!A:C,3,0)</f>
        <v>890</v>
      </c>
      <c r="O3179" s="66" t="str">
        <f t="shared" si="622"/>
        <v/>
      </c>
      <c r="P3179" s="66" t="str">
        <f t="shared" si="620"/>
        <v/>
      </c>
      <c r="Q3179" s="66">
        <f t="shared" si="623"/>
        <v>890</v>
      </c>
      <c r="R3179" s="66">
        <f t="shared" si="624"/>
        <v>890</v>
      </c>
      <c r="S3179" s="66">
        <f>Q3179-U3179-SUMIFS(条件付き不可!X:X,条件付き不可!E:E,D3179)</f>
        <v>890</v>
      </c>
      <c r="T3179" s="66">
        <f t="shared" si="621"/>
        <v>890</v>
      </c>
      <c r="U3179" s="66">
        <f>IF(COUNTIFS(条件付き不可!$E:$E,$D3179,条件付き不可!$C:$C,条件付き不可!$V$3)&gt;0,Q3179,SUMIFS(条件付き不可!$L:$L,条件付き不可!$E:$E,$D3179,条件付き不可!$C:$C,U$1))</f>
        <v>0</v>
      </c>
      <c r="V3179" s="66">
        <f>IF(COUNTIFS(条件付き不可!$E:$E,$D3179,条件付き不可!$C:$C,条件付き不可!$V$5)&gt;0,Q3179,IFERROR(VLOOKUP(D3179,条件付き不可!E:Y,21,0),0))</f>
        <v>0</v>
      </c>
    </row>
    <row r="3180" spans="1:22">
      <c r="A3180" s="53" t="str">
        <f t="shared" si="625"/>
        <v>081026</v>
      </c>
      <c r="B3180" s="53">
        <v>44</v>
      </c>
      <c r="C3180">
        <v>3179</v>
      </c>
      <c r="D3180">
        <v>81026</v>
      </c>
      <c r="E3180" t="s">
        <v>3051</v>
      </c>
      <c r="F3180" t="s">
        <v>2309</v>
      </c>
      <c r="G3180" t="str">
        <f>VLOOKUP(A3180,GIS!A:B,2,0)</f>
        <v>湖北台７－②</v>
      </c>
      <c r="H3180" t="s">
        <v>1932</v>
      </c>
      <c r="I3180" t="s">
        <v>2632</v>
      </c>
      <c r="J3180" s="66">
        <v>1095</v>
      </c>
      <c r="K3180" s="66">
        <v>1095</v>
      </c>
      <c r="L3180" s="66">
        <v>1095</v>
      </c>
      <c r="M3180" s="66">
        <v>1095</v>
      </c>
      <c r="N3180" s="66">
        <f>VLOOKUP(A3180,GIS!A:C,3,0)</f>
        <v>1095</v>
      </c>
      <c r="O3180" s="66" t="str">
        <f t="shared" si="622"/>
        <v/>
      </c>
      <c r="P3180" s="66" t="str">
        <f t="shared" si="620"/>
        <v/>
      </c>
      <c r="Q3180" s="66">
        <f t="shared" si="623"/>
        <v>1095</v>
      </c>
      <c r="R3180" s="66">
        <f t="shared" si="624"/>
        <v>1095</v>
      </c>
      <c r="S3180" s="66">
        <f>Q3180-U3180-SUMIFS(条件付き不可!X:X,条件付き不可!E:E,D3180)</f>
        <v>1095</v>
      </c>
      <c r="T3180" s="66">
        <f t="shared" si="621"/>
        <v>1095</v>
      </c>
      <c r="U3180" s="66">
        <f>IF(COUNTIFS(条件付き不可!$E:$E,$D3180,条件付き不可!$C:$C,条件付き不可!$V$3)&gt;0,Q3180,SUMIFS(条件付き不可!$L:$L,条件付き不可!$E:$E,$D3180,条件付き不可!$C:$C,U$1))</f>
        <v>0</v>
      </c>
      <c r="V3180" s="66">
        <f>IF(COUNTIFS(条件付き不可!$E:$E,$D3180,条件付き不可!$C:$C,条件付き不可!$V$5)&gt;0,Q3180,IFERROR(VLOOKUP(D3180,条件付き不可!E:Y,21,0),0))</f>
        <v>0</v>
      </c>
    </row>
    <row r="3181" spans="1:22">
      <c r="A3181" s="53" t="str">
        <f t="shared" si="625"/>
        <v>081027</v>
      </c>
      <c r="B3181" s="53">
        <v>44</v>
      </c>
      <c r="C3181">
        <v>3180</v>
      </c>
      <c r="D3181">
        <v>81027</v>
      </c>
      <c r="E3181" t="s">
        <v>3051</v>
      </c>
      <c r="F3181" t="s">
        <v>2309</v>
      </c>
      <c r="G3181" t="str">
        <f>VLOOKUP(A3181,GIS!A:B,2,0)</f>
        <v>湖北台８</v>
      </c>
      <c r="H3181" t="s">
        <v>1932</v>
      </c>
      <c r="I3181" t="s">
        <v>2632</v>
      </c>
      <c r="J3181" s="66">
        <v>420</v>
      </c>
      <c r="K3181" s="66">
        <v>420</v>
      </c>
      <c r="L3181" s="66">
        <v>420</v>
      </c>
      <c r="M3181" s="66">
        <v>420</v>
      </c>
      <c r="N3181" s="66">
        <f>VLOOKUP(A3181,GIS!A:C,3,0)</f>
        <v>420</v>
      </c>
      <c r="O3181" s="66" t="str">
        <f t="shared" si="622"/>
        <v/>
      </c>
      <c r="P3181" s="66" t="str">
        <f t="shared" si="620"/>
        <v/>
      </c>
      <c r="Q3181" s="66">
        <f t="shared" si="623"/>
        <v>420</v>
      </c>
      <c r="R3181" s="66">
        <f t="shared" si="624"/>
        <v>420</v>
      </c>
      <c r="S3181" s="66">
        <f>Q3181-U3181-SUMIFS(条件付き不可!X:X,条件付き不可!E:E,D3181)</f>
        <v>420</v>
      </c>
      <c r="T3181" s="66">
        <f t="shared" si="621"/>
        <v>420</v>
      </c>
      <c r="U3181" s="66">
        <f>IF(COUNTIFS(条件付き不可!$E:$E,$D3181,条件付き不可!$C:$C,条件付き不可!$V$3)&gt;0,Q3181,SUMIFS(条件付き不可!$L:$L,条件付き不可!$E:$E,$D3181,条件付き不可!$C:$C,U$1))</f>
        <v>0</v>
      </c>
      <c r="V3181" s="66">
        <f>IF(COUNTIFS(条件付き不可!$E:$E,$D3181,条件付き不可!$C:$C,条件付き不可!$V$5)&gt;0,Q3181,IFERROR(VLOOKUP(D3181,条件付き不可!E:Y,21,0),0))</f>
        <v>0</v>
      </c>
    </row>
    <row r="3182" spans="1:22">
      <c r="A3182" s="53" t="str">
        <f t="shared" si="625"/>
        <v>081028</v>
      </c>
      <c r="B3182" s="53">
        <v>44</v>
      </c>
      <c r="C3182">
        <v>3181</v>
      </c>
      <c r="D3182">
        <v>81028</v>
      </c>
      <c r="E3182" t="s">
        <v>3051</v>
      </c>
      <c r="F3182" t="s">
        <v>2309</v>
      </c>
      <c r="G3182" t="str">
        <f>VLOOKUP(A3182,GIS!A:B,2,0)</f>
        <v>湖北台９</v>
      </c>
      <c r="H3182" t="s">
        <v>1932</v>
      </c>
      <c r="I3182" t="s">
        <v>2632</v>
      </c>
      <c r="J3182" s="66">
        <v>350</v>
      </c>
      <c r="K3182" s="66">
        <v>350</v>
      </c>
      <c r="L3182" s="66">
        <v>350</v>
      </c>
      <c r="M3182" s="66">
        <v>350</v>
      </c>
      <c r="N3182" s="66">
        <f>VLOOKUP(A3182,GIS!A:C,3,0)</f>
        <v>350</v>
      </c>
      <c r="O3182" s="66" t="str">
        <f t="shared" si="622"/>
        <v/>
      </c>
      <c r="P3182" s="66" t="str">
        <f t="shared" si="620"/>
        <v/>
      </c>
      <c r="Q3182" s="66">
        <f t="shared" si="623"/>
        <v>350</v>
      </c>
      <c r="R3182" s="66">
        <f t="shared" si="624"/>
        <v>350</v>
      </c>
      <c r="S3182" s="66">
        <f>Q3182-U3182-SUMIFS(条件付き不可!X:X,条件付き不可!E:E,D3182)</f>
        <v>350</v>
      </c>
      <c r="T3182" s="66">
        <f t="shared" si="621"/>
        <v>350</v>
      </c>
      <c r="U3182" s="66">
        <f>IF(COUNTIFS(条件付き不可!$E:$E,$D3182,条件付き不可!$C:$C,条件付き不可!$V$3)&gt;0,Q3182,SUMIFS(条件付き不可!$L:$L,条件付き不可!$E:$E,$D3182,条件付き不可!$C:$C,U$1))</f>
        <v>0</v>
      </c>
      <c r="V3182" s="66">
        <f>IF(COUNTIFS(条件付き不可!$E:$E,$D3182,条件付き不可!$C:$C,条件付き不可!$V$5)&gt;0,Q3182,IFERROR(VLOOKUP(D3182,条件付き不可!E:Y,21,0),0))</f>
        <v>0</v>
      </c>
    </row>
    <row r="3183" spans="1:22">
      <c r="A3183" s="53" t="str">
        <f t="shared" si="625"/>
        <v>081029</v>
      </c>
      <c r="B3183" s="53">
        <v>44</v>
      </c>
      <c r="C3183">
        <v>3182</v>
      </c>
      <c r="D3183">
        <v>81029</v>
      </c>
      <c r="E3183" t="s">
        <v>3051</v>
      </c>
      <c r="F3183" t="s">
        <v>2309</v>
      </c>
      <c r="G3183" t="str">
        <f>VLOOKUP(A3183,GIS!A:B,2,0)</f>
        <v>湖北台１０</v>
      </c>
      <c r="H3183" t="s">
        <v>1932</v>
      </c>
      <c r="I3183" t="s">
        <v>2632</v>
      </c>
      <c r="J3183" s="66">
        <v>470</v>
      </c>
      <c r="K3183" s="66">
        <v>470</v>
      </c>
      <c r="L3183" s="66">
        <v>470</v>
      </c>
      <c r="M3183" s="66">
        <v>470</v>
      </c>
      <c r="N3183" s="66">
        <f>VLOOKUP(A3183,GIS!A:C,3,0)</f>
        <v>470</v>
      </c>
      <c r="O3183" s="66" t="str">
        <f t="shared" si="622"/>
        <v/>
      </c>
      <c r="P3183" s="66" t="str">
        <f t="shared" si="620"/>
        <v/>
      </c>
      <c r="Q3183" s="66">
        <f t="shared" si="623"/>
        <v>470</v>
      </c>
      <c r="R3183" s="66">
        <f t="shared" si="624"/>
        <v>470</v>
      </c>
      <c r="S3183" s="66">
        <f>Q3183-U3183-SUMIFS(条件付き不可!X:X,条件付き不可!E:E,D3183)</f>
        <v>470</v>
      </c>
      <c r="T3183" s="66">
        <f t="shared" si="621"/>
        <v>470</v>
      </c>
      <c r="U3183" s="66">
        <f>IF(COUNTIFS(条件付き不可!$E:$E,$D3183,条件付き不可!$C:$C,条件付き不可!$V$3)&gt;0,Q3183,SUMIFS(条件付き不可!$L:$L,条件付き不可!$E:$E,$D3183,条件付き不可!$C:$C,U$1))</f>
        <v>0</v>
      </c>
      <c r="V3183" s="66">
        <f>IF(COUNTIFS(条件付き不可!$E:$E,$D3183,条件付き不可!$C:$C,条件付き不可!$V$5)&gt;0,Q3183,IFERROR(VLOOKUP(D3183,条件付き不可!E:Y,21,0),0))</f>
        <v>0</v>
      </c>
    </row>
    <row r="3184" spans="1:22">
      <c r="A3184" s="53" t="str">
        <f t="shared" si="625"/>
        <v>081071</v>
      </c>
      <c r="B3184" s="53">
        <v>44</v>
      </c>
      <c r="C3184">
        <v>3183</v>
      </c>
      <c r="D3184">
        <v>81071</v>
      </c>
      <c r="E3184" t="s">
        <v>3051</v>
      </c>
      <c r="F3184" t="s">
        <v>2320</v>
      </c>
      <c r="G3184" t="str">
        <f>VLOOKUP(A3184,GIS!A:B,2,0)</f>
        <v>並木５</v>
      </c>
      <c r="H3184" t="s">
        <v>1932</v>
      </c>
      <c r="I3184" t="s">
        <v>2632</v>
      </c>
      <c r="J3184" s="66">
        <v>400</v>
      </c>
      <c r="K3184" s="66">
        <v>315</v>
      </c>
      <c r="L3184" s="66">
        <v>315</v>
      </c>
      <c r="M3184" s="66">
        <v>400</v>
      </c>
      <c r="N3184" s="66">
        <f>VLOOKUP(A3184,GIS!A:C,3,0)</f>
        <v>400</v>
      </c>
      <c r="O3184" s="66" t="str">
        <f t="shared" si="622"/>
        <v/>
      </c>
      <c r="P3184" s="66" t="str">
        <f t="shared" si="620"/>
        <v>✕</v>
      </c>
      <c r="Q3184" s="66">
        <f t="shared" si="623"/>
        <v>400</v>
      </c>
      <c r="R3184" s="66">
        <f t="shared" si="624"/>
        <v>315</v>
      </c>
      <c r="S3184" s="66">
        <f>Q3184-U3184-SUMIFS(条件付き不可!X:X,条件付き不可!E:E,D3184)</f>
        <v>315</v>
      </c>
      <c r="T3184" s="66">
        <f t="shared" si="621"/>
        <v>400</v>
      </c>
      <c r="U3184" s="66">
        <f>IF(COUNTIFS(条件付き不可!$E:$E,$D3184,条件付き不可!$C:$C,条件付き不可!$V$3)&gt;0,Q3184,SUMIFS(条件付き不可!$L:$L,条件付き不可!$E:$E,$D3184,条件付き不可!$C:$C,U$1))</f>
        <v>85</v>
      </c>
      <c r="V3184" s="66">
        <f>IF(COUNTIFS(条件付き不可!$E:$E,$D3184,条件付き不可!$C:$C,条件付き不可!$V$5)&gt;0,Q3184,IFERROR(VLOOKUP(D3184,条件付き不可!E:Y,21,0),0))</f>
        <v>0</v>
      </c>
    </row>
    <row r="3185" spans="1:22">
      <c r="A3185" s="53" t="str">
        <f t="shared" si="625"/>
        <v>081072</v>
      </c>
      <c r="B3185" s="53">
        <v>44</v>
      </c>
      <c r="C3185">
        <v>3184</v>
      </c>
      <c r="D3185">
        <v>81072</v>
      </c>
      <c r="E3185" t="s">
        <v>3051</v>
      </c>
      <c r="F3185" t="s">
        <v>2320</v>
      </c>
      <c r="G3185" t="str">
        <f>VLOOKUP(A3185,GIS!A:B,2,0)</f>
        <v>並木６</v>
      </c>
      <c r="H3185" t="s">
        <v>1932</v>
      </c>
      <c r="I3185" t="s">
        <v>2632</v>
      </c>
      <c r="J3185" s="66">
        <v>400</v>
      </c>
      <c r="K3185" s="66">
        <v>400</v>
      </c>
      <c r="L3185" s="66">
        <v>400</v>
      </c>
      <c r="M3185" s="66">
        <v>400</v>
      </c>
      <c r="N3185" s="66">
        <f>VLOOKUP(A3185,GIS!A:C,3,0)</f>
        <v>400</v>
      </c>
      <c r="O3185" s="66" t="str">
        <f t="shared" si="622"/>
        <v/>
      </c>
      <c r="P3185" s="66" t="str">
        <f t="shared" si="620"/>
        <v/>
      </c>
      <c r="Q3185" s="66">
        <f t="shared" si="623"/>
        <v>400</v>
      </c>
      <c r="R3185" s="66">
        <f t="shared" si="624"/>
        <v>400</v>
      </c>
      <c r="S3185" s="66">
        <f>Q3185-U3185-SUMIFS(条件付き不可!X:X,条件付き不可!E:E,D3185)</f>
        <v>400</v>
      </c>
      <c r="T3185" s="66">
        <f t="shared" si="621"/>
        <v>400</v>
      </c>
      <c r="U3185" s="66">
        <f>IF(COUNTIFS(条件付き不可!$E:$E,$D3185,条件付き不可!$C:$C,条件付き不可!$V$3)&gt;0,Q3185,SUMIFS(条件付き不可!$L:$L,条件付き不可!$E:$E,$D3185,条件付き不可!$C:$C,U$1))</f>
        <v>0</v>
      </c>
      <c r="V3185" s="66">
        <f>IF(COUNTIFS(条件付き不可!$E:$E,$D3185,条件付き不可!$C:$C,条件付き不可!$V$5)&gt;0,Q3185,IFERROR(VLOOKUP(D3185,条件付き不可!E:Y,21,0),0))</f>
        <v>0</v>
      </c>
    </row>
    <row r="3186" spans="1:22">
      <c r="A3186" s="53" t="str">
        <f t="shared" si="625"/>
        <v>081030</v>
      </c>
      <c r="B3186" s="53">
        <v>44</v>
      </c>
      <c r="C3186">
        <v>3185</v>
      </c>
      <c r="D3186">
        <v>81030</v>
      </c>
      <c r="E3186" t="s">
        <v>3051</v>
      </c>
      <c r="F3186" t="s">
        <v>2320</v>
      </c>
      <c r="G3186" t="str">
        <f>VLOOKUP(A3186,GIS!A:B,2,0)</f>
        <v>並木7</v>
      </c>
      <c r="H3186" t="s">
        <v>1932</v>
      </c>
      <c r="I3186" t="s">
        <v>2632</v>
      </c>
      <c r="J3186" s="66">
        <v>350</v>
      </c>
      <c r="K3186" s="66">
        <v>350</v>
      </c>
      <c r="L3186" s="66">
        <v>350</v>
      </c>
      <c r="M3186" s="66">
        <v>350</v>
      </c>
      <c r="N3186" s="66">
        <f>VLOOKUP(A3186,GIS!A:C,3,0)</f>
        <v>350</v>
      </c>
      <c r="O3186" s="66" t="str">
        <f t="shared" si="622"/>
        <v/>
      </c>
      <c r="P3186" s="66" t="str">
        <f t="shared" si="620"/>
        <v/>
      </c>
      <c r="Q3186" s="66">
        <f t="shared" si="623"/>
        <v>350</v>
      </c>
      <c r="R3186" s="66">
        <f t="shared" si="624"/>
        <v>350</v>
      </c>
      <c r="S3186" s="66">
        <f>Q3186-U3186-SUMIFS(条件付き不可!X:X,条件付き不可!E:E,D3186)</f>
        <v>350</v>
      </c>
      <c r="T3186" s="66">
        <f t="shared" si="621"/>
        <v>350</v>
      </c>
      <c r="U3186" s="66">
        <f>IF(COUNTIFS(条件付き不可!$E:$E,$D3186,条件付き不可!$C:$C,条件付き不可!$V$3)&gt;0,Q3186,SUMIFS(条件付き不可!$L:$L,条件付き不可!$E:$E,$D3186,条件付き不可!$C:$C,U$1))</f>
        <v>0</v>
      </c>
      <c r="V3186" s="66">
        <f>IF(COUNTIFS(条件付き不可!$E:$E,$D3186,条件付き不可!$C:$C,条件付き不可!$V$5)&gt;0,Q3186,IFERROR(VLOOKUP(D3186,条件付き不可!E:Y,21,0),0))</f>
        <v>0</v>
      </c>
    </row>
    <row r="3187" spans="1:22">
      <c r="A3187" s="53" t="str">
        <f t="shared" si="625"/>
        <v>081031</v>
      </c>
      <c r="B3187" s="53">
        <v>44</v>
      </c>
      <c r="C3187">
        <v>3186</v>
      </c>
      <c r="D3187">
        <v>81031</v>
      </c>
      <c r="E3187" t="s">
        <v>3051</v>
      </c>
      <c r="F3187" t="s">
        <v>2320</v>
      </c>
      <c r="G3187" t="str">
        <f>VLOOKUP(A3187,GIS!A:B,2,0)</f>
        <v>並木7・8</v>
      </c>
      <c r="H3187" t="s">
        <v>1932</v>
      </c>
      <c r="I3187" t="s">
        <v>2632</v>
      </c>
      <c r="J3187" s="66">
        <v>380</v>
      </c>
      <c r="K3187" s="66">
        <v>380</v>
      </c>
      <c r="L3187" s="66">
        <v>380</v>
      </c>
      <c r="M3187" s="66">
        <v>380</v>
      </c>
      <c r="N3187" s="66">
        <f>VLOOKUP(A3187,GIS!A:C,3,0)</f>
        <v>380</v>
      </c>
      <c r="O3187" s="66" t="str">
        <f t="shared" si="622"/>
        <v/>
      </c>
      <c r="P3187" s="66" t="str">
        <f t="shared" si="620"/>
        <v/>
      </c>
      <c r="Q3187" s="66">
        <f t="shared" si="623"/>
        <v>380</v>
      </c>
      <c r="R3187" s="66">
        <f t="shared" si="624"/>
        <v>380</v>
      </c>
      <c r="S3187" s="66">
        <f>Q3187-U3187-SUMIFS(条件付き不可!X:X,条件付き不可!E:E,D3187)</f>
        <v>380</v>
      </c>
      <c r="T3187" s="66">
        <f t="shared" si="621"/>
        <v>380</v>
      </c>
      <c r="U3187" s="66">
        <f>IF(COUNTIFS(条件付き不可!$E:$E,$D3187,条件付き不可!$C:$C,条件付き不可!$V$3)&gt;0,Q3187,SUMIFS(条件付き不可!$L:$L,条件付き不可!$E:$E,$D3187,条件付き不可!$C:$C,U$1))</f>
        <v>0</v>
      </c>
      <c r="V3187" s="66">
        <f>IF(COUNTIFS(条件付き不可!$E:$E,$D3187,条件付き不可!$C:$C,条件付き不可!$V$5)&gt;0,Q3187,IFERROR(VLOOKUP(D3187,条件付き不可!E:Y,21,0),0))</f>
        <v>0</v>
      </c>
    </row>
    <row r="3188" spans="1:22">
      <c r="A3188" s="53" t="str">
        <f t="shared" si="625"/>
        <v>081088</v>
      </c>
      <c r="B3188" s="53">
        <v>44</v>
      </c>
      <c r="C3188">
        <v>3187</v>
      </c>
      <c r="D3188">
        <v>81088</v>
      </c>
      <c r="E3188" t="s">
        <v>3051</v>
      </c>
      <c r="F3188" t="s">
        <v>2320</v>
      </c>
      <c r="G3188" t="str">
        <f>VLOOKUP(A3188,GIS!A:B,2,0)</f>
        <v>並木9・我孫子</v>
      </c>
      <c r="H3188" t="s">
        <v>1932</v>
      </c>
      <c r="I3188" t="s">
        <v>2632</v>
      </c>
      <c r="J3188" s="66">
        <v>390</v>
      </c>
      <c r="K3188" s="66">
        <v>390</v>
      </c>
      <c r="L3188" s="66">
        <v>390</v>
      </c>
      <c r="M3188" s="66">
        <v>390</v>
      </c>
      <c r="N3188" s="66">
        <f>VLOOKUP(A3188,GIS!A:C,3,0)</f>
        <v>390</v>
      </c>
      <c r="O3188" s="66" t="str">
        <f t="shared" si="622"/>
        <v/>
      </c>
      <c r="P3188" s="66" t="str">
        <f t="shared" si="620"/>
        <v/>
      </c>
      <c r="Q3188" s="66">
        <f t="shared" si="623"/>
        <v>390</v>
      </c>
      <c r="R3188" s="66">
        <f t="shared" si="624"/>
        <v>390</v>
      </c>
      <c r="S3188" s="66">
        <f>Q3188-U3188-SUMIFS(条件付き不可!X:X,条件付き不可!E:E,D3188)</f>
        <v>390</v>
      </c>
      <c r="T3188" s="66">
        <f t="shared" si="621"/>
        <v>390</v>
      </c>
      <c r="U3188" s="66">
        <f>IF(COUNTIFS(条件付き不可!$E:$E,$D3188,条件付き不可!$C:$C,条件付き不可!$V$3)&gt;0,Q3188,SUMIFS(条件付き不可!$L:$L,条件付き不可!$E:$E,$D3188,条件付き不可!$C:$C,U$1))</f>
        <v>0</v>
      </c>
      <c r="V3188" s="66">
        <f>IF(COUNTIFS(条件付き不可!$E:$E,$D3188,条件付き不可!$C:$C,条件付き不可!$V$5)&gt;0,Q3188,IFERROR(VLOOKUP(D3188,条件付き不可!E:Y,21,0),0))</f>
        <v>0</v>
      </c>
    </row>
    <row r="3189" spans="1:22">
      <c r="A3189" s="53" t="str">
        <f t="shared" si="625"/>
        <v>081032</v>
      </c>
      <c r="B3189" s="53">
        <v>44</v>
      </c>
      <c r="C3189">
        <v>3188</v>
      </c>
      <c r="D3189">
        <v>81032</v>
      </c>
      <c r="E3189" t="s">
        <v>3051</v>
      </c>
      <c r="F3189" t="s">
        <v>2321</v>
      </c>
      <c r="G3189" t="str">
        <f>VLOOKUP(A3189,GIS!A:B,2,0)</f>
        <v>若松①</v>
      </c>
      <c r="H3189" t="s">
        <v>1932</v>
      </c>
      <c r="I3189" t="s">
        <v>2632</v>
      </c>
      <c r="J3189" s="66">
        <v>540</v>
      </c>
      <c r="K3189" s="66">
        <v>540</v>
      </c>
      <c r="L3189" s="66">
        <v>540</v>
      </c>
      <c r="M3189" s="66">
        <v>540</v>
      </c>
      <c r="N3189" s="66">
        <f>VLOOKUP(A3189,GIS!A:C,3,0)</f>
        <v>540</v>
      </c>
      <c r="O3189" s="66" t="str">
        <f t="shared" si="622"/>
        <v/>
      </c>
      <c r="P3189" s="66" t="str">
        <f t="shared" si="620"/>
        <v/>
      </c>
      <c r="Q3189" s="66">
        <f t="shared" si="623"/>
        <v>540</v>
      </c>
      <c r="R3189" s="66">
        <f t="shared" si="624"/>
        <v>540</v>
      </c>
      <c r="S3189" s="66">
        <f>Q3189-U3189-SUMIFS(条件付き不可!X:X,条件付き不可!E:E,D3189)</f>
        <v>540</v>
      </c>
      <c r="T3189" s="66">
        <f t="shared" si="621"/>
        <v>540</v>
      </c>
      <c r="U3189" s="66">
        <f>IF(COUNTIFS(条件付き不可!$E:$E,$D3189,条件付き不可!$C:$C,条件付き不可!$V$3)&gt;0,Q3189,SUMIFS(条件付き不可!$L:$L,条件付き不可!$E:$E,$D3189,条件付き不可!$C:$C,U$1))</f>
        <v>0</v>
      </c>
      <c r="V3189" s="66">
        <f>IF(COUNTIFS(条件付き不可!$E:$E,$D3189,条件付き不可!$C:$C,条件付き不可!$V$5)&gt;0,Q3189,IFERROR(VLOOKUP(D3189,条件付き不可!E:Y,21,0),0))</f>
        <v>0</v>
      </c>
    </row>
    <row r="3190" spans="1:22">
      <c r="A3190" s="53" t="str">
        <f t="shared" si="625"/>
        <v>081033</v>
      </c>
      <c r="B3190" s="53">
        <v>44</v>
      </c>
      <c r="C3190">
        <v>3189</v>
      </c>
      <c r="D3190">
        <v>81033</v>
      </c>
      <c r="E3190" t="s">
        <v>3051</v>
      </c>
      <c r="F3190" t="s">
        <v>2321</v>
      </c>
      <c r="G3190" t="str">
        <f>VLOOKUP(A3190,GIS!A:B,2,0)</f>
        <v>若松②</v>
      </c>
      <c r="H3190" t="s">
        <v>1932</v>
      </c>
      <c r="I3190" t="s">
        <v>2632</v>
      </c>
      <c r="J3190" s="66">
        <v>400</v>
      </c>
      <c r="K3190" s="66">
        <v>400</v>
      </c>
      <c r="L3190" s="66">
        <v>400</v>
      </c>
      <c r="M3190" s="66">
        <v>400</v>
      </c>
      <c r="N3190" s="66">
        <f>VLOOKUP(A3190,GIS!A:C,3,0)</f>
        <v>400</v>
      </c>
      <c r="O3190" s="66" t="str">
        <f t="shared" si="622"/>
        <v/>
      </c>
      <c r="P3190" s="66" t="str">
        <f t="shared" si="620"/>
        <v/>
      </c>
      <c r="Q3190" s="66">
        <f t="shared" si="623"/>
        <v>400</v>
      </c>
      <c r="R3190" s="66">
        <f t="shared" si="624"/>
        <v>400</v>
      </c>
      <c r="S3190" s="66">
        <f>Q3190-U3190-SUMIFS(条件付き不可!X:X,条件付き不可!E:E,D3190)</f>
        <v>400</v>
      </c>
      <c r="T3190" s="66">
        <f t="shared" si="621"/>
        <v>400</v>
      </c>
      <c r="U3190" s="66">
        <f>IF(COUNTIFS(条件付き不可!$E:$E,$D3190,条件付き不可!$C:$C,条件付き不可!$V$3)&gt;0,Q3190,SUMIFS(条件付き不可!$L:$L,条件付き不可!$E:$E,$D3190,条件付き不可!$C:$C,U$1))</f>
        <v>0</v>
      </c>
      <c r="V3190" s="66">
        <f>IF(COUNTIFS(条件付き不可!$E:$E,$D3190,条件付き不可!$C:$C,条件付き不可!$V$5)&gt;0,Q3190,IFERROR(VLOOKUP(D3190,条件付き不可!E:Y,21,0),0))</f>
        <v>0</v>
      </c>
    </row>
    <row r="3191" spans="1:22">
      <c r="A3191" s="53" t="str">
        <f t="shared" si="625"/>
        <v>081034</v>
      </c>
      <c r="B3191" s="53">
        <v>44</v>
      </c>
      <c r="C3191">
        <v>3190</v>
      </c>
      <c r="D3191">
        <v>81034</v>
      </c>
      <c r="E3191" t="s">
        <v>3051</v>
      </c>
      <c r="F3191" t="s">
        <v>2324</v>
      </c>
      <c r="G3191" t="str">
        <f>VLOOKUP(A3191,GIS!A:B,2,0)</f>
        <v>栄①</v>
      </c>
      <c r="H3191" t="s">
        <v>1932</v>
      </c>
      <c r="I3191" t="s">
        <v>2632</v>
      </c>
      <c r="J3191" s="66">
        <v>350</v>
      </c>
      <c r="K3191" s="66">
        <v>350</v>
      </c>
      <c r="L3191" s="66">
        <v>350</v>
      </c>
      <c r="M3191" s="66">
        <v>350</v>
      </c>
      <c r="N3191" s="66">
        <f>VLOOKUP(A3191,GIS!A:C,3,0)</f>
        <v>350</v>
      </c>
      <c r="O3191" s="66" t="str">
        <f t="shared" si="622"/>
        <v/>
      </c>
      <c r="P3191" s="66" t="str">
        <f t="shared" si="620"/>
        <v/>
      </c>
      <c r="Q3191" s="66">
        <f t="shared" si="623"/>
        <v>350</v>
      </c>
      <c r="R3191" s="66">
        <f t="shared" si="624"/>
        <v>350</v>
      </c>
      <c r="S3191" s="66">
        <f>Q3191-U3191-SUMIFS(条件付き不可!X:X,条件付き不可!E:E,D3191)</f>
        <v>350</v>
      </c>
      <c r="T3191" s="66">
        <f t="shared" si="621"/>
        <v>350</v>
      </c>
      <c r="U3191" s="66">
        <f>IF(COUNTIFS(条件付き不可!$E:$E,$D3191,条件付き不可!$C:$C,条件付き不可!$V$3)&gt;0,Q3191,SUMIFS(条件付き不可!$L:$L,条件付き不可!$E:$E,$D3191,条件付き不可!$C:$C,U$1))</f>
        <v>0</v>
      </c>
      <c r="V3191" s="66">
        <f>IF(COUNTIFS(条件付き不可!$E:$E,$D3191,条件付き不可!$C:$C,条件付き不可!$V$5)&gt;0,Q3191,IFERROR(VLOOKUP(D3191,条件付き不可!E:Y,21,0),0))</f>
        <v>0</v>
      </c>
    </row>
    <row r="3192" spans="1:22">
      <c r="A3192" s="53" t="str">
        <f t="shared" si="625"/>
        <v>081035</v>
      </c>
      <c r="B3192" s="53">
        <v>44</v>
      </c>
      <c r="C3192">
        <v>3191</v>
      </c>
      <c r="D3192">
        <v>81035</v>
      </c>
      <c r="E3192" t="s">
        <v>3051</v>
      </c>
      <c r="F3192" t="s">
        <v>2324</v>
      </c>
      <c r="G3192" t="str">
        <f>VLOOKUP(A3192,GIS!A:B,2,0)</f>
        <v>栄②</v>
      </c>
      <c r="H3192" t="s">
        <v>1932</v>
      </c>
      <c r="I3192" t="s">
        <v>2632</v>
      </c>
      <c r="J3192" s="66">
        <v>340</v>
      </c>
      <c r="K3192" s="66">
        <v>340</v>
      </c>
      <c r="L3192" s="66">
        <v>340</v>
      </c>
      <c r="M3192" s="66">
        <v>340</v>
      </c>
      <c r="N3192" s="66">
        <f>VLOOKUP(A3192,GIS!A:C,3,0)</f>
        <v>340</v>
      </c>
      <c r="O3192" s="66" t="str">
        <f t="shared" si="622"/>
        <v/>
      </c>
      <c r="P3192" s="66" t="str">
        <f t="shared" si="620"/>
        <v/>
      </c>
      <c r="Q3192" s="66">
        <f t="shared" si="623"/>
        <v>340</v>
      </c>
      <c r="R3192" s="66">
        <f t="shared" si="624"/>
        <v>340</v>
      </c>
      <c r="S3192" s="66">
        <f>Q3192-U3192-SUMIFS(条件付き不可!X:X,条件付き不可!E:E,D3192)</f>
        <v>340</v>
      </c>
      <c r="T3192" s="66">
        <f t="shared" si="621"/>
        <v>340</v>
      </c>
      <c r="U3192" s="66">
        <f>IF(COUNTIFS(条件付き不可!$E:$E,$D3192,条件付き不可!$C:$C,条件付き不可!$V$3)&gt;0,Q3192,SUMIFS(条件付き不可!$L:$L,条件付き不可!$E:$E,$D3192,条件付き不可!$C:$C,U$1))</f>
        <v>0</v>
      </c>
      <c r="V3192" s="66">
        <f>IF(COUNTIFS(条件付き不可!$E:$E,$D3192,条件付き不可!$C:$C,条件付き不可!$V$5)&gt;0,Q3192,IFERROR(VLOOKUP(D3192,条件付き不可!E:Y,21,0),0))</f>
        <v>0</v>
      </c>
    </row>
    <row r="3193" spans="1:22">
      <c r="A3193" s="53" t="str">
        <f t="shared" si="625"/>
        <v>081036</v>
      </c>
      <c r="B3193" s="53">
        <v>44</v>
      </c>
      <c r="C3193">
        <v>3192</v>
      </c>
      <c r="D3193">
        <v>81036</v>
      </c>
      <c r="E3193" t="s">
        <v>3051</v>
      </c>
      <c r="F3193" t="s">
        <v>2324</v>
      </c>
      <c r="G3193" t="str">
        <f>VLOOKUP(A3193,GIS!A:B,2,0)</f>
        <v>泉①</v>
      </c>
      <c r="H3193" t="s">
        <v>1932</v>
      </c>
      <c r="I3193" t="s">
        <v>2632</v>
      </c>
      <c r="J3193" s="66">
        <v>340</v>
      </c>
      <c r="K3193" s="66">
        <v>340</v>
      </c>
      <c r="L3193" s="66">
        <v>340</v>
      </c>
      <c r="M3193" s="66">
        <v>340</v>
      </c>
      <c r="N3193" s="66">
        <f>VLOOKUP(A3193,GIS!A:C,3,0)</f>
        <v>340</v>
      </c>
      <c r="O3193" s="66" t="str">
        <f t="shared" si="622"/>
        <v/>
      </c>
      <c r="P3193" s="66" t="str">
        <f t="shared" si="620"/>
        <v/>
      </c>
      <c r="Q3193" s="66">
        <f t="shared" si="623"/>
        <v>340</v>
      </c>
      <c r="R3193" s="66">
        <f t="shared" si="624"/>
        <v>340</v>
      </c>
      <c r="S3193" s="66">
        <f>Q3193-U3193-SUMIFS(条件付き不可!X:X,条件付き不可!E:E,D3193)</f>
        <v>340</v>
      </c>
      <c r="T3193" s="66">
        <f t="shared" si="621"/>
        <v>340</v>
      </c>
      <c r="U3193" s="66">
        <f>IF(COUNTIFS(条件付き不可!$E:$E,$D3193,条件付き不可!$C:$C,条件付き不可!$V$3)&gt;0,Q3193,SUMIFS(条件付き不可!$L:$L,条件付き不可!$E:$E,$D3193,条件付き不可!$C:$C,U$1))</f>
        <v>0</v>
      </c>
      <c r="V3193" s="66">
        <f>IF(COUNTIFS(条件付き不可!$E:$E,$D3193,条件付き不可!$C:$C,条件付き不可!$V$5)&gt;0,Q3193,IFERROR(VLOOKUP(D3193,条件付き不可!E:Y,21,0),0))</f>
        <v>0</v>
      </c>
    </row>
    <row r="3194" spans="1:22">
      <c r="A3194" s="53" t="str">
        <f>TEXT(D3194,"000000")</f>
        <v>081037</v>
      </c>
      <c r="B3194" s="53">
        <v>44</v>
      </c>
      <c r="C3194">
        <v>3193</v>
      </c>
      <c r="D3194">
        <v>81037</v>
      </c>
      <c r="E3194" t="s">
        <v>3051</v>
      </c>
      <c r="F3194" t="s">
        <v>2324</v>
      </c>
      <c r="G3194" t="str">
        <f>VLOOKUP(A3194,GIS!A:B,2,0)</f>
        <v>泉②</v>
      </c>
      <c r="H3194" t="s">
        <v>1932</v>
      </c>
      <c r="I3194" t="s">
        <v>2632</v>
      </c>
      <c r="J3194" s="66">
        <v>455</v>
      </c>
      <c r="K3194" s="66">
        <v>455</v>
      </c>
      <c r="L3194" s="66">
        <v>455</v>
      </c>
      <c r="M3194" s="66">
        <v>455</v>
      </c>
      <c r="N3194" s="66">
        <f>VLOOKUP(A3194,GIS!A:C,3,0)</f>
        <v>455</v>
      </c>
      <c r="O3194" s="66" t="str">
        <f>IF(J3194=N3194,"","✕")</f>
        <v/>
      </c>
      <c r="P3194" s="66" t="str">
        <f t="shared" si="620"/>
        <v/>
      </c>
      <c r="Q3194" s="66">
        <f>N3194</f>
        <v>455</v>
      </c>
      <c r="R3194" s="66">
        <f>Q3194-U3194</f>
        <v>455</v>
      </c>
      <c r="S3194" s="66">
        <f>Q3194-U3194-SUMIFS(条件付き不可!X:X,条件付き不可!E:E,D3194)</f>
        <v>455</v>
      </c>
      <c r="T3194" s="66">
        <f t="shared" si="621"/>
        <v>455</v>
      </c>
      <c r="U3194" s="66">
        <f>IF(COUNTIFS(条件付き不可!$E:$E,$D3194,条件付き不可!$C:$C,条件付き不可!$V$3)&gt;0,Q3194,SUMIFS(条件付き不可!$L:$L,条件付き不可!$E:$E,$D3194,条件付き不可!$C:$C,U$1))</f>
        <v>0</v>
      </c>
      <c r="V3194" s="66">
        <f>IF(COUNTIFS(条件付き不可!$E:$E,$D3194,条件付き不可!$C:$C,条件付き不可!$V$5)&gt;0,Q3194,IFERROR(VLOOKUP(D3194,条件付き不可!E:Y,21,0),0))</f>
        <v>0</v>
      </c>
    </row>
    <row r="3195" spans="1:22">
      <c r="A3195" s="53" t="str">
        <f t="shared" si="625"/>
        <v>081090</v>
      </c>
      <c r="B3195" s="53">
        <v>44</v>
      </c>
      <c r="C3195">
        <v>3194</v>
      </c>
      <c r="D3195">
        <v>81090</v>
      </c>
      <c r="E3195" t="s">
        <v>3051</v>
      </c>
      <c r="F3195" t="s">
        <v>2324</v>
      </c>
      <c r="G3195" t="str">
        <f>VLOOKUP(A3195,GIS!A:B,2,0)</f>
        <v>泉③</v>
      </c>
      <c r="H3195" t="s">
        <v>1932</v>
      </c>
      <c r="I3195" t="s">
        <v>2632</v>
      </c>
      <c r="J3195" s="66">
        <v>370</v>
      </c>
      <c r="K3195" s="66">
        <v>370</v>
      </c>
      <c r="L3195" s="66">
        <v>370</v>
      </c>
      <c r="M3195" s="66">
        <v>370</v>
      </c>
      <c r="N3195" s="66">
        <f>VLOOKUP(A3195,GIS!A:C,3,0)</f>
        <v>370</v>
      </c>
      <c r="O3195" s="66" t="str">
        <f t="shared" si="622"/>
        <v/>
      </c>
      <c r="P3195" s="66" t="str">
        <f t="shared" si="620"/>
        <v/>
      </c>
      <c r="Q3195" s="66">
        <f t="shared" si="623"/>
        <v>370</v>
      </c>
      <c r="R3195" s="66">
        <f t="shared" si="624"/>
        <v>370</v>
      </c>
      <c r="S3195" s="66">
        <f>Q3195-U3195-SUMIFS(条件付き不可!X:X,条件付き不可!E:E,D3195)</f>
        <v>370</v>
      </c>
      <c r="T3195" s="66">
        <f t="shared" si="621"/>
        <v>370</v>
      </c>
      <c r="U3195" s="66">
        <f>IF(COUNTIFS(条件付き不可!$E:$E,$D3195,条件付き不可!$C:$C,条件付き不可!$V$3)&gt;0,Q3195,SUMIFS(条件付き不可!$L:$L,条件付き不可!$E:$E,$D3195,条件付き不可!$C:$C,U$1))</f>
        <v>0</v>
      </c>
      <c r="V3195" s="66">
        <f>IF(COUNTIFS(条件付き不可!$E:$E,$D3195,条件付き不可!$C:$C,条件付き不可!$V$5)&gt;0,Q3195,IFERROR(VLOOKUP(D3195,条件付き不可!E:Y,21,0),0))</f>
        <v>0</v>
      </c>
    </row>
    <row r="3196" spans="1:22">
      <c r="A3196" s="53" t="str">
        <f t="shared" si="625"/>
        <v>081038</v>
      </c>
      <c r="B3196" s="53">
        <v>44</v>
      </c>
      <c r="C3196">
        <v>3195</v>
      </c>
      <c r="D3196">
        <v>81038</v>
      </c>
      <c r="E3196" t="s">
        <v>3051</v>
      </c>
      <c r="F3196" t="s">
        <v>2329</v>
      </c>
      <c r="G3196" t="str">
        <f>VLOOKUP(A3196,GIS!A:B,2,0)</f>
        <v>天王台１・２</v>
      </c>
      <c r="H3196" t="s">
        <v>1932</v>
      </c>
      <c r="I3196" t="s">
        <v>2632</v>
      </c>
      <c r="J3196" s="66">
        <v>770</v>
      </c>
      <c r="K3196" s="66">
        <v>770</v>
      </c>
      <c r="L3196" s="66">
        <v>770</v>
      </c>
      <c r="M3196" s="66">
        <v>770</v>
      </c>
      <c r="N3196" s="66">
        <f>VLOOKUP(A3196,GIS!A:C,3,0)</f>
        <v>770</v>
      </c>
      <c r="O3196" s="66" t="str">
        <f t="shared" si="622"/>
        <v/>
      </c>
      <c r="P3196" s="66" t="str">
        <f t="shared" si="620"/>
        <v/>
      </c>
      <c r="Q3196" s="66">
        <f t="shared" si="623"/>
        <v>770</v>
      </c>
      <c r="R3196" s="66">
        <f t="shared" si="624"/>
        <v>770</v>
      </c>
      <c r="S3196" s="66">
        <f>Q3196-U3196-SUMIFS(条件付き不可!X:X,条件付き不可!E:E,D3196)</f>
        <v>770</v>
      </c>
      <c r="T3196" s="66">
        <f t="shared" si="621"/>
        <v>770</v>
      </c>
      <c r="U3196" s="66">
        <f>IF(COUNTIFS(条件付き不可!$E:$E,$D3196,条件付き不可!$C:$C,条件付き不可!$V$3)&gt;0,Q3196,SUMIFS(条件付き不可!$L:$L,条件付き不可!$E:$E,$D3196,条件付き不可!$C:$C,U$1))</f>
        <v>0</v>
      </c>
      <c r="V3196" s="66">
        <f>IF(COUNTIFS(条件付き不可!$E:$E,$D3196,条件付き不可!$C:$C,条件付き不可!$V$5)&gt;0,Q3196,IFERROR(VLOOKUP(D3196,条件付き不可!E:Y,21,0),0))</f>
        <v>0</v>
      </c>
    </row>
    <row r="3197" spans="1:22">
      <c r="A3197" s="53" t="str">
        <f t="shared" si="625"/>
        <v>081039</v>
      </c>
      <c r="B3197" s="53">
        <v>44</v>
      </c>
      <c r="C3197">
        <v>3196</v>
      </c>
      <c r="D3197">
        <v>81039</v>
      </c>
      <c r="E3197" t="s">
        <v>3051</v>
      </c>
      <c r="F3197" t="s">
        <v>2329</v>
      </c>
      <c r="G3197" t="str">
        <f>VLOOKUP(A3197,GIS!A:B,2,0)</f>
        <v>天王台１・４</v>
      </c>
      <c r="H3197" t="s">
        <v>1932</v>
      </c>
      <c r="I3197" t="s">
        <v>2632</v>
      </c>
      <c r="J3197" s="66">
        <v>780</v>
      </c>
      <c r="K3197" s="66">
        <v>780</v>
      </c>
      <c r="L3197" s="66">
        <v>780</v>
      </c>
      <c r="M3197" s="66">
        <v>780</v>
      </c>
      <c r="N3197" s="66">
        <f>VLOOKUP(A3197,GIS!A:C,3,0)</f>
        <v>780</v>
      </c>
      <c r="O3197" s="66" t="str">
        <f t="shared" si="622"/>
        <v/>
      </c>
      <c r="P3197" s="66" t="str">
        <f t="shared" si="620"/>
        <v/>
      </c>
      <c r="Q3197" s="66">
        <f t="shared" si="623"/>
        <v>780</v>
      </c>
      <c r="R3197" s="66">
        <f t="shared" si="624"/>
        <v>780</v>
      </c>
      <c r="S3197" s="66">
        <f>Q3197-U3197-SUMIFS(条件付き不可!X:X,条件付き不可!E:E,D3197)</f>
        <v>780</v>
      </c>
      <c r="T3197" s="66">
        <f t="shared" si="621"/>
        <v>780</v>
      </c>
      <c r="U3197" s="66">
        <f>IF(COUNTIFS(条件付き不可!$E:$E,$D3197,条件付き不可!$C:$C,条件付き不可!$V$3)&gt;0,Q3197,SUMIFS(条件付き不可!$L:$L,条件付き不可!$E:$E,$D3197,条件付き不可!$C:$C,U$1))</f>
        <v>0</v>
      </c>
      <c r="V3197" s="66">
        <f>IF(COUNTIFS(条件付き不可!$E:$E,$D3197,条件付き不可!$C:$C,条件付き不可!$V$5)&gt;0,Q3197,IFERROR(VLOOKUP(D3197,条件付き不可!E:Y,21,0),0))</f>
        <v>0</v>
      </c>
    </row>
    <row r="3198" spans="1:22">
      <c r="A3198" s="53" t="str">
        <f t="shared" si="625"/>
        <v>081040</v>
      </c>
      <c r="B3198" s="53">
        <v>44</v>
      </c>
      <c r="C3198">
        <v>3197</v>
      </c>
      <c r="D3198">
        <v>81040</v>
      </c>
      <c r="E3198" t="s">
        <v>3051</v>
      </c>
      <c r="F3198" t="s">
        <v>2329</v>
      </c>
      <c r="G3198" t="str">
        <f>VLOOKUP(A3198,GIS!A:B,2,0)</f>
        <v>天王台３</v>
      </c>
      <c r="H3198" t="s">
        <v>1932</v>
      </c>
      <c r="I3198" t="s">
        <v>2632</v>
      </c>
      <c r="J3198" s="66">
        <v>490</v>
      </c>
      <c r="K3198" s="66">
        <v>490</v>
      </c>
      <c r="L3198" s="66">
        <v>490</v>
      </c>
      <c r="M3198" s="66">
        <v>490</v>
      </c>
      <c r="N3198" s="66">
        <f>VLOOKUP(A3198,GIS!A:C,3,0)</f>
        <v>490</v>
      </c>
      <c r="O3198" s="66" t="str">
        <f t="shared" si="622"/>
        <v/>
      </c>
      <c r="P3198" s="66" t="str">
        <f t="shared" si="620"/>
        <v/>
      </c>
      <c r="Q3198" s="66">
        <f t="shared" si="623"/>
        <v>490</v>
      </c>
      <c r="R3198" s="66">
        <f t="shared" si="624"/>
        <v>490</v>
      </c>
      <c r="S3198" s="66">
        <f>Q3198-U3198-SUMIFS(条件付き不可!X:X,条件付き不可!E:E,D3198)</f>
        <v>490</v>
      </c>
      <c r="T3198" s="66">
        <f t="shared" si="621"/>
        <v>490</v>
      </c>
      <c r="U3198" s="66">
        <f>IF(COUNTIFS(条件付き不可!$E:$E,$D3198,条件付き不可!$C:$C,条件付き不可!$V$3)&gt;0,Q3198,SUMIFS(条件付き不可!$L:$L,条件付き不可!$E:$E,$D3198,条件付き不可!$C:$C,U$1))</f>
        <v>0</v>
      </c>
      <c r="V3198" s="66">
        <f>IF(COUNTIFS(条件付き不可!$E:$E,$D3198,条件付き不可!$C:$C,条件付き不可!$V$5)&gt;0,Q3198,IFERROR(VLOOKUP(D3198,条件付き不可!E:Y,21,0),0))</f>
        <v>0</v>
      </c>
    </row>
    <row r="3199" spans="1:22">
      <c r="A3199" s="53" t="str">
        <f t="shared" si="625"/>
        <v>081041</v>
      </c>
      <c r="B3199" s="53">
        <v>44</v>
      </c>
      <c r="C3199">
        <v>3198</v>
      </c>
      <c r="D3199">
        <v>81041</v>
      </c>
      <c r="E3199" t="s">
        <v>3051</v>
      </c>
      <c r="F3199" t="s">
        <v>2329</v>
      </c>
      <c r="G3199" t="str">
        <f>VLOOKUP(A3199,GIS!A:B,2,0)</f>
        <v>天王台５</v>
      </c>
      <c r="H3199" t="s">
        <v>1932</v>
      </c>
      <c r="I3199" t="s">
        <v>2632</v>
      </c>
      <c r="J3199" s="66">
        <v>510</v>
      </c>
      <c r="K3199" s="66">
        <v>510</v>
      </c>
      <c r="L3199" s="66">
        <v>510</v>
      </c>
      <c r="M3199" s="66">
        <v>510</v>
      </c>
      <c r="N3199" s="66">
        <f>VLOOKUP(A3199,GIS!A:C,3,0)</f>
        <v>510</v>
      </c>
      <c r="O3199" s="66" t="str">
        <f t="shared" si="622"/>
        <v/>
      </c>
      <c r="P3199" s="66" t="str">
        <f t="shared" si="620"/>
        <v/>
      </c>
      <c r="Q3199" s="66">
        <f t="shared" si="623"/>
        <v>510</v>
      </c>
      <c r="R3199" s="66">
        <f t="shared" si="624"/>
        <v>510</v>
      </c>
      <c r="S3199" s="66">
        <f>Q3199-U3199-SUMIFS(条件付き不可!X:X,条件付き不可!E:E,D3199)</f>
        <v>510</v>
      </c>
      <c r="T3199" s="66">
        <f t="shared" si="621"/>
        <v>510</v>
      </c>
      <c r="U3199" s="66">
        <f>IF(COUNTIFS(条件付き不可!$E:$E,$D3199,条件付き不可!$C:$C,条件付き不可!$V$3)&gt;0,Q3199,SUMIFS(条件付き不可!$L:$L,条件付き不可!$E:$E,$D3199,条件付き不可!$C:$C,U$1))</f>
        <v>0</v>
      </c>
      <c r="V3199" s="66">
        <f>IF(COUNTIFS(条件付き不可!$E:$E,$D3199,条件付き不可!$C:$C,条件付き不可!$V$5)&gt;0,Q3199,IFERROR(VLOOKUP(D3199,条件付き不可!E:Y,21,0),0))</f>
        <v>0</v>
      </c>
    </row>
    <row r="3200" spans="1:22">
      <c r="A3200" s="53" t="str">
        <f t="shared" si="625"/>
        <v>081042</v>
      </c>
      <c r="B3200" s="53">
        <v>44</v>
      </c>
      <c r="C3200">
        <v>3199</v>
      </c>
      <c r="D3200">
        <v>81042</v>
      </c>
      <c r="E3200" t="s">
        <v>3051</v>
      </c>
      <c r="F3200" t="s">
        <v>2329</v>
      </c>
      <c r="G3200" t="str">
        <f>VLOOKUP(A3200,GIS!A:B,2,0)</f>
        <v>天王台６</v>
      </c>
      <c r="H3200" t="s">
        <v>1932</v>
      </c>
      <c r="I3200" t="s">
        <v>2632</v>
      </c>
      <c r="J3200" s="66">
        <v>535</v>
      </c>
      <c r="K3200" s="66">
        <v>535</v>
      </c>
      <c r="L3200" s="66">
        <v>535</v>
      </c>
      <c r="M3200" s="66">
        <v>535</v>
      </c>
      <c r="N3200" s="66">
        <f>VLOOKUP(A3200,GIS!A:C,3,0)</f>
        <v>535</v>
      </c>
      <c r="O3200" s="66" t="str">
        <f t="shared" si="622"/>
        <v/>
      </c>
      <c r="P3200" s="66" t="str">
        <f t="shared" ref="P3200:P3264" si="626">IF(J3200=K3200,IF(J3200=L3200,"","✕"),"✕")</f>
        <v/>
      </c>
      <c r="Q3200" s="66">
        <f t="shared" si="623"/>
        <v>535</v>
      </c>
      <c r="R3200" s="66">
        <f t="shared" si="624"/>
        <v>535</v>
      </c>
      <c r="S3200" s="66">
        <f>Q3200-U3200-SUMIFS(条件付き不可!X:X,条件付き不可!E:E,D3200)</f>
        <v>535</v>
      </c>
      <c r="T3200" s="66">
        <f t="shared" si="621"/>
        <v>535</v>
      </c>
      <c r="U3200" s="66">
        <f>IF(COUNTIFS(条件付き不可!$E:$E,$D3200,条件付き不可!$C:$C,条件付き不可!$V$3)&gt;0,Q3200,SUMIFS(条件付き不可!$L:$L,条件付き不可!$E:$E,$D3200,条件付き不可!$C:$C,U$1))</f>
        <v>0</v>
      </c>
      <c r="V3200" s="66">
        <f>IF(COUNTIFS(条件付き不可!$E:$E,$D3200,条件付き不可!$C:$C,条件付き不可!$V$5)&gt;0,Q3200,IFERROR(VLOOKUP(D3200,条件付き不可!E:Y,21,0),0))</f>
        <v>0</v>
      </c>
    </row>
    <row r="3201" spans="1:22">
      <c r="A3201" s="53" t="str">
        <f t="shared" si="625"/>
        <v>081075</v>
      </c>
      <c r="B3201" s="53">
        <v>44</v>
      </c>
      <c r="C3201">
        <v>3200</v>
      </c>
      <c r="D3201">
        <v>81075</v>
      </c>
      <c r="E3201" t="s">
        <v>3051</v>
      </c>
      <c r="F3201" t="s">
        <v>2335</v>
      </c>
      <c r="G3201" t="str">
        <f>VLOOKUP(A3201,GIS!A:B,2,0)</f>
        <v>東我孫子1</v>
      </c>
      <c r="H3201" t="s">
        <v>1932</v>
      </c>
      <c r="I3201" t="s">
        <v>2632</v>
      </c>
      <c r="J3201" s="66">
        <v>555</v>
      </c>
      <c r="K3201" s="66">
        <v>555</v>
      </c>
      <c r="L3201" s="66">
        <v>555</v>
      </c>
      <c r="M3201" s="66">
        <v>555</v>
      </c>
      <c r="N3201" s="66">
        <f>VLOOKUP(A3201,GIS!A:C,3,0)</f>
        <v>555</v>
      </c>
      <c r="O3201" s="66" t="str">
        <f t="shared" si="622"/>
        <v/>
      </c>
      <c r="P3201" s="66" t="str">
        <f t="shared" si="626"/>
        <v/>
      </c>
      <c r="Q3201" s="66">
        <f t="shared" si="623"/>
        <v>555</v>
      </c>
      <c r="R3201" s="66">
        <f t="shared" si="624"/>
        <v>555</v>
      </c>
      <c r="S3201" s="66">
        <f>Q3201-U3201-SUMIFS(条件付き不可!X:X,条件付き不可!E:E,D3201)</f>
        <v>555</v>
      </c>
      <c r="T3201" s="66">
        <f t="shared" si="621"/>
        <v>555</v>
      </c>
      <c r="U3201" s="66">
        <f>IF(COUNTIFS(条件付き不可!$E:$E,$D3201,条件付き不可!$C:$C,条件付き不可!$V$3)&gt;0,Q3201,SUMIFS(条件付き不可!$L:$L,条件付き不可!$E:$E,$D3201,条件付き不可!$C:$C,U$1))</f>
        <v>0</v>
      </c>
      <c r="V3201" s="66">
        <f>IF(COUNTIFS(条件付き不可!$E:$E,$D3201,条件付き不可!$C:$C,条件付き不可!$V$5)&gt;0,Q3201,IFERROR(VLOOKUP(D3201,条件付き不可!E:Y,21,0),0))</f>
        <v>0</v>
      </c>
    </row>
    <row r="3202" spans="1:22">
      <c r="A3202" s="53" t="str">
        <f t="shared" si="625"/>
        <v>081076</v>
      </c>
      <c r="B3202" s="53">
        <v>44</v>
      </c>
      <c r="C3202">
        <v>3201</v>
      </c>
      <c r="D3202">
        <v>81076</v>
      </c>
      <c r="E3202" t="s">
        <v>3051</v>
      </c>
      <c r="F3202" t="s">
        <v>2335</v>
      </c>
      <c r="G3202" t="str">
        <f>VLOOKUP(A3202,GIS!A:B,2,0)</f>
        <v>東我孫子2</v>
      </c>
      <c r="H3202" t="s">
        <v>1932</v>
      </c>
      <c r="I3202" t="s">
        <v>2632</v>
      </c>
      <c r="J3202" s="66">
        <v>380</v>
      </c>
      <c r="K3202" s="66">
        <v>380</v>
      </c>
      <c r="L3202" s="66">
        <v>380</v>
      </c>
      <c r="M3202" s="66">
        <v>380</v>
      </c>
      <c r="N3202" s="66">
        <f>VLOOKUP(A3202,GIS!A:C,3,0)</f>
        <v>380</v>
      </c>
      <c r="O3202" s="66" t="str">
        <f t="shared" si="622"/>
        <v/>
      </c>
      <c r="P3202" s="66" t="str">
        <f t="shared" si="626"/>
        <v/>
      </c>
      <c r="Q3202" s="66">
        <f t="shared" si="623"/>
        <v>380</v>
      </c>
      <c r="R3202" s="66">
        <f t="shared" si="624"/>
        <v>380</v>
      </c>
      <c r="S3202" s="66">
        <f>Q3202-U3202-SUMIFS(条件付き不可!X:X,条件付き不可!E:E,D3202)</f>
        <v>380</v>
      </c>
      <c r="T3202" s="66">
        <f t="shared" si="621"/>
        <v>380</v>
      </c>
      <c r="U3202" s="66">
        <f>IF(COUNTIFS(条件付き不可!$E:$E,$D3202,条件付き不可!$C:$C,条件付き不可!$V$3)&gt;0,Q3202,SUMIFS(条件付き不可!$L:$L,条件付き不可!$E:$E,$D3202,条件付き不可!$C:$C,U$1))</f>
        <v>0</v>
      </c>
      <c r="V3202" s="66">
        <f>IF(COUNTIFS(条件付き不可!$E:$E,$D3202,条件付き不可!$C:$C,条件付き不可!$V$5)&gt;0,Q3202,IFERROR(VLOOKUP(D3202,条件付き不可!E:Y,21,0),0))</f>
        <v>0</v>
      </c>
    </row>
    <row r="3203" spans="1:22">
      <c r="A3203" s="53" t="str">
        <f t="shared" si="625"/>
        <v>081043</v>
      </c>
      <c r="B3203" s="53">
        <v>44</v>
      </c>
      <c r="C3203">
        <v>3202</v>
      </c>
      <c r="D3203">
        <v>81043</v>
      </c>
      <c r="E3203" t="s">
        <v>3051</v>
      </c>
      <c r="F3203" t="s">
        <v>2338</v>
      </c>
      <c r="G3203" t="str">
        <f>VLOOKUP(A3203,GIS!A:B,2,0)</f>
        <v>柴崎台１・２</v>
      </c>
      <c r="H3203" t="s">
        <v>1932</v>
      </c>
      <c r="I3203" t="s">
        <v>2632</v>
      </c>
      <c r="J3203" s="66">
        <v>450</v>
      </c>
      <c r="K3203" s="66">
        <v>450</v>
      </c>
      <c r="L3203" s="66">
        <v>450</v>
      </c>
      <c r="M3203" s="66">
        <v>450</v>
      </c>
      <c r="N3203" s="66">
        <f>VLOOKUP(A3203,GIS!A:C,3,0)</f>
        <v>450</v>
      </c>
      <c r="O3203" s="66" t="str">
        <f t="shared" si="622"/>
        <v/>
      </c>
      <c r="P3203" s="66" t="str">
        <f t="shared" si="626"/>
        <v/>
      </c>
      <c r="Q3203" s="66">
        <f t="shared" si="623"/>
        <v>450</v>
      </c>
      <c r="R3203" s="66">
        <f t="shared" si="624"/>
        <v>450</v>
      </c>
      <c r="S3203" s="66">
        <f>Q3203-U3203-SUMIFS(条件付き不可!X:X,条件付き不可!E:E,D3203)</f>
        <v>450</v>
      </c>
      <c r="T3203" s="66">
        <f t="shared" si="621"/>
        <v>450</v>
      </c>
      <c r="U3203" s="66">
        <f>IF(COUNTIFS(条件付き不可!$E:$E,$D3203,条件付き不可!$C:$C,条件付き不可!$V$3)&gt;0,Q3203,SUMIFS(条件付き不可!$L:$L,条件付き不可!$E:$E,$D3203,条件付き不可!$C:$C,U$1))</f>
        <v>0</v>
      </c>
      <c r="V3203" s="66">
        <f>IF(COUNTIFS(条件付き不可!$E:$E,$D3203,条件付き不可!$C:$C,条件付き不可!$V$5)&gt;0,Q3203,IFERROR(VLOOKUP(D3203,条件付き不可!E:Y,21,0),0))</f>
        <v>0</v>
      </c>
    </row>
    <row r="3204" spans="1:22">
      <c r="A3204" s="53" t="str">
        <f t="shared" si="625"/>
        <v>081044</v>
      </c>
      <c r="B3204" s="53">
        <v>44</v>
      </c>
      <c r="C3204">
        <v>3203</v>
      </c>
      <c r="D3204">
        <v>81044</v>
      </c>
      <c r="E3204" t="s">
        <v>3051</v>
      </c>
      <c r="F3204" t="s">
        <v>2338</v>
      </c>
      <c r="G3204" t="str">
        <f>VLOOKUP(A3204,GIS!A:B,2,0)</f>
        <v>柴崎台１・４</v>
      </c>
      <c r="H3204" t="s">
        <v>1932</v>
      </c>
      <c r="I3204" t="s">
        <v>2632</v>
      </c>
      <c r="J3204" s="66">
        <v>440</v>
      </c>
      <c r="K3204" s="66">
        <v>440</v>
      </c>
      <c r="L3204" s="66">
        <v>440</v>
      </c>
      <c r="M3204" s="66">
        <v>440</v>
      </c>
      <c r="N3204" s="66">
        <f>VLOOKUP(A3204,GIS!A:C,3,0)</f>
        <v>440</v>
      </c>
      <c r="O3204" s="66" t="str">
        <f t="shared" si="622"/>
        <v/>
      </c>
      <c r="P3204" s="66" t="str">
        <f t="shared" si="626"/>
        <v/>
      </c>
      <c r="Q3204" s="66">
        <f t="shared" si="623"/>
        <v>440</v>
      </c>
      <c r="R3204" s="66">
        <f t="shared" si="624"/>
        <v>440</v>
      </c>
      <c r="S3204" s="66">
        <f>Q3204-U3204-SUMIFS(条件付き不可!X:X,条件付き不可!E:E,D3204)</f>
        <v>440</v>
      </c>
      <c r="T3204" s="66">
        <f t="shared" si="621"/>
        <v>440</v>
      </c>
      <c r="U3204" s="66">
        <f>IF(COUNTIFS(条件付き不可!$E:$E,$D3204,条件付き不可!$C:$C,条件付き不可!$V$3)&gt;0,Q3204,SUMIFS(条件付き不可!$L:$L,条件付き不可!$E:$E,$D3204,条件付き不可!$C:$C,U$1))</f>
        <v>0</v>
      </c>
      <c r="V3204" s="66">
        <f>IF(COUNTIFS(条件付き不可!$E:$E,$D3204,条件付き不可!$C:$C,条件付き不可!$V$5)&gt;0,Q3204,IFERROR(VLOOKUP(D3204,条件付き不可!E:Y,21,0),0))</f>
        <v>0</v>
      </c>
    </row>
    <row r="3205" spans="1:22">
      <c r="A3205" s="53" t="str">
        <f t="shared" si="625"/>
        <v>081045</v>
      </c>
      <c r="B3205" s="53">
        <v>44</v>
      </c>
      <c r="C3205">
        <v>3204</v>
      </c>
      <c r="D3205">
        <v>81045</v>
      </c>
      <c r="E3205" t="s">
        <v>3051</v>
      </c>
      <c r="F3205" t="s">
        <v>2338</v>
      </c>
      <c r="G3205" t="str">
        <f>VLOOKUP(A3205,GIS!A:B,2,0)</f>
        <v>柴崎台２</v>
      </c>
      <c r="H3205" t="s">
        <v>1932</v>
      </c>
      <c r="I3205" t="s">
        <v>2632</v>
      </c>
      <c r="J3205" s="66">
        <v>450</v>
      </c>
      <c r="K3205" s="66">
        <v>450</v>
      </c>
      <c r="L3205" s="66">
        <v>450</v>
      </c>
      <c r="M3205" s="66">
        <v>450</v>
      </c>
      <c r="N3205" s="66">
        <f>VLOOKUP(A3205,GIS!A:C,3,0)</f>
        <v>450</v>
      </c>
      <c r="O3205" s="66" t="str">
        <f t="shared" si="622"/>
        <v/>
      </c>
      <c r="P3205" s="66" t="str">
        <f t="shared" si="626"/>
        <v/>
      </c>
      <c r="Q3205" s="66">
        <f t="shared" si="623"/>
        <v>450</v>
      </c>
      <c r="R3205" s="66">
        <f t="shared" si="624"/>
        <v>450</v>
      </c>
      <c r="S3205" s="66">
        <f>Q3205-U3205-SUMIFS(条件付き不可!X:X,条件付き不可!E:E,D3205)</f>
        <v>450</v>
      </c>
      <c r="T3205" s="66">
        <f t="shared" si="621"/>
        <v>450</v>
      </c>
      <c r="U3205" s="66">
        <f>IF(COUNTIFS(条件付き不可!$E:$E,$D3205,条件付き不可!$C:$C,条件付き不可!$V$3)&gt;0,Q3205,SUMIFS(条件付き不可!$L:$L,条件付き不可!$E:$E,$D3205,条件付き不可!$C:$C,U$1))</f>
        <v>0</v>
      </c>
      <c r="V3205" s="66">
        <f>IF(COUNTIFS(条件付き不可!$E:$E,$D3205,条件付き不可!$C:$C,条件付き不可!$V$5)&gt;0,Q3205,IFERROR(VLOOKUP(D3205,条件付き不可!E:Y,21,0),0))</f>
        <v>0</v>
      </c>
    </row>
    <row r="3206" spans="1:22">
      <c r="A3206" s="53" t="str">
        <f t="shared" si="625"/>
        <v>081087</v>
      </c>
      <c r="B3206" s="53">
        <v>44</v>
      </c>
      <c r="C3206">
        <v>3205</v>
      </c>
      <c r="D3206">
        <v>81087</v>
      </c>
      <c r="E3206" t="s">
        <v>3051</v>
      </c>
      <c r="F3206" t="s">
        <v>2338</v>
      </c>
      <c r="G3206" t="str">
        <f>VLOOKUP(A3206,GIS!A:B,2,0)</f>
        <v>柴崎台３</v>
      </c>
      <c r="H3206" t="s">
        <v>1932</v>
      </c>
      <c r="I3206" t="s">
        <v>2632</v>
      </c>
      <c r="J3206" s="66">
        <v>355</v>
      </c>
      <c r="K3206" s="66">
        <v>355</v>
      </c>
      <c r="L3206" s="66">
        <v>355</v>
      </c>
      <c r="M3206" s="66">
        <v>355</v>
      </c>
      <c r="N3206" s="66">
        <f>VLOOKUP(A3206,GIS!A:C,3,0)</f>
        <v>355</v>
      </c>
      <c r="O3206" s="66" t="str">
        <f t="shared" si="622"/>
        <v/>
      </c>
      <c r="P3206" s="66" t="str">
        <f t="shared" si="626"/>
        <v/>
      </c>
      <c r="Q3206" s="66">
        <f t="shared" si="623"/>
        <v>355</v>
      </c>
      <c r="R3206" s="66">
        <f t="shared" si="624"/>
        <v>355</v>
      </c>
      <c r="S3206" s="66">
        <f>Q3206-U3206-SUMIFS(条件付き不可!X:X,条件付き不可!E:E,D3206)</f>
        <v>355</v>
      </c>
      <c r="T3206" s="66">
        <f t="shared" si="621"/>
        <v>355</v>
      </c>
      <c r="U3206" s="66">
        <f>IF(COUNTIFS(条件付き不可!$E:$E,$D3206,条件付き不可!$C:$C,条件付き不可!$V$3)&gt;0,Q3206,SUMIFS(条件付き不可!$L:$L,条件付き不可!$E:$E,$D3206,条件付き不可!$C:$C,U$1))</f>
        <v>0</v>
      </c>
      <c r="V3206" s="66">
        <f>IF(COUNTIFS(条件付き不可!$E:$E,$D3206,条件付き不可!$C:$C,条件付き不可!$V$5)&gt;0,Q3206,IFERROR(VLOOKUP(D3206,条件付き不可!E:Y,21,0),0))</f>
        <v>0</v>
      </c>
    </row>
    <row r="3207" spans="1:22">
      <c r="A3207" s="53" t="str">
        <f t="shared" si="625"/>
        <v>081081</v>
      </c>
      <c r="B3207" s="53">
        <v>44</v>
      </c>
      <c r="C3207">
        <v>3206</v>
      </c>
      <c r="D3207">
        <v>81081</v>
      </c>
      <c r="E3207" t="s">
        <v>3051</v>
      </c>
      <c r="F3207" t="s">
        <v>2338</v>
      </c>
      <c r="G3207" t="str">
        <f>VLOOKUP(A3207,GIS!A:B,2,0)</f>
        <v>柴崎台４・５</v>
      </c>
      <c r="H3207" t="s">
        <v>1932</v>
      </c>
      <c r="I3207" t="s">
        <v>2632</v>
      </c>
      <c r="J3207" s="66">
        <v>435</v>
      </c>
      <c r="K3207" s="66">
        <v>435</v>
      </c>
      <c r="L3207" s="66">
        <v>435</v>
      </c>
      <c r="M3207" s="66">
        <v>435</v>
      </c>
      <c r="N3207" s="66">
        <f>VLOOKUP(A3207,GIS!A:C,3,0)</f>
        <v>435</v>
      </c>
      <c r="O3207" s="66" t="str">
        <f t="shared" si="622"/>
        <v/>
      </c>
      <c r="P3207" s="66" t="str">
        <f t="shared" si="626"/>
        <v/>
      </c>
      <c r="Q3207" s="66">
        <f t="shared" si="623"/>
        <v>435</v>
      </c>
      <c r="R3207" s="66">
        <f t="shared" si="624"/>
        <v>435</v>
      </c>
      <c r="S3207" s="66">
        <f>Q3207-U3207-SUMIFS(条件付き不可!X:X,条件付き不可!E:E,D3207)</f>
        <v>435</v>
      </c>
      <c r="T3207" s="66">
        <f t="shared" si="621"/>
        <v>435</v>
      </c>
      <c r="U3207" s="66">
        <f>IF(COUNTIFS(条件付き不可!$E:$E,$D3207,条件付き不可!$C:$C,条件付き不可!$V$3)&gt;0,Q3207,SUMIFS(条件付き不可!$L:$L,条件付き不可!$E:$E,$D3207,条件付き不可!$C:$C,U$1))</f>
        <v>0</v>
      </c>
      <c r="V3207" s="66">
        <f>IF(COUNTIFS(条件付き不可!$E:$E,$D3207,条件付き不可!$C:$C,条件付き不可!$V$5)&gt;0,Q3207,IFERROR(VLOOKUP(D3207,条件付き不可!E:Y,21,0),0))</f>
        <v>0</v>
      </c>
    </row>
    <row r="3208" spans="1:22">
      <c r="A3208" s="53" t="str">
        <f t="shared" si="625"/>
        <v>081047</v>
      </c>
      <c r="B3208" s="53">
        <v>44</v>
      </c>
      <c r="C3208">
        <v>3207</v>
      </c>
      <c r="D3208">
        <v>81047</v>
      </c>
      <c r="E3208" t="s">
        <v>3051</v>
      </c>
      <c r="F3208" t="s">
        <v>2344</v>
      </c>
      <c r="G3208" t="str">
        <f>VLOOKUP(A3208,GIS!A:B,2,0)</f>
        <v>青山台２</v>
      </c>
      <c r="H3208" t="s">
        <v>1932</v>
      </c>
      <c r="I3208" t="s">
        <v>2632</v>
      </c>
      <c r="J3208" s="66">
        <v>425</v>
      </c>
      <c r="K3208" s="66">
        <v>425</v>
      </c>
      <c r="L3208" s="66">
        <v>425</v>
      </c>
      <c r="M3208" s="66">
        <v>425</v>
      </c>
      <c r="N3208" s="66">
        <f>VLOOKUP(A3208,GIS!A:C,3,0)</f>
        <v>425</v>
      </c>
      <c r="O3208" s="66" t="str">
        <f t="shared" si="622"/>
        <v/>
      </c>
      <c r="P3208" s="66" t="str">
        <f t="shared" si="626"/>
        <v/>
      </c>
      <c r="Q3208" s="66">
        <f t="shared" si="623"/>
        <v>425</v>
      </c>
      <c r="R3208" s="66">
        <f t="shared" si="624"/>
        <v>425</v>
      </c>
      <c r="S3208" s="66">
        <f>Q3208-U3208-SUMIFS(条件付き不可!X:X,条件付き不可!E:E,D3208)</f>
        <v>425</v>
      </c>
      <c r="T3208" s="66">
        <f t="shared" si="621"/>
        <v>425</v>
      </c>
      <c r="U3208" s="66">
        <f>IF(COUNTIFS(条件付き不可!$E:$E,$D3208,条件付き不可!$C:$C,条件付き不可!$V$3)&gt;0,Q3208,SUMIFS(条件付き不可!$L:$L,条件付き不可!$E:$E,$D3208,条件付き不可!$C:$C,U$1))</f>
        <v>0</v>
      </c>
      <c r="V3208" s="66">
        <f>IF(COUNTIFS(条件付き不可!$E:$E,$D3208,条件付き不可!$C:$C,条件付き不可!$V$5)&gt;0,Q3208,IFERROR(VLOOKUP(D3208,条件付き不可!E:Y,21,0),0))</f>
        <v>0</v>
      </c>
    </row>
    <row r="3209" spans="1:22">
      <c r="A3209" s="53" t="str">
        <f t="shared" si="625"/>
        <v>081048</v>
      </c>
      <c r="B3209" s="53">
        <v>44</v>
      </c>
      <c r="C3209">
        <v>3208</v>
      </c>
      <c r="D3209">
        <v>81048</v>
      </c>
      <c r="E3209" t="s">
        <v>3051</v>
      </c>
      <c r="F3209" t="s">
        <v>2344</v>
      </c>
      <c r="G3209" t="str">
        <f>VLOOKUP(A3209,GIS!A:B,2,0)</f>
        <v>青山台３</v>
      </c>
      <c r="H3209" t="s">
        <v>1932</v>
      </c>
      <c r="I3209" t="s">
        <v>2632</v>
      </c>
      <c r="J3209" s="66">
        <v>430</v>
      </c>
      <c r="K3209" s="66">
        <v>430</v>
      </c>
      <c r="L3209" s="66">
        <v>430</v>
      </c>
      <c r="M3209" s="66">
        <v>430</v>
      </c>
      <c r="N3209" s="66">
        <f>VLOOKUP(A3209,GIS!A:C,3,0)</f>
        <v>430</v>
      </c>
      <c r="O3209" s="66" t="str">
        <f t="shared" si="622"/>
        <v/>
      </c>
      <c r="P3209" s="66" t="str">
        <f t="shared" si="626"/>
        <v/>
      </c>
      <c r="Q3209" s="66">
        <f t="shared" si="623"/>
        <v>430</v>
      </c>
      <c r="R3209" s="66">
        <f t="shared" si="624"/>
        <v>430</v>
      </c>
      <c r="S3209" s="66">
        <f>Q3209-U3209-SUMIFS(条件付き不可!X:X,条件付き不可!E:E,D3209)</f>
        <v>430</v>
      </c>
      <c r="T3209" s="66">
        <f t="shared" ref="T3209:T3273" si="627">Q3209-V3209</f>
        <v>430</v>
      </c>
      <c r="U3209" s="66">
        <f>IF(COUNTIFS(条件付き不可!$E:$E,$D3209,条件付き不可!$C:$C,条件付き不可!$V$3)&gt;0,Q3209,SUMIFS(条件付き不可!$L:$L,条件付き不可!$E:$E,$D3209,条件付き不可!$C:$C,U$1))</f>
        <v>0</v>
      </c>
      <c r="V3209" s="66">
        <f>IF(COUNTIFS(条件付き不可!$E:$E,$D3209,条件付き不可!$C:$C,条件付き不可!$V$5)&gt;0,Q3209,IFERROR(VLOOKUP(D3209,条件付き不可!E:Y,21,0),0))</f>
        <v>0</v>
      </c>
    </row>
    <row r="3210" spans="1:22">
      <c r="A3210" s="53" t="str">
        <f t="shared" si="625"/>
        <v>081049</v>
      </c>
      <c r="B3210" s="53">
        <v>44</v>
      </c>
      <c r="C3210">
        <v>3209</v>
      </c>
      <c r="D3210">
        <v>81049</v>
      </c>
      <c r="E3210" t="s">
        <v>3051</v>
      </c>
      <c r="F3210" t="s">
        <v>2344</v>
      </c>
      <c r="G3210" t="str">
        <f>VLOOKUP(A3210,GIS!A:B,2,0)</f>
        <v>青山台４</v>
      </c>
      <c r="H3210" t="s">
        <v>1932</v>
      </c>
      <c r="I3210" t="s">
        <v>2632</v>
      </c>
      <c r="J3210" s="66">
        <v>520</v>
      </c>
      <c r="K3210" s="66">
        <v>520</v>
      </c>
      <c r="L3210" s="66">
        <v>520</v>
      </c>
      <c r="M3210" s="66">
        <v>520</v>
      </c>
      <c r="N3210" s="66">
        <f>VLOOKUP(A3210,GIS!A:C,3,0)</f>
        <v>520</v>
      </c>
      <c r="O3210" s="66" t="str">
        <f t="shared" si="622"/>
        <v/>
      </c>
      <c r="P3210" s="66" t="str">
        <f t="shared" si="626"/>
        <v/>
      </c>
      <c r="Q3210" s="66">
        <f t="shared" si="623"/>
        <v>520</v>
      </c>
      <c r="R3210" s="66">
        <f t="shared" si="624"/>
        <v>520</v>
      </c>
      <c r="S3210" s="66">
        <f>Q3210-U3210-SUMIFS(条件付き不可!X:X,条件付き不可!E:E,D3210)</f>
        <v>520</v>
      </c>
      <c r="T3210" s="66">
        <f t="shared" si="627"/>
        <v>520</v>
      </c>
      <c r="U3210" s="66">
        <f>IF(COUNTIFS(条件付き不可!$E:$E,$D3210,条件付き不可!$C:$C,条件付き不可!$V$3)&gt;0,Q3210,SUMIFS(条件付き不可!$L:$L,条件付き不可!$E:$E,$D3210,条件付き不可!$C:$C,U$1))</f>
        <v>0</v>
      </c>
      <c r="V3210" s="66">
        <f>IF(COUNTIFS(条件付き不可!$E:$E,$D3210,条件付き不可!$C:$C,条件付き不可!$V$5)&gt;0,Q3210,IFERROR(VLOOKUP(D3210,条件付き不可!E:Y,21,0),0))</f>
        <v>0</v>
      </c>
    </row>
    <row r="3211" spans="1:22">
      <c r="A3211" s="53" t="str">
        <f t="shared" si="625"/>
        <v>081051</v>
      </c>
      <c r="B3211" s="53">
        <v>44</v>
      </c>
      <c r="C3211">
        <v>3210</v>
      </c>
      <c r="D3211">
        <v>81051</v>
      </c>
      <c r="E3211" t="s">
        <v>3051</v>
      </c>
      <c r="F3211" t="s">
        <v>2348</v>
      </c>
      <c r="G3211" t="str">
        <f>VLOOKUP(A3211,GIS!A:B,2,0)</f>
        <v>布佐１丁目－①</v>
      </c>
      <c r="H3211" t="s">
        <v>1932</v>
      </c>
      <c r="I3211" t="s">
        <v>2632</v>
      </c>
      <c r="J3211" s="66">
        <v>370</v>
      </c>
      <c r="K3211" s="66">
        <v>370</v>
      </c>
      <c r="L3211" s="66">
        <v>370</v>
      </c>
      <c r="M3211" s="66">
        <v>370</v>
      </c>
      <c r="N3211" s="66">
        <f>VLOOKUP(A3211,GIS!A:C,3,0)</f>
        <v>370</v>
      </c>
      <c r="O3211" s="66" t="str">
        <f t="shared" si="622"/>
        <v/>
      </c>
      <c r="P3211" s="66" t="str">
        <f t="shared" si="626"/>
        <v/>
      </c>
      <c r="Q3211" s="66">
        <f t="shared" si="623"/>
        <v>370</v>
      </c>
      <c r="R3211" s="66">
        <f t="shared" si="624"/>
        <v>370</v>
      </c>
      <c r="S3211" s="66">
        <f>Q3211-U3211-SUMIFS(条件付き不可!X:X,条件付き不可!E:E,D3211)</f>
        <v>370</v>
      </c>
      <c r="T3211" s="66">
        <f t="shared" si="627"/>
        <v>370</v>
      </c>
      <c r="U3211" s="66">
        <f>IF(COUNTIFS(条件付き不可!$E:$E,$D3211,条件付き不可!$C:$C,条件付き不可!$V$3)&gt;0,Q3211,SUMIFS(条件付き不可!$L:$L,条件付き不可!$E:$E,$D3211,条件付き不可!$C:$C,U$1))</f>
        <v>0</v>
      </c>
      <c r="V3211" s="66">
        <f>IF(COUNTIFS(条件付き不可!$E:$E,$D3211,条件付き不可!$C:$C,条件付き不可!$V$5)&gt;0,Q3211,IFERROR(VLOOKUP(D3211,条件付き不可!E:Y,21,0),0))</f>
        <v>0</v>
      </c>
    </row>
    <row r="3212" spans="1:22">
      <c r="A3212" s="53" t="str">
        <f t="shared" si="625"/>
        <v>081052</v>
      </c>
      <c r="B3212" s="53">
        <v>44</v>
      </c>
      <c r="C3212">
        <v>3211</v>
      </c>
      <c r="D3212">
        <v>81052</v>
      </c>
      <c r="E3212" t="s">
        <v>3051</v>
      </c>
      <c r="F3212" t="s">
        <v>2348</v>
      </c>
      <c r="G3212" t="str">
        <f>VLOOKUP(A3212,GIS!A:B,2,0)</f>
        <v>布佐１丁目－②</v>
      </c>
      <c r="H3212" t="s">
        <v>1932</v>
      </c>
      <c r="I3212" t="s">
        <v>2632</v>
      </c>
      <c r="J3212" s="66">
        <v>390</v>
      </c>
      <c r="K3212" s="66">
        <v>390</v>
      </c>
      <c r="L3212" s="66">
        <v>390</v>
      </c>
      <c r="M3212" s="66">
        <v>390</v>
      </c>
      <c r="N3212" s="66">
        <f>VLOOKUP(A3212,GIS!A:C,3,0)</f>
        <v>390</v>
      </c>
      <c r="O3212" s="66" t="str">
        <f t="shared" si="622"/>
        <v/>
      </c>
      <c r="P3212" s="66" t="str">
        <f t="shared" si="626"/>
        <v/>
      </c>
      <c r="Q3212" s="66">
        <f t="shared" si="623"/>
        <v>390</v>
      </c>
      <c r="R3212" s="66">
        <f t="shared" si="624"/>
        <v>390</v>
      </c>
      <c r="S3212" s="66">
        <f>Q3212-U3212-SUMIFS(条件付き不可!X:X,条件付き不可!E:E,D3212)</f>
        <v>390</v>
      </c>
      <c r="T3212" s="66">
        <f t="shared" si="627"/>
        <v>390</v>
      </c>
      <c r="U3212" s="66">
        <f>IF(COUNTIFS(条件付き不可!$E:$E,$D3212,条件付き不可!$C:$C,条件付き不可!$V$3)&gt;0,Q3212,SUMIFS(条件付き不可!$L:$L,条件付き不可!$E:$E,$D3212,条件付き不可!$C:$C,U$1))</f>
        <v>0</v>
      </c>
      <c r="V3212" s="66">
        <f>IF(COUNTIFS(条件付き不可!$E:$E,$D3212,条件付き不可!$C:$C,条件付き不可!$V$5)&gt;0,Q3212,IFERROR(VLOOKUP(D3212,条件付き不可!E:Y,21,0),0))</f>
        <v>0</v>
      </c>
    </row>
    <row r="3213" spans="1:22">
      <c r="A3213" s="53" t="str">
        <f>TEXT(D3213,"000000")</f>
        <v>081089</v>
      </c>
      <c r="B3213" s="53">
        <v>44</v>
      </c>
      <c r="C3213">
        <v>3212</v>
      </c>
      <c r="D3213">
        <v>81089</v>
      </c>
      <c r="E3213" t="s">
        <v>3051</v>
      </c>
      <c r="F3213" t="s">
        <v>2351</v>
      </c>
      <c r="G3213" t="str">
        <f>VLOOKUP(A3213,GIS!A:B,2,0)</f>
        <v>布佐平和台１</v>
      </c>
      <c r="H3213" t="s">
        <v>1932</v>
      </c>
      <c r="I3213" t="s">
        <v>2632</v>
      </c>
      <c r="J3213" s="66">
        <v>460</v>
      </c>
      <c r="K3213" s="66">
        <v>460</v>
      </c>
      <c r="L3213" s="66">
        <v>460</v>
      </c>
      <c r="M3213" s="66">
        <v>460</v>
      </c>
      <c r="N3213" s="66">
        <f>VLOOKUP(A3213,GIS!A:C,3,0)</f>
        <v>460</v>
      </c>
      <c r="O3213" s="66" t="str">
        <f t="shared" si="622"/>
        <v/>
      </c>
      <c r="P3213" s="66" t="str">
        <f t="shared" si="626"/>
        <v/>
      </c>
      <c r="Q3213" s="66">
        <f t="shared" si="623"/>
        <v>460</v>
      </c>
      <c r="R3213" s="66">
        <f t="shared" si="624"/>
        <v>460</v>
      </c>
      <c r="S3213" s="66">
        <f>Q3213-U3213-SUMIFS(条件付き不可!X:X,条件付き不可!E:E,D3213)</f>
        <v>460</v>
      </c>
      <c r="T3213" s="66">
        <f t="shared" si="627"/>
        <v>460</v>
      </c>
      <c r="U3213" s="66">
        <f>IF(COUNTIFS(条件付き不可!$E:$E,$D3213,条件付き不可!$C:$C,条件付き不可!$V$3)&gt;0,Q3213,SUMIFS(条件付き不可!$L:$L,条件付き不可!$E:$E,$D3213,条件付き不可!$C:$C,U$1))</f>
        <v>0</v>
      </c>
      <c r="V3213" s="66">
        <f>IF(COUNTIFS(条件付き不可!$E:$E,$D3213,条件付き不可!$C:$C,条件付き不可!$V$5)&gt;0,Q3213,IFERROR(VLOOKUP(D3213,条件付き不可!E:Y,21,0),0))</f>
        <v>0</v>
      </c>
    </row>
    <row r="3214" spans="1:22">
      <c r="A3214" s="53" t="str">
        <f t="shared" si="625"/>
        <v>081054</v>
      </c>
      <c r="B3214" s="53">
        <v>44</v>
      </c>
      <c r="C3214">
        <v>3213</v>
      </c>
      <c r="D3214">
        <v>81054</v>
      </c>
      <c r="E3214" t="s">
        <v>3051</v>
      </c>
      <c r="F3214" t="s">
        <v>2351</v>
      </c>
      <c r="G3214" t="str">
        <f>VLOOKUP(A3214,GIS!A:B,2,0)</f>
        <v>布佐平和台２・４</v>
      </c>
      <c r="H3214" t="s">
        <v>1932</v>
      </c>
      <c r="I3214" t="s">
        <v>2632</v>
      </c>
      <c r="J3214" s="66">
        <v>345</v>
      </c>
      <c r="K3214" s="66">
        <v>345</v>
      </c>
      <c r="L3214" s="66">
        <v>345</v>
      </c>
      <c r="M3214" s="66">
        <v>345</v>
      </c>
      <c r="N3214" s="66">
        <f>VLOOKUP(A3214,GIS!A:C,3,0)</f>
        <v>345</v>
      </c>
      <c r="O3214" s="66" t="str">
        <f t="shared" si="622"/>
        <v/>
      </c>
      <c r="P3214" s="66" t="str">
        <f t="shared" si="626"/>
        <v/>
      </c>
      <c r="Q3214" s="66">
        <f t="shared" si="623"/>
        <v>345</v>
      </c>
      <c r="R3214" s="66">
        <f t="shared" si="624"/>
        <v>345</v>
      </c>
      <c r="S3214" s="66">
        <f>Q3214-U3214-SUMIFS(条件付き不可!X:X,条件付き不可!E:E,D3214)</f>
        <v>345</v>
      </c>
      <c r="T3214" s="66">
        <f t="shared" si="627"/>
        <v>345</v>
      </c>
      <c r="U3214" s="66">
        <f>IF(COUNTIFS(条件付き不可!$E:$E,$D3214,条件付き不可!$C:$C,条件付き不可!$V$3)&gt;0,Q3214,SUMIFS(条件付き不可!$L:$L,条件付き不可!$E:$E,$D3214,条件付き不可!$C:$C,U$1))</f>
        <v>0</v>
      </c>
      <c r="V3214" s="66">
        <f>IF(COUNTIFS(条件付き不可!$E:$E,$D3214,条件付き不可!$C:$C,条件付き不可!$V$5)&gt;0,Q3214,IFERROR(VLOOKUP(D3214,条件付き不可!E:Y,21,0),0))</f>
        <v>0</v>
      </c>
    </row>
    <row r="3215" spans="1:22">
      <c r="A3215" s="53" t="str">
        <f t="shared" si="625"/>
        <v>081055</v>
      </c>
      <c r="B3215" s="53">
        <v>44</v>
      </c>
      <c r="C3215">
        <v>3214</v>
      </c>
      <c r="D3215">
        <v>81055</v>
      </c>
      <c r="E3215" t="s">
        <v>3051</v>
      </c>
      <c r="F3215" t="s">
        <v>2351</v>
      </c>
      <c r="G3215" t="str">
        <f>VLOOKUP(A3215,GIS!A:B,2,0)</f>
        <v>布佐平和台３・４</v>
      </c>
      <c r="H3215" t="s">
        <v>1932</v>
      </c>
      <c r="I3215" t="s">
        <v>2632</v>
      </c>
      <c r="J3215" s="66">
        <v>370</v>
      </c>
      <c r="K3215" s="66">
        <v>370</v>
      </c>
      <c r="L3215" s="66">
        <v>370</v>
      </c>
      <c r="M3215" s="66">
        <v>370</v>
      </c>
      <c r="N3215" s="66">
        <f>VLOOKUP(A3215,GIS!A:C,3,0)</f>
        <v>370</v>
      </c>
      <c r="O3215" s="66" t="str">
        <f t="shared" si="622"/>
        <v/>
      </c>
      <c r="P3215" s="66" t="str">
        <f t="shared" si="626"/>
        <v/>
      </c>
      <c r="Q3215" s="66">
        <f t="shared" si="623"/>
        <v>370</v>
      </c>
      <c r="R3215" s="66">
        <f t="shared" si="624"/>
        <v>370</v>
      </c>
      <c r="S3215" s="66">
        <f>Q3215-U3215-SUMIFS(条件付き不可!X:X,条件付き不可!E:E,D3215)</f>
        <v>370</v>
      </c>
      <c r="T3215" s="66">
        <f t="shared" si="627"/>
        <v>370</v>
      </c>
      <c r="U3215" s="66">
        <f>IF(COUNTIFS(条件付き不可!$E:$E,$D3215,条件付き不可!$C:$C,条件付き不可!$V$3)&gt;0,Q3215,SUMIFS(条件付き不可!$L:$L,条件付き不可!$E:$E,$D3215,条件付き不可!$C:$C,U$1))</f>
        <v>0</v>
      </c>
      <c r="V3215" s="66">
        <f>IF(COUNTIFS(条件付き不可!$E:$E,$D3215,条件付き不可!$C:$C,条件付き不可!$V$5)&gt;0,Q3215,IFERROR(VLOOKUP(D3215,条件付き不可!E:Y,21,0),0))</f>
        <v>0</v>
      </c>
    </row>
    <row r="3216" spans="1:22">
      <c r="A3216" s="53" t="str">
        <f t="shared" si="625"/>
        <v>081056</v>
      </c>
      <c r="B3216" s="53">
        <v>44</v>
      </c>
      <c r="C3216">
        <v>3215</v>
      </c>
      <c r="D3216">
        <v>81056</v>
      </c>
      <c r="E3216" t="s">
        <v>3051</v>
      </c>
      <c r="F3216" t="s">
        <v>2351</v>
      </c>
      <c r="G3216" t="str">
        <f>VLOOKUP(A3216,GIS!A:B,2,0)</f>
        <v>布佐平和台６</v>
      </c>
      <c r="H3216" t="s">
        <v>1932</v>
      </c>
      <c r="I3216" t="s">
        <v>2632</v>
      </c>
      <c r="J3216" s="66">
        <v>330</v>
      </c>
      <c r="K3216" s="66">
        <v>330</v>
      </c>
      <c r="L3216" s="66">
        <v>330</v>
      </c>
      <c r="M3216" s="66">
        <v>330</v>
      </c>
      <c r="N3216" s="66">
        <f>VLOOKUP(A3216,GIS!A:C,3,0)</f>
        <v>330</v>
      </c>
      <c r="O3216" s="66" t="str">
        <f t="shared" si="622"/>
        <v/>
      </c>
      <c r="P3216" s="66" t="str">
        <f t="shared" si="626"/>
        <v/>
      </c>
      <c r="Q3216" s="66">
        <f t="shared" si="623"/>
        <v>330</v>
      </c>
      <c r="R3216" s="66">
        <f t="shared" si="624"/>
        <v>330</v>
      </c>
      <c r="S3216" s="66">
        <f>Q3216-U3216-SUMIFS(条件付き不可!X:X,条件付き不可!E:E,D3216)</f>
        <v>330</v>
      </c>
      <c r="T3216" s="66">
        <f t="shared" si="627"/>
        <v>330</v>
      </c>
      <c r="U3216" s="66">
        <f>IF(COUNTIFS(条件付き不可!$E:$E,$D3216,条件付き不可!$C:$C,条件付き不可!$V$3)&gt;0,Q3216,SUMIFS(条件付き不可!$L:$L,条件付き不可!$E:$E,$D3216,条件付き不可!$C:$C,U$1))</f>
        <v>0</v>
      </c>
      <c r="V3216" s="66">
        <f>IF(COUNTIFS(条件付き不可!$E:$E,$D3216,条件付き不可!$C:$C,条件付き不可!$V$5)&gt;0,Q3216,IFERROR(VLOOKUP(D3216,条件付き不可!E:Y,21,0),0))</f>
        <v>0</v>
      </c>
    </row>
    <row r="3217" spans="1:22">
      <c r="A3217" s="53" t="str">
        <f t="shared" si="625"/>
        <v>081057</v>
      </c>
      <c r="B3217" s="53">
        <v>44</v>
      </c>
      <c r="C3217">
        <v>3216</v>
      </c>
      <c r="D3217">
        <v>81057</v>
      </c>
      <c r="E3217" t="s">
        <v>3051</v>
      </c>
      <c r="F3217" t="s">
        <v>2351</v>
      </c>
      <c r="G3217" t="str">
        <f>VLOOKUP(A3217,GIS!A:B,2,0)</f>
        <v>布佐平和台７</v>
      </c>
      <c r="H3217" t="s">
        <v>1932</v>
      </c>
      <c r="I3217" t="s">
        <v>2632</v>
      </c>
      <c r="J3217" s="66">
        <v>240</v>
      </c>
      <c r="K3217" s="66">
        <v>240</v>
      </c>
      <c r="L3217" s="66">
        <v>240</v>
      </c>
      <c r="M3217" s="66">
        <v>240</v>
      </c>
      <c r="N3217" s="66">
        <f>VLOOKUP(A3217,GIS!A:C,3,0)</f>
        <v>240</v>
      </c>
      <c r="O3217" s="66" t="str">
        <f t="shared" si="622"/>
        <v/>
      </c>
      <c r="P3217" s="66" t="str">
        <f t="shared" si="626"/>
        <v/>
      </c>
      <c r="Q3217" s="66">
        <f t="shared" si="623"/>
        <v>240</v>
      </c>
      <c r="R3217" s="66">
        <f t="shared" si="624"/>
        <v>240</v>
      </c>
      <c r="S3217" s="66">
        <f>Q3217-U3217-SUMIFS(条件付き不可!X:X,条件付き不可!E:E,D3217)</f>
        <v>240</v>
      </c>
      <c r="T3217" s="66">
        <f t="shared" si="627"/>
        <v>240</v>
      </c>
      <c r="U3217" s="66">
        <f>IF(COUNTIFS(条件付き不可!$E:$E,$D3217,条件付き不可!$C:$C,条件付き不可!$V$3)&gt;0,Q3217,SUMIFS(条件付き不可!$L:$L,条件付き不可!$E:$E,$D3217,条件付き不可!$C:$C,U$1))</f>
        <v>0</v>
      </c>
      <c r="V3217" s="66">
        <f>IF(COUNTIFS(条件付き不可!$E:$E,$D3217,条件付き不可!$C:$C,条件付き不可!$V$5)&gt;0,Q3217,IFERROR(VLOOKUP(D3217,条件付き不可!E:Y,21,0),0))</f>
        <v>0</v>
      </c>
    </row>
    <row r="3218" spans="1:22">
      <c r="A3218" s="53" t="str">
        <f t="shared" si="625"/>
        <v>081058</v>
      </c>
      <c r="B3218" s="53">
        <v>44</v>
      </c>
      <c r="C3218">
        <v>3217</v>
      </c>
      <c r="D3218">
        <v>81058</v>
      </c>
      <c r="E3218" t="s">
        <v>3051</v>
      </c>
      <c r="F3218" t="s">
        <v>2356</v>
      </c>
      <c r="G3218" t="str">
        <f>VLOOKUP(A3218,GIS!A:B,2,0)</f>
        <v>南新木１</v>
      </c>
      <c r="H3218" t="s">
        <v>1932</v>
      </c>
      <c r="I3218" t="s">
        <v>2632</v>
      </c>
      <c r="J3218" s="66">
        <v>475</v>
      </c>
      <c r="K3218" s="66">
        <v>475</v>
      </c>
      <c r="L3218" s="66">
        <v>475</v>
      </c>
      <c r="M3218" s="66">
        <v>475</v>
      </c>
      <c r="N3218" s="66">
        <f>VLOOKUP(A3218,GIS!A:C,3,0)</f>
        <v>475</v>
      </c>
      <c r="O3218" s="66" t="str">
        <f t="shared" si="622"/>
        <v/>
      </c>
      <c r="P3218" s="66" t="str">
        <f t="shared" si="626"/>
        <v/>
      </c>
      <c r="Q3218" s="66">
        <f t="shared" si="623"/>
        <v>475</v>
      </c>
      <c r="R3218" s="66">
        <f t="shared" si="624"/>
        <v>475</v>
      </c>
      <c r="S3218" s="66">
        <f>Q3218-U3218-SUMIFS(条件付き不可!X:X,条件付き不可!E:E,D3218)</f>
        <v>475</v>
      </c>
      <c r="T3218" s="66">
        <f t="shared" si="627"/>
        <v>475</v>
      </c>
      <c r="U3218" s="66">
        <f>IF(COUNTIFS(条件付き不可!$E:$E,$D3218,条件付き不可!$C:$C,条件付き不可!$V$3)&gt;0,Q3218,SUMIFS(条件付き不可!$L:$L,条件付き不可!$E:$E,$D3218,条件付き不可!$C:$C,U$1))</f>
        <v>0</v>
      </c>
      <c r="V3218" s="66">
        <f>IF(COUNTIFS(条件付き不可!$E:$E,$D3218,条件付き不可!$C:$C,条件付き不可!$V$5)&gt;0,Q3218,IFERROR(VLOOKUP(D3218,条件付き不可!E:Y,21,0),0))</f>
        <v>0</v>
      </c>
    </row>
    <row r="3219" spans="1:22">
      <c r="A3219" s="53" t="str">
        <f t="shared" ref="A3219" si="628">TEXT(D3219,"000000")</f>
        <v>081091</v>
      </c>
      <c r="B3219" s="53">
        <v>44</v>
      </c>
      <c r="C3219">
        <v>3218</v>
      </c>
      <c r="D3219">
        <v>81091</v>
      </c>
      <c r="E3219" t="s">
        <v>3051</v>
      </c>
      <c r="F3219" t="s">
        <v>2356</v>
      </c>
      <c r="G3219" t="str">
        <f>VLOOKUP(A3219,GIS!A:B,2,0)</f>
        <v>南新木２</v>
      </c>
      <c r="H3219" t="s">
        <v>1932</v>
      </c>
      <c r="I3219" t="s">
        <v>2632</v>
      </c>
      <c r="J3219" s="66">
        <v>325</v>
      </c>
      <c r="K3219" s="66">
        <v>325</v>
      </c>
      <c r="L3219" s="66">
        <v>325</v>
      </c>
      <c r="M3219" s="66">
        <v>325</v>
      </c>
      <c r="N3219" s="66">
        <f>VLOOKUP(A3219,GIS!A:C,3,0)</f>
        <v>325</v>
      </c>
      <c r="O3219" s="66" t="str">
        <f t="shared" ref="O3219" si="629">IF(J3219=N3219,"","✕")</f>
        <v/>
      </c>
      <c r="P3219" s="66" t="str">
        <f t="shared" ref="P3219" si="630">IF(J3219=K3219,IF(J3219=L3219,"","✕"),"✕")</f>
        <v/>
      </c>
      <c r="Q3219" s="66">
        <f t="shared" ref="Q3219" si="631">N3219</f>
        <v>325</v>
      </c>
      <c r="R3219" s="66">
        <f t="shared" ref="R3219" si="632">Q3219-U3219</f>
        <v>325</v>
      </c>
      <c r="S3219" s="66">
        <f>Q3219-U3219-SUMIFS(条件付き不可!X:X,条件付き不可!E:E,D3219)</f>
        <v>325</v>
      </c>
      <c r="T3219" s="66">
        <f t="shared" ref="T3219" si="633">Q3219-V3219</f>
        <v>325</v>
      </c>
      <c r="U3219" s="66">
        <f>IF(COUNTIFS(条件付き不可!$E:$E,$D3219,条件付き不可!$C:$C,条件付き不可!$V$3)&gt;0,Q3219,SUMIFS(条件付き不可!$L:$L,条件付き不可!$E:$E,$D3219,条件付き不可!$C:$C,U$1))</f>
        <v>0</v>
      </c>
      <c r="V3219" s="66">
        <f>IF(COUNTIFS(条件付き不可!$E:$E,$D3219,条件付き不可!$C:$C,条件付き不可!$V$5)&gt;0,Q3219,IFERROR(VLOOKUP(D3219,条件付き不可!E:Y,21,0),0))</f>
        <v>0</v>
      </c>
    </row>
    <row r="3220" spans="1:22">
      <c r="A3220" s="53" t="str">
        <f t="shared" si="625"/>
        <v>081059</v>
      </c>
      <c r="B3220" s="53">
        <v>44</v>
      </c>
      <c r="C3220">
        <v>3219</v>
      </c>
      <c r="D3220">
        <v>81059</v>
      </c>
      <c r="E3220" t="s">
        <v>3051</v>
      </c>
      <c r="F3220" t="s">
        <v>2356</v>
      </c>
      <c r="G3220" t="str">
        <f>VLOOKUP(A3220,GIS!A:B,2,0)</f>
        <v>南新木３</v>
      </c>
      <c r="H3220" t="s">
        <v>1932</v>
      </c>
      <c r="I3220" t="s">
        <v>2632</v>
      </c>
      <c r="J3220" s="66">
        <v>340</v>
      </c>
      <c r="K3220" s="66">
        <v>340</v>
      </c>
      <c r="L3220" s="66">
        <v>340</v>
      </c>
      <c r="M3220" s="66">
        <v>340</v>
      </c>
      <c r="N3220" s="66">
        <f>VLOOKUP(A3220,GIS!A:C,3,0)</f>
        <v>340</v>
      </c>
      <c r="O3220" s="66" t="str">
        <f t="shared" si="622"/>
        <v/>
      </c>
      <c r="P3220" s="66" t="str">
        <f t="shared" si="626"/>
        <v/>
      </c>
      <c r="Q3220" s="66">
        <f t="shared" si="623"/>
        <v>340</v>
      </c>
      <c r="R3220" s="66">
        <f t="shared" si="624"/>
        <v>340</v>
      </c>
      <c r="S3220" s="66">
        <f>Q3220-U3220-SUMIFS(条件付き不可!X:X,条件付き不可!E:E,D3220)</f>
        <v>340</v>
      </c>
      <c r="T3220" s="66">
        <f t="shared" si="627"/>
        <v>340</v>
      </c>
      <c r="U3220" s="66">
        <f>IF(COUNTIFS(条件付き不可!$E:$E,$D3220,条件付き不可!$C:$C,条件付き不可!$V$3)&gt;0,Q3220,SUMIFS(条件付き不可!$L:$L,条件付き不可!$E:$E,$D3220,条件付き不可!$C:$C,U$1))</f>
        <v>0</v>
      </c>
      <c r="V3220" s="66">
        <f>IF(COUNTIFS(条件付き不可!$E:$E,$D3220,条件付き不可!$C:$C,条件付き不可!$V$5)&gt;0,Q3220,IFERROR(VLOOKUP(D3220,条件付き不可!E:Y,21,0),0))</f>
        <v>0</v>
      </c>
    </row>
    <row r="3221" spans="1:22">
      <c r="A3221" s="53" t="str">
        <f t="shared" si="625"/>
        <v>081082</v>
      </c>
      <c r="B3221" s="53">
        <v>44</v>
      </c>
      <c r="C3221">
        <v>3220</v>
      </c>
      <c r="D3221">
        <v>81082</v>
      </c>
      <c r="E3221" t="s">
        <v>3051</v>
      </c>
      <c r="F3221" t="s">
        <v>2356</v>
      </c>
      <c r="G3221" t="str">
        <f>VLOOKUP(A3221,GIS!A:B,2,0)</f>
        <v>南新木４</v>
      </c>
      <c r="H3221" t="s">
        <v>1932</v>
      </c>
      <c r="I3221" t="s">
        <v>2632</v>
      </c>
      <c r="J3221" s="66">
        <v>390</v>
      </c>
      <c r="K3221" s="66">
        <v>390</v>
      </c>
      <c r="L3221" s="66">
        <v>390</v>
      </c>
      <c r="M3221" s="66">
        <v>390</v>
      </c>
      <c r="N3221" s="66">
        <f>VLOOKUP(A3221,GIS!A:C,3,0)</f>
        <v>390</v>
      </c>
      <c r="O3221" s="66" t="str">
        <f t="shared" ref="O3221:O3285" si="634">IF(J3221=N3221,"","✕")</f>
        <v/>
      </c>
      <c r="P3221" s="66" t="str">
        <f t="shared" si="626"/>
        <v/>
      </c>
      <c r="Q3221" s="66">
        <f t="shared" ref="Q3221:Q3285" si="635">N3221</f>
        <v>390</v>
      </c>
      <c r="R3221" s="66">
        <f t="shared" ref="R3221:R3285" si="636">Q3221-U3221</f>
        <v>390</v>
      </c>
      <c r="S3221" s="66">
        <f>Q3221-U3221-SUMIFS(条件付き不可!X:X,条件付き不可!E:E,D3221)</f>
        <v>390</v>
      </c>
      <c r="T3221" s="66">
        <f t="shared" si="627"/>
        <v>390</v>
      </c>
      <c r="U3221" s="66">
        <f>IF(COUNTIFS(条件付き不可!$E:$E,$D3221,条件付き不可!$C:$C,条件付き不可!$V$3)&gt;0,Q3221,SUMIFS(条件付き不可!$L:$L,条件付き不可!$E:$E,$D3221,条件付き不可!$C:$C,U$1))</f>
        <v>0</v>
      </c>
      <c r="V3221" s="66">
        <f>IF(COUNTIFS(条件付き不可!$E:$E,$D3221,条件付き不可!$C:$C,条件付き不可!$V$5)&gt;0,Q3221,IFERROR(VLOOKUP(D3221,条件付き不可!E:Y,21,0),0))</f>
        <v>0</v>
      </c>
    </row>
    <row r="3222" spans="1:22">
      <c r="A3222" s="53" t="str">
        <f t="shared" si="625"/>
        <v>081060</v>
      </c>
      <c r="B3222" s="53">
        <v>44</v>
      </c>
      <c r="C3222">
        <v>3221</v>
      </c>
      <c r="D3222">
        <v>81060</v>
      </c>
      <c r="E3222" t="s">
        <v>3051</v>
      </c>
      <c r="F3222" t="s">
        <v>2356</v>
      </c>
      <c r="G3222" t="str">
        <f>VLOOKUP(A3222,GIS!A:B,2,0)</f>
        <v>新木</v>
      </c>
      <c r="H3222" t="s">
        <v>1932</v>
      </c>
      <c r="I3222" t="s">
        <v>2632</v>
      </c>
      <c r="J3222" s="66">
        <v>300</v>
      </c>
      <c r="K3222" s="66">
        <v>300</v>
      </c>
      <c r="L3222" s="66">
        <v>300</v>
      </c>
      <c r="M3222" s="66">
        <v>300</v>
      </c>
      <c r="N3222" s="66">
        <f>VLOOKUP(A3222,GIS!A:C,3,0)</f>
        <v>300</v>
      </c>
      <c r="O3222" s="66" t="str">
        <f t="shared" si="634"/>
        <v/>
      </c>
      <c r="P3222" s="66" t="str">
        <f t="shared" si="626"/>
        <v/>
      </c>
      <c r="Q3222" s="66">
        <f t="shared" si="635"/>
        <v>300</v>
      </c>
      <c r="R3222" s="66">
        <f t="shared" si="636"/>
        <v>300</v>
      </c>
      <c r="S3222" s="66">
        <f>Q3222-U3222-SUMIFS(条件付き不可!X:X,条件付き不可!E:E,D3222)</f>
        <v>300</v>
      </c>
      <c r="T3222" s="66">
        <f t="shared" si="627"/>
        <v>300</v>
      </c>
      <c r="U3222" s="66">
        <f>IF(COUNTIFS(条件付き不可!$E:$E,$D3222,条件付き不可!$C:$C,条件付き不可!$V$3)&gt;0,Q3222,SUMIFS(条件付き不可!$L:$L,条件付き不可!$E:$E,$D3222,条件付き不可!$C:$C,U$1))</f>
        <v>0</v>
      </c>
      <c r="V3222" s="66">
        <f>IF(COUNTIFS(条件付き不可!$E:$E,$D3222,条件付き不可!$C:$C,条件付き不可!$V$5)&gt;0,Q3222,IFERROR(VLOOKUP(D3222,条件付き不可!E:Y,21,0),0))</f>
        <v>0</v>
      </c>
    </row>
    <row r="3223" spans="1:22">
      <c r="A3223" s="53" t="str">
        <f t="shared" si="625"/>
        <v>081061</v>
      </c>
      <c r="B3223" s="53">
        <v>44</v>
      </c>
      <c r="C3223">
        <v>3222</v>
      </c>
      <c r="D3223">
        <v>81061</v>
      </c>
      <c r="E3223" t="s">
        <v>3051</v>
      </c>
      <c r="F3223" t="s">
        <v>2356</v>
      </c>
      <c r="G3223" t="str">
        <f>VLOOKUP(A3223,GIS!A:B,2,0)</f>
        <v>新木台</v>
      </c>
      <c r="H3223" t="s">
        <v>1932</v>
      </c>
      <c r="I3223" t="s">
        <v>2632</v>
      </c>
      <c r="J3223" s="66">
        <v>370</v>
      </c>
      <c r="K3223" s="66">
        <v>370</v>
      </c>
      <c r="L3223" s="66">
        <v>370</v>
      </c>
      <c r="M3223" s="66">
        <v>370</v>
      </c>
      <c r="N3223" s="66">
        <f>VLOOKUP(A3223,GIS!A:C,3,0)</f>
        <v>370</v>
      </c>
      <c r="O3223" s="66" t="str">
        <f t="shared" si="634"/>
        <v/>
      </c>
      <c r="P3223" s="66" t="str">
        <f t="shared" si="626"/>
        <v/>
      </c>
      <c r="Q3223" s="66">
        <f t="shared" si="635"/>
        <v>370</v>
      </c>
      <c r="R3223" s="66">
        <f t="shared" si="636"/>
        <v>370</v>
      </c>
      <c r="S3223" s="66">
        <f>Q3223-U3223-SUMIFS(条件付き不可!X:X,条件付き不可!E:E,D3223)</f>
        <v>370</v>
      </c>
      <c r="T3223" s="66">
        <f t="shared" si="627"/>
        <v>370</v>
      </c>
      <c r="U3223" s="66">
        <f>IF(COUNTIFS(条件付き不可!$E:$E,$D3223,条件付き不可!$C:$C,条件付き不可!$V$3)&gt;0,Q3223,SUMIFS(条件付き不可!$L:$L,条件付き不可!$E:$E,$D3223,条件付き不可!$C:$C,U$1))</f>
        <v>0</v>
      </c>
      <c r="V3223" s="66">
        <f>IF(COUNTIFS(条件付き不可!$E:$E,$D3223,条件付き不可!$C:$C,条件付き不可!$V$5)&gt;0,Q3223,IFERROR(VLOOKUP(D3223,条件付き不可!E:Y,21,0),0))</f>
        <v>0</v>
      </c>
    </row>
    <row r="3224" spans="1:22">
      <c r="A3224" s="53" t="str">
        <f t="shared" si="625"/>
        <v>081062</v>
      </c>
      <c r="B3224" s="53">
        <v>44</v>
      </c>
      <c r="C3224">
        <v>3223</v>
      </c>
      <c r="D3224">
        <v>81062</v>
      </c>
      <c r="E3224" t="s">
        <v>3051</v>
      </c>
      <c r="F3224" t="s">
        <v>2356</v>
      </c>
      <c r="G3224" t="str">
        <f>VLOOKUP(A3224,GIS!A:B,2,0)</f>
        <v>新木野１丁目</v>
      </c>
      <c r="H3224" t="s">
        <v>1932</v>
      </c>
      <c r="I3224" t="s">
        <v>2632</v>
      </c>
      <c r="J3224" s="66">
        <v>280</v>
      </c>
      <c r="K3224" s="66">
        <v>280</v>
      </c>
      <c r="L3224" s="66">
        <v>280</v>
      </c>
      <c r="M3224" s="66">
        <v>280</v>
      </c>
      <c r="N3224" s="66">
        <f>VLOOKUP(A3224,GIS!A:C,3,0)</f>
        <v>280</v>
      </c>
      <c r="O3224" s="66" t="str">
        <f t="shared" si="634"/>
        <v/>
      </c>
      <c r="P3224" s="66" t="str">
        <f t="shared" si="626"/>
        <v/>
      </c>
      <c r="Q3224" s="66">
        <f t="shared" si="635"/>
        <v>280</v>
      </c>
      <c r="R3224" s="66">
        <f t="shared" si="636"/>
        <v>280</v>
      </c>
      <c r="S3224" s="66">
        <f>Q3224-U3224-SUMIFS(条件付き不可!X:X,条件付き不可!E:E,D3224)</f>
        <v>280</v>
      </c>
      <c r="T3224" s="66">
        <f t="shared" si="627"/>
        <v>280</v>
      </c>
      <c r="U3224" s="66">
        <f>IF(COUNTIFS(条件付き不可!$E:$E,$D3224,条件付き不可!$C:$C,条件付き不可!$V$3)&gt;0,Q3224,SUMIFS(条件付き不可!$L:$L,条件付き不可!$E:$E,$D3224,条件付き不可!$C:$C,U$1))</f>
        <v>0</v>
      </c>
      <c r="V3224" s="66">
        <f>IF(COUNTIFS(条件付き不可!$E:$E,$D3224,条件付き不可!$C:$C,条件付き不可!$V$5)&gt;0,Q3224,IFERROR(VLOOKUP(D3224,条件付き不可!E:Y,21,0),0))</f>
        <v>0</v>
      </c>
    </row>
    <row r="3225" spans="1:22">
      <c r="A3225" s="53" t="str">
        <f t="shared" si="625"/>
        <v>081063</v>
      </c>
      <c r="B3225" s="53">
        <v>44</v>
      </c>
      <c r="C3225">
        <v>3224</v>
      </c>
      <c r="D3225">
        <v>81063</v>
      </c>
      <c r="E3225" t="s">
        <v>3051</v>
      </c>
      <c r="F3225" t="s">
        <v>2356</v>
      </c>
      <c r="G3225" t="str">
        <f>VLOOKUP(A3225,GIS!A:B,2,0)</f>
        <v>新木野３丁目</v>
      </c>
      <c r="H3225" t="s">
        <v>1932</v>
      </c>
      <c r="I3225" t="s">
        <v>2632</v>
      </c>
      <c r="J3225" s="66">
        <v>680</v>
      </c>
      <c r="K3225" s="66">
        <v>680</v>
      </c>
      <c r="L3225" s="66">
        <v>680</v>
      </c>
      <c r="M3225" s="66">
        <v>680</v>
      </c>
      <c r="N3225" s="66">
        <f>VLOOKUP(A3225,GIS!A:C,3,0)</f>
        <v>680</v>
      </c>
      <c r="O3225" s="66" t="str">
        <f t="shared" si="634"/>
        <v/>
      </c>
      <c r="P3225" s="66" t="str">
        <f t="shared" si="626"/>
        <v/>
      </c>
      <c r="Q3225" s="66">
        <f t="shared" si="635"/>
        <v>680</v>
      </c>
      <c r="R3225" s="66">
        <f t="shared" si="636"/>
        <v>680</v>
      </c>
      <c r="S3225" s="66">
        <f>Q3225-U3225-SUMIFS(条件付き不可!X:X,条件付き不可!E:E,D3225)</f>
        <v>680</v>
      </c>
      <c r="T3225" s="66">
        <f t="shared" si="627"/>
        <v>680</v>
      </c>
      <c r="U3225" s="66">
        <f>IF(COUNTIFS(条件付き不可!$E:$E,$D3225,条件付き不可!$C:$C,条件付き不可!$V$3)&gt;0,Q3225,SUMIFS(条件付き不可!$L:$L,条件付き不可!$E:$E,$D3225,条件付き不可!$C:$C,U$1))</f>
        <v>0</v>
      </c>
      <c r="V3225" s="66">
        <f>IF(COUNTIFS(条件付き不可!$E:$E,$D3225,条件付き不可!$C:$C,条件付き不可!$V$5)&gt;0,Q3225,IFERROR(VLOOKUP(D3225,条件付き不可!E:Y,21,0),0))</f>
        <v>0</v>
      </c>
    </row>
    <row r="3226" spans="1:22">
      <c r="A3226" s="53" t="str">
        <f t="shared" si="625"/>
        <v>081064</v>
      </c>
      <c r="B3226" s="53">
        <v>44</v>
      </c>
      <c r="C3226">
        <v>3225</v>
      </c>
      <c r="D3226">
        <v>81064</v>
      </c>
      <c r="E3226" t="s">
        <v>3051</v>
      </c>
      <c r="F3226" t="s">
        <v>2356</v>
      </c>
      <c r="G3226" t="str">
        <f>VLOOKUP(A3226,GIS!A:B,2,0)</f>
        <v>新木野４丁目</v>
      </c>
      <c r="H3226" t="s">
        <v>1932</v>
      </c>
      <c r="I3226" t="s">
        <v>2632</v>
      </c>
      <c r="J3226" s="66">
        <v>430</v>
      </c>
      <c r="K3226" s="66">
        <v>430</v>
      </c>
      <c r="L3226" s="66">
        <v>430</v>
      </c>
      <c r="M3226" s="66">
        <v>430</v>
      </c>
      <c r="N3226" s="66">
        <f>VLOOKUP(A3226,GIS!A:C,3,0)</f>
        <v>430</v>
      </c>
      <c r="O3226" s="66" t="str">
        <f t="shared" si="634"/>
        <v/>
      </c>
      <c r="P3226" s="66" t="str">
        <f t="shared" si="626"/>
        <v/>
      </c>
      <c r="Q3226" s="66">
        <f t="shared" si="635"/>
        <v>430</v>
      </c>
      <c r="R3226" s="66">
        <f t="shared" si="636"/>
        <v>430</v>
      </c>
      <c r="S3226" s="66">
        <f>Q3226-U3226-SUMIFS(条件付き不可!X:X,条件付き不可!E:E,D3226)</f>
        <v>430</v>
      </c>
      <c r="T3226" s="66">
        <f t="shared" si="627"/>
        <v>430</v>
      </c>
      <c r="U3226" s="66">
        <f>IF(COUNTIFS(条件付き不可!$E:$E,$D3226,条件付き不可!$C:$C,条件付き不可!$V$3)&gt;0,Q3226,SUMIFS(条件付き不可!$L:$L,条件付き不可!$E:$E,$D3226,条件付き不可!$C:$C,U$1))</f>
        <v>0</v>
      </c>
      <c r="V3226" s="66">
        <f>IF(COUNTIFS(条件付き不可!$E:$E,$D3226,条件付き不可!$C:$C,条件付き不可!$V$5)&gt;0,Q3226,IFERROR(VLOOKUP(D3226,条件付き不可!E:Y,21,0),0))</f>
        <v>0</v>
      </c>
    </row>
    <row r="3227" spans="1:22">
      <c r="A3227" s="53" t="str">
        <f t="shared" si="625"/>
        <v>082001</v>
      </c>
      <c r="B3227" s="53">
        <v>45</v>
      </c>
      <c r="C3227">
        <v>3226</v>
      </c>
      <c r="D3227">
        <v>82001</v>
      </c>
      <c r="E3227" t="s">
        <v>3052</v>
      </c>
      <c r="F3227" t="s">
        <v>2362</v>
      </c>
      <c r="G3227" t="str">
        <f>VLOOKUP(A3227,GIS!A:B,2,0)</f>
        <v>尾崎②</v>
      </c>
      <c r="H3227" t="s">
        <v>1932</v>
      </c>
      <c r="I3227" t="s">
        <v>2633</v>
      </c>
      <c r="J3227" s="66">
        <v>490</v>
      </c>
      <c r="K3227" s="66">
        <v>490</v>
      </c>
      <c r="L3227" s="66">
        <v>490</v>
      </c>
      <c r="M3227" s="66">
        <v>490</v>
      </c>
      <c r="N3227" s="66">
        <f>VLOOKUP(A3227,GIS!A:C,3,0)</f>
        <v>490</v>
      </c>
      <c r="O3227" s="66" t="str">
        <f t="shared" si="634"/>
        <v/>
      </c>
      <c r="P3227" s="66" t="str">
        <f t="shared" si="626"/>
        <v/>
      </c>
      <c r="Q3227" s="66">
        <f t="shared" si="635"/>
        <v>490</v>
      </c>
      <c r="R3227" s="66">
        <f t="shared" si="636"/>
        <v>490</v>
      </c>
      <c r="S3227" s="66">
        <f>Q3227-U3227-SUMIFS(条件付き不可!X:X,条件付き不可!E:E,D3227)</f>
        <v>490</v>
      </c>
      <c r="T3227" s="66">
        <f t="shared" si="627"/>
        <v>490</v>
      </c>
      <c r="U3227" s="66">
        <f>IF(COUNTIFS(条件付き不可!$E:$E,$D3227,条件付き不可!$C:$C,条件付き不可!$V$3)&gt;0,Q3227,SUMIFS(条件付き不可!$L:$L,条件付き不可!$E:$E,$D3227,条件付き不可!$C:$C,U$1))</f>
        <v>0</v>
      </c>
      <c r="V3227" s="66">
        <f>IF(COUNTIFS(条件付き不可!$E:$E,$D3227,条件付き不可!$C:$C,条件付き不可!$V$5)&gt;0,Q3227,IFERROR(VLOOKUP(D3227,条件付き不可!E:Y,21,0),0))</f>
        <v>0</v>
      </c>
    </row>
    <row r="3228" spans="1:22">
      <c r="A3228" s="53" t="str">
        <f t="shared" si="625"/>
        <v>082002</v>
      </c>
      <c r="B3228" s="53">
        <v>45</v>
      </c>
      <c r="C3228">
        <v>3227</v>
      </c>
      <c r="D3228">
        <v>82002</v>
      </c>
      <c r="E3228" t="s">
        <v>3052</v>
      </c>
      <c r="F3228" t="s">
        <v>2362</v>
      </c>
      <c r="G3228" t="str">
        <f>VLOOKUP(A3228,GIS!A:B,2,0)</f>
        <v>尾崎①</v>
      </c>
      <c r="H3228" t="s">
        <v>1932</v>
      </c>
      <c r="I3228" t="s">
        <v>2633</v>
      </c>
      <c r="J3228" s="66">
        <v>345</v>
      </c>
      <c r="K3228" s="66">
        <v>345</v>
      </c>
      <c r="L3228" s="66">
        <v>345</v>
      </c>
      <c r="M3228" s="66">
        <v>345</v>
      </c>
      <c r="N3228" s="66">
        <f>VLOOKUP(A3228,GIS!A:C,3,0)</f>
        <v>345</v>
      </c>
      <c r="O3228" s="66" t="str">
        <f t="shared" si="634"/>
        <v/>
      </c>
      <c r="P3228" s="66" t="str">
        <f t="shared" si="626"/>
        <v/>
      </c>
      <c r="Q3228" s="66">
        <f t="shared" si="635"/>
        <v>345</v>
      </c>
      <c r="R3228" s="66">
        <f t="shared" si="636"/>
        <v>345</v>
      </c>
      <c r="S3228" s="66">
        <f>Q3228-U3228-SUMIFS(条件付き不可!X:X,条件付き不可!E:E,D3228)</f>
        <v>345</v>
      </c>
      <c r="T3228" s="66">
        <f t="shared" si="627"/>
        <v>345</v>
      </c>
      <c r="U3228" s="66">
        <f>IF(COUNTIFS(条件付き不可!$E:$E,$D3228,条件付き不可!$C:$C,条件付き不可!$V$3)&gt;0,Q3228,SUMIFS(条件付き不可!$L:$L,条件付き不可!$E:$E,$D3228,条件付き不可!$C:$C,U$1))</f>
        <v>0</v>
      </c>
      <c r="V3228" s="66">
        <f>IF(COUNTIFS(条件付き不可!$E:$E,$D3228,条件付き不可!$C:$C,条件付き不可!$V$5)&gt;0,Q3228,IFERROR(VLOOKUP(D3228,条件付き不可!E:Y,21,0),0))</f>
        <v>0</v>
      </c>
    </row>
    <row r="3229" spans="1:22">
      <c r="A3229" s="53" t="str">
        <f t="shared" ref="A3229:A3293" si="637">TEXT(D3229,"000000")</f>
        <v>082089</v>
      </c>
      <c r="B3229" s="53">
        <v>45</v>
      </c>
      <c r="C3229">
        <v>3228</v>
      </c>
      <c r="D3229">
        <v>82089</v>
      </c>
      <c r="E3229" t="s">
        <v>3052</v>
      </c>
      <c r="F3229" t="s">
        <v>2362</v>
      </c>
      <c r="G3229" t="str">
        <f>VLOOKUP(A3229,GIS!A:B,2,0)</f>
        <v>尾崎③</v>
      </c>
      <c r="H3229" t="s">
        <v>1932</v>
      </c>
      <c r="I3229" t="s">
        <v>2633</v>
      </c>
      <c r="J3229" s="66">
        <v>315</v>
      </c>
      <c r="K3229" s="66">
        <v>315</v>
      </c>
      <c r="L3229" s="66">
        <v>315</v>
      </c>
      <c r="M3229" s="66">
        <v>315</v>
      </c>
      <c r="N3229" s="66">
        <f>VLOOKUP(A3229,GIS!A:C,3,0)</f>
        <v>315</v>
      </c>
      <c r="O3229" s="66" t="str">
        <f t="shared" si="634"/>
        <v/>
      </c>
      <c r="P3229" s="66" t="str">
        <f t="shared" si="626"/>
        <v/>
      </c>
      <c r="Q3229" s="66">
        <f t="shared" si="635"/>
        <v>315</v>
      </c>
      <c r="R3229" s="66">
        <f t="shared" si="636"/>
        <v>315</v>
      </c>
      <c r="S3229" s="66">
        <f>Q3229-U3229-SUMIFS(条件付き不可!X:X,条件付き不可!E:E,D3229)</f>
        <v>315</v>
      </c>
      <c r="T3229" s="66">
        <f t="shared" si="627"/>
        <v>315</v>
      </c>
      <c r="U3229" s="66">
        <f>IF(COUNTIFS(条件付き不可!$E:$E,$D3229,条件付き不可!$C:$C,条件付き不可!$V$3)&gt;0,Q3229,SUMIFS(条件付き不可!$L:$L,条件付き不可!$E:$E,$D3229,条件付き不可!$C:$C,U$1))</f>
        <v>0</v>
      </c>
      <c r="V3229" s="66">
        <f>IF(COUNTIFS(条件付き不可!$E:$E,$D3229,条件付き不可!$C:$C,条件付き不可!$V$5)&gt;0,Q3229,IFERROR(VLOOKUP(D3229,条件付き不可!E:Y,21,0),0))</f>
        <v>0</v>
      </c>
    </row>
    <row r="3230" spans="1:22">
      <c r="A3230" s="53" t="str">
        <f t="shared" si="637"/>
        <v>082003</v>
      </c>
      <c r="B3230" s="53">
        <v>45</v>
      </c>
      <c r="C3230">
        <v>3229</v>
      </c>
      <c r="D3230">
        <v>82003</v>
      </c>
      <c r="E3230" t="s">
        <v>3052</v>
      </c>
      <c r="F3230" t="s">
        <v>2362</v>
      </c>
      <c r="G3230" t="str">
        <f>VLOOKUP(A3230,GIS!A:B,2,0)</f>
        <v>尾崎台A</v>
      </c>
      <c r="H3230" t="s">
        <v>1932</v>
      </c>
      <c r="I3230" t="s">
        <v>2633</v>
      </c>
      <c r="J3230" s="66">
        <v>350</v>
      </c>
      <c r="K3230" s="66">
        <v>350</v>
      </c>
      <c r="L3230" s="66">
        <v>350</v>
      </c>
      <c r="M3230" s="66">
        <v>350</v>
      </c>
      <c r="N3230" s="66">
        <f>VLOOKUP(A3230,GIS!A:C,3,0)</f>
        <v>350</v>
      </c>
      <c r="O3230" s="66" t="str">
        <f t="shared" si="634"/>
        <v/>
      </c>
      <c r="P3230" s="66" t="str">
        <f t="shared" si="626"/>
        <v/>
      </c>
      <c r="Q3230" s="66">
        <f t="shared" si="635"/>
        <v>350</v>
      </c>
      <c r="R3230" s="66">
        <f t="shared" si="636"/>
        <v>350</v>
      </c>
      <c r="S3230" s="66">
        <f>Q3230-U3230-SUMIFS(条件付き不可!X:X,条件付き不可!E:E,D3230)</f>
        <v>350</v>
      </c>
      <c r="T3230" s="66">
        <f t="shared" si="627"/>
        <v>350</v>
      </c>
      <c r="U3230" s="66">
        <f>IF(COUNTIFS(条件付き不可!$E:$E,$D3230,条件付き不可!$C:$C,条件付き不可!$V$3)&gt;0,Q3230,SUMIFS(条件付き不可!$L:$L,条件付き不可!$E:$E,$D3230,条件付き不可!$C:$C,U$1))</f>
        <v>0</v>
      </c>
      <c r="V3230" s="66">
        <f>IF(COUNTIFS(条件付き不可!$E:$E,$D3230,条件付き不可!$C:$C,条件付き不可!$V$5)&gt;0,Q3230,IFERROR(VLOOKUP(D3230,条件付き不可!E:Y,21,0),0))</f>
        <v>0</v>
      </c>
    </row>
    <row r="3231" spans="1:22">
      <c r="A3231" s="53" t="str">
        <f t="shared" si="637"/>
        <v>082090</v>
      </c>
      <c r="B3231" s="53">
        <v>45</v>
      </c>
      <c r="C3231">
        <v>3230</v>
      </c>
      <c r="D3231">
        <v>82090</v>
      </c>
      <c r="E3231" t="s">
        <v>3052</v>
      </c>
      <c r="F3231" t="s">
        <v>2362</v>
      </c>
      <c r="G3231" t="str">
        <f>VLOOKUP(A3231,GIS!A:B,2,0)</f>
        <v>尾崎台B</v>
      </c>
      <c r="H3231" t="s">
        <v>1932</v>
      </c>
      <c r="I3231" t="s">
        <v>2633</v>
      </c>
      <c r="J3231" s="66">
        <v>365</v>
      </c>
      <c r="K3231" s="66">
        <v>365</v>
      </c>
      <c r="L3231" s="66">
        <v>365</v>
      </c>
      <c r="M3231" s="66">
        <v>365</v>
      </c>
      <c r="N3231" s="66">
        <f>VLOOKUP(A3231,GIS!A:C,3,0)</f>
        <v>365</v>
      </c>
      <c r="O3231" s="66" t="str">
        <f t="shared" si="634"/>
        <v/>
      </c>
      <c r="P3231" s="66" t="str">
        <f t="shared" si="626"/>
        <v/>
      </c>
      <c r="Q3231" s="66">
        <f t="shared" si="635"/>
        <v>365</v>
      </c>
      <c r="R3231" s="66">
        <f t="shared" si="636"/>
        <v>365</v>
      </c>
      <c r="S3231" s="66">
        <f>Q3231-U3231-SUMIFS(条件付き不可!X:X,条件付き不可!E:E,D3231)</f>
        <v>365</v>
      </c>
      <c r="T3231" s="66">
        <f t="shared" si="627"/>
        <v>365</v>
      </c>
      <c r="U3231" s="66">
        <f>IF(COUNTIFS(条件付き不可!$E:$E,$D3231,条件付き不可!$C:$C,条件付き不可!$V$3)&gt;0,Q3231,SUMIFS(条件付き不可!$L:$L,条件付き不可!$E:$E,$D3231,条件付き不可!$C:$C,U$1))</f>
        <v>0</v>
      </c>
      <c r="V3231" s="66">
        <f>IF(COUNTIFS(条件付き不可!$E:$E,$D3231,条件付き不可!$C:$C,条件付き不可!$V$5)&gt;0,Q3231,IFERROR(VLOOKUP(D3231,条件付き不可!E:Y,21,0),0))</f>
        <v>0</v>
      </c>
    </row>
    <row r="3232" spans="1:22">
      <c r="A3232" s="53" t="str">
        <f t="shared" si="637"/>
        <v>082004</v>
      </c>
      <c r="B3232" s="53">
        <v>45</v>
      </c>
      <c r="C3232">
        <v>3231</v>
      </c>
      <c r="D3232">
        <v>82004</v>
      </c>
      <c r="E3232" t="s">
        <v>3052</v>
      </c>
      <c r="F3232" t="s">
        <v>2362</v>
      </c>
      <c r="G3232" t="str">
        <f>VLOOKUP(A3232,GIS!A:B,2,0)</f>
        <v>川間駅北口</v>
      </c>
      <c r="H3232" t="s">
        <v>1932</v>
      </c>
      <c r="I3232" t="s">
        <v>2633</v>
      </c>
      <c r="J3232" s="66">
        <v>640</v>
      </c>
      <c r="K3232" s="66">
        <v>640</v>
      </c>
      <c r="L3232" s="66">
        <v>640</v>
      </c>
      <c r="M3232" s="66">
        <v>640</v>
      </c>
      <c r="N3232" s="66">
        <f>VLOOKUP(A3232,GIS!A:C,3,0)</f>
        <v>640</v>
      </c>
      <c r="O3232" s="66" t="str">
        <f t="shared" si="634"/>
        <v/>
      </c>
      <c r="P3232" s="66" t="str">
        <f t="shared" si="626"/>
        <v/>
      </c>
      <c r="Q3232" s="66">
        <f t="shared" si="635"/>
        <v>640</v>
      </c>
      <c r="R3232" s="66">
        <f t="shared" si="636"/>
        <v>640</v>
      </c>
      <c r="S3232" s="66">
        <f>Q3232-U3232-SUMIFS(条件付き不可!X:X,条件付き不可!E:E,D3232)</f>
        <v>640</v>
      </c>
      <c r="T3232" s="66">
        <f t="shared" si="627"/>
        <v>640</v>
      </c>
      <c r="U3232" s="66">
        <f>IF(COUNTIFS(条件付き不可!$E:$E,$D3232,条件付き不可!$C:$C,条件付き不可!$V$3)&gt;0,Q3232,SUMIFS(条件付き不可!$L:$L,条件付き不可!$E:$E,$D3232,条件付き不可!$C:$C,U$1))</f>
        <v>0</v>
      </c>
      <c r="V3232" s="66">
        <f>IF(COUNTIFS(条件付き不可!$E:$E,$D3232,条件付き不可!$C:$C,条件付き不可!$V$5)&gt;0,Q3232,IFERROR(VLOOKUP(D3232,条件付き不可!E:Y,21,0),0))</f>
        <v>0</v>
      </c>
    </row>
    <row r="3233" spans="1:22">
      <c r="A3233" s="53" t="str">
        <f t="shared" si="637"/>
        <v>082005</v>
      </c>
      <c r="B3233" s="53">
        <v>45</v>
      </c>
      <c r="C3233">
        <v>3232</v>
      </c>
      <c r="D3233">
        <v>82005</v>
      </c>
      <c r="E3233" t="s">
        <v>3052</v>
      </c>
      <c r="F3233" t="s">
        <v>2362</v>
      </c>
      <c r="G3233" t="str">
        <f>VLOOKUP(A3233,GIS!A:B,2,0)</f>
        <v>日の出町北公園</v>
      </c>
      <c r="H3233" t="s">
        <v>1932</v>
      </c>
      <c r="I3233" t="s">
        <v>2633</v>
      </c>
      <c r="J3233" s="66">
        <v>325</v>
      </c>
      <c r="K3233" s="66">
        <v>325</v>
      </c>
      <c r="L3233" s="66">
        <v>325</v>
      </c>
      <c r="M3233" s="66">
        <v>325</v>
      </c>
      <c r="N3233" s="66">
        <f>VLOOKUP(A3233,GIS!A:C,3,0)</f>
        <v>325</v>
      </c>
      <c r="O3233" s="66" t="str">
        <f t="shared" si="634"/>
        <v/>
      </c>
      <c r="P3233" s="66" t="str">
        <f t="shared" si="626"/>
        <v/>
      </c>
      <c r="Q3233" s="66">
        <f t="shared" si="635"/>
        <v>325</v>
      </c>
      <c r="R3233" s="66">
        <f t="shared" si="636"/>
        <v>325</v>
      </c>
      <c r="S3233" s="66">
        <f>Q3233-U3233-SUMIFS(条件付き不可!X:X,条件付き不可!E:E,D3233)</f>
        <v>325</v>
      </c>
      <c r="T3233" s="66">
        <f t="shared" si="627"/>
        <v>325</v>
      </c>
      <c r="U3233" s="66">
        <f>IF(COUNTIFS(条件付き不可!$E:$E,$D3233,条件付き不可!$C:$C,条件付き不可!$V$3)&gt;0,Q3233,SUMIFS(条件付き不可!$L:$L,条件付き不可!$E:$E,$D3233,条件付き不可!$C:$C,U$1))</f>
        <v>0</v>
      </c>
      <c r="V3233" s="66">
        <f>IF(COUNTIFS(条件付き不可!$E:$E,$D3233,条件付き不可!$C:$C,条件付き不可!$V$5)&gt;0,Q3233,IFERROR(VLOOKUP(D3233,条件付き不可!E:Y,21,0),0))</f>
        <v>0</v>
      </c>
    </row>
    <row r="3234" spans="1:22">
      <c r="A3234" s="53" t="str">
        <f t="shared" si="637"/>
        <v>082076</v>
      </c>
      <c r="B3234" s="53">
        <v>45</v>
      </c>
      <c r="C3234">
        <v>3233</v>
      </c>
      <c r="D3234">
        <v>82076</v>
      </c>
      <c r="E3234" t="s">
        <v>3052</v>
      </c>
      <c r="F3234" t="s">
        <v>2362</v>
      </c>
      <c r="G3234" t="str">
        <f>VLOOKUP(A3234,GIS!A:B,2,0)</f>
        <v>日の出町南公園</v>
      </c>
      <c r="H3234" t="s">
        <v>1932</v>
      </c>
      <c r="I3234" t="s">
        <v>2633</v>
      </c>
      <c r="J3234" s="66">
        <v>300</v>
      </c>
      <c r="K3234" s="66">
        <v>300</v>
      </c>
      <c r="L3234" s="66">
        <v>300</v>
      </c>
      <c r="M3234" s="66">
        <v>300</v>
      </c>
      <c r="N3234" s="66">
        <f>VLOOKUP(A3234,GIS!A:C,3,0)</f>
        <v>300</v>
      </c>
      <c r="O3234" s="66" t="str">
        <f t="shared" si="634"/>
        <v/>
      </c>
      <c r="P3234" s="66" t="str">
        <f t="shared" si="626"/>
        <v/>
      </c>
      <c r="Q3234" s="66">
        <f t="shared" si="635"/>
        <v>300</v>
      </c>
      <c r="R3234" s="66">
        <f t="shared" si="636"/>
        <v>300</v>
      </c>
      <c r="S3234" s="66">
        <f>Q3234-U3234-SUMIFS(条件付き不可!X:X,条件付き不可!E:E,D3234)</f>
        <v>300</v>
      </c>
      <c r="T3234" s="66">
        <f t="shared" si="627"/>
        <v>300</v>
      </c>
      <c r="U3234" s="66">
        <f>IF(COUNTIFS(条件付き不可!$E:$E,$D3234,条件付き不可!$C:$C,条件付き不可!$V$3)&gt;0,Q3234,SUMIFS(条件付き不可!$L:$L,条件付き不可!$E:$E,$D3234,条件付き不可!$C:$C,U$1))</f>
        <v>0</v>
      </c>
      <c r="V3234" s="66">
        <f>IF(COUNTIFS(条件付き不可!$E:$E,$D3234,条件付き不可!$C:$C,条件付き不可!$V$5)&gt;0,Q3234,IFERROR(VLOOKUP(D3234,条件付き不可!E:Y,21,0),0))</f>
        <v>0</v>
      </c>
    </row>
    <row r="3235" spans="1:22">
      <c r="A3235" s="53" t="str">
        <f t="shared" si="637"/>
        <v>082006</v>
      </c>
      <c r="B3235" s="53">
        <v>45</v>
      </c>
      <c r="C3235">
        <v>3234</v>
      </c>
      <c r="D3235">
        <v>82006</v>
      </c>
      <c r="E3235" t="s">
        <v>3052</v>
      </c>
      <c r="F3235" t="s">
        <v>2370</v>
      </c>
      <c r="G3235" t="str">
        <f>VLOOKUP(A3235,GIS!A:B,2,0)</f>
        <v>七光台①</v>
      </c>
      <c r="H3235" t="s">
        <v>1932</v>
      </c>
      <c r="I3235" t="s">
        <v>2633</v>
      </c>
      <c r="J3235" s="66">
        <v>280</v>
      </c>
      <c r="K3235" s="66">
        <v>280</v>
      </c>
      <c r="L3235" s="66">
        <v>280</v>
      </c>
      <c r="M3235" s="66">
        <v>280</v>
      </c>
      <c r="N3235" s="66">
        <f>VLOOKUP(A3235,GIS!A:C,3,0)</f>
        <v>280</v>
      </c>
      <c r="O3235" s="66" t="str">
        <f t="shared" si="634"/>
        <v/>
      </c>
      <c r="P3235" s="66" t="str">
        <f t="shared" si="626"/>
        <v/>
      </c>
      <c r="Q3235" s="66">
        <f t="shared" si="635"/>
        <v>280</v>
      </c>
      <c r="R3235" s="66">
        <f t="shared" si="636"/>
        <v>280</v>
      </c>
      <c r="S3235" s="66">
        <f>Q3235-U3235-SUMIFS(条件付き不可!X:X,条件付き不可!E:E,D3235)</f>
        <v>280</v>
      </c>
      <c r="T3235" s="66">
        <f t="shared" si="627"/>
        <v>280</v>
      </c>
      <c r="U3235" s="66">
        <f>IF(COUNTIFS(条件付き不可!$E:$E,$D3235,条件付き不可!$C:$C,条件付き不可!$V$3)&gt;0,Q3235,SUMIFS(条件付き不可!$L:$L,条件付き不可!$E:$E,$D3235,条件付き不可!$C:$C,U$1))</f>
        <v>0</v>
      </c>
      <c r="V3235" s="66">
        <f>IF(COUNTIFS(条件付き不可!$E:$E,$D3235,条件付き不可!$C:$C,条件付き不可!$V$5)&gt;0,Q3235,IFERROR(VLOOKUP(D3235,条件付き不可!E:Y,21,0),0))</f>
        <v>0</v>
      </c>
    </row>
    <row r="3236" spans="1:22">
      <c r="A3236" s="53" t="str">
        <f t="shared" si="637"/>
        <v>082007</v>
      </c>
      <c r="B3236" s="53">
        <v>45</v>
      </c>
      <c r="C3236">
        <v>3235</v>
      </c>
      <c r="D3236">
        <v>82007</v>
      </c>
      <c r="E3236" t="s">
        <v>3052</v>
      </c>
      <c r="F3236" t="s">
        <v>2370</v>
      </c>
      <c r="G3236" t="str">
        <f>VLOOKUP(A3236,GIS!A:B,2,0)</f>
        <v>七光台②</v>
      </c>
      <c r="H3236" t="s">
        <v>1932</v>
      </c>
      <c r="I3236" t="s">
        <v>2633</v>
      </c>
      <c r="J3236" s="66">
        <v>490</v>
      </c>
      <c r="K3236" s="66">
        <v>490</v>
      </c>
      <c r="L3236" s="66">
        <v>490</v>
      </c>
      <c r="M3236" s="66">
        <v>490</v>
      </c>
      <c r="N3236" s="66">
        <f>VLOOKUP(A3236,GIS!A:C,3,0)</f>
        <v>490</v>
      </c>
      <c r="O3236" s="66" t="str">
        <f t="shared" si="634"/>
        <v/>
      </c>
      <c r="P3236" s="66" t="str">
        <f t="shared" si="626"/>
        <v/>
      </c>
      <c r="Q3236" s="66">
        <f t="shared" si="635"/>
        <v>490</v>
      </c>
      <c r="R3236" s="66">
        <f t="shared" si="636"/>
        <v>490</v>
      </c>
      <c r="S3236" s="66">
        <f>Q3236-U3236-SUMIFS(条件付き不可!X:X,条件付き不可!E:E,D3236)</f>
        <v>490</v>
      </c>
      <c r="T3236" s="66">
        <f t="shared" si="627"/>
        <v>490</v>
      </c>
      <c r="U3236" s="66">
        <f>IF(COUNTIFS(条件付き不可!$E:$E,$D3236,条件付き不可!$C:$C,条件付き不可!$V$3)&gt;0,Q3236,SUMIFS(条件付き不可!$L:$L,条件付き不可!$E:$E,$D3236,条件付き不可!$C:$C,U$1))</f>
        <v>0</v>
      </c>
      <c r="V3236" s="66">
        <f>IF(COUNTIFS(条件付き不可!$E:$E,$D3236,条件付き不可!$C:$C,条件付き不可!$V$5)&gt;0,Q3236,IFERROR(VLOOKUP(D3236,条件付き不可!E:Y,21,0),0))</f>
        <v>0</v>
      </c>
    </row>
    <row r="3237" spans="1:22">
      <c r="A3237" s="53" t="str">
        <f t="shared" si="637"/>
        <v>082008</v>
      </c>
      <c r="B3237" s="53">
        <v>45</v>
      </c>
      <c r="C3237">
        <v>3236</v>
      </c>
      <c r="D3237">
        <v>82008</v>
      </c>
      <c r="E3237" t="s">
        <v>3052</v>
      </c>
      <c r="F3237" t="s">
        <v>2370</v>
      </c>
      <c r="G3237" t="str">
        <f>VLOOKUP(A3237,GIS!A:B,2,0)</f>
        <v>七光台③</v>
      </c>
      <c r="H3237" t="s">
        <v>1932</v>
      </c>
      <c r="I3237" t="s">
        <v>2633</v>
      </c>
      <c r="J3237" s="66">
        <v>370</v>
      </c>
      <c r="K3237" s="66">
        <v>370</v>
      </c>
      <c r="L3237" s="66">
        <v>370</v>
      </c>
      <c r="M3237" s="66">
        <v>370</v>
      </c>
      <c r="N3237" s="66">
        <f>VLOOKUP(A3237,GIS!A:C,3,0)</f>
        <v>370</v>
      </c>
      <c r="O3237" s="66" t="str">
        <f t="shared" si="634"/>
        <v/>
      </c>
      <c r="P3237" s="66" t="str">
        <f t="shared" si="626"/>
        <v/>
      </c>
      <c r="Q3237" s="66">
        <f t="shared" si="635"/>
        <v>370</v>
      </c>
      <c r="R3237" s="66">
        <f t="shared" si="636"/>
        <v>370</v>
      </c>
      <c r="S3237" s="66">
        <f>Q3237-U3237-SUMIFS(条件付き不可!X:X,条件付き不可!E:E,D3237)</f>
        <v>370</v>
      </c>
      <c r="T3237" s="66">
        <f t="shared" si="627"/>
        <v>370</v>
      </c>
      <c r="U3237" s="66">
        <f>IF(COUNTIFS(条件付き不可!$E:$E,$D3237,条件付き不可!$C:$C,条件付き不可!$V$3)&gt;0,Q3237,SUMIFS(条件付き不可!$L:$L,条件付き不可!$E:$E,$D3237,条件付き不可!$C:$C,U$1))</f>
        <v>0</v>
      </c>
      <c r="V3237" s="66">
        <f>IF(COUNTIFS(条件付き不可!$E:$E,$D3237,条件付き不可!$C:$C,条件付き不可!$V$5)&gt;0,Q3237,IFERROR(VLOOKUP(D3237,条件付き不可!E:Y,21,0),0))</f>
        <v>0</v>
      </c>
    </row>
    <row r="3238" spans="1:22">
      <c r="A3238" s="53" t="str">
        <f t="shared" si="637"/>
        <v>082088</v>
      </c>
      <c r="B3238" s="53">
        <v>45</v>
      </c>
      <c r="C3238">
        <v>3237</v>
      </c>
      <c r="D3238">
        <v>82088</v>
      </c>
      <c r="E3238" t="s">
        <v>3052</v>
      </c>
      <c r="F3238" t="s">
        <v>2370</v>
      </c>
      <c r="G3238" t="str">
        <f>VLOOKUP(A3238,GIS!A:B,2,0)</f>
        <v>七光台④</v>
      </c>
      <c r="H3238" t="s">
        <v>1932</v>
      </c>
      <c r="I3238" t="s">
        <v>2633</v>
      </c>
      <c r="J3238" s="66">
        <v>290</v>
      </c>
      <c r="K3238" s="66">
        <v>290</v>
      </c>
      <c r="L3238" s="66">
        <v>290</v>
      </c>
      <c r="M3238" s="66">
        <v>290</v>
      </c>
      <c r="N3238" s="66">
        <f>VLOOKUP(A3238,GIS!A:C,3,0)</f>
        <v>290</v>
      </c>
      <c r="O3238" s="66" t="str">
        <f t="shared" si="634"/>
        <v/>
      </c>
      <c r="P3238" s="66" t="str">
        <f t="shared" si="626"/>
        <v/>
      </c>
      <c r="Q3238" s="66">
        <f t="shared" si="635"/>
        <v>290</v>
      </c>
      <c r="R3238" s="66">
        <f t="shared" si="636"/>
        <v>290</v>
      </c>
      <c r="S3238" s="66">
        <f>Q3238-U3238-SUMIFS(条件付き不可!X:X,条件付き不可!E:E,D3238)</f>
        <v>290</v>
      </c>
      <c r="T3238" s="66">
        <f t="shared" si="627"/>
        <v>290</v>
      </c>
      <c r="U3238" s="66">
        <f>IF(COUNTIFS(条件付き不可!$E:$E,$D3238,条件付き不可!$C:$C,条件付き不可!$V$3)&gt;0,Q3238,SUMIFS(条件付き不可!$L:$L,条件付き不可!$E:$E,$D3238,条件付き不可!$C:$C,U$1))</f>
        <v>0</v>
      </c>
      <c r="V3238" s="66">
        <f>IF(COUNTIFS(条件付き不可!$E:$E,$D3238,条件付き不可!$C:$C,条件付き不可!$V$5)&gt;0,Q3238,IFERROR(VLOOKUP(D3238,条件付き不可!E:Y,21,0),0))</f>
        <v>0</v>
      </c>
    </row>
    <row r="3239" spans="1:22">
      <c r="A3239" s="53" t="str">
        <f t="shared" si="637"/>
        <v>082009</v>
      </c>
      <c r="B3239" s="53">
        <v>45</v>
      </c>
      <c r="C3239">
        <v>3238</v>
      </c>
      <c r="D3239">
        <v>82009</v>
      </c>
      <c r="E3239" t="s">
        <v>3052</v>
      </c>
      <c r="F3239" t="s">
        <v>2375</v>
      </c>
      <c r="G3239" t="str">
        <f>VLOOKUP(A3239,GIS!A:B,2,0)</f>
        <v>ﾄﾝﾎﾞ公園</v>
      </c>
      <c r="H3239" t="s">
        <v>1932</v>
      </c>
      <c r="I3239" t="s">
        <v>2633</v>
      </c>
      <c r="J3239" s="66">
        <v>450</v>
      </c>
      <c r="K3239" s="66">
        <v>450</v>
      </c>
      <c r="L3239" s="66">
        <v>450</v>
      </c>
      <c r="M3239" s="66">
        <v>450</v>
      </c>
      <c r="N3239" s="66">
        <f>VLOOKUP(A3239,GIS!A:C,3,0)</f>
        <v>450</v>
      </c>
      <c r="O3239" s="66" t="str">
        <f t="shared" si="634"/>
        <v/>
      </c>
      <c r="P3239" s="66" t="str">
        <f t="shared" si="626"/>
        <v/>
      </c>
      <c r="Q3239" s="66">
        <f t="shared" si="635"/>
        <v>450</v>
      </c>
      <c r="R3239" s="66">
        <f t="shared" si="636"/>
        <v>450</v>
      </c>
      <c r="S3239" s="66">
        <f>Q3239-U3239-SUMIFS(条件付き不可!X:X,条件付き不可!E:E,D3239)</f>
        <v>450</v>
      </c>
      <c r="T3239" s="66">
        <f t="shared" si="627"/>
        <v>450</v>
      </c>
      <c r="U3239" s="66">
        <f>IF(COUNTIFS(条件付き不可!$E:$E,$D3239,条件付き不可!$C:$C,条件付き不可!$V$3)&gt;0,Q3239,SUMIFS(条件付き不可!$L:$L,条件付き不可!$E:$E,$D3239,条件付き不可!$C:$C,U$1))</f>
        <v>0</v>
      </c>
      <c r="V3239" s="66">
        <f>IF(COUNTIFS(条件付き不可!$E:$E,$D3239,条件付き不可!$C:$C,条件付き不可!$V$5)&gt;0,Q3239,IFERROR(VLOOKUP(D3239,条件付き不可!E:Y,21,0),0))</f>
        <v>0</v>
      </c>
    </row>
    <row r="3240" spans="1:22">
      <c r="A3240" s="53" t="str">
        <f t="shared" si="637"/>
        <v>082010</v>
      </c>
      <c r="B3240" s="53">
        <v>45</v>
      </c>
      <c r="C3240">
        <v>3239</v>
      </c>
      <c r="D3240">
        <v>82010</v>
      </c>
      <c r="E3240" t="s">
        <v>3052</v>
      </c>
      <c r="F3240" t="s">
        <v>2375</v>
      </c>
      <c r="G3240" t="str">
        <f>VLOOKUP(A3240,GIS!A:B,2,0)</f>
        <v>春日町･岩名</v>
      </c>
      <c r="H3240" t="s">
        <v>1932</v>
      </c>
      <c r="I3240" t="s">
        <v>2633</v>
      </c>
      <c r="J3240" s="66">
        <v>450</v>
      </c>
      <c r="K3240" s="66">
        <v>450</v>
      </c>
      <c r="L3240" s="66">
        <v>450</v>
      </c>
      <c r="M3240" s="66">
        <v>450</v>
      </c>
      <c r="N3240" s="66">
        <f>VLOOKUP(A3240,GIS!A:C,3,0)</f>
        <v>450</v>
      </c>
      <c r="O3240" s="66" t="str">
        <f t="shared" si="634"/>
        <v/>
      </c>
      <c r="P3240" s="66" t="str">
        <f t="shared" si="626"/>
        <v/>
      </c>
      <c r="Q3240" s="66">
        <f t="shared" si="635"/>
        <v>450</v>
      </c>
      <c r="R3240" s="66">
        <f t="shared" si="636"/>
        <v>450</v>
      </c>
      <c r="S3240" s="66">
        <f>Q3240-U3240-SUMIFS(条件付き不可!X:X,条件付き不可!E:E,D3240)</f>
        <v>450</v>
      </c>
      <c r="T3240" s="66">
        <f t="shared" si="627"/>
        <v>450</v>
      </c>
      <c r="U3240" s="66">
        <f>IF(COUNTIFS(条件付き不可!$E:$E,$D3240,条件付き不可!$C:$C,条件付き不可!$V$3)&gt;0,Q3240,SUMIFS(条件付き不可!$L:$L,条件付き不可!$E:$E,$D3240,条件付き不可!$C:$C,U$1))</f>
        <v>0</v>
      </c>
      <c r="V3240" s="66">
        <f>IF(COUNTIFS(条件付き不可!$E:$E,$D3240,条件付き不可!$C:$C,条件付き不可!$V$5)&gt;0,Q3240,IFERROR(VLOOKUP(D3240,条件付き不可!E:Y,21,0),0))</f>
        <v>0</v>
      </c>
    </row>
    <row r="3241" spans="1:22">
      <c r="A3241" s="53" t="str">
        <f t="shared" si="637"/>
        <v>082011</v>
      </c>
      <c r="B3241" s="53">
        <v>45</v>
      </c>
      <c r="C3241">
        <v>3240</v>
      </c>
      <c r="D3241">
        <v>82011</v>
      </c>
      <c r="E3241" t="s">
        <v>3052</v>
      </c>
      <c r="F3241" t="s">
        <v>2375</v>
      </c>
      <c r="G3241" t="str">
        <f>VLOOKUP(A3241,GIS!A:B,2,0)</f>
        <v>春日町①</v>
      </c>
      <c r="H3241" t="s">
        <v>1932</v>
      </c>
      <c r="I3241" t="s">
        <v>2633</v>
      </c>
      <c r="J3241" s="66">
        <v>550</v>
      </c>
      <c r="K3241" s="66">
        <v>550</v>
      </c>
      <c r="L3241" s="66">
        <v>550</v>
      </c>
      <c r="M3241" s="66">
        <v>550</v>
      </c>
      <c r="N3241" s="66">
        <f>VLOOKUP(A3241,GIS!A:C,3,0)</f>
        <v>550</v>
      </c>
      <c r="O3241" s="66" t="str">
        <f t="shared" si="634"/>
        <v/>
      </c>
      <c r="P3241" s="66" t="str">
        <f t="shared" si="626"/>
        <v/>
      </c>
      <c r="Q3241" s="66">
        <f t="shared" si="635"/>
        <v>550</v>
      </c>
      <c r="R3241" s="66">
        <f t="shared" si="636"/>
        <v>550</v>
      </c>
      <c r="S3241" s="66">
        <f>Q3241-U3241-SUMIFS(条件付き不可!X:X,条件付き不可!E:E,D3241)</f>
        <v>550</v>
      </c>
      <c r="T3241" s="66">
        <f t="shared" si="627"/>
        <v>550</v>
      </c>
      <c r="U3241" s="66">
        <f>IF(COUNTIFS(条件付き不可!$E:$E,$D3241,条件付き不可!$C:$C,条件付き不可!$V$3)&gt;0,Q3241,SUMIFS(条件付き不可!$L:$L,条件付き不可!$E:$E,$D3241,条件付き不可!$C:$C,U$1))</f>
        <v>0</v>
      </c>
      <c r="V3241" s="66">
        <f>IF(COUNTIFS(条件付き不可!$E:$E,$D3241,条件付き不可!$C:$C,条件付き不可!$V$5)&gt;0,Q3241,IFERROR(VLOOKUP(D3241,条件付き不可!E:Y,21,0),0))</f>
        <v>0</v>
      </c>
    </row>
    <row r="3242" spans="1:22">
      <c r="A3242" s="53" t="str">
        <f t="shared" si="637"/>
        <v>082012</v>
      </c>
      <c r="B3242" s="53">
        <v>45</v>
      </c>
      <c r="C3242">
        <v>3241</v>
      </c>
      <c r="D3242">
        <v>82012</v>
      </c>
      <c r="E3242" t="s">
        <v>3052</v>
      </c>
      <c r="F3242" t="s">
        <v>2375</v>
      </c>
      <c r="G3242" t="str">
        <f>VLOOKUP(A3242,GIS!A:B,2,0)</f>
        <v>岩名A</v>
      </c>
      <c r="H3242" t="s">
        <v>1932</v>
      </c>
      <c r="I3242" t="s">
        <v>2633</v>
      </c>
      <c r="J3242" s="66">
        <v>340</v>
      </c>
      <c r="K3242" s="66">
        <v>340</v>
      </c>
      <c r="L3242" s="66">
        <v>340</v>
      </c>
      <c r="M3242" s="66">
        <v>340</v>
      </c>
      <c r="N3242" s="66">
        <f>VLOOKUP(A3242,GIS!A:C,3,0)</f>
        <v>340</v>
      </c>
      <c r="O3242" s="66" t="str">
        <f t="shared" si="634"/>
        <v/>
      </c>
      <c r="P3242" s="66" t="str">
        <f t="shared" si="626"/>
        <v/>
      </c>
      <c r="Q3242" s="66">
        <f t="shared" si="635"/>
        <v>340</v>
      </c>
      <c r="R3242" s="66">
        <f t="shared" si="636"/>
        <v>340</v>
      </c>
      <c r="S3242" s="66">
        <f>Q3242-U3242-SUMIFS(条件付き不可!X:X,条件付き不可!E:E,D3242)</f>
        <v>340</v>
      </c>
      <c r="T3242" s="66">
        <f t="shared" si="627"/>
        <v>340</v>
      </c>
      <c r="U3242" s="66">
        <f>IF(COUNTIFS(条件付き不可!$E:$E,$D3242,条件付き不可!$C:$C,条件付き不可!$V$3)&gt;0,Q3242,SUMIFS(条件付き不可!$L:$L,条件付き不可!$E:$E,$D3242,条件付き不可!$C:$C,U$1))</f>
        <v>0</v>
      </c>
      <c r="V3242" s="66">
        <f>IF(COUNTIFS(条件付き不可!$E:$E,$D3242,条件付き不可!$C:$C,条件付き不可!$V$5)&gt;0,Q3242,IFERROR(VLOOKUP(D3242,条件付き不可!E:Y,21,0),0))</f>
        <v>0</v>
      </c>
    </row>
    <row r="3243" spans="1:22">
      <c r="A3243" s="53" t="str">
        <f t="shared" si="637"/>
        <v>082013</v>
      </c>
      <c r="B3243" s="53">
        <v>45</v>
      </c>
      <c r="C3243">
        <v>3242</v>
      </c>
      <c r="D3243">
        <v>82013</v>
      </c>
      <c r="E3243" t="s">
        <v>3052</v>
      </c>
      <c r="F3243" t="s">
        <v>2375</v>
      </c>
      <c r="G3243" t="str">
        <f>VLOOKUP(A3243,GIS!A:B,2,0)</f>
        <v>岩名B</v>
      </c>
      <c r="H3243" t="s">
        <v>1932</v>
      </c>
      <c r="I3243" t="s">
        <v>2633</v>
      </c>
      <c r="J3243" s="66">
        <v>470</v>
      </c>
      <c r="K3243" s="66">
        <v>470</v>
      </c>
      <c r="L3243" s="66">
        <v>470</v>
      </c>
      <c r="M3243" s="66">
        <v>470</v>
      </c>
      <c r="N3243" s="66">
        <f>VLOOKUP(A3243,GIS!A:C,3,0)</f>
        <v>470</v>
      </c>
      <c r="O3243" s="66" t="str">
        <f t="shared" si="634"/>
        <v/>
      </c>
      <c r="P3243" s="66" t="str">
        <f t="shared" si="626"/>
        <v/>
      </c>
      <c r="Q3243" s="66">
        <f t="shared" si="635"/>
        <v>470</v>
      </c>
      <c r="R3243" s="66">
        <f t="shared" si="636"/>
        <v>470</v>
      </c>
      <c r="S3243" s="66">
        <f>Q3243-U3243-SUMIFS(条件付き不可!X:X,条件付き不可!E:E,D3243)</f>
        <v>470</v>
      </c>
      <c r="T3243" s="66">
        <f t="shared" si="627"/>
        <v>470</v>
      </c>
      <c r="U3243" s="66">
        <f>IF(COUNTIFS(条件付き不可!$E:$E,$D3243,条件付き不可!$C:$C,条件付き不可!$V$3)&gt;0,Q3243,SUMIFS(条件付き不可!$L:$L,条件付き不可!$E:$E,$D3243,条件付き不可!$C:$C,U$1))</f>
        <v>0</v>
      </c>
      <c r="V3243" s="66">
        <f>IF(COUNTIFS(条件付き不可!$E:$E,$D3243,条件付き不可!$C:$C,条件付き不可!$V$5)&gt;0,Q3243,IFERROR(VLOOKUP(D3243,条件付き不可!E:Y,21,0),0))</f>
        <v>0</v>
      </c>
    </row>
    <row r="3244" spans="1:22">
      <c r="A3244" s="53" t="str">
        <f t="shared" si="637"/>
        <v>082014</v>
      </c>
      <c r="B3244" s="53">
        <v>45</v>
      </c>
      <c r="C3244">
        <v>3243</v>
      </c>
      <c r="D3244">
        <v>82014</v>
      </c>
      <c r="E3244" t="s">
        <v>3052</v>
      </c>
      <c r="F3244" t="s">
        <v>2375</v>
      </c>
      <c r="G3244" t="str">
        <f>VLOOKUP(A3244,GIS!A:B,2,0)</f>
        <v>岩名C</v>
      </c>
      <c r="H3244" t="s">
        <v>1932</v>
      </c>
      <c r="I3244" t="s">
        <v>2633</v>
      </c>
      <c r="J3244" s="66">
        <v>420</v>
      </c>
      <c r="K3244" s="66">
        <v>420</v>
      </c>
      <c r="L3244" s="66">
        <v>420</v>
      </c>
      <c r="M3244" s="66">
        <v>420</v>
      </c>
      <c r="N3244" s="66">
        <f>VLOOKUP(A3244,GIS!A:C,3,0)</f>
        <v>420</v>
      </c>
      <c r="O3244" s="66" t="str">
        <f t="shared" si="634"/>
        <v/>
      </c>
      <c r="P3244" s="66" t="str">
        <f t="shared" si="626"/>
        <v/>
      </c>
      <c r="Q3244" s="66">
        <f t="shared" si="635"/>
        <v>420</v>
      </c>
      <c r="R3244" s="66">
        <f t="shared" si="636"/>
        <v>420</v>
      </c>
      <c r="S3244" s="66">
        <f>Q3244-U3244-SUMIFS(条件付き不可!X:X,条件付き不可!E:E,D3244)</f>
        <v>420</v>
      </c>
      <c r="T3244" s="66">
        <f t="shared" si="627"/>
        <v>420</v>
      </c>
      <c r="U3244" s="66">
        <f>IF(COUNTIFS(条件付き不可!$E:$E,$D3244,条件付き不可!$C:$C,条件付き不可!$V$3)&gt;0,Q3244,SUMIFS(条件付き不可!$L:$L,条件付き不可!$E:$E,$D3244,条件付き不可!$C:$C,U$1))</f>
        <v>0</v>
      </c>
      <c r="V3244" s="66">
        <f>IF(COUNTIFS(条件付き不可!$E:$E,$D3244,条件付き不可!$C:$C,条件付き不可!$V$5)&gt;0,Q3244,IFERROR(VLOOKUP(D3244,条件付き不可!E:Y,21,0),0))</f>
        <v>0</v>
      </c>
    </row>
    <row r="3245" spans="1:22">
      <c r="A3245" s="53" t="str">
        <f t="shared" si="637"/>
        <v>082015</v>
      </c>
      <c r="B3245" s="53">
        <v>45</v>
      </c>
      <c r="C3245">
        <v>3244</v>
      </c>
      <c r="D3245">
        <v>82015</v>
      </c>
      <c r="E3245" t="s">
        <v>3052</v>
      </c>
      <c r="F3245" t="s">
        <v>2375</v>
      </c>
      <c r="G3245" t="str">
        <f>VLOOKUP(A3245,GIS!A:B,2,0)</f>
        <v>岩名2A</v>
      </c>
      <c r="H3245" t="s">
        <v>1932</v>
      </c>
      <c r="I3245" t="s">
        <v>2633</v>
      </c>
      <c r="J3245" s="66">
        <v>335</v>
      </c>
      <c r="K3245" s="66">
        <v>335</v>
      </c>
      <c r="L3245" s="66">
        <v>335</v>
      </c>
      <c r="M3245" s="66">
        <v>335</v>
      </c>
      <c r="N3245" s="66">
        <f>VLOOKUP(A3245,GIS!A:C,3,0)</f>
        <v>335</v>
      </c>
      <c r="O3245" s="66" t="str">
        <f t="shared" si="634"/>
        <v/>
      </c>
      <c r="P3245" s="66" t="str">
        <f t="shared" si="626"/>
        <v/>
      </c>
      <c r="Q3245" s="66">
        <f t="shared" si="635"/>
        <v>335</v>
      </c>
      <c r="R3245" s="66">
        <f t="shared" si="636"/>
        <v>335</v>
      </c>
      <c r="S3245" s="66">
        <f>Q3245-U3245-SUMIFS(条件付き不可!X:X,条件付き不可!E:E,D3245)</f>
        <v>335</v>
      </c>
      <c r="T3245" s="66">
        <f t="shared" si="627"/>
        <v>335</v>
      </c>
      <c r="U3245" s="66">
        <f>IF(COUNTIFS(条件付き不可!$E:$E,$D3245,条件付き不可!$C:$C,条件付き不可!$V$3)&gt;0,Q3245,SUMIFS(条件付き不可!$L:$L,条件付き不可!$E:$E,$D3245,条件付き不可!$C:$C,U$1))</f>
        <v>0</v>
      </c>
      <c r="V3245" s="66">
        <f>IF(COUNTIFS(条件付き不可!$E:$E,$D3245,条件付き不可!$C:$C,条件付き不可!$V$5)&gt;0,Q3245,IFERROR(VLOOKUP(D3245,条件付き不可!E:Y,21,0),0))</f>
        <v>0</v>
      </c>
    </row>
    <row r="3246" spans="1:22">
      <c r="A3246" s="53" t="str">
        <f t="shared" si="637"/>
        <v>082016</v>
      </c>
      <c r="B3246" s="53">
        <v>45</v>
      </c>
      <c r="C3246">
        <v>3245</v>
      </c>
      <c r="D3246">
        <v>82016</v>
      </c>
      <c r="E3246" t="s">
        <v>3052</v>
      </c>
      <c r="F3246" t="s">
        <v>2375</v>
      </c>
      <c r="G3246" t="str">
        <f>VLOOKUP(A3246,GIS!A:B,2,0)</f>
        <v>岩名2B</v>
      </c>
      <c r="H3246" t="s">
        <v>1932</v>
      </c>
      <c r="I3246" t="s">
        <v>2633</v>
      </c>
      <c r="J3246" s="66">
        <v>345</v>
      </c>
      <c r="K3246" s="66">
        <v>345</v>
      </c>
      <c r="L3246" s="66">
        <v>345</v>
      </c>
      <c r="M3246" s="66">
        <v>345</v>
      </c>
      <c r="N3246" s="66">
        <f>VLOOKUP(A3246,GIS!A:C,3,0)</f>
        <v>345</v>
      </c>
      <c r="O3246" s="66" t="str">
        <f t="shared" si="634"/>
        <v/>
      </c>
      <c r="P3246" s="66" t="str">
        <f t="shared" si="626"/>
        <v/>
      </c>
      <c r="Q3246" s="66">
        <f t="shared" si="635"/>
        <v>345</v>
      </c>
      <c r="R3246" s="66">
        <f t="shared" si="636"/>
        <v>345</v>
      </c>
      <c r="S3246" s="66">
        <f>Q3246-U3246-SUMIFS(条件付き不可!X:X,条件付き不可!E:E,D3246)</f>
        <v>345</v>
      </c>
      <c r="T3246" s="66">
        <f t="shared" si="627"/>
        <v>345</v>
      </c>
      <c r="U3246" s="66">
        <f>IF(COUNTIFS(条件付き不可!$E:$E,$D3246,条件付き不可!$C:$C,条件付き不可!$V$3)&gt;0,Q3246,SUMIFS(条件付き不可!$L:$L,条件付き不可!$E:$E,$D3246,条件付き不可!$C:$C,U$1))</f>
        <v>0</v>
      </c>
      <c r="V3246" s="66">
        <f>IF(COUNTIFS(条件付き不可!$E:$E,$D3246,条件付き不可!$C:$C,条件付き不可!$V$5)&gt;0,Q3246,IFERROR(VLOOKUP(D3246,条件付き不可!E:Y,21,0),0))</f>
        <v>0</v>
      </c>
    </row>
    <row r="3247" spans="1:22">
      <c r="A3247" s="53" t="str">
        <f t="shared" si="637"/>
        <v>082084</v>
      </c>
      <c r="B3247" s="53">
        <v>45</v>
      </c>
      <c r="C3247">
        <v>3246</v>
      </c>
      <c r="D3247">
        <v>82084</v>
      </c>
      <c r="E3247" t="s">
        <v>3052</v>
      </c>
      <c r="F3247" t="s">
        <v>2375</v>
      </c>
      <c r="G3247" t="str">
        <f>VLOOKUP(A3247,GIS!A:B,2,0)</f>
        <v>岩名2C</v>
      </c>
      <c r="H3247" t="s">
        <v>1932</v>
      </c>
      <c r="I3247" t="s">
        <v>2633</v>
      </c>
      <c r="J3247" s="66">
        <v>310</v>
      </c>
      <c r="K3247" s="66">
        <v>310</v>
      </c>
      <c r="L3247" s="66">
        <v>310</v>
      </c>
      <c r="M3247" s="66">
        <v>310</v>
      </c>
      <c r="N3247" s="66">
        <f>VLOOKUP(A3247,GIS!A:C,3,0)</f>
        <v>310</v>
      </c>
      <c r="O3247" s="66" t="str">
        <f t="shared" si="634"/>
        <v/>
      </c>
      <c r="P3247" s="66" t="str">
        <f t="shared" si="626"/>
        <v/>
      </c>
      <c r="Q3247" s="66">
        <f t="shared" si="635"/>
        <v>310</v>
      </c>
      <c r="R3247" s="66">
        <f t="shared" si="636"/>
        <v>310</v>
      </c>
      <c r="S3247" s="66">
        <f>Q3247-U3247-SUMIFS(条件付き不可!X:X,条件付き不可!E:E,D3247)</f>
        <v>310</v>
      </c>
      <c r="T3247" s="66">
        <f t="shared" si="627"/>
        <v>310</v>
      </c>
      <c r="U3247" s="66">
        <f>IF(COUNTIFS(条件付き不可!$E:$E,$D3247,条件付き不可!$C:$C,条件付き不可!$V$3)&gt;0,Q3247,SUMIFS(条件付き不可!$L:$L,条件付き不可!$E:$E,$D3247,条件付き不可!$C:$C,U$1))</f>
        <v>0</v>
      </c>
      <c r="V3247" s="66">
        <f>IF(COUNTIFS(条件付き不可!$E:$E,$D3247,条件付き不可!$C:$C,条件付き不可!$V$5)&gt;0,Q3247,IFERROR(VLOOKUP(D3247,条件付き不可!E:Y,21,0),0))</f>
        <v>0</v>
      </c>
    </row>
    <row r="3248" spans="1:22">
      <c r="A3248" s="53" t="str">
        <f t="shared" si="637"/>
        <v>082017</v>
      </c>
      <c r="B3248" s="53">
        <v>45</v>
      </c>
      <c r="C3248">
        <v>3247</v>
      </c>
      <c r="D3248">
        <v>82017</v>
      </c>
      <c r="E3248" t="s">
        <v>3052</v>
      </c>
      <c r="F3248" t="s">
        <v>2375</v>
      </c>
      <c r="G3248" t="str">
        <f>VLOOKUP(A3248,GIS!A:B,2,0)</f>
        <v>五木新町Ａ</v>
      </c>
      <c r="H3248" t="s">
        <v>1932</v>
      </c>
      <c r="I3248" t="s">
        <v>2633</v>
      </c>
      <c r="J3248" s="66">
        <v>270</v>
      </c>
      <c r="K3248" s="66">
        <v>270</v>
      </c>
      <c r="L3248" s="66">
        <v>270</v>
      </c>
      <c r="M3248" s="66">
        <v>270</v>
      </c>
      <c r="N3248" s="66">
        <f>VLOOKUP(A3248,GIS!A:C,3,0)</f>
        <v>270</v>
      </c>
      <c r="O3248" s="66" t="str">
        <f t="shared" si="634"/>
        <v/>
      </c>
      <c r="P3248" s="66" t="str">
        <f t="shared" si="626"/>
        <v/>
      </c>
      <c r="Q3248" s="66">
        <f t="shared" si="635"/>
        <v>270</v>
      </c>
      <c r="R3248" s="66">
        <f t="shared" si="636"/>
        <v>270</v>
      </c>
      <c r="S3248" s="66">
        <f>Q3248-U3248-SUMIFS(条件付き不可!X:X,条件付き不可!E:E,D3248)</f>
        <v>270</v>
      </c>
      <c r="T3248" s="66">
        <f t="shared" si="627"/>
        <v>270</v>
      </c>
      <c r="U3248" s="66">
        <f>IF(COUNTIFS(条件付き不可!$E:$E,$D3248,条件付き不可!$C:$C,条件付き不可!$V$3)&gt;0,Q3248,SUMIFS(条件付き不可!$L:$L,条件付き不可!$E:$E,$D3248,条件付き不可!$C:$C,U$1))</f>
        <v>0</v>
      </c>
      <c r="V3248" s="66">
        <f>IF(COUNTIFS(条件付き不可!$E:$E,$D3248,条件付き不可!$C:$C,条件付き不可!$V$5)&gt;0,Q3248,IFERROR(VLOOKUP(D3248,条件付き不可!E:Y,21,0),0))</f>
        <v>0</v>
      </c>
    </row>
    <row r="3249" spans="1:22">
      <c r="A3249" s="53" t="str">
        <f t="shared" si="637"/>
        <v>082085</v>
      </c>
      <c r="B3249" s="53">
        <v>45</v>
      </c>
      <c r="C3249">
        <v>3248</v>
      </c>
      <c r="D3249">
        <v>82085</v>
      </c>
      <c r="E3249" t="s">
        <v>3052</v>
      </c>
      <c r="F3249" t="s">
        <v>2375</v>
      </c>
      <c r="G3249" t="str">
        <f>VLOOKUP(A3249,GIS!A:B,2,0)</f>
        <v>五木新町Ｂ</v>
      </c>
      <c r="H3249" t="s">
        <v>1932</v>
      </c>
      <c r="I3249" t="s">
        <v>2633</v>
      </c>
      <c r="J3249" s="66">
        <v>305</v>
      </c>
      <c r="K3249" s="66">
        <v>305</v>
      </c>
      <c r="L3249" s="66">
        <v>305</v>
      </c>
      <c r="M3249" s="66">
        <v>305</v>
      </c>
      <c r="N3249" s="66">
        <f>VLOOKUP(A3249,GIS!A:C,3,0)</f>
        <v>305</v>
      </c>
      <c r="O3249" s="66" t="str">
        <f t="shared" si="634"/>
        <v/>
      </c>
      <c r="P3249" s="66" t="str">
        <f t="shared" si="626"/>
        <v/>
      </c>
      <c r="Q3249" s="66">
        <f t="shared" si="635"/>
        <v>305</v>
      </c>
      <c r="R3249" s="66">
        <f t="shared" si="636"/>
        <v>305</v>
      </c>
      <c r="S3249" s="66">
        <f>Q3249-U3249-SUMIFS(条件付き不可!X:X,条件付き不可!E:E,D3249)</f>
        <v>305</v>
      </c>
      <c r="T3249" s="66">
        <f t="shared" si="627"/>
        <v>305</v>
      </c>
      <c r="U3249" s="66">
        <f>IF(COUNTIFS(条件付き不可!$E:$E,$D3249,条件付き不可!$C:$C,条件付き不可!$V$3)&gt;0,Q3249,SUMIFS(条件付き不可!$L:$L,条件付き不可!$E:$E,$D3249,条件付き不可!$C:$C,U$1))</f>
        <v>0</v>
      </c>
      <c r="V3249" s="66">
        <f>IF(COUNTIFS(条件付き不可!$E:$E,$D3249,条件付き不可!$C:$C,条件付き不可!$V$5)&gt;0,Q3249,IFERROR(VLOOKUP(D3249,条件付き不可!E:Y,21,0),0))</f>
        <v>0</v>
      </c>
    </row>
    <row r="3250" spans="1:22">
      <c r="A3250" s="53" t="str">
        <f t="shared" si="637"/>
        <v>082071</v>
      </c>
      <c r="B3250" s="53">
        <v>45</v>
      </c>
      <c r="C3250">
        <v>3249</v>
      </c>
      <c r="D3250">
        <v>82071</v>
      </c>
      <c r="E3250" t="s">
        <v>3052</v>
      </c>
      <c r="F3250" t="s">
        <v>2375</v>
      </c>
      <c r="G3250" t="str">
        <f>VLOOKUP(A3250,GIS!A:B,2,0)</f>
        <v>光葉町1</v>
      </c>
      <c r="H3250" t="s">
        <v>1932</v>
      </c>
      <c r="I3250" t="s">
        <v>2633</v>
      </c>
      <c r="J3250" s="66">
        <v>380</v>
      </c>
      <c r="K3250" s="66">
        <v>380</v>
      </c>
      <c r="L3250" s="66">
        <v>380</v>
      </c>
      <c r="M3250" s="66">
        <v>380</v>
      </c>
      <c r="N3250" s="66">
        <f>VLOOKUP(A3250,GIS!A:C,3,0)</f>
        <v>380</v>
      </c>
      <c r="O3250" s="66" t="str">
        <f t="shared" si="634"/>
        <v/>
      </c>
      <c r="P3250" s="66" t="str">
        <f t="shared" si="626"/>
        <v/>
      </c>
      <c r="Q3250" s="66">
        <f t="shared" si="635"/>
        <v>380</v>
      </c>
      <c r="R3250" s="66">
        <f t="shared" si="636"/>
        <v>380</v>
      </c>
      <c r="S3250" s="66">
        <f>Q3250-U3250-SUMIFS(条件付き不可!X:X,条件付き不可!E:E,D3250)</f>
        <v>380</v>
      </c>
      <c r="T3250" s="66">
        <f t="shared" si="627"/>
        <v>380</v>
      </c>
      <c r="U3250" s="66">
        <f>IF(COUNTIFS(条件付き不可!$E:$E,$D3250,条件付き不可!$C:$C,条件付き不可!$V$3)&gt;0,Q3250,SUMIFS(条件付き不可!$L:$L,条件付き不可!$E:$E,$D3250,条件付き不可!$C:$C,U$1))</f>
        <v>0</v>
      </c>
      <c r="V3250" s="66">
        <f>IF(COUNTIFS(条件付き不可!$E:$E,$D3250,条件付き不可!$C:$C,条件付き不可!$V$5)&gt;0,Q3250,IFERROR(VLOOKUP(D3250,条件付き不可!E:Y,21,0),0))</f>
        <v>0</v>
      </c>
    </row>
    <row r="3251" spans="1:22">
      <c r="A3251" s="53" t="str">
        <f t="shared" si="637"/>
        <v>082067</v>
      </c>
      <c r="B3251" s="53">
        <v>45</v>
      </c>
      <c r="C3251">
        <v>3250</v>
      </c>
      <c r="D3251">
        <v>82067</v>
      </c>
      <c r="E3251" t="s">
        <v>3052</v>
      </c>
      <c r="F3251" t="s">
        <v>2375</v>
      </c>
      <c r="G3251" t="str">
        <f>VLOOKUP(A3251,GIS!A:B,2,0)</f>
        <v>光葉町2</v>
      </c>
      <c r="H3251" t="s">
        <v>1932</v>
      </c>
      <c r="I3251" t="s">
        <v>2633</v>
      </c>
      <c r="J3251" s="66">
        <v>430</v>
      </c>
      <c r="K3251" s="66">
        <v>430</v>
      </c>
      <c r="L3251" s="66">
        <v>430</v>
      </c>
      <c r="M3251" s="66">
        <v>430</v>
      </c>
      <c r="N3251" s="66">
        <f>VLOOKUP(A3251,GIS!A:C,3,0)</f>
        <v>430</v>
      </c>
      <c r="O3251" s="66" t="str">
        <f t="shared" si="634"/>
        <v/>
      </c>
      <c r="P3251" s="66" t="str">
        <f t="shared" si="626"/>
        <v/>
      </c>
      <c r="Q3251" s="66">
        <f t="shared" si="635"/>
        <v>430</v>
      </c>
      <c r="R3251" s="66">
        <f t="shared" si="636"/>
        <v>430</v>
      </c>
      <c r="S3251" s="66">
        <f>Q3251-U3251-SUMIFS(条件付き不可!X:X,条件付き不可!E:E,D3251)</f>
        <v>430</v>
      </c>
      <c r="T3251" s="66">
        <f t="shared" si="627"/>
        <v>430</v>
      </c>
      <c r="U3251" s="66">
        <f>IF(COUNTIFS(条件付き不可!$E:$E,$D3251,条件付き不可!$C:$C,条件付き不可!$V$3)&gt;0,Q3251,SUMIFS(条件付き不可!$L:$L,条件付き不可!$E:$E,$D3251,条件付き不可!$C:$C,U$1))</f>
        <v>0</v>
      </c>
      <c r="V3251" s="66">
        <f>IF(COUNTIFS(条件付き不可!$E:$E,$D3251,条件付き不可!$C:$C,条件付き不可!$V$5)&gt;0,Q3251,IFERROR(VLOOKUP(D3251,条件付き不可!E:Y,21,0),0))</f>
        <v>0</v>
      </c>
    </row>
    <row r="3252" spans="1:22">
      <c r="A3252" s="53" t="str">
        <f t="shared" si="637"/>
        <v>082070</v>
      </c>
      <c r="B3252" s="53">
        <v>45</v>
      </c>
      <c r="C3252">
        <v>3251</v>
      </c>
      <c r="D3252">
        <v>82070</v>
      </c>
      <c r="E3252" t="s">
        <v>3052</v>
      </c>
      <c r="F3252" t="s">
        <v>2375</v>
      </c>
      <c r="G3252" t="str">
        <f>VLOOKUP(A3252,GIS!A:B,2,0)</f>
        <v>光葉町3</v>
      </c>
      <c r="H3252" t="s">
        <v>1932</v>
      </c>
      <c r="I3252" t="s">
        <v>2633</v>
      </c>
      <c r="J3252" s="66">
        <v>525</v>
      </c>
      <c r="K3252" s="66">
        <v>525</v>
      </c>
      <c r="L3252" s="66">
        <v>525</v>
      </c>
      <c r="M3252" s="66">
        <v>525</v>
      </c>
      <c r="N3252" s="66">
        <f>VLOOKUP(A3252,GIS!A:C,3,0)</f>
        <v>525</v>
      </c>
      <c r="O3252" s="66" t="str">
        <f t="shared" si="634"/>
        <v/>
      </c>
      <c r="P3252" s="66" t="str">
        <f t="shared" si="626"/>
        <v/>
      </c>
      <c r="Q3252" s="66">
        <f t="shared" si="635"/>
        <v>525</v>
      </c>
      <c r="R3252" s="66">
        <f t="shared" si="636"/>
        <v>525</v>
      </c>
      <c r="S3252" s="66">
        <f>Q3252-U3252-SUMIFS(条件付き不可!X:X,条件付き不可!E:E,D3252)</f>
        <v>525</v>
      </c>
      <c r="T3252" s="66">
        <f t="shared" si="627"/>
        <v>525</v>
      </c>
      <c r="U3252" s="66">
        <f>IF(COUNTIFS(条件付き不可!$E:$E,$D3252,条件付き不可!$C:$C,条件付き不可!$V$3)&gt;0,Q3252,SUMIFS(条件付き不可!$L:$L,条件付き不可!$E:$E,$D3252,条件付き不可!$C:$C,U$1))</f>
        <v>0</v>
      </c>
      <c r="V3252" s="66">
        <f>IF(COUNTIFS(条件付き不可!$E:$E,$D3252,条件付き不可!$C:$C,条件付き不可!$V$5)&gt;0,Q3252,IFERROR(VLOOKUP(D3252,条件付き不可!E:Y,21,0),0))</f>
        <v>0</v>
      </c>
    </row>
    <row r="3253" spans="1:22">
      <c r="A3253" s="53" t="str">
        <f t="shared" si="637"/>
        <v>082018</v>
      </c>
      <c r="B3253" s="53">
        <v>45</v>
      </c>
      <c r="C3253">
        <v>3252</v>
      </c>
      <c r="D3253">
        <v>82018</v>
      </c>
      <c r="E3253" t="s">
        <v>3052</v>
      </c>
      <c r="F3253" t="s">
        <v>2390</v>
      </c>
      <c r="G3253" t="str">
        <f>VLOOKUP(A3253,GIS!A:B,2,0)</f>
        <v>清水高校南</v>
      </c>
      <c r="H3253" t="s">
        <v>1932</v>
      </c>
      <c r="I3253" t="s">
        <v>2633</v>
      </c>
      <c r="J3253" s="66">
        <v>350</v>
      </c>
      <c r="K3253" s="66">
        <v>350</v>
      </c>
      <c r="L3253" s="66">
        <v>350</v>
      </c>
      <c r="M3253" s="66">
        <v>350</v>
      </c>
      <c r="N3253" s="66">
        <f>VLOOKUP(A3253,GIS!A:C,3,0)</f>
        <v>350</v>
      </c>
      <c r="O3253" s="66" t="str">
        <f t="shared" si="634"/>
        <v/>
      </c>
      <c r="P3253" s="66" t="str">
        <f t="shared" si="626"/>
        <v/>
      </c>
      <c r="Q3253" s="66">
        <f t="shared" si="635"/>
        <v>350</v>
      </c>
      <c r="R3253" s="66">
        <f t="shared" si="636"/>
        <v>350</v>
      </c>
      <c r="S3253" s="66">
        <f>Q3253-U3253-SUMIFS(条件付き不可!X:X,条件付き不可!E:E,D3253)</f>
        <v>350</v>
      </c>
      <c r="T3253" s="66">
        <f t="shared" si="627"/>
        <v>350</v>
      </c>
      <c r="U3253" s="66">
        <f>IF(COUNTIFS(条件付き不可!$E:$E,$D3253,条件付き不可!$C:$C,条件付き不可!$V$3)&gt;0,Q3253,SUMIFS(条件付き不可!$L:$L,条件付き不可!$E:$E,$D3253,条件付き不可!$C:$C,U$1))</f>
        <v>0</v>
      </c>
      <c r="V3253" s="66">
        <f>IF(COUNTIFS(条件付き不可!$E:$E,$D3253,条件付き不可!$C:$C,条件付き不可!$V$5)&gt;0,Q3253,IFERROR(VLOOKUP(D3253,条件付き不可!E:Y,21,0),0))</f>
        <v>0</v>
      </c>
    </row>
    <row r="3254" spans="1:22">
      <c r="A3254" s="53" t="str">
        <f t="shared" si="637"/>
        <v>082019</v>
      </c>
      <c r="B3254" s="53">
        <v>45</v>
      </c>
      <c r="C3254">
        <v>3253</v>
      </c>
      <c r="D3254">
        <v>82019</v>
      </c>
      <c r="E3254" t="s">
        <v>3052</v>
      </c>
      <c r="F3254" t="s">
        <v>2390</v>
      </c>
      <c r="G3254" t="str">
        <f>VLOOKUP(A3254,GIS!A:B,2,0)</f>
        <v>清水公園前</v>
      </c>
      <c r="H3254" t="s">
        <v>1932</v>
      </c>
      <c r="I3254" t="s">
        <v>2633</v>
      </c>
      <c r="J3254" s="66">
        <v>520</v>
      </c>
      <c r="K3254" s="66">
        <v>520</v>
      </c>
      <c r="L3254" s="66">
        <v>520</v>
      </c>
      <c r="M3254" s="66">
        <v>520</v>
      </c>
      <c r="N3254" s="66">
        <f>VLOOKUP(A3254,GIS!A:C,3,0)</f>
        <v>520</v>
      </c>
      <c r="O3254" s="66" t="str">
        <f t="shared" si="634"/>
        <v/>
      </c>
      <c r="P3254" s="66" t="str">
        <f t="shared" si="626"/>
        <v/>
      </c>
      <c r="Q3254" s="66">
        <f t="shared" si="635"/>
        <v>520</v>
      </c>
      <c r="R3254" s="66">
        <f t="shared" si="636"/>
        <v>520</v>
      </c>
      <c r="S3254" s="66">
        <f>Q3254-U3254-SUMIFS(条件付き不可!X:X,条件付き不可!E:E,D3254)</f>
        <v>520</v>
      </c>
      <c r="T3254" s="66">
        <f t="shared" si="627"/>
        <v>520</v>
      </c>
      <c r="U3254" s="66">
        <f>IF(COUNTIFS(条件付き不可!$E:$E,$D3254,条件付き不可!$C:$C,条件付き不可!$V$3)&gt;0,Q3254,SUMIFS(条件付き不可!$L:$L,条件付き不可!$E:$E,$D3254,条件付き不可!$C:$C,U$1))</f>
        <v>0</v>
      </c>
      <c r="V3254" s="66">
        <f>IF(COUNTIFS(条件付き不可!$E:$E,$D3254,条件付き不可!$C:$C,条件付き不可!$V$5)&gt;0,Q3254,IFERROR(VLOOKUP(D3254,条件付き不可!E:Y,21,0),0))</f>
        <v>0</v>
      </c>
    </row>
    <row r="3255" spans="1:22">
      <c r="A3255" s="53" t="str">
        <f t="shared" si="637"/>
        <v>082020</v>
      </c>
      <c r="B3255" s="53">
        <v>45</v>
      </c>
      <c r="C3255">
        <v>3254</v>
      </c>
      <c r="D3255">
        <v>82020</v>
      </c>
      <c r="E3255" t="s">
        <v>3052</v>
      </c>
      <c r="F3255" t="s">
        <v>2390</v>
      </c>
      <c r="G3255" t="str">
        <f>VLOOKUP(A3255,GIS!A:B,2,0)</f>
        <v>旧さくら並木</v>
      </c>
      <c r="H3255" t="s">
        <v>1932</v>
      </c>
      <c r="I3255" t="s">
        <v>2633</v>
      </c>
      <c r="J3255" s="66">
        <v>480</v>
      </c>
      <c r="K3255" s="66">
        <v>480</v>
      </c>
      <c r="L3255" s="66">
        <v>480</v>
      </c>
      <c r="M3255" s="66">
        <v>480</v>
      </c>
      <c r="N3255" s="66">
        <f>VLOOKUP(A3255,GIS!A:C,3,0)</f>
        <v>480</v>
      </c>
      <c r="O3255" s="66" t="str">
        <f t="shared" si="634"/>
        <v/>
      </c>
      <c r="P3255" s="66" t="str">
        <f t="shared" si="626"/>
        <v/>
      </c>
      <c r="Q3255" s="66">
        <f t="shared" si="635"/>
        <v>480</v>
      </c>
      <c r="R3255" s="66">
        <f t="shared" si="636"/>
        <v>480</v>
      </c>
      <c r="S3255" s="66">
        <f>Q3255-U3255-SUMIFS(条件付き不可!X:X,条件付き不可!E:E,D3255)</f>
        <v>480</v>
      </c>
      <c r="T3255" s="66">
        <f t="shared" si="627"/>
        <v>480</v>
      </c>
      <c r="U3255" s="66">
        <f>IF(COUNTIFS(条件付き不可!$E:$E,$D3255,条件付き不可!$C:$C,条件付き不可!$V$3)&gt;0,Q3255,SUMIFS(条件付き不可!$L:$L,条件付き不可!$E:$E,$D3255,条件付き不可!$C:$C,U$1))</f>
        <v>0</v>
      </c>
      <c r="V3255" s="66">
        <f>IF(COUNTIFS(条件付き不可!$E:$E,$D3255,条件付き不可!$C:$C,条件付き不可!$V$5)&gt;0,Q3255,IFERROR(VLOOKUP(D3255,条件付き不可!E:Y,21,0),0))</f>
        <v>0</v>
      </c>
    </row>
    <row r="3256" spans="1:22">
      <c r="A3256" s="53" t="str">
        <f t="shared" si="637"/>
        <v>082021</v>
      </c>
      <c r="B3256" s="53">
        <v>45</v>
      </c>
      <c r="C3256">
        <v>3255</v>
      </c>
      <c r="D3256">
        <v>82021</v>
      </c>
      <c r="E3256" t="s">
        <v>3052</v>
      </c>
      <c r="F3256" t="s">
        <v>2390</v>
      </c>
      <c r="G3256" t="str">
        <f>VLOOKUP(A3256,GIS!A:B,2,0)</f>
        <v>西光院</v>
      </c>
      <c r="H3256" t="s">
        <v>1932</v>
      </c>
      <c r="I3256" t="s">
        <v>2633</v>
      </c>
      <c r="J3256" s="66">
        <v>455</v>
      </c>
      <c r="K3256" s="66">
        <v>455</v>
      </c>
      <c r="L3256" s="66">
        <v>455</v>
      </c>
      <c r="M3256" s="66">
        <v>455</v>
      </c>
      <c r="N3256" s="66">
        <f>VLOOKUP(A3256,GIS!A:C,3,0)</f>
        <v>455</v>
      </c>
      <c r="O3256" s="66" t="str">
        <f t="shared" si="634"/>
        <v/>
      </c>
      <c r="P3256" s="66" t="str">
        <f t="shared" si="626"/>
        <v/>
      </c>
      <c r="Q3256" s="66">
        <f t="shared" si="635"/>
        <v>455</v>
      </c>
      <c r="R3256" s="66">
        <f t="shared" si="636"/>
        <v>455</v>
      </c>
      <c r="S3256" s="66">
        <f>Q3256-U3256-SUMIFS(条件付き不可!X:X,条件付き不可!E:E,D3256)</f>
        <v>455</v>
      </c>
      <c r="T3256" s="66">
        <f t="shared" si="627"/>
        <v>455</v>
      </c>
      <c r="U3256" s="66">
        <f>IF(COUNTIFS(条件付き不可!$E:$E,$D3256,条件付き不可!$C:$C,条件付き不可!$V$3)&gt;0,Q3256,SUMIFS(条件付き不可!$L:$L,条件付き不可!$E:$E,$D3256,条件付き不可!$C:$C,U$1))</f>
        <v>0</v>
      </c>
      <c r="V3256" s="66">
        <f>IF(COUNTIFS(条件付き不可!$E:$E,$D3256,条件付き不可!$C:$C,条件付き不可!$V$5)&gt;0,Q3256,IFERROR(VLOOKUP(D3256,条件付き不可!E:Y,21,0),0))</f>
        <v>0</v>
      </c>
    </row>
    <row r="3257" spans="1:22">
      <c r="A3257" s="53" t="str">
        <f t="shared" si="637"/>
        <v>082022</v>
      </c>
      <c r="B3257" s="53">
        <v>45</v>
      </c>
      <c r="C3257">
        <v>3256</v>
      </c>
      <c r="D3257">
        <v>82022</v>
      </c>
      <c r="E3257" t="s">
        <v>3052</v>
      </c>
      <c r="F3257" t="s">
        <v>2390</v>
      </c>
      <c r="G3257" t="str">
        <f>VLOOKUP(A3257,GIS!A:B,2,0)</f>
        <v>清水台小東</v>
      </c>
      <c r="H3257" t="s">
        <v>1932</v>
      </c>
      <c r="I3257" t="s">
        <v>2633</v>
      </c>
      <c r="J3257" s="66">
        <v>605</v>
      </c>
      <c r="K3257" s="66">
        <v>605</v>
      </c>
      <c r="L3257" s="66">
        <v>605</v>
      </c>
      <c r="M3257" s="66">
        <v>605</v>
      </c>
      <c r="N3257" s="66">
        <f>VLOOKUP(A3257,GIS!A:C,3,0)</f>
        <v>605</v>
      </c>
      <c r="O3257" s="66" t="str">
        <f t="shared" si="634"/>
        <v/>
      </c>
      <c r="P3257" s="66" t="str">
        <f t="shared" si="626"/>
        <v/>
      </c>
      <c r="Q3257" s="66">
        <f t="shared" si="635"/>
        <v>605</v>
      </c>
      <c r="R3257" s="66">
        <f t="shared" si="636"/>
        <v>605</v>
      </c>
      <c r="S3257" s="66">
        <f>Q3257-U3257-SUMIFS(条件付き不可!X:X,条件付き不可!E:E,D3257)</f>
        <v>605</v>
      </c>
      <c r="T3257" s="66">
        <f t="shared" si="627"/>
        <v>605</v>
      </c>
      <c r="U3257" s="66">
        <f>IF(COUNTIFS(条件付き不可!$E:$E,$D3257,条件付き不可!$C:$C,条件付き不可!$V$3)&gt;0,Q3257,SUMIFS(条件付き不可!$L:$L,条件付き不可!$E:$E,$D3257,条件付き不可!$C:$C,U$1))</f>
        <v>0</v>
      </c>
      <c r="V3257" s="66">
        <f>IF(COUNTIFS(条件付き不可!$E:$E,$D3257,条件付き不可!$C:$C,条件付き不可!$V$5)&gt;0,Q3257,IFERROR(VLOOKUP(D3257,条件付き不可!E:Y,21,0),0))</f>
        <v>0</v>
      </c>
    </row>
    <row r="3258" spans="1:22">
      <c r="A3258" s="53" t="str">
        <f t="shared" si="637"/>
        <v>082023</v>
      </c>
      <c r="B3258" s="53">
        <v>45</v>
      </c>
      <c r="C3258">
        <v>3257</v>
      </c>
      <c r="D3258">
        <v>82023</v>
      </c>
      <c r="E3258" t="s">
        <v>3052</v>
      </c>
      <c r="F3258" t="s">
        <v>2390</v>
      </c>
      <c r="G3258" t="str">
        <f>VLOOKUP(A3258,GIS!A:B,2,0)</f>
        <v>乳児保育所</v>
      </c>
      <c r="H3258" t="s">
        <v>1932</v>
      </c>
      <c r="I3258" t="s">
        <v>2633</v>
      </c>
      <c r="J3258" s="66">
        <v>500</v>
      </c>
      <c r="K3258" s="66">
        <v>500</v>
      </c>
      <c r="L3258" s="66">
        <v>500</v>
      </c>
      <c r="M3258" s="66">
        <v>500</v>
      </c>
      <c r="N3258" s="66">
        <f>VLOOKUP(A3258,GIS!A:C,3,0)</f>
        <v>500</v>
      </c>
      <c r="O3258" s="66" t="str">
        <f t="shared" si="634"/>
        <v/>
      </c>
      <c r="P3258" s="66" t="str">
        <f t="shared" si="626"/>
        <v/>
      </c>
      <c r="Q3258" s="66">
        <f t="shared" si="635"/>
        <v>500</v>
      </c>
      <c r="R3258" s="66">
        <f t="shared" si="636"/>
        <v>500</v>
      </c>
      <c r="S3258" s="66">
        <f>Q3258-U3258-SUMIFS(条件付き不可!X:X,条件付き不可!E:E,D3258)</f>
        <v>500</v>
      </c>
      <c r="T3258" s="66">
        <f t="shared" si="627"/>
        <v>500</v>
      </c>
      <c r="U3258" s="66">
        <f>IF(COUNTIFS(条件付き不可!$E:$E,$D3258,条件付き不可!$C:$C,条件付き不可!$V$3)&gt;0,Q3258,SUMIFS(条件付き不可!$L:$L,条件付き不可!$E:$E,$D3258,条件付き不可!$C:$C,U$1))</f>
        <v>0</v>
      </c>
      <c r="V3258" s="66">
        <f>IF(COUNTIFS(条件付き不可!$E:$E,$D3258,条件付き不可!$C:$C,条件付き不可!$V$5)&gt;0,Q3258,IFERROR(VLOOKUP(D3258,条件付き不可!E:Y,21,0),0))</f>
        <v>0</v>
      </c>
    </row>
    <row r="3259" spans="1:22">
      <c r="A3259" s="53" t="str">
        <f t="shared" si="637"/>
        <v>082024</v>
      </c>
      <c r="B3259" s="53">
        <v>45</v>
      </c>
      <c r="C3259">
        <v>3258</v>
      </c>
      <c r="D3259">
        <v>82024</v>
      </c>
      <c r="E3259" t="s">
        <v>3052</v>
      </c>
      <c r="F3259" t="s">
        <v>2390</v>
      </c>
      <c r="G3259" t="str">
        <f>VLOOKUP(A3259,GIS!A:B,2,0)</f>
        <v>2号鹿島町公園</v>
      </c>
      <c r="H3259" t="s">
        <v>1932</v>
      </c>
      <c r="I3259" t="s">
        <v>2633</v>
      </c>
      <c r="J3259" s="66">
        <v>435</v>
      </c>
      <c r="K3259" s="66">
        <v>435</v>
      </c>
      <c r="L3259" s="66">
        <v>435</v>
      </c>
      <c r="M3259" s="66">
        <v>435</v>
      </c>
      <c r="N3259" s="66">
        <f>VLOOKUP(A3259,GIS!A:C,3,0)</f>
        <v>435</v>
      </c>
      <c r="O3259" s="66" t="str">
        <f t="shared" si="634"/>
        <v/>
      </c>
      <c r="P3259" s="66" t="str">
        <f t="shared" si="626"/>
        <v/>
      </c>
      <c r="Q3259" s="66">
        <f t="shared" si="635"/>
        <v>435</v>
      </c>
      <c r="R3259" s="66">
        <f t="shared" si="636"/>
        <v>435</v>
      </c>
      <c r="S3259" s="66">
        <f>Q3259-U3259-SUMIFS(条件付き不可!X:X,条件付き不可!E:E,D3259)</f>
        <v>435</v>
      </c>
      <c r="T3259" s="66">
        <f t="shared" si="627"/>
        <v>435</v>
      </c>
      <c r="U3259" s="66">
        <f>IF(COUNTIFS(条件付き不可!$E:$E,$D3259,条件付き不可!$C:$C,条件付き不可!$V$3)&gt;0,Q3259,SUMIFS(条件付き不可!$L:$L,条件付き不可!$E:$E,$D3259,条件付き不可!$C:$C,U$1))</f>
        <v>0</v>
      </c>
      <c r="V3259" s="66">
        <f>IF(COUNTIFS(条件付き不可!$E:$E,$D3259,条件付き不可!$C:$C,条件付き不可!$V$5)&gt;0,Q3259,IFERROR(VLOOKUP(D3259,条件付き不可!E:Y,21,0),0))</f>
        <v>0</v>
      </c>
    </row>
    <row r="3260" spans="1:22">
      <c r="A3260" s="53" t="str">
        <f t="shared" si="637"/>
        <v>082025</v>
      </c>
      <c r="B3260" s="53">
        <v>45</v>
      </c>
      <c r="C3260">
        <v>3259</v>
      </c>
      <c r="D3260">
        <v>82025</v>
      </c>
      <c r="E3260" t="s">
        <v>3052</v>
      </c>
      <c r="F3260" t="s">
        <v>2390</v>
      </c>
      <c r="G3260" t="str">
        <f>VLOOKUP(A3260,GIS!A:B,2,0)</f>
        <v>欅のホール</v>
      </c>
      <c r="H3260" t="s">
        <v>1932</v>
      </c>
      <c r="I3260" t="s">
        <v>2633</v>
      </c>
      <c r="J3260" s="66">
        <v>450</v>
      </c>
      <c r="K3260" s="66">
        <v>450</v>
      </c>
      <c r="L3260" s="66">
        <v>450</v>
      </c>
      <c r="M3260" s="66">
        <v>450</v>
      </c>
      <c r="N3260" s="66">
        <f>VLOOKUP(A3260,GIS!A:C,3,0)</f>
        <v>450</v>
      </c>
      <c r="O3260" s="66" t="str">
        <f t="shared" si="634"/>
        <v/>
      </c>
      <c r="P3260" s="66" t="str">
        <f t="shared" si="626"/>
        <v/>
      </c>
      <c r="Q3260" s="66">
        <f t="shared" si="635"/>
        <v>450</v>
      </c>
      <c r="R3260" s="66">
        <f t="shared" si="636"/>
        <v>450</v>
      </c>
      <c r="S3260" s="66">
        <f>Q3260-U3260-SUMIFS(条件付き不可!X:X,条件付き不可!E:E,D3260)</f>
        <v>450</v>
      </c>
      <c r="T3260" s="66">
        <f t="shared" si="627"/>
        <v>450</v>
      </c>
      <c r="U3260" s="66">
        <f>IF(COUNTIFS(条件付き不可!$E:$E,$D3260,条件付き不可!$C:$C,条件付き不可!$V$3)&gt;0,Q3260,SUMIFS(条件付き不可!$L:$L,条件付き不可!$E:$E,$D3260,条件付き不可!$C:$C,U$1))</f>
        <v>0</v>
      </c>
      <c r="V3260" s="66">
        <f>IF(COUNTIFS(条件付き不可!$E:$E,$D3260,条件付き不可!$C:$C,条件付き不可!$V$5)&gt;0,Q3260,IFERROR(VLOOKUP(D3260,条件付き不可!E:Y,21,0),0))</f>
        <v>0</v>
      </c>
    </row>
    <row r="3261" spans="1:22">
      <c r="A3261" s="53" t="str">
        <f t="shared" si="637"/>
        <v>082026</v>
      </c>
      <c r="B3261" s="53">
        <v>45</v>
      </c>
      <c r="C3261">
        <v>3260</v>
      </c>
      <c r="D3261">
        <v>82026</v>
      </c>
      <c r="E3261" t="s">
        <v>3052</v>
      </c>
      <c r="F3261" t="s">
        <v>2390</v>
      </c>
      <c r="G3261" t="str">
        <f>VLOOKUP(A3261,GIS!A:B,2,0)</f>
        <v>中央小</v>
      </c>
      <c r="H3261" t="s">
        <v>1932</v>
      </c>
      <c r="I3261" t="s">
        <v>2633</v>
      </c>
      <c r="J3261" s="66">
        <v>310</v>
      </c>
      <c r="K3261" s="66">
        <v>310</v>
      </c>
      <c r="L3261" s="66">
        <v>310</v>
      </c>
      <c r="M3261" s="66">
        <v>310</v>
      </c>
      <c r="N3261" s="66">
        <f>VLOOKUP(A3261,GIS!A:C,3,0)</f>
        <v>310</v>
      </c>
      <c r="O3261" s="66" t="str">
        <f t="shared" si="634"/>
        <v/>
      </c>
      <c r="P3261" s="66" t="str">
        <f t="shared" si="626"/>
        <v/>
      </c>
      <c r="Q3261" s="66">
        <f t="shared" si="635"/>
        <v>310</v>
      </c>
      <c r="R3261" s="66">
        <f t="shared" si="636"/>
        <v>310</v>
      </c>
      <c r="S3261" s="66">
        <f>Q3261-U3261-SUMIFS(条件付き不可!X:X,条件付き不可!E:E,D3261)</f>
        <v>310</v>
      </c>
      <c r="T3261" s="66">
        <f t="shared" si="627"/>
        <v>310</v>
      </c>
      <c r="U3261" s="66">
        <f>IF(COUNTIFS(条件付き不可!$E:$E,$D3261,条件付き不可!$C:$C,条件付き不可!$V$3)&gt;0,Q3261,SUMIFS(条件付き不可!$L:$L,条件付き不可!$E:$E,$D3261,条件付き不可!$C:$C,U$1))</f>
        <v>0</v>
      </c>
      <c r="V3261" s="66">
        <f>IF(COUNTIFS(条件付き不可!$E:$E,$D3261,条件付き不可!$C:$C,条件付き不可!$V$5)&gt;0,Q3261,IFERROR(VLOOKUP(D3261,条件付き不可!E:Y,21,0),0))</f>
        <v>0</v>
      </c>
    </row>
    <row r="3262" spans="1:22">
      <c r="A3262" s="53" t="str">
        <f t="shared" si="637"/>
        <v>082027</v>
      </c>
      <c r="B3262" s="53">
        <v>45</v>
      </c>
      <c r="C3262">
        <v>3261</v>
      </c>
      <c r="D3262">
        <v>82027</v>
      </c>
      <c r="E3262" t="s">
        <v>3052</v>
      </c>
      <c r="F3262" t="s">
        <v>2390</v>
      </c>
      <c r="G3262" t="str">
        <f>VLOOKUP(A3262,GIS!A:B,2,0)</f>
        <v>中野台県営住宅</v>
      </c>
      <c r="H3262" t="s">
        <v>1932</v>
      </c>
      <c r="I3262" t="s">
        <v>2633</v>
      </c>
      <c r="J3262" s="66">
        <v>290</v>
      </c>
      <c r="K3262" s="66">
        <v>290</v>
      </c>
      <c r="L3262" s="66">
        <v>290</v>
      </c>
      <c r="M3262" s="66">
        <v>290</v>
      </c>
      <c r="N3262" s="66">
        <f>VLOOKUP(A3262,GIS!A:C,3,0)</f>
        <v>290</v>
      </c>
      <c r="O3262" s="66" t="str">
        <f t="shared" si="634"/>
        <v/>
      </c>
      <c r="P3262" s="66" t="str">
        <f t="shared" si="626"/>
        <v/>
      </c>
      <c r="Q3262" s="66">
        <f t="shared" si="635"/>
        <v>290</v>
      </c>
      <c r="R3262" s="66">
        <f t="shared" si="636"/>
        <v>290</v>
      </c>
      <c r="S3262" s="66">
        <f>Q3262-U3262-SUMIFS(条件付き不可!X:X,条件付き不可!E:E,D3262)</f>
        <v>290</v>
      </c>
      <c r="T3262" s="66">
        <f t="shared" si="627"/>
        <v>290</v>
      </c>
      <c r="U3262" s="66">
        <f>IF(COUNTIFS(条件付き不可!$E:$E,$D3262,条件付き不可!$C:$C,条件付き不可!$V$3)&gt;0,Q3262,SUMIFS(条件付き不可!$L:$L,条件付き不可!$E:$E,$D3262,条件付き不可!$C:$C,U$1))</f>
        <v>0</v>
      </c>
      <c r="V3262" s="66">
        <f>IF(COUNTIFS(条件付き不可!$E:$E,$D3262,条件付き不可!$C:$C,条件付き不可!$V$5)&gt;0,Q3262,IFERROR(VLOOKUP(D3262,条件付き不可!E:Y,21,0),0))</f>
        <v>0</v>
      </c>
    </row>
    <row r="3263" spans="1:22">
      <c r="A3263" s="53" t="str">
        <f t="shared" si="637"/>
        <v>082072</v>
      </c>
      <c r="B3263" s="53">
        <v>45</v>
      </c>
      <c r="C3263">
        <v>3262</v>
      </c>
      <c r="D3263">
        <v>82072</v>
      </c>
      <c r="E3263" t="s">
        <v>3052</v>
      </c>
      <c r="F3263" t="s">
        <v>2390</v>
      </c>
      <c r="G3263" t="str">
        <f>VLOOKUP(A3263,GIS!A:B,2,0)</f>
        <v>つつみ野2</v>
      </c>
      <c r="H3263" t="s">
        <v>1932</v>
      </c>
      <c r="I3263" t="s">
        <v>2633</v>
      </c>
      <c r="J3263" s="66">
        <v>390</v>
      </c>
      <c r="K3263" s="66">
        <v>390</v>
      </c>
      <c r="L3263" s="66">
        <v>390</v>
      </c>
      <c r="M3263" s="66">
        <v>390</v>
      </c>
      <c r="N3263" s="66">
        <f>VLOOKUP(A3263,GIS!A:C,3,0)</f>
        <v>390</v>
      </c>
      <c r="O3263" s="66" t="str">
        <f t="shared" si="634"/>
        <v/>
      </c>
      <c r="P3263" s="66" t="str">
        <f t="shared" si="626"/>
        <v/>
      </c>
      <c r="Q3263" s="66">
        <f t="shared" si="635"/>
        <v>390</v>
      </c>
      <c r="R3263" s="66">
        <f t="shared" si="636"/>
        <v>390</v>
      </c>
      <c r="S3263" s="66">
        <f>Q3263-U3263-SUMIFS(条件付き不可!X:X,条件付き不可!E:E,D3263)</f>
        <v>390</v>
      </c>
      <c r="T3263" s="66">
        <f t="shared" si="627"/>
        <v>390</v>
      </c>
      <c r="U3263" s="66">
        <f>IF(COUNTIFS(条件付き不可!$E:$E,$D3263,条件付き不可!$C:$C,条件付き不可!$V$3)&gt;0,Q3263,SUMIFS(条件付き不可!$L:$L,条件付き不可!$E:$E,$D3263,条件付き不可!$C:$C,U$1))</f>
        <v>0</v>
      </c>
      <c r="V3263" s="66">
        <f>IF(COUNTIFS(条件付き不可!$E:$E,$D3263,条件付き不可!$C:$C,条件付き不可!$V$5)&gt;0,Q3263,IFERROR(VLOOKUP(D3263,条件付き不可!E:Y,21,0),0))</f>
        <v>0</v>
      </c>
    </row>
    <row r="3264" spans="1:22">
      <c r="A3264" s="53" t="str">
        <f t="shared" si="637"/>
        <v>082073</v>
      </c>
      <c r="B3264" s="53">
        <v>45</v>
      </c>
      <c r="C3264">
        <v>3263</v>
      </c>
      <c r="D3264">
        <v>82073</v>
      </c>
      <c r="E3264" t="s">
        <v>3052</v>
      </c>
      <c r="F3264" t="s">
        <v>2390</v>
      </c>
      <c r="G3264" t="str">
        <f>VLOOKUP(A3264,GIS!A:B,2,0)</f>
        <v>桜の里3</v>
      </c>
      <c r="H3264" t="s">
        <v>1932</v>
      </c>
      <c r="I3264" t="s">
        <v>2633</v>
      </c>
      <c r="J3264" s="66">
        <v>205</v>
      </c>
      <c r="K3264" s="66">
        <v>205</v>
      </c>
      <c r="L3264" s="66">
        <v>205</v>
      </c>
      <c r="M3264" s="66">
        <v>205</v>
      </c>
      <c r="N3264" s="66">
        <f>VLOOKUP(A3264,GIS!A:C,3,0)</f>
        <v>205</v>
      </c>
      <c r="O3264" s="66" t="str">
        <f t="shared" si="634"/>
        <v/>
      </c>
      <c r="P3264" s="66" t="str">
        <f t="shared" si="626"/>
        <v/>
      </c>
      <c r="Q3264" s="66">
        <f t="shared" si="635"/>
        <v>205</v>
      </c>
      <c r="R3264" s="66">
        <f t="shared" si="636"/>
        <v>205</v>
      </c>
      <c r="S3264" s="66">
        <f>Q3264-U3264-SUMIFS(条件付き不可!X:X,条件付き不可!E:E,D3264)</f>
        <v>205</v>
      </c>
      <c r="T3264" s="66">
        <f t="shared" si="627"/>
        <v>205</v>
      </c>
      <c r="U3264" s="66">
        <f>IF(COUNTIFS(条件付き不可!$E:$E,$D3264,条件付き不可!$C:$C,条件付き不可!$V$3)&gt;0,Q3264,SUMIFS(条件付き不可!$L:$L,条件付き不可!$E:$E,$D3264,条件付き不可!$C:$C,U$1))</f>
        <v>0</v>
      </c>
      <c r="V3264" s="66">
        <f>IF(COUNTIFS(条件付き不可!$E:$E,$D3264,条件付き不可!$C:$C,条件付き不可!$V$5)&gt;0,Q3264,IFERROR(VLOOKUP(D3264,条件付き不可!E:Y,21,0),0))</f>
        <v>0</v>
      </c>
    </row>
    <row r="3265" spans="1:22">
      <c r="A3265" s="53" t="str">
        <f t="shared" si="637"/>
        <v>082028</v>
      </c>
      <c r="B3265" s="53">
        <v>45</v>
      </c>
      <c r="C3265">
        <v>3264</v>
      </c>
      <c r="D3265">
        <v>82028</v>
      </c>
      <c r="E3265" t="s">
        <v>3052</v>
      </c>
      <c r="F3265" t="s">
        <v>2403</v>
      </c>
      <c r="G3265" t="str">
        <f>VLOOKUP(A3265,GIS!A:B,2,0)</f>
        <v>市営上花輪団地</v>
      </c>
      <c r="H3265" t="s">
        <v>1932</v>
      </c>
      <c r="I3265" t="s">
        <v>2633</v>
      </c>
      <c r="J3265" s="66">
        <v>465</v>
      </c>
      <c r="K3265" s="66">
        <v>465</v>
      </c>
      <c r="L3265" s="66">
        <v>465</v>
      </c>
      <c r="M3265" s="66">
        <v>465</v>
      </c>
      <c r="N3265" s="66">
        <f>VLOOKUP(A3265,GIS!A:C,3,0)</f>
        <v>465</v>
      </c>
      <c r="O3265" s="66" t="str">
        <f t="shared" si="634"/>
        <v/>
      </c>
      <c r="P3265" s="66" t="str">
        <f t="shared" ref="P3265:P3329" si="638">IF(J3265=K3265,IF(J3265=L3265,"","✕"),"✕")</f>
        <v/>
      </c>
      <c r="Q3265" s="66">
        <f t="shared" si="635"/>
        <v>465</v>
      </c>
      <c r="R3265" s="66">
        <f t="shared" si="636"/>
        <v>465</v>
      </c>
      <c r="S3265" s="66">
        <f>Q3265-U3265-SUMIFS(条件付き不可!X:X,条件付き不可!E:E,D3265)</f>
        <v>465</v>
      </c>
      <c r="T3265" s="66">
        <f t="shared" si="627"/>
        <v>465</v>
      </c>
      <c r="U3265" s="66">
        <f>IF(COUNTIFS(条件付き不可!$E:$E,$D3265,条件付き不可!$C:$C,条件付き不可!$V$3)&gt;0,Q3265,SUMIFS(条件付き不可!$L:$L,条件付き不可!$E:$E,$D3265,条件付き不可!$C:$C,U$1))</f>
        <v>0</v>
      </c>
      <c r="V3265" s="66">
        <f>IF(COUNTIFS(条件付き不可!$E:$E,$D3265,条件付き不可!$C:$C,条件付き不可!$V$5)&gt;0,Q3265,IFERROR(VLOOKUP(D3265,条件付き不可!E:Y,21,0),0))</f>
        <v>0</v>
      </c>
    </row>
    <row r="3266" spans="1:22">
      <c r="A3266" s="53" t="str">
        <f t="shared" si="637"/>
        <v>082029</v>
      </c>
      <c r="B3266" s="53">
        <v>45</v>
      </c>
      <c r="C3266">
        <v>3265</v>
      </c>
      <c r="D3266">
        <v>82029</v>
      </c>
      <c r="E3266" t="s">
        <v>3052</v>
      </c>
      <c r="F3266" t="s">
        <v>2403</v>
      </c>
      <c r="G3266" t="str">
        <f>VLOOKUP(A3266,GIS!A:B,2,0)</f>
        <v>朝日ヶ丘公園</v>
      </c>
      <c r="H3266" t="s">
        <v>1932</v>
      </c>
      <c r="I3266" t="s">
        <v>2633</v>
      </c>
      <c r="J3266" s="66">
        <v>640</v>
      </c>
      <c r="K3266" s="66">
        <v>640</v>
      </c>
      <c r="L3266" s="66">
        <v>640</v>
      </c>
      <c r="M3266" s="66">
        <v>640</v>
      </c>
      <c r="N3266" s="66">
        <f>VLOOKUP(A3266,GIS!A:C,3,0)</f>
        <v>640</v>
      </c>
      <c r="O3266" s="66" t="str">
        <f t="shared" si="634"/>
        <v/>
      </c>
      <c r="P3266" s="66" t="str">
        <f t="shared" si="638"/>
        <v/>
      </c>
      <c r="Q3266" s="66">
        <f t="shared" si="635"/>
        <v>640</v>
      </c>
      <c r="R3266" s="66">
        <f t="shared" si="636"/>
        <v>640</v>
      </c>
      <c r="S3266" s="66">
        <f>Q3266-U3266-SUMIFS(条件付き不可!X:X,条件付き不可!E:E,D3266)</f>
        <v>640</v>
      </c>
      <c r="T3266" s="66">
        <f t="shared" si="627"/>
        <v>640</v>
      </c>
      <c r="U3266" s="66">
        <f>IF(COUNTIFS(条件付き不可!$E:$E,$D3266,条件付き不可!$C:$C,条件付き不可!$V$3)&gt;0,Q3266,SUMIFS(条件付き不可!$L:$L,条件付き不可!$E:$E,$D3266,条件付き不可!$C:$C,U$1))</f>
        <v>0</v>
      </c>
      <c r="V3266" s="66">
        <f>IF(COUNTIFS(条件付き不可!$E:$E,$D3266,条件付き不可!$C:$C,条件付き不可!$V$5)&gt;0,Q3266,IFERROR(VLOOKUP(D3266,条件付き不可!E:Y,21,0),0))</f>
        <v>0</v>
      </c>
    </row>
    <row r="3267" spans="1:22">
      <c r="A3267" s="53" t="str">
        <f t="shared" si="637"/>
        <v>082032</v>
      </c>
      <c r="B3267" s="53">
        <v>45</v>
      </c>
      <c r="C3267">
        <v>3266</v>
      </c>
      <c r="D3267">
        <v>82032</v>
      </c>
      <c r="E3267" t="s">
        <v>3052</v>
      </c>
      <c r="F3267" t="s">
        <v>2403</v>
      </c>
      <c r="G3267" t="str">
        <f>VLOOKUP(A3267,GIS!A:B,2,0)</f>
        <v>長命寺</v>
      </c>
      <c r="H3267" t="s">
        <v>1932</v>
      </c>
      <c r="I3267" t="s">
        <v>2633</v>
      </c>
      <c r="J3267" s="66">
        <v>300</v>
      </c>
      <c r="K3267" s="66">
        <v>300</v>
      </c>
      <c r="L3267" s="66">
        <v>300</v>
      </c>
      <c r="M3267" s="66">
        <v>300</v>
      </c>
      <c r="N3267" s="66">
        <f>VLOOKUP(A3267,GIS!A:C,3,0)</f>
        <v>300</v>
      </c>
      <c r="O3267" s="66" t="str">
        <f t="shared" si="634"/>
        <v/>
      </c>
      <c r="P3267" s="66" t="str">
        <f t="shared" si="638"/>
        <v/>
      </c>
      <c r="Q3267" s="66">
        <f t="shared" si="635"/>
        <v>300</v>
      </c>
      <c r="R3267" s="66">
        <f t="shared" si="636"/>
        <v>300</v>
      </c>
      <c r="S3267" s="66">
        <f>Q3267-U3267-SUMIFS(条件付き不可!X:X,条件付き不可!E:E,D3267)</f>
        <v>300</v>
      </c>
      <c r="T3267" s="66">
        <f t="shared" si="627"/>
        <v>300</v>
      </c>
      <c r="U3267" s="66">
        <f>IF(COUNTIFS(条件付き不可!$E:$E,$D3267,条件付き不可!$C:$C,条件付き不可!$V$3)&gt;0,Q3267,SUMIFS(条件付き不可!$L:$L,条件付き不可!$E:$E,$D3267,条件付き不可!$C:$C,U$1))</f>
        <v>0</v>
      </c>
      <c r="V3267" s="66">
        <f>IF(COUNTIFS(条件付き不可!$E:$E,$D3267,条件付き不可!$C:$C,条件付き不可!$V$5)&gt;0,Q3267,IFERROR(VLOOKUP(D3267,条件付き不可!E:Y,21,0),0))</f>
        <v>0</v>
      </c>
    </row>
    <row r="3268" spans="1:22">
      <c r="A3268" s="53" t="str">
        <f t="shared" si="637"/>
        <v>082033</v>
      </c>
      <c r="B3268" s="53">
        <v>45</v>
      </c>
      <c r="C3268">
        <v>3267</v>
      </c>
      <c r="D3268">
        <v>82033</v>
      </c>
      <c r="E3268" t="s">
        <v>3052</v>
      </c>
      <c r="F3268" t="s">
        <v>2403</v>
      </c>
      <c r="G3268" t="str">
        <f>VLOOKUP(A3268,GIS!A:B,2,0)</f>
        <v>第二中学校</v>
      </c>
      <c r="H3268" t="s">
        <v>1932</v>
      </c>
      <c r="I3268" t="s">
        <v>2633</v>
      </c>
      <c r="J3268" s="66">
        <v>295</v>
      </c>
      <c r="K3268" s="66">
        <v>295</v>
      </c>
      <c r="L3268" s="66">
        <v>295</v>
      </c>
      <c r="M3268" s="66">
        <v>295</v>
      </c>
      <c r="N3268" s="66">
        <f>VLOOKUP(A3268,GIS!A:C,3,0)</f>
        <v>295</v>
      </c>
      <c r="O3268" s="66" t="str">
        <f t="shared" si="634"/>
        <v/>
      </c>
      <c r="P3268" s="66" t="str">
        <f t="shared" si="638"/>
        <v/>
      </c>
      <c r="Q3268" s="66">
        <f t="shared" si="635"/>
        <v>295</v>
      </c>
      <c r="R3268" s="66">
        <f t="shared" si="636"/>
        <v>295</v>
      </c>
      <c r="S3268" s="66">
        <f>Q3268-U3268-SUMIFS(条件付き不可!X:X,条件付き不可!E:E,D3268)</f>
        <v>295</v>
      </c>
      <c r="T3268" s="66">
        <f t="shared" si="627"/>
        <v>295</v>
      </c>
      <c r="U3268" s="66">
        <f>IF(COUNTIFS(条件付き不可!$E:$E,$D3268,条件付き不可!$C:$C,条件付き不可!$V$3)&gt;0,Q3268,SUMIFS(条件付き不可!$L:$L,条件付き不可!$E:$E,$D3268,条件付き不可!$C:$C,U$1))</f>
        <v>0</v>
      </c>
      <c r="V3268" s="66">
        <f>IF(COUNTIFS(条件付き不可!$E:$E,$D3268,条件付き不可!$C:$C,条件付き不可!$V$5)&gt;0,Q3268,IFERROR(VLOOKUP(D3268,条件付き不可!E:Y,21,0),0))</f>
        <v>0</v>
      </c>
    </row>
    <row r="3269" spans="1:22">
      <c r="A3269" s="53" t="str">
        <f t="shared" si="637"/>
        <v>082034</v>
      </c>
      <c r="B3269" s="53">
        <v>45</v>
      </c>
      <c r="C3269">
        <v>3268</v>
      </c>
      <c r="D3269">
        <v>82034</v>
      </c>
      <c r="E3269" t="s">
        <v>3052</v>
      </c>
      <c r="F3269" t="s">
        <v>2403</v>
      </c>
      <c r="G3269" t="str">
        <f>VLOOKUP(A3269,GIS!A:B,2,0)</f>
        <v>櫻木神社</v>
      </c>
      <c r="H3269" t="s">
        <v>1932</v>
      </c>
      <c r="I3269" t="s">
        <v>2633</v>
      </c>
      <c r="J3269" s="66">
        <v>600</v>
      </c>
      <c r="K3269" s="66">
        <v>600</v>
      </c>
      <c r="L3269" s="66">
        <v>600</v>
      </c>
      <c r="M3269" s="66">
        <v>600</v>
      </c>
      <c r="N3269" s="66">
        <f>VLOOKUP(A3269,GIS!A:C,3,0)</f>
        <v>600</v>
      </c>
      <c r="O3269" s="66" t="str">
        <f t="shared" si="634"/>
        <v/>
      </c>
      <c r="P3269" s="66" t="str">
        <f t="shared" si="638"/>
        <v/>
      </c>
      <c r="Q3269" s="66">
        <f t="shared" si="635"/>
        <v>600</v>
      </c>
      <c r="R3269" s="66">
        <f t="shared" si="636"/>
        <v>600</v>
      </c>
      <c r="S3269" s="66">
        <f>Q3269-U3269-SUMIFS(条件付き不可!X:X,条件付き不可!E:E,D3269)</f>
        <v>600</v>
      </c>
      <c r="T3269" s="66">
        <f t="shared" si="627"/>
        <v>600</v>
      </c>
      <c r="U3269" s="66">
        <f>IF(COUNTIFS(条件付き不可!$E:$E,$D3269,条件付き不可!$C:$C,条件付き不可!$V$3)&gt;0,Q3269,SUMIFS(条件付き不可!$L:$L,条件付き不可!$E:$E,$D3269,条件付き不可!$C:$C,U$1))</f>
        <v>0</v>
      </c>
      <c r="V3269" s="66">
        <f>IF(COUNTIFS(条件付き不可!$E:$E,$D3269,条件付き不可!$C:$C,条件付き不可!$V$5)&gt;0,Q3269,IFERROR(VLOOKUP(D3269,条件付き不可!E:Y,21,0),0))</f>
        <v>0</v>
      </c>
    </row>
    <row r="3270" spans="1:22">
      <c r="A3270" s="53" t="str">
        <f t="shared" si="637"/>
        <v>082035</v>
      </c>
      <c r="B3270" s="53">
        <v>45</v>
      </c>
      <c r="C3270">
        <v>3269</v>
      </c>
      <c r="D3270">
        <v>82035</v>
      </c>
      <c r="E3270" t="s">
        <v>3052</v>
      </c>
      <c r="F3270" t="s">
        <v>2403</v>
      </c>
      <c r="G3270" t="str">
        <f>VLOOKUP(A3270,GIS!A:B,2,0)</f>
        <v>上花輪太子前南</v>
      </c>
      <c r="H3270" t="s">
        <v>1932</v>
      </c>
      <c r="I3270" t="s">
        <v>2633</v>
      </c>
      <c r="J3270" s="66">
        <v>420</v>
      </c>
      <c r="K3270" s="66">
        <v>420</v>
      </c>
      <c r="L3270" s="66">
        <v>420</v>
      </c>
      <c r="M3270" s="66">
        <v>420</v>
      </c>
      <c r="N3270" s="66">
        <f>VLOOKUP(A3270,GIS!A:C,3,0)</f>
        <v>420</v>
      </c>
      <c r="O3270" s="66" t="str">
        <f t="shared" si="634"/>
        <v/>
      </c>
      <c r="P3270" s="66" t="str">
        <f t="shared" si="638"/>
        <v/>
      </c>
      <c r="Q3270" s="66">
        <f t="shared" si="635"/>
        <v>420</v>
      </c>
      <c r="R3270" s="66">
        <f t="shared" si="636"/>
        <v>420</v>
      </c>
      <c r="S3270" s="66">
        <f>Q3270-U3270-SUMIFS(条件付き不可!X:X,条件付き不可!E:E,D3270)</f>
        <v>420</v>
      </c>
      <c r="T3270" s="66">
        <f t="shared" si="627"/>
        <v>420</v>
      </c>
      <c r="U3270" s="66">
        <f>IF(COUNTIFS(条件付き不可!$E:$E,$D3270,条件付き不可!$C:$C,条件付き不可!$V$3)&gt;0,Q3270,SUMIFS(条件付き不可!$L:$L,条件付き不可!$E:$E,$D3270,条件付き不可!$C:$C,U$1))</f>
        <v>0</v>
      </c>
      <c r="V3270" s="66">
        <f>IF(COUNTIFS(条件付き不可!$E:$E,$D3270,条件付き不可!$C:$C,条件付き不可!$V$5)&gt;0,Q3270,IFERROR(VLOOKUP(D3270,条件付き不可!E:Y,21,0),0))</f>
        <v>0</v>
      </c>
    </row>
    <row r="3271" spans="1:22">
      <c r="A3271" s="53" t="str">
        <f t="shared" si="637"/>
        <v>082077</v>
      </c>
      <c r="B3271" s="53">
        <v>45</v>
      </c>
      <c r="C3271">
        <v>3270</v>
      </c>
      <c r="D3271">
        <v>82077</v>
      </c>
      <c r="E3271" t="s">
        <v>3052</v>
      </c>
      <c r="F3271" t="s">
        <v>2403</v>
      </c>
      <c r="G3271" t="str">
        <f>VLOOKUP(A3271,GIS!A:B,2,0)</f>
        <v>神明神社</v>
      </c>
      <c r="H3271" t="s">
        <v>1932</v>
      </c>
      <c r="I3271" t="s">
        <v>2633</v>
      </c>
      <c r="J3271" s="66">
        <v>225</v>
      </c>
      <c r="K3271" s="66">
        <v>225</v>
      </c>
      <c r="L3271" s="66">
        <v>225</v>
      </c>
      <c r="M3271" s="66">
        <v>225</v>
      </c>
      <c r="N3271" s="66">
        <f>VLOOKUP(A3271,GIS!A:C,3,0)</f>
        <v>225</v>
      </c>
      <c r="O3271" s="66" t="str">
        <f t="shared" si="634"/>
        <v/>
      </c>
      <c r="P3271" s="66" t="str">
        <f t="shared" si="638"/>
        <v/>
      </c>
      <c r="Q3271" s="66">
        <f t="shared" si="635"/>
        <v>225</v>
      </c>
      <c r="R3271" s="66">
        <f t="shared" si="636"/>
        <v>225</v>
      </c>
      <c r="S3271" s="66">
        <f>Q3271-U3271-SUMIFS(条件付き不可!X:X,条件付き不可!E:E,D3271)</f>
        <v>225</v>
      </c>
      <c r="T3271" s="66">
        <f t="shared" si="627"/>
        <v>225</v>
      </c>
      <c r="U3271" s="66">
        <f>IF(COUNTIFS(条件付き不可!$E:$E,$D3271,条件付き不可!$C:$C,条件付き不可!$V$3)&gt;0,Q3271,SUMIFS(条件付き不可!$L:$L,条件付き不可!$E:$E,$D3271,条件付き不可!$C:$C,U$1))</f>
        <v>0</v>
      </c>
      <c r="V3271" s="66">
        <f>IF(COUNTIFS(条件付き不可!$E:$E,$D3271,条件付き不可!$C:$C,条件付き不可!$V$5)&gt;0,Q3271,IFERROR(VLOOKUP(D3271,条件付き不可!E:Y,21,0),0))</f>
        <v>0</v>
      </c>
    </row>
    <row r="3272" spans="1:22">
      <c r="A3272" s="53" t="str">
        <f t="shared" si="637"/>
        <v>082036</v>
      </c>
      <c r="B3272" s="53">
        <v>45</v>
      </c>
      <c r="C3272">
        <v>3271</v>
      </c>
      <c r="D3272">
        <v>82036</v>
      </c>
      <c r="E3272" t="s">
        <v>3052</v>
      </c>
      <c r="F3272" t="s">
        <v>2411</v>
      </c>
      <c r="G3272" t="str">
        <f>VLOOKUP(A3272,GIS!A:B,2,0)</f>
        <v>柳沢県営住宅</v>
      </c>
      <c r="H3272" t="s">
        <v>1932</v>
      </c>
      <c r="I3272" t="s">
        <v>2633</v>
      </c>
      <c r="J3272" s="66">
        <v>575</v>
      </c>
      <c r="K3272" s="66">
        <v>575</v>
      </c>
      <c r="L3272" s="66">
        <v>575</v>
      </c>
      <c r="M3272" s="66">
        <v>575</v>
      </c>
      <c r="N3272" s="66">
        <f>VLOOKUP(A3272,GIS!A:C,3,0)</f>
        <v>575</v>
      </c>
      <c r="O3272" s="66" t="str">
        <f t="shared" si="634"/>
        <v/>
      </c>
      <c r="P3272" s="66" t="str">
        <f t="shared" si="638"/>
        <v/>
      </c>
      <c r="Q3272" s="66">
        <f t="shared" si="635"/>
        <v>575</v>
      </c>
      <c r="R3272" s="66">
        <f t="shared" si="636"/>
        <v>575</v>
      </c>
      <c r="S3272" s="66">
        <f>Q3272-U3272-SUMIFS(条件付き不可!X:X,条件付き不可!E:E,D3272)</f>
        <v>575</v>
      </c>
      <c r="T3272" s="66">
        <f t="shared" si="627"/>
        <v>575</v>
      </c>
      <c r="U3272" s="66">
        <f>IF(COUNTIFS(条件付き不可!$E:$E,$D3272,条件付き不可!$C:$C,条件付き不可!$V$3)&gt;0,Q3272,SUMIFS(条件付き不可!$L:$L,条件付き不可!$E:$E,$D3272,条件付き不可!$C:$C,U$1))</f>
        <v>0</v>
      </c>
      <c r="V3272" s="66">
        <f>IF(COUNTIFS(条件付き不可!$E:$E,$D3272,条件付き不可!$C:$C,条件付き不可!$V$5)&gt;0,Q3272,IFERROR(VLOOKUP(D3272,条件付き不可!E:Y,21,0),0))</f>
        <v>0</v>
      </c>
    </row>
    <row r="3273" spans="1:22">
      <c r="A3273" s="53" t="str">
        <f t="shared" si="637"/>
        <v>082037</v>
      </c>
      <c r="B3273" s="53">
        <v>45</v>
      </c>
      <c r="C3273">
        <v>3272</v>
      </c>
      <c r="D3273">
        <v>82037</v>
      </c>
      <c r="E3273" t="s">
        <v>3052</v>
      </c>
      <c r="F3273" t="s">
        <v>2411</v>
      </c>
      <c r="G3273" t="str">
        <f>VLOOKUP(A3273,GIS!A:B,2,0)</f>
        <v>総合教育ｾﾝﾀｰ</v>
      </c>
      <c r="H3273" t="s">
        <v>1932</v>
      </c>
      <c r="I3273" t="s">
        <v>2633</v>
      </c>
      <c r="J3273" s="66">
        <v>250</v>
      </c>
      <c r="K3273" s="66">
        <v>250</v>
      </c>
      <c r="L3273" s="66">
        <v>250</v>
      </c>
      <c r="M3273" s="66">
        <v>250</v>
      </c>
      <c r="N3273" s="66">
        <f>VLOOKUP(A3273,GIS!A:C,3,0)</f>
        <v>250</v>
      </c>
      <c r="O3273" s="66" t="str">
        <f t="shared" si="634"/>
        <v/>
      </c>
      <c r="P3273" s="66" t="str">
        <f t="shared" si="638"/>
        <v/>
      </c>
      <c r="Q3273" s="66">
        <f t="shared" si="635"/>
        <v>250</v>
      </c>
      <c r="R3273" s="66">
        <f t="shared" si="636"/>
        <v>250</v>
      </c>
      <c r="S3273" s="66">
        <f>Q3273-U3273-SUMIFS(条件付き不可!X:X,条件付き不可!E:E,D3273)</f>
        <v>250</v>
      </c>
      <c r="T3273" s="66">
        <f t="shared" si="627"/>
        <v>250</v>
      </c>
      <c r="U3273" s="66">
        <f>IF(COUNTIFS(条件付き不可!$E:$E,$D3273,条件付き不可!$C:$C,条件付き不可!$V$3)&gt;0,Q3273,SUMIFS(条件付き不可!$L:$L,条件付き不可!$E:$E,$D3273,条件付き不可!$C:$C,U$1))</f>
        <v>0</v>
      </c>
      <c r="V3273" s="66">
        <f>IF(COUNTIFS(条件付き不可!$E:$E,$D3273,条件付き不可!$C:$C,条件付き不可!$V$5)&gt;0,Q3273,IFERROR(VLOOKUP(D3273,条件付き不可!E:Y,21,0),0))</f>
        <v>0</v>
      </c>
    </row>
    <row r="3274" spans="1:22">
      <c r="A3274" s="53" t="str">
        <f t="shared" si="637"/>
        <v>082078</v>
      </c>
      <c r="B3274" s="53">
        <v>45</v>
      </c>
      <c r="C3274">
        <v>3273</v>
      </c>
      <c r="D3274">
        <v>82078</v>
      </c>
      <c r="E3274" t="s">
        <v>3052</v>
      </c>
      <c r="F3274" t="s">
        <v>2411</v>
      </c>
      <c r="G3274" t="str">
        <f>VLOOKUP(A3274,GIS!A:B,2,0)</f>
        <v>柳沢幼稚園</v>
      </c>
      <c r="H3274" t="s">
        <v>1932</v>
      </c>
      <c r="I3274" t="s">
        <v>2633</v>
      </c>
      <c r="J3274" s="66">
        <v>270</v>
      </c>
      <c r="K3274" s="66">
        <v>270</v>
      </c>
      <c r="L3274" s="66">
        <v>270</v>
      </c>
      <c r="M3274" s="66">
        <v>270</v>
      </c>
      <c r="N3274" s="66">
        <f>VLOOKUP(A3274,GIS!A:C,3,0)</f>
        <v>270</v>
      </c>
      <c r="O3274" s="66" t="str">
        <f t="shared" si="634"/>
        <v/>
      </c>
      <c r="P3274" s="66" t="str">
        <f t="shared" si="638"/>
        <v/>
      </c>
      <c r="Q3274" s="66">
        <f t="shared" si="635"/>
        <v>270</v>
      </c>
      <c r="R3274" s="66">
        <f t="shared" si="636"/>
        <v>270</v>
      </c>
      <c r="S3274" s="66">
        <f>Q3274-U3274-SUMIFS(条件付き不可!X:X,条件付き不可!E:E,D3274)</f>
        <v>270</v>
      </c>
      <c r="T3274" s="66">
        <f t="shared" ref="T3274:T3338" si="639">Q3274-V3274</f>
        <v>270</v>
      </c>
      <c r="U3274" s="66">
        <f>IF(COUNTIFS(条件付き不可!$E:$E,$D3274,条件付き不可!$C:$C,条件付き不可!$V$3)&gt;0,Q3274,SUMIFS(条件付き不可!$L:$L,条件付き不可!$E:$E,$D3274,条件付き不可!$C:$C,U$1))</f>
        <v>0</v>
      </c>
      <c r="V3274" s="66">
        <f>IF(COUNTIFS(条件付き不可!$E:$E,$D3274,条件付き不可!$C:$C,条件付き不可!$V$5)&gt;0,Q3274,IFERROR(VLOOKUP(D3274,条件付き不可!E:Y,21,0),0))</f>
        <v>0</v>
      </c>
    </row>
    <row r="3275" spans="1:22">
      <c r="A3275" s="53" t="str">
        <f t="shared" si="637"/>
        <v>082038</v>
      </c>
      <c r="B3275" s="53">
        <v>45</v>
      </c>
      <c r="C3275">
        <v>3274</v>
      </c>
      <c r="D3275">
        <v>82038</v>
      </c>
      <c r="E3275" t="s">
        <v>3052</v>
      </c>
      <c r="F3275" t="s">
        <v>2411</v>
      </c>
      <c r="G3275" t="str">
        <f>VLOOKUP(A3275,GIS!A:B,2,0)</f>
        <v>野田住宅公園</v>
      </c>
      <c r="H3275" t="s">
        <v>1932</v>
      </c>
      <c r="I3275" t="s">
        <v>2633</v>
      </c>
      <c r="J3275" s="66">
        <v>400</v>
      </c>
      <c r="K3275" s="66">
        <v>400</v>
      </c>
      <c r="L3275" s="66">
        <v>400</v>
      </c>
      <c r="M3275" s="66">
        <v>400</v>
      </c>
      <c r="N3275" s="66">
        <f>VLOOKUP(A3275,GIS!A:C,3,0)</f>
        <v>400</v>
      </c>
      <c r="O3275" s="66" t="str">
        <f t="shared" si="634"/>
        <v/>
      </c>
      <c r="P3275" s="66" t="str">
        <f t="shared" si="638"/>
        <v/>
      </c>
      <c r="Q3275" s="66">
        <f t="shared" si="635"/>
        <v>400</v>
      </c>
      <c r="R3275" s="66">
        <f t="shared" si="636"/>
        <v>400</v>
      </c>
      <c r="S3275" s="66">
        <f>Q3275-U3275-SUMIFS(条件付き不可!X:X,条件付き不可!E:E,D3275)</f>
        <v>400</v>
      </c>
      <c r="T3275" s="66">
        <f t="shared" si="639"/>
        <v>400</v>
      </c>
      <c r="U3275" s="66">
        <f>IF(COUNTIFS(条件付き不可!$E:$E,$D3275,条件付き不可!$C:$C,条件付き不可!$V$3)&gt;0,Q3275,SUMIFS(条件付き不可!$L:$L,条件付き不可!$E:$E,$D3275,条件付き不可!$C:$C,U$1))</f>
        <v>0</v>
      </c>
      <c r="V3275" s="66">
        <f>IF(COUNTIFS(条件付き不可!$E:$E,$D3275,条件付き不可!$C:$C,条件付き不可!$V$5)&gt;0,Q3275,IFERROR(VLOOKUP(D3275,条件付き不可!E:Y,21,0),0))</f>
        <v>0</v>
      </c>
    </row>
    <row r="3276" spans="1:22">
      <c r="A3276" s="53" t="str">
        <f t="shared" si="637"/>
        <v>082039</v>
      </c>
      <c r="B3276" s="53">
        <v>45</v>
      </c>
      <c r="C3276">
        <v>3275</v>
      </c>
      <c r="D3276">
        <v>82039</v>
      </c>
      <c r="E3276" t="s">
        <v>3052</v>
      </c>
      <c r="F3276" t="s">
        <v>2411</v>
      </c>
      <c r="G3276" t="str">
        <f>VLOOKUP(A3276,GIS!A:B,2,0)</f>
        <v>鶴奉公園</v>
      </c>
      <c r="H3276" t="s">
        <v>1932</v>
      </c>
      <c r="I3276" t="s">
        <v>2633</v>
      </c>
      <c r="J3276" s="66">
        <v>430</v>
      </c>
      <c r="K3276" s="66">
        <v>430</v>
      </c>
      <c r="L3276" s="66">
        <v>430</v>
      </c>
      <c r="M3276" s="66">
        <v>430</v>
      </c>
      <c r="N3276" s="66">
        <f>VLOOKUP(A3276,GIS!A:C,3,0)</f>
        <v>430</v>
      </c>
      <c r="O3276" s="66" t="str">
        <f t="shared" si="634"/>
        <v/>
      </c>
      <c r="P3276" s="66" t="str">
        <f t="shared" si="638"/>
        <v/>
      </c>
      <c r="Q3276" s="66">
        <f t="shared" si="635"/>
        <v>430</v>
      </c>
      <c r="R3276" s="66">
        <f t="shared" si="636"/>
        <v>430</v>
      </c>
      <c r="S3276" s="66">
        <f>Q3276-U3276-SUMIFS(条件付き不可!X:X,条件付き不可!E:E,D3276)</f>
        <v>430</v>
      </c>
      <c r="T3276" s="66">
        <f t="shared" si="639"/>
        <v>430</v>
      </c>
      <c r="U3276" s="66">
        <f>IF(COUNTIFS(条件付き不可!$E:$E,$D3276,条件付き不可!$C:$C,条件付き不可!$V$3)&gt;0,Q3276,SUMIFS(条件付き不可!$L:$L,条件付き不可!$E:$E,$D3276,条件付き不可!$C:$C,U$1))</f>
        <v>0</v>
      </c>
      <c r="V3276" s="66">
        <f>IF(COUNTIFS(条件付き不可!$E:$E,$D3276,条件付き不可!$C:$C,条件付き不可!$V$5)&gt;0,Q3276,IFERROR(VLOOKUP(D3276,条件付き不可!E:Y,21,0),0))</f>
        <v>0</v>
      </c>
    </row>
    <row r="3277" spans="1:22">
      <c r="A3277" s="53" t="str">
        <f t="shared" si="637"/>
        <v>082040</v>
      </c>
      <c r="B3277" s="53">
        <v>45</v>
      </c>
      <c r="C3277">
        <v>3276</v>
      </c>
      <c r="D3277">
        <v>82040</v>
      </c>
      <c r="E3277" t="s">
        <v>3052</v>
      </c>
      <c r="F3277" t="s">
        <v>2417</v>
      </c>
      <c r="G3277" t="str">
        <f>VLOOKUP(A3277,GIS!A:B,2,0)</f>
        <v>野田市消防署</v>
      </c>
      <c r="H3277" t="s">
        <v>1932</v>
      </c>
      <c r="I3277" t="s">
        <v>2633</v>
      </c>
      <c r="J3277" s="66">
        <v>420</v>
      </c>
      <c r="K3277" s="66">
        <v>420</v>
      </c>
      <c r="L3277" s="66">
        <v>420</v>
      </c>
      <c r="M3277" s="66">
        <v>420</v>
      </c>
      <c r="N3277" s="66">
        <f>VLOOKUP(A3277,GIS!A:C,3,0)</f>
        <v>420</v>
      </c>
      <c r="O3277" s="66" t="str">
        <f t="shared" si="634"/>
        <v/>
      </c>
      <c r="P3277" s="66" t="str">
        <f t="shared" si="638"/>
        <v/>
      </c>
      <c r="Q3277" s="66">
        <f t="shared" si="635"/>
        <v>420</v>
      </c>
      <c r="R3277" s="66">
        <f t="shared" si="636"/>
        <v>420</v>
      </c>
      <c r="S3277" s="66">
        <f>Q3277-U3277-SUMIFS(条件付き不可!X:X,条件付き不可!E:E,D3277)</f>
        <v>420</v>
      </c>
      <c r="T3277" s="66">
        <f t="shared" si="639"/>
        <v>420</v>
      </c>
      <c r="U3277" s="66">
        <f>IF(COUNTIFS(条件付き不可!$E:$E,$D3277,条件付き不可!$C:$C,条件付き不可!$V$3)&gt;0,Q3277,SUMIFS(条件付き不可!$L:$L,条件付き不可!$E:$E,$D3277,条件付き不可!$C:$C,U$1))</f>
        <v>0</v>
      </c>
      <c r="V3277" s="66">
        <f>IF(COUNTIFS(条件付き不可!$E:$E,$D3277,条件付き不可!$C:$C,条件付き不可!$V$5)&gt;0,Q3277,IFERROR(VLOOKUP(D3277,条件付き不可!E:Y,21,0),0))</f>
        <v>0</v>
      </c>
    </row>
    <row r="3278" spans="1:22">
      <c r="A3278" s="53" t="str">
        <f t="shared" si="637"/>
        <v>082041</v>
      </c>
      <c r="B3278" s="53">
        <v>45</v>
      </c>
      <c r="C3278">
        <v>3277</v>
      </c>
      <c r="D3278">
        <v>82041</v>
      </c>
      <c r="E3278" t="s">
        <v>3052</v>
      </c>
      <c r="F3278" t="s">
        <v>2417</v>
      </c>
      <c r="G3278" t="str">
        <f>VLOOKUP(A3278,GIS!A:B,2,0)</f>
        <v>第一中学校</v>
      </c>
      <c r="H3278" t="s">
        <v>1932</v>
      </c>
      <c r="I3278" t="s">
        <v>2633</v>
      </c>
      <c r="J3278" s="66">
        <v>385</v>
      </c>
      <c r="K3278" s="66">
        <v>385</v>
      </c>
      <c r="L3278" s="66">
        <v>385</v>
      </c>
      <c r="M3278" s="66">
        <v>385</v>
      </c>
      <c r="N3278" s="66">
        <f>VLOOKUP(A3278,GIS!A:C,3,0)</f>
        <v>385</v>
      </c>
      <c r="O3278" s="66" t="str">
        <f t="shared" si="634"/>
        <v/>
      </c>
      <c r="P3278" s="66" t="str">
        <f t="shared" si="638"/>
        <v/>
      </c>
      <c r="Q3278" s="66">
        <f t="shared" si="635"/>
        <v>385</v>
      </c>
      <c r="R3278" s="66">
        <f t="shared" si="636"/>
        <v>385</v>
      </c>
      <c r="S3278" s="66">
        <f>Q3278-U3278-SUMIFS(条件付き不可!X:X,条件付き不可!E:E,D3278)</f>
        <v>385</v>
      </c>
      <c r="T3278" s="66">
        <f t="shared" si="639"/>
        <v>385</v>
      </c>
      <c r="U3278" s="66">
        <f>IF(COUNTIFS(条件付き不可!$E:$E,$D3278,条件付き不可!$C:$C,条件付き不可!$V$3)&gt;0,Q3278,SUMIFS(条件付き不可!$L:$L,条件付き不可!$E:$E,$D3278,条件付き不可!$C:$C,U$1))</f>
        <v>0</v>
      </c>
      <c r="V3278" s="66">
        <f>IF(COUNTIFS(条件付き不可!$E:$E,$D3278,条件付き不可!$C:$C,条件付き不可!$V$5)&gt;0,Q3278,IFERROR(VLOOKUP(D3278,条件付き不可!E:Y,21,0),0))</f>
        <v>0</v>
      </c>
    </row>
    <row r="3279" spans="1:22">
      <c r="A3279" s="53" t="str">
        <f t="shared" si="637"/>
        <v>082091</v>
      </c>
      <c r="B3279" s="53">
        <v>45</v>
      </c>
      <c r="C3279">
        <v>3278</v>
      </c>
      <c r="D3279">
        <v>82091</v>
      </c>
      <c r="E3279" t="s">
        <v>3052</v>
      </c>
      <c r="F3279" t="s">
        <v>2417</v>
      </c>
      <c r="G3279" t="str">
        <f>VLOOKUP(A3279,GIS!A:B,2,0)</f>
        <v>野田市駅北東</v>
      </c>
      <c r="H3279" t="s">
        <v>1932</v>
      </c>
      <c r="I3279" t="s">
        <v>2633</v>
      </c>
      <c r="J3279" s="66">
        <v>355</v>
      </c>
      <c r="K3279" s="66">
        <v>355</v>
      </c>
      <c r="L3279" s="66">
        <v>355</v>
      </c>
      <c r="M3279" s="66">
        <v>355</v>
      </c>
      <c r="N3279" s="66">
        <f>VLOOKUP(A3279,GIS!A:C,3,0)</f>
        <v>355</v>
      </c>
      <c r="O3279" s="66" t="str">
        <f t="shared" si="634"/>
        <v/>
      </c>
      <c r="P3279" s="66" t="str">
        <f t="shared" si="638"/>
        <v/>
      </c>
      <c r="Q3279" s="66">
        <f t="shared" si="635"/>
        <v>355</v>
      </c>
      <c r="R3279" s="66">
        <f t="shared" si="636"/>
        <v>355</v>
      </c>
      <c r="S3279" s="66">
        <f>Q3279-U3279-SUMIFS(条件付き不可!X:X,条件付き不可!E:E,D3279)</f>
        <v>355</v>
      </c>
      <c r="T3279" s="66">
        <f t="shared" si="639"/>
        <v>355</v>
      </c>
      <c r="U3279" s="66">
        <f>IF(COUNTIFS(条件付き不可!$E:$E,$D3279,条件付き不可!$C:$C,条件付き不可!$V$3)&gt;0,Q3279,SUMIFS(条件付き不可!$L:$L,条件付き不可!$E:$E,$D3279,条件付き不可!$C:$C,U$1))</f>
        <v>0</v>
      </c>
      <c r="V3279" s="66">
        <f>IF(COUNTIFS(条件付き不可!$E:$E,$D3279,条件付き不可!$C:$C,条件付き不可!$V$5)&gt;0,Q3279,IFERROR(VLOOKUP(D3279,条件付き不可!E:Y,21,0),0))</f>
        <v>0</v>
      </c>
    </row>
    <row r="3280" spans="1:22">
      <c r="A3280" s="53" t="str">
        <f t="shared" si="637"/>
        <v>082042</v>
      </c>
      <c r="B3280" s="53">
        <v>45</v>
      </c>
      <c r="C3280">
        <v>3279</v>
      </c>
      <c r="D3280">
        <v>82042</v>
      </c>
      <c r="E3280" t="s">
        <v>3052</v>
      </c>
      <c r="F3280" t="s">
        <v>2417</v>
      </c>
      <c r="G3280" t="str">
        <f>VLOOKUP(A3280,GIS!A:B,2,0)</f>
        <v>宮崎小学校</v>
      </c>
      <c r="H3280" t="s">
        <v>1932</v>
      </c>
      <c r="I3280" t="s">
        <v>2633</v>
      </c>
      <c r="J3280" s="66">
        <v>550</v>
      </c>
      <c r="K3280" s="66">
        <v>550</v>
      </c>
      <c r="L3280" s="66">
        <v>550</v>
      </c>
      <c r="M3280" s="66">
        <v>550</v>
      </c>
      <c r="N3280" s="66">
        <f>VLOOKUP(A3280,GIS!A:C,3,0)</f>
        <v>550</v>
      </c>
      <c r="O3280" s="66" t="str">
        <f t="shared" si="634"/>
        <v/>
      </c>
      <c r="P3280" s="66" t="str">
        <f t="shared" si="638"/>
        <v/>
      </c>
      <c r="Q3280" s="66">
        <f t="shared" si="635"/>
        <v>550</v>
      </c>
      <c r="R3280" s="66">
        <f t="shared" si="636"/>
        <v>550</v>
      </c>
      <c r="S3280" s="66">
        <f>Q3280-U3280-SUMIFS(条件付き不可!X:X,条件付き不可!E:E,D3280)</f>
        <v>550</v>
      </c>
      <c r="T3280" s="66">
        <f t="shared" si="639"/>
        <v>550</v>
      </c>
      <c r="U3280" s="66">
        <f>IF(COUNTIFS(条件付き不可!$E:$E,$D3280,条件付き不可!$C:$C,条件付き不可!$V$3)&gt;0,Q3280,SUMIFS(条件付き不可!$L:$L,条件付き不可!$E:$E,$D3280,条件付き不可!$C:$C,U$1))</f>
        <v>0</v>
      </c>
      <c r="V3280" s="66">
        <f>IF(COUNTIFS(条件付き不可!$E:$E,$D3280,条件付き不可!$C:$C,条件付き不可!$V$5)&gt;0,Q3280,IFERROR(VLOOKUP(D3280,条件付き不可!E:Y,21,0),0))</f>
        <v>0</v>
      </c>
    </row>
    <row r="3281" spans="1:22">
      <c r="A3281" s="53" t="str">
        <f t="shared" si="637"/>
        <v>082043</v>
      </c>
      <c r="B3281" s="53">
        <v>45</v>
      </c>
      <c r="C3281">
        <v>3280</v>
      </c>
      <c r="D3281">
        <v>82043</v>
      </c>
      <c r="E3281" t="s">
        <v>3052</v>
      </c>
      <c r="F3281" t="s">
        <v>2422</v>
      </c>
      <c r="G3281" t="str">
        <f>VLOOKUP(A3281,GIS!A:B,2,0)</f>
        <v>中根保育所</v>
      </c>
      <c r="H3281" t="s">
        <v>1932</v>
      </c>
      <c r="I3281" t="s">
        <v>2633</v>
      </c>
      <c r="J3281" s="66">
        <v>470</v>
      </c>
      <c r="K3281" s="66">
        <v>470</v>
      </c>
      <c r="L3281" s="66">
        <v>470</v>
      </c>
      <c r="M3281" s="66">
        <v>470</v>
      </c>
      <c r="N3281" s="66">
        <f>VLOOKUP(A3281,GIS!A:C,3,0)</f>
        <v>470</v>
      </c>
      <c r="O3281" s="66" t="str">
        <f t="shared" si="634"/>
        <v/>
      </c>
      <c r="P3281" s="66" t="str">
        <f t="shared" si="638"/>
        <v/>
      </c>
      <c r="Q3281" s="66">
        <f t="shared" si="635"/>
        <v>470</v>
      </c>
      <c r="R3281" s="66">
        <f t="shared" si="636"/>
        <v>470</v>
      </c>
      <c r="S3281" s="66">
        <f>Q3281-U3281-SUMIFS(条件付き不可!X:X,条件付き不可!E:E,D3281)</f>
        <v>470</v>
      </c>
      <c r="T3281" s="66">
        <f t="shared" si="639"/>
        <v>470</v>
      </c>
      <c r="U3281" s="66">
        <f>IF(COUNTIFS(条件付き不可!$E:$E,$D3281,条件付き不可!$C:$C,条件付き不可!$V$3)&gt;0,Q3281,SUMIFS(条件付き不可!$L:$L,条件付き不可!$E:$E,$D3281,条件付き不可!$C:$C,U$1))</f>
        <v>0</v>
      </c>
      <c r="V3281" s="66">
        <f>IF(COUNTIFS(条件付き不可!$E:$E,$D3281,条件付き不可!$C:$C,条件付き不可!$V$5)&gt;0,Q3281,IFERROR(VLOOKUP(D3281,条件付き不可!E:Y,21,0),0))</f>
        <v>0</v>
      </c>
    </row>
    <row r="3282" spans="1:22">
      <c r="A3282" s="53" t="str">
        <f t="shared" si="637"/>
        <v>082044</v>
      </c>
      <c r="B3282" s="53">
        <v>45</v>
      </c>
      <c r="C3282">
        <v>3281</v>
      </c>
      <c r="D3282">
        <v>82044</v>
      </c>
      <c r="E3282" t="s">
        <v>3052</v>
      </c>
      <c r="F3282" t="s">
        <v>2422</v>
      </c>
      <c r="G3282" t="str">
        <f>VLOOKUP(A3282,GIS!A:B,2,0)</f>
        <v>中根八幡公園</v>
      </c>
      <c r="H3282" t="s">
        <v>1932</v>
      </c>
      <c r="I3282" t="s">
        <v>2633</v>
      </c>
      <c r="J3282" s="66">
        <v>330</v>
      </c>
      <c r="K3282" s="66">
        <v>330</v>
      </c>
      <c r="L3282" s="66">
        <v>330</v>
      </c>
      <c r="M3282" s="66">
        <v>330</v>
      </c>
      <c r="N3282" s="66">
        <f>VLOOKUP(A3282,GIS!A:C,3,0)</f>
        <v>330</v>
      </c>
      <c r="O3282" s="66" t="str">
        <f t="shared" si="634"/>
        <v/>
      </c>
      <c r="P3282" s="66" t="str">
        <f t="shared" si="638"/>
        <v/>
      </c>
      <c r="Q3282" s="66">
        <f t="shared" si="635"/>
        <v>330</v>
      </c>
      <c r="R3282" s="66">
        <f t="shared" si="636"/>
        <v>330</v>
      </c>
      <c r="S3282" s="66">
        <f>Q3282-U3282-SUMIFS(条件付き不可!X:X,条件付き不可!E:E,D3282)</f>
        <v>330</v>
      </c>
      <c r="T3282" s="66">
        <f t="shared" si="639"/>
        <v>330</v>
      </c>
      <c r="U3282" s="66">
        <f>IF(COUNTIFS(条件付き不可!$E:$E,$D3282,条件付き不可!$C:$C,条件付き不可!$V$3)&gt;0,Q3282,SUMIFS(条件付き不可!$L:$L,条件付き不可!$E:$E,$D3282,条件付き不可!$C:$C,U$1))</f>
        <v>0</v>
      </c>
      <c r="V3282" s="66">
        <f>IF(COUNTIFS(条件付き不可!$E:$E,$D3282,条件付き不可!$C:$C,条件付き不可!$V$5)&gt;0,Q3282,IFERROR(VLOOKUP(D3282,条件付き不可!E:Y,21,0),0))</f>
        <v>0</v>
      </c>
    </row>
    <row r="3283" spans="1:22">
      <c r="A3283" s="53" t="str">
        <f t="shared" ref="A3283" si="640">TEXT(D3283,"000000")</f>
        <v>082092</v>
      </c>
      <c r="B3283" s="53">
        <v>45</v>
      </c>
      <c r="C3283">
        <v>3282</v>
      </c>
      <c r="D3283">
        <v>82092</v>
      </c>
      <c r="E3283" t="s">
        <v>3052</v>
      </c>
      <c r="F3283" t="s">
        <v>2422</v>
      </c>
      <c r="G3283" t="str">
        <f>VLOOKUP(A3283,GIS!A:B,2,0)</f>
        <v>中根・花井</v>
      </c>
      <c r="H3283" t="s">
        <v>1932</v>
      </c>
      <c r="I3283" t="s">
        <v>2633</v>
      </c>
      <c r="J3283" s="66">
        <v>390</v>
      </c>
      <c r="K3283" s="66">
        <v>390</v>
      </c>
      <c r="L3283" s="66">
        <v>390</v>
      </c>
      <c r="M3283" s="66">
        <v>390</v>
      </c>
      <c r="N3283" s="66">
        <f>VLOOKUP(A3283,GIS!A:C,3,0)</f>
        <v>390</v>
      </c>
      <c r="O3283" s="66" t="str">
        <f t="shared" ref="O3283" si="641">IF(J3283=N3283,"","✕")</f>
        <v/>
      </c>
      <c r="P3283" s="66" t="str">
        <f t="shared" ref="P3283" si="642">IF(J3283=K3283,IF(J3283=L3283,"","✕"),"✕")</f>
        <v/>
      </c>
      <c r="Q3283" s="66">
        <f t="shared" ref="Q3283" si="643">N3283</f>
        <v>390</v>
      </c>
      <c r="R3283" s="66">
        <f t="shared" ref="R3283" si="644">Q3283-U3283</f>
        <v>390</v>
      </c>
      <c r="S3283" s="66">
        <f>Q3283-U3283-SUMIFS(条件付き不可!X:X,条件付き不可!E:E,D3283)</f>
        <v>390</v>
      </c>
      <c r="T3283" s="66">
        <f t="shared" ref="T3283" si="645">Q3283-V3283</f>
        <v>390</v>
      </c>
      <c r="U3283" s="66">
        <f>IF(COUNTIFS(条件付き不可!$E:$E,$D3283,条件付き不可!$C:$C,条件付き不可!$V$3)&gt;0,Q3283,SUMIFS(条件付き不可!$L:$L,条件付き不可!$E:$E,$D3283,条件付き不可!$C:$C,U$1))</f>
        <v>0</v>
      </c>
      <c r="V3283" s="66">
        <f>IF(COUNTIFS(条件付き不可!$E:$E,$D3283,条件付き不可!$C:$C,条件付き不可!$V$5)&gt;0,Q3283,IFERROR(VLOOKUP(D3283,条件付き不可!E:Y,21,0),0))</f>
        <v>0</v>
      </c>
    </row>
    <row r="3284" spans="1:22">
      <c r="A3284" s="53" t="str">
        <f t="shared" si="637"/>
        <v>082045</v>
      </c>
      <c r="B3284" s="53">
        <v>45</v>
      </c>
      <c r="C3284">
        <v>3283</v>
      </c>
      <c r="D3284">
        <v>82045</v>
      </c>
      <c r="E3284" t="s">
        <v>3052</v>
      </c>
      <c r="F3284" t="s">
        <v>2422</v>
      </c>
      <c r="G3284" t="str">
        <f>VLOOKUP(A3284,GIS!A:B,2,0)</f>
        <v>新中根</v>
      </c>
      <c r="H3284" t="s">
        <v>1932</v>
      </c>
      <c r="I3284" t="s">
        <v>2633</v>
      </c>
      <c r="J3284" s="66">
        <v>490</v>
      </c>
      <c r="K3284" s="66">
        <v>490</v>
      </c>
      <c r="L3284" s="66">
        <v>490</v>
      </c>
      <c r="M3284" s="66">
        <v>490</v>
      </c>
      <c r="N3284" s="66">
        <f>VLOOKUP(A3284,GIS!A:C,3,0)</f>
        <v>490</v>
      </c>
      <c r="O3284" s="66" t="str">
        <f t="shared" si="634"/>
        <v/>
      </c>
      <c r="P3284" s="66" t="str">
        <f t="shared" si="638"/>
        <v/>
      </c>
      <c r="Q3284" s="66">
        <f t="shared" si="635"/>
        <v>490</v>
      </c>
      <c r="R3284" s="66">
        <f t="shared" si="636"/>
        <v>490</v>
      </c>
      <c r="S3284" s="66">
        <f>Q3284-U3284-SUMIFS(条件付き不可!X:X,条件付き不可!E:E,D3284)</f>
        <v>490</v>
      </c>
      <c r="T3284" s="66">
        <f t="shared" si="639"/>
        <v>490</v>
      </c>
      <c r="U3284" s="66">
        <f>IF(COUNTIFS(条件付き不可!$E:$E,$D3284,条件付き不可!$C:$C,条件付き不可!$V$3)&gt;0,Q3284,SUMIFS(条件付き不可!$L:$L,条件付き不可!$E:$E,$D3284,条件付き不可!$C:$C,U$1))</f>
        <v>0</v>
      </c>
      <c r="V3284" s="66">
        <f>IF(COUNTIFS(条件付き不可!$E:$E,$D3284,条件付き不可!$C:$C,条件付き不可!$V$5)&gt;0,Q3284,IFERROR(VLOOKUP(D3284,条件付き不可!E:Y,21,0),0))</f>
        <v>0</v>
      </c>
    </row>
    <row r="3285" spans="1:22">
      <c r="A3285" s="53" t="str">
        <f t="shared" si="637"/>
        <v>082046</v>
      </c>
      <c r="B3285" s="53">
        <v>45</v>
      </c>
      <c r="C3285">
        <v>3284</v>
      </c>
      <c r="D3285">
        <v>82046</v>
      </c>
      <c r="E3285" t="s">
        <v>3052</v>
      </c>
      <c r="F3285" t="s">
        <v>2426</v>
      </c>
      <c r="G3285" t="str">
        <f>VLOOKUP(A3285,GIS!A:B,2,0)</f>
        <v>花井1丁目公園</v>
      </c>
      <c r="H3285" t="s">
        <v>1932</v>
      </c>
      <c r="I3285" t="s">
        <v>2633</v>
      </c>
      <c r="J3285" s="66">
        <v>320</v>
      </c>
      <c r="K3285" s="66">
        <v>320</v>
      </c>
      <c r="L3285" s="66">
        <v>320</v>
      </c>
      <c r="M3285" s="66">
        <v>320</v>
      </c>
      <c r="N3285" s="66">
        <f>VLOOKUP(A3285,GIS!A:C,3,0)</f>
        <v>320</v>
      </c>
      <c r="O3285" s="66" t="str">
        <f t="shared" si="634"/>
        <v/>
      </c>
      <c r="P3285" s="66" t="str">
        <f t="shared" si="638"/>
        <v/>
      </c>
      <c r="Q3285" s="66">
        <f t="shared" si="635"/>
        <v>320</v>
      </c>
      <c r="R3285" s="66">
        <f t="shared" si="636"/>
        <v>320</v>
      </c>
      <c r="S3285" s="66">
        <f>Q3285-U3285-SUMIFS(条件付き不可!X:X,条件付き不可!E:E,D3285)</f>
        <v>320</v>
      </c>
      <c r="T3285" s="66">
        <f t="shared" si="639"/>
        <v>320</v>
      </c>
      <c r="U3285" s="66">
        <f>IF(COUNTIFS(条件付き不可!$E:$E,$D3285,条件付き不可!$C:$C,条件付き不可!$V$3)&gt;0,Q3285,SUMIFS(条件付き不可!$L:$L,条件付き不可!$E:$E,$D3285,条件付き不可!$C:$C,U$1))</f>
        <v>0</v>
      </c>
      <c r="V3285" s="66">
        <f>IF(COUNTIFS(条件付き不可!$E:$E,$D3285,条件付き不可!$C:$C,条件付き不可!$V$5)&gt;0,Q3285,IFERROR(VLOOKUP(D3285,条件付き不可!E:Y,21,0),0))</f>
        <v>0</v>
      </c>
    </row>
    <row r="3286" spans="1:22">
      <c r="A3286" s="53" t="str">
        <f t="shared" si="637"/>
        <v>082079</v>
      </c>
      <c r="B3286" s="53">
        <v>45</v>
      </c>
      <c r="C3286">
        <v>3285</v>
      </c>
      <c r="D3286">
        <v>82079</v>
      </c>
      <c r="E3286" t="s">
        <v>3052</v>
      </c>
      <c r="F3286" t="s">
        <v>2426</v>
      </c>
      <c r="G3286" t="str">
        <f>VLOOKUP(A3286,GIS!A:B,2,0)</f>
        <v>堤根</v>
      </c>
      <c r="H3286" t="s">
        <v>1932</v>
      </c>
      <c r="I3286" t="s">
        <v>2633</v>
      </c>
      <c r="J3286" s="66">
        <v>385</v>
      </c>
      <c r="K3286" s="66">
        <v>385</v>
      </c>
      <c r="L3286" s="66">
        <v>385</v>
      </c>
      <c r="M3286" s="66">
        <v>385</v>
      </c>
      <c r="N3286" s="66">
        <f>VLOOKUP(A3286,GIS!A:C,3,0)</f>
        <v>385</v>
      </c>
      <c r="O3286" s="66" t="str">
        <f t="shared" ref="O3286:O3349" si="646">IF(J3286=N3286,"","✕")</f>
        <v/>
      </c>
      <c r="P3286" s="66" t="str">
        <f t="shared" si="638"/>
        <v/>
      </c>
      <c r="Q3286" s="66">
        <f t="shared" ref="Q3286:Q3349" si="647">N3286</f>
        <v>385</v>
      </c>
      <c r="R3286" s="66">
        <f t="shared" ref="R3286:R3349" si="648">Q3286-U3286</f>
        <v>385</v>
      </c>
      <c r="S3286" s="66">
        <f>Q3286-U3286-SUMIFS(条件付き不可!X:X,条件付き不可!E:E,D3286)</f>
        <v>385</v>
      </c>
      <c r="T3286" s="66">
        <f t="shared" si="639"/>
        <v>385</v>
      </c>
      <c r="U3286" s="66">
        <f>IF(COUNTIFS(条件付き不可!$E:$E,$D3286,条件付き不可!$C:$C,条件付き不可!$V$3)&gt;0,Q3286,SUMIFS(条件付き不可!$L:$L,条件付き不可!$E:$E,$D3286,条件付き不可!$C:$C,U$1))</f>
        <v>0</v>
      </c>
      <c r="V3286" s="66">
        <f>IF(COUNTIFS(条件付き不可!$E:$E,$D3286,条件付き不可!$C:$C,条件付き不可!$V$5)&gt;0,Q3286,IFERROR(VLOOKUP(D3286,条件付き不可!E:Y,21,0),0))</f>
        <v>0</v>
      </c>
    </row>
    <row r="3287" spans="1:22">
      <c r="A3287" s="53" t="str">
        <f t="shared" si="637"/>
        <v>082080</v>
      </c>
      <c r="B3287" s="53">
        <v>45</v>
      </c>
      <c r="C3287">
        <v>3286</v>
      </c>
      <c r="D3287">
        <v>82080</v>
      </c>
      <c r="E3287" t="s">
        <v>3052</v>
      </c>
      <c r="F3287" t="s">
        <v>2426</v>
      </c>
      <c r="G3287" t="str">
        <f>VLOOKUP(A3287,GIS!A:B,2,0)</f>
        <v>花井東公園</v>
      </c>
      <c r="H3287" t="s">
        <v>1932</v>
      </c>
      <c r="I3287" t="s">
        <v>2633</v>
      </c>
      <c r="J3287" s="66">
        <v>340</v>
      </c>
      <c r="K3287" s="66">
        <v>340</v>
      </c>
      <c r="L3287" s="66">
        <v>340</v>
      </c>
      <c r="M3287" s="66">
        <v>340</v>
      </c>
      <c r="N3287" s="66">
        <f>VLOOKUP(A3287,GIS!A:C,3,0)</f>
        <v>340</v>
      </c>
      <c r="O3287" s="66" t="str">
        <f t="shared" si="646"/>
        <v/>
      </c>
      <c r="P3287" s="66" t="str">
        <f t="shared" si="638"/>
        <v/>
      </c>
      <c r="Q3287" s="66">
        <f t="shared" si="647"/>
        <v>340</v>
      </c>
      <c r="R3287" s="66">
        <f t="shared" si="648"/>
        <v>340</v>
      </c>
      <c r="S3287" s="66">
        <f>Q3287-U3287-SUMIFS(条件付き不可!X:X,条件付き不可!E:E,D3287)</f>
        <v>340</v>
      </c>
      <c r="T3287" s="66">
        <f t="shared" si="639"/>
        <v>340</v>
      </c>
      <c r="U3287" s="66">
        <f>IF(COUNTIFS(条件付き不可!$E:$E,$D3287,条件付き不可!$C:$C,条件付き不可!$V$3)&gt;0,Q3287,SUMIFS(条件付き不可!$L:$L,条件付き不可!$E:$E,$D3287,条件付き不可!$C:$C,U$1))</f>
        <v>0</v>
      </c>
      <c r="V3287" s="66">
        <f>IF(COUNTIFS(条件付き不可!$E:$E,$D3287,条件付き不可!$C:$C,条件付き不可!$V$5)&gt;0,Q3287,IFERROR(VLOOKUP(D3287,条件付き不可!E:Y,21,0),0))</f>
        <v>0</v>
      </c>
    </row>
    <row r="3288" spans="1:22">
      <c r="A3288" s="53" t="str">
        <f t="shared" si="637"/>
        <v>082047</v>
      </c>
      <c r="B3288" s="53">
        <v>45</v>
      </c>
      <c r="C3288">
        <v>3287</v>
      </c>
      <c r="D3288">
        <v>82047</v>
      </c>
      <c r="E3288" t="s">
        <v>3052</v>
      </c>
      <c r="F3288" t="s">
        <v>2426</v>
      </c>
      <c r="G3288" t="str">
        <f>VLOOKUP(A3288,GIS!A:B,2,0)</f>
        <v>上宿公園</v>
      </c>
      <c r="H3288" t="s">
        <v>1932</v>
      </c>
      <c r="I3288" t="s">
        <v>2633</v>
      </c>
      <c r="J3288" s="66">
        <v>370</v>
      </c>
      <c r="K3288" s="66">
        <v>370</v>
      </c>
      <c r="L3288" s="66">
        <v>370</v>
      </c>
      <c r="M3288" s="66">
        <v>370</v>
      </c>
      <c r="N3288" s="66">
        <f>VLOOKUP(A3288,GIS!A:C,3,0)</f>
        <v>370</v>
      </c>
      <c r="O3288" s="66" t="str">
        <f t="shared" si="646"/>
        <v/>
      </c>
      <c r="P3288" s="66" t="str">
        <f t="shared" si="638"/>
        <v/>
      </c>
      <c r="Q3288" s="66">
        <f t="shared" si="647"/>
        <v>370</v>
      </c>
      <c r="R3288" s="66">
        <f t="shared" si="648"/>
        <v>370</v>
      </c>
      <c r="S3288" s="66">
        <f>Q3288-U3288-SUMIFS(条件付き不可!X:X,条件付き不可!E:E,D3288)</f>
        <v>370</v>
      </c>
      <c r="T3288" s="66">
        <f t="shared" si="639"/>
        <v>370</v>
      </c>
      <c r="U3288" s="66">
        <f>IF(COUNTIFS(条件付き不可!$E:$E,$D3288,条件付き不可!$C:$C,条件付き不可!$V$3)&gt;0,Q3288,SUMIFS(条件付き不可!$L:$L,条件付き不可!$E:$E,$D3288,条件付き不可!$C:$C,U$1))</f>
        <v>0</v>
      </c>
      <c r="V3288" s="66">
        <f>IF(COUNTIFS(条件付き不可!$E:$E,$D3288,条件付き不可!$C:$C,条件付き不可!$V$5)&gt;0,Q3288,IFERROR(VLOOKUP(D3288,条件付き不可!E:Y,21,0),0))</f>
        <v>0</v>
      </c>
    </row>
    <row r="3289" spans="1:22">
      <c r="A3289" s="53" t="str">
        <f t="shared" si="637"/>
        <v>082048</v>
      </c>
      <c r="B3289" s="53">
        <v>45</v>
      </c>
      <c r="C3289">
        <v>3288</v>
      </c>
      <c r="D3289">
        <v>82048</v>
      </c>
      <c r="E3289" t="s">
        <v>3052</v>
      </c>
      <c r="F3289" t="s">
        <v>2426</v>
      </c>
      <c r="G3289" t="str">
        <f>VLOOKUP(A3289,GIS!A:B,2,0)</f>
        <v>南部中学校</v>
      </c>
      <c r="H3289" t="s">
        <v>1932</v>
      </c>
      <c r="I3289" t="s">
        <v>2633</v>
      </c>
      <c r="J3289" s="66">
        <v>700</v>
      </c>
      <c r="K3289" s="66">
        <v>700</v>
      </c>
      <c r="L3289" s="66">
        <v>700</v>
      </c>
      <c r="M3289" s="66">
        <v>700</v>
      </c>
      <c r="N3289" s="66">
        <f>VLOOKUP(A3289,GIS!A:C,3,0)</f>
        <v>700</v>
      </c>
      <c r="O3289" s="66" t="str">
        <f t="shared" si="646"/>
        <v/>
      </c>
      <c r="P3289" s="66" t="str">
        <f t="shared" si="638"/>
        <v/>
      </c>
      <c r="Q3289" s="66">
        <f t="shared" si="647"/>
        <v>700</v>
      </c>
      <c r="R3289" s="66">
        <f t="shared" si="648"/>
        <v>700</v>
      </c>
      <c r="S3289" s="66">
        <f>Q3289-U3289-SUMIFS(条件付き不可!X:X,条件付き不可!E:E,D3289)</f>
        <v>700</v>
      </c>
      <c r="T3289" s="66">
        <f t="shared" si="639"/>
        <v>700</v>
      </c>
      <c r="U3289" s="66">
        <f>IF(COUNTIFS(条件付き不可!$E:$E,$D3289,条件付き不可!$C:$C,条件付き不可!$V$3)&gt;0,Q3289,SUMIFS(条件付き不可!$L:$L,条件付き不可!$E:$E,$D3289,条件付き不可!$C:$C,U$1))</f>
        <v>0</v>
      </c>
      <c r="V3289" s="66">
        <f>IF(COUNTIFS(条件付き不可!$E:$E,$D3289,条件付き不可!$C:$C,条件付き不可!$V$5)&gt;0,Q3289,IFERROR(VLOOKUP(D3289,条件付き不可!E:Y,21,0),0))</f>
        <v>0</v>
      </c>
    </row>
    <row r="3290" spans="1:22">
      <c r="A3290" s="53" t="str">
        <f t="shared" si="637"/>
        <v>082049</v>
      </c>
      <c r="B3290" s="53">
        <v>45</v>
      </c>
      <c r="C3290">
        <v>3289</v>
      </c>
      <c r="D3290">
        <v>82049</v>
      </c>
      <c r="E3290" t="s">
        <v>3052</v>
      </c>
      <c r="F3290" t="s">
        <v>2426</v>
      </c>
      <c r="G3290" t="str">
        <f>VLOOKUP(A3290,GIS!A:B,2,0)</f>
        <v>西大和田団地前</v>
      </c>
      <c r="H3290" t="s">
        <v>1932</v>
      </c>
      <c r="I3290" t="s">
        <v>2633</v>
      </c>
      <c r="J3290" s="66">
        <v>510</v>
      </c>
      <c r="K3290" s="66">
        <v>510</v>
      </c>
      <c r="L3290" s="66">
        <v>510</v>
      </c>
      <c r="M3290" s="66">
        <v>510</v>
      </c>
      <c r="N3290" s="66">
        <f>VLOOKUP(A3290,GIS!A:C,3,0)</f>
        <v>510</v>
      </c>
      <c r="O3290" s="66" t="str">
        <f t="shared" si="646"/>
        <v/>
      </c>
      <c r="P3290" s="66" t="str">
        <f t="shared" si="638"/>
        <v/>
      </c>
      <c r="Q3290" s="66">
        <f t="shared" si="647"/>
        <v>510</v>
      </c>
      <c r="R3290" s="66">
        <f t="shared" si="648"/>
        <v>510</v>
      </c>
      <c r="S3290" s="66">
        <f>Q3290-U3290-SUMIFS(条件付き不可!X:X,条件付き不可!E:E,D3290)</f>
        <v>510</v>
      </c>
      <c r="T3290" s="66">
        <f t="shared" si="639"/>
        <v>510</v>
      </c>
      <c r="U3290" s="66">
        <f>IF(COUNTIFS(条件付き不可!$E:$E,$D3290,条件付き不可!$C:$C,条件付き不可!$V$3)&gt;0,Q3290,SUMIFS(条件付き不可!$L:$L,条件付き不可!$E:$E,$D3290,条件付き不可!$C:$C,U$1))</f>
        <v>0</v>
      </c>
      <c r="V3290" s="66">
        <f>IF(COUNTIFS(条件付き不可!$E:$E,$D3290,条件付き不可!$C:$C,条件付き不可!$V$5)&gt;0,Q3290,IFERROR(VLOOKUP(D3290,条件付き不可!E:Y,21,0),0))</f>
        <v>0</v>
      </c>
    </row>
    <row r="3291" spans="1:22">
      <c r="A3291" s="53" t="str">
        <f t="shared" si="637"/>
        <v>082081</v>
      </c>
      <c r="B3291" s="53">
        <v>45</v>
      </c>
      <c r="C3291">
        <v>3290</v>
      </c>
      <c r="D3291">
        <v>82081</v>
      </c>
      <c r="E3291" t="s">
        <v>3052</v>
      </c>
      <c r="F3291" t="s">
        <v>2426</v>
      </c>
      <c r="G3291" t="str">
        <f>VLOOKUP(A3291,GIS!A:B,2,0)</f>
        <v>西大和田公園</v>
      </c>
      <c r="H3291" t="s">
        <v>1932</v>
      </c>
      <c r="I3291" t="s">
        <v>2633</v>
      </c>
      <c r="J3291" s="66">
        <v>300</v>
      </c>
      <c r="K3291" s="66">
        <v>300</v>
      </c>
      <c r="L3291" s="66">
        <v>300</v>
      </c>
      <c r="M3291" s="66">
        <v>300</v>
      </c>
      <c r="N3291" s="66">
        <f>VLOOKUP(A3291,GIS!A:C,3,0)</f>
        <v>300</v>
      </c>
      <c r="O3291" s="66" t="str">
        <f t="shared" si="646"/>
        <v/>
      </c>
      <c r="P3291" s="66" t="str">
        <f t="shared" si="638"/>
        <v/>
      </c>
      <c r="Q3291" s="66">
        <f t="shared" si="647"/>
        <v>300</v>
      </c>
      <c r="R3291" s="66">
        <f t="shared" si="648"/>
        <v>300</v>
      </c>
      <c r="S3291" s="66">
        <f>Q3291-U3291-SUMIFS(条件付き不可!X:X,条件付き不可!E:E,D3291)</f>
        <v>300</v>
      </c>
      <c r="T3291" s="66">
        <f t="shared" si="639"/>
        <v>300</v>
      </c>
      <c r="U3291" s="66">
        <f>IF(COUNTIFS(条件付き不可!$E:$E,$D3291,条件付き不可!$C:$C,条件付き不可!$V$3)&gt;0,Q3291,SUMIFS(条件付き不可!$L:$L,条件付き不可!$E:$E,$D3291,条件付き不可!$C:$C,U$1))</f>
        <v>0</v>
      </c>
      <c r="V3291" s="66">
        <f>IF(COUNTIFS(条件付き不可!$E:$E,$D3291,条件付き不可!$C:$C,条件付き不可!$V$5)&gt;0,Q3291,IFERROR(VLOOKUP(D3291,条件付き不可!E:Y,21,0),0))</f>
        <v>0</v>
      </c>
    </row>
    <row r="3292" spans="1:22">
      <c r="A3292" s="53" t="str">
        <f t="shared" si="637"/>
        <v>082050</v>
      </c>
      <c r="B3292" s="53">
        <v>45</v>
      </c>
      <c r="C3292">
        <v>3291</v>
      </c>
      <c r="D3292">
        <v>82050</v>
      </c>
      <c r="E3292" t="s">
        <v>3052</v>
      </c>
      <c r="F3292" t="s">
        <v>2426</v>
      </c>
      <c r="G3292" t="str">
        <f>VLOOKUP(A3292,GIS!A:B,2,0)</f>
        <v>東大和田公園</v>
      </c>
      <c r="H3292" t="s">
        <v>1932</v>
      </c>
      <c r="I3292" t="s">
        <v>2633</v>
      </c>
      <c r="J3292" s="66">
        <v>370</v>
      </c>
      <c r="K3292" s="66">
        <v>370</v>
      </c>
      <c r="L3292" s="66">
        <v>370</v>
      </c>
      <c r="M3292" s="66">
        <v>370</v>
      </c>
      <c r="N3292" s="66">
        <f>VLOOKUP(A3292,GIS!A:C,3,0)</f>
        <v>370</v>
      </c>
      <c r="O3292" s="66" t="str">
        <f t="shared" si="646"/>
        <v/>
      </c>
      <c r="P3292" s="66" t="str">
        <f t="shared" si="638"/>
        <v/>
      </c>
      <c r="Q3292" s="66">
        <f t="shared" si="647"/>
        <v>370</v>
      </c>
      <c r="R3292" s="66">
        <f t="shared" si="648"/>
        <v>370</v>
      </c>
      <c r="S3292" s="66">
        <f>Q3292-U3292-SUMIFS(条件付き不可!X:X,条件付き不可!E:E,D3292)</f>
        <v>370</v>
      </c>
      <c r="T3292" s="66">
        <f t="shared" si="639"/>
        <v>370</v>
      </c>
      <c r="U3292" s="66">
        <f>IF(COUNTIFS(条件付き不可!$E:$E,$D3292,条件付き不可!$C:$C,条件付き不可!$V$3)&gt;0,Q3292,SUMIFS(条件付き不可!$L:$L,条件付き不可!$E:$E,$D3292,条件付き不可!$C:$C,U$1))</f>
        <v>0</v>
      </c>
      <c r="V3292" s="66">
        <f>IF(COUNTIFS(条件付き不可!$E:$E,$D3292,条件付き不可!$C:$C,条件付き不可!$V$5)&gt;0,Q3292,IFERROR(VLOOKUP(D3292,条件付き不可!E:Y,21,0),0))</f>
        <v>0</v>
      </c>
    </row>
    <row r="3293" spans="1:22">
      <c r="A3293" s="53" t="str">
        <f t="shared" si="637"/>
        <v>082051</v>
      </c>
      <c r="B3293" s="53">
        <v>45</v>
      </c>
      <c r="C3293">
        <v>3292</v>
      </c>
      <c r="D3293">
        <v>82051</v>
      </c>
      <c r="E3293" t="s">
        <v>3052</v>
      </c>
      <c r="F3293" t="s">
        <v>2426</v>
      </c>
      <c r="G3293" t="str">
        <f>VLOOKUP(A3293,GIS!A:B,2,0)</f>
        <v>南部小学校</v>
      </c>
      <c r="H3293" t="s">
        <v>1932</v>
      </c>
      <c r="I3293" t="s">
        <v>2633</v>
      </c>
      <c r="J3293" s="66">
        <v>340</v>
      </c>
      <c r="K3293" s="66">
        <v>340</v>
      </c>
      <c r="L3293" s="66">
        <v>340</v>
      </c>
      <c r="M3293" s="66">
        <v>340</v>
      </c>
      <c r="N3293" s="66">
        <f>VLOOKUP(A3293,GIS!A:C,3,0)</f>
        <v>340</v>
      </c>
      <c r="O3293" s="66" t="str">
        <f t="shared" si="646"/>
        <v/>
      </c>
      <c r="P3293" s="66" t="str">
        <f t="shared" si="638"/>
        <v/>
      </c>
      <c r="Q3293" s="66">
        <f t="shared" si="647"/>
        <v>340</v>
      </c>
      <c r="R3293" s="66">
        <f t="shared" si="648"/>
        <v>340</v>
      </c>
      <c r="S3293" s="66">
        <f>Q3293-U3293-SUMIFS(条件付き不可!X:X,条件付き不可!E:E,D3293)</f>
        <v>340</v>
      </c>
      <c r="T3293" s="66">
        <f t="shared" si="639"/>
        <v>340</v>
      </c>
      <c r="U3293" s="66">
        <f>IF(COUNTIFS(条件付き不可!$E:$E,$D3293,条件付き不可!$C:$C,条件付き不可!$V$3)&gt;0,Q3293,SUMIFS(条件付き不可!$L:$L,条件付き不可!$E:$E,$D3293,条件付き不可!$C:$C,U$1))</f>
        <v>0</v>
      </c>
      <c r="V3293" s="66">
        <f>IF(COUNTIFS(条件付き不可!$E:$E,$D3293,条件付き不可!$C:$C,条件付き不可!$V$5)&gt;0,Q3293,IFERROR(VLOOKUP(D3293,条件付き不可!E:Y,21,0),0))</f>
        <v>0</v>
      </c>
    </row>
    <row r="3294" spans="1:22">
      <c r="A3294" s="53" t="str">
        <f t="shared" ref="A3294:A3357" si="649">TEXT(D3294,"000000")</f>
        <v>082082</v>
      </c>
      <c r="B3294" s="53">
        <v>45</v>
      </c>
      <c r="C3294">
        <v>3293</v>
      </c>
      <c r="D3294">
        <v>82082</v>
      </c>
      <c r="E3294" t="s">
        <v>3052</v>
      </c>
      <c r="F3294" t="s">
        <v>2426</v>
      </c>
      <c r="G3294" t="str">
        <f>VLOOKUP(A3294,GIS!A:B,2,0)</f>
        <v>梅郷公民館</v>
      </c>
      <c r="H3294" t="s">
        <v>1932</v>
      </c>
      <c r="I3294" t="s">
        <v>2633</v>
      </c>
      <c r="J3294" s="66">
        <v>350</v>
      </c>
      <c r="K3294" s="66">
        <v>350</v>
      </c>
      <c r="L3294" s="66">
        <v>350</v>
      </c>
      <c r="M3294" s="66">
        <v>350</v>
      </c>
      <c r="N3294" s="66">
        <f>VLOOKUP(A3294,GIS!A:C,3,0)</f>
        <v>350</v>
      </c>
      <c r="O3294" s="66" t="str">
        <f t="shared" si="646"/>
        <v/>
      </c>
      <c r="P3294" s="66" t="str">
        <f t="shared" si="638"/>
        <v/>
      </c>
      <c r="Q3294" s="66">
        <f t="shared" si="647"/>
        <v>350</v>
      </c>
      <c r="R3294" s="66">
        <f t="shared" si="648"/>
        <v>350</v>
      </c>
      <c r="S3294" s="66">
        <f>Q3294-U3294-SUMIFS(条件付き不可!X:X,条件付き不可!E:E,D3294)</f>
        <v>350</v>
      </c>
      <c r="T3294" s="66">
        <f t="shared" si="639"/>
        <v>350</v>
      </c>
      <c r="U3294" s="66">
        <f>IF(COUNTIFS(条件付き不可!$E:$E,$D3294,条件付き不可!$C:$C,条件付き不可!$V$3)&gt;0,Q3294,SUMIFS(条件付き不可!$L:$L,条件付き不可!$E:$E,$D3294,条件付き不可!$C:$C,U$1))</f>
        <v>0</v>
      </c>
      <c r="V3294" s="66">
        <f>IF(COUNTIFS(条件付き不可!$E:$E,$D3294,条件付き不可!$C:$C,条件付き不可!$V$5)&gt;0,Q3294,IFERROR(VLOOKUP(D3294,条件付き不可!E:Y,21,0),0))</f>
        <v>0</v>
      </c>
    </row>
    <row r="3295" spans="1:22">
      <c r="A3295" s="53" t="str">
        <f t="shared" si="649"/>
        <v>082052</v>
      </c>
      <c r="B3295" s="53">
        <v>45</v>
      </c>
      <c r="C3295">
        <v>3294</v>
      </c>
      <c r="D3295">
        <v>82052</v>
      </c>
      <c r="E3295" t="s">
        <v>3052</v>
      </c>
      <c r="F3295" t="s">
        <v>2426</v>
      </c>
      <c r="G3295" t="str">
        <f>VLOOKUP(A3295,GIS!A:B,2,0)</f>
        <v>福寿院南</v>
      </c>
      <c r="H3295" t="s">
        <v>1932</v>
      </c>
      <c r="I3295" t="s">
        <v>2633</v>
      </c>
      <c r="J3295" s="66">
        <v>420</v>
      </c>
      <c r="K3295" s="66">
        <v>420</v>
      </c>
      <c r="L3295" s="66">
        <v>420</v>
      </c>
      <c r="M3295" s="66">
        <v>420</v>
      </c>
      <c r="N3295" s="66">
        <f>VLOOKUP(A3295,GIS!A:C,3,0)</f>
        <v>420</v>
      </c>
      <c r="O3295" s="66" t="str">
        <f t="shared" si="646"/>
        <v/>
      </c>
      <c r="P3295" s="66" t="str">
        <f t="shared" si="638"/>
        <v/>
      </c>
      <c r="Q3295" s="66">
        <f t="shared" si="647"/>
        <v>420</v>
      </c>
      <c r="R3295" s="66">
        <f t="shared" si="648"/>
        <v>420</v>
      </c>
      <c r="S3295" s="66">
        <f>Q3295-U3295-SUMIFS(条件付き不可!X:X,条件付き不可!E:E,D3295)</f>
        <v>420</v>
      </c>
      <c r="T3295" s="66">
        <f t="shared" si="639"/>
        <v>420</v>
      </c>
      <c r="U3295" s="66">
        <f>IF(COUNTIFS(条件付き不可!$E:$E,$D3295,条件付き不可!$C:$C,条件付き不可!$V$3)&gt;0,Q3295,SUMIFS(条件付き不可!$L:$L,条件付き不可!$E:$E,$D3295,条件付き不可!$C:$C,U$1))</f>
        <v>0</v>
      </c>
      <c r="V3295" s="66">
        <f>IF(COUNTIFS(条件付き不可!$E:$E,$D3295,条件付き不可!$C:$C,条件付き不可!$V$5)&gt;0,Q3295,IFERROR(VLOOKUP(D3295,条件付き不可!E:Y,21,0),0))</f>
        <v>0</v>
      </c>
    </row>
    <row r="3296" spans="1:22">
      <c r="A3296" s="53" t="str">
        <f t="shared" si="649"/>
        <v>082053</v>
      </c>
      <c r="B3296" s="53">
        <v>45</v>
      </c>
      <c r="C3296">
        <v>3295</v>
      </c>
      <c r="D3296">
        <v>82053</v>
      </c>
      <c r="E3296" t="s">
        <v>3052</v>
      </c>
      <c r="F3296" t="s">
        <v>2437</v>
      </c>
      <c r="G3296" t="str">
        <f>VLOOKUP(A3296,GIS!A:B,2,0)</f>
        <v>梅郷児童遊園</v>
      </c>
      <c r="H3296" t="s">
        <v>1932</v>
      </c>
      <c r="I3296" t="s">
        <v>2633</v>
      </c>
      <c r="J3296" s="66">
        <v>390</v>
      </c>
      <c r="K3296" s="66">
        <v>390</v>
      </c>
      <c r="L3296" s="66">
        <v>390</v>
      </c>
      <c r="M3296" s="66">
        <v>390</v>
      </c>
      <c r="N3296" s="66">
        <f>VLOOKUP(A3296,GIS!A:C,3,0)</f>
        <v>390</v>
      </c>
      <c r="O3296" s="66" t="str">
        <f t="shared" si="646"/>
        <v/>
      </c>
      <c r="P3296" s="66" t="str">
        <f t="shared" si="638"/>
        <v/>
      </c>
      <c r="Q3296" s="66">
        <f t="shared" si="647"/>
        <v>390</v>
      </c>
      <c r="R3296" s="66">
        <f t="shared" si="648"/>
        <v>390</v>
      </c>
      <c r="S3296" s="66">
        <f>Q3296-U3296-SUMIFS(条件付き不可!X:X,条件付き不可!E:E,D3296)</f>
        <v>390</v>
      </c>
      <c r="T3296" s="66">
        <f t="shared" si="639"/>
        <v>390</v>
      </c>
      <c r="U3296" s="66">
        <f>IF(COUNTIFS(条件付き不可!$E:$E,$D3296,条件付き不可!$C:$C,条件付き不可!$V$3)&gt;0,Q3296,SUMIFS(条件付き不可!$L:$L,条件付き不可!$E:$E,$D3296,条件付き不可!$C:$C,U$1))</f>
        <v>0</v>
      </c>
      <c r="V3296" s="66">
        <f>IF(COUNTIFS(条件付き不可!$E:$E,$D3296,条件付き不可!$C:$C,条件付き不可!$V$5)&gt;0,Q3296,IFERROR(VLOOKUP(D3296,条件付き不可!E:Y,21,0),0))</f>
        <v>0</v>
      </c>
    </row>
    <row r="3297" spans="1:22">
      <c r="A3297" s="53" t="str">
        <f t="shared" si="649"/>
        <v>082083</v>
      </c>
      <c r="B3297" s="53">
        <v>45</v>
      </c>
      <c r="C3297">
        <v>3296</v>
      </c>
      <c r="D3297">
        <v>82083</v>
      </c>
      <c r="E3297" t="s">
        <v>3052</v>
      </c>
      <c r="F3297" t="s">
        <v>2437</v>
      </c>
      <c r="G3297" t="str">
        <f>VLOOKUP(A3297,GIS!A:B,2,0)</f>
        <v>梅郷駅東口</v>
      </c>
      <c r="H3297" t="s">
        <v>1932</v>
      </c>
      <c r="I3297" t="s">
        <v>2633</v>
      </c>
      <c r="J3297" s="66">
        <v>350</v>
      </c>
      <c r="K3297" s="66">
        <v>350</v>
      </c>
      <c r="L3297" s="66">
        <v>350</v>
      </c>
      <c r="M3297" s="66">
        <v>350</v>
      </c>
      <c r="N3297" s="66">
        <f>VLOOKUP(A3297,GIS!A:C,3,0)</f>
        <v>350</v>
      </c>
      <c r="O3297" s="66" t="str">
        <f t="shared" si="646"/>
        <v/>
      </c>
      <c r="P3297" s="66" t="str">
        <f t="shared" si="638"/>
        <v/>
      </c>
      <c r="Q3297" s="66">
        <f t="shared" si="647"/>
        <v>350</v>
      </c>
      <c r="R3297" s="66">
        <f t="shared" si="648"/>
        <v>350</v>
      </c>
      <c r="S3297" s="66">
        <f>Q3297-U3297-SUMIFS(条件付き不可!X:X,条件付き不可!E:E,D3297)</f>
        <v>350</v>
      </c>
      <c r="T3297" s="66">
        <f t="shared" si="639"/>
        <v>350</v>
      </c>
      <c r="U3297" s="66">
        <f>IF(COUNTIFS(条件付き不可!$E:$E,$D3297,条件付き不可!$C:$C,条件付き不可!$V$3)&gt;0,Q3297,SUMIFS(条件付き不可!$L:$L,条件付き不可!$E:$E,$D3297,条件付き不可!$C:$C,U$1))</f>
        <v>0</v>
      </c>
      <c r="V3297" s="66">
        <f>IF(COUNTIFS(条件付き不可!$E:$E,$D3297,条件付き不可!$C:$C,条件付き不可!$V$5)&gt;0,Q3297,IFERROR(VLOOKUP(D3297,条件付き不可!E:Y,21,0),0))</f>
        <v>0</v>
      </c>
    </row>
    <row r="3298" spans="1:22">
      <c r="A3298" s="53" t="str">
        <f t="shared" si="649"/>
        <v>082054</v>
      </c>
      <c r="B3298" s="53">
        <v>45</v>
      </c>
      <c r="C3298">
        <v>3297</v>
      </c>
      <c r="D3298">
        <v>82054</v>
      </c>
      <c r="E3298" t="s">
        <v>3052</v>
      </c>
      <c r="F3298" t="s">
        <v>2437</v>
      </c>
      <c r="G3298" t="str">
        <f>VLOOKUP(A3298,GIS!A:B,2,0)</f>
        <v>南ｺﾐｭﾆﾃｨｰｾﾝﾀｰ</v>
      </c>
      <c r="H3298" t="s">
        <v>1932</v>
      </c>
      <c r="I3298" t="s">
        <v>2633</v>
      </c>
      <c r="J3298" s="66">
        <v>230</v>
      </c>
      <c r="K3298" s="66">
        <v>230</v>
      </c>
      <c r="L3298" s="66">
        <v>230</v>
      </c>
      <c r="M3298" s="66">
        <v>230</v>
      </c>
      <c r="N3298" s="66">
        <f>VLOOKUP(A3298,GIS!A:C,3,0)</f>
        <v>230</v>
      </c>
      <c r="O3298" s="66" t="str">
        <f t="shared" si="646"/>
        <v/>
      </c>
      <c r="P3298" s="66" t="str">
        <f t="shared" si="638"/>
        <v/>
      </c>
      <c r="Q3298" s="66">
        <f t="shared" si="647"/>
        <v>230</v>
      </c>
      <c r="R3298" s="66">
        <f t="shared" si="648"/>
        <v>230</v>
      </c>
      <c r="S3298" s="66">
        <f>Q3298-U3298-SUMIFS(条件付き不可!X:X,条件付き不可!E:E,D3298)</f>
        <v>230</v>
      </c>
      <c r="T3298" s="66">
        <f t="shared" si="639"/>
        <v>230</v>
      </c>
      <c r="U3298" s="66">
        <f>IF(COUNTIFS(条件付き不可!$E:$E,$D3298,条件付き不可!$C:$C,条件付き不可!$V$3)&gt;0,Q3298,SUMIFS(条件付き不可!$L:$L,条件付き不可!$E:$E,$D3298,条件付き不可!$C:$C,U$1))</f>
        <v>0</v>
      </c>
      <c r="V3298" s="66">
        <f>IF(COUNTIFS(条件付き不可!$E:$E,$D3298,条件付き不可!$C:$C,条件付き不可!$V$5)&gt;0,Q3298,IFERROR(VLOOKUP(D3298,条件付き不可!E:Y,21,0),0))</f>
        <v>0</v>
      </c>
    </row>
    <row r="3299" spans="1:22">
      <c r="A3299" s="53" t="str">
        <f t="shared" si="649"/>
        <v>082055</v>
      </c>
      <c r="B3299" s="53">
        <v>45</v>
      </c>
      <c r="C3299">
        <v>3298</v>
      </c>
      <c r="D3299">
        <v>82055</v>
      </c>
      <c r="E3299" t="s">
        <v>3052</v>
      </c>
      <c r="F3299" t="s">
        <v>2437</v>
      </c>
      <c r="G3299" t="str">
        <f>VLOOKUP(A3299,GIS!A:B,2,0)</f>
        <v>東新田公園Ａ</v>
      </c>
      <c r="H3299" t="s">
        <v>1932</v>
      </c>
      <c r="I3299" t="s">
        <v>2633</v>
      </c>
      <c r="J3299" s="66">
        <v>375</v>
      </c>
      <c r="K3299" s="66">
        <v>375</v>
      </c>
      <c r="L3299" s="66">
        <v>375</v>
      </c>
      <c r="M3299" s="66">
        <v>375</v>
      </c>
      <c r="N3299" s="66">
        <f>VLOOKUP(A3299,GIS!A:C,3,0)</f>
        <v>375</v>
      </c>
      <c r="O3299" s="66" t="str">
        <f t="shared" si="646"/>
        <v/>
      </c>
      <c r="P3299" s="66" t="str">
        <f t="shared" si="638"/>
        <v/>
      </c>
      <c r="Q3299" s="66">
        <f t="shared" si="647"/>
        <v>375</v>
      </c>
      <c r="R3299" s="66">
        <f t="shared" si="648"/>
        <v>375</v>
      </c>
      <c r="S3299" s="66">
        <f>Q3299-U3299-SUMIFS(条件付き不可!X:X,条件付き不可!E:E,D3299)</f>
        <v>375</v>
      </c>
      <c r="T3299" s="66">
        <f t="shared" si="639"/>
        <v>375</v>
      </c>
      <c r="U3299" s="66">
        <f>IF(COUNTIFS(条件付き不可!$E:$E,$D3299,条件付き不可!$C:$C,条件付き不可!$V$3)&gt;0,Q3299,SUMIFS(条件付き不可!$L:$L,条件付き不可!$E:$E,$D3299,条件付き不可!$C:$C,U$1))</f>
        <v>0</v>
      </c>
      <c r="V3299" s="66">
        <f>IF(COUNTIFS(条件付き不可!$E:$E,$D3299,条件付き不可!$C:$C,条件付き不可!$V$5)&gt;0,Q3299,IFERROR(VLOOKUP(D3299,条件付き不可!E:Y,21,0),0))</f>
        <v>0</v>
      </c>
    </row>
    <row r="3300" spans="1:22">
      <c r="A3300" s="53" t="str">
        <f t="shared" si="649"/>
        <v>082068</v>
      </c>
      <c r="B3300" s="53">
        <v>45</v>
      </c>
      <c r="C3300">
        <v>3299</v>
      </c>
      <c r="D3300">
        <v>82068</v>
      </c>
      <c r="E3300" t="s">
        <v>3052</v>
      </c>
      <c r="F3300" t="s">
        <v>2437</v>
      </c>
      <c r="G3300" t="str">
        <f>VLOOKUP(A3300,GIS!A:B,2,0)</f>
        <v>東新田公園B</v>
      </c>
      <c r="H3300" t="s">
        <v>1932</v>
      </c>
      <c r="I3300" t="s">
        <v>2633</v>
      </c>
      <c r="J3300" s="66">
        <v>570</v>
      </c>
      <c r="K3300" s="66">
        <v>570</v>
      </c>
      <c r="L3300" s="66">
        <v>570</v>
      </c>
      <c r="M3300" s="66">
        <v>570</v>
      </c>
      <c r="N3300" s="66">
        <f>VLOOKUP(A3300,GIS!A:C,3,0)</f>
        <v>570</v>
      </c>
      <c r="O3300" s="66" t="str">
        <f t="shared" si="646"/>
        <v/>
      </c>
      <c r="P3300" s="66" t="str">
        <f t="shared" si="638"/>
        <v/>
      </c>
      <c r="Q3300" s="66">
        <f t="shared" si="647"/>
        <v>570</v>
      </c>
      <c r="R3300" s="66">
        <f t="shared" si="648"/>
        <v>570</v>
      </c>
      <c r="S3300" s="66">
        <f>Q3300-U3300-SUMIFS(条件付き不可!X:X,条件付き不可!E:E,D3300)</f>
        <v>570</v>
      </c>
      <c r="T3300" s="66">
        <f t="shared" si="639"/>
        <v>570</v>
      </c>
      <c r="U3300" s="66">
        <f>IF(COUNTIFS(条件付き不可!$E:$E,$D3300,条件付き不可!$C:$C,条件付き不可!$V$3)&gt;0,Q3300,SUMIFS(条件付き不可!$L:$L,条件付き不可!$E:$E,$D3300,条件付き不可!$C:$C,U$1))</f>
        <v>0</v>
      </c>
      <c r="V3300" s="66">
        <f>IF(COUNTIFS(条件付き不可!$E:$E,$D3300,条件付き不可!$C:$C,条件付き不可!$V$5)&gt;0,Q3300,IFERROR(VLOOKUP(D3300,条件付き不可!E:Y,21,0),0))</f>
        <v>0</v>
      </c>
    </row>
    <row r="3301" spans="1:22">
      <c r="A3301" s="53" t="str">
        <f t="shared" si="649"/>
        <v>082056</v>
      </c>
      <c r="B3301" s="53">
        <v>45</v>
      </c>
      <c r="C3301">
        <v>3300</v>
      </c>
      <c r="D3301">
        <v>82056</v>
      </c>
      <c r="E3301" t="s">
        <v>3052</v>
      </c>
      <c r="F3301" t="s">
        <v>2437</v>
      </c>
      <c r="G3301" t="str">
        <f>VLOOKUP(A3301,GIS!A:B,2,0)</f>
        <v>西亀山市民の森</v>
      </c>
      <c r="H3301" t="s">
        <v>1932</v>
      </c>
      <c r="I3301" t="s">
        <v>2633</v>
      </c>
      <c r="J3301" s="66">
        <v>550</v>
      </c>
      <c r="K3301" s="66">
        <v>530</v>
      </c>
      <c r="L3301" s="66">
        <v>530</v>
      </c>
      <c r="M3301" s="66">
        <v>550</v>
      </c>
      <c r="N3301" s="66">
        <f>VLOOKUP(A3301,GIS!A:C,3,0)</f>
        <v>550</v>
      </c>
      <c r="O3301" s="66" t="str">
        <f t="shared" si="646"/>
        <v/>
      </c>
      <c r="P3301" s="66" t="str">
        <f t="shared" si="638"/>
        <v>✕</v>
      </c>
      <c r="Q3301" s="66">
        <f t="shared" si="647"/>
        <v>550</v>
      </c>
      <c r="R3301" s="66">
        <f t="shared" si="648"/>
        <v>530</v>
      </c>
      <c r="S3301" s="66">
        <f>Q3301-U3301-SUMIFS(条件付き不可!X:X,条件付き不可!E:E,D3301)</f>
        <v>530</v>
      </c>
      <c r="T3301" s="66">
        <f t="shared" si="639"/>
        <v>550</v>
      </c>
      <c r="U3301" s="66">
        <f>IF(COUNTIFS(条件付き不可!$E:$E,$D3301,条件付き不可!$C:$C,条件付き不可!$V$3)&gt;0,Q3301,SUMIFS(条件付き不可!$L:$L,条件付き不可!$E:$E,$D3301,条件付き不可!$C:$C,U$1))</f>
        <v>20</v>
      </c>
      <c r="V3301" s="66">
        <f>IF(COUNTIFS(条件付き不可!$E:$E,$D3301,条件付き不可!$C:$C,条件付き不可!$V$5)&gt;0,Q3301,IFERROR(VLOOKUP(D3301,条件付き不可!E:Y,21,0),0))</f>
        <v>0</v>
      </c>
    </row>
    <row r="3302" spans="1:22">
      <c r="A3302" s="53" t="str">
        <f t="shared" si="649"/>
        <v>082057</v>
      </c>
      <c r="B3302" s="53">
        <v>45</v>
      </c>
      <c r="C3302">
        <v>3301</v>
      </c>
      <c r="D3302">
        <v>82057</v>
      </c>
      <c r="E3302" t="s">
        <v>3052</v>
      </c>
      <c r="F3302" t="s">
        <v>2437</v>
      </c>
      <c r="G3302" t="str">
        <f>VLOOKUP(A3302,GIS!A:B,2,0)</f>
        <v>山崎どんぐり公園</v>
      </c>
      <c r="H3302" t="s">
        <v>1932</v>
      </c>
      <c r="I3302" t="s">
        <v>2633</v>
      </c>
      <c r="J3302" s="66">
        <v>415</v>
      </c>
      <c r="K3302" s="66">
        <v>415</v>
      </c>
      <c r="L3302" s="66">
        <v>415</v>
      </c>
      <c r="M3302" s="66">
        <v>415</v>
      </c>
      <c r="N3302" s="66">
        <f>VLOOKUP(A3302,GIS!A:C,3,0)</f>
        <v>415</v>
      </c>
      <c r="O3302" s="66" t="str">
        <f t="shared" si="646"/>
        <v/>
      </c>
      <c r="P3302" s="66" t="str">
        <f t="shared" si="638"/>
        <v/>
      </c>
      <c r="Q3302" s="66">
        <f t="shared" si="647"/>
        <v>415</v>
      </c>
      <c r="R3302" s="66">
        <f t="shared" si="648"/>
        <v>415</v>
      </c>
      <c r="S3302" s="66">
        <f>Q3302-U3302-SUMIFS(条件付き不可!X:X,条件付き不可!E:E,D3302)</f>
        <v>415</v>
      </c>
      <c r="T3302" s="66">
        <f t="shared" si="639"/>
        <v>415</v>
      </c>
      <c r="U3302" s="66">
        <f>IF(COUNTIFS(条件付き不可!$E:$E,$D3302,条件付き不可!$C:$C,条件付き不可!$V$3)&gt;0,Q3302,SUMIFS(条件付き不可!$L:$L,条件付き不可!$E:$E,$D3302,条件付き不可!$C:$C,U$1))</f>
        <v>0</v>
      </c>
      <c r="V3302" s="66">
        <f>IF(COUNTIFS(条件付き不可!$E:$E,$D3302,条件付き不可!$C:$C,条件付き不可!$V$5)&gt;0,Q3302,IFERROR(VLOOKUP(D3302,条件付き不可!E:Y,21,0),0))</f>
        <v>0</v>
      </c>
    </row>
    <row r="3303" spans="1:22">
      <c r="A3303" s="53" t="str">
        <f t="shared" si="649"/>
        <v>082087</v>
      </c>
      <c r="B3303" s="53">
        <v>45</v>
      </c>
      <c r="C3303">
        <v>3302</v>
      </c>
      <c r="D3303">
        <v>82087</v>
      </c>
      <c r="E3303" t="s">
        <v>3052</v>
      </c>
      <c r="F3303" t="s">
        <v>2437</v>
      </c>
      <c r="G3303" t="str">
        <f>VLOOKUP(A3303,GIS!A:B,2,0)</f>
        <v>山崎日時計公園</v>
      </c>
      <c r="H3303" t="s">
        <v>1932</v>
      </c>
      <c r="I3303" t="s">
        <v>2633</v>
      </c>
      <c r="J3303" s="66">
        <v>380</v>
      </c>
      <c r="K3303" s="66">
        <v>380</v>
      </c>
      <c r="L3303" s="66">
        <v>380</v>
      </c>
      <c r="M3303" s="66">
        <v>380</v>
      </c>
      <c r="N3303" s="66">
        <f>VLOOKUP(A3303,GIS!A:C,3,0)</f>
        <v>380</v>
      </c>
      <c r="O3303" s="66" t="str">
        <f t="shared" si="646"/>
        <v/>
      </c>
      <c r="P3303" s="66" t="str">
        <f t="shared" si="638"/>
        <v/>
      </c>
      <c r="Q3303" s="66">
        <f t="shared" si="647"/>
        <v>380</v>
      </c>
      <c r="R3303" s="66">
        <f t="shared" si="648"/>
        <v>380</v>
      </c>
      <c r="S3303" s="66">
        <f>Q3303-U3303-SUMIFS(条件付き不可!X:X,条件付き不可!E:E,D3303)</f>
        <v>380</v>
      </c>
      <c r="T3303" s="66">
        <f t="shared" si="639"/>
        <v>380</v>
      </c>
      <c r="U3303" s="66">
        <f>IF(COUNTIFS(条件付き不可!$E:$E,$D3303,条件付き不可!$C:$C,条件付き不可!$V$3)&gt;0,Q3303,SUMIFS(条件付き不可!$L:$L,条件付き不可!$E:$E,$D3303,条件付き不可!$C:$C,U$1))</f>
        <v>0</v>
      </c>
      <c r="V3303" s="66">
        <f>IF(COUNTIFS(条件付き不可!$E:$E,$D3303,条件付き不可!$C:$C,条件付き不可!$V$5)&gt;0,Q3303,IFERROR(VLOOKUP(D3303,条件付き不可!E:Y,21,0),0))</f>
        <v>0</v>
      </c>
    </row>
    <row r="3304" spans="1:22">
      <c r="A3304" s="53" t="str">
        <f t="shared" si="649"/>
        <v>082058</v>
      </c>
      <c r="B3304" s="53">
        <v>45</v>
      </c>
      <c r="C3304">
        <v>3303</v>
      </c>
      <c r="D3304">
        <v>82058</v>
      </c>
      <c r="E3304" t="s">
        <v>3052</v>
      </c>
      <c r="F3304" t="s">
        <v>2437</v>
      </c>
      <c r="G3304" t="str">
        <f>VLOOKUP(A3304,GIS!A:B,2,0)</f>
        <v>職安野田出張所</v>
      </c>
      <c r="H3304" t="s">
        <v>1932</v>
      </c>
      <c r="I3304" t="s">
        <v>2633</v>
      </c>
      <c r="J3304" s="66">
        <v>600</v>
      </c>
      <c r="K3304" s="66">
        <v>600</v>
      </c>
      <c r="L3304" s="66">
        <v>600</v>
      </c>
      <c r="M3304" s="66">
        <v>600</v>
      </c>
      <c r="N3304" s="66">
        <f>VLOOKUP(A3304,GIS!A:C,3,0)</f>
        <v>600</v>
      </c>
      <c r="O3304" s="66" t="str">
        <f t="shared" si="646"/>
        <v/>
      </c>
      <c r="P3304" s="66" t="str">
        <f t="shared" si="638"/>
        <v/>
      </c>
      <c r="Q3304" s="66">
        <f t="shared" si="647"/>
        <v>600</v>
      </c>
      <c r="R3304" s="66">
        <f t="shared" si="648"/>
        <v>600</v>
      </c>
      <c r="S3304" s="66">
        <f>Q3304-U3304-SUMIFS(条件付き不可!X:X,条件付き不可!E:E,D3304)</f>
        <v>600</v>
      </c>
      <c r="T3304" s="66">
        <f t="shared" si="639"/>
        <v>600</v>
      </c>
      <c r="U3304" s="66">
        <f>IF(COUNTIFS(条件付き不可!$E:$E,$D3304,条件付き不可!$C:$C,条件付き不可!$V$3)&gt;0,Q3304,SUMIFS(条件付き不可!$L:$L,条件付き不可!$E:$E,$D3304,条件付き不可!$C:$C,U$1))</f>
        <v>0</v>
      </c>
      <c r="V3304" s="66">
        <f>IF(COUNTIFS(条件付き不可!$E:$E,$D3304,条件付き不可!$C:$C,条件付き不可!$V$5)&gt;0,Q3304,IFERROR(VLOOKUP(D3304,条件付き不可!E:Y,21,0),0))</f>
        <v>0</v>
      </c>
    </row>
    <row r="3305" spans="1:22">
      <c r="A3305" s="53" t="str">
        <f t="shared" si="649"/>
        <v>082059</v>
      </c>
      <c r="B3305" s="53">
        <v>45</v>
      </c>
      <c r="C3305">
        <v>3304</v>
      </c>
      <c r="D3305">
        <v>82059</v>
      </c>
      <c r="E3305" t="s">
        <v>3052</v>
      </c>
      <c r="F3305" t="s">
        <v>2437</v>
      </c>
      <c r="G3305" t="str">
        <f>VLOOKUP(A3305,GIS!A:B,2,0)</f>
        <v>山崎貝塚町公園</v>
      </c>
      <c r="H3305" t="s">
        <v>1932</v>
      </c>
      <c r="I3305" t="s">
        <v>2633</v>
      </c>
      <c r="J3305" s="66">
        <v>635</v>
      </c>
      <c r="K3305" s="66">
        <v>635</v>
      </c>
      <c r="L3305" s="66">
        <v>635</v>
      </c>
      <c r="M3305" s="66">
        <v>635</v>
      </c>
      <c r="N3305" s="66">
        <f>VLOOKUP(A3305,GIS!A:C,3,0)</f>
        <v>635</v>
      </c>
      <c r="O3305" s="66" t="str">
        <f t="shared" si="646"/>
        <v/>
      </c>
      <c r="P3305" s="66" t="str">
        <f t="shared" si="638"/>
        <v/>
      </c>
      <c r="Q3305" s="66">
        <f t="shared" si="647"/>
        <v>635</v>
      </c>
      <c r="R3305" s="66">
        <f t="shared" si="648"/>
        <v>635</v>
      </c>
      <c r="S3305" s="66">
        <f>Q3305-U3305-SUMIFS(条件付き不可!X:X,条件付き不可!E:E,D3305)</f>
        <v>635</v>
      </c>
      <c r="T3305" s="66">
        <f t="shared" si="639"/>
        <v>635</v>
      </c>
      <c r="U3305" s="66">
        <f>IF(COUNTIFS(条件付き不可!$E:$E,$D3305,条件付き不可!$C:$C,条件付き不可!$V$3)&gt;0,Q3305,SUMIFS(条件付き不可!$L:$L,条件付き不可!$E:$E,$D3305,条件付き不可!$C:$C,U$1))</f>
        <v>0</v>
      </c>
      <c r="V3305" s="66">
        <f>IF(COUNTIFS(条件付き不可!$E:$E,$D3305,条件付き不可!$C:$C,条件付き不可!$V$5)&gt;0,Q3305,IFERROR(VLOOKUP(D3305,条件付き不可!E:Y,21,0),0))</f>
        <v>0</v>
      </c>
    </row>
    <row r="3306" spans="1:22">
      <c r="A3306" s="53" t="str">
        <f t="shared" si="649"/>
        <v>082060</v>
      </c>
      <c r="B3306" s="53">
        <v>45</v>
      </c>
      <c r="C3306">
        <v>3305</v>
      </c>
      <c r="D3306">
        <v>82060</v>
      </c>
      <c r="E3306" t="s">
        <v>3052</v>
      </c>
      <c r="F3306" t="s">
        <v>2437</v>
      </c>
      <c r="G3306" t="str">
        <f>VLOOKUP(A3306,GIS!A:B,2,0)</f>
        <v>島公園A</v>
      </c>
      <c r="H3306" t="s">
        <v>1932</v>
      </c>
      <c r="I3306" t="s">
        <v>2633</v>
      </c>
      <c r="J3306" s="66">
        <v>400</v>
      </c>
      <c r="K3306" s="66">
        <v>400</v>
      </c>
      <c r="L3306" s="66">
        <v>400</v>
      </c>
      <c r="M3306" s="66">
        <v>400</v>
      </c>
      <c r="N3306" s="66">
        <f>VLOOKUP(A3306,GIS!A:C,3,0)</f>
        <v>400</v>
      </c>
      <c r="O3306" s="66" t="str">
        <f t="shared" si="646"/>
        <v/>
      </c>
      <c r="P3306" s="66" t="str">
        <f t="shared" si="638"/>
        <v/>
      </c>
      <c r="Q3306" s="66">
        <f t="shared" si="647"/>
        <v>400</v>
      </c>
      <c r="R3306" s="66">
        <f t="shared" si="648"/>
        <v>400</v>
      </c>
      <c r="S3306" s="66">
        <f>Q3306-U3306-SUMIFS(条件付き不可!X:X,条件付き不可!E:E,D3306)</f>
        <v>400</v>
      </c>
      <c r="T3306" s="66">
        <f t="shared" si="639"/>
        <v>400</v>
      </c>
      <c r="U3306" s="66">
        <f>IF(COUNTIFS(条件付き不可!$E:$E,$D3306,条件付き不可!$C:$C,条件付き不可!$V$3)&gt;0,Q3306,SUMIFS(条件付き不可!$L:$L,条件付き不可!$E:$E,$D3306,条件付き不可!$C:$C,U$1))</f>
        <v>0</v>
      </c>
      <c r="V3306" s="66">
        <f>IF(COUNTIFS(条件付き不可!$E:$E,$D3306,条件付き不可!$C:$C,条件付き不可!$V$5)&gt;0,Q3306,IFERROR(VLOOKUP(D3306,条件付き不可!E:Y,21,0),0))</f>
        <v>0</v>
      </c>
    </row>
    <row r="3307" spans="1:22">
      <c r="A3307" s="53" t="str">
        <f t="shared" si="649"/>
        <v>082069</v>
      </c>
      <c r="B3307" s="53">
        <v>45</v>
      </c>
      <c r="C3307">
        <v>3306</v>
      </c>
      <c r="D3307">
        <v>82069</v>
      </c>
      <c r="E3307" t="s">
        <v>3052</v>
      </c>
      <c r="F3307" t="s">
        <v>2437</v>
      </c>
      <c r="G3307" t="str">
        <f>VLOOKUP(A3307,GIS!A:B,2,0)</f>
        <v>島公園B</v>
      </c>
      <c r="H3307" t="s">
        <v>1932</v>
      </c>
      <c r="I3307" t="s">
        <v>2633</v>
      </c>
      <c r="J3307" s="66">
        <v>460</v>
      </c>
      <c r="K3307" s="66">
        <v>460</v>
      </c>
      <c r="L3307" s="66">
        <v>460</v>
      </c>
      <c r="M3307" s="66">
        <v>460</v>
      </c>
      <c r="N3307" s="66">
        <f>VLOOKUP(A3307,GIS!A:C,3,0)</f>
        <v>460</v>
      </c>
      <c r="O3307" s="66" t="str">
        <f t="shared" si="646"/>
        <v/>
      </c>
      <c r="P3307" s="66" t="str">
        <f t="shared" si="638"/>
        <v/>
      </c>
      <c r="Q3307" s="66">
        <f t="shared" si="647"/>
        <v>460</v>
      </c>
      <c r="R3307" s="66">
        <f t="shared" si="648"/>
        <v>460</v>
      </c>
      <c r="S3307" s="66">
        <f>Q3307-U3307-SUMIFS(条件付き不可!X:X,条件付き不可!E:E,D3307)</f>
        <v>460</v>
      </c>
      <c r="T3307" s="66">
        <f t="shared" si="639"/>
        <v>460</v>
      </c>
      <c r="U3307" s="66">
        <f>IF(COUNTIFS(条件付き不可!$E:$E,$D3307,条件付き不可!$C:$C,条件付き不可!$V$3)&gt;0,Q3307,SUMIFS(条件付き不可!$L:$L,条件付き不可!$E:$E,$D3307,条件付き不可!$C:$C,U$1))</f>
        <v>0</v>
      </c>
      <c r="V3307" s="66">
        <f>IF(COUNTIFS(条件付き不可!$E:$E,$D3307,条件付き不可!$C:$C,条件付き不可!$V$5)&gt;0,Q3307,IFERROR(VLOOKUP(D3307,条件付き不可!E:Y,21,0),0))</f>
        <v>0</v>
      </c>
    </row>
    <row r="3308" spans="1:22">
      <c r="A3308" s="53" t="str">
        <f t="shared" si="649"/>
        <v>082074</v>
      </c>
      <c r="B3308" s="53">
        <v>45</v>
      </c>
      <c r="C3308">
        <v>3307</v>
      </c>
      <c r="D3308">
        <v>82074</v>
      </c>
      <c r="E3308" t="s">
        <v>3052</v>
      </c>
      <c r="F3308" t="s">
        <v>2437</v>
      </c>
      <c r="G3308" t="str">
        <f>VLOOKUP(A3308,GIS!A:B,2,0)</f>
        <v>みずき1</v>
      </c>
      <c r="H3308" t="s">
        <v>1932</v>
      </c>
      <c r="I3308" t="s">
        <v>2633</v>
      </c>
      <c r="J3308" s="66">
        <v>375</v>
      </c>
      <c r="K3308" s="66">
        <v>375</v>
      </c>
      <c r="L3308" s="66">
        <v>375</v>
      </c>
      <c r="M3308" s="66">
        <v>375</v>
      </c>
      <c r="N3308" s="66">
        <f>VLOOKUP(A3308,GIS!A:C,3,0)</f>
        <v>375</v>
      </c>
      <c r="O3308" s="66" t="str">
        <f t="shared" si="646"/>
        <v/>
      </c>
      <c r="P3308" s="66" t="str">
        <f t="shared" si="638"/>
        <v/>
      </c>
      <c r="Q3308" s="66">
        <f t="shared" si="647"/>
        <v>375</v>
      </c>
      <c r="R3308" s="66">
        <f t="shared" si="648"/>
        <v>375</v>
      </c>
      <c r="S3308" s="66">
        <f>Q3308-U3308-SUMIFS(条件付き不可!X:X,条件付き不可!E:E,D3308)</f>
        <v>375</v>
      </c>
      <c r="T3308" s="66">
        <f t="shared" si="639"/>
        <v>375</v>
      </c>
      <c r="U3308" s="66">
        <f>IF(COUNTIFS(条件付き不可!$E:$E,$D3308,条件付き不可!$C:$C,条件付き不可!$V$3)&gt;0,Q3308,SUMIFS(条件付き不可!$L:$L,条件付き不可!$E:$E,$D3308,条件付き不可!$C:$C,U$1))</f>
        <v>0</v>
      </c>
      <c r="V3308" s="66">
        <f>IF(COUNTIFS(条件付き不可!$E:$E,$D3308,条件付き不可!$C:$C,条件付き不可!$V$5)&gt;0,Q3308,IFERROR(VLOOKUP(D3308,条件付き不可!E:Y,21,0),0))</f>
        <v>0</v>
      </c>
    </row>
    <row r="3309" spans="1:22">
      <c r="A3309" s="53" t="str">
        <f t="shared" si="649"/>
        <v>082075</v>
      </c>
      <c r="B3309" s="53">
        <v>45</v>
      </c>
      <c r="C3309">
        <v>3308</v>
      </c>
      <c r="D3309">
        <v>82075</v>
      </c>
      <c r="E3309" t="s">
        <v>3052</v>
      </c>
      <c r="F3309" t="s">
        <v>2437</v>
      </c>
      <c r="G3309" t="str">
        <f>VLOOKUP(A3309,GIS!A:B,2,0)</f>
        <v>みずき2・3</v>
      </c>
      <c r="H3309" t="s">
        <v>1932</v>
      </c>
      <c r="I3309" t="s">
        <v>2633</v>
      </c>
      <c r="J3309" s="66">
        <v>520</v>
      </c>
      <c r="K3309" s="66">
        <v>520</v>
      </c>
      <c r="L3309" s="66">
        <v>520</v>
      </c>
      <c r="M3309" s="66">
        <v>520</v>
      </c>
      <c r="N3309" s="66">
        <f>VLOOKUP(A3309,GIS!A:C,3,0)</f>
        <v>520</v>
      </c>
      <c r="O3309" s="66" t="str">
        <f t="shared" si="646"/>
        <v/>
      </c>
      <c r="P3309" s="66" t="str">
        <f t="shared" si="638"/>
        <v/>
      </c>
      <c r="Q3309" s="66">
        <f t="shared" si="647"/>
        <v>520</v>
      </c>
      <c r="R3309" s="66">
        <f t="shared" si="648"/>
        <v>520</v>
      </c>
      <c r="S3309" s="66">
        <f>Q3309-U3309-SUMIFS(条件付き不可!X:X,条件付き不可!E:E,D3309)</f>
        <v>520</v>
      </c>
      <c r="T3309" s="66">
        <f t="shared" si="639"/>
        <v>520</v>
      </c>
      <c r="U3309" s="66">
        <f>IF(COUNTIFS(条件付き不可!$E:$E,$D3309,条件付き不可!$C:$C,条件付き不可!$V$3)&gt;0,Q3309,SUMIFS(条件付き不可!$L:$L,条件付き不可!$E:$E,$D3309,条件付き不可!$C:$C,U$1))</f>
        <v>0</v>
      </c>
      <c r="V3309" s="66">
        <f>IF(COUNTIFS(条件付き不可!$E:$E,$D3309,条件付き不可!$C:$C,条件付き不可!$V$5)&gt;0,Q3309,IFERROR(VLOOKUP(D3309,条件付き不可!E:Y,21,0),0))</f>
        <v>0</v>
      </c>
    </row>
    <row r="3310" spans="1:22">
      <c r="A3310" s="53" t="str">
        <f t="shared" si="649"/>
        <v>082061</v>
      </c>
      <c r="B3310" s="53">
        <v>45</v>
      </c>
      <c r="C3310">
        <v>3309</v>
      </c>
      <c r="D3310">
        <v>82061</v>
      </c>
      <c r="E3310" t="s">
        <v>3052</v>
      </c>
      <c r="F3310" t="s">
        <v>2452</v>
      </c>
      <c r="G3310" t="str">
        <f>VLOOKUP(A3310,GIS!A:B,2,0)</f>
        <v>運河出張所</v>
      </c>
      <c r="H3310" t="s">
        <v>1932</v>
      </c>
      <c r="I3310" t="s">
        <v>7576</v>
      </c>
      <c r="J3310" s="66">
        <v>515</v>
      </c>
      <c r="K3310" s="66">
        <v>515</v>
      </c>
      <c r="L3310" s="66">
        <v>515</v>
      </c>
      <c r="M3310" s="66">
        <v>515</v>
      </c>
      <c r="N3310" s="66">
        <f>VLOOKUP(A3310,GIS!A:C,3,0)</f>
        <v>515</v>
      </c>
      <c r="O3310" s="66" t="str">
        <f t="shared" si="646"/>
        <v/>
      </c>
      <c r="P3310" s="66" t="str">
        <f t="shared" si="638"/>
        <v/>
      </c>
      <c r="Q3310" s="66">
        <f t="shared" si="647"/>
        <v>515</v>
      </c>
      <c r="R3310" s="66">
        <f t="shared" si="648"/>
        <v>515</v>
      </c>
      <c r="S3310" s="66">
        <f>Q3310-U3310-SUMIFS(条件付き不可!X:X,条件付き不可!E:E,D3310)</f>
        <v>515</v>
      </c>
      <c r="T3310" s="66">
        <f t="shared" si="639"/>
        <v>515</v>
      </c>
      <c r="U3310" s="66">
        <f>IF(COUNTIFS(条件付き不可!$E:$E,$D3310,条件付き不可!$C:$C,条件付き不可!$V$3)&gt;0,Q3310,SUMIFS(条件付き不可!$L:$L,条件付き不可!$E:$E,$D3310,条件付き不可!$C:$C,U$1))</f>
        <v>0</v>
      </c>
      <c r="V3310" s="66">
        <f>IF(COUNTIFS(条件付き不可!$E:$E,$D3310,条件付き不可!$C:$C,条件付き不可!$V$5)&gt;0,Q3310,IFERROR(VLOOKUP(D3310,条件付き不可!E:Y,21,0),0))</f>
        <v>0</v>
      </c>
    </row>
    <row r="3311" spans="1:22">
      <c r="A3311" s="53" t="str">
        <f t="shared" si="649"/>
        <v>082062</v>
      </c>
      <c r="B3311" s="53">
        <v>45</v>
      </c>
      <c r="C3311">
        <v>3310</v>
      </c>
      <c r="D3311">
        <v>82062</v>
      </c>
      <c r="E3311" t="s">
        <v>3052</v>
      </c>
      <c r="F3311" t="s">
        <v>2454</v>
      </c>
      <c r="G3311" t="str">
        <f>VLOOKUP(A3311,GIS!A:B,2,0)</f>
        <v>長割公園</v>
      </c>
      <c r="H3311" t="s">
        <v>1932</v>
      </c>
      <c r="I3311" t="s">
        <v>2633</v>
      </c>
      <c r="J3311" s="66">
        <v>465</v>
      </c>
      <c r="K3311" s="66">
        <v>465</v>
      </c>
      <c r="L3311" s="66">
        <v>465</v>
      </c>
      <c r="M3311" s="66">
        <v>465</v>
      </c>
      <c r="N3311" s="66">
        <f>VLOOKUP(A3311,GIS!A:C,3,0)</f>
        <v>465</v>
      </c>
      <c r="O3311" s="66" t="str">
        <f t="shared" si="646"/>
        <v/>
      </c>
      <c r="P3311" s="66" t="str">
        <f t="shared" si="638"/>
        <v/>
      </c>
      <c r="Q3311" s="66">
        <f t="shared" si="647"/>
        <v>465</v>
      </c>
      <c r="R3311" s="66">
        <f t="shared" si="648"/>
        <v>465</v>
      </c>
      <c r="S3311" s="66">
        <f>Q3311-U3311-SUMIFS(条件付き不可!X:X,条件付き不可!E:E,D3311)</f>
        <v>465</v>
      </c>
      <c r="T3311" s="66">
        <f t="shared" si="639"/>
        <v>465</v>
      </c>
      <c r="U3311" s="66">
        <f>IF(COUNTIFS(条件付き不可!$E:$E,$D3311,条件付き不可!$C:$C,条件付き不可!$V$3)&gt;0,Q3311,SUMIFS(条件付き不可!$L:$L,条件付き不可!$E:$E,$D3311,条件付き不可!$C:$C,U$1))</f>
        <v>0</v>
      </c>
      <c r="V3311" s="66">
        <f>IF(COUNTIFS(条件付き不可!$E:$E,$D3311,条件付き不可!$C:$C,条件付き不可!$V$5)&gt;0,Q3311,IFERROR(VLOOKUP(D3311,条件付き不可!E:Y,21,0),0))</f>
        <v>0</v>
      </c>
    </row>
    <row r="3312" spans="1:22">
      <c r="A3312" s="53" t="str">
        <f t="shared" si="649"/>
        <v>082063</v>
      </c>
      <c r="B3312" s="53">
        <v>45</v>
      </c>
      <c r="C3312">
        <v>3311</v>
      </c>
      <c r="D3312">
        <v>82063</v>
      </c>
      <c r="E3312" t="s">
        <v>3052</v>
      </c>
      <c r="F3312" t="s">
        <v>2454</v>
      </c>
      <c r="G3312" t="str">
        <f>VLOOKUP(A3312,GIS!A:B,2,0)</f>
        <v>下鹿野公園</v>
      </c>
      <c r="H3312" t="s">
        <v>1932</v>
      </c>
      <c r="I3312" t="s">
        <v>2633</v>
      </c>
      <c r="J3312" s="66">
        <v>425</v>
      </c>
      <c r="K3312" s="66">
        <v>425</v>
      </c>
      <c r="L3312" s="66">
        <v>425</v>
      </c>
      <c r="M3312" s="66">
        <v>425</v>
      </c>
      <c r="N3312" s="66">
        <f>VLOOKUP(A3312,GIS!A:C,3,0)</f>
        <v>425</v>
      </c>
      <c r="O3312" s="66" t="str">
        <f t="shared" si="646"/>
        <v/>
      </c>
      <c r="P3312" s="66" t="str">
        <f t="shared" si="638"/>
        <v/>
      </c>
      <c r="Q3312" s="66">
        <f t="shared" si="647"/>
        <v>425</v>
      </c>
      <c r="R3312" s="66">
        <f t="shared" si="648"/>
        <v>425</v>
      </c>
      <c r="S3312" s="66">
        <f>Q3312-U3312-SUMIFS(条件付き不可!X:X,条件付き不可!E:E,D3312)</f>
        <v>425</v>
      </c>
      <c r="T3312" s="66">
        <f t="shared" si="639"/>
        <v>425</v>
      </c>
      <c r="U3312" s="66">
        <f>IF(COUNTIFS(条件付き不可!$E:$E,$D3312,条件付き不可!$C:$C,条件付き不可!$V$3)&gt;0,Q3312,SUMIFS(条件付き不可!$L:$L,条件付き不可!$E:$E,$D3312,条件付き不可!$C:$C,U$1))</f>
        <v>0</v>
      </c>
      <c r="V3312" s="66">
        <f>IF(COUNTIFS(条件付き不可!$E:$E,$D3312,条件付き不可!$C:$C,条件付き不可!$V$5)&gt;0,Q3312,IFERROR(VLOOKUP(D3312,条件付き不可!E:Y,21,0),0))</f>
        <v>0</v>
      </c>
    </row>
    <row r="3313" spans="1:22">
      <c r="A3313" s="53" t="str">
        <f t="shared" si="649"/>
        <v>082064</v>
      </c>
      <c r="B3313" s="53">
        <v>45</v>
      </c>
      <c r="C3313">
        <v>3312</v>
      </c>
      <c r="D3313">
        <v>82064</v>
      </c>
      <c r="E3313" t="s">
        <v>3052</v>
      </c>
      <c r="F3313" t="s">
        <v>2454</v>
      </c>
      <c r="G3313" t="str">
        <f>VLOOKUP(A3313,GIS!A:B,2,0)</f>
        <v>上灰毛第2公園</v>
      </c>
      <c r="H3313" t="s">
        <v>1932</v>
      </c>
      <c r="I3313" t="s">
        <v>2633</v>
      </c>
      <c r="J3313" s="66">
        <v>505</v>
      </c>
      <c r="K3313" s="66">
        <v>505</v>
      </c>
      <c r="L3313" s="66">
        <v>505</v>
      </c>
      <c r="M3313" s="66">
        <v>505</v>
      </c>
      <c r="N3313" s="66">
        <f>VLOOKUP(A3313,GIS!A:C,3,0)</f>
        <v>505</v>
      </c>
      <c r="O3313" s="66" t="str">
        <f t="shared" si="646"/>
        <v/>
      </c>
      <c r="P3313" s="66" t="str">
        <f t="shared" si="638"/>
        <v/>
      </c>
      <c r="Q3313" s="66">
        <f t="shared" si="647"/>
        <v>505</v>
      </c>
      <c r="R3313" s="66">
        <f t="shared" si="648"/>
        <v>505</v>
      </c>
      <c r="S3313" s="66">
        <f>Q3313-U3313-SUMIFS(条件付き不可!X:X,条件付き不可!E:E,D3313)</f>
        <v>505</v>
      </c>
      <c r="T3313" s="66">
        <f t="shared" si="639"/>
        <v>505</v>
      </c>
      <c r="U3313" s="66">
        <f>IF(COUNTIFS(条件付き不可!$E:$E,$D3313,条件付き不可!$C:$C,条件付き不可!$V$3)&gt;0,Q3313,SUMIFS(条件付き不可!$L:$L,条件付き不可!$E:$E,$D3313,条件付き不可!$C:$C,U$1))</f>
        <v>0</v>
      </c>
      <c r="V3313" s="66">
        <f>IF(COUNTIFS(条件付き不可!$E:$E,$D3313,条件付き不可!$C:$C,条件付き不可!$V$5)&gt;0,Q3313,IFERROR(VLOOKUP(D3313,条件付き不可!E:Y,21,0),0))</f>
        <v>0</v>
      </c>
    </row>
    <row r="3314" spans="1:22">
      <c r="A3314" s="53" t="str">
        <f t="shared" si="649"/>
        <v>082065</v>
      </c>
      <c r="B3314" s="53">
        <v>45</v>
      </c>
      <c r="C3314">
        <v>3313</v>
      </c>
      <c r="D3314">
        <v>82065</v>
      </c>
      <c r="E3314" t="s">
        <v>3052</v>
      </c>
      <c r="F3314" t="s">
        <v>2454</v>
      </c>
      <c r="G3314" t="str">
        <f>VLOOKUP(A3314,GIS!A:B,2,0)</f>
        <v>梅郷４号公園</v>
      </c>
      <c r="H3314" t="s">
        <v>1932</v>
      </c>
      <c r="I3314" t="s">
        <v>2633</v>
      </c>
      <c r="J3314" s="66">
        <v>465</v>
      </c>
      <c r="K3314" s="66">
        <v>465</v>
      </c>
      <c r="L3314" s="66">
        <v>465</v>
      </c>
      <c r="M3314" s="66">
        <v>465</v>
      </c>
      <c r="N3314" s="66">
        <f>VLOOKUP(A3314,GIS!A:C,3,0)</f>
        <v>465</v>
      </c>
      <c r="O3314" s="66" t="str">
        <f t="shared" si="646"/>
        <v/>
      </c>
      <c r="P3314" s="66" t="str">
        <f t="shared" si="638"/>
        <v/>
      </c>
      <c r="Q3314" s="66">
        <f t="shared" si="647"/>
        <v>465</v>
      </c>
      <c r="R3314" s="66">
        <f t="shared" si="648"/>
        <v>465</v>
      </c>
      <c r="S3314" s="66">
        <f>Q3314-U3314-SUMIFS(条件付き不可!X:X,条件付き不可!E:E,D3314)</f>
        <v>465</v>
      </c>
      <c r="T3314" s="66">
        <f t="shared" si="639"/>
        <v>465</v>
      </c>
      <c r="U3314" s="66">
        <f>IF(COUNTIFS(条件付き不可!$E:$E,$D3314,条件付き不可!$C:$C,条件付き不可!$V$3)&gt;0,Q3314,SUMIFS(条件付き不可!$L:$L,条件付き不可!$E:$E,$D3314,条件付き不可!$C:$C,U$1))</f>
        <v>0</v>
      </c>
      <c r="V3314" s="66">
        <f>IF(COUNTIFS(条件付き不可!$E:$E,$D3314,条件付き不可!$C:$C,条件付き不可!$V$5)&gt;0,Q3314,IFERROR(VLOOKUP(D3314,条件付き不可!E:Y,21,0),0))</f>
        <v>0</v>
      </c>
    </row>
    <row r="3315" spans="1:22">
      <c r="A3315" s="53" t="str">
        <f t="shared" si="649"/>
        <v>082066</v>
      </c>
      <c r="B3315" s="53">
        <v>45</v>
      </c>
      <c r="C3315">
        <v>3314</v>
      </c>
      <c r="D3315">
        <v>82066</v>
      </c>
      <c r="E3315" t="s">
        <v>3052</v>
      </c>
      <c r="F3315" t="s">
        <v>2454</v>
      </c>
      <c r="G3315" t="str">
        <f>VLOOKUP(A3315,GIS!A:B,2,0)</f>
        <v>梅郷８号公園</v>
      </c>
      <c r="H3315" t="s">
        <v>1932</v>
      </c>
      <c r="I3315" t="s">
        <v>2633</v>
      </c>
      <c r="J3315" s="66">
        <v>515</v>
      </c>
      <c r="K3315" s="66">
        <v>515</v>
      </c>
      <c r="L3315" s="66">
        <v>515</v>
      </c>
      <c r="M3315" s="66">
        <v>515</v>
      </c>
      <c r="N3315" s="66">
        <f>VLOOKUP(A3315,GIS!A:C,3,0)</f>
        <v>515</v>
      </c>
      <c r="O3315" s="66" t="str">
        <f t="shared" si="646"/>
        <v/>
      </c>
      <c r="P3315" s="66" t="str">
        <f t="shared" si="638"/>
        <v/>
      </c>
      <c r="Q3315" s="66">
        <f t="shared" si="647"/>
        <v>515</v>
      </c>
      <c r="R3315" s="66">
        <f t="shared" si="648"/>
        <v>515</v>
      </c>
      <c r="S3315" s="66">
        <f>Q3315-U3315-SUMIFS(条件付き不可!X:X,条件付き不可!E:E,D3315)</f>
        <v>515</v>
      </c>
      <c r="T3315" s="66">
        <f t="shared" si="639"/>
        <v>515</v>
      </c>
      <c r="U3315" s="66">
        <f>IF(COUNTIFS(条件付き不可!$E:$E,$D3315,条件付き不可!$C:$C,条件付き不可!$V$3)&gt;0,Q3315,SUMIFS(条件付き不可!$L:$L,条件付き不可!$E:$E,$D3315,条件付き不可!$C:$C,U$1))</f>
        <v>0</v>
      </c>
      <c r="V3315" s="66">
        <f>IF(COUNTIFS(条件付き不可!$E:$E,$D3315,条件付き不可!$C:$C,条件付き不可!$V$5)&gt;0,Q3315,IFERROR(VLOOKUP(D3315,条件付き不可!E:Y,21,0),0))</f>
        <v>0</v>
      </c>
    </row>
    <row r="3316" spans="1:22">
      <c r="A3316" s="53" t="str">
        <f>TEXT(D3316,"000000")</f>
        <v>200001</v>
      </c>
      <c r="B3316" s="53">
        <v>113</v>
      </c>
      <c r="C3316">
        <v>3315</v>
      </c>
      <c r="D3316">
        <v>200001</v>
      </c>
      <c r="E3316" t="s">
        <v>3053</v>
      </c>
      <c r="F3316" t="s">
        <v>2460</v>
      </c>
      <c r="G3316" t="str">
        <f>VLOOKUP(A3316,GIS!A:B,2,0)</f>
        <v>みずき野1</v>
      </c>
      <c r="H3316" t="s">
        <v>1932</v>
      </c>
      <c r="I3316" t="s">
        <v>2634</v>
      </c>
      <c r="J3316" s="66">
        <v>315</v>
      </c>
      <c r="K3316" s="66">
        <v>315</v>
      </c>
      <c r="L3316" s="66">
        <v>315</v>
      </c>
      <c r="M3316" s="66">
        <v>315</v>
      </c>
      <c r="N3316" s="66">
        <f>VLOOKUP(A3316,GIS!A:C,3,0)</f>
        <v>315</v>
      </c>
      <c r="O3316" s="66" t="str">
        <f t="shared" si="646"/>
        <v/>
      </c>
      <c r="P3316" s="66" t="str">
        <f t="shared" si="638"/>
        <v/>
      </c>
      <c r="Q3316" s="66">
        <f t="shared" si="647"/>
        <v>315</v>
      </c>
      <c r="R3316" s="66">
        <f t="shared" si="648"/>
        <v>315</v>
      </c>
      <c r="S3316" s="66">
        <f>Q3316-U3316-SUMIFS(条件付き不可!X:X,条件付き不可!E:E,D3316)</f>
        <v>315</v>
      </c>
      <c r="T3316" s="66">
        <f t="shared" si="639"/>
        <v>315</v>
      </c>
      <c r="U3316" s="66">
        <f>IF(COUNTIFS(条件付き不可!$E:$E,$D3316,条件付き不可!$C:$C,条件付き不可!$V$3)&gt;0,Q3316,SUMIFS(条件付き不可!$L:$L,条件付き不可!$E:$E,$D3316,条件付き不可!$C:$C,U$1))</f>
        <v>0</v>
      </c>
      <c r="V3316" s="66">
        <f>IF(COUNTIFS(条件付き不可!$E:$E,$D3316,条件付き不可!$C:$C,条件付き不可!$V$5)&gt;0,Q3316,IFERROR(VLOOKUP(D3316,条件付き不可!E:Y,21,0),0))</f>
        <v>0</v>
      </c>
    </row>
    <row r="3317" spans="1:22">
      <c r="A3317" s="53" t="str">
        <f t="shared" si="649"/>
        <v>200002</v>
      </c>
      <c r="B3317" s="53">
        <v>113</v>
      </c>
      <c r="C3317">
        <v>3316</v>
      </c>
      <c r="D3317">
        <v>200002</v>
      </c>
      <c r="E3317" t="s">
        <v>3053</v>
      </c>
      <c r="F3317" t="s">
        <v>2460</v>
      </c>
      <c r="G3317" t="str">
        <f>VLOOKUP(A3317,GIS!A:B,2,0)</f>
        <v>みずき野2</v>
      </c>
      <c r="H3317" t="s">
        <v>1932</v>
      </c>
      <c r="I3317" t="s">
        <v>2634</v>
      </c>
      <c r="J3317" s="66">
        <v>170</v>
      </c>
      <c r="K3317" s="66">
        <v>170</v>
      </c>
      <c r="L3317" s="66">
        <v>170</v>
      </c>
      <c r="M3317" s="66">
        <v>170</v>
      </c>
      <c r="N3317" s="66">
        <f>VLOOKUP(A3317,GIS!A:C,3,0)</f>
        <v>170</v>
      </c>
      <c r="O3317" s="66" t="str">
        <f t="shared" si="646"/>
        <v/>
      </c>
      <c r="P3317" s="66" t="str">
        <f t="shared" si="638"/>
        <v/>
      </c>
      <c r="Q3317" s="66">
        <f t="shared" si="647"/>
        <v>170</v>
      </c>
      <c r="R3317" s="66">
        <f t="shared" si="648"/>
        <v>170</v>
      </c>
      <c r="S3317" s="66">
        <f>Q3317-U3317-SUMIFS(条件付き不可!X:X,条件付き不可!E:E,D3317)</f>
        <v>170</v>
      </c>
      <c r="T3317" s="66">
        <f t="shared" si="639"/>
        <v>170</v>
      </c>
      <c r="U3317" s="66">
        <f>IF(COUNTIFS(条件付き不可!$E:$E,$D3317,条件付き不可!$C:$C,条件付き不可!$V$3)&gt;0,Q3317,SUMIFS(条件付き不可!$L:$L,条件付き不可!$E:$E,$D3317,条件付き不可!$C:$C,U$1))</f>
        <v>0</v>
      </c>
      <c r="V3317" s="66">
        <f>IF(COUNTIFS(条件付き不可!$E:$E,$D3317,条件付き不可!$C:$C,条件付き不可!$V$5)&gt;0,Q3317,IFERROR(VLOOKUP(D3317,条件付き不可!E:Y,21,0),0))</f>
        <v>0</v>
      </c>
    </row>
    <row r="3318" spans="1:22">
      <c r="A3318" s="53" t="str">
        <f t="shared" si="649"/>
        <v>200003</v>
      </c>
      <c r="B3318" s="53">
        <v>113</v>
      </c>
      <c r="C3318">
        <v>3317</v>
      </c>
      <c r="D3318">
        <v>200003</v>
      </c>
      <c r="E3318" t="s">
        <v>3053</v>
      </c>
      <c r="F3318" t="s">
        <v>2460</v>
      </c>
      <c r="G3318" t="str">
        <f>VLOOKUP(A3318,GIS!A:B,2,0)</f>
        <v>みずき野3</v>
      </c>
      <c r="H3318" t="s">
        <v>1932</v>
      </c>
      <c r="I3318" t="s">
        <v>2634</v>
      </c>
      <c r="J3318" s="66">
        <v>200</v>
      </c>
      <c r="K3318" s="66">
        <v>200</v>
      </c>
      <c r="L3318" s="66">
        <v>200</v>
      </c>
      <c r="M3318" s="66">
        <v>200</v>
      </c>
      <c r="N3318" s="66">
        <f>VLOOKUP(A3318,GIS!A:C,3,0)</f>
        <v>200</v>
      </c>
      <c r="O3318" s="66" t="str">
        <f t="shared" si="646"/>
        <v/>
      </c>
      <c r="P3318" s="66" t="str">
        <f t="shared" si="638"/>
        <v/>
      </c>
      <c r="Q3318" s="66">
        <f t="shared" si="647"/>
        <v>200</v>
      </c>
      <c r="R3318" s="66">
        <f t="shared" si="648"/>
        <v>200</v>
      </c>
      <c r="S3318" s="66">
        <f>Q3318-U3318-SUMIFS(条件付き不可!X:X,条件付き不可!E:E,D3318)</f>
        <v>200</v>
      </c>
      <c r="T3318" s="66">
        <f t="shared" si="639"/>
        <v>200</v>
      </c>
      <c r="U3318" s="66">
        <f>IF(COUNTIFS(条件付き不可!$E:$E,$D3318,条件付き不可!$C:$C,条件付き不可!$V$3)&gt;0,Q3318,SUMIFS(条件付き不可!$L:$L,条件付き不可!$E:$E,$D3318,条件付き不可!$C:$C,U$1))</f>
        <v>0</v>
      </c>
      <c r="V3318" s="66">
        <f>IF(COUNTIFS(条件付き不可!$E:$E,$D3318,条件付き不可!$C:$C,条件付き不可!$V$5)&gt;0,Q3318,IFERROR(VLOOKUP(D3318,条件付き不可!E:Y,21,0),0))</f>
        <v>0</v>
      </c>
    </row>
    <row r="3319" spans="1:22">
      <c r="A3319" s="53" t="str">
        <f t="shared" si="649"/>
        <v>200004</v>
      </c>
      <c r="B3319" s="53">
        <v>113</v>
      </c>
      <c r="C3319">
        <v>3318</v>
      </c>
      <c r="D3319">
        <v>200004</v>
      </c>
      <c r="E3319" t="s">
        <v>3053</v>
      </c>
      <c r="F3319" t="s">
        <v>2460</v>
      </c>
      <c r="G3319" t="str">
        <f>VLOOKUP(A3319,GIS!A:B,2,0)</f>
        <v>みずき野4・5</v>
      </c>
      <c r="H3319" t="s">
        <v>1932</v>
      </c>
      <c r="I3319" t="s">
        <v>2634</v>
      </c>
      <c r="J3319" s="66">
        <v>345</v>
      </c>
      <c r="K3319" s="66">
        <v>345</v>
      </c>
      <c r="L3319" s="66">
        <v>345</v>
      </c>
      <c r="M3319" s="66">
        <v>345</v>
      </c>
      <c r="N3319" s="66">
        <f>VLOOKUP(A3319,GIS!A:C,3,0)</f>
        <v>345</v>
      </c>
      <c r="O3319" s="66" t="str">
        <f t="shared" si="646"/>
        <v/>
      </c>
      <c r="P3319" s="66" t="str">
        <f t="shared" si="638"/>
        <v/>
      </c>
      <c r="Q3319" s="66">
        <f t="shared" si="647"/>
        <v>345</v>
      </c>
      <c r="R3319" s="66">
        <f t="shared" si="648"/>
        <v>345</v>
      </c>
      <c r="S3319" s="66">
        <f>Q3319-U3319-SUMIFS(条件付き不可!X:X,条件付き不可!E:E,D3319)</f>
        <v>345</v>
      </c>
      <c r="T3319" s="66">
        <f t="shared" si="639"/>
        <v>345</v>
      </c>
      <c r="U3319" s="66">
        <f>IF(COUNTIFS(条件付き不可!$E:$E,$D3319,条件付き不可!$C:$C,条件付き不可!$V$3)&gt;0,Q3319,SUMIFS(条件付き不可!$L:$L,条件付き不可!$E:$E,$D3319,条件付き不可!$C:$C,U$1))</f>
        <v>0</v>
      </c>
      <c r="V3319" s="66">
        <f>IF(COUNTIFS(条件付き不可!$E:$E,$D3319,条件付き不可!$C:$C,条件付き不可!$V$5)&gt;0,Q3319,IFERROR(VLOOKUP(D3319,条件付き不可!E:Y,21,0),0))</f>
        <v>0</v>
      </c>
    </row>
    <row r="3320" spans="1:22">
      <c r="A3320" s="53" t="str">
        <f t="shared" si="649"/>
        <v>200005</v>
      </c>
      <c r="B3320" s="53">
        <v>113</v>
      </c>
      <c r="C3320">
        <v>3319</v>
      </c>
      <c r="D3320">
        <v>200005</v>
      </c>
      <c r="E3320" t="s">
        <v>3053</v>
      </c>
      <c r="F3320" t="s">
        <v>2460</v>
      </c>
      <c r="G3320" t="str">
        <f>VLOOKUP(A3320,GIS!A:B,2,0)</f>
        <v>みずき野6</v>
      </c>
      <c r="H3320" t="s">
        <v>1932</v>
      </c>
      <c r="I3320" t="s">
        <v>2634</v>
      </c>
      <c r="J3320" s="66">
        <v>390</v>
      </c>
      <c r="K3320" s="66">
        <v>390</v>
      </c>
      <c r="L3320" s="66">
        <v>390</v>
      </c>
      <c r="M3320" s="66">
        <v>390</v>
      </c>
      <c r="N3320" s="66">
        <f>VLOOKUP(A3320,GIS!A:C,3,0)</f>
        <v>390</v>
      </c>
      <c r="O3320" s="66" t="str">
        <f t="shared" si="646"/>
        <v/>
      </c>
      <c r="P3320" s="66" t="str">
        <f t="shared" si="638"/>
        <v/>
      </c>
      <c r="Q3320" s="66">
        <f t="shared" si="647"/>
        <v>390</v>
      </c>
      <c r="R3320" s="66">
        <f t="shared" si="648"/>
        <v>390</v>
      </c>
      <c r="S3320" s="66">
        <f>Q3320-U3320-SUMIFS(条件付き不可!X:X,条件付き不可!E:E,D3320)</f>
        <v>390</v>
      </c>
      <c r="T3320" s="66">
        <f t="shared" si="639"/>
        <v>390</v>
      </c>
      <c r="U3320" s="66">
        <f>IF(COUNTIFS(条件付き不可!$E:$E,$D3320,条件付き不可!$C:$C,条件付き不可!$V$3)&gt;0,Q3320,SUMIFS(条件付き不可!$L:$L,条件付き不可!$E:$E,$D3320,条件付き不可!$C:$C,U$1))</f>
        <v>0</v>
      </c>
      <c r="V3320" s="66">
        <f>IF(COUNTIFS(条件付き不可!$E:$E,$D3320,条件付き不可!$C:$C,条件付き不可!$V$5)&gt;0,Q3320,IFERROR(VLOOKUP(D3320,条件付き不可!E:Y,21,0),0))</f>
        <v>0</v>
      </c>
    </row>
    <row r="3321" spans="1:22">
      <c r="A3321" s="53" t="str">
        <f t="shared" si="649"/>
        <v>200006</v>
      </c>
      <c r="B3321" s="53">
        <v>113</v>
      </c>
      <c r="C3321">
        <v>3320</v>
      </c>
      <c r="D3321">
        <v>200006</v>
      </c>
      <c r="E3321" t="s">
        <v>3053</v>
      </c>
      <c r="F3321" t="s">
        <v>2460</v>
      </c>
      <c r="G3321" t="str">
        <f>VLOOKUP(A3321,GIS!A:B,2,0)</f>
        <v>みずき野7</v>
      </c>
      <c r="H3321" t="s">
        <v>1932</v>
      </c>
      <c r="I3321" t="s">
        <v>2634</v>
      </c>
      <c r="J3321" s="66">
        <v>280</v>
      </c>
      <c r="K3321" s="66">
        <v>280</v>
      </c>
      <c r="L3321" s="66">
        <v>280</v>
      </c>
      <c r="M3321" s="66">
        <v>280</v>
      </c>
      <c r="N3321" s="66">
        <f>VLOOKUP(A3321,GIS!A:C,3,0)</f>
        <v>280</v>
      </c>
      <c r="O3321" s="66" t="str">
        <f t="shared" si="646"/>
        <v/>
      </c>
      <c r="P3321" s="66" t="str">
        <f t="shared" si="638"/>
        <v/>
      </c>
      <c r="Q3321" s="66">
        <f t="shared" si="647"/>
        <v>280</v>
      </c>
      <c r="R3321" s="66">
        <f t="shared" si="648"/>
        <v>280</v>
      </c>
      <c r="S3321" s="66">
        <f>Q3321-U3321-SUMIFS(条件付き不可!X:X,条件付き不可!E:E,D3321)</f>
        <v>280</v>
      </c>
      <c r="T3321" s="66">
        <f t="shared" si="639"/>
        <v>280</v>
      </c>
      <c r="U3321" s="66">
        <f>IF(COUNTIFS(条件付き不可!$E:$E,$D3321,条件付き不可!$C:$C,条件付き不可!$V$3)&gt;0,Q3321,SUMIFS(条件付き不可!$L:$L,条件付き不可!$E:$E,$D3321,条件付き不可!$C:$C,U$1))</f>
        <v>0</v>
      </c>
      <c r="V3321" s="66">
        <f>IF(COUNTIFS(条件付き不可!$E:$E,$D3321,条件付き不可!$C:$C,条件付き不可!$V$5)&gt;0,Q3321,IFERROR(VLOOKUP(D3321,条件付き不可!E:Y,21,0),0))</f>
        <v>0</v>
      </c>
    </row>
    <row r="3322" spans="1:22">
      <c r="A3322" s="53" t="str">
        <f t="shared" si="649"/>
        <v>200007</v>
      </c>
      <c r="B3322" s="53">
        <v>113</v>
      </c>
      <c r="C3322">
        <v>3321</v>
      </c>
      <c r="D3322">
        <v>200007</v>
      </c>
      <c r="E3322" t="s">
        <v>3053</v>
      </c>
      <c r="F3322" t="s">
        <v>2460</v>
      </c>
      <c r="G3322" t="str">
        <f>VLOOKUP(A3322,GIS!A:B,2,0)</f>
        <v>みずき野8</v>
      </c>
      <c r="H3322" t="s">
        <v>1932</v>
      </c>
      <c r="I3322" t="s">
        <v>2634</v>
      </c>
      <c r="J3322" s="66">
        <v>275</v>
      </c>
      <c r="K3322" s="66">
        <v>275</v>
      </c>
      <c r="L3322" s="66">
        <v>275</v>
      </c>
      <c r="M3322" s="66">
        <v>275</v>
      </c>
      <c r="N3322" s="66">
        <f>VLOOKUP(A3322,GIS!A:C,3,0)</f>
        <v>275</v>
      </c>
      <c r="O3322" s="66" t="str">
        <f t="shared" si="646"/>
        <v/>
      </c>
      <c r="P3322" s="66" t="str">
        <f t="shared" si="638"/>
        <v/>
      </c>
      <c r="Q3322" s="66">
        <f t="shared" si="647"/>
        <v>275</v>
      </c>
      <c r="R3322" s="66">
        <f t="shared" si="648"/>
        <v>275</v>
      </c>
      <c r="S3322" s="66">
        <f>Q3322-U3322-SUMIFS(条件付き不可!X:X,条件付き不可!E:E,D3322)</f>
        <v>275</v>
      </c>
      <c r="T3322" s="66">
        <f t="shared" si="639"/>
        <v>275</v>
      </c>
      <c r="U3322" s="66">
        <f>IF(COUNTIFS(条件付き不可!$E:$E,$D3322,条件付き不可!$C:$C,条件付き不可!$V$3)&gt;0,Q3322,SUMIFS(条件付き不可!$L:$L,条件付き不可!$E:$E,$D3322,条件付き不可!$C:$C,U$1))</f>
        <v>0</v>
      </c>
      <c r="V3322" s="66">
        <f>IF(COUNTIFS(条件付き不可!$E:$E,$D3322,条件付き不可!$C:$C,条件付き不可!$V$5)&gt;0,Q3322,IFERROR(VLOOKUP(D3322,条件付き不可!E:Y,21,0),0))</f>
        <v>0</v>
      </c>
    </row>
    <row r="3323" spans="1:22">
      <c r="A3323" s="53" t="str">
        <f t="shared" si="649"/>
        <v>200008</v>
      </c>
      <c r="B3323" s="53">
        <v>113</v>
      </c>
      <c r="C3323">
        <v>3322</v>
      </c>
      <c r="D3323">
        <v>200008</v>
      </c>
      <c r="E3323" t="s">
        <v>3053</v>
      </c>
      <c r="F3323" t="s">
        <v>2468</v>
      </c>
      <c r="G3323" t="str">
        <f>VLOOKUP(A3323,GIS!A:B,2,0)</f>
        <v>美園1・2</v>
      </c>
      <c r="H3323" t="s">
        <v>1932</v>
      </c>
      <c r="I3323" t="s">
        <v>2634</v>
      </c>
      <c r="J3323" s="66">
        <v>340</v>
      </c>
      <c r="K3323" s="66">
        <v>340</v>
      </c>
      <c r="L3323" s="66">
        <v>340</v>
      </c>
      <c r="M3323" s="66">
        <v>340</v>
      </c>
      <c r="N3323" s="66">
        <f>VLOOKUP(A3323,GIS!A:C,3,0)</f>
        <v>340</v>
      </c>
      <c r="O3323" s="66" t="str">
        <f t="shared" si="646"/>
        <v/>
      </c>
      <c r="P3323" s="66" t="str">
        <f t="shared" si="638"/>
        <v/>
      </c>
      <c r="Q3323" s="66">
        <f t="shared" si="647"/>
        <v>340</v>
      </c>
      <c r="R3323" s="66">
        <f t="shared" si="648"/>
        <v>340</v>
      </c>
      <c r="S3323" s="66">
        <f>Q3323-U3323-SUMIFS(条件付き不可!X:X,条件付き不可!E:E,D3323)</f>
        <v>340</v>
      </c>
      <c r="T3323" s="66">
        <f t="shared" si="639"/>
        <v>340</v>
      </c>
      <c r="U3323" s="66">
        <f>IF(COUNTIFS(条件付き不可!$E:$E,$D3323,条件付き不可!$C:$C,条件付き不可!$V$3)&gt;0,Q3323,SUMIFS(条件付き不可!$L:$L,条件付き不可!$E:$E,$D3323,条件付き不可!$C:$C,U$1))</f>
        <v>0</v>
      </c>
      <c r="V3323" s="66">
        <f>IF(COUNTIFS(条件付き不可!$E:$E,$D3323,条件付き不可!$C:$C,条件付き不可!$V$5)&gt;0,Q3323,IFERROR(VLOOKUP(D3323,条件付き不可!E:Y,21,0),0))</f>
        <v>0</v>
      </c>
    </row>
    <row r="3324" spans="1:22">
      <c r="A3324" s="53" t="str">
        <f t="shared" si="649"/>
        <v>200009</v>
      </c>
      <c r="B3324" s="53">
        <v>113</v>
      </c>
      <c r="C3324">
        <v>3323</v>
      </c>
      <c r="D3324">
        <v>200009</v>
      </c>
      <c r="E3324" t="s">
        <v>3053</v>
      </c>
      <c r="F3324" t="s">
        <v>2468</v>
      </c>
      <c r="G3324" t="str">
        <f>VLOOKUP(A3324,GIS!A:B,2,0)</f>
        <v>美園3・4・5</v>
      </c>
      <c r="H3324" t="s">
        <v>1932</v>
      </c>
      <c r="I3324" t="s">
        <v>2634</v>
      </c>
      <c r="J3324" s="66">
        <v>485</v>
      </c>
      <c r="K3324" s="66">
        <v>485</v>
      </c>
      <c r="L3324" s="66">
        <v>485</v>
      </c>
      <c r="M3324" s="66">
        <v>485</v>
      </c>
      <c r="N3324" s="66">
        <f>VLOOKUP(A3324,GIS!A:C,3,0)</f>
        <v>485</v>
      </c>
      <c r="O3324" s="66" t="str">
        <f t="shared" si="646"/>
        <v/>
      </c>
      <c r="P3324" s="66" t="str">
        <f t="shared" si="638"/>
        <v/>
      </c>
      <c r="Q3324" s="66">
        <f t="shared" si="647"/>
        <v>485</v>
      </c>
      <c r="R3324" s="66">
        <f t="shared" si="648"/>
        <v>485</v>
      </c>
      <c r="S3324" s="66">
        <f>Q3324-U3324-SUMIFS(条件付き不可!X:X,条件付き不可!E:E,D3324)</f>
        <v>485</v>
      </c>
      <c r="T3324" s="66">
        <f t="shared" si="639"/>
        <v>485</v>
      </c>
      <c r="U3324" s="66">
        <f>IF(COUNTIFS(条件付き不可!$E:$E,$D3324,条件付き不可!$C:$C,条件付き不可!$V$3)&gt;0,Q3324,SUMIFS(条件付き不可!$L:$L,条件付き不可!$E:$E,$D3324,条件付き不可!$C:$C,U$1))</f>
        <v>0</v>
      </c>
      <c r="V3324" s="66">
        <f>IF(COUNTIFS(条件付き不可!$E:$E,$D3324,条件付き不可!$C:$C,条件付き不可!$V$5)&gt;0,Q3324,IFERROR(VLOOKUP(D3324,条件付き不可!E:Y,21,0),0))</f>
        <v>0</v>
      </c>
    </row>
    <row r="3325" spans="1:22">
      <c r="A3325" s="53" t="str">
        <f t="shared" si="649"/>
        <v>200010</v>
      </c>
      <c r="B3325" s="53">
        <v>113</v>
      </c>
      <c r="C3325">
        <v>3324</v>
      </c>
      <c r="D3325">
        <v>200010</v>
      </c>
      <c r="E3325" t="s">
        <v>3053</v>
      </c>
      <c r="F3325" t="s">
        <v>2471</v>
      </c>
      <c r="G3325" t="str">
        <f>VLOOKUP(A3325,GIS!A:B,2,0)</f>
        <v>けやき台1</v>
      </c>
      <c r="H3325" t="s">
        <v>1932</v>
      </c>
      <c r="I3325" t="s">
        <v>2634</v>
      </c>
      <c r="J3325" s="66">
        <v>280</v>
      </c>
      <c r="K3325" s="66">
        <v>280</v>
      </c>
      <c r="L3325" s="66">
        <v>280</v>
      </c>
      <c r="M3325" s="66">
        <v>280</v>
      </c>
      <c r="N3325" s="66">
        <f>VLOOKUP(A3325,GIS!A:C,3,0)</f>
        <v>280</v>
      </c>
      <c r="O3325" s="66" t="str">
        <f t="shared" si="646"/>
        <v/>
      </c>
      <c r="P3325" s="66" t="str">
        <f t="shared" si="638"/>
        <v/>
      </c>
      <c r="Q3325" s="66">
        <f t="shared" si="647"/>
        <v>280</v>
      </c>
      <c r="R3325" s="66">
        <f t="shared" si="648"/>
        <v>280</v>
      </c>
      <c r="S3325" s="66">
        <f>Q3325-U3325-SUMIFS(条件付き不可!X:X,条件付き不可!E:E,D3325)</f>
        <v>280</v>
      </c>
      <c r="T3325" s="66">
        <f t="shared" si="639"/>
        <v>280</v>
      </c>
      <c r="U3325" s="66">
        <f>IF(COUNTIFS(条件付き不可!$E:$E,$D3325,条件付き不可!$C:$C,条件付き不可!$V$3)&gt;0,Q3325,SUMIFS(条件付き不可!$L:$L,条件付き不可!$E:$E,$D3325,条件付き不可!$C:$C,U$1))</f>
        <v>0</v>
      </c>
      <c r="V3325" s="66">
        <f>IF(COUNTIFS(条件付き不可!$E:$E,$D3325,条件付き不可!$C:$C,条件付き不可!$V$5)&gt;0,Q3325,IFERROR(VLOOKUP(D3325,条件付き不可!E:Y,21,0),0))</f>
        <v>0</v>
      </c>
    </row>
    <row r="3326" spans="1:22">
      <c r="A3326" s="53" t="str">
        <f t="shared" si="649"/>
        <v>200011</v>
      </c>
      <c r="B3326" s="53">
        <v>113</v>
      </c>
      <c r="C3326">
        <v>3325</v>
      </c>
      <c r="D3326">
        <v>200011</v>
      </c>
      <c r="E3326" t="s">
        <v>3053</v>
      </c>
      <c r="F3326" t="s">
        <v>2471</v>
      </c>
      <c r="G3326" t="str">
        <f>VLOOKUP(A3326,GIS!A:B,2,0)</f>
        <v>けやき台2</v>
      </c>
      <c r="H3326" t="s">
        <v>1932</v>
      </c>
      <c r="I3326" t="s">
        <v>2634</v>
      </c>
      <c r="J3326" s="66">
        <v>255</v>
      </c>
      <c r="K3326" s="66">
        <v>255</v>
      </c>
      <c r="L3326" s="66">
        <v>255</v>
      </c>
      <c r="M3326" s="66">
        <v>255</v>
      </c>
      <c r="N3326" s="66">
        <f>VLOOKUP(A3326,GIS!A:C,3,0)</f>
        <v>255</v>
      </c>
      <c r="O3326" s="66" t="str">
        <f t="shared" si="646"/>
        <v/>
      </c>
      <c r="P3326" s="66" t="str">
        <f t="shared" si="638"/>
        <v/>
      </c>
      <c r="Q3326" s="66">
        <f t="shared" si="647"/>
        <v>255</v>
      </c>
      <c r="R3326" s="66">
        <f t="shared" si="648"/>
        <v>255</v>
      </c>
      <c r="S3326" s="66">
        <f>Q3326-U3326-SUMIFS(条件付き不可!X:X,条件付き不可!E:E,D3326)</f>
        <v>255</v>
      </c>
      <c r="T3326" s="66">
        <f t="shared" si="639"/>
        <v>255</v>
      </c>
      <c r="U3326" s="66">
        <f>IF(COUNTIFS(条件付き不可!$E:$E,$D3326,条件付き不可!$C:$C,条件付き不可!$V$3)&gt;0,Q3326,SUMIFS(条件付き不可!$L:$L,条件付き不可!$E:$E,$D3326,条件付き不可!$C:$C,U$1))</f>
        <v>0</v>
      </c>
      <c r="V3326" s="66">
        <f>IF(COUNTIFS(条件付き不可!$E:$E,$D3326,条件付き不可!$C:$C,条件付き不可!$V$5)&gt;0,Q3326,IFERROR(VLOOKUP(D3326,条件付き不可!E:Y,21,0),0))</f>
        <v>0</v>
      </c>
    </row>
    <row r="3327" spans="1:22">
      <c r="A3327" s="53" t="str">
        <f t="shared" si="649"/>
        <v>200012</v>
      </c>
      <c r="B3327" s="53">
        <v>113</v>
      </c>
      <c r="C3327">
        <v>3326</v>
      </c>
      <c r="D3327">
        <v>200012</v>
      </c>
      <c r="E3327" t="s">
        <v>3053</v>
      </c>
      <c r="F3327" t="s">
        <v>2471</v>
      </c>
      <c r="G3327" t="str">
        <f>VLOOKUP(A3327,GIS!A:B,2,0)</f>
        <v>けやき台2・3</v>
      </c>
      <c r="H3327" t="s">
        <v>1932</v>
      </c>
      <c r="I3327" t="s">
        <v>2634</v>
      </c>
      <c r="J3327" s="66">
        <v>315</v>
      </c>
      <c r="K3327" s="66">
        <v>315</v>
      </c>
      <c r="L3327" s="66">
        <v>315</v>
      </c>
      <c r="M3327" s="66">
        <v>315</v>
      </c>
      <c r="N3327" s="66">
        <f>VLOOKUP(A3327,GIS!A:C,3,0)</f>
        <v>315</v>
      </c>
      <c r="O3327" s="66" t="str">
        <f t="shared" si="646"/>
        <v/>
      </c>
      <c r="P3327" s="66" t="str">
        <f t="shared" si="638"/>
        <v/>
      </c>
      <c r="Q3327" s="66">
        <f t="shared" si="647"/>
        <v>315</v>
      </c>
      <c r="R3327" s="66">
        <f t="shared" si="648"/>
        <v>315</v>
      </c>
      <c r="S3327" s="66">
        <f>Q3327-U3327-SUMIFS(条件付き不可!X:X,条件付き不可!E:E,D3327)</f>
        <v>315</v>
      </c>
      <c r="T3327" s="66">
        <f t="shared" si="639"/>
        <v>315</v>
      </c>
      <c r="U3327" s="66">
        <f>IF(COUNTIFS(条件付き不可!$E:$E,$D3327,条件付き不可!$C:$C,条件付き不可!$V$3)&gt;0,Q3327,SUMIFS(条件付き不可!$L:$L,条件付き不可!$E:$E,$D3327,条件付き不可!$C:$C,U$1))</f>
        <v>0</v>
      </c>
      <c r="V3327" s="66">
        <f>IF(COUNTIFS(条件付き不可!$E:$E,$D3327,条件付き不可!$C:$C,条件付き不可!$V$5)&gt;0,Q3327,IFERROR(VLOOKUP(D3327,条件付き不可!E:Y,21,0),0))</f>
        <v>0</v>
      </c>
    </row>
    <row r="3328" spans="1:22">
      <c r="A3328" s="53" t="str">
        <f t="shared" si="649"/>
        <v>200013</v>
      </c>
      <c r="B3328" s="53">
        <v>113</v>
      </c>
      <c r="C3328">
        <v>3327</v>
      </c>
      <c r="D3328">
        <v>200013</v>
      </c>
      <c r="E3328" t="s">
        <v>3053</v>
      </c>
      <c r="F3328" t="s">
        <v>2471</v>
      </c>
      <c r="G3328" t="str">
        <f>VLOOKUP(A3328,GIS!A:B,2,0)</f>
        <v>けやき台3</v>
      </c>
      <c r="H3328" t="s">
        <v>1932</v>
      </c>
      <c r="I3328" t="s">
        <v>2634</v>
      </c>
      <c r="J3328" s="66">
        <v>280</v>
      </c>
      <c r="K3328" s="66">
        <v>280</v>
      </c>
      <c r="L3328" s="66">
        <v>280</v>
      </c>
      <c r="M3328" s="66">
        <v>280</v>
      </c>
      <c r="N3328" s="66">
        <f>VLOOKUP(A3328,GIS!A:C,3,0)</f>
        <v>280</v>
      </c>
      <c r="O3328" s="66" t="str">
        <f t="shared" si="646"/>
        <v/>
      </c>
      <c r="P3328" s="66" t="str">
        <f t="shared" si="638"/>
        <v/>
      </c>
      <c r="Q3328" s="66">
        <f t="shared" si="647"/>
        <v>280</v>
      </c>
      <c r="R3328" s="66">
        <f t="shared" si="648"/>
        <v>280</v>
      </c>
      <c r="S3328" s="66">
        <f>Q3328-U3328-SUMIFS(条件付き不可!X:X,条件付き不可!E:E,D3328)</f>
        <v>280</v>
      </c>
      <c r="T3328" s="66">
        <f t="shared" si="639"/>
        <v>280</v>
      </c>
      <c r="U3328" s="66">
        <f>IF(COUNTIFS(条件付き不可!$E:$E,$D3328,条件付き不可!$C:$C,条件付き不可!$V$3)&gt;0,Q3328,SUMIFS(条件付き不可!$L:$L,条件付き不可!$E:$E,$D3328,条件付き不可!$C:$C,U$1))</f>
        <v>0</v>
      </c>
      <c r="V3328" s="66">
        <f>IF(COUNTIFS(条件付き不可!$E:$E,$D3328,条件付き不可!$C:$C,条件付き不可!$V$5)&gt;0,Q3328,IFERROR(VLOOKUP(D3328,条件付き不可!E:Y,21,0),0))</f>
        <v>0</v>
      </c>
    </row>
    <row r="3329" spans="1:22">
      <c r="A3329" s="53" t="str">
        <f t="shared" si="649"/>
        <v>200014</v>
      </c>
      <c r="B3329" s="53">
        <v>113</v>
      </c>
      <c r="C3329">
        <v>3328</v>
      </c>
      <c r="D3329">
        <v>200014</v>
      </c>
      <c r="E3329" t="s">
        <v>3053</v>
      </c>
      <c r="F3329" t="s">
        <v>2471</v>
      </c>
      <c r="G3329" t="str">
        <f>VLOOKUP(A3329,GIS!A:B,2,0)</f>
        <v>けやき台4</v>
      </c>
      <c r="H3329" t="s">
        <v>1932</v>
      </c>
      <c r="I3329" t="s">
        <v>2634</v>
      </c>
      <c r="J3329" s="66">
        <v>265</v>
      </c>
      <c r="K3329" s="66">
        <v>265</v>
      </c>
      <c r="L3329" s="66">
        <v>265</v>
      </c>
      <c r="M3329" s="66">
        <v>265</v>
      </c>
      <c r="N3329" s="66">
        <f>VLOOKUP(A3329,GIS!A:C,3,0)</f>
        <v>265</v>
      </c>
      <c r="O3329" s="66" t="str">
        <f t="shared" si="646"/>
        <v/>
      </c>
      <c r="P3329" s="66" t="str">
        <f t="shared" si="638"/>
        <v/>
      </c>
      <c r="Q3329" s="66">
        <f t="shared" si="647"/>
        <v>265</v>
      </c>
      <c r="R3329" s="66">
        <f t="shared" si="648"/>
        <v>265</v>
      </c>
      <c r="S3329" s="66">
        <f>Q3329-U3329-SUMIFS(条件付き不可!X:X,条件付き不可!E:E,D3329)</f>
        <v>265</v>
      </c>
      <c r="T3329" s="66">
        <f t="shared" si="639"/>
        <v>265</v>
      </c>
      <c r="U3329" s="66">
        <f>IF(COUNTIFS(条件付き不可!$E:$E,$D3329,条件付き不可!$C:$C,条件付き不可!$V$3)&gt;0,Q3329,SUMIFS(条件付き不可!$L:$L,条件付き不可!$E:$E,$D3329,条件付き不可!$C:$C,U$1))</f>
        <v>0</v>
      </c>
      <c r="V3329" s="66">
        <f>IF(COUNTIFS(条件付き不可!$E:$E,$D3329,条件付き不可!$C:$C,条件付き不可!$V$5)&gt;0,Q3329,IFERROR(VLOOKUP(D3329,条件付き不可!E:Y,21,0),0))</f>
        <v>0</v>
      </c>
    </row>
    <row r="3330" spans="1:22">
      <c r="A3330" s="53" t="str">
        <f t="shared" si="649"/>
        <v>200015</v>
      </c>
      <c r="B3330" s="53">
        <v>113</v>
      </c>
      <c r="C3330">
        <v>3329</v>
      </c>
      <c r="D3330">
        <v>200015</v>
      </c>
      <c r="E3330" t="s">
        <v>3053</v>
      </c>
      <c r="F3330" t="s">
        <v>2471</v>
      </c>
      <c r="G3330" t="str">
        <f>VLOOKUP(A3330,GIS!A:B,2,0)</f>
        <v>けやき台5</v>
      </c>
      <c r="H3330" t="s">
        <v>1932</v>
      </c>
      <c r="I3330" t="s">
        <v>2634</v>
      </c>
      <c r="J3330" s="66">
        <v>330</v>
      </c>
      <c r="K3330" s="66">
        <v>330</v>
      </c>
      <c r="L3330" s="66">
        <v>330</v>
      </c>
      <c r="M3330" s="66">
        <v>330</v>
      </c>
      <c r="N3330" s="66">
        <f>VLOOKUP(A3330,GIS!A:C,3,0)</f>
        <v>330</v>
      </c>
      <c r="O3330" s="66" t="str">
        <f t="shared" si="646"/>
        <v/>
      </c>
      <c r="P3330" s="66" t="str">
        <f t="shared" ref="P3330:P3393" si="650">IF(J3330=K3330,IF(J3330=L3330,"","✕"),"✕")</f>
        <v/>
      </c>
      <c r="Q3330" s="66">
        <f t="shared" si="647"/>
        <v>330</v>
      </c>
      <c r="R3330" s="66">
        <f t="shared" si="648"/>
        <v>330</v>
      </c>
      <c r="S3330" s="66">
        <f>Q3330-U3330-SUMIFS(条件付き不可!X:X,条件付き不可!E:E,D3330)</f>
        <v>330</v>
      </c>
      <c r="T3330" s="66">
        <f t="shared" si="639"/>
        <v>330</v>
      </c>
      <c r="U3330" s="66">
        <f>IF(COUNTIFS(条件付き不可!$E:$E,$D3330,条件付き不可!$C:$C,条件付き不可!$V$3)&gt;0,Q3330,SUMIFS(条件付き不可!$L:$L,条件付き不可!$E:$E,$D3330,条件付き不可!$C:$C,U$1))</f>
        <v>0</v>
      </c>
      <c r="V3330" s="66">
        <f>IF(COUNTIFS(条件付き不可!$E:$E,$D3330,条件付き不可!$C:$C,条件付き不可!$V$5)&gt;0,Q3330,IFERROR(VLOOKUP(D3330,条件付き不可!E:Y,21,0),0))</f>
        <v>0</v>
      </c>
    </row>
    <row r="3331" spans="1:22">
      <c r="A3331" s="53" t="str">
        <f t="shared" si="649"/>
        <v>200016</v>
      </c>
      <c r="B3331" s="53">
        <v>113</v>
      </c>
      <c r="C3331">
        <v>3330</v>
      </c>
      <c r="D3331">
        <v>200016</v>
      </c>
      <c r="E3331" t="s">
        <v>3053</v>
      </c>
      <c r="F3331" t="s">
        <v>2471</v>
      </c>
      <c r="G3331" t="str">
        <f>VLOOKUP(A3331,GIS!A:B,2,0)</f>
        <v>けやき台6</v>
      </c>
      <c r="H3331" t="s">
        <v>1932</v>
      </c>
      <c r="I3331" t="s">
        <v>2634</v>
      </c>
      <c r="J3331" s="66">
        <v>250</v>
      </c>
      <c r="K3331" s="66">
        <v>250</v>
      </c>
      <c r="L3331" s="66">
        <v>250</v>
      </c>
      <c r="M3331" s="66">
        <v>250</v>
      </c>
      <c r="N3331" s="66">
        <f>VLOOKUP(A3331,GIS!A:C,3,0)</f>
        <v>250</v>
      </c>
      <c r="O3331" s="66" t="str">
        <f t="shared" si="646"/>
        <v/>
      </c>
      <c r="P3331" s="66" t="str">
        <f t="shared" si="650"/>
        <v/>
      </c>
      <c r="Q3331" s="66">
        <f t="shared" si="647"/>
        <v>250</v>
      </c>
      <c r="R3331" s="66">
        <f t="shared" si="648"/>
        <v>250</v>
      </c>
      <c r="S3331" s="66">
        <f>Q3331-U3331-SUMIFS(条件付き不可!X:X,条件付き不可!E:E,D3331)</f>
        <v>250</v>
      </c>
      <c r="T3331" s="66">
        <f t="shared" si="639"/>
        <v>250</v>
      </c>
      <c r="U3331" s="66">
        <f>IF(COUNTIFS(条件付き不可!$E:$E,$D3331,条件付き不可!$C:$C,条件付き不可!$V$3)&gt;0,Q3331,SUMIFS(条件付き不可!$L:$L,条件付き不可!$E:$E,$D3331,条件付き不可!$C:$C,U$1))</f>
        <v>0</v>
      </c>
      <c r="V3331" s="66">
        <f>IF(COUNTIFS(条件付き不可!$E:$E,$D3331,条件付き不可!$C:$C,条件付き不可!$V$5)&gt;0,Q3331,IFERROR(VLOOKUP(D3331,条件付き不可!E:Y,21,0),0))</f>
        <v>0</v>
      </c>
    </row>
    <row r="3332" spans="1:22">
      <c r="A3332" s="53" t="str">
        <f t="shared" si="649"/>
        <v>200017</v>
      </c>
      <c r="B3332" s="53">
        <v>113</v>
      </c>
      <c r="C3332">
        <v>3331</v>
      </c>
      <c r="D3332">
        <v>200017</v>
      </c>
      <c r="E3332" t="s">
        <v>3053</v>
      </c>
      <c r="F3332" t="s">
        <v>2479</v>
      </c>
      <c r="G3332" t="str">
        <f>VLOOKUP(A3332,GIS!A:B,2,0)</f>
        <v>松ケ丘1</v>
      </c>
      <c r="H3332" t="s">
        <v>1932</v>
      </c>
      <c r="I3332" t="s">
        <v>2634</v>
      </c>
      <c r="J3332" s="66">
        <v>335</v>
      </c>
      <c r="K3332" s="66">
        <v>335</v>
      </c>
      <c r="L3332" s="66">
        <v>335</v>
      </c>
      <c r="M3332" s="66">
        <v>335</v>
      </c>
      <c r="N3332" s="66">
        <f>VLOOKUP(A3332,GIS!A:C,3,0)</f>
        <v>335</v>
      </c>
      <c r="O3332" s="66" t="str">
        <f t="shared" si="646"/>
        <v/>
      </c>
      <c r="P3332" s="66" t="str">
        <f t="shared" si="650"/>
        <v/>
      </c>
      <c r="Q3332" s="66">
        <f t="shared" si="647"/>
        <v>335</v>
      </c>
      <c r="R3332" s="66">
        <f t="shared" si="648"/>
        <v>335</v>
      </c>
      <c r="S3332" s="66">
        <f>Q3332-U3332-SUMIFS(条件付き不可!X:X,条件付き不可!E:E,D3332)</f>
        <v>335</v>
      </c>
      <c r="T3332" s="66">
        <f t="shared" si="639"/>
        <v>335</v>
      </c>
      <c r="U3332" s="66">
        <f>IF(COUNTIFS(条件付き不可!$E:$E,$D3332,条件付き不可!$C:$C,条件付き不可!$V$3)&gt;0,Q3332,SUMIFS(条件付き不可!$L:$L,条件付き不可!$E:$E,$D3332,条件付き不可!$C:$C,U$1))</f>
        <v>0</v>
      </c>
      <c r="V3332" s="66">
        <f>IF(COUNTIFS(条件付き不可!$E:$E,$D3332,条件付き不可!$C:$C,条件付き不可!$V$5)&gt;0,Q3332,IFERROR(VLOOKUP(D3332,条件付き不可!E:Y,21,0),0))</f>
        <v>0</v>
      </c>
    </row>
    <row r="3333" spans="1:22">
      <c r="A3333" s="53" t="str">
        <f t="shared" si="649"/>
        <v>200018</v>
      </c>
      <c r="B3333" s="53">
        <v>113</v>
      </c>
      <c r="C3333">
        <v>3332</v>
      </c>
      <c r="D3333">
        <v>200018</v>
      </c>
      <c r="E3333" t="s">
        <v>3053</v>
      </c>
      <c r="F3333" t="s">
        <v>2479</v>
      </c>
      <c r="G3333" t="str">
        <f>VLOOKUP(A3333,GIS!A:B,2,0)</f>
        <v>松ケ丘1・2</v>
      </c>
      <c r="H3333" t="s">
        <v>1932</v>
      </c>
      <c r="I3333" t="s">
        <v>2634</v>
      </c>
      <c r="J3333" s="66">
        <v>350</v>
      </c>
      <c r="K3333" s="66">
        <v>350</v>
      </c>
      <c r="L3333" s="66">
        <v>350</v>
      </c>
      <c r="M3333" s="66">
        <v>350</v>
      </c>
      <c r="N3333" s="66">
        <f>VLOOKUP(A3333,GIS!A:C,3,0)</f>
        <v>350</v>
      </c>
      <c r="O3333" s="66" t="str">
        <f t="shared" si="646"/>
        <v/>
      </c>
      <c r="P3333" s="66" t="str">
        <f t="shared" si="650"/>
        <v/>
      </c>
      <c r="Q3333" s="66">
        <f t="shared" si="647"/>
        <v>350</v>
      </c>
      <c r="R3333" s="66">
        <f t="shared" si="648"/>
        <v>350</v>
      </c>
      <c r="S3333" s="66">
        <f>Q3333-U3333-SUMIFS(条件付き不可!X:X,条件付き不可!E:E,D3333)</f>
        <v>350</v>
      </c>
      <c r="T3333" s="66">
        <f t="shared" si="639"/>
        <v>350</v>
      </c>
      <c r="U3333" s="66">
        <f>IF(COUNTIFS(条件付き不可!$E:$E,$D3333,条件付き不可!$C:$C,条件付き不可!$V$3)&gt;0,Q3333,SUMIFS(条件付き不可!$L:$L,条件付き不可!$E:$E,$D3333,条件付き不可!$C:$C,U$1))</f>
        <v>0</v>
      </c>
      <c r="V3333" s="66">
        <f>IF(COUNTIFS(条件付き不可!$E:$E,$D3333,条件付き不可!$C:$C,条件付き不可!$V$5)&gt;0,Q3333,IFERROR(VLOOKUP(D3333,条件付き不可!E:Y,21,0),0))</f>
        <v>0</v>
      </c>
    </row>
    <row r="3334" spans="1:22">
      <c r="A3334" s="53" t="str">
        <f t="shared" si="649"/>
        <v>200019</v>
      </c>
      <c r="B3334" s="53">
        <v>113</v>
      </c>
      <c r="C3334">
        <v>3333</v>
      </c>
      <c r="D3334">
        <v>200019</v>
      </c>
      <c r="E3334" t="s">
        <v>3053</v>
      </c>
      <c r="F3334" t="s">
        <v>2479</v>
      </c>
      <c r="G3334" t="str">
        <f>VLOOKUP(A3334,GIS!A:B,2,0)</f>
        <v>松ケ丘2</v>
      </c>
      <c r="H3334" t="s">
        <v>1932</v>
      </c>
      <c r="I3334" t="s">
        <v>2634</v>
      </c>
      <c r="J3334" s="66">
        <v>340</v>
      </c>
      <c r="K3334" s="66">
        <v>340</v>
      </c>
      <c r="L3334" s="66">
        <v>340</v>
      </c>
      <c r="M3334" s="66">
        <v>340</v>
      </c>
      <c r="N3334" s="66">
        <f>VLOOKUP(A3334,GIS!A:C,3,0)</f>
        <v>340</v>
      </c>
      <c r="O3334" s="66" t="str">
        <f t="shared" si="646"/>
        <v/>
      </c>
      <c r="P3334" s="66" t="str">
        <f t="shared" si="650"/>
        <v/>
      </c>
      <c r="Q3334" s="66">
        <f t="shared" si="647"/>
        <v>340</v>
      </c>
      <c r="R3334" s="66">
        <f t="shared" si="648"/>
        <v>340</v>
      </c>
      <c r="S3334" s="66">
        <f>Q3334-U3334-SUMIFS(条件付き不可!X:X,条件付き不可!E:E,D3334)</f>
        <v>340</v>
      </c>
      <c r="T3334" s="66">
        <f t="shared" si="639"/>
        <v>340</v>
      </c>
      <c r="U3334" s="66">
        <f>IF(COUNTIFS(条件付き不可!$E:$E,$D3334,条件付き不可!$C:$C,条件付き不可!$V$3)&gt;0,Q3334,SUMIFS(条件付き不可!$L:$L,条件付き不可!$E:$E,$D3334,条件付き不可!$C:$C,U$1))</f>
        <v>0</v>
      </c>
      <c r="V3334" s="66">
        <f>IF(COUNTIFS(条件付き不可!$E:$E,$D3334,条件付き不可!$C:$C,条件付き不可!$V$5)&gt;0,Q3334,IFERROR(VLOOKUP(D3334,条件付き不可!E:Y,21,0),0))</f>
        <v>0</v>
      </c>
    </row>
    <row r="3335" spans="1:22">
      <c r="A3335" s="53" t="str">
        <f t="shared" si="649"/>
        <v>200020</v>
      </c>
      <c r="B3335" s="53">
        <v>113</v>
      </c>
      <c r="C3335">
        <v>3334</v>
      </c>
      <c r="D3335">
        <v>200020</v>
      </c>
      <c r="E3335" t="s">
        <v>3053</v>
      </c>
      <c r="F3335" t="s">
        <v>2479</v>
      </c>
      <c r="G3335" t="str">
        <f>VLOOKUP(A3335,GIS!A:B,2,0)</f>
        <v>松ケ丘3</v>
      </c>
      <c r="H3335" t="s">
        <v>1932</v>
      </c>
      <c r="I3335" t="s">
        <v>2634</v>
      </c>
      <c r="J3335" s="66">
        <v>260</v>
      </c>
      <c r="K3335" s="66">
        <v>260</v>
      </c>
      <c r="L3335" s="66">
        <v>260</v>
      </c>
      <c r="M3335" s="66">
        <v>260</v>
      </c>
      <c r="N3335" s="66">
        <f>VLOOKUP(A3335,GIS!A:C,3,0)</f>
        <v>260</v>
      </c>
      <c r="O3335" s="66" t="str">
        <f t="shared" si="646"/>
        <v/>
      </c>
      <c r="P3335" s="66" t="str">
        <f t="shared" si="650"/>
        <v/>
      </c>
      <c r="Q3335" s="66">
        <f t="shared" si="647"/>
        <v>260</v>
      </c>
      <c r="R3335" s="66">
        <f t="shared" si="648"/>
        <v>260</v>
      </c>
      <c r="S3335" s="66">
        <f>Q3335-U3335-SUMIFS(条件付き不可!X:X,条件付き不可!E:E,D3335)</f>
        <v>260</v>
      </c>
      <c r="T3335" s="66">
        <f t="shared" si="639"/>
        <v>260</v>
      </c>
      <c r="U3335" s="66">
        <f>IF(COUNTIFS(条件付き不可!$E:$E,$D3335,条件付き不可!$C:$C,条件付き不可!$V$3)&gt;0,Q3335,SUMIFS(条件付き不可!$L:$L,条件付き不可!$E:$E,$D3335,条件付き不可!$C:$C,U$1))</f>
        <v>0</v>
      </c>
      <c r="V3335" s="66">
        <f>IF(COUNTIFS(条件付き不可!$E:$E,$D3335,条件付き不可!$C:$C,条件付き不可!$V$5)&gt;0,Q3335,IFERROR(VLOOKUP(D3335,条件付き不可!E:Y,21,0),0))</f>
        <v>0</v>
      </c>
    </row>
    <row r="3336" spans="1:22">
      <c r="A3336" s="53" t="str">
        <f t="shared" si="649"/>
        <v>200021</v>
      </c>
      <c r="B3336" s="53">
        <v>113</v>
      </c>
      <c r="C3336">
        <v>3335</v>
      </c>
      <c r="D3336">
        <v>200021</v>
      </c>
      <c r="E3336" t="s">
        <v>3053</v>
      </c>
      <c r="F3336" t="s">
        <v>2479</v>
      </c>
      <c r="G3336" t="str">
        <f>VLOOKUP(A3336,GIS!A:B,2,0)</f>
        <v>松ケ丘4</v>
      </c>
      <c r="H3336" t="s">
        <v>1932</v>
      </c>
      <c r="I3336" t="s">
        <v>2634</v>
      </c>
      <c r="J3336" s="66">
        <v>260</v>
      </c>
      <c r="K3336" s="66">
        <v>260</v>
      </c>
      <c r="L3336" s="66">
        <v>260</v>
      </c>
      <c r="M3336" s="66">
        <v>260</v>
      </c>
      <c r="N3336" s="66">
        <f>VLOOKUP(A3336,GIS!A:C,3,0)</f>
        <v>260</v>
      </c>
      <c r="O3336" s="66" t="str">
        <f t="shared" si="646"/>
        <v/>
      </c>
      <c r="P3336" s="66" t="str">
        <f t="shared" si="650"/>
        <v/>
      </c>
      <c r="Q3336" s="66">
        <f t="shared" si="647"/>
        <v>260</v>
      </c>
      <c r="R3336" s="66">
        <f t="shared" si="648"/>
        <v>260</v>
      </c>
      <c r="S3336" s="66">
        <f>Q3336-U3336-SUMIFS(条件付き不可!X:X,条件付き不可!E:E,D3336)</f>
        <v>260</v>
      </c>
      <c r="T3336" s="66">
        <f t="shared" si="639"/>
        <v>260</v>
      </c>
      <c r="U3336" s="66">
        <f>IF(COUNTIFS(条件付き不可!$E:$E,$D3336,条件付き不可!$C:$C,条件付き不可!$V$3)&gt;0,Q3336,SUMIFS(条件付き不可!$L:$L,条件付き不可!$E:$E,$D3336,条件付き不可!$C:$C,U$1))</f>
        <v>0</v>
      </c>
      <c r="V3336" s="66">
        <f>IF(COUNTIFS(条件付き不可!$E:$E,$D3336,条件付き不可!$C:$C,条件付き不可!$V$5)&gt;0,Q3336,IFERROR(VLOOKUP(D3336,条件付き不可!E:Y,21,0),0))</f>
        <v>0</v>
      </c>
    </row>
    <row r="3337" spans="1:22">
      <c r="A3337" s="53" t="str">
        <f t="shared" si="649"/>
        <v>200022</v>
      </c>
      <c r="B3337" s="53">
        <v>113</v>
      </c>
      <c r="C3337">
        <v>3336</v>
      </c>
      <c r="D3337">
        <v>200022</v>
      </c>
      <c r="E3337" t="s">
        <v>3053</v>
      </c>
      <c r="F3337" t="s">
        <v>2479</v>
      </c>
      <c r="G3337" t="str">
        <f>VLOOKUP(A3337,GIS!A:B,2,0)</f>
        <v>松ケ丘5A</v>
      </c>
      <c r="H3337" t="s">
        <v>1932</v>
      </c>
      <c r="I3337" t="s">
        <v>2634</v>
      </c>
      <c r="J3337" s="66">
        <v>215</v>
      </c>
      <c r="K3337" s="66">
        <v>215</v>
      </c>
      <c r="L3337" s="66">
        <v>215</v>
      </c>
      <c r="M3337" s="66">
        <v>215</v>
      </c>
      <c r="N3337" s="66">
        <f>VLOOKUP(A3337,GIS!A:C,3,0)</f>
        <v>215</v>
      </c>
      <c r="O3337" s="66" t="str">
        <f t="shared" si="646"/>
        <v/>
      </c>
      <c r="P3337" s="66" t="str">
        <f t="shared" si="650"/>
        <v/>
      </c>
      <c r="Q3337" s="66">
        <f t="shared" si="647"/>
        <v>215</v>
      </c>
      <c r="R3337" s="66">
        <f t="shared" si="648"/>
        <v>215</v>
      </c>
      <c r="S3337" s="66">
        <f>Q3337-U3337-SUMIFS(条件付き不可!X:X,条件付き不可!E:E,D3337)</f>
        <v>215</v>
      </c>
      <c r="T3337" s="66">
        <f t="shared" si="639"/>
        <v>215</v>
      </c>
      <c r="U3337" s="66">
        <f>IF(COUNTIFS(条件付き不可!$E:$E,$D3337,条件付き不可!$C:$C,条件付き不可!$V$3)&gt;0,Q3337,SUMIFS(条件付き不可!$L:$L,条件付き不可!$E:$E,$D3337,条件付き不可!$C:$C,U$1))</f>
        <v>0</v>
      </c>
      <c r="V3337" s="66">
        <f>IF(COUNTIFS(条件付き不可!$E:$E,$D3337,条件付き不可!$C:$C,条件付き不可!$V$5)&gt;0,Q3337,IFERROR(VLOOKUP(D3337,条件付き不可!E:Y,21,0),0))</f>
        <v>0</v>
      </c>
    </row>
    <row r="3338" spans="1:22">
      <c r="A3338" s="53" t="str">
        <f t="shared" si="649"/>
        <v>200023</v>
      </c>
      <c r="B3338" s="53">
        <v>113</v>
      </c>
      <c r="C3338">
        <v>3337</v>
      </c>
      <c r="D3338">
        <v>200023</v>
      </c>
      <c r="E3338" t="s">
        <v>3053</v>
      </c>
      <c r="F3338" t="s">
        <v>2479</v>
      </c>
      <c r="G3338" t="str">
        <f>VLOOKUP(A3338,GIS!A:B,2,0)</f>
        <v>松ケ丘5B・百合ケ丘3D</v>
      </c>
      <c r="H3338" t="s">
        <v>1932</v>
      </c>
      <c r="I3338" t="s">
        <v>2634</v>
      </c>
      <c r="J3338" s="66">
        <v>365</v>
      </c>
      <c r="K3338" s="66">
        <v>365</v>
      </c>
      <c r="L3338" s="66">
        <v>365</v>
      </c>
      <c r="M3338" s="66">
        <v>365</v>
      </c>
      <c r="N3338" s="66">
        <f>VLOOKUP(A3338,GIS!A:C,3,0)</f>
        <v>365</v>
      </c>
      <c r="O3338" s="66" t="str">
        <f t="shared" si="646"/>
        <v/>
      </c>
      <c r="P3338" s="66" t="str">
        <f t="shared" si="650"/>
        <v/>
      </c>
      <c r="Q3338" s="66">
        <f t="shared" si="647"/>
        <v>365</v>
      </c>
      <c r="R3338" s="66">
        <f t="shared" si="648"/>
        <v>365</v>
      </c>
      <c r="S3338" s="66">
        <f>Q3338-U3338-SUMIFS(条件付き不可!X:X,条件付き不可!E:E,D3338)</f>
        <v>365</v>
      </c>
      <c r="T3338" s="66">
        <f t="shared" si="639"/>
        <v>365</v>
      </c>
      <c r="U3338" s="66">
        <f>IF(COUNTIFS(条件付き不可!$E:$E,$D3338,条件付き不可!$C:$C,条件付き不可!$V$3)&gt;0,Q3338,SUMIFS(条件付き不可!$L:$L,条件付き不可!$E:$E,$D3338,条件付き不可!$C:$C,U$1))</f>
        <v>0</v>
      </c>
      <c r="V3338" s="66">
        <f>IF(COUNTIFS(条件付き不可!$E:$E,$D3338,条件付き不可!$C:$C,条件付き不可!$V$5)&gt;0,Q3338,IFERROR(VLOOKUP(D3338,条件付き不可!E:Y,21,0),0))</f>
        <v>0</v>
      </c>
    </row>
    <row r="3339" spans="1:22">
      <c r="A3339" s="53" t="str">
        <f t="shared" si="649"/>
        <v>200024</v>
      </c>
      <c r="B3339" s="53">
        <v>113</v>
      </c>
      <c r="C3339">
        <v>3338</v>
      </c>
      <c r="D3339">
        <v>200024</v>
      </c>
      <c r="E3339" t="s">
        <v>3053</v>
      </c>
      <c r="F3339" t="s">
        <v>2479</v>
      </c>
      <c r="G3339" t="str">
        <f>VLOOKUP(A3339,GIS!A:B,2,0)</f>
        <v>松ケ丘6</v>
      </c>
      <c r="H3339" t="s">
        <v>1932</v>
      </c>
      <c r="I3339" t="s">
        <v>2634</v>
      </c>
      <c r="J3339" s="66">
        <v>245</v>
      </c>
      <c r="K3339" s="66">
        <v>245</v>
      </c>
      <c r="L3339" s="66">
        <v>245</v>
      </c>
      <c r="M3339" s="66">
        <v>245</v>
      </c>
      <c r="N3339" s="66">
        <f>VLOOKUP(A3339,GIS!A:C,3,0)</f>
        <v>245</v>
      </c>
      <c r="O3339" s="66" t="str">
        <f t="shared" si="646"/>
        <v/>
      </c>
      <c r="P3339" s="66" t="str">
        <f t="shared" si="650"/>
        <v/>
      </c>
      <c r="Q3339" s="66">
        <f t="shared" si="647"/>
        <v>245</v>
      </c>
      <c r="R3339" s="66">
        <f t="shared" si="648"/>
        <v>245</v>
      </c>
      <c r="S3339" s="66">
        <f>Q3339-U3339-SUMIFS(条件付き不可!X:X,条件付き不可!E:E,D3339)</f>
        <v>245</v>
      </c>
      <c r="T3339" s="66">
        <f t="shared" ref="T3339:T3402" si="651">Q3339-V3339</f>
        <v>245</v>
      </c>
      <c r="U3339" s="66">
        <f>IF(COUNTIFS(条件付き不可!$E:$E,$D3339,条件付き不可!$C:$C,条件付き不可!$V$3)&gt;0,Q3339,SUMIFS(条件付き不可!$L:$L,条件付き不可!$E:$E,$D3339,条件付き不可!$C:$C,U$1))</f>
        <v>0</v>
      </c>
      <c r="V3339" s="66">
        <f>IF(COUNTIFS(条件付き不可!$E:$E,$D3339,条件付き不可!$C:$C,条件付き不可!$V$5)&gt;0,Q3339,IFERROR(VLOOKUP(D3339,条件付き不可!E:Y,21,0),0))</f>
        <v>0</v>
      </c>
    </row>
    <row r="3340" spans="1:22">
      <c r="A3340" s="53" t="str">
        <f t="shared" si="649"/>
        <v>200025</v>
      </c>
      <c r="B3340" s="53">
        <v>113</v>
      </c>
      <c r="C3340">
        <v>3339</v>
      </c>
      <c r="D3340">
        <v>200025</v>
      </c>
      <c r="E3340" t="s">
        <v>3053</v>
      </c>
      <c r="F3340" t="s">
        <v>2479</v>
      </c>
      <c r="G3340" t="str">
        <f>VLOOKUP(A3340,GIS!A:B,2,0)</f>
        <v>松ケ丘7</v>
      </c>
      <c r="H3340" t="s">
        <v>1932</v>
      </c>
      <c r="I3340" t="s">
        <v>2634</v>
      </c>
      <c r="J3340" s="66">
        <v>280</v>
      </c>
      <c r="K3340" s="66">
        <v>280</v>
      </c>
      <c r="L3340" s="66">
        <v>280</v>
      </c>
      <c r="M3340" s="66">
        <v>280</v>
      </c>
      <c r="N3340" s="66">
        <f>VLOOKUP(A3340,GIS!A:C,3,0)</f>
        <v>280</v>
      </c>
      <c r="O3340" s="66" t="str">
        <f t="shared" si="646"/>
        <v/>
      </c>
      <c r="P3340" s="66" t="str">
        <f t="shared" si="650"/>
        <v/>
      </c>
      <c r="Q3340" s="66">
        <f t="shared" si="647"/>
        <v>280</v>
      </c>
      <c r="R3340" s="66">
        <f t="shared" si="648"/>
        <v>280</v>
      </c>
      <c r="S3340" s="66">
        <f>Q3340-U3340-SUMIFS(条件付き不可!X:X,条件付き不可!E:E,D3340)</f>
        <v>280</v>
      </c>
      <c r="T3340" s="66">
        <f t="shared" si="651"/>
        <v>280</v>
      </c>
      <c r="U3340" s="66">
        <f>IF(COUNTIFS(条件付き不可!$E:$E,$D3340,条件付き不可!$C:$C,条件付き不可!$V$3)&gt;0,Q3340,SUMIFS(条件付き不可!$L:$L,条件付き不可!$E:$E,$D3340,条件付き不可!$C:$C,U$1))</f>
        <v>0</v>
      </c>
      <c r="V3340" s="66">
        <f>IF(COUNTIFS(条件付き不可!$E:$E,$D3340,条件付き不可!$C:$C,条件付き不可!$V$5)&gt;0,Q3340,IFERROR(VLOOKUP(D3340,条件付き不可!E:Y,21,0),0))</f>
        <v>0</v>
      </c>
    </row>
    <row r="3341" spans="1:22">
      <c r="A3341" s="53" t="str">
        <f t="shared" si="649"/>
        <v>200026</v>
      </c>
      <c r="B3341" s="53">
        <v>113</v>
      </c>
      <c r="C3341">
        <v>3340</v>
      </c>
      <c r="D3341">
        <v>200026</v>
      </c>
      <c r="E3341" t="s">
        <v>3053</v>
      </c>
      <c r="F3341" t="s">
        <v>2479</v>
      </c>
      <c r="G3341" t="str">
        <f>VLOOKUP(A3341,GIS!A:B,2,0)</f>
        <v>百合ケ丘1</v>
      </c>
      <c r="H3341" t="s">
        <v>1932</v>
      </c>
      <c r="I3341" t="s">
        <v>2634</v>
      </c>
      <c r="J3341" s="66">
        <v>220</v>
      </c>
      <c r="K3341" s="66">
        <v>220</v>
      </c>
      <c r="L3341" s="66">
        <v>220</v>
      </c>
      <c r="M3341" s="66">
        <v>220</v>
      </c>
      <c r="N3341" s="66">
        <f>VLOOKUP(A3341,GIS!A:C,3,0)</f>
        <v>220</v>
      </c>
      <c r="O3341" s="66" t="str">
        <f t="shared" si="646"/>
        <v/>
      </c>
      <c r="P3341" s="66" t="str">
        <f t="shared" si="650"/>
        <v/>
      </c>
      <c r="Q3341" s="66">
        <f t="shared" si="647"/>
        <v>220</v>
      </c>
      <c r="R3341" s="66">
        <f t="shared" si="648"/>
        <v>220</v>
      </c>
      <c r="S3341" s="66">
        <f>Q3341-U3341-SUMIFS(条件付き不可!X:X,条件付き不可!E:E,D3341)</f>
        <v>220</v>
      </c>
      <c r="T3341" s="66">
        <f t="shared" si="651"/>
        <v>220</v>
      </c>
      <c r="U3341" s="66">
        <f>IF(COUNTIFS(条件付き不可!$E:$E,$D3341,条件付き不可!$C:$C,条件付き不可!$V$3)&gt;0,Q3341,SUMIFS(条件付き不可!$L:$L,条件付き不可!$E:$E,$D3341,条件付き不可!$C:$C,U$1))</f>
        <v>0</v>
      </c>
      <c r="V3341" s="66">
        <f>IF(COUNTIFS(条件付き不可!$E:$E,$D3341,条件付き不可!$C:$C,条件付き不可!$V$5)&gt;0,Q3341,IFERROR(VLOOKUP(D3341,条件付き不可!E:Y,21,0),0))</f>
        <v>0</v>
      </c>
    </row>
    <row r="3342" spans="1:22">
      <c r="A3342" s="53" t="str">
        <f t="shared" si="649"/>
        <v>200027</v>
      </c>
      <c r="B3342" s="53">
        <v>113</v>
      </c>
      <c r="C3342">
        <v>3341</v>
      </c>
      <c r="D3342">
        <v>200027</v>
      </c>
      <c r="E3342" t="s">
        <v>3053</v>
      </c>
      <c r="F3342" t="s">
        <v>2479</v>
      </c>
      <c r="G3342" t="str">
        <f>VLOOKUP(A3342,GIS!A:B,2,0)</f>
        <v>百合ケ丘2A</v>
      </c>
      <c r="H3342" t="s">
        <v>1932</v>
      </c>
      <c r="I3342" t="s">
        <v>2634</v>
      </c>
      <c r="J3342" s="66">
        <v>320</v>
      </c>
      <c r="K3342" s="66">
        <v>320</v>
      </c>
      <c r="L3342" s="66">
        <v>320</v>
      </c>
      <c r="M3342" s="66">
        <v>320</v>
      </c>
      <c r="N3342" s="66">
        <f>VLOOKUP(A3342,GIS!A:C,3,0)</f>
        <v>320</v>
      </c>
      <c r="O3342" s="66" t="str">
        <f t="shared" si="646"/>
        <v/>
      </c>
      <c r="P3342" s="66" t="str">
        <f t="shared" si="650"/>
        <v/>
      </c>
      <c r="Q3342" s="66">
        <f t="shared" si="647"/>
        <v>320</v>
      </c>
      <c r="R3342" s="66">
        <f t="shared" si="648"/>
        <v>320</v>
      </c>
      <c r="S3342" s="66">
        <f>Q3342-U3342-SUMIFS(条件付き不可!X:X,条件付き不可!E:E,D3342)</f>
        <v>320</v>
      </c>
      <c r="T3342" s="66">
        <f t="shared" si="651"/>
        <v>320</v>
      </c>
      <c r="U3342" s="66">
        <f>IF(COUNTIFS(条件付き不可!$E:$E,$D3342,条件付き不可!$C:$C,条件付き不可!$V$3)&gt;0,Q3342,SUMIFS(条件付き不可!$L:$L,条件付き不可!$E:$E,$D3342,条件付き不可!$C:$C,U$1))</f>
        <v>0</v>
      </c>
      <c r="V3342" s="66">
        <f>IF(COUNTIFS(条件付き不可!$E:$E,$D3342,条件付き不可!$C:$C,条件付き不可!$V$5)&gt;0,Q3342,IFERROR(VLOOKUP(D3342,条件付き不可!E:Y,21,0),0))</f>
        <v>0</v>
      </c>
    </row>
    <row r="3343" spans="1:22">
      <c r="A3343" s="53" t="str">
        <f t="shared" si="649"/>
        <v>200028</v>
      </c>
      <c r="B3343" s="53">
        <v>113</v>
      </c>
      <c r="C3343">
        <v>3342</v>
      </c>
      <c r="D3343">
        <v>200028</v>
      </c>
      <c r="E3343" t="s">
        <v>3053</v>
      </c>
      <c r="F3343" t="s">
        <v>2479</v>
      </c>
      <c r="G3343" t="str">
        <f>VLOOKUP(A3343,GIS!A:B,2,0)</f>
        <v>百合ケ丘2B</v>
      </c>
      <c r="H3343" t="s">
        <v>1932</v>
      </c>
      <c r="I3343" t="s">
        <v>2634</v>
      </c>
      <c r="J3343" s="66">
        <v>340</v>
      </c>
      <c r="K3343" s="66">
        <v>340</v>
      </c>
      <c r="L3343" s="66">
        <v>340</v>
      </c>
      <c r="M3343" s="66">
        <v>340</v>
      </c>
      <c r="N3343" s="66">
        <f>VLOOKUP(A3343,GIS!A:C,3,0)</f>
        <v>340</v>
      </c>
      <c r="O3343" s="66" t="str">
        <f t="shared" si="646"/>
        <v/>
      </c>
      <c r="P3343" s="66" t="str">
        <f t="shared" si="650"/>
        <v/>
      </c>
      <c r="Q3343" s="66">
        <f t="shared" si="647"/>
        <v>340</v>
      </c>
      <c r="R3343" s="66">
        <f t="shared" si="648"/>
        <v>340</v>
      </c>
      <c r="S3343" s="66">
        <f>Q3343-U3343-SUMIFS(条件付き不可!X:X,条件付き不可!E:E,D3343)</f>
        <v>340</v>
      </c>
      <c r="T3343" s="66">
        <f t="shared" si="651"/>
        <v>340</v>
      </c>
      <c r="U3343" s="66">
        <f>IF(COUNTIFS(条件付き不可!$E:$E,$D3343,条件付き不可!$C:$C,条件付き不可!$V$3)&gt;0,Q3343,SUMIFS(条件付き不可!$L:$L,条件付き不可!$E:$E,$D3343,条件付き不可!$C:$C,U$1))</f>
        <v>0</v>
      </c>
      <c r="V3343" s="66">
        <f>IF(COUNTIFS(条件付き不可!$E:$E,$D3343,条件付き不可!$C:$C,条件付き不可!$V$5)&gt;0,Q3343,IFERROR(VLOOKUP(D3343,条件付き不可!E:Y,21,0),0))</f>
        <v>0</v>
      </c>
    </row>
    <row r="3344" spans="1:22">
      <c r="A3344" s="53" t="str">
        <f t="shared" si="649"/>
        <v>200029</v>
      </c>
      <c r="B3344" s="53">
        <v>113</v>
      </c>
      <c r="C3344">
        <v>3343</v>
      </c>
      <c r="D3344">
        <v>200029</v>
      </c>
      <c r="E3344" t="s">
        <v>3053</v>
      </c>
      <c r="F3344" t="s">
        <v>2479</v>
      </c>
      <c r="G3344" t="str">
        <f>VLOOKUP(A3344,GIS!A:B,2,0)</f>
        <v>百合ケ丘2C・大柏</v>
      </c>
      <c r="H3344" t="s">
        <v>1932</v>
      </c>
      <c r="I3344" t="s">
        <v>2634</v>
      </c>
      <c r="J3344" s="66">
        <v>325</v>
      </c>
      <c r="K3344" s="66">
        <v>325</v>
      </c>
      <c r="L3344" s="66">
        <v>325</v>
      </c>
      <c r="M3344" s="66">
        <v>325</v>
      </c>
      <c r="N3344" s="66">
        <f>VLOOKUP(A3344,GIS!A:C,3,0)</f>
        <v>325</v>
      </c>
      <c r="O3344" s="66" t="str">
        <f t="shared" si="646"/>
        <v/>
      </c>
      <c r="P3344" s="66" t="str">
        <f t="shared" si="650"/>
        <v/>
      </c>
      <c r="Q3344" s="66">
        <f t="shared" si="647"/>
        <v>325</v>
      </c>
      <c r="R3344" s="66">
        <f t="shared" si="648"/>
        <v>325</v>
      </c>
      <c r="S3344" s="66">
        <f>Q3344-U3344-SUMIFS(条件付き不可!X:X,条件付き不可!E:E,D3344)</f>
        <v>325</v>
      </c>
      <c r="T3344" s="66">
        <f t="shared" si="651"/>
        <v>325</v>
      </c>
      <c r="U3344" s="66">
        <f>IF(COUNTIFS(条件付き不可!$E:$E,$D3344,条件付き不可!$C:$C,条件付き不可!$V$3)&gt;0,Q3344,SUMIFS(条件付き不可!$L:$L,条件付き不可!$E:$E,$D3344,条件付き不可!$C:$C,U$1))</f>
        <v>0</v>
      </c>
      <c r="V3344" s="66">
        <f>IF(COUNTIFS(条件付き不可!$E:$E,$D3344,条件付き不可!$C:$C,条件付き不可!$V$5)&gt;0,Q3344,IFERROR(VLOOKUP(D3344,条件付き不可!E:Y,21,0),0))</f>
        <v>0</v>
      </c>
    </row>
    <row r="3345" spans="1:22">
      <c r="A3345" s="53" t="str">
        <f t="shared" si="649"/>
        <v>200030</v>
      </c>
      <c r="B3345" s="53">
        <v>113</v>
      </c>
      <c r="C3345">
        <v>3344</v>
      </c>
      <c r="D3345">
        <v>200030</v>
      </c>
      <c r="E3345" t="s">
        <v>3053</v>
      </c>
      <c r="F3345" t="s">
        <v>2479</v>
      </c>
      <c r="G3345" t="str">
        <f>VLOOKUP(A3345,GIS!A:B,2,0)</f>
        <v>百合ケ丘3A</v>
      </c>
      <c r="H3345" t="s">
        <v>1932</v>
      </c>
      <c r="I3345" t="s">
        <v>2634</v>
      </c>
      <c r="J3345" s="66">
        <v>370</v>
      </c>
      <c r="K3345" s="66">
        <v>370</v>
      </c>
      <c r="L3345" s="66">
        <v>370</v>
      </c>
      <c r="M3345" s="66">
        <v>370</v>
      </c>
      <c r="N3345" s="66">
        <f>VLOOKUP(A3345,GIS!A:C,3,0)</f>
        <v>370</v>
      </c>
      <c r="O3345" s="66" t="str">
        <f t="shared" si="646"/>
        <v/>
      </c>
      <c r="P3345" s="66" t="str">
        <f t="shared" si="650"/>
        <v/>
      </c>
      <c r="Q3345" s="66">
        <f t="shared" si="647"/>
        <v>370</v>
      </c>
      <c r="R3345" s="66">
        <f t="shared" si="648"/>
        <v>370</v>
      </c>
      <c r="S3345" s="66">
        <f>Q3345-U3345-SUMIFS(条件付き不可!X:X,条件付き不可!E:E,D3345)</f>
        <v>370</v>
      </c>
      <c r="T3345" s="66">
        <f t="shared" si="651"/>
        <v>370</v>
      </c>
      <c r="U3345" s="66">
        <f>IF(COUNTIFS(条件付き不可!$E:$E,$D3345,条件付き不可!$C:$C,条件付き不可!$V$3)&gt;0,Q3345,SUMIFS(条件付き不可!$L:$L,条件付き不可!$E:$E,$D3345,条件付き不可!$C:$C,U$1))</f>
        <v>0</v>
      </c>
      <c r="V3345" s="66">
        <f>IF(COUNTIFS(条件付き不可!$E:$E,$D3345,条件付き不可!$C:$C,条件付き不可!$V$5)&gt;0,Q3345,IFERROR(VLOOKUP(D3345,条件付き不可!E:Y,21,0),0))</f>
        <v>0</v>
      </c>
    </row>
    <row r="3346" spans="1:22">
      <c r="A3346" s="53" t="str">
        <f t="shared" si="649"/>
        <v>200031</v>
      </c>
      <c r="B3346" s="53">
        <v>113</v>
      </c>
      <c r="C3346">
        <v>3345</v>
      </c>
      <c r="D3346">
        <v>200031</v>
      </c>
      <c r="E3346" t="s">
        <v>3053</v>
      </c>
      <c r="F3346" t="s">
        <v>2479</v>
      </c>
      <c r="G3346" t="str">
        <f>VLOOKUP(A3346,GIS!A:B,2,0)</f>
        <v>百合ケ丘3B</v>
      </c>
      <c r="H3346" t="s">
        <v>1932</v>
      </c>
      <c r="I3346" t="s">
        <v>2634</v>
      </c>
      <c r="J3346" s="66">
        <v>320</v>
      </c>
      <c r="K3346" s="66">
        <v>320</v>
      </c>
      <c r="L3346" s="66">
        <v>320</v>
      </c>
      <c r="M3346" s="66">
        <v>320</v>
      </c>
      <c r="N3346" s="66">
        <f>VLOOKUP(A3346,GIS!A:C,3,0)</f>
        <v>320</v>
      </c>
      <c r="O3346" s="66" t="str">
        <f t="shared" si="646"/>
        <v/>
      </c>
      <c r="P3346" s="66" t="str">
        <f t="shared" si="650"/>
        <v/>
      </c>
      <c r="Q3346" s="66">
        <f t="shared" si="647"/>
        <v>320</v>
      </c>
      <c r="R3346" s="66">
        <f t="shared" si="648"/>
        <v>320</v>
      </c>
      <c r="S3346" s="66">
        <f>Q3346-U3346-SUMIFS(条件付き不可!X:X,条件付き不可!E:E,D3346)</f>
        <v>320</v>
      </c>
      <c r="T3346" s="66">
        <f t="shared" si="651"/>
        <v>320</v>
      </c>
      <c r="U3346" s="66">
        <f>IF(COUNTIFS(条件付き不可!$E:$E,$D3346,条件付き不可!$C:$C,条件付き不可!$V$3)&gt;0,Q3346,SUMIFS(条件付き不可!$L:$L,条件付き不可!$E:$E,$D3346,条件付き不可!$C:$C,U$1))</f>
        <v>0</v>
      </c>
      <c r="V3346" s="66">
        <f>IF(COUNTIFS(条件付き不可!$E:$E,$D3346,条件付き不可!$C:$C,条件付き不可!$V$5)&gt;0,Q3346,IFERROR(VLOOKUP(D3346,条件付き不可!E:Y,21,0),0))</f>
        <v>0</v>
      </c>
    </row>
    <row r="3347" spans="1:22">
      <c r="A3347" s="53" t="str">
        <f t="shared" si="649"/>
        <v>200032</v>
      </c>
      <c r="B3347" s="53">
        <v>113</v>
      </c>
      <c r="C3347">
        <v>3346</v>
      </c>
      <c r="D3347">
        <v>200032</v>
      </c>
      <c r="E3347" t="s">
        <v>3053</v>
      </c>
      <c r="F3347" t="s">
        <v>2479</v>
      </c>
      <c r="G3347" t="str">
        <f>VLOOKUP(A3347,GIS!A:B,2,0)</f>
        <v>百合ケ丘3C</v>
      </c>
      <c r="H3347" t="s">
        <v>1932</v>
      </c>
      <c r="I3347" t="s">
        <v>2634</v>
      </c>
      <c r="J3347" s="66">
        <v>355</v>
      </c>
      <c r="K3347" s="66">
        <v>355</v>
      </c>
      <c r="L3347" s="66">
        <v>355</v>
      </c>
      <c r="M3347" s="66">
        <v>355</v>
      </c>
      <c r="N3347" s="66">
        <f>VLOOKUP(A3347,GIS!A:C,3,0)</f>
        <v>355</v>
      </c>
      <c r="O3347" s="66" t="str">
        <f t="shared" si="646"/>
        <v/>
      </c>
      <c r="P3347" s="66" t="str">
        <f t="shared" si="650"/>
        <v/>
      </c>
      <c r="Q3347" s="66">
        <f t="shared" si="647"/>
        <v>355</v>
      </c>
      <c r="R3347" s="66">
        <f t="shared" si="648"/>
        <v>355</v>
      </c>
      <c r="S3347" s="66">
        <f>Q3347-U3347-SUMIFS(条件付き不可!X:X,条件付き不可!E:E,D3347)</f>
        <v>355</v>
      </c>
      <c r="T3347" s="66">
        <f t="shared" si="651"/>
        <v>355</v>
      </c>
      <c r="U3347" s="66">
        <f>IF(COUNTIFS(条件付き不可!$E:$E,$D3347,条件付き不可!$C:$C,条件付き不可!$V$3)&gt;0,Q3347,SUMIFS(条件付き不可!$L:$L,条件付き不可!$E:$E,$D3347,条件付き不可!$C:$C,U$1))</f>
        <v>0</v>
      </c>
      <c r="V3347" s="66">
        <f>IF(COUNTIFS(条件付き不可!$E:$E,$D3347,条件付き不可!$C:$C,条件付き不可!$V$5)&gt;0,Q3347,IFERROR(VLOOKUP(D3347,条件付き不可!E:Y,21,0),0))</f>
        <v>0</v>
      </c>
    </row>
    <row r="3348" spans="1:22">
      <c r="A3348" s="53" t="str">
        <f t="shared" si="649"/>
        <v>200033</v>
      </c>
      <c r="B3348" s="53">
        <v>113</v>
      </c>
      <c r="C3348">
        <v>3347</v>
      </c>
      <c r="D3348">
        <v>200033</v>
      </c>
      <c r="E3348" t="s">
        <v>3053</v>
      </c>
      <c r="F3348" t="s">
        <v>2479</v>
      </c>
      <c r="G3348" t="str">
        <f>VLOOKUP(A3348,GIS!A:B,2,0)</f>
        <v>松並</v>
      </c>
      <c r="H3348" t="s">
        <v>1932</v>
      </c>
      <c r="I3348" t="s">
        <v>2634</v>
      </c>
      <c r="J3348" s="66">
        <v>270</v>
      </c>
      <c r="K3348" s="66">
        <v>270</v>
      </c>
      <c r="L3348" s="66">
        <v>270</v>
      </c>
      <c r="M3348" s="66">
        <v>270</v>
      </c>
      <c r="N3348" s="66">
        <f>VLOOKUP(A3348,GIS!A:C,3,0)</f>
        <v>270</v>
      </c>
      <c r="O3348" s="66" t="str">
        <f t="shared" si="646"/>
        <v/>
      </c>
      <c r="P3348" s="66" t="str">
        <f t="shared" si="650"/>
        <v/>
      </c>
      <c r="Q3348" s="66">
        <f t="shared" si="647"/>
        <v>270</v>
      </c>
      <c r="R3348" s="66">
        <f t="shared" si="648"/>
        <v>270</v>
      </c>
      <c r="S3348" s="66">
        <f>Q3348-U3348-SUMIFS(条件付き不可!X:X,条件付き不可!E:E,D3348)</f>
        <v>270</v>
      </c>
      <c r="T3348" s="66">
        <f t="shared" si="651"/>
        <v>270</v>
      </c>
      <c r="U3348" s="66">
        <f>IF(COUNTIFS(条件付き不可!$E:$E,$D3348,条件付き不可!$C:$C,条件付き不可!$V$3)&gt;0,Q3348,SUMIFS(条件付き不可!$L:$L,条件付き不可!$E:$E,$D3348,条件付き不可!$C:$C,U$1))</f>
        <v>0</v>
      </c>
      <c r="V3348" s="66">
        <f>IF(COUNTIFS(条件付き不可!$E:$E,$D3348,条件付き不可!$C:$C,条件付き不可!$V$5)&gt;0,Q3348,IFERROR(VLOOKUP(D3348,条件付き不可!E:Y,21,0),0))</f>
        <v>0</v>
      </c>
    </row>
    <row r="3349" spans="1:22">
      <c r="A3349" s="53" t="str">
        <f t="shared" si="649"/>
        <v>200061</v>
      </c>
      <c r="B3349" s="53">
        <v>113</v>
      </c>
      <c r="C3349">
        <v>3348</v>
      </c>
      <c r="D3349">
        <v>200061</v>
      </c>
      <c r="E3349" t="s">
        <v>3053</v>
      </c>
      <c r="F3349" t="s">
        <v>2479</v>
      </c>
      <c r="G3349" t="str">
        <f>VLOOKUP(A3349,GIS!A:B,2,0)</f>
        <v>松並青葉2</v>
      </c>
      <c r="H3349" t="s">
        <v>1932</v>
      </c>
      <c r="I3349" t="s">
        <v>2634</v>
      </c>
      <c r="J3349" s="66">
        <v>370</v>
      </c>
      <c r="K3349" s="66">
        <v>370</v>
      </c>
      <c r="L3349" s="66">
        <v>370</v>
      </c>
      <c r="M3349" s="66">
        <v>370</v>
      </c>
      <c r="N3349" s="66">
        <f>VLOOKUP(A3349,GIS!A:C,3,0)</f>
        <v>370</v>
      </c>
      <c r="O3349" s="66" t="str">
        <f t="shared" si="646"/>
        <v/>
      </c>
      <c r="P3349" s="66" t="str">
        <f t="shared" si="650"/>
        <v/>
      </c>
      <c r="Q3349" s="66">
        <f t="shared" si="647"/>
        <v>370</v>
      </c>
      <c r="R3349" s="66">
        <f t="shared" si="648"/>
        <v>370</v>
      </c>
      <c r="S3349" s="66">
        <f>Q3349-U3349-SUMIFS(条件付き不可!X:X,条件付き不可!E:E,D3349)</f>
        <v>370</v>
      </c>
      <c r="T3349" s="66">
        <f t="shared" si="651"/>
        <v>370</v>
      </c>
      <c r="U3349" s="66">
        <f>IF(COUNTIFS(条件付き不可!$E:$E,$D3349,条件付き不可!$C:$C,条件付き不可!$V$3)&gt;0,Q3349,SUMIFS(条件付き不可!$L:$L,条件付き不可!$E:$E,$D3349,条件付き不可!$C:$C,U$1))</f>
        <v>0</v>
      </c>
      <c r="V3349" s="66">
        <f>IF(COUNTIFS(条件付き不可!$E:$E,$D3349,条件付き不可!$C:$C,条件付き不可!$V$5)&gt;0,Q3349,IFERROR(VLOOKUP(D3349,条件付き不可!E:Y,21,0),0))</f>
        <v>0</v>
      </c>
    </row>
    <row r="3350" spans="1:22">
      <c r="A3350" s="53" t="str">
        <f t="shared" si="649"/>
        <v>200062</v>
      </c>
      <c r="B3350" s="53">
        <v>113</v>
      </c>
      <c r="C3350">
        <v>3349</v>
      </c>
      <c r="D3350">
        <v>200062</v>
      </c>
      <c r="E3350" t="s">
        <v>3053</v>
      </c>
      <c r="F3350" t="s">
        <v>2479</v>
      </c>
      <c r="G3350" t="str">
        <f>VLOOKUP(A3350,GIS!A:B,2,0)</f>
        <v>松並青葉1レーベン</v>
      </c>
      <c r="H3350" t="s">
        <v>1932</v>
      </c>
      <c r="I3350" t="s">
        <v>2634</v>
      </c>
      <c r="J3350" s="66">
        <v>725</v>
      </c>
      <c r="K3350" s="66">
        <v>725</v>
      </c>
      <c r="L3350" s="66">
        <v>725</v>
      </c>
      <c r="M3350" s="66">
        <v>725</v>
      </c>
      <c r="N3350" s="66">
        <f>VLOOKUP(A3350,GIS!A:C,3,0)</f>
        <v>725</v>
      </c>
      <c r="O3350" s="66" t="str">
        <f t="shared" ref="O3350:O3413" si="652">IF(J3350=N3350,"","✕")</f>
        <v/>
      </c>
      <c r="P3350" s="66" t="str">
        <f t="shared" si="650"/>
        <v/>
      </c>
      <c r="Q3350" s="66">
        <f t="shared" ref="Q3350:Q3413" si="653">N3350</f>
        <v>725</v>
      </c>
      <c r="R3350" s="66">
        <f t="shared" ref="R3350:R3413" si="654">Q3350-U3350</f>
        <v>725</v>
      </c>
      <c r="S3350" s="66">
        <f>Q3350-U3350-SUMIFS(条件付き不可!X:X,条件付き不可!E:E,D3350)</f>
        <v>725</v>
      </c>
      <c r="T3350" s="66">
        <f t="shared" si="651"/>
        <v>725</v>
      </c>
      <c r="U3350" s="66">
        <f>IF(COUNTIFS(条件付き不可!$E:$E,$D3350,条件付き不可!$C:$C,条件付き不可!$V$3)&gt;0,Q3350,SUMIFS(条件付き不可!$L:$L,条件付き不可!$E:$E,$D3350,条件付き不可!$C:$C,U$1))</f>
        <v>0</v>
      </c>
      <c r="V3350" s="66">
        <f>IF(COUNTIFS(条件付き不可!$E:$E,$D3350,条件付き不可!$C:$C,条件付き不可!$V$5)&gt;0,Q3350,IFERROR(VLOOKUP(D3350,条件付き不可!E:Y,21,0),0))</f>
        <v>0</v>
      </c>
    </row>
    <row r="3351" spans="1:22">
      <c r="A3351" s="53" t="str">
        <f t="shared" si="649"/>
        <v>200034</v>
      </c>
      <c r="B3351" s="53">
        <v>113</v>
      </c>
      <c r="C3351">
        <v>3350</v>
      </c>
      <c r="D3351">
        <v>200034</v>
      </c>
      <c r="E3351" t="s">
        <v>3053</v>
      </c>
      <c r="F3351" t="s">
        <v>2499</v>
      </c>
      <c r="G3351" t="str">
        <f>VLOOKUP(A3351,GIS!A:B,2,0)</f>
        <v>中央1</v>
      </c>
      <c r="H3351" t="s">
        <v>1932</v>
      </c>
      <c r="I3351" t="s">
        <v>2634</v>
      </c>
      <c r="J3351" s="66">
        <v>470</v>
      </c>
      <c r="K3351" s="66">
        <v>470</v>
      </c>
      <c r="L3351" s="66">
        <v>470</v>
      </c>
      <c r="M3351" s="66">
        <v>470</v>
      </c>
      <c r="N3351" s="66">
        <f>VLOOKUP(A3351,GIS!A:C,3,0)</f>
        <v>470</v>
      </c>
      <c r="O3351" s="66" t="str">
        <f t="shared" si="652"/>
        <v/>
      </c>
      <c r="P3351" s="66" t="str">
        <f t="shared" si="650"/>
        <v/>
      </c>
      <c r="Q3351" s="66">
        <f t="shared" si="653"/>
        <v>470</v>
      </c>
      <c r="R3351" s="66">
        <f t="shared" si="654"/>
        <v>470</v>
      </c>
      <c r="S3351" s="66">
        <f>Q3351-U3351-SUMIFS(条件付き不可!X:X,条件付き不可!E:E,D3351)</f>
        <v>470</v>
      </c>
      <c r="T3351" s="66">
        <f t="shared" si="651"/>
        <v>470</v>
      </c>
      <c r="U3351" s="66">
        <f>IF(COUNTIFS(条件付き不可!$E:$E,$D3351,条件付き不可!$C:$C,条件付き不可!$V$3)&gt;0,Q3351,SUMIFS(条件付き不可!$L:$L,条件付き不可!$E:$E,$D3351,条件付き不可!$C:$C,U$1))</f>
        <v>0</v>
      </c>
      <c r="V3351" s="66">
        <f>IF(COUNTIFS(条件付き不可!$E:$E,$D3351,条件付き不可!$C:$C,条件付き不可!$V$5)&gt;0,Q3351,IFERROR(VLOOKUP(D3351,条件付き不可!E:Y,21,0),0))</f>
        <v>0</v>
      </c>
    </row>
    <row r="3352" spans="1:22">
      <c r="A3352" s="53" t="str">
        <f t="shared" si="649"/>
        <v>200035</v>
      </c>
      <c r="B3352" s="53">
        <v>113</v>
      </c>
      <c r="C3352">
        <v>3351</v>
      </c>
      <c r="D3352">
        <v>200035</v>
      </c>
      <c r="E3352" t="s">
        <v>3053</v>
      </c>
      <c r="F3352" t="s">
        <v>2499</v>
      </c>
      <c r="G3352" t="str">
        <f>VLOOKUP(A3352,GIS!A:B,2,0)</f>
        <v>ひがし野1・4・中央2</v>
      </c>
      <c r="H3352" t="s">
        <v>1932</v>
      </c>
      <c r="I3352" t="s">
        <v>2634</v>
      </c>
      <c r="J3352" s="66">
        <v>400</v>
      </c>
      <c r="K3352" s="66">
        <v>400</v>
      </c>
      <c r="L3352" s="66">
        <v>400</v>
      </c>
      <c r="M3352" s="66">
        <v>400</v>
      </c>
      <c r="N3352" s="66">
        <f>VLOOKUP(A3352,GIS!A:C,3,0)</f>
        <v>400</v>
      </c>
      <c r="O3352" s="66" t="str">
        <f t="shared" si="652"/>
        <v/>
      </c>
      <c r="P3352" s="66" t="str">
        <f t="shared" si="650"/>
        <v/>
      </c>
      <c r="Q3352" s="66">
        <f t="shared" si="653"/>
        <v>400</v>
      </c>
      <c r="R3352" s="66">
        <f t="shared" si="654"/>
        <v>400</v>
      </c>
      <c r="S3352" s="66">
        <f>Q3352-U3352-SUMIFS(条件付き不可!X:X,条件付き不可!E:E,D3352)</f>
        <v>400</v>
      </c>
      <c r="T3352" s="66">
        <f t="shared" si="651"/>
        <v>400</v>
      </c>
      <c r="U3352" s="66">
        <f>IF(COUNTIFS(条件付き不可!$E:$E,$D3352,条件付き不可!$C:$C,条件付き不可!$V$3)&gt;0,Q3352,SUMIFS(条件付き不可!$L:$L,条件付き不可!$E:$E,$D3352,条件付き不可!$C:$C,U$1))</f>
        <v>0</v>
      </c>
      <c r="V3352" s="66">
        <f>IF(COUNTIFS(条件付き不可!$E:$E,$D3352,条件付き不可!$C:$C,条件付き不可!$V$5)&gt;0,Q3352,IFERROR(VLOOKUP(D3352,条件付き不可!E:Y,21,0),0))</f>
        <v>0</v>
      </c>
    </row>
    <row r="3353" spans="1:22">
      <c r="A3353" s="53" t="str">
        <f t="shared" si="649"/>
        <v>200036</v>
      </c>
      <c r="B3353" s="53">
        <v>113</v>
      </c>
      <c r="C3353">
        <v>3352</v>
      </c>
      <c r="D3353">
        <v>200036</v>
      </c>
      <c r="E3353" t="s">
        <v>3053</v>
      </c>
      <c r="F3353" t="s">
        <v>2499</v>
      </c>
      <c r="G3353" t="str">
        <f>VLOOKUP(A3353,GIS!A:B,2,0)</f>
        <v>ひがし野1・中央2</v>
      </c>
      <c r="H3353" t="s">
        <v>1932</v>
      </c>
      <c r="I3353" t="s">
        <v>2634</v>
      </c>
      <c r="J3353" s="66">
        <v>340</v>
      </c>
      <c r="K3353" s="66">
        <v>340</v>
      </c>
      <c r="L3353" s="66">
        <v>340</v>
      </c>
      <c r="M3353" s="66">
        <v>340</v>
      </c>
      <c r="N3353" s="66">
        <f>VLOOKUP(A3353,GIS!A:C,3,0)</f>
        <v>340</v>
      </c>
      <c r="O3353" s="66" t="str">
        <f t="shared" si="652"/>
        <v/>
      </c>
      <c r="P3353" s="66" t="str">
        <f t="shared" si="650"/>
        <v/>
      </c>
      <c r="Q3353" s="66">
        <f t="shared" si="653"/>
        <v>340</v>
      </c>
      <c r="R3353" s="66">
        <f t="shared" si="654"/>
        <v>340</v>
      </c>
      <c r="S3353" s="66">
        <f>Q3353-U3353-SUMIFS(条件付き不可!X:X,条件付き不可!E:E,D3353)</f>
        <v>340</v>
      </c>
      <c r="T3353" s="66">
        <f t="shared" si="651"/>
        <v>340</v>
      </c>
      <c r="U3353" s="66">
        <f>IF(COUNTIFS(条件付き不可!$E:$E,$D3353,条件付き不可!$C:$C,条件付き不可!$V$3)&gt;0,Q3353,SUMIFS(条件付き不可!$L:$L,条件付き不可!$E:$E,$D3353,条件付き不可!$C:$C,U$1))</f>
        <v>0</v>
      </c>
      <c r="V3353" s="66">
        <f>IF(COUNTIFS(条件付き不可!$E:$E,$D3353,条件付き不可!$C:$C,条件付き不可!$V$5)&gt;0,Q3353,IFERROR(VLOOKUP(D3353,条件付き不可!E:Y,21,0),0))</f>
        <v>0</v>
      </c>
    </row>
    <row r="3354" spans="1:22">
      <c r="A3354" s="53" t="str">
        <f t="shared" si="649"/>
        <v>200037</v>
      </c>
      <c r="B3354" s="53">
        <v>113</v>
      </c>
      <c r="C3354">
        <v>3353</v>
      </c>
      <c r="D3354">
        <v>200037</v>
      </c>
      <c r="E3354" t="s">
        <v>3053</v>
      </c>
      <c r="F3354" t="s">
        <v>2499</v>
      </c>
      <c r="G3354" t="str">
        <f>VLOOKUP(A3354,GIS!A:B,2,0)</f>
        <v>ひがし野2　ブランズ</v>
      </c>
      <c r="H3354" t="s">
        <v>1932</v>
      </c>
      <c r="I3354" t="s">
        <v>2634</v>
      </c>
      <c r="J3354" s="66">
        <v>535</v>
      </c>
      <c r="K3354" s="66">
        <v>535</v>
      </c>
      <c r="L3354" s="66">
        <v>0</v>
      </c>
      <c r="M3354" s="66">
        <v>0</v>
      </c>
      <c r="N3354" s="66">
        <f>VLOOKUP(A3354,GIS!A:C,3,0)</f>
        <v>535</v>
      </c>
      <c r="O3354" s="66" t="str">
        <f t="shared" si="652"/>
        <v/>
      </c>
      <c r="P3354" s="66" t="str">
        <f t="shared" si="650"/>
        <v>✕</v>
      </c>
      <c r="Q3354" s="66">
        <f t="shared" si="653"/>
        <v>535</v>
      </c>
      <c r="R3354" s="66">
        <f t="shared" si="654"/>
        <v>535</v>
      </c>
      <c r="S3354" s="66">
        <f>Q3354-U3354-SUMIFS(条件付き不可!X:X,条件付き不可!E:E,D3354)</f>
        <v>0</v>
      </c>
      <c r="T3354" s="66">
        <f t="shared" si="651"/>
        <v>0</v>
      </c>
      <c r="U3354" s="66">
        <f>IF(COUNTIFS(条件付き不可!$E:$E,$D3354,条件付き不可!$C:$C,条件付き不可!$V$3)&gt;0,Q3354,SUMIFS(条件付き不可!$L:$L,条件付き不可!$E:$E,$D3354,条件付き不可!$C:$C,U$1))</f>
        <v>0</v>
      </c>
      <c r="V3354" s="66">
        <f>IF(COUNTIFS(条件付き不可!$E:$E,$D3354,条件付き不可!$C:$C,条件付き不可!$V$5)&gt;0,Q3354,IFERROR(VLOOKUP(D3354,条件付き不可!E:Y,21,0),0))</f>
        <v>535</v>
      </c>
    </row>
    <row r="3355" spans="1:22">
      <c r="A3355" s="53" t="str">
        <f t="shared" si="649"/>
        <v>200038</v>
      </c>
      <c r="B3355" s="53">
        <v>113</v>
      </c>
      <c r="C3355">
        <v>3354</v>
      </c>
      <c r="D3355">
        <v>200038</v>
      </c>
      <c r="E3355" t="s">
        <v>3053</v>
      </c>
      <c r="F3355" t="s">
        <v>2499</v>
      </c>
      <c r="G3355" t="str">
        <f>VLOOKUP(A3355,GIS!A:B,2,0)</f>
        <v>ひがし野2・3</v>
      </c>
      <c r="H3355" t="s">
        <v>1932</v>
      </c>
      <c r="I3355" t="s">
        <v>2634</v>
      </c>
      <c r="J3355" s="66">
        <v>365</v>
      </c>
      <c r="K3355" s="66">
        <v>365</v>
      </c>
      <c r="L3355" s="66">
        <v>365</v>
      </c>
      <c r="M3355" s="66">
        <v>365</v>
      </c>
      <c r="N3355" s="66">
        <f>VLOOKUP(A3355,GIS!A:C,3,0)</f>
        <v>365</v>
      </c>
      <c r="O3355" s="66" t="str">
        <f t="shared" si="652"/>
        <v/>
      </c>
      <c r="P3355" s="66" t="str">
        <f t="shared" si="650"/>
        <v/>
      </c>
      <c r="Q3355" s="66">
        <f t="shared" si="653"/>
        <v>365</v>
      </c>
      <c r="R3355" s="66">
        <f t="shared" si="654"/>
        <v>365</v>
      </c>
      <c r="S3355" s="66">
        <f>Q3355-U3355-SUMIFS(条件付き不可!X:X,条件付き不可!E:E,D3355)</f>
        <v>365</v>
      </c>
      <c r="T3355" s="66">
        <f t="shared" si="651"/>
        <v>365</v>
      </c>
      <c r="U3355" s="66">
        <f>IF(COUNTIFS(条件付き不可!$E:$E,$D3355,条件付き不可!$C:$C,条件付き不可!$V$3)&gt;0,Q3355,SUMIFS(条件付き不可!$L:$L,条件付き不可!$E:$E,$D3355,条件付き不可!$C:$C,U$1))</f>
        <v>0</v>
      </c>
      <c r="V3355" s="66">
        <f>IF(COUNTIFS(条件付き不可!$E:$E,$D3355,条件付き不可!$C:$C,条件付き不可!$V$5)&gt;0,Q3355,IFERROR(VLOOKUP(D3355,条件付き不可!E:Y,21,0),0))</f>
        <v>0</v>
      </c>
    </row>
    <row r="3356" spans="1:22">
      <c r="A3356" s="53" t="str">
        <f t="shared" si="649"/>
        <v>200039</v>
      </c>
      <c r="B3356" s="53">
        <v>113</v>
      </c>
      <c r="C3356">
        <v>3355</v>
      </c>
      <c r="D3356">
        <v>200039</v>
      </c>
      <c r="E3356" t="s">
        <v>3053</v>
      </c>
      <c r="F3356" t="s">
        <v>2499</v>
      </c>
      <c r="G3356" t="str">
        <f>VLOOKUP(A3356,GIS!A:B,2,0)</f>
        <v>ひがし野3</v>
      </c>
      <c r="H3356" t="s">
        <v>1932</v>
      </c>
      <c r="I3356" t="s">
        <v>2634</v>
      </c>
      <c r="J3356" s="66">
        <v>410</v>
      </c>
      <c r="K3356" s="66">
        <v>410</v>
      </c>
      <c r="L3356" s="66">
        <v>410</v>
      </c>
      <c r="M3356" s="66">
        <v>410</v>
      </c>
      <c r="N3356" s="66">
        <f>VLOOKUP(A3356,GIS!A:C,3,0)</f>
        <v>410</v>
      </c>
      <c r="O3356" s="66" t="str">
        <f t="shared" si="652"/>
        <v/>
      </c>
      <c r="P3356" s="66" t="str">
        <f t="shared" si="650"/>
        <v/>
      </c>
      <c r="Q3356" s="66">
        <f t="shared" si="653"/>
        <v>410</v>
      </c>
      <c r="R3356" s="66">
        <f t="shared" si="654"/>
        <v>410</v>
      </c>
      <c r="S3356" s="66">
        <f>Q3356-U3356-SUMIFS(条件付き不可!X:X,条件付き不可!E:E,D3356)</f>
        <v>410</v>
      </c>
      <c r="T3356" s="66">
        <f t="shared" si="651"/>
        <v>410</v>
      </c>
      <c r="U3356" s="66">
        <f>IF(COUNTIFS(条件付き不可!$E:$E,$D3356,条件付き不可!$C:$C,条件付き不可!$V$3)&gt;0,Q3356,SUMIFS(条件付き不可!$L:$L,条件付き不可!$E:$E,$D3356,条件付き不可!$C:$C,U$1))</f>
        <v>0</v>
      </c>
      <c r="V3356" s="66">
        <f>IF(COUNTIFS(条件付き不可!$E:$E,$D3356,条件付き不可!$C:$C,条件付き不可!$V$5)&gt;0,Q3356,IFERROR(VLOOKUP(D3356,条件付き不可!E:Y,21,0),0))</f>
        <v>0</v>
      </c>
    </row>
    <row r="3357" spans="1:22">
      <c r="A3357" s="53" t="str">
        <f t="shared" si="649"/>
        <v>200040</v>
      </c>
      <c r="B3357" s="53">
        <v>113</v>
      </c>
      <c r="C3357">
        <v>3356</v>
      </c>
      <c r="D3357">
        <v>200040</v>
      </c>
      <c r="E3357" t="s">
        <v>3053</v>
      </c>
      <c r="F3357" t="s">
        <v>2506</v>
      </c>
      <c r="G3357" t="str">
        <f>VLOOKUP(A3357,GIS!A:B,2,0)</f>
        <v>御所ケ丘2</v>
      </c>
      <c r="H3357" t="s">
        <v>1932</v>
      </c>
      <c r="I3357" t="s">
        <v>2634</v>
      </c>
      <c r="J3357" s="66">
        <v>350</v>
      </c>
      <c r="K3357" s="66">
        <v>350</v>
      </c>
      <c r="L3357" s="66">
        <v>350</v>
      </c>
      <c r="M3357" s="66">
        <v>350</v>
      </c>
      <c r="N3357" s="66">
        <f>VLOOKUP(A3357,GIS!A:C,3,0)</f>
        <v>350</v>
      </c>
      <c r="O3357" s="66" t="str">
        <f t="shared" si="652"/>
        <v/>
      </c>
      <c r="P3357" s="66" t="str">
        <f t="shared" si="650"/>
        <v/>
      </c>
      <c r="Q3357" s="66">
        <f t="shared" si="653"/>
        <v>350</v>
      </c>
      <c r="R3357" s="66">
        <f t="shared" si="654"/>
        <v>350</v>
      </c>
      <c r="S3357" s="66">
        <f>Q3357-U3357-SUMIFS(条件付き不可!X:X,条件付き不可!E:E,D3357)</f>
        <v>350</v>
      </c>
      <c r="T3357" s="66">
        <f t="shared" si="651"/>
        <v>350</v>
      </c>
      <c r="U3357" s="66">
        <f>IF(COUNTIFS(条件付き不可!$E:$E,$D3357,条件付き不可!$C:$C,条件付き不可!$V$3)&gt;0,Q3357,SUMIFS(条件付き不可!$L:$L,条件付き不可!$E:$E,$D3357,条件付き不可!$C:$C,U$1))</f>
        <v>0</v>
      </c>
      <c r="V3357" s="66">
        <f>IF(COUNTIFS(条件付き不可!$E:$E,$D3357,条件付き不可!$C:$C,条件付き不可!$V$5)&gt;0,Q3357,IFERROR(VLOOKUP(D3357,条件付き不可!E:Y,21,0),0))</f>
        <v>0</v>
      </c>
    </row>
    <row r="3358" spans="1:22">
      <c r="A3358" s="53" t="str">
        <f t="shared" ref="A3358:A3421" si="655">TEXT(D3358,"000000")</f>
        <v>200041</v>
      </c>
      <c r="B3358" s="53">
        <v>113</v>
      </c>
      <c r="C3358">
        <v>3357</v>
      </c>
      <c r="D3358">
        <v>200041</v>
      </c>
      <c r="E3358" t="s">
        <v>3053</v>
      </c>
      <c r="F3358" t="s">
        <v>2506</v>
      </c>
      <c r="G3358" t="str">
        <f>VLOOKUP(A3358,GIS!A:B,2,0)</f>
        <v>御所ケ丘3</v>
      </c>
      <c r="H3358" t="s">
        <v>1932</v>
      </c>
      <c r="I3358" t="s">
        <v>2634</v>
      </c>
      <c r="J3358" s="66">
        <v>210</v>
      </c>
      <c r="K3358" s="66">
        <v>210</v>
      </c>
      <c r="L3358" s="66">
        <v>210</v>
      </c>
      <c r="M3358" s="66">
        <v>210</v>
      </c>
      <c r="N3358" s="66">
        <f>VLOOKUP(A3358,GIS!A:C,3,0)</f>
        <v>210</v>
      </c>
      <c r="O3358" s="66" t="str">
        <f t="shared" si="652"/>
        <v/>
      </c>
      <c r="P3358" s="66" t="str">
        <f t="shared" si="650"/>
        <v/>
      </c>
      <c r="Q3358" s="66">
        <f t="shared" si="653"/>
        <v>210</v>
      </c>
      <c r="R3358" s="66">
        <f t="shared" si="654"/>
        <v>210</v>
      </c>
      <c r="S3358" s="66">
        <f>Q3358-U3358-SUMIFS(条件付き不可!X:X,条件付き不可!E:E,D3358)</f>
        <v>210</v>
      </c>
      <c r="T3358" s="66">
        <f t="shared" si="651"/>
        <v>210</v>
      </c>
      <c r="U3358" s="66">
        <f>IF(COUNTIFS(条件付き不可!$E:$E,$D3358,条件付き不可!$C:$C,条件付き不可!$V$3)&gt;0,Q3358,SUMIFS(条件付き不可!$L:$L,条件付き不可!$E:$E,$D3358,条件付き不可!$C:$C,U$1))</f>
        <v>0</v>
      </c>
      <c r="V3358" s="66">
        <f>IF(COUNTIFS(条件付き不可!$E:$E,$D3358,条件付き不可!$C:$C,条件付き不可!$V$5)&gt;0,Q3358,IFERROR(VLOOKUP(D3358,条件付き不可!E:Y,21,0),0))</f>
        <v>0</v>
      </c>
    </row>
    <row r="3359" spans="1:22">
      <c r="A3359" s="53" t="str">
        <f t="shared" si="655"/>
        <v>200042</v>
      </c>
      <c r="B3359" s="53">
        <v>113</v>
      </c>
      <c r="C3359">
        <v>3358</v>
      </c>
      <c r="D3359">
        <v>200042</v>
      </c>
      <c r="E3359" t="s">
        <v>3053</v>
      </c>
      <c r="F3359" t="s">
        <v>2506</v>
      </c>
      <c r="G3359" t="str">
        <f>VLOOKUP(A3359,GIS!A:B,2,0)</f>
        <v>御所ケ丘4・5</v>
      </c>
      <c r="H3359" t="s">
        <v>1932</v>
      </c>
      <c r="I3359" t="s">
        <v>2634</v>
      </c>
      <c r="J3359" s="66">
        <v>270</v>
      </c>
      <c r="K3359" s="66">
        <v>270</v>
      </c>
      <c r="L3359" s="66">
        <v>270</v>
      </c>
      <c r="M3359" s="66">
        <v>270</v>
      </c>
      <c r="N3359" s="66">
        <f>VLOOKUP(A3359,GIS!A:C,3,0)</f>
        <v>270</v>
      </c>
      <c r="O3359" s="66" t="str">
        <f t="shared" si="652"/>
        <v/>
      </c>
      <c r="P3359" s="66" t="str">
        <f t="shared" si="650"/>
        <v/>
      </c>
      <c r="Q3359" s="66">
        <f t="shared" si="653"/>
        <v>270</v>
      </c>
      <c r="R3359" s="66">
        <f t="shared" si="654"/>
        <v>270</v>
      </c>
      <c r="S3359" s="66">
        <f>Q3359-U3359-SUMIFS(条件付き不可!X:X,条件付き不可!E:E,D3359)</f>
        <v>270</v>
      </c>
      <c r="T3359" s="66">
        <f t="shared" si="651"/>
        <v>270</v>
      </c>
      <c r="U3359" s="66">
        <f>IF(COUNTIFS(条件付き不可!$E:$E,$D3359,条件付き不可!$C:$C,条件付き不可!$V$3)&gt;0,Q3359,SUMIFS(条件付き不可!$L:$L,条件付き不可!$E:$E,$D3359,条件付き不可!$C:$C,U$1))</f>
        <v>0</v>
      </c>
      <c r="V3359" s="66">
        <f>IF(COUNTIFS(条件付き不可!$E:$E,$D3359,条件付き不可!$C:$C,条件付き不可!$V$5)&gt;0,Q3359,IFERROR(VLOOKUP(D3359,条件付き不可!E:Y,21,0),0))</f>
        <v>0</v>
      </c>
    </row>
    <row r="3360" spans="1:22">
      <c r="A3360" s="53" t="str">
        <f t="shared" si="655"/>
        <v>200043</v>
      </c>
      <c r="B3360" s="53">
        <v>113</v>
      </c>
      <c r="C3360">
        <v>3359</v>
      </c>
      <c r="D3360">
        <v>200043</v>
      </c>
      <c r="E3360" t="s">
        <v>3053</v>
      </c>
      <c r="F3360" t="s">
        <v>2506</v>
      </c>
      <c r="G3360" t="str">
        <f>VLOOKUP(A3360,GIS!A:B,2,0)</f>
        <v>御所ケ丘5</v>
      </c>
      <c r="H3360" t="s">
        <v>1932</v>
      </c>
      <c r="I3360" t="s">
        <v>2634</v>
      </c>
      <c r="J3360" s="66">
        <v>340</v>
      </c>
      <c r="K3360" s="66">
        <v>340</v>
      </c>
      <c r="L3360" s="66">
        <v>340</v>
      </c>
      <c r="M3360" s="66">
        <v>340</v>
      </c>
      <c r="N3360" s="66">
        <f>VLOOKUP(A3360,GIS!A:C,3,0)</f>
        <v>340</v>
      </c>
      <c r="O3360" s="66" t="str">
        <f t="shared" si="652"/>
        <v/>
      </c>
      <c r="P3360" s="66" t="str">
        <f t="shared" si="650"/>
        <v/>
      </c>
      <c r="Q3360" s="66">
        <f t="shared" si="653"/>
        <v>340</v>
      </c>
      <c r="R3360" s="66">
        <f t="shared" si="654"/>
        <v>340</v>
      </c>
      <c r="S3360" s="66">
        <f>Q3360-U3360-SUMIFS(条件付き不可!X:X,条件付き不可!E:E,D3360)</f>
        <v>340</v>
      </c>
      <c r="T3360" s="66">
        <f t="shared" si="651"/>
        <v>340</v>
      </c>
      <c r="U3360" s="66">
        <f>IF(COUNTIFS(条件付き不可!$E:$E,$D3360,条件付き不可!$C:$C,条件付き不可!$V$3)&gt;0,Q3360,SUMIFS(条件付き不可!$L:$L,条件付き不可!$E:$E,$D3360,条件付き不可!$C:$C,U$1))</f>
        <v>0</v>
      </c>
      <c r="V3360" s="66">
        <f>IF(COUNTIFS(条件付き不可!$E:$E,$D3360,条件付き不可!$C:$C,条件付き不可!$V$5)&gt;0,Q3360,IFERROR(VLOOKUP(D3360,条件付き不可!E:Y,21,0),0))</f>
        <v>0</v>
      </c>
    </row>
    <row r="3361" spans="1:22">
      <c r="A3361" s="53" t="str">
        <f t="shared" si="655"/>
        <v>200044</v>
      </c>
      <c r="B3361" s="53">
        <v>113</v>
      </c>
      <c r="C3361">
        <v>3360</v>
      </c>
      <c r="D3361">
        <v>200044</v>
      </c>
      <c r="E3361" t="s">
        <v>3053</v>
      </c>
      <c r="F3361" t="s">
        <v>2511</v>
      </c>
      <c r="G3361" t="str">
        <f>VLOOKUP(A3361,GIS!A:B,2,0)</f>
        <v>久保ケ丘1</v>
      </c>
      <c r="H3361" t="s">
        <v>1932</v>
      </c>
      <c r="I3361" t="s">
        <v>2634</v>
      </c>
      <c r="J3361" s="66">
        <v>265</v>
      </c>
      <c r="K3361" s="66">
        <v>265</v>
      </c>
      <c r="L3361" s="66">
        <v>265</v>
      </c>
      <c r="M3361" s="66">
        <v>265</v>
      </c>
      <c r="N3361" s="66">
        <f>VLOOKUP(A3361,GIS!A:C,3,0)</f>
        <v>265</v>
      </c>
      <c r="O3361" s="66" t="str">
        <f t="shared" si="652"/>
        <v/>
      </c>
      <c r="P3361" s="66" t="str">
        <f t="shared" si="650"/>
        <v/>
      </c>
      <c r="Q3361" s="66">
        <f t="shared" si="653"/>
        <v>265</v>
      </c>
      <c r="R3361" s="66">
        <f t="shared" si="654"/>
        <v>265</v>
      </c>
      <c r="S3361" s="66">
        <f>Q3361-U3361-SUMIFS(条件付き不可!X:X,条件付き不可!E:E,D3361)</f>
        <v>265</v>
      </c>
      <c r="T3361" s="66">
        <f t="shared" si="651"/>
        <v>265</v>
      </c>
      <c r="U3361" s="66">
        <f>IF(COUNTIFS(条件付き不可!$E:$E,$D3361,条件付き不可!$C:$C,条件付き不可!$V$3)&gt;0,Q3361,SUMIFS(条件付き不可!$L:$L,条件付き不可!$E:$E,$D3361,条件付き不可!$C:$C,U$1))</f>
        <v>0</v>
      </c>
      <c r="V3361" s="66">
        <f>IF(COUNTIFS(条件付き不可!$E:$E,$D3361,条件付き不可!$C:$C,条件付き不可!$V$5)&gt;0,Q3361,IFERROR(VLOOKUP(D3361,条件付き不可!E:Y,21,0),0))</f>
        <v>0</v>
      </c>
    </row>
    <row r="3362" spans="1:22">
      <c r="A3362" s="53" t="str">
        <f t="shared" si="655"/>
        <v>200045</v>
      </c>
      <c r="B3362" s="53">
        <v>113</v>
      </c>
      <c r="C3362">
        <v>3361</v>
      </c>
      <c r="D3362">
        <v>200045</v>
      </c>
      <c r="E3362" t="s">
        <v>3053</v>
      </c>
      <c r="F3362" t="s">
        <v>2511</v>
      </c>
      <c r="G3362" t="str">
        <f>VLOOKUP(A3362,GIS!A:B,2,0)</f>
        <v>久保ケ丘2・3</v>
      </c>
      <c r="H3362" t="s">
        <v>1932</v>
      </c>
      <c r="I3362" t="s">
        <v>2634</v>
      </c>
      <c r="J3362" s="66">
        <v>280</v>
      </c>
      <c r="K3362" s="66">
        <v>280</v>
      </c>
      <c r="L3362" s="66">
        <v>280</v>
      </c>
      <c r="M3362" s="66">
        <v>280</v>
      </c>
      <c r="N3362" s="66">
        <f>VLOOKUP(A3362,GIS!A:C,3,0)</f>
        <v>280</v>
      </c>
      <c r="O3362" s="66" t="str">
        <f t="shared" si="652"/>
        <v/>
      </c>
      <c r="P3362" s="66" t="str">
        <f t="shared" si="650"/>
        <v/>
      </c>
      <c r="Q3362" s="66">
        <f t="shared" si="653"/>
        <v>280</v>
      </c>
      <c r="R3362" s="66">
        <f t="shared" si="654"/>
        <v>280</v>
      </c>
      <c r="S3362" s="66">
        <f>Q3362-U3362-SUMIFS(条件付き不可!X:X,条件付き不可!E:E,D3362)</f>
        <v>280</v>
      </c>
      <c r="T3362" s="66">
        <f t="shared" si="651"/>
        <v>280</v>
      </c>
      <c r="U3362" s="66">
        <f>IF(COUNTIFS(条件付き不可!$E:$E,$D3362,条件付き不可!$C:$C,条件付き不可!$V$3)&gt;0,Q3362,SUMIFS(条件付き不可!$L:$L,条件付き不可!$E:$E,$D3362,条件付き不可!$C:$C,U$1))</f>
        <v>0</v>
      </c>
      <c r="V3362" s="66">
        <f>IF(COUNTIFS(条件付き不可!$E:$E,$D3362,条件付き不可!$C:$C,条件付き不可!$V$5)&gt;0,Q3362,IFERROR(VLOOKUP(D3362,条件付き不可!E:Y,21,0),0))</f>
        <v>0</v>
      </c>
    </row>
    <row r="3363" spans="1:22">
      <c r="A3363" s="53" t="str">
        <f t="shared" si="655"/>
        <v>200046</v>
      </c>
      <c r="B3363" s="53">
        <v>113</v>
      </c>
      <c r="C3363">
        <v>3362</v>
      </c>
      <c r="D3363">
        <v>200046</v>
      </c>
      <c r="E3363" t="s">
        <v>3053</v>
      </c>
      <c r="F3363" t="s">
        <v>2511</v>
      </c>
      <c r="G3363" t="str">
        <f>VLOOKUP(A3363,GIS!A:B,2,0)</f>
        <v>久保ケ丘3・4</v>
      </c>
      <c r="H3363" t="s">
        <v>1932</v>
      </c>
      <c r="I3363" t="s">
        <v>2634</v>
      </c>
      <c r="J3363" s="66">
        <v>320</v>
      </c>
      <c r="K3363" s="66">
        <v>320</v>
      </c>
      <c r="L3363" s="66">
        <v>320</v>
      </c>
      <c r="M3363" s="66">
        <v>320</v>
      </c>
      <c r="N3363" s="66">
        <f>VLOOKUP(A3363,GIS!A:C,3,0)</f>
        <v>320</v>
      </c>
      <c r="O3363" s="66" t="str">
        <f t="shared" si="652"/>
        <v/>
      </c>
      <c r="P3363" s="66" t="str">
        <f t="shared" si="650"/>
        <v/>
      </c>
      <c r="Q3363" s="66">
        <f t="shared" si="653"/>
        <v>320</v>
      </c>
      <c r="R3363" s="66">
        <f t="shared" si="654"/>
        <v>320</v>
      </c>
      <c r="S3363" s="66">
        <f>Q3363-U3363-SUMIFS(条件付き不可!X:X,条件付き不可!E:E,D3363)</f>
        <v>320</v>
      </c>
      <c r="T3363" s="66">
        <f t="shared" si="651"/>
        <v>320</v>
      </c>
      <c r="U3363" s="66">
        <f>IF(COUNTIFS(条件付き不可!$E:$E,$D3363,条件付き不可!$C:$C,条件付き不可!$V$3)&gt;0,Q3363,SUMIFS(条件付き不可!$L:$L,条件付き不可!$E:$E,$D3363,条件付き不可!$C:$C,U$1))</f>
        <v>0</v>
      </c>
      <c r="V3363" s="66">
        <f>IF(COUNTIFS(条件付き不可!$E:$E,$D3363,条件付き不可!$C:$C,条件付き不可!$V$5)&gt;0,Q3363,IFERROR(VLOOKUP(D3363,条件付き不可!E:Y,21,0),0))</f>
        <v>0</v>
      </c>
    </row>
    <row r="3364" spans="1:22">
      <c r="A3364" s="53" t="str">
        <f t="shared" si="655"/>
        <v>200047</v>
      </c>
      <c r="B3364" s="53">
        <v>113</v>
      </c>
      <c r="C3364">
        <v>3363</v>
      </c>
      <c r="D3364">
        <v>200047</v>
      </c>
      <c r="E3364" t="s">
        <v>3053</v>
      </c>
      <c r="F3364" t="s">
        <v>2511</v>
      </c>
      <c r="G3364" t="str">
        <f>VLOOKUP(A3364,GIS!A:B,2,0)</f>
        <v>久保ケ丘4</v>
      </c>
      <c r="H3364" t="s">
        <v>1932</v>
      </c>
      <c r="I3364" t="s">
        <v>2634</v>
      </c>
      <c r="J3364" s="66">
        <v>330</v>
      </c>
      <c r="K3364" s="66">
        <v>330</v>
      </c>
      <c r="L3364" s="66">
        <v>330</v>
      </c>
      <c r="M3364" s="66">
        <v>330</v>
      </c>
      <c r="N3364" s="66">
        <f>VLOOKUP(A3364,GIS!A:C,3,0)</f>
        <v>330</v>
      </c>
      <c r="O3364" s="66" t="str">
        <f t="shared" si="652"/>
        <v/>
      </c>
      <c r="P3364" s="66" t="str">
        <f t="shared" si="650"/>
        <v/>
      </c>
      <c r="Q3364" s="66">
        <f t="shared" si="653"/>
        <v>330</v>
      </c>
      <c r="R3364" s="66">
        <f t="shared" si="654"/>
        <v>330</v>
      </c>
      <c r="S3364" s="66">
        <f>Q3364-U3364-SUMIFS(条件付き不可!X:X,条件付き不可!E:E,D3364)</f>
        <v>330</v>
      </c>
      <c r="T3364" s="66">
        <f t="shared" si="651"/>
        <v>330</v>
      </c>
      <c r="U3364" s="66">
        <f>IF(COUNTIFS(条件付き不可!$E:$E,$D3364,条件付き不可!$C:$C,条件付き不可!$V$3)&gt;0,Q3364,SUMIFS(条件付き不可!$L:$L,条件付き不可!$E:$E,$D3364,条件付き不可!$C:$C,U$1))</f>
        <v>0</v>
      </c>
      <c r="V3364" s="66">
        <f>IF(COUNTIFS(条件付き不可!$E:$E,$D3364,条件付き不可!$C:$C,条件付き不可!$V$5)&gt;0,Q3364,IFERROR(VLOOKUP(D3364,条件付き不可!E:Y,21,0),0))</f>
        <v>0</v>
      </c>
    </row>
    <row r="3365" spans="1:22">
      <c r="A3365" s="53" t="str">
        <f t="shared" si="655"/>
        <v>200048</v>
      </c>
      <c r="B3365" s="53">
        <v>113</v>
      </c>
      <c r="C3365">
        <v>3364</v>
      </c>
      <c r="D3365">
        <v>200048</v>
      </c>
      <c r="E3365" t="s">
        <v>3053</v>
      </c>
      <c r="F3365" t="s">
        <v>2516</v>
      </c>
      <c r="G3365" t="str">
        <f>VLOOKUP(A3365,GIS!A:B,2,0)</f>
        <v>薬師台1・2</v>
      </c>
      <c r="H3365" t="s">
        <v>1932</v>
      </c>
      <c r="I3365" t="s">
        <v>2634</v>
      </c>
      <c r="J3365" s="66">
        <v>335</v>
      </c>
      <c r="K3365" s="66">
        <v>335</v>
      </c>
      <c r="L3365" s="66">
        <v>335</v>
      </c>
      <c r="M3365" s="66">
        <v>335</v>
      </c>
      <c r="N3365" s="66">
        <f>VLOOKUP(A3365,GIS!A:C,3,0)</f>
        <v>335</v>
      </c>
      <c r="O3365" s="66" t="str">
        <f t="shared" si="652"/>
        <v/>
      </c>
      <c r="P3365" s="66" t="str">
        <f t="shared" si="650"/>
        <v/>
      </c>
      <c r="Q3365" s="66">
        <f t="shared" si="653"/>
        <v>335</v>
      </c>
      <c r="R3365" s="66">
        <f t="shared" si="654"/>
        <v>335</v>
      </c>
      <c r="S3365" s="66">
        <f>Q3365-U3365-SUMIFS(条件付き不可!X:X,条件付き不可!E:E,D3365)</f>
        <v>335</v>
      </c>
      <c r="T3365" s="66">
        <f t="shared" si="651"/>
        <v>335</v>
      </c>
      <c r="U3365" s="66">
        <f>IF(COUNTIFS(条件付き不可!$E:$E,$D3365,条件付き不可!$C:$C,条件付き不可!$V$3)&gt;0,Q3365,SUMIFS(条件付き不可!$L:$L,条件付き不可!$E:$E,$D3365,条件付き不可!$C:$C,U$1))</f>
        <v>0</v>
      </c>
      <c r="V3365" s="66">
        <f>IF(COUNTIFS(条件付き不可!$E:$E,$D3365,条件付き不可!$C:$C,条件付き不可!$V$5)&gt;0,Q3365,IFERROR(VLOOKUP(D3365,条件付き不可!E:Y,21,0),0))</f>
        <v>0</v>
      </c>
    </row>
    <row r="3366" spans="1:22">
      <c r="A3366" s="53" t="str">
        <f t="shared" si="655"/>
        <v>200049</v>
      </c>
      <c r="B3366" s="53">
        <v>113</v>
      </c>
      <c r="C3366">
        <v>3365</v>
      </c>
      <c r="D3366">
        <v>200049</v>
      </c>
      <c r="E3366" t="s">
        <v>3053</v>
      </c>
      <c r="F3366" t="s">
        <v>2516</v>
      </c>
      <c r="G3366" t="str">
        <f>VLOOKUP(A3366,GIS!A:B,2,0)</f>
        <v>薬師台2・4</v>
      </c>
      <c r="H3366" t="s">
        <v>1932</v>
      </c>
      <c r="I3366" t="s">
        <v>2634</v>
      </c>
      <c r="J3366" s="66">
        <v>335</v>
      </c>
      <c r="K3366" s="66">
        <v>335</v>
      </c>
      <c r="L3366" s="66">
        <v>335</v>
      </c>
      <c r="M3366" s="66">
        <v>335</v>
      </c>
      <c r="N3366" s="66">
        <f>VLOOKUP(A3366,GIS!A:C,3,0)</f>
        <v>335</v>
      </c>
      <c r="O3366" s="66" t="str">
        <f t="shared" si="652"/>
        <v/>
      </c>
      <c r="P3366" s="66" t="str">
        <f t="shared" si="650"/>
        <v/>
      </c>
      <c r="Q3366" s="66">
        <f t="shared" si="653"/>
        <v>335</v>
      </c>
      <c r="R3366" s="66">
        <f t="shared" si="654"/>
        <v>335</v>
      </c>
      <c r="S3366" s="66">
        <f>Q3366-U3366-SUMIFS(条件付き不可!X:X,条件付き不可!E:E,D3366)</f>
        <v>335</v>
      </c>
      <c r="T3366" s="66">
        <f t="shared" si="651"/>
        <v>335</v>
      </c>
      <c r="U3366" s="66">
        <f>IF(COUNTIFS(条件付き不可!$E:$E,$D3366,条件付き不可!$C:$C,条件付き不可!$V$3)&gt;0,Q3366,SUMIFS(条件付き不可!$L:$L,条件付き不可!$E:$E,$D3366,条件付き不可!$C:$C,U$1))</f>
        <v>0</v>
      </c>
      <c r="V3366" s="66">
        <f>IF(COUNTIFS(条件付き不可!$E:$E,$D3366,条件付き不可!$C:$C,条件付き不可!$V$5)&gt;0,Q3366,IFERROR(VLOOKUP(D3366,条件付き不可!E:Y,21,0),0))</f>
        <v>0</v>
      </c>
    </row>
    <row r="3367" spans="1:22">
      <c r="A3367" s="53" t="str">
        <f t="shared" si="655"/>
        <v>200050</v>
      </c>
      <c r="B3367" s="53">
        <v>113</v>
      </c>
      <c r="C3367">
        <v>3366</v>
      </c>
      <c r="D3367">
        <v>200050</v>
      </c>
      <c r="E3367" t="s">
        <v>3053</v>
      </c>
      <c r="F3367" t="s">
        <v>2516</v>
      </c>
      <c r="G3367" t="str">
        <f>VLOOKUP(A3367,GIS!A:B,2,0)</f>
        <v>薬師台2・3</v>
      </c>
      <c r="H3367" t="s">
        <v>1932</v>
      </c>
      <c r="I3367" t="s">
        <v>2634</v>
      </c>
      <c r="J3367" s="66">
        <v>305</v>
      </c>
      <c r="K3367" s="66">
        <v>305</v>
      </c>
      <c r="L3367" s="66">
        <v>305</v>
      </c>
      <c r="M3367" s="66">
        <v>305</v>
      </c>
      <c r="N3367" s="66">
        <f>VLOOKUP(A3367,GIS!A:C,3,0)</f>
        <v>305</v>
      </c>
      <c r="O3367" s="66" t="str">
        <f t="shared" si="652"/>
        <v/>
      </c>
      <c r="P3367" s="66" t="str">
        <f t="shared" si="650"/>
        <v/>
      </c>
      <c r="Q3367" s="66">
        <f t="shared" si="653"/>
        <v>305</v>
      </c>
      <c r="R3367" s="66">
        <f t="shared" si="654"/>
        <v>305</v>
      </c>
      <c r="S3367" s="66">
        <f>Q3367-U3367-SUMIFS(条件付き不可!X:X,条件付き不可!E:E,D3367)</f>
        <v>305</v>
      </c>
      <c r="T3367" s="66">
        <f t="shared" si="651"/>
        <v>305</v>
      </c>
      <c r="U3367" s="66">
        <f>IF(COUNTIFS(条件付き不可!$E:$E,$D3367,条件付き不可!$C:$C,条件付き不可!$V$3)&gt;0,Q3367,SUMIFS(条件付き不可!$L:$L,条件付き不可!$E:$E,$D3367,条件付き不可!$C:$C,U$1))</f>
        <v>0</v>
      </c>
      <c r="V3367" s="66">
        <f>IF(COUNTIFS(条件付き不可!$E:$E,$D3367,条件付き不可!$C:$C,条件付き不可!$V$5)&gt;0,Q3367,IFERROR(VLOOKUP(D3367,条件付き不可!E:Y,21,0),0))</f>
        <v>0</v>
      </c>
    </row>
    <row r="3368" spans="1:22">
      <c r="A3368" s="53" t="str">
        <f t="shared" si="655"/>
        <v>200051</v>
      </c>
      <c r="B3368" s="53">
        <v>113</v>
      </c>
      <c r="C3368">
        <v>3367</v>
      </c>
      <c r="D3368">
        <v>200051</v>
      </c>
      <c r="E3368" t="s">
        <v>3053</v>
      </c>
      <c r="F3368" t="s">
        <v>2516</v>
      </c>
      <c r="G3368" t="str">
        <f>VLOOKUP(A3368,GIS!A:B,2,0)</f>
        <v>薬師台4・6</v>
      </c>
      <c r="H3368" t="s">
        <v>1932</v>
      </c>
      <c r="I3368" t="s">
        <v>2634</v>
      </c>
      <c r="J3368" s="66">
        <v>285</v>
      </c>
      <c r="K3368" s="66">
        <v>285</v>
      </c>
      <c r="L3368" s="66">
        <v>285</v>
      </c>
      <c r="M3368" s="66">
        <v>285</v>
      </c>
      <c r="N3368" s="66">
        <f>VLOOKUP(A3368,GIS!A:C,3,0)</f>
        <v>285</v>
      </c>
      <c r="O3368" s="66" t="str">
        <f t="shared" si="652"/>
        <v/>
      </c>
      <c r="P3368" s="66" t="str">
        <f t="shared" si="650"/>
        <v/>
      </c>
      <c r="Q3368" s="66">
        <f t="shared" si="653"/>
        <v>285</v>
      </c>
      <c r="R3368" s="66">
        <f t="shared" si="654"/>
        <v>285</v>
      </c>
      <c r="S3368" s="66">
        <f>Q3368-U3368-SUMIFS(条件付き不可!X:X,条件付き不可!E:E,D3368)</f>
        <v>285</v>
      </c>
      <c r="T3368" s="66">
        <f t="shared" si="651"/>
        <v>285</v>
      </c>
      <c r="U3368" s="66">
        <f>IF(COUNTIFS(条件付き不可!$E:$E,$D3368,条件付き不可!$C:$C,条件付き不可!$V$3)&gt;0,Q3368,SUMIFS(条件付き不可!$L:$L,条件付き不可!$E:$E,$D3368,条件付き不可!$C:$C,U$1))</f>
        <v>0</v>
      </c>
      <c r="V3368" s="66">
        <f>IF(COUNTIFS(条件付き不可!$E:$E,$D3368,条件付き不可!$C:$C,条件付き不可!$V$5)&gt;0,Q3368,IFERROR(VLOOKUP(D3368,条件付き不可!E:Y,21,0),0))</f>
        <v>0</v>
      </c>
    </row>
    <row r="3369" spans="1:22">
      <c r="A3369" s="53" t="str">
        <f t="shared" si="655"/>
        <v>200052</v>
      </c>
      <c r="B3369" s="53">
        <v>113</v>
      </c>
      <c r="C3369">
        <v>3368</v>
      </c>
      <c r="D3369">
        <v>200052</v>
      </c>
      <c r="E3369" t="s">
        <v>3053</v>
      </c>
      <c r="F3369" t="s">
        <v>2516</v>
      </c>
      <c r="G3369" t="str">
        <f>VLOOKUP(A3369,GIS!A:B,2,0)</f>
        <v>薬師台5・6</v>
      </c>
      <c r="H3369" t="s">
        <v>1932</v>
      </c>
      <c r="I3369" t="s">
        <v>2634</v>
      </c>
      <c r="J3369" s="66">
        <v>385</v>
      </c>
      <c r="K3369" s="66">
        <v>385</v>
      </c>
      <c r="L3369" s="66">
        <v>385</v>
      </c>
      <c r="M3369" s="66">
        <v>385</v>
      </c>
      <c r="N3369" s="66">
        <f>VLOOKUP(A3369,GIS!A:C,3,0)</f>
        <v>385</v>
      </c>
      <c r="O3369" s="66" t="str">
        <f t="shared" si="652"/>
        <v/>
      </c>
      <c r="P3369" s="66" t="str">
        <f t="shared" si="650"/>
        <v/>
      </c>
      <c r="Q3369" s="66">
        <f t="shared" si="653"/>
        <v>385</v>
      </c>
      <c r="R3369" s="66">
        <f t="shared" si="654"/>
        <v>385</v>
      </c>
      <c r="S3369" s="66">
        <f>Q3369-U3369-SUMIFS(条件付き不可!X:X,条件付き不可!E:E,D3369)</f>
        <v>385</v>
      </c>
      <c r="T3369" s="66">
        <f t="shared" si="651"/>
        <v>385</v>
      </c>
      <c r="U3369" s="66">
        <f>IF(COUNTIFS(条件付き不可!$E:$E,$D3369,条件付き不可!$C:$C,条件付き不可!$V$3)&gt;0,Q3369,SUMIFS(条件付き不可!$L:$L,条件付き不可!$E:$E,$D3369,条件付き不可!$C:$C,U$1))</f>
        <v>0</v>
      </c>
      <c r="V3369" s="66">
        <f>IF(COUNTIFS(条件付き不可!$E:$E,$D3369,条件付き不可!$C:$C,条件付き不可!$V$5)&gt;0,Q3369,IFERROR(VLOOKUP(D3369,条件付き不可!E:Y,21,0),0))</f>
        <v>0</v>
      </c>
    </row>
    <row r="3370" spans="1:22">
      <c r="A3370" s="53" t="str">
        <f t="shared" si="655"/>
        <v>200053</v>
      </c>
      <c r="B3370" s="53">
        <v>113</v>
      </c>
      <c r="C3370">
        <v>3369</v>
      </c>
      <c r="D3370">
        <v>200053</v>
      </c>
      <c r="E3370" t="s">
        <v>3053</v>
      </c>
      <c r="F3370" t="s">
        <v>2516</v>
      </c>
      <c r="G3370" t="str">
        <f>VLOOKUP(A3370,GIS!A:B,2,0)</f>
        <v>薬師台7</v>
      </c>
      <c r="H3370" t="s">
        <v>1932</v>
      </c>
      <c r="I3370" t="s">
        <v>2634</v>
      </c>
      <c r="J3370" s="66">
        <v>320</v>
      </c>
      <c r="K3370" s="66">
        <v>320</v>
      </c>
      <c r="L3370" s="66">
        <v>320</v>
      </c>
      <c r="M3370" s="66">
        <v>320</v>
      </c>
      <c r="N3370" s="66">
        <f>VLOOKUP(A3370,GIS!A:C,3,0)</f>
        <v>320</v>
      </c>
      <c r="O3370" s="66" t="str">
        <f t="shared" si="652"/>
        <v/>
      </c>
      <c r="P3370" s="66" t="str">
        <f t="shared" si="650"/>
        <v/>
      </c>
      <c r="Q3370" s="66">
        <f t="shared" si="653"/>
        <v>320</v>
      </c>
      <c r="R3370" s="66">
        <f t="shared" si="654"/>
        <v>320</v>
      </c>
      <c r="S3370" s="66">
        <f>Q3370-U3370-SUMIFS(条件付き不可!X:X,条件付き不可!E:E,D3370)</f>
        <v>320</v>
      </c>
      <c r="T3370" s="66">
        <f t="shared" si="651"/>
        <v>320</v>
      </c>
      <c r="U3370" s="66">
        <f>IF(COUNTIFS(条件付き不可!$E:$E,$D3370,条件付き不可!$C:$C,条件付き不可!$V$3)&gt;0,Q3370,SUMIFS(条件付き不可!$L:$L,条件付き不可!$E:$E,$D3370,条件付き不可!$C:$C,U$1))</f>
        <v>0</v>
      </c>
      <c r="V3370" s="66">
        <f>IF(COUNTIFS(条件付き不可!$E:$E,$D3370,条件付き不可!$C:$C,条件付き不可!$V$5)&gt;0,Q3370,IFERROR(VLOOKUP(D3370,条件付き不可!E:Y,21,0),0))</f>
        <v>0</v>
      </c>
    </row>
    <row r="3371" spans="1:22">
      <c r="A3371" s="53" t="str">
        <f t="shared" si="655"/>
        <v>200054</v>
      </c>
      <c r="B3371" s="53">
        <v>113</v>
      </c>
      <c r="C3371">
        <v>3370</v>
      </c>
      <c r="D3371">
        <v>200054</v>
      </c>
      <c r="E3371" t="s">
        <v>3053</v>
      </c>
      <c r="F3371" t="s">
        <v>2523</v>
      </c>
      <c r="G3371" t="str">
        <f>VLOOKUP(A3371,GIS!A:B,2,0)</f>
        <v>松前台1</v>
      </c>
      <c r="H3371" t="s">
        <v>1932</v>
      </c>
      <c r="I3371" t="s">
        <v>2634</v>
      </c>
      <c r="J3371" s="66">
        <v>360</v>
      </c>
      <c r="K3371" s="66">
        <v>360</v>
      </c>
      <c r="L3371" s="66">
        <v>360</v>
      </c>
      <c r="M3371" s="66">
        <v>360</v>
      </c>
      <c r="N3371" s="66">
        <f>VLOOKUP(A3371,GIS!A:C,3,0)</f>
        <v>360</v>
      </c>
      <c r="O3371" s="66" t="str">
        <f t="shared" si="652"/>
        <v/>
      </c>
      <c r="P3371" s="66" t="str">
        <f t="shared" si="650"/>
        <v/>
      </c>
      <c r="Q3371" s="66">
        <f t="shared" si="653"/>
        <v>360</v>
      </c>
      <c r="R3371" s="66">
        <f t="shared" si="654"/>
        <v>360</v>
      </c>
      <c r="S3371" s="66">
        <f>Q3371-U3371-SUMIFS(条件付き不可!X:X,条件付き不可!E:E,D3371)</f>
        <v>360</v>
      </c>
      <c r="T3371" s="66">
        <f t="shared" si="651"/>
        <v>360</v>
      </c>
      <c r="U3371" s="66">
        <f>IF(COUNTIFS(条件付き不可!$E:$E,$D3371,条件付き不可!$C:$C,条件付き不可!$V$3)&gt;0,Q3371,SUMIFS(条件付き不可!$L:$L,条件付き不可!$E:$E,$D3371,条件付き不可!$C:$C,U$1))</f>
        <v>0</v>
      </c>
      <c r="V3371" s="66">
        <f>IF(COUNTIFS(条件付き不可!$E:$E,$D3371,条件付き不可!$C:$C,条件付き不可!$V$5)&gt;0,Q3371,IFERROR(VLOOKUP(D3371,条件付き不可!E:Y,21,0),0))</f>
        <v>0</v>
      </c>
    </row>
    <row r="3372" spans="1:22">
      <c r="A3372" s="53" t="str">
        <f t="shared" si="655"/>
        <v>200055</v>
      </c>
      <c r="B3372" s="53">
        <v>113</v>
      </c>
      <c r="C3372">
        <v>3371</v>
      </c>
      <c r="D3372">
        <v>200055</v>
      </c>
      <c r="E3372" t="s">
        <v>3053</v>
      </c>
      <c r="F3372" t="s">
        <v>2523</v>
      </c>
      <c r="G3372" t="str">
        <f>VLOOKUP(A3372,GIS!A:B,2,0)</f>
        <v>松前台2</v>
      </c>
      <c r="H3372" t="s">
        <v>1932</v>
      </c>
      <c r="I3372" t="s">
        <v>2634</v>
      </c>
      <c r="J3372" s="66">
        <v>280</v>
      </c>
      <c r="K3372" s="66">
        <v>280</v>
      </c>
      <c r="L3372" s="66">
        <v>280</v>
      </c>
      <c r="M3372" s="66">
        <v>280</v>
      </c>
      <c r="N3372" s="66">
        <f>VLOOKUP(A3372,GIS!A:C,3,0)</f>
        <v>280</v>
      </c>
      <c r="O3372" s="66" t="str">
        <f t="shared" si="652"/>
        <v/>
      </c>
      <c r="P3372" s="66" t="str">
        <f t="shared" si="650"/>
        <v/>
      </c>
      <c r="Q3372" s="66">
        <f t="shared" si="653"/>
        <v>280</v>
      </c>
      <c r="R3372" s="66">
        <f t="shared" si="654"/>
        <v>280</v>
      </c>
      <c r="S3372" s="66">
        <f>Q3372-U3372-SUMIFS(条件付き不可!X:X,条件付き不可!E:E,D3372)</f>
        <v>280</v>
      </c>
      <c r="T3372" s="66">
        <f t="shared" si="651"/>
        <v>280</v>
      </c>
      <c r="U3372" s="66">
        <f>IF(COUNTIFS(条件付き不可!$E:$E,$D3372,条件付き不可!$C:$C,条件付き不可!$V$3)&gt;0,Q3372,SUMIFS(条件付き不可!$L:$L,条件付き不可!$E:$E,$D3372,条件付き不可!$C:$C,U$1))</f>
        <v>0</v>
      </c>
      <c r="V3372" s="66">
        <f>IF(COUNTIFS(条件付き不可!$E:$E,$D3372,条件付き不可!$C:$C,条件付き不可!$V$5)&gt;0,Q3372,IFERROR(VLOOKUP(D3372,条件付き不可!E:Y,21,0),0))</f>
        <v>0</v>
      </c>
    </row>
    <row r="3373" spans="1:22">
      <c r="A3373" s="53" t="str">
        <f t="shared" si="655"/>
        <v>200056</v>
      </c>
      <c r="B3373" s="53">
        <v>113</v>
      </c>
      <c r="C3373">
        <v>3372</v>
      </c>
      <c r="D3373">
        <v>200056</v>
      </c>
      <c r="E3373" t="s">
        <v>3053</v>
      </c>
      <c r="F3373" t="s">
        <v>2523</v>
      </c>
      <c r="G3373" t="str">
        <f>VLOOKUP(A3373,GIS!A:B,2,0)</f>
        <v>松前台3</v>
      </c>
      <c r="H3373" t="s">
        <v>1932</v>
      </c>
      <c r="I3373" t="s">
        <v>2634</v>
      </c>
      <c r="J3373" s="66">
        <v>340</v>
      </c>
      <c r="K3373" s="66">
        <v>340</v>
      </c>
      <c r="L3373" s="66">
        <v>340</v>
      </c>
      <c r="M3373" s="66">
        <v>340</v>
      </c>
      <c r="N3373" s="66">
        <f>VLOOKUP(A3373,GIS!A:C,3,0)</f>
        <v>340</v>
      </c>
      <c r="O3373" s="66" t="str">
        <f t="shared" si="652"/>
        <v/>
      </c>
      <c r="P3373" s="66" t="str">
        <f t="shared" si="650"/>
        <v/>
      </c>
      <c r="Q3373" s="66">
        <f t="shared" si="653"/>
        <v>340</v>
      </c>
      <c r="R3373" s="66">
        <f t="shared" si="654"/>
        <v>340</v>
      </c>
      <c r="S3373" s="66">
        <f>Q3373-U3373-SUMIFS(条件付き不可!X:X,条件付き不可!E:E,D3373)</f>
        <v>340</v>
      </c>
      <c r="T3373" s="66">
        <f t="shared" si="651"/>
        <v>340</v>
      </c>
      <c r="U3373" s="66">
        <f>IF(COUNTIFS(条件付き不可!$E:$E,$D3373,条件付き不可!$C:$C,条件付き不可!$V$3)&gt;0,Q3373,SUMIFS(条件付き不可!$L:$L,条件付き不可!$E:$E,$D3373,条件付き不可!$C:$C,U$1))</f>
        <v>0</v>
      </c>
      <c r="V3373" s="66">
        <f>IF(COUNTIFS(条件付き不可!$E:$E,$D3373,条件付き不可!$C:$C,条件付き不可!$V$5)&gt;0,Q3373,IFERROR(VLOOKUP(D3373,条件付き不可!E:Y,21,0),0))</f>
        <v>0</v>
      </c>
    </row>
    <row r="3374" spans="1:22">
      <c r="A3374" s="53" t="str">
        <f t="shared" si="655"/>
        <v>200057</v>
      </c>
      <c r="B3374" s="53">
        <v>113</v>
      </c>
      <c r="C3374">
        <v>3373</v>
      </c>
      <c r="D3374">
        <v>200057</v>
      </c>
      <c r="E3374" t="s">
        <v>3053</v>
      </c>
      <c r="F3374" t="s">
        <v>2523</v>
      </c>
      <c r="G3374" t="str">
        <f>VLOOKUP(A3374,GIS!A:B,2,0)</f>
        <v>松前台4</v>
      </c>
      <c r="H3374" t="s">
        <v>1932</v>
      </c>
      <c r="I3374" t="s">
        <v>2634</v>
      </c>
      <c r="J3374" s="66">
        <v>260</v>
      </c>
      <c r="K3374" s="66">
        <v>260</v>
      </c>
      <c r="L3374" s="66">
        <v>260</v>
      </c>
      <c r="M3374" s="66">
        <v>260</v>
      </c>
      <c r="N3374" s="66">
        <f>VLOOKUP(A3374,GIS!A:C,3,0)</f>
        <v>260</v>
      </c>
      <c r="O3374" s="66" t="str">
        <f t="shared" si="652"/>
        <v/>
      </c>
      <c r="P3374" s="66" t="str">
        <f t="shared" si="650"/>
        <v/>
      </c>
      <c r="Q3374" s="66">
        <f t="shared" si="653"/>
        <v>260</v>
      </c>
      <c r="R3374" s="66">
        <f t="shared" si="654"/>
        <v>260</v>
      </c>
      <c r="S3374" s="66">
        <f>Q3374-U3374-SUMIFS(条件付き不可!X:X,条件付き不可!E:E,D3374)</f>
        <v>260</v>
      </c>
      <c r="T3374" s="66">
        <f t="shared" si="651"/>
        <v>260</v>
      </c>
      <c r="U3374" s="66">
        <f>IF(COUNTIFS(条件付き不可!$E:$E,$D3374,条件付き不可!$C:$C,条件付き不可!$V$3)&gt;0,Q3374,SUMIFS(条件付き不可!$L:$L,条件付き不可!$E:$E,$D3374,条件付き不可!$C:$C,U$1))</f>
        <v>0</v>
      </c>
      <c r="V3374" s="66">
        <f>IF(COUNTIFS(条件付き不可!$E:$E,$D3374,条件付き不可!$C:$C,条件付き不可!$V$5)&gt;0,Q3374,IFERROR(VLOOKUP(D3374,条件付き不可!E:Y,21,0),0))</f>
        <v>0</v>
      </c>
    </row>
    <row r="3375" spans="1:22">
      <c r="A3375" s="53" t="str">
        <f t="shared" si="655"/>
        <v>200058</v>
      </c>
      <c r="B3375" s="53">
        <v>113</v>
      </c>
      <c r="C3375">
        <v>3374</v>
      </c>
      <c r="D3375">
        <v>200058</v>
      </c>
      <c r="E3375" t="s">
        <v>3053</v>
      </c>
      <c r="F3375" t="s">
        <v>2523</v>
      </c>
      <c r="G3375" t="str">
        <f>VLOOKUP(A3375,GIS!A:B,2,0)</f>
        <v>松前台5</v>
      </c>
      <c r="H3375" t="s">
        <v>1932</v>
      </c>
      <c r="I3375" t="s">
        <v>2634</v>
      </c>
      <c r="J3375" s="66">
        <v>350</v>
      </c>
      <c r="K3375" s="66">
        <v>350</v>
      </c>
      <c r="L3375" s="66">
        <v>350</v>
      </c>
      <c r="M3375" s="66">
        <v>350</v>
      </c>
      <c r="N3375" s="66">
        <f>VLOOKUP(A3375,GIS!A:C,3,0)</f>
        <v>350</v>
      </c>
      <c r="O3375" s="66" t="str">
        <f t="shared" si="652"/>
        <v/>
      </c>
      <c r="P3375" s="66" t="str">
        <f t="shared" si="650"/>
        <v/>
      </c>
      <c r="Q3375" s="66">
        <f t="shared" si="653"/>
        <v>350</v>
      </c>
      <c r="R3375" s="66">
        <f t="shared" si="654"/>
        <v>350</v>
      </c>
      <c r="S3375" s="66">
        <f>Q3375-U3375-SUMIFS(条件付き不可!X:X,条件付き不可!E:E,D3375)</f>
        <v>350</v>
      </c>
      <c r="T3375" s="66">
        <f t="shared" si="651"/>
        <v>350</v>
      </c>
      <c r="U3375" s="66">
        <f>IF(COUNTIFS(条件付き不可!$E:$E,$D3375,条件付き不可!$C:$C,条件付き不可!$V$3)&gt;0,Q3375,SUMIFS(条件付き不可!$L:$L,条件付き不可!$E:$E,$D3375,条件付き不可!$C:$C,U$1))</f>
        <v>0</v>
      </c>
      <c r="V3375" s="66">
        <f>IF(COUNTIFS(条件付き不可!$E:$E,$D3375,条件付き不可!$C:$C,条件付き不可!$V$5)&gt;0,Q3375,IFERROR(VLOOKUP(D3375,条件付き不可!E:Y,21,0),0))</f>
        <v>0</v>
      </c>
    </row>
    <row r="3376" spans="1:22">
      <c r="A3376" s="53" t="str">
        <f t="shared" si="655"/>
        <v>200059</v>
      </c>
      <c r="B3376" s="53">
        <v>113</v>
      </c>
      <c r="C3376">
        <v>3375</v>
      </c>
      <c r="D3376">
        <v>200059</v>
      </c>
      <c r="E3376" t="s">
        <v>3053</v>
      </c>
      <c r="F3376" t="s">
        <v>2523</v>
      </c>
      <c r="G3376" t="str">
        <f>VLOOKUP(A3376,GIS!A:B,2,0)</f>
        <v>松前台6・7</v>
      </c>
      <c r="H3376" t="s">
        <v>1932</v>
      </c>
      <c r="I3376" t="s">
        <v>2634</v>
      </c>
      <c r="J3376" s="66">
        <v>300</v>
      </c>
      <c r="K3376" s="66">
        <v>300</v>
      </c>
      <c r="L3376" s="66">
        <v>300</v>
      </c>
      <c r="M3376" s="66">
        <v>300</v>
      </c>
      <c r="N3376" s="66">
        <f>VLOOKUP(A3376,GIS!A:C,3,0)</f>
        <v>300</v>
      </c>
      <c r="O3376" s="66" t="str">
        <f t="shared" si="652"/>
        <v/>
      </c>
      <c r="P3376" s="66" t="str">
        <f t="shared" si="650"/>
        <v/>
      </c>
      <c r="Q3376" s="66">
        <f t="shared" si="653"/>
        <v>300</v>
      </c>
      <c r="R3376" s="66">
        <f t="shared" si="654"/>
        <v>300</v>
      </c>
      <c r="S3376" s="66">
        <f>Q3376-U3376-SUMIFS(条件付き不可!X:X,条件付き不可!E:E,D3376)</f>
        <v>300</v>
      </c>
      <c r="T3376" s="66">
        <f t="shared" si="651"/>
        <v>300</v>
      </c>
      <c r="U3376" s="66">
        <f>IF(COUNTIFS(条件付き不可!$E:$E,$D3376,条件付き不可!$C:$C,条件付き不可!$V$3)&gt;0,Q3376,SUMIFS(条件付き不可!$L:$L,条件付き不可!$E:$E,$D3376,条件付き不可!$C:$C,U$1))</f>
        <v>0</v>
      </c>
      <c r="V3376" s="66">
        <f>IF(COUNTIFS(条件付き不可!$E:$E,$D3376,条件付き不可!$C:$C,条件付き不可!$V$5)&gt;0,Q3376,IFERROR(VLOOKUP(D3376,条件付き不可!E:Y,21,0),0))</f>
        <v>0</v>
      </c>
    </row>
    <row r="3377" spans="1:22">
      <c r="A3377" s="53" t="str">
        <f t="shared" si="655"/>
        <v>200060</v>
      </c>
      <c r="B3377" s="53">
        <v>113</v>
      </c>
      <c r="C3377">
        <v>3376</v>
      </c>
      <c r="D3377">
        <v>200060</v>
      </c>
      <c r="E3377" t="s">
        <v>3053</v>
      </c>
      <c r="F3377" t="s">
        <v>2523</v>
      </c>
      <c r="G3377" t="str">
        <f>VLOOKUP(A3377,GIS!A:B,2,0)</f>
        <v>松前台7</v>
      </c>
      <c r="H3377" t="s">
        <v>1932</v>
      </c>
      <c r="I3377" t="s">
        <v>2634</v>
      </c>
      <c r="J3377" s="66">
        <v>300</v>
      </c>
      <c r="K3377" s="66">
        <v>300</v>
      </c>
      <c r="L3377" s="66">
        <v>300</v>
      </c>
      <c r="M3377" s="66">
        <v>300</v>
      </c>
      <c r="N3377" s="66">
        <f>VLOOKUP(A3377,GIS!A:C,3,0)</f>
        <v>300</v>
      </c>
      <c r="O3377" s="66" t="str">
        <f t="shared" si="652"/>
        <v/>
      </c>
      <c r="P3377" s="66" t="str">
        <f t="shared" si="650"/>
        <v/>
      </c>
      <c r="Q3377" s="66">
        <f t="shared" si="653"/>
        <v>300</v>
      </c>
      <c r="R3377" s="66">
        <f t="shared" si="654"/>
        <v>300</v>
      </c>
      <c r="S3377" s="66">
        <f>Q3377-U3377-SUMIFS(条件付き不可!X:X,条件付き不可!E:E,D3377)</f>
        <v>300</v>
      </c>
      <c r="T3377" s="66">
        <f t="shared" si="651"/>
        <v>300</v>
      </c>
      <c r="U3377" s="66">
        <f>IF(COUNTIFS(条件付き不可!$E:$E,$D3377,条件付き不可!$C:$C,条件付き不可!$V$3)&gt;0,Q3377,SUMIFS(条件付き不可!$L:$L,条件付き不可!$E:$E,$D3377,条件付き不可!$C:$C,U$1))</f>
        <v>0</v>
      </c>
      <c r="V3377" s="66">
        <f>IF(COUNTIFS(条件付き不可!$E:$E,$D3377,条件付き不可!$C:$C,条件付き不可!$V$5)&gt;0,Q3377,IFERROR(VLOOKUP(D3377,条件付き不可!E:Y,21,0),0))</f>
        <v>0</v>
      </c>
    </row>
    <row r="3378" spans="1:22">
      <c r="A3378" s="53" t="str">
        <f t="shared" si="655"/>
        <v>200101</v>
      </c>
      <c r="B3378" s="53">
        <v>113</v>
      </c>
      <c r="C3378">
        <v>3377</v>
      </c>
      <c r="D3378">
        <v>200101</v>
      </c>
      <c r="E3378" t="s">
        <v>3053</v>
      </c>
      <c r="F3378" t="s">
        <v>2531</v>
      </c>
      <c r="G3378" t="str">
        <f>VLOOKUP(A3378,GIS!A:B,2,0)</f>
        <v>絹の台1・2</v>
      </c>
      <c r="H3378" t="s">
        <v>1932</v>
      </c>
      <c r="I3378" t="s">
        <v>2635</v>
      </c>
      <c r="J3378" s="66">
        <v>380</v>
      </c>
      <c r="K3378" s="66">
        <v>380</v>
      </c>
      <c r="L3378" s="66">
        <v>380</v>
      </c>
      <c r="M3378" s="66">
        <v>380</v>
      </c>
      <c r="N3378" s="66">
        <f>VLOOKUP(A3378,GIS!A:C,3,0)</f>
        <v>380</v>
      </c>
      <c r="O3378" s="66" t="str">
        <f t="shared" si="652"/>
        <v/>
      </c>
      <c r="P3378" s="66" t="str">
        <f t="shared" si="650"/>
        <v/>
      </c>
      <c r="Q3378" s="66">
        <f t="shared" si="653"/>
        <v>380</v>
      </c>
      <c r="R3378" s="66">
        <f t="shared" si="654"/>
        <v>380</v>
      </c>
      <c r="S3378" s="66">
        <f>Q3378-U3378-SUMIFS(条件付き不可!X:X,条件付き不可!E:E,D3378)</f>
        <v>380</v>
      </c>
      <c r="T3378" s="66">
        <f t="shared" si="651"/>
        <v>380</v>
      </c>
      <c r="U3378" s="66">
        <f>IF(COUNTIFS(条件付き不可!$E:$E,$D3378,条件付き不可!$C:$C,条件付き不可!$V$3)&gt;0,Q3378,SUMIFS(条件付き不可!$L:$L,条件付き不可!$E:$E,$D3378,条件付き不可!$C:$C,U$1))</f>
        <v>0</v>
      </c>
      <c r="V3378" s="66">
        <f>IF(COUNTIFS(条件付き不可!$E:$E,$D3378,条件付き不可!$C:$C,条件付き不可!$V$5)&gt;0,Q3378,IFERROR(VLOOKUP(D3378,条件付き不可!E:Y,21,0),0))</f>
        <v>0</v>
      </c>
    </row>
    <row r="3379" spans="1:22">
      <c r="A3379" s="53" t="str">
        <f t="shared" si="655"/>
        <v>200102</v>
      </c>
      <c r="B3379" s="53">
        <v>113</v>
      </c>
      <c r="C3379">
        <v>3378</v>
      </c>
      <c r="D3379">
        <v>200102</v>
      </c>
      <c r="E3379" t="s">
        <v>3053</v>
      </c>
      <c r="F3379" t="s">
        <v>2531</v>
      </c>
      <c r="G3379" t="str">
        <f>VLOOKUP(A3379,GIS!A:B,2,0)</f>
        <v>絹の台3</v>
      </c>
      <c r="H3379" t="s">
        <v>1932</v>
      </c>
      <c r="I3379" t="s">
        <v>2635</v>
      </c>
      <c r="J3379" s="66">
        <v>470</v>
      </c>
      <c r="K3379" s="66">
        <v>470</v>
      </c>
      <c r="L3379" s="66">
        <v>470</v>
      </c>
      <c r="M3379" s="66">
        <v>470</v>
      </c>
      <c r="N3379" s="66">
        <f>VLOOKUP(A3379,GIS!A:C,3,0)</f>
        <v>470</v>
      </c>
      <c r="O3379" s="66" t="str">
        <f t="shared" si="652"/>
        <v/>
      </c>
      <c r="P3379" s="66" t="str">
        <f t="shared" si="650"/>
        <v/>
      </c>
      <c r="Q3379" s="66">
        <f t="shared" si="653"/>
        <v>470</v>
      </c>
      <c r="R3379" s="66">
        <f t="shared" si="654"/>
        <v>470</v>
      </c>
      <c r="S3379" s="66">
        <f>Q3379-U3379-SUMIFS(条件付き不可!X:X,条件付き不可!E:E,D3379)</f>
        <v>470</v>
      </c>
      <c r="T3379" s="66">
        <f t="shared" si="651"/>
        <v>470</v>
      </c>
      <c r="U3379" s="66">
        <f>IF(COUNTIFS(条件付き不可!$E:$E,$D3379,条件付き不可!$C:$C,条件付き不可!$V$3)&gt;0,Q3379,SUMIFS(条件付き不可!$L:$L,条件付き不可!$E:$E,$D3379,条件付き不可!$C:$C,U$1))</f>
        <v>0</v>
      </c>
      <c r="V3379" s="66">
        <f>IF(COUNTIFS(条件付き不可!$E:$E,$D3379,条件付き不可!$C:$C,条件付き不可!$V$5)&gt;0,Q3379,IFERROR(VLOOKUP(D3379,条件付き不可!E:Y,21,0),0))</f>
        <v>0</v>
      </c>
    </row>
    <row r="3380" spans="1:22">
      <c r="A3380" s="53" t="str">
        <f t="shared" si="655"/>
        <v>200103</v>
      </c>
      <c r="B3380" s="53">
        <v>113</v>
      </c>
      <c r="C3380">
        <v>3379</v>
      </c>
      <c r="D3380">
        <v>200103</v>
      </c>
      <c r="E3380" t="s">
        <v>3053</v>
      </c>
      <c r="F3380" t="s">
        <v>2531</v>
      </c>
      <c r="G3380" t="str">
        <f>VLOOKUP(A3380,GIS!A:B,2,0)</f>
        <v>絹の台2・5</v>
      </c>
      <c r="H3380" t="s">
        <v>1932</v>
      </c>
      <c r="I3380" t="s">
        <v>2635</v>
      </c>
      <c r="J3380" s="66">
        <v>275</v>
      </c>
      <c r="K3380" s="66">
        <v>275</v>
      </c>
      <c r="L3380" s="66">
        <v>275</v>
      </c>
      <c r="M3380" s="66">
        <v>275</v>
      </c>
      <c r="N3380" s="66">
        <f>VLOOKUP(A3380,GIS!A:C,3,0)</f>
        <v>275</v>
      </c>
      <c r="O3380" s="66" t="str">
        <f t="shared" si="652"/>
        <v/>
      </c>
      <c r="P3380" s="66" t="str">
        <f t="shared" si="650"/>
        <v/>
      </c>
      <c r="Q3380" s="66">
        <f t="shared" si="653"/>
        <v>275</v>
      </c>
      <c r="R3380" s="66">
        <f t="shared" si="654"/>
        <v>275</v>
      </c>
      <c r="S3380" s="66">
        <f>Q3380-U3380-SUMIFS(条件付き不可!X:X,条件付き不可!E:E,D3380)</f>
        <v>275</v>
      </c>
      <c r="T3380" s="66">
        <f t="shared" si="651"/>
        <v>275</v>
      </c>
      <c r="U3380" s="66">
        <f>IF(COUNTIFS(条件付き不可!$E:$E,$D3380,条件付き不可!$C:$C,条件付き不可!$V$3)&gt;0,Q3380,SUMIFS(条件付き不可!$L:$L,条件付き不可!$E:$E,$D3380,条件付き不可!$C:$C,U$1))</f>
        <v>0</v>
      </c>
      <c r="V3380" s="66">
        <f>IF(COUNTIFS(条件付き不可!$E:$E,$D3380,条件付き不可!$C:$C,条件付き不可!$V$5)&gt;0,Q3380,IFERROR(VLOOKUP(D3380,条件付き不可!E:Y,21,0),0))</f>
        <v>0</v>
      </c>
    </row>
    <row r="3381" spans="1:22">
      <c r="A3381" s="53" t="str">
        <f t="shared" si="655"/>
        <v>200104</v>
      </c>
      <c r="B3381" s="53">
        <v>113</v>
      </c>
      <c r="C3381">
        <v>3380</v>
      </c>
      <c r="D3381">
        <v>200104</v>
      </c>
      <c r="E3381" t="s">
        <v>3053</v>
      </c>
      <c r="F3381" t="s">
        <v>2531</v>
      </c>
      <c r="G3381" t="str">
        <f>VLOOKUP(A3381,GIS!A:B,2,0)</f>
        <v>絹の台6</v>
      </c>
      <c r="H3381" t="s">
        <v>1932</v>
      </c>
      <c r="I3381" t="s">
        <v>2635</v>
      </c>
      <c r="J3381" s="66">
        <v>290</v>
      </c>
      <c r="K3381" s="66">
        <v>290</v>
      </c>
      <c r="L3381" s="66">
        <v>290</v>
      </c>
      <c r="M3381" s="66">
        <v>290</v>
      </c>
      <c r="N3381" s="66">
        <f>VLOOKUP(A3381,GIS!A:C,3,0)</f>
        <v>290</v>
      </c>
      <c r="O3381" s="66" t="str">
        <f t="shared" si="652"/>
        <v/>
      </c>
      <c r="P3381" s="66" t="str">
        <f t="shared" si="650"/>
        <v/>
      </c>
      <c r="Q3381" s="66">
        <f t="shared" si="653"/>
        <v>290</v>
      </c>
      <c r="R3381" s="66">
        <f t="shared" si="654"/>
        <v>290</v>
      </c>
      <c r="S3381" s="66">
        <f>Q3381-U3381-SUMIFS(条件付き不可!X:X,条件付き不可!E:E,D3381)</f>
        <v>290</v>
      </c>
      <c r="T3381" s="66">
        <f t="shared" si="651"/>
        <v>290</v>
      </c>
      <c r="U3381" s="66">
        <f>IF(COUNTIFS(条件付き不可!$E:$E,$D3381,条件付き不可!$C:$C,条件付き不可!$V$3)&gt;0,Q3381,SUMIFS(条件付き不可!$L:$L,条件付き不可!$E:$E,$D3381,条件付き不可!$C:$C,U$1))</f>
        <v>0</v>
      </c>
      <c r="V3381" s="66">
        <f>IF(COUNTIFS(条件付き不可!$E:$E,$D3381,条件付き不可!$C:$C,条件付き不可!$V$5)&gt;0,Q3381,IFERROR(VLOOKUP(D3381,条件付き不可!E:Y,21,0),0))</f>
        <v>0</v>
      </c>
    </row>
    <row r="3382" spans="1:22">
      <c r="A3382" s="53" t="str">
        <f t="shared" si="655"/>
        <v>200201</v>
      </c>
      <c r="B3382" s="53">
        <v>113</v>
      </c>
      <c r="C3382">
        <v>3381</v>
      </c>
      <c r="D3382">
        <v>200201</v>
      </c>
      <c r="E3382" t="s">
        <v>3053</v>
      </c>
      <c r="F3382" t="s">
        <v>2536</v>
      </c>
      <c r="G3382" t="str">
        <f>VLOOKUP(A3382,GIS!A:B,2,0)</f>
        <v>取手1</v>
      </c>
      <c r="H3382" t="s">
        <v>1932</v>
      </c>
      <c r="I3382" t="s">
        <v>2636</v>
      </c>
      <c r="J3382" s="66">
        <v>215</v>
      </c>
      <c r="K3382" s="66">
        <v>215</v>
      </c>
      <c r="L3382" s="66">
        <v>215</v>
      </c>
      <c r="M3382" s="66">
        <v>215</v>
      </c>
      <c r="N3382" s="66">
        <f>VLOOKUP(A3382,GIS!A:C,3,0)</f>
        <v>215</v>
      </c>
      <c r="O3382" s="66" t="str">
        <f t="shared" si="652"/>
        <v/>
      </c>
      <c r="P3382" s="66" t="str">
        <f t="shared" si="650"/>
        <v/>
      </c>
      <c r="Q3382" s="66">
        <f t="shared" si="653"/>
        <v>215</v>
      </c>
      <c r="R3382" s="66">
        <f t="shared" si="654"/>
        <v>215</v>
      </c>
      <c r="S3382" s="66">
        <f>Q3382-U3382-SUMIFS(条件付き不可!X:X,条件付き不可!E:E,D3382)</f>
        <v>215</v>
      </c>
      <c r="T3382" s="66">
        <f t="shared" si="651"/>
        <v>215</v>
      </c>
      <c r="U3382" s="66">
        <f>IF(COUNTIFS(条件付き不可!$E:$E,$D3382,条件付き不可!$C:$C,条件付き不可!$V$3)&gt;0,Q3382,SUMIFS(条件付き不可!$L:$L,条件付き不可!$E:$E,$D3382,条件付き不可!$C:$C,U$1))</f>
        <v>0</v>
      </c>
      <c r="V3382" s="66">
        <f>IF(COUNTIFS(条件付き不可!$E:$E,$D3382,条件付き不可!$C:$C,条件付き不可!$V$5)&gt;0,Q3382,IFERROR(VLOOKUP(D3382,条件付き不可!E:Y,21,0),0))</f>
        <v>0</v>
      </c>
    </row>
    <row r="3383" spans="1:22">
      <c r="A3383" s="53" t="str">
        <f t="shared" si="655"/>
        <v>200202</v>
      </c>
      <c r="B3383" s="53">
        <v>113</v>
      </c>
      <c r="C3383">
        <v>3382</v>
      </c>
      <c r="D3383">
        <v>200202</v>
      </c>
      <c r="E3383" t="s">
        <v>3053</v>
      </c>
      <c r="F3383" t="s">
        <v>2536</v>
      </c>
      <c r="G3383" t="str">
        <f>VLOOKUP(A3383,GIS!A:B,2,0)</f>
        <v>取手2</v>
      </c>
      <c r="H3383" t="s">
        <v>1932</v>
      </c>
      <c r="I3383" t="s">
        <v>2636</v>
      </c>
      <c r="J3383" s="66">
        <v>400</v>
      </c>
      <c r="K3383" s="66">
        <v>400</v>
      </c>
      <c r="L3383" s="66">
        <v>400</v>
      </c>
      <c r="M3383" s="66">
        <v>400</v>
      </c>
      <c r="N3383" s="66">
        <f>VLOOKUP(A3383,GIS!A:C,3,0)</f>
        <v>400</v>
      </c>
      <c r="O3383" s="66" t="str">
        <f t="shared" si="652"/>
        <v/>
      </c>
      <c r="P3383" s="66" t="str">
        <f t="shared" si="650"/>
        <v/>
      </c>
      <c r="Q3383" s="66">
        <f t="shared" si="653"/>
        <v>400</v>
      </c>
      <c r="R3383" s="66">
        <f t="shared" si="654"/>
        <v>400</v>
      </c>
      <c r="S3383" s="66">
        <f>Q3383-U3383-SUMIFS(条件付き不可!X:X,条件付き不可!E:E,D3383)</f>
        <v>400</v>
      </c>
      <c r="T3383" s="66">
        <f t="shared" si="651"/>
        <v>400</v>
      </c>
      <c r="U3383" s="66">
        <f>IF(COUNTIFS(条件付き不可!$E:$E,$D3383,条件付き不可!$C:$C,条件付き不可!$V$3)&gt;0,Q3383,SUMIFS(条件付き不可!$L:$L,条件付き不可!$E:$E,$D3383,条件付き不可!$C:$C,U$1))</f>
        <v>0</v>
      </c>
      <c r="V3383" s="66">
        <f>IF(COUNTIFS(条件付き不可!$E:$E,$D3383,条件付き不可!$C:$C,条件付き不可!$V$5)&gt;0,Q3383,IFERROR(VLOOKUP(D3383,条件付き不可!E:Y,21,0),0))</f>
        <v>0</v>
      </c>
    </row>
    <row r="3384" spans="1:22">
      <c r="A3384" s="53" t="str">
        <f t="shared" si="655"/>
        <v>200203</v>
      </c>
      <c r="B3384" s="53">
        <v>113</v>
      </c>
      <c r="C3384">
        <v>3383</v>
      </c>
      <c r="D3384">
        <v>200203</v>
      </c>
      <c r="E3384" t="s">
        <v>3053</v>
      </c>
      <c r="F3384" t="s">
        <v>2536</v>
      </c>
      <c r="G3384" t="str">
        <f>VLOOKUP(A3384,GIS!A:B,2,0)</f>
        <v>取手2・3</v>
      </c>
      <c r="H3384" t="s">
        <v>1932</v>
      </c>
      <c r="I3384" t="s">
        <v>2636</v>
      </c>
      <c r="J3384" s="66">
        <v>465</v>
      </c>
      <c r="K3384" s="66">
        <v>360</v>
      </c>
      <c r="L3384" s="66">
        <v>360</v>
      </c>
      <c r="M3384" s="66">
        <v>465</v>
      </c>
      <c r="N3384" s="66">
        <f>VLOOKUP(A3384,GIS!A:C,3,0)</f>
        <v>465</v>
      </c>
      <c r="O3384" s="66" t="str">
        <f t="shared" si="652"/>
        <v/>
      </c>
      <c r="P3384" s="66" t="str">
        <f t="shared" si="650"/>
        <v>✕</v>
      </c>
      <c r="Q3384" s="66">
        <f t="shared" si="653"/>
        <v>465</v>
      </c>
      <c r="R3384" s="66">
        <f t="shared" si="654"/>
        <v>360</v>
      </c>
      <c r="S3384" s="66">
        <f>Q3384-U3384-SUMIFS(条件付き不可!X:X,条件付き不可!E:E,D3384)</f>
        <v>360</v>
      </c>
      <c r="T3384" s="66">
        <f t="shared" si="651"/>
        <v>465</v>
      </c>
      <c r="U3384" s="66">
        <f>IF(COUNTIFS(条件付き不可!$E:$E,$D3384,条件付き不可!$C:$C,条件付き不可!$V$3)&gt;0,Q3384,SUMIFS(条件付き不可!$L:$L,条件付き不可!$E:$E,$D3384,条件付き不可!$C:$C,U$1))</f>
        <v>105</v>
      </c>
      <c r="V3384" s="66">
        <f>IF(COUNTIFS(条件付き不可!$E:$E,$D3384,条件付き不可!$C:$C,条件付き不可!$V$5)&gt;0,Q3384,IFERROR(VLOOKUP(D3384,条件付き不可!E:Y,21,0),0))</f>
        <v>0</v>
      </c>
    </row>
    <row r="3385" spans="1:22">
      <c r="A3385" s="53" t="str">
        <f t="shared" si="655"/>
        <v>200204</v>
      </c>
      <c r="B3385" s="53">
        <v>113</v>
      </c>
      <c r="C3385">
        <v>3384</v>
      </c>
      <c r="D3385">
        <v>200204</v>
      </c>
      <c r="E3385" t="s">
        <v>3053</v>
      </c>
      <c r="F3385" t="s">
        <v>1995</v>
      </c>
      <c r="G3385" t="str">
        <f>VLOOKUP(A3385,GIS!A:B,2,0)</f>
        <v>東1・2</v>
      </c>
      <c r="H3385" t="s">
        <v>1932</v>
      </c>
      <c r="I3385" t="s">
        <v>2636</v>
      </c>
      <c r="J3385" s="66">
        <v>200</v>
      </c>
      <c r="K3385" s="66">
        <v>200</v>
      </c>
      <c r="L3385" s="66">
        <v>200</v>
      </c>
      <c r="M3385" s="66">
        <v>200</v>
      </c>
      <c r="N3385" s="66">
        <f>VLOOKUP(A3385,GIS!A:C,3,0)</f>
        <v>200</v>
      </c>
      <c r="O3385" s="66" t="str">
        <f t="shared" si="652"/>
        <v/>
      </c>
      <c r="P3385" s="66" t="str">
        <f t="shared" si="650"/>
        <v/>
      </c>
      <c r="Q3385" s="66">
        <f t="shared" si="653"/>
        <v>200</v>
      </c>
      <c r="R3385" s="66">
        <f t="shared" si="654"/>
        <v>200</v>
      </c>
      <c r="S3385" s="66">
        <f>Q3385-U3385-SUMIFS(条件付き不可!X:X,条件付き不可!E:E,D3385)</f>
        <v>200</v>
      </c>
      <c r="T3385" s="66">
        <f t="shared" si="651"/>
        <v>200</v>
      </c>
      <c r="U3385" s="66">
        <f>IF(COUNTIFS(条件付き不可!$E:$E,$D3385,条件付き不可!$C:$C,条件付き不可!$V$3)&gt;0,Q3385,SUMIFS(条件付き不可!$L:$L,条件付き不可!$E:$E,$D3385,条件付き不可!$C:$C,U$1))</f>
        <v>0</v>
      </c>
      <c r="V3385" s="66">
        <f>IF(COUNTIFS(条件付き不可!$E:$E,$D3385,条件付き不可!$C:$C,条件付き不可!$V$5)&gt;0,Q3385,IFERROR(VLOOKUP(D3385,条件付き不可!E:Y,21,0),0))</f>
        <v>0</v>
      </c>
    </row>
    <row r="3386" spans="1:22">
      <c r="A3386" s="53" t="str">
        <f t="shared" si="655"/>
        <v>200205</v>
      </c>
      <c r="B3386" s="53">
        <v>113</v>
      </c>
      <c r="C3386">
        <v>3385</v>
      </c>
      <c r="D3386">
        <v>200205</v>
      </c>
      <c r="E3386" t="s">
        <v>3053</v>
      </c>
      <c r="F3386" t="s">
        <v>1995</v>
      </c>
      <c r="G3386" t="str">
        <f>VLOOKUP(A3386,GIS!A:B,2,0)</f>
        <v>東3</v>
      </c>
      <c r="H3386" t="s">
        <v>1932</v>
      </c>
      <c r="I3386" t="s">
        <v>2636</v>
      </c>
      <c r="J3386" s="66">
        <v>350</v>
      </c>
      <c r="K3386" s="66">
        <v>350</v>
      </c>
      <c r="L3386" s="66">
        <v>350</v>
      </c>
      <c r="M3386" s="66">
        <v>350</v>
      </c>
      <c r="N3386" s="66">
        <f>VLOOKUP(A3386,GIS!A:C,3,0)</f>
        <v>350</v>
      </c>
      <c r="O3386" s="66" t="str">
        <f t="shared" si="652"/>
        <v/>
      </c>
      <c r="P3386" s="66" t="str">
        <f t="shared" si="650"/>
        <v/>
      </c>
      <c r="Q3386" s="66">
        <f t="shared" si="653"/>
        <v>350</v>
      </c>
      <c r="R3386" s="66">
        <f t="shared" si="654"/>
        <v>350</v>
      </c>
      <c r="S3386" s="66">
        <f>Q3386-U3386-SUMIFS(条件付き不可!X:X,条件付き不可!E:E,D3386)</f>
        <v>350</v>
      </c>
      <c r="T3386" s="66">
        <f t="shared" si="651"/>
        <v>350</v>
      </c>
      <c r="U3386" s="66">
        <f>IF(COUNTIFS(条件付き不可!$E:$E,$D3386,条件付き不可!$C:$C,条件付き不可!$V$3)&gt;0,Q3386,SUMIFS(条件付き不可!$L:$L,条件付き不可!$E:$E,$D3386,条件付き不可!$C:$C,U$1))</f>
        <v>0</v>
      </c>
      <c r="V3386" s="66">
        <f>IF(COUNTIFS(条件付き不可!$E:$E,$D3386,条件付き不可!$C:$C,条件付き不可!$V$5)&gt;0,Q3386,IFERROR(VLOOKUP(D3386,条件付き不可!E:Y,21,0),0))</f>
        <v>0</v>
      </c>
    </row>
    <row r="3387" spans="1:22">
      <c r="A3387" s="53" t="str">
        <f t="shared" si="655"/>
        <v>200206</v>
      </c>
      <c r="B3387" s="53">
        <v>113</v>
      </c>
      <c r="C3387">
        <v>3386</v>
      </c>
      <c r="D3387">
        <v>200206</v>
      </c>
      <c r="E3387" t="s">
        <v>3053</v>
      </c>
      <c r="F3387" t="s">
        <v>1995</v>
      </c>
      <c r="G3387" t="str">
        <f>VLOOKUP(A3387,GIS!A:B,2,0)</f>
        <v>東4・5</v>
      </c>
      <c r="H3387" t="s">
        <v>1932</v>
      </c>
      <c r="I3387" t="s">
        <v>2636</v>
      </c>
      <c r="J3387" s="66">
        <v>300</v>
      </c>
      <c r="K3387" s="66">
        <v>300</v>
      </c>
      <c r="L3387" s="66">
        <v>300</v>
      </c>
      <c r="M3387" s="66">
        <v>300</v>
      </c>
      <c r="N3387" s="66">
        <f>VLOOKUP(A3387,GIS!A:C,3,0)</f>
        <v>300</v>
      </c>
      <c r="O3387" s="66" t="str">
        <f t="shared" si="652"/>
        <v/>
      </c>
      <c r="P3387" s="66" t="str">
        <f t="shared" si="650"/>
        <v/>
      </c>
      <c r="Q3387" s="66">
        <f t="shared" si="653"/>
        <v>300</v>
      </c>
      <c r="R3387" s="66">
        <f t="shared" si="654"/>
        <v>300</v>
      </c>
      <c r="S3387" s="66">
        <f>Q3387-U3387-SUMIFS(条件付き不可!X:X,条件付き不可!E:E,D3387)</f>
        <v>300</v>
      </c>
      <c r="T3387" s="66">
        <f t="shared" si="651"/>
        <v>300</v>
      </c>
      <c r="U3387" s="66">
        <f>IF(COUNTIFS(条件付き不可!$E:$E,$D3387,条件付き不可!$C:$C,条件付き不可!$V$3)&gt;0,Q3387,SUMIFS(条件付き不可!$L:$L,条件付き不可!$E:$E,$D3387,条件付き不可!$C:$C,U$1))</f>
        <v>0</v>
      </c>
      <c r="V3387" s="66">
        <f>IF(COUNTIFS(条件付き不可!$E:$E,$D3387,条件付き不可!$C:$C,条件付き不可!$V$5)&gt;0,Q3387,IFERROR(VLOOKUP(D3387,条件付き不可!E:Y,21,0),0))</f>
        <v>0</v>
      </c>
    </row>
    <row r="3388" spans="1:22">
      <c r="A3388" s="53" t="str">
        <f t="shared" si="655"/>
        <v>200207</v>
      </c>
      <c r="B3388" s="53">
        <v>113</v>
      </c>
      <c r="C3388">
        <v>3387</v>
      </c>
      <c r="D3388">
        <v>200207</v>
      </c>
      <c r="E3388" t="s">
        <v>3053</v>
      </c>
      <c r="F3388" t="s">
        <v>1995</v>
      </c>
      <c r="G3388" t="str">
        <f>VLOOKUP(A3388,GIS!A:B,2,0)</f>
        <v>東6-①</v>
      </c>
      <c r="H3388" t="s">
        <v>1932</v>
      </c>
      <c r="I3388" t="s">
        <v>2636</v>
      </c>
      <c r="J3388" s="66">
        <v>255</v>
      </c>
      <c r="K3388" s="66">
        <v>255</v>
      </c>
      <c r="L3388" s="66">
        <v>255</v>
      </c>
      <c r="M3388" s="66">
        <v>255</v>
      </c>
      <c r="N3388" s="66">
        <f>VLOOKUP(A3388,GIS!A:C,3,0)</f>
        <v>255</v>
      </c>
      <c r="O3388" s="66" t="str">
        <f t="shared" si="652"/>
        <v/>
      </c>
      <c r="P3388" s="66" t="str">
        <f t="shared" si="650"/>
        <v/>
      </c>
      <c r="Q3388" s="66">
        <f t="shared" si="653"/>
        <v>255</v>
      </c>
      <c r="R3388" s="66">
        <f t="shared" si="654"/>
        <v>255</v>
      </c>
      <c r="S3388" s="66">
        <f>Q3388-U3388-SUMIFS(条件付き不可!X:X,条件付き不可!E:E,D3388)</f>
        <v>255</v>
      </c>
      <c r="T3388" s="66">
        <f t="shared" si="651"/>
        <v>255</v>
      </c>
      <c r="U3388" s="66">
        <f>IF(COUNTIFS(条件付き不可!$E:$E,$D3388,条件付き不可!$C:$C,条件付き不可!$V$3)&gt;0,Q3388,SUMIFS(条件付き不可!$L:$L,条件付き不可!$E:$E,$D3388,条件付き不可!$C:$C,U$1))</f>
        <v>0</v>
      </c>
      <c r="V3388" s="66">
        <f>IF(COUNTIFS(条件付き不可!$E:$E,$D3388,条件付き不可!$C:$C,条件付き不可!$V$5)&gt;0,Q3388,IFERROR(VLOOKUP(D3388,条件付き不可!E:Y,21,0),0))</f>
        <v>0</v>
      </c>
    </row>
    <row r="3389" spans="1:22">
      <c r="A3389" s="53" t="str">
        <f t="shared" si="655"/>
        <v>200208</v>
      </c>
      <c r="B3389" s="53">
        <v>113</v>
      </c>
      <c r="C3389">
        <v>3388</v>
      </c>
      <c r="D3389">
        <v>200208</v>
      </c>
      <c r="E3389" t="s">
        <v>3053</v>
      </c>
      <c r="F3389" t="s">
        <v>1995</v>
      </c>
      <c r="G3389" t="str">
        <f>VLOOKUP(A3389,GIS!A:B,2,0)</f>
        <v>東6-②</v>
      </c>
      <c r="H3389" t="s">
        <v>1932</v>
      </c>
      <c r="I3389" t="s">
        <v>2636</v>
      </c>
      <c r="J3389" s="66">
        <v>350</v>
      </c>
      <c r="K3389" s="66">
        <v>350</v>
      </c>
      <c r="L3389" s="66">
        <v>350</v>
      </c>
      <c r="M3389" s="66">
        <v>350</v>
      </c>
      <c r="N3389" s="66">
        <f>VLOOKUP(A3389,GIS!A:C,3,0)</f>
        <v>350</v>
      </c>
      <c r="O3389" s="66" t="str">
        <f t="shared" si="652"/>
        <v/>
      </c>
      <c r="P3389" s="66" t="str">
        <f t="shared" si="650"/>
        <v/>
      </c>
      <c r="Q3389" s="66">
        <f t="shared" si="653"/>
        <v>350</v>
      </c>
      <c r="R3389" s="66">
        <f t="shared" si="654"/>
        <v>350</v>
      </c>
      <c r="S3389" s="66">
        <f>Q3389-U3389-SUMIFS(条件付き不可!X:X,条件付き不可!E:E,D3389)</f>
        <v>350</v>
      </c>
      <c r="T3389" s="66">
        <f t="shared" si="651"/>
        <v>350</v>
      </c>
      <c r="U3389" s="66">
        <f>IF(COUNTIFS(条件付き不可!$E:$E,$D3389,条件付き不可!$C:$C,条件付き不可!$V$3)&gt;0,Q3389,SUMIFS(条件付き不可!$L:$L,条件付き不可!$E:$E,$D3389,条件付き不可!$C:$C,U$1))</f>
        <v>0</v>
      </c>
      <c r="V3389" s="66">
        <f>IF(COUNTIFS(条件付き不可!$E:$E,$D3389,条件付き不可!$C:$C,条件付き不可!$V$5)&gt;0,Q3389,IFERROR(VLOOKUP(D3389,条件付き不可!E:Y,21,0),0))</f>
        <v>0</v>
      </c>
    </row>
    <row r="3390" spans="1:22">
      <c r="A3390" s="53" t="str">
        <f t="shared" si="655"/>
        <v>200209</v>
      </c>
      <c r="B3390" s="53">
        <v>113</v>
      </c>
      <c r="C3390">
        <v>3389</v>
      </c>
      <c r="D3390">
        <v>200209</v>
      </c>
      <c r="E3390" t="s">
        <v>3053</v>
      </c>
      <c r="F3390" t="s">
        <v>2545</v>
      </c>
      <c r="G3390" t="str">
        <f>VLOOKUP(A3390,GIS!A:B,2,0)</f>
        <v>台宿1・2</v>
      </c>
      <c r="H3390" t="s">
        <v>1932</v>
      </c>
      <c r="I3390" t="s">
        <v>2636</v>
      </c>
      <c r="J3390" s="66">
        <v>325</v>
      </c>
      <c r="K3390" s="66">
        <v>325</v>
      </c>
      <c r="L3390" s="66">
        <v>325</v>
      </c>
      <c r="M3390" s="66">
        <v>325</v>
      </c>
      <c r="N3390" s="66">
        <f>VLOOKUP(A3390,GIS!A:C,3,0)</f>
        <v>325</v>
      </c>
      <c r="O3390" s="66" t="str">
        <f t="shared" si="652"/>
        <v/>
      </c>
      <c r="P3390" s="66" t="str">
        <f t="shared" si="650"/>
        <v/>
      </c>
      <c r="Q3390" s="66">
        <f t="shared" si="653"/>
        <v>325</v>
      </c>
      <c r="R3390" s="66">
        <f t="shared" si="654"/>
        <v>325</v>
      </c>
      <c r="S3390" s="66">
        <f>Q3390-U3390-SUMIFS(条件付き不可!X:X,条件付き不可!E:E,D3390)</f>
        <v>325</v>
      </c>
      <c r="T3390" s="66">
        <f t="shared" si="651"/>
        <v>325</v>
      </c>
      <c r="U3390" s="66">
        <f>IF(COUNTIFS(条件付き不可!$E:$E,$D3390,条件付き不可!$C:$C,条件付き不可!$V$3)&gt;0,Q3390,SUMIFS(条件付き不可!$L:$L,条件付き不可!$E:$E,$D3390,条件付き不可!$C:$C,U$1))</f>
        <v>0</v>
      </c>
      <c r="V3390" s="66">
        <f>IF(COUNTIFS(条件付き不可!$E:$E,$D3390,条件付き不可!$C:$C,条件付き不可!$V$5)&gt;0,Q3390,IFERROR(VLOOKUP(D3390,条件付き不可!E:Y,21,0),0))</f>
        <v>0</v>
      </c>
    </row>
    <row r="3391" spans="1:22">
      <c r="A3391" s="53" t="str">
        <f t="shared" si="655"/>
        <v>200210</v>
      </c>
      <c r="B3391" s="53">
        <v>113</v>
      </c>
      <c r="C3391">
        <v>3390</v>
      </c>
      <c r="D3391">
        <v>200210</v>
      </c>
      <c r="E3391" t="s">
        <v>3053</v>
      </c>
      <c r="F3391" t="s">
        <v>2545</v>
      </c>
      <c r="G3391" t="str">
        <f>VLOOKUP(A3391,GIS!A:B,2,0)</f>
        <v>台宿2-①</v>
      </c>
      <c r="H3391" t="s">
        <v>1932</v>
      </c>
      <c r="I3391" t="s">
        <v>2636</v>
      </c>
      <c r="J3391" s="66">
        <v>370</v>
      </c>
      <c r="K3391" s="66">
        <v>370</v>
      </c>
      <c r="L3391" s="66">
        <v>370</v>
      </c>
      <c r="M3391" s="66">
        <v>370</v>
      </c>
      <c r="N3391" s="66">
        <f>VLOOKUP(A3391,GIS!A:C,3,0)</f>
        <v>370</v>
      </c>
      <c r="O3391" s="66" t="str">
        <f t="shared" si="652"/>
        <v/>
      </c>
      <c r="P3391" s="66" t="str">
        <f t="shared" si="650"/>
        <v/>
      </c>
      <c r="Q3391" s="66">
        <f t="shared" si="653"/>
        <v>370</v>
      </c>
      <c r="R3391" s="66">
        <f t="shared" si="654"/>
        <v>370</v>
      </c>
      <c r="S3391" s="66">
        <f>Q3391-U3391-SUMIFS(条件付き不可!X:X,条件付き不可!E:E,D3391)</f>
        <v>370</v>
      </c>
      <c r="T3391" s="66">
        <f t="shared" si="651"/>
        <v>370</v>
      </c>
      <c r="U3391" s="66">
        <f>IF(COUNTIFS(条件付き不可!$E:$E,$D3391,条件付き不可!$C:$C,条件付き不可!$V$3)&gt;0,Q3391,SUMIFS(条件付き不可!$L:$L,条件付き不可!$E:$E,$D3391,条件付き不可!$C:$C,U$1))</f>
        <v>0</v>
      </c>
      <c r="V3391" s="66">
        <f>IF(COUNTIFS(条件付き不可!$E:$E,$D3391,条件付き不可!$C:$C,条件付き不可!$V$5)&gt;0,Q3391,IFERROR(VLOOKUP(D3391,条件付き不可!E:Y,21,0),0))</f>
        <v>0</v>
      </c>
    </row>
    <row r="3392" spans="1:22">
      <c r="A3392" s="53" t="str">
        <f t="shared" si="655"/>
        <v>200211</v>
      </c>
      <c r="B3392" s="53">
        <v>113</v>
      </c>
      <c r="C3392">
        <v>3391</v>
      </c>
      <c r="D3392">
        <v>200211</v>
      </c>
      <c r="E3392" t="s">
        <v>3053</v>
      </c>
      <c r="F3392" t="s">
        <v>2545</v>
      </c>
      <c r="G3392" t="str">
        <f>VLOOKUP(A3392,GIS!A:B,2,0)</f>
        <v>台宿2-②</v>
      </c>
      <c r="H3392" t="s">
        <v>1932</v>
      </c>
      <c r="I3392" t="s">
        <v>2636</v>
      </c>
      <c r="J3392" s="66">
        <v>310</v>
      </c>
      <c r="K3392" s="66">
        <v>310</v>
      </c>
      <c r="L3392" s="66">
        <v>310</v>
      </c>
      <c r="M3392" s="66">
        <v>310</v>
      </c>
      <c r="N3392" s="66">
        <f>VLOOKUP(A3392,GIS!A:C,3,0)</f>
        <v>310</v>
      </c>
      <c r="O3392" s="66" t="str">
        <f t="shared" si="652"/>
        <v/>
      </c>
      <c r="P3392" s="66" t="str">
        <f t="shared" si="650"/>
        <v/>
      </c>
      <c r="Q3392" s="66">
        <f t="shared" si="653"/>
        <v>310</v>
      </c>
      <c r="R3392" s="66">
        <f t="shared" si="654"/>
        <v>310</v>
      </c>
      <c r="S3392" s="66">
        <f>Q3392-U3392-SUMIFS(条件付き不可!X:X,条件付き不可!E:E,D3392)</f>
        <v>310</v>
      </c>
      <c r="T3392" s="66">
        <f t="shared" si="651"/>
        <v>310</v>
      </c>
      <c r="U3392" s="66">
        <f>IF(COUNTIFS(条件付き不可!$E:$E,$D3392,条件付き不可!$C:$C,条件付き不可!$V$3)&gt;0,Q3392,SUMIFS(条件付き不可!$L:$L,条件付き不可!$E:$E,$D3392,条件付き不可!$C:$C,U$1))</f>
        <v>0</v>
      </c>
      <c r="V3392" s="66">
        <f>IF(COUNTIFS(条件付き不可!$E:$E,$D3392,条件付き不可!$C:$C,条件付き不可!$V$5)&gt;0,Q3392,IFERROR(VLOOKUP(D3392,条件付き不可!E:Y,21,0),0))</f>
        <v>0</v>
      </c>
    </row>
    <row r="3393" spans="1:22">
      <c r="A3393" s="53" t="str">
        <f t="shared" si="655"/>
        <v>200212</v>
      </c>
      <c r="B3393" s="53">
        <v>113</v>
      </c>
      <c r="C3393">
        <v>3392</v>
      </c>
      <c r="D3393">
        <v>200212</v>
      </c>
      <c r="E3393" t="s">
        <v>3053</v>
      </c>
      <c r="F3393" t="s">
        <v>2545</v>
      </c>
      <c r="G3393" t="str">
        <f>VLOOKUP(A3393,GIS!A:B,2,0)</f>
        <v>台宿2-③</v>
      </c>
      <c r="H3393" t="s">
        <v>1932</v>
      </c>
      <c r="I3393" t="s">
        <v>2636</v>
      </c>
      <c r="J3393" s="66">
        <v>425</v>
      </c>
      <c r="K3393" s="66">
        <v>425</v>
      </c>
      <c r="L3393" s="66">
        <v>425</v>
      </c>
      <c r="M3393" s="66">
        <v>425</v>
      </c>
      <c r="N3393" s="66">
        <f>VLOOKUP(A3393,GIS!A:C,3,0)</f>
        <v>425</v>
      </c>
      <c r="O3393" s="66" t="str">
        <f t="shared" si="652"/>
        <v/>
      </c>
      <c r="P3393" s="66" t="str">
        <f t="shared" si="650"/>
        <v/>
      </c>
      <c r="Q3393" s="66">
        <f t="shared" si="653"/>
        <v>425</v>
      </c>
      <c r="R3393" s="66">
        <f t="shared" si="654"/>
        <v>425</v>
      </c>
      <c r="S3393" s="66">
        <f>Q3393-U3393-SUMIFS(条件付き不可!X:X,条件付き不可!E:E,D3393)</f>
        <v>425</v>
      </c>
      <c r="T3393" s="66">
        <f t="shared" si="651"/>
        <v>425</v>
      </c>
      <c r="U3393" s="66">
        <f>IF(COUNTIFS(条件付き不可!$E:$E,$D3393,条件付き不可!$C:$C,条件付き不可!$V$3)&gt;0,Q3393,SUMIFS(条件付き不可!$L:$L,条件付き不可!$E:$E,$D3393,条件付き不可!$C:$C,U$1))</f>
        <v>0</v>
      </c>
      <c r="V3393" s="66">
        <f>IF(COUNTIFS(条件付き不可!$E:$E,$D3393,条件付き不可!$C:$C,条件付き不可!$V$5)&gt;0,Q3393,IFERROR(VLOOKUP(D3393,条件付き不可!E:Y,21,0),0))</f>
        <v>0</v>
      </c>
    </row>
    <row r="3394" spans="1:22">
      <c r="A3394" s="53" t="str">
        <f t="shared" si="655"/>
        <v>200213</v>
      </c>
      <c r="B3394" s="53">
        <v>113</v>
      </c>
      <c r="C3394">
        <v>3393</v>
      </c>
      <c r="D3394">
        <v>200213</v>
      </c>
      <c r="E3394" t="s">
        <v>3053</v>
      </c>
      <c r="F3394" t="s">
        <v>2550</v>
      </c>
      <c r="G3394" t="str">
        <f>VLOOKUP(A3394,GIS!A:B,2,0)</f>
        <v>井野団地1</v>
      </c>
      <c r="H3394" t="s">
        <v>1932</v>
      </c>
      <c r="I3394" t="s">
        <v>2636</v>
      </c>
      <c r="J3394" s="66">
        <v>415</v>
      </c>
      <c r="K3394" s="66">
        <v>415</v>
      </c>
      <c r="L3394" s="66">
        <v>415</v>
      </c>
      <c r="M3394" s="66">
        <v>415</v>
      </c>
      <c r="N3394" s="66">
        <f>VLOOKUP(A3394,GIS!A:C,3,0)</f>
        <v>415</v>
      </c>
      <c r="O3394" s="66" t="str">
        <f t="shared" si="652"/>
        <v/>
      </c>
      <c r="P3394" s="66" t="str">
        <f t="shared" ref="P3394:P3450" si="656">IF(J3394=K3394,IF(J3394=L3394,"","✕"),"✕")</f>
        <v/>
      </c>
      <c r="Q3394" s="66">
        <f t="shared" si="653"/>
        <v>415</v>
      </c>
      <c r="R3394" s="66">
        <f t="shared" si="654"/>
        <v>415</v>
      </c>
      <c r="S3394" s="66">
        <f>Q3394-U3394-SUMIFS(条件付き不可!X:X,条件付き不可!E:E,D3394)</f>
        <v>415</v>
      </c>
      <c r="T3394" s="66">
        <f t="shared" si="651"/>
        <v>415</v>
      </c>
      <c r="U3394" s="66">
        <f>IF(COUNTIFS(条件付き不可!$E:$E,$D3394,条件付き不可!$C:$C,条件付き不可!$V$3)&gt;0,Q3394,SUMIFS(条件付き不可!$L:$L,条件付き不可!$E:$E,$D3394,条件付き不可!$C:$C,U$1))</f>
        <v>0</v>
      </c>
      <c r="V3394" s="66">
        <f>IF(COUNTIFS(条件付き不可!$E:$E,$D3394,条件付き不可!$C:$C,条件付き不可!$V$5)&gt;0,Q3394,IFERROR(VLOOKUP(D3394,条件付き不可!E:Y,21,0),0))</f>
        <v>0</v>
      </c>
    </row>
    <row r="3395" spans="1:22">
      <c r="A3395" s="53" t="str">
        <f t="shared" si="655"/>
        <v>200214</v>
      </c>
      <c r="B3395" s="53">
        <v>113</v>
      </c>
      <c r="C3395">
        <v>3394</v>
      </c>
      <c r="D3395">
        <v>200214</v>
      </c>
      <c r="E3395" t="s">
        <v>3053</v>
      </c>
      <c r="F3395" t="s">
        <v>2550</v>
      </c>
      <c r="G3395" t="str">
        <f>VLOOKUP(A3395,GIS!A:B,2,0)</f>
        <v>井野団地2</v>
      </c>
      <c r="H3395" t="s">
        <v>1932</v>
      </c>
      <c r="I3395" t="s">
        <v>2636</v>
      </c>
      <c r="J3395" s="66">
        <v>205</v>
      </c>
      <c r="K3395" s="66">
        <v>205</v>
      </c>
      <c r="L3395" s="66">
        <v>205</v>
      </c>
      <c r="M3395" s="66">
        <v>205</v>
      </c>
      <c r="N3395" s="66">
        <f>VLOOKUP(A3395,GIS!A:C,3,0)</f>
        <v>205</v>
      </c>
      <c r="O3395" s="66" t="str">
        <f t="shared" si="652"/>
        <v/>
      </c>
      <c r="P3395" s="66" t="str">
        <f t="shared" si="656"/>
        <v/>
      </c>
      <c r="Q3395" s="66">
        <f t="shared" si="653"/>
        <v>205</v>
      </c>
      <c r="R3395" s="66">
        <f t="shared" si="654"/>
        <v>205</v>
      </c>
      <c r="S3395" s="66">
        <f>Q3395-U3395-SUMIFS(条件付き不可!X:X,条件付き不可!E:E,D3395)</f>
        <v>205</v>
      </c>
      <c r="T3395" s="66">
        <f t="shared" si="651"/>
        <v>205</v>
      </c>
      <c r="U3395" s="66">
        <f>IF(COUNTIFS(条件付き不可!$E:$E,$D3395,条件付き不可!$C:$C,条件付き不可!$V$3)&gt;0,Q3395,SUMIFS(条件付き不可!$L:$L,条件付き不可!$E:$E,$D3395,条件付き不可!$C:$C,U$1))</f>
        <v>0</v>
      </c>
      <c r="V3395" s="66">
        <f>IF(COUNTIFS(条件付き不可!$E:$E,$D3395,条件付き不可!$C:$C,条件付き不可!$V$5)&gt;0,Q3395,IFERROR(VLOOKUP(D3395,条件付き不可!E:Y,21,0),0))</f>
        <v>0</v>
      </c>
    </row>
    <row r="3396" spans="1:22">
      <c r="A3396" s="53" t="str">
        <f t="shared" si="655"/>
        <v>200215</v>
      </c>
      <c r="B3396" s="53">
        <v>113</v>
      </c>
      <c r="C3396">
        <v>3395</v>
      </c>
      <c r="D3396">
        <v>200215</v>
      </c>
      <c r="E3396" t="s">
        <v>3053</v>
      </c>
      <c r="F3396" t="s">
        <v>2550</v>
      </c>
      <c r="G3396" t="str">
        <f>VLOOKUP(A3396,GIS!A:B,2,0)</f>
        <v>井野団地3</v>
      </c>
      <c r="H3396" t="s">
        <v>1932</v>
      </c>
      <c r="I3396" t="s">
        <v>2636</v>
      </c>
      <c r="J3396" s="66">
        <v>260</v>
      </c>
      <c r="K3396" s="66">
        <v>260</v>
      </c>
      <c r="L3396" s="66">
        <v>260</v>
      </c>
      <c r="M3396" s="66">
        <v>260</v>
      </c>
      <c r="N3396" s="66">
        <f>VLOOKUP(A3396,GIS!A:C,3,0)</f>
        <v>260</v>
      </c>
      <c r="O3396" s="66" t="str">
        <f t="shared" si="652"/>
        <v/>
      </c>
      <c r="P3396" s="66" t="str">
        <f t="shared" si="656"/>
        <v/>
      </c>
      <c r="Q3396" s="66">
        <f t="shared" si="653"/>
        <v>260</v>
      </c>
      <c r="R3396" s="66">
        <f t="shared" si="654"/>
        <v>260</v>
      </c>
      <c r="S3396" s="66">
        <f>Q3396-U3396-SUMIFS(条件付き不可!X:X,条件付き不可!E:E,D3396)</f>
        <v>260</v>
      </c>
      <c r="T3396" s="66">
        <f t="shared" si="651"/>
        <v>260</v>
      </c>
      <c r="U3396" s="66">
        <f>IF(COUNTIFS(条件付き不可!$E:$E,$D3396,条件付き不可!$C:$C,条件付き不可!$V$3)&gt;0,Q3396,SUMIFS(条件付き不可!$L:$L,条件付き不可!$E:$E,$D3396,条件付き不可!$C:$C,U$1))</f>
        <v>0</v>
      </c>
      <c r="V3396" s="66">
        <f>IF(COUNTIFS(条件付き不可!$E:$E,$D3396,条件付き不可!$C:$C,条件付き不可!$V$5)&gt;0,Q3396,IFERROR(VLOOKUP(D3396,条件付き不可!E:Y,21,0),0))</f>
        <v>0</v>
      </c>
    </row>
    <row r="3397" spans="1:22">
      <c r="A3397" s="53" t="str">
        <f t="shared" si="655"/>
        <v>200216</v>
      </c>
      <c r="B3397" s="53">
        <v>113</v>
      </c>
      <c r="C3397">
        <v>3396</v>
      </c>
      <c r="D3397">
        <v>200216</v>
      </c>
      <c r="E3397" t="s">
        <v>3053</v>
      </c>
      <c r="F3397" t="s">
        <v>2550</v>
      </c>
      <c r="G3397" t="str">
        <f>VLOOKUP(A3397,GIS!A:B,2,0)</f>
        <v>井野団地4</v>
      </c>
      <c r="H3397" t="s">
        <v>1932</v>
      </c>
      <c r="I3397" t="s">
        <v>2636</v>
      </c>
      <c r="J3397" s="66">
        <v>355</v>
      </c>
      <c r="K3397" s="66">
        <v>355</v>
      </c>
      <c r="L3397" s="66">
        <v>355</v>
      </c>
      <c r="M3397" s="66">
        <v>355</v>
      </c>
      <c r="N3397" s="66">
        <f>VLOOKUP(A3397,GIS!A:C,3,0)</f>
        <v>355</v>
      </c>
      <c r="O3397" s="66" t="str">
        <f t="shared" si="652"/>
        <v/>
      </c>
      <c r="P3397" s="66" t="str">
        <f t="shared" si="656"/>
        <v/>
      </c>
      <c r="Q3397" s="66">
        <f t="shared" si="653"/>
        <v>355</v>
      </c>
      <c r="R3397" s="66">
        <f t="shared" si="654"/>
        <v>355</v>
      </c>
      <c r="S3397" s="66">
        <f>Q3397-U3397-SUMIFS(条件付き不可!X:X,条件付き不可!E:E,D3397)</f>
        <v>355</v>
      </c>
      <c r="T3397" s="66">
        <f t="shared" si="651"/>
        <v>355</v>
      </c>
      <c r="U3397" s="66">
        <f>IF(COUNTIFS(条件付き不可!$E:$E,$D3397,条件付き不可!$C:$C,条件付き不可!$V$3)&gt;0,Q3397,SUMIFS(条件付き不可!$L:$L,条件付き不可!$E:$E,$D3397,条件付き不可!$C:$C,U$1))</f>
        <v>0</v>
      </c>
      <c r="V3397" s="66">
        <f>IF(COUNTIFS(条件付き不可!$E:$E,$D3397,条件付き不可!$C:$C,条件付き不可!$V$5)&gt;0,Q3397,IFERROR(VLOOKUP(D3397,条件付き不可!E:Y,21,0),0))</f>
        <v>0</v>
      </c>
    </row>
    <row r="3398" spans="1:22">
      <c r="A3398" s="53" t="str">
        <f t="shared" si="655"/>
        <v>200217</v>
      </c>
      <c r="B3398" s="53">
        <v>113</v>
      </c>
      <c r="C3398">
        <v>3397</v>
      </c>
      <c r="D3398">
        <v>200217</v>
      </c>
      <c r="E3398" t="s">
        <v>3053</v>
      </c>
      <c r="F3398" t="s">
        <v>2550</v>
      </c>
      <c r="G3398" t="str">
        <f>VLOOKUP(A3398,GIS!A:B,2,0)</f>
        <v>井野団地5</v>
      </c>
      <c r="H3398" t="s">
        <v>1932</v>
      </c>
      <c r="I3398" t="s">
        <v>2636</v>
      </c>
      <c r="J3398" s="66">
        <v>345</v>
      </c>
      <c r="K3398" s="66">
        <v>345</v>
      </c>
      <c r="L3398" s="66">
        <v>345</v>
      </c>
      <c r="M3398" s="66">
        <v>345</v>
      </c>
      <c r="N3398" s="66">
        <f>VLOOKUP(A3398,GIS!A:C,3,0)</f>
        <v>345</v>
      </c>
      <c r="O3398" s="66" t="str">
        <f>IF(J3398=N3398,"","✕")</f>
        <v/>
      </c>
      <c r="P3398" s="66" t="str">
        <f>IF(J3398=K3398,IF(J3398=L3398,"","✕"),"✕")</f>
        <v/>
      </c>
      <c r="Q3398" s="66">
        <f t="shared" si="653"/>
        <v>345</v>
      </c>
      <c r="R3398" s="66">
        <f t="shared" si="654"/>
        <v>345</v>
      </c>
      <c r="S3398" s="66">
        <f>Q3398-U3398-SUMIFS(条件付き不可!X:X,条件付き不可!E:E,D3398)</f>
        <v>345</v>
      </c>
      <c r="T3398" s="66">
        <f t="shared" si="651"/>
        <v>345</v>
      </c>
      <c r="U3398" s="66">
        <f>IF(COUNTIFS(条件付き不可!$E:$E,$D3398,条件付き不可!$C:$C,条件付き不可!$V$3)&gt;0,Q3398,SUMIFS(条件付き不可!$L:$L,条件付き不可!$E:$E,$D3398,条件付き不可!$C:$C,U$1))</f>
        <v>0</v>
      </c>
      <c r="V3398" s="66">
        <f>IF(COUNTIFS(条件付き不可!$E:$E,$D3398,条件付き不可!$C:$C,条件付き不可!$V$5)&gt;0,Q3398,IFERROR(VLOOKUP(D3398,条件付き不可!E:Y,21,0),0))</f>
        <v>0</v>
      </c>
    </row>
    <row r="3399" spans="1:22">
      <c r="A3399" s="53" t="str">
        <f t="shared" si="655"/>
        <v>200218</v>
      </c>
      <c r="B3399" s="53">
        <v>113</v>
      </c>
      <c r="C3399">
        <v>3398</v>
      </c>
      <c r="D3399">
        <v>200218</v>
      </c>
      <c r="E3399" t="s">
        <v>3053</v>
      </c>
      <c r="F3399" t="s">
        <v>2556</v>
      </c>
      <c r="G3399" t="str">
        <f>VLOOKUP(A3399,GIS!A:B,2,0)</f>
        <v>井野1</v>
      </c>
      <c r="H3399" t="s">
        <v>1932</v>
      </c>
      <c r="I3399" t="s">
        <v>2636</v>
      </c>
      <c r="J3399" s="66">
        <v>280</v>
      </c>
      <c r="K3399" s="66">
        <v>280</v>
      </c>
      <c r="L3399" s="66">
        <v>280</v>
      </c>
      <c r="M3399" s="66">
        <v>280</v>
      </c>
      <c r="N3399" s="66">
        <f>VLOOKUP(A3399,GIS!A:C,3,0)</f>
        <v>280</v>
      </c>
      <c r="O3399" s="66" t="str">
        <f t="shared" si="652"/>
        <v/>
      </c>
      <c r="P3399" s="66" t="str">
        <f t="shared" si="656"/>
        <v/>
      </c>
      <c r="Q3399" s="66">
        <f t="shared" si="653"/>
        <v>280</v>
      </c>
      <c r="R3399" s="66">
        <f t="shared" si="654"/>
        <v>280</v>
      </c>
      <c r="S3399" s="66">
        <f>Q3399-U3399-SUMIFS(条件付き不可!X:X,条件付き不可!E:E,D3399)</f>
        <v>280</v>
      </c>
      <c r="T3399" s="66">
        <f t="shared" si="651"/>
        <v>280</v>
      </c>
      <c r="U3399" s="66">
        <f>IF(COUNTIFS(条件付き不可!$E:$E,$D3399,条件付き不可!$C:$C,条件付き不可!$V$3)&gt;0,Q3399,SUMIFS(条件付き不可!$L:$L,条件付き不可!$E:$E,$D3399,条件付き不可!$C:$C,U$1))</f>
        <v>0</v>
      </c>
      <c r="V3399" s="66">
        <f>IF(COUNTIFS(条件付き不可!$E:$E,$D3399,条件付き不可!$C:$C,条件付き不可!$V$5)&gt;0,Q3399,IFERROR(VLOOKUP(D3399,条件付き不可!E:Y,21,0),0))</f>
        <v>0</v>
      </c>
    </row>
    <row r="3400" spans="1:22">
      <c r="A3400" s="53" t="str">
        <f t="shared" si="655"/>
        <v>200219</v>
      </c>
      <c r="B3400" s="53">
        <v>113</v>
      </c>
      <c r="C3400">
        <v>3399</v>
      </c>
      <c r="D3400">
        <v>200219</v>
      </c>
      <c r="E3400" t="s">
        <v>3053</v>
      </c>
      <c r="F3400" t="s">
        <v>2556</v>
      </c>
      <c r="G3400" t="str">
        <f>VLOOKUP(A3400,GIS!A:B,2,0)</f>
        <v>井野2</v>
      </c>
      <c r="H3400" t="s">
        <v>1932</v>
      </c>
      <c r="I3400" t="s">
        <v>2636</v>
      </c>
      <c r="J3400" s="66">
        <v>295</v>
      </c>
      <c r="K3400" s="66">
        <v>295</v>
      </c>
      <c r="L3400" s="66">
        <v>295</v>
      </c>
      <c r="M3400" s="66">
        <v>295</v>
      </c>
      <c r="N3400" s="66">
        <f>VLOOKUP(A3400,GIS!A:C,3,0)</f>
        <v>295</v>
      </c>
      <c r="O3400" s="66" t="str">
        <f t="shared" si="652"/>
        <v/>
      </c>
      <c r="P3400" s="66" t="str">
        <f t="shared" si="656"/>
        <v/>
      </c>
      <c r="Q3400" s="66">
        <f t="shared" si="653"/>
        <v>295</v>
      </c>
      <c r="R3400" s="66">
        <f t="shared" si="654"/>
        <v>295</v>
      </c>
      <c r="S3400" s="66">
        <f>Q3400-U3400-SUMIFS(条件付き不可!X:X,条件付き不可!E:E,D3400)</f>
        <v>295</v>
      </c>
      <c r="T3400" s="66">
        <f t="shared" si="651"/>
        <v>295</v>
      </c>
      <c r="U3400" s="66">
        <f>IF(COUNTIFS(条件付き不可!$E:$E,$D3400,条件付き不可!$C:$C,条件付き不可!$V$3)&gt;0,Q3400,SUMIFS(条件付き不可!$L:$L,条件付き不可!$E:$E,$D3400,条件付き不可!$C:$C,U$1))</f>
        <v>0</v>
      </c>
      <c r="V3400" s="66">
        <f>IF(COUNTIFS(条件付き不可!$E:$E,$D3400,条件付き不可!$C:$C,条件付き不可!$V$5)&gt;0,Q3400,IFERROR(VLOOKUP(D3400,条件付き不可!E:Y,21,0),0))</f>
        <v>0</v>
      </c>
    </row>
    <row r="3401" spans="1:22">
      <c r="A3401" s="53" t="str">
        <f t="shared" si="655"/>
        <v>200220</v>
      </c>
      <c r="B3401" s="53">
        <v>113</v>
      </c>
      <c r="C3401">
        <v>3400</v>
      </c>
      <c r="D3401">
        <v>200220</v>
      </c>
      <c r="E3401" t="s">
        <v>3053</v>
      </c>
      <c r="F3401" t="s">
        <v>2556</v>
      </c>
      <c r="G3401" t="str">
        <f>VLOOKUP(A3401,GIS!A:B,2,0)</f>
        <v>井野3</v>
      </c>
      <c r="H3401" t="s">
        <v>1932</v>
      </c>
      <c r="I3401" t="s">
        <v>2636</v>
      </c>
      <c r="J3401" s="66">
        <v>200</v>
      </c>
      <c r="K3401" s="66">
        <v>200</v>
      </c>
      <c r="L3401" s="66">
        <v>200</v>
      </c>
      <c r="M3401" s="66">
        <v>200</v>
      </c>
      <c r="N3401" s="66">
        <f>VLOOKUP(A3401,GIS!A:C,3,0)</f>
        <v>200</v>
      </c>
      <c r="O3401" s="66" t="str">
        <f t="shared" si="652"/>
        <v/>
      </c>
      <c r="P3401" s="66" t="str">
        <f t="shared" si="656"/>
        <v/>
      </c>
      <c r="Q3401" s="66">
        <f t="shared" si="653"/>
        <v>200</v>
      </c>
      <c r="R3401" s="66">
        <f t="shared" si="654"/>
        <v>200</v>
      </c>
      <c r="S3401" s="66">
        <f>Q3401-U3401-SUMIFS(条件付き不可!X:X,条件付き不可!E:E,D3401)</f>
        <v>200</v>
      </c>
      <c r="T3401" s="66">
        <f t="shared" si="651"/>
        <v>200</v>
      </c>
      <c r="U3401" s="66">
        <f>IF(COUNTIFS(条件付き不可!$E:$E,$D3401,条件付き不可!$C:$C,条件付き不可!$V$3)&gt;0,Q3401,SUMIFS(条件付き不可!$L:$L,条件付き不可!$E:$E,$D3401,条件付き不可!$C:$C,U$1))</f>
        <v>0</v>
      </c>
      <c r="V3401" s="66">
        <f>IF(COUNTIFS(条件付き不可!$E:$E,$D3401,条件付き不可!$C:$C,条件付き不可!$V$5)&gt;0,Q3401,IFERROR(VLOOKUP(D3401,条件付き不可!E:Y,21,0),0))</f>
        <v>0</v>
      </c>
    </row>
    <row r="3402" spans="1:22">
      <c r="A3402" s="53" t="str">
        <f t="shared" si="655"/>
        <v>200221</v>
      </c>
      <c r="B3402" s="53">
        <v>113</v>
      </c>
      <c r="C3402">
        <v>3401</v>
      </c>
      <c r="D3402">
        <v>200221</v>
      </c>
      <c r="E3402" t="s">
        <v>3053</v>
      </c>
      <c r="F3402" t="s">
        <v>2556</v>
      </c>
      <c r="G3402" t="str">
        <f>VLOOKUP(A3402,GIS!A:B,2,0)</f>
        <v>青柳1</v>
      </c>
      <c r="H3402" t="s">
        <v>1932</v>
      </c>
      <c r="I3402" t="s">
        <v>2636</v>
      </c>
      <c r="J3402" s="66">
        <v>200</v>
      </c>
      <c r="K3402" s="66">
        <v>200</v>
      </c>
      <c r="L3402" s="66">
        <v>200</v>
      </c>
      <c r="M3402" s="66">
        <v>200</v>
      </c>
      <c r="N3402" s="66">
        <f>VLOOKUP(A3402,GIS!A:C,3,0)</f>
        <v>200</v>
      </c>
      <c r="O3402" s="66" t="str">
        <f t="shared" si="652"/>
        <v/>
      </c>
      <c r="P3402" s="66" t="str">
        <f t="shared" si="656"/>
        <v/>
      </c>
      <c r="Q3402" s="66">
        <f t="shared" si="653"/>
        <v>200</v>
      </c>
      <c r="R3402" s="66">
        <f t="shared" si="654"/>
        <v>200</v>
      </c>
      <c r="S3402" s="66">
        <f>Q3402-U3402-SUMIFS(条件付き不可!X:X,条件付き不可!E:E,D3402)</f>
        <v>200</v>
      </c>
      <c r="T3402" s="66">
        <f t="shared" si="651"/>
        <v>200</v>
      </c>
      <c r="U3402" s="66">
        <f>IF(COUNTIFS(条件付き不可!$E:$E,$D3402,条件付き不可!$C:$C,条件付き不可!$V$3)&gt;0,Q3402,SUMIFS(条件付き不可!$L:$L,条件付き不可!$E:$E,$D3402,条件付き不可!$C:$C,U$1))</f>
        <v>0</v>
      </c>
      <c r="V3402" s="66">
        <f>IF(COUNTIFS(条件付き不可!$E:$E,$D3402,条件付き不可!$C:$C,条件付き不可!$V$5)&gt;0,Q3402,IFERROR(VLOOKUP(D3402,条件付き不可!E:Y,21,0),0))</f>
        <v>0</v>
      </c>
    </row>
    <row r="3403" spans="1:22">
      <c r="A3403" s="53" t="str">
        <f t="shared" si="655"/>
        <v>200222</v>
      </c>
      <c r="B3403" s="53">
        <v>113</v>
      </c>
      <c r="C3403">
        <v>3402</v>
      </c>
      <c r="D3403">
        <v>200222</v>
      </c>
      <c r="E3403" t="s">
        <v>3053</v>
      </c>
      <c r="F3403" t="s">
        <v>1420</v>
      </c>
      <c r="G3403" t="str">
        <f>VLOOKUP(A3403,GIS!A:B,2,0)</f>
        <v>光風台1・2</v>
      </c>
      <c r="H3403" t="s">
        <v>1932</v>
      </c>
      <c r="I3403" t="s">
        <v>2636</v>
      </c>
      <c r="J3403" s="66">
        <v>235</v>
      </c>
      <c r="K3403" s="66">
        <v>235</v>
      </c>
      <c r="L3403" s="66">
        <v>235</v>
      </c>
      <c r="M3403" s="66">
        <v>235</v>
      </c>
      <c r="N3403" s="66">
        <f>VLOOKUP(A3403,GIS!A:C,3,0)</f>
        <v>235</v>
      </c>
      <c r="O3403" s="66" t="str">
        <f t="shared" si="652"/>
        <v/>
      </c>
      <c r="P3403" s="66" t="str">
        <f t="shared" si="656"/>
        <v/>
      </c>
      <c r="Q3403" s="66">
        <f t="shared" si="653"/>
        <v>235</v>
      </c>
      <c r="R3403" s="66">
        <f t="shared" si="654"/>
        <v>235</v>
      </c>
      <c r="S3403" s="66">
        <f>Q3403-U3403-SUMIFS(条件付き不可!X:X,条件付き不可!E:E,D3403)</f>
        <v>235</v>
      </c>
      <c r="T3403" s="66">
        <f t="shared" ref="T3403:T3450" si="657">Q3403-V3403</f>
        <v>235</v>
      </c>
      <c r="U3403" s="66">
        <f>IF(COUNTIFS(条件付き不可!$E:$E,$D3403,条件付き不可!$C:$C,条件付き不可!$V$3)&gt;0,Q3403,SUMIFS(条件付き不可!$L:$L,条件付き不可!$E:$E,$D3403,条件付き不可!$C:$C,U$1))</f>
        <v>0</v>
      </c>
      <c r="V3403" s="66">
        <f>IF(COUNTIFS(条件付き不可!$E:$E,$D3403,条件付き不可!$C:$C,条件付き不可!$V$5)&gt;0,Q3403,IFERROR(VLOOKUP(D3403,条件付き不可!E:Y,21,0),0))</f>
        <v>0</v>
      </c>
    </row>
    <row r="3404" spans="1:22">
      <c r="A3404" s="53" t="str">
        <f t="shared" si="655"/>
        <v>200223</v>
      </c>
      <c r="B3404" s="53">
        <v>113</v>
      </c>
      <c r="C3404">
        <v>3403</v>
      </c>
      <c r="D3404">
        <v>200223</v>
      </c>
      <c r="E3404" t="s">
        <v>3053</v>
      </c>
      <c r="F3404" t="s">
        <v>1420</v>
      </c>
      <c r="G3404" t="str">
        <f>VLOOKUP(A3404,GIS!A:B,2,0)</f>
        <v>光風台2・3</v>
      </c>
      <c r="H3404" t="s">
        <v>1932</v>
      </c>
      <c r="I3404" t="s">
        <v>2636</v>
      </c>
      <c r="J3404" s="66">
        <v>305</v>
      </c>
      <c r="K3404" s="66">
        <v>305</v>
      </c>
      <c r="L3404" s="66">
        <v>305</v>
      </c>
      <c r="M3404" s="66">
        <v>305</v>
      </c>
      <c r="N3404" s="66">
        <f>VLOOKUP(A3404,GIS!A:C,3,0)</f>
        <v>305</v>
      </c>
      <c r="O3404" s="66" t="str">
        <f t="shared" si="652"/>
        <v/>
      </c>
      <c r="P3404" s="66" t="str">
        <f t="shared" si="656"/>
        <v/>
      </c>
      <c r="Q3404" s="66">
        <f t="shared" si="653"/>
        <v>305</v>
      </c>
      <c r="R3404" s="66">
        <f t="shared" si="654"/>
        <v>305</v>
      </c>
      <c r="S3404" s="66">
        <f>Q3404-U3404-SUMIFS(条件付き不可!X:X,条件付き不可!E:E,D3404)</f>
        <v>305</v>
      </c>
      <c r="T3404" s="66">
        <f t="shared" si="657"/>
        <v>305</v>
      </c>
      <c r="U3404" s="66">
        <f>IF(COUNTIFS(条件付き不可!$E:$E,$D3404,条件付き不可!$C:$C,条件付き不可!$V$3)&gt;0,Q3404,SUMIFS(条件付き不可!$L:$L,条件付き不可!$E:$E,$D3404,条件付き不可!$C:$C,U$1))</f>
        <v>0</v>
      </c>
      <c r="V3404" s="66">
        <f>IF(COUNTIFS(条件付き不可!$E:$E,$D3404,条件付き不可!$C:$C,条件付き不可!$V$5)&gt;0,Q3404,IFERROR(VLOOKUP(D3404,条件付き不可!E:Y,21,0),0))</f>
        <v>0</v>
      </c>
    </row>
    <row r="3405" spans="1:22">
      <c r="A3405" s="53" t="str">
        <f t="shared" si="655"/>
        <v>200224</v>
      </c>
      <c r="B3405" s="53">
        <v>113</v>
      </c>
      <c r="C3405">
        <v>3404</v>
      </c>
      <c r="D3405">
        <v>200224</v>
      </c>
      <c r="E3405" t="s">
        <v>3053</v>
      </c>
      <c r="F3405" t="s">
        <v>2563</v>
      </c>
      <c r="G3405" t="str">
        <f>VLOOKUP(A3405,GIS!A:B,2,0)</f>
        <v>新町3</v>
      </c>
      <c r="H3405" t="s">
        <v>1932</v>
      </c>
      <c r="I3405" t="s">
        <v>2636</v>
      </c>
      <c r="J3405" s="66">
        <v>385</v>
      </c>
      <c r="K3405" s="66">
        <v>385</v>
      </c>
      <c r="L3405" s="66">
        <v>385</v>
      </c>
      <c r="M3405" s="66">
        <v>385</v>
      </c>
      <c r="N3405" s="66">
        <f>VLOOKUP(A3405,GIS!A:C,3,0)</f>
        <v>385</v>
      </c>
      <c r="O3405" s="66" t="str">
        <f t="shared" si="652"/>
        <v/>
      </c>
      <c r="P3405" s="66" t="str">
        <f t="shared" si="656"/>
        <v/>
      </c>
      <c r="Q3405" s="66">
        <f t="shared" si="653"/>
        <v>385</v>
      </c>
      <c r="R3405" s="66">
        <f t="shared" si="654"/>
        <v>385</v>
      </c>
      <c r="S3405" s="66">
        <f>Q3405-U3405-SUMIFS(条件付き不可!X:X,条件付き不可!E:E,D3405)</f>
        <v>385</v>
      </c>
      <c r="T3405" s="66">
        <f t="shared" si="657"/>
        <v>385</v>
      </c>
      <c r="U3405" s="66">
        <f>IF(COUNTIFS(条件付き不可!$E:$E,$D3405,条件付き不可!$C:$C,条件付き不可!$V$3)&gt;0,Q3405,SUMIFS(条件付き不可!$L:$L,条件付き不可!$E:$E,$D3405,条件付き不可!$C:$C,U$1))</f>
        <v>0</v>
      </c>
      <c r="V3405" s="66">
        <f>IF(COUNTIFS(条件付き不可!$E:$E,$D3405,条件付き不可!$C:$C,条件付き不可!$V$5)&gt;0,Q3405,IFERROR(VLOOKUP(D3405,条件付き不可!E:Y,21,0),0))</f>
        <v>0</v>
      </c>
    </row>
    <row r="3406" spans="1:22">
      <c r="A3406" s="53" t="str">
        <f t="shared" si="655"/>
        <v>200225</v>
      </c>
      <c r="B3406" s="53">
        <v>113</v>
      </c>
      <c r="C3406">
        <v>3405</v>
      </c>
      <c r="D3406">
        <v>200225</v>
      </c>
      <c r="E3406" t="s">
        <v>3053</v>
      </c>
      <c r="F3406" t="s">
        <v>2563</v>
      </c>
      <c r="G3406" t="str">
        <f>VLOOKUP(A3406,GIS!A:B,2,0)</f>
        <v>新町4</v>
      </c>
      <c r="H3406" t="s">
        <v>1932</v>
      </c>
      <c r="I3406" t="s">
        <v>2636</v>
      </c>
      <c r="J3406" s="66">
        <v>360</v>
      </c>
      <c r="K3406" s="66">
        <v>360</v>
      </c>
      <c r="L3406" s="66">
        <v>360</v>
      </c>
      <c r="M3406" s="66">
        <v>360</v>
      </c>
      <c r="N3406" s="66">
        <f>VLOOKUP(A3406,GIS!A:C,3,0)</f>
        <v>360</v>
      </c>
      <c r="O3406" s="66" t="str">
        <f t="shared" si="652"/>
        <v/>
      </c>
      <c r="P3406" s="66" t="str">
        <f t="shared" si="656"/>
        <v/>
      </c>
      <c r="Q3406" s="66">
        <f t="shared" si="653"/>
        <v>360</v>
      </c>
      <c r="R3406" s="66">
        <f t="shared" si="654"/>
        <v>360</v>
      </c>
      <c r="S3406" s="66">
        <f>Q3406-U3406-SUMIFS(条件付き不可!X:X,条件付き不可!E:E,D3406)</f>
        <v>360</v>
      </c>
      <c r="T3406" s="66">
        <f t="shared" si="657"/>
        <v>360</v>
      </c>
      <c r="U3406" s="66">
        <f>IF(COUNTIFS(条件付き不可!$E:$E,$D3406,条件付き不可!$C:$C,条件付き不可!$V$3)&gt;0,Q3406,SUMIFS(条件付き不可!$L:$L,条件付き不可!$E:$E,$D3406,条件付き不可!$C:$C,U$1))</f>
        <v>0</v>
      </c>
      <c r="V3406" s="66">
        <f>IF(COUNTIFS(条件付き不可!$E:$E,$D3406,条件付き不可!$C:$C,条件付き不可!$V$5)&gt;0,Q3406,IFERROR(VLOOKUP(D3406,条件付き不可!E:Y,21,0),0))</f>
        <v>0</v>
      </c>
    </row>
    <row r="3407" spans="1:22">
      <c r="A3407" s="53" t="str">
        <f t="shared" si="655"/>
        <v>200226</v>
      </c>
      <c r="B3407" s="53">
        <v>113</v>
      </c>
      <c r="C3407">
        <v>3406</v>
      </c>
      <c r="D3407">
        <v>200226</v>
      </c>
      <c r="E3407" t="s">
        <v>3053</v>
      </c>
      <c r="F3407" t="s">
        <v>2563</v>
      </c>
      <c r="G3407" t="str">
        <f>VLOOKUP(A3407,GIS!A:B,2,0)</f>
        <v>新町5</v>
      </c>
      <c r="H3407" t="s">
        <v>1932</v>
      </c>
      <c r="I3407" t="s">
        <v>2636</v>
      </c>
      <c r="J3407" s="66">
        <v>260</v>
      </c>
      <c r="K3407" s="66">
        <v>260</v>
      </c>
      <c r="L3407" s="66">
        <v>260</v>
      </c>
      <c r="M3407" s="66">
        <v>260</v>
      </c>
      <c r="N3407" s="66">
        <f>VLOOKUP(A3407,GIS!A:C,3,0)</f>
        <v>260</v>
      </c>
      <c r="O3407" s="66" t="str">
        <f t="shared" si="652"/>
        <v/>
      </c>
      <c r="P3407" s="66" t="str">
        <f t="shared" si="656"/>
        <v/>
      </c>
      <c r="Q3407" s="66">
        <f t="shared" si="653"/>
        <v>260</v>
      </c>
      <c r="R3407" s="66">
        <f t="shared" si="654"/>
        <v>260</v>
      </c>
      <c r="S3407" s="66">
        <f>Q3407-U3407-SUMIFS(条件付き不可!X:X,条件付き不可!E:E,D3407)</f>
        <v>260</v>
      </c>
      <c r="T3407" s="66">
        <f t="shared" si="657"/>
        <v>260</v>
      </c>
      <c r="U3407" s="66">
        <f>IF(COUNTIFS(条件付き不可!$E:$E,$D3407,条件付き不可!$C:$C,条件付き不可!$V$3)&gt;0,Q3407,SUMIFS(条件付き不可!$L:$L,条件付き不可!$E:$E,$D3407,条件付き不可!$C:$C,U$1))</f>
        <v>0</v>
      </c>
      <c r="V3407" s="66">
        <f>IF(COUNTIFS(条件付き不可!$E:$E,$D3407,条件付き不可!$C:$C,条件付き不可!$V$5)&gt;0,Q3407,IFERROR(VLOOKUP(D3407,条件付き不可!E:Y,21,0),0))</f>
        <v>0</v>
      </c>
    </row>
    <row r="3408" spans="1:22">
      <c r="A3408" s="53" t="str">
        <f t="shared" si="655"/>
        <v>200227</v>
      </c>
      <c r="B3408" s="53">
        <v>113</v>
      </c>
      <c r="C3408">
        <v>3407</v>
      </c>
      <c r="D3408">
        <v>200227</v>
      </c>
      <c r="E3408" t="s">
        <v>3053</v>
      </c>
      <c r="F3408" t="s">
        <v>2563</v>
      </c>
      <c r="G3408" t="str">
        <f>VLOOKUP(A3408,GIS!A:B,2,0)</f>
        <v>新町6</v>
      </c>
      <c r="H3408" t="s">
        <v>1932</v>
      </c>
      <c r="I3408" t="s">
        <v>2636</v>
      </c>
      <c r="J3408" s="66">
        <v>380</v>
      </c>
      <c r="K3408" s="66">
        <v>380</v>
      </c>
      <c r="L3408" s="66">
        <v>380</v>
      </c>
      <c r="M3408" s="66">
        <v>380</v>
      </c>
      <c r="N3408" s="66">
        <f>VLOOKUP(A3408,GIS!A:C,3,0)</f>
        <v>380</v>
      </c>
      <c r="O3408" s="66" t="str">
        <f t="shared" si="652"/>
        <v/>
      </c>
      <c r="P3408" s="66" t="str">
        <f t="shared" si="656"/>
        <v/>
      </c>
      <c r="Q3408" s="66">
        <f t="shared" si="653"/>
        <v>380</v>
      </c>
      <c r="R3408" s="66">
        <f t="shared" si="654"/>
        <v>380</v>
      </c>
      <c r="S3408" s="66">
        <f>Q3408-U3408-SUMIFS(条件付き不可!X:X,条件付き不可!E:E,D3408)</f>
        <v>380</v>
      </c>
      <c r="T3408" s="66">
        <f t="shared" si="657"/>
        <v>380</v>
      </c>
      <c r="U3408" s="66">
        <f>IF(COUNTIFS(条件付き不可!$E:$E,$D3408,条件付き不可!$C:$C,条件付き不可!$V$3)&gt;0,Q3408,SUMIFS(条件付き不可!$L:$L,条件付き不可!$E:$E,$D3408,条件付き不可!$C:$C,U$1))</f>
        <v>0</v>
      </c>
      <c r="V3408" s="66">
        <f>IF(COUNTIFS(条件付き不可!$E:$E,$D3408,条件付き不可!$C:$C,条件付き不可!$V$5)&gt;0,Q3408,IFERROR(VLOOKUP(D3408,条件付き不可!E:Y,21,0),0))</f>
        <v>0</v>
      </c>
    </row>
    <row r="3409" spans="1:22">
      <c r="A3409" s="53" t="str">
        <f t="shared" si="655"/>
        <v>200228</v>
      </c>
      <c r="B3409" s="53">
        <v>113</v>
      </c>
      <c r="C3409">
        <v>3408</v>
      </c>
      <c r="D3409">
        <v>200228</v>
      </c>
      <c r="E3409" t="s">
        <v>3053</v>
      </c>
      <c r="F3409" t="s">
        <v>2568</v>
      </c>
      <c r="G3409" t="str">
        <f>VLOOKUP(A3409,GIS!A:B,2,0)</f>
        <v>白山1</v>
      </c>
      <c r="H3409" t="s">
        <v>1932</v>
      </c>
      <c r="I3409" t="s">
        <v>2636</v>
      </c>
      <c r="J3409" s="66">
        <v>295</v>
      </c>
      <c r="K3409" s="66">
        <v>295</v>
      </c>
      <c r="L3409" s="66">
        <v>295</v>
      </c>
      <c r="M3409" s="66">
        <v>295</v>
      </c>
      <c r="N3409" s="66">
        <f>VLOOKUP(A3409,GIS!A:C,3,0)</f>
        <v>295</v>
      </c>
      <c r="O3409" s="66" t="str">
        <f t="shared" si="652"/>
        <v/>
      </c>
      <c r="P3409" s="66" t="str">
        <f t="shared" si="656"/>
        <v/>
      </c>
      <c r="Q3409" s="66">
        <f t="shared" si="653"/>
        <v>295</v>
      </c>
      <c r="R3409" s="66">
        <f t="shared" si="654"/>
        <v>295</v>
      </c>
      <c r="S3409" s="66">
        <f>Q3409-U3409-SUMIFS(条件付き不可!X:X,条件付き不可!E:E,D3409)</f>
        <v>295</v>
      </c>
      <c r="T3409" s="66">
        <f t="shared" si="657"/>
        <v>295</v>
      </c>
      <c r="U3409" s="66">
        <f>IF(COUNTIFS(条件付き不可!$E:$E,$D3409,条件付き不可!$C:$C,条件付き不可!$V$3)&gt;0,Q3409,SUMIFS(条件付き不可!$L:$L,条件付き不可!$E:$E,$D3409,条件付き不可!$C:$C,U$1))</f>
        <v>0</v>
      </c>
      <c r="V3409" s="66">
        <f>IF(COUNTIFS(条件付き不可!$E:$E,$D3409,条件付き不可!$C:$C,条件付き不可!$V$5)&gt;0,Q3409,IFERROR(VLOOKUP(D3409,条件付き不可!E:Y,21,0),0))</f>
        <v>0</v>
      </c>
    </row>
    <row r="3410" spans="1:22">
      <c r="A3410" s="53" t="str">
        <f t="shared" si="655"/>
        <v>200229</v>
      </c>
      <c r="B3410" s="53">
        <v>113</v>
      </c>
      <c r="C3410">
        <v>3409</v>
      </c>
      <c r="D3410">
        <v>200229</v>
      </c>
      <c r="E3410" t="s">
        <v>3053</v>
      </c>
      <c r="F3410" t="s">
        <v>2568</v>
      </c>
      <c r="G3410" t="str">
        <f>VLOOKUP(A3410,GIS!A:B,2,0)</f>
        <v>白山2</v>
      </c>
      <c r="H3410" t="s">
        <v>1932</v>
      </c>
      <c r="I3410" t="s">
        <v>2636</v>
      </c>
      <c r="J3410" s="66">
        <v>365</v>
      </c>
      <c r="K3410" s="66">
        <v>365</v>
      </c>
      <c r="L3410" s="66">
        <v>365</v>
      </c>
      <c r="M3410" s="66">
        <v>365</v>
      </c>
      <c r="N3410" s="66">
        <f>VLOOKUP(A3410,GIS!A:C,3,0)</f>
        <v>365</v>
      </c>
      <c r="O3410" s="66" t="str">
        <f t="shared" si="652"/>
        <v/>
      </c>
      <c r="P3410" s="66" t="str">
        <f t="shared" si="656"/>
        <v/>
      </c>
      <c r="Q3410" s="66">
        <f t="shared" si="653"/>
        <v>365</v>
      </c>
      <c r="R3410" s="66">
        <f t="shared" si="654"/>
        <v>365</v>
      </c>
      <c r="S3410" s="66">
        <f>Q3410-U3410-SUMIFS(条件付き不可!X:X,条件付き不可!E:E,D3410)</f>
        <v>365</v>
      </c>
      <c r="T3410" s="66">
        <f t="shared" si="657"/>
        <v>365</v>
      </c>
      <c r="U3410" s="66">
        <f>IF(COUNTIFS(条件付き不可!$E:$E,$D3410,条件付き不可!$C:$C,条件付き不可!$V$3)&gt;0,Q3410,SUMIFS(条件付き不可!$L:$L,条件付き不可!$E:$E,$D3410,条件付き不可!$C:$C,U$1))</f>
        <v>0</v>
      </c>
      <c r="V3410" s="66">
        <f>IF(COUNTIFS(条件付き不可!$E:$E,$D3410,条件付き不可!$C:$C,条件付き不可!$V$5)&gt;0,Q3410,IFERROR(VLOOKUP(D3410,条件付き不可!E:Y,21,0),0))</f>
        <v>0</v>
      </c>
    </row>
    <row r="3411" spans="1:22">
      <c r="A3411" s="53" t="str">
        <f t="shared" si="655"/>
        <v>200230</v>
      </c>
      <c r="B3411" s="53">
        <v>113</v>
      </c>
      <c r="C3411">
        <v>3410</v>
      </c>
      <c r="D3411">
        <v>200230</v>
      </c>
      <c r="E3411" t="s">
        <v>3053</v>
      </c>
      <c r="F3411" t="s">
        <v>2568</v>
      </c>
      <c r="G3411" t="str">
        <f>VLOOKUP(A3411,GIS!A:B,2,0)</f>
        <v>白山3・4</v>
      </c>
      <c r="H3411" t="s">
        <v>1932</v>
      </c>
      <c r="I3411" t="s">
        <v>2636</v>
      </c>
      <c r="J3411" s="66">
        <v>245</v>
      </c>
      <c r="K3411" s="66">
        <v>245</v>
      </c>
      <c r="L3411" s="66">
        <v>245</v>
      </c>
      <c r="M3411" s="66">
        <v>245</v>
      </c>
      <c r="N3411" s="66">
        <f>VLOOKUP(A3411,GIS!A:C,3,0)</f>
        <v>245</v>
      </c>
      <c r="O3411" s="66" t="str">
        <f t="shared" si="652"/>
        <v/>
      </c>
      <c r="P3411" s="66" t="str">
        <f t="shared" si="656"/>
        <v/>
      </c>
      <c r="Q3411" s="66">
        <f t="shared" si="653"/>
        <v>245</v>
      </c>
      <c r="R3411" s="66">
        <f t="shared" si="654"/>
        <v>245</v>
      </c>
      <c r="S3411" s="66">
        <f>Q3411-U3411-SUMIFS(条件付き不可!X:X,条件付き不可!E:E,D3411)</f>
        <v>245</v>
      </c>
      <c r="T3411" s="66">
        <f t="shared" si="657"/>
        <v>245</v>
      </c>
      <c r="U3411" s="66">
        <f>IF(COUNTIFS(条件付き不可!$E:$E,$D3411,条件付き不可!$C:$C,条件付き不可!$V$3)&gt;0,Q3411,SUMIFS(条件付き不可!$L:$L,条件付き不可!$E:$E,$D3411,条件付き不可!$C:$C,U$1))</f>
        <v>0</v>
      </c>
      <c r="V3411" s="66">
        <f>IF(COUNTIFS(条件付き不可!$E:$E,$D3411,条件付き不可!$C:$C,条件付き不可!$V$5)&gt;0,Q3411,IFERROR(VLOOKUP(D3411,条件付き不可!E:Y,21,0),0))</f>
        <v>0</v>
      </c>
    </row>
    <row r="3412" spans="1:22">
      <c r="A3412" s="53" t="str">
        <f t="shared" si="655"/>
        <v>200231</v>
      </c>
      <c r="B3412" s="53">
        <v>113</v>
      </c>
      <c r="C3412">
        <v>3411</v>
      </c>
      <c r="D3412">
        <v>200231</v>
      </c>
      <c r="E3412" t="s">
        <v>3053</v>
      </c>
      <c r="F3412" t="s">
        <v>2568</v>
      </c>
      <c r="G3412" t="str">
        <f>VLOOKUP(A3412,GIS!A:B,2,0)</f>
        <v>白山5</v>
      </c>
      <c r="H3412" t="s">
        <v>1932</v>
      </c>
      <c r="I3412" t="s">
        <v>2636</v>
      </c>
      <c r="J3412" s="66">
        <v>420</v>
      </c>
      <c r="K3412" s="66">
        <v>284</v>
      </c>
      <c r="L3412" s="66">
        <v>284</v>
      </c>
      <c r="M3412" s="66">
        <v>420</v>
      </c>
      <c r="N3412" s="66">
        <f>VLOOKUP(A3412,GIS!A:C,3,0)</f>
        <v>420</v>
      </c>
      <c r="O3412" s="66" t="str">
        <f t="shared" si="652"/>
        <v/>
      </c>
      <c r="P3412" s="66" t="str">
        <f>IF(J3412=K3412,IF(J3412=L3412,"","✕"),"✕")</f>
        <v>✕</v>
      </c>
      <c r="Q3412" s="66">
        <f t="shared" si="653"/>
        <v>420</v>
      </c>
      <c r="R3412" s="66">
        <f t="shared" si="654"/>
        <v>284</v>
      </c>
      <c r="S3412" s="66">
        <f>Q3412-U3412-SUMIFS(条件付き不可!X:X,条件付き不可!E:E,D3412)</f>
        <v>284</v>
      </c>
      <c r="T3412" s="66">
        <f t="shared" si="657"/>
        <v>420</v>
      </c>
      <c r="U3412" s="66">
        <f>IF(COUNTIFS(条件付き不可!$E:$E,$D3412,条件付き不可!$C:$C,条件付き不可!$V$3)&gt;0,Q3412,SUMIFS(条件付き不可!$L:$L,条件付き不可!$E:$E,$D3412,条件付き不可!$C:$C,U$1))</f>
        <v>136</v>
      </c>
      <c r="V3412" s="66">
        <f>IF(COUNTIFS(条件付き不可!$E:$E,$D3412,条件付き不可!$C:$C,条件付き不可!$V$5)&gt;0,Q3412,IFERROR(VLOOKUP(D3412,条件付き不可!E:Y,21,0),0))</f>
        <v>0</v>
      </c>
    </row>
    <row r="3413" spans="1:22">
      <c r="A3413" s="53" t="str">
        <f t="shared" si="655"/>
        <v>200232</v>
      </c>
      <c r="B3413" s="53">
        <v>113</v>
      </c>
      <c r="C3413">
        <v>3412</v>
      </c>
      <c r="D3413">
        <v>200232</v>
      </c>
      <c r="E3413" t="s">
        <v>3053</v>
      </c>
      <c r="F3413" t="s">
        <v>2568</v>
      </c>
      <c r="G3413" t="str">
        <f>VLOOKUP(A3413,GIS!A:B,2,0)</f>
        <v>白山6</v>
      </c>
      <c r="H3413" t="s">
        <v>1932</v>
      </c>
      <c r="I3413" t="s">
        <v>2636</v>
      </c>
      <c r="J3413" s="66">
        <v>200</v>
      </c>
      <c r="K3413" s="66">
        <v>200</v>
      </c>
      <c r="L3413" s="66">
        <v>200</v>
      </c>
      <c r="M3413" s="66">
        <v>200</v>
      </c>
      <c r="N3413" s="66">
        <f>VLOOKUP(A3413,GIS!A:C,3,0)</f>
        <v>200</v>
      </c>
      <c r="O3413" s="66" t="str">
        <f t="shared" si="652"/>
        <v/>
      </c>
      <c r="P3413" s="66" t="str">
        <f t="shared" si="656"/>
        <v/>
      </c>
      <c r="Q3413" s="66">
        <f t="shared" si="653"/>
        <v>200</v>
      </c>
      <c r="R3413" s="66">
        <f t="shared" si="654"/>
        <v>200</v>
      </c>
      <c r="S3413" s="66">
        <f>Q3413-U3413-SUMIFS(条件付き不可!X:X,条件付き不可!E:E,D3413)</f>
        <v>200</v>
      </c>
      <c r="T3413" s="66">
        <f t="shared" si="657"/>
        <v>200</v>
      </c>
      <c r="U3413" s="66">
        <f>IF(COUNTIFS(条件付き不可!$E:$E,$D3413,条件付き不可!$C:$C,条件付き不可!$V$3)&gt;0,Q3413,SUMIFS(条件付き不可!$L:$L,条件付き不可!$E:$E,$D3413,条件付き不可!$C:$C,U$1))</f>
        <v>0</v>
      </c>
      <c r="V3413" s="66">
        <f>IF(COUNTIFS(条件付き不可!$E:$E,$D3413,条件付き不可!$C:$C,条件付き不可!$V$5)&gt;0,Q3413,IFERROR(VLOOKUP(D3413,条件付き不可!E:Y,21,0),0))</f>
        <v>0</v>
      </c>
    </row>
    <row r="3414" spans="1:22">
      <c r="A3414" s="53" t="str">
        <f t="shared" si="655"/>
        <v>200233</v>
      </c>
      <c r="B3414" s="53">
        <v>113</v>
      </c>
      <c r="C3414">
        <v>3413</v>
      </c>
      <c r="D3414">
        <v>200233</v>
      </c>
      <c r="E3414" t="s">
        <v>3053</v>
      </c>
      <c r="F3414" t="s">
        <v>2568</v>
      </c>
      <c r="G3414" t="str">
        <f>VLOOKUP(A3414,GIS!A:B,2,0)</f>
        <v>白山7・8</v>
      </c>
      <c r="H3414" t="s">
        <v>1932</v>
      </c>
      <c r="I3414" t="s">
        <v>2636</v>
      </c>
      <c r="J3414" s="66">
        <v>295</v>
      </c>
      <c r="K3414" s="66">
        <v>295</v>
      </c>
      <c r="L3414" s="66">
        <v>295</v>
      </c>
      <c r="M3414" s="66">
        <v>295</v>
      </c>
      <c r="N3414" s="66">
        <f>VLOOKUP(A3414,GIS!A:C,3,0)</f>
        <v>295</v>
      </c>
      <c r="O3414" s="66" t="str">
        <f t="shared" ref="O3414:O3450" si="658">IF(J3414=N3414,"","✕")</f>
        <v/>
      </c>
      <c r="P3414" s="66" t="str">
        <f t="shared" si="656"/>
        <v/>
      </c>
      <c r="Q3414" s="66">
        <f t="shared" ref="Q3414:Q3450" si="659">N3414</f>
        <v>295</v>
      </c>
      <c r="R3414" s="66">
        <f t="shared" ref="R3414:R3450" si="660">Q3414-U3414</f>
        <v>295</v>
      </c>
      <c r="S3414" s="66">
        <f>Q3414-U3414-SUMIFS(条件付き不可!X:X,条件付き不可!E:E,D3414)</f>
        <v>295</v>
      </c>
      <c r="T3414" s="66">
        <f t="shared" si="657"/>
        <v>295</v>
      </c>
      <c r="U3414" s="66">
        <f>IF(COUNTIFS(条件付き不可!$E:$E,$D3414,条件付き不可!$C:$C,条件付き不可!$V$3)&gt;0,Q3414,SUMIFS(条件付き不可!$L:$L,条件付き不可!$E:$E,$D3414,条件付き不可!$C:$C,U$1))</f>
        <v>0</v>
      </c>
      <c r="V3414" s="66">
        <f>IF(COUNTIFS(条件付き不可!$E:$E,$D3414,条件付き不可!$C:$C,条件付き不可!$V$5)&gt;0,Q3414,IFERROR(VLOOKUP(D3414,条件付き不可!E:Y,21,0),0))</f>
        <v>0</v>
      </c>
    </row>
    <row r="3415" spans="1:22">
      <c r="A3415" s="53" t="str">
        <f t="shared" si="655"/>
        <v>200234</v>
      </c>
      <c r="B3415" s="53">
        <v>113</v>
      </c>
      <c r="C3415">
        <v>3414</v>
      </c>
      <c r="D3415">
        <v>200234</v>
      </c>
      <c r="E3415" t="s">
        <v>3053</v>
      </c>
      <c r="F3415" t="s">
        <v>2575</v>
      </c>
      <c r="G3415" t="str">
        <f>VLOOKUP(A3415,GIS!A:B,2,0)</f>
        <v>西1A</v>
      </c>
      <c r="H3415" t="s">
        <v>1932</v>
      </c>
      <c r="I3415" t="s">
        <v>2636</v>
      </c>
      <c r="J3415" s="66">
        <v>310</v>
      </c>
      <c r="K3415" s="66">
        <v>310</v>
      </c>
      <c r="L3415" s="66">
        <v>310</v>
      </c>
      <c r="M3415" s="66">
        <v>310</v>
      </c>
      <c r="N3415" s="66">
        <f>VLOOKUP(A3415,GIS!A:C,3,0)</f>
        <v>310</v>
      </c>
      <c r="O3415" s="66" t="str">
        <f t="shared" si="658"/>
        <v/>
      </c>
      <c r="P3415" s="66" t="str">
        <f t="shared" si="656"/>
        <v/>
      </c>
      <c r="Q3415" s="66">
        <f t="shared" si="659"/>
        <v>310</v>
      </c>
      <c r="R3415" s="66">
        <f t="shared" si="660"/>
        <v>310</v>
      </c>
      <c r="S3415" s="66">
        <f>Q3415-U3415-SUMIFS(条件付き不可!X:X,条件付き不可!E:E,D3415)</f>
        <v>310</v>
      </c>
      <c r="T3415" s="66">
        <f t="shared" si="657"/>
        <v>310</v>
      </c>
      <c r="U3415" s="66">
        <f>IF(COUNTIFS(条件付き不可!$E:$E,$D3415,条件付き不可!$C:$C,条件付き不可!$V$3)&gt;0,Q3415,SUMIFS(条件付き不可!$L:$L,条件付き不可!$E:$E,$D3415,条件付き不可!$C:$C,U$1))</f>
        <v>0</v>
      </c>
      <c r="V3415" s="66">
        <f>IF(COUNTIFS(条件付き不可!$E:$E,$D3415,条件付き不可!$C:$C,条件付き不可!$V$5)&gt;0,Q3415,IFERROR(VLOOKUP(D3415,条件付き不可!E:Y,21,0),0))</f>
        <v>0</v>
      </c>
    </row>
    <row r="3416" spans="1:22">
      <c r="A3416" s="53" t="str">
        <f t="shared" si="655"/>
        <v>200235</v>
      </c>
      <c r="B3416" s="53">
        <v>113</v>
      </c>
      <c r="C3416">
        <v>3415</v>
      </c>
      <c r="D3416">
        <v>200235</v>
      </c>
      <c r="E3416" t="s">
        <v>3053</v>
      </c>
      <c r="F3416" t="s">
        <v>2575</v>
      </c>
      <c r="G3416" t="str">
        <f>VLOOKUP(A3416,GIS!A:B,2,0)</f>
        <v>西1B</v>
      </c>
      <c r="H3416" t="s">
        <v>1932</v>
      </c>
      <c r="I3416" t="s">
        <v>2636</v>
      </c>
      <c r="J3416" s="66">
        <v>405</v>
      </c>
      <c r="K3416" s="66">
        <v>405</v>
      </c>
      <c r="L3416" s="66">
        <v>405</v>
      </c>
      <c r="M3416" s="66">
        <v>405</v>
      </c>
      <c r="N3416" s="66">
        <f>VLOOKUP(A3416,GIS!A:C,3,0)</f>
        <v>405</v>
      </c>
      <c r="O3416" s="66" t="str">
        <f t="shared" si="658"/>
        <v/>
      </c>
      <c r="P3416" s="66" t="str">
        <f t="shared" si="656"/>
        <v/>
      </c>
      <c r="Q3416" s="66">
        <f t="shared" si="659"/>
        <v>405</v>
      </c>
      <c r="R3416" s="66">
        <f t="shared" si="660"/>
        <v>405</v>
      </c>
      <c r="S3416" s="66">
        <f>Q3416-U3416-SUMIFS(条件付き不可!X:X,条件付き不可!E:E,D3416)</f>
        <v>405</v>
      </c>
      <c r="T3416" s="66">
        <f t="shared" si="657"/>
        <v>405</v>
      </c>
      <c r="U3416" s="66">
        <f>IF(COUNTIFS(条件付き不可!$E:$E,$D3416,条件付き不可!$C:$C,条件付き不可!$V$3)&gt;0,Q3416,SUMIFS(条件付き不可!$L:$L,条件付き不可!$E:$E,$D3416,条件付き不可!$C:$C,U$1))</f>
        <v>0</v>
      </c>
      <c r="V3416" s="66">
        <f>IF(COUNTIFS(条件付き不可!$E:$E,$D3416,条件付き不可!$C:$C,条件付き不可!$V$5)&gt;0,Q3416,IFERROR(VLOOKUP(D3416,条件付き不可!E:Y,21,0),0))</f>
        <v>0</v>
      </c>
    </row>
    <row r="3417" spans="1:22">
      <c r="A3417" s="53" t="str">
        <f t="shared" si="655"/>
        <v>200236</v>
      </c>
      <c r="B3417" s="53">
        <v>113</v>
      </c>
      <c r="C3417">
        <v>3416</v>
      </c>
      <c r="D3417">
        <v>200236</v>
      </c>
      <c r="E3417" t="s">
        <v>3053</v>
      </c>
      <c r="F3417" t="s">
        <v>2575</v>
      </c>
      <c r="G3417" t="str">
        <f>VLOOKUP(A3417,GIS!A:B,2,0)</f>
        <v>西2A</v>
      </c>
      <c r="H3417" t="s">
        <v>1932</v>
      </c>
      <c r="I3417" t="s">
        <v>2636</v>
      </c>
      <c r="J3417" s="66">
        <v>380</v>
      </c>
      <c r="K3417" s="66">
        <v>380</v>
      </c>
      <c r="L3417" s="66">
        <v>380</v>
      </c>
      <c r="M3417" s="66">
        <v>380</v>
      </c>
      <c r="N3417" s="66">
        <f>VLOOKUP(A3417,GIS!A:C,3,0)</f>
        <v>380</v>
      </c>
      <c r="O3417" s="66" t="str">
        <f t="shared" si="658"/>
        <v/>
      </c>
      <c r="P3417" s="66" t="str">
        <f t="shared" si="656"/>
        <v/>
      </c>
      <c r="Q3417" s="66">
        <f t="shared" si="659"/>
        <v>380</v>
      </c>
      <c r="R3417" s="66">
        <f t="shared" si="660"/>
        <v>380</v>
      </c>
      <c r="S3417" s="66">
        <f>Q3417-U3417-SUMIFS(条件付き不可!X:X,条件付き不可!E:E,D3417)</f>
        <v>380</v>
      </c>
      <c r="T3417" s="66">
        <f t="shared" si="657"/>
        <v>380</v>
      </c>
      <c r="U3417" s="66">
        <f>IF(COUNTIFS(条件付き不可!$E:$E,$D3417,条件付き不可!$C:$C,条件付き不可!$V$3)&gt;0,Q3417,SUMIFS(条件付き不可!$L:$L,条件付き不可!$E:$E,$D3417,条件付き不可!$C:$C,U$1))</f>
        <v>0</v>
      </c>
      <c r="V3417" s="66">
        <f>IF(COUNTIFS(条件付き不可!$E:$E,$D3417,条件付き不可!$C:$C,条件付き不可!$V$5)&gt;0,Q3417,IFERROR(VLOOKUP(D3417,条件付き不可!E:Y,21,0),0))</f>
        <v>0</v>
      </c>
    </row>
    <row r="3418" spans="1:22">
      <c r="A3418" s="53" t="str">
        <f t="shared" si="655"/>
        <v>200237</v>
      </c>
      <c r="B3418" s="53">
        <v>113</v>
      </c>
      <c r="C3418">
        <v>3417</v>
      </c>
      <c r="D3418">
        <v>200237</v>
      </c>
      <c r="E3418" t="s">
        <v>3053</v>
      </c>
      <c r="F3418" t="s">
        <v>2575</v>
      </c>
      <c r="G3418" t="str">
        <f>VLOOKUP(A3418,GIS!A:B,2,0)</f>
        <v>西2B</v>
      </c>
      <c r="H3418" t="s">
        <v>1932</v>
      </c>
      <c r="I3418" t="s">
        <v>2636</v>
      </c>
      <c r="J3418" s="66">
        <v>410</v>
      </c>
      <c r="K3418" s="66">
        <v>410</v>
      </c>
      <c r="L3418" s="66">
        <v>410</v>
      </c>
      <c r="M3418" s="66">
        <v>410</v>
      </c>
      <c r="N3418" s="66">
        <f>VLOOKUP(A3418,GIS!A:C,3,0)</f>
        <v>410</v>
      </c>
      <c r="O3418" s="66" t="str">
        <f t="shared" si="658"/>
        <v/>
      </c>
      <c r="P3418" s="66" t="str">
        <f t="shared" si="656"/>
        <v/>
      </c>
      <c r="Q3418" s="66">
        <f t="shared" si="659"/>
        <v>410</v>
      </c>
      <c r="R3418" s="66">
        <f t="shared" si="660"/>
        <v>410</v>
      </c>
      <c r="S3418" s="66">
        <f>Q3418-U3418-SUMIFS(条件付き不可!X:X,条件付き不可!E:E,D3418)</f>
        <v>410</v>
      </c>
      <c r="T3418" s="66">
        <f t="shared" si="657"/>
        <v>410</v>
      </c>
      <c r="U3418" s="66">
        <f>IF(COUNTIFS(条件付き不可!$E:$E,$D3418,条件付き不可!$C:$C,条件付き不可!$V$3)&gt;0,Q3418,SUMIFS(条件付き不可!$L:$L,条件付き不可!$E:$E,$D3418,条件付き不可!$C:$C,U$1))</f>
        <v>0</v>
      </c>
      <c r="V3418" s="66">
        <f>IF(COUNTIFS(条件付き不可!$E:$E,$D3418,条件付き不可!$C:$C,条件付き不可!$V$5)&gt;0,Q3418,IFERROR(VLOOKUP(D3418,条件付き不可!E:Y,21,0),0))</f>
        <v>0</v>
      </c>
    </row>
    <row r="3419" spans="1:22">
      <c r="A3419" s="53" t="str">
        <f t="shared" si="655"/>
        <v>200238</v>
      </c>
      <c r="B3419" s="53">
        <v>113</v>
      </c>
      <c r="C3419">
        <v>3418</v>
      </c>
      <c r="D3419">
        <v>200238</v>
      </c>
      <c r="E3419" t="s">
        <v>3053</v>
      </c>
      <c r="F3419" t="s">
        <v>2576</v>
      </c>
      <c r="G3419" t="str">
        <f>VLOOKUP(A3419,GIS!A:B,2,0)</f>
        <v>井野台1A</v>
      </c>
      <c r="H3419" t="s">
        <v>1932</v>
      </c>
      <c r="I3419" t="s">
        <v>2636</v>
      </c>
      <c r="J3419" s="66">
        <v>330</v>
      </c>
      <c r="K3419" s="66">
        <v>330</v>
      </c>
      <c r="L3419" s="66">
        <v>330</v>
      </c>
      <c r="M3419" s="66">
        <v>330</v>
      </c>
      <c r="N3419" s="66">
        <f>VLOOKUP(A3419,GIS!A:C,3,0)</f>
        <v>330</v>
      </c>
      <c r="O3419" s="66" t="str">
        <f t="shared" si="658"/>
        <v/>
      </c>
      <c r="P3419" s="66" t="str">
        <f t="shared" si="656"/>
        <v/>
      </c>
      <c r="Q3419" s="66">
        <f t="shared" si="659"/>
        <v>330</v>
      </c>
      <c r="R3419" s="66">
        <f t="shared" si="660"/>
        <v>330</v>
      </c>
      <c r="S3419" s="66">
        <f>Q3419-U3419-SUMIFS(条件付き不可!X:X,条件付き不可!E:E,D3419)</f>
        <v>330</v>
      </c>
      <c r="T3419" s="66">
        <f t="shared" si="657"/>
        <v>330</v>
      </c>
      <c r="U3419" s="66">
        <f>IF(COUNTIFS(条件付き不可!$E:$E,$D3419,条件付き不可!$C:$C,条件付き不可!$V$3)&gt;0,Q3419,SUMIFS(条件付き不可!$L:$L,条件付き不可!$E:$E,$D3419,条件付き不可!$C:$C,U$1))</f>
        <v>0</v>
      </c>
      <c r="V3419" s="66">
        <f>IF(COUNTIFS(条件付き不可!$E:$E,$D3419,条件付き不可!$C:$C,条件付き不可!$V$5)&gt;0,Q3419,IFERROR(VLOOKUP(D3419,条件付き不可!E:Y,21,0),0))</f>
        <v>0</v>
      </c>
    </row>
    <row r="3420" spans="1:22">
      <c r="A3420" s="53" t="str">
        <f t="shared" si="655"/>
        <v>200240</v>
      </c>
      <c r="B3420" s="53">
        <v>113</v>
      </c>
      <c r="C3420">
        <v>3419</v>
      </c>
      <c r="D3420">
        <v>200240</v>
      </c>
      <c r="E3420" t="s">
        <v>3053</v>
      </c>
      <c r="F3420" t="s">
        <v>2576</v>
      </c>
      <c r="G3420" t="str">
        <f>VLOOKUP(A3420,GIS!A:B,2,0)</f>
        <v>井野台2</v>
      </c>
      <c r="H3420" t="s">
        <v>1932</v>
      </c>
      <c r="I3420" t="s">
        <v>2636</v>
      </c>
      <c r="J3420" s="66">
        <v>225</v>
      </c>
      <c r="K3420" s="66">
        <v>225</v>
      </c>
      <c r="L3420" s="66">
        <v>225</v>
      </c>
      <c r="M3420" s="66">
        <v>225</v>
      </c>
      <c r="N3420" s="66">
        <f>VLOOKUP(A3420,GIS!A:C,3,0)</f>
        <v>225</v>
      </c>
      <c r="O3420" s="66" t="str">
        <f t="shared" si="658"/>
        <v/>
      </c>
      <c r="P3420" s="66" t="str">
        <f t="shared" si="656"/>
        <v/>
      </c>
      <c r="Q3420" s="66">
        <f t="shared" si="659"/>
        <v>225</v>
      </c>
      <c r="R3420" s="66">
        <f t="shared" si="660"/>
        <v>225</v>
      </c>
      <c r="S3420" s="66">
        <f>Q3420-U3420-SUMIFS(条件付き不可!X:X,条件付き不可!E:E,D3420)</f>
        <v>225</v>
      </c>
      <c r="T3420" s="66">
        <f t="shared" si="657"/>
        <v>225</v>
      </c>
      <c r="U3420" s="66">
        <f>IF(COUNTIFS(条件付き不可!$E:$E,$D3420,条件付き不可!$C:$C,条件付き不可!$V$3)&gt;0,Q3420,SUMIFS(条件付き不可!$L:$L,条件付き不可!$E:$E,$D3420,条件付き不可!$C:$C,U$1))</f>
        <v>0</v>
      </c>
      <c r="V3420" s="66">
        <f>IF(COUNTIFS(条件付き不可!$E:$E,$D3420,条件付き不可!$C:$C,条件付き不可!$V$5)&gt;0,Q3420,IFERROR(VLOOKUP(D3420,条件付き不可!E:Y,21,0),0))</f>
        <v>0</v>
      </c>
    </row>
    <row r="3421" spans="1:22">
      <c r="A3421" s="53" t="str">
        <f t="shared" si="655"/>
        <v>200241</v>
      </c>
      <c r="B3421" s="53">
        <v>113</v>
      </c>
      <c r="C3421">
        <v>3420</v>
      </c>
      <c r="D3421">
        <v>200241</v>
      </c>
      <c r="E3421" t="s">
        <v>3053</v>
      </c>
      <c r="F3421" t="s">
        <v>2576</v>
      </c>
      <c r="G3421" t="str">
        <f>VLOOKUP(A3421,GIS!A:B,2,0)</f>
        <v>井野台3A</v>
      </c>
      <c r="H3421" t="s">
        <v>1932</v>
      </c>
      <c r="I3421" t="s">
        <v>2636</v>
      </c>
      <c r="J3421" s="66">
        <v>285</v>
      </c>
      <c r="K3421" s="66">
        <v>285</v>
      </c>
      <c r="L3421" s="66">
        <v>285</v>
      </c>
      <c r="M3421" s="66">
        <v>285</v>
      </c>
      <c r="N3421" s="66">
        <f>VLOOKUP(A3421,GIS!A:C,3,0)</f>
        <v>285</v>
      </c>
      <c r="O3421" s="66" t="str">
        <f t="shared" si="658"/>
        <v/>
      </c>
      <c r="P3421" s="66" t="str">
        <f t="shared" si="656"/>
        <v/>
      </c>
      <c r="Q3421" s="66">
        <f t="shared" si="659"/>
        <v>285</v>
      </c>
      <c r="R3421" s="66">
        <f t="shared" si="660"/>
        <v>285</v>
      </c>
      <c r="S3421" s="66">
        <f>Q3421-U3421-SUMIFS(条件付き不可!X:X,条件付き不可!E:E,D3421)</f>
        <v>285</v>
      </c>
      <c r="T3421" s="66">
        <f t="shared" si="657"/>
        <v>285</v>
      </c>
      <c r="U3421" s="66">
        <f>IF(COUNTIFS(条件付き不可!$E:$E,$D3421,条件付き不可!$C:$C,条件付き不可!$V$3)&gt;0,Q3421,SUMIFS(条件付き不可!$L:$L,条件付き不可!$E:$E,$D3421,条件付き不可!$C:$C,U$1))</f>
        <v>0</v>
      </c>
      <c r="V3421" s="66">
        <f>IF(COUNTIFS(条件付き不可!$E:$E,$D3421,条件付き不可!$C:$C,条件付き不可!$V$5)&gt;0,Q3421,IFERROR(VLOOKUP(D3421,条件付き不可!E:Y,21,0),0))</f>
        <v>0</v>
      </c>
    </row>
    <row r="3422" spans="1:22">
      <c r="A3422" s="53" t="str">
        <f t="shared" ref="A3422:A3450" si="661">TEXT(D3422,"000000")</f>
        <v>200242</v>
      </c>
      <c r="B3422" s="53">
        <v>113</v>
      </c>
      <c r="C3422">
        <v>3421</v>
      </c>
      <c r="D3422">
        <v>200242</v>
      </c>
      <c r="E3422" t="s">
        <v>3053</v>
      </c>
      <c r="F3422" t="s">
        <v>2576</v>
      </c>
      <c r="G3422" t="str">
        <f>VLOOKUP(A3422,GIS!A:B,2,0)</f>
        <v>井野台3B</v>
      </c>
      <c r="H3422" t="s">
        <v>1932</v>
      </c>
      <c r="I3422" t="s">
        <v>2636</v>
      </c>
      <c r="J3422" s="66">
        <v>250</v>
      </c>
      <c r="K3422" s="66">
        <v>250</v>
      </c>
      <c r="L3422" s="66">
        <v>250</v>
      </c>
      <c r="M3422" s="66">
        <v>250</v>
      </c>
      <c r="N3422" s="66">
        <f>VLOOKUP(A3422,GIS!A:C,3,0)</f>
        <v>250</v>
      </c>
      <c r="O3422" s="66" t="str">
        <f t="shared" si="658"/>
        <v/>
      </c>
      <c r="P3422" s="66" t="str">
        <f t="shared" si="656"/>
        <v/>
      </c>
      <c r="Q3422" s="66">
        <f t="shared" si="659"/>
        <v>250</v>
      </c>
      <c r="R3422" s="66">
        <f t="shared" si="660"/>
        <v>250</v>
      </c>
      <c r="S3422" s="66">
        <f>Q3422-U3422-SUMIFS(条件付き不可!X:X,条件付き不可!E:E,D3422)</f>
        <v>250</v>
      </c>
      <c r="T3422" s="66">
        <f t="shared" si="657"/>
        <v>250</v>
      </c>
      <c r="U3422" s="66">
        <f>IF(COUNTIFS(条件付き不可!$E:$E,$D3422,条件付き不可!$C:$C,条件付き不可!$V$3)&gt;0,Q3422,SUMIFS(条件付き不可!$L:$L,条件付き不可!$E:$E,$D3422,条件付き不可!$C:$C,U$1))</f>
        <v>0</v>
      </c>
      <c r="V3422" s="66">
        <f>IF(COUNTIFS(条件付き不可!$E:$E,$D3422,条件付き不可!$C:$C,条件付き不可!$V$5)&gt;0,Q3422,IFERROR(VLOOKUP(D3422,条件付き不可!E:Y,21,0),0))</f>
        <v>0</v>
      </c>
    </row>
    <row r="3423" spans="1:22">
      <c r="A3423" s="53" t="str">
        <f t="shared" si="661"/>
        <v>200243</v>
      </c>
      <c r="B3423" s="53">
        <v>113</v>
      </c>
      <c r="C3423">
        <v>3422</v>
      </c>
      <c r="D3423">
        <v>200243</v>
      </c>
      <c r="E3423" t="s">
        <v>3053</v>
      </c>
      <c r="F3423" t="s">
        <v>2576</v>
      </c>
      <c r="G3423" t="str">
        <f>VLOOKUP(A3423,GIS!A:B,2,0)</f>
        <v>井野台4</v>
      </c>
      <c r="H3423" t="s">
        <v>1932</v>
      </c>
      <c r="I3423" t="s">
        <v>2636</v>
      </c>
      <c r="J3423" s="66">
        <v>295</v>
      </c>
      <c r="K3423" s="66">
        <v>295</v>
      </c>
      <c r="L3423" s="66">
        <v>295</v>
      </c>
      <c r="M3423" s="66">
        <v>295</v>
      </c>
      <c r="N3423" s="66">
        <f>VLOOKUP(A3423,GIS!A:C,3,0)</f>
        <v>295</v>
      </c>
      <c r="O3423" s="66" t="str">
        <f t="shared" si="658"/>
        <v/>
      </c>
      <c r="P3423" s="66" t="str">
        <f t="shared" si="656"/>
        <v/>
      </c>
      <c r="Q3423" s="66">
        <f t="shared" si="659"/>
        <v>295</v>
      </c>
      <c r="R3423" s="66">
        <f t="shared" si="660"/>
        <v>295</v>
      </c>
      <c r="S3423" s="66">
        <f>Q3423-U3423-SUMIFS(条件付き不可!X:X,条件付き不可!E:E,D3423)</f>
        <v>295</v>
      </c>
      <c r="T3423" s="66">
        <f t="shared" si="657"/>
        <v>295</v>
      </c>
      <c r="U3423" s="66">
        <f>IF(COUNTIFS(条件付き不可!$E:$E,$D3423,条件付き不可!$C:$C,条件付き不可!$V$3)&gt;0,Q3423,SUMIFS(条件付き不可!$L:$L,条件付き不可!$E:$E,$D3423,条件付き不可!$C:$C,U$1))</f>
        <v>0</v>
      </c>
      <c r="V3423" s="66">
        <f>IF(COUNTIFS(条件付き不可!$E:$E,$D3423,条件付き不可!$C:$C,条件付き不可!$V$5)&gt;0,Q3423,IFERROR(VLOOKUP(D3423,条件付き不可!E:Y,21,0),0))</f>
        <v>0</v>
      </c>
    </row>
    <row r="3424" spans="1:22">
      <c r="A3424" s="53" t="str">
        <f t="shared" si="661"/>
        <v>200244</v>
      </c>
      <c r="B3424" s="53">
        <v>113</v>
      </c>
      <c r="C3424">
        <v>3423</v>
      </c>
      <c r="D3424">
        <v>200244</v>
      </c>
      <c r="E3424" t="s">
        <v>3053</v>
      </c>
      <c r="F3424" t="s">
        <v>2576</v>
      </c>
      <c r="G3424" t="str">
        <f>VLOOKUP(A3424,GIS!A:B,2,0)</f>
        <v>井野台5</v>
      </c>
      <c r="H3424" t="s">
        <v>1932</v>
      </c>
      <c r="I3424" t="s">
        <v>2636</v>
      </c>
      <c r="J3424" s="66">
        <v>300</v>
      </c>
      <c r="K3424" s="66">
        <v>300</v>
      </c>
      <c r="L3424" s="66">
        <v>300</v>
      </c>
      <c r="M3424" s="66">
        <v>300</v>
      </c>
      <c r="N3424" s="66">
        <f>VLOOKUP(A3424,GIS!A:C,3,0)</f>
        <v>300</v>
      </c>
      <c r="O3424" s="66" t="str">
        <f t="shared" si="658"/>
        <v/>
      </c>
      <c r="P3424" s="66" t="str">
        <f t="shared" si="656"/>
        <v/>
      </c>
      <c r="Q3424" s="66">
        <f t="shared" si="659"/>
        <v>300</v>
      </c>
      <c r="R3424" s="66">
        <f t="shared" si="660"/>
        <v>300</v>
      </c>
      <c r="S3424" s="66">
        <f>Q3424-U3424-SUMIFS(条件付き不可!X:X,条件付き不可!E:E,D3424)</f>
        <v>300</v>
      </c>
      <c r="T3424" s="66">
        <f t="shared" si="657"/>
        <v>300</v>
      </c>
      <c r="U3424" s="66">
        <f>IF(COUNTIFS(条件付き不可!$E:$E,$D3424,条件付き不可!$C:$C,条件付き不可!$V$3)&gt;0,Q3424,SUMIFS(条件付き不可!$L:$L,条件付き不可!$E:$E,$D3424,条件付き不可!$C:$C,U$1))</f>
        <v>0</v>
      </c>
      <c r="V3424" s="66">
        <f>IF(COUNTIFS(条件付き不可!$E:$E,$D3424,条件付き不可!$C:$C,条件付き不可!$V$5)&gt;0,Q3424,IFERROR(VLOOKUP(D3424,条件付き不可!E:Y,21,0),0))</f>
        <v>0</v>
      </c>
    </row>
    <row r="3425" spans="1:22">
      <c r="A3425" s="53" t="str">
        <f t="shared" si="661"/>
        <v>200245</v>
      </c>
      <c r="B3425" s="53">
        <v>113</v>
      </c>
      <c r="C3425">
        <v>3424</v>
      </c>
      <c r="D3425">
        <v>200245</v>
      </c>
      <c r="E3425" t="s">
        <v>3053</v>
      </c>
      <c r="F3425" t="s">
        <v>2582</v>
      </c>
      <c r="G3425" t="str">
        <f>VLOOKUP(A3425,GIS!A:B,2,0)</f>
        <v>本郷1</v>
      </c>
      <c r="H3425" t="s">
        <v>1932</v>
      </c>
      <c r="I3425" t="s">
        <v>2636</v>
      </c>
      <c r="J3425" s="66">
        <v>380</v>
      </c>
      <c r="K3425" s="66">
        <v>380</v>
      </c>
      <c r="L3425" s="66">
        <v>380</v>
      </c>
      <c r="M3425" s="66">
        <v>380</v>
      </c>
      <c r="N3425" s="66">
        <f>VLOOKUP(A3425,GIS!A:C,3,0)</f>
        <v>380</v>
      </c>
      <c r="O3425" s="66" t="str">
        <f t="shared" si="658"/>
        <v/>
      </c>
      <c r="P3425" s="66" t="str">
        <f t="shared" si="656"/>
        <v/>
      </c>
      <c r="Q3425" s="66">
        <f t="shared" si="659"/>
        <v>380</v>
      </c>
      <c r="R3425" s="66">
        <f t="shared" si="660"/>
        <v>380</v>
      </c>
      <c r="S3425" s="66">
        <f>Q3425-U3425-SUMIFS(条件付き不可!X:X,条件付き不可!E:E,D3425)</f>
        <v>380</v>
      </c>
      <c r="T3425" s="66">
        <f t="shared" si="657"/>
        <v>380</v>
      </c>
      <c r="U3425" s="66">
        <f>IF(COUNTIFS(条件付き不可!$E:$E,$D3425,条件付き不可!$C:$C,条件付き不可!$V$3)&gt;0,Q3425,SUMIFS(条件付き不可!$L:$L,条件付き不可!$E:$E,$D3425,条件付き不可!$C:$C,U$1))</f>
        <v>0</v>
      </c>
      <c r="V3425" s="66">
        <f>IF(COUNTIFS(条件付き不可!$E:$E,$D3425,条件付き不可!$C:$C,条件付き不可!$V$5)&gt;0,Q3425,IFERROR(VLOOKUP(D3425,条件付き不可!E:Y,21,0),0))</f>
        <v>0</v>
      </c>
    </row>
    <row r="3426" spans="1:22">
      <c r="A3426" s="53" t="str">
        <f t="shared" si="661"/>
        <v>200246</v>
      </c>
      <c r="B3426" s="53">
        <v>113</v>
      </c>
      <c r="C3426">
        <v>3425</v>
      </c>
      <c r="D3426">
        <v>200246</v>
      </c>
      <c r="E3426" t="s">
        <v>3053</v>
      </c>
      <c r="F3426" t="s">
        <v>2582</v>
      </c>
      <c r="G3426" t="str">
        <f>VLOOKUP(A3426,GIS!A:B,2,0)</f>
        <v>本郷2</v>
      </c>
      <c r="H3426" t="s">
        <v>1932</v>
      </c>
      <c r="I3426" t="s">
        <v>2636</v>
      </c>
      <c r="J3426" s="66">
        <v>170</v>
      </c>
      <c r="K3426" s="66">
        <v>170</v>
      </c>
      <c r="L3426" s="66">
        <v>170</v>
      </c>
      <c r="M3426" s="66">
        <v>170</v>
      </c>
      <c r="N3426" s="66">
        <f>VLOOKUP(A3426,GIS!A:C,3,0)</f>
        <v>170</v>
      </c>
      <c r="O3426" s="66" t="str">
        <f t="shared" si="658"/>
        <v/>
      </c>
      <c r="P3426" s="66" t="str">
        <f t="shared" si="656"/>
        <v/>
      </c>
      <c r="Q3426" s="66">
        <f t="shared" si="659"/>
        <v>170</v>
      </c>
      <c r="R3426" s="66">
        <f t="shared" si="660"/>
        <v>170</v>
      </c>
      <c r="S3426" s="66">
        <f>Q3426-U3426-SUMIFS(条件付き不可!X:X,条件付き不可!E:E,D3426)</f>
        <v>170</v>
      </c>
      <c r="T3426" s="66">
        <f t="shared" si="657"/>
        <v>170</v>
      </c>
      <c r="U3426" s="66">
        <f>IF(COUNTIFS(条件付き不可!$E:$E,$D3426,条件付き不可!$C:$C,条件付き不可!$V$3)&gt;0,Q3426,SUMIFS(条件付き不可!$L:$L,条件付き不可!$E:$E,$D3426,条件付き不可!$C:$C,U$1))</f>
        <v>0</v>
      </c>
      <c r="V3426" s="66">
        <f>IF(COUNTIFS(条件付き不可!$E:$E,$D3426,条件付き不可!$C:$C,条件付き不可!$V$5)&gt;0,Q3426,IFERROR(VLOOKUP(D3426,条件付き不可!E:Y,21,0),0))</f>
        <v>0</v>
      </c>
    </row>
    <row r="3427" spans="1:22">
      <c r="A3427" s="53" t="str">
        <f t="shared" si="661"/>
        <v>200247</v>
      </c>
      <c r="B3427" s="53">
        <v>113</v>
      </c>
      <c r="C3427">
        <v>3426</v>
      </c>
      <c r="D3427">
        <v>200247</v>
      </c>
      <c r="E3427" t="s">
        <v>3053</v>
      </c>
      <c r="F3427" t="s">
        <v>2582</v>
      </c>
      <c r="G3427" t="str">
        <f>VLOOKUP(A3427,GIS!A:B,2,0)</f>
        <v>本郷4・駒場1</v>
      </c>
      <c r="H3427" t="s">
        <v>1932</v>
      </c>
      <c r="I3427" t="s">
        <v>2636</v>
      </c>
      <c r="J3427" s="66">
        <v>320</v>
      </c>
      <c r="K3427" s="66">
        <v>320</v>
      </c>
      <c r="L3427" s="66">
        <v>320</v>
      </c>
      <c r="M3427" s="66">
        <v>320</v>
      </c>
      <c r="N3427" s="66">
        <f>VLOOKUP(A3427,GIS!A:C,3,0)</f>
        <v>320</v>
      </c>
      <c r="O3427" s="66" t="str">
        <f t="shared" si="658"/>
        <v/>
      </c>
      <c r="P3427" s="66" t="str">
        <f t="shared" si="656"/>
        <v/>
      </c>
      <c r="Q3427" s="66">
        <f t="shared" si="659"/>
        <v>320</v>
      </c>
      <c r="R3427" s="66">
        <f t="shared" si="660"/>
        <v>320</v>
      </c>
      <c r="S3427" s="66">
        <f>Q3427-U3427-SUMIFS(条件付き不可!X:X,条件付き不可!E:E,D3427)</f>
        <v>320</v>
      </c>
      <c r="T3427" s="66">
        <f t="shared" si="657"/>
        <v>320</v>
      </c>
      <c r="U3427" s="66">
        <f>IF(COUNTIFS(条件付き不可!$E:$E,$D3427,条件付き不可!$C:$C,条件付き不可!$V$3)&gt;0,Q3427,SUMIFS(条件付き不可!$L:$L,条件付き不可!$E:$E,$D3427,条件付き不可!$C:$C,U$1))</f>
        <v>0</v>
      </c>
      <c r="V3427" s="66">
        <f>IF(COUNTIFS(条件付き不可!$E:$E,$D3427,条件付き不可!$C:$C,条件付き不可!$V$5)&gt;0,Q3427,IFERROR(VLOOKUP(D3427,条件付き不可!E:Y,21,0),0))</f>
        <v>0</v>
      </c>
    </row>
    <row r="3428" spans="1:22">
      <c r="A3428" s="53" t="str">
        <f t="shared" si="661"/>
        <v>200248</v>
      </c>
      <c r="B3428" s="53">
        <v>113</v>
      </c>
      <c r="C3428">
        <v>3427</v>
      </c>
      <c r="D3428">
        <v>200248</v>
      </c>
      <c r="E3428" t="s">
        <v>3053</v>
      </c>
      <c r="F3428" t="s">
        <v>2582</v>
      </c>
      <c r="G3428" t="str">
        <f>VLOOKUP(A3428,GIS!A:B,2,0)</f>
        <v>本郷5・駒場1</v>
      </c>
      <c r="H3428" t="s">
        <v>1932</v>
      </c>
      <c r="I3428" t="s">
        <v>2636</v>
      </c>
      <c r="J3428" s="66">
        <v>250</v>
      </c>
      <c r="K3428" s="66">
        <v>250</v>
      </c>
      <c r="L3428" s="66">
        <v>250</v>
      </c>
      <c r="M3428" s="66">
        <v>250</v>
      </c>
      <c r="N3428" s="66">
        <f>VLOOKUP(A3428,GIS!A:C,3,0)</f>
        <v>250</v>
      </c>
      <c r="O3428" s="66" t="str">
        <f t="shared" si="658"/>
        <v/>
      </c>
      <c r="P3428" s="66" t="str">
        <f t="shared" si="656"/>
        <v/>
      </c>
      <c r="Q3428" s="66">
        <f t="shared" si="659"/>
        <v>250</v>
      </c>
      <c r="R3428" s="66">
        <f t="shared" si="660"/>
        <v>250</v>
      </c>
      <c r="S3428" s="66">
        <f>Q3428-U3428-SUMIFS(条件付き不可!X:X,条件付き不可!E:E,D3428)</f>
        <v>250</v>
      </c>
      <c r="T3428" s="66">
        <f t="shared" si="657"/>
        <v>250</v>
      </c>
      <c r="U3428" s="66">
        <f>IF(COUNTIFS(条件付き不可!$E:$E,$D3428,条件付き不可!$C:$C,条件付き不可!$V$3)&gt;0,Q3428,SUMIFS(条件付き不可!$L:$L,条件付き不可!$E:$E,$D3428,条件付き不可!$C:$C,U$1))</f>
        <v>0</v>
      </c>
      <c r="V3428" s="66">
        <f>IF(COUNTIFS(条件付き不可!$E:$E,$D3428,条件付き不可!$C:$C,条件付き不可!$V$5)&gt;0,Q3428,IFERROR(VLOOKUP(D3428,条件付き不可!E:Y,21,0),0))</f>
        <v>0</v>
      </c>
    </row>
    <row r="3429" spans="1:22">
      <c r="A3429" s="53" t="str">
        <f t="shared" si="661"/>
        <v>200249</v>
      </c>
      <c r="B3429" s="53">
        <v>113</v>
      </c>
      <c r="C3429">
        <v>3428</v>
      </c>
      <c r="D3429">
        <v>200249</v>
      </c>
      <c r="E3429" t="s">
        <v>3053</v>
      </c>
      <c r="F3429" t="s">
        <v>2582</v>
      </c>
      <c r="G3429" t="str">
        <f>VLOOKUP(A3429,GIS!A:B,2,0)</f>
        <v>駒場1</v>
      </c>
      <c r="H3429" t="s">
        <v>1932</v>
      </c>
      <c r="I3429" t="s">
        <v>2636</v>
      </c>
      <c r="J3429" s="66">
        <v>300</v>
      </c>
      <c r="K3429" s="66">
        <v>300</v>
      </c>
      <c r="L3429" s="66">
        <v>300</v>
      </c>
      <c r="M3429" s="66">
        <v>300</v>
      </c>
      <c r="N3429" s="66">
        <f>VLOOKUP(A3429,GIS!A:C,3,0)</f>
        <v>300</v>
      </c>
      <c r="O3429" s="66" t="str">
        <f t="shared" si="658"/>
        <v/>
      </c>
      <c r="P3429" s="66" t="str">
        <f t="shared" si="656"/>
        <v/>
      </c>
      <c r="Q3429" s="66">
        <f t="shared" si="659"/>
        <v>300</v>
      </c>
      <c r="R3429" s="66">
        <f t="shared" si="660"/>
        <v>300</v>
      </c>
      <c r="S3429" s="66">
        <f>Q3429-U3429-SUMIFS(条件付き不可!X:X,条件付き不可!E:E,D3429)</f>
        <v>300</v>
      </c>
      <c r="T3429" s="66">
        <f t="shared" si="657"/>
        <v>300</v>
      </c>
      <c r="U3429" s="66">
        <f>IF(COUNTIFS(条件付き不可!$E:$E,$D3429,条件付き不可!$C:$C,条件付き不可!$V$3)&gt;0,Q3429,SUMIFS(条件付き不可!$L:$L,条件付き不可!$E:$E,$D3429,条件付き不可!$C:$C,U$1))</f>
        <v>0</v>
      </c>
      <c r="V3429" s="66">
        <f>IF(COUNTIFS(条件付き不可!$E:$E,$D3429,条件付き不可!$C:$C,条件付き不可!$V$5)&gt;0,Q3429,IFERROR(VLOOKUP(D3429,条件付き不可!E:Y,21,0),0))</f>
        <v>0</v>
      </c>
    </row>
    <row r="3430" spans="1:22">
      <c r="A3430" s="53" t="str">
        <f t="shared" si="661"/>
        <v>200251</v>
      </c>
      <c r="B3430" s="53">
        <v>113</v>
      </c>
      <c r="C3430">
        <v>3429</v>
      </c>
      <c r="D3430">
        <v>200251</v>
      </c>
      <c r="E3430" t="s">
        <v>3053</v>
      </c>
      <c r="F3430" t="s">
        <v>2582</v>
      </c>
      <c r="G3430" t="str">
        <f>VLOOKUP(A3430,GIS!A:B,2,0)</f>
        <v>駒場3・4</v>
      </c>
      <c r="H3430" t="s">
        <v>1932</v>
      </c>
      <c r="I3430" t="s">
        <v>2636</v>
      </c>
      <c r="J3430" s="66">
        <v>250</v>
      </c>
      <c r="K3430" s="66">
        <v>250</v>
      </c>
      <c r="L3430" s="66">
        <v>250</v>
      </c>
      <c r="M3430" s="66">
        <v>250</v>
      </c>
      <c r="N3430" s="66">
        <f>VLOOKUP(A3430,GIS!A:C,3,0)</f>
        <v>250</v>
      </c>
      <c r="O3430" s="66" t="str">
        <f t="shared" si="658"/>
        <v/>
      </c>
      <c r="P3430" s="66" t="str">
        <f t="shared" si="656"/>
        <v/>
      </c>
      <c r="Q3430" s="66">
        <f t="shared" si="659"/>
        <v>250</v>
      </c>
      <c r="R3430" s="66">
        <f t="shared" si="660"/>
        <v>250</v>
      </c>
      <c r="S3430" s="66">
        <f>Q3430-U3430-SUMIFS(条件付き不可!X:X,条件付き不可!E:E,D3430)</f>
        <v>250</v>
      </c>
      <c r="T3430" s="66">
        <f t="shared" si="657"/>
        <v>250</v>
      </c>
      <c r="U3430" s="66">
        <f>IF(COUNTIFS(条件付き不可!$E:$E,$D3430,条件付き不可!$C:$C,条件付き不可!$V$3)&gt;0,Q3430,SUMIFS(条件付き不可!$L:$L,条件付き不可!$E:$E,$D3430,条件付き不可!$C:$C,U$1))</f>
        <v>0</v>
      </c>
      <c r="V3430" s="66">
        <f>IF(COUNTIFS(条件付き不可!$E:$E,$D3430,条件付き不可!$C:$C,条件付き不可!$V$5)&gt;0,Q3430,IFERROR(VLOOKUP(D3430,条件付き不可!E:Y,21,0),0))</f>
        <v>0</v>
      </c>
    </row>
    <row r="3431" spans="1:22">
      <c r="A3431" s="53" t="str">
        <f t="shared" si="661"/>
        <v>200252</v>
      </c>
      <c r="B3431" s="53">
        <v>113</v>
      </c>
      <c r="C3431">
        <v>3430</v>
      </c>
      <c r="D3431">
        <v>200252</v>
      </c>
      <c r="E3431" t="s">
        <v>3053</v>
      </c>
      <c r="F3431" t="s">
        <v>2582</v>
      </c>
      <c r="G3431" t="str">
        <f>VLOOKUP(A3431,GIS!A:B,2,0)</f>
        <v>新取手1</v>
      </c>
      <c r="H3431" t="s">
        <v>1932</v>
      </c>
      <c r="I3431" t="s">
        <v>2636</v>
      </c>
      <c r="J3431" s="66">
        <v>310</v>
      </c>
      <c r="K3431" s="66">
        <v>310</v>
      </c>
      <c r="L3431" s="66">
        <v>310</v>
      </c>
      <c r="M3431" s="66">
        <v>310</v>
      </c>
      <c r="N3431" s="66">
        <f>VLOOKUP(A3431,GIS!A:C,3,0)</f>
        <v>310</v>
      </c>
      <c r="O3431" s="66" t="str">
        <f t="shared" si="658"/>
        <v/>
      </c>
      <c r="P3431" s="66" t="str">
        <f t="shared" si="656"/>
        <v/>
      </c>
      <c r="Q3431" s="66">
        <f t="shared" si="659"/>
        <v>310</v>
      </c>
      <c r="R3431" s="66">
        <f t="shared" si="660"/>
        <v>310</v>
      </c>
      <c r="S3431" s="66">
        <f>Q3431-U3431-SUMIFS(条件付き不可!X:X,条件付き不可!E:E,D3431)</f>
        <v>310</v>
      </c>
      <c r="T3431" s="66">
        <f t="shared" si="657"/>
        <v>310</v>
      </c>
      <c r="U3431" s="66">
        <f>IF(COUNTIFS(条件付き不可!$E:$E,$D3431,条件付き不可!$C:$C,条件付き不可!$V$3)&gt;0,Q3431,SUMIFS(条件付き不可!$L:$L,条件付き不可!$E:$E,$D3431,条件付き不可!$C:$C,U$1))</f>
        <v>0</v>
      </c>
      <c r="V3431" s="66">
        <f>IF(COUNTIFS(条件付き不可!$E:$E,$D3431,条件付き不可!$C:$C,条件付き不可!$V$5)&gt;0,Q3431,IFERROR(VLOOKUP(D3431,条件付き不可!E:Y,21,0),0))</f>
        <v>0</v>
      </c>
    </row>
    <row r="3432" spans="1:22">
      <c r="A3432" s="53" t="str">
        <f t="shared" si="661"/>
        <v>200253</v>
      </c>
      <c r="B3432" s="53">
        <v>113</v>
      </c>
      <c r="C3432">
        <v>3431</v>
      </c>
      <c r="D3432">
        <v>200253</v>
      </c>
      <c r="E3432" t="s">
        <v>3053</v>
      </c>
      <c r="F3432" t="s">
        <v>2582</v>
      </c>
      <c r="G3432" t="str">
        <f>VLOOKUP(A3432,GIS!A:B,2,0)</f>
        <v>新取手1・4</v>
      </c>
      <c r="H3432" t="s">
        <v>1932</v>
      </c>
      <c r="I3432" t="s">
        <v>2636</v>
      </c>
      <c r="J3432" s="66">
        <v>265</v>
      </c>
      <c r="K3432" s="66">
        <v>265</v>
      </c>
      <c r="L3432" s="66">
        <v>265</v>
      </c>
      <c r="M3432" s="66">
        <v>265</v>
      </c>
      <c r="N3432" s="66">
        <f>VLOOKUP(A3432,GIS!A:C,3,0)</f>
        <v>265</v>
      </c>
      <c r="O3432" s="66" t="str">
        <f t="shared" si="658"/>
        <v/>
      </c>
      <c r="P3432" s="66" t="str">
        <f t="shared" si="656"/>
        <v/>
      </c>
      <c r="Q3432" s="66">
        <f t="shared" si="659"/>
        <v>265</v>
      </c>
      <c r="R3432" s="66">
        <f t="shared" si="660"/>
        <v>265</v>
      </c>
      <c r="S3432" s="66">
        <f>Q3432-U3432-SUMIFS(条件付き不可!X:X,条件付き不可!E:E,D3432)</f>
        <v>265</v>
      </c>
      <c r="T3432" s="66">
        <f t="shared" si="657"/>
        <v>265</v>
      </c>
      <c r="U3432" s="66">
        <f>IF(COUNTIFS(条件付き不可!$E:$E,$D3432,条件付き不可!$C:$C,条件付き不可!$V$3)&gt;0,Q3432,SUMIFS(条件付き不可!$L:$L,条件付き不可!$E:$E,$D3432,条件付き不可!$C:$C,U$1))</f>
        <v>0</v>
      </c>
      <c r="V3432" s="66">
        <f>IF(COUNTIFS(条件付き不可!$E:$E,$D3432,条件付き不可!$C:$C,条件付き不可!$V$5)&gt;0,Q3432,IFERROR(VLOOKUP(D3432,条件付き不可!E:Y,21,0),0))</f>
        <v>0</v>
      </c>
    </row>
    <row r="3433" spans="1:22">
      <c r="A3433" s="53" t="str">
        <f t="shared" si="661"/>
        <v>200254</v>
      </c>
      <c r="B3433" s="53">
        <v>113</v>
      </c>
      <c r="C3433">
        <v>3432</v>
      </c>
      <c r="D3433">
        <v>200254</v>
      </c>
      <c r="E3433" t="s">
        <v>3053</v>
      </c>
      <c r="F3433" t="s">
        <v>2582</v>
      </c>
      <c r="G3433" t="str">
        <f>VLOOKUP(A3433,GIS!A:B,2,0)</f>
        <v>新取手2・3A</v>
      </c>
      <c r="H3433" t="s">
        <v>1932</v>
      </c>
      <c r="I3433" t="s">
        <v>2636</v>
      </c>
      <c r="J3433" s="66">
        <v>270</v>
      </c>
      <c r="K3433" s="66">
        <v>270</v>
      </c>
      <c r="L3433" s="66">
        <v>270</v>
      </c>
      <c r="M3433" s="66">
        <v>270</v>
      </c>
      <c r="N3433" s="66">
        <f>VLOOKUP(A3433,GIS!A:C,3,0)</f>
        <v>270</v>
      </c>
      <c r="O3433" s="66" t="str">
        <f t="shared" si="658"/>
        <v/>
      </c>
      <c r="P3433" s="66" t="str">
        <f t="shared" si="656"/>
        <v/>
      </c>
      <c r="Q3433" s="66">
        <f t="shared" si="659"/>
        <v>270</v>
      </c>
      <c r="R3433" s="66">
        <f t="shared" si="660"/>
        <v>270</v>
      </c>
      <c r="S3433" s="66">
        <f>Q3433-U3433-SUMIFS(条件付き不可!X:X,条件付き不可!E:E,D3433)</f>
        <v>270</v>
      </c>
      <c r="T3433" s="66">
        <f t="shared" si="657"/>
        <v>270</v>
      </c>
      <c r="U3433" s="66">
        <f>IF(COUNTIFS(条件付き不可!$E:$E,$D3433,条件付き不可!$C:$C,条件付き不可!$V$3)&gt;0,Q3433,SUMIFS(条件付き不可!$L:$L,条件付き不可!$E:$E,$D3433,条件付き不可!$C:$C,U$1))</f>
        <v>0</v>
      </c>
      <c r="V3433" s="66">
        <f>IF(COUNTIFS(条件付き不可!$E:$E,$D3433,条件付き不可!$C:$C,条件付き不可!$V$5)&gt;0,Q3433,IFERROR(VLOOKUP(D3433,条件付き不可!E:Y,21,0),0))</f>
        <v>0</v>
      </c>
    </row>
    <row r="3434" spans="1:22">
      <c r="A3434" s="53" t="str">
        <f t="shared" si="661"/>
        <v>200255</v>
      </c>
      <c r="B3434" s="53">
        <v>113</v>
      </c>
      <c r="C3434">
        <v>3433</v>
      </c>
      <c r="D3434">
        <v>200255</v>
      </c>
      <c r="E3434" t="s">
        <v>3053</v>
      </c>
      <c r="F3434" t="s">
        <v>2582</v>
      </c>
      <c r="G3434" t="str">
        <f>VLOOKUP(A3434,GIS!A:B,2,0)</f>
        <v>新取手2・3B</v>
      </c>
      <c r="H3434" t="s">
        <v>1932</v>
      </c>
      <c r="I3434" t="s">
        <v>2636</v>
      </c>
      <c r="J3434" s="66">
        <v>320</v>
      </c>
      <c r="K3434" s="66">
        <v>320</v>
      </c>
      <c r="L3434" s="66">
        <v>320</v>
      </c>
      <c r="M3434" s="66">
        <v>320</v>
      </c>
      <c r="N3434" s="66">
        <f>VLOOKUP(A3434,GIS!A:C,3,0)</f>
        <v>320</v>
      </c>
      <c r="O3434" s="66" t="str">
        <f t="shared" si="658"/>
        <v/>
      </c>
      <c r="P3434" s="66" t="str">
        <f t="shared" si="656"/>
        <v/>
      </c>
      <c r="Q3434" s="66">
        <f t="shared" si="659"/>
        <v>320</v>
      </c>
      <c r="R3434" s="66">
        <f t="shared" si="660"/>
        <v>320</v>
      </c>
      <c r="S3434" s="66">
        <f>Q3434-U3434-SUMIFS(条件付き不可!X:X,条件付き不可!E:E,D3434)</f>
        <v>320</v>
      </c>
      <c r="T3434" s="66">
        <f t="shared" si="657"/>
        <v>320</v>
      </c>
      <c r="U3434" s="66">
        <f>IF(COUNTIFS(条件付き不可!$E:$E,$D3434,条件付き不可!$C:$C,条件付き不可!$V$3)&gt;0,Q3434,SUMIFS(条件付き不可!$L:$L,条件付き不可!$E:$E,$D3434,条件付き不可!$C:$C,U$1))</f>
        <v>0</v>
      </c>
      <c r="V3434" s="66">
        <f>IF(COUNTIFS(条件付き不可!$E:$E,$D3434,条件付き不可!$C:$C,条件付き不可!$V$5)&gt;0,Q3434,IFERROR(VLOOKUP(D3434,条件付き不可!E:Y,21,0),0))</f>
        <v>0</v>
      </c>
    </row>
    <row r="3435" spans="1:22">
      <c r="A3435" s="53" t="str">
        <f t="shared" si="661"/>
        <v>200256</v>
      </c>
      <c r="B3435" s="53">
        <v>113</v>
      </c>
      <c r="C3435">
        <v>3434</v>
      </c>
      <c r="D3435">
        <v>200256</v>
      </c>
      <c r="E3435" t="s">
        <v>3053</v>
      </c>
      <c r="F3435" t="s">
        <v>2582</v>
      </c>
      <c r="G3435" t="str">
        <f>VLOOKUP(A3435,GIS!A:B,2,0)</f>
        <v>新取手5・駒場3</v>
      </c>
      <c r="H3435" t="s">
        <v>1932</v>
      </c>
      <c r="I3435" t="s">
        <v>2636</v>
      </c>
      <c r="J3435" s="66">
        <v>270</v>
      </c>
      <c r="K3435" s="66">
        <v>270</v>
      </c>
      <c r="L3435" s="66">
        <v>270</v>
      </c>
      <c r="M3435" s="66">
        <v>270</v>
      </c>
      <c r="N3435" s="66">
        <f>VLOOKUP(A3435,GIS!A:C,3,0)</f>
        <v>270</v>
      </c>
      <c r="O3435" s="66" t="str">
        <f t="shared" si="658"/>
        <v/>
      </c>
      <c r="P3435" s="66" t="str">
        <f t="shared" si="656"/>
        <v/>
      </c>
      <c r="Q3435" s="66">
        <f t="shared" si="659"/>
        <v>270</v>
      </c>
      <c r="R3435" s="66">
        <f t="shared" si="660"/>
        <v>270</v>
      </c>
      <c r="S3435" s="66">
        <f>Q3435-U3435-SUMIFS(条件付き不可!X:X,条件付き不可!E:E,D3435)</f>
        <v>270</v>
      </c>
      <c r="T3435" s="66">
        <f t="shared" si="657"/>
        <v>270</v>
      </c>
      <c r="U3435" s="66">
        <f>IF(COUNTIFS(条件付き不可!$E:$E,$D3435,条件付き不可!$C:$C,条件付き不可!$V$3)&gt;0,Q3435,SUMIFS(条件付き不可!$L:$L,条件付き不可!$E:$E,$D3435,条件付き不可!$C:$C,U$1))</f>
        <v>0</v>
      </c>
      <c r="V3435" s="66">
        <f>IF(COUNTIFS(条件付き不可!$E:$E,$D3435,条件付き不可!$C:$C,条件付き不可!$V$5)&gt;0,Q3435,IFERROR(VLOOKUP(D3435,条件付き不可!E:Y,21,0),0))</f>
        <v>0</v>
      </c>
    </row>
    <row r="3436" spans="1:22">
      <c r="A3436" s="53" t="str">
        <f t="shared" si="661"/>
        <v>200257</v>
      </c>
      <c r="B3436" s="53">
        <v>113</v>
      </c>
      <c r="C3436">
        <v>3435</v>
      </c>
      <c r="D3436">
        <v>200257</v>
      </c>
      <c r="E3436" t="s">
        <v>3053</v>
      </c>
      <c r="F3436" t="s">
        <v>2592</v>
      </c>
      <c r="G3436" t="str">
        <f>VLOOKUP(A3436,GIS!A:B,2,0)</f>
        <v>戸頭1</v>
      </c>
      <c r="H3436" t="s">
        <v>1932</v>
      </c>
      <c r="I3436" t="s">
        <v>2636</v>
      </c>
      <c r="J3436" s="66">
        <v>210</v>
      </c>
      <c r="K3436" s="66">
        <v>210</v>
      </c>
      <c r="L3436" s="66">
        <v>210</v>
      </c>
      <c r="M3436" s="66">
        <v>210</v>
      </c>
      <c r="N3436" s="66">
        <f>VLOOKUP(A3436,GIS!A:C,3,0)</f>
        <v>210</v>
      </c>
      <c r="O3436" s="66" t="str">
        <f t="shared" si="658"/>
        <v/>
      </c>
      <c r="P3436" s="66" t="str">
        <f t="shared" si="656"/>
        <v/>
      </c>
      <c r="Q3436" s="66">
        <f t="shared" si="659"/>
        <v>210</v>
      </c>
      <c r="R3436" s="66">
        <f t="shared" si="660"/>
        <v>210</v>
      </c>
      <c r="S3436" s="66">
        <f>Q3436-U3436-SUMIFS(条件付き不可!X:X,条件付き不可!E:E,D3436)</f>
        <v>210</v>
      </c>
      <c r="T3436" s="66">
        <f t="shared" si="657"/>
        <v>210</v>
      </c>
      <c r="U3436" s="66">
        <f>IF(COUNTIFS(条件付き不可!$E:$E,$D3436,条件付き不可!$C:$C,条件付き不可!$V$3)&gt;0,Q3436,SUMIFS(条件付き不可!$L:$L,条件付き不可!$E:$E,$D3436,条件付き不可!$C:$C,U$1))</f>
        <v>0</v>
      </c>
      <c r="V3436" s="66">
        <f>IF(COUNTIFS(条件付き不可!$E:$E,$D3436,条件付き不可!$C:$C,条件付き不可!$V$5)&gt;0,Q3436,IFERROR(VLOOKUP(D3436,条件付き不可!E:Y,21,0),0))</f>
        <v>0</v>
      </c>
    </row>
    <row r="3437" spans="1:22">
      <c r="A3437" s="53" t="str">
        <f t="shared" si="661"/>
        <v>200258</v>
      </c>
      <c r="B3437" s="53">
        <v>113</v>
      </c>
      <c r="C3437">
        <v>3436</v>
      </c>
      <c r="D3437">
        <v>200258</v>
      </c>
      <c r="E3437" t="s">
        <v>3053</v>
      </c>
      <c r="F3437" t="s">
        <v>2592</v>
      </c>
      <c r="G3437" t="str">
        <f>VLOOKUP(A3437,GIS!A:B,2,0)</f>
        <v>戸頭2A</v>
      </c>
      <c r="H3437" t="s">
        <v>1932</v>
      </c>
      <c r="I3437" t="s">
        <v>2636</v>
      </c>
      <c r="J3437" s="66">
        <v>340</v>
      </c>
      <c r="K3437" s="66">
        <v>340</v>
      </c>
      <c r="L3437" s="66">
        <v>340</v>
      </c>
      <c r="M3437" s="66">
        <v>340</v>
      </c>
      <c r="N3437" s="66">
        <f>VLOOKUP(A3437,GIS!A:C,3,0)</f>
        <v>340</v>
      </c>
      <c r="O3437" s="66" t="str">
        <f t="shared" si="658"/>
        <v/>
      </c>
      <c r="P3437" s="66" t="str">
        <f t="shared" si="656"/>
        <v/>
      </c>
      <c r="Q3437" s="66">
        <f t="shared" si="659"/>
        <v>340</v>
      </c>
      <c r="R3437" s="66">
        <f t="shared" si="660"/>
        <v>340</v>
      </c>
      <c r="S3437" s="66">
        <f>Q3437-U3437-SUMIFS(条件付き不可!X:X,条件付き不可!E:E,D3437)</f>
        <v>340</v>
      </c>
      <c r="T3437" s="66">
        <f t="shared" si="657"/>
        <v>340</v>
      </c>
      <c r="U3437" s="66">
        <f>IF(COUNTIFS(条件付き不可!$E:$E,$D3437,条件付き不可!$C:$C,条件付き不可!$V$3)&gt;0,Q3437,SUMIFS(条件付き不可!$L:$L,条件付き不可!$E:$E,$D3437,条件付き不可!$C:$C,U$1))</f>
        <v>0</v>
      </c>
      <c r="V3437" s="66">
        <f>IF(COUNTIFS(条件付き不可!$E:$E,$D3437,条件付き不可!$C:$C,条件付き不可!$V$5)&gt;0,Q3437,IFERROR(VLOOKUP(D3437,条件付き不可!E:Y,21,0),0))</f>
        <v>0</v>
      </c>
    </row>
    <row r="3438" spans="1:22">
      <c r="A3438" s="53" t="str">
        <f t="shared" si="661"/>
        <v>200259</v>
      </c>
      <c r="B3438" s="53">
        <v>113</v>
      </c>
      <c r="C3438">
        <v>3437</v>
      </c>
      <c r="D3438">
        <v>200259</v>
      </c>
      <c r="E3438" t="s">
        <v>3053</v>
      </c>
      <c r="F3438" t="s">
        <v>2592</v>
      </c>
      <c r="G3438" t="str">
        <f>VLOOKUP(A3438,GIS!A:B,2,0)</f>
        <v>戸頭2B</v>
      </c>
      <c r="H3438" t="s">
        <v>1932</v>
      </c>
      <c r="I3438" t="s">
        <v>2636</v>
      </c>
      <c r="J3438" s="66">
        <v>285</v>
      </c>
      <c r="K3438" s="66">
        <v>285</v>
      </c>
      <c r="L3438" s="66">
        <v>285</v>
      </c>
      <c r="M3438" s="66">
        <v>285</v>
      </c>
      <c r="N3438" s="66">
        <f>VLOOKUP(A3438,GIS!A:C,3,0)</f>
        <v>285</v>
      </c>
      <c r="O3438" s="66" t="str">
        <f t="shared" si="658"/>
        <v/>
      </c>
      <c r="P3438" s="66" t="str">
        <f t="shared" si="656"/>
        <v/>
      </c>
      <c r="Q3438" s="66">
        <f t="shared" si="659"/>
        <v>285</v>
      </c>
      <c r="R3438" s="66">
        <f t="shared" si="660"/>
        <v>285</v>
      </c>
      <c r="S3438" s="66">
        <f>Q3438-U3438-SUMIFS(条件付き不可!X:X,条件付き不可!E:E,D3438)</f>
        <v>285</v>
      </c>
      <c r="T3438" s="66">
        <f t="shared" si="657"/>
        <v>285</v>
      </c>
      <c r="U3438" s="66">
        <f>IF(COUNTIFS(条件付き不可!$E:$E,$D3438,条件付き不可!$C:$C,条件付き不可!$V$3)&gt;0,Q3438,SUMIFS(条件付き不可!$L:$L,条件付き不可!$E:$E,$D3438,条件付き不可!$C:$C,U$1))</f>
        <v>0</v>
      </c>
      <c r="V3438" s="66">
        <f>IF(COUNTIFS(条件付き不可!$E:$E,$D3438,条件付き不可!$C:$C,条件付き不可!$V$5)&gt;0,Q3438,IFERROR(VLOOKUP(D3438,条件付き不可!E:Y,21,0),0))</f>
        <v>0</v>
      </c>
    </row>
    <row r="3439" spans="1:22">
      <c r="A3439" s="53" t="str">
        <f t="shared" si="661"/>
        <v>200260</v>
      </c>
      <c r="B3439" s="53">
        <v>113</v>
      </c>
      <c r="C3439">
        <v>3438</v>
      </c>
      <c r="D3439">
        <v>200260</v>
      </c>
      <c r="E3439" t="s">
        <v>3053</v>
      </c>
      <c r="F3439" t="s">
        <v>2592</v>
      </c>
      <c r="G3439" t="str">
        <f>VLOOKUP(A3439,GIS!A:B,2,0)</f>
        <v>戸頭3A</v>
      </c>
      <c r="H3439" t="s">
        <v>1932</v>
      </c>
      <c r="I3439" t="s">
        <v>2636</v>
      </c>
      <c r="J3439" s="66">
        <v>285</v>
      </c>
      <c r="K3439" s="66">
        <v>285</v>
      </c>
      <c r="L3439" s="66">
        <v>285</v>
      </c>
      <c r="M3439" s="66">
        <v>285</v>
      </c>
      <c r="N3439" s="66">
        <f>VLOOKUP(A3439,GIS!A:C,3,0)</f>
        <v>285</v>
      </c>
      <c r="O3439" s="66" t="str">
        <f t="shared" si="658"/>
        <v/>
      </c>
      <c r="P3439" s="66" t="str">
        <f t="shared" si="656"/>
        <v/>
      </c>
      <c r="Q3439" s="66">
        <f t="shared" si="659"/>
        <v>285</v>
      </c>
      <c r="R3439" s="66">
        <f t="shared" si="660"/>
        <v>285</v>
      </c>
      <c r="S3439" s="66">
        <f>Q3439-U3439-SUMIFS(条件付き不可!X:X,条件付き不可!E:E,D3439)</f>
        <v>285</v>
      </c>
      <c r="T3439" s="66">
        <f t="shared" si="657"/>
        <v>285</v>
      </c>
      <c r="U3439" s="66">
        <f>IF(COUNTIFS(条件付き不可!$E:$E,$D3439,条件付き不可!$C:$C,条件付き不可!$V$3)&gt;0,Q3439,SUMIFS(条件付き不可!$L:$L,条件付き不可!$E:$E,$D3439,条件付き不可!$C:$C,U$1))</f>
        <v>0</v>
      </c>
      <c r="V3439" s="66">
        <f>IF(COUNTIFS(条件付き不可!$E:$E,$D3439,条件付き不可!$C:$C,条件付き不可!$V$5)&gt;0,Q3439,IFERROR(VLOOKUP(D3439,条件付き不可!E:Y,21,0),0))</f>
        <v>0</v>
      </c>
    </row>
    <row r="3440" spans="1:22">
      <c r="A3440" s="53" t="str">
        <f t="shared" si="661"/>
        <v>200261</v>
      </c>
      <c r="B3440" s="53">
        <v>113</v>
      </c>
      <c r="C3440">
        <v>3439</v>
      </c>
      <c r="D3440">
        <v>200261</v>
      </c>
      <c r="E3440" t="s">
        <v>3053</v>
      </c>
      <c r="F3440" t="s">
        <v>2592</v>
      </c>
      <c r="G3440" t="str">
        <f>VLOOKUP(A3440,GIS!A:B,2,0)</f>
        <v>戸頭3B</v>
      </c>
      <c r="H3440" t="s">
        <v>1932</v>
      </c>
      <c r="I3440" t="s">
        <v>2636</v>
      </c>
      <c r="J3440" s="66">
        <v>375</v>
      </c>
      <c r="K3440" s="66">
        <v>375</v>
      </c>
      <c r="L3440" s="66">
        <v>375</v>
      </c>
      <c r="M3440" s="66">
        <v>375</v>
      </c>
      <c r="N3440" s="66">
        <f>VLOOKUP(A3440,GIS!A:C,3,0)</f>
        <v>375</v>
      </c>
      <c r="O3440" s="66" t="str">
        <f t="shared" si="658"/>
        <v/>
      </c>
      <c r="P3440" s="66" t="str">
        <f t="shared" si="656"/>
        <v/>
      </c>
      <c r="Q3440" s="66">
        <f t="shared" si="659"/>
        <v>375</v>
      </c>
      <c r="R3440" s="66">
        <f t="shared" si="660"/>
        <v>375</v>
      </c>
      <c r="S3440" s="66">
        <f>Q3440-U3440-SUMIFS(条件付き不可!X:X,条件付き不可!E:E,D3440)</f>
        <v>375</v>
      </c>
      <c r="T3440" s="66">
        <f t="shared" si="657"/>
        <v>375</v>
      </c>
      <c r="U3440" s="66">
        <f>IF(COUNTIFS(条件付き不可!$E:$E,$D3440,条件付き不可!$C:$C,条件付き不可!$V$3)&gt;0,Q3440,SUMIFS(条件付き不可!$L:$L,条件付き不可!$E:$E,$D3440,条件付き不可!$C:$C,U$1))</f>
        <v>0</v>
      </c>
      <c r="V3440" s="66">
        <f>IF(COUNTIFS(条件付き不可!$E:$E,$D3440,条件付き不可!$C:$C,条件付き不可!$V$5)&gt;0,Q3440,IFERROR(VLOOKUP(D3440,条件付き不可!E:Y,21,0),0))</f>
        <v>0</v>
      </c>
    </row>
    <row r="3441" spans="1:22">
      <c r="A3441" s="53" t="str">
        <f t="shared" si="661"/>
        <v>200262</v>
      </c>
      <c r="B3441" s="53">
        <v>113</v>
      </c>
      <c r="C3441">
        <v>3440</v>
      </c>
      <c r="D3441">
        <v>200262</v>
      </c>
      <c r="E3441" t="s">
        <v>3053</v>
      </c>
      <c r="F3441" t="s">
        <v>2592</v>
      </c>
      <c r="G3441" t="str">
        <f>VLOOKUP(A3441,GIS!A:B,2,0)</f>
        <v>戸頭4</v>
      </c>
      <c r="H3441" t="s">
        <v>1932</v>
      </c>
      <c r="I3441" t="s">
        <v>2636</v>
      </c>
      <c r="J3441" s="66">
        <v>280</v>
      </c>
      <c r="K3441" s="66">
        <v>280</v>
      </c>
      <c r="L3441" s="66">
        <v>280</v>
      </c>
      <c r="M3441" s="66">
        <v>280</v>
      </c>
      <c r="N3441" s="66">
        <f>VLOOKUP(A3441,GIS!A:C,3,0)</f>
        <v>280</v>
      </c>
      <c r="O3441" s="66" t="str">
        <f t="shared" si="658"/>
        <v/>
      </c>
      <c r="P3441" s="66" t="str">
        <f t="shared" si="656"/>
        <v/>
      </c>
      <c r="Q3441" s="66">
        <f t="shared" si="659"/>
        <v>280</v>
      </c>
      <c r="R3441" s="66">
        <f t="shared" si="660"/>
        <v>280</v>
      </c>
      <c r="S3441" s="66">
        <f>Q3441-U3441-SUMIFS(条件付き不可!X:X,条件付き不可!E:E,D3441)</f>
        <v>280</v>
      </c>
      <c r="T3441" s="66">
        <f t="shared" si="657"/>
        <v>280</v>
      </c>
      <c r="U3441" s="66">
        <f>IF(COUNTIFS(条件付き不可!$E:$E,$D3441,条件付き不可!$C:$C,条件付き不可!$V$3)&gt;0,Q3441,SUMIFS(条件付き不可!$L:$L,条件付き不可!$E:$E,$D3441,条件付き不可!$C:$C,U$1))</f>
        <v>0</v>
      </c>
      <c r="V3441" s="66">
        <f>IF(COUNTIFS(条件付き不可!$E:$E,$D3441,条件付き不可!$C:$C,条件付き不可!$V$5)&gt;0,Q3441,IFERROR(VLOOKUP(D3441,条件付き不可!E:Y,21,0),0))</f>
        <v>0</v>
      </c>
    </row>
    <row r="3442" spans="1:22">
      <c r="A3442" s="53" t="str">
        <f t="shared" si="661"/>
        <v>200263</v>
      </c>
      <c r="B3442" s="53">
        <v>113</v>
      </c>
      <c r="C3442">
        <v>3441</v>
      </c>
      <c r="D3442">
        <v>200263</v>
      </c>
      <c r="E3442" t="s">
        <v>3053</v>
      </c>
      <c r="F3442" t="s">
        <v>2592</v>
      </c>
      <c r="G3442" t="str">
        <f>VLOOKUP(A3442,GIS!A:B,2,0)</f>
        <v>戸頭4・6　団地</v>
      </c>
      <c r="H3442" t="s">
        <v>1932</v>
      </c>
      <c r="I3442" t="s">
        <v>2636</v>
      </c>
      <c r="J3442" s="66">
        <v>310</v>
      </c>
      <c r="K3442" s="66">
        <v>310</v>
      </c>
      <c r="L3442" s="66">
        <v>310</v>
      </c>
      <c r="M3442" s="66">
        <v>310</v>
      </c>
      <c r="N3442" s="66">
        <f>VLOOKUP(A3442,GIS!A:C,3,0)</f>
        <v>310</v>
      </c>
      <c r="O3442" s="66" t="str">
        <f t="shared" si="658"/>
        <v/>
      </c>
      <c r="P3442" s="66" t="str">
        <f t="shared" si="656"/>
        <v/>
      </c>
      <c r="Q3442" s="66">
        <f t="shared" si="659"/>
        <v>310</v>
      </c>
      <c r="R3442" s="66">
        <f t="shared" si="660"/>
        <v>310</v>
      </c>
      <c r="S3442" s="66">
        <f>Q3442-U3442-SUMIFS(条件付き不可!X:X,条件付き不可!E:E,D3442)</f>
        <v>310</v>
      </c>
      <c r="T3442" s="66">
        <f t="shared" si="657"/>
        <v>310</v>
      </c>
      <c r="U3442" s="66">
        <f>IF(COUNTIFS(条件付き不可!$E:$E,$D3442,条件付き不可!$C:$C,条件付き不可!$V$3)&gt;0,Q3442,SUMIFS(条件付き不可!$L:$L,条件付き不可!$E:$E,$D3442,条件付き不可!$C:$C,U$1))</f>
        <v>0</v>
      </c>
      <c r="V3442" s="66">
        <f>IF(COUNTIFS(条件付き不可!$E:$E,$D3442,条件付き不可!$C:$C,条件付き不可!$V$5)&gt;0,Q3442,IFERROR(VLOOKUP(D3442,条件付き不可!E:Y,21,0),0))</f>
        <v>0</v>
      </c>
    </row>
    <row r="3443" spans="1:22">
      <c r="A3443" s="53" t="str">
        <f t="shared" si="661"/>
        <v>200264</v>
      </c>
      <c r="B3443" s="53">
        <v>113</v>
      </c>
      <c r="C3443">
        <v>3442</v>
      </c>
      <c r="D3443">
        <v>200264</v>
      </c>
      <c r="E3443" t="s">
        <v>3053</v>
      </c>
      <c r="F3443" t="s">
        <v>2592</v>
      </c>
      <c r="G3443" t="str">
        <f>VLOOKUP(A3443,GIS!A:B,2,0)</f>
        <v>戸頭6　団地</v>
      </c>
      <c r="H3443" t="s">
        <v>1932</v>
      </c>
      <c r="I3443" t="s">
        <v>2636</v>
      </c>
      <c r="J3443" s="66">
        <v>280</v>
      </c>
      <c r="K3443" s="66">
        <v>280</v>
      </c>
      <c r="L3443" s="66">
        <v>280</v>
      </c>
      <c r="M3443" s="66">
        <v>280</v>
      </c>
      <c r="N3443" s="66">
        <f>VLOOKUP(A3443,GIS!A:C,3,0)</f>
        <v>280</v>
      </c>
      <c r="O3443" s="66" t="str">
        <f t="shared" si="658"/>
        <v/>
      </c>
      <c r="P3443" s="66" t="str">
        <f t="shared" si="656"/>
        <v/>
      </c>
      <c r="Q3443" s="66">
        <f t="shared" si="659"/>
        <v>280</v>
      </c>
      <c r="R3443" s="66">
        <f t="shared" si="660"/>
        <v>280</v>
      </c>
      <c r="S3443" s="66">
        <f>Q3443-U3443-SUMIFS(条件付き不可!X:X,条件付き不可!E:E,D3443)</f>
        <v>280</v>
      </c>
      <c r="T3443" s="66">
        <f t="shared" si="657"/>
        <v>280</v>
      </c>
      <c r="U3443" s="66">
        <f>IF(COUNTIFS(条件付き不可!$E:$E,$D3443,条件付き不可!$C:$C,条件付き不可!$V$3)&gt;0,Q3443,SUMIFS(条件付き不可!$L:$L,条件付き不可!$E:$E,$D3443,条件付き不可!$C:$C,U$1))</f>
        <v>0</v>
      </c>
      <c r="V3443" s="66">
        <f>IF(COUNTIFS(条件付き不可!$E:$E,$D3443,条件付き不可!$C:$C,条件付き不可!$V$5)&gt;0,Q3443,IFERROR(VLOOKUP(D3443,条件付き不可!E:Y,21,0),0))</f>
        <v>0</v>
      </c>
    </row>
    <row r="3444" spans="1:22">
      <c r="A3444" s="53" t="str">
        <f t="shared" si="661"/>
        <v>200265</v>
      </c>
      <c r="B3444" s="53">
        <v>113</v>
      </c>
      <c r="C3444">
        <v>3443</v>
      </c>
      <c r="D3444">
        <v>200265</v>
      </c>
      <c r="E3444" t="s">
        <v>3053</v>
      </c>
      <c r="F3444" t="s">
        <v>2592</v>
      </c>
      <c r="G3444" t="str">
        <f>VLOOKUP(A3444,GIS!A:B,2,0)</f>
        <v>戸頭6A</v>
      </c>
      <c r="H3444" t="s">
        <v>1932</v>
      </c>
      <c r="I3444" t="s">
        <v>2636</v>
      </c>
      <c r="J3444" s="66">
        <v>220</v>
      </c>
      <c r="K3444" s="66">
        <v>220</v>
      </c>
      <c r="L3444" s="66">
        <v>220</v>
      </c>
      <c r="M3444" s="66">
        <v>220</v>
      </c>
      <c r="N3444" s="66">
        <f>VLOOKUP(A3444,GIS!A:C,3,0)</f>
        <v>220</v>
      </c>
      <c r="O3444" s="66" t="str">
        <f t="shared" si="658"/>
        <v/>
      </c>
      <c r="P3444" s="66" t="str">
        <f t="shared" si="656"/>
        <v/>
      </c>
      <c r="Q3444" s="66">
        <f t="shared" si="659"/>
        <v>220</v>
      </c>
      <c r="R3444" s="66">
        <f t="shared" si="660"/>
        <v>220</v>
      </c>
      <c r="S3444" s="66">
        <f>Q3444-U3444-SUMIFS(条件付き不可!X:X,条件付き不可!E:E,D3444)</f>
        <v>220</v>
      </c>
      <c r="T3444" s="66">
        <f t="shared" si="657"/>
        <v>220</v>
      </c>
      <c r="U3444" s="66">
        <f>IF(COUNTIFS(条件付き不可!$E:$E,$D3444,条件付き不可!$C:$C,条件付き不可!$V$3)&gt;0,Q3444,SUMIFS(条件付き不可!$L:$L,条件付き不可!$E:$E,$D3444,条件付き不可!$C:$C,U$1))</f>
        <v>0</v>
      </c>
      <c r="V3444" s="66">
        <f>IF(COUNTIFS(条件付き不可!$E:$E,$D3444,条件付き不可!$C:$C,条件付き不可!$V$5)&gt;0,Q3444,IFERROR(VLOOKUP(D3444,条件付き不可!E:Y,21,0),0))</f>
        <v>0</v>
      </c>
    </row>
    <row r="3445" spans="1:22">
      <c r="A3445" s="53" t="str">
        <f t="shared" si="661"/>
        <v>200266</v>
      </c>
      <c r="B3445" s="53">
        <v>113</v>
      </c>
      <c r="C3445">
        <v>3444</v>
      </c>
      <c r="D3445">
        <v>200266</v>
      </c>
      <c r="E3445" t="s">
        <v>3053</v>
      </c>
      <c r="F3445" t="s">
        <v>2592</v>
      </c>
      <c r="G3445" t="str">
        <f>VLOOKUP(A3445,GIS!A:B,2,0)</f>
        <v>戸頭6B</v>
      </c>
      <c r="H3445" t="s">
        <v>1932</v>
      </c>
      <c r="I3445" t="s">
        <v>2636</v>
      </c>
      <c r="J3445" s="66">
        <v>200</v>
      </c>
      <c r="K3445" s="66">
        <v>200</v>
      </c>
      <c r="L3445" s="66">
        <v>200</v>
      </c>
      <c r="M3445" s="66">
        <v>200</v>
      </c>
      <c r="N3445" s="66">
        <f>VLOOKUP(A3445,GIS!A:C,3,0)</f>
        <v>200</v>
      </c>
      <c r="O3445" s="66" t="str">
        <f t="shared" si="658"/>
        <v/>
      </c>
      <c r="P3445" s="66" t="str">
        <f t="shared" si="656"/>
        <v/>
      </c>
      <c r="Q3445" s="66">
        <f t="shared" si="659"/>
        <v>200</v>
      </c>
      <c r="R3445" s="66">
        <f t="shared" si="660"/>
        <v>200</v>
      </c>
      <c r="S3445" s="66">
        <f>Q3445-U3445-SUMIFS(条件付き不可!X:X,条件付き不可!E:E,D3445)</f>
        <v>200</v>
      </c>
      <c r="T3445" s="66">
        <f t="shared" si="657"/>
        <v>200</v>
      </c>
      <c r="U3445" s="66">
        <f>IF(COUNTIFS(条件付き不可!$E:$E,$D3445,条件付き不可!$C:$C,条件付き不可!$V$3)&gt;0,Q3445,SUMIFS(条件付き不可!$L:$L,条件付き不可!$E:$E,$D3445,条件付き不可!$C:$C,U$1))</f>
        <v>0</v>
      </c>
      <c r="V3445" s="66">
        <f>IF(COUNTIFS(条件付き不可!$E:$E,$D3445,条件付き不可!$C:$C,条件付き不可!$V$5)&gt;0,Q3445,IFERROR(VLOOKUP(D3445,条件付き不可!E:Y,21,0),0))</f>
        <v>0</v>
      </c>
    </row>
    <row r="3446" spans="1:22">
      <c r="A3446" s="53" t="str">
        <f t="shared" si="661"/>
        <v>200267</v>
      </c>
      <c r="B3446" s="53">
        <v>113</v>
      </c>
      <c r="C3446">
        <v>3445</v>
      </c>
      <c r="D3446">
        <v>200267</v>
      </c>
      <c r="E3446" t="s">
        <v>3053</v>
      </c>
      <c r="F3446" t="s">
        <v>2592</v>
      </c>
      <c r="G3446" t="str">
        <f>VLOOKUP(A3446,GIS!A:B,2,0)</f>
        <v>戸頭7A</v>
      </c>
      <c r="H3446" t="s">
        <v>1932</v>
      </c>
      <c r="I3446" t="s">
        <v>2636</v>
      </c>
      <c r="J3446" s="66">
        <v>200</v>
      </c>
      <c r="K3446" s="66">
        <v>200</v>
      </c>
      <c r="L3446" s="66">
        <v>200</v>
      </c>
      <c r="M3446" s="66">
        <v>200</v>
      </c>
      <c r="N3446" s="66">
        <f>VLOOKUP(A3446,GIS!A:C,3,0)</f>
        <v>200</v>
      </c>
      <c r="O3446" s="66" t="str">
        <f t="shared" si="658"/>
        <v/>
      </c>
      <c r="P3446" s="66" t="str">
        <f t="shared" si="656"/>
        <v/>
      </c>
      <c r="Q3446" s="66">
        <f t="shared" si="659"/>
        <v>200</v>
      </c>
      <c r="R3446" s="66">
        <f t="shared" si="660"/>
        <v>200</v>
      </c>
      <c r="S3446" s="66">
        <f>Q3446-U3446-SUMIFS(条件付き不可!X:X,条件付き不可!E:E,D3446)</f>
        <v>200</v>
      </c>
      <c r="T3446" s="66">
        <f t="shared" si="657"/>
        <v>200</v>
      </c>
      <c r="U3446" s="66">
        <f>IF(COUNTIFS(条件付き不可!$E:$E,$D3446,条件付き不可!$C:$C,条件付き不可!$V$3)&gt;0,Q3446,SUMIFS(条件付き不可!$L:$L,条件付き不可!$E:$E,$D3446,条件付き不可!$C:$C,U$1))</f>
        <v>0</v>
      </c>
      <c r="V3446" s="66">
        <f>IF(COUNTIFS(条件付き不可!$E:$E,$D3446,条件付き不可!$C:$C,条件付き不可!$V$5)&gt;0,Q3446,IFERROR(VLOOKUP(D3446,条件付き不可!E:Y,21,0),0))</f>
        <v>0</v>
      </c>
    </row>
    <row r="3447" spans="1:22">
      <c r="A3447" s="53" t="str">
        <f t="shared" si="661"/>
        <v>200268</v>
      </c>
      <c r="B3447" s="53">
        <v>113</v>
      </c>
      <c r="C3447">
        <v>3446</v>
      </c>
      <c r="D3447">
        <v>200268</v>
      </c>
      <c r="E3447" t="s">
        <v>3053</v>
      </c>
      <c r="F3447" t="s">
        <v>2592</v>
      </c>
      <c r="G3447" t="str">
        <f>VLOOKUP(A3447,GIS!A:B,2,0)</f>
        <v>戸頭7B</v>
      </c>
      <c r="H3447" t="s">
        <v>1932</v>
      </c>
      <c r="I3447" t="s">
        <v>2636</v>
      </c>
      <c r="J3447" s="66">
        <v>300</v>
      </c>
      <c r="K3447" s="66">
        <v>300</v>
      </c>
      <c r="L3447" s="66">
        <v>300</v>
      </c>
      <c r="M3447" s="66">
        <v>300</v>
      </c>
      <c r="N3447" s="66">
        <f>VLOOKUP(A3447,GIS!A:C,3,0)</f>
        <v>300</v>
      </c>
      <c r="O3447" s="66" t="str">
        <f t="shared" si="658"/>
        <v/>
      </c>
      <c r="P3447" s="66" t="str">
        <f t="shared" si="656"/>
        <v/>
      </c>
      <c r="Q3447" s="66">
        <f t="shared" si="659"/>
        <v>300</v>
      </c>
      <c r="R3447" s="66">
        <f t="shared" si="660"/>
        <v>300</v>
      </c>
      <c r="S3447" s="66">
        <f>Q3447-U3447-SUMIFS(条件付き不可!X:X,条件付き不可!E:E,D3447)</f>
        <v>300</v>
      </c>
      <c r="T3447" s="66">
        <f t="shared" si="657"/>
        <v>300</v>
      </c>
      <c r="U3447" s="66">
        <f>IF(COUNTIFS(条件付き不可!$E:$E,$D3447,条件付き不可!$C:$C,条件付き不可!$V$3)&gt;0,Q3447,SUMIFS(条件付き不可!$L:$L,条件付き不可!$E:$E,$D3447,条件付き不可!$C:$C,U$1))</f>
        <v>0</v>
      </c>
      <c r="V3447" s="66">
        <f>IF(COUNTIFS(条件付き不可!$E:$E,$D3447,条件付き不可!$C:$C,条件付き不可!$V$5)&gt;0,Q3447,IFERROR(VLOOKUP(D3447,条件付き不可!E:Y,21,0),0))</f>
        <v>0</v>
      </c>
    </row>
    <row r="3448" spans="1:22">
      <c r="A3448" s="53" t="str">
        <f t="shared" si="661"/>
        <v>200269</v>
      </c>
      <c r="B3448" s="53">
        <v>113</v>
      </c>
      <c r="C3448">
        <v>3447</v>
      </c>
      <c r="D3448">
        <v>200269</v>
      </c>
      <c r="E3448" t="s">
        <v>3053</v>
      </c>
      <c r="F3448" t="s">
        <v>2592</v>
      </c>
      <c r="G3448" t="str">
        <f>VLOOKUP(A3448,GIS!A:B,2,0)</f>
        <v>戸頭8</v>
      </c>
      <c r="H3448" t="s">
        <v>1932</v>
      </c>
      <c r="I3448" t="s">
        <v>2636</v>
      </c>
      <c r="J3448" s="66">
        <v>270</v>
      </c>
      <c r="K3448" s="66">
        <v>270</v>
      </c>
      <c r="L3448" s="66">
        <v>270</v>
      </c>
      <c r="M3448" s="66">
        <v>270</v>
      </c>
      <c r="N3448" s="66">
        <f>VLOOKUP(A3448,GIS!A:C,3,0)</f>
        <v>270</v>
      </c>
      <c r="O3448" s="66" t="str">
        <f t="shared" si="658"/>
        <v/>
      </c>
      <c r="P3448" s="66" t="str">
        <f t="shared" si="656"/>
        <v/>
      </c>
      <c r="Q3448" s="66">
        <f t="shared" si="659"/>
        <v>270</v>
      </c>
      <c r="R3448" s="66">
        <f t="shared" si="660"/>
        <v>270</v>
      </c>
      <c r="S3448" s="66">
        <f>Q3448-U3448-SUMIFS(条件付き不可!X:X,条件付き不可!E:E,D3448)</f>
        <v>270</v>
      </c>
      <c r="T3448" s="66">
        <f t="shared" si="657"/>
        <v>270</v>
      </c>
      <c r="U3448" s="66">
        <f>IF(COUNTIFS(条件付き不可!$E:$E,$D3448,条件付き不可!$C:$C,条件付き不可!$V$3)&gt;0,Q3448,SUMIFS(条件付き不可!$L:$L,条件付き不可!$E:$E,$D3448,条件付き不可!$C:$C,U$1))</f>
        <v>0</v>
      </c>
      <c r="V3448" s="66">
        <f>IF(COUNTIFS(条件付き不可!$E:$E,$D3448,条件付き不可!$C:$C,条件付き不可!$V$5)&gt;0,Q3448,IFERROR(VLOOKUP(D3448,条件付き不可!E:Y,21,0),0))</f>
        <v>0</v>
      </c>
    </row>
    <row r="3449" spans="1:22">
      <c r="A3449" s="53" t="str">
        <f t="shared" si="661"/>
        <v>200270</v>
      </c>
      <c r="B3449" s="53">
        <v>113</v>
      </c>
      <c r="C3449">
        <v>3448</v>
      </c>
      <c r="D3449">
        <v>200270</v>
      </c>
      <c r="E3449" t="s">
        <v>3053</v>
      </c>
      <c r="F3449" t="s">
        <v>2592</v>
      </c>
      <c r="G3449" t="str">
        <f>VLOOKUP(A3449,GIS!A:B,2,0)</f>
        <v>戸頭9</v>
      </c>
      <c r="H3449" t="s">
        <v>1932</v>
      </c>
      <c r="I3449" t="s">
        <v>2636</v>
      </c>
      <c r="J3449" s="66">
        <v>325</v>
      </c>
      <c r="K3449" s="66">
        <v>325</v>
      </c>
      <c r="L3449" s="66">
        <v>325</v>
      </c>
      <c r="M3449" s="66">
        <v>325</v>
      </c>
      <c r="N3449" s="66">
        <f>VLOOKUP(A3449,GIS!A:C,3,0)</f>
        <v>325</v>
      </c>
      <c r="O3449" s="66" t="str">
        <f t="shared" si="658"/>
        <v/>
      </c>
      <c r="P3449" s="66" t="str">
        <f t="shared" si="656"/>
        <v/>
      </c>
      <c r="Q3449" s="66">
        <f t="shared" si="659"/>
        <v>325</v>
      </c>
      <c r="R3449" s="66">
        <f t="shared" si="660"/>
        <v>325</v>
      </c>
      <c r="S3449" s="66">
        <f>Q3449-U3449-SUMIFS(条件付き不可!X:X,条件付き不可!E:E,D3449)</f>
        <v>325</v>
      </c>
      <c r="T3449" s="66">
        <f t="shared" si="657"/>
        <v>325</v>
      </c>
      <c r="U3449" s="66">
        <f>IF(COUNTIFS(条件付き不可!$E:$E,$D3449,条件付き不可!$C:$C,条件付き不可!$V$3)&gt;0,Q3449,SUMIFS(条件付き不可!$L:$L,条件付き不可!$E:$E,$D3449,条件付き不可!$C:$C,U$1))</f>
        <v>0</v>
      </c>
      <c r="V3449" s="66">
        <f>IF(COUNTIFS(条件付き不可!$E:$E,$D3449,条件付き不可!$C:$C,条件付き不可!$V$5)&gt;0,Q3449,IFERROR(VLOOKUP(D3449,条件付き不可!E:Y,21,0),0))</f>
        <v>0</v>
      </c>
    </row>
    <row r="3450" spans="1:22">
      <c r="A3450" s="53" t="str">
        <f t="shared" si="661"/>
        <v>200271</v>
      </c>
      <c r="B3450" s="53">
        <v>113</v>
      </c>
      <c r="C3450">
        <v>3449</v>
      </c>
      <c r="D3450">
        <v>200271</v>
      </c>
      <c r="E3450" t="s">
        <v>7971</v>
      </c>
      <c r="F3450" t="s">
        <v>7970</v>
      </c>
      <c r="G3450" t="str">
        <f>VLOOKUP(A3450,GIS!A:B,2,0)</f>
        <v>戸頭A</v>
      </c>
      <c r="H3450" t="s">
        <v>1932</v>
      </c>
      <c r="I3450" t="s">
        <v>2636</v>
      </c>
      <c r="J3450" s="66">
        <v>205</v>
      </c>
      <c r="K3450" s="66">
        <v>205</v>
      </c>
      <c r="L3450" s="66">
        <v>205</v>
      </c>
      <c r="M3450" s="66">
        <v>205</v>
      </c>
      <c r="N3450" s="66">
        <f>VLOOKUP(A3450,GIS!A:C,3,0)</f>
        <v>205</v>
      </c>
      <c r="O3450" s="66" t="str">
        <f t="shared" si="658"/>
        <v/>
      </c>
      <c r="P3450" s="66" t="str">
        <f t="shared" si="656"/>
        <v/>
      </c>
      <c r="Q3450" s="66">
        <f t="shared" si="659"/>
        <v>205</v>
      </c>
      <c r="R3450" s="66">
        <f t="shared" si="660"/>
        <v>205</v>
      </c>
      <c r="S3450" s="66">
        <f>Q3450-U3450-SUMIFS(条件付き不可!X:X,条件付き不可!E:E,D3450)</f>
        <v>205</v>
      </c>
      <c r="T3450" s="66">
        <f t="shared" si="657"/>
        <v>205</v>
      </c>
      <c r="U3450" s="66">
        <f>IF(COUNTIFS(条件付き不可!$E:$E,$D3450,条件付き不可!$C:$C,条件付き不可!$V$3)&gt;0,Q3450,SUMIFS(条件付き不可!$L:$L,条件付き不可!$E:$E,$D3450,条件付き不可!$C:$C,U$1))</f>
        <v>0</v>
      </c>
      <c r="V3450" s="66">
        <f>IF(COUNTIFS(条件付き不可!$E:$E,$D3450,条件付き不可!$C:$C,条件付き不可!$V$5)&gt;0,Q3450,IFERROR(VLOOKUP(D3450,条件付き不可!E:Y,21,0),0))</f>
        <v>0</v>
      </c>
    </row>
    <row r="3451" spans="1:22">
      <c r="A3451" s="53" t="str">
        <f t="shared" ref="A3451:A3468" si="662">TEXT(D3451,"000000")</f>
        <v>036160</v>
      </c>
      <c r="B3451" s="53" t="s">
        <v>3054</v>
      </c>
      <c r="D3451">
        <v>36160</v>
      </c>
      <c r="E3451" t="s">
        <v>3054</v>
      </c>
      <c r="F3451" t="s">
        <v>3054</v>
      </c>
      <c r="G3451" t="str">
        <f>VLOOKUP(A3451,GIS!A:B,2,0)</f>
        <v>高塚新田Ａ</v>
      </c>
      <c r="H3451" t="s">
        <v>3054</v>
      </c>
      <c r="I3451" t="e">
        <v>#N/A</v>
      </c>
      <c r="J3451" s="66">
        <v>0</v>
      </c>
      <c r="K3451" s="66">
        <v>0</v>
      </c>
      <c r="L3451" s="66">
        <v>0</v>
      </c>
      <c r="M3451" s="66">
        <v>0</v>
      </c>
      <c r="N3451" s="66">
        <f>VLOOKUP(A3451,GIS!A:C,3,0)</f>
        <v>0</v>
      </c>
      <c r="O3451" s="66" t="str">
        <f t="shared" ref="O3451:O3460" si="663">IF(J3451=N3451,"","✕")</f>
        <v/>
      </c>
      <c r="P3451" s="66" t="str">
        <f t="shared" ref="P3451:P3504" si="664">IF(J3451=K3451,IF(J3451=L3451,"","✕"),"✕")</f>
        <v/>
      </c>
      <c r="Q3451" s="66">
        <f t="shared" ref="Q3451:Q3460" si="665">N3451</f>
        <v>0</v>
      </c>
      <c r="R3451" s="66">
        <f t="shared" ref="R3451:R3460" si="666">Q3451-U3451</f>
        <v>0</v>
      </c>
      <c r="S3451" s="66">
        <f>Q3451-U3451-SUMIFS(条件付き不可!X:X,条件付き不可!E:E,D3451)</f>
        <v>0</v>
      </c>
      <c r="T3451" s="66">
        <f t="shared" ref="T3451:T3513" si="667">Q3451-V3451</f>
        <v>0</v>
      </c>
      <c r="U3451" s="66">
        <f>IF(COUNTIFS(条件付き不可!$E:$E,$D3451,条件付き不可!$C:$C,条件付き不可!$V$3)&gt;0,Q3451,SUMIFS(条件付き不可!$L:$L,条件付き不可!$E:$E,$D3451,条件付き不可!$C:$C,U$1))</f>
        <v>0</v>
      </c>
      <c r="V3451" s="66">
        <f>IF(COUNTIFS(条件付き不可!$E:$E,$D3451,条件付き不可!$C:$C,条件付き不可!$V$5)&gt;0,Q3451,IFERROR(VLOOKUP(D3451,条件付き不可!E:Y,21,0),0))</f>
        <v>0</v>
      </c>
    </row>
    <row r="3452" spans="1:22">
      <c r="A3452" s="53" t="str">
        <f t="shared" si="662"/>
        <v>036150</v>
      </c>
      <c r="B3452" s="53" t="s">
        <v>3054</v>
      </c>
      <c r="D3452">
        <v>36150</v>
      </c>
      <c r="E3452" t="s">
        <v>3054</v>
      </c>
      <c r="F3452" t="s">
        <v>3054</v>
      </c>
      <c r="G3452" t="str">
        <f>VLOOKUP(A3452,GIS!A:B,2,0)</f>
        <v>高塚新田D</v>
      </c>
      <c r="H3452" t="s">
        <v>3054</v>
      </c>
      <c r="I3452" t="e">
        <v>#N/A</v>
      </c>
      <c r="J3452" s="66">
        <v>0</v>
      </c>
      <c r="K3452" s="66">
        <v>0</v>
      </c>
      <c r="L3452" s="66">
        <v>0</v>
      </c>
      <c r="M3452" s="66">
        <v>0</v>
      </c>
      <c r="N3452" s="66">
        <f>VLOOKUP(A3452,GIS!A:C,3,0)</f>
        <v>0</v>
      </c>
      <c r="O3452" s="66" t="str">
        <f t="shared" si="663"/>
        <v/>
      </c>
      <c r="P3452" s="66" t="str">
        <f t="shared" si="664"/>
        <v/>
      </c>
      <c r="Q3452" s="66">
        <f t="shared" si="665"/>
        <v>0</v>
      </c>
      <c r="R3452" s="66">
        <f t="shared" si="666"/>
        <v>0</v>
      </c>
      <c r="S3452" s="66">
        <f>Q3452-U3452-SUMIFS(条件付き不可!X:X,条件付き不可!E:E,D3452)</f>
        <v>0</v>
      </c>
      <c r="T3452" s="66">
        <f t="shared" si="667"/>
        <v>0</v>
      </c>
      <c r="U3452" s="66">
        <f>IF(COUNTIFS(条件付き不可!$E:$E,$D3452,条件付き不可!$C:$C,条件付き不可!$V$3)&gt;0,Q3452,SUMIFS(条件付き不可!$L:$L,条件付き不可!$E:$E,$D3452,条件付き不可!$C:$C,U$1))</f>
        <v>0</v>
      </c>
      <c r="V3452" s="66">
        <f>IF(COUNTIFS(条件付き不可!$E:$E,$D3452,条件付き不可!$C:$C,条件付き不可!$V$5)&gt;0,Q3452,IFERROR(VLOOKUP(D3452,条件付き不可!E:Y,21,0),0))</f>
        <v>0</v>
      </c>
    </row>
    <row r="3453" spans="1:22">
      <c r="A3453" s="53" t="str">
        <f t="shared" si="662"/>
        <v>037118</v>
      </c>
      <c r="B3453" s="53" t="s">
        <v>3054</v>
      </c>
      <c r="D3453">
        <v>37118</v>
      </c>
      <c r="E3453" t="s">
        <v>3054</v>
      </c>
      <c r="F3453" t="s">
        <v>3054</v>
      </c>
      <c r="G3453" t="str">
        <f>VLOOKUP(A3453,GIS!A:B,2,0)</f>
        <v>国府台３</v>
      </c>
      <c r="H3453" t="s">
        <v>3054</v>
      </c>
      <c r="I3453" t="e">
        <v>#N/A</v>
      </c>
      <c r="J3453" s="66">
        <v>0</v>
      </c>
      <c r="K3453" s="66">
        <v>0</v>
      </c>
      <c r="L3453" s="66">
        <v>0</v>
      </c>
      <c r="M3453" s="66">
        <v>0</v>
      </c>
      <c r="N3453" s="66">
        <f>VLOOKUP(A3453,GIS!A:C,3,0)</f>
        <v>0</v>
      </c>
      <c r="O3453" s="66" t="str">
        <f t="shared" si="663"/>
        <v/>
      </c>
      <c r="P3453" s="66" t="str">
        <f t="shared" si="664"/>
        <v/>
      </c>
      <c r="Q3453" s="66">
        <f t="shared" si="665"/>
        <v>0</v>
      </c>
      <c r="R3453" s="66">
        <f t="shared" si="666"/>
        <v>0</v>
      </c>
      <c r="S3453" s="66">
        <f>Q3453-U3453-SUMIFS(条件付き不可!X:X,条件付き不可!E:E,D3453)</f>
        <v>0</v>
      </c>
      <c r="T3453" s="66">
        <f t="shared" si="667"/>
        <v>0</v>
      </c>
      <c r="U3453" s="66">
        <f>IF(COUNTIFS(条件付き不可!$E:$E,$D3453,条件付き不可!$C:$C,条件付き不可!$V$3)&gt;0,Q3453,SUMIFS(条件付き不可!$L:$L,条件付き不可!$E:$E,$D3453,条件付き不可!$C:$C,U$1))</f>
        <v>0</v>
      </c>
      <c r="V3453" s="66">
        <f>IF(COUNTIFS(条件付き不可!$E:$E,$D3453,条件付き不可!$C:$C,条件付き不可!$V$5)&gt;0,Q3453,IFERROR(VLOOKUP(D3453,条件付き不可!E:Y,21,0),0))</f>
        <v>0</v>
      </c>
    </row>
    <row r="3454" spans="1:22">
      <c r="A3454" s="53" t="str">
        <f t="shared" si="662"/>
        <v>046054</v>
      </c>
      <c r="B3454" s="53" t="s">
        <v>3054</v>
      </c>
      <c r="D3454">
        <v>46054</v>
      </c>
      <c r="E3454" t="s">
        <v>3054</v>
      </c>
      <c r="F3454" t="s">
        <v>3054</v>
      </c>
      <c r="G3454" t="str">
        <f>VLOOKUP(A3454,GIS!A:B,2,0)</f>
        <v>星久喜町　Ｄ　（星久喜中学校）</v>
      </c>
      <c r="H3454" t="s">
        <v>3054</v>
      </c>
      <c r="I3454" t="e">
        <v>#N/A</v>
      </c>
      <c r="J3454" s="66">
        <v>0</v>
      </c>
      <c r="K3454" s="66">
        <v>0</v>
      </c>
      <c r="L3454" s="66">
        <v>0</v>
      </c>
      <c r="M3454" s="66">
        <v>0</v>
      </c>
      <c r="N3454" s="66">
        <f>VLOOKUP(A3454,GIS!A:C,3,0)</f>
        <v>0</v>
      </c>
      <c r="O3454" s="66" t="str">
        <f t="shared" si="663"/>
        <v/>
      </c>
      <c r="P3454" s="66" t="str">
        <f t="shared" si="664"/>
        <v/>
      </c>
      <c r="Q3454" s="66">
        <f t="shared" si="665"/>
        <v>0</v>
      </c>
      <c r="R3454" s="66">
        <f t="shared" si="666"/>
        <v>0</v>
      </c>
      <c r="S3454" s="66">
        <f>Q3454-U3454-SUMIFS(条件付き不可!X:X,条件付き不可!E:E,D3454)</f>
        <v>0</v>
      </c>
      <c r="T3454" s="66">
        <f t="shared" si="667"/>
        <v>0</v>
      </c>
      <c r="U3454" s="66">
        <f>IF(COUNTIFS(条件付き不可!$E:$E,$D3454,条件付き不可!$C:$C,条件付き不可!$V$3)&gt;0,Q3454,SUMIFS(条件付き不可!$L:$L,条件付き不可!$E:$E,$D3454,条件付き不可!$C:$C,U$1))</f>
        <v>0</v>
      </c>
      <c r="V3454" s="66">
        <f>IF(COUNTIFS(条件付き不可!$E:$E,$D3454,条件付き不可!$C:$C,条件付き不可!$V$5)&gt;0,Q3454,IFERROR(VLOOKUP(D3454,条件付き不可!E:Y,21,0),0))</f>
        <v>0</v>
      </c>
    </row>
    <row r="3455" spans="1:22">
      <c r="A3455" s="53" t="str">
        <f t="shared" si="662"/>
        <v>046055</v>
      </c>
      <c r="B3455" s="53" t="s">
        <v>3054</v>
      </c>
      <c r="D3455">
        <v>46055</v>
      </c>
      <c r="E3455" t="s">
        <v>3054</v>
      </c>
      <c r="F3455" t="s">
        <v>3054</v>
      </c>
      <c r="G3455" t="str">
        <f>VLOOKUP(A3455,GIS!A:B,2,0)</f>
        <v>星久喜町　Ｅ　（自治会所）</v>
      </c>
      <c r="H3455" t="s">
        <v>3054</v>
      </c>
      <c r="I3455" t="e">
        <v>#N/A</v>
      </c>
      <c r="J3455" s="66">
        <v>0</v>
      </c>
      <c r="K3455" s="66">
        <v>0</v>
      </c>
      <c r="L3455" s="66">
        <v>0</v>
      </c>
      <c r="M3455" s="66">
        <v>0</v>
      </c>
      <c r="N3455" s="66">
        <f>VLOOKUP(A3455,GIS!A:C,3,0)</f>
        <v>0</v>
      </c>
      <c r="O3455" s="66" t="str">
        <f t="shared" si="663"/>
        <v/>
      </c>
      <c r="P3455" s="66" t="str">
        <f t="shared" si="664"/>
        <v/>
      </c>
      <c r="Q3455" s="66">
        <f t="shared" si="665"/>
        <v>0</v>
      </c>
      <c r="R3455" s="66">
        <f t="shared" si="666"/>
        <v>0</v>
      </c>
      <c r="S3455" s="66">
        <f>Q3455-U3455-SUMIFS(条件付き不可!X:X,条件付き不可!E:E,D3455)</f>
        <v>0</v>
      </c>
      <c r="T3455" s="66">
        <f t="shared" si="667"/>
        <v>0</v>
      </c>
      <c r="U3455" s="66">
        <f>IF(COUNTIFS(条件付き不可!$E:$E,$D3455,条件付き不可!$C:$C,条件付き不可!$V$3)&gt;0,Q3455,SUMIFS(条件付き不可!$L:$L,条件付き不可!$E:$E,$D3455,条件付き不可!$C:$C,U$1))</f>
        <v>0</v>
      </c>
      <c r="V3455" s="66">
        <f>IF(COUNTIFS(条件付き不可!$E:$E,$D3455,条件付き不可!$C:$C,条件付き不可!$V$5)&gt;0,Q3455,IFERROR(VLOOKUP(D3455,条件付き不可!E:Y,21,0),0))</f>
        <v>0</v>
      </c>
    </row>
    <row r="3456" spans="1:22">
      <c r="A3456" s="53" t="str">
        <f t="shared" si="662"/>
        <v>046062</v>
      </c>
      <c r="B3456" s="53" t="s">
        <v>3054</v>
      </c>
      <c r="D3456">
        <v>46062</v>
      </c>
      <c r="E3456" t="s">
        <v>3054</v>
      </c>
      <c r="F3456" t="s">
        <v>3054</v>
      </c>
      <c r="G3456" t="str">
        <f>VLOOKUP(A3456,GIS!A:B,2,0)</f>
        <v>仁戸名町　Ｆ　（社会保険病院）</v>
      </c>
      <c r="H3456" t="s">
        <v>3054</v>
      </c>
      <c r="I3456" t="e">
        <v>#N/A</v>
      </c>
      <c r="J3456" s="66">
        <v>0</v>
      </c>
      <c r="K3456" s="66">
        <v>0</v>
      </c>
      <c r="L3456" s="66">
        <v>0</v>
      </c>
      <c r="M3456" s="66">
        <v>0</v>
      </c>
      <c r="N3456" s="66">
        <f>VLOOKUP(A3456,GIS!A:C,3,0)</f>
        <v>0</v>
      </c>
      <c r="O3456" s="66" t="str">
        <f t="shared" si="663"/>
        <v/>
      </c>
      <c r="P3456" s="66" t="str">
        <f t="shared" si="664"/>
        <v/>
      </c>
      <c r="Q3456" s="66">
        <f t="shared" si="665"/>
        <v>0</v>
      </c>
      <c r="R3456" s="66">
        <f t="shared" si="666"/>
        <v>0</v>
      </c>
      <c r="S3456" s="66">
        <f>Q3456-U3456-SUMIFS(条件付き不可!X:X,条件付き不可!E:E,D3456)</f>
        <v>0</v>
      </c>
      <c r="T3456" s="66">
        <f t="shared" si="667"/>
        <v>0</v>
      </c>
      <c r="U3456" s="66">
        <f>IF(COUNTIFS(条件付き不可!$E:$E,$D3456,条件付き不可!$C:$C,条件付き不可!$V$3)&gt;0,Q3456,SUMIFS(条件付き不可!$L:$L,条件付き不可!$E:$E,$D3456,条件付き不可!$C:$C,U$1))</f>
        <v>0</v>
      </c>
      <c r="V3456" s="66">
        <f>IF(COUNTIFS(条件付き不可!$E:$E,$D3456,条件付き不可!$C:$C,条件付き不可!$V$5)&gt;0,Q3456,IFERROR(VLOOKUP(D3456,条件付き不可!E:Y,21,0),0))</f>
        <v>0</v>
      </c>
    </row>
    <row r="3457" spans="1:22">
      <c r="A3457" s="53" t="str">
        <f t="shared" si="662"/>
        <v>052067</v>
      </c>
      <c r="B3457" s="53" t="s">
        <v>3054</v>
      </c>
      <c r="D3457">
        <v>52067</v>
      </c>
      <c r="E3457" t="s">
        <v>3054</v>
      </c>
      <c r="F3457" t="s">
        <v>3054</v>
      </c>
      <c r="G3457" t="str">
        <f>VLOOKUP(A3457,GIS!A:B,2,0)</f>
        <v>市原・門前 １</v>
      </c>
      <c r="H3457" t="s">
        <v>3054</v>
      </c>
      <c r="I3457" t="e">
        <v>#N/A</v>
      </c>
      <c r="J3457" s="66">
        <v>0</v>
      </c>
      <c r="K3457" s="66">
        <v>0</v>
      </c>
      <c r="L3457" s="66">
        <v>0</v>
      </c>
      <c r="M3457" s="66">
        <v>0</v>
      </c>
      <c r="N3457" s="66">
        <f>VLOOKUP(A3457,GIS!A:C,3,0)</f>
        <v>0</v>
      </c>
      <c r="O3457" s="66" t="str">
        <f t="shared" si="663"/>
        <v/>
      </c>
      <c r="P3457" s="66" t="str">
        <f t="shared" si="664"/>
        <v/>
      </c>
      <c r="Q3457" s="66">
        <f t="shared" si="665"/>
        <v>0</v>
      </c>
      <c r="R3457" s="66">
        <f t="shared" si="666"/>
        <v>0</v>
      </c>
      <c r="S3457" s="66">
        <f>Q3457-U3457-SUMIFS(条件付き不可!X:X,条件付き不可!E:E,D3457)</f>
        <v>0</v>
      </c>
      <c r="T3457" s="66">
        <f t="shared" si="667"/>
        <v>0</v>
      </c>
      <c r="U3457" s="66">
        <f>IF(COUNTIFS(条件付き不可!$E:$E,$D3457,条件付き不可!$C:$C,条件付き不可!$V$3)&gt;0,Q3457,SUMIFS(条件付き不可!$L:$L,条件付き不可!$E:$E,$D3457,条件付き不可!$C:$C,U$1))</f>
        <v>0</v>
      </c>
      <c r="V3457" s="66">
        <f>IF(COUNTIFS(条件付き不可!$E:$E,$D3457,条件付き不可!$C:$C,条件付き不可!$V$5)&gt;0,Q3457,IFERROR(VLOOKUP(D3457,条件付き不可!E:Y,21,0),0))</f>
        <v>0</v>
      </c>
    </row>
    <row r="3458" spans="1:22">
      <c r="A3458" s="53" t="str">
        <f t="shared" si="662"/>
        <v>052141</v>
      </c>
      <c r="B3458" s="53" t="s">
        <v>3054</v>
      </c>
      <c r="D3458">
        <v>52141</v>
      </c>
      <c r="E3458" t="s">
        <v>3054</v>
      </c>
      <c r="F3458" t="s">
        <v>3054</v>
      </c>
      <c r="G3458" t="str">
        <f>VLOOKUP(A3458,GIS!A:B,2,0)</f>
        <v>青葉台 ６ ・ ７ ・ 姉崎</v>
      </c>
      <c r="H3458" t="s">
        <v>3054</v>
      </c>
      <c r="I3458" t="e">
        <v>#N/A</v>
      </c>
      <c r="J3458" s="66">
        <v>0</v>
      </c>
      <c r="K3458" s="66">
        <v>0</v>
      </c>
      <c r="L3458" s="66">
        <v>0</v>
      </c>
      <c r="M3458" s="66">
        <v>0</v>
      </c>
      <c r="N3458" s="66">
        <f>VLOOKUP(A3458,GIS!A:C,3,0)</f>
        <v>0</v>
      </c>
      <c r="O3458" s="66" t="str">
        <f t="shared" si="663"/>
        <v/>
      </c>
      <c r="P3458" s="66" t="str">
        <f t="shared" si="664"/>
        <v/>
      </c>
      <c r="Q3458" s="66">
        <f t="shared" si="665"/>
        <v>0</v>
      </c>
      <c r="R3458" s="66">
        <f t="shared" si="666"/>
        <v>0</v>
      </c>
      <c r="S3458" s="66">
        <f>Q3458-U3458-SUMIFS(条件付き不可!X:X,条件付き不可!E:E,D3458)</f>
        <v>0</v>
      </c>
      <c r="T3458" s="66">
        <f t="shared" si="667"/>
        <v>0</v>
      </c>
      <c r="U3458" s="66">
        <f>IF(COUNTIFS(条件付き不可!$E:$E,$D3458,条件付き不可!$C:$C,条件付き不可!$V$3)&gt;0,Q3458,SUMIFS(条件付き不可!$L:$L,条件付き不可!$E:$E,$D3458,条件付き不可!$C:$C,U$1))</f>
        <v>0</v>
      </c>
      <c r="V3458" s="66">
        <f>IF(COUNTIFS(条件付き不可!$E:$E,$D3458,条件付き不可!$C:$C,条件付き不可!$V$5)&gt;0,Q3458,IFERROR(VLOOKUP(D3458,条件付き不可!E:Y,21,0),0))</f>
        <v>0</v>
      </c>
    </row>
    <row r="3459" spans="1:22">
      <c r="A3459" s="53" t="str">
        <f t="shared" si="662"/>
        <v>061181</v>
      </c>
      <c r="B3459" s="53" t="s">
        <v>3054</v>
      </c>
      <c r="D3459">
        <v>61181</v>
      </c>
      <c r="E3459" t="s">
        <v>3054</v>
      </c>
      <c r="F3459" t="s">
        <v>3054</v>
      </c>
      <c r="G3459" t="str">
        <f>VLOOKUP(A3459,GIS!A:B,2,0)</f>
        <v>河原塚　グレース・レジデンス</v>
      </c>
      <c r="H3459" t="s">
        <v>3054</v>
      </c>
      <c r="I3459" t="e">
        <v>#N/A</v>
      </c>
      <c r="J3459" s="66">
        <v>0</v>
      </c>
      <c r="K3459" s="66">
        <v>0</v>
      </c>
      <c r="L3459" s="66">
        <v>0</v>
      </c>
      <c r="M3459" s="66">
        <v>0</v>
      </c>
      <c r="N3459" s="66">
        <f>VLOOKUP(A3459,GIS!A:C,3,0)</f>
        <v>0</v>
      </c>
      <c r="O3459" s="66" t="str">
        <f t="shared" si="663"/>
        <v/>
      </c>
      <c r="P3459" s="66" t="str">
        <f t="shared" si="664"/>
        <v/>
      </c>
      <c r="Q3459" s="66">
        <f t="shared" si="665"/>
        <v>0</v>
      </c>
      <c r="R3459" s="66">
        <f t="shared" si="666"/>
        <v>0</v>
      </c>
      <c r="S3459" s="66">
        <f>Q3459-U3459-SUMIFS(条件付き不可!X:X,条件付き不可!E:E,D3459)</f>
        <v>0</v>
      </c>
      <c r="T3459" s="66">
        <f t="shared" si="667"/>
        <v>0</v>
      </c>
      <c r="U3459" s="66">
        <f>IF(COUNTIFS(条件付き不可!$E:$E,$D3459,条件付き不可!$C:$C,条件付き不可!$V$3)&gt;0,Q3459,SUMIFS(条件付き不可!$L:$L,条件付き不可!$E:$E,$D3459,条件付き不可!$C:$C,U$1))</f>
        <v>0</v>
      </c>
      <c r="V3459" s="66">
        <f>IF(COUNTIFS(条件付き不可!$E:$E,$D3459,条件付き不可!$C:$C,条件付き不可!$V$5)&gt;0,Q3459,IFERROR(VLOOKUP(D3459,条件付き不可!E:Y,21,0),0))</f>
        <v>0</v>
      </c>
    </row>
    <row r="3460" spans="1:22">
      <c r="A3460" s="53" t="str">
        <f t="shared" si="662"/>
        <v>061179</v>
      </c>
      <c r="B3460" s="53" t="s">
        <v>3054</v>
      </c>
      <c r="D3460">
        <v>61179</v>
      </c>
      <c r="E3460" t="s">
        <v>3054</v>
      </c>
      <c r="F3460" t="s">
        <v>3054</v>
      </c>
      <c r="G3460" t="str">
        <f>VLOOKUP(A3460,GIS!A:B,2,0)</f>
        <v>稔台G</v>
      </c>
      <c r="H3460" t="s">
        <v>3054</v>
      </c>
      <c r="I3460" t="e">
        <v>#N/A</v>
      </c>
      <c r="J3460" s="66">
        <v>0</v>
      </c>
      <c r="K3460" s="66">
        <v>0</v>
      </c>
      <c r="L3460" s="66">
        <v>0</v>
      </c>
      <c r="M3460" s="66">
        <v>0</v>
      </c>
      <c r="N3460" s="66">
        <f>VLOOKUP(A3460,GIS!A:C,3,0)</f>
        <v>0</v>
      </c>
      <c r="O3460" s="66" t="str">
        <f t="shared" si="663"/>
        <v/>
      </c>
      <c r="P3460" s="66" t="str">
        <f t="shared" si="664"/>
        <v/>
      </c>
      <c r="Q3460" s="66">
        <f t="shared" si="665"/>
        <v>0</v>
      </c>
      <c r="R3460" s="66">
        <f t="shared" si="666"/>
        <v>0</v>
      </c>
      <c r="S3460" s="66">
        <f>Q3460-U3460-SUMIFS(条件付き不可!X:X,条件付き不可!E:E,D3460)</f>
        <v>0</v>
      </c>
      <c r="T3460" s="66">
        <f t="shared" si="667"/>
        <v>0</v>
      </c>
      <c r="U3460" s="66">
        <f>IF(COUNTIFS(条件付き不可!$E:$E,$D3460,条件付き不可!$C:$C,条件付き不可!$V$3)&gt;0,Q3460,SUMIFS(条件付き不可!$L:$L,条件付き不可!$E:$E,$D3460,条件付き不可!$C:$C,U$1))</f>
        <v>0</v>
      </c>
      <c r="V3460" s="66">
        <f>IF(COUNTIFS(条件付き不可!$E:$E,$D3460,条件付き不可!$C:$C,条件付き不可!$V$5)&gt;0,Q3460,IFERROR(VLOOKUP(D3460,条件付き不可!E:Y,21,0),0))</f>
        <v>0</v>
      </c>
    </row>
    <row r="3461" spans="1:22">
      <c r="A3461" s="53" t="str">
        <f t="shared" si="662"/>
        <v>064052</v>
      </c>
      <c r="B3461" s="53" t="s">
        <v>3054</v>
      </c>
      <c r="D3461">
        <v>64052</v>
      </c>
      <c r="E3461" t="s">
        <v>3054</v>
      </c>
      <c r="F3461" t="s">
        <v>3054</v>
      </c>
      <c r="G3461" t="str">
        <f>VLOOKUP(A3461,GIS!A:B,2,0)</f>
        <v>西馬橋2Ａ</v>
      </c>
      <c r="H3461" t="s">
        <v>3054</v>
      </c>
      <c r="I3461" t="e">
        <v>#N/A</v>
      </c>
      <c r="J3461" s="66">
        <v>0</v>
      </c>
      <c r="K3461" s="66">
        <v>0</v>
      </c>
      <c r="L3461" s="66">
        <v>0</v>
      </c>
      <c r="M3461" s="66">
        <v>0</v>
      </c>
      <c r="N3461" s="66">
        <f>VLOOKUP(A3461,GIS!A:C,3,0)</f>
        <v>0</v>
      </c>
      <c r="O3461" s="66" t="str">
        <f t="shared" ref="O3461:O3524" si="668">IF(J3461=N3461,"","✕")</f>
        <v/>
      </c>
      <c r="P3461" s="66" t="str">
        <f t="shared" si="664"/>
        <v/>
      </c>
      <c r="Q3461" s="66">
        <f t="shared" ref="Q3461:Q3524" si="669">N3461</f>
        <v>0</v>
      </c>
      <c r="R3461" s="66">
        <f t="shared" ref="R3461:R3524" si="670">Q3461-U3461</f>
        <v>0</v>
      </c>
      <c r="S3461" s="66">
        <f>Q3461-U3461-SUMIFS(条件付き不可!X:X,条件付き不可!E:E,D3461)</f>
        <v>0</v>
      </c>
      <c r="T3461" s="66">
        <f t="shared" si="667"/>
        <v>0</v>
      </c>
      <c r="U3461" s="66">
        <f>IF(COUNTIFS(条件付き不可!$E:$E,$D3461,条件付き不可!$C:$C,条件付き不可!$V$3)&gt;0,Q3461,SUMIFS(条件付き不可!$L:$L,条件付き不可!$E:$E,$D3461,条件付き不可!$C:$C,U$1))</f>
        <v>0</v>
      </c>
      <c r="V3461" s="66">
        <f>IF(COUNTIFS(条件付き不可!$E:$E,$D3461,条件付き不可!$C:$C,条件付き不可!$V$5)&gt;0,Q3461,IFERROR(VLOOKUP(D3461,条件付き不可!E:Y,21,0),0))</f>
        <v>0</v>
      </c>
    </row>
    <row r="3462" spans="1:22">
      <c r="A3462" s="53" t="str">
        <f t="shared" si="662"/>
        <v>064153</v>
      </c>
      <c r="B3462" s="53" t="s">
        <v>3054</v>
      </c>
      <c r="D3462">
        <v>64153</v>
      </c>
      <c r="E3462" t="s">
        <v>3054</v>
      </c>
      <c r="F3462" t="s">
        <v>3054</v>
      </c>
      <c r="G3462" t="str">
        <f>VLOOKUP(A3462,GIS!A:B,2,0)</f>
        <v>馬橋弁天　東条</v>
      </c>
      <c r="H3462" t="s">
        <v>3054</v>
      </c>
      <c r="I3462" t="e">
        <v>#N/A</v>
      </c>
      <c r="J3462" s="66">
        <v>0</v>
      </c>
      <c r="K3462" s="66">
        <v>-142</v>
      </c>
      <c r="L3462" s="66">
        <v>-142</v>
      </c>
      <c r="M3462" s="66">
        <v>0</v>
      </c>
      <c r="N3462" s="66">
        <f>VLOOKUP(A3462,GIS!A:C,3,0)</f>
        <v>0</v>
      </c>
      <c r="O3462" s="66" t="str">
        <f t="shared" si="668"/>
        <v/>
      </c>
      <c r="P3462" s="66" t="str">
        <f t="shared" si="664"/>
        <v>✕</v>
      </c>
      <c r="Q3462" s="66">
        <f t="shared" si="669"/>
        <v>0</v>
      </c>
      <c r="R3462" s="66">
        <f t="shared" si="670"/>
        <v>-142</v>
      </c>
      <c r="S3462" s="66">
        <f>Q3462-U3462-SUMIFS(条件付き不可!X:X,条件付き不可!E:E,D3462)</f>
        <v>-142</v>
      </c>
      <c r="T3462" s="66">
        <f t="shared" si="667"/>
        <v>0</v>
      </c>
      <c r="U3462" s="66">
        <f>IF(COUNTIFS(条件付き不可!$E:$E,$D3462,条件付き不可!$C:$C,条件付き不可!$V$3)&gt;0,Q3462,SUMIFS(条件付き不可!$L:$L,条件付き不可!$E:$E,$D3462,条件付き不可!$C:$C,U$1))</f>
        <v>142</v>
      </c>
      <c r="V3462" s="66">
        <f>IF(COUNTIFS(条件付き不可!$E:$E,$D3462,条件付き不可!$C:$C,条件付き不可!$V$5)&gt;0,Q3462,IFERROR(VLOOKUP(D3462,条件付き不可!E:Y,21,0),0))</f>
        <v>0</v>
      </c>
    </row>
    <row r="3463" spans="1:22">
      <c r="A3463" s="53" t="str">
        <f t="shared" si="662"/>
        <v>065235</v>
      </c>
      <c r="B3463" s="53" t="s">
        <v>3054</v>
      </c>
      <c r="D3463">
        <v>65235</v>
      </c>
      <c r="E3463" t="s">
        <v>3054</v>
      </c>
      <c r="F3463" t="s">
        <v>3054</v>
      </c>
      <c r="G3463" t="str">
        <f>VLOOKUP(A3463,GIS!A:B,2,0)</f>
        <v>下矢切Ａ</v>
      </c>
      <c r="H3463" t="s">
        <v>3054</v>
      </c>
      <c r="I3463" t="e">
        <v>#N/A</v>
      </c>
      <c r="J3463" s="66">
        <v>0</v>
      </c>
      <c r="K3463" s="66">
        <v>0</v>
      </c>
      <c r="L3463" s="66">
        <v>0</v>
      </c>
      <c r="M3463" s="66">
        <v>0</v>
      </c>
      <c r="N3463" s="66">
        <f>VLOOKUP(A3463,GIS!A:C,3,0)</f>
        <v>0</v>
      </c>
      <c r="O3463" s="66" t="str">
        <f t="shared" si="668"/>
        <v/>
      </c>
      <c r="P3463" s="66" t="str">
        <f t="shared" si="664"/>
        <v/>
      </c>
      <c r="Q3463" s="66">
        <f t="shared" si="669"/>
        <v>0</v>
      </c>
      <c r="R3463" s="66">
        <f t="shared" si="670"/>
        <v>0</v>
      </c>
      <c r="S3463" s="66">
        <f>Q3463-U3463-SUMIFS(条件付き不可!X:X,条件付き不可!E:E,D3463)</f>
        <v>0</v>
      </c>
      <c r="T3463" s="66">
        <f t="shared" si="667"/>
        <v>0</v>
      </c>
      <c r="U3463" s="66">
        <f>IF(COUNTIFS(条件付き不可!$E:$E,$D3463,条件付き不可!$C:$C,条件付き不可!$V$3)&gt;0,Q3463,SUMIFS(条件付き不可!$L:$L,条件付き不可!$E:$E,$D3463,条件付き不可!$C:$C,U$1))</f>
        <v>0</v>
      </c>
      <c r="V3463" s="66">
        <f>IF(COUNTIFS(条件付き不可!$E:$E,$D3463,条件付き不可!$C:$C,条件付き不可!$V$5)&gt;0,Q3463,IFERROR(VLOOKUP(D3463,条件付き不可!E:Y,21,0),0))</f>
        <v>0</v>
      </c>
    </row>
    <row r="3464" spans="1:22">
      <c r="A3464" s="53" t="str">
        <f t="shared" si="662"/>
        <v>065237</v>
      </c>
      <c r="B3464" s="53" t="s">
        <v>3054</v>
      </c>
      <c r="D3464">
        <v>65237</v>
      </c>
      <c r="E3464" t="s">
        <v>3054</v>
      </c>
      <c r="F3464" t="s">
        <v>3054</v>
      </c>
      <c r="G3464" t="str">
        <f>VLOOKUP(A3464,GIS!A:B,2,0)</f>
        <v>下矢切Ｃ</v>
      </c>
      <c r="H3464" t="s">
        <v>3054</v>
      </c>
      <c r="I3464" t="e">
        <v>#N/A</v>
      </c>
      <c r="J3464" s="66">
        <v>0</v>
      </c>
      <c r="K3464" s="66">
        <v>0</v>
      </c>
      <c r="L3464" s="66">
        <v>0</v>
      </c>
      <c r="M3464" s="66">
        <v>0</v>
      </c>
      <c r="N3464" s="66">
        <f>VLOOKUP(A3464,GIS!A:C,3,0)</f>
        <v>0</v>
      </c>
      <c r="O3464" s="66" t="str">
        <f t="shared" si="668"/>
        <v/>
      </c>
      <c r="P3464" s="66" t="str">
        <f t="shared" si="664"/>
        <v/>
      </c>
      <c r="Q3464" s="66">
        <f t="shared" si="669"/>
        <v>0</v>
      </c>
      <c r="R3464" s="66">
        <f t="shared" si="670"/>
        <v>0</v>
      </c>
      <c r="S3464" s="66">
        <f>Q3464-U3464-SUMIFS(条件付き不可!X:X,条件付き不可!E:E,D3464)</f>
        <v>0</v>
      </c>
      <c r="T3464" s="66">
        <f t="shared" si="667"/>
        <v>0</v>
      </c>
      <c r="U3464" s="66">
        <f>IF(COUNTIFS(条件付き不可!$E:$E,$D3464,条件付き不可!$C:$C,条件付き不可!$V$3)&gt;0,Q3464,SUMIFS(条件付き不可!$L:$L,条件付き不可!$E:$E,$D3464,条件付き不可!$C:$C,U$1))</f>
        <v>0</v>
      </c>
      <c r="V3464" s="66">
        <f>IF(COUNTIFS(条件付き不可!$E:$E,$D3464,条件付き不可!$C:$C,条件付き不可!$V$5)&gt;0,Q3464,IFERROR(VLOOKUP(D3464,条件付き不可!E:Y,21,0),0))</f>
        <v>0</v>
      </c>
    </row>
    <row r="3465" spans="1:22">
      <c r="A3465" s="53" t="str">
        <f t="shared" si="662"/>
        <v>065238</v>
      </c>
      <c r="B3465" s="53" t="s">
        <v>3054</v>
      </c>
      <c r="D3465">
        <v>65238</v>
      </c>
      <c r="E3465" t="s">
        <v>3054</v>
      </c>
      <c r="F3465" t="s">
        <v>3054</v>
      </c>
      <c r="G3465" t="str">
        <f>VLOOKUP(A3465,GIS!A:B,2,0)</f>
        <v>栗山Ａ</v>
      </c>
      <c r="H3465" t="s">
        <v>3054</v>
      </c>
      <c r="I3465" t="e">
        <v>#N/A</v>
      </c>
      <c r="J3465" s="66">
        <v>0</v>
      </c>
      <c r="K3465" s="66">
        <v>0</v>
      </c>
      <c r="L3465" s="66">
        <v>0</v>
      </c>
      <c r="M3465" s="66">
        <v>0</v>
      </c>
      <c r="N3465" s="66">
        <f>VLOOKUP(A3465,GIS!A:C,3,0)</f>
        <v>0</v>
      </c>
      <c r="O3465" s="66" t="str">
        <f t="shared" si="668"/>
        <v/>
      </c>
      <c r="P3465" s="66" t="str">
        <f t="shared" si="664"/>
        <v/>
      </c>
      <c r="Q3465" s="66">
        <f t="shared" si="669"/>
        <v>0</v>
      </c>
      <c r="R3465" s="66">
        <f t="shared" si="670"/>
        <v>0</v>
      </c>
      <c r="S3465" s="66">
        <f>Q3465-U3465-SUMIFS(条件付き不可!X:X,条件付き不可!E:E,D3465)</f>
        <v>0</v>
      </c>
      <c r="T3465" s="66">
        <f t="shared" si="667"/>
        <v>0</v>
      </c>
      <c r="U3465" s="66">
        <f>IF(COUNTIFS(条件付き不可!$E:$E,$D3465,条件付き不可!$C:$C,条件付き不可!$V$3)&gt;0,Q3465,SUMIFS(条件付き不可!$L:$L,条件付き不可!$E:$E,$D3465,条件付き不可!$C:$C,U$1))</f>
        <v>0</v>
      </c>
      <c r="V3465" s="66">
        <f>IF(COUNTIFS(条件付き不可!$E:$E,$D3465,条件付き不可!$C:$C,条件付き不可!$V$5)&gt;0,Q3465,IFERROR(VLOOKUP(D3465,条件付き不可!E:Y,21,0),0))</f>
        <v>0</v>
      </c>
    </row>
    <row r="3466" spans="1:22">
      <c r="A3466" s="53" t="str">
        <f t="shared" si="662"/>
        <v>065239</v>
      </c>
      <c r="B3466" s="53" t="s">
        <v>3054</v>
      </c>
      <c r="D3466">
        <v>65239</v>
      </c>
      <c r="E3466" t="s">
        <v>3054</v>
      </c>
      <c r="F3466" t="s">
        <v>3054</v>
      </c>
      <c r="G3466" t="str">
        <f>VLOOKUP(A3466,GIS!A:B,2,0)</f>
        <v>栗山Ｂ</v>
      </c>
      <c r="H3466" t="s">
        <v>3054</v>
      </c>
      <c r="I3466" t="e">
        <v>#N/A</v>
      </c>
      <c r="J3466" s="66">
        <v>0</v>
      </c>
      <c r="K3466" s="66">
        <v>0</v>
      </c>
      <c r="L3466" s="66">
        <v>0</v>
      </c>
      <c r="M3466" s="66">
        <v>0</v>
      </c>
      <c r="N3466" s="66">
        <f>VLOOKUP(A3466,GIS!A:C,3,0)</f>
        <v>0</v>
      </c>
      <c r="O3466" s="66" t="str">
        <f t="shared" si="668"/>
        <v/>
      </c>
      <c r="P3466" s="66" t="str">
        <f t="shared" si="664"/>
        <v/>
      </c>
      <c r="Q3466" s="66">
        <f t="shared" si="669"/>
        <v>0</v>
      </c>
      <c r="R3466" s="66">
        <f t="shared" si="670"/>
        <v>0</v>
      </c>
      <c r="S3466" s="66">
        <f>Q3466-U3466-SUMIFS(条件付き不可!X:X,条件付き不可!E:E,D3466)</f>
        <v>0</v>
      </c>
      <c r="T3466" s="66">
        <f t="shared" si="667"/>
        <v>0</v>
      </c>
      <c r="U3466" s="66">
        <f>IF(COUNTIFS(条件付き不可!$E:$E,$D3466,条件付き不可!$C:$C,条件付き不可!$V$3)&gt;0,Q3466,SUMIFS(条件付き不可!$L:$L,条件付き不可!$E:$E,$D3466,条件付き不可!$C:$C,U$1))</f>
        <v>0</v>
      </c>
      <c r="V3466" s="66">
        <f>IF(COUNTIFS(条件付き不可!$E:$E,$D3466,条件付き不可!$C:$C,条件付き不可!$V$5)&gt;0,Q3466,IFERROR(VLOOKUP(D3466,条件付き不可!E:Y,21,0),0))</f>
        <v>0</v>
      </c>
    </row>
    <row r="3467" spans="1:22">
      <c r="A3467" s="53" t="str">
        <f t="shared" si="662"/>
        <v>066106</v>
      </c>
      <c r="B3467" s="53" t="s">
        <v>3054</v>
      </c>
      <c r="D3467">
        <v>66106</v>
      </c>
      <c r="E3467" t="s">
        <v>3054</v>
      </c>
      <c r="F3467" t="s">
        <v>3054</v>
      </c>
      <c r="G3467" t="str">
        <f>VLOOKUP(A3467,GIS!A:B,2,0)</f>
        <v>運河駅東</v>
      </c>
      <c r="H3467" t="s">
        <v>3054</v>
      </c>
      <c r="I3467" t="e">
        <v>#N/A</v>
      </c>
      <c r="J3467" s="66">
        <v>0</v>
      </c>
      <c r="K3467" s="66">
        <v>0</v>
      </c>
      <c r="L3467" s="66">
        <v>0</v>
      </c>
      <c r="M3467" s="66">
        <v>0</v>
      </c>
      <c r="N3467" s="66">
        <f>VLOOKUP(A3467,GIS!A:C,3,0)</f>
        <v>0</v>
      </c>
      <c r="O3467" s="66" t="str">
        <f t="shared" si="668"/>
        <v/>
      </c>
      <c r="P3467" s="66" t="str">
        <f t="shared" si="664"/>
        <v/>
      </c>
      <c r="Q3467" s="66">
        <f t="shared" si="669"/>
        <v>0</v>
      </c>
      <c r="R3467" s="66">
        <f t="shared" si="670"/>
        <v>0</v>
      </c>
      <c r="S3467" s="66">
        <f>Q3467-U3467-SUMIFS(条件付き不可!X:X,条件付き不可!E:E,D3467)</f>
        <v>0</v>
      </c>
      <c r="T3467" s="66">
        <f t="shared" si="667"/>
        <v>0</v>
      </c>
      <c r="U3467" s="66">
        <f>IF(COUNTIFS(条件付き不可!$E:$E,$D3467,条件付き不可!$C:$C,条件付き不可!$V$3)&gt;0,Q3467,SUMIFS(条件付き不可!$L:$L,条件付き不可!$E:$E,$D3467,条件付き不可!$C:$C,U$1))</f>
        <v>0</v>
      </c>
      <c r="V3467" s="66">
        <f>IF(COUNTIFS(条件付き不可!$E:$E,$D3467,条件付き不可!$C:$C,条件付き不可!$V$5)&gt;0,Q3467,IFERROR(VLOOKUP(D3467,条件付き不可!E:Y,21,0),0))</f>
        <v>0</v>
      </c>
    </row>
    <row r="3468" spans="1:22">
      <c r="A3468" s="53" t="str">
        <f t="shared" si="662"/>
        <v>066107</v>
      </c>
      <c r="B3468" s="53" t="s">
        <v>3054</v>
      </c>
      <c r="D3468">
        <v>66107</v>
      </c>
      <c r="E3468" t="s">
        <v>3054</v>
      </c>
      <c r="F3468" t="s">
        <v>3054</v>
      </c>
      <c r="G3468" t="str">
        <f>VLOOKUP(A3468,GIS!A:B,2,0)</f>
        <v>やよい団地</v>
      </c>
      <c r="H3468" t="s">
        <v>3054</v>
      </c>
      <c r="I3468" t="e">
        <v>#N/A</v>
      </c>
      <c r="J3468" s="66">
        <v>0</v>
      </c>
      <c r="K3468" s="66">
        <v>0</v>
      </c>
      <c r="L3468" s="66">
        <v>0</v>
      </c>
      <c r="M3468" s="66">
        <v>0</v>
      </c>
      <c r="N3468" s="66">
        <f>VLOOKUP(A3468,GIS!A:C,3,0)</f>
        <v>0</v>
      </c>
      <c r="O3468" s="66" t="str">
        <f t="shared" si="668"/>
        <v/>
      </c>
      <c r="P3468" s="66" t="str">
        <f t="shared" si="664"/>
        <v/>
      </c>
      <c r="Q3468" s="66">
        <f t="shared" si="669"/>
        <v>0</v>
      </c>
      <c r="R3468" s="66">
        <f t="shared" si="670"/>
        <v>0</v>
      </c>
      <c r="S3468" s="66">
        <f>Q3468-U3468-SUMIFS(条件付き不可!X:X,条件付き不可!E:E,D3468)</f>
        <v>0</v>
      </c>
      <c r="T3468" s="66">
        <f t="shared" si="667"/>
        <v>0</v>
      </c>
      <c r="U3468" s="66">
        <f>IF(COUNTIFS(条件付き不可!$E:$E,$D3468,条件付き不可!$C:$C,条件付き不可!$V$3)&gt;0,Q3468,SUMIFS(条件付き不可!$L:$L,条件付き不可!$E:$E,$D3468,条件付き不可!$C:$C,U$1))</f>
        <v>0</v>
      </c>
      <c r="V3468" s="66">
        <f>IF(COUNTIFS(条件付き不可!$E:$E,$D3468,条件付き不可!$C:$C,条件付き不可!$V$5)&gt;0,Q3468,IFERROR(VLOOKUP(D3468,条件付き不可!E:Y,21,0),0))</f>
        <v>0</v>
      </c>
    </row>
    <row r="3469" spans="1:22">
      <c r="A3469" s="53" t="str">
        <f t="shared" ref="A3469:A3532" si="671">TEXT(D3469,"000000")</f>
        <v>066108</v>
      </c>
      <c r="B3469" s="53" t="s">
        <v>3054</v>
      </c>
      <c r="D3469">
        <v>66108</v>
      </c>
      <c r="E3469" t="s">
        <v>3054</v>
      </c>
      <c r="F3469" t="s">
        <v>3054</v>
      </c>
      <c r="G3469" t="str">
        <f>VLOOKUP(A3469,GIS!A:B,2,0)</f>
        <v>三角庵</v>
      </c>
      <c r="H3469" t="s">
        <v>3054</v>
      </c>
      <c r="I3469" t="e">
        <v>#N/A</v>
      </c>
      <c r="J3469" s="66">
        <v>0</v>
      </c>
      <c r="K3469" s="66">
        <v>0</v>
      </c>
      <c r="L3469" s="66">
        <v>0</v>
      </c>
      <c r="M3469" s="66">
        <v>0</v>
      </c>
      <c r="N3469" s="66">
        <f>VLOOKUP(A3469,GIS!A:C,3,0)</f>
        <v>0</v>
      </c>
      <c r="O3469" s="66" t="str">
        <f t="shared" si="668"/>
        <v/>
      </c>
      <c r="P3469" s="66" t="str">
        <f t="shared" si="664"/>
        <v/>
      </c>
      <c r="Q3469" s="66">
        <f t="shared" si="669"/>
        <v>0</v>
      </c>
      <c r="R3469" s="66">
        <f t="shared" si="670"/>
        <v>0</v>
      </c>
      <c r="S3469" s="66">
        <f>Q3469-U3469-SUMIFS(条件付き不可!X:X,条件付き不可!E:E,D3469)</f>
        <v>0</v>
      </c>
      <c r="T3469" s="66">
        <f t="shared" si="667"/>
        <v>0</v>
      </c>
      <c r="U3469" s="66">
        <f>IF(COUNTIFS(条件付き不可!$E:$E,$D3469,条件付き不可!$C:$C,条件付き不可!$V$3)&gt;0,Q3469,SUMIFS(条件付き不可!$L:$L,条件付き不可!$E:$E,$D3469,条件付き不可!$C:$C,U$1))</f>
        <v>0</v>
      </c>
      <c r="V3469" s="66">
        <f>IF(COUNTIFS(条件付き不可!$E:$E,$D3469,条件付き不可!$C:$C,条件付き不可!$V$5)&gt;0,Q3469,IFERROR(VLOOKUP(D3469,条件付き不可!E:Y,21,0),0))</f>
        <v>0</v>
      </c>
    </row>
    <row r="3470" spans="1:22">
      <c r="A3470" s="53" t="str">
        <f t="shared" si="671"/>
        <v>082086</v>
      </c>
      <c r="B3470" s="53" t="s">
        <v>3054</v>
      </c>
      <c r="D3470">
        <v>82086</v>
      </c>
      <c r="E3470" t="s">
        <v>3054</v>
      </c>
      <c r="F3470" t="s">
        <v>3054</v>
      </c>
      <c r="G3470" t="e">
        <f>VLOOKUP(A3470,GIS!A:B,2,0)</f>
        <v>#N/A</v>
      </c>
      <c r="H3470" t="s">
        <v>3054</v>
      </c>
      <c r="I3470" t="e">
        <v>#N/A</v>
      </c>
      <c r="J3470" s="66" t="e">
        <v>#N/A</v>
      </c>
      <c r="K3470" s="66" t="e">
        <v>#N/A</v>
      </c>
      <c r="L3470" s="66" t="e">
        <v>#N/A</v>
      </c>
      <c r="M3470" s="66" t="e">
        <v>#N/A</v>
      </c>
      <c r="N3470" s="66" t="e">
        <f>VLOOKUP(A3470,GIS!A:C,3,0)</f>
        <v>#N/A</v>
      </c>
      <c r="O3470" s="66" t="e">
        <f t="shared" si="668"/>
        <v>#N/A</v>
      </c>
      <c r="P3470" s="66" t="e">
        <f t="shared" si="664"/>
        <v>#N/A</v>
      </c>
      <c r="Q3470" s="66" t="e">
        <f t="shared" si="669"/>
        <v>#N/A</v>
      </c>
      <c r="R3470" s="66" t="e">
        <f t="shared" si="670"/>
        <v>#N/A</v>
      </c>
      <c r="S3470" s="66" t="e">
        <f>Q3470-U3470-SUMIFS(条件付き不可!X:X,条件付き不可!E:E,D3470)</f>
        <v>#N/A</v>
      </c>
      <c r="T3470" s="66" t="e">
        <f t="shared" si="667"/>
        <v>#N/A</v>
      </c>
      <c r="U3470" s="66">
        <f>IF(COUNTIFS(条件付き不可!$E:$E,$D3470,条件付き不可!$C:$C,条件付き不可!$V$3)&gt;0,Q3470,SUMIFS(条件付き不可!$L:$L,条件付き不可!$E:$E,$D3470,条件付き不可!$C:$C,U$1))</f>
        <v>0</v>
      </c>
      <c r="V3470" s="66">
        <f>IF(COUNTIFS(条件付き不可!$E:$E,$D3470,条件付き不可!$C:$C,条件付き不可!$V$5)&gt;0,Q3470,IFERROR(VLOOKUP(D3470,条件付き不可!E:Y,21,0),0))</f>
        <v>0</v>
      </c>
    </row>
    <row r="3471" spans="1:22">
      <c r="A3471" s="53" t="str">
        <f t="shared" si="671"/>
        <v>082030</v>
      </c>
      <c r="B3471" s="53" t="s">
        <v>3054</v>
      </c>
      <c r="D3471">
        <v>82030</v>
      </c>
      <c r="E3471" t="s">
        <v>3054</v>
      </c>
      <c r="F3471" t="s">
        <v>3054</v>
      </c>
      <c r="G3471" t="e">
        <f>VLOOKUP(A3471,GIS!A:B,2,0)</f>
        <v>#N/A</v>
      </c>
      <c r="H3471" t="s">
        <v>3054</v>
      </c>
      <c r="I3471" t="e">
        <v>#N/A</v>
      </c>
      <c r="J3471" s="66" t="e">
        <v>#N/A</v>
      </c>
      <c r="K3471" s="66" t="e">
        <v>#N/A</v>
      </c>
      <c r="L3471" s="66" t="e">
        <v>#N/A</v>
      </c>
      <c r="M3471" s="66" t="e">
        <v>#N/A</v>
      </c>
      <c r="N3471" s="66" t="e">
        <f>VLOOKUP(A3471,GIS!A:C,3,0)</f>
        <v>#N/A</v>
      </c>
      <c r="O3471" s="66" t="e">
        <f t="shared" si="668"/>
        <v>#N/A</v>
      </c>
      <c r="P3471" s="66" t="e">
        <f t="shared" si="664"/>
        <v>#N/A</v>
      </c>
      <c r="Q3471" s="66" t="e">
        <f t="shared" si="669"/>
        <v>#N/A</v>
      </c>
      <c r="R3471" s="66" t="e">
        <f t="shared" si="670"/>
        <v>#N/A</v>
      </c>
      <c r="S3471" s="66" t="e">
        <f>Q3471-U3471-SUMIFS(条件付き不可!X:X,条件付き不可!E:E,D3471)</f>
        <v>#N/A</v>
      </c>
      <c r="T3471" s="66" t="e">
        <f t="shared" si="667"/>
        <v>#N/A</v>
      </c>
      <c r="U3471" s="66">
        <f>IF(COUNTIFS(条件付き不可!$E:$E,$D3471,条件付き不可!$C:$C,条件付き不可!$V$3)&gt;0,Q3471,SUMIFS(条件付き不可!$L:$L,条件付き不可!$E:$E,$D3471,条件付き不可!$C:$C,U$1))</f>
        <v>0</v>
      </c>
      <c r="V3471" s="66">
        <f>IF(COUNTIFS(条件付き不可!$E:$E,$D3471,条件付き不可!$C:$C,条件付き不可!$V$5)&gt;0,Q3471,IFERROR(VLOOKUP(D3471,条件付き不可!E:Y,21,0),0))</f>
        <v>0</v>
      </c>
    </row>
    <row r="3472" spans="1:22">
      <c r="A3472" s="53" t="str">
        <f t="shared" si="671"/>
        <v>082031</v>
      </c>
      <c r="B3472" s="53" t="s">
        <v>3054</v>
      </c>
      <c r="D3472">
        <v>82031</v>
      </c>
      <c r="E3472" t="s">
        <v>3054</v>
      </c>
      <c r="F3472" t="s">
        <v>3054</v>
      </c>
      <c r="G3472" t="e">
        <f>VLOOKUP(A3472,GIS!A:B,2,0)</f>
        <v>#N/A</v>
      </c>
      <c r="H3472" t="s">
        <v>3054</v>
      </c>
      <c r="I3472" t="e">
        <v>#N/A</v>
      </c>
      <c r="J3472" s="66" t="e">
        <v>#N/A</v>
      </c>
      <c r="K3472" s="66" t="e">
        <v>#N/A</v>
      </c>
      <c r="L3472" s="66" t="e">
        <v>#N/A</v>
      </c>
      <c r="M3472" s="66" t="e">
        <v>#N/A</v>
      </c>
      <c r="N3472" s="66" t="e">
        <f>VLOOKUP(A3472,GIS!A:C,3,0)</f>
        <v>#N/A</v>
      </c>
      <c r="O3472" s="66" t="e">
        <f t="shared" si="668"/>
        <v>#N/A</v>
      </c>
      <c r="P3472" s="66" t="e">
        <f t="shared" si="664"/>
        <v>#N/A</v>
      </c>
      <c r="Q3472" s="66" t="e">
        <f t="shared" si="669"/>
        <v>#N/A</v>
      </c>
      <c r="R3472" s="66" t="e">
        <f t="shared" si="670"/>
        <v>#N/A</v>
      </c>
      <c r="S3472" s="66" t="e">
        <f>Q3472-U3472-SUMIFS(条件付き不可!X:X,条件付き不可!E:E,D3472)</f>
        <v>#N/A</v>
      </c>
      <c r="T3472" s="66" t="e">
        <f t="shared" si="667"/>
        <v>#N/A</v>
      </c>
      <c r="U3472" s="66">
        <f>IF(COUNTIFS(条件付き不可!$E:$E,$D3472,条件付き不可!$C:$C,条件付き不可!$V$3)&gt;0,Q3472,SUMIFS(条件付き不可!$L:$L,条件付き不可!$E:$E,$D3472,条件付き不可!$C:$C,U$1))</f>
        <v>0</v>
      </c>
      <c r="V3472" s="66">
        <f>IF(COUNTIFS(条件付き不可!$E:$E,$D3472,条件付き不可!$C:$C,条件付き不可!$V$5)&gt;0,Q3472,IFERROR(VLOOKUP(D3472,条件付き不可!E:Y,21,0),0))</f>
        <v>0</v>
      </c>
    </row>
    <row r="3473" spans="1:22">
      <c r="A3473" s="53" t="str">
        <f t="shared" si="671"/>
        <v>200272</v>
      </c>
      <c r="B3473" s="53" t="s">
        <v>3054</v>
      </c>
      <c r="D3473">
        <v>200272</v>
      </c>
      <c r="E3473" t="s">
        <v>3054</v>
      </c>
      <c r="F3473" t="s">
        <v>3054</v>
      </c>
      <c r="G3473" t="e">
        <f>VLOOKUP(A3473,GIS!A:B,2,0)</f>
        <v>#N/A</v>
      </c>
      <c r="H3473" t="s">
        <v>3054</v>
      </c>
      <c r="I3473" t="e">
        <v>#N/A</v>
      </c>
      <c r="J3473" s="66" t="e">
        <v>#N/A</v>
      </c>
      <c r="K3473" s="66" t="e">
        <v>#N/A</v>
      </c>
      <c r="L3473" s="66" t="e">
        <v>#N/A</v>
      </c>
      <c r="M3473" s="66" t="e">
        <v>#N/A</v>
      </c>
      <c r="N3473" s="66" t="e">
        <f>VLOOKUP(A3473,GIS!A:C,3,0)</f>
        <v>#N/A</v>
      </c>
      <c r="O3473" s="66" t="e">
        <f t="shared" si="668"/>
        <v>#N/A</v>
      </c>
      <c r="P3473" s="66" t="e">
        <f t="shared" si="664"/>
        <v>#N/A</v>
      </c>
      <c r="Q3473" s="66" t="e">
        <f t="shared" si="669"/>
        <v>#N/A</v>
      </c>
      <c r="R3473" s="66" t="e">
        <f t="shared" si="670"/>
        <v>#N/A</v>
      </c>
      <c r="S3473" s="66" t="e">
        <f>Q3473-U3473-SUMIFS(条件付き不可!X:X,条件付き不可!E:E,D3473)</f>
        <v>#N/A</v>
      </c>
      <c r="T3473" s="66" t="e">
        <f t="shared" si="667"/>
        <v>#N/A</v>
      </c>
      <c r="U3473" s="66">
        <f>IF(COUNTIFS(条件付き不可!$E:$E,$D3473,条件付き不可!$C:$C,条件付き不可!$V$3)&gt;0,Q3473,SUMIFS(条件付き不可!$L:$L,条件付き不可!$E:$E,$D3473,条件付き不可!$C:$C,U$1))</f>
        <v>0</v>
      </c>
      <c r="V3473" s="66">
        <f>IF(COUNTIFS(条件付き不可!$E:$E,$D3473,条件付き不可!$C:$C,条件付き不可!$V$5)&gt;0,Q3473,IFERROR(VLOOKUP(D3473,条件付き不可!E:Y,21,0),0))</f>
        <v>0</v>
      </c>
    </row>
    <row r="3474" spans="1:22">
      <c r="A3474" s="53" t="str">
        <f t="shared" si="671"/>
        <v>200273</v>
      </c>
      <c r="B3474" s="53" t="s">
        <v>3054</v>
      </c>
      <c r="D3474">
        <v>200273</v>
      </c>
      <c r="E3474" t="s">
        <v>3054</v>
      </c>
      <c r="F3474" t="s">
        <v>3054</v>
      </c>
      <c r="G3474" t="e">
        <f>VLOOKUP(A3474,GIS!A:B,2,0)</f>
        <v>#N/A</v>
      </c>
      <c r="H3474" t="s">
        <v>3054</v>
      </c>
      <c r="I3474" t="e">
        <v>#N/A</v>
      </c>
      <c r="J3474" s="66" t="e">
        <v>#N/A</v>
      </c>
      <c r="K3474" s="66" t="e">
        <v>#N/A</v>
      </c>
      <c r="L3474" s="66" t="e">
        <v>#N/A</v>
      </c>
      <c r="M3474" s="66" t="e">
        <v>#N/A</v>
      </c>
      <c r="N3474" s="66" t="e">
        <f>VLOOKUP(A3474,GIS!A:C,3,0)</f>
        <v>#N/A</v>
      </c>
      <c r="O3474" s="66" t="e">
        <f t="shared" si="668"/>
        <v>#N/A</v>
      </c>
      <c r="P3474" s="66" t="e">
        <f t="shared" si="664"/>
        <v>#N/A</v>
      </c>
      <c r="Q3474" s="66" t="e">
        <f t="shared" si="669"/>
        <v>#N/A</v>
      </c>
      <c r="R3474" s="66" t="e">
        <f t="shared" si="670"/>
        <v>#N/A</v>
      </c>
      <c r="S3474" s="66" t="e">
        <f>Q3474-U3474-SUMIFS(条件付き不可!X:X,条件付き不可!E:E,D3474)</f>
        <v>#N/A</v>
      </c>
      <c r="T3474" s="66" t="e">
        <f t="shared" si="667"/>
        <v>#N/A</v>
      </c>
      <c r="U3474" s="66">
        <f>IF(COUNTIFS(条件付き不可!$E:$E,$D3474,条件付き不可!$C:$C,条件付き不可!$V$3)&gt;0,Q3474,SUMIFS(条件付き不可!$L:$L,条件付き不可!$E:$E,$D3474,条件付き不可!$C:$C,U$1))</f>
        <v>0</v>
      </c>
      <c r="V3474" s="66">
        <f>IF(COUNTIFS(条件付き不可!$E:$E,$D3474,条件付き不可!$C:$C,条件付き不可!$V$5)&gt;0,Q3474,IFERROR(VLOOKUP(D3474,条件付き不可!E:Y,21,0),0))</f>
        <v>0</v>
      </c>
    </row>
    <row r="3475" spans="1:22">
      <c r="A3475" s="53" t="str">
        <f t="shared" si="671"/>
        <v>013037</v>
      </c>
      <c r="B3475" s="53" t="s">
        <v>3054</v>
      </c>
      <c r="D3475">
        <v>13037</v>
      </c>
      <c r="E3475" t="s">
        <v>3054</v>
      </c>
      <c r="F3475" t="s">
        <v>3054</v>
      </c>
      <c r="G3475" t="str">
        <f>VLOOKUP(A3475,GIS!A:B,2,0)</f>
        <v>三山８Ｂ</v>
      </c>
      <c r="H3475" t="s">
        <v>3054</v>
      </c>
      <c r="I3475" t="e">
        <v>#N/A</v>
      </c>
      <c r="J3475" s="66">
        <v>0</v>
      </c>
      <c r="K3475" s="66">
        <v>0</v>
      </c>
      <c r="L3475" s="66">
        <v>0</v>
      </c>
      <c r="M3475" s="66">
        <v>0</v>
      </c>
      <c r="N3475" s="66">
        <f>VLOOKUP(A3475,GIS!A:C,3,0)</f>
        <v>0</v>
      </c>
      <c r="O3475" s="66" t="str">
        <f t="shared" si="668"/>
        <v/>
      </c>
      <c r="P3475" s="66" t="str">
        <f t="shared" si="664"/>
        <v/>
      </c>
      <c r="Q3475" s="66">
        <f t="shared" si="669"/>
        <v>0</v>
      </c>
      <c r="R3475" s="66">
        <f t="shared" si="670"/>
        <v>0</v>
      </c>
      <c r="S3475" s="66">
        <f>Q3475-U3475-SUMIFS(条件付き不可!X:X,条件付き不可!E:E,D3475)</f>
        <v>0</v>
      </c>
      <c r="T3475" s="66">
        <f t="shared" si="667"/>
        <v>0</v>
      </c>
      <c r="U3475" s="66">
        <f>IF(COUNTIFS(条件付き不可!$E:$E,$D3475,条件付き不可!$C:$C,条件付き不可!$V$3)&gt;0,Q3475,SUMIFS(条件付き不可!$L:$L,条件付き不可!$E:$E,$D3475,条件付き不可!$C:$C,U$1))</f>
        <v>0</v>
      </c>
      <c r="V3475" s="66">
        <f>IF(COUNTIFS(条件付き不可!$E:$E,$D3475,条件付き不可!$C:$C,条件付き不可!$V$5)&gt;0,Q3475,IFERROR(VLOOKUP(D3475,条件付き不可!E:Y,21,0),0))</f>
        <v>0</v>
      </c>
    </row>
    <row r="3476" spans="1:22">
      <c r="A3476" s="53" t="str">
        <f t="shared" si="671"/>
        <v>033002</v>
      </c>
      <c r="B3476" s="53" t="s">
        <v>3054</v>
      </c>
      <c r="D3476">
        <v>33002</v>
      </c>
      <c r="E3476" t="s">
        <v>3054</v>
      </c>
      <c r="F3476" t="s">
        <v>3054</v>
      </c>
      <c r="G3476" t="str">
        <f>VLOOKUP(A3476,GIS!A:B,2,0)</f>
        <v>金杉１・２・３・９</v>
      </c>
      <c r="H3476" t="s">
        <v>3054</v>
      </c>
      <c r="I3476" t="e">
        <v>#N/A</v>
      </c>
      <c r="J3476" s="66">
        <v>0</v>
      </c>
      <c r="K3476" s="66">
        <v>0</v>
      </c>
      <c r="L3476" s="66">
        <v>0</v>
      </c>
      <c r="M3476" s="66">
        <v>0</v>
      </c>
      <c r="N3476" s="66">
        <f>VLOOKUP(A3476,GIS!A:C,3,0)</f>
        <v>0</v>
      </c>
      <c r="O3476" s="66" t="str">
        <f t="shared" si="668"/>
        <v/>
      </c>
      <c r="P3476" s="66" t="str">
        <f t="shared" si="664"/>
        <v/>
      </c>
      <c r="Q3476" s="66">
        <f t="shared" si="669"/>
        <v>0</v>
      </c>
      <c r="R3476" s="66">
        <f t="shared" si="670"/>
        <v>0</v>
      </c>
      <c r="S3476" s="66">
        <f>Q3476-U3476-SUMIFS(条件付き不可!X:X,条件付き不可!E:E,D3476)</f>
        <v>0</v>
      </c>
      <c r="T3476" s="66">
        <f t="shared" si="667"/>
        <v>0</v>
      </c>
      <c r="U3476" s="66">
        <f>IF(COUNTIFS(条件付き不可!$E:$E,$D3476,条件付き不可!$C:$C,条件付き不可!$V$3)&gt;0,Q3476,SUMIFS(条件付き不可!$L:$L,条件付き不可!$E:$E,$D3476,条件付き不可!$C:$C,U$1))</f>
        <v>0</v>
      </c>
      <c r="V3476" s="66">
        <f>IF(COUNTIFS(条件付き不可!$E:$E,$D3476,条件付き不可!$C:$C,条件付き不可!$V$5)&gt;0,Q3476,IFERROR(VLOOKUP(D3476,条件付き不可!E:Y,21,0),0))</f>
        <v>0</v>
      </c>
    </row>
    <row r="3477" spans="1:22">
      <c r="A3477" s="53" t="str">
        <f t="shared" si="671"/>
        <v>035050</v>
      </c>
      <c r="B3477" s="53" t="s">
        <v>3054</v>
      </c>
      <c r="D3477">
        <v>35050</v>
      </c>
      <c r="E3477" t="s">
        <v>3054</v>
      </c>
      <c r="F3477" t="s">
        <v>3054</v>
      </c>
      <c r="G3477" t="str">
        <f>VLOOKUP(A3477,GIS!A:B,2,0)</f>
        <v>田尻５Ａ</v>
      </c>
      <c r="H3477" t="s">
        <v>3054</v>
      </c>
      <c r="I3477" t="e">
        <v>#N/A</v>
      </c>
      <c r="J3477" s="66">
        <v>0</v>
      </c>
      <c r="K3477" s="66">
        <v>0</v>
      </c>
      <c r="L3477" s="66">
        <v>0</v>
      </c>
      <c r="M3477" s="66">
        <v>0</v>
      </c>
      <c r="N3477" s="66">
        <f>VLOOKUP(A3477,GIS!A:C,3,0)</f>
        <v>0</v>
      </c>
      <c r="O3477" s="66" t="str">
        <f t="shared" si="668"/>
        <v/>
      </c>
      <c r="P3477" s="66" t="str">
        <f t="shared" si="664"/>
        <v/>
      </c>
      <c r="Q3477" s="66">
        <f t="shared" si="669"/>
        <v>0</v>
      </c>
      <c r="R3477" s="66">
        <f t="shared" si="670"/>
        <v>0</v>
      </c>
      <c r="S3477" s="66">
        <f>Q3477-U3477-SUMIFS(条件付き不可!X:X,条件付き不可!E:E,D3477)</f>
        <v>0</v>
      </c>
      <c r="T3477" s="66">
        <f t="shared" si="667"/>
        <v>0</v>
      </c>
      <c r="U3477" s="66">
        <f>IF(COUNTIFS(条件付き不可!$E:$E,$D3477,条件付き不可!$C:$C,条件付き不可!$V$3)&gt;0,Q3477,SUMIFS(条件付き不可!$L:$L,条件付き不可!$E:$E,$D3477,条件付き不可!$C:$C,U$1))</f>
        <v>0</v>
      </c>
      <c r="V3477" s="66">
        <f>IF(COUNTIFS(条件付き不可!$E:$E,$D3477,条件付き不可!$C:$C,条件付き不可!$V$5)&gt;0,Q3477,IFERROR(VLOOKUP(D3477,条件付き不可!E:Y,21,0),0))</f>
        <v>0</v>
      </c>
    </row>
    <row r="3478" spans="1:22">
      <c r="A3478" s="53" t="str">
        <f t="shared" si="671"/>
        <v>035051</v>
      </c>
      <c r="B3478" s="53" t="s">
        <v>3054</v>
      </c>
      <c r="D3478">
        <v>35051</v>
      </c>
      <c r="E3478" t="s">
        <v>3054</v>
      </c>
      <c r="F3478" t="s">
        <v>3054</v>
      </c>
      <c r="G3478" t="str">
        <f>VLOOKUP(A3478,GIS!A:B,2,0)</f>
        <v>田尻５Ｂ</v>
      </c>
      <c r="H3478" t="s">
        <v>3054</v>
      </c>
      <c r="I3478" t="e">
        <v>#N/A</v>
      </c>
      <c r="J3478" s="66">
        <v>0</v>
      </c>
      <c r="K3478" s="66">
        <v>0</v>
      </c>
      <c r="L3478" s="66">
        <v>0</v>
      </c>
      <c r="M3478" s="66">
        <v>0</v>
      </c>
      <c r="N3478" s="66">
        <f>VLOOKUP(A3478,GIS!A:C,3,0)</f>
        <v>0</v>
      </c>
      <c r="O3478" s="66" t="str">
        <f t="shared" si="668"/>
        <v/>
      </c>
      <c r="P3478" s="66" t="str">
        <f t="shared" si="664"/>
        <v/>
      </c>
      <c r="Q3478" s="66">
        <f t="shared" si="669"/>
        <v>0</v>
      </c>
      <c r="R3478" s="66">
        <f t="shared" si="670"/>
        <v>0</v>
      </c>
      <c r="S3478" s="66">
        <f>Q3478-U3478-SUMIFS(条件付き不可!X:X,条件付き不可!E:E,D3478)</f>
        <v>0</v>
      </c>
      <c r="T3478" s="66">
        <f t="shared" si="667"/>
        <v>0</v>
      </c>
      <c r="U3478" s="66">
        <f>IF(COUNTIFS(条件付き不可!$E:$E,$D3478,条件付き不可!$C:$C,条件付き不可!$V$3)&gt;0,Q3478,SUMIFS(条件付き不可!$L:$L,条件付き不可!$E:$E,$D3478,条件付き不可!$C:$C,U$1))</f>
        <v>0</v>
      </c>
      <c r="V3478" s="66">
        <f>IF(COUNTIFS(条件付き不可!$E:$E,$D3478,条件付き不可!$C:$C,条件付き不可!$V$5)&gt;0,Q3478,IFERROR(VLOOKUP(D3478,条件付き不可!E:Y,21,0),0))</f>
        <v>0</v>
      </c>
    </row>
    <row r="3479" spans="1:22">
      <c r="A3479" s="53" t="str">
        <f t="shared" si="671"/>
        <v>036139</v>
      </c>
      <c r="B3479" s="53" t="s">
        <v>3054</v>
      </c>
      <c r="D3479">
        <v>36139</v>
      </c>
      <c r="E3479" t="s">
        <v>3054</v>
      </c>
      <c r="F3479" t="s">
        <v>3054</v>
      </c>
      <c r="G3479" t="str">
        <f>VLOOKUP(A3479,GIS!A:B,2,0)</f>
        <v>大野町３Ａ</v>
      </c>
      <c r="H3479" t="s">
        <v>3054</v>
      </c>
      <c r="I3479" t="e">
        <v>#N/A</v>
      </c>
      <c r="J3479" s="66">
        <v>0</v>
      </c>
      <c r="K3479" s="66">
        <v>0</v>
      </c>
      <c r="L3479" s="66">
        <v>0</v>
      </c>
      <c r="M3479" s="66">
        <v>0</v>
      </c>
      <c r="N3479" s="66">
        <f>VLOOKUP(A3479,GIS!A:C,3,0)</f>
        <v>0</v>
      </c>
      <c r="O3479" s="66" t="str">
        <f t="shared" si="668"/>
        <v/>
      </c>
      <c r="P3479" s="66" t="str">
        <f t="shared" si="664"/>
        <v/>
      </c>
      <c r="Q3479" s="66">
        <f t="shared" si="669"/>
        <v>0</v>
      </c>
      <c r="R3479" s="66">
        <f t="shared" si="670"/>
        <v>0</v>
      </c>
      <c r="S3479" s="66">
        <f>Q3479-U3479-SUMIFS(条件付き不可!X:X,条件付き不可!E:E,D3479)</f>
        <v>0</v>
      </c>
      <c r="T3479" s="66">
        <f t="shared" si="667"/>
        <v>0</v>
      </c>
      <c r="U3479" s="66">
        <f>IF(COUNTIFS(条件付き不可!$E:$E,$D3479,条件付き不可!$C:$C,条件付き不可!$V$3)&gt;0,Q3479,SUMIFS(条件付き不可!$L:$L,条件付き不可!$E:$E,$D3479,条件付き不可!$C:$C,U$1))</f>
        <v>0</v>
      </c>
      <c r="V3479" s="66">
        <f>IF(COUNTIFS(条件付き不可!$E:$E,$D3479,条件付き不可!$C:$C,条件付き不可!$V$5)&gt;0,Q3479,IFERROR(VLOOKUP(D3479,条件付き不可!E:Y,21,0),0))</f>
        <v>0</v>
      </c>
    </row>
    <row r="3480" spans="1:22">
      <c r="A3480" s="53" t="str">
        <f t="shared" si="671"/>
        <v>036142</v>
      </c>
      <c r="B3480" s="53" t="s">
        <v>3054</v>
      </c>
      <c r="D3480">
        <v>36142</v>
      </c>
      <c r="E3480" t="s">
        <v>3054</v>
      </c>
      <c r="F3480" t="s">
        <v>3054</v>
      </c>
      <c r="G3480" t="str">
        <f>VLOOKUP(A3480,GIS!A:B,2,0)</f>
        <v>大野町４Ｂ</v>
      </c>
      <c r="H3480" t="s">
        <v>3054</v>
      </c>
      <c r="I3480" t="e">
        <v>#N/A</v>
      </c>
      <c r="J3480" s="66">
        <v>0</v>
      </c>
      <c r="K3480" s="66">
        <v>0</v>
      </c>
      <c r="L3480" s="66">
        <v>0</v>
      </c>
      <c r="M3480" s="66">
        <v>0</v>
      </c>
      <c r="N3480" s="66">
        <f>VLOOKUP(A3480,GIS!A:C,3,0)</f>
        <v>0</v>
      </c>
      <c r="O3480" s="66" t="str">
        <f t="shared" si="668"/>
        <v/>
      </c>
      <c r="P3480" s="66" t="str">
        <f t="shared" si="664"/>
        <v/>
      </c>
      <c r="Q3480" s="66">
        <f t="shared" si="669"/>
        <v>0</v>
      </c>
      <c r="R3480" s="66">
        <f t="shared" si="670"/>
        <v>0</v>
      </c>
      <c r="S3480" s="66">
        <f>Q3480-U3480-SUMIFS(条件付き不可!X:X,条件付き不可!E:E,D3480)</f>
        <v>0</v>
      </c>
      <c r="T3480" s="66">
        <f t="shared" si="667"/>
        <v>0</v>
      </c>
      <c r="U3480" s="66">
        <f>IF(COUNTIFS(条件付き不可!$E:$E,$D3480,条件付き不可!$C:$C,条件付き不可!$V$3)&gt;0,Q3480,SUMIFS(条件付き不可!$L:$L,条件付き不可!$E:$E,$D3480,条件付き不可!$C:$C,U$1))</f>
        <v>0</v>
      </c>
      <c r="V3480" s="66">
        <f>IF(COUNTIFS(条件付き不可!$E:$E,$D3480,条件付き不可!$C:$C,条件付き不可!$V$5)&gt;0,Q3480,IFERROR(VLOOKUP(D3480,条件付き不可!E:Y,21,0),0))</f>
        <v>0</v>
      </c>
    </row>
    <row r="3481" spans="1:22">
      <c r="A3481" s="53" t="str">
        <f t="shared" si="671"/>
        <v>036152</v>
      </c>
      <c r="B3481" s="53" t="s">
        <v>3054</v>
      </c>
      <c r="D3481">
        <v>36152</v>
      </c>
      <c r="E3481" t="s">
        <v>3054</v>
      </c>
      <c r="F3481" t="s">
        <v>3054</v>
      </c>
      <c r="G3481" t="str">
        <f>VLOOKUP(A3481,GIS!A:B,2,0)</f>
        <v>大野町３Ｃ</v>
      </c>
      <c r="H3481" t="s">
        <v>3054</v>
      </c>
      <c r="I3481" t="e">
        <v>#N/A</v>
      </c>
      <c r="J3481" s="66">
        <v>0</v>
      </c>
      <c r="K3481" s="66">
        <v>0</v>
      </c>
      <c r="L3481" s="66">
        <v>0</v>
      </c>
      <c r="M3481" s="66">
        <v>0</v>
      </c>
      <c r="N3481" s="66">
        <f>VLOOKUP(A3481,GIS!A:C,3,0)</f>
        <v>0</v>
      </c>
      <c r="O3481" s="66" t="str">
        <f t="shared" si="668"/>
        <v/>
      </c>
      <c r="P3481" s="66" t="str">
        <f t="shared" si="664"/>
        <v/>
      </c>
      <c r="Q3481" s="66">
        <f t="shared" si="669"/>
        <v>0</v>
      </c>
      <c r="R3481" s="66">
        <f t="shared" si="670"/>
        <v>0</v>
      </c>
      <c r="S3481" s="66">
        <f>Q3481-U3481-SUMIFS(条件付き不可!X:X,条件付き不可!E:E,D3481)</f>
        <v>0</v>
      </c>
      <c r="T3481" s="66">
        <f t="shared" si="667"/>
        <v>0</v>
      </c>
      <c r="U3481" s="66">
        <f>IF(COUNTIFS(条件付き不可!$E:$E,$D3481,条件付き不可!$C:$C,条件付き不可!$V$3)&gt;0,Q3481,SUMIFS(条件付き不可!$L:$L,条件付き不可!$E:$E,$D3481,条件付き不可!$C:$C,U$1))</f>
        <v>0</v>
      </c>
      <c r="V3481" s="66">
        <f>IF(COUNTIFS(条件付き不可!$E:$E,$D3481,条件付き不可!$C:$C,条件付き不可!$V$5)&gt;0,Q3481,IFERROR(VLOOKUP(D3481,条件付き不可!E:Y,21,0),0))</f>
        <v>0</v>
      </c>
    </row>
    <row r="3482" spans="1:22">
      <c r="A3482" s="53" t="str">
        <f t="shared" si="671"/>
        <v>041011</v>
      </c>
      <c r="B3482" s="53" t="s">
        <v>3054</v>
      </c>
      <c r="D3482">
        <v>41011</v>
      </c>
      <c r="E3482" t="s">
        <v>3054</v>
      </c>
      <c r="F3482" t="s">
        <v>3054</v>
      </c>
      <c r="G3482" t="e">
        <f>VLOOKUP(A3482,GIS!A:B,2,0)</f>
        <v>#N/A</v>
      </c>
      <c r="H3482" t="s">
        <v>3054</v>
      </c>
      <c r="I3482" t="e">
        <v>#N/A</v>
      </c>
      <c r="J3482" s="66" t="e">
        <v>#N/A</v>
      </c>
      <c r="K3482" s="66" t="e">
        <v>#N/A</v>
      </c>
      <c r="L3482" s="66" t="e">
        <v>#N/A</v>
      </c>
      <c r="M3482" s="66" t="e">
        <v>#N/A</v>
      </c>
      <c r="N3482" s="66" t="e">
        <f>VLOOKUP(A3482,GIS!A:C,3,0)</f>
        <v>#N/A</v>
      </c>
      <c r="O3482" s="66" t="e">
        <f t="shared" si="668"/>
        <v>#N/A</v>
      </c>
      <c r="P3482" s="66" t="e">
        <f t="shared" si="664"/>
        <v>#N/A</v>
      </c>
      <c r="Q3482" s="66" t="e">
        <f t="shared" si="669"/>
        <v>#N/A</v>
      </c>
      <c r="R3482" s="66" t="e">
        <f t="shared" si="670"/>
        <v>#N/A</v>
      </c>
      <c r="S3482" s="66" t="e">
        <f>Q3482-U3482-SUMIFS(条件付き不可!X:X,条件付き不可!E:E,D3482)</f>
        <v>#N/A</v>
      </c>
      <c r="T3482" s="66" t="e">
        <f t="shared" si="667"/>
        <v>#N/A</v>
      </c>
      <c r="U3482" s="66">
        <f>IF(COUNTIFS(条件付き不可!$E:$E,$D3482,条件付き不可!$C:$C,条件付き不可!$V$3)&gt;0,Q3482,SUMIFS(条件付き不可!$L:$L,条件付き不可!$E:$E,$D3482,条件付き不可!$C:$C,U$1))</f>
        <v>0</v>
      </c>
      <c r="V3482" s="66">
        <f>IF(COUNTIFS(条件付き不可!$E:$E,$D3482,条件付き不可!$C:$C,条件付き不可!$V$5)&gt;0,Q3482,IFERROR(VLOOKUP(D3482,条件付き不可!E:Y,21,0),0))</f>
        <v>0</v>
      </c>
    </row>
    <row r="3483" spans="1:22">
      <c r="A3483" s="53" t="str">
        <f t="shared" si="671"/>
        <v>051091</v>
      </c>
      <c r="B3483" s="53" t="s">
        <v>3054</v>
      </c>
      <c r="D3483">
        <v>51091</v>
      </c>
      <c r="E3483" t="s">
        <v>3054</v>
      </c>
      <c r="F3483" t="s">
        <v>3054</v>
      </c>
      <c r="G3483" t="str">
        <f>VLOOKUP(A3483,GIS!A:B,2,0)</f>
        <v>土気町 B　（土気中学校）</v>
      </c>
      <c r="H3483" t="s">
        <v>3054</v>
      </c>
      <c r="I3483" t="e">
        <v>#N/A</v>
      </c>
      <c r="J3483" s="66">
        <v>0</v>
      </c>
      <c r="K3483" s="66">
        <v>0</v>
      </c>
      <c r="L3483" s="66">
        <v>0</v>
      </c>
      <c r="M3483" s="66">
        <v>0</v>
      </c>
      <c r="N3483" s="66">
        <f>VLOOKUP(A3483,GIS!A:C,3,0)</f>
        <v>0</v>
      </c>
      <c r="O3483" s="66" t="str">
        <f t="shared" si="668"/>
        <v/>
      </c>
      <c r="P3483" s="66" t="str">
        <f t="shared" si="664"/>
        <v/>
      </c>
      <c r="Q3483" s="66">
        <f t="shared" si="669"/>
        <v>0</v>
      </c>
      <c r="R3483" s="66">
        <f t="shared" si="670"/>
        <v>0</v>
      </c>
      <c r="S3483" s="66">
        <f>Q3483-U3483-SUMIFS(条件付き不可!X:X,条件付き不可!E:E,D3483)</f>
        <v>0</v>
      </c>
      <c r="T3483" s="66">
        <f t="shared" si="667"/>
        <v>0</v>
      </c>
      <c r="U3483" s="66">
        <f>IF(COUNTIFS(条件付き不可!$E:$E,$D3483,条件付き不可!$C:$C,条件付き不可!$V$3)&gt;0,Q3483,SUMIFS(条件付き不可!$L:$L,条件付き不可!$E:$E,$D3483,条件付き不可!$C:$C,U$1))</f>
        <v>0</v>
      </c>
      <c r="V3483" s="66">
        <f>IF(COUNTIFS(条件付き不可!$E:$E,$D3483,条件付き不可!$C:$C,条件付き不可!$V$5)&gt;0,Q3483,IFERROR(VLOOKUP(D3483,条件付き不可!E:Y,21,0),0))</f>
        <v>0</v>
      </c>
    </row>
    <row r="3484" spans="1:22">
      <c r="A3484" s="53" t="str">
        <f t="shared" si="671"/>
        <v>052052</v>
      </c>
      <c r="B3484" s="53" t="s">
        <v>3054</v>
      </c>
      <c r="D3484">
        <v>52052</v>
      </c>
      <c r="E3484" t="s">
        <v>3054</v>
      </c>
      <c r="F3484" t="s">
        <v>3054</v>
      </c>
      <c r="G3484" t="str">
        <f>VLOOKUP(A3484,GIS!A:B,2,0)</f>
        <v>菊間 Ｃ　（菊間中学校）</v>
      </c>
      <c r="H3484" t="s">
        <v>3054</v>
      </c>
      <c r="I3484" t="e">
        <v>#N/A</v>
      </c>
      <c r="J3484" s="66">
        <v>0</v>
      </c>
      <c r="K3484" s="66">
        <v>0</v>
      </c>
      <c r="L3484" s="66">
        <v>0</v>
      </c>
      <c r="M3484" s="66">
        <v>0</v>
      </c>
      <c r="N3484" s="66">
        <f>VLOOKUP(A3484,GIS!A:C,3,0)</f>
        <v>0</v>
      </c>
      <c r="O3484" s="66" t="str">
        <f t="shared" si="668"/>
        <v/>
      </c>
      <c r="P3484" s="66" t="str">
        <f t="shared" si="664"/>
        <v/>
      </c>
      <c r="Q3484" s="66">
        <f t="shared" si="669"/>
        <v>0</v>
      </c>
      <c r="R3484" s="66">
        <f t="shared" si="670"/>
        <v>0</v>
      </c>
      <c r="S3484" s="66">
        <f>Q3484-U3484-SUMIFS(条件付き不可!X:X,条件付き不可!E:E,D3484)</f>
        <v>0</v>
      </c>
      <c r="T3484" s="66">
        <f t="shared" si="667"/>
        <v>0</v>
      </c>
      <c r="U3484" s="66">
        <f>IF(COUNTIFS(条件付き不可!$E:$E,$D3484,条件付き不可!$C:$C,条件付き不可!$V$3)&gt;0,Q3484,SUMIFS(条件付き不可!$L:$L,条件付き不可!$E:$E,$D3484,条件付き不可!$C:$C,U$1))</f>
        <v>0</v>
      </c>
      <c r="V3484" s="66">
        <f>IF(COUNTIFS(条件付き不可!$E:$E,$D3484,条件付き不可!$C:$C,条件付き不可!$V$5)&gt;0,Q3484,IFERROR(VLOOKUP(D3484,条件付き不可!E:Y,21,0),0))</f>
        <v>0</v>
      </c>
    </row>
    <row r="3485" spans="1:22">
      <c r="A3485" s="53" t="str">
        <f t="shared" si="671"/>
        <v>052056</v>
      </c>
      <c r="B3485" s="53" t="s">
        <v>3054</v>
      </c>
      <c r="D3485">
        <v>52056</v>
      </c>
      <c r="E3485" t="s">
        <v>3054</v>
      </c>
      <c r="F3485" t="s">
        <v>3054</v>
      </c>
      <c r="G3485" t="str">
        <f>VLOOKUP(A3485,GIS!A:B,2,0)</f>
        <v>大厩 Ｃ</v>
      </c>
      <c r="H3485" t="s">
        <v>3054</v>
      </c>
      <c r="I3485" t="e">
        <v>#N/A</v>
      </c>
      <c r="J3485" s="66">
        <v>0</v>
      </c>
      <c r="K3485" s="66">
        <v>0</v>
      </c>
      <c r="L3485" s="66">
        <v>0</v>
      </c>
      <c r="M3485" s="66">
        <v>0</v>
      </c>
      <c r="N3485" s="66">
        <f>VLOOKUP(A3485,GIS!A:C,3,0)</f>
        <v>0</v>
      </c>
      <c r="O3485" s="66" t="str">
        <f t="shared" si="668"/>
        <v/>
      </c>
      <c r="P3485" s="66" t="str">
        <f t="shared" si="664"/>
        <v/>
      </c>
      <c r="Q3485" s="66">
        <f t="shared" si="669"/>
        <v>0</v>
      </c>
      <c r="R3485" s="66">
        <f t="shared" si="670"/>
        <v>0</v>
      </c>
      <c r="S3485" s="66">
        <f>Q3485-U3485-SUMIFS(条件付き不可!X:X,条件付き不可!E:E,D3485)</f>
        <v>0</v>
      </c>
      <c r="T3485" s="66">
        <f t="shared" si="667"/>
        <v>0</v>
      </c>
      <c r="U3485" s="66">
        <f>IF(COUNTIFS(条件付き不可!$E:$E,$D3485,条件付き不可!$C:$C,条件付き不可!$V$3)&gt;0,Q3485,SUMIFS(条件付き不可!$L:$L,条件付き不可!$E:$E,$D3485,条件付き不可!$C:$C,U$1))</f>
        <v>0</v>
      </c>
      <c r="V3485" s="66">
        <f>IF(COUNTIFS(条件付き不可!$E:$E,$D3485,条件付き不可!$C:$C,条件付き不可!$V$5)&gt;0,Q3485,IFERROR(VLOOKUP(D3485,条件付き不可!E:Y,21,0),0))</f>
        <v>0</v>
      </c>
    </row>
    <row r="3486" spans="1:22">
      <c r="A3486" s="53" t="str">
        <f t="shared" si="671"/>
        <v>052110</v>
      </c>
      <c r="B3486" s="53" t="s">
        <v>3054</v>
      </c>
      <c r="D3486">
        <v>52110</v>
      </c>
      <c r="E3486" t="s">
        <v>3054</v>
      </c>
      <c r="F3486" t="s">
        <v>3054</v>
      </c>
      <c r="G3486" t="str">
        <f>VLOOKUP(A3486,GIS!A:B,2,0)</f>
        <v>青柳 A</v>
      </c>
      <c r="H3486" t="s">
        <v>3054</v>
      </c>
      <c r="I3486" t="e">
        <v>#N/A</v>
      </c>
      <c r="J3486" s="66">
        <v>0</v>
      </c>
      <c r="K3486" s="66">
        <v>0</v>
      </c>
      <c r="L3486" s="66">
        <v>0</v>
      </c>
      <c r="M3486" s="66">
        <v>0</v>
      </c>
      <c r="N3486" s="66">
        <f>VLOOKUP(A3486,GIS!A:C,3,0)</f>
        <v>0</v>
      </c>
      <c r="O3486" s="66" t="str">
        <f t="shared" si="668"/>
        <v/>
      </c>
      <c r="P3486" s="66" t="str">
        <f t="shared" si="664"/>
        <v/>
      </c>
      <c r="Q3486" s="66">
        <f t="shared" si="669"/>
        <v>0</v>
      </c>
      <c r="R3486" s="66">
        <f t="shared" si="670"/>
        <v>0</v>
      </c>
      <c r="S3486" s="66">
        <f>Q3486-U3486-SUMIFS(条件付き不可!X:X,条件付き不可!E:E,D3486)</f>
        <v>0</v>
      </c>
      <c r="T3486" s="66">
        <f t="shared" si="667"/>
        <v>0</v>
      </c>
      <c r="U3486" s="66">
        <f>IF(COUNTIFS(条件付き不可!$E:$E,$D3486,条件付き不可!$C:$C,条件付き不可!$V$3)&gt;0,Q3486,SUMIFS(条件付き不可!$L:$L,条件付き不可!$E:$E,$D3486,条件付き不可!$C:$C,U$1))</f>
        <v>0</v>
      </c>
      <c r="V3486" s="66">
        <f>IF(COUNTIFS(条件付き不可!$E:$E,$D3486,条件付き不可!$C:$C,条件付き不可!$V$5)&gt;0,Q3486,IFERROR(VLOOKUP(D3486,条件付き不可!E:Y,21,0),0))</f>
        <v>0</v>
      </c>
    </row>
    <row r="3487" spans="1:22">
      <c r="A3487" s="53" t="str">
        <f t="shared" si="671"/>
        <v>052113</v>
      </c>
      <c r="B3487" s="53" t="s">
        <v>3054</v>
      </c>
      <c r="D3487">
        <v>52113</v>
      </c>
      <c r="E3487" t="s">
        <v>3054</v>
      </c>
      <c r="F3487" t="s">
        <v>3054</v>
      </c>
      <c r="G3487" t="str">
        <f>VLOOKUP(A3487,GIS!A:B,2,0)</f>
        <v>島野 A</v>
      </c>
      <c r="H3487" t="s">
        <v>3054</v>
      </c>
      <c r="I3487" t="e">
        <v>#N/A</v>
      </c>
      <c r="J3487" s="66">
        <v>0</v>
      </c>
      <c r="K3487" s="66">
        <v>0</v>
      </c>
      <c r="L3487" s="66">
        <v>0</v>
      </c>
      <c r="M3487" s="66">
        <v>0</v>
      </c>
      <c r="N3487" s="66">
        <f>VLOOKUP(A3487,GIS!A:C,3,0)</f>
        <v>0</v>
      </c>
      <c r="O3487" s="66" t="str">
        <f t="shared" si="668"/>
        <v/>
      </c>
      <c r="P3487" s="66" t="str">
        <f t="shared" si="664"/>
        <v/>
      </c>
      <c r="Q3487" s="66">
        <f t="shared" si="669"/>
        <v>0</v>
      </c>
      <c r="R3487" s="66">
        <f t="shared" si="670"/>
        <v>0</v>
      </c>
      <c r="S3487" s="66">
        <f>Q3487-U3487-SUMIFS(条件付き不可!X:X,条件付き不可!E:E,D3487)</f>
        <v>0</v>
      </c>
      <c r="T3487" s="66">
        <f t="shared" si="667"/>
        <v>0</v>
      </c>
      <c r="U3487" s="66">
        <f>IF(COUNTIFS(条件付き不可!$E:$E,$D3487,条件付き不可!$C:$C,条件付き不可!$V$3)&gt;0,Q3487,SUMIFS(条件付き不可!$L:$L,条件付き不可!$E:$E,$D3487,条件付き不可!$C:$C,U$1))</f>
        <v>0</v>
      </c>
      <c r="V3487" s="66">
        <f>IF(COUNTIFS(条件付き不可!$E:$E,$D3487,条件付き不可!$C:$C,条件付き不可!$V$5)&gt;0,Q3487,IFERROR(VLOOKUP(D3487,条件付き不可!E:Y,21,0),0))</f>
        <v>0</v>
      </c>
    </row>
    <row r="3488" spans="1:22">
      <c r="A3488" s="53" t="str">
        <f t="shared" si="671"/>
        <v>052115</v>
      </c>
      <c r="B3488" s="53" t="s">
        <v>3054</v>
      </c>
      <c r="D3488">
        <v>52115</v>
      </c>
      <c r="E3488" t="s">
        <v>3054</v>
      </c>
      <c r="F3488" t="s">
        <v>3054</v>
      </c>
      <c r="G3488" t="str">
        <f>VLOOKUP(A3488,GIS!A:B,2,0)</f>
        <v>島野 C ・ 飯沼 Ｂ</v>
      </c>
      <c r="H3488" t="s">
        <v>3054</v>
      </c>
      <c r="I3488" t="e">
        <v>#N/A</v>
      </c>
      <c r="J3488" s="66">
        <v>0</v>
      </c>
      <c r="K3488" s="66">
        <v>0</v>
      </c>
      <c r="L3488" s="66">
        <v>0</v>
      </c>
      <c r="M3488" s="66">
        <v>0</v>
      </c>
      <c r="N3488" s="66">
        <f>VLOOKUP(A3488,GIS!A:C,3,0)</f>
        <v>0</v>
      </c>
      <c r="O3488" s="66" t="str">
        <f t="shared" si="668"/>
        <v/>
      </c>
      <c r="P3488" s="66" t="str">
        <f t="shared" si="664"/>
        <v/>
      </c>
      <c r="Q3488" s="66">
        <f t="shared" si="669"/>
        <v>0</v>
      </c>
      <c r="R3488" s="66">
        <f t="shared" si="670"/>
        <v>0</v>
      </c>
      <c r="S3488" s="66">
        <f>Q3488-U3488-SUMIFS(条件付き不可!X:X,条件付き不可!E:E,D3488)</f>
        <v>0</v>
      </c>
      <c r="T3488" s="66">
        <f t="shared" si="667"/>
        <v>0</v>
      </c>
      <c r="U3488" s="66">
        <f>IF(COUNTIFS(条件付き不可!$E:$E,$D3488,条件付き不可!$C:$C,条件付き不可!$V$3)&gt;0,Q3488,SUMIFS(条件付き不可!$L:$L,条件付き不可!$E:$E,$D3488,条件付き不可!$C:$C,U$1))</f>
        <v>0</v>
      </c>
      <c r="V3488" s="66">
        <f>IF(COUNTIFS(条件付き不可!$E:$E,$D3488,条件付き不可!$C:$C,条件付き不可!$V$5)&gt;0,Q3488,IFERROR(VLOOKUP(D3488,条件付き不可!E:Y,21,0),0))</f>
        <v>0</v>
      </c>
    </row>
    <row r="3489" spans="1:22">
      <c r="A3489" s="53" t="str">
        <f t="shared" si="671"/>
        <v>052124</v>
      </c>
      <c r="B3489" s="53" t="s">
        <v>3054</v>
      </c>
      <c r="D3489">
        <v>52124</v>
      </c>
      <c r="E3489" t="s">
        <v>3054</v>
      </c>
      <c r="F3489" t="s">
        <v>3054</v>
      </c>
      <c r="G3489" t="str">
        <f>VLOOKUP(A3489,GIS!A:B,2,0)</f>
        <v>姉崎 Ｄ　（第２保育所）</v>
      </c>
      <c r="H3489" t="s">
        <v>3054</v>
      </c>
      <c r="I3489" t="e">
        <v>#N/A</v>
      </c>
      <c r="J3489" s="66">
        <v>0</v>
      </c>
      <c r="K3489" s="66">
        <v>0</v>
      </c>
      <c r="L3489" s="66">
        <v>0</v>
      </c>
      <c r="M3489" s="66">
        <v>0</v>
      </c>
      <c r="N3489" s="66">
        <f>VLOOKUP(A3489,GIS!A:C,3,0)</f>
        <v>0</v>
      </c>
      <c r="O3489" s="66" t="str">
        <f t="shared" si="668"/>
        <v/>
      </c>
      <c r="P3489" s="66" t="str">
        <f t="shared" si="664"/>
        <v/>
      </c>
      <c r="Q3489" s="66">
        <f t="shared" si="669"/>
        <v>0</v>
      </c>
      <c r="R3489" s="66">
        <f t="shared" si="670"/>
        <v>0</v>
      </c>
      <c r="S3489" s="66">
        <f>Q3489-U3489-SUMIFS(条件付き不可!X:X,条件付き不可!E:E,D3489)</f>
        <v>0</v>
      </c>
      <c r="T3489" s="66">
        <f t="shared" si="667"/>
        <v>0</v>
      </c>
      <c r="U3489" s="66">
        <f>IF(COUNTIFS(条件付き不可!$E:$E,$D3489,条件付き不可!$C:$C,条件付き不可!$V$3)&gt;0,Q3489,SUMIFS(条件付き不可!$L:$L,条件付き不可!$E:$E,$D3489,条件付き不可!$C:$C,U$1))</f>
        <v>0</v>
      </c>
      <c r="V3489" s="66">
        <f>IF(COUNTIFS(条件付き不可!$E:$E,$D3489,条件付き不可!$C:$C,条件付き不可!$V$5)&gt;0,Q3489,IFERROR(VLOOKUP(D3489,条件付き不可!E:Y,21,0),0))</f>
        <v>0</v>
      </c>
    </row>
    <row r="3490" spans="1:22">
      <c r="A3490" s="53" t="str">
        <f t="shared" si="671"/>
        <v>052133</v>
      </c>
      <c r="B3490" s="53" t="s">
        <v>3054</v>
      </c>
      <c r="D3490">
        <v>52133</v>
      </c>
      <c r="E3490" t="s">
        <v>3054</v>
      </c>
      <c r="F3490" t="s">
        <v>3054</v>
      </c>
      <c r="G3490" t="str">
        <f>VLOOKUP(A3490,GIS!A:B,2,0)</f>
        <v>椎津 Ｃ</v>
      </c>
      <c r="H3490" t="s">
        <v>3054</v>
      </c>
      <c r="I3490" t="e">
        <v>#N/A</v>
      </c>
      <c r="J3490" s="66">
        <v>0</v>
      </c>
      <c r="K3490" s="66">
        <v>0</v>
      </c>
      <c r="L3490" s="66">
        <v>0</v>
      </c>
      <c r="M3490" s="66">
        <v>0</v>
      </c>
      <c r="N3490" s="66">
        <f>VLOOKUP(A3490,GIS!A:C,3,0)</f>
        <v>0</v>
      </c>
      <c r="O3490" s="66" t="str">
        <f t="shared" si="668"/>
        <v/>
      </c>
      <c r="P3490" s="66" t="str">
        <f t="shared" si="664"/>
        <v/>
      </c>
      <c r="Q3490" s="66">
        <f t="shared" si="669"/>
        <v>0</v>
      </c>
      <c r="R3490" s="66">
        <f t="shared" si="670"/>
        <v>0</v>
      </c>
      <c r="S3490" s="66">
        <f>Q3490-U3490-SUMIFS(条件付き不可!X:X,条件付き不可!E:E,D3490)</f>
        <v>0</v>
      </c>
      <c r="T3490" s="66">
        <f t="shared" si="667"/>
        <v>0</v>
      </c>
      <c r="U3490" s="66">
        <f>IF(COUNTIFS(条件付き不可!$E:$E,$D3490,条件付き不可!$C:$C,条件付き不可!$V$3)&gt;0,Q3490,SUMIFS(条件付き不可!$L:$L,条件付き不可!$E:$E,$D3490,条件付き不可!$C:$C,U$1))</f>
        <v>0</v>
      </c>
      <c r="V3490" s="66">
        <f>IF(COUNTIFS(条件付き不可!$E:$E,$D3490,条件付き不可!$C:$C,条件付き不可!$V$5)&gt;0,Q3490,IFERROR(VLOOKUP(D3490,条件付き不可!E:Y,21,0),0))</f>
        <v>0</v>
      </c>
    </row>
    <row r="3491" spans="1:22">
      <c r="A3491" s="53" t="str">
        <f t="shared" si="671"/>
        <v>061172</v>
      </c>
      <c r="B3491" s="53" t="s">
        <v>3054</v>
      </c>
      <c r="D3491">
        <v>61172</v>
      </c>
      <c r="E3491" t="s">
        <v>3054</v>
      </c>
      <c r="F3491" t="s">
        <v>3054</v>
      </c>
      <c r="G3491" t="str">
        <f>VLOOKUP(A3491,GIS!A:B,2,0)</f>
        <v>東松戸③</v>
      </c>
      <c r="H3491" t="s">
        <v>3054</v>
      </c>
      <c r="I3491" t="e">
        <v>#N/A</v>
      </c>
      <c r="J3491" s="66">
        <v>0</v>
      </c>
      <c r="K3491" s="66">
        <v>0</v>
      </c>
      <c r="L3491" s="66">
        <v>0</v>
      </c>
      <c r="M3491" s="66">
        <v>0</v>
      </c>
      <c r="N3491" s="66">
        <f>VLOOKUP(A3491,GIS!A:C,3,0)</f>
        <v>0</v>
      </c>
      <c r="O3491" s="66" t="str">
        <f t="shared" si="668"/>
        <v/>
      </c>
      <c r="P3491" s="66" t="str">
        <f t="shared" si="664"/>
        <v/>
      </c>
      <c r="Q3491" s="66">
        <f t="shared" si="669"/>
        <v>0</v>
      </c>
      <c r="R3491" s="66">
        <f t="shared" si="670"/>
        <v>0</v>
      </c>
      <c r="S3491" s="66">
        <f>Q3491-U3491-SUMIFS(条件付き不可!X:X,条件付き不可!E:E,D3491)</f>
        <v>0</v>
      </c>
      <c r="T3491" s="66">
        <f t="shared" si="667"/>
        <v>0</v>
      </c>
      <c r="U3491" s="66">
        <f>IF(COUNTIFS(条件付き不可!$E:$E,$D3491,条件付き不可!$C:$C,条件付き不可!$V$3)&gt;0,Q3491,SUMIFS(条件付き不可!$L:$L,条件付き不可!$E:$E,$D3491,条件付き不可!$C:$C,U$1))</f>
        <v>0</v>
      </c>
      <c r="V3491" s="66">
        <f>IF(COUNTIFS(条件付き不可!$E:$E,$D3491,条件付き不可!$C:$C,条件付き不可!$V$5)&gt;0,Q3491,IFERROR(VLOOKUP(D3491,条件付き不可!E:Y,21,0),0))</f>
        <v>0</v>
      </c>
    </row>
    <row r="3492" spans="1:22">
      <c r="A3492" s="53" t="str">
        <f t="shared" si="671"/>
        <v>065033</v>
      </c>
      <c r="B3492" s="53" t="s">
        <v>3054</v>
      </c>
      <c r="D3492">
        <v>65033</v>
      </c>
      <c r="E3492" t="s">
        <v>3054</v>
      </c>
      <c r="F3492" t="s">
        <v>3054</v>
      </c>
      <c r="G3492" t="str">
        <f>VLOOKUP(A3492,GIS!A:B,2,0)</f>
        <v>樋野口B</v>
      </c>
      <c r="H3492" t="s">
        <v>3054</v>
      </c>
      <c r="I3492" t="e">
        <v>#N/A</v>
      </c>
      <c r="J3492" s="66">
        <v>0</v>
      </c>
      <c r="K3492" s="66">
        <v>0</v>
      </c>
      <c r="L3492" s="66">
        <v>0</v>
      </c>
      <c r="M3492" s="66">
        <v>0</v>
      </c>
      <c r="N3492" s="66">
        <f>VLOOKUP(A3492,GIS!A:C,3,0)</f>
        <v>0</v>
      </c>
      <c r="O3492" s="66" t="str">
        <f t="shared" si="668"/>
        <v/>
      </c>
      <c r="P3492" s="66" t="str">
        <f t="shared" si="664"/>
        <v/>
      </c>
      <c r="Q3492" s="66">
        <f t="shared" si="669"/>
        <v>0</v>
      </c>
      <c r="R3492" s="66">
        <f t="shared" si="670"/>
        <v>0</v>
      </c>
      <c r="S3492" s="66">
        <f>Q3492-U3492-SUMIFS(条件付き不可!X:X,条件付き不可!E:E,D3492)</f>
        <v>0</v>
      </c>
      <c r="T3492" s="66">
        <f t="shared" si="667"/>
        <v>0</v>
      </c>
      <c r="U3492" s="66">
        <f>IF(COUNTIFS(条件付き不可!$E:$E,$D3492,条件付き不可!$C:$C,条件付き不可!$V$3)&gt;0,Q3492,SUMIFS(条件付き不可!$L:$L,条件付き不可!$E:$E,$D3492,条件付き不可!$C:$C,U$1))</f>
        <v>0</v>
      </c>
      <c r="V3492" s="66">
        <f>IF(COUNTIFS(条件付き不可!$E:$E,$D3492,条件付き不可!$C:$C,条件付き不可!$V$5)&gt;0,Q3492,IFERROR(VLOOKUP(D3492,条件付き不可!E:Y,21,0),0))</f>
        <v>0</v>
      </c>
    </row>
    <row r="3493" spans="1:22">
      <c r="A3493" s="53" t="str">
        <f t="shared" si="671"/>
        <v>065229</v>
      </c>
      <c r="B3493" s="53" t="s">
        <v>3054</v>
      </c>
      <c r="D3493">
        <v>65229</v>
      </c>
      <c r="E3493" t="s">
        <v>3054</v>
      </c>
      <c r="F3493" t="s">
        <v>3054</v>
      </c>
      <c r="G3493" t="str">
        <f>VLOOKUP(A3493,GIS!A:B,2,0)</f>
        <v>萩町Ｂ</v>
      </c>
      <c r="H3493" t="s">
        <v>3054</v>
      </c>
      <c r="I3493" t="e">
        <v>#N/A</v>
      </c>
      <c r="J3493" s="66">
        <v>0</v>
      </c>
      <c r="K3493" s="66">
        <v>0</v>
      </c>
      <c r="L3493" s="66">
        <v>0</v>
      </c>
      <c r="M3493" s="66">
        <v>0</v>
      </c>
      <c r="N3493" s="66">
        <f>VLOOKUP(A3493,GIS!A:C,3,0)</f>
        <v>0</v>
      </c>
      <c r="O3493" s="66" t="str">
        <f t="shared" si="668"/>
        <v/>
      </c>
      <c r="P3493" s="66" t="str">
        <f t="shared" si="664"/>
        <v/>
      </c>
      <c r="Q3493" s="66">
        <f t="shared" si="669"/>
        <v>0</v>
      </c>
      <c r="R3493" s="66">
        <f t="shared" si="670"/>
        <v>0</v>
      </c>
      <c r="S3493" s="66">
        <f>Q3493-U3493-SUMIFS(条件付き不可!X:X,条件付き不可!E:E,D3493)</f>
        <v>0</v>
      </c>
      <c r="T3493" s="66">
        <f t="shared" si="667"/>
        <v>0</v>
      </c>
      <c r="U3493" s="66">
        <f>IF(COUNTIFS(条件付き不可!$E:$E,$D3493,条件付き不可!$C:$C,条件付き不可!$V$3)&gt;0,Q3493,SUMIFS(条件付き不可!$L:$L,条件付き不可!$E:$E,$D3493,条件付き不可!$C:$C,U$1))</f>
        <v>0</v>
      </c>
      <c r="V3493" s="66">
        <f>IF(COUNTIFS(条件付き不可!$E:$E,$D3493,条件付き不可!$C:$C,条件付き不可!$V$5)&gt;0,Q3493,IFERROR(VLOOKUP(D3493,条件付き不可!E:Y,21,0),0))</f>
        <v>0</v>
      </c>
    </row>
    <row r="3494" spans="1:22">
      <c r="A3494" s="53" t="str">
        <f t="shared" si="671"/>
        <v>065230</v>
      </c>
      <c r="B3494" s="53" t="s">
        <v>3054</v>
      </c>
      <c r="D3494">
        <v>65230</v>
      </c>
      <c r="E3494" t="s">
        <v>3054</v>
      </c>
      <c r="F3494" t="s">
        <v>3054</v>
      </c>
      <c r="G3494" t="str">
        <f>VLOOKUP(A3494,GIS!A:B,2,0)</f>
        <v>美野里町</v>
      </c>
      <c r="H3494" t="s">
        <v>3054</v>
      </c>
      <c r="I3494" t="e">
        <v>#N/A</v>
      </c>
      <c r="J3494" s="66">
        <v>0</v>
      </c>
      <c r="K3494" s="66">
        <v>0</v>
      </c>
      <c r="L3494" s="66">
        <v>0</v>
      </c>
      <c r="M3494" s="66">
        <v>0</v>
      </c>
      <c r="N3494" s="66">
        <f>VLOOKUP(A3494,GIS!A:C,3,0)</f>
        <v>0</v>
      </c>
      <c r="O3494" s="66" t="str">
        <f t="shared" si="668"/>
        <v/>
      </c>
      <c r="P3494" s="66" t="str">
        <f t="shared" si="664"/>
        <v/>
      </c>
      <c r="Q3494" s="66">
        <f t="shared" si="669"/>
        <v>0</v>
      </c>
      <c r="R3494" s="66">
        <f t="shared" si="670"/>
        <v>0</v>
      </c>
      <c r="S3494" s="66">
        <f>Q3494-U3494-SUMIFS(条件付き不可!X:X,条件付き不可!E:E,D3494)</f>
        <v>0</v>
      </c>
      <c r="T3494" s="66">
        <f t="shared" si="667"/>
        <v>0</v>
      </c>
      <c r="U3494" s="66">
        <f>IF(COUNTIFS(条件付き不可!$E:$E,$D3494,条件付き不可!$C:$C,条件付き不可!$V$3)&gt;0,Q3494,SUMIFS(条件付き不可!$L:$L,条件付き不可!$E:$E,$D3494,条件付き不可!$C:$C,U$1))</f>
        <v>0</v>
      </c>
      <c r="V3494" s="66">
        <f>IF(COUNTIFS(条件付き不可!$E:$E,$D3494,条件付き不可!$C:$C,条件付き不可!$V$5)&gt;0,Q3494,IFERROR(VLOOKUP(D3494,条件付き不可!E:Y,21,0),0))</f>
        <v>0</v>
      </c>
    </row>
    <row r="3495" spans="1:22">
      <c r="A3495" s="53" t="str">
        <f t="shared" si="671"/>
        <v>065247</v>
      </c>
      <c r="B3495" s="53" t="s">
        <v>3054</v>
      </c>
      <c r="D3495">
        <v>65247</v>
      </c>
      <c r="E3495" t="s">
        <v>3054</v>
      </c>
      <c r="F3495" t="s">
        <v>3054</v>
      </c>
      <c r="G3495" t="str">
        <f>VLOOKUP(A3495,GIS!A:B,2,0)</f>
        <v>大橋Ｂ</v>
      </c>
      <c r="H3495" t="s">
        <v>3054</v>
      </c>
      <c r="I3495" t="e">
        <v>#N/A</v>
      </c>
      <c r="J3495" s="66">
        <v>0</v>
      </c>
      <c r="K3495" s="66">
        <v>0</v>
      </c>
      <c r="L3495" s="66">
        <v>0</v>
      </c>
      <c r="M3495" s="66">
        <v>0</v>
      </c>
      <c r="N3495" s="66">
        <f>VLOOKUP(A3495,GIS!A:C,3,0)</f>
        <v>0</v>
      </c>
      <c r="O3495" s="66" t="str">
        <f t="shared" si="668"/>
        <v/>
      </c>
      <c r="P3495" s="66" t="str">
        <f t="shared" si="664"/>
        <v/>
      </c>
      <c r="Q3495" s="66">
        <f t="shared" si="669"/>
        <v>0</v>
      </c>
      <c r="R3495" s="66">
        <f t="shared" si="670"/>
        <v>0</v>
      </c>
      <c r="S3495" s="66">
        <f>Q3495-U3495-SUMIFS(条件付き不可!X:X,条件付き不可!E:E,D3495)</f>
        <v>0</v>
      </c>
      <c r="T3495" s="66">
        <f t="shared" si="667"/>
        <v>0</v>
      </c>
      <c r="U3495" s="66">
        <f>IF(COUNTIFS(条件付き不可!$E:$E,$D3495,条件付き不可!$C:$C,条件付き不可!$V$3)&gt;0,Q3495,SUMIFS(条件付き不可!$L:$L,条件付き不可!$E:$E,$D3495,条件付き不可!$C:$C,U$1))</f>
        <v>0</v>
      </c>
      <c r="V3495" s="66">
        <f>IF(COUNTIFS(条件付き不可!$E:$E,$D3495,条件付き不可!$C:$C,条件付き不可!$V$5)&gt;0,Q3495,IFERROR(VLOOKUP(D3495,条件付き不可!E:Y,21,0),0))</f>
        <v>0</v>
      </c>
    </row>
    <row r="3496" spans="1:22">
      <c r="A3496" s="53" t="str">
        <f t="shared" si="671"/>
        <v>066001</v>
      </c>
      <c r="B3496" s="53" t="s">
        <v>3054</v>
      </c>
      <c r="D3496">
        <v>66001</v>
      </c>
      <c r="E3496" t="s">
        <v>3054</v>
      </c>
      <c r="F3496" t="s">
        <v>3054</v>
      </c>
      <c r="G3496" t="str">
        <f>VLOOKUP(A3496,GIS!A:B,2,0)</f>
        <v>三輪野山Ａ</v>
      </c>
      <c r="H3496" t="s">
        <v>3054</v>
      </c>
      <c r="I3496" t="e">
        <v>#N/A</v>
      </c>
      <c r="J3496" s="66">
        <v>0</v>
      </c>
      <c r="K3496" s="66">
        <v>0</v>
      </c>
      <c r="L3496" s="66">
        <v>0</v>
      </c>
      <c r="M3496" s="66">
        <v>0</v>
      </c>
      <c r="N3496" s="66">
        <f>VLOOKUP(A3496,GIS!A:C,3,0)</f>
        <v>0</v>
      </c>
      <c r="O3496" s="66" t="str">
        <f t="shared" si="668"/>
        <v/>
      </c>
      <c r="P3496" s="66" t="str">
        <f t="shared" si="664"/>
        <v/>
      </c>
      <c r="Q3496" s="66">
        <f t="shared" si="669"/>
        <v>0</v>
      </c>
      <c r="R3496" s="66">
        <f t="shared" si="670"/>
        <v>0</v>
      </c>
      <c r="S3496" s="66">
        <f>Q3496-U3496-SUMIFS(条件付き不可!X:X,条件付き不可!E:E,D3496)</f>
        <v>0</v>
      </c>
      <c r="T3496" s="66">
        <f t="shared" si="667"/>
        <v>0</v>
      </c>
      <c r="U3496" s="66">
        <f>IF(COUNTIFS(条件付き不可!$E:$E,$D3496,条件付き不可!$C:$C,条件付き不可!$V$3)&gt;0,Q3496,SUMIFS(条件付き不可!$L:$L,条件付き不可!$E:$E,$D3496,条件付き不可!$C:$C,U$1))</f>
        <v>0</v>
      </c>
      <c r="V3496" s="66">
        <f>IF(COUNTIFS(条件付き不可!$E:$E,$D3496,条件付き不可!$C:$C,条件付き不可!$V$5)&gt;0,Q3496,IFERROR(VLOOKUP(D3496,条件付き不可!E:Y,21,0),0))</f>
        <v>0</v>
      </c>
    </row>
    <row r="3497" spans="1:22">
      <c r="A3497" s="53" t="str">
        <f t="shared" si="671"/>
        <v>066101</v>
      </c>
      <c r="B3497" s="53" t="s">
        <v>3054</v>
      </c>
      <c r="D3497">
        <v>66101</v>
      </c>
      <c r="E3497" t="s">
        <v>3054</v>
      </c>
      <c r="F3497" t="s">
        <v>3054</v>
      </c>
      <c r="G3497" t="str">
        <f>VLOOKUP(A3497,GIS!A:B,2,0)</f>
        <v>水辺公園</v>
      </c>
      <c r="H3497" t="s">
        <v>3054</v>
      </c>
      <c r="I3497" t="e">
        <v>#N/A</v>
      </c>
      <c r="J3497" s="66" t="s">
        <v>8378</v>
      </c>
      <c r="K3497" s="66" t="e">
        <v>#VALUE!</v>
      </c>
      <c r="L3497" s="66" t="e">
        <v>#VALUE!</v>
      </c>
      <c r="M3497" s="66" t="e">
        <v>#VALUE!</v>
      </c>
      <c r="N3497" s="66" t="str">
        <f>VLOOKUP(A3497,GIS!A:C,3,0)</f>
        <v>06-1+</v>
      </c>
      <c r="O3497" s="66" t="str">
        <f t="shared" si="668"/>
        <v/>
      </c>
      <c r="P3497" s="66" t="e">
        <f t="shared" si="664"/>
        <v>#VALUE!</v>
      </c>
      <c r="Q3497" s="66" t="str">
        <f t="shared" si="669"/>
        <v>06-1+</v>
      </c>
      <c r="R3497" s="66" t="e">
        <f t="shared" si="670"/>
        <v>#VALUE!</v>
      </c>
      <c r="S3497" s="66" t="e">
        <f>Q3497-U3497-SUMIFS(条件付き不可!X:X,条件付き不可!E:E,D3497)</f>
        <v>#VALUE!</v>
      </c>
      <c r="T3497" s="66" t="e">
        <f t="shared" si="667"/>
        <v>#VALUE!</v>
      </c>
      <c r="U3497" s="66">
        <f>IF(COUNTIFS(条件付き不可!$E:$E,$D3497,条件付き不可!$C:$C,条件付き不可!$V$3)&gt;0,Q3497,SUMIFS(条件付き不可!$L:$L,条件付き不可!$E:$E,$D3497,条件付き不可!$C:$C,U$1))</f>
        <v>0</v>
      </c>
      <c r="V3497" s="66">
        <f>IF(COUNTIFS(条件付き不可!$E:$E,$D3497,条件付き不可!$C:$C,条件付き不可!$V$5)&gt;0,Q3497,IFERROR(VLOOKUP(D3497,条件付き不可!E:Y,21,0),0))</f>
        <v>0</v>
      </c>
    </row>
    <row r="3498" spans="1:22">
      <c r="A3498" s="53" t="str">
        <f t="shared" si="671"/>
        <v>066102</v>
      </c>
      <c r="B3498" s="53" t="s">
        <v>3054</v>
      </c>
      <c r="D3498">
        <v>66102</v>
      </c>
      <c r="E3498" t="s">
        <v>3054</v>
      </c>
      <c r="F3498" t="s">
        <v>3054</v>
      </c>
      <c r="G3498" t="str">
        <f>VLOOKUP(A3498,GIS!A:B,2,0)</f>
        <v>運河駅西</v>
      </c>
      <c r="H3498" t="s">
        <v>3054</v>
      </c>
      <c r="I3498" t="e">
        <v>#N/A</v>
      </c>
      <c r="J3498" s="66" t="s">
        <v>8381</v>
      </c>
      <c r="K3498" s="66" t="e">
        <v>#VALUE!</v>
      </c>
      <c r="L3498" s="66" t="e">
        <v>#VALUE!</v>
      </c>
      <c r="M3498" s="66" t="e">
        <v>#VALUE!</v>
      </c>
      <c r="N3498" s="66" t="str">
        <f>VLOOKUP(A3498,GIS!A:C,3,0)</f>
        <v>0+</v>
      </c>
      <c r="O3498" s="66" t="str">
        <f t="shared" si="668"/>
        <v/>
      </c>
      <c r="P3498" s="66" t="e">
        <f t="shared" si="664"/>
        <v>#VALUE!</v>
      </c>
      <c r="Q3498" s="66" t="str">
        <f t="shared" si="669"/>
        <v>0+</v>
      </c>
      <c r="R3498" s="66" t="e">
        <f t="shared" si="670"/>
        <v>#VALUE!</v>
      </c>
      <c r="S3498" s="66" t="e">
        <f>Q3498-U3498-SUMIFS(条件付き不可!X:X,条件付き不可!E:E,D3498)</f>
        <v>#VALUE!</v>
      </c>
      <c r="T3498" s="66" t="e">
        <f t="shared" si="667"/>
        <v>#VALUE!</v>
      </c>
      <c r="U3498" s="66">
        <f>IF(COUNTIFS(条件付き不可!$E:$E,$D3498,条件付き不可!$C:$C,条件付き不可!$V$3)&gt;0,Q3498,SUMIFS(条件付き不可!$L:$L,条件付き不可!$E:$E,$D3498,条件付き不可!$C:$C,U$1))</f>
        <v>0</v>
      </c>
      <c r="V3498" s="66">
        <f>IF(COUNTIFS(条件付き不可!$E:$E,$D3498,条件付き不可!$C:$C,条件付き不可!$V$5)&gt;0,Q3498,IFERROR(VLOOKUP(D3498,条件付き不可!E:Y,21,0),0))</f>
        <v>0</v>
      </c>
    </row>
    <row r="3499" spans="1:22">
      <c r="A3499" s="53" t="str">
        <f t="shared" si="671"/>
        <v>087032</v>
      </c>
      <c r="B3499" s="53" t="s">
        <v>3054</v>
      </c>
      <c r="D3499">
        <v>87032</v>
      </c>
      <c r="E3499" t="s">
        <v>3054</v>
      </c>
      <c r="F3499" t="s">
        <v>3054</v>
      </c>
      <c r="G3499" t="str">
        <f>VLOOKUP(A3499,GIS!A:B,2,0)</f>
        <v>豊四季台　4B</v>
      </c>
      <c r="H3499" t="s">
        <v>3054</v>
      </c>
      <c r="I3499" t="e">
        <v>#N/A</v>
      </c>
      <c r="J3499" s="66">
        <v>0</v>
      </c>
      <c r="K3499" s="66">
        <v>0</v>
      </c>
      <c r="L3499" s="66">
        <v>0</v>
      </c>
      <c r="M3499" s="66">
        <v>0</v>
      </c>
      <c r="N3499" s="66">
        <f>VLOOKUP(A3499,GIS!A:C,3,0)</f>
        <v>0</v>
      </c>
      <c r="O3499" s="66" t="str">
        <f t="shared" si="668"/>
        <v/>
      </c>
      <c r="P3499" s="66" t="str">
        <f t="shared" si="664"/>
        <v/>
      </c>
      <c r="Q3499" s="66">
        <f t="shared" si="669"/>
        <v>0</v>
      </c>
      <c r="R3499" s="66">
        <f t="shared" si="670"/>
        <v>0</v>
      </c>
      <c r="S3499" s="66">
        <f>Q3499-U3499-SUMIFS(条件付き不可!X:X,条件付き不可!E:E,D3499)</f>
        <v>0</v>
      </c>
      <c r="T3499" s="66">
        <f t="shared" si="667"/>
        <v>0</v>
      </c>
      <c r="U3499" s="66">
        <f>IF(COUNTIFS(条件付き不可!$E:$E,$D3499,条件付き不可!$C:$C,条件付き不可!$V$3)&gt;0,Q3499,SUMIFS(条件付き不可!$L:$L,条件付き不可!$E:$E,$D3499,条件付き不可!$C:$C,U$1))</f>
        <v>0</v>
      </c>
      <c r="V3499" s="66">
        <f>IF(COUNTIFS(条件付き不可!$E:$E,$D3499,条件付き不可!$C:$C,条件付き不可!$V$5)&gt;0,Q3499,IFERROR(VLOOKUP(D3499,条件付き不可!E:Y,21,0),0))</f>
        <v>0</v>
      </c>
    </row>
    <row r="3500" spans="1:22">
      <c r="A3500" s="53" t="str">
        <f t="shared" si="671"/>
        <v>110001</v>
      </c>
      <c r="B3500" s="53" t="s">
        <v>3054</v>
      </c>
      <c r="D3500">
        <v>110001</v>
      </c>
      <c r="E3500" t="s">
        <v>3054</v>
      </c>
      <c r="F3500" t="s">
        <v>3054</v>
      </c>
      <c r="G3500" t="e">
        <f>VLOOKUP(A3500,GIS!A:B,2,0)</f>
        <v>#N/A</v>
      </c>
      <c r="H3500" t="s">
        <v>3054</v>
      </c>
      <c r="I3500" t="e">
        <v>#N/A</v>
      </c>
      <c r="J3500" s="66" t="e">
        <v>#N/A</v>
      </c>
      <c r="K3500" s="66" t="e">
        <v>#N/A</v>
      </c>
      <c r="L3500" s="66" t="e">
        <v>#N/A</v>
      </c>
      <c r="M3500" s="66" t="e">
        <v>#N/A</v>
      </c>
      <c r="N3500" s="66" t="e">
        <f>VLOOKUP(A3500,GIS!A:C,3,0)</f>
        <v>#N/A</v>
      </c>
      <c r="O3500" s="66" t="e">
        <f t="shared" si="668"/>
        <v>#N/A</v>
      </c>
      <c r="P3500" s="66" t="e">
        <f t="shared" si="664"/>
        <v>#N/A</v>
      </c>
      <c r="Q3500" s="66" t="e">
        <f t="shared" si="669"/>
        <v>#N/A</v>
      </c>
      <c r="R3500" s="66" t="e">
        <f t="shared" si="670"/>
        <v>#N/A</v>
      </c>
      <c r="S3500" s="66" t="e">
        <f>Q3500-U3500-SUMIFS(条件付き不可!X:X,条件付き不可!E:E,D3500)</f>
        <v>#N/A</v>
      </c>
      <c r="T3500" s="66" t="e">
        <f t="shared" si="667"/>
        <v>#N/A</v>
      </c>
      <c r="U3500" s="66">
        <f>IF(COUNTIFS(条件付き不可!$E:$E,$D3500,条件付き不可!$C:$C,条件付き不可!$V$3)&gt;0,Q3500,SUMIFS(条件付き不可!$L:$L,条件付き不可!$E:$E,$D3500,条件付き不可!$C:$C,U$1))</f>
        <v>0</v>
      </c>
      <c r="V3500" s="66">
        <f>IF(COUNTIFS(条件付き不可!$E:$E,$D3500,条件付き不可!$C:$C,条件付き不可!$V$5)&gt;0,Q3500,IFERROR(VLOOKUP(D3500,条件付き不可!E:Y,21,0),0))</f>
        <v>0</v>
      </c>
    </row>
    <row r="3501" spans="1:22">
      <c r="A3501" s="53" t="str">
        <f t="shared" si="671"/>
        <v>110002</v>
      </c>
      <c r="B3501" s="53" t="s">
        <v>3054</v>
      </c>
      <c r="D3501">
        <v>110002</v>
      </c>
      <c r="E3501" t="s">
        <v>3054</v>
      </c>
      <c r="F3501" t="s">
        <v>3054</v>
      </c>
      <c r="G3501" t="e">
        <f>VLOOKUP(A3501,GIS!A:B,2,0)</f>
        <v>#N/A</v>
      </c>
      <c r="H3501" t="s">
        <v>3054</v>
      </c>
      <c r="I3501" t="e">
        <v>#N/A</v>
      </c>
      <c r="J3501" s="66" t="e">
        <v>#N/A</v>
      </c>
      <c r="K3501" s="66" t="e">
        <v>#N/A</v>
      </c>
      <c r="L3501" s="66" t="e">
        <v>#N/A</v>
      </c>
      <c r="M3501" s="66" t="e">
        <v>#N/A</v>
      </c>
      <c r="N3501" s="66" t="e">
        <f>VLOOKUP(A3501,GIS!A:C,3,0)</f>
        <v>#N/A</v>
      </c>
      <c r="O3501" s="66" t="e">
        <f t="shared" si="668"/>
        <v>#N/A</v>
      </c>
      <c r="P3501" s="66" t="e">
        <f t="shared" si="664"/>
        <v>#N/A</v>
      </c>
      <c r="Q3501" s="66" t="e">
        <f t="shared" si="669"/>
        <v>#N/A</v>
      </c>
      <c r="R3501" s="66" t="e">
        <f t="shared" si="670"/>
        <v>#N/A</v>
      </c>
      <c r="S3501" s="66" t="e">
        <f>Q3501-U3501-SUMIFS(条件付き不可!X:X,条件付き不可!E:E,D3501)</f>
        <v>#N/A</v>
      </c>
      <c r="T3501" s="66" t="e">
        <f t="shared" si="667"/>
        <v>#N/A</v>
      </c>
      <c r="U3501" s="66">
        <f>IF(COUNTIFS(条件付き不可!$E:$E,$D3501,条件付き不可!$C:$C,条件付き不可!$V$3)&gt;0,Q3501,SUMIFS(条件付き不可!$L:$L,条件付き不可!$E:$E,$D3501,条件付き不可!$C:$C,U$1))</f>
        <v>0</v>
      </c>
      <c r="V3501" s="66">
        <f>IF(COUNTIFS(条件付き不可!$E:$E,$D3501,条件付き不可!$C:$C,条件付き不可!$V$5)&gt;0,Q3501,IFERROR(VLOOKUP(D3501,条件付き不可!E:Y,21,0),0))</f>
        <v>0</v>
      </c>
    </row>
    <row r="3502" spans="1:22">
      <c r="A3502" s="53" t="str">
        <f t="shared" si="671"/>
        <v>110003</v>
      </c>
      <c r="B3502" s="53" t="s">
        <v>3054</v>
      </c>
      <c r="D3502">
        <v>110003</v>
      </c>
      <c r="E3502" t="s">
        <v>3054</v>
      </c>
      <c r="F3502" t="s">
        <v>3054</v>
      </c>
      <c r="G3502" t="e">
        <f>VLOOKUP(A3502,GIS!A:B,2,0)</f>
        <v>#N/A</v>
      </c>
      <c r="H3502" t="s">
        <v>3054</v>
      </c>
      <c r="I3502" t="e">
        <v>#N/A</v>
      </c>
      <c r="J3502" s="66" t="e">
        <v>#N/A</v>
      </c>
      <c r="K3502" s="66" t="e">
        <v>#N/A</v>
      </c>
      <c r="L3502" s="66" t="e">
        <v>#N/A</v>
      </c>
      <c r="M3502" s="66" t="e">
        <v>#N/A</v>
      </c>
      <c r="N3502" s="66" t="e">
        <f>VLOOKUP(A3502,GIS!A:C,3,0)</f>
        <v>#N/A</v>
      </c>
      <c r="O3502" s="66" t="e">
        <f t="shared" si="668"/>
        <v>#N/A</v>
      </c>
      <c r="P3502" s="66" t="e">
        <f t="shared" si="664"/>
        <v>#N/A</v>
      </c>
      <c r="Q3502" s="66" t="e">
        <f t="shared" si="669"/>
        <v>#N/A</v>
      </c>
      <c r="R3502" s="66" t="e">
        <f t="shared" si="670"/>
        <v>#N/A</v>
      </c>
      <c r="S3502" s="66" t="e">
        <f>Q3502-U3502-SUMIFS(条件付き不可!X:X,条件付き不可!E:E,D3502)</f>
        <v>#N/A</v>
      </c>
      <c r="T3502" s="66" t="e">
        <f t="shared" si="667"/>
        <v>#N/A</v>
      </c>
      <c r="U3502" s="66">
        <f>IF(COUNTIFS(条件付き不可!$E:$E,$D3502,条件付き不可!$C:$C,条件付き不可!$V$3)&gt;0,Q3502,SUMIFS(条件付き不可!$L:$L,条件付き不可!$E:$E,$D3502,条件付き不可!$C:$C,U$1))</f>
        <v>0</v>
      </c>
      <c r="V3502" s="66">
        <f>IF(COUNTIFS(条件付き不可!$E:$E,$D3502,条件付き不可!$C:$C,条件付き不可!$V$5)&gt;0,Q3502,IFERROR(VLOOKUP(D3502,条件付き不可!E:Y,21,0),0))</f>
        <v>0</v>
      </c>
    </row>
    <row r="3503" spans="1:22">
      <c r="A3503" s="53" t="str">
        <f t="shared" si="671"/>
        <v>110027</v>
      </c>
      <c r="B3503" s="53" t="s">
        <v>3054</v>
      </c>
      <c r="D3503">
        <v>110027</v>
      </c>
      <c r="E3503" t="s">
        <v>3054</v>
      </c>
      <c r="F3503" t="s">
        <v>3054</v>
      </c>
      <c r="G3503" t="e">
        <f>VLOOKUP(A3503,GIS!A:B,2,0)</f>
        <v>#N/A</v>
      </c>
      <c r="H3503" t="s">
        <v>3054</v>
      </c>
      <c r="I3503" t="e">
        <v>#N/A</v>
      </c>
      <c r="J3503" s="66" t="e">
        <v>#N/A</v>
      </c>
      <c r="K3503" s="66" t="e">
        <v>#N/A</v>
      </c>
      <c r="L3503" s="66" t="e">
        <v>#N/A</v>
      </c>
      <c r="M3503" s="66" t="e">
        <v>#N/A</v>
      </c>
      <c r="N3503" s="66" t="e">
        <f>VLOOKUP(A3503,GIS!A:C,3,0)</f>
        <v>#N/A</v>
      </c>
      <c r="O3503" s="66" t="e">
        <f t="shared" si="668"/>
        <v>#N/A</v>
      </c>
      <c r="P3503" s="66" t="e">
        <f t="shared" si="664"/>
        <v>#N/A</v>
      </c>
      <c r="Q3503" s="66" t="e">
        <f t="shared" si="669"/>
        <v>#N/A</v>
      </c>
      <c r="R3503" s="66" t="e">
        <f t="shared" si="670"/>
        <v>#N/A</v>
      </c>
      <c r="S3503" s="66" t="e">
        <f>Q3503-U3503-SUMIFS(条件付き不可!X:X,条件付き不可!E:E,D3503)</f>
        <v>#N/A</v>
      </c>
      <c r="T3503" s="66" t="e">
        <f t="shared" si="667"/>
        <v>#N/A</v>
      </c>
      <c r="U3503" s="66">
        <f>IF(COUNTIFS(条件付き不可!$E:$E,$D3503,条件付き不可!$C:$C,条件付き不可!$V$3)&gt;0,Q3503,SUMIFS(条件付き不可!$L:$L,条件付き不可!$E:$E,$D3503,条件付き不可!$C:$C,U$1))</f>
        <v>0</v>
      </c>
      <c r="V3503" s="66">
        <f>IF(COUNTIFS(条件付き不可!$E:$E,$D3503,条件付き不可!$C:$C,条件付き不可!$V$5)&gt;0,Q3503,IFERROR(VLOOKUP(D3503,条件付き不可!E:Y,21,0),0))</f>
        <v>0</v>
      </c>
    </row>
    <row r="3504" spans="1:22">
      <c r="A3504" s="53" t="str">
        <f t="shared" si="671"/>
        <v>110028</v>
      </c>
      <c r="B3504" s="53" t="s">
        <v>3054</v>
      </c>
      <c r="D3504">
        <v>110028</v>
      </c>
      <c r="E3504" t="s">
        <v>3054</v>
      </c>
      <c r="F3504" t="s">
        <v>3054</v>
      </c>
      <c r="G3504" t="e">
        <f>VLOOKUP(A3504,GIS!A:B,2,0)</f>
        <v>#N/A</v>
      </c>
      <c r="H3504" t="s">
        <v>3054</v>
      </c>
      <c r="I3504" t="e">
        <v>#N/A</v>
      </c>
      <c r="J3504" s="66" t="e">
        <v>#N/A</v>
      </c>
      <c r="K3504" s="66" t="e">
        <v>#N/A</v>
      </c>
      <c r="L3504" s="66" t="e">
        <v>#N/A</v>
      </c>
      <c r="M3504" s="66" t="e">
        <v>#N/A</v>
      </c>
      <c r="N3504" s="66" t="e">
        <f>VLOOKUP(A3504,GIS!A:C,3,0)</f>
        <v>#N/A</v>
      </c>
      <c r="O3504" s="66" t="e">
        <f t="shared" si="668"/>
        <v>#N/A</v>
      </c>
      <c r="P3504" s="66" t="e">
        <f t="shared" si="664"/>
        <v>#N/A</v>
      </c>
      <c r="Q3504" s="66" t="e">
        <f t="shared" si="669"/>
        <v>#N/A</v>
      </c>
      <c r="R3504" s="66" t="e">
        <f t="shared" si="670"/>
        <v>#N/A</v>
      </c>
      <c r="S3504" s="66" t="e">
        <f>Q3504-U3504-SUMIFS(条件付き不可!X:X,条件付き不可!E:E,D3504)</f>
        <v>#N/A</v>
      </c>
      <c r="T3504" s="66" t="e">
        <f t="shared" si="667"/>
        <v>#N/A</v>
      </c>
      <c r="U3504" s="66">
        <f>IF(COUNTIFS(条件付き不可!$E:$E,$D3504,条件付き不可!$C:$C,条件付き不可!$V$3)&gt;0,Q3504,SUMIFS(条件付き不可!$L:$L,条件付き不可!$E:$E,$D3504,条件付き不可!$C:$C,U$1))</f>
        <v>0</v>
      </c>
      <c r="V3504" s="66">
        <f>IF(COUNTIFS(条件付き不可!$E:$E,$D3504,条件付き不可!$C:$C,条件付き不可!$V$5)&gt;0,Q3504,IFERROR(VLOOKUP(D3504,条件付き不可!E:Y,21,0),0))</f>
        <v>0</v>
      </c>
    </row>
    <row r="3505" spans="1:22">
      <c r="A3505" s="53" t="str">
        <f t="shared" si="671"/>
        <v>110029</v>
      </c>
      <c r="B3505" s="53" t="s">
        <v>3054</v>
      </c>
      <c r="D3505">
        <v>110029</v>
      </c>
      <c r="E3505" t="s">
        <v>3054</v>
      </c>
      <c r="F3505" t="s">
        <v>3054</v>
      </c>
      <c r="G3505" t="e">
        <f>VLOOKUP(A3505,GIS!A:B,2,0)</f>
        <v>#N/A</v>
      </c>
      <c r="H3505" t="s">
        <v>3054</v>
      </c>
      <c r="I3505" t="e">
        <v>#N/A</v>
      </c>
      <c r="J3505" s="66" t="e">
        <v>#N/A</v>
      </c>
      <c r="K3505" s="66" t="e">
        <v>#N/A</v>
      </c>
      <c r="L3505" s="66" t="e">
        <v>#N/A</v>
      </c>
      <c r="M3505" s="66" t="e">
        <v>#N/A</v>
      </c>
      <c r="N3505" s="66" t="e">
        <f>VLOOKUP(A3505,GIS!A:C,3,0)</f>
        <v>#N/A</v>
      </c>
      <c r="O3505" s="66" t="e">
        <f t="shared" si="668"/>
        <v>#N/A</v>
      </c>
      <c r="P3505" s="66" t="e">
        <f t="shared" ref="P3505:P3568" si="672">IF(J3505=K3505,IF(J3505=L3505,"","✕"),"✕")</f>
        <v>#N/A</v>
      </c>
      <c r="Q3505" s="66" t="e">
        <f t="shared" si="669"/>
        <v>#N/A</v>
      </c>
      <c r="R3505" s="66" t="e">
        <f t="shared" si="670"/>
        <v>#N/A</v>
      </c>
      <c r="S3505" s="66" t="e">
        <f>Q3505-U3505-SUMIFS(条件付き不可!X:X,条件付き不可!E:E,D3505)</f>
        <v>#N/A</v>
      </c>
      <c r="T3505" s="66" t="e">
        <f t="shared" si="667"/>
        <v>#N/A</v>
      </c>
      <c r="U3505" s="66">
        <f>IF(COUNTIFS(条件付き不可!$E:$E,$D3505,条件付き不可!$C:$C,条件付き不可!$V$3)&gt;0,Q3505,SUMIFS(条件付き不可!$L:$L,条件付き不可!$E:$E,$D3505,条件付き不可!$C:$C,U$1))</f>
        <v>0</v>
      </c>
      <c r="V3505" s="66">
        <f>IF(COUNTIFS(条件付き不可!$E:$E,$D3505,条件付き不可!$C:$C,条件付き不可!$V$5)&gt;0,Q3505,IFERROR(VLOOKUP(D3505,条件付き不可!E:Y,21,0),0))</f>
        <v>0</v>
      </c>
    </row>
    <row r="3506" spans="1:22">
      <c r="A3506" s="53" t="str">
        <f t="shared" si="671"/>
        <v>110030</v>
      </c>
      <c r="B3506" s="53" t="s">
        <v>3054</v>
      </c>
      <c r="D3506">
        <v>110030</v>
      </c>
      <c r="E3506" t="s">
        <v>3054</v>
      </c>
      <c r="F3506" t="s">
        <v>3054</v>
      </c>
      <c r="G3506" t="e">
        <f>VLOOKUP(A3506,GIS!A:B,2,0)</f>
        <v>#N/A</v>
      </c>
      <c r="H3506" t="s">
        <v>3054</v>
      </c>
      <c r="I3506" t="e">
        <v>#N/A</v>
      </c>
      <c r="J3506" s="66" t="e">
        <v>#N/A</v>
      </c>
      <c r="K3506" s="66" t="e">
        <v>#N/A</v>
      </c>
      <c r="L3506" s="66" t="e">
        <v>#N/A</v>
      </c>
      <c r="M3506" s="66" t="e">
        <v>#N/A</v>
      </c>
      <c r="N3506" s="66" t="e">
        <f>VLOOKUP(A3506,GIS!A:C,3,0)</f>
        <v>#N/A</v>
      </c>
      <c r="O3506" s="66" t="e">
        <f t="shared" si="668"/>
        <v>#N/A</v>
      </c>
      <c r="P3506" s="66" t="e">
        <f t="shared" si="672"/>
        <v>#N/A</v>
      </c>
      <c r="Q3506" s="66" t="e">
        <f t="shared" si="669"/>
        <v>#N/A</v>
      </c>
      <c r="R3506" s="66" t="e">
        <f t="shared" si="670"/>
        <v>#N/A</v>
      </c>
      <c r="S3506" s="66" t="e">
        <f>Q3506-U3506-SUMIFS(条件付き不可!X:X,条件付き不可!E:E,D3506)</f>
        <v>#N/A</v>
      </c>
      <c r="T3506" s="66" t="e">
        <f t="shared" si="667"/>
        <v>#N/A</v>
      </c>
      <c r="U3506" s="66">
        <f>IF(COUNTIFS(条件付き不可!$E:$E,$D3506,条件付き不可!$C:$C,条件付き不可!$V$3)&gt;0,Q3506,SUMIFS(条件付き不可!$L:$L,条件付き不可!$E:$E,$D3506,条件付き不可!$C:$C,U$1))</f>
        <v>0</v>
      </c>
      <c r="V3506" s="66">
        <f>IF(COUNTIFS(条件付き不可!$E:$E,$D3506,条件付き不可!$C:$C,条件付き不可!$V$5)&gt;0,Q3506,IFERROR(VLOOKUP(D3506,条件付き不可!E:Y,21,0),0))</f>
        <v>0</v>
      </c>
    </row>
    <row r="3507" spans="1:22">
      <c r="A3507" s="53" t="str">
        <f t="shared" si="671"/>
        <v>110040</v>
      </c>
      <c r="B3507" s="53" t="s">
        <v>3054</v>
      </c>
      <c r="D3507">
        <v>110040</v>
      </c>
      <c r="E3507" t="s">
        <v>3054</v>
      </c>
      <c r="F3507" t="s">
        <v>3054</v>
      </c>
      <c r="G3507" t="e">
        <f>VLOOKUP(A3507,GIS!A:B,2,0)</f>
        <v>#N/A</v>
      </c>
      <c r="H3507" t="s">
        <v>3054</v>
      </c>
      <c r="I3507" t="e">
        <v>#N/A</v>
      </c>
      <c r="J3507" s="66" t="e">
        <v>#N/A</v>
      </c>
      <c r="K3507" s="66" t="e">
        <v>#N/A</v>
      </c>
      <c r="L3507" s="66" t="e">
        <v>#N/A</v>
      </c>
      <c r="M3507" s="66" t="e">
        <v>#N/A</v>
      </c>
      <c r="N3507" s="66" t="e">
        <f>VLOOKUP(A3507,GIS!A:C,3,0)</f>
        <v>#N/A</v>
      </c>
      <c r="O3507" s="66" t="e">
        <f t="shared" si="668"/>
        <v>#N/A</v>
      </c>
      <c r="P3507" s="66" t="e">
        <f t="shared" si="672"/>
        <v>#N/A</v>
      </c>
      <c r="Q3507" s="66" t="e">
        <f t="shared" si="669"/>
        <v>#N/A</v>
      </c>
      <c r="R3507" s="66" t="e">
        <f t="shared" si="670"/>
        <v>#N/A</v>
      </c>
      <c r="S3507" s="66" t="e">
        <f>Q3507-U3507-SUMIFS(条件付き不可!X:X,条件付き不可!E:E,D3507)</f>
        <v>#N/A</v>
      </c>
      <c r="T3507" s="66" t="e">
        <f t="shared" si="667"/>
        <v>#N/A</v>
      </c>
      <c r="U3507" s="66">
        <f>IF(COUNTIFS(条件付き不可!$E:$E,$D3507,条件付き不可!$C:$C,条件付き不可!$V$3)&gt;0,Q3507,SUMIFS(条件付き不可!$L:$L,条件付き不可!$E:$E,$D3507,条件付き不可!$C:$C,U$1))</f>
        <v>0</v>
      </c>
      <c r="V3507" s="66">
        <f>IF(COUNTIFS(条件付き不可!$E:$E,$D3507,条件付き不可!$C:$C,条件付き不可!$V$5)&gt;0,Q3507,IFERROR(VLOOKUP(D3507,条件付き不可!E:Y,21,0),0))</f>
        <v>0</v>
      </c>
    </row>
    <row r="3508" spans="1:22">
      <c r="A3508" s="53" t="str">
        <f t="shared" si="671"/>
        <v>111001</v>
      </c>
      <c r="B3508" s="53" t="s">
        <v>3054</v>
      </c>
      <c r="D3508">
        <v>111001</v>
      </c>
      <c r="E3508" t="s">
        <v>3054</v>
      </c>
      <c r="F3508" t="s">
        <v>3054</v>
      </c>
      <c r="G3508" t="e">
        <f>VLOOKUP(A3508,GIS!A:B,2,0)</f>
        <v>#N/A</v>
      </c>
      <c r="H3508" t="s">
        <v>3054</v>
      </c>
      <c r="I3508" t="e">
        <v>#N/A</v>
      </c>
      <c r="J3508" s="66" t="e">
        <v>#N/A</v>
      </c>
      <c r="K3508" s="66" t="e">
        <v>#N/A</v>
      </c>
      <c r="L3508" s="66" t="e">
        <v>#N/A</v>
      </c>
      <c r="M3508" s="66" t="e">
        <v>#N/A</v>
      </c>
      <c r="N3508" s="66" t="e">
        <f>VLOOKUP(A3508,GIS!A:C,3,0)</f>
        <v>#N/A</v>
      </c>
      <c r="O3508" s="66" t="e">
        <f t="shared" si="668"/>
        <v>#N/A</v>
      </c>
      <c r="P3508" s="66" t="e">
        <f t="shared" si="672"/>
        <v>#N/A</v>
      </c>
      <c r="Q3508" s="66" t="e">
        <f t="shared" si="669"/>
        <v>#N/A</v>
      </c>
      <c r="R3508" s="66" t="e">
        <f t="shared" si="670"/>
        <v>#N/A</v>
      </c>
      <c r="S3508" s="66" t="e">
        <f>Q3508-U3508-SUMIFS(条件付き不可!X:X,条件付き不可!E:E,D3508)</f>
        <v>#N/A</v>
      </c>
      <c r="T3508" s="66" t="e">
        <f t="shared" si="667"/>
        <v>#N/A</v>
      </c>
      <c r="U3508" s="66">
        <f>IF(COUNTIFS(条件付き不可!$E:$E,$D3508,条件付き不可!$C:$C,条件付き不可!$V$3)&gt;0,Q3508,SUMIFS(条件付き不可!$L:$L,条件付き不可!$E:$E,$D3508,条件付き不可!$C:$C,U$1))</f>
        <v>0</v>
      </c>
      <c r="V3508" s="66">
        <f>IF(COUNTIFS(条件付き不可!$E:$E,$D3508,条件付き不可!$C:$C,条件付き不可!$V$5)&gt;0,Q3508,IFERROR(VLOOKUP(D3508,条件付き不可!E:Y,21,0),0))</f>
        <v>0</v>
      </c>
    </row>
    <row r="3509" spans="1:22">
      <c r="A3509" s="53" t="str">
        <f t="shared" si="671"/>
        <v>111002</v>
      </c>
      <c r="B3509" s="53" t="s">
        <v>3054</v>
      </c>
      <c r="D3509">
        <v>111002</v>
      </c>
      <c r="E3509" t="s">
        <v>3054</v>
      </c>
      <c r="F3509" t="s">
        <v>3054</v>
      </c>
      <c r="G3509" t="e">
        <f>VLOOKUP(A3509,GIS!A:B,2,0)</f>
        <v>#N/A</v>
      </c>
      <c r="H3509" t="s">
        <v>3054</v>
      </c>
      <c r="I3509" t="e">
        <v>#N/A</v>
      </c>
      <c r="J3509" s="66" t="e">
        <v>#N/A</v>
      </c>
      <c r="K3509" s="66" t="e">
        <v>#N/A</v>
      </c>
      <c r="L3509" s="66" t="e">
        <v>#N/A</v>
      </c>
      <c r="M3509" s="66" t="e">
        <v>#N/A</v>
      </c>
      <c r="N3509" s="66" t="e">
        <f>VLOOKUP(A3509,GIS!A:C,3,0)</f>
        <v>#N/A</v>
      </c>
      <c r="O3509" s="66" t="e">
        <f t="shared" si="668"/>
        <v>#N/A</v>
      </c>
      <c r="P3509" s="66" t="e">
        <f t="shared" si="672"/>
        <v>#N/A</v>
      </c>
      <c r="Q3509" s="66" t="e">
        <f t="shared" si="669"/>
        <v>#N/A</v>
      </c>
      <c r="R3509" s="66" t="e">
        <f t="shared" si="670"/>
        <v>#N/A</v>
      </c>
      <c r="S3509" s="66" t="e">
        <f>Q3509-U3509-SUMIFS(条件付き不可!X:X,条件付き不可!E:E,D3509)</f>
        <v>#N/A</v>
      </c>
      <c r="T3509" s="66" t="e">
        <f t="shared" si="667"/>
        <v>#N/A</v>
      </c>
      <c r="U3509" s="66">
        <f>IF(COUNTIFS(条件付き不可!$E:$E,$D3509,条件付き不可!$C:$C,条件付き不可!$V$3)&gt;0,Q3509,SUMIFS(条件付き不可!$L:$L,条件付き不可!$E:$E,$D3509,条件付き不可!$C:$C,U$1))</f>
        <v>0</v>
      </c>
      <c r="V3509" s="66">
        <f>IF(COUNTIFS(条件付き不可!$E:$E,$D3509,条件付き不可!$C:$C,条件付き不可!$V$5)&gt;0,Q3509,IFERROR(VLOOKUP(D3509,条件付き不可!E:Y,21,0),0))</f>
        <v>0</v>
      </c>
    </row>
    <row r="3510" spans="1:22">
      <c r="A3510" s="53" t="str">
        <f t="shared" si="671"/>
        <v>111003</v>
      </c>
      <c r="B3510" s="53" t="s">
        <v>3054</v>
      </c>
      <c r="D3510">
        <v>111003</v>
      </c>
      <c r="E3510" t="s">
        <v>3054</v>
      </c>
      <c r="F3510" t="s">
        <v>3054</v>
      </c>
      <c r="G3510" t="e">
        <f>VLOOKUP(A3510,GIS!A:B,2,0)</f>
        <v>#N/A</v>
      </c>
      <c r="H3510" t="s">
        <v>3054</v>
      </c>
      <c r="I3510" t="e">
        <v>#N/A</v>
      </c>
      <c r="J3510" s="66" t="e">
        <v>#N/A</v>
      </c>
      <c r="K3510" s="66" t="e">
        <v>#N/A</v>
      </c>
      <c r="L3510" s="66" t="e">
        <v>#N/A</v>
      </c>
      <c r="M3510" s="66" t="e">
        <v>#N/A</v>
      </c>
      <c r="N3510" s="66" t="e">
        <f>VLOOKUP(A3510,GIS!A:C,3,0)</f>
        <v>#N/A</v>
      </c>
      <c r="O3510" s="66" t="e">
        <f t="shared" si="668"/>
        <v>#N/A</v>
      </c>
      <c r="P3510" s="66" t="e">
        <f t="shared" si="672"/>
        <v>#N/A</v>
      </c>
      <c r="Q3510" s="66" t="e">
        <f t="shared" si="669"/>
        <v>#N/A</v>
      </c>
      <c r="R3510" s="66" t="e">
        <f t="shared" si="670"/>
        <v>#N/A</v>
      </c>
      <c r="S3510" s="66" t="e">
        <f>Q3510-U3510-SUMIFS(条件付き不可!X:X,条件付き不可!E:E,D3510)</f>
        <v>#N/A</v>
      </c>
      <c r="T3510" s="66" t="e">
        <f t="shared" si="667"/>
        <v>#N/A</v>
      </c>
      <c r="U3510" s="66">
        <f>IF(COUNTIFS(条件付き不可!$E:$E,$D3510,条件付き不可!$C:$C,条件付き不可!$V$3)&gt;0,Q3510,SUMIFS(条件付き不可!$L:$L,条件付き不可!$E:$E,$D3510,条件付き不可!$C:$C,U$1))</f>
        <v>0</v>
      </c>
      <c r="V3510" s="66">
        <f>IF(COUNTIFS(条件付き不可!$E:$E,$D3510,条件付き不可!$C:$C,条件付き不可!$V$5)&gt;0,Q3510,IFERROR(VLOOKUP(D3510,条件付き不可!E:Y,21,0),0))</f>
        <v>0</v>
      </c>
    </row>
    <row r="3511" spans="1:22">
      <c r="A3511" s="53" t="str">
        <f t="shared" si="671"/>
        <v>111007</v>
      </c>
      <c r="B3511" s="53">
        <v>47</v>
      </c>
      <c r="D3511">
        <v>111007</v>
      </c>
      <c r="E3511" t="s">
        <v>3054</v>
      </c>
      <c r="F3511" t="s">
        <v>3054</v>
      </c>
      <c r="G3511" t="e">
        <f>VLOOKUP(A3511,GIS!A:B,2,0)</f>
        <v>#N/A</v>
      </c>
      <c r="H3511" t="s">
        <v>3054</v>
      </c>
      <c r="I3511" t="e">
        <v>#N/A</v>
      </c>
      <c r="J3511" s="66" t="e">
        <v>#N/A</v>
      </c>
      <c r="K3511" s="66" t="e">
        <v>#N/A</v>
      </c>
      <c r="L3511" s="66" t="e">
        <v>#N/A</v>
      </c>
      <c r="M3511" s="66" t="e">
        <v>#N/A</v>
      </c>
      <c r="N3511" s="66" t="e">
        <f>VLOOKUP(A3511,GIS!A:C,3,0)</f>
        <v>#N/A</v>
      </c>
      <c r="O3511" s="66" t="e">
        <f t="shared" si="668"/>
        <v>#N/A</v>
      </c>
      <c r="P3511" s="66" t="e">
        <f t="shared" si="672"/>
        <v>#N/A</v>
      </c>
      <c r="Q3511" s="66" t="e">
        <f t="shared" si="669"/>
        <v>#N/A</v>
      </c>
      <c r="R3511" s="66" t="e">
        <f t="shared" si="670"/>
        <v>#N/A</v>
      </c>
      <c r="S3511" s="66" t="e">
        <f>Q3511-U3511-SUMIFS(条件付き不可!X:X,条件付き不可!E:E,D3511)</f>
        <v>#N/A</v>
      </c>
      <c r="T3511" s="66" t="e">
        <f t="shared" si="667"/>
        <v>#N/A</v>
      </c>
      <c r="U3511" s="66">
        <f>IF(COUNTIFS(条件付き不可!$E:$E,$D3511,条件付き不可!$C:$C,条件付き不可!$V$3)&gt;0,Q3511,SUMIFS(条件付き不可!$L:$L,条件付き不可!$E:$E,$D3511,条件付き不可!$C:$C,U$1))</f>
        <v>0</v>
      </c>
      <c r="V3511" s="66">
        <f>IF(COUNTIFS(条件付き不可!$E:$E,$D3511,条件付き不可!$C:$C,条件付き不可!$V$5)&gt;0,Q3511,IFERROR(VLOOKUP(D3511,条件付き不可!E:Y,21,0),0))</f>
        <v>0</v>
      </c>
    </row>
    <row r="3512" spans="1:22">
      <c r="A3512" s="53" t="str">
        <f t="shared" si="671"/>
        <v>111008</v>
      </c>
      <c r="B3512" s="53">
        <v>47</v>
      </c>
      <c r="D3512">
        <v>111008</v>
      </c>
      <c r="E3512" t="s">
        <v>3054</v>
      </c>
      <c r="F3512" t="s">
        <v>3054</v>
      </c>
      <c r="G3512" t="e">
        <f>VLOOKUP(A3512,GIS!A:B,2,0)</f>
        <v>#N/A</v>
      </c>
      <c r="H3512" t="s">
        <v>3054</v>
      </c>
      <c r="I3512" t="e">
        <v>#N/A</v>
      </c>
      <c r="J3512" s="66" t="e">
        <v>#N/A</v>
      </c>
      <c r="K3512" s="66" t="e">
        <v>#N/A</v>
      </c>
      <c r="L3512" s="66" t="e">
        <v>#N/A</v>
      </c>
      <c r="M3512" s="66" t="e">
        <v>#N/A</v>
      </c>
      <c r="N3512" s="66" t="e">
        <f>VLOOKUP(A3512,GIS!A:C,3,0)</f>
        <v>#N/A</v>
      </c>
      <c r="O3512" s="66" t="e">
        <f t="shared" si="668"/>
        <v>#N/A</v>
      </c>
      <c r="P3512" s="66" t="e">
        <f t="shared" si="672"/>
        <v>#N/A</v>
      </c>
      <c r="Q3512" s="66" t="e">
        <f t="shared" si="669"/>
        <v>#N/A</v>
      </c>
      <c r="R3512" s="66" t="e">
        <f t="shared" si="670"/>
        <v>#N/A</v>
      </c>
      <c r="S3512" s="66" t="e">
        <f>Q3512-U3512-SUMIFS(条件付き不可!X:X,条件付き不可!E:E,D3512)</f>
        <v>#N/A</v>
      </c>
      <c r="T3512" s="66" t="e">
        <f t="shared" si="667"/>
        <v>#N/A</v>
      </c>
      <c r="U3512" s="66">
        <f>IF(COUNTIFS(条件付き不可!$E:$E,$D3512,条件付き不可!$C:$C,条件付き不可!$V$3)&gt;0,Q3512,SUMIFS(条件付き不可!$L:$L,条件付き不可!$E:$E,$D3512,条件付き不可!$C:$C,U$1))</f>
        <v>0</v>
      </c>
      <c r="V3512" s="66">
        <f>IF(COUNTIFS(条件付き不可!$E:$E,$D3512,条件付き不可!$C:$C,条件付き不可!$V$5)&gt;0,Q3512,IFERROR(VLOOKUP(D3512,条件付き不可!E:Y,21,0),0))</f>
        <v>0</v>
      </c>
    </row>
    <row r="3513" spans="1:22">
      <c r="A3513" s="53" t="str">
        <f t="shared" si="671"/>
        <v>111015</v>
      </c>
      <c r="B3513" s="53" t="s">
        <v>3054</v>
      </c>
      <c r="D3513">
        <v>111015</v>
      </c>
      <c r="E3513" t="s">
        <v>3054</v>
      </c>
      <c r="F3513" t="s">
        <v>3054</v>
      </c>
      <c r="G3513" t="e">
        <f>VLOOKUP(A3513,GIS!A:B,2,0)</f>
        <v>#N/A</v>
      </c>
      <c r="H3513" t="s">
        <v>3054</v>
      </c>
      <c r="I3513" t="e">
        <v>#N/A</v>
      </c>
      <c r="J3513" s="66" t="e">
        <v>#N/A</v>
      </c>
      <c r="K3513" s="66" t="e">
        <v>#N/A</v>
      </c>
      <c r="L3513" s="66" t="e">
        <v>#N/A</v>
      </c>
      <c r="M3513" s="66" t="e">
        <v>#N/A</v>
      </c>
      <c r="N3513" s="66" t="e">
        <f>VLOOKUP(A3513,GIS!A:C,3,0)</f>
        <v>#N/A</v>
      </c>
      <c r="O3513" s="66" t="e">
        <f t="shared" si="668"/>
        <v>#N/A</v>
      </c>
      <c r="P3513" s="66" t="e">
        <f t="shared" si="672"/>
        <v>#N/A</v>
      </c>
      <c r="Q3513" s="66" t="e">
        <f t="shared" si="669"/>
        <v>#N/A</v>
      </c>
      <c r="R3513" s="66" t="e">
        <f t="shared" si="670"/>
        <v>#N/A</v>
      </c>
      <c r="S3513" s="66" t="e">
        <f>Q3513-U3513-SUMIFS(条件付き不可!X:X,条件付き不可!E:E,D3513)</f>
        <v>#N/A</v>
      </c>
      <c r="T3513" s="66" t="e">
        <f t="shared" si="667"/>
        <v>#N/A</v>
      </c>
      <c r="U3513" s="66">
        <f>IF(COUNTIFS(条件付き不可!$E:$E,$D3513,条件付き不可!$C:$C,条件付き不可!$V$3)&gt;0,Q3513,SUMIFS(条件付き不可!$L:$L,条件付き不可!$E:$E,$D3513,条件付き不可!$C:$C,U$1))</f>
        <v>0</v>
      </c>
      <c r="V3513" s="66">
        <f>IF(COUNTIFS(条件付き不可!$E:$E,$D3513,条件付き不可!$C:$C,条件付き不可!$V$5)&gt;0,Q3513,IFERROR(VLOOKUP(D3513,条件付き不可!E:Y,21,0),0))</f>
        <v>0</v>
      </c>
    </row>
    <row r="3514" spans="1:22">
      <c r="A3514" s="53" t="str">
        <f t="shared" si="671"/>
        <v>111016</v>
      </c>
      <c r="B3514" s="53" t="s">
        <v>3054</v>
      </c>
      <c r="D3514">
        <v>111016</v>
      </c>
      <c r="E3514" t="s">
        <v>3054</v>
      </c>
      <c r="F3514" t="s">
        <v>3054</v>
      </c>
      <c r="G3514" t="e">
        <f>VLOOKUP(A3514,GIS!A:B,2,0)</f>
        <v>#N/A</v>
      </c>
      <c r="H3514" t="s">
        <v>3054</v>
      </c>
      <c r="I3514" t="e">
        <v>#N/A</v>
      </c>
      <c r="J3514" s="66" t="e">
        <v>#N/A</v>
      </c>
      <c r="K3514" s="66" t="e">
        <v>#N/A</v>
      </c>
      <c r="L3514" s="66" t="e">
        <v>#N/A</v>
      </c>
      <c r="M3514" s="66" t="e">
        <v>#N/A</v>
      </c>
      <c r="N3514" s="66" t="e">
        <f>VLOOKUP(A3514,GIS!A:C,3,0)</f>
        <v>#N/A</v>
      </c>
      <c r="O3514" s="66" t="e">
        <f t="shared" si="668"/>
        <v>#N/A</v>
      </c>
      <c r="P3514" s="66" t="e">
        <f t="shared" si="672"/>
        <v>#N/A</v>
      </c>
      <c r="Q3514" s="66" t="e">
        <f t="shared" si="669"/>
        <v>#N/A</v>
      </c>
      <c r="R3514" s="66" t="e">
        <f t="shared" si="670"/>
        <v>#N/A</v>
      </c>
      <c r="S3514" s="66" t="e">
        <f>Q3514-U3514-SUMIFS(条件付き不可!X:X,条件付き不可!E:E,D3514)</f>
        <v>#N/A</v>
      </c>
      <c r="T3514" s="66" t="e">
        <f t="shared" ref="T3514:T3577" si="673">Q3514-V3514</f>
        <v>#N/A</v>
      </c>
      <c r="U3514" s="66">
        <f>IF(COUNTIFS(条件付き不可!$E:$E,$D3514,条件付き不可!$C:$C,条件付き不可!$V$3)&gt;0,Q3514,SUMIFS(条件付き不可!$L:$L,条件付き不可!$E:$E,$D3514,条件付き不可!$C:$C,U$1))</f>
        <v>0</v>
      </c>
      <c r="V3514" s="66">
        <f>IF(COUNTIFS(条件付き不可!$E:$E,$D3514,条件付き不可!$C:$C,条件付き不可!$V$5)&gt;0,Q3514,IFERROR(VLOOKUP(D3514,条件付き不可!E:Y,21,0),0))</f>
        <v>0</v>
      </c>
    </row>
    <row r="3515" spans="1:22">
      <c r="A3515" s="53" t="str">
        <f t="shared" si="671"/>
        <v>111017</v>
      </c>
      <c r="B3515" s="53" t="s">
        <v>3054</v>
      </c>
      <c r="D3515">
        <v>111017</v>
      </c>
      <c r="E3515" t="s">
        <v>3054</v>
      </c>
      <c r="F3515" t="s">
        <v>3054</v>
      </c>
      <c r="G3515" t="e">
        <f>VLOOKUP(A3515,GIS!A:B,2,0)</f>
        <v>#N/A</v>
      </c>
      <c r="H3515" t="s">
        <v>3054</v>
      </c>
      <c r="I3515" t="e">
        <v>#N/A</v>
      </c>
      <c r="J3515" s="66" t="e">
        <v>#N/A</v>
      </c>
      <c r="K3515" s="66" t="e">
        <v>#N/A</v>
      </c>
      <c r="L3515" s="66" t="e">
        <v>#N/A</v>
      </c>
      <c r="M3515" s="66" t="e">
        <v>#N/A</v>
      </c>
      <c r="N3515" s="66" t="e">
        <f>VLOOKUP(A3515,GIS!A:C,3,0)</f>
        <v>#N/A</v>
      </c>
      <c r="O3515" s="66" t="e">
        <f t="shared" si="668"/>
        <v>#N/A</v>
      </c>
      <c r="P3515" s="66" t="e">
        <f t="shared" si="672"/>
        <v>#N/A</v>
      </c>
      <c r="Q3515" s="66" t="e">
        <f t="shared" si="669"/>
        <v>#N/A</v>
      </c>
      <c r="R3515" s="66" t="e">
        <f t="shared" si="670"/>
        <v>#N/A</v>
      </c>
      <c r="S3515" s="66" t="e">
        <f>Q3515-U3515-SUMIFS(条件付き不可!X:X,条件付き不可!E:E,D3515)</f>
        <v>#N/A</v>
      </c>
      <c r="T3515" s="66" t="e">
        <f t="shared" si="673"/>
        <v>#N/A</v>
      </c>
      <c r="U3515" s="66">
        <f>IF(COUNTIFS(条件付き不可!$E:$E,$D3515,条件付き不可!$C:$C,条件付き不可!$V$3)&gt;0,Q3515,SUMIFS(条件付き不可!$L:$L,条件付き不可!$E:$E,$D3515,条件付き不可!$C:$C,U$1))</f>
        <v>0</v>
      </c>
      <c r="V3515" s="66">
        <f>IF(COUNTIFS(条件付き不可!$E:$E,$D3515,条件付き不可!$C:$C,条件付き不可!$V$5)&gt;0,Q3515,IFERROR(VLOOKUP(D3515,条件付き不可!E:Y,21,0),0))</f>
        <v>0</v>
      </c>
    </row>
    <row r="3516" spans="1:22">
      <c r="A3516" s="53" t="str">
        <f t="shared" si="671"/>
        <v>111018</v>
      </c>
      <c r="B3516" s="53" t="s">
        <v>3054</v>
      </c>
      <c r="D3516">
        <v>111018</v>
      </c>
      <c r="E3516" t="s">
        <v>3054</v>
      </c>
      <c r="F3516" t="s">
        <v>3054</v>
      </c>
      <c r="G3516" t="e">
        <f>VLOOKUP(A3516,GIS!A:B,2,0)</f>
        <v>#N/A</v>
      </c>
      <c r="H3516" t="s">
        <v>3054</v>
      </c>
      <c r="I3516" t="e">
        <v>#N/A</v>
      </c>
      <c r="J3516" s="66" t="e">
        <v>#N/A</v>
      </c>
      <c r="K3516" s="66" t="e">
        <v>#N/A</v>
      </c>
      <c r="L3516" s="66" t="e">
        <v>#N/A</v>
      </c>
      <c r="M3516" s="66" t="e">
        <v>#N/A</v>
      </c>
      <c r="N3516" s="66" t="e">
        <f>VLOOKUP(A3516,GIS!A:C,3,0)</f>
        <v>#N/A</v>
      </c>
      <c r="O3516" s="66" t="e">
        <f t="shared" si="668"/>
        <v>#N/A</v>
      </c>
      <c r="P3516" s="66" t="e">
        <f t="shared" si="672"/>
        <v>#N/A</v>
      </c>
      <c r="Q3516" s="66" t="e">
        <f t="shared" si="669"/>
        <v>#N/A</v>
      </c>
      <c r="R3516" s="66" t="e">
        <f t="shared" si="670"/>
        <v>#N/A</v>
      </c>
      <c r="S3516" s="66" t="e">
        <f>Q3516-U3516-SUMIFS(条件付き不可!X:X,条件付き不可!E:E,D3516)</f>
        <v>#N/A</v>
      </c>
      <c r="T3516" s="66" t="e">
        <f t="shared" si="673"/>
        <v>#N/A</v>
      </c>
      <c r="U3516" s="66">
        <f>IF(COUNTIFS(条件付き不可!$E:$E,$D3516,条件付き不可!$C:$C,条件付き不可!$V$3)&gt;0,Q3516,SUMIFS(条件付き不可!$L:$L,条件付き不可!$E:$E,$D3516,条件付き不可!$C:$C,U$1))</f>
        <v>0</v>
      </c>
      <c r="V3516" s="66">
        <f>IF(COUNTIFS(条件付き不可!$E:$E,$D3516,条件付き不可!$C:$C,条件付き不可!$V$5)&gt;0,Q3516,IFERROR(VLOOKUP(D3516,条件付き不可!E:Y,21,0),0))</f>
        <v>0</v>
      </c>
    </row>
    <row r="3517" spans="1:22">
      <c r="A3517" s="53" t="str">
        <f t="shared" si="671"/>
        <v>111037</v>
      </c>
      <c r="B3517" s="53" t="s">
        <v>3054</v>
      </c>
      <c r="D3517">
        <v>111037</v>
      </c>
      <c r="E3517" t="s">
        <v>3054</v>
      </c>
      <c r="F3517" t="s">
        <v>3054</v>
      </c>
      <c r="G3517" t="e">
        <f>VLOOKUP(A3517,GIS!A:B,2,0)</f>
        <v>#N/A</v>
      </c>
      <c r="H3517" t="s">
        <v>3054</v>
      </c>
      <c r="I3517" t="e">
        <v>#N/A</v>
      </c>
      <c r="J3517" s="66" t="e">
        <v>#N/A</v>
      </c>
      <c r="K3517" s="66" t="e">
        <v>#N/A</v>
      </c>
      <c r="L3517" s="66" t="e">
        <v>#N/A</v>
      </c>
      <c r="M3517" s="66" t="e">
        <v>#N/A</v>
      </c>
      <c r="N3517" s="66" t="e">
        <f>VLOOKUP(A3517,GIS!A:C,3,0)</f>
        <v>#N/A</v>
      </c>
      <c r="O3517" s="66" t="e">
        <f t="shared" si="668"/>
        <v>#N/A</v>
      </c>
      <c r="P3517" s="66" t="e">
        <f t="shared" si="672"/>
        <v>#N/A</v>
      </c>
      <c r="Q3517" s="66" t="e">
        <f t="shared" si="669"/>
        <v>#N/A</v>
      </c>
      <c r="R3517" s="66" t="e">
        <f t="shared" si="670"/>
        <v>#N/A</v>
      </c>
      <c r="S3517" s="66" t="e">
        <f>Q3517-U3517-SUMIFS(条件付き不可!X:X,条件付き不可!E:E,D3517)</f>
        <v>#N/A</v>
      </c>
      <c r="T3517" s="66" t="e">
        <f t="shared" si="673"/>
        <v>#N/A</v>
      </c>
      <c r="U3517" s="66">
        <f>IF(COUNTIFS(条件付き不可!$E:$E,$D3517,条件付き不可!$C:$C,条件付き不可!$V$3)&gt;0,Q3517,SUMIFS(条件付き不可!$L:$L,条件付き不可!$E:$E,$D3517,条件付き不可!$C:$C,U$1))</f>
        <v>0</v>
      </c>
      <c r="V3517" s="66">
        <f>IF(COUNTIFS(条件付き不可!$E:$E,$D3517,条件付き不可!$C:$C,条件付き不可!$V$5)&gt;0,Q3517,IFERROR(VLOOKUP(D3517,条件付き不可!E:Y,21,0),0))</f>
        <v>0</v>
      </c>
    </row>
    <row r="3518" spans="1:22">
      <c r="A3518" s="53" t="str">
        <f t="shared" si="671"/>
        <v>111038</v>
      </c>
      <c r="B3518" s="53" t="s">
        <v>3054</v>
      </c>
      <c r="D3518">
        <v>111038</v>
      </c>
      <c r="E3518" t="s">
        <v>3054</v>
      </c>
      <c r="F3518" t="s">
        <v>3054</v>
      </c>
      <c r="G3518" t="e">
        <f>VLOOKUP(A3518,GIS!A:B,2,0)</f>
        <v>#N/A</v>
      </c>
      <c r="H3518" t="s">
        <v>3054</v>
      </c>
      <c r="I3518" t="e">
        <v>#N/A</v>
      </c>
      <c r="J3518" s="66" t="e">
        <v>#N/A</v>
      </c>
      <c r="K3518" s="66" t="e">
        <v>#N/A</v>
      </c>
      <c r="L3518" s="66" t="e">
        <v>#N/A</v>
      </c>
      <c r="M3518" s="66" t="e">
        <v>#N/A</v>
      </c>
      <c r="N3518" s="66" t="e">
        <f>VLOOKUP(A3518,GIS!A:C,3,0)</f>
        <v>#N/A</v>
      </c>
      <c r="O3518" s="66" t="e">
        <f t="shared" si="668"/>
        <v>#N/A</v>
      </c>
      <c r="P3518" s="66" t="e">
        <f t="shared" si="672"/>
        <v>#N/A</v>
      </c>
      <c r="Q3518" s="66" t="e">
        <f t="shared" si="669"/>
        <v>#N/A</v>
      </c>
      <c r="R3518" s="66" t="e">
        <f t="shared" si="670"/>
        <v>#N/A</v>
      </c>
      <c r="S3518" s="66" t="e">
        <f>Q3518-U3518-SUMIFS(条件付き不可!X:X,条件付き不可!E:E,D3518)</f>
        <v>#N/A</v>
      </c>
      <c r="T3518" s="66" t="e">
        <f t="shared" si="673"/>
        <v>#N/A</v>
      </c>
      <c r="U3518" s="66">
        <f>IF(COUNTIFS(条件付き不可!$E:$E,$D3518,条件付き不可!$C:$C,条件付き不可!$V$3)&gt;0,Q3518,SUMIFS(条件付き不可!$L:$L,条件付き不可!$E:$E,$D3518,条件付き不可!$C:$C,U$1))</f>
        <v>0</v>
      </c>
      <c r="V3518" s="66">
        <f>IF(COUNTIFS(条件付き不可!$E:$E,$D3518,条件付き不可!$C:$C,条件付き不可!$V$5)&gt;0,Q3518,IFERROR(VLOOKUP(D3518,条件付き不可!E:Y,21,0),0))</f>
        <v>0</v>
      </c>
    </row>
    <row r="3519" spans="1:22">
      <c r="A3519" s="53" t="str">
        <f t="shared" si="671"/>
        <v>111039</v>
      </c>
      <c r="B3519" s="53" t="s">
        <v>3054</v>
      </c>
      <c r="D3519">
        <v>111039</v>
      </c>
      <c r="E3519" t="s">
        <v>3054</v>
      </c>
      <c r="F3519" t="s">
        <v>3054</v>
      </c>
      <c r="G3519" t="e">
        <f>VLOOKUP(A3519,GIS!A:B,2,0)</f>
        <v>#N/A</v>
      </c>
      <c r="H3519" t="s">
        <v>3054</v>
      </c>
      <c r="I3519" t="e">
        <v>#N/A</v>
      </c>
      <c r="J3519" s="66" t="e">
        <v>#N/A</v>
      </c>
      <c r="K3519" s="66" t="e">
        <v>#N/A</v>
      </c>
      <c r="L3519" s="66" t="e">
        <v>#N/A</v>
      </c>
      <c r="M3519" s="66" t="e">
        <v>#N/A</v>
      </c>
      <c r="N3519" s="66" t="e">
        <f>VLOOKUP(A3519,GIS!A:C,3,0)</f>
        <v>#N/A</v>
      </c>
      <c r="O3519" s="66" t="e">
        <f t="shared" si="668"/>
        <v>#N/A</v>
      </c>
      <c r="P3519" s="66" t="e">
        <f t="shared" si="672"/>
        <v>#N/A</v>
      </c>
      <c r="Q3519" s="66" t="e">
        <f t="shared" si="669"/>
        <v>#N/A</v>
      </c>
      <c r="R3519" s="66" t="e">
        <f t="shared" si="670"/>
        <v>#N/A</v>
      </c>
      <c r="S3519" s="66" t="e">
        <f>Q3519-U3519-SUMIFS(条件付き不可!X:X,条件付き不可!E:E,D3519)</f>
        <v>#N/A</v>
      </c>
      <c r="T3519" s="66" t="e">
        <f t="shared" si="673"/>
        <v>#N/A</v>
      </c>
      <c r="U3519" s="66">
        <f>IF(COUNTIFS(条件付き不可!$E:$E,$D3519,条件付き不可!$C:$C,条件付き不可!$V$3)&gt;0,Q3519,SUMIFS(条件付き不可!$L:$L,条件付き不可!$E:$E,$D3519,条件付き不可!$C:$C,U$1))</f>
        <v>0</v>
      </c>
      <c r="V3519" s="66">
        <f>IF(COUNTIFS(条件付き不可!$E:$E,$D3519,条件付き不可!$C:$C,条件付き不可!$V$5)&gt;0,Q3519,IFERROR(VLOOKUP(D3519,条件付き不可!E:Y,21,0),0))</f>
        <v>0</v>
      </c>
    </row>
    <row r="3520" spans="1:22">
      <c r="A3520" s="53" t="str">
        <f t="shared" si="671"/>
        <v>111040</v>
      </c>
      <c r="B3520" s="53" t="s">
        <v>3054</v>
      </c>
      <c r="D3520">
        <v>111040</v>
      </c>
      <c r="E3520" t="s">
        <v>3054</v>
      </c>
      <c r="F3520" t="s">
        <v>3054</v>
      </c>
      <c r="G3520" t="e">
        <f>VLOOKUP(A3520,GIS!A:B,2,0)</f>
        <v>#N/A</v>
      </c>
      <c r="H3520" t="s">
        <v>3054</v>
      </c>
      <c r="I3520" t="e">
        <v>#N/A</v>
      </c>
      <c r="J3520" s="66" t="e">
        <v>#N/A</v>
      </c>
      <c r="K3520" s="66" t="e">
        <v>#N/A</v>
      </c>
      <c r="L3520" s="66" t="e">
        <v>#N/A</v>
      </c>
      <c r="M3520" s="66" t="e">
        <v>#N/A</v>
      </c>
      <c r="N3520" s="66" t="e">
        <f>VLOOKUP(A3520,GIS!A:C,3,0)</f>
        <v>#N/A</v>
      </c>
      <c r="O3520" s="66" t="e">
        <f t="shared" si="668"/>
        <v>#N/A</v>
      </c>
      <c r="P3520" s="66" t="e">
        <f t="shared" si="672"/>
        <v>#N/A</v>
      </c>
      <c r="Q3520" s="66" t="e">
        <f t="shared" si="669"/>
        <v>#N/A</v>
      </c>
      <c r="R3520" s="66" t="e">
        <f t="shared" si="670"/>
        <v>#N/A</v>
      </c>
      <c r="S3520" s="66" t="e">
        <f>Q3520-U3520-SUMIFS(条件付き不可!X:X,条件付き不可!E:E,D3520)</f>
        <v>#N/A</v>
      </c>
      <c r="T3520" s="66" t="e">
        <f t="shared" si="673"/>
        <v>#N/A</v>
      </c>
      <c r="U3520" s="66">
        <f>IF(COUNTIFS(条件付き不可!$E:$E,$D3520,条件付き不可!$C:$C,条件付き不可!$V$3)&gt;0,Q3520,SUMIFS(条件付き不可!$L:$L,条件付き不可!$E:$E,$D3520,条件付き不可!$C:$C,U$1))</f>
        <v>0</v>
      </c>
      <c r="V3520" s="66">
        <f>IF(COUNTIFS(条件付き不可!$E:$E,$D3520,条件付き不可!$C:$C,条件付き不可!$V$5)&gt;0,Q3520,IFERROR(VLOOKUP(D3520,条件付き不可!E:Y,21,0),0))</f>
        <v>0</v>
      </c>
    </row>
    <row r="3521" spans="1:22">
      <c r="A3521" s="53" t="str">
        <f t="shared" si="671"/>
        <v>111054</v>
      </c>
      <c r="B3521" s="53" t="s">
        <v>3054</v>
      </c>
      <c r="D3521">
        <v>111054</v>
      </c>
      <c r="E3521" t="s">
        <v>3054</v>
      </c>
      <c r="F3521" t="s">
        <v>3054</v>
      </c>
      <c r="G3521" t="e">
        <f>VLOOKUP(A3521,GIS!A:B,2,0)</f>
        <v>#N/A</v>
      </c>
      <c r="H3521" t="s">
        <v>3054</v>
      </c>
      <c r="I3521" t="e">
        <v>#N/A</v>
      </c>
      <c r="J3521" s="66" t="e">
        <v>#N/A</v>
      </c>
      <c r="K3521" s="66" t="e">
        <v>#N/A</v>
      </c>
      <c r="L3521" s="66" t="e">
        <v>#N/A</v>
      </c>
      <c r="M3521" s="66" t="e">
        <v>#N/A</v>
      </c>
      <c r="N3521" s="66" t="e">
        <f>VLOOKUP(A3521,GIS!A:C,3,0)</f>
        <v>#N/A</v>
      </c>
      <c r="O3521" s="66" t="e">
        <f t="shared" si="668"/>
        <v>#N/A</v>
      </c>
      <c r="P3521" s="66" t="e">
        <f t="shared" si="672"/>
        <v>#N/A</v>
      </c>
      <c r="Q3521" s="66" t="e">
        <f t="shared" si="669"/>
        <v>#N/A</v>
      </c>
      <c r="R3521" s="66" t="e">
        <f t="shared" si="670"/>
        <v>#N/A</v>
      </c>
      <c r="S3521" s="66" t="e">
        <f>Q3521-U3521-SUMIFS(条件付き不可!X:X,条件付き不可!E:E,D3521)</f>
        <v>#N/A</v>
      </c>
      <c r="T3521" s="66" t="e">
        <f t="shared" si="673"/>
        <v>#N/A</v>
      </c>
      <c r="U3521" s="66">
        <f>IF(COUNTIFS(条件付き不可!$E:$E,$D3521,条件付き不可!$C:$C,条件付き不可!$V$3)&gt;0,Q3521,SUMIFS(条件付き不可!$L:$L,条件付き不可!$E:$E,$D3521,条件付き不可!$C:$C,U$1))</f>
        <v>0</v>
      </c>
      <c r="V3521" s="66">
        <f>IF(COUNTIFS(条件付き不可!$E:$E,$D3521,条件付き不可!$C:$C,条件付き不可!$V$5)&gt;0,Q3521,IFERROR(VLOOKUP(D3521,条件付き不可!E:Y,21,0),0))</f>
        <v>0</v>
      </c>
    </row>
    <row r="3522" spans="1:22">
      <c r="A3522" s="53" t="str">
        <f t="shared" si="671"/>
        <v>111076</v>
      </c>
      <c r="B3522" s="53" t="s">
        <v>3054</v>
      </c>
      <c r="D3522">
        <v>111076</v>
      </c>
      <c r="E3522" t="s">
        <v>3054</v>
      </c>
      <c r="F3522" t="s">
        <v>3054</v>
      </c>
      <c r="G3522" t="e">
        <f>VLOOKUP(A3522,GIS!A:B,2,0)</f>
        <v>#N/A</v>
      </c>
      <c r="H3522" t="s">
        <v>3054</v>
      </c>
      <c r="I3522" t="e">
        <v>#N/A</v>
      </c>
      <c r="J3522" s="66" t="e">
        <v>#N/A</v>
      </c>
      <c r="K3522" s="66" t="e">
        <v>#N/A</v>
      </c>
      <c r="L3522" s="66" t="e">
        <v>#N/A</v>
      </c>
      <c r="M3522" s="66" t="e">
        <v>#N/A</v>
      </c>
      <c r="N3522" s="66" t="e">
        <f>VLOOKUP(A3522,GIS!A:C,3,0)</f>
        <v>#N/A</v>
      </c>
      <c r="O3522" s="66" t="e">
        <f t="shared" si="668"/>
        <v>#N/A</v>
      </c>
      <c r="P3522" s="66" t="e">
        <f t="shared" si="672"/>
        <v>#N/A</v>
      </c>
      <c r="Q3522" s="66" t="e">
        <f t="shared" si="669"/>
        <v>#N/A</v>
      </c>
      <c r="R3522" s="66" t="e">
        <f t="shared" si="670"/>
        <v>#N/A</v>
      </c>
      <c r="S3522" s="66" t="e">
        <f>Q3522-U3522-SUMIFS(条件付き不可!X:X,条件付き不可!E:E,D3522)</f>
        <v>#N/A</v>
      </c>
      <c r="T3522" s="66" t="e">
        <f t="shared" si="673"/>
        <v>#N/A</v>
      </c>
      <c r="U3522" s="66">
        <f>IF(COUNTIFS(条件付き不可!$E:$E,$D3522,条件付き不可!$C:$C,条件付き不可!$V$3)&gt;0,Q3522,SUMIFS(条件付き不可!$L:$L,条件付き不可!$E:$E,$D3522,条件付き不可!$C:$C,U$1))</f>
        <v>0</v>
      </c>
      <c r="V3522" s="66">
        <f>IF(COUNTIFS(条件付き不可!$E:$E,$D3522,条件付き不可!$C:$C,条件付き不可!$V$5)&gt;0,Q3522,IFERROR(VLOOKUP(D3522,条件付き不可!E:Y,21,0),0))</f>
        <v>0</v>
      </c>
    </row>
    <row r="3523" spans="1:22">
      <c r="A3523" s="53" t="str">
        <f t="shared" si="671"/>
        <v>111077</v>
      </c>
      <c r="B3523" s="53" t="s">
        <v>3054</v>
      </c>
      <c r="D3523">
        <v>111077</v>
      </c>
      <c r="E3523" t="s">
        <v>3054</v>
      </c>
      <c r="F3523" t="s">
        <v>3054</v>
      </c>
      <c r="G3523" t="e">
        <f>VLOOKUP(A3523,GIS!A:B,2,0)</f>
        <v>#N/A</v>
      </c>
      <c r="H3523" t="s">
        <v>3054</v>
      </c>
      <c r="I3523" t="e">
        <v>#N/A</v>
      </c>
      <c r="J3523" s="66" t="e">
        <v>#N/A</v>
      </c>
      <c r="K3523" s="66" t="e">
        <v>#N/A</v>
      </c>
      <c r="L3523" s="66" t="e">
        <v>#N/A</v>
      </c>
      <c r="M3523" s="66" t="e">
        <v>#N/A</v>
      </c>
      <c r="N3523" s="66" t="e">
        <f>VLOOKUP(A3523,GIS!A:C,3,0)</f>
        <v>#N/A</v>
      </c>
      <c r="O3523" s="66" t="e">
        <f t="shared" si="668"/>
        <v>#N/A</v>
      </c>
      <c r="P3523" s="66" t="e">
        <f t="shared" si="672"/>
        <v>#N/A</v>
      </c>
      <c r="Q3523" s="66" t="e">
        <f t="shared" si="669"/>
        <v>#N/A</v>
      </c>
      <c r="R3523" s="66" t="e">
        <f t="shared" si="670"/>
        <v>#N/A</v>
      </c>
      <c r="S3523" s="66" t="e">
        <f>Q3523-U3523-SUMIFS(条件付き不可!X:X,条件付き不可!E:E,D3523)</f>
        <v>#N/A</v>
      </c>
      <c r="T3523" s="66" t="e">
        <f t="shared" si="673"/>
        <v>#N/A</v>
      </c>
      <c r="U3523" s="66">
        <f>IF(COUNTIFS(条件付き不可!$E:$E,$D3523,条件付き不可!$C:$C,条件付き不可!$V$3)&gt;0,Q3523,SUMIFS(条件付き不可!$L:$L,条件付き不可!$E:$E,$D3523,条件付き不可!$C:$C,U$1))</f>
        <v>0</v>
      </c>
      <c r="V3523" s="66">
        <f>IF(COUNTIFS(条件付き不可!$E:$E,$D3523,条件付き不可!$C:$C,条件付き不可!$V$5)&gt;0,Q3523,IFERROR(VLOOKUP(D3523,条件付き不可!E:Y,21,0),0))</f>
        <v>0</v>
      </c>
    </row>
    <row r="3524" spans="1:22">
      <c r="A3524" s="53" t="str">
        <f t="shared" si="671"/>
        <v>111078</v>
      </c>
      <c r="B3524" s="53" t="s">
        <v>3054</v>
      </c>
      <c r="D3524">
        <v>111078</v>
      </c>
      <c r="E3524" t="s">
        <v>3054</v>
      </c>
      <c r="F3524" t="s">
        <v>3054</v>
      </c>
      <c r="G3524" t="e">
        <f>VLOOKUP(A3524,GIS!A:B,2,0)</f>
        <v>#N/A</v>
      </c>
      <c r="H3524" t="s">
        <v>3054</v>
      </c>
      <c r="I3524" t="e">
        <v>#N/A</v>
      </c>
      <c r="J3524" s="66" t="e">
        <v>#N/A</v>
      </c>
      <c r="K3524" s="66" t="e">
        <v>#N/A</v>
      </c>
      <c r="L3524" s="66" t="e">
        <v>#N/A</v>
      </c>
      <c r="M3524" s="66" t="e">
        <v>#N/A</v>
      </c>
      <c r="N3524" s="66" t="e">
        <f>VLOOKUP(A3524,GIS!A:C,3,0)</f>
        <v>#N/A</v>
      </c>
      <c r="O3524" s="66" t="e">
        <f t="shared" si="668"/>
        <v>#N/A</v>
      </c>
      <c r="P3524" s="66" t="e">
        <f t="shared" si="672"/>
        <v>#N/A</v>
      </c>
      <c r="Q3524" s="66" t="e">
        <f t="shared" si="669"/>
        <v>#N/A</v>
      </c>
      <c r="R3524" s="66" t="e">
        <f t="shared" si="670"/>
        <v>#N/A</v>
      </c>
      <c r="S3524" s="66" t="e">
        <f>Q3524-U3524-SUMIFS(条件付き不可!X:X,条件付き不可!E:E,D3524)</f>
        <v>#N/A</v>
      </c>
      <c r="T3524" s="66" t="e">
        <f t="shared" si="673"/>
        <v>#N/A</v>
      </c>
      <c r="U3524" s="66">
        <f>IF(COUNTIFS(条件付き不可!$E:$E,$D3524,条件付き不可!$C:$C,条件付き不可!$V$3)&gt;0,Q3524,SUMIFS(条件付き不可!$L:$L,条件付き不可!$E:$E,$D3524,条件付き不可!$C:$C,U$1))</f>
        <v>0</v>
      </c>
      <c r="V3524" s="66">
        <f>IF(COUNTIFS(条件付き不可!$E:$E,$D3524,条件付き不可!$C:$C,条件付き不可!$V$5)&gt;0,Q3524,IFERROR(VLOOKUP(D3524,条件付き不可!E:Y,21,0),0))</f>
        <v>0</v>
      </c>
    </row>
    <row r="3525" spans="1:22">
      <c r="A3525" s="53" t="str">
        <f t="shared" si="671"/>
        <v>111079</v>
      </c>
      <c r="B3525" s="53" t="s">
        <v>3054</v>
      </c>
      <c r="D3525">
        <v>111079</v>
      </c>
      <c r="E3525" t="s">
        <v>3054</v>
      </c>
      <c r="F3525" t="s">
        <v>3054</v>
      </c>
      <c r="G3525" t="e">
        <f>VLOOKUP(A3525,GIS!A:B,2,0)</f>
        <v>#N/A</v>
      </c>
      <c r="H3525" t="s">
        <v>3054</v>
      </c>
      <c r="I3525" t="e">
        <v>#N/A</v>
      </c>
      <c r="J3525" s="66" t="e">
        <v>#N/A</v>
      </c>
      <c r="K3525" s="66" t="e">
        <v>#N/A</v>
      </c>
      <c r="L3525" s="66" t="e">
        <v>#N/A</v>
      </c>
      <c r="M3525" s="66" t="e">
        <v>#N/A</v>
      </c>
      <c r="N3525" s="66" t="e">
        <f>VLOOKUP(A3525,GIS!A:C,3,0)</f>
        <v>#N/A</v>
      </c>
      <c r="O3525" s="66" t="e">
        <f t="shared" ref="O3525:O3588" si="674">IF(J3525=N3525,"","✕")</f>
        <v>#N/A</v>
      </c>
      <c r="P3525" s="66" t="e">
        <f t="shared" si="672"/>
        <v>#N/A</v>
      </c>
      <c r="Q3525" s="66" t="e">
        <f t="shared" ref="Q3525:Q3588" si="675">N3525</f>
        <v>#N/A</v>
      </c>
      <c r="R3525" s="66" t="e">
        <f t="shared" ref="R3525:R3588" si="676">Q3525-U3525</f>
        <v>#N/A</v>
      </c>
      <c r="S3525" s="66" t="e">
        <f>Q3525-U3525-SUMIFS(条件付き不可!X:X,条件付き不可!E:E,D3525)</f>
        <v>#N/A</v>
      </c>
      <c r="T3525" s="66" t="e">
        <f t="shared" si="673"/>
        <v>#N/A</v>
      </c>
      <c r="U3525" s="66">
        <f>IF(COUNTIFS(条件付き不可!$E:$E,$D3525,条件付き不可!$C:$C,条件付き不可!$V$3)&gt;0,Q3525,SUMIFS(条件付き不可!$L:$L,条件付き不可!$E:$E,$D3525,条件付き不可!$C:$C,U$1))</f>
        <v>0</v>
      </c>
      <c r="V3525" s="66">
        <f>IF(COUNTIFS(条件付き不可!$E:$E,$D3525,条件付き不可!$C:$C,条件付き不可!$V$5)&gt;0,Q3525,IFERROR(VLOOKUP(D3525,条件付き不可!E:Y,21,0),0))</f>
        <v>0</v>
      </c>
    </row>
    <row r="3526" spans="1:22">
      <c r="A3526" s="53" t="str">
        <f t="shared" si="671"/>
        <v>111080</v>
      </c>
      <c r="B3526" s="53" t="s">
        <v>3054</v>
      </c>
      <c r="D3526">
        <v>111080</v>
      </c>
      <c r="E3526" t="s">
        <v>3054</v>
      </c>
      <c r="F3526" t="s">
        <v>3054</v>
      </c>
      <c r="G3526" t="e">
        <f>VLOOKUP(A3526,GIS!A:B,2,0)</f>
        <v>#N/A</v>
      </c>
      <c r="H3526" t="s">
        <v>3054</v>
      </c>
      <c r="I3526" t="e">
        <v>#N/A</v>
      </c>
      <c r="J3526" s="66" t="e">
        <v>#N/A</v>
      </c>
      <c r="K3526" s="66" t="e">
        <v>#N/A</v>
      </c>
      <c r="L3526" s="66" t="e">
        <v>#N/A</v>
      </c>
      <c r="M3526" s="66" t="e">
        <v>#N/A</v>
      </c>
      <c r="N3526" s="66" t="e">
        <f>VLOOKUP(A3526,GIS!A:C,3,0)</f>
        <v>#N/A</v>
      </c>
      <c r="O3526" s="66" t="e">
        <f t="shared" si="674"/>
        <v>#N/A</v>
      </c>
      <c r="P3526" s="66" t="e">
        <f t="shared" si="672"/>
        <v>#N/A</v>
      </c>
      <c r="Q3526" s="66" t="e">
        <f t="shared" si="675"/>
        <v>#N/A</v>
      </c>
      <c r="R3526" s="66" t="e">
        <f t="shared" si="676"/>
        <v>#N/A</v>
      </c>
      <c r="S3526" s="66" t="e">
        <f>Q3526-U3526-SUMIFS(条件付き不可!X:X,条件付き不可!E:E,D3526)</f>
        <v>#N/A</v>
      </c>
      <c r="T3526" s="66" t="e">
        <f t="shared" si="673"/>
        <v>#N/A</v>
      </c>
      <c r="U3526" s="66">
        <f>IF(COUNTIFS(条件付き不可!$E:$E,$D3526,条件付き不可!$C:$C,条件付き不可!$V$3)&gt;0,Q3526,SUMIFS(条件付き不可!$L:$L,条件付き不可!$E:$E,$D3526,条件付き不可!$C:$C,U$1))</f>
        <v>0</v>
      </c>
      <c r="V3526" s="66">
        <f>IF(COUNTIFS(条件付き不可!$E:$E,$D3526,条件付き不可!$C:$C,条件付き不可!$V$5)&gt;0,Q3526,IFERROR(VLOOKUP(D3526,条件付き不可!E:Y,21,0),0))</f>
        <v>0</v>
      </c>
    </row>
    <row r="3527" spans="1:22">
      <c r="A3527" s="53" t="str">
        <f t="shared" si="671"/>
        <v>111081</v>
      </c>
      <c r="B3527" s="53" t="s">
        <v>3054</v>
      </c>
      <c r="D3527">
        <v>111081</v>
      </c>
      <c r="E3527" t="s">
        <v>3054</v>
      </c>
      <c r="F3527" t="s">
        <v>3054</v>
      </c>
      <c r="G3527" t="e">
        <f>VLOOKUP(A3527,GIS!A:B,2,0)</f>
        <v>#N/A</v>
      </c>
      <c r="H3527" t="s">
        <v>3054</v>
      </c>
      <c r="I3527" t="e">
        <v>#N/A</v>
      </c>
      <c r="J3527" s="66" t="e">
        <v>#N/A</v>
      </c>
      <c r="K3527" s="66" t="e">
        <v>#N/A</v>
      </c>
      <c r="L3527" s="66" t="e">
        <v>#N/A</v>
      </c>
      <c r="M3527" s="66" t="e">
        <v>#N/A</v>
      </c>
      <c r="N3527" s="66" t="e">
        <f>VLOOKUP(A3527,GIS!A:C,3,0)</f>
        <v>#N/A</v>
      </c>
      <c r="O3527" s="66" t="e">
        <f t="shared" si="674"/>
        <v>#N/A</v>
      </c>
      <c r="P3527" s="66" t="e">
        <f t="shared" si="672"/>
        <v>#N/A</v>
      </c>
      <c r="Q3527" s="66" t="e">
        <f t="shared" si="675"/>
        <v>#N/A</v>
      </c>
      <c r="R3527" s="66" t="e">
        <f t="shared" si="676"/>
        <v>#N/A</v>
      </c>
      <c r="S3527" s="66" t="e">
        <f>Q3527-U3527-SUMIFS(条件付き不可!X:X,条件付き不可!E:E,D3527)</f>
        <v>#N/A</v>
      </c>
      <c r="T3527" s="66" t="e">
        <f t="shared" si="673"/>
        <v>#N/A</v>
      </c>
      <c r="U3527" s="66">
        <f>IF(COUNTIFS(条件付き不可!$E:$E,$D3527,条件付き不可!$C:$C,条件付き不可!$V$3)&gt;0,Q3527,SUMIFS(条件付き不可!$L:$L,条件付き不可!$E:$E,$D3527,条件付き不可!$C:$C,U$1))</f>
        <v>0</v>
      </c>
      <c r="V3527" s="66">
        <f>IF(COUNTIFS(条件付き不可!$E:$E,$D3527,条件付き不可!$C:$C,条件付き不可!$V$5)&gt;0,Q3527,IFERROR(VLOOKUP(D3527,条件付き不可!E:Y,21,0),0))</f>
        <v>0</v>
      </c>
    </row>
    <row r="3528" spans="1:22">
      <c r="A3528" s="53" t="str">
        <f t="shared" si="671"/>
        <v>111082</v>
      </c>
      <c r="B3528" s="53" t="s">
        <v>3054</v>
      </c>
      <c r="D3528">
        <v>111082</v>
      </c>
      <c r="E3528" t="s">
        <v>3054</v>
      </c>
      <c r="F3528" t="s">
        <v>3054</v>
      </c>
      <c r="G3528" t="e">
        <f>VLOOKUP(A3528,GIS!A:B,2,0)</f>
        <v>#N/A</v>
      </c>
      <c r="H3528" t="s">
        <v>3054</v>
      </c>
      <c r="I3528" t="e">
        <v>#N/A</v>
      </c>
      <c r="J3528" s="66" t="e">
        <v>#N/A</v>
      </c>
      <c r="K3528" s="66" t="e">
        <v>#N/A</v>
      </c>
      <c r="L3528" s="66" t="e">
        <v>#N/A</v>
      </c>
      <c r="M3528" s="66" t="e">
        <v>#N/A</v>
      </c>
      <c r="N3528" s="66" t="e">
        <f>VLOOKUP(A3528,GIS!A:C,3,0)</f>
        <v>#N/A</v>
      </c>
      <c r="O3528" s="66" t="e">
        <f t="shared" si="674"/>
        <v>#N/A</v>
      </c>
      <c r="P3528" s="66" t="e">
        <f t="shared" si="672"/>
        <v>#N/A</v>
      </c>
      <c r="Q3528" s="66" t="e">
        <f t="shared" si="675"/>
        <v>#N/A</v>
      </c>
      <c r="R3528" s="66" t="e">
        <f t="shared" si="676"/>
        <v>#N/A</v>
      </c>
      <c r="S3528" s="66" t="e">
        <f>Q3528-U3528-SUMIFS(条件付き不可!X:X,条件付き不可!E:E,D3528)</f>
        <v>#N/A</v>
      </c>
      <c r="T3528" s="66" t="e">
        <f t="shared" si="673"/>
        <v>#N/A</v>
      </c>
      <c r="U3528" s="66">
        <f>IF(COUNTIFS(条件付き不可!$E:$E,$D3528,条件付き不可!$C:$C,条件付き不可!$V$3)&gt;0,Q3528,SUMIFS(条件付き不可!$L:$L,条件付き不可!$E:$E,$D3528,条件付き不可!$C:$C,U$1))</f>
        <v>0</v>
      </c>
      <c r="V3528" s="66">
        <f>IF(COUNTIFS(条件付き不可!$E:$E,$D3528,条件付き不可!$C:$C,条件付き不可!$V$5)&gt;0,Q3528,IFERROR(VLOOKUP(D3528,条件付き不可!E:Y,21,0),0))</f>
        <v>0</v>
      </c>
    </row>
    <row r="3529" spans="1:22">
      <c r="A3529" s="53" t="str">
        <f t="shared" si="671"/>
        <v>111083</v>
      </c>
      <c r="B3529" s="53" t="s">
        <v>3054</v>
      </c>
      <c r="D3529">
        <v>111083</v>
      </c>
      <c r="E3529" t="s">
        <v>3054</v>
      </c>
      <c r="F3529" t="s">
        <v>3054</v>
      </c>
      <c r="G3529" t="e">
        <f>VLOOKUP(A3529,GIS!A:B,2,0)</f>
        <v>#N/A</v>
      </c>
      <c r="H3529" t="s">
        <v>3054</v>
      </c>
      <c r="I3529" t="e">
        <v>#N/A</v>
      </c>
      <c r="J3529" s="66" t="e">
        <v>#N/A</v>
      </c>
      <c r="K3529" s="66" t="e">
        <v>#N/A</v>
      </c>
      <c r="L3529" s="66" t="e">
        <v>#N/A</v>
      </c>
      <c r="M3529" s="66" t="e">
        <v>#N/A</v>
      </c>
      <c r="N3529" s="66" t="e">
        <f>VLOOKUP(A3529,GIS!A:C,3,0)</f>
        <v>#N/A</v>
      </c>
      <c r="O3529" s="66" t="e">
        <f t="shared" si="674"/>
        <v>#N/A</v>
      </c>
      <c r="P3529" s="66" t="e">
        <f t="shared" si="672"/>
        <v>#N/A</v>
      </c>
      <c r="Q3529" s="66" t="e">
        <f t="shared" si="675"/>
        <v>#N/A</v>
      </c>
      <c r="R3529" s="66" t="e">
        <f t="shared" si="676"/>
        <v>#N/A</v>
      </c>
      <c r="S3529" s="66" t="e">
        <f>Q3529-U3529-SUMIFS(条件付き不可!X:X,条件付き不可!E:E,D3529)</f>
        <v>#N/A</v>
      </c>
      <c r="T3529" s="66" t="e">
        <f t="shared" si="673"/>
        <v>#N/A</v>
      </c>
      <c r="U3529" s="66">
        <f>IF(COUNTIFS(条件付き不可!$E:$E,$D3529,条件付き不可!$C:$C,条件付き不可!$V$3)&gt;0,Q3529,SUMIFS(条件付き不可!$L:$L,条件付き不可!$E:$E,$D3529,条件付き不可!$C:$C,U$1))</f>
        <v>0</v>
      </c>
      <c r="V3529" s="66">
        <f>IF(COUNTIFS(条件付き不可!$E:$E,$D3529,条件付き不可!$C:$C,条件付き不可!$V$5)&gt;0,Q3529,IFERROR(VLOOKUP(D3529,条件付き不可!E:Y,21,0),0))</f>
        <v>0</v>
      </c>
    </row>
    <row r="3530" spans="1:22">
      <c r="A3530" s="53" t="str">
        <f t="shared" si="671"/>
        <v>111084</v>
      </c>
      <c r="B3530" s="53" t="s">
        <v>3054</v>
      </c>
      <c r="D3530">
        <v>111084</v>
      </c>
      <c r="E3530" t="s">
        <v>3054</v>
      </c>
      <c r="F3530" t="s">
        <v>3054</v>
      </c>
      <c r="G3530" t="e">
        <f>VLOOKUP(A3530,GIS!A:B,2,0)</f>
        <v>#N/A</v>
      </c>
      <c r="H3530" t="s">
        <v>3054</v>
      </c>
      <c r="I3530" t="e">
        <v>#N/A</v>
      </c>
      <c r="J3530" s="66" t="e">
        <v>#N/A</v>
      </c>
      <c r="K3530" s="66" t="e">
        <v>#N/A</v>
      </c>
      <c r="L3530" s="66" t="e">
        <v>#N/A</v>
      </c>
      <c r="M3530" s="66" t="e">
        <v>#N/A</v>
      </c>
      <c r="N3530" s="66" t="e">
        <f>VLOOKUP(A3530,GIS!A:C,3,0)</f>
        <v>#N/A</v>
      </c>
      <c r="O3530" s="66" t="e">
        <f t="shared" si="674"/>
        <v>#N/A</v>
      </c>
      <c r="P3530" s="66" t="e">
        <f t="shared" si="672"/>
        <v>#N/A</v>
      </c>
      <c r="Q3530" s="66" t="e">
        <f t="shared" si="675"/>
        <v>#N/A</v>
      </c>
      <c r="R3530" s="66" t="e">
        <f t="shared" si="676"/>
        <v>#N/A</v>
      </c>
      <c r="S3530" s="66" t="e">
        <f>Q3530-U3530-SUMIFS(条件付き不可!X:X,条件付き不可!E:E,D3530)</f>
        <v>#N/A</v>
      </c>
      <c r="T3530" s="66" t="e">
        <f t="shared" si="673"/>
        <v>#N/A</v>
      </c>
      <c r="U3530" s="66">
        <f>IF(COUNTIFS(条件付き不可!$E:$E,$D3530,条件付き不可!$C:$C,条件付き不可!$V$3)&gt;0,Q3530,SUMIFS(条件付き不可!$L:$L,条件付き不可!$E:$E,$D3530,条件付き不可!$C:$C,U$1))</f>
        <v>0</v>
      </c>
      <c r="V3530" s="66">
        <f>IF(COUNTIFS(条件付き不可!$E:$E,$D3530,条件付き不可!$C:$C,条件付き不可!$V$5)&gt;0,Q3530,IFERROR(VLOOKUP(D3530,条件付き不可!E:Y,21,0),0))</f>
        <v>0</v>
      </c>
    </row>
    <row r="3531" spans="1:22">
      <c r="A3531" s="53" t="str">
        <f t="shared" si="671"/>
        <v>111085</v>
      </c>
      <c r="B3531" s="53" t="s">
        <v>3054</v>
      </c>
      <c r="D3531">
        <v>111085</v>
      </c>
      <c r="E3531" t="s">
        <v>3054</v>
      </c>
      <c r="F3531" t="s">
        <v>3054</v>
      </c>
      <c r="G3531" t="e">
        <f>VLOOKUP(A3531,GIS!A:B,2,0)</f>
        <v>#N/A</v>
      </c>
      <c r="H3531" t="s">
        <v>3054</v>
      </c>
      <c r="I3531" t="e">
        <v>#N/A</v>
      </c>
      <c r="J3531" s="66" t="e">
        <v>#N/A</v>
      </c>
      <c r="K3531" s="66" t="e">
        <v>#N/A</v>
      </c>
      <c r="L3531" s="66" t="e">
        <v>#N/A</v>
      </c>
      <c r="M3531" s="66" t="e">
        <v>#N/A</v>
      </c>
      <c r="N3531" s="66" t="e">
        <f>VLOOKUP(A3531,GIS!A:C,3,0)</f>
        <v>#N/A</v>
      </c>
      <c r="O3531" s="66" t="e">
        <f t="shared" si="674"/>
        <v>#N/A</v>
      </c>
      <c r="P3531" s="66" t="e">
        <f t="shared" si="672"/>
        <v>#N/A</v>
      </c>
      <c r="Q3531" s="66" t="e">
        <f t="shared" si="675"/>
        <v>#N/A</v>
      </c>
      <c r="R3531" s="66" t="e">
        <f t="shared" si="676"/>
        <v>#N/A</v>
      </c>
      <c r="S3531" s="66" t="e">
        <f>Q3531-U3531-SUMIFS(条件付き不可!X:X,条件付き不可!E:E,D3531)</f>
        <v>#N/A</v>
      </c>
      <c r="T3531" s="66" t="e">
        <f t="shared" si="673"/>
        <v>#N/A</v>
      </c>
      <c r="U3531" s="66">
        <f>IF(COUNTIFS(条件付き不可!$E:$E,$D3531,条件付き不可!$C:$C,条件付き不可!$V$3)&gt;0,Q3531,SUMIFS(条件付き不可!$L:$L,条件付き不可!$E:$E,$D3531,条件付き不可!$C:$C,U$1))</f>
        <v>0</v>
      </c>
      <c r="V3531" s="66">
        <f>IF(COUNTIFS(条件付き不可!$E:$E,$D3531,条件付き不可!$C:$C,条件付き不可!$V$5)&gt;0,Q3531,IFERROR(VLOOKUP(D3531,条件付き不可!E:Y,21,0),0))</f>
        <v>0</v>
      </c>
    </row>
    <row r="3532" spans="1:22">
      <c r="A3532" s="53" t="str">
        <f t="shared" si="671"/>
        <v>111086</v>
      </c>
      <c r="B3532" s="53" t="s">
        <v>3054</v>
      </c>
      <c r="D3532">
        <v>111086</v>
      </c>
      <c r="E3532" t="s">
        <v>3054</v>
      </c>
      <c r="F3532" t="s">
        <v>3054</v>
      </c>
      <c r="G3532" t="e">
        <f>VLOOKUP(A3532,GIS!A:B,2,0)</f>
        <v>#N/A</v>
      </c>
      <c r="H3532" t="s">
        <v>3054</v>
      </c>
      <c r="I3532" t="e">
        <v>#N/A</v>
      </c>
      <c r="J3532" s="66" t="e">
        <v>#N/A</v>
      </c>
      <c r="K3532" s="66" t="e">
        <v>#N/A</v>
      </c>
      <c r="L3532" s="66" t="e">
        <v>#N/A</v>
      </c>
      <c r="M3532" s="66" t="e">
        <v>#N/A</v>
      </c>
      <c r="N3532" s="66" t="e">
        <f>VLOOKUP(A3532,GIS!A:C,3,0)</f>
        <v>#N/A</v>
      </c>
      <c r="O3532" s="66" t="e">
        <f t="shared" si="674"/>
        <v>#N/A</v>
      </c>
      <c r="P3532" s="66" t="e">
        <f t="shared" si="672"/>
        <v>#N/A</v>
      </c>
      <c r="Q3532" s="66" t="e">
        <f t="shared" si="675"/>
        <v>#N/A</v>
      </c>
      <c r="R3532" s="66" t="e">
        <f t="shared" si="676"/>
        <v>#N/A</v>
      </c>
      <c r="S3532" s="66" t="e">
        <f>Q3532-U3532-SUMIFS(条件付き不可!X:X,条件付き不可!E:E,D3532)</f>
        <v>#N/A</v>
      </c>
      <c r="T3532" s="66" t="e">
        <f t="shared" si="673"/>
        <v>#N/A</v>
      </c>
      <c r="U3532" s="66">
        <f>IF(COUNTIFS(条件付き不可!$E:$E,$D3532,条件付き不可!$C:$C,条件付き不可!$V$3)&gt;0,Q3532,SUMIFS(条件付き不可!$L:$L,条件付き不可!$E:$E,$D3532,条件付き不可!$C:$C,U$1))</f>
        <v>0</v>
      </c>
      <c r="V3532" s="66">
        <f>IF(COUNTIFS(条件付き不可!$E:$E,$D3532,条件付き不可!$C:$C,条件付き不可!$V$5)&gt;0,Q3532,IFERROR(VLOOKUP(D3532,条件付き不可!E:Y,21,0),0))</f>
        <v>0</v>
      </c>
    </row>
    <row r="3533" spans="1:22">
      <c r="A3533" s="53" t="str">
        <f t="shared" ref="A3533:A3596" si="677">TEXT(D3533,"000000")</f>
        <v>111087</v>
      </c>
      <c r="B3533" s="53" t="s">
        <v>3054</v>
      </c>
      <c r="D3533">
        <v>111087</v>
      </c>
      <c r="E3533" t="s">
        <v>3054</v>
      </c>
      <c r="F3533" t="s">
        <v>3054</v>
      </c>
      <c r="G3533" t="e">
        <f>VLOOKUP(A3533,GIS!A:B,2,0)</f>
        <v>#N/A</v>
      </c>
      <c r="H3533" t="s">
        <v>3054</v>
      </c>
      <c r="I3533" t="e">
        <v>#N/A</v>
      </c>
      <c r="J3533" s="66" t="e">
        <v>#N/A</v>
      </c>
      <c r="K3533" s="66" t="e">
        <v>#N/A</v>
      </c>
      <c r="L3533" s="66" t="e">
        <v>#N/A</v>
      </c>
      <c r="M3533" s="66" t="e">
        <v>#N/A</v>
      </c>
      <c r="N3533" s="66" t="e">
        <f>VLOOKUP(A3533,GIS!A:C,3,0)</f>
        <v>#N/A</v>
      </c>
      <c r="O3533" s="66" t="e">
        <f t="shared" si="674"/>
        <v>#N/A</v>
      </c>
      <c r="P3533" s="66" t="e">
        <f t="shared" si="672"/>
        <v>#N/A</v>
      </c>
      <c r="Q3533" s="66" t="e">
        <f t="shared" si="675"/>
        <v>#N/A</v>
      </c>
      <c r="R3533" s="66" t="e">
        <f t="shared" si="676"/>
        <v>#N/A</v>
      </c>
      <c r="S3533" s="66" t="e">
        <f>Q3533-U3533-SUMIFS(条件付き不可!X:X,条件付き不可!E:E,D3533)</f>
        <v>#N/A</v>
      </c>
      <c r="T3533" s="66" t="e">
        <f t="shared" si="673"/>
        <v>#N/A</v>
      </c>
      <c r="U3533" s="66">
        <f>IF(COUNTIFS(条件付き不可!$E:$E,$D3533,条件付き不可!$C:$C,条件付き不可!$V$3)&gt;0,Q3533,SUMIFS(条件付き不可!$L:$L,条件付き不可!$E:$E,$D3533,条件付き不可!$C:$C,U$1))</f>
        <v>0</v>
      </c>
      <c r="V3533" s="66">
        <f>IF(COUNTIFS(条件付き不可!$E:$E,$D3533,条件付き不可!$C:$C,条件付き不可!$V$5)&gt;0,Q3533,IFERROR(VLOOKUP(D3533,条件付き不可!E:Y,21,0),0))</f>
        <v>0</v>
      </c>
    </row>
    <row r="3534" spans="1:22">
      <c r="A3534" s="53" t="str">
        <f t="shared" si="677"/>
        <v>111093</v>
      </c>
      <c r="B3534" s="53" t="s">
        <v>3054</v>
      </c>
      <c r="D3534">
        <v>111093</v>
      </c>
      <c r="E3534" t="s">
        <v>3054</v>
      </c>
      <c r="F3534" t="s">
        <v>3054</v>
      </c>
      <c r="G3534" t="e">
        <f>VLOOKUP(A3534,GIS!A:B,2,0)</f>
        <v>#N/A</v>
      </c>
      <c r="H3534" t="s">
        <v>3054</v>
      </c>
      <c r="I3534" t="e">
        <v>#N/A</v>
      </c>
      <c r="J3534" s="66" t="e">
        <v>#N/A</v>
      </c>
      <c r="K3534" s="66" t="e">
        <v>#N/A</v>
      </c>
      <c r="L3534" s="66" t="e">
        <v>#N/A</v>
      </c>
      <c r="M3534" s="66" t="e">
        <v>#N/A</v>
      </c>
      <c r="N3534" s="66" t="e">
        <f>VLOOKUP(A3534,GIS!A:C,3,0)</f>
        <v>#N/A</v>
      </c>
      <c r="O3534" s="66" t="e">
        <f t="shared" si="674"/>
        <v>#N/A</v>
      </c>
      <c r="P3534" s="66" t="e">
        <f t="shared" si="672"/>
        <v>#N/A</v>
      </c>
      <c r="Q3534" s="66" t="e">
        <f t="shared" si="675"/>
        <v>#N/A</v>
      </c>
      <c r="R3534" s="66" t="e">
        <f t="shared" si="676"/>
        <v>#N/A</v>
      </c>
      <c r="S3534" s="66" t="e">
        <f>Q3534-U3534-SUMIFS(条件付き不可!X:X,条件付き不可!E:E,D3534)</f>
        <v>#N/A</v>
      </c>
      <c r="T3534" s="66" t="e">
        <f t="shared" si="673"/>
        <v>#N/A</v>
      </c>
      <c r="U3534" s="66">
        <f>IF(COUNTIFS(条件付き不可!$E:$E,$D3534,条件付き不可!$C:$C,条件付き不可!$V$3)&gt;0,Q3534,SUMIFS(条件付き不可!$L:$L,条件付き不可!$E:$E,$D3534,条件付き不可!$C:$C,U$1))</f>
        <v>0</v>
      </c>
      <c r="V3534" s="66">
        <f>IF(COUNTIFS(条件付き不可!$E:$E,$D3534,条件付き不可!$C:$C,条件付き不可!$V$5)&gt;0,Q3534,IFERROR(VLOOKUP(D3534,条件付き不可!E:Y,21,0),0))</f>
        <v>0</v>
      </c>
    </row>
    <row r="3535" spans="1:22">
      <c r="A3535" s="53" t="str">
        <f t="shared" si="677"/>
        <v>111094</v>
      </c>
      <c r="B3535" s="53" t="s">
        <v>3054</v>
      </c>
      <c r="D3535">
        <v>111094</v>
      </c>
      <c r="E3535" t="s">
        <v>3054</v>
      </c>
      <c r="F3535" t="s">
        <v>3054</v>
      </c>
      <c r="G3535" t="e">
        <f>VLOOKUP(A3535,GIS!A:B,2,0)</f>
        <v>#N/A</v>
      </c>
      <c r="H3535" t="s">
        <v>3054</v>
      </c>
      <c r="I3535" t="e">
        <v>#N/A</v>
      </c>
      <c r="J3535" s="66" t="e">
        <v>#N/A</v>
      </c>
      <c r="K3535" s="66" t="e">
        <v>#N/A</v>
      </c>
      <c r="L3535" s="66" t="e">
        <v>#N/A</v>
      </c>
      <c r="M3535" s="66" t="e">
        <v>#N/A</v>
      </c>
      <c r="N3535" s="66" t="e">
        <f>VLOOKUP(A3535,GIS!A:C,3,0)</f>
        <v>#N/A</v>
      </c>
      <c r="O3535" s="66" t="e">
        <f t="shared" si="674"/>
        <v>#N/A</v>
      </c>
      <c r="P3535" s="66" t="e">
        <f t="shared" si="672"/>
        <v>#N/A</v>
      </c>
      <c r="Q3535" s="66" t="e">
        <f t="shared" si="675"/>
        <v>#N/A</v>
      </c>
      <c r="R3535" s="66" t="e">
        <f t="shared" si="676"/>
        <v>#N/A</v>
      </c>
      <c r="S3535" s="66" t="e">
        <f>Q3535-U3535-SUMIFS(条件付き不可!X:X,条件付き不可!E:E,D3535)</f>
        <v>#N/A</v>
      </c>
      <c r="T3535" s="66" t="e">
        <f t="shared" si="673"/>
        <v>#N/A</v>
      </c>
      <c r="U3535" s="66">
        <f>IF(COUNTIFS(条件付き不可!$E:$E,$D3535,条件付き不可!$C:$C,条件付き不可!$V$3)&gt;0,Q3535,SUMIFS(条件付き不可!$L:$L,条件付き不可!$E:$E,$D3535,条件付き不可!$C:$C,U$1))</f>
        <v>0</v>
      </c>
      <c r="V3535" s="66">
        <f>IF(COUNTIFS(条件付き不可!$E:$E,$D3535,条件付き不可!$C:$C,条件付き不可!$V$5)&gt;0,Q3535,IFERROR(VLOOKUP(D3535,条件付き不可!E:Y,21,0),0))</f>
        <v>0</v>
      </c>
    </row>
    <row r="3536" spans="1:22">
      <c r="A3536" s="53" t="str">
        <f t="shared" si="677"/>
        <v>111095</v>
      </c>
      <c r="B3536" s="53" t="s">
        <v>3054</v>
      </c>
      <c r="D3536">
        <v>111095</v>
      </c>
      <c r="E3536" t="s">
        <v>3054</v>
      </c>
      <c r="F3536" t="s">
        <v>3054</v>
      </c>
      <c r="G3536" t="e">
        <f>VLOOKUP(A3536,GIS!A:B,2,0)</f>
        <v>#N/A</v>
      </c>
      <c r="H3536" t="s">
        <v>3054</v>
      </c>
      <c r="I3536" t="e">
        <v>#N/A</v>
      </c>
      <c r="J3536" s="66" t="e">
        <v>#N/A</v>
      </c>
      <c r="K3536" s="66" t="e">
        <v>#N/A</v>
      </c>
      <c r="L3536" s="66" t="e">
        <v>#N/A</v>
      </c>
      <c r="M3536" s="66" t="e">
        <v>#N/A</v>
      </c>
      <c r="N3536" s="66" t="e">
        <f>VLOOKUP(A3536,GIS!A:C,3,0)</f>
        <v>#N/A</v>
      </c>
      <c r="O3536" s="66" t="e">
        <f t="shared" si="674"/>
        <v>#N/A</v>
      </c>
      <c r="P3536" s="66" t="e">
        <f t="shared" si="672"/>
        <v>#N/A</v>
      </c>
      <c r="Q3536" s="66" t="e">
        <f t="shared" si="675"/>
        <v>#N/A</v>
      </c>
      <c r="R3536" s="66" t="e">
        <f t="shared" si="676"/>
        <v>#N/A</v>
      </c>
      <c r="S3536" s="66" t="e">
        <f>Q3536-U3536-SUMIFS(条件付き不可!X:X,条件付き不可!E:E,D3536)</f>
        <v>#N/A</v>
      </c>
      <c r="T3536" s="66" t="e">
        <f t="shared" si="673"/>
        <v>#N/A</v>
      </c>
      <c r="U3536" s="66">
        <f>IF(COUNTIFS(条件付き不可!$E:$E,$D3536,条件付き不可!$C:$C,条件付き不可!$V$3)&gt;0,Q3536,SUMIFS(条件付き不可!$L:$L,条件付き不可!$E:$E,$D3536,条件付き不可!$C:$C,U$1))</f>
        <v>0</v>
      </c>
      <c r="V3536" s="66">
        <f>IF(COUNTIFS(条件付き不可!$E:$E,$D3536,条件付き不可!$C:$C,条件付き不可!$V$5)&gt;0,Q3536,IFERROR(VLOOKUP(D3536,条件付き不可!E:Y,21,0),0))</f>
        <v>0</v>
      </c>
    </row>
    <row r="3537" spans="1:22">
      <c r="A3537" s="53" t="str">
        <f t="shared" si="677"/>
        <v>112001</v>
      </c>
      <c r="B3537" s="53" t="s">
        <v>3054</v>
      </c>
      <c r="D3537">
        <v>112001</v>
      </c>
      <c r="E3537" t="s">
        <v>3054</v>
      </c>
      <c r="F3537" t="s">
        <v>3054</v>
      </c>
      <c r="G3537" t="e">
        <f>VLOOKUP(A3537,GIS!A:B,2,0)</f>
        <v>#N/A</v>
      </c>
      <c r="H3537" t="s">
        <v>3054</v>
      </c>
      <c r="I3537" t="e">
        <v>#N/A</v>
      </c>
      <c r="J3537" s="66" t="e">
        <v>#N/A</v>
      </c>
      <c r="K3537" s="66" t="e">
        <v>#N/A</v>
      </c>
      <c r="L3537" s="66" t="e">
        <v>#N/A</v>
      </c>
      <c r="M3537" s="66" t="e">
        <v>#N/A</v>
      </c>
      <c r="N3537" s="66" t="e">
        <f>VLOOKUP(A3537,GIS!A:C,3,0)</f>
        <v>#N/A</v>
      </c>
      <c r="O3537" s="66" t="e">
        <f t="shared" si="674"/>
        <v>#N/A</v>
      </c>
      <c r="P3537" s="66" t="e">
        <f t="shared" si="672"/>
        <v>#N/A</v>
      </c>
      <c r="Q3537" s="66" t="e">
        <f t="shared" si="675"/>
        <v>#N/A</v>
      </c>
      <c r="R3537" s="66" t="e">
        <f t="shared" si="676"/>
        <v>#N/A</v>
      </c>
      <c r="S3537" s="66" t="e">
        <f>Q3537-U3537-SUMIFS(条件付き不可!X:X,条件付き不可!E:E,D3537)</f>
        <v>#N/A</v>
      </c>
      <c r="T3537" s="66" t="e">
        <f t="shared" si="673"/>
        <v>#N/A</v>
      </c>
      <c r="U3537" s="66">
        <f>IF(COUNTIFS(条件付き不可!$E:$E,$D3537,条件付き不可!$C:$C,条件付き不可!$V$3)&gt;0,Q3537,SUMIFS(条件付き不可!$L:$L,条件付き不可!$E:$E,$D3537,条件付き不可!$C:$C,U$1))</f>
        <v>0</v>
      </c>
      <c r="V3537" s="66">
        <f>IF(COUNTIFS(条件付き不可!$E:$E,$D3537,条件付き不可!$C:$C,条件付き不可!$V$5)&gt;0,Q3537,IFERROR(VLOOKUP(D3537,条件付き不可!E:Y,21,0),0))</f>
        <v>0</v>
      </c>
    </row>
    <row r="3538" spans="1:22">
      <c r="A3538" s="53" t="str">
        <f t="shared" si="677"/>
        <v>112002</v>
      </c>
      <c r="B3538" s="53" t="s">
        <v>3054</v>
      </c>
      <c r="D3538">
        <v>112002</v>
      </c>
      <c r="E3538" t="s">
        <v>3054</v>
      </c>
      <c r="F3538" t="s">
        <v>3054</v>
      </c>
      <c r="G3538" t="e">
        <f>VLOOKUP(A3538,GIS!A:B,2,0)</f>
        <v>#N/A</v>
      </c>
      <c r="H3538" t="s">
        <v>3054</v>
      </c>
      <c r="I3538" t="e">
        <v>#N/A</v>
      </c>
      <c r="J3538" s="66" t="e">
        <v>#N/A</v>
      </c>
      <c r="K3538" s="66" t="e">
        <v>#N/A</v>
      </c>
      <c r="L3538" s="66" t="e">
        <v>#N/A</v>
      </c>
      <c r="M3538" s="66" t="e">
        <v>#N/A</v>
      </c>
      <c r="N3538" s="66" t="e">
        <f>VLOOKUP(A3538,GIS!A:C,3,0)</f>
        <v>#N/A</v>
      </c>
      <c r="O3538" s="66" t="e">
        <f t="shared" si="674"/>
        <v>#N/A</v>
      </c>
      <c r="P3538" s="66" t="e">
        <f t="shared" si="672"/>
        <v>#N/A</v>
      </c>
      <c r="Q3538" s="66" t="e">
        <f t="shared" si="675"/>
        <v>#N/A</v>
      </c>
      <c r="R3538" s="66" t="e">
        <f t="shared" si="676"/>
        <v>#N/A</v>
      </c>
      <c r="S3538" s="66" t="e">
        <f>Q3538-U3538-SUMIFS(条件付き不可!X:X,条件付き不可!E:E,D3538)</f>
        <v>#N/A</v>
      </c>
      <c r="T3538" s="66" t="e">
        <f t="shared" si="673"/>
        <v>#N/A</v>
      </c>
      <c r="U3538" s="66">
        <f>IF(COUNTIFS(条件付き不可!$E:$E,$D3538,条件付き不可!$C:$C,条件付き不可!$V$3)&gt;0,Q3538,SUMIFS(条件付き不可!$L:$L,条件付き不可!$E:$E,$D3538,条件付き不可!$C:$C,U$1))</f>
        <v>0</v>
      </c>
      <c r="V3538" s="66">
        <f>IF(COUNTIFS(条件付き不可!$E:$E,$D3538,条件付き不可!$C:$C,条件付き不可!$V$5)&gt;0,Q3538,IFERROR(VLOOKUP(D3538,条件付き不可!E:Y,21,0),0))</f>
        <v>0</v>
      </c>
    </row>
    <row r="3539" spans="1:22">
      <c r="A3539" s="53" t="str">
        <f t="shared" si="677"/>
        <v>112003</v>
      </c>
      <c r="B3539" s="53" t="s">
        <v>3054</v>
      </c>
      <c r="D3539">
        <v>112003</v>
      </c>
      <c r="E3539" t="s">
        <v>3054</v>
      </c>
      <c r="F3539" t="s">
        <v>3054</v>
      </c>
      <c r="G3539" t="e">
        <f>VLOOKUP(A3539,GIS!A:B,2,0)</f>
        <v>#N/A</v>
      </c>
      <c r="H3539" t="s">
        <v>3054</v>
      </c>
      <c r="I3539" t="e">
        <v>#N/A</v>
      </c>
      <c r="J3539" s="66" t="e">
        <v>#N/A</v>
      </c>
      <c r="K3539" s="66" t="e">
        <v>#N/A</v>
      </c>
      <c r="L3539" s="66" t="e">
        <v>#N/A</v>
      </c>
      <c r="M3539" s="66" t="e">
        <v>#N/A</v>
      </c>
      <c r="N3539" s="66" t="e">
        <f>VLOOKUP(A3539,GIS!A:C,3,0)</f>
        <v>#N/A</v>
      </c>
      <c r="O3539" s="66" t="e">
        <f t="shared" si="674"/>
        <v>#N/A</v>
      </c>
      <c r="P3539" s="66" t="e">
        <f t="shared" si="672"/>
        <v>#N/A</v>
      </c>
      <c r="Q3539" s="66" t="e">
        <f t="shared" si="675"/>
        <v>#N/A</v>
      </c>
      <c r="R3539" s="66" t="e">
        <f t="shared" si="676"/>
        <v>#N/A</v>
      </c>
      <c r="S3539" s="66" t="e">
        <f>Q3539-U3539-SUMIFS(条件付き不可!X:X,条件付き不可!E:E,D3539)</f>
        <v>#N/A</v>
      </c>
      <c r="T3539" s="66" t="e">
        <f t="shared" si="673"/>
        <v>#N/A</v>
      </c>
      <c r="U3539" s="66">
        <f>IF(COUNTIFS(条件付き不可!$E:$E,$D3539,条件付き不可!$C:$C,条件付き不可!$V$3)&gt;0,Q3539,SUMIFS(条件付き不可!$L:$L,条件付き不可!$E:$E,$D3539,条件付き不可!$C:$C,U$1))</f>
        <v>0</v>
      </c>
      <c r="V3539" s="66">
        <f>IF(COUNTIFS(条件付き不可!$E:$E,$D3539,条件付き不可!$C:$C,条件付き不可!$V$5)&gt;0,Q3539,IFERROR(VLOOKUP(D3539,条件付き不可!E:Y,21,0),0))</f>
        <v>0</v>
      </c>
    </row>
    <row r="3540" spans="1:22">
      <c r="A3540" s="53" t="str">
        <f t="shared" si="677"/>
        <v>112004</v>
      </c>
      <c r="B3540" s="53" t="s">
        <v>3054</v>
      </c>
      <c r="D3540">
        <v>112004</v>
      </c>
      <c r="E3540" t="s">
        <v>3054</v>
      </c>
      <c r="F3540" t="s">
        <v>3054</v>
      </c>
      <c r="G3540" t="e">
        <f>VLOOKUP(A3540,GIS!A:B,2,0)</f>
        <v>#N/A</v>
      </c>
      <c r="H3540" t="s">
        <v>3054</v>
      </c>
      <c r="I3540" t="e">
        <v>#N/A</v>
      </c>
      <c r="J3540" s="66" t="e">
        <v>#N/A</v>
      </c>
      <c r="K3540" s="66" t="e">
        <v>#N/A</v>
      </c>
      <c r="L3540" s="66" t="e">
        <v>#N/A</v>
      </c>
      <c r="M3540" s="66" t="e">
        <v>#N/A</v>
      </c>
      <c r="N3540" s="66" t="e">
        <f>VLOOKUP(A3540,GIS!A:C,3,0)</f>
        <v>#N/A</v>
      </c>
      <c r="O3540" s="66" t="e">
        <f t="shared" si="674"/>
        <v>#N/A</v>
      </c>
      <c r="P3540" s="66" t="e">
        <f t="shared" si="672"/>
        <v>#N/A</v>
      </c>
      <c r="Q3540" s="66" t="e">
        <f t="shared" si="675"/>
        <v>#N/A</v>
      </c>
      <c r="R3540" s="66" t="e">
        <f t="shared" si="676"/>
        <v>#N/A</v>
      </c>
      <c r="S3540" s="66" t="e">
        <f>Q3540-U3540-SUMIFS(条件付き不可!X:X,条件付き不可!E:E,D3540)</f>
        <v>#N/A</v>
      </c>
      <c r="T3540" s="66" t="e">
        <f t="shared" si="673"/>
        <v>#N/A</v>
      </c>
      <c r="U3540" s="66">
        <f>IF(COUNTIFS(条件付き不可!$E:$E,$D3540,条件付き不可!$C:$C,条件付き不可!$V$3)&gt;0,Q3540,SUMIFS(条件付き不可!$L:$L,条件付き不可!$E:$E,$D3540,条件付き不可!$C:$C,U$1))</f>
        <v>0</v>
      </c>
      <c r="V3540" s="66">
        <f>IF(COUNTIFS(条件付き不可!$E:$E,$D3540,条件付き不可!$C:$C,条件付き不可!$V$5)&gt;0,Q3540,IFERROR(VLOOKUP(D3540,条件付き不可!E:Y,21,0),0))</f>
        <v>0</v>
      </c>
    </row>
    <row r="3541" spans="1:22">
      <c r="A3541" s="53" t="str">
        <f t="shared" si="677"/>
        <v>112005</v>
      </c>
      <c r="B3541" s="53" t="s">
        <v>3054</v>
      </c>
      <c r="D3541">
        <v>112005</v>
      </c>
      <c r="E3541" t="s">
        <v>3054</v>
      </c>
      <c r="F3541" t="s">
        <v>3054</v>
      </c>
      <c r="G3541" t="e">
        <f>VLOOKUP(A3541,GIS!A:B,2,0)</f>
        <v>#N/A</v>
      </c>
      <c r="H3541" t="s">
        <v>3054</v>
      </c>
      <c r="I3541" t="e">
        <v>#N/A</v>
      </c>
      <c r="J3541" s="66" t="e">
        <v>#N/A</v>
      </c>
      <c r="K3541" s="66" t="e">
        <v>#N/A</v>
      </c>
      <c r="L3541" s="66" t="e">
        <v>#N/A</v>
      </c>
      <c r="M3541" s="66" t="e">
        <v>#N/A</v>
      </c>
      <c r="N3541" s="66" t="e">
        <f>VLOOKUP(A3541,GIS!A:C,3,0)</f>
        <v>#N/A</v>
      </c>
      <c r="O3541" s="66" t="e">
        <f t="shared" si="674"/>
        <v>#N/A</v>
      </c>
      <c r="P3541" s="66" t="e">
        <f t="shared" si="672"/>
        <v>#N/A</v>
      </c>
      <c r="Q3541" s="66" t="e">
        <f t="shared" si="675"/>
        <v>#N/A</v>
      </c>
      <c r="R3541" s="66" t="e">
        <f t="shared" si="676"/>
        <v>#N/A</v>
      </c>
      <c r="S3541" s="66" t="e">
        <f>Q3541-U3541-SUMIFS(条件付き不可!X:X,条件付き不可!E:E,D3541)</f>
        <v>#N/A</v>
      </c>
      <c r="T3541" s="66" t="e">
        <f t="shared" si="673"/>
        <v>#N/A</v>
      </c>
      <c r="U3541" s="66">
        <f>IF(COUNTIFS(条件付き不可!$E:$E,$D3541,条件付き不可!$C:$C,条件付き不可!$V$3)&gt;0,Q3541,SUMIFS(条件付き不可!$L:$L,条件付き不可!$E:$E,$D3541,条件付き不可!$C:$C,U$1))</f>
        <v>0</v>
      </c>
      <c r="V3541" s="66">
        <f>IF(COUNTIFS(条件付き不可!$E:$E,$D3541,条件付き不可!$C:$C,条件付き不可!$V$5)&gt;0,Q3541,IFERROR(VLOOKUP(D3541,条件付き不可!E:Y,21,0),0))</f>
        <v>0</v>
      </c>
    </row>
    <row r="3542" spans="1:22">
      <c r="A3542" s="53" t="str">
        <f t="shared" si="677"/>
        <v>112006</v>
      </c>
      <c r="B3542" s="53" t="s">
        <v>3054</v>
      </c>
      <c r="D3542">
        <v>112006</v>
      </c>
      <c r="E3542" t="s">
        <v>3054</v>
      </c>
      <c r="F3542" t="s">
        <v>3054</v>
      </c>
      <c r="G3542" t="e">
        <f>VLOOKUP(A3542,GIS!A:B,2,0)</f>
        <v>#N/A</v>
      </c>
      <c r="H3542" t="s">
        <v>3054</v>
      </c>
      <c r="I3542" t="e">
        <v>#N/A</v>
      </c>
      <c r="J3542" s="66" t="e">
        <v>#N/A</v>
      </c>
      <c r="K3542" s="66" t="e">
        <v>#N/A</v>
      </c>
      <c r="L3542" s="66" t="e">
        <v>#N/A</v>
      </c>
      <c r="M3542" s="66" t="e">
        <v>#N/A</v>
      </c>
      <c r="N3542" s="66" t="e">
        <f>VLOOKUP(A3542,GIS!A:C,3,0)</f>
        <v>#N/A</v>
      </c>
      <c r="O3542" s="66" t="e">
        <f t="shared" si="674"/>
        <v>#N/A</v>
      </c>
      <c r="P3542" s="66" t="e">
        <f t="shared" si="672"/>
        <v>#N/A</v>
      </c>
      <c r="Q3542" s="66" t="e">
        <f t="shared" si="675"/>
        <v>#N/A</v>
      </c>
      <c r="R3542" s="66" t="e">
        <f t="shared" si="676"/>
        <v>#N/A</v>
      </c>
      <c r="S3542" s="66" t="e">
        <f>Q3542-U3542-SUMIFS(条件付き不可!X:X,条件付き不可!E:E,D3542)</f>
        <v>#N/A</v>
      </c>
      <c r="T3542" s="66" t="e">
        <f t="shared" si="673"/>
        <v>#N/A</v>
      </c>
      <c r="U3542" s="66">
        <f>IF(COUNTIFS(条件付き不可!$E:$E,$D3542,条件付き不可!$C:$C,条件付き不可!$V$3)&gt;0,Q3542,SUMIFS(条件付き不可!$L:$L,条件付き不可!$E:$E,$D3542,条件付き不可!$C:$C,U$1))</f>
        <v>0</v>
      </c>
      <c r="V3542" s="66">
        <f>IF(COUNTIFS(条件付き不可!$E:$E,$D3542,条件付き不可!$C:$C,条件付き不可!$V$5)&gt;0,Q3542,IFERROR(VLOOKUP(D3542,条件付き不可!E:Y,21,0),0))</f>
        <v>0</v>
      </c>
    </row>
    <row r="3543" spans="1:22">
      <c r="A3543" s="53" t="str">
        <f t="shared" si="677"/>
        <v>112022</v>
      </c>
      <c r="B3543" s="53" t="s">
        <v>3054</v>
      </c>
      <c r="D3543">
        <v>112022</v>
      </c>
      <c r="E3543" t="s">
        <v>3054</v>
      </c>
      <c r="F3543" t="s">
        <v>3054</v>
      </c>
      <c r="G3543" t="e">
        <f>VLOOKUP(A3543,GIS!A:B,2,0)</f>
        <v>#N/A</v>
      </c>
      <c r="H3543" t="s">
        <v>3054</v>
      </c>
      <c r="I3543" t="e">
        <v>#N/A</v>
      </c>
      <c r="J3543" s="66" t="e">
        <v>#N/A</v>
      </c>
      <c r="K3543" s="66" t="e">
        <v>#N/A</v>
      </c>
      <c r="L3543" s="66" t="e">
        <v>#N/A</v>
      </c>
      <c r="M3543" s="66" t="e">
        <v>#N/A</v>
      </c>
      <c r="N3543" s="66" t="e">
        <f>VLOOKUP(A3543,GIS!A:C,3,0)</f>
        <v>#N/A</v>
      </c>
      <c r="O3543" s="66" t="e">
        <f t="shared" si="674"/>
        <v>#N/A</v>
      </c>
      <c r="P3543" s="66" t="e">
        <f t="shared" si="672"/>
        <v>#N/A</v>
      </c>
      <c r="Q3543" s="66" t="e">
        <f t="shared" si="675"/>
        <v>#N/A</v>
      </c>
      <c r="R3543" s="66" t="e">
        <f t="shared" si="676"/>
        <v>#N/A</v>
      </c>
      <c r="S3543" s="66" t="e">
        <f>Q3543-U3543-SUMIFS(条件付き不可!X:X,条件付き不可!E:E,D3543)</f>
        <v>#N/A</v>
      </c>
      <c r="T3543" s="66" t="e">
        <f t="shared" si="673"/>
        <v>#N/A</v>
      </c>
      <c r="U3543" s="66">
        <f>IF(COUNTIFS(条件付き不可!$E:$E,$D3543,条件付き不可!$C:$C,条件付き不可!$V$3)&gt;0,Q3543,SUMIFS(条件付き不可!$L:$L,条件付き不可!$E:$E,$D3543,条件付き不可!$C:$C,U$1))</f>
        <v>0</v>
      </c>
      <c r="V3543" s="66">
        <f>IF(COUNTIFS(条件付き不可!$E:$E,$D3543,条件付き不可!$C:$C,条件付き不可!$V$5)&gt;0,Q3543,IFERROR(VLOOKUP(D3543,条件付き不可!E:Y,21,0),0))</f>
        <v>0</v>
      </c>
    </row>
    <row r="3544" spans="1:22">
      <c r="A3544" s="53" t="str">
        <f t="shared" si="677"/>
        <v>112046</v>
      </c>
      <c r="B3544" s="53" t="s">
        <v>3054</v>
      </c>
      <c r="D3544">
        <v>112046</v>
      </c>
      <c r="E3544" t="s">
        <v>3054</v>
      </c>
      <c r="F3544" t="s">
        <v>3054</v>
      </c>
      <c r="G3544" t="e">
        <f>VLOOKUP(A3544,GIS!A:B,2,0)</f>
        <v>#N/A</v>
      </c>
      <c r="H3544" t="s">
        <v>3054</v>
      </c>
      <c r="I3544" t="e">
        <v>#N/A</v>
      </c>
      <c r="J3544" s="66" t="e">
        <v>#N/A</v>
      </c>
      <c r="K3544" s="66" t="e">
        <v>#N/A</v>
      </c>
      <c r="L3544" s="66" t="e">
        <v>#N/A</v>
      </c>
      <c r="M3544" s="66" t="e">
        <v>#N/A</v>
      </c>
      <c r="N3544" s="66" t="e">
        <f>VLOOKUP(A3544,GIS!A:C,3,0)</f>
        <v>#N/A</v>
      </c>
      <c r="O3544" s="66" t="e">
        <f t="shared" si="674"/>
        <v>#N/A</v>
      </c>
      <c r="P3544" s="66" t="e">
        <f t="shared" si="672"/>
        <v>#N/A</v>
      </c>
      <c r="Q3544" s="66" t="e">
        <f t="shared" si="675"/>
        <v>#N/A</v>
      </c>
      <c r="R3544" s="66" t="e">
        <f t="shared" si="676"/>
        <v>#N/A</v>
      </c>
      <c r="S3544" s="66" t="e">
        <f>Q3544-U3544-SUMIFS(条件付き不可!X:X,条件付き不可!E:E,D3544)</f>
        <v>#N/A</v>
      </c>
      <c r="T3544" s="66" t="e">
        <f t="shared" si="673"/>
        <v>#N/A</v>
      </c>
      <c r="U3544" s="66">
        <f>IF(COUNTIFS(条件付き不可!$E:$E,$D3544,条件付き不可!$C:$C,条件付き不可!$V$3)&gt;0,Q3544,SUMIFS(条件付き不可!$L:$L,条件付き不可!$E:$E,$D3544,条件付き不可!$C:$C,U$1))</f>
        <v>0</v>
      </c>
      <c r="V3544" s="66">
        <f>IF(COUNTIFS(条件付き不可!$E:$E,$D3544,条件付き不可!$C:$C,条件付き不可!$V$5)&gt;0,Q3544,IFERROR(VLOOKUP(D3544,条件付き不可!E:Y,21,0),0))</f>
        <v>0</v>
      </c>
    </row>
    <row r="3545" spans="1:22">
      <c r="A3545" s="53" t="str">
        <f t="shared" si="677"/>
        <v>112047</v>
      </c>
      <c r="B3545" s="53" t="s">
        <v>3054</v>
      </c>
      <c r="D3545">
        <v>112047</v>
      </c>
      <c r="E3545" t="s">
        <v>3054</v>
      </c>
      <c r="F3545" t="s">
        <v>3054</v>
      </c>
      <c r="G3545" t="e">
        <f>VLOOKUP(A3545,GIS!A:B,2,0)</f>
        <v>#N/A</v>
      </c>
      <c r="H3545" t="s">
        <v>3054</v>
      </c>
      <c r="I3545" t="e">
        <v>#N/A</v>
      </c>
      <c r="J3545" s="66" t="e">
        <v>#N/A</v>
      </c>
      <c r="K3545" s="66" t="e">
        <v>#N/A</v>
      </c>
      <c r="L3545" s="66" t="e">
        <v>#N/A</v>
      </c>
      <c r="M3545" s="66" t="e">
        <v>#N/A</v>
      </c>
      <c r="N3545" s="66" t="e">
        <f>VLOOKUP(A3545,GIS!A:C,3,0)</f>
        <v>#N/A</v>
      </c>
      <c r="O3545" s="66" t="e">
        <f t="shared" si="674"/>
        <v>#N/A</v>
      </c>
      <c r="P3545" s="66" t="e">
        <f t="shared" si="672"/>
        <v>#N/A</v>
      </c>
      <c r="Q3545" s="66" t="e">
        <f t="shared" si="675"/>
        <v>#N/A</v>
      </c>
      <c r="R3545" s="66" t="e">
        <f t="shared" si="676"/>
        <v>#N/A</v>
      </c>
      <c r="S3545" s="66" t="e">
        <f>Q3545-U3545-SUMIFS(条件付き不可!X:X,条件付き不可!E:E,D3545)</f>
        <v>#N/A</v>
      </c>
      <c r="T3545" s="66" t="e">
        <f t="shared" si="673"/>
        <v>#N/A</v>
      </c>
      <c r="U3545" s="66">
        <f>IF(COUNTIFS(条件付き不可!$E:$E,$D3545,条件付き不可!$C:$C,条件付き不可!$V$3)&gt;0,Q3545,SUMIFS(条件付き不可!$L:$L,条件付き不可!$E:$E,$D3545,条件付き不可!$C:$C,U$1))</f>
        <v>0</v>
      </c>
      <c r="V3545" s="66">
        <f>IF(COUNTIFS(条件付き不可!$E:$E,$D3545,条件付き不可!$C:$C,条件付き不可!$V$5)&gt;0,Q3545,IFERROR(VLOOKUP(D3545,条件付き不可!E:Y,21,0),0))</f>
        <v>0</v>
      </c>
    </row>
    <row r="3546" spans="1:22">
      <c r="A3546" s="53" t="str">
        <f t="shared" si="677"/>
        <v>112048</v>
      </c>
      <c r="B3546" s="53" t="s">
        <v>3054</v>
      </c>
      <c r="D3546">
        <v>112048</v>
      </c>
      <c r="E3546" t="s">
        <v>3054</v>
      </c>
      <c r="F3546" t="s">
        <v>3054</v>
      </c>
      <c r="G3546" t="e">
        <f>VLOOKUP(A3546,GIS!A:B,2,0)</f>
        <v>#N/A</v>
      </c>
      <c r="H3546" t="s">
        <v>3054</v>
      </c>
      <c r="I3546" t="e">
        <v>#N/A</v>
      </c>
      <c r="J3546" s="66" t="e">
        <v>#N/A</v>
      </c>
      <c r="K3546" s="66" t="e">
        <v>#N/A</v>
      </c>
      <c r="L3546" s="66" t="e">
        <v>#N/A</v>
      </c>
      <c r="M3546" s="66" t="e">
        <v>#N/A</v>
      </c>
      <c r="N3546" s="66" t="e">
        <f>VLOOKUP(A3546,GIS!A:C,3,0)</f>
        <v>#N/A</v>
      </c>
      <c r="O3546" s="66" t="e">
        <f t="shared" si="674"/>
        <v>#N/A</v>
      </c>
      <c r="P3546" s="66" t="e">
        <f t="shared" si="672"/>
        <v>#N/A</v>
      </c>
      <c r="Q3546" s="66" t="e">
        <f t="shared" si="675"/>
        <v>#N/A</v>
      </c>
      <c r="R3546" s="66" t="e">
        <f t="shared" si="676"/>
        <v>#N/A</v>
      </c>
      <c r="S3546" s="66" t="e">
        <f>Q3546-U3546-SUMIFS(条件付き不可!X:X,条件付き不可!E:E,D3546)</f>
        <v>#N/A</v>
      </c>
      <c r="T3546" s="66" t="e">
        <f t="shared" si="673"/>
        <v>#N/A</v>
      </c>
      <c r="U3546" s="66">
        <f>IF(COUNTIFS(条件付き不可!$E:$E,$D3546,条件付き不可!$C:$C,条件付き不可!$V$3)&gt;0,Q3546,SUMIFS(条件付き不可!$L:$L,条件付き不可!$E:$E,$D3546,条件付き不可!$C:$C,U$1))</f>
        <v>0</v>
      </c>
      <c r="V3546" s="66">
        <f>IF(COUNTIFS(条件付き不可!$E:$E,$D3546,条件付き不可!$C:$C,条件付き不可!$V$5)&gt;0,Q3546,IFERROR(VLOOKUP(D3546,条件付き不可!E:Y,21,0),0))</f>
        <v>0</v>
      </c>
    </row>
    <row r="3547" spans="1:22">
      <c r="A3547" s="53" t="str">
        <f t="shared" si="677"/>
        <v>112049</v>
      </c>
      <c r="B3547" s="53" t="s">
        <v>3054</v>
      </c>
      <c r="D3547">
        <v>112049</v>
      </c>
      <c r="E3547" t="s">
        <v>3054</v>
      </c>
      <c r="F3547" t="s">
        <v>3054</v>
      </c>
      <c r="G3547" t="e">
        <f>VLOOKUP(A3547,GIS!A:B,2,0)</f>
        <v>#N/A</v>
      </c>
      <c r="H3547" t="s">
        <v>3054</v>
      </c>
      <c r="I3547" t="e">
        <v>#N/A</v>
      </c>
      <c r="J3547" s="66" t="e">
        <v>#N/A</v>
      </c>
      <c r="K3547" s="66" t="e">
        <v>#N/A</v>
      </c>
      <c r="L3547" s="66" t="e">
        <v>#N/A</v>
      </c>
      <c r="M3547" s="66" t="e">
        <v>#N/A</v>
      </c>
      <c r="N3547" s="66" t="e">
        <f>VLOOKUP(A3547,GIS!A:C,3,0)</f>
        <v>#N/A</v>
      </c>
      <c r="O3547" s="66" t="e">
        <f t="shared" si="674"/>
        <v>#N/A</v>
      </c>
      <c r="P3547" s="66" t="e">
        <f t="shared" si="672"/>
        <v>#N/A</v>
      </c>
      <c r="Q3547" s="66" t="e">
        <f t="shared" si="675"/>
        <v>#N/A</v>
      </c>
      <c r="R3547" s="66" t="e">
        <f t="shared" si="676"/>
        <v>#N/A</v>
      </c>
      <c r="S3547" s="66" t="e">
        <f>Q3547-U3547-SUMIFS(条件付き不可!X:X,条件付き不可!E:E,D3547)</f>
        <v>#N/A</v>
      </c>
      <c r="T3547" s="66" t="e">
        <f t="shared" si="673"/>
        <v>#N/A</v>
      </c>
      <c r="U3547" s="66">
        <f>IF(COUNTIFS(条件付き不可!$E:$E,$D3547,条件付き不可!$C:$C,条件付き不可!$V$3)&gt;0,Q3547,SUMIFS(条件付き不可!$L:$L,条件付き不可!$E:$E,$D3547,条件付き不可!$C:$C,U$1))</f>
        <v>0</v>
      </c>
      <c r="V3547" s="66">
        <f>IF(COUNTIFS(条件付き不可!$E:$E,$D3547,条件付き不可!$C:$C,条件付き不可!$V$5)&gt;0,Q3547,IFERROR(VLOOKUP(D3547,条件付き不可!E:Y,21,0),0))</f>
        <v>0</v>
      </c>
    </row>
    <row r="3548" spans="1:22">
      <c r="A3548" s="53" t="str">
        <f t="shared" si="677"/>
        <v>112050</v>
      </c>
      <c r="B3548" s="53" t="s">
        <v>3054</v>
      </c>
      <c r="D3548">
        <v>112050</v>
      </c>
      <c r="E3548" t="s">
        <v>3054</v>
      </c>
      <c r="F3548" t="s">
        <v>3054</v>
      </c>
      <c r="G3548" t="e">
        <f>VLOOKUP(A3548,GIS!A:B,2,0)</f>
        <v>#N/A</v>
      </c>
      <c r="H3548" t="s">
        <v>3054</v>
      </c>
      <c r="I3548" t="e">
        <v>#N/A</v>
      </c>
      <c r="J3548" s="66" t="e">
        <v>#N/A</v>
      </c>
      <c r="K3548" s="66" t="e">
        <v>#N/A</v>
      </c>
      <c r="L3548" s="66" t="e">
        <v>#N/A</v>
      </c>
      <c r="M3548" s="66" t="e">
        <v>#N/A</v>
      </c>
      <c r="N3548" s="66" t="e">
        <f>VLOOKUP(A3548,GIS!A:C,3,0)</f>
        <v>#N/A</v>
      </c>
      <c r="O3548" s="66" t="e">
        <f t="shared" si="674"/>
        <v>#N/A</v>
      </c>
      <c r="P3548" s="66" t="e">
        <f t="shared" si="672"/>
        <v>#N/A</v>
      </c>
      <c r="Q3548" s="66" t="e">
        <f t="shared" si="675"/>
        <v>#N/A</v>
      </c>
      <c r="R3548" s="66" t="e">
        <f t="shared" si="676"/>
        <v>#N/A</v>
      </c>
      <c r="S3548" s="66" t="e">
        <f>Q3548-U3548-SUMIFS(条件付き不可!X:X,条件付き不可!E:E,D3548)</f>
        <v>#N/A</v>
      </c>
      <c r="T3548" s="66" t="e">
        <f t="shared" si="673"/>
        <v>#N/A</v>
      </c>
      <c r="U3548" s="66">
        <f>IF(COUNTIFS(条件付き不可!$E:$E,$D3548,条件付き不可!$C:$C,条件付き不可!$V$3)&gt;0,Q3548,SUMIFS(条件付き不可!$L:$L,条件付き不可!$E:$E,$D3548,条件付き不可!$C:$C,U$1))</f>
        <v>0</v>
      </c>
      <c r="V3548" s="66">
        <f>IF(COUNTIFS(条件付き不可!$E:$E,$D3548,条件付き不可!$C:$C,条件付き不可!$V$5)&gt;0,Q3548,IFERROR(VLOOKUP(D3548,条件付き不可!E:Y,21,0),0))</f>
        <v>0</v>
      </c>
    </row>
    <row r="3549" spans="1:22">
      <c r="A3549" s="53" t="str">
        <f t="shared" si="677"/>
        <v>112051</v>
      </c>
      <c r="B3549" s="53" t="s">
        <v>3054</v>
      </c>
      <c r="D3549">
        <v>112051</v>
      </c>
      <c r="E3549" t="s">
        <v>3054</v>
      </c>
      <c r="F3549" t="s">
        <v>3054</v>
      </c>
      <c r="G3549" t="e">
        <f>VLOOKUP(A3549,GIS!A:B,2,0)</f>
        <v>#N/A</v>
      </c>
      <c r="H3549" t="s">
        <v>3054</v>
      </c>
      <c r="I3549" t="e">
        <v>#N/A</v>
      </c>
      <c r="J3549" s="66" t="e">
        <v>#N/A</v>
      </c>
      <c r="K3549" s="66" t="e">
        <v>#N/A</v>
      </c>
      <c r="L3549" s="66" t="e">
        <v>#N/A</v>
      </c>
      <c r="M3549" s="66" t="e">
        <v>#N/A</v>
      </c>
      <c r="N3549" s="66" t="e">
        <f>VLOOKUP(A3549,GIS!A:C,3,0)</f>
        <v>#N/A</v>
      </c>
      <c r="O3549" s="66" t="e">
        <f t="shared" si="674"/>
        <v>#N/A</v>
      </c>
      <c r="P3549" s="66" t="e">
        <f t="shared" si="672"/>
        <v>#N/A</v>
      </c>
      <c r="Q3549" s="66" t="e">
        <f t="shared" si="675"/>
        <v>#N/A</v>
      </c>
      <c r="R3549" s="66" t="e">
        <f t="shared" si="676"/>
        <v>#N/A</v>
      </c>
      <c r="S3549" s="66" t="e">
        <f>Q3549-U3549-SUMIFS(条件付き不可!X:X,条件付き不可!E:E,D3549)</f>
        <v>#N/A</v>
      </c>
      <c r="T3549" s="66" t="e">
        <f t="shared" si="673"/>
        <v>#N/A</v>
      </c>
      <c r="U3549" s="66">
        <f>IF(COUNTIFS(条件付き不可!$E:$E,$D3549,条件付き不可!$C:$C,条件付き不可!$V$3)&gt;0,Q3549,SUMIFS(条件付き不可!$L:$L,条件付き不可!$E:$E,$D3549,条件付き不可!$C:$C,U$1))</f>
        <v>0</v>
      </c>
      <c r="V3549" s="66">
        <f>IF(COUNTIFS(条件付き不可!$E:$E,$D3549,条件付き不可!$C:$C,条件付き不可!$V$5)&gt;0,Q3549,IFERROR(VLOOKUP(D3549,条件付き不可!E:Y,21,0),0))</f>
        <v>0</v>
      </c>
    </row>
    <row r="3550" spans="1:22">
      <c r="A3550" s="53" t="str">
        <f t="shared" si="677"/>
        <v>112052</v>
      </c>
      <c r="B3550" s="53" t="s">
        <v>3054</v>
      </c>
      <c r="D3550">
        <v>112052</v>
      </c>
      <c r="E3550" t="s">
        <v>3054</v>
      </c>
      <c r="F3550" t="s">
        <v>3054</v>
      </c>
      <c r="G3550" t="e">
        <f>VLOOKUP(A3550,GIS!A:B,2,0)</f>
        <v>#N/A</v>
      </c>
      <c r="H3550" t="s">
        <v>3054</v>
      </c>
      <c r="I3550" t="e">
        <v>#N/A</v>
      </c>
      <c r="J3550" s="66" t="e">
        <v>#N/A</v>
      </c>
      <c r="K3550" s="66" t="e">
        <v>#N/A</v>
      </c>
      <c r="L3550" s="66" t="e">
        <v>#N/A</v>
      </c>
      <c r="M3550" s="66" t="e">
        <v>#N/A</v>
      </c>
      <c r="N3550" s="66" t="e">
        <f>VLOOKUP(A3550,GIS!A:C,3,0)</f>
        <v>#N/A</v>
      </c>
      <c r="O3550" s="66" t="e">
        <f t="shared" si="674"/>
        <v>#N/A</v>
      </c>
      <c r="P3550" s="66" t="e">
        <f t="shared" si="672"/>
        <v>#N/A</v>
      </c>
      <c r="Q3550" s="66" t="e">
        <f t="shared" si="675"/>
        <v>#N/A</v>
      </c>
      <c r="R3550" s="66" t="e">
        <f t="shared" si="676"/>
        <v>#N/A</v>
      </c>
      <c r="S3550" s="66" t="e">
        <f>Q3550-U3550-SUMIFS(条件付き不可!X:X,条件付き不可!E:E,D3550)</f>
        <v>#N/A</v>
      </c>
      <c r="T3550" s="66" t="e">
        <f t="shared" si="673"/>
        <v>#N/A</v>
      </c>
      <c r="U3550" s="66">
        <f>IF(COUNTIFS(条件付き不可!$E:$E,$D3550,条件付き不可!$C:$C,条件付き不可!$V$3)&gt;0,Q3550,SUMIFS(条件付き不可!$L:$L,条件付き不可!$E:$E,$D3550,条件付き不可!$C:$C,U$1))</f>
        <v>0</v>
      </c>
      <c r="V3550" s="66">
        <f>IF(COUNTIFS(条件付き不可!$E:$E,$D3550,条件付き不可!$C:$C,条件付き不可!$V$5)&gt;0,Q3550,IFERROR(VLOOKUP(D3550,条件付き不可!E:Y,21,0),0))</f>
        <v>0</v>
      </c>
    </row>
    <row r="3551" spans="1:22">
      <c r="A3551" s="53" t="str">
        <f t="shared" si="677"/>
        <v>112053</v>
      </c>
      <c r="B3551" s="53" t="s">
        <v>3054</v>
      </c>
      <c r="D3551">
        <v>112053</v>
      </c>
      <c r="E3551" t="s">
        <v>3054</v>
      </c>
      <c r="F3551" t="s">
        <v>3054</v>
      </c>
      <c r="G3551" t="e">
        <f>VLOOKUP(A3551,GIS!A:B,2,0)</f>
        <v>#N/A</v>
      </c>
      <c r="H3551" t="s">
        <v>3054</v>
      </c>
      <c r="I3551" t="e">
        <v>#N/A</v>
      </c>
      <c r="J3551" s="66" t="e">
        <v>#N/A</v>
      </c>
      <c r="K3551" s="66" t="e">
        <v>#N/A</v>
      </c>
      <c r="L3551" s="66" t="e">
        <v>#N/A</v>
      </c>
      <c r="M3551" s="66" t="e">
        <v>#N/A</v>
      </c>
      <c r="N3551" s="66" t="e">
        <f>VLOOKUP(A3551,GIS!A:C,3,0)</f>
        <v>#N/A</v>
      </c>
      <c r="O3551" s="66" t="e">
        <f t="shared" si="674"/>
        <v>#N/A</v>
      </c>
      <c r="P3551" s="66" t="e">
        <f t="shared" si="672"/>
        <v>#N/A</v>
      </c>
      <c r="Q3551" s="66" t="e">
        <f t="shared" si="675"/>
        <v>#N/A</v>
      </c>
      <c r="R3551" s="66" t="e">
        <f t="shared" si="676"/>
        <v>#N/A</v>
      </c>
      <c r="S3551" s="66" t="e">
        <f>Q3551-U3551-SUMIFS(条件付き不可!X:X,条件付き不可!E:E,D3551)</f>
        <v>#N/A</v>
      </c>
      <c r="T3551" s="66" t="e">
        <f t="shared" si="673"/>
        <v>#N/A</v>
      </c>
      <c r="U3551" s="66">
        <f>IF(COUNTIFS(条件付き不可!$E:$E,$D3551,条件付き不可!$C:$C,条件付き不可!$V$3)&gt;0,Q3551,SUMIFS(条件付き不可!$L:$L,条件付き不可!$E:$E,$D3551,条件付き不可!$C:$C,U$1))</f>
        <v>0</v>
      </c>
      <c r="V3551" s="66">
        <f>IF(COUNTIFS(条件付き不可!$E:$E,$D3551,条件付き不可!$C:$C,条件付き不可!$V$5)&gt;0,Q3551,IFERROR(VLOOKUP(D3551,条件付き不可!E:Y,21,0),0))</f>
        <v>0</v>
      </c>
    </row>
    <row r="3552" spans="1:22">
      <c r="A3552" s="53" t="str">
        <f t="shared" si="677"/>
        <v>112054</v>
      </c>
      <c r="B3552" s="53" t="s">
        <v>3054</v>
      </c>
      <c r="D3552">
        <v>112054</v>
      </c>
      <c r="E3552" t="s">
        <v>3054</v>
      </c>
      <c r="F3552" t="s">
        <v>3054</v>
      </c>
      <c r="G3552" t="e">
        <f>VLOOKUP(A3552,GIS!A:B,2,0)</f>
        <v>#N/A</v>
      </c>
      <c r="H3552" t="s">
        <v>3054</v>
      </c>
      <c r="I3552" t="e">
        <v>#N/A</v>
      </c>
      <c r="J3552" s="66" t="e">
        <v>#N/A</v>
      </c>
      <c r="K3552" s="66" t="e">
        <v>#N/A</v>
      </c>
      <c r="L3552" s="66" t="e">
        <v>#N/A</v>
      </c>
      <c r="M3552" s="66" t="e">
        <v>#N/A</v>
      </c>
      <c r="N3552" s="66" t="e">
        <f>VLOOKUP(A3552,GIS!A:C,3,0)</f>
        <v>#N/A</v>
      </c>
      <c r="O3552" s="66" t="e">
        <f t="shared" si="674"/>
        <v>#N/A</v>
      </c>
      <c r="P3552" s="66" t="e">
        <f t="shared" si="672"/>
        <v>#N/A</v>
      </c>
      <c r="Q3552" s="66" t="e">
        <f t="shared" si="675"/>
        <v>#N/A</v>
      </c>
      <c r="R3552" s="66" t="e">
        <f t="shared" si="676"/>
        <v>#N/A</v>
      </c>
      <c r="S3552" s="66" t="e">
        <f>Q3552-U3552-SUMIFS(条件付き不可!X:X,条件付き不可!E:E,D3552)</f>
        <v>#N/A</v>
      </c>
      <c r="T3552" s="66" t="e">
        <f t="shared" si="673"/>
        <v>#N/A</v>
      </c>
      <c r="U3552" s="66">
        <f>IF(COUNTIFS(条件付き不可!$E:$E,$D3552,条件付き不可!$C:$C,条件付き不可!$V$3)&gt;0,Q3552,SUMIFS(条件付き不可!$L:$L,条件付き不可!$E:$E,$D3552,条件付き不可!$C:$C,U$1))</f>
        <v>0</v>
      </c>
      <c r="V3552" s="66">
        <f>IF(COUNTIFS(条件付き不可!$E:$E,$D3552,条件付き不可!$C:$C,条件付き不可!$V$5)&gt;0,Q3552,IFERROR(VLOOKUP(D3552,条件付き不可!E:Y,21,0),0))</f>
        <v>0</v>
      </c>
    </row>
    <row r="3553" spans="1:22">
      <c r="A3553" s="53" t="str">
        <f t="shared" si="677"/>
        <v>112057</v>
      </c>
      <c r="B3553" s="53" t="s">
        <v>3054</v>
      </c>
      <c r="D3553">
        <v>112057</v>
      </c>
      <c r="E3553" t="s">
        <v>3054</v>
      </c>
      <c r="F3553" t="s">
        <v>3054</v>
      </c>
      <c r="G3553" t="e">
        <f>VLOOKUP(A3553,GIS!A:B,2,0)</f>
        <v>#N/A</v>
      </c>
      <c r="H3553" t="s">
        <v>3054</v>
      </c>
      <c r="I3553" t="e">
        <v>#N/A</v>
      </c>
      <c r="J3553" s="66" t="e">
        <v>#N/A</v>
      </c>
      <c r="K3553" s="66" t="e">
        <v>#N/A</v>
      </c>
      <c r="L3553" s="66" t="e">
        <v>#N/A</v>
      </c>
      <c r="M3553" s="66" t="e">
        <v>#N/A</v>
      </c>
      <c r="N3553" s="66" t="e">
        <f>VLOOKUP(A3553,GIS!A:C,3,0)</f>
        <v>#N/A</v>
      </c>
      <c r="O3553" s="66" t="e">
        <f t="shared" si="674"/>
        <v>#N/A</v>
      </c>
      <c r="P3553" s="66" t="e">
        <f t="shared" si="672"/>
        <v>#N/A</v>
      </c>
      <c r="Q3553" s="66" t="e">
        <f t="shared" si="675"/>
        <v>#N/A</v>
      </c>
      <c r="R3553" s="66" t="e">
        <f t="shared" si="676"/>
        <v>#N/A</v>
      </c>
      <c r="S3553" s="66" t="e">
        <f>Q3553-U3553-SUMIFS(条件付き不可!X:X,条件付き不可!E:E,D3553)</f>
        <v>#N/A</v>
      </c>
      <c r="T3553" s="66" t="e">
        <f t="shared" si="673"/>
        <v>#N/A</v>
      </c>
      <c r="U3553" s="66">
        <f>IF(COUNTIFS(条件付き不可!$E:$E,$D3553,条件付き不可!$C:$C,条件付き不可!$V$3)&gt;0,Q3553,SUMIFS(条件付き不可!$L:$L,条件付き不可!$E:$E,$D3553,条件付き不可!$C:$C,U$1))</f>
        <v>0</v>
      </c>
      <c r="V3553" s="66">
        <f>IF(COUNTIFS(条件付き不可!$E:$E,$D3553,条件付き不可!$C:$C,条件付き不可!$V$5)&gt;0,Q3553,IFERROR(VLOOKUP(D3553,条件付き不可!E:Y,21,0),0))</f>
        <v>0</v>
      </c>
    </row>
    <row r="3554" spans="1:22">
      <c r="A3554" s="53" t="str">
        <f t="shared" si="677"/>
        <v>112058</v>
      </c>
      <c r="B3554" s="53" t="s">
        <v>3054</v>
      </c>
      <c r="D3554">
        <v>112058</v>
      </c>
      <c r="E3554" t="s">
        <v>3054</v>
      </c>
      <c r="F3554" t="s">
        <v>3054</v>
      </c>
      <c r="G3554" t="e">
        <f>VLOOKUP(A3554,GIS!A:B,2,0)</f>
        <v>#N/A</v>
      </c>
      <c r="H3554" t="s">
        <v>3054</v>
      </c>
      <c r="I3554" t="e">
        <v>#N/A</v>
      </c>
      <c r="J3554" s="66" t="e">
        <v>#N/A</v>
      </c>
      <c r="K3554" s="66" t="e">
        <v>#N/A</v>
      </c>
      <c r="L3554" s="66" t="e">
        <v>#N/A</v>
      </c>
      <c r="M3554" s="66" t="e">
        <v>#N/A</v>
      </c>
      <c r="N3554" s="66" t="e">
        <f>VLOOKUP(A3554,GIS!A:C,3,0)</f>
        <v>#N/A</v>
      </c>
      <c r="O3554" s="66" t="e">
        <f t="shared" si="674"/>
        <v>#N/A</v>
      </c>
      <c r="P3554" s="66" t="e">
        <f t="shared" si="672"/>
        <v>#N/A</v>
      </c>
      <c r="Q3554" s="66" t="e">
        <f t="shared" si="675"/>
        <v>#N/A</v>
      </c>
      <c r="R3554" s="66" t="e">
        <f t="shared" si="676"/>
        <v>#N/A</v>
      </c>
      <c r="S3554" s="66" t="e">
        <f>Q3554-U3554-SUMIFS(条件付き不可!X:X,条件付き不可!E:E,D3554)</f>
        <v>#N/A</v>
      </c>
      <c r="T3554" s="66" t="e">
        <f t="shared" si="673"/>
        <v>#N/A</v>
      </c>
      <c r="U3554" s="66">
        <f>IF(COUNTIFS(条件付き不可!$E:$E,$D3554,条件付き不可!$C:$C,条件付き不可!$V$3)&gt;0,Q3554,SUMIFS(条件付き不可!$L:$L,条件付き不可!$E:$E,$D3554,条件付き不可!$C:$C,U$1))</f>
        <v>0</v>
      </c>
      <c r="V3554" s="66">
        <f>IF(COUNTIFS(条件付き不可!$E:$E,$D3554,条件付き不可!$C:$C,条件付き不可!$V$5)&gt;0,Q3554,IFERROR(VLOOKUP(D3554,条件付き不可!E:Y,21,0),0))</f>
        <v>0</v>
      </c>
    </row>
    <row r="3555" spans="1:22">
      <c r="A3555" s="53" t="str">
        <f t="shared" si="677"/>
        <v>112061</v>
      </c>
      <c r="B3555" s="53" t="s">
        <v>3054</v>
      </c>
      <c r="D3555">
        <v>112061</v>
      </c>
      <c r="E3555" t="s">
        <v>3054</v>
      </c>
      <c r="F3555" t="s">
        <v>3054</v>
      </c>
      <c r="G3555" t="e">
        <f>VLOOKUP(A3555,GIS!A:B,2,0)</f>
        <v>#N/A</v>
      </c>
      <c r="H3555" t="s">
        <v>3054</v>
      </c>
      <c r="I3555" t="e">
        <v>#N/A</v>
      </c>
      <c r="J3555" s="66" t="e">
        <v>#N/A</v>
      </c>
      <c r="K3555" s="66" t="e">
        <v>#N/A</v>
      </c>
      <c r="L3555" s="66" t="e">
        <v>#N/A</v>
      </c>
      <c r="M3555" s="66" t="e">
        <v>#N/A</v>
      </c>
      <c r="N3555" s="66" t="e">
        <f>VLOOKUP(A3555,GIS!A:C,3,0)</f>
        <v>#N/A</v>
      </c>
      <c r="O3555" s="66" t="e">
        <f t="shared" si="674"/>
        <v>#N/A</v>
      </c>
      <c r="P3555" s="66" t="e">
        <f t="shared" si="672"/>
        <v>#N/A</v>
      </c>
      <c r="Q3555" s="66" t="e">
        <f t="shared" si="675"/>
        <v>#N/A</v>
      </c>
      <c r="R3555" s="66" t="e">
        <f t="shared" si="676"/>
        <v>#N/A</v>
      </c>
      <c r="S3555" s="66" t="e">
        <f>Q3555-U3555-SUMIFS(条件付き不可!X:X,条件付き不可!E:E,D3555)</f>
        <v>#N/A</v>
      </c>
      <c r="T3555" s="66" t="e">
        <f t="shared" si="673"/>
        <v>#N/A</v>
      </c>
      <c r="U3555" s="66">
        <f>IF(COUNTIFS(条件付き不可!$E:$E,$D3555,条件付き不可!$C:$C,条件付き不可!$V$3)&gt;0,Q3555,SUMIFS(条件付き不可!$L:$L,条件付き不可!$E:$E,$D3555,条件付き不可!$C:$C,U$1))</f>
        <v>0</v>
      </c>
      <c r="V3555" s="66">
        <f>IF(COUNTIFS(条件付き不可!$E:$E,$D3555,条件付き不可!$C:$C,条件付き不可!$V$5)&gt;0,Q3555,IFERROR(VLOOKUP(D3555,条件付き不可!E:Y,21,0),0))</f>
        <v>0</v>
      </c>
    </row>
    <row r="3556" spans="1:22">
      <c r="A3556" s="53" t="str">
        <f t="shared" si="677"/>
        <v>112062</v>
      </c>
      <c r="B3556" s="53" t="s">
        <v>3054</v>
      </c>
      <c r="D3556">
        <v>112062</v>
      </c>
      <c r="E3556" t="s">
        <v>3054</v>
      </c>
      <c r="F3556" t="s">
        <v>3054</v>
      </c>
      <c r="G3556" t="e">
        <f>VLOOKUP(A3556,GIS!A:B,2,0)</f>
        <v>#N/A</v>
      </c>
      <c r="H3556" t="s">
        <v>3054</v>
      </c>
      <c r="I3556" t="e">
        <v>#N/A</v>
      </c>
      <c r="J3556" s="66" t="e">
        <v>#N/A</v>
      </c>
      <c r="K3556" s="66" t="e">
        <v>#N/A</v>
      </c>
      <c r="L3556" s="66" t="e">
        <v>#N/A</v>
      </c>
      <c r="M3556" s="66" t="e">
        <v>#N/A</v>
      </c>
      <c r="N3556" s="66" t="e">
        <f>VLOOKUP(A3556,GIS!A:C,3,0)</f>
        <v>#N/A</v>
      </c>
      <c r="O3556" s="66" t="e">
        <f t="shared" si="674"/>
        <v>#N/A</v>
      </c>
      <c r="P3556" s="66" t="e">
        <f t="shared" si="672"/>
        <v>#N/A</v>
      </c>
      <c r="Q3556" s="66" t="e">
        <f t="shared" si="675"/>
        <v>#N/A</v>
      </c>
      <c r="R3556" s="66" t="e">
        <f t="shared" si="676"/>
        <v>#N/A</v>
      </c>
      <c r="S3556" s="66" t="e">
        <f>Q3556-U3556-SUMIFS(条件付き不可!X:X,条件付き不可!E:E,D3556)</f>
        <v>#N/A</v>
      </c>
      <c r="T3556" s="66" t="e">
        <f t="shared" si="673"/>
        <v>#N/A</v>
      </c>
      <c r="U3556" s="66">
        <f>IF(COUNTIFS(条件付き不可!$E:$E,$D3556,条件付き不可!$C:$C,条件付き不可!$V$3)&gt;0,Q3556,SUMIFS(条件付き不可!$L:$L,条件付き不可!$E:$E,$D3556,条件付き不可!$C:$C,U$1))</f>
        <v>0</v>
      </c>
      <c r="V3556" s="66">
        <f>IF(COUNTIFS(条件付き不可!$E:$E,$D3556,条件付き不可!$C:$C,条件付き不可!$V$5)&gt;0,Q3556,IFERROR(VLOOKUP(D3556,条件付き不可!E:Y,21,0),0))</f>
        <v>0</v>
      </c>
    </row>
    <row r="3557" spans="1:22">
      <c r="A3557" s="53" t="str">
        <f t="shared" si="677"/>
        <v>112063</v>
      </c>
      <c r="B3557" s="53" t="s">
        <v>3054</v>
      </c>
      <c r="D3557">
        <v>112063</v>
      </c>
      <c r="E3557" t="s">
        <v>3054</v>
      </c>
      <c r="F3557" t="s">
        <v>3054</v>
      </c>
      <c r="G3557" t="e">
        <f>VLOOKUP(A3557,GIS!A:B,2,0)</f>
        <v>#N/A</v>
      </c>
      <c r="H3557" t="s">
        <v>3054</v>
      </c>
      <c r="I3557" t="e">
        <v>#N/A</v>
      </c>
      <c r="J3557" s="66" t="e">
        <v>#N/A</v>
      </c>
      <c r="K3557" s="66" t="e">
        <v>#N/A</v>
      </c>
      <c r="L3557" s="66" t="e">
        <v>#N/A</v>
      </c>
      <c r="M3557" s="66" t="e">
        <v>#N/A</v>
      </c>
      <c r="N3557" s="66" t="e">
        <f>VLOOKUP(A3557,GIS!A:C,3,0)</f>
        <v>#N/A</v>
      </c>
      <c r="O3557" s="66" t="e">
        <f t="shared" si="674"/>
        <v>#N/A</v>
      </c>
      <c r="P3557" s="66" t="e">
        <f t="shared" si="672"/>
        <v>#N/A</v>
      </c>
      <c r="Q3557" s="66" t="e">
        <f t="shared" si="675"/>
        <v>#N/A</v>
      </c>
      <c r="R3557" s="66" t="e">
        <f t="shared" si="676"/>
        <v>#N/A</v>
      </c>
      <c r="S3557" s="66" t="e">
        <f>Q3557-U3557-SUMIFS(条件付き不可!X:X,条件付き不可!E:E,D3557)</f>
        <v>#N/A</v>
      </c>
      <c r="T3557" s="66" t="e">
        <f t="shared" si="673"/>
        <v>#N/A</v>
      </c>
      <c r="U3557" s="66">
        <f>IF(COUNTIFS(条件付き不可!$E:$E,$D3557,条件付き不可!$C:$C,条件付き不可!$V$3)&gt;0,Q3557,SUMIFS(条件付き不可!$L:$L,条件付き不可!$E:$E,$D3557,条件付き不可!$C:$C,U$1))</f>
        <v>0</v>
      </c>
      <c r="V3557" s="66">
        <f>IF(COUNTIFS(条件付き不可!$E:$E,$D3557,条件付き不可!$C:$C,条件付き不可!$V$5)&gt;0,Q3557,IFERROR(VLOOKUP(D3557,条件付き不可!E:Y,21,0),0))</f>
        <v>0</v>
      </c>
    </row>
    <row r="3558" spans="1:22">
      <c r="A3558" s="53" t="str">
        <f t="shared" si="677"/>
        <v>112064</v>
      </c>
      <c r="B3558" s="53" t="s">
        <v>3054</v>
      </c>
      <c r="D3558">
        <v>112064</v>
      </c>
      <c r="E3558" t="s">
        <v>3054</v>
      </c>
      <c r="F3558" t="s">
        <v>3054</v>
      </c>
      <c r="G3558" t="e">
        <f>VLOOKUP(A3558,GIS!A:B,2,0)</f>
        <v>#N/A</v>
      </c>
      <c r="H3558" t="s">
        <v>3054</v>
      </c>
      <c r="I3558" t="e">
        <v>#N/A</v>
      </c>
      <c r="J3558" s="66" t="e">
        <v>#N/A</v>
      </c>
      <c r="K3558" s="66" t="e">
        <v>#N/A</v>
      </c>
      <c r="L3558" s="66" t="e">
        <v>#N/A</v>
      </c>
      <c r="M3558" s="66" t="e">
        <v>#N/A</v>
      </c>
      <c r="N3558" s="66" t="e">
        <f>VLOOKUP(A3558,GIS!A:C,3,0)</f>
        <v>#N/A</v>
      </c>
      <c r="O3558" s="66" t="e">
        <f t="shared" si="674"/>
        <v>#N/A</v>
      </c>
      <c r="P3558" s="66" t="e">
        <f t="shared" si="672"/>
        <v>#N/A</v>
      </c>
      <c r="Q3558" s="66" t="e">
        <f t="shared" si="675"/>
        <v>#N/A</v>
      </c>
      <c r="R3558" s="66" t="e">
        <f t="shared" si="676"/>
        <v>#N/A</v>
      </c>
      <c r="S3558" s="66" t="e">
        <f>Q3558-U3558-SUMIFS(条件付き不可!X:X,条件付き不可!E:E,D3558)</f>
        <v>#N/A</v>
      </c>
      <c r="T3558" s="66" t="e">
        <f t="shared" si="673"/>
        <v>#N/A</v>
      </c>
      <c r="U3558" s="66">
        <f>IF(COUNTIFS(条件付き不可!$E:$E,$D3558,条件付き不可!$C:$C,条件付き不可!$V$3)&gt;0,Q3558,SUMIFS(条件付き不可!$L:$L,条件付き不可!$E:$E,$D3558,条件付き不可!$C:$C,U$1))</f>
        <v>0</v>
      </c>
      <c r="V3558" s="66">
        <f>IF(COUNTIFS(条件付き不可!$E:$E,$D3558,条件付き不可!$C:$C,条件付き不可!$V$5)&gt;0,Q3558,IFERROR(VLOOKUP(D3558,条件付き不可!E:Y,21,0),0))</f>
        <v>0</v>
      </c>
    </row>
    <row r="3559" spans="1:22">
      <c r="A3559" s="53" t="str">
        <f t="shared" si="677"/>
        <v>112065</v>
      </c>
      <c r="B3559" s="53" t="s">
        <v>3054</v>
      </c>
      <c r="D3559">
        <v>112065</v>
      </c>
      <c r="E3559" t="s">
        <v>3054</v>
      </c>
      <c r="F3559" t="s">
        <v>3054</v>
      </c>
      <c r="G3559" t="e">
        <f>VLOOKUP(A3559,GIS!A:B,2,0)</f>
        <v>#N/A</v>
      </c>
      <c r="H3559" t="s">
        <v>3054</v>
      </c>
      <c r="I3559" t="e">
        <v>#N/A</v>
      </c>
      <c r="J3559" s="66" t="e">
        <v>#N/A</v>
      </c>
      <c r="K3559" s="66" t="e">
        <v>#N/A</v>
      </c>
      <c r="L3559" s="66" t="e">
        <v>#N/A</v>
      </c>
      <c r="M3559" s="66" t="e">
        <v>#N/A</v>
      </c>
      <c r="N3559" s="66" t="e">
        <f>VLOOKUP(A3559,GIS!A:C,3,0)</f>
        <v>#N/A</v>
      </c>
      <c r="O3559" s="66" t="e">
        <f t="shared" si="674"/>
        <v>#N/A</v>
      </c>
      <c r="P3559" s="66" t="e">
        <f t="shared" si="672"/>
        <v>#N/A</v>
      </c>
      <c r="Q3559" s="66" t="e">
        <f t="shared" si="675"/>
        <v>#N/A</v>
      </c>
      <c r="R3559" s="66" t="e">
        <f t="shared" si="676"/>
        <v>#N/A</v>
      </c>
      <c r="S3559" s="66" t="e">
        <f>Q3559-U3559-SUMIFS(条件付き不可!X:X,条件付き不可!E:E,D3559)</f>
        <v>#N/A</v>
      </c>
      <c r="T3559" s="66" t="e">
        <f t="shared" si="673"/>
        <v>#N/A</v>
      </c>
      <c r="U3559" s="66">
        <f>IF(COUNTIFS(条件付き不可!$E:$E,$D3559,条件付き不可!$C:$C,条件付き不可!$V$3)&gt;0,Q3559,SUMIFS(条件付き不可!$L:$L,条件付き不可!$E:$E,$D3559,条件付き不可!$C:$C,U$1))</f>
        <v>0</v>
      </c>
      <c r="V3559" s="66">
        <f>IF(COUNTIFS(条件付き不可!$E:$E,$D3559,条件付き不可!$C:$C,条件付き不可!$V$5)&gt;0,Q3559,IFERROR(VLOOKUP(D3559,条件付き不可!E:Y,21,0),0))</f>
        <v>0</v>
      </c>
    </row>
    <row r="3560" spans="1:22">
      <c r="A3560" s="53" t="str">
        <f t="shared" si="677"/>
        <v>112066</v>
      </c>
      <c r="B3560" s="53" t="s">
        <v>3054</v>
      </c>
      <c r="D3560">
        <v>112066</v>
      </c>
      <c r="E3560" t="s">
        <v>3054</v>
      </c>
      <c r="F3560" t="s">
        <v>3054</v>
      </c>
      <c r="G3560" t="e">
        <f>VLOOKUP(A3560,GIS!A:B,2,0)</f>
        <v>#N/A</v>
      </c>
      <c r="H3560" t="s">
        <v>3054</v>
      </c>
      <c r="I3560" t="e">
        <v>#N/A</v>
      </c>
      <c r="J3560" s="66" t="e">
        <v>#N/A</v>
      </c>
      <c r="K3560" s="66" t="e">
        <v>#N/A</v>
      </c>
      <c r="L3560" s="66" t="e">
        <v>#N/A</v>
      </c>
      <c r="M3560" s="66" t="e">
        <v>#N/A</v>
      </c>
      <c r="N3560" s="66" t="e">
        <f>VLOOKUP(A3560,GIS!A:C,3,0)</f>
        <v>#N/A</v>
      </c>
      <c r="O3560" s="66" t="e">
        <f t="shared" si="674"/>
        <v>#N/A</v>
      </c>
      <c r="P3560" s="66" t="e">
        <f t="shared" si="672"/>
        <v>#N/A</v>
      </c>
      <c r="Q3560" s="66" t="e">
        <f t="shared" si="675"/>
        <v>#N/A</v>
      </c>
      <c r="R3560" s="66" t="e">
        <f t="shared" si="676"/>
        <v>#N/A</v>
      </c>
      <c r="S3560" s="66" t="e">
        <f>Q3560-U3560-SUMIFS(条件付き不可!X:X,条件付き不可!E:E,D3560)</f>
        <v>#N/A</v>
      </c>
      <c r="T3560" s="66" t="e">
        <f t="shared" si="673"/>
        <v>#N/A</v>
      </c>
      <c r="U3560" s="66">
        <f>IF(COUNTIFS(条件付き不可!$E:$E,$D3560,条件付き不可!$C:$C,条件付き不可!$V$3)&gt;0,Q3560,SUMIFS(条件付き不可!$L:$L,条件付き不可!$E:$E,$D3560,条件付き不可!$C:$C,U$1))</f>
        <v>0</v>
      </c>
      <c r="V3560" s="66">
        <f>IF(COUNTIFS(条件付き不可!$E:$E,$D3560,条件付き不可!$C:$C,条件付き不可!$V$5)&gt;0,Q3560,IFERROR(VLOOKUP(D3560,条件付き不可!E:Y,21,0),0))</f>
        <v>0</v>
      </c>
    </row>
    <row r="3561" spans="1:22">
      <c r="A3561" s="53" t="str">
        <f t="shared" si="677"/>
        <v>112067</v>
      </c>
      <c r="B3561" s="53" t="s">
        <v>3054</v>
      </c>
      <c r="D3561">
        <v>112067</v>
      </c>
      <c r="E3561" t="s">
        <v>3054</v>
      </c>
      <c r="F3561" t="s">
        <v>3054</v>
      </c>
      <c r="G3561" t="e">
        <f>VLOOKUP(A3561,GIS!A:B,2,0)</f>
        <v>#N/A</v>
      </c>
      <c r="H3561" t="s">
        <v>3054</v>
      </c>
      <c r="I3561" t="e">
        <v>#N/A</v>
      </c>
      <c r="J3561" s="66" t="e">
        <v>#N/A</v>
      </c>
      <c r="K3561" s="66" t="e">
        <v>#N/A</v>
      </c>
      <c r="L3561" s="66" t="e">
        <v>#N/A</v>
      </c>
      <c r="M3561" s="66" t="e">
        <v>#N/A</v>
      </c>
      <c r="N3561" s="66" t="e">
        <f>VLOOKUP(A3561,GIS!A:C,3,0)</f>
        <v>#N/A</v>
      </c>
      <c r="O3561" s="66" t="e">
        <f t="shared" si="674"/>
        <v>#N/A</v>
      </c>
      <c r="P3561" s="66" t="e">
        <f t="shared" si="672"/>
        <v>#N/A</v>
      </c>
      <c r="Q3561" s="66" t="e">
        <f t="shared" si="675"/>
        <v>#N/A</v>
      </c>
      <c r="R3561" s="66" t="e">
        <f t="shared" si="676"/>
        <v>#N/A</v>
      </c>
      <c r="S3561" s="66" t="e">
        <f>Q3561-U3561-SUMIFS(条件付き不可!X:X,条件付き不可!E:E,D3561)</f>
        <v>#N/A</v>
      </c>
      <c r="T3561" s="66" t="e">
        <f t="shared" si="673"/>
        <v>#N/A</v>
      </c>
      <c r="U3561" s="66">
        <f>IF(COUNTIFS(条件付き不可!$E:$E,$D3561,条件付き不可!$C:$C,条件付き不可!$V$3)&gt;0,Q3561,SUMIFS(条件付き不可!$L:$L,条件付き不可!$E:$E,$D3561,条件付き不可!$C:$C,U$1))</f>
        <v>0</v>
      </c>
      <c r="V3561" s="66">
        <f>IF(COUNTIFS(条件付き不可!$E:$E,$D3561,条件付き不可!$C:$C,条件付き不可!$V$5)&gt;0,Q3561,IFERROR(VLOOKUP(D3561,条件付き不可!E:Y,21,0),0))</f>
        <v>0</v>
      </c>
    </row>
    <row r="3562" spans="1:22">
      <c r="A3562" s="53" t="str">
        <f t="shared" si="677"/>
        <v>112068</v>
      </c>
      <c r="B3562" s="53" t="s">
        <v>3054</v>
      </c>
      <c r="D3562">
        <v>112068</v>
      </c>
      <c r="E3562" t="s">
        <v>3054</v>
      </c>
      <c r="F3562" t="s">
        <v>3054</v>
      </c>
      <c r="G3562" t="e">
        <f>VLOOKUP(A3562,GIS!A:B,2,0)</f>
        <v>#N/A</v>
      </c>
      <c r="H3562" t="s">
        <v>3054</v>
      </c>
      <c r="I3562" t="e">
        <v>#N/A</v>
      </c>
      <c r="J3562" s="66" t="e">
        <v>#N/A</v>
      </c>
      <c r="K3562" s="66" t="e">
        <v>#N/A</v>
      </c>
      <c r="L3562" s="66" t="e">
        <v>#N/A</v>
      </c>
      <c r="M3562" s="66" t="e">
        <v>#N/A</v>
      </c>
      <c r="N3562" s="66" t="e">
        <f>VLOOKUP(A3562,GIS!A:C,3,0)</f>
        <v>#N/A</v>
      </c>
      <c r="O3562" s="66" t="e">
        <f t="shared" si="674"/>
        <v>#N/A</v>
      </c>
      <c r="P3562" s="66" t="e">
        <f t="shared" si="672"/>
        <v>#N/A</v>
      </c>
      <c r="Q3562" s="66" t="e">
        <f t="shared" si="675"/>
        <v>#N/A</v>
      </c>
      <c r="R3562" s="66" t="e">
        <f t="shared" si="676"/>
        <v>#N/A</v>
      </c>
      <c r="S3562" s="66" t="e">
        <f>Q3562-U3562-SUMIFS(条件付き不可!X:X,条件付き不可!E:E,D3562)</f>
        <v>#N/A</v>
      </c>
      <c r="T3562" s="66" t="e">
        <f t="shared" si="673"/>
        <v>#N/A</v>
      </c>
      <c r="U3562" s="66">
        <f>IF(COUNTIFS(条件付き不可!$E:$E,$D3562,条件付き不可!$C:$C,条件付き不可!$V$3)&gt;0,Q3562,SUMIFS(条件付き不可!$L:$L,条件付き不可!$E:$E,$D3562,条件付き不可!$C:$C,U$1))</f>
        <v>0</v>
      </c>
      <c r="V3562" s="66">
        <f>IF(COUNTIFS(条件付き不可!$E:$E,$D3562,条件付き不可!$C:$C,条件付き不可!$V$5)&gt;0,Q3562,IFERROR(VLOOKUP(D3562,条件付き不可!E:Y,21,0),0))</f>
        <v>0</v>
      </c>
    </row>
    <row r="3563" spans="1:22">
      <c r="A3563" s="53" t="str">
        <f t="shared" si="677"/>
        <v>112069</v>
      </c>
      <c r="B3563" s="53" t="s">
        <v>3054</v>
      </c>
      <c r="D3563">
        <v>112069</v>
      </c>
      <c r="E3563" t="s">
        <v>3054</v>
      </c>
      <c r="F3563" t="s">
        <v>3054</v>
      </c>
      <c r="G3563" t="e">
        <f>VLOOKUP(A3563,GIS!A:B,2,0)</f>
        <v>#N/A</v>
      </c>
      <c r="H3563" t="s">
        <v>3054</v>
      </c>
      <c r="I3563" t="e">
        <v>#N/A</v>
      </c>
      <c r="J3563" s="66" t="e">
        <v>#N/A</v>
      </c>
      <c r="K3563" s="66" t="e">
        <v>#N/A</v>
      </c>
      <c r="L3563" s="66" t="e">
        <v>#N/A</v>
      </c>
      <c r="M3563" s="66" t="e">
        <v>#N/A</v>
      </c>
      <c r="N3563" s="66" t="e">
        <f>VLOOKUP(A3563,GIS!A:C,3,0)</f>
        <v>#N/A</v>
      </c>
      <c r="O3563" s="66" t="e">
        <f t="shared" si="674"/>
        <v>#N/A</v>
      </c>
      <c r="P3563" s="66" t="e">
        <f t="shared" si="672"/>
        <v>#N/A</v>
      </c>
      <c r="Q3563" s="66" t="e">
        <f t="shared" si="675"/>
        <v>#N/A</v>
      </c>
      <c r="R3563" s="66" t="e">
        <f t="shared" si="676"/>
        <v>#N/A</v>
      </c>
      <c r="S3563" s="66" t="e">
        <f>Q3563-U3563-SUMIFS(条件付き不可!X:X,条件付き不可!E:E,D3563)</f>
        <v>#N/A</v>
      </c>
      <c r="T3563" s="66" t="e">
        <f t="shared" si="673"/>
        <v>#N/A</v>
      </c>
      <c r="U3563" s="66">
        <f>IF(COUNTIFS(条件付き不可!$E:$E,$D3563,条件付き不可!$C:$C,条件付き不可!$V$3)&gt;0,Q3563,SUMIFS(条件付き不可!$L:$L,条件付き不可!$E:$E,$D3563,条件付き不可!$C:$C,U$1))</f>
        <v>0</v>
      </c>
      <c r="V3563" s="66">
        <f>IF(COUNTIFS(条件付き不可!$E:$E,$D3563,条件付き不可!$C:$C,条件付き不可!$V$5)&gt;0,Q3563,IFERROR(VLOOKUP(D3563,条件付き不可!E:Y,21,0),0))</f>
        <v>0</v>
      </c>
    </row>
    <row r="3564" spans="1:22">
      <c r="A3564" s="53" t="str">
        <f t="shared" si="677"/>
        <v>112072</v>
      </c>
      <c r="B3564" s="53" t="s">
        <v>3054</v>
      </c>
      <c r="D3564">
        <v>112072</v>
      </c>
      <c r="E3564" t="s">
        <v>3054</v>
      </c>
      <c r="F3564" t="s">
        <v>3054</v>
      </c>
      <c r="G3564" t="e">
        <f>VLOOKUP(A3564,GIS!A:B,2,0)</f>
        <v>#N/A</v>
      </c>
      <c r="H3564" t="s">
        <v>3054</v>
      </c>
      <c r="I3564" t="e">
        <v>#N/A</v>
      </c>
      <c r="J3564" s="66" t="e">
        <v>#N/A</v>
      </c>
      <c r="K3564" s="66" t="e">
        <v>#N/A</v>
      </c>
      <c r="L3564" s="66" t="e">
        <v>#N/A</v>
      </c>
      <c r="M3564" s="66" t="e">
        <v>#N/A</v>
      </c>
      <c r="N3564" s="66" t="e">
        <f>VLOOKUP(A3564,GIS!A:C,3,0)</f>
        <v>#N/A</v>
      </c>
      <c r="O3564" s="66" t="e">
        <f t="shared" si="674"/>
        <v>#N/A</v>
      </c>
      <c r="P3564" s="66" t="e">
        <f t="shared" si="672"/>
        <v>#N/A</v>
      </c>
      <c r="Q3564" s="66" t="e">
        <f t="shared" si="675"/>
        <v>#N/A</v>
      </c>
      <c r="R3564" s="66" t="e">
        <f t="shared" si="676"/>
        <v>#N/A</v>
      </c>
      <c r="S3564" s="66" t="e">
        <f>Q3564-U3564-SUMIFS(条件付き不可!X:X,条件付き不可!E:E,D3564)</f>
        <v>#N/A</v>
      </c>
      <c r="T3564" s="66" t="e">
        <f t="shared" si="673"/>
        <v>#N/A</v>
      </c>
      <c r="U3564" s="66">
        <f>IF(COUNTIFS(条件付き不可!$E:$E,$D3564,条件付き不可!$C:$C,条件付き不可!$V$3)&gt;0,Q3564,SUMIFS(条件付き不可!$L:$L,条件付き不可!$E:$E,$D3564,条件付き不可!$C:$C,U$1))</f>
        <v>0</v>
      </c>
      <c r="V3564" s="66">
        <f>IF(COUNTIFS(条件付き不可!$E:$E,$D3564,条件付き不可!$C:$C,条件付き不可!$V$5)&gt;0,Q3564,IFERROR(VLOOKUP(D3564,条件付き不可!E:Y,21,0),0))</f>
        <v>0</v>
      </c>
    </row>
    <row r="3565" spans="1:22">
      <c r="A3565" s="53" t="str">
        <f t="shared" si="677"/>
        <v>112073</v>
      </c>
      <c r="B3565" s="53" t="s">
        <v>3054</v>
      </c>
      <c r="D3565">
        <v>112073</v>
      </c>
      <c r="E3565" t="s">
        <v>3054</v>
      </c>
      <c r="F3565" t="s">
        <v>3054</v>
      </c>
      <c r="G3565" t="e">
        <f>VLOOKUP(A3565,GIS!A:B,2,0)</f>
        <v>#N/A</v>
      </c>
      <c r="H3565" t="s">
        <v>3054</v>
      </c>
      <c r="I3565" t="e">
        <v>#N/A</v>
      </c>
      <c r="J3565" s="66" t="e">
        <v>#N/A</v>
      </c>
      <c r="K3565" s="66" t="e">
        <v>#N/A</v>
      </c>
      <c r="L3565" s="66" t="e">
        <v>#N/A</v>
      </c>
      <c r="M3565" s="66" t="e">
        <v>#N/A</v>
      </c>
      <c r="N3565" s="66" t="e">
        <f>VLOOKUP(A3565,GIS!A:C,3,0)</f>
        <v>#N/A</v>
      </c>
      <c r="O3565" s="66" t="e">
        <f t="shared" si="674"/>
        <v>#N/A</v>
      </c>
      <c r="P3565" s="66" t="e">
        <f t="shared" si="672"/>
        <v>#N/A</v>
      </c>
      <c r="Q3565" s="66" t="e">
        <f t="shared" si="675"/>
        <v>#N/A</v>
      </c>
      <c r="R3565" s="66" t="e">
        <f t="shared" si="676"/>
        <v>#N/A</v>
      </c>
      <c r="S3565" s="66" t="e">
        <f>Q3565-U3565-SUMIFS(条件付き不可!X:X,条件付き不可!E:E,D3565)</f>
        <v>#N/A</v>
      </c>
      <c r="T3565" s="66" t="e">
        <f t="shared" si="673"/>
        <v>#N/A</v>
      </c>
      <c r="U3565" s="66">
        <f>IF(COUNTIFS(条件付き不可!$E:$E,$D3565,条件付き不可!$C:$C,条件付き不可!$V$3)&gt;0,Q3565,SUMIFS(条件付き不可!$L:$L,条件付き不可!$E:$E,$D3565,条件付き不可!$C:$C,U$1))</f>
        <v>0</v>
      </c>
      <c r="V3565" s="66">
        <f>IF(COUNTIFS(条件付き不可!$E:$E,$D3565,条件付き不可!$C:$C,条件付き不可!$V$5)&gt;0,Q3565,IFERROR(VLOOKUP(D3565,条件付き不可!E:Y,21,0),0))</f>
        <v>0</v>
      </c>
    </row>
    <row r="3566" spans="1:22">
      <c r="A3566" s="53" t="str">
        <f t="shared" si="677"/>
        <v>112074</v>
      </c>
      <c r="B3566" s="53" t="s">
        <v>3054</v>
      </c>
      <c r="D3566">
        <v>112074</v>
      </c>
      <c r="E3566" t="s">
        <v>3054</v>
      </c>
      <c r="F3566" t="s">
        <v>3054</v>
      </c>
      <c r="G3566" t="e">
        <f>VLOOKUP(A3566,GIS!A:B,2,0)</f>
        <v>#N/A</v>
      </c>
      <c r="H3566" t="s">
        <v>3054</v>
      </c>
      <c r="I3566" t="e">
        <v>#N/A</v>
      </c>
      <c r="J3566" s="66" t="e">
        <v>#N/A</v>
      </c>
      <c r="K3566" s="66" t="e">
        <v>#N/A</v>
      </c>
      <c r="L3566" s="66" t="e">
        <v>#N/A</v>
      </c>
      <c r="M3566" s="66" t="e">
        <v>#N/A</v>
      </c>
      <c r="N3566" s="66" t="e">
        <f>VLOOKUP(A3566,GIS!A:C,3,0)</f>
        <v>#N/A</v>
      </c>
      <c r="O3566" s="66" t="e">
        <f t="shared" si="674"/>
        <v>#N/A</v>
      </c>
      <c r="P3566" s="66" t="e">
        <f t="shared" si="672"/>
        <v>#N/A</v>
      </c>
      <c r="Q3566" s="66" t="e">
        <f t="shared" si="675"/>
        <v>#N/A</v>
      </c>
      <c r="R3566" s="66" t="e">
        <f t="shared" si="676"/>
        <v>#N/A</v>
      </c>
      <c r="S3566" s="66" t="e">
        <f>Q3566-U3566-SUMIFS(条件付き不可!X:X,条件付き不可!E:E,D3566)</f>
        <v>#N/A</v>
      </c>
      <c r="T3566" s="66" t="e">
        <f t="shared" si="673"/>
        <v>#N/A</v>
      </c>
      <c r="U3566" s="66">
        <f>IF(COUNTIFS(条件付き不可!$E:$E,$D3566,条件付き不可!$C:$C,条件付き不可!$V$3)&gt;0,Q3566,SUMIFS(条件付き不可!$L:$L,条件付き不可!$E:$E,$D3566,条件付き不可!$C:$C,U$1))</f>
        <v>0</v>
      </c>
      <c r="V3566" s="66">
        <f>IF(COUNTIFS(条件付き不可!$E:$E,$D3566,条件付き不可!$C:$C,条件付き不可!$V$5)&gt;0,Q3566,IFERROR(VLOOKUP(D3566,条件付き不可!E:Y,21,0),0))</f>
        <v>0</v>
      </c>
    </row>
    <row r="3567" spans="1:22">
      <c r="A3567" s="53" t="str">
        <f t="shared" si="677"/>
        <v>112075</v>
      </c>
      <c r="B3567" s="53" t="s">
        <v>3054</v>
      </c>
      <c r="D3567">
        <v>112075</v>
      </c>
      <c r="E3567" t="s">
        <v>3054</v>
      </c>
      <c r="F3567" t="s">
        <v>3054</v>
      </c>
      <c r="G3567" t="e">
        <f>VLOOKUP(A3567,GIS!A:B,2,0)</f>
        <v>#N/A</v>
      </c>
      <c r="H3567" t="s">
        <v>3054</v>
      </c>
      <c r="I3567" t="e">
        <v>#N/A</v>
      </c>
      <c r="J3567" s="66" t="e">
        <v>#N/A</v>
      </c>
      <c r="K3567" s="66" t="e">
        <v>#N/A</v>
      </c>
      <c r="L3567" s="66" t="e">
        <v>#N/A</v>
      </c>
      <c r="M3567" s="66" t="e">
        <v>#N/A</v>
      </c>
      <c r="N3567" s="66" t="e">
        <f>VLOOKUP(A3567,GIS!A:C,3,0)</f>
        <v>#N/A</v>
      </c>
      <c r="O3567" s="66" t="e">
        <f t="shared" si="674"/>
        <v>#N/A</v>
      </c>
      <c r="P3567" s="66" t="e">
        <f t="shared" si="672"/>
        <v>#N/A</v>
      </c>
      <c r="Q3567" s="66" t="e">
        <f t="shared" si="675"/>
        <v>#N/A</v>
      </c>
      <c r="R3567" s="66" t="e">
        <f t="shared" si="676"/>
        <v>#N/A</v>
      </c>
      <c r="S3567" s="66" t="e">
        <f>Q3567-U3567-SUMIFS(条件付き不可!X:X,条件付き不可!E:E,D3567)</f>
        <v>#N/A</v>
      </c>
      <c r="T3567" s="66" t="e">
        <f t="shared" si="673"/>
        <v>#N/A</v>
      </c>
      <c r="U3567" s="66">
        <f>IF(COUNTIFS(条件付き不可!$E:$E,$D3567,条件付き不可!$C:$C,条件付き不可!$V$3)&gt;0,Q3567,SUMIFS(条件付き不可!$L:$L,条件付き不可!$E:$E,$D3567,条件付き不可!$C:$C,U$1))</f>
        <v>0</v>
      </c>
      <c r="V3567" s="66">
        <f>IF(COUNTIFS(条件付き不可!$E:$E,$D3567,条件付き不可!$C:$C,条件付き不可!$V$5)&gt;0,Q3567,IFERROR(VLOOKUP(D3567,条件付き不可!E:Y,21,0),0))</f>
        <v>0</v>
      </c>
    </row>
    <row r="3568" spans="1:22">
      <c r="A3568" s="53" t="str">
        <f t="shared" si="677"/>
        <v>112080</v>
      </c>
      <c r="B3568" s="53" t="s">
        <v>3054</v>
      </c>
      <c r="D3568">
        <v>112080</v>
      </c>
      <c r="E3568" t="s">
        <v>3054</v>
      </c>
      <c r="F3568" t="s">
        <v>3054</v>
      </c>
      <c r="G3568" t="e">
        <f>VLOOKUP(A3568,GIS!A:B,2,0)</f>
        <v>#N/A</v>
      </c>
      <c r="H3568" t="s">
        <v>3054</v>
      </c>
      <c r="I3568" t="e">
        <v>#N/A</v>
      </c>
      <c r="J3568" s="66" t="e">
        <v>#N/A</v>
      </c>
      <c r="K3568" s="66" t="e">
        <v>#N/A</v>
      </c>
      <c r="L3568" s="66" t="e">
        <v>#N/A</v>
      </c>
      <c r="M3568" s="66" t="e">
        <v>#N/A</v>
      </c>
      <c r="N3568" s="66" t="e">
        <f>VLOOKUP(A3568,GIS!A:C,3,0)</f>
        <v>#N/A</v>
      </c>
      <c r="O3568" s="66" t="e">
        <f t="shared" si="674"/>
        <v>#N/A</v>
      </c>
      <c r="P3568" s="66" t="e">
        <f t="shared" si="672"/>
        <v>#N/A</v>
      </c>
      <c r="Q3568" s="66" t="e">
        <f t="shared" si="675"/>
        <v>#N/A</v>
      </c>
      <c r="R3568" s="66" t="e">
        <f t="shared" si="676"/>
        <v>#N/A</v>
      </c>
      <c r="S3568" s="66" t="e">
        <f>Q3568-U3568-SUMIFS(条件付き不可!X:X,条件付き不可!E:E,D3568)</f>
        <v>#N/A</v>
      </c>
      <c r="T3568" s="66" t="e">
        <f t="shared" si="673"/>
        <v>#N/A</v>
      </c>
      <c r="U3568" s="66">
        <f>IF(COUNTIFS(条件付き不可!$E:$E,$D3568,条件付き不可!$C:$C,条件付き不可!$V$3)&gt;0,Q3568,SUMIFS(条件付き不可!$L:$L,条件付き不可!$E:$E,$D3568,条件付き不可!$C:$C,U$1))</f>
        <v>0</v>
      </c>
      <c r="V3568" s="66">
        <f>IF(COUNTIFS(条件付き不可!$E:$E,$D3568,条件付き不可!$C:$C,条件付き不可!$V$5)&gt;0,Q3568,IFERROR(VLOOKUP(D3568,条件付き不可!E:Y,21,0),0))</f>
        <v>0</v>
      </c>
    </row>
    <row r="3569" spans="1:22">
      <c r="A3569" s="53" t="str">
        <f t="shared" si="677"/>
        <v>112082</v>
      </c>
      <c r="B3569" s="53" t="s">
        <v>3054</v>
      </c>
      <c r="D3569">
        <v>112082</v>
      </c>
      <c r="E3569" t="s">
        <v>3054</v>
      </c>
      <c r="F3569" t="s">
        <v>3054</v>
      </c>
      <c r="G3569" t="e">
        <f>VLOOKUP(A3569,GIS!A:B,2,0)</f>
        <v>#N/A</v>
      </c>
      <c r="H3569" t="s">
        <v>3054</v>
      </c>
      <c r="I3569" t="e">
        <v>#N/A</v>
      </c>
      <c r="J3569" s="66" t="e">
        <v>#N/A</v>
      </c>
      <c r="K3569" s="66" t="e">
        <v>#N/A</v>
      </c>
      <c r="L3569" s="66" t="e">
        <v>#N/A</v>
      </c>
      <c r="M3569" s="66" t="e">
        <v>#N/A</v>
      </c>
      <c r="N3569" s="66" t="e">
        <f>VLOOKUP(A3569,GIS!A:C,3,0)</f>
        <v>#N/A</v>
      </c>
      <c r="O3569" s="66" t="e">
        <f t="shared" si="674"/>
        <v>#N/A</v>
      </c>
      <c r="P3569" s="66" t="e">
        <f t="shared" ref="P3569:P3626" si="678">IF(J3569=K3569,IF(J3569=L3569,"","✕"),"✕")</f>
        <v>#N/A</v>
      </c>
      <c r="Q3569" s="66" t="e">
        <f t="shared" si="675"/>
        <v>#N/A</v>
      </c>
      <c r="R3569" s="66" t="e">
        <f t="shared" si="676"/>
        <v>#N/A</v>
      </c>
      <c r="S3569" s="66" t="e">
        <f>Q3569-U3569-SUMIFS(条件付き不可!X:X,条件付き不可!E:E,D3569)</f>
        <v>#N/A</v>
      </c>
      <c r="T3569" s="66" t="e">
        <f t="shared" si="673"/>
        <v>#N/A</v>
      </c>
      <c r="U3569" s="66">
        <f>IF(COUNTIFS(条件付き不可!$E:$E,$D3569,条件付き不可!$C:$C,条件付き不可!$V$3)&gt;0,Q3569,SUMIFS(条件付き不可!$L:$L,条件付き不可!$E:$E,$D3569,条件付き不可!$C:$C,U$1))</f>
        <v>0</v>
      </c>
      <c r="V3569" s="66">
        <f>IF(COUNTIFS(条件付き不可!$E:$E,$D3569,条件付き不可!$C:$C,条件付き不可!$V$5)&gt;0,Q3569,IFERROR(VLOOKUP(D3569,条件付き不可!E:Y,21,0),0))</f>
        <v>0</v>
      </c>
    </row>
    <row r="3570" spans="1:22">
      <c r="A3570" s="53" t="str">
        <f t="shared" si="677"/>
        <v>114075</v>
      </c>
      <c r="B3570" s="53" t="s">
        <v>3054</v>
      </c>
      <c r="D3570">
        <v>114075</v>
      </c>
      <c r="E3570" t="s">
        <v>3054</v>
      </c>
      <c r="F3570" t="s">
        <v>3054</v>
      </c>
      <c r="G3570" t="e">
        <f>VLOOKUP(A3570,GIS!A:B,2,0)</f>
        <v>#N/A</v>
      </c>
      <c r="H3570" t="s">
        <v>3054</v>
      </c>
      <c r="I3570" t="e">
        <v>#N/A</v>
      </c>
      <c r="J3570" s="66" t="e">
        <v>#N/A</v>
      </c>
      <c r="K3570" s="66" t="e">
        <v>#N/A</v>
      </c>
      <c r="L3570" s="66" t="e">
        <v>#N/A</v>
      </c>
      <c r="M3570" s="66" t="e">
        <v>#N/A</v>
      </c>
      <c r="N3570" s="66" t="e">
        <f>VLOOKUP(A3570,GIS!A:C,3,0)</f>
        <v>#N/A</v>
      </c>
      <c r="O3570" s="66" t="e">
        <f t="shared" si="674"/>
        <v>#N/A</v>
      </c>
      <c r="P3570" s="66" t="e">
        <f t="shared" si="678"/>
        <v>#N/A</v>
      </c>
      <c r="Q3570" s="66" t="e">
        <f t="shared" si="675"/>
        <v>#N/A</v>
      </c>
      <c r="R3570" s="66" t="e">
        <f t="shared" si="676"/>
        <v>#N/A</v>
      </c>
      <c r="S3570" s="66" t="e">
        <f>Q3570-U3570-SUMIFS(条件付き不可!X:X,条件付き不可!E:E,D3570)</f>
        <v>#N/A</v>
      </c>
      <c r="T3570" s="66" t="e">
        <f t="shared" si="673"/>
        <v>#N/A</v>
      </c>
      <c r="U3570" s="66">
        <f>IF(COUNTIFS(条件付き不可!$E:$E,$D3570,条件付き不可!$C:$C,条件付き不可!$V$3)&gt;0,Q3570,SUMIFS(条件付き不可!$L:$L,条件付き不可!$E:$E,$D3570,条件付き不可!$C:$C,U$1))</f>
        <v>0</v>
      </c>
      <c r="V3570" s="66">
        <f>IF(COUNTIFS(条件付き不可!$E:$E,$D3570,条件付き不可!$C:$C,条件付き不可!$V$5)&gt;0,Q3570,IFERROR(VLOOKUP(D3570,条件付き不可!E:Y,21,0),0))</f>
        <v>0</v>
      </c>
    </row>
    <row r="3571" spans="1:22">
      <c r="A3571" s="53" t="str">
        <f t="shared" si="677"/>
        <v>114076</v>
      </c>
      <c r="B3571" s="53" t="s">
        <v>3054</v>
      </c>
      <c r="D3571">
        <v>114076</v>
      </c>
      <c r="E3571" t="s">
        <v>3054</v>
      </c>
      <c r="F3571" t="s">
        <v>3054</v>
      </c>
      <c r="G3571" t="e">
        <f>VLOOKUP(A3571,GIS!A:B,2,0)</f>
        <v>#N/A</v>
      </c>
      <c r="H3571" t="s">
        <v>3054</v>
      </c>
      <c r="I3571" t="e">
        <v>#N/A</v>
      </c>
      <c r="J3571" s="66" t="e">
        <v>#N/A</v>
      </c>
      <c r="K3571" s="66" t="e">
        <v>#N/A</v>
      </c>
      <c r="L3571" s="66" t="e">
        <v>#N/A</v>
      </c>
      <c r="M3571" s="66" t="e">
        <v>#N/A</v>
      </c>
      <c r="N3571" s="66" t="e">
        <f>VLOOKUP(A3571,GIS!A:C,3,0)</f>
        <v>#N/A</v>
      </c>
      <c r="O3571" s="66" t="e">
        <f t="shared" si="674"/>
        <v>#N/A</v>
      </c>
      <c r="P3571" s="66" t="e">
        <f t="shared" si="678"/>
        <v>#N/A</v>
      </c>
      <c r="Q3571" s="66" t="e">
        <f t="shared" si="675"/>
        <v>#N/A</v>
      </c>
      <c r="R3571" s="66" t="e">
        <f t="shared" si="676"/>
        <v>#N/A</v>
      </c>
      <c r="S3571" s="66" t="e">
        <f>Q3571-U3571-SUMIFS(条件付き不可!X:X,条件付き不可!E:E,D3571)</f>
        <v>#N/A</v>
      </c>
      <c r="T3571" s="66" t="e">
        <f t="shared" si="673"/>
        <v>#N/A</v>
      </c>
      <c r="U3571" s="66">
        <f>IF(COUNTIFS(条件付き不可!$E:$E,$D3571,条件付き不可!$C:$C,条件付き不可!$V$3)&gt;0,Q3571,SUMIFS(条件付き不可!$L:$L,条件付き不可!$E:$E,$D3571,条件付き不可!$C:$C,U$1))</f>
        <v>0</v>
      </c>
      <c r="V3571" s="66">
        <f>IF(COUNTIFS(条件付き不可!$E:$E,$D3571,条件付き不可!$C:$C,条件付き不可!$V$5)&gt;0,Q3571,IFERROR(VLOOKUP(D3571,条件付き不可!E:Y,21,0),0))</f>
        <v>0</v>
      </c>
    </row>
    <row r="3572" spans="1:22">
      <c r="A3572" s="53" t="str">
        <f t="shared" si="677"/>
        <v>114077</v>
      </c>
      <c r="B3572" s="53" t="s">
        <v>3054</v>
      </c>
      <c r="D3572">
        <v>114077</v>
      </c>
      <c r="E3572" t="s">
        <v>3054</v>
      </c>
      <c r="F3572" t="s">
        <v>3054</v>
      </c>
      <c r="G3572" t="e">
        <f>VLOOKUP(A3572,GIS!A:B,2,0)</f>
        <v>#N/A</v>
      </c>
      <c r="H3572" t="s">
        <v>3054</v>
      </c>
      <c r="I3572" t="e">
        <v>#N/A</v>
      </c>
      <c r="J3572" s="66" t="e">
        <v>#N/A</v>
      </c>
      <c r="K3572" s="66" t="e">
        <v>#N/A</v>
      </c>
      <c r="L3572" s="66" t="e">
        <v>#N/A</v>
      </c>
      <c r="M3572" s="66" t="e">
        <v>#N/A</v>
      </c>
      <c r="N3572" s="66" t="e">
        <f>VLOOKUP(A3572,GIS!A:C,3,0)</f>
        <v>#N/A</v>
      </c>
      <c r="O3572" s="66" t="e">
        <f t="shared" si="674"/>
        <v>#N/A</v>
      </c>
      <c r="P3572" s="66" t="e">
        <f t="shared" si="678"/>
        <v>#N/A</v>
      </c>
      <c r="Q3572" s="66" t="e">
        <f t="shared" si="675"/>
        <v>#N/A</v>
      </c>
      <c r="R3572" s="66" t="e">
        <f t="shared" si="676"/>
        <v>#N/A</v>
      </c>
      <c r="S3572" s="66" t="e">
        <f>Q3572-U3572-SUMIFS(条件付き不可!X:X,条件付き不可!E:E,D3572)</f>
        <v>#N/A</v>
      </c>
      <c r="T3572" s="66" t="e">
        <f t="shared" si="673"/>
        <v>#N/A</v>
      </c>
      <c r="U3572" s="66">
        <f>IF(COUNTIFS(条件付き不可!$E:$E,$D3572,条件付き不可!$C:$C,条件付き不可!$V$3)&gt;0,Q3572,SUMIFS(条件付き不可!$L:$L,条件付き不可!$E:$E,$D3572,条件付き不可!$C:$C,U$1))</f>
        <v>0</v>
      </c>
      <c r="V3572" s="66">
        <f>IF(COUNTIFS(条件付き不可!$E:$E,$D3572,条件付き不可!$C:$C,条件付き不可!$V$5)&gt;0,Q3572,IFERROR(VLOOKUP(D3572,条件付き不可!E:Y,21,0),0))</f>
        <v>0</v>
      </c>
    </row>
    <row r="3573" spans="1:22">
      <c r="A3573" s="53" t="str">
        <f t="shared" si="677"/>
        <v>114078</v>
      </c>
      <c r="B3573" s="53" t="s">
        <v>3054</v>
      </c>
      <c r="D3573">
        <v>114078</v>
      </c>
      <c r="E3573" t="s">
        <v>3054</v>
      </c>
      <c r="F3573" t="s">
        <v>3054</v>
      </c>
      <c r="G3573" t="e">
        <f>VLOOKUP(A3573,GIS!A:B,2,0)</f>
        <v>#N/A</v>
      </c>
      <c r="H3573" t="s">
        <v>3054</v>
      </c>
      <c r="I3573" t="e">
        <v>#N/A</v>
      </c>
      <c r="J3573" s="66" t="e">
        <v>#N/A</v>
      </c>
      <c r="K3573" s="66" t="e">
        <v>#N/A</v>
      </c>
      <c r="L3573" s="66" t="e">
        <v>#N/A</v>
      </c>
      <c r="M3573" s="66" t="e">
        <v>#N/A</v>
      </c>
      <c r="N3573" s="66" t="e">
        <f>VLOOKUP(A3573,GIS!A:C,3,0)</f>
        <v>#N/A</v>
      </c>
      <c r="O3573" s="66" t="e">
        <f t="shared" si="674"/>
        <v>#N/A</v>
      </c>
      <c r="P3573" s="66" t="e">
        <f t="shared" si="678"/>
        <v>#N/A</v>
      </c>
      <c r="Q3573" s="66" t="e">
        <f t="shared" si="675"/>
        <v>#N/A</v>
      </c>
      <c r="R3573" s="66" t="e">
        <f t="shared" si="676"/>
        <v>#N/A</v>
      </c>
      <c r="S3573" s="66" t="e">
        <f>Q3573-U3573-SUMIFS(条件付き不可!X:X,条件付き不可!E:E,D3573)</f>
        <v>#N/A</v>
      </c>
      <c r="T3573" s="66" t="e">
        <f t="shared" si="673"/>
        <v>#N/A</v>
      </c>
      <c r="U3573" s="66">
        <f>IF(COUNTIFS(条件付き不可!$E:$E,$D3573,条件付き不可!$C:$C,条件付き不可!$V$3)&gt;0,Q3573,SUMIFS(条件付き不可!$L:$L,条件付き不可!$E:$E,$D3573,条件付き不可!$C:$C,U$1))</f>
        <v>0</v>
      </c>
      <c r="V3573" s="66">
        <f>IF(COUNTIFS(条件付き不可!$E:$E,$D3573,条件付き不可!$C:$C,条件付き不可!$V$5)&gt;0,Q3573,IFERROR(VLOOKUP(D3573,条件付き不可!E:Y,21,0),0))</f>
        <v>0</v>
      </c>
    </row>
    <row r="3574" spans="1:22">
      <c r="A3574" s="53" t="str">
        <f t="shared" si="677"/>
        <v>114079</v>
      </c>
      <c r="B3574" s="53" t="s">
        <v>3054</v>
      </c>
      <c r="D3574">
        <v>114079</v>
      </c>
      <c r="E3574" t="s">
        <v>3054</v>
      </c>
      <c r="F3574" t="s">
        <v>3054</v>
      </c>
      <c r="G3574" t="e">
        <f>VLOOKUP(A3574,GIS!A:B,2,0)</f>
        <v>#N/A</v>
      </c>
      <c r="H3574" t="s">
        <v>3054</v>
      </c>
      <c r="I3574" t="e">
        <v>#N/A</v>
      </c>
      <c r="J3574" s="66" t="e">
        <v>#N/A</v>
      </c>
      <c r="K3574" s="66" t="e">
        <v>#N/A</v>
      </c>
      <c r="L3574" s="66" t="e">
        <v>#N/A</v>
      </c>
      <c r="M3574" s="66" t="e">
        <v>#N/A</v>
      </c>
      <c r="N3574" s="66" t="e">
        <f>VLOOKUP(A3574,GIS!A:C,3,0)</f>
        <v>#N/A</v>
      </c>
      <c r="O3574" s="66" t="e">
        <f t="shared" si="674"/>
        <v>#N/A</v>
      </c>
      <c r="P3574" s="66" t="e">
        <f t="shared" si="678"/>
        <v>#N/A</v>
      </c>
      <c r="Q3574" s="66" t="e">
        <f t="shared" si="675"/>
        <v>#N/A</v>
      </c>
      <c r="R3574" s="66" t="e">
        <f t="shared" si="676"/>
        <v>#N/A</v>
      </c>
      <c r="S3574" s="66" t="e">
        <f>Q3574-U3574-SUMIFS(条件付き不可!X:X,条件付き不可!E:E,D3574)</f>
        <v>#N/A</v>
      </c>
      <c r="T3574" s="66" t="e">
        <f t="shared" si="673"/>
        <v>#N/A</v>
      </c>
      <c r="U3574" s="66">
        <f>IF(COUNTIFS(条件付き不可!$E:$E,$D3574,条件付き不可!$C:$C,条件付き不可!$V$3)&gt;0,Q3574,SUMIFS(条件付き不可!$L:$L,条件付き不可!$E:$E,$D3574,条件付き不可!$C:$C,U$1))</f>
        <v>0</v>
      </c>
      <c r="V3574" s="66">
        <f>IF(COUNTIFS(条件付き不可!$E:$E,$D3574,条件付き不可!$C:$C,条件付き不可!$V$5)&gt;0,Q3574,IFERROR(VLOOKUP(D3574,条件付き不可!E:Y,21,0),0))</f>
        <v>0</v>
      </c>
    </row>
    <row r="3575" spans="1:22">
      <c r="A3575" s="53" t="str">
        <f t="shared" si="677"/>
        <v>114080</v>
      </c>
      <c r="B3575" s="53" t="s">
        <v>3054</v>
      </c>
      <c r="D3575">
        <v>114080</v>
      </c>
      <c r="E3575" t="s">
        <v>3054</v>
      </c>
      <c r="F3575" t="s">
        <v>3054</v>
      </c>
      <c r="G3575" t="e">
        <f>VLOOKUP(A3575,GIS!A:B,2,0)</f>
        <v>#N/A</v>
      </c>
      <c r="H3575" t="s">
        <v>3054</v>
      </c>
      <c r="I3575" t="e">
        <v>#N/A</v>
      </c>
      <c r="J3575" s="66" t="e">
        <v>#N/A</v>
      </c>
      <c r="K3575" s="66" t="e">
        <v>#N/A</v>
      </c>
      <c r="L3575" s="66" t="e">
        <v>#N/A</v>
      </c>
      <c r="M3575" s="66" t="e">
        <v>#N/A</v>
      </c>
      <c r="N3575" s="66" t="e">
        <f>VLOOKUP(A3575,GIS!A:C,3,0)</f>
        <v>#N/A</v>
      </c>
      <c r="O3575" s="66" t="e">
        <f t="shared" si="674"/>
        <v>#N/A</v>
      </c>
      <c r="P3575" s="66" t="e">
        <f t="shared" si="678"/>
        <v>#N/A</v>
      </c>
      <c r="Q3575" s="66" t="e">
        <f t="shared" si="675"/>
        <v>#N/A</v>
      </c>
      <c r="R3575" s="66" t="e">
        <f t="shared" si="676"/>
        <v>#N/A</v>
      </c>
      <c r="S3575" s="66" t="e">
        <f>Q3575-U3575-SUMIFS(条件付き不可!X:X,条件付き不可!E:E,D3575)</f>
        <v>#N/A</v>
      </c>
      <c r="T3575" s="66" t="e">
        <f t="shared" si="673"/>
        <v>#N/A</v>
      </c>
      <c r="U3575" s="66">
        <f>IF(COUNTIFS(条件付き不可!$E:$E,$D3575,条件付き不可!$C:$C,条件付き不可!$V$3)&gt;0,Q3575,SUMIFS(条件付き不可!$L:$L,条件付き不可!$E:$E,$D3575,条件付き不可!$C:$C,U$1))</f>
        <v>0</v>
      </c>
      <c r="V3575" s="66">
        <f>IF(COUNTIFS(条件付き不可!$E:$E,$D3575,条件付き不可!$C:$C,条件付き不可!$V$5)&gt;0,Q3575,IFERROR(VLOOKUP(D3575,条件付き不可!E:Y,21,0),0))</f>
        <v>0</v>
      </c>
    </row>
    <row r="3576" spans="1:22">
      <c r="A3576" s="53" t="str">
        <f t="shared" si="677"/>
        <v>114081</v>
      </c>
      <c r="B3576" s="53" t="s">
        <v>3054</v>
      </c>
      <c r="D3576">
        <v>114081</v>
      </c>
      <c r="E3576" t="s">
        <v>3054</v>
      </c>
      <c r="F3576" t="s">
        <v>3054</v>
      </c>
      <c r="G3576" t="e">
        <f>VLOOKUP(A3576,GIS!A:B,2,0)</f>
        <v>#N/A</v>
      </c>
      <c r="H3576" t="s">
        <v>3054</v>
      </c>
      <c r="I3576" t="e">
        <v>#N/A</v>
      </c>
      <c r="J3576" s="66" t="e">
        <v>#N/A</v>
      </c>
      <c r="K3576" s="66" t="e">
        <v>#N/A</v>
      </c>
      <c r="L3576" s="66" t="e">
        <v>#N/A</v>
      </c>
      <c r="M3576" s="66" t="e">
        <v>#N/A</v>
      </c>
      <c r="N3576" s="66" t="e">
        <f>VLOOKUP(A3576,GIS!A:C,3,0)</f>
        <v>#N/A</v>
      </c>
      <c r="O3576" s="66" t="e">
        <f t="shared" si="674"/>
        <v>#N/A</v>
      </c>
      <c r="P3576" s="66" t="e">
        <f t="shared" si="678"/>
        <v>#N/A</v>
      </c>
      <c r="Q3576" s="66" t="e">
        <f t="shared" si="675"/>
        <v>#N/A</v>
      </c>
      <c r="R3576" s="66" t="e">
        <f t="shared" si="676"/>
        <v>#N/A</v>
      </c>
      <c r="S3576" s="66" t="e">
        <f>Q3576-U3576-SUMIFS(条件付き不可!X:X,条件付き不可!E:E,D3576)</f>
        <v>#N/A</v>
      </c>
      <c r="T3576" s="66" t="e">
        <f t="shared" si="673"/>
        <v>#N/A</v>
      </c>
      <c r="U3576" s="66">
        <f>IF(COUNTIFS(条件付き不可!$E:$E,$D3576,条件付き不可!$C:$C,条件付き不可!$V$3)&gt;0,Q3576,SUMIFS(条件付き不可!$L:$L,条件付き不可!$E:$E,$D3576,条件付き不可!$C:$C,U$1))</f>
        <v>0</v>
      </c>
      <c r="V3576" s="66">
        <f>IF(COUNTIFS(条件付き不可!$E:$E,$D3576,条件付き不可!$C:$C,条件付き不可!$V$5)&gt;0,Q3576,IFERROR(VLOOKUP(D3576,条件付き不可!E:Y,21,0),0))</f>
        <v>0</v>
      </c>
    </row>
    <row r="3577" spans="1:22">
      <c r="A3577" s="53" t="str">
        <f t="shared" si="677"/>
        <v>114083</v>
      </c>
      <c r="B3577" s="53" t="s">
        <v>3054</v>
      </c>
      <c r="D3577">
        <v>114083</v>
      </c>
      <c r="E3577" t="s">
        <v>3054</v>
      </c>
      <c r="F3577" t="s">
        <v>3054</v>
      </c>
      <c r="G3577" t="e">
        <f>VLOOKUP(A3577,GIS!A:B,2,0)</f>
        <v>#N/A</v>
      </c>
      <c r="H3577" t="s">
        <v>3054</v>
      </c>
      <c r="I3577" t="e">
        <v>#N/A</v>
      </c>
      <c r="J3577" s="66" t="e">
        <v>#N/A</v>
      </c>
      <c r="K3577" s="66" t="e">
        <v>#N/A</v>
      </c>
      <c r="L3577" s="66" t="e">
        <v>#N/A</v>
      </c>
      <c r="M3577" s="66" t="e">
        <v>#N/A</v>
      </c>
      <c r="N3577" s="66" t="e">
        <f>VLOOKUP(A3577,GIS!A:C,3,0)</f>
        <v>#N/A</v>
      </c>
      <c r="O3577" s="66" t="e">
        <f t="shared" si="674"/>
        <v>#N/A</v>
      </c>
      <c r="P3577" s="66" t="e">
        <f t="shared" si="678"/>
        <v>#N/A</v>
      </c>
      <c r="Q3577" s="66" t="e">
        <f t="shared" si="675"/>
        <v>#N/A</v>
      </c>
      <c r="R3577" s="66" t="e">
        <f t="shared" si="676"/>
        <v>#N/A</v>
      </c>
      <c r="S3577" s="66" t="e">
        <f>Q3577-U3577-SUMIFS(条件付き不可!X:X,条件付き不可!E:E,D3577)</f>
        <v>#N/A</v>
      </c>
      <c r="T3577" s="66" t="e">
        <f t="shared" si="673"/>
        <v>#N/A</v>
      </c>
      <c r="U3577" s="66">
        <f>IF(COUNTIFS(条件付き不可!$E:$E,$D3577,条件付き不可!$C:$C,条件付き不可!$V$3)&gt;0,Q3577,SUMIFS(条件付き不可!$L:$L,条件付き不可!$E:$E,$D3577,条件付き不可!$C:$C,U$1))</f>
        <v>0</v>
      </c>
      <c r="V3577" s="66">
        <f>IF(COUNTIFS(条件付き不可!$E:$E,$D3577,条件付き不可!$C:$C,条件付き不可!$V$5)&gt;0,Q3577,IFERROR(VLOOKUP(D3577,条件付き不可!E:Y,21,0),0))</f>
        <v>0</v>
      </c>
    </row>
    <row r="3578" spans="1:22">
      <c r="A3578" s="53" t="str">
        <f t="shared" si="677"/>
        <v>114084</v>
      </c>
      <c r="B3578" s="53" t="s">
        <v>3054</v>
      </c>
      <c r="D3578">
        <v>114084</v>
      </c>
      <c r="E3578" t="s">
        <v>3054</v>
      </c>
      <c r="F3578" t="s">
        <v>3054</v>
      </c>
      <c r="G3578" t="e">
        <f>VLOOKUP(A3578,GIS!A:B,2,0)</f>
        <v>#N/A</v>
      </c>
      <c r="H3578" t="s">
        <v>3054</v>
      </c>
      <c r="I3578" t="e">
        <v>#N/A</v>
      </c>
      <c r="J3578" s="66" t="e">
        <v>#N/A</v>
      </c>
      <c r="K3578" s="66" t="e">
        <v>#N/A</v>
      </c>
      <c r="L3578" s="66" t="e">
        <v>#N/A</v>
      </c>
      <c r="M3578" s="66" t="e">
        <v>#N/A</v>
      </c>
      <c r="N3578" s="66" t="e">
        <f>VLOOKUP(A3578,GIS!A:C,3,0)</f>
        <v>#N/A</v>
      </c>
      <c r="O3578" s="66" t="e">
        <f t="shared" si="674"/>
        <v>#N/A</v>
      </c>
      <c r="P3578" s="66" t="e">
        <f t="shared" si="678"/>
        <v>#N/A</v>
      </c>
      <c r="Q3578" s="66" t="e">
        <f t="shared" si="675"/>
        <v>#N/A</v>
      </c>
      <c r="R3578" s="66" t="e">
        <f t="shared" si="676"/>
        <v>#N/A</v>
      </c>
      <c r="S3578" s="66" t="e">
        <f>Q3578-U3578-SUMIFS(条件付き不可!X:X,条件付き不可!E:E,D3578)</f>
        <v>#N/A</v>
      </c>
      <c r="T3578" s="66" t="e">
        <f t="shared" ref="T3578:T3626" si="679">Q3578-V3578</f>
        <v>#N/A</v>
      </c>
      <c r="U3578" s="66">
        <f>IF(COUNTIFS(条件付き不可!$E:$E,$D3578,条件付き不可!$C:$C,条件付き不可!$V$3)&gt;0,Q3578,SUMIFS(条件付き不可!$L:$L,条件付き不可!$E:$E,$D3578,条件付き不可!$C:$C,U$1))</f>
        <v>0</v>
      </c>
      <c r="V3578" s="66">
        <f>IF(COUNTIFS(条件付き不可!$E:$E,$D3578,条件付き不可!$C:$C,条件付き不可!$V$5)&gt;0,Q3578,IFERROR(VLOOKUP(D3578,条件付き不可!E:Y,21,0),0))</f>
        <v>0</v>
      </c>
    </row>
    <row r="3579" spans="1:22">
      <c r="A3579" s="53" t="str">
        <f t="shared" si="677"/>
        <v>114085</v>
      </c>
      <c r="B3579" s="53" t="s">
        <v>3054</v>
      </c>
      <c r="D3579">
        <v>114085</v>
      </c>
      <c r="E3579" t="s">
        <v>3054</v>
      </c>
      <c r="F3579" t="s">
        <v>3054</v>
      </c>
      <c r="G3579" t="e">
        <f>VLOOKUP(A3579,GIS!A:B,2,0)</f>
        <v>#N/A</v>
      </c>
      <c r="H3579" t="s">
        <v>3054</v>
      </c>
      <c r="I3579" t="e">
        <v>#N/A</v>
      </c>
      <c r="J3579" s="66" t="e">
        <v>#N/A</v>
      </c>
      <c r="K3579" s="66" t="e">
        <v>#N/A</v>
      </c>
      <c r="L3579" s="66" t="e">
        <v>#N/A</v>
      </c>
      <c r="M3579" s="66" t="e">
        <v>#N/A</v>
      </c>
      <c r="N3579" s="66" t="e">
        <f>VLOOKUP(A3579,GIS!A:C,3,0)</f>
        <v>#N/A</v>
      </c>
      <c r="O3579" s="66" t="e">
        <f t="shared" si="674"/>
        <v>#N/A</v>
      </c>
      <c r="P3579" s="66" t="e">
        <f t="shared" si="678"/>
        <v>#N/A</v>
      </c>
      <c r="Q3579" s="66" t="e">
        <f t="shared" si="675"/>
        <v>#N/A</v>
      </c>
      <c r="R3579" s="66" t="e">
        <f t="shared" si="676"/>
        <v>#N/A</v>
      </c>
      <c r="S3579" s="66" t="e">
        <f>Q3579-U3579-SUMIFS(条件付き不可!X:X,条件付き不可!E:E,D3579)</f>
        <v>#N/A</v>
      </c>
      <c r="T3579" s="66" t="e">
        <f t="shared" si="679"/>
        <v>#N/A</v>
      </c>
      <c r="U3579" s="66">
        <f>IF(COUNTIFS(条件付き不可!$E:$E,$D3579,条件付き不可!$C:$C,条件付き不可!$V$3)&gt;0,Q3579,SUMIFS(条件付き不可!$L:$L,条件付き不可!$E:$E,$D3579,条件付き不可!$C:$C,U$1))</f>
        <v>0</v>
      </c>
      <c r="V3579" s="66">
        <f>IF(COUNTIFS(条件付き不可!$E:$E,$D3579,条件付き不可!$C:$C,条件付き不可!$V$5)&gt;0,Q3579,IFERROR(VLOOKUP(D3579,条件付き不可!E:Y,21,0),0))</f>
        <v>0</v>
      </c>
    </row>
    <row r="3580" spans="1:22">
      <c r="A3580" s="53" t="str">
        <f t="shared" si="677"/>
        <v>114086</v>
      </c>
      <c r="B3580" s="53" t="s">
        <v>3054</v>
      </c>
      <c r="D3580">
        <v>114086</v>
      </c>
      <c r="E3580" t="s">
        <v>3054</v>
      </c>
      <c r="F3580" t="s">
        <v>3054</v>
      </c>
      <c r="G3580" t="e">
        <f>VLOOKUP(A3580,GIS!A:B,2,0)</f>
        <v>#N/A</v>
      </c>
      <c r="H3580" t="s">
        <v>3054</v>
      </c>
      <c r="I3580" t="e">
        <v>#N/A</v>
      </c>
      <c r="J3580" s="66" t="e">
        <v>#N/A</v>
      </c>
      <c r="K3580" s="66" t="e">
        <v>#N/A</v>
      </c>
      <c r="L3580" s="66" t="e">
        <v>#N/A</v>
      </c>
      <c r="M3580" s="66" t="e">
        <v>#N/A</v>
      </c>
      <c r="N3580" s="66" t="e">
        <f>VLOOKUP(A3580,GIS!A:C,3,0)</f>
        <v>#N/A</v>
      </c>
      <c r="O3580" s="66" t="e">
        <f t="shared" si="674"/>
        <v>#N/A</v>
      </c>
      <c r="P3580" s="66" t="e">
        <f t="shared" si="678"/>
        <v>#N/A</v>
      </c>
      <c r="Q3580" s="66" t="e">
        <f t="shared" si="675"/>
        <v>#N/A</v>
      </c>
      <c r="R3580" s="66" t="e">
        <f t="shared" si="676"/>
        <v>#N/A</v>
      </c>
      <c r="S3580" s="66" t="e">
        <f>Q3580-U3580-SUMIFS(条件付き不可!X:X,条件付き不可!E:E,D3580)</f>
        <v>#N/A</v>
      </c>
      <c r="T3580" s="66" t="e">
        <f t="shared" si="679"/>
        <v>#N/A</v>
      </c>
      <c r="U3580" s="66">
        <f>IF(COUNTIFS(条件付き不可!$E:$E,$D3580,条件付き不可!$C:$C,条件付き不可!$V$3)&gt;0,Q3580,SUMIFS(条件付き不可!$L:$L,条件付き不可!$E:$E,$D3580,条件付き不可!$C:$C,U$1))</f>
        <v>0</v>
      </c>
      <c r="V3580" s="66">
        <f>IF(COUNTIFS(条件付き不可!$E:$E,$D3580,条件付き不可!$C:$C,条件付き不可!$V$5)&gt;0,Q3580,IFERROR(VLOOKUP(D3580,条件付き不可!E:Y,21,0),0))</f>
        <v>0</v>
      </c>
    </row>
    <row r="3581" spans="1:22">
      <c r="A3581" s="53" t="str">
        <f t="shared" si="677"/>
        <v>114087</v>
      </c>
      <c r="B3581" s="53" t="s">
        <v>3054</v>
      </c>
      <c r="D3581">
        <v>114087</v>
      </c>
      <c r="E3581" t="s">
        <v>3054</v>
      </c>
      <c r="F3581" t="s">
        <v>3054</v>
      </c>
      <c r="G3581" t="e">
        <f>VLOOKUP(A3581,GIS!A:B,2,0)</f>
        <v>#N/A</v>
      </c>
      <c r="H3581" t="s">
        <v>3054</v>
      </c>
      <c r="I3581" t="e">
        <v>#N/A</v>
      </c>
      <c r="J3581" s="66" t="e">
        <v>#N/A</v>
      </c>
      <c r="K3581" s="66" t="e">
        <v>#N/A</v>
      </c>
      <c r="L3581" s="66" t="e">
        <v>#N/A</v>
      </c>
      <c r="M3581" s="66" t="e">
        <v>#N/A</v>
      </c>
      <c r="N3581" s="66" t="e">
        <f>VLOOKUP(A3581,GIS!A:C,3,0)</f>
        <v>#N/A</v>
      </c>
      <c r="O3581" s="66" t="e">
        <f t="shared" si="674"/>
        <v>#N/A</v>
      </c>
      <c r="P3581" s="66" t="e">
        <f t="shared" si="678"/>
        <v>#N/A</v>
      </c>
      <c r="Q3581" s="66" t="e">
        <f t="shared" si="675"/>
        <v>#N/A</v>
      </c>
      <c r="R3581" s="66" t="e">
        <f t="shared" si="676"/>
        <v>#N/A</v>
      </c>
      <c r="S3581" s="66" t="e">
        <f>Q3581-U3581-SUMIFS(条件付き不可!X:X,条件付き不可!E:E,D3581)</f>
        <v>#N/A</v>
      </c>
      <c r="T3581" s="66" t="e">
        <f t="shared" si="679"/>
        <v>#N/A</v>
      </c>
      <c r="U3581" s="66">
        <f>IF(COUNTIFS(条件付き不可!$E:$E,$D3581,条件付き不可!$C:$C,条件付き不可!$V$3)&gt;0,Q3581,SUMIFS(条件付き不可!$L:$L,条件付き不可!$E:$E,$D3581,条件付き不可!$C:$C,U$1))</f>
        <v>0</v>
      </c>
      <c r="V3581" s="66">
        <f>IF(COUNTIFS(条件付き不可!$E:$E,$D3581,条件付き不可!$C:$C,条件付き不可!$V$5)&gt;0,Q3581,IFERROR(VLOOKUP(D3581,条件付き不可!E:Y,21,0),0))</f>
        <v>0</v>
      </c>
    </row>
    <row r="3582" spans="1:22">
      <c r="A3582" s="53" t="str">
        <f t="shared" si="677"/>
        <v>114091</v>
      </c>
      <c r="B3582" s="53" t="s">
        <v>3054</v>
      </c>
      <c r="D3582">
        <v>114091</v>
      </c>
      <c r="E3582" t="s">
        <v>3054</v>
      </c>
      <c r="F3582" t="s">
        <v>3054</v>
      </c>
      <c r="G3582" t="e">
        <f>VLOOKUP(A3582,GIS!A:B,2,0)</f>
        <v>#N/A</v>
      </c>
      <c r="H3582" t="s">
        <v>3054</v>
      </c>
      <c r="I3582" t="e">
        <v>#N/A</v>
      </c>
      <c r="J3582" s="66" t="e">
        <v>#N/A</v>
      </c>
      <c r="K3582" s="66" t="e">
        <v>#N/A</v>
      </c>
      <c r="L3582" s="66" t="e">
        <v>#N/A</v>
      </c>
      <c r="M3582" s="66" t="e">
        <v>#N/A</v>
      </c>
      <c r="N3582" s="66" t="e">
        <f>VLOOKUP(A3582,GIS!A:C,3,0)</f>
        <v>#N/A</v>
      </c>
      <c r="O3582" s="66" t="e">
        <f t="shared" si="674"/>
        <v>#N/A</v>
      </c>
      <c r="P3582" s="66" t="e">
        <f t="shared" si="678"/>
        <v>#N/A</v>
      </c>
      <c r="Q3582" s="66" t="e">
        <f t="shared" si="675"/>
        <v>#N/A</v>
      </c>
      <c r="R3582" s="66" t="e">
        <f t="shared" si="676"/>
        <v>#N/A</v>
      </c>
      <c r="S3582" s="66" t="e">
        <f>Q3582-U3582-SUMIFS(条件付き不可!X:X,条件付き不可!E:E,D3582)</f>
        <v>#N/A</v>
      </c>
      <c r="T3582" s="66" t="e">
        <f t="shared" si="679"/>
        <v>#N/A</v>
      </c>
      <c r="U3582" s="66">
        <f>IF(COUNTIFS(条件付き不可!$E:$E,$D3582,条件付き不可!$C:$C,条件付き不可!$V$3)&gt;0,Q3582,SUMIFS(条件付き不可!$L:$L,条件付き不可!$E:$E,$D3582,条件付き不可!$C:$C,U$1))</f>
        <v>0</v>
      </c>
      <c r="V3582" s="66">
        <f>IF(COUNTIFS(条件付き不可!$E:$E,$D3582,条件付き不可!$C:$C,条件付き不可!$V$5)&gt;0,Q3582,IFERROR(VLOOKUP(D3582,条件付き不可!E:Y,21,0),0))</f>
        <v>0</v>
      </c>
    </row>
    <row r="3583" spans="1:22">
      <c r="A3583" s="53" t="str">
        <f t="shared" si="677"/>
        <v>114095</v>
      </c>
      <c r="B3583" s="53" t="s">
        <v>3054</v>
      </c>
      <c r="D3583">
        <v>114095</v>
      </c>
      <c r="E3583" t="s">
        <v>3054</v>
      </c>
      <c r="F3583" t="s">
        <v>3054</v>
      </c>
      <c r="G3583" t="e">
        <f>VLOOKUP(A3583,GIS!A:B,2,0)</f>
        <v>#N/A</v>
      </c>
      <c r="H3583" t="s">
        <v>3054</v>
      </c>
      <c r="I3583" t="e">
        <v>#N/A</v>
      </c>
      <c r="J3583" s="66" t="e">
        <v>#N/A</v>
      </c>
      <c r="K3583" s="66" t="e">
        <v>#N/A</v>
      </c>
      <c r="L3583" s="66" t="e">
        <v>#N/A</v>
      </c>
      <c r="M3583" s="66" t="e">
        <v>#N/A</v>
      </c>
      <c r="N3583" s="66" t="e">
        <f>VLOOKUP(A3583,GIS!A:C,3,0)</f>
        <v>#N/A</v>
      </c>
      <c r="O3583" s="66" t="e">
        <f t="shared" si="674"/>
        <v>#N/A</v>
      </c>
      <c r="P3583" s="66" t="e">
        <f t="shared" si="678"/>
        <v>#N/A</v>
      </c>
      <c r="Q3583" s="66" t="e">
        <f t="shared" si="675"/>
        <v>#N/A</v>
      </c>
      <c r="R3583" s="66" t="e">
        <f t="shared" si="676"/>
        <v>#N/A</v>
      </c>
      <c r="S3583" s="66" t="e">
        <f>Q3583-U3583-SUMIFS(条件付き不可!X:X,条件付き不可!E:E,D3583)</f>
        <v>#N/A</v>
      </c>
      <c r="T3583" s="66" t="e">
        <f t="shared" si="679"/>
        <v>#N/A</v>
      </c>
      <c r="U3583" s="66">
        <f>IF(COUNTIFS(条件付き不可!$E:$E,$D3583,条件付き不可!$C:$C,条件付き不可!$V$3)&gt;0,Q3583,SUMIFS(条件付き不可!$L:$L,条件付き不可!$E:$E,$D3583,条件付き不可!$C:$C,U$1))</f>
        <v>0</v>
      </c>
      <c r="V3583" s="66">
        <f>IF(COUNTIFS(条件付き不可!$E:$E,$D3583,条件付き不可!$C:$C,条件付き不可!$V$5)&gt;0,Q3583,IFERROR(VLOOKUP(D3583,条件付き不可!E:Y,21,0),0))</f>
        <v>0</v>
      </c>
    </row>
    <row r="3584" spans="1:22">
      <c r="A3584" s="53" t="str">
        <f t="shared" si="677"/>
        <v>114096</v>
      </c>
      <c r="B3584" s="53" t="s">
        <v>3054</v>
      </c>
      <c r="D3584">
        <v>114096</v>
      </c>
      <c r="E3584" t="s">
        <v>3054</v>
      </c>
      <c r="F3584" t="s">
        <v>3054</v>
      </c>
      <c r="G3584" t="e">
        <f>VLOOKUP(A3584,GIS!A:B,2,0)</f>
        <v>#N/A</v>
      </c>
      <c r="H3584" t="s">
        <v>3054</v>
      </c>
      <c r="I3584" t="e">
        <v>#N/A</v>
      </c>
      <c r="J3584" s="66" t="e">
        <v>#N/A</v>
      </c>
      <c r="K3584" s="66" t="e">
        <v>#N/A</v>
      </c>
      <c r="L3584" s="66" t="e">
        <v>#N/A</v>
      </c>
      <c r="M3584" s="66" t="e">
        <v>#N/A</v>
      </c>
      <c r="N3584" s="66" t="e">
        <f>VLOOKUP(A3584,GIS!A:C,3,0)</f>
        <v>#N/A</v>
      </c>
      <c r="O3584" s="66" t="e">
        <f t="shared" si="674"/>
        <v>#N/A</v>
      </c>
      <c r="P3584" s="66" t="e">
        <f t="shared" si="678"/>
        <v>#N/A</v>
      </c>
      <c r="Q3584" s="66" t="e">
        <f t="shared" si="675"/>
        <v>#N/A</v>
      </c>
      <c r="R3584" s="66" t="e">
        <f t="shared" si="676"/>
        <v>#N/A</v>
      </c>
      <c r="S3584" s="66" t="e">
        <f>Q3584-U3584-SUMIFS(条件付き不可!X:X,条件付き不可!E:E,D3584)</f>
        <v>#N/A</v>
      </c>
      <c r="T3584" s="66" t="e">
        <f t="shared" si="679"/>
        <v>#N/A</v>
      </c>
      <c r="U3584" s="66">
        <f>IF(COUNTIFS(条件付き不可!$E:$E,$D3584,条件付き不可!$C:$C,条件付き不可!$V$3)&gt;0,Q3584,SUMIFS(条件付き不可!$L:$L,条件付き不可!$E:$E,$D3584,条件付き不可!$C:$C,U$1))</f>
        <v>0</v>
      </c>
      <c r="V3584" s="66">
        <f>IF(COUNTIFS(条件付き不可!$E:$E,$D3584,条件付き不可!$C:$C,条件付き不可!$V$5)&gt;0,Q3584,IFERROR(VLOOKUP(D3584,条件付き不可!E:Y,21,0),0))</f>
        <v>0</v>
      </c>
    </row>
    <row r="3585" spans="1:22">
      <c r="A3585" s="53" t="str">
        <f t="shared" si="677"/>
        <v>114097</v>
      </c>
      <c r="B3585" s="53" t="s">
        <v>3054</v>
      </c>
      <c r="D3585">
        <v>114097</v>
      </c>
      <c r="E3585" t="s">
        <v>3054</v>
      </c>
      <c r="F3585" t="s">
        <v>3054</v>
      </c>
      <c r="G3585" t="e">
        <f>VLOOKUP(A3585,GIS!A:B,2,0)</f>
        <v>#N/A</v>
      </c>
      <c r="H3585" t="s">
        <v>3054</v>
      </c>
      <c r="I3585" t="e">
        <v>#N/A</v>
      </c>
      <c r="J3585" s="66" t="e">
        <v>#N/A</v>
      </c>
      <c r="K3585" s="66" t="e">
        <v>#N/A</v>
      </c>
      <c r="L3585" s="66" t="e">
        <v>#N/A</v>
      </c>
      <c r="M3585" s="66" t="e">
        <v>#N/A</v>
      </c>
      <c r="N3585" s="66" t="e">
        <f>VLOOKUP(A3585,GIS!A:C,3,0)</f>
        <v>#N/A</v>
      </c>
      <c r="O3585" s="66" t="e">
        <f t="shared" si="674"/>
        <v>#N/A</v>
      </c>
      <c r="P3585" s="66" t="e">
        <f t="shared" si="678"/>
        <v>#N/A</v>
      </c>
      <c r="Q3585" s="66" t="e">
        <f t="shared" si="675"/>
        <v>#N/A</v>
      </c>
      <c r="R3585" s="66" t="e">
        <f t="shared" si="676"/>
        <v>#N/A</v>
      </c>
      <c r="S3585" s="66" t="e">
        <f>Q3585-U3585-SUMIFS(条件付き不可!X:X,条件付き不可!E:E,D3585)</f>
        <v>#N/A</v>
      </c>
      <c r="T3585" s="66" t="e">
        <f t="shared" si="679"/>
        <v>#N/A</v>
      </c>
      <c r="U3585" s="66">
        <f>IF(COUNTIFS(条件付き不可!$E:$E,$D3585,条件付き不可!$C:$C,条件付き不可!$V$3)&gt;0,Q3585,SUMIFS(条件付き不可!$L:$L,条件付き不可!$E:$E,$D3585,条件付き不可!$C:$C,U$1))</f>
        <v>0</v>
      </c>
      <c r="V3585" s="66">
        <f>IF(COUNTIFS(条件付き不可!$E:$E,$D3585,条件付き不可!$C:$C,条件付き不可!$V$5)&gt;0,Q3585,IFERROR(VLOOKUP(D3585,条件付き不可!E:Y,21,0),0))</f>
        <v>0</v>
      </c>
    </row>
    <row r="3586" spans="1:22">
      <c r="A3586" s="53" t="str">
        <f t="shared" si="677"/>
        <v>114098</v>
      </c>
      <c r="B3586" s="53" t="s">
        <v>3054</v>
      </c>
      <c r="D3586">
        <v>114098</v>
      </c>
      <c r="E3586" t="s">
        <v>3054</v>
      </c>
      <c r="F3586" t="s">
        <v>3054</v>
      </c>
      <c r="G3586" t="e">
        <f>VLOOKUP(A3586,GIS!A:B,2,0)</f>
        <v>#N/A</v>
      </c>
      <c r="H3586" t="s">
        <v>3054</v>
      </c>
      <c r="I3586" t="e">
        <v>#N/A</v>
      </c>
      <c r="J3586" s="66" t="e">
        <v>#N/A</v>
      </c>
      <c r="K3586" s="66" t="e">
        <v>#N/A</v>
      </c>
      <c r="L3586" s="66" t="e">
        <v>#N/A</v>
      </c>
      <c r="M3586" s="66" t="e">
        <v>#N/A</v>
      </c>
      <c r="N3586" s="66" t="e">
        <f>VLOOKUP(A3586,GIS!A:C,3,0)</f>
        <v>#N/A</v>
      </c>
      <c r="O3586" s="66" t="e">
        <f t="shared" si="674"/>
        <v>#N/A</v>
      </c>
      <c r="P3586" s="66" t="e">
        <f t="shared" si="678"/>
        <v>#N/A</v>
      </c>
      <c r="Q3586" s="66" t="e">
        <f t="shared" si="675"/>
        <v>#N/A</v>
      </c>
      <c r="R3586" s="66" t="e">
        <f t="shared" si="676"/>
        <v>#N/A</v>
      </c>
      <c r="S3586" s="66" t="e">
        <f>Q3586-U3586-SUMIFS(条件付き不可!X:X,条件付き不可!E:E,D3586)</f>
        <v>#N/A</v>
      </c>
      <c r="T3586" s="66" t="e">
        <f t="shared" si="679"/>
        <v>#N/A</v>
      </c>
      <c r="U3586" s="66">
        <f>IF(COUNTIFS(条件付き不可!$E:$E,$D3586,条件付き不可!$C:$C,条件付き不可!$V$3)&gt;0,Q3586,SUMIFS(条件付き不可!$L:$L,条件付き不可!$E:$E,$D3586,条件付き不可!$C:$C,U$1))</f>
        <v>0</v>
      </c>
      <c r="V3586" s="66">
        <f>IF(COUNTIFS(条件付き不可!$E:$E,$D3586,条件付き不可!$C:$C,条件付き不可!$V$5)&gt;0,Q3586,IFERROR(VLOOKUP(D3586,条件付き不可!E:Y,21,0),0))</f>
        <v>0</v>
      </c>
    </row>
    <row r="3587" spans="1:22">
      <c r="A3587" s="53" t="str">
        <f t="shared" si="677"/>
        <v>114099</v>
      </c>
      <c r="B3587" s="53" t="s">
        <v>3054</v>
      </c>
      <c r="D3587">
        <v>114099</v>
      </c>
      <c r="E3587" t="s">
        <v>3054</v>
      </c>
      <c r="F3587" t="s">
        <v>3054</v>
      </c>
      <c r="G3587" t="e">
        <f>VLOOKUP(A3587,GIS!A:B,2,0)</f>
        <v>#N/A</v>
      </c>
      <c r="H3587" t="s">
        <v>3054</v>
      </c>
      <c r="I3587" t="e">
        <v>#N/A</v>
      </c>
      <c r="J3587" s="66" t="e">
        <v>#N/A</v>
      </c>
      <c r="K3587" s="66" t="e">
        <v>#N/A</v>
      </c>
      <c r="L3587" s="66" t="e">
        <v>#N/A</v>
      </c>
      <c r="M3587" s="66" t="e">
        <v>#N/A</v>
      </c>
      <c r="N3587" s="66" t="e">
        <f>VLOOKUP(A3587,GIS!A:C,3,0)</f>
        <v>#N/A</v>
      </c>
      <c r="O3587" s="66" t="e">
        <f t="shared" si="674"/>
        <v>#N/A</v>
      </c>
      <c r="P3587" s="66" t="e">
        <f t="shared" si="678"/>
        <v>#N/A</v>
      </c>
      <c r="Q3587" s="66" t="e">
        <f t="shared" si="675"/>
        <v>#N/A</v>
      </c>
      <c r="R3587" s="66" t="e">
        <f t="shared" si="676"/>
        <v>#N/A</v>
      </c>
      <c r="S3587" s="66" t="e">
        <f>Q3587-U3587-SUMIFS(条件付き不可!X:X,条件付き不可!E:E,D3587)</f>
        <v>#N/A</v>
      </c>
      <c r="T3587" s="66" t="e">
        <f t="shared" si="679"/>
        <v>#N/A</v>
      </c>
      <c r="U3587" s="66">
        <f>IF(COUNTIFS(条件付き不可!$E:$E,$D3587,条件付き不可!$C:$C,条件付き不可!$V$3)&gt;0,Q3587,SUMIFS(条件付き不可!$L:$L,条件付き不可!$E:$E,$D3587,条件付き不可!$C:$C,U$1))</f>
        <v>0</v>
      </c>
      <c r="V3587" s="66">
        <f>IF(COUNTIFS(条件付き不可!$E:$E,$D3587,条件付き不可!$C:$C,条件付き不可!$V$5)&gt;0,Q3587,IFERROR(VLOOKUP(D3587,条件付き不可!E:Y,21,0),0))</f>
        <v>0</v>
      </c>
    </row>
    <row r="3588" spans="1:22">
      <c r="A3588" s="53" t="str">
        <f t="shared" si="677"/>
        <v>116078</v>
      </c>
      <c r="B3588" s="53" t="s">
        <v>3054</v>
      </c>
      <c r="D3588">
        <v>116078</v>
      </c>
      <c r="E3588" t="s">
        <v>3054</v>
      </c>
      <c r="F3588" t="s">
        <v>3054</v>
      </c>
      <c r="G3588" t="e">
        <f>VLOOKUP(A3588,GIS!A:B,2,0)</f>
        <v>#N/A</v>
      </c>
      <c r="H3588" t="s">
        <v>3054</v>
      </c>
      <c r="I3588" t="e">
        <v>#N/A</v>
      </c>
      <c r="J3588" s="66" t="e">
        <v>#N/A</v>
      </c>
      <c r="K3588" s="66" t="e">
        <v>#N/A</v>
      </c>
      <c r="L3588" s="66" t="e">
        <v>#N/A</v>
      </c>
      <c r="M3588" s="66" t="e">
        <v>#N/A</v>
      </c>
      <c r="N3588" s="66" t="e">
        <f>VLOOKUP(A3588,GIS!A:C,3,0)</f>
        <v>#N/A</v>
      </c>
      <c r="O3588" s="66" t="e">
        <f t="shared" si="674"/>
        <v>#N/A</v>
      </c>
      <c r="P3588" s="66" t="e">
        <f t="shared" si="678"/>
        <v>#N/A</v>
      </c>
      <c r="Q3588" s="66" t="e">
        <f t="shared" si="675"/>
        <v>#N/A</v>
      </c>
      <c r="R3588" s="66" t="e">
        <f t="shared" si="676"/>
        <v>#N/A</v>
      </c>
      <c r="S3588" s="66" t="e">
        <f>Q3588-U3588-SUMIFS(条件付き不可!X:X,条件付き不可!E:E,D3588)</f>
        <v>#N/A</v>
      </c>
      <c r="T3588" s="66" t="e">
        <f t="shared" si="679"/>
        <v>#N/A</v>
      </c>
      <c r="U3588" s="66">
        <f>IF(COUNTIFS(条件付き不可!$E:$E,$D3588,条件付き不可!$C:$C,条件付き不可!$V$3)&gt;0,Q3588,SUMIFS(条件付き不可!$L:$L,条件付き不可!$E:$E,$D3588,条件付き不可!$C:$C,U$1))</f>
        <v>0</v>
      </c>
      <c r="V3588" s="66">
        <f>IF(COUNTIFS(条件付き不可!$E:$E,$D3588,条件付き不可!$C:$C,条件付き不可!$V$5)&gt;0,Q3588,IFERROR(VLOOKUP(D3588,条件付き不可!E:Y,21,0),0))</f>
        <v>0</v>
      </c>
    </row>
    <row r="3589" spans="1:22">
      <c r="A3589" s="53" t="str">
        <f t="shared" si="677"/>
        <v>116079</v>
      </c>
      <c r="B3589" s="53" t="s">
        <v>3054</v>
      </c>
      <c r="D3589">
        <v>116079</v>
      </c>
      <c r="E3589" t="s">
        <v>3054</v>
      </c>
      <c r="F3589" t="s">
        <v>3054</v>
      </c>
      <c r="G3589" t="e">
        <f>VLOOKUP(A3589,GIS!A:B,2,0)</f>
        <v>#N/A</v>
      </c>
      <c r="H3589" t="s">
        <v>3054</v>
      </c>
      <c r="I3589" t="e">
        <v>#N/A</v>
      </c>
      <c r="J3589" s="66" t="e">
        <v>#N/A</v>
      </c>
      <c r="K3589" s="66" t="e">
        <v>#N/A</v>
      </c>
      <c r="L3589" s="66" t="e">
        <v>#N/A</v>
      </c>
      <c r="M3589" s="66" t="e">
        <v>#N/A</v>
      </c>
      <c r="N3589" s="66" t="e">
        <f>VLOOKUP(A3589,GIS!A:C,3,0)</f>
        <v>#N/A</v>
      </c>
      <c r="O3589" s="66" t="e">
        <f t="shared" ref="O3589:O3625" si="680">IF(J3589=N3589,"","✕")</f>
        <v>#N/A</v>
      </c>
      <c r="P3589" s="66" t="e">
        <f t="shared" si="678"/>
        <v>#N/A</v>
      </c>
      <c r="Q3589" s="66" t="e">
        <f t="shared" ref="Q3589:Q3625" si="681">N3589</f>
        <v>#N/A</v>
      </c>
      <c r="R3589" s="66" t="e">
        <f t="shared" ref="R3589:R3625" si="682">Q3589-U3589</f>
        <v>#N/A</v>
      </c>
      <c r="S3589" s="66" t="e">
        <f>Q3589-U3589-SUMIFS(条件付き不可!X:X,条件付き不可!E:E,D3589)</f>
        <v>#N/A</v>
      </c>
      <c r="T3589" s="66" t="e">
        <f t="shared" si="679"/>
        <v>#N/A</v>
      </c>
      <c r="U3589" s="66">
        <f>IF(COUNTIFS(条件付き不可!$E:$E,$D3589,条件付き不可!$C:$C,条件付き不可!$V$3)&gt;0,Q3589,SUMIFS(条件付き不可!$L:$L,条件付き不可!$E:$E,$D3589,条件付き不可!$C:$C,U$1))</f>
        <v>0</v>
      </c>
      <c r="V3589" s="66">
        <f>IF(COUNTIFS(条件付き不可!$E:$E,$D3589,条件付き不可!$C:$C,条件付き不可!$V$5)&gt;0,Q3589,IFERROR(VLOOKUP(D3589,条件付き不可!E:Y,21,0),0))</f>
        <v>0</v>
      </c>
    </row>
    <row r="3590" spans="1:22">
      <c r="A3590" s="53" t="str">
        <f t="shared" si="677"/>
        <v>116080</v>
      </c>
      <c r="B3590" s="53" t="s">
        <v>3054</v>
      </c>
      <c r="D3590">
        <v>116080</v>
      </c>
      <c r="E3590" t="s">
        <v>3054</v>
      </c>
      <c r="F3590" t="s">
        <v>3054</v>
      </c>
      <c r="G3590" t="e">
        <f>VLOOKUP(A3590,GIS!A:B,2,0)</f>
        <v>#N/A</v>
      </c>
      <c r="H3590" t="s">
        <v>3054</v>
      </c>
      <c r="I3590" t="e">
        <v>#N/A</v>
      </c>
      <c r="J3590" s="66" t="e">
        <v>#N/A</v>
      </c>
      <c r="K3590" s="66" t="e">
        <v>#N/A</v>
      </c>
      <c r="L3590" s="66" t="e">
        <v>#N/A</v>
      </c>
      <c r="M3590" s="66" t="e">
        <v>#N/A</v>
      </c>
      <c r="N3590" s="66" t="e">
        <f>VLOOKUP(A3590,GIS!A:C,3,0)</f>
        <v>#N/A</v>
      </c>
      <c r="O3590" s="66" t="e">
        <f t="shared" si="680"/>
        <v>#N/A</v>
      </c>
      <c r="P3590" s="66" t="e">
        <f t="shared" si="678"/>
        <v>#N/A</v>
      </c>
      <c r="Q3590" s="66" t="e">
        <f t="shared" si="681"/>
        <v>#N/A</v>
      </c>
      <c r="R3590" s="66" t="e">
        <f t="shared" si="682"/>
        <v>#N/A</v>
      </c>
      <c r="S3590" s="66" t="e">
        <f>Q3590-U3590-SUMIFS(条件付き不可!X:X,条件付き不可!E:E,D3590)</f>
        <v>#N/A</v>
      </c>
      <c r="T3590" s="66" t="e">
        <f t="shared" si="679"/>
        <v>#N/A</v>
      </c>
      <c r="U3590" s="66">
        <f>IF(COUNTIFS(条件付き不可!$E:$E,$D3590,条件付き不可!$C:$C,条件付き不可!$V$3)&gt;0,Q3590,SUMIFS(条件付き不可!$L:$L,条件付き不可!$E:$E,$D3590,条件付き不可!$C:$C,U$1))</f>
        <v>0</v>
      </c>
      <c r="V3590" s="66">
        <f>IF(COUNTIFS(条件付き不可!$E:$E,$D3590,条件付き不可!$C:$C,条件付き不可!$V$5)&gt;0,Q3590,IFERROR(VLOOKUP(D3590,条件付き不可!E:Y,21,0),0))</f>
        <v>0</v>
      </c>
    </row>
    <row r="3591" spans="1:22">
      <c r="A3591" s="53" t="str">
        <f t="shared" si="677"/>
        <v>116081</v>
      </c>
      <c r="B3591" s="53" t="s">
        <v>3054</v>
      </c>
      <c r="D3591">
        <v>116081</v>
      </c>
      <c r="E3591" t="s">
        <v>3054</v>
      </c>
      <c r="F3591" t="s">
        <v>3054</v>
      </c>
      <c r="G3591" t="e">
        <f>VLOOKUP(A3591,GIS!A:B,2,0)</f>
        <v>#N/A</v>
      </c>
      <c r="H3591" t="s">
        <v>3054</v>
      </c>
      <c r="I3591" t="e">
        <v>#N/A</v>
      </c>
      <c r="J3591" s="66" t="e">
        <v>#N/A</v>
      </c>
      <c r="K3591" s="66" t="e">
        <v>#N/A</v>
      </c>
      <c r="L3591" s="66" t="e">
        <v>#N/A</v>
      </c>
      <c r="M3591" s="66" t="e">
        <v>#N/A</v>
      </c>
      <c r="N3591" s="66" t="e">
        <f>VLOOKUP(A3591,GIS!A:C,3,0)</f>
        <v>#N/A</v>
      </c>
      <c r="O3591" s="66" t="e">
        <f t="shared" si="680"/>
        <v>#N/A</v>
      </c>
      <c r="P3591" s="66" t="e">
        <f t="shared" si="678"/>
        <v>#N/A</v>
      </c>
      <c r="Q3591" s="66" t="e">
        <f t="shared" si="681"/>
        <v>#N/A</v>
      </c>
      <c r="R3591" s="66" t="e">
        <f t="shared" si="682"/>
        <v>#N/A</v>
      </c>
      <c r="S3591" s="66" t="e">
        <f>Q3591-U3591-SUMIFS(条件付き不可!X:X,条件付き不可!E:E,D3591)</f>
        <v>#N/A</v>
      </c>
      <c r="T3591" s="66" t="e">
        <f t="shared" si="679"/>
        <v>#N/A</v>
      </c>
      <c r="U3591" s="66">
        <f>IF(COUNTIFS(条件付き不可!$E:$E,$D3591,条件付き不可!$C:$C,条件付き不可!$V$3)&gt;0,Q3591,SUMIFS(条件付き不可!$L:$L,条件付き不可!$E:$E,$D3591,条件付き不可!$C:$C,U$1))</f>
        <v>0</v>
      </c>
      <c r="V3591" s="66">
        <f>IF(COUNTIFS(条件付き不可!$E:$E,$D3591,条件付き不可!$C:$C,条件付き不可!$V$5)&gt;0,Q3591,IFERROR(VLOOKUP(D3591,条件付き不可!E:Y,21,0),0))</f>
        <v>0</v>
      </c>
    </row>
    <row r="3592" spans="1:22">
      <c r="A3592" s="53" t="str">
        <f t="shared" si="677"/>
        <v>118001</v>
      </c>
      <c r="B3592" s="53" t="s">
        <v>3054</v>
      </c>
      <c r="D3592">
        <v>118001</v>
      </c>
      <c r="E3592" t="s">
        <v>3054</v>
      </c>
      <c r="F3592" t="s">
        <v>3054</v>
      </c>
      <c r="G3592" t="e">
        <f>VLOOKUP(A3592,GIS!A:B,2,0)</f>
        <v>#N/A</v>
      </c>
      <c r="H3592" t="s">
        <v>3054</v>
      </c>
      <c r="I3592" t="e">
        <v>#N/A</v>
      </c>
      <c r="J3592" s="66" t="e">
        <v>#N/A</v>
      </c>
      <c r="K3592" s="66" t="e">
        <v>#N/A</v>
      </c>
      <c r="L3592" s="66" t="e">
        <v>#N/A</v>
      </c>
      <c r="M3592" s="66" t="e">
        <v>#N/A</v>
      </c>
      <c r="N3592" s="66" t="e">
        <f>VLOOKUP(A3592,GIS!A:C,3,0)</f>
        <v>#N/A</v>
      </c>
      <c r="O3592" s="66" t="e">
        <f t="shared" si="680"/>
        <v>#N/A</v>
      </c>
      <c r="P3592" s="66" t="e">
        <f t="shared" si="678"/>
        <v>#N/A</v>
      </c>
      <c r="Q3592" s="66" t="e">
        <f t="shared" si="681"/>
        <v>#N/A</v>
      </c>
      <c r="R3592" s="66" t="e">
        <f t="shared" si="682"/>
        <v>#N/A</v>
      </c>
      <c r="S3592" s="66" t="e">
        <f>Q3592-U3592-SUMIFS(条件付き不可!X:X,条件付き不可!E:E,D3592)</f>
        <v>#N/A</v>
      </c>
      <c r="T3592" s="66" t="e">
        <f t="shared" si="679"/>
        <v>#N/A</v>
      </c>
      <c r="U3592" s="66">
        <f>IF(COUNTIFS(条件付き不可!$E:$E,$D3592,条件付き不可!$C:$C,条件付き不可!$V$3)&gt;0,Q3592,SUMIFS(条件付き不可!$L:$L,条件付き不可!$E:$E,$D3592,条件付き不可!$C:$C,U$1))</f>
        <v>0</v>
      </c>
      <c r="V3592" s="66">
        <f>IF(COUNTIFS(条件付き不可!$E:$E,$D3592,条件付き不可!$C:$C,条件付き不可!$V$5)&gt;0,Q3592,IFERROR(VLOOKUP(D3592,条件付き不可!E:Y,21,0),0))</f>
        <v>0</v>
      </c>
    </row>
    <row r="3593" spans="1:22">
      <c r="A3593" s="53" t="str">
        <f t="shared" si="677"/>
        <v>118002</v>
      </c>
      <c r="B3593" s="53" t="s">
        <v>3054</v>
      </c>
      <c r="D3593">
        <v>118002</v>
      </c>
      <c r="E3593" t="s">
        <v>3054</v>
      </c>
      <c r="F3593" t="s">
        <v>3054</v>
      </c>
      <c r="G3593" t="e">
        <f>VLOOKUP(A3593,GIS!A:B,2,0)</f>
        <v>#N/A</v>
      </c>
      <c r="H3593" t="s">
        <v>3054</v>
      </c>
      <c r="I3593" t="e">
        <v>#N/A</v>
      </c>
      <c r="J3593" s="66" t="e">
        <v>#N/A</v>
      </c>
      <c r="K3593" s="66" t="e">
        <v>#N/A</v>
      </c>
      <c r="L3593" s="66" t="e">
        <v>#N/A</v>
      </c>
      <c r="M3593" s="66" t="e">
        <v>#N/A</v>
      </c>
      <c r="N3593" s="66" t="e">
        <f>VLOOKUP(A3593,GIS!A:C,3,0)</f>
        <v>#N/A</v>
      </c>
      <c r="O3593" s="66" t="e">
        <f t="shared" si="680"/>
        <v>#N/A</v>
      </c>
      <c r="P3593" s="66" t="e">
        <f t="shared" si="678"/>
        <v>#N/A</v>
      </c>
      <c r="Q3593" s="66" t="e">
        <f t="shared" si="681"/>
        <v>#N/A</v>
      </c>
      <c r="R3593" s="66" t="e">
        <f t="shared" si="682"/>
        <v>#N/A</v>
      </c>
      <c r="S3593" s="66" t="e">
        <f>Q3593-U3593-SUMIFS(条件付き不可!X:X,条件付き不可!E:E,D3593)</f>
        <v>#N/A</v>
      </c>
      <c r="T3593" s="66" t="e">
        <f t="shared" si="679"/>
        <v>#N/A</v>
      </c>
      <c r="U3593" s="66">
        <f>IF(COUNTIFS(条件付き不可!$E:$E,$D3593,条件付き不可!$C:$C,条件付き不可!$V$3)&gt;0,Q3593,SUMIFS(条件付き不可!$L:$L,条件付き不可!$E:$E,$D3593,条件付き不可!$C:$C,U$1))</f>
        <v>0</v>
      </c>
      <c r="V3593" s="66">
        <f>IF(COUNTIFS(条件付き不可!$E:$E,$D3593,条件付き不可!$C:$C,条件付き不可!$V$5)&gt;0,Q3593,IFERROR(VLOOKUP(D3593,条件付き不可!E:Y,21,0),0))</f>
        <v>0</v>
      </c>
    </row>
    <row r="3594" spans="1:22">
      <c r="A3594" s="53" t="str">
        <f t="shared" si="677"/>
        <v>118038</v>
      </c>
      <c r="B3594" s="53" t="s">
        <v>3054</v>
      </c>
      <c r="D3594">
        <v>118038</v>
      </c>
      <c r="E3594" t="s">
        <v>3054</v>
      </c>
      <c r="F3594" t="s">
        <v>3054</v>
      </c>
      <c r="G3594" t="e">
        <f>VLOOKUP(A3594,GIS!A:B,2,0)</f>
        <v>#N/A</v>
      </c>
      <c r="H3594" t="s">
        <v>3054</v>
      </c>
      <c r="I3594" t="e">
        <v>#N/A</v>
      </c>
      <c r="J3594" s="66" t="e">
        <v>#N/A</v>
      </c>
      <c r="K3594" s="66" t="e">
        <v>#N/A</v>
      </c>
      <c r="L3594" s="66" t="e">
        <v>#N/A</v>
      </c>
      <c r="M3594" s="66" t="e">
        <v>#N/A</v>
      </c>
      <c r="N3594" s="66" t="e">
        <f>VLOOKUP(A3594,GIS!A:C,3,0)</f>
        <v>#N/A</v>
      </c>
      <c r="O3594" s="66" t="e">
        <f t="shared" si="680"/>
        <v>#N/A</v>
      </c>
      <c r="P3594" s="66" t="e">
        <f t="shared" si="678"/>
        <v>#N/A</v>
      </c>
      <c r="Q3594" s="66" t="e">
        <f t="shared" si="681"/>
        <v>#N/A</v>
      </c>
      <c r="R3594" s="66" t="e">
        <f t="shared" si="682"/>
        <v>#N/A</v>
      </c>
      <c r="S3594" s="66" t="e">
        <f>Q3594-U3594-SUMIFS(条件付き不可!X:X,条件付き不可!E:E,D3594)</f>
        <v>#N/A</v>
      </c>
      <c r="T3594" s="66" t="e">
        <f t="shared" si="679"/>
        <v>#N/A</v>
      </c>
      <c r="U3594" s="66">
        <f>IF(COUNTIFS(条件付き不可!$E:$E,$D3594,条件付き不可!$C:$C,条件付き不可!$V$3)&gt;0,Q3594,SUMIFS(条件付き不可!$L:$L,条件付き不可!$E:$E,$D3594,条件付き不可!$C:$C,U$1))</f>
        <v>0</v>
      </c>
      <c r="V3594" s="66">
        <f>IF(COUNTIFS(条件付き不可!$E:$E,$D3594,条件付き不可!$C:$C,条件付き不可!$V$5)&gt;0,Q3594,IFERROR(VLOOKUP(D3594,条件付き不可!E:Y,21,0),0))</f>
        <v>0</v>
      </c>
    </row>
    <row r="3595" spans="1:22">
      <c r="A3595" s="53" t="str">
        <f t="shared" si="677"/>
        <v>118039</v>
      </c>
      <c r="B3595" s="53" t="s">
        <v>3054</v>
      </c>
      <c r="D3595">
        <v>118039</v>
      </c>
      <c r="E3595" t="s">
        <v>3054</v>
      </c>
      <c r="F3595" t="s">
        <v>3054</v>
      </c>
      <c r="G3595" t="e">
        <f>VLOOKUP(A3595,GIS!A:B,2,0)</f>
        <v>#N/A</v>
      </c>
      <c r="H3595" t="s">
        <v>3054</v>
      </c>
      <c r="I3595" t="e">
        <v>#N/A</v>
      </c>
      <c r="J3595" s="66" t="e">
        <v>#N/A</v>
      </c>
      <c r="K3595" s="66" t="e">
        <v>#N/A</v>
      </c>
      <c r="L3595" s="66" t="e">
        <v>#N/A</v>
      </c>
      <c r="M3595" s="66" t="e">
        <v>#N/A</v>
      </c>
      <c r="N3595" s="66" t="e">
        <f>VLOOKUP(A3595,GIS!A:C,3,0)</f>
        <v>#N/A</v>
      </c>
      <c r="O3595" s="66" t="e">
        <f t="shared" si="680"/>
        <v>#N/A</v>
      </c>
      <c r="P3595" s="66" t="e">
        <f t="shared" si="678"/>
        <v>#N/A</v>
      </c>
      <c r="Q3595" s="66" t="e">
        <f t="shared" si="681"/>
        <v>#N/A</v>
      </c>
      <c r="R3595" s="66" t="e">
        <f t="shared" si="682"/>
        <v>#N/A</v>
      </c>
      <c r="S3595" s="66" t="e">
        <f>Q3595-U3595-SUMIFS(条件付き不可!X:X,条件付き不可!E:E,D3595)</f>
        <v>#N/A</v>
      </c>
      <c r="T3595" s="66" t="e">
        <f t="shared" si="679"/>
        <v>#N/A</v>
      </c>
      <c r="U3595" s="66">
        <f>IF(COUNTIFS(条件付き不可!$E:$E,$D3595,条件付き不可!$C:$C,条件付き不可!$V$3)&gt;0,Q3595,SUMIFS(条件付き不可!$L:$L,条件付き不可!$E:$E,$D3595,条件付き不可!$C:$C,U$1))</f>
        <v>0</v>
      </c>
      <c r="V3595" s="66">
        <f>IF(COUNTIFS(条件付き不可!$E:$E,$D3595,条件付き不可!$C:$C,条件付き不可!$V$5)&gt;0,Q3595,IFERROR(VLOOKUP(D3595,条件付き不可!E:Y,21,0),0))</f>
        <v>0</v>
      </c>
    </row>
    <row r="3596" spans="1:22">
      <c r="A3596" s="53" t="str">
        <f t="shared" si="677"/>
        <v>118040</v>
      </c>
      <c r="B3596" s="53" t="s">
        <v>3054</v>
      </c>
      <c r="D3596">
        <v>118040</v>
      </c>
      <c r="E3596" t="s">
        <v>3054</v>
      </c>
      <c r="F3596" t="s">
        <v>3054</v>
      </c>
      <c r="G3596" t="e">
        <f>VLOOKUP(A3596,GIS!A:B,2,0)</f>
        <v>#N/A</v>
      </c>
      <c r="H3596" t="s">
        <v>3054</v>
      </c>
      <c r="I3596" t="e">
        <v>#N/A</v>
      </c>
      <c r="J3596" s="66" t="e">
        <v>#N/A</v>
      </c>
      <c r="K3596" s="66" t="e">
        <v>#N/A</v>
      </c>
      <c r="L3596" s="66" t="e">
        <v>#N/A</v>
      </c>
      <c r="M3596" s="66" t="e">
        <v>#N/A</v>
      </c>
      <c r="N3596" s="66" t="e">
        <f>VLOOKUP(A3596,GIS!A:C,3,0)</f>
        <v>#N/A</v>
      </c>
      <c r="O3596" s="66" t="e">
        <f t="shared" si="680"/>
        <v>#N/A</v>
      </c>
      <c r="P3596" s="66" t="e">
        <f t="shared" si="678"/>
        <v>#N/A</v>
      </c>
      <c r="Q3596" s="66" t="e">
        <f t="shared" si="681"/>
        <v>#N/A</v>
      </c>
      <c r="R3596" s="66" t="e">
        <f t="shared" si="682"/>
        <v>#N/A</v>
      </c>
      <c r="S3596" s="66" t="e">
        <f>Q3596-U3596-SUMIFS(条件付き不可!X:X,条件付き不可!E:E,D3596)</f>
        <v>#N/A</v>
      </c>
      <c r="T3596" s="66" t="e">
        <f t="shared" si="679"/>
        <v>#N/A</v>
      </c>
      <c r="U3596" s="66">
        <f>IF(COUNTIFS(条件付き不可!$E:$E,$D3596,条件付き不可!$C:$C,条件付き不可!$V$3)&gt;0,Q3596,SUMIFS(条件付き不可!$L:$L,条件付き不可!$E:$E,$D3596,条件付き不可!$C:$C,U$1))</f>
        <v>0</v>
      </c>
      <c r="V3596" s="66">
        <f>IF(COUNTIFS(条件付き不可!$E:$E,$D3596,条件付き不可!$C:$C,条件付き不可!$V$5)&gt;0,Q3596,IFERROR(VLOOKUP(D3596,条件付き不可!E:Y,21,0),0))</f>
        <v>0</v>
      </c>
    </row>
    <row r="3597" spans="1:22">
      <c r="A3597" s="53" t="str">
        <f t="shared" ref="A3597:A3622" si="683">TEXT(D3597,"000000")</f>
        <v>118041</v>
      </c>
      <c r="B3597" s="53" t="s">
        <v>3054</v>
      </c>
      <c r="D3597">
        <v>118041</v>
      </c>
      <c r="E3597" t="s">
        <v>3054</v>
      </c>
      <c r="F3597" t="s">
        <v>3054</v>
      </c>
      <c r="G3597" t="e">
        <f>VLOOKUP(A3597,GIS!A:B,2,0)</f>
        <v>#N/A</v>
      </c>
      <c r="H3597" t="s">
        <v>3054</v>
      </c>
      <c r="I3597" t="e">
        <v>#N/A</v>
      </c>
      <c r="J3597" s="66" t="e">
        <v>#N/A</v>
      </c>
      <c r="K3597" s="66" t="e">
        <v>#N/A</v>
      </c>
      <c r="L3597" s="66" t="e">
        <v>#N/A</v>
      </c>
      <c r="M3597" s="66" t="e">
        <v>#N/A</v>
      </c>
      <c r="N3597" s="66" t="e">
        <f>VLOOKUP(A3597,GIS!A:C,3,0)</f>
        <v>#N/A</v>
      </c>
      <c r="O3597" s="66" t="e">
        <f t="shared" si="680"/>
        <v>#N/A</v>
      </c>
      <c r="P3597" s="66" t="e">
        <f t="shared" si="678"/>
        <v>#N/A</v>
      </c>
      <c r="Q3597" s="66" t="e">
        <f t="shared" si="681"/>
        <v>#N/A</v>
      </c>
      <c r="R3597" s="66" t="e">
        <f t="shared" si="682"/>
        <v>#N/A</v>
      </c>
      <c r="S3597" s="66" t="e">
        <f>Q3597-U3597-SUMIFS(条件付き不可!X:X,条件付き不可!E:E,D3597)</f>
        <v>#N/A</v>
      </c>
      <c r="T3597" s="66" t="e">
        <f t="shared" si="679"/>
        <v>#N/A</v>
      </c>
      <c r="U3597" s="66">
        <f>IF(COUNTIFS(条件付き不可!$E:$E,$D3597,条件付き不可!$C:$C,条件付き不可!$V$3)&gt;0,Q3597,SUMIFS(条件付き不可!$L:$L,条件付き不可!$E:$E,$D3597,条件付き不可!$C:$C,U$1))</f>
        <v>0</v>
      </c>
      <c r="V3597" s="66">
        <f>IF(COUNTIFS(条件付き不可!$E:$E,$D3597,条件付き不可!$C:$C,条件付き不可!$V$5)&gt;0,Q3597,IFERROR(VLOOKUP(D3597,条件付き不可!E:Y,21,0),0))</f>
        <v>0</v>
      </c>
    </row>
    <row r="3598" spans="1:22">
      <c r="A3598" s="53" t="str">
        <f t="shared" si="683"/>
        <v>118042</v>
      </c>
      <c r="B3598" s="53" t="s">
        <v>3054</v>
      </c>
      <c r="D3598">
        <v>118042</v>
      </c>
      <c r="E3598" t="s">
        <v>3054</v>
      </c>
      <c r="F3598" t="s">
        <v>3054</v>
      </c>
      <c r="G3598" t="e">
        <f>VLOOKUP(A3598,GIS!A:B,2,0)</f>
        <v>#N/A</v>
      </c>
      <c r="H3598" t="s">
        <v>3054</v>
      </c>
      <c r="I3598" t="e">
        <v>#N/A</v>
      </c>
      <c r="J3598" s="66" t="e">
        <v>#N/A</v>
      </c>
      <c r="K3598" s="66" t="e">
        <v>#N/A</v>
      </c>
      <c r="L3598" s="66" t="e">
        <v>#N/A</v>
      </c>
      <c r="M3598" s="66" t="e">
        <v>#N/A</v>
      </c>
      <c r="N3598" s="66" t="e">
        <f>VLOOKUP(A3598,GIS!A:C,3,0)</f>
        <v>#N/A</v>
      </c>
      <c r="O3598" s="66" t="e">
        <f t="shared" si="680"/>
        <v>#N/A</v>
      </c>
      <c r="P3598" s="66" t="e">
        <f t="shared" si="678"/>
        <v>#N/A</v>
      </c>
      <c r="Q3598" s="66" t="e">
        <f t="shared" si="681"/>
        <v>#N/A</v>
      </c>
      <c r="R3598" s="66" t="e">
        <f t="shared" si="682"/>
        <v>#N/A</v>
      </c>
      <c r="S3598" s="66" t="e">
        <f>Q3598-U3598-SUMIFS(条件付き不可!X:X,条件付き不可!E:E,D3598)</f>
        <v>#N/A</v>
      </c>
      <c r="T3598" s="66" t="e">
        <f t="shared" si="679"/>
        <v>#N/A</v>
      </c>
      <c r="U3598" s="66">
        <f>IF(COUNTIFS(条件付き不可!$E:$E,$D3598,条件付き不可!$C:$C,条件付き不可!$V$3)&gt;0,Q3598,SUMIFS(条件付き不可!$L:$L,条件付き不可!$E:$E,$D3598,条件付き不可!$C:$C,U$1))</f>
        <v>0</v>
      </c>
      <c r="V3598" s="66">
        <f>IF(COUNTIFS(条件付き不可!$E:$E,$D3598,条件付き不可!$C:$C,条件付き不可!$V$5)&gt;0,Q3598,IFERROR(VLOOKUP(D3598,条件付き不可!E:Y,21,0),0))</f>
        <v>0</v>
      </c>
    </row>
    <row r="3599" spans="1:22">
      <c r="A3599" s="53" t="str">
        <f t="shared" si="683"/>
        <v>118043</v>
      </c>
      <c r="B3599" s="53" t="s">
        <v>3054</v>
      </c>
      <c r="D3599">
        <v>118043</v>
      </c>
      <c r="E3599" t="s">
        <v>3054</v>
      </c>
      <c r="F3599" t="s">
        <v>3054</v>
      </c>
      <c r="G3599" t="e">
        <f>VLOOKUP(A3599,GIS!A:B,2,0)</f>
        <v>#N/A</v>
      </c>
      <c r="H3599" t="s">
        <v>3054</v>
      </c>
      <c r="I3599" t="e">
        <v>#N/A</v>
      </c>
      <c r="J3599" s="66" t="e">
        <v>#N/A</v>
      </c>
      <c r="K3599" s="66" t="e">
        <v>#N/A</v>
      </c>
      <c r="L3599" s="66" t="e">
        <v>#N/A</v>
      </c>
      <c r="M3599" s="66" t="e">
        <v>#N/A</v>
      </c>
      <c r="N3599" s="66" t="e">
        <f>VLOOKUP(A3599,GIS!A:C,3,0)</f>
        <v>#N/A</v>
      </c>
      <c r="O3599" s="66" t="e">
        <f t="shared" si="680"/>
        <v>#N/A</v>
      </c>
      <c r="P3599" s="66" t="e">
        <f t="shared" si="678"/>
        <v>#N/A</v>
      </c>
      <c r="Q3599" s="66" t="e">
        <f t="shared" si="681"/>
        <v>#N/A</v>
      </c>
      <c r="R3599" s="66" t="e">
        <f t="shared" si="682"/>
        <v>#N/A</v>
      </c>
      <c r="S3599" s="66" t="e">
        <f>Q3599-U3599-SUMIFS(条件付き不可!X:X,条件付き不可!E:E,D3599)</f>
        <v>#N/A</v>
      </c>
      <c r="T3599" s="66" t="e">
        <f t="shared" si="679"/>
        <v>#N/A</v>
      </c>
      <c r="U3599" s="66">
        <f>IF(COUNTIFS(条件付き不可!$E:$E,$D3599,条件付き不可!$C:$C,条件付き不可!$V$3)&gt;0,Q3599,SUMIFS(条件付き不可!$L:$L,条件付き不可!$E:$E,$D3599,条件付き不可!$C:$C,U$1))</f>
        <v>0</v>
      </c>
      <c r="V3599" s="66">
        <f>IF(COUNTIFS(条件付き不可!$E:$E,$D3599,条件付き不可!$C:$C,条件付き不可!$V$5)&gt;0,Q3599,IFERROR(VLOOKUP(D3599,条件付き不可!E:Y,21,0),0))</f>
        <v>0</v>
      </c>
    </row>
    <row r="3600" spans="1:22">
      <c r="A3600" s="53" t="str">
        <f t="shared" si="683"/>
        <v>118048</v>
      </c>
      <c r="B3600" s="53" t="s">
        <v>3054</v>
      </c>
      <c r="D3600">
        <v>118048</v>
      </c>
      <c r="E3600" t="s">
        <v>3054</v>
      </c>
      <c r="F3600" t="s">
        <v>3054</v>
      </c>
      <c r="G3600" t="e">
        <f>VLOOKUP(A3600,GIS!A:B,2,0)</f>
        <v>#N/A</v>
      </c>
      <c r="H3600" t="s">
        <v>3054</v>
      </c>
      <c r="I3600" t="e">
        <v>#N/A</v>
      </c>
      <c r="J3600" s="66" t="e">
        <v>#N/A</v>
      </c>
      <c r="K3600" s="66" t="e">
        <v>#N/A</v>
      </c>
      <c r="L3600" s="66" t="e">
        <v>#N/A</v>
      </c>
      <c r="M3600" s="66" t="e">
        <v>#N/A</v>
      </c>
      <c r="N3600" s="66" t="e">
        <f>VLOOKUP(A3600,GIS!A:C,3,0)</f>
        <v>#N/A</v>
      </c>
      <c r="O3600" s="66" t="e">
        <f t="shared" si="680"/>
        <v>#N/A</v>
      </c>
      <c r="P3600" s="66" t="e">
        <f t="shared" si="678"/>
        <v>#N/A</v>
      </c>
      <c r="Q3600" s="66" t="e">
        <f t="shared" si="681"/>
        <v>#N/A</v>
      </c>
      <c r="R3600" s="66" t="e">
        <f t="shared" si="682"/>
        <v>#N/A</v>
      </c>
      <c r="S3600" s="66" t="e">
        <f>Q3600-U3600-SUMIFS(条件付き不可!X:X,条件付き不可!E:E,D3600)</f>
        <v>#N/A</v>
      </c>
      <c r="T3600" s="66" t="e">
        <f t="shared" si="679"/>
        <v>#N/A</v>
      </c>
      <c r="U3600" s="66">
        <f>IF(COUNTIFS(条件付き不可!$E:$E,$D3600,条件付き不可!$C:$C,条件付き不可!$V$3)&gt;0,Q3600,SUMIFS(条件付き不可!$L:$L,条件付き不可!$E:$E,$D3600,条件付き不可!$C:$C,U$1))</f>
        <v>0</v>
      </c>
      <c r="V3600" s="66">
        <f>IF(COUNTIFS(条件付き不可!$E:$E,$D3600,条件付き不可!$C:$C,条件付き不可!$V$5)&gt;0,Q3600,IFERROR(VLOOKUP(D3600,条件付き不可!E:Y,21,0),0))</f>
        <v>0</v>
      </c>
    </row>
    <row r="3601" spans="1:22">
      <c r="A3601" s="53" t="str">
        <f t="shared" si="683"/>
        <v>118049</v>
      </c>
      <c r="B3601" s="53" t="s">
        <v>3054</v>
      </c>
      <c r="D3601">
        <v>118049</v>
      </c>
      <c r="E3601" t="s">
        <v>3054</v>
      </c>
      <c r="F3601" t="s">
        <v>3054</v>
      </c>
      <c r="G3601" t="e">
        <f>VLOOKUP(A3601,GIS!A:B,2,0)</f>
        <v>#N/A</v>
      </c>
      <c r="H3601" t="s">
        <v>3054</v>
      </c>
      <c r="I3601" t="e">
        <v>#N/A</v>
      </c>
      <c r="J3601" s="66" t="e">
        <v>#N/A</v>
      </c>
      <c r="K3601" s="66" t="e">
        <v>#N/A</v>
      </c>
      <c r="L3601" s="66" t="e">
        <v>#N/A</v>
      </c>
      <c r="M3601" s="66" t="e">
        <v>#N/A</v>
      </c>
      <c r="N3601" s="66" t="e">
        <f>VLOOKUP(A3601,GIS!A:C,3,0)</f>
        <v>#N/A</v>
      </c>
      <c r="O3601" s="66" t="e">
        <f t="shared" si="680"/>
        <v>#N/A</v>
      </c>
      <c r="P3601" s="66" t="e">
        <f t="shared" si="678"/>
        <v>#N/A</v>
      </c>
      <c r="Q3601" s="66" t="e">
        <f t="shared" si="681"/>
        <v>#N/A</v>
      </c>
      <c r="R3601" s="66" t="e">
        <f t="shared" si="682"/>
        <v>#N/A</v>
      </c>
      <c r="S3601" s="66" t="e">
        <f>Q3601-U3601-SUMIFS(条件付き不可!X:X,条件付き不可!E:E,D3601)</f>
        <v>#N/A</v>
      </c>
      <c r="T3601" s="66" t="e">
        <f t="shared" si="679"/>
        <v>#N/A</v>
      </c>
      <c r="U3601" s="66">
        <f>IF(COUNTIFS(条件付き不可!$E:$E,$D3601,条件付き不可!$C:$C,条件付き不可!$V$3)&gt;0,Q3601,SUMIFS(条件付き不可!$L:$L,条件付き不可!$E:$E,$D3601,条件付き不可!$C:$C,U$1))</f>
        <v>0</v>
      </c>
      <c r="V3601" s="66">
        <f>IF(COUNTIFS(条件付き不可!$E:$E,$D3601,条件付き不可!$C:$C,条件付き不可!$V$5)&gt;0,Q3601,IFERROR(VLOOKUP(D3601,条件付き不可!E:Y,21,0),0))</f>
        <v>0</v>
      </c>
    </row>
    <row r="3602" spans="1:22">
      <c r="A3602" s="53" t="str">
        <f t="shared" si="683"/>
        <v>118052</v>
      </c>
      <c r="B3602" s="53" t="s">
        <v>3054</v>
      </c>
      <c r="D3602">
        <v>118052</v>
      </c>
      <c r="E3602" t="s">
        <v>3054</v>
      </c>
      <c r="F3602" t="s">
        <v>3054</v>
      </c>
      <c r="G3602" t="e">
        <f>VLOOKUP(A3602,GIS!A:B,2,0)</f>
        <v>#N/A</v>
      </c>
      <c r="H3602" t="s">
        <v>3054</v>
      </c>
      <c r="I3602" t="e">
        <v>#N/A</v>
      </c>
      <c r="J3602" s="66" t="e">
        <v>#N/A</v>
      </c>
      <c r="K3602" s="66" t="e">
        <v>#N/A</v>
      </c>
      <c r="L3602" s="66" t="e">
        <v>#N/A</v>
      </c>
      <c r="M3602" s="66" t="e">
        <v>#N/A</v>
      </c>
      <c r="N3602" s="66" t="e">
        <f>VLOOKUP(A3602,GIS!A:C,3,0)</f>
        <v>#N/A</v>
      </c>
      <c r="O3602" s="66" t="e">
        <f t="shared" si="680"/>
        <v>#N/A</v>
      </c>
      <c r="P3602" s="66" t="e">
        <f t="shared" si="678"/>
        <v>#N/A</v>
      </c>
      <c r="Q3602" s="66" t="e">
        <f t="shared" si="681"/>
        <v>#N/A</v>
      </c>
      <c r="R3602" s="66" t="e">
        <f t="shared" si="682"/>
        <v>#N/A</v>
      </c>
      <c r="S3602" s="66" t="e">
        <f>Q3602-U3602-SUMIFS(条件付き不可!X:X,条件付き不可!E:E,D3602)</f>
        <v>#N/A</v>
      </c>
      <c r="T3602" s="66" t="e">
        <f t="shared" si="679"/>
        <v>#N/A</v>
      </c>
      <c r="U3602" s="66">
        <f>IF(COUNTIFS(条件付き不可!$E:$E,$D3602,条件付き不可!$C:$C,条件付き不可!$V$3)&gt;0,Q3602,SUMIFS(条件付き不可!$L:$L,条件付き不可!$E:$E,$D3602,条件付き不可!$C:$C,U$1))</f>
        <v>0</v>
      </c>
      <c r="V3602" s="66">
        <f>IF(COUNTIFS(条件付き不可!$E:$E,$D3602,条件付き不可!$C:$C,条件付き不可!$V$5)&gt;0,Q3602,IFERROR(VLOOKUP(D3602,条件付き不可!E:Y,21,0),0))</f>
        <v>0</v>
      </c>
    </row>
    <row r="3603" spans="1:22">
      <c r="A3603" s="53" t="str">
        <f t="shared" si="683"/>
        <v>118053</v>
      </c>
      <c r="B3603" s="53" t="s">
        <v>3054</v>
      </c>
      <c r="D3603">
        <v>118053</v>
      </c>
      <c r="E3603" t="s">
        <v>3054</v>
      </c>
      <c r="F3603" t="s">
        <v>3054</v>
      </c>
      <c r="G3603" t="e">
        <f>VLOOKUP(A3603,GIS!A:B,2,0)</f>
        <v>#N/A</v>
      </c>
      <c r="H3603" t="s">
        <v>3054</v>
      </c>
      <c r="I3603" t="e">
        <v>#N/A</v>
      </c>
      <c r="J3603" s="66" t="e">
        <v>#N/A</v>
      </c>
      <c r="K3603" s="66" t="e">
        <v>#N/A</v>
      </c>
      <c r="L3603" s="66" t="e">
        <v>#N/A</v>
      </c>
      <c r="M3603" s="66" t="e">
        <v>#N/A</v>
      </c>
      <c r="N3603" s="66" t="e">
        <f>VLOOKUP(A3603,GIS!A:C,3,0)</f>
        <v>#N/A</v>
      </c>
      <c r="O3603" s="66" t="e">
        <f t="shared" si="680"/>
        <v>#N/A</v>
      </c>
      <c r="P3603" s="66" t="e">
        <f t="shared" si="678"/>
        <v>#N/A</v>
      </c>
      <c r="Q3603" s="66" t="e">
        <f t="shared" si="681"/>
        <v>#N/A</v>
      </c>
      <c r="R3603" s="66" t="e">
        <f t="shared" si="682"/>
        <v>#N/A</v>
      </c>
      <c r="S3603" s="66" t="e">
        <f>Q3603-U3603-SUMIFS(条件付き不可!X:X,条件付き不可!E:E,D3603)</f>
        <v>#N/A</v>
      </c>
      <c r="T3603" s="66" t="e">
        <f t="shared" si="679"/>
        <v>#N/A</v>
      </c>
      <c r="U3603" s="66">
        <f>IF(COUNTIFS(条件付き不可!$E:$E,$D3603,条件付き不可!$C:$C,条件付き不可!$V$3)&gt;0,Q3603,SUMIFS(条件付き不可!$L:$L,条件付き不可!$E:$E,$D3603,条件付き不可!$C:$C,U$1))</f>
        <v>0</v>
      </c>
      <c r="V3603" s="66">
        <f>IF(COUNTIFS(条件付き不可!$E:$E,$D3603,条件付き不可!$C:$C,条件付き不可!$V$5)&gt;0,Q3603,IFERROR(VLOOKUP(D3603,条件付き不可!E:Y,21,0),0))</f>
        <v>0</v>
      </c>
    </row>
    <row r="3604" spans="1:22">
      <c r="A3604" s="53" t="str">
        <f t="shared" si="683"/>
        <v>118054</v>
      </c>
      <c r="B3604" s="53" t="s">
        <v>3054</v>
      </c>
      <c r="D3604">
        <v>118054</v>
      </c>
      <c r="E3604" t="s">
        <v>3054</v>
      </c>
      <c r="F3604" t="s">
        <v>3054</v>
      </c>
      <c r="G3604" t="e">
        <f>VLOOKUP(A3604,GIS!A:B,2,0)</f>
        <v>#N/A</v>
      </c>
      <c r="H3604" t="s">
        <v>3054</v>
      </c>
      <c r="I3604" t="e">
        <v>#N/A</v>
      </c>
      <c r="J3604" s="66" t="e">
        <v>#N/A</v>
      </c>
      <c r="K3604" s="66" t="e">
        <v>#N/A</v>
      </c>
      <c r="L3604" s="66" t="e">
        <v>#N/A</v>
      </c>
      <c r="M3604" s="66" t="e">
        <v>#N/A</v>
      </c>
      <c r="N3604" s="66" t="e">
        <f>VLOOKUP(A3604,GIS!A:C,3,0)</f>
        <v>#N/A</v>
      </c>
      <c r="O3604" s="66" t="e">
        <f t="shared" si="680"/>
        <v>#N/A</v>
      </c>
      <c r="P3604" s="66" t="e">
        <f t="shared" si="678"/>
        <v>#N/A</v>
      </c>
      <c r="Q3604" s="66" t="e">
        <f t="shared" si="681"/>
        <v>#N/A</v>
      </c>
      <c r="R3604" s="66" t="e">
        <f t="shared" si="682"/>
        <v>#N/A</v>
      </c>
      <c r="S3604" s="66" t="e">
        <f>Q3604-U3604-SUMIFS(条件付き不可!X:X,条件付き不可!E:E,D3604)</f>
        <v>#N/A</v>
      </c>
      <c r="T3604" s="66" t="e">
        <f t="shared" si="679"/>
        <v>#N/A</v>
      </c>
      <c r="U3604" s="66">
        <f>IF(COUNTIFS(条件付き不可!$E:$E,$D3604,条件付き不可!$C:$C,条件付き不可!$V$3)&gt;0,Q3604,SUMIFS(条件付き不可!$L:$L,条件付き不可!$E:$E,$D3604,条件付き不可!$C:$C,U$1))</f>
        <v>0</v>
      </c>
      <c r="V3604" s="66">
        <f>IF(COUNTIFS(条件付き不可!$E:$E,$D3604,条件付き不可!$C:$C,条件付き不可!$V$5)&gt;0,Q3604,IFERROR(VLOOKUP(D3604,条件付き不可!E:Y,21,0),0))</f>
        <v>0</v>
      </c>
    </row>
    <row r="3605" spans="1:22">
      <c r="A3605" s="53" t="str">
        <f t="shared" si="683"/>
        <v>118055</v>
      </c>
      <c r="B3605" s="53" t="s">
        <v>3054</v>
      </c>
      <c r="D3605">
        <v>118055</v>
      </c>
      <c r="E3605" t="s">
        <v>3054</v>
      </c>
      <c r="F3605" t="s">
        <v>3054</v>
      </c>
      <c r="G3605" t="e">
        <f>VLOOKUP(A3605,GIS!A:B,2,0)</f>
        <v>#N/A</v>
      </c>
      <c r="H3605" t="s">
        <v>3054</v>
      </c>
      <c r="I3605" t="e">
        <v>#N/A</v>
      </c>
      <c r="J3605" s="66" t="e">
        <v>#N/A</v>
      </c>
      <c r="K3605" s="66" t="e">
        <v>#N/A</v>
      </c>
      <c r="L3605" s="66" t="e">
        <v>#N/A</v>
      </c>
      <c r="M3605" s="66" t="e">
        <v>#N/A</v>
      </c>
      <c r="N3605" s="66" t="e">
        <f>VLOOKUP(A3605,GIS!A:C,3,0)</f>
        <v>#N/A</v>
      </c>
      <c r="O3605" s="66" t="e">
        <f t="shared" si="680"/>
        <v>#N/A</v>
      </c>
      <c r="P3605" s="66" t="e">
        <f t="shared" si="678"/>
        <v>#N/A</v>
      </c>
      <c r="Q3605" s="66" t="e">
        <f t="shared" si="681"/>
        <v>#N/A</v>
      </c>
      <c r="R3605" s="66" t="e">
        <f t="shared" si="682"/>
        <v>#N/A</v>
      </c>
      <c r="S3605" s="66" t="e">
        <f>Q3605-U3605-SUMIFS(条件付き不可!X:X,条件付き不可!E:E,D3605)</f>
        <v>#N/A</v>
      </c>
      <c r="T3605" s="66" t="e">
        <f t="shared" si="679"/>
        <v>#N/A</v>
      </c>
      <c r="U3605" s="66">
        <f>IF(COUNTIFS(条件付き不可!$E:$E,$D3605,条件付き不可!$C:$C,条件付き不可!$V$3)&gt;0,Q3605,SUMIFS(条件付き不可!$L:$L,条件付き不可!$E:$E,$D3605,条件付き不可!$C:$C,U$1))</f>
        <v>0</v>
      </c>
      <c r="V3605" s="66">
        <f>IF(COUNTIFS(条件付き不可!$E:$E,$D3605,条件付き不可!$C:$C,条件付き不可!$V$5)&gt;0,Q3605,IFERROR(VLOOKUP(D3605,条件付き不可!E:Y,21,0),0))</f>
        <v>0</v>
      </c>
    </row>
    <row r="3606" spans="1:22">
      <c r="A3606" s="53" t="str">
        <f t="shared" si="683"/>
        <v>118056</v>
      </c>
      <c r="B3606" s="53" t="s">
        <v>3054</v>
      </c>
      <c r="D3606">
        <v>118056</v>
      </c>
      <c r="E3606" t="s">
        <v>3054</v>
      </c>
      <c r="F3606" t="s">
        <v>3054</v>
      </c>
      <c r="G3606" t="e">
        <f>VLOOKUP(A3606,GIS!A:B,2,0)</f>
        <v>#N/A</v>
      </c>
      <c r="H3606" t="s">
        <v>3054</v>
      </c>
      <c r="I3606" t="e">
        <v>#N/A</v>
      </c>
      <c r="J3606" s="66" t="e">
        <v>#N/A</v>
      </c>
      <c r="K3606" s="66" t="e">
        <v>#N/A</v>
      </c>
      <c r="L3606" s="66" t="e">
        <v>#N/A</v>
      </c>
      <c r="M3606" s="66" t="e">
        <v>#N/A</v>
      </c>
      <c r="N3606" s="66" t="e">
        <f>VLOOKUP(A3606,GIS!A:C,3,0)</f>
        <v>#N/A</v>
      </c>
      <c r="O3606" s="66" t="e">
        <f t="shared" si="680"/>
        <v>#N/A</v>
      </c>
      <c r="P3606" s="66" t="e">
        <f t="shared" si="678"/>
        <v>#N/A</v>
      </c>
      <c r="Q3606" s="66" t="e">
        <f t="shared" si="681"/>
        <v>#N/A</v>
      </c>
      <c r="R3606" s="66" t="e">
        <f t="shared" si="682"/>
        <v>#N/A</v>
      </c>
      <c r="S3606" s="66" t="e">
        <f>Q3606-U3606-SUMIFS(条件付き不可!X:X,条件付き不可!E:E,D3606)</f>
        <v>#N/A</v>
      </c>
      <c r="T3606" s="66" t="e">
        <f t="shared" si="679"/>
        <v>#N/A</v>
      </c>
      <c r="U3606" s="66">
        <f>IF(COUNTIFS(条件付き不可!$E:$E,$D3606,条件付き不可!$C:$C,条件付き不可!$V$3)&gt;0,Q3606,SUMIFS(条件付き不可!$L:$L,条件付き不可!$E:$E,$D3606,条件付き不可!$C:$C,U$1))</f>
        <v>0</v>
      </c>
      <c r="V3606" s="66">
        <f>IF(COUNTIFS(条件付き不可!$E:$E,$D3606,条件付き不可!$C:$C,条件付き不可!$V$5)&gt;0,Q3606,IFERROR(VLOOKUP(D3606,条件付き不可!E:Y,21,0),0))</f>
        <v>0</v>
      </c>
    </row>
    <row r="3607" spans="1:22">
      <c r="A3607" s="53" t="str">
        <f t="shared" si="683"/>
        <v>118057</v>
      </c>
      <c r="B3607" s="53" t="s">
        <v>3054</v>
      </c>
      <c r="D3607">
        <v>118057</v>
      </c>
      <c r="E3607" t="s">
        <v>3054</v>
      </c>
      <c r="F3607" t="s">
        <v>3054</v>
      </c>
      <c r="G3607" t="e">
        <f>VLOOKUP(A3607,GIS!A:B,2,0)</f>
        <v>#N/A</v>
      </c>
      <c r="H3607" t="s">
        <v>3054</v>
      </c>
      <c r="I3607" t="e">
        <v>#N/A</v>
      </c>
      <c r="J3607" s="66" t="e">
        <v>#N/A</v>
      </c>
      <c r="K3607" s="66" t="e">
        <v>#N/A</v>
      </c>
      <c r="L3607" s="66" t="e">
        <v>#N/A</v>
      </c>
      <c r="M3607" s="66" t="e">
        <v>#N/A</v>
      </c>
      <c r="N3607" s="66" t="e">
        <f>VLOOKUP(A3607,GIS!A:C,3,0)</f>
        <v>#N/A</v>
      </c>
      <c r="O3607" s="66" t="e">
        <f t="shared" si="680"/>
        <v>#N/A</v>
      </c>
      <c r="P3607" s="66" t="e">
        <f t="shared" si="678"/>
        <v>#N/A</v>
      </c>
      <c r="Q3607" s="66" t="e">
        <f t="shared" si="681"/>
        <v>#N/A</v>
      </c>
      <c r="R3607" s="66" t="e">
        <f t="shared" si="682"/>
        <v>#N/A</v>
      </c>
      <c r="S3607" s="66" t="e">
        <f>Q3607-U3607-SUMIFS(条件付き不可!X:X,条件付き不可!E:E,D3607)</f>
        <v>#N/A</v>
      </c>
      <c r="T3607" s="66" t="e">
        <f t="shared" si="679"/>
        <v>#N/A</v>
      </c>
      <c r="U3607" s="66">
        <f>IF(COUNTIFS(条件付き不可!$E:$E,$D3607,条件付き不可!$C:$C,条件付き不可!$V$3)&gt;0,Q3607,SUMIFS(条件付き不可!$L:$L,条件付き不可!$E:$E,$D3607,条件付き不可!$C:$C,U$1))</f>
        <v>0</v>
      </c>
      <c r="V3607" s="66">
        <f>IF(COUNTIFS(条件付き不可!$E:$E,$D3607,条件付き不可!$C:$C,条件付き不可!$V$5)&gt;0,Q3607,IFERROR(VLOOKUP(D3607,条件付き不可!E:Y,21,0),0))</f>
        <v>0</v>
      </c>
    </row>
    <row r="3608" spans="1:22">
      <c r="A3608" s="53" t="str">
        <f t="shared" si="683"/>
        <v>118058</v>
      </c>
      <c r="B3608" s="53" t="s">
        <v>3054</v>
      </c>
      <c r="D3608">
        <v>118058</v>
      </c>
      <c r="E3608" t="s">
        <v>3054</v>
      </c>
      <c r="F3608" t="s">
        <v>3054</v>
      </c>
      <c r="G3608" t="e">
        <f>VLOOKUP(A3608,GIS!A:B,2,0)</f>
        <v>#N/A</v>
      </c>
      <c r="H3608" t="s">
        <v>3054</v>
      </c>
      <c r="I3608" t="e">
        <v>#N/A</v>
      </c>
      <c r="J3608" s="66" t="e">
        <v>#N/A</v>
      </c>
      <c r="K3608" s="66" t="e">
        <v>#N/A</v>
      </c>
      <c r="L3608" s="66" t="e">
        <v>#N/A</v>
      </c>
      <c r="M3608" s="66" t="e">
        <v>#N/A</v>
      </c>
      <c r="N3608" s="66" t="e">
        <f>VLOOKUP(A3608,GIS!A:C,3,0)</f>
        <v>#N/A</v>
      </c>
      <c r="O3608" s="66" t="e">
        <f t="shared" si="680"/>
        <v>#N/A</v>
      </c>
      <c r="P3608" s="66" t="e">
        <f t="shared" si="678"/>
        <v>#N/A</v>
      </c>
      <c r="Q3608" s="66" t="e">
        <f t="shared" si="681"/>
        <v>#N/A</v>
      </c>
      <c r="R3608" s="66" t="e">
        <f t="shared" si="682"/>
        <v>#N/A</v>
      </c>
      <c r="S3608" s="66" t="e">
        <f>Q3608-U3608-SUMIFS(条件付き不可!X:X,条件付き不可!E:E,D3608)</f>
        <v>#N/A</v>
      </c>
      <c r="T3608" s="66" t="e">
        <f t="shared" si="679"/>
        <v>#N/A</v>
      </c>
      <c r="U3608" s="66">
        <f>IF(COUNTIFS(条件付き不可!$E:$E,$D3608,条件付き不可!$C:$C,条件付き不可!$V$3)&gt;0,Q3608,SUMIFS(条件付き不可!$L:$L,条件付き不可!$E:$E,$D3608,条件付き不可!$C:$C,U$1))</f>
        <v>0</v>
      </c>
      <c r="V3608" s="66">
        <f>IF(COUNTIFS(条件付き不可!$E:$E,$D3608,条件付き不可!$C:$C,条件付き不可!$V$5)&gt;0,Q3608,IFERROR(VLOOKUP(D3608,条件付き不可!E:Y,21,0),0))</f>
        <v>0</v>
      </c>
    </row>
    <row r="3609" spans="1:22">
      <c r="A3609" s="53" t="str">
        <f t="shared" si="683"/>
        <v>118059</v>
      </c>
      <c r="B3609" s="53" t="s">
        <v>3054</v>
      </c>
      <c r="D3609">
        <v>118059</v>
      </c>
      <c r="E3609" t="s">
        <v>3054</v>
      </c>
      <c r="F3609" t="s">
        <v>3054</v>
      </c>
      <c r="G3609" t="e">
        <f>VLOOKUP(A3609,GIS!A:B,2,0)</f>
        <v>#N/A</v>
      </c>
      <c r="H3609" t="s">
        <v>3054</v>
      </c>
      <c r="I3609" t="e">
        <v>#N/A</v>
      </c>
      <c r="J3609" s="66" t="e">
        <v>#N/A</v>
      </c>
      <c r="K3609" s="66" t="e">
        <v>#N/A</v>
      </c>
      <c r="L3609" s="66" t="e">
        <v>#N/A</v>
      </c>
      <c r="M3609" s="66" t="e">
        <v>#N/A</v>
      </c>
      <c r="N3609" s="66" t="e">
        <f>VLOOKUP(A3609,GIS!A:C,3,0)</f>
        <v>#N/A</v>
      </c>
      <c r="O3609" s="66" t="e">
        <f t="shared" si="680"/>
        <v>#N/A</v>
      </c>
      <c r="P3609" s="66" t="e">
        <f t="shared" si="678"/>
        <v>#N/A</v>
      </c>
      <c r="Q3609" s="66" t="e">
        <f t="shared" si="681"/>
        <v>#N/A</v>
      </c>
      <c r="R3609" s="66" t="e">
        <f t="shared" si="682"/>
        <v>#N/A</v>
      </c>
      <c r="S3609" s="66" t="e">
        <f>Q3609-U3609-SUMIFS(条件付き不可!X:X,条件付き不可!E:E,D3609)</f>
        <v>#N/A</v>
      </c>
      <c r="T3609" s="66" t="e">
        <f t="shared" si="679"/>
        <v>#N/A</v>
      </c>
      <c r="U3609" s="66">
        <f>IF(COUNTIFS(条件付き不可!$E:$E,$D3609,条件付き不可!$C:$C,条件付き不可!$V$3)&gt;0,Q3609,SUMIFS(条件付き不可!$L:$L,条件付き不可!$E:$E,$D3609,条件付き不可!$C:$C,U$1))</f>
        <v>0</v>
      </c>
      <c r="V3609" s="66">
        <f>IF(COUNTIFS(条件付き不可!$E:$E,$D3609,条件付き不可!$C:$C,条件付き不可!$V$5)&gt;0,Q3609,IFERROR(VLOOKUP(D3609,条件付き不可!E:Y,21,0),0))</f>
        <v>0</v>
      </c>
    </row>
    <row r="3610" spans="1:22">
      <c r="A3610" s="53" t="str">
        <f t="shared" si="683"/>
        <v>118060</v>
      </c>
      <c r="B3610" s="53" t="s">
        <v>3054</v>
      </c>
      <c r="D3610">
        <v>118060</v>
      </c>
      <c r="E3610" t="s">
        <v>3054</v>
      </c>
      <c r="F3610" t="s">
        <v>3054</v>
      </c>
      <c r="G3610" t="e">
        <f>VLOOKUP(A3610,GIS!A:B,2,0)</f>
        <v>#N/A</v>
      </c>
      <c r="H3610" t="s">
        <v>3054</v>
      </c>
      <c r="I3610" t="e">
        <v>#N/A</v>
      </c>
      <c r="J3610" s="66" t="e">
        <v>#N/A</v>
      </c>
      <c r="K3610" s="66" t="e">
        <v>#N/A</v>
      </c>
      <c r="L3610" s="66" t="e">
        <v>#N/A</v>
      </c>
      <c r="M3610" s="66" t="e">
        <v>#N/A</v>
      </c>
      <c r="N3610" s="66" t="e">
        <f>VLOOKUP(A3610,GIS!A:C,3,0)</f>
        <v>#N/A</v>
      </c>
      <c r="O3610" s="66" t="e">
        <f t="shared" si="680"/>
        <v>#N/A</v>
      </c>
      <c r="P3610" s="66" t="e">
        <f t="shared" si="678"/>
        <v>#N/A</v>
      </c>
      <c r="Q3610" s="66" t="e">
        <f t="shared" si="681"/>
        <v>#N/A</v>
      </c>
      <c r="R3610" s="66" t="e">
        <f t="shared" si="682"/>
        <v>#N/A</v>
      </c>
      <c r="S3610" s="66" t="e">
        <f>Q3610-U3610-SUMIFS(条件付き不可!X:X,条件付き不可!E:E,D3610)</f>
        <v>#N/A</v>
      </c>
      <c r="T3610" s="66" t="e">
        <f t="shared" si="679"/>
        <v>#N/A</v>
      </c>
      <c r="U3610" s="66">
        <f>IF(COUNTIFS(条件付き不可!$E:$E,$D3610,条件付き不可!$C:$C,条件付き不可!$V$3)&gt;0,Q3610,SUMIFS(条件付き不可!$L:$L,条件付き不可!$E:$E,$D3610,条件付き不可!$C:$C,U$1))</f>
        <v>0</v>
      </c>
      <c r="V3610" s="66">
        <f>IF(COUNTIFS(条件付き不可!$E:$E,$D3610,条件付き不可!$C:$C,条件付き不可!$V$5)&gt;0,Q3610,IFERROR(VLOOKUP(D3610,条件付き不可!E:Y,21,0),0))</f>
        <v>0</v>
      </c>
    </row>
    <row r="3611" spans="1:22">
      <c r="A3611" s="53" t="str">
        <f t="shared" si="683"/>
        <v>118061</v>
      </c>
      <c r="B3611" s="53" t="s">
        <v>3054</v>
      </c>
      <c r="D3611">
        <v>118061</v>
      </c>
      <c r="E3611" t="s">
        <v>3054</v>
      </c>
      <c r="F3611" t="s">
        <v>3054</v>
      </c>
      <c r="G3611" t="e">
        <f>VLOOKUP(A3611,GIS!A:B,2,0)</f>
        <v>#N/A</v>
      </c>
      <c r="H3611" t="s">
        <v>3054</v>
      </c>
      <c r="I3611" t="e">
        <v>#N/A</v>
      </c>
      <c r="J3611" s="66" t="e">
        <v>#N/A</v>
      </c>
      <c r="K3611" s="66" t="e">
        <v>#N/A</v>
      </c>
      <c r="L3611" s="66" t="e">
        <v>#N/A</v>
      </c>
      <c r="M3611" s="66" t="e">
        <v>#N/A</v>
      </c>
      <c r="N3611" s="66" t="e">
        <f>VLOOKUP(A3611,GIS!A:C,3,0)</f>
        <v>#N/A</v>
      </c>
      <c r="O3611" s="66" t="e">
        <f t="shared" si="680"/>
        <v>#N/A</v>
      </c>
      <c r="P3611" s="66" t="e">
        <f t="shared" si="678"/>
        <v>#N/A</v>
      </c>
      <c r="Q3611" s="66" t="e">
        <f t="shared" si="681"/>
        <v>#N/A</v>
      </c>
      <c r="R3611" s="66" t="e">
        <f t="shared" si="682"/>
        <v>#N/A</v>
      </c>
      <c r="S3611" s="66" t="e">
        <f>Q3611-U3611-SUMIFS(条件付き不可!X:X,条件付き不可!E:E,D3611)</f>
        <v>#N/A</v>
      </c>
      <c r="T3611" s="66" t="e">
        <f t="shared" si="679"/>
        <v>#N/A</v>
      </c>
      <c r="U3611" s="66">
        <f>IF(COUNTIFS(条件付き不可!$E:$E,$D3611,条件付き不可!$C:$C,条件付き不可!$V$3)&gt;0,Q3611,SUMIFS(条件付き不可!$L:$L,条件付き不可!$E:$E,$D3611,条件付き不可!$C:$C,U$1))</f>
        <v>0</v>
      </c>
      <c r="V3611" s="66">
        <f>IF(COUNTIFS(条件付き不可!$E:$E,$D3611,条件付き不可!$C:$C,条件付き不可!$V$5)&gt;0,Q3611,IFERROR(VLOOKUP(D3611,条件付き不可!E:Y,21,0),0))</f>
        <v>0</v>
      </c>
    </row>
    <row r="3612" spans="1:22">
      <c r="A3612" s="53" t="str">
        <f t="shared" si="683"/>
        <v>118062</v>
      </c>
      <c r="B3612" s="53" t="s">
        <v>3054</v>
      </c>
      <c r="D3612">
        <v>118062</v>
      </c>
      <c r="E3612" t="s">
        <v>3054</v>
      </c>
      <c r="F3612" t="s">
        <v>3054</v>
      </c>
      <c r="G3612" t="e">
        <f>VLOOKUP(A3612,GIS!A:B,2,0)</f>
        <v>#N/A</v>
      </c>
      <c r="H3612" t="s">
        <v>3054</v>
      </c>
      <c r="I3612" t="e">
        <v>#N/A</v>
      </c>
      <c r="J3612" s="66" t="e">
        <v>#N/A</v>
      </c>
      <c r="K3612" s="66" t="e">
        <v>#N/A</v>
      </c>
      <c r="L3612" s="66" t="e">
        <v>#N/A</v>
      </c>
      <c r="M3612" s="66" t="e">
        <v>#N/A</v>
      </c>
      <c r="N3612" s="66" t="e">
        <f>VLOOKUP(A3612,GIS!A:C,3,0)</f>
        <v>#N/A</v>
      </c>
      <c r="O3612" s="66" t="e">
        <f t="shared" si="680"/>
        <v>#N/A</v>
      </c>
      <c r="P3612" s="66" t="e">
        <f t="shared" si="678"/>
        <v>#N/A</v>
      </c>
      <c r="Q3612" s="66" t="e">
        <f t="shared" si="681"/>
        <v>#N/A</v>
      </c>
      <c r="R3612" s="66" t="e">
        <f t="shared" si="682"/>
        <v>#N/A</v>
      </c>
      <c r="S3612" s="66" t="e">
        <f>Q3612-U3612-SUMIFS(条件付き不可!X:X,条件付き不可!E:E,D3612)</f>
        <v>#N/A</v>
      </c>
      <c r="T3612" s="66" t="e">
        <f t="shared" si="679"/>
        <v>#N/A</v>
      </c>
      <c r="U3612" s="66">
        <f>IF(COUNTIFS(条件付き不可!$E:$E,$D3612,条件付き不可!$C:$C,条件付き不可!$V$3)&gt;0,Q3612,SUMIFS(条件付き不可!$L:$L,条件付き不可!$E:$E,$D3612,条件付き不可!$C:$C,U$1))</f>
        <v>0</v>
      </c>
      <c r="V3612" s="66">
        <f>IF(COUNTIFS(条件付き不可!$E:$E,$D3612,条件付き不可!$C:$C,条件付き不可!$V$5)&gt;0,Q3612,IFERROR(VLOOKUP(D3612,条件付き不可!E:Y,21,0),0))</f>
        <v>0</v>
      </c>
    </row>
    <row r="3613" spans="1:22">
      <c r="A3613" s="53" t="str">
        <f t="shared" si="683"/>
        <v>119002</v>
      </c>
      <c r="B3613" s="53" t="s">
        <v>3054</v>
      </c>
      <c r="D3613">
        <v>119002</v>
      </c>
      <c r="E3613" t="s">
        <v>3054</v>
      </c>
      <c r="F3613" t="s">
        <v>3054</v>
      </c>
      <c r="G3613" t="e">
        <f>VLOOKUP(A3613,GIS!A:B,2,0)</f>
        <v>#N/A</v>
      </c>
      <c r="H3613" t="s">
        <v>3054</v>
      </c>
      <c r="I3613" t="e">
        <v>#N/A</v>
      </c>
      <c r="J3613" s="66" t="e">
        <v>#N/A</v>
      </c>
      <c r="K3613" s="66" t="e">
        <v>#N/A</v>
      </c>
      <c r="L3613" s="66" t="e">
        <v>#N/A</v>
      </c>
      <c r="M3613" s="66" t="e">
        <v>#N/A</v>
      </c>
      <c r="N3613" s="66" t="e">
        <f>VLOOKUP(A3613,GIS!A:C,3,0)</f>
        <v>#N/A</v>
      </c>
      <c r="O3613" s="66" t="e">
        <f t="shared" si="680"/>
        <v>#N/A</v>
      </c>
      <c r="P3613" s="66" t="e">
        <f t="shared" si="678"/>
        <v>#N/A</v>
      </c>
      <c r="Q3613" s="66" t="e">
        <f t="shared" si="681"/>
        <v>#N/A</v>
      </c>
      <c r="R3613" s="66" t="e">
        <f t="shared" si="682"/>
        <v>#N/A</v>
      </c>
      <c r="S3613" s="66" t="e">
        <f>Q3613-U3613-SUMIFS(条件付き不可!X:X,条件付き不可!E:E,D3613)</f>
        <v>#N/A</v>
      </c>
      <c r="T3613" s="66" t="e">
        <f t="shared" si="679"/>
        <v>#N/A</v>
      </c>
      <c r="U3613" s="66">
        <f>IF(COUNTIFS(条件付き不可!$E:$E,$D3613,条件付き不可!$C:$C,条件付き不可!$V$3)&gt;0,Q3613,SUMIFS(条件付き不可!$L:$L,条件付き不可!$E:$E,$D3613,条件付き不可!$C:$C,U$1))</f>
        <v>0</v>
      </c>
      <c r="V3613" s="66">
        <f>IF(COUNTIFS(条件付き不可!$E:$E,$D3613,条件付き不可!$C:$C,条件付き不可!$V$5)&gt;0,Q3613,IFERROR(VLOOKUP(D3613,条件付き不可!E:Y,21,0),0))</f>
        <v>0</v>
      </c>
    </row>
    <row r="3614" spans="1:22">
      <c r="A3614" s="53" t="str">
        <f t="shared" si="683"/>
        <v>119018</v>
      </c>
      <c r="B3614" s="53" t="s">
        <v>3054</v>
      </c>
      <c r="D3614">
        <v>119018</v>
      </c>
      <c r="E3614" t="s">
        <v>3054</v>
      </c>
      <c r="F3614" t="s">
        <v>3054</v>
      </c>
      <c r="G3614" t="e">
        <f>VLOOKUP(A3614,GIS!A:B,2,0)</f>
        <v>#N/A</v>
      </c>
      <c r="H3614" t="s">
        <v>3054</v>
      </c>
      <c r="I3614" t="e">
        <v>#N/A</v>
      </c>
      <c r="J3614" s="66" t="e">
        <v>#N/A</v>
      </c>
      <c r="K3614" s="66" t="e">
        <v>#N/A</v>
      </c>
      <c r="L3614" s="66" t="e">
        <v>#N/A</v>
      </c>
      <c r="M3614" s="66" t="e">
        <v>#N/A</v>
      </c>
      <c r="N3614" s="66" t="e">
        <f>VLOOKUP(A3614,GIS!A:C,3,0)</f>
        <v>#N/A</v>
      </c>
      <c r="O3614" s="66" t="e">
        <f t="shared" si="680"/>
        <v>#N/A</v>
      </c>
      <c r="P3614" s="66" t="e">
        <f t="shared" si="678"/>
        <v>#N/A</v>
      </c>
      <c r="Q3614" s="66" t="e">
        <f t="shared" si="681"/>
        <v>#N/A</v>
      </c>
      <c r="R3614" s="66" t="e">
        <f t="shared" si="682"/>
        <v>#N/A</v>
      </c>
      <c r="S3614" s="66" t="e">
        <f>Q3614-U3614-SUMIFS(条件付き不可!X:X,条件付き不可!E:E,D3614)</f>
        <v>#N/A</v>
      </c>
      <c r="T3614" s="66" t="e">
        <f t="shared" si="679"/>
        <v>#N/A</v>
      </c>
      <c r="U3614" s="66">
        <f>IF(COUNTIFS(条件付き不可!$E:$E,$D3614,条件付き不可!$C:$C,条件付き不可!$V$3)&gt;0,Q3614,SUMIFS(条件付き不可!$L:$L,条件付き不可!$E:$E,$D3614,条件付き不可!$C:$C,U$1))</f>
        <v>0</v>
      </c>
      <c r="V3614" s="66">
        <f>IF(COUNTIFS(条件付き不可!$E:$E,$D3614,条件付き不可!$C:$C,条件付き不可!$V$5)&gt;0,Q3614,IFERROR(VLOOKUP(D3614,条件付き不可!E:Y,21,0),0))</f>
        <v>0</v>
      </c>
    </row>
    <row r="3615" spans="1:22">
      <c r="A3615" s="53" t="str">
        <f t="shared" si="683"/>
        <v>119019</v>
      </c>
      <c r="B3615" s="53" t="s">
        <v>3054</v>
      </c>
      <c r="D3615">
        <v>119019</v>
      </c>
      <c r="E3615" t="s">
        <v>3054</v>
      </c>
      <c r="F3615" t="s">
        <v>3054</v>
      </c>
      <c r="G3615" t="e">
        <f>VLOOKUP(A3615,GIS!A:B,2,0)</f>
        <v>#N/A</v>
      </c>
      <c r="H3615" t="s">
        <v>3054</v>
      </c>
      <c r="I3615" t="e">
        <v>#N/A</v>
      </c>
      <c r="J3615" s="66" t="e">
        <v>#N/A</v>
      </c>
      <c r="K3615" s="66" t="e">
        <v>#N/A</v>
      </c>
      <c r="L3615" s="66" t="e">
        <v>#N/A</v>
      </c>
      <c r="M3615" s="66" t="e">
        <v>#N/A</v>
      </c>
      <c r="N3615" s="66" t="e">
        <f>VLOOKUP(A3615,GIS!A:C,3,0)</f>
        <v>#N/A</v>
      </c>
      <c r="O3615" s="66" t="e">
        <f t="shared" si="680"/>
        <v>#N/A</v>
      </c>
      <c r="P3615" s="66" t="e">
        <f t="shared" si="678"/>
        <v>#N/A</v>
      </c>
      <c r="Q3615" s="66" t="e">
        <f t="shared" si="681"/>
        <v>#N/A</v>
      </c>
      <c r="R3615" s="66" t="e">
        <f t="shared" si="682"/>
        <v>#N/A</v>
      </c>
      <c r="S3615" s="66" t="e">
        <f>Q3615-U3615-SUMIFS(条件付き不可!X:X,条件付き不可!E:E,D3615)</f>
        <v>#N/A</v>
      </c>
      <c r="T3615" s="66" t="e">
        <f t="shared" si="679"/>
        <v>#N/A</v>
      </c>
      <c r="U3615" s="66">
        <f>IF(COUNTIFS(条件付き不可!$E:$E,$D3615,条件付き不可!$C:$C,条件付き不可!$V$3)&gt;0,Q3615,SUMIFS(条件付き不可!$L:$L,条件付き不可!$E:$E,$D3615,条件付き不可!$C:$C,U$1))</f>
        <v>0</v>
      </c>
      <c r="V3615" s="66">
        <f>IF(COUNTIFS(条件付き不可!$E:$E,$D3615,条件付き不可!$C:$C,条件付き不可!$V$5)&gt;0,Q3615,IFERROR(VLOOKUP(D3615,条件付き不可!E:Y,21,0),0))</f>
        <v>0</v>
      </c>
    </row>
    <row r="3616" spans="1:22">
      <c r="A3616" s="53" t="str">
        <f t="shared" si="683"/>
        <v>119020</v>
      </c>
      <c r="B3616" s="53" t="s">
        <v>3054</v>
      </c>
      <c r="D3616">
        <v>119020</v>
      </c>
      <c r="E3616" t="s">
        <v>3054</v>
      </c>
      <c r="F3616" t="s">
        <v>3054</v>
      </c>
      <c r="G3616" t="e">
        <f>VLOOKUP(A3616,GIS!A:B,2,0)</f>
        <v>#N/A</v>
      </c>
      <c r="H3616" t="s">
        <v>3054</v>
      </c>
      <c r="I3616" t="e">
        <v>#N/A</v>
      </c>
      <c r="J3616" s="66" t="e">
        <v>#N/A</v>
      </c>
      <c r="K3616" s="66" t="e">
        <v>#N/A</v>
      </c>
      <c r="L3616" s="66" t="e">
        <v>#N/A</v>
      </c>
      <c r="M3616" s="66" t="e">
        <v>#N/A</v>
      </c>
      <c r="N3616" s="66" t="e">
        <f>VLOOKUP(A3616,GIS!A:C,3,0)</f>
        <v>#N/A</v>
      </c>
      <c r="O3616" s="66" t="e">
        <f t="shared" si="680"/>
        <v>#N/A</v>
      </c>
      <c r="P3616" s="66" t="e">
        <f t="shared" si="678"/>
        <v>#N/A</v>
      </c>
      <c r="Q3616" s="66" t="e">
        <f t="shared" si="681"/>
        <v>#N/A</v>
      </c>
      <c r="R3616" s="66" t="e">
        <f t="shared" si="682"/>
        <v>#N/A</v>
      </c>
      <c r="S3616" s="66" t="e">
        <f>Q3616-U3616-SUMIFS(条件付き不可!X:X,条件付き不可!E:E,D3616)</f>
        <v>#N/A</v>
      </c>
      <c r="T3616" s="66" t="e">
        <f t="shared" si="679"/>
        <v>#N/A</v>
      </c>
      <c r="U3616" s="66">
        <f>IF(COUNTIFS(条件付き不可!$E:$E,$D3616,条件付き不可!$C:$C,条件付き不可!$V$3)&gt;0,Q3616,SUMIFS(条件付き不可!$L:$L,条件付き不可!$E:$E,$D3616,条件付き不可!$C:$C,U$1))</f>
        <v>0</v>
      </c>
      <c r="V3616" s="66">
        <f>IF(COUNTIFS(条件付き不可!$E:$E,$D3616,条件付き不可!$C:$C,条件付き不可!$V$5)&gt;0,Q3616,IFERROR(VLOOKUP(D3616,条件付き不可!E:Y,21,0),0))</f>
        <v>0</v>
      </c>
    </row>
    <row r="3617" spans="1:22">
      <c r="A3617" s="53" t="str">
        <f t="shared" si="683"/>
        <v>119021</v>
      </c>
      <c r="B3617" s="53" t="s">
        <v>3054</v>
      </c>
      <c r="D3617">
        <v>119021</v>
      </c>
      <c r="E3617" t="s">
        <v>3054</v>
      </c>
      <c r="F3617" t="s">
        <v>3054</v>
      </c>
      <c r="G3617" t="e">
        <f>VLOOKUP(A3617,GIS!A:B,2,0)</f>
        <v>#N/A</v>
      </c>
      <c r="H3617" t="s">
        <v>3054</v>
      </c>
      <c r="I3617" t="e">
        <v>#N/A</v>
      </c>
      <c r="J3617" s="66" t="e">
        <v>#N/A</v>
      </c>
      <c r="K3617" s="66" t="e">
        <v>#N/A</v>
      </c>
      <c r="L3617" s="66" t="e">
        <v>#N/A</v>
      </c>
      <c r="M3617" s="66" t="e">
        <v>#N/A</v>
      </c>
      <c r="N3617" s="66" t="e">
        <f>VLOOKUP(A3617,GIS!A:C,3,0)</f>
        <v>#N/A</v>
      </c>
      <c r="O3617" s="66" t="e">
        <f t="shared" si="680"/>
        <v>#N/A</v>
      </c>
      <c r="P3617" s="66" t="e">
        <f t="shared" si="678"/>
        <v>#N/A</v>
      </c>
      <c r="Q3617" s="66" t="e">
        <f t="shared" si="681"/>
        <v>#N/A</v>
      </c>
      <c r="R3617" s="66" t="e">
        <f t="shared" si="682"/>
        <v>#N/A</v>
      </c>
      <c r="S3617" s="66" t="e">
        <f>Q3617-U3617-SUMIFS(条件付き不可!X:X,条件付き不可!E:E,D3617)</f>
        <v>#N/A</v>
      </c>
      <c r="T3617" s="66" t="e">
        <f t="shared" si="679"/>
        <v>#N/A</v>
      </c>
      <c r="U3617" s="66">
        <f>IF(COUNTIFS(条件付き不可!$E:$E,$D3617,条件付き不可!$C:$C,条件付き不可!$V$3)&gt;0,Q3617,SUMIFS(条件付き不可!$L:$L,条件付き不可!$E:$E,$D3617,条件付き不可!$C:$C,U$1))</f>
        <v>0</v>
      </c>
      <c r="V3617" s="66">
        <f>IF(COUNTIFS(条件付き不可!$E:$E,$D3617,条件付き不可!$C:$C,条件付き不可!$V$5)&gt;0,Q3617,IFERROR(VLOOKUP(D3617,条件付き不可!E:Y,21,0),0))</f>
        <v>0</v>
      </c>
    </row>
    <row r="3618" spans="1:22">
      <c r="A3618" s="53" t="str">
        <f t="shared" si="683"/>
        <v>119022</v>
      </c>
      <c r="B3618" s="53" t="s">
        <v>3054</v>
      </c>
      <c r="D3618">
        <v>119022</v>
      </c>
      <c r="E3618" t="s">
        <v>3054</v>
      </c>
      <c r="F3618" t="s">
        <v>3054</v>
      </c>
      <c r="G3618" t="e">
        <f>VLOOKUP(A3618,GIS!A:B,2,0)</f>
        <v>#N/A</v>
      </c>
      <c r="H3618" t="s">
        <v>3054</v>
      </c>
      <c r="I3618" t="e">
        <v>#N/A</v>
      </c>
      <c r="J3618" s="66" t="e">
        <v>#N/A</v>
      </c>
      <c r="K3618" s="66" t="e">
        <v>#N/A</v>
      </c>
      <c r="L3618" s="66" t="e">
        <v>#N/A</v>
      </c>
      <c r="M3618" s="66" t="e">
        <v>#N/A</v>
      </c>
      <c r="N3618" s="66" t="e">
        <f>VLOOKUP(A3618,GIS!A:C,3,0)</f>
        <v>#N/A</v>
      </c>
      <c r="O3618" s="66" t="e">
        <f t="shared" si="680"/>
        <v>#N/A</v>
      </c>
      <c r="P3618" s="66" t="e">
        <f t="shared" si="678"/>
        <v>#N/A</v>
      </c>
      <c r="Q3618" s="66" t="e">
        <f t="shared" si="681"/>
        <v>#N/A</v>
      </c>
      <c r="R3618" s="66" t="e">
        <f t="shared" si="682"/>
        <v>#N/A</v>
      </c>
      <c r="S3618" s="66" t="e">
        <f>Q3618-U3618-SUMIFS(条件付き不可!X:X,条件付き不可!E:E,D3618)</f>
        <v>#N/A</v>
      </c>
      <c r="T3618" s="66" t="e">
        <f t="shared" si="679"/>
        <v>#N/A</v>
      </c>
      <c r="U3618" s="66">
        <f>IF(COUNTIFS(条件付き不可!$E:$E,$D3618,条件付き不可!$C:$C,条件付き不可!$V$3)&gt;0,Q3618,SUMIFS(条件付き不可!$L:$L,条件付き不可!$E:$E,$D3618,条件付き不可!$C:$C,U$1))</f>
        <v>0</v>
      </c>
      <c r="V3618" s="66">
        <f>IF(COUNTIFS(条件付き不可!$E:$E,$D3618,条件付き不可!$C:$C,条件付き不可!$V$5)&gt;0,Q3618,IFERROR(VLOOKUP(D3618,条件付き不可!E:Y,21,0),0))</f>
        <v>0</v>
      </c>
    </row>
    <row r="3619" spans="1:22">
      <c r="A3619" s="53" t="str">
        <f t="shared" si="683"/>
        <v>119023</v>
      </c>
      <c r="B3619" s="53" t="s">
        <v>3054</v>
      </c>
      <c r="D3619">
        <v>119023</v>
      </c>
      <c r="E3619" t="s">
        <v>3054</v>
      </c>
      <c r="F3619" t="s">
        <v>3054</v>
      </c>
      <c r="G3619" t="e">
        <f>VLOOKUP(A3619,GIS!A:B,2,0)</f>
        <v>#N/A</v>
      </c>
      <c r="H3619" t="s">
        <v>3054</v>
      </c>
      <c r="I3619" t="e">
        <v>#N/A</v>
      </c>
      <c r="J3619" s="66" t="e">
        <v>#N/A</v>
      </c>
      <c r="K3619" s="66" t="e">
        <v>#N/A</v>
      </c>
      <c r="L3619" s="66" t="e">
        <v>#N/A</v>
      </c>
      <c r="M3619" s="66" t="e">
        <v>#N/A</v>
      </c>
      <c r="N3619" s="66" t="e">
        <f>VLOOKUP(A3619,GIS!A:C,3,0)</f>
        <v>#N/A</v>
      </c>
      <c r="O3619" s="66" t="e">
        <f t="shared" si="680"/>
        <v>#N/A</v>
      </c>
      <c r="P3619" s="66" t="e">
        <f t="shared" si="678"/>
        <v>#N/A</v>
      </c>
      <c r="Q3619" s="66" t="e">
        <f t="shared" si="681"/>
        <v>#N/A</v>
      </c>
      <c r="R3619" s="66" t="e">
        <f t="shared" si="682"/>
        <v>#N/A</v>
      </c>
      <c r="S3619" s="66" t="e">
        <f>Q3619-U3619-SUMIFS(条件付き不可!X:X,条件付き不可!E:E,D3619)</f>
        <v>#N/A</v>
      </c>
      <c r="T3619" s="66" t="e">
        <f t="shared" si="679"/>
        <v>#N/A</v>
      </c>
      <c r="U3619" s="66">
        <f>IF(COUNTIFS(条件付き不可!$E:$E,$D3619,条件付き不可!$C:$C,条件付き不可!$V$3)&gt;0,Q3619,SUMIFS(条件付き不可!$L:$L,条件付き不可!$E:$E,$D3619,条件付き不可!$C:$C,U$1))</f>
        <v>0</v>
      </c>
      <c r="V3619" s="66">
        <f>IF(COUNTIFS(条件付き不可!$E:$E,$D3619,条件付き不可!$C:$C,条件付き不可!$V$5)&gt;0,Q3619,IFERROR(VLOOKUP(D3619,条件付き不可!E:Y,21,0),0))</f>
        <v>0</v>
      </c>
    </row>
    <row r="3620" spans="1:22">
      <c r="A3620" s="53" t="str">
        <f t="shared" si="683"/>
        <v>119024</v>
      </c>
      <c r="B3620" s="53" t="s">
        <v>3054</v>
      </c>
      <c r="D3620">
        <v>119024</v>
      </c>
      <c r="E3620" t="s">
        <v>3054</v>
      </c>
      <c r="F3620" t="s">
        <v>3054</v>
      </c>
      <c r="G3620" t="e">
        <f>VLOOKUP(A3620,GIS!A:B,2,0)</f>
        <v>#N/A</v>
      </c>
      <c r="H3620" t="s">
        <v>3054</v>
      </c>
      <c r="I3620" t="e">
        <v>#N/A</v>
      </c>
      <c r="J3620" s="66" t="e">
        <v>#N/A</v>
      </c>
      <c r="K3620" s="66" t="e">
        <v>#N/A</v>
      </c>
      <c r="L3620" s="66" t="e">
        <v>#N/A</v>
      </c>
      <c r="M3620" s="66" t="e">
        <v>#N/A</v>
      </c>
      <c r="N3620" s="66" t="e">
        <f>VLOOKUP(A3620,GIS!A:C,3,0)</f>
        <v>#N/A</v>
      </c>
      <c r="O3620" s="66" t="e">
        <f t="shared" si="680"/>
        <v>#N/A</v>
      </c>
      <c r="P3620" s="66" t="e">
        <f t="shared" si="678"/>
        <v>#N/A</v>
      </c>
      <c r="Q3620" s="66" t="e">
        <f t="shared" si="681"/>
        <v>#N/A</v>
      </c>
      <c r="R3620" s="66" t="e">
        <f t="shared" si="682"/>
        <v>#N/A</v>
      </c>
      <c r="S3620" s="66" t="e">
        <f>Q3620-U3620-SUMIFS(条件付き不可!X:X,条件付き不可!E:E,D3620)</f>
        <v>#N/A</v>
      </c>
      <c r="T3620" s="66" t="e">
        <f t="shared" si="679"/>
        <v>#N/A</v>
      </c>
      <c r="U3620" s="66">
        <f>IF(COUNTIFS(条件付き不可!$E:$E,$D3620,条件付き不可!$C:$C,条件付き不可!$V$3)&gt;0,Q3620,SUMIFS(条件付き不可!$L:$L,条件付き不可!$E:$E,$D3620,条件付き不可!$C:$C,U$1))</f>
        <v>0</v>
      </c>
      <c r="V3620" s="66">
        <f>IF(COUNTIFS(条件付き不可!$E:$E,$D3620,条件付き不可!$C:$C,条件付き不可!$V$5)&gt;0,Q3620,IFERROR(VLOOKUP(D3620,条件付き不可!E:Y,21,0),0))</f>
        <v>0</v>
      </c>
    </row>
    <row r="3621" spans="1:22">
      <c r="A3621" s="53" t="str">
        <f t="shared" si="683"/>
        <v>119025</v>
      </c>
      <c r="B3621" s="53" t="s">
        <v>3054</v>
      </c>
      <c r="D3621">
        <v>119025</v>
      </c>
      <c r="E3621" t="s">
        <v>3054</v>
      </c>
      <c r="F3621" t="s">
        <v>3054</v>
      </c>
      <c r="G3621" t="e">
        <f>VLOOKUP(A3621,GIS!A:B,2,0)</f>
        <v>#N/A</v>
      </c>
      <c r="H3621" t="s">
        <v>3054</v>
      </c>
      <c r="I3621" t="e">
        <v>#N/A</v>
      </c>
      <c r="J3621" s="66" t="e">
        <v>#N/A</v>
      </c>
      <c r="K3621" s="66" t="e">
        <v>#N/A</v>
      </c>
      <c r="L3621" s="66" t="e">
        <v>#N/A</v>
      </c>
      <c r="M3621" s="66" t="e">
        <v>#N/A</v>
      </c>
      <c r="N3621" s="66" t="e">
        <f>VLOOKUP(A3621,GIS!A:C,3,0)</f>
        <v>#N/A</v>
      </c>
      <c r="O3621" s="66" t="e">
        <f t="shared" si="680"/>
        <v>#N/A</v>
      </c>
      <c r="P3621" s="66" t="e">
        <f t="shared" si="678"/>
        <v>#N/A</v>
      </c>
      <c r="Q3621" s="66" t="e">
        <f t="shared" si="681"/>
        <v>#N/A</v>
      </c>
      <c r="R3621" s="66" t="e">
        <f t="shared" si="682"/>
        <v>#N/A</v>
      </c>
      <c r="S3621" s="66" t="e">
        <f>Q3621-U3621-SUMIFS(条件付き不可!X:X,条件付き不可!E:E,D3621)</f>
        <v>#N/A</v>
      </c>
      <c r="T3621" s="66" t="e">
        <f t="shared" si="679"/>
        <v>#N/A</v>
      </c>
      <c r="U3621" s="66">
        <f>IF(COUNTIFS(条件付き不可!$E:$E,$D3621,条件付き不可!$C:$C,条件付き不可!$V$3)&gt;0,Q3621,SUMIFS(条件付き不可!$L:$L,条件付き不可!$E:$E,$D3621,条件付き不可!$C:$C,U$1))</f>
        <v>0</v>
      </c>
      <c r="V3621" s="66">
        <f>IF(COUNTIFS(条件付き不可!$E:$E,$D3621,条件付き不可!$C:$C,条件付き不可!$V$5)&gt;0,Q3621,IFERROR(VLOOKUP(D3621,条件付き不可!E:Y,21,0),0))</f>
        <v>0</v>
      </c>
    </row>
    <row r="3622" spans="1:22">
      <c r="A3622" s="53" t="str">
        <f t="shared" si="683"/>
        <v>200239</v>
      </c>
      <c r="B3622" s="53" t="s">
        <v>3054</v>
      </c>
      <c r="D3622">
        <v>200239</v>
      </c>
      <c r="E3622" t="s">
        <v>3054</v>
      </c>
      <c r="F3622" t="s">
        <v>3054</v>
      </c>
      <c r="G3622" t="e">
        <f>VLOOKUP(A3622,GIS!A:B,2,0)</f>
        <v>#N/A</v>
      </c>
      <c r="H3622" t="s">
        <v>3054</v>
      </c>
      <c r="I3622" t="e">
        <v>#N/A</v>
      </c>
      <c r="J3622" s="66" t="e">
        <v>#N/A</v>
      </c>
      <c r="K3622" s="66" t="e">
        <v>#N/A</v>
      </c>
      <c r="L3622" s="66" t="e">
        <v>#N/A</v>
      </c>
      <c r="M3622" s="66" t="e">
        <v>#N/A</v>
      </c>
      <c r="N3622" s="66" t="e">
        <f>VLOOKUP(A3622,GIS!A:C,3,0)</f>
        <v>#N/A</v>
      </c>
      <c r="O3622" s="66" t="e">
        <f t="shared" si="680"/>
        <v>#N/A</v>
      </c>
      <c r="P3622" s="66" t="e">
        <f t="shared" si="678"/>
        <v>#N/A</v>
      </c>
      <c r="Q3622" s="66" t="e">
        <f t="shared" si="681"/>
        <v>#N/A</v>
      </c>
      <c r="R3622" s="66" t="e">
        <f t="shared" si="682"/>
        <v>#N/A</v>
      </c>
      <c r="S3622" s="66" t="e">
        <f>Q3622-U3622-SUMIFS(条件付き不可!X:X,条件付き不可!E:E,D3622)</f>
        <v>#N/A</v>
      </c>
      <c r="T3622" s="66" t="e">
        <f t="shared" si="679"/>
        <v>#N/A</v>
      </c>
      <c r="U3622" s="66">
        <f>IF(COUNTIFS(条件付き不可!$E:$E,$D3622,条件付き不可!$C:$C,条件付き不可!$V$3)&gt;0,Q3622,SUMIFS(条件付き不可!$L:$L,条件付き不可!$E:$E,$D3622,条件付き不可!$C:$C,U$1))</f>
        <v>0</v>
      </c>
      <c r="V3622" s="66">
        <f>IF(COUNTIFS(条件付き不可!$E:$E,$D3622,条件付き不可!$C:$C,条件付き不可!$V$5)&gt;0,Q3622,IFERROR(VLOOKUP(D3622,条件付き不可!E:Y,21,0),0))</f>
        <v>0</v>
      </c>
    </row>
    <row r="3623" spans="1:22">
      <c r="A3623" s="53" t="str">
        <f>TEXT(D3623,"000000")</f>
        <v>200250</v>
      </c>
      <c r="B3623" s="53" t="s">
        <v>3054</v>
      </c>
      <c r="D3623">
        <v>200250</v>
      </c>
      <c r="E3623" t="s">
        <v>3054</v>
      </c>
      <c r="F3623" t="s">
        <v>3054</v>
      </c>
      <c r="G3623" t="e">
        <f>VLOOKUP(A3623,GIS!A:B,2,0)</f>
        <v>#N/A</v>
      </c>
      <c r="H3623" t="s">
        <v>3054</v>
      </c>
      <c r="I3623" t="e">
        <v>#N/A</v>
      </c>
      <c r="J3623" s="66" t="e">
        <v>#N/A</v>
      </c>
      <c r="K3623" s="66" t="e">
        <v>#N/A</v>
      </c>
      <c r="L3623" s="66" t="e">
        <v>#N/A</v>
      </c>
      <c r="M3623" s="66" t="e">
        <v>#N/A</v>
      </c>
      <c r="N3623" s="66" t="e">
        <f>VLOOKUP(A3623,GIS!A:C,3,0)</f>
        <v>#N/A</v>
      </c>
      <c r="O3623" s="66" t="e">
        <f t="shared" si="680"/>
        <v>#N/A</v>
      </c>
      <c r="P3623" s="66" t="e">
        <f t="shared" si="678"/>
        <v>#N/A</v>
      </c>
      <c r="Q3623" s="66" t="e">
        <f t="shared" si="681"/>
        <v>#N/A</v>
      </c>
      <c r="R3623" s="66" t="e">
        <f t="shared" si="682"/>
        <v>#N/A</v>
      </c>
      <c r="S3623" s="66" t="e">
        <f>Q3623-U3623-SUMIFS(条件付き不可!X:X,条件付き不可!E:E,D3623)</f>
        <v>#N/A</v>
      </c>
      <c r="T3623" s="66" t="e">
        <f t="shared" si="679"/>
        <v>#N/A</v>
      </c>
      <c r="U3623" s="66">
        <f>IF(COUNTIFS(条件付き不可!$E:$E,$D3623,条件付き不可!$C:$C,条件付き不可!$V$3)&gt;0,Q3623,SUMIFS(条件付き不可!$L:$L,条件付き不可!$E:$E,$D3623,条件付き不可!$C:$C,U$1))</f>
        <v>0</v>
      </c>
      <c r="V3623" s="66">
        <f>IF(COUNTIFS(条件付き不可!$E:$E,$D3623,条件付き不可!$C:$C,条件付き不可!$V$5)&gt;0,Q3623,IFERROR(VLOOKUP(D3623,条件付き不可!E:Y,21,0),0))</f>
        <v>0</v>
      </c>
    </row>
    <row r="3624" spans="1:22">
      <c r="A3624" s="53" t="str">
        <f>TEXT(D3624,"000000")</f>
        <v>052166</v>
      </c>
      <c r="B3624" s="53">
        <v>29</v>
      </c>
      <c r="C3624">
        <v>2169</v>
      </c>
      <c r="D3624">
        <v>52166</v>
      </c>
      <c r="E3624" t="s">
        <v>1390</v>
      </c>
      <c r="F3624" t="s">
        <v>1421</v>
      </c>
      <c r="G3624" t="str">
        <f>VLOOKUP(A3624,GIS!A:B,2,0)</f>
        <v>上高根 ・ 南岩崎</v>
      </c>
      <c r="H3624" t="s">
        <v>1390</v>
      </c>
      <c r="I3624" t="s">
        <v>2627</v>
      </c>
      <c r="J3624" s="66">
        <v>0</v>
      </c>
      <c r="K3624" s="66">
        <v>0</v>
      </c>
      <c r="L3624" s="66">
        <v>0</v>
      </c>
      <c r="M3624" s="66">
        <v>0</v>
      </c>
      <c r="N3624" s="66">
        <f>VLOOKUP(A3624,GIS!A:C,3,0)</f>
        <v>0</v>
      </c>
      <c r="O3624" s="66" t="str">
        <f t="shared" si="680"/>
        <v/>
      </c>
      <c r="P3624" s="66" t="str">
        <f t="shared" si="678"/>
        <v/>
      </c>
      <c r="Q3624" s="66">
        <f t="shared" si="681"/>
        <v>0</v>
      </c>
      <c r="R3624" s="66">
        <f t="shared" si="682"/>
        <v>0</v>
      </c>
      <c r="S3624" s="66">
        <f>Q3624-U3624-SUMIFS(条件付き不可!X:X,条件付き不可!E:E,D3624)</f>
        <v>0</v>
      </c>
      <c r="T3624" s="66">
        <f t="shared" si="679"/>
        <v>0</v>
      </c>
      <c r="U3624" s="66">
        <f>IF(COUNTIFS(条件付き不可!$E:$E,$D3624,条件付き不可!$C:$C,条件付き不可!$V$3)&gt;0,Q3624,SUMIFS(条件付き不可!$L:$L,条件付き不可!$E:$E,$D3624,条件付き不可!$C:$C,U$1))</f>
        <v>0</v>
      </c>
      <c r="V3624" s="66">
        <f>IF(COUNTIFS(条件付き不可!$E:$E,$D3624,条件付き不可!$C:$C,条件付き不可!$V$5)&gt;0,Q3624,IFERROR(VLOOKUP(D3624,条件付き不可!E:Y,21,0),0))</f>
        <v>0</v>
      </c>
    </row>
    <row r="3625" spans="1:22">
      <c r="A3625" s="53" t="str">
        <f>TEXT(D3625,"000000")</f>
        <v>081050</v>
      </c>
      <c r="B3625" s="53">
        <v>44</v>
      </c>
      <c r="C3625">
        <v>3123</v>
      </c>
      <c r="D3625">
        <v>81050</v>
      </c>
      <c r="E3625" t="s">
        <v>3051</v>
      </c>
      <c r="F3625" t="s">
        <v>2348</v>
      </c>
      <c r="G3625" t="str">
        <f>VLOOKUP(A3625,GIS!A:B,2,0)</f>
        <v>布佐－①</v>
      </c>
      <c r="H3625" t="s">
        <v>1932</v>
      </c>
      <c r="I3625" t="s">
        <v>2632</v>
      </c>
      <c r="J3625" s="66">
        <v>0</v>
      </c>
      <c r="K3625" s="66">
        <v>0</v>
      </c>
      <c r="L3625" s="66">
        <v>0</v>
      </c>
      <c r="M3625" s="66">
        <v>0</v>
      </c>
      <c r="N3625" s="66">
        <f>VLOOKUP(A3625,GIS!A:C,3,0)</f>
        <v>0</v>
      </c>
      <c r="O3625" s="66" t="str">
        <f t="shared" si="680"/>
        <v/>
      </c>
      <c r="P3625" s="66" t="str">
        <f t="shared" si="678"/>
        <v/>
      </c>
      <c r="Q3625" s="66">
        <f t="shared" si="681"/>
        <v>0</v>
      </c>
      <c r="R3625" s="66">
        <f t="shared" si="682"/>
        <v>0</v>
      </c>
      <c r="S3625" s="66">
        <f>Q3625-U3625-SUMIFS(条件付き不可!X:X,条件付き不可!E:E,D3625)</f>
        <v>0</v>
      </c>
      <c r="T3625" s="66">
        <f t="shared" si="679"/>
        <v>0</v>
      </c>
      <c r="U3625" s="66">
        <f>IF(COUNTIFS(条件付き不可!$E:$E,$D3625,条件付き不可!$C:$C,条件付き不可!$V$3)&gt;0,Q3625,SUMIFS(条件付き不可!$L:$L,条件付き不可!$E:$E,$D3625,条件付き不可!$C:$C,U$1))</f>
        <v>0</v>
      </c>
      <c r="V3625" s="66">
        <f>IF(COUNTIFS(条件付き不可!$E:$E,$D3625,条件付き不可!$C:$C,条件付き不可!$V$5)&gt;0,Q3625,IFERROR(VLOOKUP(D3625,条件付き不可!E:Y,21,0),0))</f>
        <v>0</v>
      </c>
    </row>
    <row r="3626" spans="1:22">
      <c r="A3626" s="53" t="str">
        <f>TEXT(D3626,"000000")</f>
        <v>044040</v>
      </c>
      <c r="B3626" s="53">
        <v>26</v>
      </c>
      <c r="C3626">
        <v>1717</v>
      </c>
      <c r="D3626">
        <v>44040</v>
      </c>
      <c r="E3626" t="s">
        <v>1176</v>
      </c>
      <c r="F3626" t="s">
        <v>1223</v>
      </c>
      <c r="G3626" t="str">
        <f>VLOOKUP(A3626,GIS!A:B,2,0)</f>
        <v>栗山C</v>
      </c>
      <c r="H3626" t="s">
        <v>918</v>
      </c>
      <c r="I3626" t="s">
        <v>2625</v>
      </c>
      <c r="J3626" s="66">
        <v>0</v>
      </c>
      <c r="K3626" s="66">
        <v>0</v>
      </c>
      <c r="L3626" s="66">
        <v>0</v>
      </c>
      <c r="M3626" s="66">
        <v>0</v>
      </c>
      <c r="N3626" s="66">
        <f>VLOOKUP(A3626,GIS!A:C,3,0)</f>
        <v>0</v>
      </c>
      <c r="O3626" s="66" t="str">
        <f>IF(J3626=N3626,"","✕")</f>
        <v/>
      </c>
      <c r="P3626" s="66" t="str">
        <f t="shared" si="678"/>
        <v/>
      </c>
      <c r="Q3626" s="66">
        <f>N3626</f>
        <v>0</v>
      </c>
      <c r="R3626" s="66">
        <f>Q3626-U3626</f>
        <v>0</v>
      </c>
      <c r="S3626" s="66">
        <f>Q3626-U3626-SUMIFS(条件付き不可!X:X,条件付き不可!E:E,D3626)</f>
        <v>0</v>
      </c>
      <c r="T3626" s="66">
        <f t="shared" si="679"/>
        <v>0</v>
      </c>
      <c r="U3626" s="66">
        <f>IF(COUNTIFS(条件付き不可!$E:$E,$D3626,条件付き不可!$C:$C,条件付き不可!$V$3)&gt;0,Q3626,SUMIFS(条件付き不可!$L:$L,条件付き不可!$E:$E,$D3626,条件付き不可!$C:$C,U$1))</f>
        <v>0</v>
      </c>
      <c r="V3626" s="66">
        <f>IF(COUNTIFS(条件付き不可!$E:$E,$D3626,条件付き不可!$C:$C,条件付き不可!$V$5)&gt;0,Q3626,IFERROR(VLOOKUP(D3626,条件付き不可!E:Y,21,0),0))</f>
        <v>0</v>
      </c>
    </row>
  </sheetData>
  <autoFilter ref="A1:V3626" xr:uid="{13127201-7B64-44B4-8EAA-049E7E54A0FC}"/>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FA976-F3A8-40D3-AFD1-8EE35842A51F}">
  <sheetPr codeName="Sheet6"/>
  <dimension ref="A1:E4046"/>
  <sheetViews>
    <sheetView topLeftCell="A2046" workbookViewId="0">
      <selection activeCell="A2008" sqref="A2008"/>
    </sheetView>
  </sheetViews>
  <sheetFormatPr defaultRowHeight="18"/>
  <cols>
    <col min="1" max="1" width="8.19921875" bestFit="1" customWidth="1"/>
    <col min="2" max="2" width="50.5" bestFit="1" customWidth="1"/>
    <col min="3" max="3" width="8.5" bestFit="1" customWidth="1"/>
    <col min="4" max="4" width="12.3984375" customWidth="1"/>
    <col min="5" max="5" width="19.19921875" bestFit="1" customWidth="1"/>
  </cols>
  <sheetData>
    <row r="1" spans="1:5">
      <c r="A1" s="54" t="s">
        <v>3058</v>
      </c>
      <c r="B1" t="s">
        <v>2696</v>
      </c>
      <c r="C1" t="s">
        <v>38</v>
      </c>
      <c r="D1" t="s">
        <v>3015</v>
      </c>
      <c r="E1" t="s">
        <v>3016</v>
      </c>
    </row>
    <row r="2" spans="1:5">
      <c r="A2" s="54" t="s">
        <v>3059</v>
      </c>
      <c r="B2" t="s">
        <v>57</v>
      </c>
      <c r="C2">
        <v>625</v>
      </c>
      <c r="D2" t="s">
        <v>7647</v>
      </c>
      <c r="E2" t="s">
        <v>7648</v>
      </c>
    </row>
    <row r="3" spans="1:5">
      <c r="A3" s="54" t="s">
        <v>3060</v>
      </c>
      <c r="B3" t="s">
        <v>59</v>
      </c>
      <c r="C3">
        <v>490</v>
      </c>
      <c r="D3" t="s">
        <v>7647</v>
      </c>
      <c r="E3" t="s">
        <v>7648</v>
      </c>
    </row>
    <row r="4" spans="1:5">
      <c r="A4" s="54" t="s">
        <v>3061</v>
      </c>
      <c r="B4" t="s">
        <v>60</v>
      </c>
      <c r="C4">
        <v>465</v>
      </c>
      <c r="D4" t="s">
        <v>7647</v>
      </c>
      <c r="E4" t="s">
        <v>7648</v>
      </c>
    </row>
    <row r="5" spans="1:5">
      <c r="A5" s="54" t="s">
        <v>3062</v>
      </c>
      <c r="B5" t="s">
        <v>61</v>
      </c>
      <c r="C5">
        <v>580</v>
      </c>
      <c r="D5" t="s">
        <v>7647</v>
      </c>
      <c r="E5" t="s">
        <v>7648</v>
      </c>
    </row>
    <row r="6" spans="1:5">
      <c r="A6" s="54" t="s">
        <v>3063</v>
      </c>
      <c r="B6" t="s">
        <v>62</v>
      </c>
      <c r="C6">
        <v>600</v>
      </c>
      <c r="D6" t="s">
        <v>7647</v>
      </c>
      <c r="E6" t="s">
        <v>7648</v>
      </c>
    </row>
    <row r="7" spans="1:5">
      <c r="A7" s="54" t="s">
        <v>3064</v>
      </c>
      <c r="B7" t="s">
        <v>63</v>
      </c>
      <c r="C7">
        <v>570</v>
      </c>
      <c r="D7" t="s">
        <v>7647</v>
      </c>
      <c r="E7" t="s">
        <v>7648</v>
      </c>
    </row>
    <row r="8" spans="1:5">
      <c r="A8" s="54" t="s">
        <v>3065</v>
      </c>
      <c r="B8" t="s">
        <v>64</v>
      </c>
      <c r="C8">
        <v>590</v>
      </c>
      <c r="D8" t="s">
        <v>7647</v>
      </c>
      <c r="E8" t="s">
        <v>7648</v>
      </c>
    </row>
    <row r="9" spans="1:5">
      <c r="A9" s="54" t="s">
        <v>3066</v>
      </c>
      <c r="B9" t="s">
        <v>65</v>
      </c>
      <c r="C9">
        <v>690</v>
      </c>
      <c r="D9" t="s">
        <v>7647</v>
      </c>
      <c r="E9" t="s">
        <v>7648</v>
      </c>
    </row>
    <row r="10" spans="1:5">
      <c r="A10" s="54" t="s">
        <v>3067</v>
      </c>
      <c r="B10" t="s">
        <v>66</v>
      </c>
      <c r="C10">
        <v>415</v>
      </c>
      <c r="D10" t="s">
        <v>7647</v>
      </c>
      <c r="E10" t="s">
        <v>7648</v>
      </c>
    </row>
    <row r="11" spans="1:5">
      <c r="A11" s="54" t="s">
        <v>3068</v>
      </c>
      <c r="B11" t="s">
        <v>67</v>
      </c>
      <c r="C11">
        <v>660</v>
      </c>
      <c r="D11" t="s">
        <v>7647</v>
      </c>
      <c r="E11" t="s">
        <v>7648</v>
      </c>
    </row>
    <row r="12" spans="1:5">
      <c r="A12" s="54" t="s">
        <v>9198</v>
      </c>
      <c r="B12" t="s">
        <v>9199</v>
      </c>
      <c r="C12">
        <v>520</v>
      </c>
      <c r="D12" t="s">
        <v>7647</v>
      </c>
      <c r="E12" t="s">
        <v>7648</v>
      </c>
    </row>
    <row r="13" spans="1:5">
      <c r="A13" s="54" t="s">
        <v>3070</v>
      </c>
      <c r="B13" t="s">
        <v>68</v>
      </c>
      <c r="C13">
        <v>815</v>
      </c>
      <c r="D13" t="s">
        <v>7647</v>
      </c>
      <c r="E13" t="s">
        <v>7648</v>
      </c>
    </row>
    <row r="14" spans="1:5">
      <c r="A14" s="54" t="s">
        <v>3069</v>
      </c>
      <c r="B14" t="s">
        <v>9200</v>
      </c>
      <c r="C14">
        <v>510</v>
      </c>
      <c r="D14" t="s">
        <v>7647</v>
      </c>
      <c r="E14" t="s">
        <v>7648</v>
      </c>
    </row>
    <row r="15" spans="1:5">
      <c r="A15" s="54" t="s">
        <v>3071</v>
      </c>
      <c r="B15" t="s">
        <v>69</v>
      </c>
      <c r="C15">
        <v>505</v>
      </c>
      <c r="D15" t="s">
        <v>7647</v>
      </c>
      <c r="E15" t="s">
        <v>7648</v>
      </c>
    </row>
    <row r="16" spans="1:5">
      <c r="A16" s="54" t="s">
        <v>3072</v>
      </c>
      <c r="B16" t="s">
        <v>70</v>
      </c>
      <c r="C16">
        <v>495</v>
      </c>
      <c r="D16" t="s">
        <v>7647</v>
      </c>
      <c r="E16" t="s">
        <v>7648</v>
      </c>
    </row>
    <row r="17" spans="1:5">
      <c r="A17" s="54" t="s">
        <v>3073</v>
      </c>
      <c r="B17" t="s">
        <v>71</v>
      </c>
      <c r="C17">
        <v>540</v>
      </c>
      <c r="D17" t="s">
        <v>7647</v>
      </c>
      <c r="E17" t="s">
        <v>7648</v>
      </c>
    </row>
    <row r="18" spans="1:5">
      <c r="A18" s="54" t="s">
        <v>9201</v>
      </c>
      <c r="B18" t="s">
        <v>9202</v>
      </c>
      <c r="C18">
        <v>410</v>
      </c>
      <c r="D18" t="s">
        <v>7647</v>
      </c>
      <c r="E18" t="s">
        <v>7648</v>
      </c>
    </row>
    <row r="19" spans="1:5">
      <c r="A19" s="54" t="s">
        <v>3074</v>
      </c>
      <c r="B19" t="s">
        <v>9203</v>
      </c>
      <c r="C19">
        <v>410</v>
      </c>
      <c r="D19" t="s">
        <v>7647</v>
      </c>
      <c r="E19" t="s">
        <v>7648</v>
      </c>
    </row>
    <row r="20" spans="1:5">
      <c r="A20" s="54" t="s">
        <v>3075</v>
      </c>
      <c r="B20" t="s">
        <v>72</v>
      </c>
      <c r="C20">
        <v>430</v>
      </c>
      <c r="D20" t="s">
        <v>7647</v>
      </c>
      <c r="E20" t="s">
        <v>7648</v>
      </c>
    </row>
    <row r="21" spans="1:5">
      <c r="A21" s="54" t="s">
        <v>3076</v>
      </c>
      <c r="B21" t="s">
        <v>2741</v>
      </c>
      <c r="C21">
        <v>575</v>
      </c>
      <c r="D21" t="s">
        <v>7647</v>
      </c>
      <c r="E21" t="s">
        <v>7648</v>
      </c>
    </row>
    <row r="22" spans="1:5">
      <c r="A22" s="54" t="s">
        <v>3077</v>
      </c>
      <c r="B22" t="s">
        <v>3078</v>
      </c>
      <c r="C22">
        <v>520</v>
      </c>
      <c r="D22" t="s">
        <v>7647</v>
      </c>
      <c r="E22" t="s">
        <v>7648</v>
      </c>
    </row>
    <row r="23" spans="1:5">
      <c r="A23" s="54" t="s">
        <v>3079</v>
      </c>
      <c r="B23" t="s">
        <v>128</v>
      </c>
      <c r="C23">
        <v>585</v>
      </c>
      <c r="D23" t="s">
        <v>7647</v>
      </c>
      <c r="E23" t="s">
        <v>7648</v>
      </c>
    </row>
    <row r="24" spans="1:5">
      <c r="A24" s="54" t="s">
        <v>3080</v>
      </c>
      <c r="B24" t="s">
        <v>7586</v>
      </c>
      <c r="C24">
        <v>390</v>
      </c>
      <c r="D24" t="s">
        <v>7647</v>
      </c>
      <c r="E24" t="s">
        <v>7648</v>
      </c>
    </row>
    <row r="25" spans="1:5">
      <c r="A25" s="54" t="s">
        <v>7587</v>
      </c>
      <c r="B25" t="s">
        <v>7588</v>
      </c>
      <c r="C25">
        <v>530</v>
      </c>
      <c r="D25" t="s">
        <v>7647</v>
      </c>
      <c r="E25" t="s">
        <v>7648</v>
      </c>
    </row>
    <row r="26" spans="1:5">
      <c r="A26" s="54" t="s">
        <v>3081</v>
      </c>
      <c r="B26" t="s">
        <v>129</v>
      </c>
      <c r="C26">
        <v>585</v>
      </c>
      <c r="D26" t="s">
        <v>7647</v>
      </c>
      <c r="E26" t="s">
        <v>7648</v>
      </c>
    </row>
    <row r="27" spans="1:5">
      <c r="A27" s="54" t="s">
        <v>3082</v>
      </c>
      <c r="B27" t="s">
        <v>130</v>
      </c>
      <c r="C27">
        <v>650</v>
      </c>
      <c r="D27" t="s">
        <v>7647</v>
      </c>
      <c r="E27" t="s">
        <v>7648</v>
      </c>
    </row>
    <row r="28" spans="1:5">
      <c r="A28" s="54" t="s">
        <v>3083</v>
      </c>
      <c r="B28" t="s">
        <v>131</v>
      </c>
      <c r="C28">
        <v>495</v>
      </c>
      <c r="D28" t="s">
        <v>7647</v>
      </c>
      <c r="E28" t="s">
        <v>7648</v>
      </c>
    </row>
    <row r="29" spans="1:5">
      <c r="A29" s="54" t="s">
        <v>3084</v>
      </c>
      <c r="B29" t="s">
        <v>132</v>
      </c>
      <c r="C29">
        <v>700</v>
      </c>
      <c r="D29" t="s">
        <v>7647</v>
      </c>
      <c r="E29" t="s">
        <v>7648</v>
      </c>
    </row>
    <row r="30" spans="1:5">
      <c r="A30" s="54" t="s">
        <v>3085</v>
      </c>
      <c r="B30" t="s">
        <v>133</v>
      </c>
      <c r="C30">
        <v>720</v>
      </c>
      <c r="D30" t="s">
        <v>7647</v>
      </c>
      <c r="E30" t="s">
        <v>7648</v>
      </c>
    </row>
    <row r="31" spans="1:5">
      <c r="A31" s="54" t="s">
        <v>3086</v>
      </c>
      <c r="B31" t="s">
        <v>135</v>
      </c>
      <c r="C31">
        <v>800</v>
      </c>
      <c r="D31" t="s">
        <v>7647</v>
      </c>
      <c r="E31" t="s">
        <v>7648</v>
      </c>
    </row>
    <row r="32" spans="1:5">
      <c r="A32" s="54" t="s">
        <v>3087</v>
      </c>
      <c r="B32" t="s">
        <v>136</v>
      </c>
      <c r="C32">
        <v>1290</v>
      </c>
      <c r="D32" t="s">
        <v>7647</v>
      </c>
      <c r="E32" t="s">
        <v>7648</v>
      </c>
    </row>
    <row r="33" spans="1:5">
      <c r="A33" s="54" t="s">
        <v>3088</v>
      </c>
      <c r="B33" t="s">
        <v>137</v>
      </c>
      <c r="C33">
        <v>530</v>
      </c>
      <c r="D33" t="s">
        <v>7647</v>
      </c>
      <c r="E33" t="s">
        <v>7648</v>
      </c>
    </row>
    <row r="34" spans="1:5">
      <c r="A34" s="54" t="s">
        <v>3089</v>
      </c>
      <c r="B34" t="s">
        <v>138</v>
      </c>
      <c r="C34">
        <v>710</v>
      </c>
      <c r="D34" t="s">
        <v>7647</v>
      </c>
      <c r="E34" t="s">
        <v>7648</v>
      </c>
    </row>
    <row r="35" spans="1:5">
      <c r="A35" s="54" t="s">
        <v>3090</v>
      </c>
      <c r="B35" t="s">
        <v>139</v>
      </c>
      <c r="C35">
        <v>670</v>
      </c>
      <c r="D35" t="s">
        <v>7647</v>
      </c>
      <c r="E35" t="s">
        <v>7648</v>
      </c>
    </row>
    <row r="36" spans="1:5">
      <c r="A36" s="54" t="s">
        <v>3091</v>
      </c>
      <c r="B36" t="s">
        <v>2742</v>
      </c>
      <c r="C36">
        <v>815</v>
      </c>
      <c r="D36" t="s">
        <v>7647</v>
      </c>
      <c r="E36" t="s">
        <v>7648</v>
      </c>
    </row>
    <row r="37" spans="1:5">
      <c r="A37" s="54" t="s">
        <v>3092</v>
      </c>
      <c r="B37" t="s">
        <v>140</v>
      </c>
      <c r="C37">
        <v>580</v>
      </c>
      <c r="D37" t="s">
        <v>7647</v>
      </c>
      <c r="E37" t="s">
        <v>7648</v>
      </c>
    </row>
    <row r="38" spans="1:5">
      <c r="A38" s="54" t="s">
        <v>3093</v>
      </c>
      <c r="B38" t="s">
        <v>141</v>
      </c>
      <c r="C38">
        <v>1000</v>
      </c>
      <c r="D38" t="s">
        <v>7647</v>
      </c>
      <c r="E38" t="s">
        <v>7648</v>
      </c>
    </row>
    <row r="39" spans="1:5">
      <c r="A39" s="54" t="s">
        <v>3094</v>
      </c>
      <c r="B39" t="s">
        <v>2743</v>
      </c>
      <c r="C39">
        <v>345</v>
      </c>
      <c r="D39" t="s">
        <v>7647</v>
      </c>
      <c r="E39" t="s">
        <v>7648</v>
      </c>
    </row>
    <row r="40" spans="1:5">
      <c r="A40" s="54" t="s">
        <v>3095</v>
      </c>
      <c r="B40" t="s">
        <v>143</v>
      </c>
      <c r="C40">
        <v>530</v>
      </c>
      <c r="D40" t="s">
        <v>7647</v>
      </c>
      <c r="E40" t="s">
        <v>7648</v>
      </c>
    </row>
    <row r="41" spans="1:5">
      <c r="A41" s="54" t="s">
        <v>3096</v>
      </c>
      <c r="B41" t="s">
        <v>144</v>
      </c>
      <c r="C41">
        <v>640</v>
      </c>
      <c r="D41" t="s">
        <v>7647</v>
      </c>
      <c r="E41" t="s">
        <v>7648</v>
      </c>
    </row>
    <row r="42" spans="1:5">
      <c r="A42" s="54" t="s">
        <v>3097</v>
      </c>
      <c r="B42" t="s">
        <v>145</v>
      </c>
      <c r="C42">
        <v>600</v>
      </c>
      <c r="D42" t="s">
        <v>7647</v>
      </c>
      <c r="E42" t="s">
        <v>7648</v>
      </c>
    </row>
    <row r="43" spans="1:5">
      <c r="A43" s="54" t="s">
        <v>3098</v>
      </c>
      <c r="B43" t="s">
        <v>2744</v>
      </c>
      <c r="C43">
        <v>440</v>
      </c>
      <c r="D43" t="s">
        <v>7647</v>
      </c>
      <c r="E43" t="s">
        <v>7648</v>
      </c>
    </row>
    <row r="44" spans="1:5">
      <c r="A44" s="54" t="s">
        <v>3099</v>
      </c>
      <c r="B44" t="s">
        <v>147</v>
      </c>
      <c r="C44">
        <v>355</v>
      </c>
      <c r="D44" t="s">
        <v>7647</v>
      </c>
      <c r="E44" t="s">
        <v>7648</v>
      </c>
    </row>
    <row r="45" spans="1:5">
      <c r="A45" s="54" t="s">
        <v>3100</v>
      </c>
      <c r="B45" t="s">
        <v>2745</v>
      </c>
      <c r="C45">
        <v>310</v>
      </c>
      <c r="D45" t="s">
        <v>7647</v>
      </c>
      <c r="E45" t="s">
        <v>7648</v>
      </c>
    </row>
    <row r="46" spans="1:5">
      <c r="A46" s="54" t="s">
        <v>3101</v>
      </c>
      <c r="B46" t="s">
        <v>2746</v>
      </c>
      <c r="C46">
        <v>495</v>
      </c>
      <c r="D46" t="s">
        <v>7647</v>
      </c>
      <c r="E46" t="s">
        <v>7648</v>
      </c>
    </row>
    <row r="47" spans="1:5">
      <c r="A47" s="54" t="s">
        <v>3102</v>
      </c>
      <c r="B47" t="s">
        <v>149</v>
      </c>
      <c r="C47">
        <v>465</v>
      </c>
      <c r="D47" t="s">
        <v>7647</v>
      </c>
      <c r="E47" t="s">
        <v>7648</v>
      </c>
    </row>
    <row r="48" spans="1:5">
      <c r="A48" s="54" t="s">
        <v>3103</v>
      </c>
      <c r="B48" t="s">
        <v>150</v>
      </c>
      <c r="C48">
        <v>555</v>
      </c>
      <c r="D48" t="s">
        <v>7647</v>
      </c>
      <c r="E48" t="s">
        <v>7648</v>
      </c>
    </row>
    <row r="49" spans="1:5">
      <c r="A49" s="54" t="s">
        <v>3104</v>
      </c>
      <c r="B49" t="s">
        <v>2747</v>
      </c>
      <c r="C49">
        <v>620</v>
      </c>
      <c r="D49" t="s">
        <v>7647</v>
      </c>
      <c r="E49" t="s">
        <v>7648</v>
      </c>
    </row>
    <row r="50" spans="1:5">
      <c r="A50" s="54" t="s">
        <v>3105</v>
      </c>
      <c r="B50" t="s">
        <v>8420</v>
      </c>
      <c r="C50">
        <v>360</v>
      </c>
      <c r="D50" t="s">
        <v>7647</v>
      </c>
      <c r="E50" t="s">
        <v>7648</v>
      </c>
    </row>
    <row r="51" spans="1:5">
      <c r="A51" s="54" t="s">
        <v>8421</v>
      </c>
      <c r="B51" t="s">
        <v>8422</v>
      </c>
      <c r="C51">
        <v>380</v>
      </c>
      <c r="D51" t="s">
        <v>7647</v>
      </c>
      <c r="E51" t="s">
        <v>7648</v>
      </c>
    </row>
    <row r="52" spans="1:5">
      <c r="A52" s="54" t="s">
        <v>3106</v>
      </c>
      <c r="B52" t="s">
        <v>151</v>
      </c>
      <c r="C52">
        <v>645</v>
      </c>
      <c r="D52" t="s">
        <v>7647</v>
      </c>
      <c r="E52" t="s">
        <v>7648</v>
      </c>
    </row>
    <row r="53" spans="1:5">
      <c r="A53" s="54" t="s">
        <v>3107</v>
      </c>
      <c r="B53" t="s">
        <v>2748</v>
      </c>
      <c r="C53">
        <v>435</v>
      </c>
      <c r="D53" t="s">
        <v>7647</v>
      </c>
      <c r="E53" t="s">
        <v>7648</v>
      </c>
    </row>
    <row r="54" spans="1:5">
      <c r="A54" s="54" t="s">
        <v>3108</v>
      </c>
      <c r="B54" t="s">
        <v>2749</v>
      </c>
      <c r="C54">
        <v>520</v>
      </c>
      <c r="D54" t="s">
        <v>7647</v>
      </c>
      <c r="E54" t="s">
        <v>7648</v>
      </c>
    </row>
    <row r="55" spans="1:5">
      <c r="A55" s="54" t="s">
        <v>3109</v>
      </c>
      <c r="B55" t="s">
        <v>152</v>
      </c>
      <c r="C55">
        <v>705</v>
      </c>
      <c r="D55" t="s">
        <v>7647</v>
      </c>
      <c r="E55" t="s">
        <v>7648</v>
      </c>
    </row>
    <row r="56" spans="1:5">
      <c r="A56" s="54" t="s">
        <v>3110</v>
      </c>
      <c r="B56" t="s">
        <v>153</v>
      </c>
      <c r="C56">
        <v>570</v>
      </c>
      <c r="D56" t="s">
        <v>7647</v>
      </c>
      <c r="E56" t="s">
        <v>7648</v>
      </c>
    </row>
    <row r="57" spans="1:5">
      <c r="A57" s="54" t="s">
        <v>3111</v>
      </c>
      <c r="B57" t="s">
        <v>155</v>
      </c>
      <c r="C57">
        <v>655</v>
      </c>
      <c r="D57" t="s">
        <v>7647</v>
      </c>
      <c r="E57" t="s">
        <v>7648</v>
      </c>
    </row>
    <row r="58" spans="1:5">
      <c r="A58" s="54" t="s">
        <v>3112</v>
      </c>
      <c r="B58" t="s">
        <v>156</v>
      </c>
      <c r="C58">
        <v>590</v>
      </c>
      <c r="D58" t="s">
        <v>7647</v>
      </c>
      <c r="E58" t="s">
        <v>7648</v>
      </c>
    </row>
    <row r="59" spans="1:5">
      <c r="A59" s="54" t="s">
        <v>3113</v>
      </c>
      <c r="B59" t="s">
        <v>157</v>
      </c>
      <c r="C59">
        <v>540</v>
      </c>
      <c r="D59" t="s">
        <v>7647</v>
      </c>
      <c r="E59" t="s">
        <v>7648</v>
      </c>
    </row>
    <row r="60" spans="1:5">
      <c r="A60" s="54" t="s">
        <v>3114</v>
      </c>
      <c r="B60" t="s">
        <v>158</v>
      </c>
      <c r="C60">
        <v>420</v>
      </c>
      <c r="D60" t="s">
        <v>7647</v>
      </c>
      <c r="E60" t="s">
        <v>7648</v>
      </c>
    </row>
    <row r="61" spans="1:5">
      <c r="A61" s="54" t="s">
        <v>3115</v>
      </c>
      <c r="B61" t="s">
        <v>159</v>
      </c>
      <c r="C61">
        <v>670</v>
      </c>
      <c r="D61" t="s">
        <v>7647</v>
      </c>
      <c r="E61" t="s">
        <v>7648</v>
      </c>
    </row>
    <row r="62" spans="1:5">
      <c r="A62" s="54" t="s">
        <v>3116</v>
      </c>
      <c r="B62" t="s">
        <v>160</v>
      </c>
      <c r="C62">
        <v>565</v>
      </c>
      <c r="D62" t="s">
        <v>7647</v>
      </c>
      <c r="E62" t="s">
        <v>7648</v>
      </c>
    </row>
    <row r="63" spans="1:5">
      <c r="A63" s="54" t="s">
        <v>3117</v>
      </c>
      <c r="B63" t="s">
        <v>2750</v>
      </c>
      <c r="C63">
        <v>525</v>
      </c>
      <c r="D63" t="s">
        <v>7647</v>
      </c>
      <c r="E63" t="s">
        <v>7648</v>
      </c>
    </row>
    <row r="64" spans="1:5">
      <c r="A64" s="54" t="s">
        <v>3118</v>
      </c>
      <c r="B64" t="s">
        <v>2751</v>
      </c>
      <c r="C64">
        <v>385</v>
      </c>
      <c r="D64" t="s">
        <v>7647</v>
      </c>
      <c r="E64" t="s">
        <v>7648</v>
      </c>
    </row>
    <row r="65" spans="1:5">
      <c r="A65" s="54" t="s">
        <v>3119</v>
      </c>
      <c r="B65" t="s">
        <v>161</v>
      </c>
      <c r="C65">
        <v>425</v>
      </c>
      <c r="D65" t="s">
        <v>7647</v>
      </c>
      <c r="E65" t="s">
        <v>7648</v>
      </c>
    </row>
    <row r="66" spans="1:5">
      <c r="A66" s="54" t="s">
        <v>3120</v>
      </c>
      <c r="B66" t="s">
        <v>2752</v>
      </c>
      <c r="C66">
        <v>480</v>
      </c>
      <c r="D66" t="s">
        <v>7647</v>
      </c>
      <c r="E66" t="s">
        <v>7648</v>
      </c>
    </row>
    <row r="67" spans="1:5">
      <c r="A67" s="54" t="s">
        <v>3121</v>
      </c>
      <c r="B67" t="s">
        <v>163</v>
      </c>
      <c r="C67">
        <v>560</v>
      </c>
      <c r="D67" t="s">
        <v>7647</v>
      </c>
      <c r="E67" t="s">
        <v>7648</v>
      </c>
    </row>
    <row r="68" spans="1:5">
      <c r="A68" s="54" t="s">
        <v>3122</v>
      </c>
      <c r="B68" t="s">
        <v>164</v>
      </c>
      <c r="C68">
        <v>515</v>
      </c>
      <c r="D68" t="s">
        <v>7647</v>
      </c>
      <c r="E68" t="s">
        <v>7648</v>
      </c>
    </row>
    <row r="69" spans="1:5">
      <c r="A69" s="54" t="s">
        <v>3123</v>
      </c>
      <c r="B69" t="s">
        <v>165</v>
      </c>
      <c r="C69">
        <v>460</v>
      </c>
      <c r="D69" t="s">
        <v>7647</v>
      </c>
      <c r="E69" t="s">
        <v>7648</v>
      </c>
    </row>
    <row r="70" spans="1:5">
      <c r="A70" s="54" t="s">
        <v>3124</v>
      </c>
      <c r="B70" t="s">
        <v>166</v>
      </c>
      <c r="C70">
        <v>440</v>
      </c>
      <c r="D70" t="s">
        <v>7647</v>
      </c>
      <c r="E70" t="s">
        <v>7648</v>
      </c>
    </row>
    <row r="71" spans="1:5">
      <c r="A71" s="54" t="s">
        <v>3125</v>
      </c>
      <c r="B71" t="s">
        <v>167</v>
      </c>
      <c r="C71">
        <v>660</v>
      </c>
      <c r="D71" t="s">
        <v>7647</v>
      </c>
      <c r="E71" t="s">
        <v>7648</v>
      </c>
    </row>
    <row r="72" spans="1:5">
      <c r="A72" s="54" t="s">
        <v>3126</v>
      </c>
      <c r="B72" t="s">
        <v>168</v>
      </c>
      <c r="C72">
        <v>540</v>
      </c>
      <c r="D72" t="s">
        <v>7647</v>
      </c>
      <c r="E72" t="s">
        <v>7648</v>
      </c>
    </row>
    <row r="73" spans="1:5">
      <c r="A73" s="54" t="s">
        <v>3127</v>
      </c>
      <c r="B73" t="s">
        <v>169</v>
      </c>
      <c r="C73">
        <v>440</v>
      </c>
      <c r="D73" t="s">
        <v>7647</v>
      </c>
      <c r="E73" t="s">
        <v>7648</v>
      </c>
    </row>
    <row r="74" spans="1:5">
      <c r="A74" s="54" t="s">
        <v>3128</v>
      </c>
      <c r="B74" t="s">
        <v>170</v>
      </c>
      <c r="C74">
        <v>290</v>
      </c>
      <c r="D74" t="s">
        <v>7647</v>
      </c>
      <c r="E74" t="s">
        <v>7648</v>
      </c>
    </row>
    <row r="75" spans="1:5">
      <c r="A75" s="54" t="s">
        <v>3129</v>
      </c>
      <c r="B75" t="s">
        <v>171</v>
      </c>
      <c r="C75">
        <v>395</v>
      </c>
      <c r="D75" t="s">
        <v>7647</v>
      </c>
      <c r="E75" t="s">
        <v>7648</v>
      </c>
    </row>
    <row r="76" spans="1:5">
      <c r="A76" s="54" t="s">
        <v>3130</v>
      </c>
      <c r="B76" t="s">
        <v>172</v>
      </c>
      <c r="C76">
        <v>300</v>
      </c>
      <c r="D76" t="s">
        <v>7647</v>
      </c>
      <c r="E76" t="s">
        <v>7648</v>
      </c>
    </row>
    <row r="77" spans="1:5">
      <c r="A77" s="54" t="s">
        <v>3131</v>
      </c>
      <c r="B77" t="s">
        <v>173</v>
      </c>
      <c r="C77">
        <v>595</v>
      </c>
      <c r="D77" t="s">
        <v>7647</v>
      </c>
      <c r="E77" t="s">
        <v>7648</v>
      </c>
    </row>
    <row r="78" spans="1:5">
      <c r="A78" s="54" t="s">
        <v>3132</v>
      </c>
      <c r="B78" t="s">
        <v>2753</v>
      </c>
      <c r="C78">
        <v>480</v>
      </c>
      <c r="D78" t="s">
        <v>7647</v>
      </c>
      <c r="E78" t="s">
        <v>7648</v>
      </c>
    </row>
    <row r="79" spans="1:5">
      <c r="A79" s="54" t="s">
        <v>3133</v>
      </c>
      <c r="B79" t="s">
        <v>174</v>
      </c>
      <c r="C79">
        <v>540</v>
      </c>
      <c r="D79" t="s">
        <v>7647</v>
      </c>
      <c r="E79" t="s">
        <v>7648</v>
      </c>
    </row>
    <row r="80" spans="1:5">
      <c r="A80" s="54" t="s">
        <v>3134</v>
      </c>
      <c r="B80" t="s">
        <v>176</v>
      </c>
      <c r="C80">
        <v>660</v>
      </c>
      <c r="D80" t="s">
        <v>7647</v>
      </c>
      <c r="E80" t="s">
        <v>7649</v>
      </c>
    </row>
    <row r="81" spans="1:5">
      <c r="A81" s="54" t="s">
        <v>3135</v>
      </c>
      <c r="B81" t="s">
        <v>177</v>
      </c>
      <c r="C81">
        <v>780</v>
      </c>
      <c r="D81" t="s">
        <v>7647</v>
      </c>
      <c r="E81" t="s">
        <v>7649</v>
      </c>
    </row>
    <row r="82" spans="1:5">
      <c r="A82" s="54" t="s">
        <v>3136</v>
      </c>
      <c r="B82" t="s">
        <v>178</v>
      </c>
      <c r="C82">
        <v>670</v>
      </c>
      <c r="D82" t="s">
        <v>7647</v>
      </c>
      <c r="E82" t="s">
        <v>7649</v>
      </c>
    </row>
    <row r="83" spans="1:5">
      <c r="A83" s="54" t="s">
        <v>3137</v>
      </c>
      <c r="B83" t="s">
        <v>7722</v>
      </c>
      <c r="C83">
        <v>460</v>
      </c>
      <c r="D83" t="s">
        <v>7647</v>
      </c>
      <c r="E83" t="s">
        <v>7649</v>
      </c>
    </row>
    <row r="84" spans="1:5">
      <c r="A84" s="54" t="s">
        <v>7589</v>
      </c>
      <c r="B84" t="s">
        <v>7590</v>
      </c>
      <c r="C84">
        <v>350</v>
      </c>
      <c r="D84" t="s">
        <v>7647</v>
      </c>
      <c r="E84" t="s">
        <v>7649</v>
      </c>
    </row>
    <row r="85" spans="1:5">
      <c r="A85" s="54" t="s">
        <v>3138</v>
      </c>
      <c r="B85" t="s">
        <v>9204</v>
      </c>
      <c r="C85">
        <v>410</v>
      </c>
      <c r="D85" t="s">
        <v>7647</v>
      </c>
      <c r="E85" t="s">
        <v>7649</v>
      </c>
    </row>
    <row r="86" spans="1:5">
      <c r="A86" s="54" t="s">
        <v>8076</v>
      </c>
      <c r="B86" t="s">
        <v>9205</v>
      </c>
      <c r="C86">
        <v>400</v>
      </c>
      <c r="D86" t="s">
        <v>7647</v>
      </c>
      <c r="E86" t="s">
        <v>7649</v>
      </c>
    </row>
    <row r="87" spans="1:5">
      <c r="A87" s="54" t="s">
        <v>3139</v>
      </c>
      <c r="B87" t="s">
        <v>9206</v>
      </c>
      <c r="C87">
        <v>340</v>
      </c>
      <c r="D87" t="s">
        <v>7647</v>
      </c>
      <c r="E87" t="s">
        <v>7649</v>
      </c>
    </row>
    <row r="88" spans="1:5">
      <c r="A88" s="54" t="s">
        <v>9207</v>
      </c>
      <c r="B88" t="s">
        <v>9208</v>
      </c>
      <c r="C88">
        <v>400</v>
      </c>
      <c r="D88" t="s">
        <v>7647</v>
      </c>
      <c r="E88" t="s">
        <v>7649</v>
      </c>
    </row>
    <row r="89" spans="1:5">
      <c r="A89" s="54" t="s">
        <v>3140</v>
      </c>
      <c r="B89" t="s">
        <v>179</v>
      </c>
      <c r="C89">
        <v>315</v>
      </c>
      <c r="D89" t="s">
        <v>7647</v>
      </c>
      <c r="E89" t="s">
        <v>7649</v>
      </c>
    </row>
    <row r="90" spans="1:5">
      <c r="A90" s="54" t="s">
        <v>3141</v>
      </c>
      <c r="B90" t="s">
        <v>2754</v>
      </c>
      <c r="C90">
        <v>535</v>
      </c>
      <c r="D90" t="s">
        <v>7647</v>
      </c>
      <c r="E90" t="s">
        <v>7649</v>
      </c>
    </row>
    <row r="91" spans="1:5">
      <c r="A91" s="54" t="s">
        <v>3142</v>
      </c>
      <c r="B91" t="s">
        <v>180</v>
      </c>
      <c r="C91">
        <v>500</v>
      </c>
      <c r="D91" t="s">
        <v>7647</v>
      </c>
      <c r="E91" t="s">
        <v>7649</v>
      </c>
    </row>
    <row r="92" spans="1:5">
      <c r="A92" s="54" t="s">
        <v>3143</v>
      </c>
      <c r="B92" t="s">
        <v>181</v>
      </c>
      <c r="C92">
        <v>470</v>
      </c>
      <c r="D92" t="s">
        <v>7647</v>
      </c>
      <c r="E92" t="s">
        <v>7649</v>
      </c>
    </row>
    <row r="93" spans="1:5">
      <c r="A93" s="54" t="s">
        <v>3144</v>
      </c>
      <c r="B93" t="s">
        <v>182</v>
      </c>
      <c r="C93">
        <v>470</v>
      </c>
      <c r="D93" t="s">
        <v>7647</v>
      </c>
      <c r="E93" t="s">
        <v>7649</v>
      </c>
    </row>
    <row r="94" spans="1:5">
      <c r="A94" s="54" t="s">
        <v>3145</v>
      </c>
      <c r="B94" t="s">
        <v>2755</v>
      </c>
      <c r="C94">
        <v>525</v>
      </c>
      <c r="D94" t="s">
        <v>7647</v>
      </c>
      <c r="E94" t="s">
        <v>7649</v>
      </c>
    </row>
    <row r="95" spans="1:5">
      <c r="A95" s="54" t="s">
        <v>3146</v>
      </c>
      <c r="B95" t="s">
        <v>2756</v>
      </c>
      <c r="C95">
        <v>570</v>
      </c>
      <c r="D95" t="s">
        <v>7647</v>
      </c>
      <c r="E95" t="s">
        <v>7649</v>
      </c>
    </row>
    <row r="96" spans="1:5">
      <c r="A96" s="54" t="s">
        <v>3147</v>
      </c>
      <c r="B96" t="s">
        <v>2637</v>
      </c>
      <c r="C96">
        <v>400</v>
      </c>
      <c r="D96" t="s">
        <v>7647</v>
      </c>
      <c r="E96" t="s">
        <v>7649</v>
      </c>
    </row>
    <row r="97" spans="1:5">
      <c r="A97" s="54" t="s">
        <v>3148</v>
      </c>
      <c r="B97" t="s">
        <v>183</v>
      </c>
      <c r="C97">
        <v>600</v>
      </c>
      <c r="D97" t="s">
        <v>7647</v>
      </c>
      <c r="E97" t="s">
        <v>7649</v>
      </c>
    </row>
    <row r="98" spans="1:5">
      <c r="A98" s="54" t="s">
        <v>3149</v>
      </c>
      <c r="B98" t="s">
        <v>184</v>
      </c>
      <c r="C98">
        <v>655</v>
      </c>
      <c r="D98" t="s">
        <v>7647</v>
      </c>
      <c r="E98" t="s">
        <v>7649</v>
      </c>
    </row>
    <row r="99" spans="1:5">
      <c r="A99" s="54" t="s">
        <v>3150</v>
      </c>
      <c r="B99" t="s">
        <v>185</v>
      </c>
      <c r="C99">
        <v>690</v>
      </c>
      <c r="D99" t="s">
        <v>7647</v>
      </c>
      <c r="E99" t="s">
        <v>7649</v>
      </c>
    </row>
    <row r="100" spans="1:5">
      <c r="A100" s="54" t="s">
        <v>3151</v>
      </c>
      <c r="B100" t="s">
        <v>2757</v>
      </c>
      <c r="C100">
        <v>630</v>
      </c>
      <c r="D100" t="s">
        <v>7647</v>
      </c>
      <c r="E100" t="s">
        <v>7649</v>
      </c>
    </row>
    <row r="101" spans="1:5">
      <c r="A101" s="54" t="s">
        <v>3152</v>
      </c>
      <c r="B101" t="s">
        <v>2758</v>
      </c>
      <c r="C101">
        <v>510</v>
      </c>
      <c r="D101" t="s">
        <v>7647</v>
      </c>
      <c r="E101" t="s">
        <v>7649</v>
      </c>
    </row>
    <row r="102" spans="1:5">
      <c r="A102" s="54" t="s">
        <v>9209</v>
      </c>
      <c r="B102" t="s">
        <v>9210</v>
      </c>
      <c r="C102">
        <v>385</v>
      </c>
      <c r="D102" t="s">
        <v>7647</v>
      </c>
      <c r="E102" t="s">
        <v>7649</v>
      </c>
    </row>
    <row r="103" spans="1:5">
      <c r="A103" s="54" t="s">
        <v>3153</v>
      </c>
      <c r="B103" t="s">
        <v>2759</v>
      </c>
      <c r="C103">
        <v>370</v>
      </c>
      <c r="D103" t="s">
        <v>7647</v>
      </c>
      <c r="E103" t="s">
        <v>7649</v>
      </c>
    </row>
    <row r="104" spans="1:5">
      <c r="A104" s="54" t="s">
        <v>7900</v>
      </c>
      <c r="B104" t="s">
        <v>9211</v>
      </c>
      <c r="C104">
        <v>420</v>
      </c>
      <c r="D104" t="s">
        <v>7647</v>
      </c>
      <c r="E104" t="s">
        <v>7649</v>
      </c>
    </row>
    <row r="105" spans="1:5">
      <c r="A105" s="54" t="s">
        <v>3154</v>
      </c>
      <c r="B105" t="s">
        <v>9212</v>
      </c>
      <c r="C105">
        <v>470</v>
      </c>
      <c r="D105" t="s">
        <v>7647</v>
      </c>
      <c r="E105" t="s">
        <v>7649</v>
      </c>
    </row>
    <row r="106" spans="1:5">
      <c r="A106" s="54" t="s">
        <v>3155</v>
      </c>
      <c r="B106" t="s">
        <v>9213</v>
      </c>
      <c r="C106">
        <v>650</v>
      </c>
      <c r="D106" t="s">
        <v>7647</v>
      </c>
      <c r="E106" t="s">
        <v>7649</v>
      </c>
    </row>
    <row r="107" spans="1:5">
      <c r="A107" s="54" t="s">
        <v>3156</v>
      </c>
      <c r="B107" t="s">
        <v>9214</v>
      </c>
      <c r="C107">
        <v>625</v>
      </c>
      <c r="D107" t="s">
        <v>7647</v>
      </c>
      <c r="E107" t="s">
        <v>7649</v>
      </c>
    </row>
    <row r="108" spans="1:5">
      <c r="A108" s="54" t="s">
        <v>3157</v>
      </c>
      <c r="B108" t="s">
        <v>9215</v>
      </c>
      <c r="C108">
        <v>605</v>
      </c>
      <c r="D108" t="s">
        <v>7647</v>
      </c>
      <c r="E108" t="s">
        <v>7649</v>
      </c>
    </row>
    <row r="109" spans="1:5">
      <c r="A109" s="54" t="s">
        <v>3158</v>
      </c>
      <c r="B109" t="s">
        <v>9216</v>
      </c>
      <c r="C109">
        <v>780</v>
      </c>
      <c r="D109" t="s">
        <v>7647</v>
      </c>
      <c r="E109" t="s">
        <v>7649</v>
      </c>
    </row>
    <row r="110" spans="1:5">
      <c r="A110" s="54" t="s">
        <v>3159</v>
      </c>
      <c r="B110" t="s">
        <v>9217</v>
      </c>
      <c r="C110">
        <v>1100</v>
      </c>
      <c r="D110" t="s">
        <v>7647</v>
      </c>
      <c r="E110" t="s">
        <v>7649</v>
      </c>
    </row>
    <row r="111" spans="1:5">
      <c r="A111" s="54" t="s">
        <v>3160</v>
      </c>
      <c r="B111" t="s">
        <v>189</v>
      </c>
      <c r="C111">
        <v>430</v>
      </c>
      <c r="D111" t="s">
        <v>7647</v>
      </c>
      <c r="E111" t="s">
        <v>7649</v>
      </c>
    </row>
    <row r="112" spans="1:5">
      <c r="A112" s="54" t="s">
        <v>9218</v>
      </c>
      <c r="B112" t="s">
        <v>9219</v>
      </c>
      <c r="C112">
        <v>310</v>
      </c>
      <c r="D112" t="s">
        <v>7647</v>
      </c>
      <c r="E112" t="s">
        <v>7649</v>
      </c>
    </row>
    <row r="113" spans="1:5">
      <c r="A113" s="54" t="s">
        <v>3161</v>
      </c>
      <c r="B113" t="s">
        <v>190</v>
      </c>
      <c r="C113">
        <v>440</v>
      </c>
      <c r="D113" t="s">
        <v>7647</v>
      </c>
      <c r="E113" t="s">
        <v>7649</v>
      </c>
    </row>
    <row r="114" spans="1:5">
      <c r="A114" s="54" t="s">
        <v>3162</v>
      </c>
      <c r="B114" t="s">
        <v>191</v>
      </c>
      <c r="C114">
        <v>455</v>
      </c>
      <c r="D114" t="s">
        <v>7647</v>
      </c>
      <c r="E114" t="s">
        <v>7649</v>
      </c>
    </row>
    <row r="115" spans="1:5">
      <c r="A115" s="54" t="s">
        <v>3163</v>
      </c>
      <c r="B115" t="s">
        <v>192</v>
      </c>
      <c r="C115">
        <v>500</v>
      </c>
      <c r="D115" t="s">
        <v>7647</v>
      </c>
      <c r="E115" t="s">
        <v>7649</v>
      </c>
    </row>
    <row r="116" spans="1:5">
      <c r="A116" s="54" t="s">
        <v>3164</v>
      </c>
      <c r="B116" t="s">
        <v>193</v>
      </c>
      <c r="C116">
        <v>480</v>
      </c>
      <c r="D116" t="s">
        <v>7647</v>
      </c>
      <c r="E116" t="s">
        <v>7649</v>
      </c>
    </row>
    <row r="117" spans="1:5">
      <c r="A117" s="54" t="s">
        <v>3165</v>
      </c>
      <c r="B117" t="s">
        <v>195</v>
      </c>
      <c r="C117">
        <v>570</v>
      </c>
      <c r="D117" t="s">
        <v>7647</v>
      </c>
      <c r="E117" t="s">
        <v>7649</v>
      </c>
    </row>
    <row r="118" spans="1:5">
      <c r="A118" s="54" t="s">
        <v>3166</v>
      </c>
      <c r="B118" t="s">
        <v>196</v>
      </c>
      <c r="C118">
        <v>755</v>
      </c>
      <c r="D118" t="s">
        <v>7647</v>
      </c>
      <c r="E118" t="s">
        <v>7649</v>
      </c>
    </row>
    <row r="119" spans="1:5">
      <c r="A119" s="54" t="s">
        <v>3167</v>
      </c>
      <c r="B119" t="s">
        <v>197</v>
      </c>
      <c r="C119">
        <v>800</v>
      </c>
      <c r="D119" t="s">
        <v>7647</v>
      </c>
      <c r="E119" t="s">
        <v>7649</v>
      </c>
    </row>
    <row r="120" spans="1:5">
      <c r="A120" s="54" t="s">
        <v>3168</v>
      </c>
      <c r="B120" t="s">
        <v>198</v>
      </c>
      <c r="C120">
        <v>610</v>
      </c>
      <c r="D120" t="s">
        <v>7647</v>
      </c>
      <c r="E120" t="s">
        <v>7649</v>
      </c>
    </row>
    <row r="121" spans="1:5">
      <c r="A121" s="54" t="s">
        <v>3169</v>
      </c>
      <c r="B121" t="s">
        <v>199</v>
      </c>
      <c r="C121">
        <v>860</v>
      </c>
      <c r="D121" t="s">
        <v>7647</v>
      </c>
      <c r="E121" t="s">
        <v>7649</v>
      </c>
    </row>
    <row r="122" spans="1:5">
      <c r="A122" s="54" t="s">
        <v>3170</v>
      </c>
      <c r="B122" t="s">
        <v>200</v>
      </c>
      <c r="C122">
        <v>1040</v>
      </c>
      <c r="D122" t="s">
        <v>7647</v>
      </c>
      <c r="E122" t="s">
        <v>7649</v>
      </c>
    </row>
    <row r="123" spans="1:5">
      <c r="A123" s="54" t="s">
        <v>3171</v>
      </c>
      <c r="B123" t="s">
        <v>202</v>
      </c>
      <c r="C123">
        <v>320</v>
      </c>
      <c r="D123" t="s">
        <v>7647</v>
      </c>
      <c r="E123" t="s">
        <v>7649</v>
      </c>
    </row>
    <row r="124" spans="1:5">
      <c r="A124" s="54" t="s">
        <v>3172</v>
      </c>
      <c r="B124" t="s">
        <v>7795</v>
      </c>
      <c r="C124">
        <v>320</v>
      </c>
      <c r="D124" t="s">
        <v>7647</v>
      </c>
      <c r="E124" t="s">
        <v>7649</v>
      </c>
    </row>
    <row r="125" spans="1:5">
      <c r="A125" s="54" t="s">
        <v>7796</v>
      </c>
      <c r="B125" t="s">
        <v>7797</v>
      </c>
      <c r="C125">
        <v>340</v>
      </c>
      <c r="D125" t="s">
        <v>7647</v>
      </c>
      <c r="E125" t="s">
        <v>7649</v>
      </c>
    </row>
    <row r="126" spans="1:5">
      <c r="A126" s="54" t="s">
        <v>3173</v>
      </c>
      <c r="B126" t="s">
        <v>203</v>
      </c>
      <c r="C126">
        <v>600</v>
      </c>
      <c r="D126" t="s">
        <v>7647</v>
      </c>
      <c r="E126" t="s">
        <v>7649</v>
      </c>
    </row>
    <row r="127" spans="1:5">
      <c r="A127" s="54" t="s">
        <v>3174</v>
      </c>
      <c r="B127" t="s">
        <v>204</v>
      </c>
      <c r="C127">
        <v>470</v>
      </c>
      <c r="D127" t="s">
        <v>7647</v>
      </c>
      <c r="E127" t="s">
        <v>7649</v>
      </c>
    </row>
    <row r="128" spans="1:5">
      <c r="A128" s="54" t="s">
        <v>3175</v>
      </c>
      <c r="B128" t="s">
        <v>2760</v>
      </c>
      <c r="C128">
        <v>370</v>
      </c>
      <c r="D128" t="s">
        <v>7647</v>
      </c>
      <c r="E128" t="s">
        <v>7649</v>
      </c>
    </row>
    <row r="129" spans="1:5">
      <c r="A129" s="54" t="s">
        <v>3176</v>
      </c>
      <c r="B129" t="s">
        <v>8077</v>
      </c>
      <c r="C129">
        <v>380</v>
      </c>
      <c r="D129" t="s">
        <v>7647</v>
      </c>
      <c r="E129" t="s">
        <v>7649</v>
      </c>
    </row>
    <row r="130" spans="1:5">
      <c r="A130" s="54" t="s">
        <v>7977</v>
      </c>
      <c r="B130" t="s">
        <v>8078</v>
      </c>
      <c r="C130">
        <v>400</v>
      </c>
      <c r="D130" t="s">
        <v>7647</v>
      </c>
      <c r="E130" t="s">
        <v>7649</v>
      </c>
    </row>
    <row r="131" spans="1:5">
      <c r="A131" s="54" t="s">
        <v>3177</v>
      </c>
      <c r="B131" t="s">
        <v>206</v>
      </c>
      <c r="C131">
        <v>635</v>
      </c>
      <c r="D131" t="s">
        <v>7647</v>
      </c>
      <c r="E131" t="s">
        <v>7649</v>
      </c>
    </row>
    <row r="132" spans="1:5">
      <c r="A132" s="54" t="s">
        <v>3178</v>
      </c>
      <c r="B132" t="s">
        <v>2761</v>
      </c>
      <c r="C132">
        <v>560</v>
      </c>
      <c r="D132" t="s">
        <v>7647</v>
      </c>
      <c r="E132" t="s">
        <v>7649</v>
      </c>
    </row>
    <row r="133" spans="1:5">
      <c r="A133" s="54" t="s">
        <v>3179</v>
      </c>
      <c r="B133" t="s">
        <v>2762</v>
      </c>
      <c r="C133">
        <v>610</v>
      </c>
      <c r="D133" t="s">
        <v>7647</v>
      </c>
      <c r="E133" t="s">
        <v>7649</v>
      </c>
    </row>
    <row r="134" spans="1:5">
      <c r="A134" s="54" t="s">
        <v>3180</v>
      </c>
      <c r="B134" t="s">
        <v>207</v>
      </c>
      <c r="C134">
        <v>435</v>
      </c>
      <c r="D134" t="s">
        <v>7647</v>
      </c>
      <c r="E134" t="s">
        <v>7649</v>
      </c>
    </row>
    <row r="135" spans="1:5">
      <c r="A135" s="54" t="s">
        <v>3181</v>
      </c>
      <c r="B135" t="s">
        <v>209</v>
      </c>
      <c r="C135">
        <v>750</v>
      </c>
      <c r="D135" t="s">
        <v>7647</v>
      </c>
      <c r="E135" t="s">
        <v>7649</v>
      </c>
    </row>
    <row r="136" spans="1:5">
      <c r="A136" s="54" t="s">
        <v>3182</v>
      </c>
      <c r="B136" t="s">
        <v>2763</v>
      </c>
      <c r="C136">
        <v>1085</v>
      </c>
      <c r="D136" t="s">
        <v>7647</v>
      </c>
      <c r="E136" t="s">
        <v>7649</v>
      </c>
    </row>
    <row r="137" spans="1:5">
      <c r="A137" s="54" t="s">
        <v>3183</v>
      </c>
      <c r="B137" t="s">
        <v>210</v>
      </c>
      <c r="C137">
        <v>850</v>
      </c>
      <c r="D137" t="s">
        <v>7647</v>
      </c>
      <c r="E137" t="s">
        <v>7649</v>
      </c>
    </row>
    <row r="138" spans="1:5">
      <c r="A138" s="54" t="s">
        <v>3184</v>
      </c>
      <c r="B138" t="s">
        <v>211</v>
      </c>
      <c r="C138">
        <v>1165</v>
      </c>
      <c r="D138" t="s">
        <v>7647</v>
      </c>
      <c r="E138" t="s">
        <v>7649</v>
      </c>
    </row>
    <row r="139" spans="1:5">
      <c r="A139" s="54" t="s">
        <v>3185</v>
      </c>
      <c r="B139" t="s">
        <v>212</v>
      </c>
      <c r="C139">
        <v>830</v>
      </c>
      <c r="D139" t="s">
        <v>7647</v>
      </c>
      <c r="E139" t="s">
        <v>7649</v>
      </c>
    </row>
    <row r="140" spans="1:5">
      <c r="A140" s="54" t="s">
        <v>3186</v>
      </c>
      <c r="B140" t="s">
        <v>2764</v>
      </c>
      <c r="C140">
        <v>670</v>
      </c>
      <c r="D140" t="s">
        <v>7647</v>
      </c>
      <c r="E140" t="s">
        <v>7649</v>
      </c>
    </row>
    <row r="141" spans="1:5">
      <c r="A141" s="54" t="s">
        <v>3187</v>
      </c>
      <c r="B141" t="s">
        <v>213</v>
      </c>
      <c r="C141">
        <v>240</v>
      </c>
      <c r="D141" t="s">
        <v>7647</v>
      </c>
      <c r="E141" t="s">
        <v>7649</v>
      </c>
    </row>
    <row r="142" spans="1:5">
      <c r="A142" s="54" t="s">
        <v>3188</v>
      </c>
      <c r="B142" t="s">
        <v>215</v>
      </c>
      <c r="C142">
        <v>715</v>
      </c>
      <c r="D142" t="s">
        <v>7647</v>
      </c>
      <c r="E142" t="s">
        <v>7649</v>
      </c>
    </row>
    <row r="143" spans="1:5">
      <c r="A143" s="54" t="s">
        <v>3189</v>
      </c>
      <c r="B143" t="s">
        <v>216</v>
      </c>
      <c r="C143">
        <v>930</v>
      </c>
      <c r="D143" t="s">
        <v>7647</v>
      </c>
      <c r="E143" t="s">
        <v>7649</v>
      </c>
    </row>
    <row r="144" spans="1:5">
      <c r="A144" s="54" t="s">
        <v>3190</v>
      </c>
      <c r="B144" t="s">
        <v>217</v>
      </c>
      <c r="C144">
        <v>950</v>
      </c>
      <c r="D144" t="s">
        <v>7647</v>
      </c>
      <c r="E144" t="s">
        <v>7649</v>
      </c>
    </row>
    <row r="145" spans="1:5">
      <c r="A145" s="54" t="s">
        <v>3191</v>
      </c>
      <c r="B145" t="s">
        <v>218</v>
      </c>
      <c r="C145">
        <v>560</v>
      </c>
      <c r="D145" t="s">
        <v>7647</v>
      </c>
      <c r="E145" t="s">
        <v>7649</v>
      </c>
    </row>
    <row r="146" spans="1:5">
      <c r="A146" s="54" t="s">
        <v>3192</v>
      </c>
      <c r="B146" t="s">
        <v>219</v>
      </c>
      <c r="C146">
        <v>520</v>
      </c>
      <c r="D146" t="s">
        <v>7647</v>
      </c>
      <c r="E146" t="s">
        <v>7649</v>
      </c>
    </row>
    <row r="147" spans="1:5">
      <c r="A147" s="54" t="s">
        <v>3193</v>
      </c>
      <c r="B147" t="s">
        <v>220</v>
      </c>
      <c r="C147">
        <v>340</v>
      </c>
      <c r="D147" t="s">
        <v>7647</v>
      </c>
      <c r="E147" t="s">
        <v>7649</v>
      </c>
    </row>
    <row r="148" spans="1:5">
      <c r="A148" s="54" t="s">
        <v>3194</v>
      </c>
      <c r="B148" t="s">
        <v>222</v>
      </c>
      <c r="C148">
        <v>795</v>
      </c>
      <c r="D148" t="s">
        <v>7647</v>
      </c>
      <c r="E148" t="s">
        <v>7649</v>
      </c>
    </row>
    <row r="149" spans="1:5">
      <c r="A149" s="54" t="s">
        <v>3195</v>
      </c>
      <c r="B149" t="s">
        <v>223</v>
      </c>
      <c r="C149">
        <v>1530</v>
      </c>
      <c r="D149" t="s">
        <v>7647</v>
      </c>
      <c r="E149" t="s">
        <v>7649</v>
      </c>
    </row>
    <row r="150" spans="1:5">
      <c r="A150" s="54" t="s">
        <v>3196</v>
      </c>
      <c r="B150" t="s">
        <v>224</v>
      </c>
      <c r="C150">
        <v>770</v>
      </c>
      <c r="D150" t="s">
        <v>7647</v>
      </c>
      <c r="E150" t="s">
        <v>7649</v>
      </c>
    </row>
    <row r="151" spans="1:5">
      <c r="A151" s="54" t="s">
        <v>3197</v>
      </c>
      <c r="B151" t="s">
        <v>225</v>
      </c>
      <c r="C151">
        <v>1180</v>
      </c>
      <c r="D151" t="s">
        <v>7647</v>
      </c>
      <c r="E151" t="s">
        <v>7649</v>
      </c>
    </row>
    <row r="152" spans="1:5">
      <c r="A152" s="54" t="s">
        <v>3198</v>
      </c>
      <c r="B152" t="s">
        <v>226</v>
      </c>
      <c r="C152">
        <v>630</v>
      </c>
      <c r="D152" t="s">
        <v>7647</v>
      </c>
      <c r="E152" t="s">
        <v>7649</v>
      </c>
    </row>
    <row r="153" spans="1:5">
      <c r="A153" s="54" t="s">
        <v>3199</v>
      </c>
      <c r="B153" t="s">
        <v>8455</v>
      </c>
      <c r="C153">
        <v>350</v>
      </c>
      <c r="D153" t="s">
        <v>7647</v>
      </c>
      <c r="E153" t="s">
        <v>7649</v>
      </c>
    </row>
    <row r="154" spans="1:5">
      <c r="A154" s="54" t="s">
        <v>8456</v>
      </c>
      <c r="B154" t="s">
        <v>8457</v>
      </c>
      <c r="C154">
        <v>310</v>
      </c>
      <c r="D154" t="s">
        <v>7647</v>
      </c>
      <c r="E154" t="s">
        <v>7649</v>
      </c>
    </row>
    <row r="155" spans="1:5">
      <c r="A155" s="54" t="s">
        <v>3200</v>
      </c>
      <c r="B155" t="s">
        <v>228</v>
      </c>
      <c r="C155">
        <v>565</v>
      </c>
      <c r="D155" t="s">
        <v>7647</v>
      </c>
      <c r="E155" t="s">
        <v>7649</v>
      </c>
    </row>
    <row r="156" spans="1:5">
      <c r="A156" s="54" t="s">
        <v>3201</v>
      </c>
      <c r="B156" t="s">
        <v>229</v>
      </c>
      <c r="C156">
        <v>490</v>
      </c>
      <c r="D156" t="s">
        <v>7647</v>
      </c>
      <c r="E156" t="s">
        <v>7649</v>
      </c>
    </row>
    <row r="157" spans="1:5">
      <c r="A157" s="54" t="s">
        <v>3202</v>
      </c>
      <c r="B157" t="s">
        <v>230</v>
      </c>
      <c r="C157">
        <v>570</v>
      </c>
      <c r="D157" t="s">
        <v>7647</v>
      </c>
      <c r="E157" t="s">
        <v>7649</v>
      </c>
    </row>
    <row r="158" spans="1:5">
      <c r="A158" s="54" t="s">
        <v>3203</v>
      </c>
      <c r="B158" t="s">
        <v>231</v>
      </c>
      <c r="C158">
        <v>540</v>
      </c>
      <c r="D158" t="s">
        <v>7647</v>
      </c>
      <c r="E158" t="s">
        <v>7649</v>
      </c>
    </row>
    <row r="159" spans="1:5">
      <c r="A159" s="54" t="s">
        <v>3204</v>
      </c>
      <c r="B159" t="s">
        <v>232</v>
      </c>
      <c r="C159">
        <v>720</v>
      </c>
      <c r="D159" t="s">
        <v>7647</v>
      </c>
      <c r="E159" t="s">
        <v>7649</v>
      </c>
    </row>
    <row r="160" spans="1:5">
      <c r="A160" s="54" t="s">
        <v>3205</v>
      </c>
      <c r="B160" t="s">
        <v>233</v>
      </c>
      <c r="C160">
        <v>500</v>
      </c>
      <c r="D160" t="s">
        <v>7647</v>
      </c>
      <c r="E160" t="s">
        <v>7649</v>
      </c>
    </row>
    <row r="161" spans="1:5">
      <c r="A161" s="54" t="s">
        <v>3206</v>
      </c>
      <c r="B161" t="s">
        <v>2765</v>
      </c>
      <c r="C161">
        <v>440</v>
      </c>
      <c r="D161" t="s">
        <v>7647</v>
      </c>
      <c r="E161" t="s">
        <v>7649</v>
      </c>
    </row>
    <row r="162" spans="1:5">
      <c r="A162" s="54" t="s">
        <v>3207</v>
      </c>
      <c r="B162" t="s">
        <v>2766</v>
      </c>
      <c r="C162">
        <v>545</v>
      </c>
      <c r="D162" t="s">
        <v>7647</v>
      </c>
      <c r="E162" t="s">
        <v>7649</v>
      </c>
    </row>
    <row r="163" spans="1:5">
      <c r="A163" s="54" t="s">
        <v>3208</v>
      </c>
      <c r="B163" t="s">
        <v>234</v>
      </c>
      <c r="C163">
        <v>570</v>
      </c>
      <c r="D163" t="s">
        <v>7647</v>
      </c>
      <c r="E163" t="s">
        <v>7649</v>
      </c>
    </row>
    <row r="164" spans="1:5">
      <c r="A164" s="54" t="s">
        <v>3209</v>
      </c>
      <c r="B164" t="s">
        <v>235</v>
      </c>
      <c r="C164">
        <v>530</v>
      </c>
      <c r="D164" t="s">
        <v>7647</v>
      </c>
      <c r="E164" t="s">
        <v>7649</v>
      </c>
    </row>
    <row r="165" spans="1:5">
      <c r="A165" s="54" t="s">
        <v>3210</v>
      </c>
      <c r="B165" t="s">
        <v>236</v>
      </c>
      <c r="C165">
        <v>320</v>
      </c>
      <c r="D165" t="s">
        <v>7647</v>
      </c>
      <c r="E165" t="s">
        <v>7649</v>
      </c>
    </row>
    <row r="166" spans="1:5">
      <c r="A166" s="54" t="s">
        <v>3211</v>
      </c>
      <c r="B166" t="s">
        <v>237</v>
      </c>
      <c r="C166">
        <v>800</v>
      </c>
      <c r="D166" t="s">
        <v>7647</v>
      </c>
      <c r="E166" t="s">
        <v>7649</v>
      </c>
    </row>
    <row r="167" spans="1:5">
      <c r="A167" s="54" t="s">
        <v>3212</v>
      </c>
      <c r="B167" t="s">
        <v>2767</v>
      </c>
      <c r="C167">
        <v>610</v>
      </c>
      <c r="D167" t="s">
        <v>7647</v>
      </c>
      <c r="E167" t="s">
        <v>7649</v>
      </c>
    </row>
    <row r="168" spans="1:5">
      <c r="A168" s="54" t="s">
        <v>3213</v>
      </c>
      <c r="B168" t="s">
        <v>239</v>
      </c>
      <c r="C168">
        <v>770</v>
      </c>
      <c r="D168" t="s">
        <v>7647</v>
      </c>
      <c r="E168" t="s">
        <v>7649</v>
      </c>
    </row>
    <row r="169" spans="1:5">
      <c r="A169" s="54" t="s">
        <v>3214</v>
      </c>
      <c r="B169" t="s">
        <v>2768</v>
      </c>
      <c r="C169">
        <v>790</v>
      </c>
      <c r="D169" t="s">
        <v>7647</v>
      </c>
      <c r="E169" t="s">
        <v>7649</v>
      </c>
    </row>
    <row r="170" spans="1:5">
      <c r="A170" s="54" t="s">
        <v>3215</v>
      </c>
      <c r="B170" t="s">
        <v>240</v>
      </c>
      <c r="C170">
        <v>430</v>
      </c>
      <c r="D170" t="s">
        <v>7647</v>
      </c>
      <c r="E170" t="s">
        <v>7649</v>
      </c>
    </row>
    <row r="171" spans="1:5">
      <c r="A171" s="54" t="s">
        <v>3216</v>
      </c>
      <c r="B171" t="s">
        <v>241</v>
      </c>
      <c r="C171">
        <v>475</v>
      </c>
      <c r="D171" t="s">
        <v>7647</v>
      </c>
      <c r="E171" t="s">
        <v>7649</v>
      </c>
    </row>
    <row r="172" spans="1:5">
      <c r="A172" s="54" t="s">
        <v>3217</v>
      </c>
      <c r="B172" t="s">
        <v>242</v>
      </c>
      <c r="C172">
        <v>475</v>
      </c>
      <c r="D172" t="s">
        <v>7647</v>
      </c>
      <c r="E172" t="s">
        <v>7649</v>
      </c>
    </row>
    <row r="173" spans="1:5">
      <c r="A173" s="54" t="s">
        <v>3218</v>
      </c>
      <c r="B173" t="s">
        <v>8499</v>
      </c>
      <c r="C173">
        <v>565</v>
      </c>
      <c r="D173" t="s">
        <v>7647</v>
      </c>
      <c r="E173" t="s">
        <v>7649</v>
      </c>
    </row>
    <row r="174" spans="1:5">
      <c r="A174" s="54" t="s">
        <v>8500</v>
      </c>
      <c r="B174" t="s">
        <v>8501</v>
      </c>
      <c r="C174">
        <v>360</v>
      </c>
      <c r="D174" t="s">
        <v>7647</v>
      </c>
      <c r="E174" t="s">
        <v>7649</v>
      </c>
    </row>
    <row r="175" spans="1:5">
      <c r="A175" s="54" t="s">
        <v>3219</v>
      </c>
      <c r="B175" t="s">
        <v>243</v>
      </c>
      <c r="C175">
        <v>770</v>
      </c>
      <c r="D175" t="s">
        <v>7647</v>
      </c>
      <c r="E175" t="s">
        <v>7649</v>
      </c>
    </row>
    <row r="176" spans="1:5">
      <c r="A176" s="54" t="s">
        <v>3220</v>
      </c>
      <c r="B176" t="s">
        <v>244</v>
      </c>
      <c r="C176">
        <v>710</v>
      </c>
      <c r="D176" t="s">
        <v>7647</v>
      </c>
      <c r="E176" t="s">
        <v>7649</v>
      </c>
    </row>
    <row r="177" spans="1:5">
      <c r="A177" s="54" t="s">
        <v>3221</v>
      </c>
      <c r="B177" t="s">
        <v>246</v>
      </c>
      <c r="C177">
        <v>840</v>
      </c>
      <c r="D177" t="s">
        <v>7647</v>
      </c>
      <c r="E177" t="s">
        <v>7649</v>
      </c>
    </row>
    <row r="178" spans="1:5">
      <c r="A178" s="54" t="s">
        <v>3222</v>
      </c>
      <c r="B178" t="s">
        <v>247</v>
      </c>
      <c r="C178">
        <v>580</v>
      </c>
      <c r="D178" t="s">
        <v>7647</v>
      </c>
      <c r="E178" t="s">
        <v>7649</v>
      </c>
    </row>
    <row r="179" spans="1:5">
      <c r="A179" s="54" t="s">
        <v>3223</v>
      </c>
      <c r="B179" t="s">
        <v>2769</v>
      </c>
      <c r="C179">
        <v>440</v>
      </c>
      <c r="D179" t="s">
        <v>7647</v>
      </c>
      <c r="E179" t="s">
        <v>7649</v>
      </c>
    </row>
    <row r="180" spans="1:5">
      <c r="A180" s="54" t="s">
        <v>7723</v>
      </c>
      <c r="B180" t="s">
        <v>7724</v>
      </c>
      <c r="C180">
        <v>370</v>
      </c>
      <c r="D180" t="s">
        <v>7647</v>
      </c>
      <c r="E180" t="s">
        <v>7649</v>
      </c>
    </row>
    <row r="181" spans="1:5">
      <c r="A181" s="54" t="s">
        <v>3224</v>
      </c>
      <c r="B181" t="s">
        <v>248</v>
      </c>
      <c r="C181">
        <v>870</v>
      </c>
      <c r="D181" t="s">
        <v>7647</v>
      </c>
      <c r="E181" t="s">
        <v>7649</v>
      </c>
    </row>
    <row r="182" spans="1:5">
      <c r="A182" s="54" t="s">
        <v>3225</v>
      </c>
      <c r="B182" t="s">
        <v>2770</v>
      </c>
      <c r="C182">
        <v>510</v>
      </c>
      <c r="D182" t="s">
        <v>7647</v>
      </c>
      <c r="E182" t="s">
        <v>7649</v>
      </c>
    </row>
    <row r="183" spans="1:5">
      <c r="A183" s="54" t="s">
        <v>3226</v>
      </c>
      <c r="B183" t="s">
        <v>2771</v>
      </c>
      <c r="C183">
        <v>480</v>
      </c>
      <c r="D183" t="s">
        <v>7647</v>
      </c>
      <c r="E183" t="s">
        <v>7649</v>
      </c>
    </row>
    <row r="184" spans="1:5">
      <c r="A184" s="54" t="s">
        <v>8079</v>
      </c>
      <c r="B184" t="s">
        <v>8080</v>
      </c>
      <c r="C184">
        <v>0</v>
      </c>
      <c r="D184" t="s">
        <v>7647</v>
      </c>
      <c r="E184" t="s">
        <v>7649</v>
      </c>
    </row>
    <row r="185" spans="1:5">
      <c r="A185" s="54" t="s">
        <v>8081</v>
      </c>
      <c r="B185" t="s">
        <v>8082</v>
      </c>
      <c r="C185">
        <v>0</v>
      </c>
      <c r="D185" t="s">
        <v>7647</v>
      </c>
      <c r="E185" t="s">
        <v>7649</v>
      </c>
    </row>
    <row r="186" spans="1:5">
      <c r="A186" s="54" t="s">
        <v>3227</v>
      </c>
      <c r="B186" t="s">
        <v>2772</v>
      </c>
      <c r="C186">
        <v>510</v>
      </c>
      <c r="D186" t="s">
        <v>7647</v>
      </c>
      <c r="E186" t="s">
        <v>7650</v>
      </c>
    </row>
    <row r="187" spans="1:5">
      <c r="A187" s="54" t="s">
        <v>3228</v>
      </c>
      <c r="B187" t="s">
        <v>251</v>
      </c>
      <c r="C187">
        <v>715</v>
      </c>
      <c r="D187" t="s">
        <v>7647</v>
      </c>
      <c r="E187" t="s">
        <v>7650</v>
      </c>
    </row>
    <row r="188" spans="1:5">
      <c r="A188" s="54" t="s">
        <v>3229</v>
      </c>
      <c r="B188" t="s">
        <v>252</v>
      </c>
      <c r="C188">
        <v>620</v>
      </c>
      <c r="D188" t="s">
        <v>7647</v>
      </c>
      <c r="E188" t="s">
        <v>7650</v>
      </c>
    </row>
    <row r="189" spans="1:5">
      <c r="A189" s="54" t="s">
        <v>3230</v>
      </c>
      <c r="B189" t="s">
        <v>8423</v>
      </c>
      <c r="C189">
        <v>425</v>
      </c>
      <c r="D189" t="s">
        <v>7647</v>
      </c>
      <c r="E189" t="s">
        <v>7650</v>
      </c>
    </row>
    <row r="190" spans="1:5">
      <c r="A190" s="54" t="s">
        <v>8424</v>
      </c>
      <c r="B190" t="s">
        <v>8425</v>
      </c>
      <c r="C190">
        <v>340</v>
      </c>
      <c r="D190" t="s">
        <v>7647</v>
      </c>
      <c r="E190" t="s">
        <v>7650</v>
      </c>
    </row>
    <row r="191" spans="1:5">
      <c r="A191" s="54" t="s">
        <v>3231</v>
      </c>
      <c r="B191" t="s">
        <v>253</v>
      </c>
      <c r="C191">
        <v>885</v>
      </c>
      <c r="D191" t="s">
        <v>7647</v>
      </c>
      <c r="E191" t="s">
        <v>7650</v>
      </c>
    </row>
    <row r="192" spans="1:5">
      <c r="A192" s="54" t="s">
        <v>3232</v>
      </c>
      <c r="B192" t="s">
        <v>254</v>
      </c>
      <c r="C192">
        <v>520</v>
      </c>
      <c r="D192" t="s">
        <v>7647</v>
      </c>
      <c r="E192" t="s">
        <v>7650</v>
      </c>
    </row>
    <row r="193" spans="1:5">
      <c r="A193" s="54" t="s">
        <v>3233</v>
      </c>
      <c r="B193" t="s">
        <v>255</v>
      </c>
      <c r="C193">
        <v>450</v>
      </c>
      <c r="D193" t="s">
        <v>7647</v>
      </c>
      <c r="E193" t="s">
        <v>7650</v>
      </c>
    </row>
    <row r="194" spans="1:5">
      <c r="A194" s="54" t="s">
        <v>3234</v>
      </c>
      <c r="B194" t="s">
        <v>256</v>
      </c>
      <c r="C194">
        <v>300</v>
      </c>
      <c r="D194" t="s">
        <v>7647</v>
      </c>
      <c r="E194" t="s">
        <v>7650</v>
      </c>
    </row>
    <row r="195" spans="1:5">
      <c r="A195" s="54" t="s">
        <v>3235</v>
      </c>
      <c r="B195" t="s">
        <v>257</v>
      </c>
      <c r="C195">
        <v>310</v>
      </c>
      <c r="D195" t="s">
        <v>7647</v>
      </c>
      <c r="E195" t="s">
        <v>7650</v>
      </c>
    </row>
    <row r="196" spans="1:5">
      <c r="A196" s="54" t="s">
        <v>3236</v>
      </c>
      <c r="B196" t="s">
        <v>2773</v>
      </c>
      <c r="C196">
        <v>675</v>
      </c>
      <c r="D196" t="s">
        <v>7647</v>
      </c>
      <c r="E196" t="s">
        <v>7650</v>
      </c>
    </row>
    <row r="197" spans="1:5">
      <c r="A197" s="54" t="s">
        <v>3237</v>
      </c>
      <c r="B197" t="s">
        <v>259</v>
      </c>
      <c r="C197">
        <v>360</v>
      </c>
      <c r="D197" t="s">
        <v>7647</v>
      </c>
      <c r="E197" t="s">
        <v>7650</v>
      </c>
    </row>
    <row r="198" spans="1:5">
      <c r="A198" s="54" t="s">
        <v>3238</v>
      </c>
      <c r="B198" t="s">
        <v>260</v>
      </c>
      <c r="C198">
        <v>290</v>
      </c>
      <c r="D198" t="s">
        <v>7647</v>
      </c>
      <c r="E198" t="s">
        <v>7650</v>
      </c>
    </row>
    <row r="199" spans="1:5">
      <c r="A199" s="54" t="s">
        <v>3239</v>
      </c>
      <c r="B199" t="s">
        <v>261</v>
      </c>
      <c r="C199">
        <v>750</v>
      </c>
      <c r="D199" t="s">
        <v>7647</v>
      </c>
      <c r="E199" t="s">
        <v>7650</v>
      </c>
    </row>
    <row r="200" spans="1:5">
      <c r="A200" s="54" t="s">
        <v>3240</v>
      </c>
      <c r="B200" t="s">
        <v>2774</v>
      </c>
      <c r="C200">
        <v>640</v>
      </c>
      <c r="D200" t="s">
        <v>7647</v>
      </c>
      <c r="E200" t="s">
        <v>7650</v>
      </c>
    </row>
    <row r="201" spans="1:5">
      <c r="A201" s="54" t="s">
        <v>3241</v>
      </c>
      <c r="B201" t="s">
        <v>262</v>
      </c>
      <c r="C201">
        <v>475</v>
      </c>
      <c r="D201" t="s">
        <v>7647</v>
      </c>
      <c r="E201" t="s">
        <v>7650</v>
      </c>
    </row>
    <row r="202" spans="1:5">
      <c r="A202" s="54" t="s">
        <v>3242</v>
      </c>
      <c r="B202" t="s">
        <v>263</v>
      </c>
      <c r="C202">
        <v>375</v>
      </c>
      <c r="D202" t="s">
        <v>7647</v>
      </c>
      <c r="E202" t="s">
        <v>7650</v>
      </c>
    </row>
    <row r="203" spans="1:5">
      <c r="A203" s="54" t="s">
        <v>3243</v>
      </c>
      <c r="B203" t="s">
        <v>264</v>
      </c>
      <c r="C203">
        <v>455</v>
      </c>
      <c r="D203" t="s">
        <v>7647</v>
      </c>
      <c r="E203" t="s">
        <v>7650</v>
      </c>
    </row>
    <row r="204" spans="1:5">
      <c r="A204" s="54" t="s">
        <v>3244</v>
      </c>
      <c r="B204" t="s">
        <v>265</v>
      </c>
      <c r="C204">
        <v>300</v>
      </c>
      <c r="D204" t="s">
        <v>7647</v>
      </c>
      <c r="E204" t="s">
        <v>7650</v>
      </c>
    </row>
    <row r="205" spans="1:5">
      <c r="A205" s="54" t="s">
        <v>3245</v>
      </c>
      <c r="B205" t="s">
        <v>266</v>
      </c>
      <c r="C205">
        <v>665</v>
      </c>
      <c r="D205" t="s">
        <v>7647</v>
      </c>
      <c r="E205" t="s">
        <v>7650</v>
      </c>
    </row>
    <row r="206" spans="1:5">
      <c r="A206" s="54" t="s">
        <v>3246</v>
      </c>
      <c r="B206" t="s">
        <v>2775</v>
      </c>
      <c r="C206">
        <v>1085</v>
      </c>
      <c r="D206" t="s">
        <v>7647</v>
      </c>
      <c r="E206" t="s">
        <v>7650</v>
      </c>
    </row>
    <row r="207" spans="1:5">
      <c r="A207" s="54" t="s">
        <v>3247</v>
      </c>
      <c r="B207" t="s">
        <v>2776</v>
      </c>
      <c r="C207">
        <v>390</v>
      </c>
      <c r="D207" t="s">
        <v>7647</v>
      </c>
      <c r="E207" t="s">
        <v>7650</v>
      </c>
    </row>
    <row r="208" spans="1:5">
      <c r="A208" s="54" t="s">
        <v>3248</v>
      </c>
      <c r="B208" t="s">
        <v>268</v>
      </c>
      <c r="C208">
        <v>415</v>
      </c>
      <c r="D208" t="s">
        <v>7647</v>
      </c>
      <c r="E208" t="s">
        <v>7650</v>
      </c>
    </row>
    <row r="209" spans="1:5">
      <c r="A209" s="54" t="s">
        <v>3249</v>
      </c>
      <c r="B209" t="s">
        <v>270</v>
      </c>
      <c r="C209">
        <v>720</v>
      </c>
      <c r="D209" t="s">
        <v>7647</v>
      </c>
      <c r="E209" t="s">
        <v>7650</v>
      </c>
    </row>
    <row r="210" spans="1:5">
      <c r="A210" s="54" t="s">
        <v>3250</v>
      </c>
      <c r="B210" t="s">
        <v>271</v>
      </c>
      <c r="C210">
        <v>530</v>
      </c>
      <c r="D210" t="s">
        <v>7647</v>
      </c>
      <c r="E210" t="s">
        <v>7650</v>
      </c>
    </row>
    <row r="211" spans="1:5">
      <c r="A211" s="54" t="s">
        <v>3251</v>
      </c>
      <c r="B211" t="s">
        <v>272</v>
      </c>
      <c r="C211">
        <v>555</v>
      </c>
      <c r="D211" t="s">
        <v>7647</v>
      </c>
      <c r="E211" t="s">
        <v>7650</v>
      </c>
    </row>
    <row r="212" spans="1:5">
      <c r="A212" s="54" t="s">
        <v>3252</v>
      </c>
      <c r="B212" t="s">
        <v>274</v>
      </c>
      <c r="C212">
        <v>495</v>
      </c>
      <c r="D212" t="s">
        <v>7647</v>
      </c>
      <c r="E212" t="s">
        <v>7650</v>
      </c>
    </row>
    <row r="213" spans="1:5">
      <c r="A213" s="54" t="s">
        <v>3253</v>
      </c>
      <c r="B213" t="s">
        <v>275</v>
      </c>
      <c r="C213">
        <v>380</v>
      </c>
      <c r="D213" t="s">
        <v>7647</v>
      </c>
      <c r="E213" t="s">
        <v>7650</v>
      </c>
    </row>
    <row r="214" spans="1:5">
      <c r="A214" s="54" t="s">
        <v>3254</v>
      </c>
      <c r="B214" t="s">
        <v>276</v>
      </c>
      <c r="C214">
        <v>730</v>
      </c>
      <c r="D214" t="s">
        <v>7647</v>
      </c>
      <c r="E214" t="s">
        <v>7650</v>
      </c>
    </row>
    <row r="215" spans="1:5">
      <c r="A215" s="54" t="s">
        <v>3255</v>
      </c>
      <c r="B215" t="s">
        <v>2777</v>
      </c>
      <c r="C215">
        <v>395</v>
      </c>
      <c r="D215" t="s">
        <v>7647</v>
      </c>
      <c r="E215" t="s">
        <v>7650</v>
      </c>
    </row>
    <row r="216" spans="1:5">
      <c r="A216" s="54" t="s">
        <v>3256</v>
      </c>
      <c r="B216" t="s">
        <v>277</v>
      </c>
      <c r="C216">
        <v>380</v>
      </c>
      <c r="D216" t="s">
        <v>7647</v>
      </c>
      <c r="E216" t="s">
        <v>7650</v>
      </c>
    </row>
    <row r="217" spans="1:5">
      <c r="A217" s="54" t="s">
        <v>3257</v>
      </c>
      <c r="B217" t="s">
        <v>278</v>
      </c>
      <c r="C217">
        <v>435</v>
      </c>
      <c r="D217" t="s">
        <v>7647</v>
      </c>
      <c r="E217" t="s">
        <v>7650</v>
      </c>
    </row>
    <row r="218" spans="1:5">
      <c r="A218" s="54" t="s">
        <v>3258</v>
      </c>
      <c r="B218" t="s">
        <v>279</v>
      </c>
      <c r="C218">
        <v>500</v>
      </c>
      <c r="D218" t="s">
        <v>7647</v>
      </c>
      <c r="E218" t="s">
        <v>7650</v>
      </c>
    </row>
    <row r="219" spans="1:5">
      <c r="A219" s="54" t="s">
        <v>3259</v>
      </c>
      <c r="B219" t="s">
        <v>280</v>
      </c>
      <c r="C219">
        <v>460</v>
      </c>
      <c r="D219" t="s">
        <v>7647</v>
      </c>
      <c r="E219" t="s">
        <v>7650</v>
      </c>
    </row>
    <row r="220" spans="1:5">
      <c r="A220" s="54" t="s">
        <v>3260</v>
      </c>
      <c r="B220" t="s">
        <v>2778</v>
      </c>
      <c r="C220">
        <v>1045</v>
      </c>
      <c r="D220" t="s">
        <v>7647</v>
      </c>
      <c r="E220" t="s">
        <v>7650</v>
      </c>
    </row>
    <row r="221" spans="1:5">
      <c r="A221" s="54" t="s">
        <v>3261</v>
      </c>
      <c r="B221" t="s">
        <v>282</v>
      </c>
      <c r="C221">
        <v>640</v>
      </c>
      <c r="D221" t="s">
        <v>7647</v>
      </c>
      <c r="E221" t="s">
        <v>7650</v>
      </c>
    </row>
    <row r="222" spans="1:5">
      <c r="A222" s="54" t="s">
        <v>3262</v>
      </c>
      <c r="B222" t="s">
        <v>283</v>
      </c>
      <c r="C222">
        <v>390</v>
      </c>
      <c r="D222" t="s">
        <v>7647</v>
      </c>
      <c r="E222" t="s">
        <v>7650</v>
      </c>
    </row>
    <row r="223" spans="1:5">
      <c r="A223" s="54" t="s">
        <v>3263</v>
      </c>
      <c r="B223" t="s">
        <v>284</v>
      </c>
      <c r="C223">
        <v>480</v>
      </c>
      <c r="D223" t="s">
        <v>7647</v>
      </c>
      <c r="E223" t="s">
        <v>7650</v>
      </c>
    </row>
    <row r="224" spans="1:5">
      <c r="A224" s="54" t="s">
        <v>3264</v>
      </c>
      <c r="B224" t="s">
        <v>285</v>
      </c>
      <c r="C224">
        <v>720</v>
      </c>
      <c r="D224" t="s">
        <v>7647</v>
      </c>
      <c r="E224" t="s">
        <v>7650</v>
      </c>
    </row>
    <row r="225" spans="1:5">
      <c r="A225" s="54" t="s">
        <v>3265</v>
      </c>
      <c r="B225" t="s">
        <v>286</v>
      </c>
      <c r="C225">
        <v>560</v>
      </c>
      <c r="D225" t="s">
        <v>7647</v>
      </c>
      <c r="E225" t="s">
        <v>7650</v>
      </c>
    </row>
    <row r="226" spans="1:5">
      <c r="A226" s="54" t="s">
        <v>3266</v>
      </c>
      <c r="B226" t="s">
        <v>287</v>
      </c>
      <c r="C226">
        <v>350</v>
      </c>
      <c r="D226" t="s">
        <v>7647</v>
      </c>
      <c r="E226" t="s">
        <v>7650</v>
      </c>
    </row>
    <row r="227" spans="1:5">
      <c r="A227" s="54" t="s">
        <v>9220</v>
      </c>
      <c r="B227" t="s">
        <v>9221</v>
      </c>
      <c r="C227">
        <v>530</v>
      </c>
      <c r="D227" t="s">
        <v>7647</v>
      </c>
      <c r="E227" t="s">
        <v>7650</v>
      </c>
    </row>
    <row r="228" spans="1:5">
      <c r="A228" s="54" t="s">
        <v>3267</v>
      </c>
      <c r="B228" t="s">
        <v>288</v>
      </c>
      <c r="C228">
        <v>455</v>
      </c>
      <c r="D228" t="s">
        <v>7647</v>
      </c>
      <c r="E228" t="s">
        <v>7650</v>
      </c>
    </row>
    <row r="229" spans="1:5">
      <c r="A229" s="54" t="s">
        <v>3268</v>
      </c>
      <c r="B229" t="s">
        <v>289</v>
      </c>
      <c r="C229">
        <v>670</v>
      </c>
      <c r="D229" t="s">
        <v>7647</v>
      </c>
      <c r="E229" t="s">
        <v>7650</v>
      </c>
    </row>
    <row r="230" spans="1:5">
      <c r="A230" s="54" t="s">
        <v>3269</v>
      </c>
      <c r="B230" t="s">
        <v>2779</v>
      </c>
      <c r="C230">
        <v>500</v>
      </c>
      <c r="D230" t="s">
        <v>7647</v>
      </c>
      <c r="E230" t="s">
        <v>7650</v>
      </c>
    </row>
    <row r="231" spans="1:5">
      <c r="A231" s="54" t="s">
        <v>3270</v>
      </c>
      <c r="B231" t="s">
        <v>291</v>
      </c>
      <c r="C231">
        <v>510</v>
      </c>
      <c r="D231" t="s">
        <v>7647</v>
      </c>
      <c r="E231" t="s">
        <v>7650</v>
      </c>
    </row>
    <row r="232" spans="1:5">
      <c r="A232" s="54" t="s">
        <v>3271</v>
      </c>
      <c r="B232" t="s">
        <v>292</v>
      </c>
      <c r="C232">
        <v>340</v>
      </c>
      <c r="D232" t="s">
        <v>7647</v>
      </c>
      <c r="E232" t="s">
        <v>7650</v>
      </c>
    </row>
    <row r="233" spans="1:5">
      <c r="A233" s="54" t="s">
        <v>3272</v>
      </c>
      <c r="B233" t="s">
        <v>293</v>
      </c>
      <c r="C233">
        <v>440</v>
      </c>
      <c r="D233" t="s">
        <v>7647</v>
      </c>
      <c r="E233" t="s">
        <v>7650</v>
      </c>
    </row>
    <row r="234" spans="1:5">
      <c r="A234" s="54" t="s">
        <v>3273</v>
      </c>
      <c r="B234" t="s">
        <v>294</v>
      </c>
      <c r="C234">
        <v>420</v>
      </c>
      <c r="D234" t="s">
        <v>7647</v>
      </c>
      <c r="E234" t="s">
        <v>7650</v>
      </c>
    </row>
    <row r="235" spans="1:5">
      <c r="A235" s="54" t="s">
        <v>3274</v>
      </c>
      <c r="B235" t="s">
        <v>295</v>
      </c>
      <c r="C235">
        <v>530</v>
      </c>
      <c r="D235" t="s">
        <v>7647</v>
      </c>
      <c r="E235" t="s">
        <v>7650</v>
      </c>
    </row>
    <row r="236" spans="1:5">
      <c r="A236" s="54" t="s">
        <v>3275</v>
      </c>
      <c r="B236" t="s">
        <v>296</v>
      </c>
      <c r="C236">
        <v>470</v>
      </c>
      <c r="D236" t="s">
        <v>7647</v>
      </c>
      <c r="E236" t="s">
        <v>7650</v>
      </c>
    </row>
    <row r="237" spans="1:5">
      <c r="A237" s="54" t="s">
        <v>3276</v>
      </c>
      <c r="B237" t="s">
        <v>297</v>
      </c>
      <c r="C237">
        <v>460</v>
      </c>
      <c r="D237" t="s">
        <v>7647</v>
      </c>
      <c r="E237" t="s">
        <v>7650</v>
      </c>
    </row>
    <row r="238" spans="1:5">
      <c r="A238" s="54" t="s">
        <v>3277</v>
      </c>
      <c r="B238" t="s">
        <v>298</v>
      </c>
      <c r="C238">
        <v>520</v>
      </c>
      <c r="D238" t="s">
        <v>7647</v>
      </c>
      <c r="E238" t="s">
        <v>7650</v>
      </c>
    </row>
    <row r="239" spans="1:5">
      <c r="A239" s="54" t="s">
        <v>3278</v>
      </c>
      <c r="B239" t="s">
        <v>300</v>
      </c>
      <c r="C239">
        <v>510</v>
      </c>
      <c r="D239" t="s">
        <v>7647</v>
      </c>
      <c r="E239" t="s">
        <v>7650</v>
      </c>
    </row>
    <row r="240" spans="1:5">
      <c r="A240" s="54" t="s">
        <v>3279</v>
      </c>
      <c r="B240" t="s">
        <v>301</v>
      </c>
      <c r="C240">
        <v>370</v>
      </c>
      <c r="D240" t="s">
        <v>7647</v>
      </c>
      <c r="E240" t="s">
        <v>7650</v>
      </c>
    </row>
    <row r="241" spans="1:5">
      <c r="A241" s="54" t="s">
        <v>3280</v>
      </c>
      <c r="B241" t="s">
        <v>2780</v>
      </c>
      <c r="C241">
        <v>830</v>
      </c>
      <c r="D241" t="s">
        <v>7647</v>
      </c>
      <c r="E241" t="s">
        <v>7650</v>
      </c>
    </row>
    <row r="242" spans="1:5">
      <c r="A242" s="54" t="s">
        <v>3281</v>
      </c>
      <c r="B242" t="s">
        <v>302</v>
      </c>
      <c r="C242">
        <v>470</v>
      </c>
      <c r="D242" t="s">
        <v>7647</v>
      </c>
      <c r="E242" t="s">
        <v>7650</v>
      </c>
    </row>
    <row r="243" spans="1:5">
      <c r="A243" s="54" t="s">
        <v>3282</v>
      </c>
      <c r="B243" t="s">
        <v>303</v>
      </c>
      <c r="C243">
        <v>430</v>
      </c>
      <c r="D243" t="s">
        <v>7647</v>
      </c>
      <c r="E243" t="s">
        <v>7650</v>
      </c>
    </row>
    <row r="244" spans="1:5">
      <c r="A244" s="54" t="s">
        <v>3283</v>
      </c>
      <c r="B244" t="s">
        <v>304</v>
      </c>
      <c r="C244">
        <v>530</v>
      </c>
      <c r="D244" t="s">
        <v>7647</v>
      </c>
      <c r="E244" t="s">
        <v>7650</v>
      </c>
    </row>
    <row r="245" spans="1:5">
      <c r="A245" s="54" t="s">
        <v>3284</v>
      </c>
      <c r="B245" t="s">
        <v>305</v>
      </c>
      <c r="C245">
        <v>410</v>
      </c>
      <c r="D245" t="s">
        <v>7647</v>
      </c>
      <c r="E245" t="s">
        <v>7650</v>
      </c>
    </row>
    <row r="246" spans="1:5">
      <c r="A246" s="54" t="s">
        <v>3285</v>
      </c>
      <c r="B246" t="s">
        <v>306</v>
      </c>
      <c r="C246">
        <v>330</v>
      </c>
      <c r="D246" t="s">
        <v>7647</v>
      </c>
      <c r="E246" t="s">
        <v>7650</v>
      </c>
    </row>
    <row r="247" spans="1:5">
      <c r="A247" s="54" t="s">
        <v>3286</v>
      </c>
      <c r="B247" t="s">
        <v>307</v>
      </c>
      <c r="C247">
        <v>490</v>
      </c>
      <c r="D247" t="s">
        <v>7647</v>
      </c>
      <c r="E247" t="s">
        <v>7650</v>
      </c>
    </row>
    <row r="248" spans="1:5">
      <c r="A248" s="54" t="s">
        <v>3287</v>
      </c>
      <c r="B248" t="s">
        <v>309</v>
      </c>
      <c r="C248">
        <v>335</v>
      </c>
      <c r="D248" t="s">
        <v>7647</v>
      </c>
      <c r="E248" t="s">
        <v>7650</v>
      </c>
    </row>
    <row r="249" spans="1:5">
      <c r="A249" s="54" t="s">
        <v>3288</v>
      </c>
      <c r="B249" t="s">
        <v>310</v>
      </c>
      <c r="C249">
        <v>360</v>
      </c>
      <c r="D249" t="s">
        <v>7647</v>
      </c>
      <c r="E249" t="s">
        <v>7650</v>
      </c>
    </row>
    <row r="250" spans="1:5">
      <c r="A250" s="54" t="s">
        <v>3289</v>
      </c>
      <c r="B250" t="s">
        <v>311</v>
      </c>
      <c r="C250">
        <v>640</v>
      </c>
      <c r="D250" t="s">
        <v>7647</v>
      </c>
      <c r="E250" t="s">
        <v>7650</v>
      </c>
    </row>
    <row r="251" spans="1:5">
      <c r="A251" s="54" t="s">
        <v>3290</v>
      </c>
      <c r="B251" t="s">
        <v>2781</v>
      </c>
      <c r="C251">
        <v>620</v>
      </c>
      <c r="D251" t="s">
        <v>7647</v>
      </c>
      <c r="E251" t="s">
        <v>7650</v>
      </c>
    </row>
    <row r="252" spans="1:5">
      <c r="A252" s="54" t="s">
        <v>3291</v>
      </c>
      <c r="B252" t="s">
        <v>312</v>
      </c>
      <c r="C252">
        <v>675</v>
      </c>
      <c r="D252" t="s">
        <v>7647</v>
      </c>
      <c r="E252" t="s">
        <v>7650</v>
      </c>
    </row>
    <row r="253" spans="1:5">
      <c r="A253" s="54" t="s">
        <v>3292</v>
      </c>
      <c r="B253" t="s">
        <v>313</v>
      </c>
      <c r="C253">
        <v>360</v>
      </c>
      <c r="D253" t="s">
        <v>7647</v>
      </c>
      <c r="E253" t="s">
        <v>7650</v>
      </c>
    </row>
    <row r="254" spans="1:5">
      <c r="A254" s="54" t="s">
        <v>3293</v>
      </c>
      <c r="B254" t="s">
        <v>314</v>
      </c>
      <c r="C254">
        <v>415</v>
      </c>
      <c r="D254" t="s">
        <v>7647</v>
      </c>
      <c r="E254" t="s">
        <v>7650</v>
      </c>
    </row>
    <row r="255" spans="1:5">
      <c r="A255" s="54" t="s">
        <v>3294</v>
      </c>
      <c r="B255" t="s">
        <v>315</v>
      </c>
      <c r="C255">
        <v>395</v>
      </c>
      <c r="D255" t="s">
        <v>7647</v>
      </c>
      <c r="E255" t="s">
        <v>7650</v>
      </c>
    </row>
    <row r="256" spans="1:5">
      <c r="A256" s="54" t="s">
        <v>3295</v>
      </c>
      <c r="B256" t="s">
        <v>316</v>
      </c>
      <c r="C256">
        <v>465</v>
      </c>
      <c r="D256" t="s">
        <v>7647</v>
      </c>
      <c r="E256" t="s">
        <v>7650</v>
      </c>
    </row>
    <row r="257" spans="1:5">
      <c r="A257" s="54" t="s">
        <v>3296</v>
      </c>
      <c r="B257" t="s">
        <v>318</v>
      </c>
      <c r="C257">
        <v>690</v>
      </c>
      <c r="D257" t="s">
        <v>7647</v>
      </c>
      <c r="E257" t="s">
        <v>7650</v>
      </c>
    </row>
    <row r="258" spans="1:5">
      <c r="A258" s="54" t="s">
        <v>3297</v>
      </c>
      <c r="B258" t="s">
        <v>2782</v>
      </c>
      <c r="C258">
        <v>490</v>
      </c>
      <c r="D258" t="s">
        <v>7647</v>
      </c>
      <c r="E258" t="s">
        <v>7650</v>
      </c>
    </row>
    <row r="259" spans="1:5">
      <c r="A259" s="54" t="s">
        <v>8502</v>
      </c>
      <c r="B259" t="s">
        <v>8503</v>
      </c>
      <c r="C259">
        <v>470</v>
      </c>
      <c r="D259" t="s">
        <v>7647</v>
      </c>
      <c r="E259" t="s">
        <v>7650</v>
      </c>
    </row>
    <row r="260" spans="1:5">
      <c r="A260" s="54" t="s">
        <v>3298</v>
      </c>
      <c r="B260" t="s">
        <v>319</v>
      </c>
      <c r="C260">
        <v>590</v>
      </c>
      <c r="D260" t="s">
        <v>7647</v>
      </c>
      <c r="E260" t="s">
        <v>7650</v>
      </c>
    </row>
    <row r="261" spans="1:5">
      <c r="A261" s="54" t="s">
        <v>3299</v>
      </c>
      <c r="B261" t="s">
        <v>2783</v>
      </c>
      <c r="C261">
        <v>705</v>
      </c>
      <c r="D261" t="s">
        <v>7647</v>
      </c>
      <c r="E261" t="s">
        <v>7650</v>
      </c>
    </row>
    <row r="262" spans="1:5">
      <c r="A262" s="54" t="s">
        <v>3300</v>
      </c>
      <c r="B262" t="s">
        <v>320</v>
      </c>
      <c r="C262">
        <v>350</v>
      </c>
      <c r="D262" t="s">
        <v>7647</v>
      </c>
      <c r="E262" t="s">
        <v>7650</v>
      </c>
    </row>
    <row r="263" spans="1:5">
      <c r="A263" s="54" t="s">
        <v>3301</v>
      </c>
      <c r="B263" t="s">
        <v>322</v>
      </c>
      <c r="C263">
        <v>600</v>
      </c>
      <c r="D263" t="s">
        <v>7647</v>
      </c>
      <c r="E263" t="s">
        <v>7650</v>
      </c>
    </row>
    <row r="264" spans="1:5">
      <c r="A264" s="54" t="s">
        <v>3302</v>
      </c>
      <c r="B264" t="s">
        <v>323</v>
      </c>
      <c r="C264">
        <v>630</v>
      </c>
      <c r="D264" t="s">
        <v>7647</v>
      </c>
      <c r="E264" t="s">
        <v>7650</v>
      </c>
    </row>
    <row r="265" spans="1:5">
      <c r="A265" s="54" t="s">
        <v>3303</v>
      </c>
      <c r="B265" t="s">
        <v>7798</v>
      </c>
      <c r="C265">
        <v>390</v>
      </c>
      <c r="D265" t="s">
        <v>7647</v>
      </c>
      <c r="E265" t="s">
        <v>7650</v>
      </c>
    </row>
    <row r="266" spans="1:5">
      <c r="A266" s="54" t="s">
        <v>7799</v>
      </c>
      <c r="B266" t="s">
        <v>7800</v>
      </c>
      <c r="C266">
        <v>390</v>
      </c>
      <c r="D266" t="s">
        <v>7647</v>
      </c>
      <c r="E266" t="s">
        <v>7650</v>
      </c>
    </row>
    <row r="267" spans="1:5">
      <c r="A267" s="54" t="s">
        <v>3304</v>
      </c>
      <c r="B267" t="s">
        <v>7903</v>
      </c>
      <c r="C267">
        <v>400</v>
      </c>
      <c r="D267" t="s">
        <v>7647</v>
      </c>
      <c r="E267" t="s">
        <v>7650</v>
      </c>
    </row>
    <row r="268" spans="1:5">
      <c r="A268" s="54" t="s">
        <v>7904</v>
      </c>
      <c r="B268" t="s">
        <v>7905</v>
      </c>
      <c r="C268">
        <v>410</v>
      </c>
      <c r="D268" t="s">
        <v>7647</v>
      </c>
      <c r="E268" t="s">
        <v>7650</v>
      </c>
    </row>
    <row r="269" spans="1:5">
      <c r="A269" s="54" t="s">
        <v>3305</v>
      </c>
      <c r="B269" t="s">
        <v>326</v>
      </c>
      <c r="C269">
        <v>800</v>
      </c>
      <c r="D269" t="s">
        <v>7651</v>
      </c>
      <c r="E269" t="s">
        <v>7652</v>
      </c>
    </row>
    <row r="270" spans="1:5">
      <c r="A270" s="54" t="s">
        <v>3306</v>
      </c>
      <c r="B270" t="s">
        <v>2784</v>
      </c>
      <c r="C270">
        <v>825</v>
      </c>
      <c r="D270" t="s">
        <v>7651</v>
      </c>
      <c r="E270" t="s">
        <v>7652</v>
      </c>
    </row>
    <row r="271" spans="1:5">
      <c r="A271" s="54" t="s">
        <v>3307</v>
      </c>
      <c r="B271" t="s">
        <v>2785</v>
      </c>
      <c r="C271">
        <v>460</v>
      </c>
      <c r="D271" t="s">
        <v>7651</v>
      </c>
      <c r="E271" t="s">
        <v>7652</v>
      </c>
    </row>
    <row r="272" spans="1:5">
      <c r="A272" s="54" t="s">
        <v>9222</v>
      </c>
      <c r="B272" t="s">
        <v>8702</v>
      </c>
      <c r="C272">
        <v>400</v>
      </c>
      <c r="D272" t="s">
        <v>7651</v>
      </c>
      <c r="E272" t="s">
        <v>7652</v>
      </c>
    </row>
    <row r="273" spans="1:5">
      <c r="A273" s="54" t="s">
        <v>3308</v>
      </c>
      <c r="B273" t="s">
        <v>328</v>
      </c>
      <c r="C273">
        <v>810</v>
      </c>
      <c r="D273" t="s">
        <v>7651</v>
      </c>
      <c r="E273" t="s">
        <v>7652</v>
      </c>
    </row>
    <row r="274" spans="1:5">
      <c r="A274" s="54" t="s">
        <v>3309</v>
      </c>
      <c r="B274" t="s">
        <v>330</v>
      </c>
      <c r="C274">
        <v>480</v>
      </c>
      <c r="D274" t="s">
        <v>7651</v>
      </c>
      <c r="E274" t="s">
        <v>7652</v>
      </c>
    </row>
    <row r="275" spans="1:5">
      <c r="A275" s="54" t="s">
        <v>3310</v>
      </c>
      <c r="B275" t="s">
        <v>331</v>
      </c>
      <c r="C275">
        <v>470</v>
      </c>
      <c r="D275" t="s">
        <v>7651</v>
      </c>
      <c r="E275" t="s">
        <v>7652</v>
      </c>
    </row>
    <row r="276" spans="1:5">
      <c r="A276" s="54" t="s">
        <v>3311</v>
      </c>
      <c r="B276" t="s">
        <v>332</v>
      </c>
      <c r="C276">
        <v>520</v>
      </c>
      <c r="D276" t="s">
        <v>7651</v>
      </c>
      <c r="E276" t="s">
        <v>7652</v>
      </c>
    </row>
    <row r="277" spans="1:5">
      <c r="A277" s="54" t="s">
        <v>3312</v>
      </c>
      <c r="B277" t="s">
        <v>333</v>
      </c>
      <c r="C277">
        <v>330</v>
      </c>
      <c r="D277" t="s">
        <v>7651</v>
      </c>
      <c r="E277" t="s">
        <v>7652</v>
      </c>
    </row>
    <row r="278" spans="1:5">
      <c r="A278" s="54" t="s">
        <v>3313</v>
      </c>
      <c r="B278" t="s">
        <v>334</v>
      </c>
      <c r="C278">
        <v>630</v>
      </c>
      <c r="D278" t="s">
        <v>7651</v>
      </c>
      <c r="E278" t="s">
        <v>7652</v>
      </c>
    </row>
    <row r="279" spans="1:5">
      <c r="A279" s="54" t="s">
        <v>3314</v>
      </c>
      <c r="B279" t="s">
        <v>335</v>
      </c>
      <c r="C279">
        <v>520</v>
      </c>
      <c r="D279" t="s">
        <v>7651</v>
      </c>
      <c r="E279" t="s">
        <v>7652</v>
      </c>
    </row>
    <row r="280" spans="1:5">
      <c r="A280" s="54" t="s">
        <v>3315</v>
      </c>
      <c r="B280" t="s">
        <v>336</v>
      </c>
      <c r="C280">
        <v>420</v>
      </c>
      <c r="D280" t="s">
        <v>7651</v>
      </c>
      <c r="E280" t="s">
        <v>7652</v>
      </c>
    </row>
    <row r="281" spans="1:5">
      <c r="A281" s="54" t="s">
        <v>3316</v>
      </c>
      <c r="B281" t="s">
        <v>337</v>
      </c>
      <c r="C281">
        <v>240</v>
      </c>
      <c r="D281" t="s">
        <v>7651</v>
      </c>
      <c r="E281" t="s">
        <v>7652</v>
      </c>
    </row>
    <row r="282" spans="1:5">
      <c r="A282" s="54" t="s">
        <v>3317</v>
      </c>
      <c r="B282" t="s">
        <v>338</v>
      </c>
      <c r="C282">
        <v>765</v>
      </c>
      <c r="D282" t="s">
        <v>7651</v>
      </c>
      <c r="E282" t="s">
        <v>7652</v>
      </c>
    </row>
    <row r="283" spans="1:5">
      <c r="A283" s="54" t="s">
        <v>3318</v>
      </c>
      <c r="B283" t="s">
        <v>340</v>
      </c>
      <c r="C283">
        <v>635</v>
      </c>
      <c r="D283" t="s">
        <v>7651</v>
      </c>
      <c r="E283" t="s">
        <v>7652</v>
      </c>
    </row>
    <row r="284" spans="1:5">
      <c r="A284" s="54" t="s">
        <v>3319</v>
      </c>
      <c r="B284" t="s">
        <v>341</v>
      </c>
      <c r="C284">
        <v>380</v>
      </c>
      <c r="D284" t="s">
        <v>7651</v>
      </c>
      <c r="E284" t="s">
        <v>7652</v>
      </c>
    </row>
    <row r="285" spans="1:5">
      <c r="A285" s="54" t="s">
        <v>3320</v>
      </c>
      <c r="B285" t="s">
        <v>7946</v>
      </c>
      <c r="C285">
        <v>400</v>
      </c>
      <c r="D285" t="s">
        <v>7651</v>
      </c>
      <c r="E285" t="s">
        <v>7652</v>
      </c>
    </row>
    <row r="286" spans="1:5">
      <c r="A286" s="54" t="s">
        <v>8083</v>
      </c>
      <c r="B286" t="s">
        <v>7947</v>
      </c>
      <c r="C286">
        <v>390</v>
      </c>
      <c r="D286" t="s">
        <v>7651</v>
      </c>
      <c r="E286" t="s">
        <v>7652</v>
      </c>
    </row>
    <row r="287" spans="1:5">
      <c r="A287" s="54" t="s">
        <v>3321</v>
      </c>
      <c r="B287" t="s">
        <v>342</v>
      </c>
      <c r="C287">
        <v>640</v>
      </c>
      <c r="D287" t="s">
        <v>7651</v>
      </c>
      <c r="E287" t="s">
        <v>7652</v>
      </c>
    </row>
    <row r="288" spans="1:5">
      <c r="A288" s="54" t="s">
        <v>3322</v>
      </c>
      <c r="B288" t="s">
        <v>343</v>
      </c>
      <c r="C288">
        <v>410</v>
      </c>
      <c r="D288" t="s">
        <v>7651</v>
      </c>
      <c r="E288" t="s">
        <v>7652</v>
      </c>
    </row>
    <row r="289" spans="1:5">
      <c r="A289" s="54" t="s">
        <v>3323</v>
      </c>
      <c r="B289" t="s">
        <v>344</v>
      </c>
      <c r="C289">
        <v>510</v>
      </c>
      <c r="D289" t="s">
        <v>7651</v>
      </c>
      <c r="E289" t="s">
        <v>7652</v>
      </c>
    </row>
    <row r="290" spans="1:5">
      <c r="A290" s="54" t="s">
        <v>3324</v>
      </c>
      <c r="B290" t="s">
        <v>2786</v>
      </c>
      <c r="C290">
        <v>475</v>
      </c>
      <c r="D290" t="s">
        <v>7651</v>
      </c>
      <c r="E290" t="s">
        <v>7652</v>
      </c>
    </row>
    <row r="291" spans="1:5">
      <c r="A291" s="54" t="s">
        <v>3325</v>
      </c>
      <c r="B291" t="s">
        <v>346</v>
      </c>
      <c r="C291">
        <v>505</v>
      </c>
      <c r="D291" t="s">
        <v>7651</v>
      </c>
      <c r="E291" t="s">
        <v>7652</v>
      </c>
    </row>
    <row r="292" spans="1:5">
      <c r="A292" s="54" t="s">
        <v>3326</v>
      </c>
      <c r="B292" t="s">
        <v>347</v>
      </c>
      <c r="C292">
        <v>500</v>
      </c>
      <c r="D292" t="s">
        <v>7651</v>
      </c>
      <c r="E292" t="s">
        <v>7652</v>
      </c>
    </row>
    <row r="293" spans="1:5">
      <c r="A293" s="54" t="s">
        <v>3327</v>
      </c>
      <c r="B293" t="s">
        <v>348</v>
      </c>
      <c r="C293">
        <v>585</v>
      </c>
      <c r="D293" t="s">
        <v>7651</v>
      </c>
      <c r="E293" t="s">
        <v>7652</v>
      </c>
    </row>
    <row r="294" spans="1:5">
      <c r="A294" s="54" t="s">
        <v>3328</v>
      </c>
      <c r="B294" t="s">
        <v>2638</v>
      </c>
      <c r="C294">
        <v>490</v>
      </c>
      <c r="D294" t="s">
        <v>7651</v>
      </c>
      <c r="E294" t="s">
        <v>7652</v>
      </c>
    </row>
    <row r="295" spans="1:5">
      <c r="A295" s="54" t="s">
        <v>3329</v>
      </c>
      <c r="B295" t="s">
        <v>2639</v>
      </c>
      <c r="C295">
        <v>510</v>
      </c>
      <c r="D295" t="s">
        <v>7651</v>
      </c>
      <c r="E295" t="s">
        <v>7652</v>
      </c>
    </row>
    <row r="296" spans="1:5">
      <c r="A296" s="54" t="s">
        <v>3330</v>
      </c>
      <c r="B296" t="s">
        <v>8458</v>
      </c>
      <c r="C296">
        <v>360</v>
      </c>
      <c r="D296" t="s">
        <v>7651</v>
      </c>
      <c r="E296" t="s">
        <v>7652</v>
      </c>
    </row>
    <row r="297" spans="1:5">
      <c r="A297" s="54" t="s">
        <v>8459</v>
      </c>
      <c r="B297" t="s">
        <v>8460</v>
      </c>
      <c r="C297">
        <v>460</v>
      </c>
      <c r="D297" t="s">
        <v>7651</v>
      </c>
      <c r="E297" t="s">
        <v>7652</v>
      </c>
    </row>
    <row r="298" spans="1:5">
      <c r="A298" s="54" t="s">
        <v>8461</v>
      </c>
      <c r="B298" t="s">
        <v>8462</v>
      </c>
      <c r="C298">
        <v>470</v>
      </c>
      <c r="D298" t="s">
        <v>7651</v>
      </c>
      <c r="E298" t="s">
        <v>7652</v>
      </c>
    </row>
    <row r="299" spans="1:5">
      <c r="A299" s="54" t="s">
        <v>3331</v>
      </c>
      <c r="B299" t="s">
        <v>349</v>
      </c>
      <c r="C299">
        <v>780</v>
      </c>
      <c r="D299" t="s">
        <v>7651</v>
      </c>
      <c r="E299" t="s">
        <v>7652</v>
      </c>
    </row>
    <row r="300" spans="1:5">
      <c r="A300" s="54" t="s">
        <v>3332</v>
      </c>
      <c r="B300" t="s">
        <v>350</v>
      </c>
      <c r="C300">
        <v>370</v>
      </c>
      <c r="D300" t="s">
        <v>7651</v>
      </c>
      <c r="E300" t="s">
        <v>7652</v>
      </c>
    </row>
    <row r="301" spans="1:5">
      <c r="A301" s="54" t="s">
        <v>3333</v>
      </c>
      <c r="B301" t="s">
        <v>351</v>
      </c>
      <c r="C301">
        <v>710</v>
      </c>
      <c r="D301" t="s">
        <v>7651</v>
      </c>
      <c r="E301" t="s">
        <v>7652</v>
      </c>
    </row>
    <row r="302" spans="1:5">
      <c r="A302" s="54" t="s">
        <v>3334</v>
      </c>
      <c r="B302" t="s">
        <v>353</v>
      </c>
      <c r="C302">
        <v>685</v>
      </c>
      <c r="D302" t="s">
        <v>7651</v>
      </c>
      <c r="E302" t="s">
        <v>7652</v>
      </c>
    </row>
    <row r="303" spans="1:5">
      <c r="A303" s="54" t="s">
        <v>3335</v>
      </c>
      <c r="B303" t="s">
        <v>354</v>
      </c>
      <c r="C303">
        <v>500</v>
      </c>
      <c r="D303" t="s">
        <v>7651</v>
      </c>
      <c r="E303" t="s">
        <v>7652</v>
      </c>
    </row>
    <row r="304" spans="1:5">
      <c r="A304" s="54" t="s">
        <v>3336</v>
      </c>
      <c r="B304" t="s">
        <v>9223</v>
      </c>
      <c r="C304">
        <v>345</v>
      </c>
      <c r="D304" t="s">
        <v>7651</v>
      </c>
      <c r="E304" t="s">
        <v>7652</v>
      </c>
    </row>
    <row r="305" spans="1:5">
      <c r="A305" s="54" t="s">
        <v>9224</v>
      </c>
      <c r="B305" t="s">
        <v>9225</v>
      </c>
      <c r="C305">
        <v>330</v>
      </c>
      <c r="D305" t="s">
        <v>7651</v>
      </c>
      <c r="E305" t="s">
        <v>7652</v>
      </c>
    </row>
    <row r="306" spans="1:5">
      <c r="A306" s="54" t="s">
        <v>3337</v>
      </c>
      <c r="B306" t="s">
        <v>8504</v>
      </c>
      <c r="C306">
        <v>320</v>
      </c>
      <c r="D306" t="s">
        <v>7651</v>
      </c>
      <c r="E306" t="s">
        <v>7652</v>
      </c>
    </row>
    <row r="307" spans="1:5">
      <c r="A307" s="54" t="s">
        <v>8654</v>
      </c>
      <c r="B307" t="s">
        <v>8505</v>
      </c>
      <c r="C307">
        <v>400</v>
      </c>
      <c r="D307" t="s">
        <v>7651</v>
      </c>
      <c r="E307" t="s">
        <v>7652</v>
      </c>
    </row>
    <row r="308" spans="1:5">
      <c r="A308" s="54" t="s">
        <v>3338</v>
      </c>
      <c r="B308" t="s">
        <v>355</v>
      </c>
      <c r="C308">
        <v>770</v>
      </c>
      <c r="D308" t="s">
        <v>7651</v>
      </c>
      <c r="E308" t="s">
        <v>7652</v>
      </c>
    </row>
    <row r="309" spans="1:5">
      <c r="A309" s="54" t="s">
        <v>3339</v>
      </c>
      <c r="B309" t="s">
        <v>356</v>
      </c>
      <c r="C309">
        <v>710</v>
      </c>
      <c r="D309" t="s">
        <v>7651</v>
      </c>
      <c r="E309" t="s">
        <v>7652</v>
      </c>
    </row>
    <row r="310" spans="1:5">
      <c r="A310" s="54" t="s">
        <v>3340</v>
      </c>
      <c r="B310" t="s">
        <v>357</v>
      </c>
      <c r="C310">
        <v>700</v>
      </c>
      <c r="D310" t="s">
        <v>7651</v>
      </c>
      <c r="E310" t="s">
        <v>7652</v>
      </c>
    </row>
    <row r="311" spans="1:5">
      <c r="A311" s="54" t="s">
        <v>3341</v>
      </c>
      <c r="B311" t="s">
        <v>358</v>
      </c>
      <c r="C311">
        <v>815</v>
      </c>
      <c r="D311" t="s">
        <v>7651</v>
      </c>
      <c r="E311" t="s">
        <v>7652</v>
      </c>
    </row>
    <row r="312" spans="1:5">
      <c r="A312" s="54" t="s">
        <v>3342</v>
      </c>
      <c r="B312" t="s">
        <v>359</v>
      </c>
      <c r="C312">
        <v>670</v>
      </c>
      <c r="D312" t="s">
        <v>7651</v>
      </c>
      <c r="E312" t="s">
        <v>7652</v>
      </c>
    </row>
    <row r="313" spans="1:5">
      <c r="A313" s="54" t="s">
        <v>8084</v>
      </c>
      <c r="B313" t="s">
        <v>8085</v>
      </c>
      <c r="C313">
        <v>0</v>
      </c>
      <c r="D313" t="s">
        <v>7651</v>
      </c>
      <c r="E313" t="s">
        <v>7652</v>
      </c>
    </row>
    <row r="314" spans="1:5">
      <c r="A314" s="54" t="s">
        <v>3343</v>
      </c>
      <c r="B314" t="s">
        <v>360</v>
      </c>
      <c r="C314">
        <v>455</v>
      </c>
      <c r="D314" t="s">
        <v>7651</v>
      </c>
      <c r="E314" t="s">
        <v>7652</v>
      </c>
    </row>
    <row r="315" spans="1:5">
      <c r="A315" s="54" t="s">
        <v>3344</v>
      </c>
      <c r="B315" t="s">
        <v>361</v>
      </c>
      <c r="C315">
        <v>400</v>
      </c>
      <c r="D315" t="s">
        <v>7651</v>
      </c>
      <c r="E315" t="s">
        <v>7652</v>
      </c>
    </row>
    <row r="316" spans="1:5">
      <c r="A316" s="54" t="s">
        <v>3345</v>
      </c>
      <c r="B316" t="s">
        <v>362</v>
      </c>
      <c r="C316">
        <v>405</v>
      </c>
      <c r="D316" t="s">
        <v>7651</v>
      </c>
      <c r="E316" t="s">
        <v>7652</v>
      </c>
    </row>
    <row r="317" spans="1:5">
      <c r="A317" s="54" t="s">
        <v>3346</v>
      </c>
      <c r="B317" t="s">
        <v>364</v>
      </c>
      <c r="C317">
        <v>780</v>
      </c>
      <c r="D317" t="s">
        <v>7651</v>
      </c>
      <c r="E317" t="s">
        <v>7652</v>
      </c>
    </row>
    <row r="318" spans="1:5">
      <c r="A318" s="54" t="s">
        <v>3347</v>
      </c>
      <c r="B318" t="s">
        <v>2787</v>
      </c>
      <c r="C318">
        <v>435</v>
      </c>
      <c r="D318" t="s">
        <v>7651</v>
      </c>
      <c r="E318" t="s">
        <v>7652</v>
      </c>
    </row>
    <row r="319" spans="1:5">
      <c r="A319" s="54" t="s">
        <v>3348</v>
      </c>
      <c r="B319" t="s">
        <v>8426</v>
      </c>
      <c r="C319">
        <v>445</v>
      </c>
      <c r="D319" t="s">
        <v>7651</v>
      </c>
      <c r="E319" t="s">
        <v>7652</v>
      </c>
    </row>
    <row r="320" spans="1:5">
      <c r="A320" s="54" t="s">
        <v>8427</v>
      </c>
      <c r="B320" t="s">
        <v>8428</v>
      </c>
      <c r="C320">
        <v>315</v>
      </c>
      <c r="D320" t="s">
        <v>7651</v>
      </c>
      <c r="E320" t="s">
        <v>7652</v>
      </c>
    </row>
    <row r="321" spans="1:5">
      <c r="A321" s="54" t="s">
        <v>3349</v>
      </c>
      <c r="B321" t="s">
        <v>8429</v>
      </c>
      <c r="C321">
        <v>590</v>
      </c>
      <c r="D321" t="s">
        <v>7651</v>
      </c>
      <c r="E321" t="s">
        <v>7652</v>
      </c>
    </row>
    <row r="322" spans="1:5">
      <c r="A322" s="54" t="s">
        <v>3350</v>
      </c>
      <c r="B322" t="s">
        <v>8430</v>
      </c>
      <c r="C322">
        <v>580</v>
      </c>
      <c r="D322" t="s">
        <v>7651</v>
      </c>
      <c r="E322" t="s">
        <v>7652</v>
      </c>
    </row>
    <row r="323" spans="1:5">
      <c r="A323" s="54" t="s">
        <v>3351</v>
      </c>
      <c r="B323" t="s">
        <v>8431</v>
      </c>
      <c r="C323">
        <v>350</v>
      </c>
      <c r="D323" t="s">
        <v>7651</v>
      </c>
      <c r="E323" t="s">
        <v>7652</v>
      </c>
    </row>
    <row r="324" spans="1:5">
      <c r="A324" s="54" t="s">
        <v>3352</v>
      </c>
      <c r="B324" t="s">
        <v>365</v>
      </c>
      <c r="C324">
        <v>775</v>
      </c>
      <c r="D324" t="s">
        <v>7651</v>
      </c>
      <c r="E324" t="s">
        <v>7652</v>
      </c>
    </row>
    <row r="325" spans="1:5">
      <c r="A325" s="54" t="s">
        <v>3353</v>
      </c>
      <c r="B325" t="s">
        <v>2788</v>
      </c>
      <c r="C325">
        <v>430</v>
      </c>
      <c r="D325" t="s">
        <v>7651</v>
      </c>
      <c r="E325" t="s">
        <v>7652</v>
      </c>
    </row>
    <row r="326" spans="1:5">
      <c r="A326" s="54" t="s">
        <v>3354</v>
      </c>
      <c r="B326" t="s">
        <v>2789</v>
      </c>
      <c r="C326">
        <v>790</v>
      </c>
      <c r="D326" t="s">
        <v>7651</v>
      </c>
      <c r="E326" t="s">
        <v>7652</v>
      </c>
    </row>
    <row r="327" spans="1:5">
      <c r="A327" s="54" t="s">
        <v>3355</v>
      </c>
      <c r="B327" t="s">
        <v>2790</v>
      </c>
      <c r="C327">
        <v>560</v>
      </c>
      <c r="D327" t="s">
        <v>7651</v>
      </c>
      <c r="E327" t="s">
        <v>7652</v>
      </c>
    </row>
    <row r="328" spans="1:5">
      <c r="A328" s="54" t="s">
        <v>3356</v>
      </c>
      <c r="B328" t="s">
        <v>2791</v>
      </c>
      <c r="C328">
        <v>640</v>
      </c>
      <c r="D328" t="s">
        <v>7651</v>
      </c>
      <c r="E328" t="s">
        <v>7652</v>
      </c>
    </row>
    <row r="329" spans="1:5">
      <c r="A329" s="54" t="s">
        <v>3357</v>
      </c>
      <c r="B329" t="s">
        <v>2792</v>
      </c>
      <c r="C329">
        <v>375</v>
      </c>
      <c r="D329" t="s">
        <v>7651</v>
      </c>
      <c r="E329" t="s">
        <v>7652</v>
      </c>
    </row>
    <row r="330" spans="1:5">
      <c r="A330" s="54" t="s">
        <v>3358</v>
      </c>
      <c r="B330" t="s">
        <v>367</v>
      </c>
      <c r="C330">
        <v>545</v>
      </c>
      <c r="D330" t="s">
        <v>7651</v>
      </c>
      <c r="E330" t="s">
        <v>7652</v>
      </c>
    </row>
    <row r="331" spans="1:5">
      <c r="A331" s="54" t="s">
        <v>3359</v>
      </c>
      <c r="B331" t="s">
        <v>368</v>
      </c>
      <c r="C331">
        <v>1400</v>
      </c>
      <c r="D331" t="s">
        <v>7651</v>
      </c>
      <c r="E331" t="s">
        <v>7652</v>
      </c>
    </row>
    <row r="332" spans="1:5">
      <c r="A332" s="54" t="s">
        <v>3360</v>
      </c>
      <c r="B332" t="s">
        <v>369</v>
      </c>
      <c r="C332">
        <v>580</v>
      </c>
      <c r="D332" t="s">
        <v>7651</v>
      </c>
      <c r="E332" t="s">
        <v>7652</v>
      </c>
    </row>
    <row r="333" spans="1:5">
      <c r="A333" s="54" t="s">
        <v>3361</v>
      </c>
      <c r="B333" t="s">
        <v>370</v>
      </c>
      <c r="C333">
        <v>465</v>
      </c>
      <c r="D333" t="s">
        <v>7651</v>
      </c>
      <c r="E333" t="s">
        <v>7652</v>
      </c>
    </row>
    <row r="334" spans="1:5">
      <c r="A334" s="54" t="s">
        <v>3362</v>
      </c>
      <c r="B334" t="s">
        <v>2793</v>
      </c>
      <c r="C334">
        <v>685</v>
      </c>
      <c r="D334" t="s">
        <v>7651</v>
      </c>
      <c r="E334" t="s">
        <v>7652</v>
      </c>
    </row>
    <row r="335" spans="1:5">
      <c r="A335" s="54" t="s">
        <v>3363</v>
      </c>
      <c r="B335" t="s">
        <v>371</v>
      </c>
      <c r="C335">
        <v>430</v>
      </c>
      <c r="D335" t="s">
        <v>7651</v>
      </c>
      <c r="E335" t="s">
        <v>7652</v>
      </c>
    </row>
    <row r="336" spans="1:5">
      <c r="A336" s="54" t="s">
        <v>3364</v>
      </c>
      <c r="B336" t="s">
        <v>372</v>
      </c>
      <c r="C336">
        <v>665</v>
      </c>
      <c r="D336" t="s">
        <v>7651</v>
      </c>
      <c r="E336" t="s">
        <v>7652</v>
      </c>
    </row>
    <row r="337" spans="1:5">
      <c r="A337" s="54" t="s">
        <v>3365</v>
      </c>
      <c r="B337" t="s">
        <v>373</v>
      </c>
      <c r="C337">
        <v>630</v>
      </c>
      <c r="D337" t="s">
        <v>7651</v>
      </c>
      <c r="E337" t="s">
        <v>7652</v>
      </c>
    </row>
    <row r="338" spans="1:5">
      <c r="A338" s="54" t="s">
        <v>3366</v>
      </c>
      <c r="B338" t="s">
        <v>374</v>
      </c>
      <c r="C338">
        <v>540</v>
      </c>
      <c r="D338" t="s">
        <v>7651</v>
      </c>
      <c r="E338" t="s">
        <v>7652</v>
      </c>
    </row>
    <row r="339" spans="1:5">
      <c r="A339" s="54" t="s">
        <v>3367</v>
      </c>
      <c r="B339" t="s">
        <v>375</v>
      </c>
      <c r="C339">
        <v>330</v>
      </c>
      <c r="D339" t="s">
        <v>7651</v>
      </c>
      <c r="E339" t="s">
        <v>7652</v>
      </c>
    </row>
    <row r="340" spans="1:5">
      <c r="A340" s="54" t="s">
        <v>3368</v>
      </c>
      <c r="B340" t="s">
        <v>377</v>
      </c>
      <c r="C340">
        <v>815</v>
      </c>
      <c r="D340" t="s">
        <v>7651</v>
      </c>
      <c r="E340" t="s">
        <v>7652</v>
      </c>
    </row>
    <row r="341" spans="1:5">
      <c r="A341" s="54" t="s">
        <v>3369</v>
      </c>
      <c r="B341" t="s">
        <v>378</v>
      </c>
      <c r="C341">
        <v>480</v>
      </c>
      <c r="D341" t="s">
        <v>7651</v>
      </c>
      <c r="E341" t="s">
        <v>7652</v>
      </c>
    </row>
    <row r="342" spans="1:5">
      <c r="A342" s="54" t="s">
        <v>3370</v>
      </c>
      <c r="B342" t="s">
        <v>7978</v>
      </c>
      <c r="C342">
        <v>340</v>
      </c>
      <c r="D342" t="s">
        <v>7651</v>
      </c>
      <c r="E342" t="s">
        <v>7652</v>
      </c>
    </row>
    <row r="343" spans="1:5">
      <c r="A343" s="54" t="s">
        <v>7979</v>
      </c>
      <c r="B343" t="s">
        <v>7980</v>
      </c>
      <c r="C343">
        <v>400</v>
      </c>
      <c r="D343" t="s">
        <v>7651</v>
      </c>
      <c r="E343" t="s">
        <v>7652</v>
      </c>
    </row>
    <row r="344" spans="1:5">
      <c r="A344" s="54" t="s">
        <v>3371</v>
      </c>
      <c r="B344" t="s">
        <v>2794</v>
      </c>
      <c r="C344">
        <v>590</v>
      </c>
      <c r="D344" t="s">
        <v>7651</v>
      </c>
      <c r="E344" t="s">
        <v>7653</v>
      </c>
    </row>
    <row r="345" spans="1:5">
      <c r="A345" s="54" t="s">
        <v>3372</v>
      </c>
      <c r="B345" t="s">
        <v>2795</v>
      </c>
      <c r="C345">
        <v>785</v>
      </c>
      <c r="D345" t="s">
        <v>7651</v>
      </c>
      <c r="E345" t="s">
        <v>7653</v>
      </c>
    </row>
    <row r="346" spans="1:5">
      <c r="A346" s="54" t="s">
        <v>3373</v>
      </c>
      <c r="B346" t="s">
        <v>2796</v>
      </c>
      <c r="C346">
        <v>485</v>
      </c>
      <c r="D346" t="s">
        <v>7651</v>
      </c>
      <c r="E346" t="s">
        <v>7653</v>
      </c>
    </row>
    <row r="347" spans="1:5">
      <c r="A347" s="54" t="s">
        <v>3374</v>
      </c>
      <c r="B347" t="s">
        <v>2797</v>
      </c>
      <c r="C347">
        <v>625</v>
      </c>
      <c r="D347" t="s">
        <v>7651</v>
      </c>
      <c r="E347" t="s">
        <v>7653</v>
      </c>
    </row>
    <row r="348" spans="1:5">
      <c r="A348" s="54" t="s">
        <v>3375</v>
      </c>
      <c r="B348" t="s">
        <v>2798</v>
      </c>
      <c r="C348">
        <v>575</v>
      </c>
      <c r="D348" t="s">
        <v>7651</v>
      </c>
      <c r="E348" t="s">
        <v>7653</v>
      </c>
    </row>
    <row r="349" spans="1:5">
      <c r="A349" s="54" t="s">
        <v>3376</v>
      </c>
      <c r="B349" t="s">
        <v>2799</v>
      </c>
      <c r="C349">
        <v>500</v>
      </c>
      <c r="D349" t="s">
        <v>7651</v>
      </c>
      <c r="E349" t="s">
        <v>7653</v>
      </c>
    </row>
    <row r="350" spans="1:5">
      <c r="A350" s="54" t="s">
        <v>3377</v>
      </c>
      <c r="B350" t="s">
        <v>2800</v>
      </c>
      <c r="C350">
        <v>510</v>
      </c>
      <c r="D350" t="s">
        <v>7651</v>
      </c>
      <c r="E350" t="s">
        <v>7653</v>
      </c>
    </row>
    <row r="351" spans="1:5">
      <c r="A351" s="54" t="s">
        <v>3378</v>
      </c>
      <c r="B351" t="s">
        <v>2801</v>
      </c>
      <c r="C351">
        <v>880</v>
      </c>
      <c r="D351" t="s">
        <v>7651</v>
      </c>
      <c r="E351" t="s">
        <v>7653</v>
      </c>
    </row>
    <row r="352" spans="1:5">
      <c r="A352" s="54" t="s">
        <v>3379</v>
      </c>
      <c r="B352" t="s">
        <v>2802</v>
      </c>
      <c r="C352">
        <v>330</v>
      </c>
      <c r="D352" t="s">
        <v>7651</v>
      </c>
      <c r="E352" t="s">
        <v>7653</v>
      </c>
    </row>
    <row r="353" spans="1:5">
      <c r="A353" s="54" t="s">
        <v>3380</v>
      </c>
      <c r="B353" t="s">
        <v>2803</v>
      </c>
      <c r="C353">
        <v>840</v>
      </c>
      <c r="D353" t="s">
        <v>7651</v>
      </c>
      <c r="E353" t="s">
        <v>7653</v>
      </c>
    </row>
    <row r="354" spans="1:5">
      <c r="A354" s="54" t="s">
        <v>3381</v>
      </c>
      <c r="B354" t="s">
        <v>2804</v>
      </c>
      <c r="C354">
        <v>580</v>
      </c>
      <c r="D354" t="s">
        <v>7651</v>
      </c>
      <c r="E354" t="s">
        <v>7653</v>
      </c>
    </row>
    <row r="355" spans="1:5">
      <c r="A355" s="54" t="s">
        <v>3382</v>
      </c>
      <c r="B355" t="s">
        <v>2805</v>
      </c>
      <c r="C355">
        <v>580</v>
      </c>
      <c r="D355" t="s">
        <v>7651</v>
      </c>
      <c r="E355" t="s">
        <v>7653</v>
      </c>
    </row>
    <row r="356" spans="1:5">
      <c r="A356" s="54" t="s">
        <v>3383</v>
      </c>
      <c r="B356" t="s">
        <v>2806</v>
      </c>
      <c r="C356">
        <v>570</v>
      </c>
      <c r="D356" t="s">
        <v>7651</v>
      </c>
      <c r="E356" t="s">
        <v>7653</v>
      </c>
    </row>
    <row r="357" spans="1:5">
      <c r="A357" s="54" t="s">
        <v>3384</v>
      </c>
      <c r="B357" t="s">
        <v>2807</v>
      </c>
      <c r="C357">
        <v>540</v>
      </c>
      <c r="D357" t="s">
        <v>7651</v>
      </c>
      <c r="E357" t="s">
        <v>7653</v>
      </c>
    </row>
    <row r="358" spans="1:5">
      <c r="A358" s="54" t="s">
        <v>3385</v>
      </c>
      <c r="B358" t="s">
        <v>2808</v>
      </c>
      <c r="C358">
        <v>515</v>
      </c>
      <c r="D358" t="s">
        <v>7651</v>
      </c>
      <c r="E358" t="s">
        <v>7653</v>
      </c>
    </row>
    <row r="359" spans="1:5">
      <c r="A359" s="54" t="s">
        <v>3386</v>
      </c>
      <c r="B359" t="s">
        <v>2809</v>
      </c>
      <c r="C359">
        <v>480</v>
      </c>
      <c r="D359" t="s">
        <v>7651</v>
      </c>
      <c r="E359" t="s">
        <v>7653</v>
      </c>
    </row>
    <row r="360" spans="1:5">
      <c r="A360" s="54" t="s">
        <v>3387</v>
      </c>
      <c r="B360" t="s">
        <v>2810</v>
      </c>
      <c r="C360">
        <v>320</v>
      </c>
      <c r="D360" t="s">
        <v>7651</v>
      </c>
      <c r="E360" t="s">
        <v>7653</v>
      </c>
    </row>
    <row r="361" spans="1:5">
      <c r="A361" s="54" t="s">
        <v>3388</v>
      </c>
      <c r="B361" t="s">
        <v>2811</v>
      </c>
      <c r="C361">
        <v>750</v>
      </c>
      <c r="D361" t="s">
        <v>7651</v>
      </c>
      <c r="E361" t="s">
        <v>7653</v>
      </c>
    </row>
    <row r="362" spans="1:5">
      <c r="A362" s="54" t="s">
        <v>3389</v>
      </c>
      <c r="B362" t="s">
        <v>2812</v>
      </c>
      <c r="C362">
        <v>855</v>
      </c>
      <c r="D362" t="s">
        <v>7651</v>
      </c>
      <c r="E362" t="s">
        <v>7653</v>
      </c>
    </row>
    <row r="363" spans="1:5">
      <c r="A363" s="54" t="s">
        <v>3390</v>
      </c>
      <c r="B363" t="s">
        <v>2813</v>
      </c>
      <c r="C363">
        <v>490</v>
      </c>
      <c r="D363" t="s">
        <v>7651</v>
      </c>
      <c r="E363" t="s">
        <v>7653</v>
      </c>
    </row>
    <row r="364" spans="1:5">
      <c r="A364" s="54" t="s">
        <v>3391</v>
      </c>
      <c r="B364" t="s">
        <v>380</v>
      </c>
      <c r="C364">
        <v>355</v>
      </c>
      <c r="D364" t="s">
        <v>7651</v>
      </c>
      <c r="E364" t="s">
        <v>7653</v>
      </c>
    </row>
    <row r="365" spans="1:5">
      <c r="A365" s="54" t="s">
        <v>3392</v>
      </c>
      <c r="B365" t="s">
        <v>2814</v>
      </c>
      <c r="C365">
        <v>630</v>
      </c>
      <c r="D365" t="s">
        <v>7651</v>
      </c>
      <c r="E365" t="s">
        <v>7653</v>
      </c>
    </row>
    <row r="366" spans="1:5">
      <c r="A366" s="54" t="s">
        <v>3393</v>
      </c>
      <c r="B366" t="s">
        <v>2815</v>
      </c>
      <c r="C366">
        <v>385</v>
      </c>
      <c r="D366" t="s">
        <v>7651</v>
      </c>
      <c r="E366" t="s">
        <v>7653</v>
      </c>
    </row>
    <row r="367" spans="1:5">
      <c r="A367" s="54" t="s">
        <v>3394</v>
      </c>
      <c r="B367" t="s">
        <v>2816</v>
      </c>
      <c r="C367">
        <v>515</v>
      </c>
      <c r="D367" t="s">
        <v>7651</v>
      </c>
      <c r="E367" t="s">
        <v>7653</v>
      </c>
    </row>
    <row r="368" spans="1:5">
      <c r="A368" s="54" t="s">
        <v>3395</v>
      </c>
      <c r="B368" t="s">
        <v>2817</v>
      </c>
      <c r="C368">
        <v>875</v>
      </c>
      <c r="D368" t="s">
        <v>7651</v>
      </c>
      <c r="E368" t="s">
        <v>7653</v>
      </c>
    </row>
    <row r="369" spans="1:5">
      <c r="A369" s="54" t="s">
        <v>3396</v>
      </c>
      <c r="B369" t="s">
        <v>2818</v>
      </c>
      <c r="C369">
        <v>470</v>
      </c>
      <c r="D369" t="s">
        <v>7651</v>
      </c>
      <c r="E369" t="s">
        <v>7653</v>
      </c>
    </row>
    <row r="370" spans="1:5">
      <c r="A370" s="54" t="s">
        <v>3397</v>
      </c>
      <c r="B370" t="s">
        <v>2819</v>
      </c>
      <c r="C370">
        <v>470</v>
      </c>
      <c r="D370" t="s">
        <v>7651</v>
      </c>
      <c r="E370" t="s">
        <v>7653</v>
      </c>
    </row>
    <row r="371" spans="1:5">
      <c r="A371" s="54" t="s">
        <v>3398</v>
      </c>
      <c r="B371" t="s">
        <v>2820</v>
      </c>
      <c r="C371">
        <v>690</v>
      </c>
      <c r="D371" t="s">
        <v>7651</v>
      </c>
      <c r="E371" t="s">
        <v>7653</v>
      </c>
    </row>
    <row r="372" spans="1:5">
      <c r="A372" s="54" t="s">
        <v>3399</v>
      </c>
      <c r="B372" t="s">
        <v>2821</v>
      </c>
      <c r="C372">
        <v>420</v>
      </c>
      <c r="D372" t="s">
        <v>7651</v>
      </c>
      <c r="E372" t="s">
        <v>7653</v>
      </c>
    </row>
    <row r="373" spans="1:5">
      <c r="A373" s="54" t="s">
        <v>3400</v>
      </c>
      <c r="B373" t="s">
        <v>2822</v>
      </c>
      <c r="C373">
        <v>620</v>
      </c>
      <c r="D373" t="s">
        <v>7651</v>
      </c>
      <c r="E373" t="s">
        <v>7653</v>
      </c>
    </row>
    <row r="374" spans="1:5">
      <c r="A374" s="54" t="s">
        <v>3401</v>
      </c>
      <c r="B374" t="s">
        <v>2823</v>
      </c>
      <c r="C374">
        <v>700</v>
      </c>
      <c r="D374" t="s">
        <v>7651</v>
      </c>
      <c r="E374" t="s">
        <v>7653</v>
      </c>
    </row>
    <row r="375" spans="1:5">
      <c r="A375" s="54" t="s">
        <v>3402</v>
      </c>
      <c r="B375" t="s">
        <v>382</v>
      </c>
      <c r="C375">
        <v>825</v>
      </c>
      <c r="D375" t="s">
        <v>7651</v>
      </c>
      <c r="E375" t="s">
        <v>7653</v>
      </c>
    </row>
    <row r="376" spans="1:5">
      <c r="A376" s="54" t="s">
        <v>3403</v>
      </c>
      <c r="B376" t="s">
        <v>2824</v>
      </c>
      <c r="C376">
        <v>845</v>
      </c>
      <c r="D376" t="s">
        <v>7651</v>
      </c>
      <c r="E376" t="s">
        <v>7653</v>
      </c>
    </row>
    <row r="377" spans="1:5">
      <c r="A377" s="54" t="s">
        <v>3404</v>
      </c>
      <c r="B377" t="s">
        <v>384</v>
      </c>
      <c r="C377">
        <v>800</v>
      </c>
      <c r="D377" t="s">
        <v>7651</v>
      </c>
      <c r="E377" t="s">
        <v>7653</v>
      </c>
    </row>
    <row r="378" spans="1:5">
      <c r="A378" s="54" t="s">
        <v>3405</v>
      </c>
      <c r="B378" t="s">
        <v>2825</v>
      </c>
      <c r="C378">
        <v>775</v>
      </c>
      <c r="D378" t="s">
        <v>7651</v>
      </c>
      <c r="E378" t="s">
        <v>7653</v>
      </c>
    </row>
    <row r="379" spans="1:5">
      <c r="A379" s="54" t="s">
        <v>3406</v>
      </c>
      <c r="B379" t="s">
        <v>2826</v>
      </c>
      <c r="C379">
        <v>885</v>
      </c>
      <c r="D379" t="s">
        <v>7651</v>
      </c>
      <c r="E379" t="s">
        <v>7653</v>
      </c>
    </row>
    <row r="380" spans="1:5">
      <c r="A380" s="54" t="s">
        <v>3407</v>
      </c>
      <c r="B380" t="s">
        <v>2827</v>
      </c>
      <c r="C380">
        <v>945</v>
      </c>
      <c r="D380" t="s">
        <v>7651</v>
      </c>
      <c r="E380" t="s">
        <v>7653</v>
      </c>
    </row>
    <row r="381" spans="1:5">
      <c r="A381" s="54" t="s">
        <v>3408</v>
      </c>
      <c r="B381" t="s">
        <v>385</v>
      </c>
      <c r="C381">
        <v>500</v>
      </c>
      <c r="D381" t="s">
        <v>7651</v>
      </c>
      <c r="E381" t="s">
        <v>7653</v>
      </c>
    </row>
    <row r="382" spans="1:5">
      <c r="A382" s="54" t="s">
        <v>3409</v>
      </c>
      <c r="B382" t="s">
        <v>2828</v>
      </c>
      <c r="C382">
        <v>420</v>
      </c>
      <c r="D382" t="s">
        <v>7651</v>
      </c>
      <c r="E382" t="s">
        <v>7653</v>
      </c>
    </row>
    <row r="383" spans="1:5">
      <c r="A383" s="54" t="s">
        <v>3410</v>
      </c>
      <c r="B383" t="s">
        <v>2829</v>
      </c>
      <c r="C383">
        <v>485</v>
      </c>
      <c r="D383" t="s">
        <v>7651</v>
      </c>
      <c r="E383" t="s">
        <v>7653</v>
      </c>
    </row>
    <row r="384" spans="1:5">
      <c r="A384" s="54" t="s">
        <v>3411</v>
      </c>
      <c r="B384" t="s">
        <v>2830</v>
      </c>
      <c r="C384">
        <v>590</v>
      </c>
      <c r="D384" t="s">
        <v>7651</v>
      </c>
      <c r="E384" t="s">
        <v>7653</v>
      </c>
    </row>
    <row r="385" spans="1:5">
      <c r="A385" s="54" t="s">
        <v>3412</v>
      </c>
      <c r="B385" t="s">
        <v>2831</v>
      </c>
      <c r="C385">
        <v>580</v>
      </c>
      <c r="D385" t="s">
        <v>7651</v>
      </c>
      <c r="E385" t="s">
        <v>7653</v>
      </c>
    </row>
    <row r="386" spans="1:5">
      <c r="A386" s="54" t="s">
        <v>3413</v>
      </c>
      <c r="B386" t="s">
        <v>386</v>
      </c>
      <c r="C386">
        <v>490</v>
      </c>
      <c r="D386" t="s">
        <v>7651</v>
      </c>
      <c r="E386" t="s">
        <v>7653</v>
      </c>
    </row>
    <row r="387" spans="1:5">
      <c r="A387" s="54" t="s">
        <v>3414</v>
      </c>
      <c r="B387" t="s">
        <v>2832</v>
      </c>
      <c r="C387">
        <v>610</v>
      </c>
      <c r="D387" t="s">
        <v>7651</v>
      </c>
      <c r="E387" t="s">
        <v>7653</v>
      </c>
    </row>
    <row r="388" spans="1:5">
      <c r="A388" s="54" t="s">
        <v>3415</v>
      </c>
      <c r="B388" t="s">
        <v>388</v>
      </c>
      <c r="C388">
        <v>605</v>
      </c>
      <c r="D388" t="s">
        <v>7651</v>
      </c>
      <c r="E388" t="s">
        <v>7653</v>
      </c>
    </row>
    <row r="389" spans="1:5">
      <c r="A389" s="54" t="s">
        <v>3416</v>
      </c>
      <c r="B389" t="s">
        <v>389</v>
      </c>
      <c r="C389">
        <v>550</v>
      </c>
      <c r="D389" t="s">
        <v>7651</v>
      </c>
      <c r="E389" t="s">
        <v>7653</v>
      </c>
    </row>
    <row r="390" spans="1:5">
      <c r="A390" s="54" t="s">
        <v>3417</v>
      </c>
      <c r="B390" t="s">
        <v>390</v>
      </c>
      <c r="C390">
        <v>475</v>
      </c>
      <c r="D390" t="s">
        <v>7651</v>
      </c>
      <c r="E390" t="s">
        <v>7653</v>
      </c>
    </row>
    <row r="391" spans="1:5">
      <c r="A391" s="54" t="s">
        <v>3418</v>
      </c>
      <c r="B391" t="s">
        <v>2833</v>
      </c>
      <c r="C391">
        <v>405</v>
      </c>
      <c r="D391" t="s">
        <v>7651</v>
      </c>
      <c r="E391" t="s">
        <v>7653</v>
      </c>
    </row>
    <row r="392" spans="1:5">
      <c r="A392" s="54" t="s">
        <v>3419</v>
      </c>
      <c r="B392" t="s">
        <v>2834</v>
      </c>
      <c r="C392">
        <v>430</v>
      </c>
      <c r="D392" t="s">
        <v>7651</v>
      </c>
      <c r="E392" t="s">
        <v>7653</v>
      </c>
    </row>
    <row r="393" spans="1:5">
      <c r="A393" s="54" t="s">
        <v>3420</v>
      </c>
      <c r="B393" t="s">
        <v>391</v>
      </c>
      <c r="C393">
        <v>580</v>
      </c>
      <c r="D393" t="s">
        <v>7651</v>
      </c>
      <c r="E393" t="s">
        <v>7653</v>
      </c>
    </row>
    <row r="394" spans="1:5">
      <c r="A394" s="54" t="s">
        <v>3421</v>
      </c>
      <c r="B394" t="s">
        <v>2835</v>
      </c>
      <c r="C394">
        <v>695</v>
      </c>
      <c r="D394" t="s">
        <v>7651</v>
      </c>
      <c r="E394" t="s">
        <v>7653</v>
      </c>
    </row>
    <row r="395" spans="1:5">
      <c r="A395" s="54" t="s">
        <v>3422</v>
      </c>
      <c r="B395" t="s">
        <v>2836</v>
      </c>
      <c r="C395">
        <v>695</v>
      </c>
      <c r="D395" t="s">
        <v>7651</v>
      </c>
      <c r="E395" t="s">
        <v>7653</v>
      </c>
    </row>
    <row r="396" spans="1:5">
      <c r="A396" s="54" t="s">
        <v>3423</v>
      </c>
      <c r="B396" t="s">
        <v>2837</v>
      </c>
      <c r="C396">
        <v>430</v>
      </c>
      <c r="D396" t="s">
        <v>7651</v>
      </c>
      <c r="E396" t="s">
        <v>7653</v>
      </c>
    </row>
    <row r="397" spans="1:5">
      <c r="A397" s="54" t="s">
        <v>3424</v>
      </c>
      <c r="B397" t="s">
        <v>2838</v>
      </c>
      <c r="C397">
        <v>395</v>
      </c>
      <c r="D397" t="s">
        <v>7651</v>
      </c>
      <c r="E397" t="s">
        <v>7653</v>
      </c>
    </row>
    <row r="398" spans="1:5">
      <c r="A398" s="54" t="s">
        <v>3425</v>
      </c>
      <c r="B398" t="s">
        <v>2839</v>
      </c>
      <c r="C398">
        <v>360</v>
      </c>
      <c r="D398" t="s">
        <v>7651</v>
      </c>
      <c r="E398" t="s">
        <v>7653</v>
      </c>
    </row>
    <row r="399" spans="1:5">
      <c r="A399" s="54" t="s">
        <v>3426</v>
      </c>
      <c r="B399" t="s">
        <v>2840</v>
      </c>
      <c r="C399">
        <v>375</v>
      </c>
      <c r="D399" t="s">
        <v>7651</v>
      </c>
      <c r="E399" t="s">
        <v>7653</v>
      </c>
    </row>
    <row r="400" spans="1:5">
      <c r="A400" s="54" t="s">
        <v>3427</v>
      </c>
      <c r="B400" t="s">
        <v>2841</v>
      </c>
      <c r="C400">
        <v>500</v>
      </c>
      <c r="D400" t="s">
        <v>7651</v>
      </c>
      <c r="E400" t="s">
        <v>7653</v>
      </c>
    </row>
    <row r="401" spans="1:5">
      <c r="A401" s="54" t="s">
        <v>3428</v>
      </c>
      <c r="B401" t="s">
        <v>2842</v>
      </c>
      <c r="C401">
        <v>680</v>
      </c>
      <c r="D401" t="s">
        <v>7651</v>
      </c>
      <c r="E401" t="s">
        <v>7653</v>
      </c>
    </row>
    <row r="402" spans="1:5">
      <c r="A402" s="54" t="s">
        <v>3429</v>
      </c>
      <c r="B402" t="s">
        <v>2843</v>
      </c>
      <c r="C402">
        <v>845</v>
      </c>
      <c r="D402" t="s">
        <v>7651</v>
      </c>
      <c r="E402" t="s">
        <v>7653</v>
      </c>
    </row>
    <row r="403" spans="1:5">
      <c r="A403" s="54" t="s">
        <v>3430</v>
      </c>
      <c r="B403" t="s">
        <v>393</v>
      </c>
      <c r="C403">
        <v>750</v>
      </c>
      <c r="D403" t="s">
        <v>7651</v>
      </c>
      <c r="E403" t="s">
        <v>7653</v>
      </c>
    </row>
    <row r="404" spans="1:5">
      <c r="A404" s="54" t="s">
        <v>3431</v>
      </c>
      <c r="B404" t="s">
        <v>2844</v>
      </c>
      <c r="C404">
        <v>370</v>
      </c>
      <c r="D404" t="s">
        <v>7651</v>
      </c>
      <c r="E404" t="s">
        <v>7653</v>
      </c>
    </row>
    <row r="405" spans="1:5">
      <c r="A405" s="54" t="s">
        <v>3432</v>
      </c>
      <c r="B405" t="s">
        <v>2845</v>
      </c>
      <c r="C405">
        <v>550</v>
      </c>
      <c r="D405" t="s">
        <v>7651</v>
      </c>
      <c r="E405" t="s">
        <v>7653</v>
      </c>
    </row>
    <row r="406" spans="1:5">
      <c r="A406" s="54" t="s">
        <v>3433</v>
      </c>
      <c r="B406" t="s">
        <v>2846</v>
      </c>
      <c r="C406">
        <v>570</v>
      </c>
      <c r="D406" t="s">
        <v>7651</v>
      </c>
      <c r="E406" t="s">
        <v>7653</v>
      </c>
    </row>
    <row r="407" spans="1:5">
      <c r="A407" s="54" t="s">
        <v>3434</v>
      </c>
      <c r="B407" t="s">
        <v>2847</v>
      </c>
      <c r="C407">
        <v>585</v>
      </c>
      <c r="D407" t="s">
        <v>7651</v>
      </c>
      <c r="E407" t="s">
        <v>7653</v>
      </c>
    </row>
    <row r="408" spans="1:5">
      <c r="A408" s="54" t="s">
        <v>3435</v>
      </c>
      <c r="B408" t="s">
        <v>2848</v>
      </c>
      <c r="C408">
        <v>600</v>
      </c>
      <c r="D408" t="s">
        <v>7651</v>
      </c>
      <c r="E408" t="s">
        <v>7653</v>
      </c>
    </row>
    <row r="409" spans="1:5">
      <c r="A409" s="54" t="s">
        <v>3436</v>
      </c>
      <c r="B409" t="s">
        <v>2849</v>
      </c>
      <c r="C409">
        <v>475</v>
      </c>
      <c r="D409" t="s">
        <v>7651</v>
      </c>
      <c r="E409" t="s">
        <v>7653</v>
      </c>
    </row>
    <row r="410" spans="1:5">
      <c r="A410" s="54" t="s">
        <v>3437</v>
      </c>
      <c r="B410" t="s">
        <v>2850</v>
      </c>
      <c r="C410">
        <v>580</v>
      </c>
      <c r="D410" t="s">
        <v>7651</v>
      </c>
      <c r="E410" t="s">
        <v>7653</v>
      </c>
    </row>
    <row r="411" spans="1:5">
      <c r="A411" s="54" t="s">
        <v>3438</v>
      </c>
      <c r="B411" t="s">
        <v>2851</v>
      </c>
      <c r="C411">
        <v>545</v>
      </c>
      <c r="D411" t="s">
        <v>7651</v>
      </c>
      <c r="E411" t="s">
        <v>7653</v>
      </c>
    </row>
    <row r="412" spans="1:5">
      <c r="A412" s="54" t="s">
        <v>3439</v>
      </c>
      <c r="B412" t="s">
        <v>2852</v>
      </c>
      <c r="C412">
        <v>635</v>
      </c>
      <c r="D412" t="s">
        <v>7651</v>
      </c>
      <c r="E412" t="s">
        <v>7653</v>
      </c>
    </row>
    <row r="413" spans="1:5">
      <c r="A413" s="54" t="s">
        <v>3440</v>
      </c>
      <c r="B413" t="s">
        <v>2853</v>
      </c>
      <c r="C413">
        <v>560</v>
      </c>
      <c r="D413" t="s">
        <v>7651</v>
      </c>
      <c r="E413" t="s">
        <v>7653</v>
      </c>
    </row>
    <row r="414" spans="1:5">
      <c r="A414" s="54" t="s">
        <v>3441</v>
      </c>
      <c r="B414" t="s">
        <v>2854</v>
      </c>
      <c r="C414">
        <v>680</v>
      </c>
      <c r="D414" t="s">
        <v>7651</v>
      </c>
      <c r="E414" t="s">
        <v>7653</v>
      </c>
    </row>
    <row r="415" spans="1:5">
      <c r="A415" s="54" t="s">
        <v>3442</v>
      </c>
      <c r="B415" t="s">
        <v>395</v>
      </c>
      <c r="C415">
        <v>650</v>
      </c>
      <c r="D415" t="s">
        <v>7651</v>
      </c>
      <c r="E415" t="s">
        <v>7653</v>
      </c>
    </row>
    <row r="416" spans="1:5">
      <c r="A416" s="54" t="s">
        <v>3443</v>
      </c>
      <c r="B416" t="s">
        <v>8086</v>
      </c>
      <c r="C416">
        <v>470</v>
      </c>
      <c r="D416" t="s">
        <v>7651</v>
      </c>
      <c r="E416" t="s">
        <v>7653</v>
      </c>
    </row>
    <row r="417" spans="1:5">
      <c r="A417" s="54" t="s">
        <v>7981</v>
      </c>
      <c r="B417" t="s">
        <v>8087</v>
      </c>
      <c r="C417">
        <v>360</v>
      </c>
      <c r="D417" t="s">
        <v>7651</v>
      </c>
      <c r="E417" t="s">
        <v>7653</v>
      </c>
    </row>
    <row r="418" spans="1:5">
      <c r="A418" s="54" t="s">
        <v>3444</v>
      </c>
      <c r="B418" t="s">
        <v>396</v>
      </c>
      <c r="C418">
        <v>780</v>
      </c>
      <c r="D418" t="s">
        <v>7651</v>
      </c>
      <c r="E418" t="s">
        <v>7653</v>
      </c>
    </row>
    <row r="419" spans="1:5">
      <c r="A419" s="54" t="s">
        <v>3445</v>
      </c>
      <c r="B419" t="s">
        <v>397</v>
      </c>
      <c r="C419">
        <v>750</v>
      </c>
      <c r="D419" t="s">
        <v>7651</v>
      </c>
      <c r="E419" t="s">
        <v>7653</v>
      </c>
    </row>
    <row r="420" spans="1:5">
      <c r="A420" s="54" t="s">
        <v>3446</v>
      </c>
      <c r="B420" t="s">
        <v>398</v>
      </c>
      <c r="C420">
        <v>500</v>
      </c>
      <c r="D420" t="s">
        <v>7651</v>
      </c>
      <c r="E420" t="s">
        <v>7653</v>
      </c>
    </row>
    <row r="421" spans="1:5">
      <c r="A421" s="54" t="s">
        <v>3447</v>
      </c>
      <c r="B421" t="s">
        <v>399</v>
      </c>
      <c r="C421">
        <v>380</v>
      </c>
      <c r="D421" t="s">
        <v>7651</v>
      </c>
      <c r="E421" t="s">
        <v>7653</v>
      </c>
    </row>
    <row r="422" spans="1:5">
      <c r="A422" s="54" t="s">
        <v>3448</v>
      </c>
      <c r="B422" t="s">
        <v>400</v>
      </c>
      <c r="C422">
        <v>315</v>
      </c>
      <c r="D422" t="s">
        <v>7651</v>
      </c>
      <c r="E422" t="s">
        <v>7653</v>
      </c>
    </row>
    <row r="423" spans="1:5">
      <c r="A423" s="54" t="s">
        <v>3449</v>
      </c>
      <c r="B423" t="s">
        <v>2855</v>
      </c>
      <c r="C423">
        <v>520</v>
      </c>
      <c r="D423" t="s">
        <v>7651</v>
      </c>
      <c r="E423" t="s">
        <v>7654</v>
      </c>
    </row>
    <row r="424" spans="1:5">
      <c r="A424" s="54" t="s">
        <v>3450</v>
      </c>
      <c r="B424" t="s">
        <v>2856</v>
      </c>
      <c r="C424">
        <v>590</v>
      </c>
      <c r="D424" t="s">
        <v>7651</v>
      </c>
      <c r="E424" t="s">
        <v>7654</v>
      </c>
    </row>
    <row r="425" spans="1:5">
      <c r="A425" s="54" t="s">
        <v>3451</v>
      </c>
      <c r="B425" t="s">
        <v>2857</v>
      </c>
      <c r="C425">
        <v>495</v>
      </c>
      <c r="D425" t="s">
        <v>7651</v>
      </c>
      <c r="E425" t="s">
        <v>7654</v>
      </c>
    </row>
    <row r="426" spans="1:5">
      <c r="A426" s="54" t="s">
        <v>3452</v>
      </c>
      <c r="B426" t="s">
        <v>2858</v>
      </c>
      <c r="C426">
        <v>520</v>
      </c>
      <c r="D426" t="s">
        <v>7651</v>
      </c>
      <c r="E426" t="s">
        <v>7654</v>
      </c>
    </row>
    <row r="427" spans="1:5">
      <c r="A427" s="54" t="s">
        <v>3453</v>
      </c>
      <c r="B427" t="s">
        <v>2859</v>
      </c>
      <c r="C427">
        <v>830</v>
      </c>
      <c r="D427" t="s">
        <v>7651</v>
      </c>
      <c r="E427" t="s">
        <v>7654</v>
      </c>
    </row>
    <row r="428" spans="1:5">
      <c r="A428" s="54" t="s">
        <v>3454</v>
      </c>
      <c r="B428" t="s">
        <v>2860</v>
      </c>
      <c r="C428">
        <v>680</v>
      </c>
      <c r="D428" t="s">
        <v>7651</v>
      </c>
      <c r="E428" t="s">
        <v>7654</v>
      </c>
    </row>
    <row r="429" spans="1:5">
      <c r="A429" s="54" t="s">
        <v>3455</v>
      </c>
      <c r="B429" t="s">
        <v>2861</v>
      </c>
      <c r="C429">
        <v>700</v>
      </c>
      <c r="D429" t="s">
        <v>7651</v>
      </c>
      <c r="E429" t="s">
        <v>7654</v>
      </c>
    </row>
    <row r="430" spans="1:5">
      <c r="A430" s="54" t="s">
        <v>3456</v>
      </c>
      <c r="B430" t="s">
        <v>2862</v>
      </c>
      <c r="C430">
        <v>600</v>
      </c>
      <c r="D430" t="s">
        <v>7651</v>
      </c>
      <c r="E430" t="s">
        <v>7654</v>
      </c>
    </row>
    <row r="431" spans="1:5">
      <c r="A431" s="54" t="s">
        <v>3457</v>
      </c>
      <c r="B431" t="s">
        <v>2863</v>
      </c>
      <c r="C431">
        <v>690</v>
      </c>
      <c r="D431" t="s">
        <v>7651</v>
      </c>
      <c r="E431" t="s">
        <v>7654</v>
      </c>
    </row>
    <row r="432" spans="1:5">
      <c r="A432" s="54" t="s">
        <v>3458</v>
      </c>
      <c r="B432" t="s">
        <v>2864</v>
      </c>
      <c r="C432">
        <v>850</v>
      </c>
      <c r="D432" t="s">
        <v>7651</v>
      </c>
      <c r="E432" t="s">
        <v>7654</v>
      </c>
    </row>
    <row r="433" spans="1:5">
      <c r="A433" s="54" t="s">
        <v>3459</v>
      </c>
      <c r="B433" t="s">
        <v>2865</v>
      </c>
      <c r="C433">
        <v>890</v>
      </c>
      <c r="D433" t="s">
        <v>7651</v>
      </c>
      <c r="E433" t="s">
        <v>7654</v>
      </c>
    </row>
    <row r="434" spans="1:5">
      <c r="A434" s="54" t="s">
        <v>3460</v>
      </c>
      <c r="B434" t="s">
        <v>2866</v>
      </c>
      <c r="C434">
        <v>980</v>
      </c>
      <c r="D434" t="s">
        <v>7651</v>
      </c>
      <c r="E434" t="s">
        <v>7654</v>
      </c>
    </row>
    <row r="435" spans="1:5">
      <c r="A435" s="54" t="s">
        <v>3461</v>
      </c>
      <c r="B435" t="s">
        <v>2867</v>
      </c>
      <c r="C435">
        <v>710</v>
      </c>
      <c r="D435" t="s">
        <v>7651</v>
      </c>
      <c r="E435" t="s">
        <v>7654</v>
      </c>
    </row>
    <row r="436" spans="1:5">
      <c r="A436" s="54" t="s">
        <v>3462</v>
      </c>
      <c r="B436" t="s">
        <v>2868</v>
      </c>
      <c r="C436">
        <v>695</v>
      </c>
      <c r="D436" t="s">
        <v>7651</v>
      </c>
      <c r="E436" t="s">
        <v>7654</v>
      </c>
    </row>
    <row r="437" spans="1:5">
      <c r="A437" s="54" t="s">
        <v>3463</v>
      </c>
      <c r="B437" t="s">
        <v>2869</v>
      </c>
      <c r="C437">
        <v>925</v>
      </c>
      <c r="D437" t="s">
        <v>7651</v>
      </c>
      <c r="E437" t="s">
        <v>7654</v>
      </c>
    </row>
    <row r="438" spans="1:5">
      <c r="A438" s="54" t="s">
        <v>3464</v>
      </c>
      <c r="B438" t="s">
        <v>2870</v>
      </c>
      <c r="C438">
        <v>860</v>
      </c>
      <c r="D438" t="s">
        <v>7651</v>
      </c>
      <c r="E438" t="s">
        <v>7654</v>
      </c>
    </row>
    <row r="439" spans="1:5">
      <c r="A439" s="54" t="s">
        <v>3465</v>
      </c>
      <c r="B439" t="s">
        <v>2871</v>
      </c>
      <c r="C439">
        <v>680</v>
      </c>
      <c r="D439" t="s">
        <v>7651</v>
      </c>
      <c r="E439" t="s">
        <v>7654</v>
      </c>
    </row>
    <row r="440" spans="1:5">
      <c r="A440" s="54" t="s">
        <v>3466</v>
      </c>
      <c r="B440" t="s">
        <v>2872</v>
      </c>
      <c r="C440">
        <v>470</v>
      </c>
      <c r="D440" t="s">
        <v>7651</v>
      </c>
      <c r="E440" t="s">
        <v>7654</v>
      </c>
    </row>
    <row r="441" spans="1:5">
      <c r="A441" s="54" t="s">
        <v>3467</v>
      </c>
      <c r="B441" t="s">
        <v>2873</v>
      </c>
      <c r="C441">
        <v>880</v>
      </c>
      <c r="D441" t="s">
        <v>7651</v>
      </c>
      <c r="E441" t="s">
        <v>7654</v>
      </c>
    </row>
    <row r="442" spans="1:5">
      <c r="A442" s="54" t="s">
        <v>3468</v>
      </c>
      <c r="B442" t="s">
        <v>2874</v>
      </c>
      <c r="C442">
        <v>870</v>
      </c>
      <c r="D442" t="s">
        <v>7651</v>
      </c>
      <c r="E442" t="s">
        <v>7654</v>
      </c>
    </row>
    <row r="443" spans="1:5">
      <c r="A443" s="54" t="s">
        <v>3469</v>
      </c>
      <c r="B443" t="s">
        <v>2875</v>
      </c>
      <c r="C443">
        <v>850</v>
      </c>
      <c r="D443" t="s">
        <v>7651</v>
      </c>
      <c r="E443" t="s">
        <v>7654</v>
      </c>
    </row>
    <row r="444" spans="1:5">
      <c r="A444" s="54" t="s">
        <v>3470</v>
      </c>
      <c r="B444" t="s">
        <v>2876</v>
      </c>
      <c r="C444">
        <v>715</v>
      </c>
      <c r="D444" t="s">
        <v>7651</v>
      </c>
      <c r="E444" t="s">
        <v>7654</v>
      </c>
    </row>
    <row r="445" spans="1:5">
      <c r="A445" s="54" t="s">
        <v>3471</v>
      </c>
      <c r="B445" t="s">
        <v>2877</v>
      </c>
      <c r="C445">
        <v>790</v>
      </c>
      <c r="D445" t="s">
        <v>7651</v>
      </c>
      <c r="E445" t="s">
        <v>7654</v>
      </c>
    </row>
    <row r="446" spans="1:5">
      <c r="A446" s="54" t="s">
        <v>3472</v>
      </c>
      <c r="B446" t="s">
        <v>2878</v>
      </c>
      <c r="C446">
        <v>1105</v>
      </c>
      <c r="D446" t="s">
        <v>7651</v>
      </c>
      <c r="E446" t="s">
        <v>7654</v>
      </c>
    </row>
    <row r="447" spans="1:5">
      <c r="A447" s="54" t="s">
        <v>3473</v>
      </c>
      <c r="B447" t="s">
        <v>2879</v>
      </c>
      <c r="C447">
        <v>740</v>
      </c>
      <c r="D447" t="s">
        <v>7651</v>
      </c>
      <c r="E447" t="s">
        <v>7654</v>
      </c>
    </row>
    <row r="448" spans="1:5">
      <c r="A448" s="54" t="s">
        <v>3474</v>
      </c>
      <c r="B448" t="s">
        <v>2880</v>
      </c>
      <c r="C448">
        <v>580</v>
      </c>
      <c r="D448" t="s">
        <v>7651</v>
      </c>
      <c r="E448" t="s">
        <v>7654</v>
      </c>
    </row>
    <row r="449" spans="1:5">
      <c r="A449" s="54" t="s">
        <v>3475</v>
      </c>
      <c r="B449" t="s">
        <v>2881</v>
      </c>
      <c r="C449">
        <v>530</v>
      </c>
      <c r="D449" t="s">
        <v>7651</v>
      </c>
      <c r="E449" t="s">
        <v>7654</v>
      </c>
    </row>
    <row r="450" spans="1:5">
      <c r="A450" s="54" t="s">
        <v>3476</v>
      </c>
      <c r="B450" t="s">
        <v>2882</v>
      </c>
      <c r="C450">
        <v>470</v>
      </c>
      <c r="D450" t="s">
        <v>7651</v>
      </c>
      <c r="E450" t="s">
        <v>7654</v>
      </c>
    </row>
    <row r="451" spans="1:5">
      <c r="A451" s="54" t="s">
        <v>3477</v>
      </c>
      <c r="B451" t="s">
        <v>2883</v>
      </c>
      <c r="C451">
        <v>575</v>
      </c>
      <c r="D451" t="s">
        <v>7651</v>
      </c>
      <c r="E451" t="s">
        <v>7654</v>
      </c>
    </row>
    <row r="452" spans="1:5">
      <c r="A452" s="54" t="s">
        <v>3478</v>
      </c>
      <c r="B452" t="s">
        <v>2884</v>
      </c>
      <c r="C452">
        <v>585</v>
      </c>
      <c r="D452" t="s">
        <v>7651</v>
      </c>
      <c r="E452" t="s">
        <v>7654</v>
      </c>
    </row>
    <row r="453" spans="1:5">
      <c r="A453" s="54" t="s">
        <v>3479</v>
      </c>
      <c r="B453" t="s">
        <v>2885</v>
      </c>
      <c r="C453">
        <v>815</v>
      </c>
      <c r="D453" t="s">
        <v>7651</v>
      </c>
      <c r="E453" t="s">
        <v>7654</v>
      </c>
    </row>
    <row r="454" spans="1:5">
      <c r="A454" s="54" t="s">
        <v>3480</v>
      </c>
      <c r="B454" t="s">
        <v>2886</v>
      </c>
      <c r="C454">
        <v>815</v>
      </c>
      <c r="D454" t="s">
        <v>7651</v>
      </c>
      <c r="E454" t="s">
        <v>7654</v>
      </c>
    </row>
    <row r="455" spans="1:5">
      <c r="A455" s="54" t="s">
        <v>3481</v>
      </c>
      <c r="B455" t="s">
        <v>2887</v>
      </c>
      <c r="C455">
        <v>550</v>
      </c>
      <c r="D455" t="s">
        <v>7651</v>
      </c>
      <c r="E455" t="s">
        <v>7654</v>
      </c>
    </row>
    <row r="456" spans="1:5">
      <c r="A456" s="54" t="s">
        <v>3482</v>
      </c>
      <c r="B456" t="s">
        <v>2888</v>
      </c>
      <c r="C456">
        <v>510</v>
      </c>
      <c r="D456" t="s">
        <v>7651</v>
      </c>
      <c r="E456" t="s">
        <v>7654</v>
      </c>
    </row>
    <row r="457" spans="1:5">
      <c r="A457" s="54" t="s">
        <v>3483</v>
      </c>
      <c r="B457" t="s">
        <v>2889</v>
      </c>
      <c r="C457">
        <v>760</v>
      </c>
      <c r="D457" t="s">
        <v>7651</v>
      </c>
      <c r="E457" t="s">
        <v>7654</v>
      </c>
    </row>
    <row r="458" spans="1:5">
      <c r="A458" s="54" t="s">
        <v>3484</v>
      </c>
      <c r="B458" t="s">
        <v>2890</v>
      </c>
      <c r="C458">
        <v>440</v>
      </c>
      <c r="D458" t="s">
        <v>7651</v>
      </c>
      <c r="E458" t="s">
        <v>7654</v>
      </c>
    </row>
    <row r="459" spans="1:5">
      <c r="A459" s="54" t="s">
        <v>3485</v>
      </c>
      <c r="B459" t="s">
        <v>2891</v>
      </c>
      <c r="C459">
        <v>940</v>
      </c>
      <c r="D459" t="s">
        <v>7651</v>
      </c>
      <c r="E459" t="s">
        <v>7654</v>
      </c>
    </row>
    <row r="460" spans="1:5">
      <c r="A460" s="54" t="s">
        <v>7725</v>
      </c>
      <c r="B460" t="s">
        <v>7726</v>
      </c>
      <c r="C460">
        <v>410</v>
      </c>
      <c r="D460" t="s">
        <v>7651</v>
      </c>
      <c r="E460" t="s">
        <v>7654</v>
      </c>
    </row>
    <row r="461" spans="1:5">
      <c r="A461" s="54" t="s">
        <v>3486</v>
      </c>
      <c r="B461" t="s">
        <v>2892</v>
      </c>
      <c r="C461">
        <v>650</v>
      </c>
      <c r="D461" t="s">
        <v>7651</v>
      </c>
      <c r="E461" t="s">
        <v>7654</v>
      </c>
    </row>
    <row r="462" spans="1:5">
      <c r="A462" s="54" t="s">
        <v>3487</v>
      </c>
      <c r="B462" t="s">
        <v>2893</v>
      </c>
      <c r="C462">
        <v>840</v>
      </c>
      <c r="D462" t="s">
        <v>7651</v>
      </c>
      <c r="E462" t="s">
        <v>7654</v>
      </c>
    </row>
    <row r="463" spans="1:5">
      <c r="A463" s="54" t="s">
        <v>3488</v>
      </c>
      <c r="B463" t="s">
        <v>2894</v>
      </c>
      <c r="C463">
        <v>470</v>
      </c>
      <c r="D463" t="s">
        <v>7651</v>
      </c>
      <c r="E463" t="s">
        <v>7654</v>
      </c>
    </row>
    <row r="464" spans="1:5">
      <c r="A464" s="54" t="s">
        <v>3489</v>
      </c>
      <c r="B464" t="s">
        <v>2895</v>
      </c>
      <c r="C464">
        <v>670</v>
      </c>
      <c r="D464" t="s">
        <v>7651</v>
      </c>
      <c r="E464" t="s">
        <v>7654</v>
      </c>
    </row>
    <row r="465" spans="1:5">
      <c r="A465" s="54" t="s">
        <v>3490</v>
      </c>
      <c r="B465" t="s">
        <v>2896</v>
      </c>
      <c r="C465">
        <v>750</v>
      </c>
      <c r="D465" t="s">
        <v>7651</v>
      </c>
      <c r="E465" t="s">
        <v>7654</v>
      </c>
    </row>
    <row r="466" spans="1:5">
      <c r="A466" s="54" t="s">
        <v>3491</v>
      </c>
      <c r="B466" t="s">
        <v>2897</v>
      </c>
      <c r="C466">
        <v>410</v>
      </c>
      <c r="D466" t="s">
        <v>7651</v>
      </c>
      <c r="E466" t="s">
        <v>7654</v>
      </c>
    </row>
    <row r="467" spans="1:5">
      <c r="A467" s="54" t="s">
        <v>3492</v>
      </c>
      <c r="B467" t="s">
        <v>2898</v>
      </c>
      <c r="C467">
        <v>850</v>
      </c>
      <c r="D467" t="s">
        <v>7651</v>
      </c>
      <c r="E467" t="s">
        <v>7654</v>
      </c>
    </row>
    <row r="468" spans="1:5">
      <c r="A468" s="54" t="s">
        <v>3493</v>
      </c>
      <c r="B468" t="s">
        <v>2899</v>
      </c>
      <c r="C468">
        <v>620</v>
      </c>
      <c r="D468" t="s">
        <v>7651</v>
      </c>
      <c r="E468" t="s">
        <v>7654</v>
      </c>
    </row>
    <row r="469" spans="1:5">
      <c r="A469" s="54" t="s">
        <v>3494</v>
      </c>
      <c r="B469" t="s">
        <v>2900</v>
      </c>
      <c r="C469">
        <v>350</v>
      </c>
      <c r="D469" t="s">
        <v>7651</v>
      </c>
      <c r="E469" t="s">
        <v>7654</v>
      </c>
    </row>
    <row r="470" spans="1:5">
      <c r="A470" s="54" t="s">
        <v>3495</v>
      </c>
      <c r="B470" t="s">
        <v>2901</v>
      </c>
      <c r="C470">
        <v>605</v>
      </c>
      <c r="D470" t="s">
        <v>7651</v>
      </c>
      <c r="E470" t="s">
        <v>7654</v>
      </c>
    </row>
    <row r="471" spans="1:5">
      <c r="A471" s="54" t="s">
        <v>3496</v>
      </c>
      <c r="B471" t="s">
        <v>2902</v>
      </c>
      <c r="C471">
        <v>1015</v>
      </c>
      <c r="D471" t="s">
        <v>7651</v>
      </c>
      <c r="E471" t="s">
        <v>7654</v>
      </c>
    </row>
    <row r="472" spans="1:5">
      <c r="A472" s="54" t="s">
        <v>3497</v>
      </c>
      <c r="B472" t="s">
        <v>2903</v>
      </c>
      <c r="C472">
        <v>805</v>
      </c>
      <c r="D472" t="s">
        <v>7651</v>
      </c>
      <c r="E472" t="s">
        <v>7654</v>
      </c>
    </row>
    <row r="473" spans="1:5">
      <c r="A473" s="54" t="s">
        <v>3498</v>
      </c>
      <c r="B473" t="s">
        <v>9226</v>
      </c>
      <c r="C473">
        <v>470</v>
      </c>
      <c r="D473" t="s">
        <v>7651</v>
      </c>
      <c r="E473" t="s">
        <v>7654</v>
      </c>
    </row>
    <row r="474" spans="1:5">
      <c r="A474" s="54" t="s">
        <v>9227</v>
      </c>
      <c r="B474" t="s">
        <v>9228</v>
      </c>
      <c r="C474">
        <v>510</v>
      </c>
      <c r="D474" t="s">
        <v>7651</v>
      </c>
      <c r="E474" t="s">
        <v>7654</v>
      </c>
    </row>
    <row r="475" spans="1:5">
      <c r="A475" s="54" t="s">
        <v>3499</v>
      </c>
      <c r="B475" t="s">
        <v>2904</v>
      </c>
      <c r="C475">
        <v>770</v>
      </c>
      <c r="D475" t="s">
        <v>7651</v>
      </c>
      <c r="E475" t="s">
        <v>7654</v>
      </c>
    </row>
    <row r="476" spans="1:5">
      <c r="A476" s="54" t="s">
        <v>3500</v>
      </c>
      <c r="B476" t="s">
        <v>2905</v>
      </c>
      <c r="C476">
        <v>600</v>
      </c>
      <c r="D476" t="s">
        <v>7651</v>
      </c>
      <c r="E476" t="s">
        <v>7654</v>
      </c>
    </row>
    <row r="477" spans="1:5">
      <c r="A477" s="54" t="s">
        <v>3501</v>
      </c>
      <c r="B477" t="s">
        <v>2906</v>
      </c>
      <c r="C477">
        <v>620</v>
      </c>
      <c r="D477" t="s">
        <v>7651</v>
      </c>
      <c r="E477" t="s">
        <v>7654</v>
      </c>
    </row>
    <row r="478" spans="1:5">
      <c r="A478" s="54" t="s">
        <v>3502</v>
      </c>
      <c r="B478" t="s">
        <v>2907</v>
      </c>
      <c r="C478">
        <v>715</v>
      </c>
      <c r="D478" t="s">
        <v>7651</v>
      </c>
      <c r="E478" t="s">
        <v>7654</v>
      </c>
    </row>
    <row r="479" spans="1:5">
      <c r="A479" s="54" t="s">
        <v>3503</v>
      </c>
      <c r="B479" t="s">
        <v>2908</v>
      </c>
      <c r="C479">
        <v>205</v>
      </c>
      <c r="D479" t="s">
        <v>7651</v>
      </c>
      <c r="E479" t="s">
        <v>7654</v>
      </c>
    </row>
    <row r="480" spans="1:5">
      <c r="A480" s="54" t="s">
        <v>3504</v>
      </c>
      <c r="B480" t="s">
        <v>9229</v>
      </c>
      <c r="C480">
        <v>450</v>
      </c>
      <c r="D480" t="s">
        <v>7651</v>
      </c>
      <c r="E480" t="s">
        <v>7654</v>
      </c>
    </row>
    <row r="481" spans="1:5">
      <c r="A481" s="54" t="s">
        <v>9230</v>
      </c>
      <c r="B481" t="s">
        <v>9231</v>
      </c>
      <c r="C481">
        <v>515</v>
      </c>
      <c r="D481" t="s">
        <v>7651</v>
      </c>
      <c r="E481" t="s">
        <v>7654</v>
      </c>
    </row>
    <row r="482" spans="1:5">
      <c r="A482" s="54" t="s">
        <v>3505</v>
      </c>
      <c r="B482" t="s">
        <v>408</v>
      </c>
      <c r="C482">
        <v>660</v>
      </c>
      <c r="D482" t="s">
        <v>7651</v>
      </c>
      <c r="E482" t="s">
        <v>7655</v>
      </c>
    </row>
    <row r="483" spans="1:5">
      <c r="A483" s="54" t="s">
        <v>3506</v>
      </c>
      <c r="B483" t="s">
        <v>409</v>
      </c>
      <c r="C483">
        <v>330</v>
      </c>
      <c r="D483" t="s">
        <v>7651</v>
      </c>
      <c r="E483" t="s">
        <v>7655</v>
      </c>
    </row>
    <row r="484" spans="1:5">
      <c r="A484" s="54" t="s">
        <v>3507</v>
      </c>
      <c r="B484" t="s">
        <v>2909</v>
      </c>
      <c r="C484">
        <v>865</v>
      </c>
      <c r="D484" t="s">
        <v>7651</v>
      </c>
      <c r="E484" t="s">
        <v>7655</v>
      </c>
    </row>
    <row r="485" spans="1:5">
      <c r="A485" s="54" t="s">
        <v>3508</v>
      </c>
      <c r="B485" t="s">
        <v>410</v>
      </c>
      <c r="C485">
        <v>760</v>
      </c>
      <c r="D485" t="s">
        <v>7651</v>
      </c>
      <c r="E485" t="s">
        <v>7655</v>
      </c>
    </row>
    <row r="486" spans="1:5">
      <c r="A486" s="54" t="s">
        <v>3509</v>
      </c>
      <c r="B486" t="s">
        <v>2910</v>
      </c>
      <c r="C486">
        <v>1140</v>
      </c>
      <c r="D486" t="s">
        <v>7651</v>
      </c>
      <c r="E486" t="s">
        <v>7655</v>
      </c>
    </row>
    <row r="487" spans="1:5">
      <c r="A487" s="54" t="s">
        <v>3511</v>
      </c>
      <c r="B487" t="s">
        <v>411</v>
      </c>
      <c r="C487">
        <v>350</v>
      </c>
      <c r="D487" t="s">
        <v>7651</v>
      </c>
      <c r="E487" t="s">
        <v>7655</v>
      </c>
    </row>
    <row r="488" spans="1:5">
      <c r="A488" s="54" t="s">
        <v>3512</v>
      </c>
      <c r="B488" t="s">
        <v>412</v>
      </c>
      <c r="C488">
        <v>830</v>
      </c>
      <c r="D488" t="s">
        <v>7651</v>
      </c>
      <c r="E488" t="s">
        <v>7655</v>
      </c>
    </row>
    <row r="489" spans="1:5">
      <c r="A489" s="54" t="s">
        <v>3510</v>
      </c>
      <c r="B489" t="s">
        <v>9232</v>
      </c>
      <c r="C489">
        <v>330</v>
      </c>
      <c r="D489" t="s">
        <v>7651</v>
      </c>
      <c r="E489" t="s">
        <v>7655</v>
      </c>
    </row>
    <row r="490" spans="1:5">
      <c r="A490" s="54" t="s">
        <v>9233</v>
      </c>
      <c r="B490" t="s">
        <v>9234</v>
      </c>
      <c r="C490">
        <v>310</v>
      </c>
      <c r="D490" t="s">
        <v>7651</v>
      </c>
      <c r="E490" t="s">
        <v>7655</v>
      </c>
    </row>
    <row r="491" spans="1:5">
      <c r="A491" s="54" t="s">
        <v>9235</v>
      </c>
      <c r="B491" t="s">
        <v>9236</v>
      </c>
      <c r="C491">
        <v>340</v>
      </c>
      <c r="D491" t="s">
        <v>7651</v>
      </c>
      <c r="E491" t="s">
        <v>7655</v>
      </c>
    </row>
    <row r="492" spans="1:5">
      <c r="A492" s="54" t="s">
        <v>3513</v>
      </c>
      <c r="B492" t="s">
        <v>413</v>
      </c>
      <c r="C492">
        <v>510</v>
      </c>
      <c r="D492" t="s">
        <v>7651</v>
      </c>
      <c r="E492" t="s">
        <v>7655</v>
      </c>
    </row>
    <row r="493" spans="1:5">
      <c r="A493" s="54" t="s">
        <v>3514</v>
      </c>
      <c r="B493" t="s">
        <v>414</v>
      </c>
      <c r="C493">
        <v>1290</v>
      </c>
      <c r="D493" t="s">
        <v>7651</v>
      </c>
      <c r="E493" t="s">
        <v>7655</v>
      </c>
    </row>
    <row r="494" spans="1:5">
      <c r="A494" s="54" t="s">
        <v>3515</v>
      </c>
      <c r="B494" t="s">
        <v>415</v>
      </c>
      <c r="C494">
        <v>850</v>
      </c>
      <c r="D494" t="s">
        <v>7651</v>
      </c>
      <c r="E494" t="s">
        <v>7655</v>
      </c>
    </row>
    <row r="495" spans="1:5">
      <c r="A495" s="54" t="s">
        <v>3516</v>
      </c>
      <c r="B495" t="s">
        <v>416</v>
      </c>
      <c r="C495">
        <v>810</v>
      </c>
      <c r="D495" t="s">
        <v>7651</v>
      </c>
      <c r="E495" t="s">
        <v>7655</v>
      </c>
    </row>
    <row r="496" spans="1:5">
      <c r="A496" s="54" t="s">
        <v>3517</v>
      </c>
      <c r="B496" t="s">
        <v>417</v>
      </c>
      <c r="C496">
        <v>890</v>
      </c>
      <c r="D496" t="s">
        <v>7651</v>
      </c>
      <c r="E496" t="s">
        <v>7655</v>
      </c>
    </row>
    <row r="497" spans="1:5">
      <c r="A497" s="54" t="s">
        <v>3518</v>
      </c>
      <c r="B497" t="s">
        <v>419</v>
      </c>
      <c r="C497">
        <v>700</v>
      </c>
      <c r="D497" t="s">
        <v>7651</v>
      </c>
      <c r="E497" t="s">
        <v>7655</v>
      </c>
    </row>
    <row r="498" spans="1:5">
      <c r="A498" s="54" t="s">
        <v>3519</v>
      </c>
      <c r="B498" t="s">
        <v>420</v>
      </c>
      <c r="C498">
        <v>720</v>
      </c>
      <c r="D498" t="s">
        <v>7651</v>
      </c>
      <c r="E498" t="s">
        <v>7655</v>
      </c>
    </row>
    <row r="499" spans="1:5">
      <c r="A499" s="54" t="s">
        <v>3520</v>
      </c>
      <c r="B499" t="s">
        <v>2911</v>
      </c>
      <c r="C499">
        <v>445</v>
      </c>
      <c r="D499" t="s">
        <v>7651</v>
      </c>
      <c r="E499" t="s">
        <v>7655</v>
      </c>
    </row>
    <row r="500" spans="1:5">
      <c r="A500" s="54" t="s">
        <v>3521</v>
      </c>
      <c r="B500" t="s">
        <v>2912</v>
      </c>
      <c r="C500">
        <v>1050</v>
      </c>
      <c r="D500" t="s">
        <v>7651</v>
      </c>
      <c r="E500" t="s">
        <v>7655</v>
      </c>
    </row>
    <row r="501" spans="1:5">
      <c r="A501" s="54" t="s">
        <v>3522</v>
      </c>
      <c r="B501" t="s">
        <v>2913</v>
      </c>
      <c r="C501">
        <v>1160</v>
      </c>
      <c r="D501" t="s">
        <v>7651</v>
      </c>
      <c r="E501" t="s">
        <v>7655</v>
      </c>
    </row>
    <row r="502" spans="1:5">
      <c r="A502" s="54" t="s">
        <v>3523</v>
      </c>
      <c r="B502" t="s">
        <v>2914</v>
      </c>
      <c r="C502">
        <v>515</v>
      </c>
      <c r="D502" t="s">
        <v>7651</v>
      </c>
      <c r="E502" t="s">
        <v>7655</v>
      </c>
    </row>
    <row r="503" spans="1:5">
      <c r="A503" s="54" t="s">
        <v>3524</v>
      </c>
      <c r="B503" t="s">
        <v>2915</v>
      </c>
      <c r="C503">
        <v>650</v>
      </c>
      <c r="D503" t="s">
        <v>7651</v>
      </c>
      <c r="E503" t="s">
        <v>7655</v>
      </c>
    </row>
    <row r="504" spans="1:5">
      <c r="A504" s="54" t="s">
        <v>3525</v>
      </c>
      <c r="B504" t="s">
        <v>2916</v>
      </c>
      <c r="C504">
        <v>890</v>
      </c>
      <c r="D504" t="s">
        <v>7651</v>
      </c>
      <c r="E504" t="s">
        <v>7655</v>
      </c>
    </row>
    <row r="505" spans="1:5">
      <c r="A505" s="54" t="s">
        <v>3526</v>
      </c>
      <c r="B505" t="s">
        <v>422</v>
      </c>
      <c r="C505">
        <v>405</v>
      </c>
      <c r="D505" t="s">
        <v>7651</v>
      </c>
      <c r="E505" t="s">
        <v>7655</v>
      </c>
    </row>
    <row r="506" spans="1:5">
      <c r="A506" s="54" t="s">
        <v>3527</v>
      </c>
      <c r="B506" t="s">
        <v>423</v>
      </c>
      <c r="C506">
        <v>310</v>
      </c>
      <c r="D506" t="s">
        <v>7651</v>
      </c>
      <c r="E506" t="s">
        <v>7655</v>
      </c>
    </row>
    <row r="507" spans="1:5">
      <c r="A507" s="54" t="s">
        <v>3528</v>
      </c>
      <c r="B507" t="s">
        <v>424</v>
      </c>
      <c r="C507">
        <v>440</v>
      </c>
      <c r="D507" t="s">
        <v>7651</v>
      </c>
      <c r="E507" t="s">
        <v>7655</v>
      </c>
    </row>
    <row r="508" spans="1:5">
      <c r="A508" s="54" t="s">
        <v>3529</v>
      </c>
      <c r="B508" t="s">
        <v>425</v>
      </c>
      <c r="C508">
        <v>550</v>
      </c>
      <c r="D508" t="s">
        <v>7651</v>
      </c>
      <c r="E508" t="s">
        <v>7655</v>
      </c>
    </row>
    <row r="509" spans="1:5">
      <c r="A509" s="54" t="s">
        <v>3530</v>
      </c>
      <c r="B509" t="s">
        <v>426</v>
      </c>
      <c r="C509">
        <v>880</v>
      </c>
      <c r="D509" t="s">
        <v>7651</v>
      </c>
      <c r="E509" t="s">
        <v>7655</v>
      </c>
    </row>
    <row r="510" spans="1:5">
      <c r="A510" s="54" t="s">
        <v>3531</v>
      </c>
      <c r="B510" t="s">
        <v>427</v>
      </c>
      <c r="C510">
        <v>650</v>
      </c>
      <c r="D510" t="s">
        <v>7651</v>
      </c>
      <c r="E510" t="s">
        <v>7655</v>
      </c>
    </row>
    <row r="511" spans="1:5">
      <c r="A511" s="54" t="s">
        <v>3532</v>
      </c>
      <c r="B511" t="s">
        <v>428</v>
      </c>
      <c r="C511">
        <v>430</v>
      </c>
      <c r="D511" t="s">
        <v>7651</v>
      </c>
      <c r="E511" t="s">
        <v>7655</v>
      </c>
    </row>
    <row r="512" spans="1:5">
      <c r="A512" s="54" t="s">
        <v>3533</v>
      </c>
      <c r="B512" t="s">
        <v>429</v>
      </c>
      <c r="C512">
        <v>445</v>
      </c>
      <c r="D512" t="s">
        <v>7651</v>
      </c>
      <c r="E512" t="s">
        <v>7655</v>
      </c>
    </row>
    <row r="513" spans="1:5">
      <c r="A513" s="54" t="s">
        <v>3534</v>
      </c>
      <c r="B513" t="s">
        <v>2917</v>
      </c>
      <c r="C513">
        <v>490</v>
      </c>
      <c r="D513" t="s">
        <v>7651</v>
      </c>
      <c r="E513" t="s">
        <v>7655</v>
      </c>
    </row>
    <row r="514" spans="1:5">
      <c r="A514" s="54" t="s">
        <v>3535</v>
      </c>
      <c r="B514" t="s">
        <v>2918</v>
      </c>
      <c r="C514">
        <v>420</v>
      </c>
      <c r="D514" t="s">
        <v>7651</v>
      </c>
      <c r="E514" t="s">
        <v>7655</v>
      </c>
    </row>
    <row r="515" spans="1:5">
      <c r="A515" s="54" t="s">
        <v>3536</v>
      </c>
      <c r="B515" t="s">
        <v>2919</v>
      </c>
      <c r="C515">
        <v>440</v>
      </c>
      <c r="D515" t="s">
        <v>7651</v>
      </c>
      <c r="E515" t="s">
        <v>7655</v>
      </c>
    </row>
    <row r="516" spans="1:5">
      <c r="A516" s="54" t="s">
        <v>7906</v>
      </c>
      <c r="B516" t="s">
        <v>7907</v>
      </c>
      <c r="C516">
        <v>500</v>
      </c>
      <c r="D516" t="s">
        <v>7651</v>
      </c>
      <c r="E516" t="s">
        <v>7655</v>
      </c>
    </row>
    <row r="517" spans="1:5">
      <c r="A517" s="54" t="s">
        <v>3537</v>
      </c>
      <c r="B517" t="s">
        <v>2920</v>
      </c>
      <c r="C517">
        <v>600</v>
      </c>
      <c r="D517" t="s">
        <v>7651</v>
      </c>
      <c r="E517" t="s">
        <v>7655</v>
      </c>
    </row>
    <row r="518" spans="1:5">
      <c r="A518" s="54" t="s">
        <v>3538</v>
      </c>
      <c r="B518" t="s">
        <v>2921</v>
      </c>
      <c r="C518">
        <v>400</v>
      </c>
      <c r="D518" t="s">
        <v>7651</v>
      </c>
      <c r="E518" t="s">
        <v>7655</v>
      </c>
    </row>
    <row r="519" spans="1:5">
      <c r="A519" s="54" t="s">
        <v>3539</v>
      </c>
      <c r="B519" t="s">
        <v>2922</v>
      </c>
      <c r="C519">
        <v>620</v>
      </c>
      <c r="D519" t="s">
        <v>7651</v>
      </c>
      <c r="E519" t="s">
        <v>7655</v>
      </c>
    </row>
    <row r="520" spans="1:5">
      <c r="A520" s="54" t="s">
        <v>3540</v>
      </c>
      <c r="B520" t="s">
        <v>2923</v>
      </c>
      <c r="C520">
        <v>500</v>
      </c>
      <c r="D520" t="s">
        <v>7651</v>
      </c>
      <c r="E520" t="s">
        <v>7655</v>
      </c>
    </row>
    <row r="521" spans="1:5">
      <c r="A521" s="54" t="s">
        <v>3541</v>
      </c>
      <c r="B521" t="s">
        <v>7801</v>
      </c>
      <c r="C521">
        <v>320</v>
      </c>
      <c r="D521" t="s">
        <v>7651</v>
      </c>
      <c r="E521" t="s">
        <v>7655</v>
      </c>
    </row>
    <row r="522" spans="1:5">
      <c r="A522" s="54" t="s">
        <v>7802</v>
      </c>
      <c r="B522" t="s">
        <v>7803</v>
      </c>
      <c r="C522">
        <v>340</v>
      </c>
      <c r="D522" t="s">
        <v>7651</v>
      </c>
      <c r="E522" t="s">
        <v>7655</v>
      </c>
    </row>
    <row r="523" spans="1:5">
      <c r="A523" s="54" t="s">
        <v>3542</v>
      </c>
      <c r="B523" t="s">
        <v>2924</v>
      </c>
      <c r="C523">
        <v>550</v>
      </c>
      <c r="D523" t="s">
        <v>7651</v>
      </c>
      <c r="E523" t="s">
        <v>7655</v>
      </c>
    </row>
    <row r="524" spans="1:5">
      <c r="A524" s="54" t="s">
        <v>3543</v>
      </c>
      <c r="B524" t="s">
        <v>2925</v>
      </c>
      <c r="C524">
        <v>560</v>
      </c>
      <c r="D524" t="s">
        <v>7651</v>
      </c>
      <c r="E524" t="s">
        <v>7655</v>
      </c>
    </row>
    <row r="525" spans="1:5">
      <c r="A525" s="54" t="s">
        <v>3544</v>
      </c>
      <c r="B525" t="s">
        <v>2926</v>
      </c>
      <c r="C525">
        <v>650</v>
      </c>
      <c r="D525" t="s">
        <v>7651</v>
      </c>
      <c r="E525" t="s">
        <v>7655</v>
      </c>
    </row>
    <row r="526" spans="1:5">
      <c r="A526" s="54" t="s">
        <v>3545</v>
      </c>
      <c r="B526" t="s">
        <v>8463</v>
      </c>
      <c r="C526">
        <v>860</v>
      </c>
      <c r="D526" t="s">
        <v>7651</v>
      </c>
      <c r="E526" t="s">
        <v>7655</v>
      </c>
    </row>
    <row r="527" spans="1:5">
      <c r="A527" s="54" t="s">
        <v>3546</v>
      </c>
      <c r="B527" t="s">
        <v>2927</v>
      </c>
      <c r="C527">
        <v>440</v>
      </c>
      <c r="D527" t="s">
        <v>7651</v>
      </c>
      <c r="E527" t="s">
        <v>7655</v>
      </c>
    </row>
    <row r="528" spans="1:5">
      <c r="A528" s="54" t="s">
        <v>3547</v>
      </c>
      <c r="B528" t="s">
        <v>2928</v>
      </c>
      <c r="C528">
        <v>370</v>
      </c>
      <c r="D528" t="s">
        <v>7651</v>
      </c>
      <c r="E528" t="s">
        <v>7655</v>
      </c>
    </row>
    <row r="529" spans="1:5">
      <c r="A529" s="54" t="s">
        <v>3548</v>
      </c>
      <c r="B529" t="s">
        <v>2929</v>
      </c>
      <c r="C529">
        <v>440</v>
      </c>
      <c r="D529" t="s">
        <v>7651</v>
      </c>
      <c r="E529" t="s">
        <v>7655</v>
      </c>
    </row>
    <row r="530" spans="1:5">
      <c r="A530" s="54" t="s">
        <v>7908</v>
      </c>
      <c r="B530" t="s">
        <v>7909</v>
      </c>
      <c r="C530">
        <v>490</v>
      </c>
      <c r="D530" t="s">
        <v>7651</v>
      </c>
      <c r="E530" t="s">
        <v>7655</v>
      </c>
    </row>
    <row r="531" spans="1:5">
      <c r="A531" s="54" t="s">
        <v>3549</v>
      </c>
      <c r="B531" t="s">
        <v>2930</v>
      </c>
      <c r="C531">
        <v>660</v>
      </c>
      <c r="D531" t="s">
        <v>7651</v>
      </c>
      <c r="E531" t="s">
        <v>7655</v>
      </c>
    </row>
    <row r="532" spans="1:5">
      <c r="A532" s="54" t="s">
        <v>3550</v>
      </c>
      <c r="B532" t="s">
        <v>2931</v>
      </c>
      <c r="C532">
        <v>820</v>
      </c>
      <c r="D532" t="s">
        <v>7651</v>
      </c>
      <c r="E532" t="s">
        <v>7655</v>
      </c>
    </row>
    <row r="533" spans="1:5">
      <c r="A533" s="54" t="s">
        <v>3551</v>
      </c>
      <c r="B533" t="s">
        <v>2932</v>
      </c>
      <c r="C533">
        <v>760</v>
      </c>
      <c r="D533" t="s">
        <v>7651</v>
      </c>
      <c r="E533" t="s">
        <v>7655</v>
      </c>
    </row>
    <row r="534" spans="1:5">
      <c r="A534" s="54" t="s">
        <v>3552</v>
      </c>
      <c r="B534" t="s">
        <v>2933</v>
      </c>
      <c r="C534">
        <v>670</v>
      </c>
      <c r="D534" t="s">
        <v>7651</v>
      </c>
      <c r="E534" t="s">
        <v>7655</v>
      </c>
    </row>
    <row r="535" spans="1:5">
      <c r="A535" s="54" t="s">
        <v>3553</v>
      </c>
      <c r="B535" t="s">
        <v>433</v>
      </c>
      <c r="C535">
        <v>500</v>
      </c>
      <c r="D535" t="s">
        <v>7651</v>
      </c>
      <c r="E535" t="s">
        <v>7655</v>
      </c>
    </row>
    <row r="536" spans="1:5">
      <c r="A536" s="54" t="s">
        <v>3554</v>
      </c>
      <c r="B536" t="s">
        <v>2934</v>
      </c>
      <c r="C536">
        <v>390</v>
      </c>
      <c r="D536" t="s">
        <v>7651</v>
      </c>
      <c r="E536" t="s">
        <v>7655</v>
      </c>
    </row>
    <row r="537" spans="1:5">
      <c r="A537" s="54" t="s">
        <v>3555</v>
      </c>
      <c r="B537" t="s">
        <v>2935</v>
      </c>
      <c r="C537">
        <v>550</v>
      </c>
      <c r="D537" t="s">
        <v>7651</v>
      </c>
      <c r="E537" t="s">
        <v>7655</v>
      </c>
    </row>
    <row r="538" spans="1:5">
      <c r="A538" s="54" t="s">
        <v>3556</v>
      </c>
      <c r="B538" t="s">
        <v>2936</v>
      </c>
      <c r="C538">
        <v>710</v>
      </c>
      <c r="D538" t="s">
        <v>7651</v>
      </c>
      <c r="E538" t="s">
        <v>7655</v>
      </c>
    </row>
    <row r="539" spans="1:5">
      <c r="A539" s="54" t="s">
        <v>3557</v>
      </c>
      <c r="B539" t="s">
        <v>2937</v>
      </c>
      <c r="C539">
        <v>970</v>
      </c>
      <c r="D539" t="s">
        <v>7651</v>
      </c>
      <c r="E539" t="s">
        <v>7655</v>
      </c>
    </row>
    <row r="540" spans="1:5">
      <c r="A540" s="54" t="s">
        <v>3558</v>
      </c>
      <c r="B540" t="s">
        <v>2938</v>
      </c>
      <c r="C540">
        <v>480</v>
      </c>
      <c r="D540" t="s">
        <v>7651</v>
      </c>
      <c r="E540" t="s">
        <v>7655</v>
      </c>
    </row>
    <row r="541" spans="1:5">
      <c r="A541" s="54" t="s">
        <v>3559</v>
      </c>
      <c r="B541" t="s">
        <v>2939</v>
      </c>
      <c r="C541">
        <v>340</v>
      </c>
      <c r="D541" t="s">
        <v>7651</v>
      </c>
      <c r="E541" t="s">
        <v>7655</v>
      </c>
    </row>
    <row r="542" spans="1:5">
      <c r="A542" s="54" t="s">
        <v>3560</v>
      </c>
      <c r="B542" t="s">
        <v>2940</v>
      </c>
      <c r="C542">
        <v>980</v>
      </c>
      <c r="D542" t="s">
        <v>7651</v>
      </c>
      <c r="E542" t="s">
        <v>7655</v>
      </c>
    </row>
    <row r="543" spans="1:5">
      <c r="A543" s="54" t="s">
        <v>3561</v>
      </c>
      <c r="B543" t="s">
        <v>2941</v>
      </c>
      <c r="C543">
        <v>580</v>
      </c>
      <c r="D543" t="s">
        <v>7651</v>
      </c>
      <c r="E543" t="s">
        <v>7655</v>
      </c>
    </row>
    <row r="544" spans="1:5">
      <c r="A544" s="54" t="s">
        <v>3562</v>
      </c>
      <c r="B544" t="s">
        <v>2942</v>
      </c>
      <c r="C544">
        <v>630</v>
      </c>
      <c r="D544" t="s">
        <v>7651</v>
      </c>
      <c r="E544" t="s">
        <v>7655</v>
      </c>
    </row>
    <row r="545" spans="1:5">
      <c r="A545" s="54" t="s">
        <v>3563</v>
      </c>
      <c r="B545" t="s">
        <v>2943</v>
      </c>
      <c r="C545">
        <v>600</v>
      </c>
      <c r="D545" t="s">
        <v>7651</v>
      </c>
      <c r="E545" t="s">
        <v>7656</v>
      </c>
    </row>
    <row r="546" spans="1:5">
      <c r="A546" s="54" t="s">
        <v>3564</v>
      </c>
      <c r="B546" t="s">
        <v>2944</v>
      </c>
      <c r="C546">
        <v>650</v>
      </c>
      <c r="D546" t="s">
        <v>7651</v>
      </c>
      <c r="E546" t="s">
        <v>7656</v>
      </c>
    </row>
    <row r="547" spans="1:5">
      <c r="A547" s="54" t="s">
        <v>3565</v>
      </c>
      <c r="B547" t="s">
        <v>2945</v>
      </c>
      <c r="C547">
        <v>720</v>
      </c>
      <c r="D547" t="s">
        <v>7651</v>
      </c>
      <c r="E547" t="s">
        <v>7656</v>
      </c>
    </row>
    <row r="548" spans="1:5">
      <c r="A548" s="54" t="s">
        <v>3566</v>
      </c>
      <c r="B548" t="s">
        <v>2946</v>
      </c>
      <c r="C548">
        <v>635</v>
      </c>
      <c r="D548" t="s">
        <v>7651</v>
      </c>
      <c r="E548" t="s">
        <v>7656</v>
      </c>
    </row>
    <row r="549" spans="1:5">
      <c r="A549" s="54" t="s">
        <v>3567</v>
      </c>
      <c r="B549" t="s">
        <v>2947</v>
      </c>
      <c r="C549">
        <v>850</v>
      </c>
      <c r="D549" t="s">
        <v>7651</v>
      </c>
      <c r="E549" t="s">
        <v>7656</v>
      </c>
    </row>
    <row r="550" spans="1:5">
      <c r="A550" s="54" t="s">
        <v>3568</v>
      </c>
      <c r="B550" t="s">
        <v>2948</v>
      </c>
      <c r="C550">
        <v>890</v>
      </c>
      <c r="D550" t="s">
        <v>7651</v>
      </c>
      <c r="E550" t="s">
        <v>7656</v>
      </c>
    </row>
    <row r="551" spans="1:5">
      <c r="A551" s="54" t="s">
        <v>3569</v>
      </c>
      <c r="B551" t="s">
        <v>2949</v>
      </c>
      <c r="C551">
        <v>855</v>
      </c>
      <c r="D551" t="s">
        <v>7651</v>
      </c>
      <c r="E551" t="s">
        <v>7656</v>
      </c>
    </row>
    <row r="552" spans="1:5">
      <c r="A552" s="54" t="s">
        <v>3570</v>
      </c>
      <c r="B552" t="s">
        <v>2950</v>
      </c>
      <c r="C552">
        <v>610</v>
      </c>
      <c r="D552" t="s">
        <v>7651</v>
      </c>
      <c r="E552" t="s">
        <v>7656</v>
      </c>
    </row>
    <row r="553" spans="1:5">
      <c r="A553" s="54" t="s">
        <v>3571</v>
      </c>
      <c r="B553" t="s">
        <v>438</v>
      </c>
      <c r="C553">
        <v>1230</v>
      </c>
      <c r="D553" t="s">
        <v>7651</v>
      </c>
      <c r="E553" t="s">
        <v>7656</v>
      </c>
    </row>
    <row r="554" spans="1:5">
      <c r="A554" s="54" t="s">
        <v>3572</v>
      </c>
      <c r="B554" t="s">
        <v>2951</v>
      </c>
      <c r="C554">
        <v>420</v>
      </c>
      <c r="D554" t="s">
        <v>7651</v>
      </c>
      <c r="E554" t="s">
        <v>7656</v>
      </c>
    </row>
    <row r="555" spans="1:5">
      <c r="A555" s="54" t="s">
        <v>3573</v>
      </c>
      <c r="B555" t="s">
        <v>2952</v>
      </c>
      <c r="C555">
        <v>640</v>
      </c>
      <c r="D555" t="s">
        <v>7651</v>
      </c>
      <c r="E555" t="s">
        <v>7656</v>
      </c>
    </row>
    <row r="556" spans="1:5">
      <c r="A556" s="54" t="s">
        <v>3574</v>
      </c>
      <c r="B556" t="s">
        <v>2953</v>
      </c>
      <c r="C556">
        <v>625</v>
      </c>
      <c r="D556" t="s">
        <v>7651</v>
      </c>
      <c r="E556" t="s">
        <v>7656</v>
      </c>
    </row>
    <row r="557" spans="1:5">
      <c r="A557" s="54" t="s">
        <v>3575</v>
      </c>
      <c r="B557" t="s">
        <v>2954</v>
      </c>
      <c r="C557">
        <v>660</v>
      </c>
      <c r="D557" t="s">
        <v>7651</v>
      </c>
      <c r="E557" t="s">
        <v>7656</v>
      </c>
    </row>
    <row r="558" spans="1:5">
      <c r="A558" s="54" t="s">
        <v>7804</v>
      </c>
      <c r="B558" t="s">
        <v>7805</v>
      </c>
      <c r="C558">
        <v>690</v>
      </c>
      <c r="D558" t="s">
        <v>7651</v>
      </c>
      <c r="E558" t="s">
        <v>7656</v>
      </c>
    </row>
    <row r="559" spans="1:5">
      <c r="A559" s="54" t="s">
        <v>3576</v>
      </c>
      <c r="B559" t="s">
        <v>440</v>
      </c>
      <c r="C559">
        <v>540</v>
      </c>
      <c r="D559" t="s">
        <v>7651</v>
      </c>
      <c r="E559" t="s">
        <v>7656</v>
      </c>
    </row>
    <row r="560" spans="1:5">
      <c r="A560" s="54" t="s">
        <v>3577</v>
      </c>
      <c r="B560" t="s">
        <v>2955</v>
      </c>
      <c r="C560">
        <v>590</v>
      </c>
      <c r="D560" t="s">
        <v>7651</v>
      </c>
      <c r="E560" t="s">
        <v>7656</v>
      </c>
    </row>
    <row r="561" spans="1:5">
      <c r="A561" s="54" t="s">
        <v>3578</v>
      </c>
      <c r="B561" t="s">
        <v>2956</v>
      </c>
      <c r="C561">
        <v>570</v>
      </c>
      <c r="D561" t="s">
        <v>7651</v>
      </c>
      <c r="E561" t="s">
        <v>7656</v>
      </c>
    </row>
    <row r="562" spans="1:5">
      <c r="A562" s="54" t="s">
        <v>3579</v>
      </c>
      <c r="B562" t="s">
        <v>441</v>
      </c>
      <c r="C562">
        <v>1060</v>
      </c>
      <c r="D562" t="s">
        <v>7651</v>
      </c>
      <c r="E562" t="s">
        <v>7656</v>
      </c>
    </row>
    <row r="563" spans="1:5">
      <c r="A563" s="54" t="s">
        <v>3580</v>
      </c>
      <c r="B563" t="s">
        <v>2957</v>
      </c>
      <c r="C563">
        <v>670</v>
      </c>
      <c r="D563" t="s">
        <v>7651</v>
      </c>
      <c r="E563" t="s">
        <v>7656</v>
      </c>
    </row>
    <row r="564" spans="1:5">
      <c r="A564" s="54" t="s">
        <v>3581</v>
      </c>
      <c r="B564" t="s">
        <v>2958</v>
      </c>
      <c r="C564">
        <v>610</v>
      </c>
      <c r="D564" t="s">
        <v>7651</v>
      </c>
      <c r="E564" t="s">
        <v>7656</v>
      </c>
    </row>
    <row r="565" spans="1:5">
      <c r="A565" s="54" t="s">
        <v>3582</v>
      </c>
      <c r="B565" t="s">
        <v>2959</v>
      </c>
      <c r="C565">
        <v>720</v>
      </c>
      <c r="D565" t="s">
        <v>7651</v>
      </c>
      <c r="E565" t="s">
        <v>7656</v>
      </c>
    </row>
    <row r="566" spans="1:5">
      <c r="A566" s="54" t="s">
        <v>3583</v>
      </c>
      <c r="B566" t="s">
        <v>2960</v>
      </c>
      <c r="C566">
        <v>340</v>
      </c>
      <c r="D566" t="s">
        <v>7651</v>
      </c>
      <c r="E566" t="s">
        <v>7656</v>
      </c>
    </row>
    <row r="567" spans="1:5">
      <c r="A567" s="54" t="s">
        <v>3584</v>
      </c>
      <c r="B567" t="s">
        <v>2961</v>
      </c>
      <c r="C567">
        <v>745</v>
      </c>
      <c r="D567" t="s">
        <v>7651</v>
      </c>
      <c r="E567" t="s">
        <v>7656</v>
      </c>
    </row>
    <row r="568" spans="1:5">
      <c r="A568" s="54" t="s">
        <v>3585</v>
      </c>
      <c r="B568" t="s">
        <v>443</v>
      </c>
      <c r="C568">
        <v>470</v>
      </c>
      <c r="D568" t="s">
        <v>7651</v>
      </c>
      <c r="E568" t="s">
        <v>7656</v>
      </c>
    </row>
    <row r="569" spans="1:5">
      <c r="A569" s="54" t="s">
        <v>3586</v>
      </c>
      <c r="B569" t="s">
        <v>444</v>
      </c>
      <c r="C569">
        <v>420</v>
      </c>
      <c r="D569" t="s">
        <v>7651</v>
      </c>
      <c r="E569" t="s">
        <v>7656</v>
      </c>
    </row>
    <row r="570" spans="1:5">
      <c r="A570" s="54" t="s">
        <v>3587</v>
      </c>
      <c r="B570" t="s">
        <v>2962</v>
      </c>
      <c r="C570">
        <v>590</v>
      </c>
      <c r="D570" t="s">
        <v>7651</v>
      </c>
      <c r="E570" t="s">
        <v>7656</v>
      </c>
    </row>
    <row r="571" spans="1:5">
      <c r="A571" s="54" t="s">
        <v>3588</v>
      </c>
      <c r="B571" t="s">
        <v>445</v>
      </c>
      <c r="C571">
        <v>1020</v>
      </c>
      <c r="D571" t="s">
        <v>7651</v>
      </c>
      <c r="E571" t="s">
        <v>7656</v>
      </c>
    </row>
    <row r="572" spans="1:5">
      <c r="A572" s="54" t="s">
        <v>3589</v>
      </c>
      <c r="B572" t="s">
        <v>2963</v>
      </c>
      <c r="C572">
        <v>600</v>
      </c>
      <c r="D572" t="s">
        <v>7651</v>
      </c>
      <c r="E572" t="s">
        <v>7656</v>
      </c>
    </row>
    <row r="573" spans="1:5">
      <c r="A573" s="54" t="s">
        <v>3590</v>
      </c>
      <c r="B573" t="s">
        <v>2964</v>
      </c>
      <c r="C573">
        <v>700</v>
      </c>
      <c r="D573" t="s">
        <v>7651</v>
      </c>
      <c r="E573" t="s">
        <v>7656</v>
      </c>
    </row>
    <row r="574" spans="1:5">
      <c r="A574" s="54" t="s">
        <v>3591</v>
      </c>
      <c r="B574" t="s">
        <v>2965</v>
      </c>
      <c r="C574">
        <v>570</v>
      </c>
      <c r="D574" t="s">
        <v>7651</v>
      </c>
      <c r="E574" t="s">
        <v>7656</v>
      </c>
    </row>
    <row r="575" spans="1:5">
      <c r="A575" s="54" t="s">
        <v>3592</v>
      </c>
      <c r="B575" t="s">
        <v>2966</v>
      </c>
      <c r="C575">
        <v>890</v>
      </c>
      <c r="D575" t="s">
        <v>7651</v>
      </c>
      <c r="E575" t="s">
        <v>7656</v>
      </c>
    </row>
    <row r="576" spans="1:5">
      <c r="A576" s="54" t="s">
        <v>3593</v>
      </c>
      <c r="B576" t="s">
        <v>2967</v>
      </c>
      <c r="C576">
        <v>830</v>
      </c>
      <c r="D576" t="s">
        <v>7651</v>
      </c>
      <c r="E576" t="s">
        <v>7656</v>
      </c>
    </row>
    <row r="577" spans="1:5">
      <c r="A577" s="54" t="s">
        <v>8432</v>
      </c>
      <c r="B577" t="s">
        <v>8433</v>
      </c>
      <c r="C577">
        <v>400</v>
      </c>
      <c r="D577" t="s">
        <v>7651</v>
      </c>
      <c r="E577" t="s">
        <v>7656</v>
      </c>
    </row>
    <row r="578" spans="1:5">
      <c r="A578" s="54" t="s">
        <v>3594</v>
      </c>
      <c r="B578" t="s">
        <v>447</v>
      </c>
      <c r="C578">
        <v>445</v>
      </c>
      <c r="D578" t="s">
        <v>7651</v>
      </c>
      <c r="E578" t="s">
        <v>7656</v>
      </c>
    </row>
    <row r="579" spans="1:5">
      <c r="A579" s="54" t="s">
        <v>3595</v>
      </c>
      <c r="B579" t="s">
        <v>448</v>
      </c>
      <c r="C579">
        <v>940</v>
      </c>
      <c r="D579" t="s">
        <v>7651</v>
      </c>
      <c r="E579" t="s">
        <v>7656</v>
      </c>
    </row>
    <row r="580" spans="1:5">
      <c r="A580" s="54" t="s">
        <v>3596</v>
      </c>
      <c r="B580" t="s">
        <v>2968</v>
      </c>
      <c r="C580">
        <v>600</v>
      </c>
      <c r="D580" t="s">
        <v>7651</v>
      </c>
      <c r="E580" t="s">
        <v>7656</v>
      </c>
    </row>
    <row r="581" spans="1:5">
      <c r="A581" s="54" t="s">
        <v>3597</v>
      </c>
      <c r="B581" t="s">
        <v>449</v>
      </c>
      <c r="C581">
        <v>650</v>
      </c>
      <c r="D581" t="s">
        <v>7651</v>
      </c>
      <c r="E581" t="s">
        <v>7656</v>
      </c>
    </row>
    <row r="582" spans="1:5">
      <c r="A582" s="54" t="s">
        <v>3598</v>
      </c>
      <c r="B582" t="s">
        <v>450</v>
      </c>
      <c r="C582">
        <v>700</v>
      </c>
      <c r="D582" t="s">
        <v>7651</v>
      </c>
      <c r="E582" t="s">
        <v>7656</v>
      </c>
    </row>
    <row r="583" spans="1:5">
      <c r="A583" s="54" t="s">
        <v>3599</v>
      </c>
      <c r="B583" t="s">
        <v>451</v>
      </c>
      <c r="C583">
        <v>890</v>
      </c>
      <c r="D583" t="s">
        <v>7651</v>
      </c>
      <c r="E583" t="s">
        <v>7656</v>
      </c>
    </row>
    <row r="584" spans="1:5">
      <c r="A584" s="54" t="s">
        <v>3600</v>
      </c>
      <c r="B584" t="s">
        <v>2969</v>
      </c>
      <c r="C584">
        <v>1260</v>
      </c>
      <c r="D584" t="s">
        <v>7651</v>
      </c>
      <c r="E584" t="s">
        <v>7656</v>
      </c>
    </row>
    <row r="585" spans="1:5">
      <c r="A585" s="54" t="s">
        <v>3601</v>
      </c>
      <c r="B585" t="s">
        <v>2970</v>
      </c>
      <c r="C585">
        <v>650</v>
      </c>
      <c r="D585" t="s">
        <v>7651</v>
      </c>
      <c r="E585" t="s">
        <v>7656</v>
      </c>
    </row>
    <row r="586" spans="1:5">
      <c r="A586" s="54" t="s">
        <v>3602</v>
      </c>
      <c r="B586" t="s">
        <v>2971</v>
      </c>
      <c r="C586">
        <v>930</v>
      </c>
      <c r="D586" t="s">
        <v>7651</v>
      </c>
      <c r="E586" t="s">
        <v>7656</v>
      </c>
    </row>
    <row r="587" spans="1:5">
      <c r="A587" s="54" t="s">
        <v>3603</v>
      </c>
      <c r="B587" t="s">
        <v>2972</v>
      </c>
      <c r="C587">
        <v>400</v>
      </c>
      <c r="D587" t="s">
        <v>7651</v>
      </c>
      <c r="E587" t="s">
        <v>7656</v>
      </c>
    </row>
    <row r="588" spans="1:5">
      <c r="A588" s="54" t="s">
        <v>3604</v>
      </c>
      <c r="B588" t="s">
        <v>2973</v>
      </c>
      <c r="C588">
        <v>740</v>
      </c>
      <c r="D588" t="s">
        <v>7651</v>
      </c>
      <c r="E588" t="s">
        <v>7656</v>
      </c>
    </row>
    <row r="589" spans="1:5">
      <c r="A589" s="54" t="s">
        <v>3605</v>
      </c>
      <c r="B589" t="s">
        <v>2974</v>
      </c>
      <c r="C589">
        <v>950</v>
      </c>
      <c r="D589" t="s">
        <v>7651</v>
      </c>
      <c r="E589" t="s">
        <v>7656</v>
      </c>
    </row>
    <row r="590" spans="1:5">
      <c r="A590" s="54" t="s">
        <v>3606</v>
      </c>
      <c r="B590" t="s">
        <v>2975</v>
      </c>
      <c r="C590">
        <v>780</v>
      </c>
      <c r="D590" t="s">
        <v>7651</v>
      </c>
      <c r="E590" t="s">
        <v>7656</v>
      </c>
    </row>
    <row r="591" spans="1:5">
      <c r="A591" s="54" t="s">
        <v>3607</v>
      </c>
      <c r="B591" t="s">
        <v>453</v>
      </c>
      <c r="C591">
        <v>770</v>
      </c>
      <c r="D591" t="s">
        <v>7651</v>
      </c>
      <c r="E591" t="s">
        <v>7656</v>
      </c>
    </row>
    <row r="592" spans="1:5">
      <c r="A592" s="54" t="s">
        <v>3608</v>
      </c>
      <c r="B592" t="s">
        <v>454</v>
      </c>
      <c r="C592">
        <v>610</v>
      </c>
      <c r="D592" t="s">
        <v>7651</v>
      </c>
      <c r="E592" t="s">
        <v>7656</v>
      </c>
    </row>
    <row r="593" spans="1:5">
      <c r="A593" s="54" t="s">
        <v>3609</v>
      </c>
      <c r="B593" t="s">
        <v>455</v>
      </c>
      <c r="C593">
        <v>440</v>
      </c>
      <c r="D593" t="s">
        <v>7651</v>
      </c>
      <c r="E593" t="s">
        <v>7656</v>
      </c>
    </row>
    <row r="594" spans="1:5">
      <c r="A594" s="54" t="s">
        <v>3610</v>
      </c>
      <c r="B594" t="s">
        <v>457</v>
      </c>
      <c r="C594">
        <v>490</v>
      </c>
      <c r="D594" t="s">
        <v>7651</v>
      </c>
      <c r="E594" t="s">
        <v>7656</v>
      </c>
    </row>
    <row r="595" spans="1:5">
      <c r="A595" s="54" t="s">
        <v>3611</v>
      </c>
      <c r="B595" t="s">
        <v>2976</v>
      </c>
      <c r="C595">
        <v>830</v>
      </c>
      <c r="D595" t="s">
        <v>7651</v>
      </c>
      <c r="E595" t="s">
        <v>7656</v>
      </c>
    </row>
    <row r="596" spans="1:5">
      <c r="A596" s="54" t="s">
        <v>3612</v>
      </c>
      <c r="B596" t="s">
        <v>460</v>
      </c>
      <c r="C596">
        <v>335</v>
      </c>
      <c r="D596" t="s">
        <v>7657</v>
      </c>
      <c r="E596" t="s">
        <v>7658</v>
      </c>
    </row>
    <row r="597" spans="1:5">
      <c r="A597" s="54" t="s">
        <v>3613</v>
      </c>
      <c r="B597" t="s">
        <v>3614</v>
      </c>
      <c r="C597">
        <v>780</v>
      </c>
      <c r="D597" t="s">
        <v>7657</v>
      </c>
      <c r="E597" t="s">
        <v>7658</v>
      </c>
    </row>
    <row r="598" spans="1:5">
      <c r="A598" s="54" t="s">
        <v>3615</v>
      </c>
      <c r="B598" t="s">
        <v>3616</v>
      </c>
      <c r="C598">
        <v>605</v>
      </c>
      <c r="D598" t="s">
        <v>7657</v>
      </c>
      <c r="E598" t="s">
        <v>7658</v>
      </c>
    </row>
    <row r="599" spans="1:5">
      <c r="A599" s="54" t="s">
        <v>3617</v>
      </c>
      <c r="B599" t="s">
        <v>461</v>
      </c>
      <c r="C599">
        <v>330</v>
      </c>
      <c r="D599" t="s">
        <v>7657</v>
      </c>
      <c r="E599" t="s">
        <v>7658</v>
      </c>
    </row>
    <row r="600" spans="1:5">
      <c r="A600" s="54" t="s">
        <v>3618</v>
      </c>
      <c r="B600" t="s">
        <v>7806</v>
      </c>
      <c r="C600">
        <v>665</v>
      </c>
      <c r="D600" t="s">
        <v>7657</v>
      </c>
      <c r="E600" t="s">
        <v>7658</v>
      </c>
    </row>
    <row r="601" spans="1:5">
      <c r="A601" s="54" t="s">
        <v>3619</v>
      </c>
      <c r="B601" t="s">
        <v>463</v>
      </c>
      <c r="C601">
        <v>440</v>
      </c>
      <c r="D601" t="s">
        <v>7657</v>
      </c>
      <c r="E601" t="s">
        <v>7658</v>
      </c>
    </row>
    <row r="602" spans="1:5">
      <c r="A602" s="54" t="s">
        <v>7938</v>
      </c>
      <c r="B602" t="s">
        <v>8434</v>
      </c>
      <c r="C602">
        <v>450</v>
      </c>
      <c r="D602" t="s">
        <v>7657</v>
      </c>
      <c r="E602" t="s">
        <v>7658</v>
      </c>
    </row>
    <row r="603" spans="1:5">
      <c r="A603" s="54" t="s">
        <v>3620</v>
      </c>
      <c r="B603" t="s">
        <v>3621</v>
      </c>
      <c r="C603">
        <v>680</v>
      </c>
      <c r="D603" t="s">
        <v>7657</v>
      </c>
      <c r="E603" t="s">
        <v>7658</v>
      </c>
    </row>
    <row r="604" spans="1:5">
      <c r="A604" s="54" t="s">
        <v>7591</v>
      </c>
      <c r="B604" t="s">
        <v>7592</v>
      </c>
      <c r="C604">
        <v>370</v>
      </c>
      <c r="D604" t="s">
        <v>7657</v>
      </c>
      <c r="E604" t="s">
        <v>7658</v>
      </c>
    </row>
    <row r="605" spans="1:5">
      <c r="A605" s="54" t="s">
        <v>3622</v>
      </c>
      <c r="B605" t="s">
        <v>464</v>
      </c>
      <c r="C605">
        <v>605</v>
      </c>
      <c r="D605" t="s">
        <v>7657</v>
      </c>
      <c r="E605" t="s">
        <v>7658</v>
      </c>
    </row>
    <row r="606" spans="1:5">
      <c r="A606" s="54" t="s">
        <v>3623</v>
      </c>
      <c r="B606" t="s">
        <v>465</v>
      </c>
      <c r="C606">
        <v>360</v>
      </c>
      <c r="D606" t="s">
        <v>7657</v>
      </c>
      <c r="E606" t="s">
        <v>7658</v>
      </c>
    </row>
    <row r="607" spans="1:5">
      <c r="A607" s="54" t="s">
        <v>3624</v>
      </c>
      <c r="B607" t="s">
        <v>467</v>
      </c>
      <c r="C607">
        <v>575</v>
      </c>
      <c r="D607" t="s">
        <v>7657</v>
      </c>
      <c r="E607" t="s">
        <v>7658</v>
      </c>
    </row>
    <row r="608" spans="1:5">
      <c r="A608" s="54" t="s">
        <v>3625</v>
      </c>
      <c r="B608" t="s">
        <v>468</v>
      </c>
      <c r="C608">
        <v>315</v>
      </c>
      <c r="D608" t="s">
        <v>7657</v>
      </c>
      <c r="E608" t="s">
        <v>7658</v>
      </c>
    </row>
    <row r="609" spans="1:5">
      <c r="A609" s="54" t="s">
        <v>3626</v>
      </c>
      <c r="B609" t="s">
        <v>470</v>
      </c>
      <c r="C609">
        <v>410</v>
      </c>
      <c r="D609" t="s">
        <v>7657</v>
      </c>
      <c r="E609" t="s">
        <v>7658</v>
      </c>
    </row>
    <row r="610" spans="1:5">
      <c r="A610" s="54" t="s">
        <v>3627</v>
      </c>
      <c r="B610" t="s">
        <v>471</v>
      </c>
      <c r="C610">
        <v>285</v>
      </c>
      <c r="D610" t="s">
        <v>7657</v>
      </c>
      <c r="E610" t="s">
        <v>7658</v>
      </c>
    </row>
    <row r="611" spans="1:5">
      <c r="A611" s="54" t="s">
        <v>3628</v>
      </c>
      <c r="B611" t="s">
        <v>472</v>
      </c>
      <c r="C611">
        <v>425</v>
      </c>
      <c r="D611" t="s">
        <v>7657</v>
      </c>
      <c r="E611" t="s">
        <v>7658</v>
      </c>
    </row>
    <row r="612" spans="1:5">
      <c r="A612" s="54" t="s">
        <v>3629</v>
      </c>
      <c r="B612" t="s">
        <v>473</v>
      </c>
      <c r="C612">
        <v>810</v>
      </c>
      <c r="D612" t="s">
        <v>7657</v>
      </c>
      <c r="E612" t="s">
        <v>7658</v>
      </c>
    </row>
    <row r="613" spans="1:5">
      <c r="A613" s="54" t="s">
        <v>3630</v>
      </c>
      <c r="B613" t="s">
        <v>474</v>
      </c>
      <c r="C613">
        <v>580</v>
      </c>
      <c r="D613" t="s">
        <v>7657</v>
      </c>
      <c r="E613" t="s">
        <v>7658</v>
      </c>
    </row>
    <row r="614" spans="1:5">
      <c r="A614" s="54" t="s">
        <v>3631</v>
      </c>
      <c r="B614" t="s">
        <v>476</v>
      </c>
      <c r="C614">
        <v>317</v>
      </c>
      <c r="D614" t="s">
        <v>7657</v>
      </c>
      <c r="E614" t="s">
        <v>7658</v>
      </c>
    </row>
    <row r="615" spans="1:5">
      <c r="A615" s="54" t="s">
        <v>3632</v>
      </c>
      <c r="B615" t="s">
        <v>477</v>
      </c>
      <c r="C615">
        <v>390</v>
      </c>
      <c r="D615" t="s">
        <v>7657</v>
      </c>
      <c r="E615" t="s">
        <v>7658</v>
      </c>
    </row>
    <row r="616" spans="1:5">
      <c r="A616" s="54" t="s">
        <v>3633</v>
      </c>
      <c r="B616" t="s">
        <v>478</v>
      </c>
      <c r="C616">
        <v>325</v>
      </c>
      <c r="D616" t="s">
        <v>7657</v>
      </c>
      <c r="E616" t="s">
        <v>7658</v>
      </c>
    </row>
    <row r="617" spans="1:5">
      <c r="A617" s="54" t="s">
        <v>3634</v>
      </c>
      <c r="B617" t="s">
        <v>479</v>
      </c>
      <c r="C617">
        <v>300</v>
      </c>
      <c r="D617" t="s">
        <v>7657</v>
      </c>
      <c r="E617" t="s">
        <v>7658</v>
      </c>
    </row>
    <row r="618" spans="1:5">
      <c r="A618" s="54" t="s">
        <v>3635</v>
      </c>
      <c r="B618" t="s">
        <v>480</v>
      </c>
      <c r="C618">
        <v>410</v>
      </c>
      <c r="D618" t="s">
        <v>7657</v>
      </c>
      <c r="E618" t="s">
        <v>7658</v>
      </c>
    </row>
    <row r="619" spans="1:5">
      <c r="A619" s="54" t="s">
        <v>3636</v>
      </c>
      <c r="B619" t="s">
        <v>481</v>
      </c>
      <c r="C619">
        <v>475</v>
      </c>
      <c r="D619" t="s">
        <v>7657</v>
      </c>
      <c r="E619" t="s">
        <v>7658</v>
      </c>
    </row>
    <row r="620" spans="1:5">
      <c r="A620" s="54" t="s">
        <v>3637</v>
      </c>
      <c r="B620" t="s">
        <v>7807</v>
      </c>
      <c r="C620">
        <v>910</v>
      </c>
      <c r="D620" t="s">
        <v>7657</v>
      </c>
      <c r="E620" t="s">
        <v>7658</v>
      </c>
    </row>
    <row r="621" spans="1:5">
      <c r="A621" s="54" t="s">
        <v>3638</v>
      </c>
      <c r="B621" t="s">
        <v>7808</v>
      </c>
      <c r="C621">
        <v>505</v>
      </c>
      <c r="D621" t="s">
        <v>7657</v>
      </c>
      <c r="E621" t="s">
        <v>7658</v>
      </c>
    </row>
    <row r="622" spans="1:5">
      <c r="A622" s="54" t="s">
        <v>3639</v>
      </c>
      <c r="B622" t="s">
        <v>3640</v>
      </c>
      <c r="C622">
        <v>470</v>
      </c>
      <c r="D622" t="s">
        <v>7657</v>
      </c>
      <c r="E622" t="s">
        <v>7658</v>
      </c>
    </row>
    <row r="623" spans="1:5">
      <c r="A623" s="54" t="s">
        <v>3641</v>
      </c>
      <c r="B623" t="s">
        <v>483</v>
      </c>
      <c r="C623">
        <v>525</v>
      </c>
      <c r="D623" t="s">
        <v>7657</v>
      </c>
      <c r="E623" t="s">
        <v>7658</v>
      </c>
    </row>
    <row r="624" spans="1:5">
      <c r="A624" s="54" t="s">
        <v>3642</v>
      </c>
      <c r="B624" t="s">
        <v>485</v>
      </c>
      <c r="C624">
        <v>435</v>
      </c>
      <c r="D624" t="s">
        <v>7657</v>
      </c>
      <c r="E624" t="s">
        <v>7658</v>
      </c>
    </row>
    <row r="625" spans="1:5">
      <c r="A625" s="54" t="s">
        <v>3643</v>
      </c>
      <c r="B625" t="s">
        <v>486</v>
      </c>
      <c r="C625">
        <v>385</v>
      </c>
      <c r="D625" t="s">
        <v>7657</v>
      </c>
      <c r="E625" t="s">
        <v>7658</v>
      </c>
    </row>
    <row r="626" spans="1:5">
      <c r="A626" s="54" t="s">
        <v>3644</v>
      </c>
      <c r="B626" t="s">
        <v>488</v>
      </c>
      <c r="C626">
        <v>425</v>
      </c>
      <c r="D626" t="s">
        <v>7657</v>
      </c>
      <c r="E626" t="s">
        <v>7658</v>
      </c>
    </row>
    <row r="627" spans="1:5">
      <c r="A627" s="54" t="s">
        <v>3645</v>
      </c>
      <c r="B627" t="s">
        <v>489</v>
      </c>
      <c r="C627">
        <v>605</v>
      </c>
      <c r="D627" t="s">
        <v>7657</v>
      </c>
      <c r="E627" t="s">
        <v>7658</v>
      </c>
    </row>
    <row r="628" spans="1:5">
      <c r="A628" s="54" t="s">
        <v>3646</v>
      </c>
      <c r="B628" t="s">
        <v>490</v>
      </c>
      <c r="C628">
        <v>545</v>
      </c>
      <c r="D628" t="s">
        <v>7657</v>
      </c>
      <c r="E628" t="s">
        <v>7658</v>
      </c>
    </row>
    <row r="629" spans="1:5">
      <c r="A629" s="54" t="s">
        <v>3647</v>
      </c>
      <c r="B629" t="s">
        <v>491</v>
      </c>
      <c r="C629">
        <v>325</v>
      </c>
      <c r="D629" t="s">
        <v>7657</v>
      </c>
      <c r="E629" t="s">
        <v>7658</v>
      </c>
    </row>
    <row r="630" spans="1:5">
      <c r="A630" s="54" t="s">
        <v>3648</v>
      </c>
      <c r="B630" t="s">
        <v>493</v>
      </c>
      <c r="C630">
        <v>700</v>
      </c>
      <c r="D630" t="s">
        <v>7657</v>
      </c>
      <c r="E630" t="s">
        <v>7658</v>
      </c>
    </row>
    <row r="631" spans="1:5">
      <c r="A631" s="54" t="s">
        <v>3649</v>
      </c>
      <c r="B631" t="s">
        <v>9237</v>
      </c>
      <c r="C631">
        <v>380</v>
      </c>
      <c r="D631" t="s">
        <v>7657</v>
      </c>
      <c r="E631" t="s">
        <v>7658</v>
      </c>
    </row>
    <row r="632" spans="1:5">
      <c r="A632" s="54" t="s">
        <v>9238</v>
      </c>
      <c r="B632" t="s">
        <v>9239</v>
      </c>
      <c r="C632">
        <v>330</v>
      </c>
      <c r="D632" t="s">
        <v>7657</v>
      </c>
      <c r="E632" t="s">
        <v>7658</v>
      </c>
    </row>
    <row r="633" spans="1:5">
      <c r="A633" s="54" t="s">
        <v>3650</v>
      </c>
      <c r="B633" t="s">
        <v>494</v>
      </c>
      <c r="C633">
        <v>535</v>
      </c>
      <c r="D633" t="s">
        <v>7657</v>
      </c>
      <c r="E633" t="s">
        <v>7658</v>
      </c>
    </row>
    <row r="634" spans="1:5">
      <c r="A634" s="54" t="s">
        <v>3651</v>
      </c>
      <c r="B634" t="s">
        <v>495</v>
      </c>
      <c r="C634">
        <v>520</v>
      </c>
      <c r="D634" t="s">
        <v>7657</v>
      </c>
      <c r="E634" t="s">
        <v>7658</v>
      </c>
    </row>
    <row r="635" spans="1:5">
      <c r="A635" s="54" t="s">
        <v>3652</v>
      </c>
      <c r="B635" t="s">
        <v>3653</v>
      </c>
      <c r="C635">
        <v>640</v>
      </c>
      <c r="D635" t="s">
        <v>7657</v>
      </c>
      <c r="E635" t="s">
        <v>7658</v>
      </c>
    </row>
    <row r="636" spans="1:5">
      <c r="A636" s="54" t="s">
        <v>3654</v>
      </c>
      <c r="B636" t="s">
        <v>497</v>
      </c>
      <c r="C636">
        <v>485</v>
      </c>
      <c r="D636" t="s">
        <v>7657</v>
      </c>
      <c r="E636" t="s">
        <v>7658</v>
      </c>
    </row>
    <row r="637" spans="1:5">
      <c r="A637" s="54" t="s">
        <v>3655</v>
      </c>
      <c r="B637" t="s">
        <v>498</v>
      </c>
      <c r="C637">
        <v>380</v>
      </c>
      <c r="D637" t="s">
        <v>7657</v>
      </c>
      <c r="E637" t="s">
        <v>7658</v>
      </c>
    </row>
    <row r="638" spans="1:5">
      <c r="A638" s="54" t="s">
        <v>3656</v>
      </c>
      <c r="B638" t="s">
        <v>499</v>
      </c>
      <c r="C638">
        <v>420</v>
      </c>
      <c r="D638" t="s">
        <v>7657</v>
      </c>
      <c r="E638" t="s">
        <v>7658</v>
      </c>
    </row>
    <row r="639" spans="1:5">
      <c r="A639" s="54" t="s">
        <v>3657</v>
      </c>
      <c r="B639" t="s">
        <v>8435</v>
      </c>
      <c r="C639">
        <v>450</v>
      </c>
      <c r="D639" t="s">
        <v>7657</v>
      </c>
      <c r="E639" t="s">
        <v>7658</v>
      </c>
    </row>
    <row r="640" spans="1:5">
      <c r="A640" s="54" t="s">
        <v>3658</v>
      </c>
      <c r="B640" t="s">
        <v>3659</v>
      </c>
      <c r="C640">
        <v>420</v>
      </c>
      <c r="D640" t="s">
        <v>7657</v>
      </c>
      <c r="E640" t="s">
        <v>7658</v>
      </c>
    </row>
    <row r="641" spans="1:5">
      <c r="A641" s="54" t="s">
        <v>3660</v>
      </c>
      <c r="B641" t="s">
        <v>3661</v>
      </c>
      <c r="C641">
        <v>415</v>
      </c>
      <c r="D641" t="s">
        <v>7657</v>
      </c>
      <c r="E641" t="s">
        <v>7658</v>
      </c>
    </row>
    <row r="642" spans="1:5">
      <c r="A642" s="54" t="s">
        <v>3662</v>
      </c>
      <c r="B642" t="s">
        <v>3663</v>
      </c>
      <c r="C642">
        <v>875</v>
      </c>
      <c r="D642" t="s">
        <v>7657</v>
      </c>
      <c r="E642" t="s">
        <v>7658</v>
      </c>
    </row>
    <row r="643" spans="1:5">
      <c r="A643" s="54" t="s">
        <v>8436</v>
      </c>
      <c r="B643" t="s">
        <v>8437</v>
      </c>
      <c r="C643">
        <v>450</v>
      </c>
      <c r="D643" t="s">
        <v>7657</v>
      </c>
      <c r="E643" t="s">
        <v>7658</v>
      </c>
    </row>
    <row r="644" spans="1:5">
      <c r="A644" s="54" t="s">
        <v>3664</v>
      </c>
      <c r="B644" t="s">
        <v>501</v>
      </c>
      <c r="C644">
        <v>720</v>
      </c>
      <c r="D644" t="s">
        <v>7657</v>
      </c>
      <c r="E644" t="s">
        <v>7658</v>
      </c>
    </row>
    <row r="645" spans="1:5">
      <c r="A645" s="54" t="s">
        <v>3665</v>
      </c>
      <c r="B645" t="s">
        <v>502</v>
      </c>
      <c r="C645">
        <v>585</v>
      </c>
      <c r="D645" t="s">
        <v>7657</v>
      </c>
      <c r="E645" t="s">
        <v>7658</v>
      </c>
    </row>
    <row r="646" spans="1:5">
      <c r="A646" s="54" t="s">
        <v>3666</v>
      </c>
      <c r="B646" t="s">
        <v>504</v>
      </c>
      <c r="C646">
        <v>250</v>
      </c>
      <c r="D646" t="s">
        <v>7657</v>
      </c>
      <c r="E646" t="s">
        <v>7658</v>
      </c>
    </row>
    <row r="647" spans="1:5">
      <c r="A647" s="54" t="s">
        <v>3667</v>
      </c>
      <c r="B647" t="s">
        <v>505</v>
      </c>
      <c r="C647">
        <v>425</v>
      </c>
      <c r="D647" t="s">
        <v>7657</v>
      </c>
      <c r="E647" t="s">
        <v>7658</v>
      </c>
    </row>
    <row r="648" spans="1:5">
      <c r="A648" s="54" t="s">
        <v>3668</v>
      </c>
      <c r="B648" t="s">
        <v>506</v>
      </c>
      <c r="C648">
        <v>465</v>
      </c>
      <c r="D648" t="s">
        <v>7657</v>
      </c>
      <c r="E648" t="s">
        <v>7658</v>
      </c>
    </row>
    <row r="649" spans="1:5">
      <c r="A649" s="54" t="s">
        <v>3669</v>
      </c>
      <c r="B649" t="s">
        <v>507</v>
      </c>
      <c r="C649">
        <v>530</v>
      </c>
      <c r="D649" t="s">
        <v>7657</v>
      </c>
      <c r="E649" t="s">
        <v>7658</v>
      </c>
    </row>
    <row r="650" spans="1:5">
      <c r="A650" s="54" t="s">
        <v>3670</v>
      </c>
      <c r="B650" t="s">
        <v>508</v>
      </c>
      <c r="C650">
        <v>440</v>
      </c>
      <c r="D650" t="s">
        <v>7657</v>
      </c>
      <c r="E650" t="s">
        <v>7658</v>
      </c>
    </row>
    <row r="651" spans="1:5">
      <c r="A651" s="54" t="s">
        <v>3671</v>
      </c>
      <c r="B651" t="s">
        <v>2648</v>
      </c>
      <c r="C651">
        <v>500</v>
      </c>
      <c r="D651" t="s">
        <v>7657</v>
      </c>
      <c r="E651" t="s">
        <v>7658</v>
      </c>
    </row>
    <row r="652" spans="1:5">
      <c r="A652" s="54" t="s">
        <v>3672</v>
      </c>
      <c r="B652" t="s">
        <v>2977</v>
      </c>
      <c r="C652">
        <v>320</v>
      </c>
      <c r="D652" t="s">
        <v>7657</v>
      </c>
      <c r="E652" t="s">
        <v>7658</v>
      </c>
    </row>
    <row r="653" spans="1:5">
      <c r="A653" s="54" t="s">
        <v>3673</v>
      </c>
      <c r="B653" t="s">
        <v>510</v>
      </c>
      <c r="C653">
        <v>335</v>
      </c>
      <c r="D653" t="s">
        <v>7657</v>
      </c>
      <c r="E653" t="s">
        <v>7658</v>
      </c>
    </row>
    <row r="654" spans="1:5">
      <c r="A654" s="54" t="s">
        <v>3674</v>
      </c>
      <c r="B654" t="s">
        <v>511</v>
      </c>
      <c r="C654">
        <v>260</v>
      </c>
      <c r="D654" t="s">
        <v>7657</v>
      </c>
      <c r="E654" t="s">
        <v>7658</v>
      </c>
    </row>
    <row r="655" spans="1:5">
      <c r="A655" s="54" t="s">
        <v>3675</v>
      </c>
      <c r="B655" t="s">
        <v>512</v>
      </c>
      <c r="C655">
        <v>465</v>
      </c>
      <c r="D655" t="s">
        <v>7657</v>
      </c>
      <c r="E655" t="s">
        <v>7658</v>
      </c>
    </row>
    <row r="656" spans="1:5">
      <c r="A656" s="54" t="s">
        <v>3676</v>
      </c>
      <c r="B656" t="s">
        <v>514</v>
      </c>
      <c r="C656">
        <v>200</v>
      </c>
      <c r="D656" t="s">
        <v>7657</v>
      </c>
      <c r="E656" t="s">
        <v>7658</v>
      </c>
    </row>
    <row r="657" spans="1:5">
      <c r="A657" s="54" t="s">
        <v>3677</v>
      </c>
      <c r="B657" t="s">
        <v>515</v>
      </c>
      <c r="C657">
        <v>220</v>
      </c>
      <c r="D657" t="s">
        <v>7657</v>
      </c>
      <c r="E657" t="s">
        <v>7658</v>
      </c>
    </row>
    <row r="658" spans="1:5">
      <c r="A658" s="54" t="s">
        <v>3678</v>
      </c>
      <c r="B658" t="s">
        <v>516</v>
      </c>
      <c r="C658">
        <v>335</v>
      </c>
      <c r="D658" t="s">
        <v>7657</v>
      </c>
      <c r="E658" t="s">
        <v>7658</v>
      </c>
    </row>
    <row r="659" spans="1:5">
      <c r="A659" s="54" t="s">
        <v>3679</v>
      </c>
      <c r="B659" t="s">
        <v>517</v>
      </c>
      <c r="C659">
        <v>460</v>
      </c>
      <c r="D659" t="s">
        <v>7657</v>
      </c>
      <c r="E659" t="s">
        <v>7658</v>
      </c>
    </row>
    <row r="660" spans="1:5">
      <c r="A660" s="54" t="s">
        <v>3680</v>
      </c>
      <c r="B660" t="s">
        <v>518</v>
      </c>
      <c r="C660">
        <v>440</v>
      </c>
      <c r="D660" t="s">
        <v>7657</v>
      </c>
      <c r="E660" t="s">
        <v>7658</v>
      </c>
    </row>
    <row r="661" spans="1:5">
      <c r="A661" s="54" t="s">
        <v>3681</v>
      </c>
      <c r="B661" t="s">
        <v>519</v>
      </c>
      <c r="C661">
        <v>470</v>
      </c>
      <c r="D661" t="s">
        <v>7657</v>
      </c>
      <c r="E661" t="s">
        <v>7658</v>
      </c>
    </row>
    <row r="662" spans="1:5">
      <c r="A662" s="54" t="s">
        <v>3682</v>
      </c>
      <c r="B662" t="s">
        <v>520</v>
      </c>
      <c r="C662">
        <v>350</v>
      </c>
      <c r="D662" t="s">
        <v>7657</v>
      </c>
      <c r="E662" t="s">
        <v>7658</v>
      </c>
    </row>
    <row r="663" spans="1:5">
      <c r="A663" s="54" t="s">
        <v>3683</v>
      </c>
      <c r="B663" t="s">
        <v>521</v>
      </c>
      <c r="C663">
        <v>560</v>
      </c>
      <c r="D663" t="s">
        <v>7657</v>
      </c>
      <c r="E663" t="s">
        <v>7658</v>
      </c>
    </row>
    <row r="664" spans="1:5">
      <c r="A664" s="54" t="s">
        <v>3684</v>
      </c>
      <c r="B664" t="s">
        <v>522</v>
      </c>
      <c r="C664">
        <v>390</v>
      </c>
      <c r="D664" t="s">
        <v>7657</v>
      </c>
      <c r="E664" t="s">
        <v>7658</v>
      </c>
    </row>
    <row r="665" spans="1:5">
      <c r="A665" s="54" t="s">
        <v>3685</v>
      </c>
      <c r="B665" t="s">
        <v>524</v>
      </c>
      <c r="C665">
        <v>540</v>
      </c>
      <c r="D665" t="s">
        <v>7657</v>
      </c>
      <c r="E665" t="s">
        <v>7658</v>
      </c>
    </row>
    <row r="666" spans="1:5">
      <c r="A666" s="54" t="s">
        <v>3686</v>
      </c>
      <c r="B666" t="s">
        <v>525</v>
      </c>
      <c r="C666">
        <v>640</v>
      </c>
      <c r="D666" t="s">
        <v>7657</v>
      </c>
      <c r="E666" t="s">
        <v>7658</v>
      </c>
    </row>
    <row r="667" spans="1:5">
      <c r="A667" s="54" t="s">
        <v>3687</v>
      </c>
      <c r="B667" t="s">
        <v>526</v>
      </c>
      <c r="C667">
        <v>300</v>
      </c>
      <c r="D667" t="s">
        <v>7657</v>
      </c>
      <c r="E667" t="s">
        <v>7658</v>
      </c>
    </row>
    <row r="668" spans="1:5">
      <c r="A668" s="54" t="s">
        <v>3688</v>
      </c>
      <c r="B668" t="s">
        <v>527</v>
      </c>
      <c r="C668">
        <v>420</v>
      </c>
      <c r="D668" t="s">
        <v>7657</v>
      </c>
      <c r="E668" t="s">
        <v>7658</v>
      </c>
    </row>
    <row r="669" spans="1:5">
      <c r="A669" s="54" t="s">
        <v>3689</v>
      </c>
      <c r="B669" t="s">
        <v>528</v>
      </c>
      <c r="C669">
        <v>360</v>
      </c>
      <c r="D669" t="s">
        <v>7657</v>
      </c>
      <c r="E669" t="s">
        <v>7658</v>
      </c>
    </row>
    <row r="670" spans="1:5">
      <c r="A670" s="54" t="s">
        <v>3690</v>
      </c>
      <c r="B670" t="s">
        <v>529</v>
      </c>
      <c r="C670">
        <v>295</v>
      </c>
      <c r="D670" t="s">
        <v>7657</v>
      </c>
      <c r="E670" t="s">
        <v>7658</v>
      </c>
    </row>
    <row r="671" spans="1:5">
      <c r="A671" s="54" t="s">
        <v>3691</v>
      </c>
      <c r="B671" t="s">
        <v>530</v>
      </c>
      <c r="C671">
        <v>300</v>
      </c>
      <c r="D671" t="s">
        <v>7657</v>
      </c>
      <c r="E671" t="s">
        <v>7658</v>
      </c>
    </row>
    <row r="672" spans="1:5">
      <c r="A672" s="54" t="s">
        <v>3692</v>
      </c>
      <c r="B672" t="s">
        <v>531</v>
      </c>
      <c r="C672">
        <v>300</v>
      </c>
      <c r="D672" t="s">
        <v>7657</v>
      </c>
      <c r="E672" t="s">
        <v>7658</v>
      </c>
    </row>
    <row r="673" spans="1:5">
      <c r="A673" s="54" t="s">
        <v>3693</v>
      </c>
      <c r="B673" t="s">
        <v>532</v>
      </c>
      <c r="C673">
        <v>385</v>
      </c>
      <c r="D673" t="s">
        <v>7657</v>
      </c>
      <c r="E673" t="s">
        <v>7658</v>
      </c>
    </row>
    <row r="674" spans="1:5">
      <c r="A674" s="54" t="s">
        <v>3694</v>
      </c>
      <c r="B674" t="s">
        <v>533</v>
      </c>
      <c r="C674">
        <v>355</v>
      </c>
      <c r="D674" t="s">
        <v>7657</v>
      </c>
      <c r="E674" t="s">
        <v>7658</v>
      </c>
    </row>
    <row r="675" spans="1:5">
      <c r="A675" s="54" t="s">
        <v>3695</v>
      </c>
      <c r="B675" t="s">
        <v>535</v>
      </c>
      <c r="C675">
        <v>440</v>
      </c>
      <c r="D675" t="s">
        <v>7657</v>
      </c>
      <c r="E675" t="s">
        <v>7658</v>
      </c>
    </row>
    <row r="676" spans="1:5">
      <c r="A676" s="54" t="s">
        <v>3696</v>
      </c>
      <c r="B676" t="s">
        <v>536</v>
      </c>
      <c r="C676">
        <v>480</v>
      </c>
      <c r="D676" t="s">
        <v>7657</v>
      </c>
      <c r="E676" t="s">
        <v>7658</v>
      </c>
    </row>
    <row r="677" spans="1:5">
      <c r="A677" s="54" t="s">
        <v>3697</v>
      </c>
      <c r="B677" t="s">
        <v>3698</v>
      </c>
      <c r="C677">
        <v>425</v>
      </c>
      <c r="D677" t="s">
        <v>7657</v>
      </c>
      <c r="E677" t="s">
        <v>7658</v>
      </c>
    </row>
    <row r="678" spans="1:5">
      <c r="A678" s="54" t="s">
        <v>3699</v>
      </c>
      <c r="B678" t="s">
        <v>537</v>
      </c>
      <c r="C678">
        <v>410</v>
      </c>
      <c r="D678" t="s">
        <v>7657</v>
      </c>
      <c r="E678" t="s">
        <v>7658</v>
      </c>
    </row>
    <row r="679" spans="1:5">
      <c r="A679" s="54" t="s">
        <v>3700</v>
      </c>
      <c r="B679" t="s">
        <v>538</v>
      </c>
      <c r="C679">
        <v>400</v>
      </c>
      <c r="D679" t="s">
        <v>7657</v>
      </c>
      <c r="E679" t="s">
        <v>7658</v>
      </c>
    </row>
    <row r="680" spans="1:5">
      <c r="A680" s="54" t="s">
        <v>3701</v>
      </c>
      <c r="B680" t="s">
        <v>540</v>
      </c>
      <c r="C680">
        <v>230</v>
      </c>
      <c r="D680" t="s">
        <v>7657</v>
      </c>
      <c r="E680" t="s">
        <v>7658</v>
      </c>
    </row>
    <row r="681" spans="1:5">
      <c r="A681" s="54" t="s">
        <v>3702</v>
      </c>
      <c r="B681" t="s">
        <v>541</v>
      </c>
      <c r="C681">
        <v>570</v>
      </c>
      <c r="D681" t="s">
        <v>7657</v>
      </c>
      <c r="E681" t="s">
        <v>7658</v>
      </c>
    </row>
    <row r="682" spans="1:5">
      <c r="A682" s="54" t="s">
        <v>3703</v>
      </c>
      <c r="B682" t="s">
        <v>542</v>
      </c>
      <c r="C682">
        <v>375</v>
      </c>
      <c r="D682" t="s">
        <v>7657</v>
      </c>
      <c r="E682" t="s">
        <v>7658</v>
      </c>
    </row>
    <row r="683" spans="1:5">
      <c r="A683" s="54" t="s">
        <v>3704</v>
      </c>
      <c r="B683" t="s">
        <v>543</v>
      </c>
      <c r="C683">
        <v>395</v>
      </c>
      <c r="D683" t="s">
        <v>7657</v>
      </c>
      <c r="E683" t="s">
        <v>7658</v>
      </c>
    </row>
    <row r="684" spans="1:5">
      <c r="A684" s="54" t="s">
        <v>3705</v>
      </c>
      <c r="B684" t="s">
        <v>544</v>
      </c>
      <c r="C684">
        <v>440</v>
      </c>
      <c r="D684" t="s">
        <v>7657</v>
      </c>
      <c r="E684" t="s">
        <v>7658</v>
      </c>
    </row>
    <row r="685" spans="1:5">
      <c r="A685" s="54" t="s">
        <v>3706</v>
      </c>
      <c r="B685" t="s">
        <v>7809</v>
      </c>
      <c r="C685">
        <v>485</v>
      </c>
      <c r="D685" t="s">
        <v>7657</v>
      </c>
      <c r="E685" t="s">
        <v>7658</v>
      </c>
    </row>
    <row r="686" spans="1:5">
      <c r="A686" s="54" t="s">
        <v>3707</v>
      </c>
      <c r="B686" t="s">
        <v>7810</v>
      </c>
      <c r="C686">
        <v>555</v>
      </c>
      <c r="D686" t="s">
        <v>7657</v>
      </c>
      <c r="E686" t="s">
        <v>7658</v>
      </c>
    </row>
    <row r="687" spans="1:5">
      <c r="A687" s="54" t="s">
        <v>3708</v>
      </c>
      <c r="B687" t="s">
        <v>7811</v>
      </c>
      <c r="C687">
        <v>495</v>
      </c>
      <c r="D687" t="s">
        <v>7657</v>
      </c>
      <c r="E687" t="s">
        <v>7658</v>
      </c>
    </row>
    <row r="688" spans="1:5">
      <c r="A688" s="54" t="s">
        <v>3709</v>
      </c>
      <c r="B688" t="s">
        <v>546</v>
      </c>
      <c r="C688">
        <v>400</v>
      </c>
      <c r="D688" t="s">
        <v>7657</v>
      </c>
      <c r="E688" t="s">
        <v>7658</v>
      </c>
    </row>
    <row r="689" spans="1:5">
      <c r="A689" s="54" t="s">
        <v>3710</v>
      </c>
      <c r="B689" t="s">
        <v>547</v>
      </c>
      <c r="C689">
        <v>640</v>
      </c>
      <c r="D689" t="s">
        <v>7657</v>
      </c>
      <c r="E689" t="s">
        <v>7658</v>
      </c>
    </row>
    <row r="690" spans="1:5">
      <c r="A690" s="54" t="s">
        <v>3711</v>
      </c>
      <c r="B690" t="s">
        <v>549</v>
      </c>
      <c r="C690">
        <v>340</v>
      </c>
      <c r="D690" t="s">
        <v>7657</v>
      </c>
      <c r="E690" t="s">
        <v>7659</v>
      </c>
    </row>
    <row r="691" spans="1:5">
      <c r="A691" s="54" t="s">
        <v>3712</v>
      </c>
      <c r="B691" t="s">
        <v>3713</v>
      </c>
      <c r="C691">
        <v>470</v>
      </c>
      <c r="D691" t="s">
        <v>7657</v>
      </c>
      <c r="E691" t="s">
        <v>7659</v>
      </c>
    </row>
    <row r="692" spans="1:5">
      <c r="A692" s="54" t="s">
        <v>3714</v>
      </c>
      <c r="B692" t="s">
        <v>3715</v>
      </c>
      <c r="C692">
        <v>445</v>
      </c>
      <c r="D692" t="s">
        <v>7657</v>
      </c>
      <c r="E692" t="s">
        <v>7659</v>
      </c>
    </row>
    <row r="693" spans="1:5">
      <c r="A693" s="54" t="s">
        <v>3716</v>
      </c>
      <c r="B693" t="s">
        <v>550</v>
      </c>
      <c r="C693">
        <v>420</v>
      </c>
      <c r="D693" t="s">
        <v>7657</v>
      </c>
      <c r="E693" t="s">
        <v>7659</v>
      </c>
    </row>
    <row r="694" spans="1:5">
      <c r="A694" s="54" t="s">
        <v>3717</v>
      </c>
      <c r="B694" t="s">
        <v>551</v>
      </c>
      <c r="C694">
        <v>350</v>
      </c>
      <c r="D694" t="s">
        <v>7657</v>
      </c>
      <c r="E694" t="s">
        <v>7659</v>
      </c>
    </row>
    <row r="695" spans="1:5">
      <c r="A695" s="54" t="s">
        <v>3718</v>
      </c>
      <c r="B695" t="s">
        <v>552</v>
      </c>
      <c r="C695">
        <v>420</v>
      </c>
      <c r="D695" t="s">
        <v>7657</v>
      </c>
      <c r="E695" t="s">
        <v>7659</v>
      </c>
    </row>
    <row r="696" spans="1:5">
      <c r="A696" s="54" t="s">
        <v>3719</v>
      </c>
      <c r="B696" t="s">
        <v>553</v>
      </c>
      <c r="C696">
        <v>280</v>
      </c>
      <c r="D696" t="s">
        <v>7657</v>
      </c>
      <c r="E696" t="s">
        <v>7659</v>
      </c>
    </row>
    <row r="697" spans="1:5">
      <c r="A697" s="54" t="s">
        <v>3720</v>
      </c>
      <c r="B697" t="s">
        <v>555</v>
      </c>
      <c r="C697">
        <v>455</v>
      </c>
      <c r="D697" t="s">
        <v>7657</v>
      </c>
      <c r="E697" t="s">
        <v>7659</v>
      </c>
    </row>
    <row r="698" spans="1:5">
      <c r="A698" s="54" t="s">
        <v>3721</v>
      </c>
      <c r="B698" t="s">
        <v>556</v>
      </c>
      <c r="C698">
        <v>325</v>
      </c>
      <c r="D698" t="s">
        <v>7657</v>
      </c>
      <c r="E698" t="s">
        <v>7659</v>
      </c>
    </row>
    <row r="699" spans="1:5">
      <c r="A699" s="54" t="s">
        <v>3722</v>
      </c>
      <c r="B699" t="s">
        <v>557</v>
      </c>
      <c r="C699">
        <v>400</v>
      </c>
      <c r="D699" t="s">
        <v>7657</v>
      </c>
      <c r="E699" t="s">
        <v>7659</v>
      </c>
    </row>
    <row r="700" spans="1:5">
      <c r="A700" s="54" t="s">
        <v>3723</v>
      </c>
      <c r="B700" t="s">
        <v>558</v>
      </c>
      <c r="C700">
        <v>345</v>
      </c>
      <c r="D700" t="s">
        <v>7657</v>
      </c>
      <c r="E700" t="s">
        <v>7659</v>
      </c>
    </row>
    <row r="701" spans="1:5">
      <c r="A701" s="54" t="s">
        <v>8088</v>
      </c>
      <c r="B701" t="s">
        <v>8089</v>
      </c>
      <c r="C701">
        <v>0</v>
      </c>
      <c r="D701" t="s">
        <v>7657</v>
      </c>
      <c r="E701" t="s">
        <v>7659</v>
      </c>
    </row>
    <row r="702" spans="1:5">
      <c r="A702" s="54" t="s">
        <v>8090</v>
      </c>
      <c r="B702" t="s">
        <v>8091</v>
      </c>
      <c r="C702">
        <v>0</v>
      </c>
      <c r="D702" t="s">
        <v>7657</v>
      </c>
      <c r="E702" t="s">
        <v>7659</v>
      </c>
    </row>
    <row r="703" spans="1:5">
      <c r="A703" s="54" t="s">
        <v>3724</v>
      </c>
      <c r="B703" t="s">
        <v>560</v>
      </c>
      <c r="C703">
        <v>305</v>
      </c>
      <c r="D703" t="s">
        <v>7657</v>
      </c>
      <c r="E703" t="s">
        <v>7659</v>
      </c>
    </row>
    <row r="704" spans="1:5">
      <c r="A704" s="54" t="s">
        <v>3725</v>
      </c>
      <c r="B704" t="s">
        <v>3726</v>
      </c>
      <c r="C704">
        <v>390</v>
      </c>
      <c r="D704" t="s">
        <v>7657</v>
      </c>
      <c r="E704" t="s">
        <v>7659</v>
      </c>
    </row>
    <row r="705" spans="1:5">
      <c r="A705" s="54" t="s">
        <v>8092</v>
      </c>
      <c r="B705" t="s">
        <v>8093</v>
      </c>
      <c r="C705">
        <v>0</v>
      </c>
      <c r="D705" t="s">
        <v>7657</v>
      </c>
      <c r="E705" t="s">
        <v>7659</v>
      </c>
    </row>
    <row r="706" spans="1:5">
      <c r="A706" s="54" t="s">
        <v>3727</v>
      </c>
      <c r="B706" t="s">
        <v>3728</v>
      </c>
      <c r="C706">
        <v>365</v>
      </c>
      <c r="D706" t="s">
        <v>7657</v>
      </c>
      <c r="E706" t="s">
        <v>7659</v>
      </c>
    </row>
    <row r="707" spans="1:5">
      <c r="A707" s="54" t="s">
        <v>3729</v>
      </c>
      <c r="B707" t="s">
        <v>3730</v>
      </c>
      <c r="C707">
        <v>400</v>
      </c>
      <c r="D707" t="s">
        <v>7657</v>
      </c>
      <c r="E707" t="s">
        <v>7659</v>
      </c>
    </row>
    <row r="708" spans="1:5">
      <c r="A708" s="54" t="s">
        <v>3731</v>
      </c>
      <c r="B708" t="s">
        <v>3732</v>
      </c>
      <c r="C708">
        <v>325</v>
      </c>
      <c r="D708" t="s">
        <v>7657</v>
      </c>
      <c r="E708" t="s">
        <v>7659</v>
      </c>
    </row>
    <row r="709" spans="1:5">
      <c r="A709" s="54" t="s">
        <v>3733</v>
      </c>
      <c r="B709" t="s">
        <v>3734</v>
      </c>
      <c r="C709">
        <v>330</v>
      </c>
      <c r="D709" t="s">
        <v>7657</v>
      </c>
      <c r="E709" t="s">
        <v>7659</v>
      </c>
    </row>
    <row r="710" spans="1:5">
      <c r="A710" s="54" t="s">
        <v>3735</v>
      </c>
      <c r="B710" t="s">
        <v>3736</v>
      </c>
      <c r="C710">
        <v>300</v>
      </c>
      <c r="D710" t="s">
        <v>7657</v>
      </c>
      <c r="E710" t="s">
        <v>7659</v>
      </c>
    </row>
    <row r="711" spans="1:5">
      <c r="A711" s="54" t="s">
        <v>3737</v>
      </c>
      <c r="B711" t="s">
        <v>3738</v>
      </c>
      <c r="C711">
        <v>315</v>
      </c>
      <c r="D711" t="s">
        <v>7657</v>
      </c>
      <c r="E711" t="s">
        <v>7659</v>
      </c>
    </row>
    <row r="712" spans="1:5">
      <c r="A712" s="54" t="s">
        <v>3739</v>
      </c>
      <c r="B712" t="s">
        <v>563</v>
      </c>
      <c r="C712">
        <v>385</v>
      </c>
      <c r="D712" t="s">
        <v>7657</v>
      </c>
      <c r="E712" t="s">
        <v>7659</v>
      </c>
    </row>
    <row r="713" spans="1:5">
      <c r="A713" s="54" t="s">
        <v>3740</v>
      </c>
      <c r="B713" t="s">
        <v>564</v>
      </c>
      <c r="C713">
        <v>445</v>
      </c>
      <c r="D713" t="s">
        <v>7657</v>
      </c>
      <c r="E713" t="s">
        <v>7659</v>
      </c>
    </row>
    <row r="714" spans="1:5">
      <c r="A714" s="54" t="s">
        <v>3741</v>
      </c>
      <c r="B714" t="s">
        <v>565</v>
      </c>
      <c r="C714">
        <v>220</v>
      </c>
      <c r="D714" t="s">
        <v>7657</v>
      </c>
      <c r="E714" t="s">
        <v>7659</v>
      </c>
    </row>
    <row r="715" spans="1:5">
      <c r="A715" s="54" t="s">
        <v>3742</v>
      </c>
      <c r="B715" t="s">
        <v>566</v>
      </c>
      <c r="C715">
        <v>440</v>
      </c>
      <c r="D715" t="s">
        <v>7657</v>
      </c>
      <c r="E715" t="s">
        <v>7659</v>
      </c>
    </row>
    <row r="716" spans="1:5">
      <c r="A716" s="54" t="s">
        <v>3743</v>
      </c>
      <c r="B716" t="s">
        <v>567</v>
      </c>
      <c r="C716">
        <v>225</v>
      </c>
      <c r="D716" t="s">
        <v>7657</v>
      </c>
      <c r="E716" t="s">
        <v>7659</v>
      </c>
    </row>
    <row r="717" spans="1:5">
      <c r="A717" s="54" t="s">
        <v>3744</v>
      </c>
      <c r="B717" t="s">
        <v>568</v>
      </c>
      <c r="C717">
        <v>290</v>
      </c>
      <c r="D717" t="s">
        <v>7657</v>
      </c>
      <c r="E717" t="s">
        <v>7659</v>
      </c>
    </row>
    <row r="718" spans="1:5">
      <c r="A718" s="54" t="s">
        <v>3745</v>
      </c>
      <c r="B718" t="s">
        <v>569</v>
      </c>
      <c r="C718">
        <v>300</v>
      </c>
      <c r="D718" t="s">
        <v>7657</v>
      </c>
      <c r="E718" t="s">
        <v>7659</v>
      </c>
    </row>
    <row r="719" spans="1:5">
      <c r="A719" s="54" t="s">
        <v>3746</v>
      </c>
      <c r="B719" t="s">
        <v>571</v>
      </c>
      <c r="C719">
        <v>360</v>
      </c>
      <c r="D719" t="s">
        <v>7657</v>
      </c>
      <c r="E719" t="s">
        <v>7659</v>
      </c>
    </row>
    <row r="720" spans="1:5">
      <c r="A720" s="54" t="s">
        <v>3747</v>
      </c>
      <c r="B720" t="s">
        <v>572</v>
      </c>
      <c r="C720">
        <v>430</v>
      </c>
      <c r="D720" t="s">
        <v>7657</v>
      </c>
      <c r="E720" t="s">
        <v>7659</v>
      </c>
    </row>
    <row r="721" spans="1:5">
      <c r="A721" s="54" t="s">
        <v>3748</v>
      </c>
      <c r="B721" t="s">
        <v>573</v>
      </c>
      <c r="C721">
        <v>275</v>
      </c>
      <c r="D721" t="s">
        <v>7657</v>
      </c>
      <c r="E721" t="s">
        <v>7659</v>
      </c>
    </row>
    <row r="722" spans="1:5">
      <c r="A722" s="54" t="s">
        <v>3749</v>
      </c>
      <c r="B722" t="s">
        <v>574</v>
      </c>
      <c r="C722">
        <v>360</v>
      </c>
      <c r="D722" t="s">
        <v>7657</v>
      </c>
      <c r="E722" t="s">
        <v>7659</v>
      </c>
    </row>
    <row r="723" spans="1:5">
      <c r="A723" s="54" t="s">
        <v>3750</v>
      </c>
      <c r="B723" t="s">
        <v>575</v>
      </c>
      <c r="C723">
        <v>310</v>
      </c>
      <c r="D723" t="s">
        <v>7657</v>
      </c>
      <c r="E723" t="s">
        <v>7659</v>
      </c>
    </row>
    <row r="724" spans="1:5">
      <c r="A724" s="54" t="s">
        <v>3751</v>
      </c>
      <c r="B724" t="s">
        <v>576</v>
      </c>
      <c r="C724">
        <v>330</v>
      </c>
      <c r="D724" t="s">
        <v>7657</v>
      </c>
      <c r="E724" t="s">
        <v>7659</v>
      </c>
    </row>
    <row r="725" spans="1:5">
      <c r="A725" s="54" t="s">
        <v>3752</v>
      </c>
      <c r="B725" t="s">
        <v>577</v>
      </c>
      <c r="C725">
        <v>300</v>
      </c>
      <c r="D725" t="s">
        <v>7657</v>
      </c>
      <c r="E725" t="s">
        <v>7659</v>
      </c>
    </row>
    <row r="726" spans="1:5">
      <c r="A726" s="54" t="s">
        <v>3753</v>
      </c>
      <c r="B726" t="s">
        <v>579</v>
      </c>
      <c r="C726">
        <v>570</v>
      </c>
      <c r="D726" t="s">
        <v>7657</v>
      </c>
      <c r="E726" t="s">
        <v>7659</v>
      </c>
    </row>
    <row r="727" spans="1:5">
      <c r="A727" s="54" t="s">
        <v>3754</v>
      </c>
      <c r="B727" t="s">
        <v>580</v>
      </c>
      <c r="C727">
        <v>340</v>
      </c>
      <c r="D727" t="s">
        <v>7657</v>
      </c>
      <c r="E727" t="s">
        <v>7659</v>
      </c>
    </row>
    <row r="728" spans="1:5">
      <c r="A728" s="54" t="s">
        <v>3755</v>
      </c>
      <c r="B728" t="s">
        <v>581</v>
      </c>
      <c r="C728">
        <v>335</v>
      </c>
      <c r="D728" t="s">
        <v>7657</v>
      </c>
      <c r="E728" t="s">
        <v>7659</v>
      </c>
    </row>
    <row r="729" spans="1:5">
      <c r="A729" s="54" t="s">
        <v>3756</v>
      </c>
      <c r="B729" t="s">
        <v>582</v>
      </c>
      <c r="C729">
        <v>510</v>
      </c>
      <c r="D729" t="s">
        <v>7657</v>
      </c>
      <c r="E729" t="s">
        <v>7659</v>
      </c>
    </row>
    <row r="730" spans="1:5">
      <c r="A730" s="54" t="s">
        <v>3757</v>
      </c>
      <c r="B730" t="s">
        <v>583</v>
      </c>
      <c r="C730">
        <v>395</v>
      </c>
      <c r="D730" t="s">
        <v>7657</v>
      </c>
      <c r="E730" t="s">
        <v>7659</v>
      </c>
    </row>
    <row r="731" spans="1:5">
      <c r="A731" s="54" t="s">
        <v>3758</v>
      </c>
      <c r="B731" t="s">
        <v>3759</v>
      </c>
      <c r="C731">
        <v>490</v>
      </c>
      <c r="D731" t="s">
        <v>7657</v>
      </c>
      <c r="E731" t="s">
        <v>7659</v>
      </c>
    </row>
    <row r="732" spans="1:5">
      <c r="A732" s="54" t="s">
        <v>3760</v>
      </c>
      <c r="B732" t="s">
        <v>3761</v>
      </c>
      <c r="C732">
        <v>430</v>
      </c>
      <c r="D732" t="s">
        <v>7657</v>
      </c>
      <c r="E732" t="s">
        <v>7659</v>
      </c>
    </row>
    <row r="733" spans="1:5">
      <c r="A733" s="54" t="s">
        <v>3762</v>
      </c>
      <c r="B733" t="s">
        <v>3763</v>
      </c>
      <c r="C733">
        <v>510</v>
      </c>
      <c r="D733" t="s">
        <v>7657</v>
      </c>
      <c r="E733" t="s">
        <v>7659</v>
      </c>
    </row>
    <row r="734" spans="1:5">
      <c r="A734" s="54" t="s">
        <v>8094</v>
      </c>
      <c r="B734" t="s">
        <v>8095</v>
      </c>
      <c r="C734">
        <v>0</v>
      </c>
      <c r="D734" t="s">
        <v>7657</v>
      </c>
      <c r="E734" t="s">
        <v>7659</v>
      </c>
    </row>
    <row r="735" spans="1:5">
      <c r="A735" s="54" t="s">
        <v>3764</v>
      </c>
      <c r="B735" t="s">
        <v>584</v>
      </c>
      <c r="C735">
        <v>265</v>
      </c>
      <c r="D735" t="s">
        <v>7657</v>
      </c>
      <c r="E735" t="s">
        <v>7659</v>
      </c>
    </row>
    <row r="736" spans="1:5">
      <c r="A736" s="54" t="s">
        <v>3765</v>
      </c>
      <c r="B736" t="s">
        <v>585</v>
      </c>
      <c r="C736">
        <v>365</v>
      </c>
      <c r="D736" t="s">
        <v>7657</v>
      </c>
      <c r="E736" t="s">
        <v>7659</v>
      </c>
    </row>
    <row r="737" spans="1:5">
      <c r="A737" s="54" t="s">
        <v>3766</v>
      </c>
      <c r="B737" t="s">
        <v>587</v>
      </c>
      <c r="C737">
        <v>355</v>
      </c>
      <c r="D737" t="s">
        <v>7657</v>
      </c>
      <c r="E737" t="s">
        <v>7659</v>
      </c>
    </row>
    <row r="738" spans="1:5">
      <c r="A738" s="54" t="s">
        <v>3767</v>
      </c>
      <c r="B738" t="s">
        <v>588</v>
      </c>
      <c r="C738">
        <v>480</v>
      </c>
      <c r="D738" t="s">
        <v>7657</v>
      </c>
      <c r="E738" t="s">
        <v>7659</v>
      </c>
    </row>
    <row r="739" spans="1:5">
      <c r="A739" s="54" t="s">
        <v>3768</v>
      </c>
      <c r="B739" t="s">
        <v>589</v>
      </c>
      <c r="C739">
        <v>440</v>
      </c>
      <c r="D739" t="s">
        <v>7657</v>
      </c>
      <c r="E739" t="s">
        <v>7659</v>
      </c>
    </row>
    <row r="740" spans="1:5">
      <c r="A740" s="54" t="s">
        <v>3769</v>
      </c>
      <c r="B740" t="s">
        <v>590</v>
      </c>
      <c r="C740">
        <v>315</v>
      </c>
      <c r="D740" t="s">
        <v>7657</v>
      </c>
      <c r="E740" t="s">
        <v>7659</v>
      </c>
    </row>
    <row r="741" spans="1:5">
      <c r="A741" s="54" t="s">
        <v>3770</v>
      </c>
      <c r="B741" t="s">
        <v>591</v>
      </c>
      <c r="C741">
        <v>450</v>
      </c>
      <c r="D741" t="s">
        <v>7657</v>
      </c>
      <c r="E741" t="s">
        <v>7659</v>
      </c>
    </row>
    <row r="742" spans="1:5">
      <c r="A742" s="54" t="s">
        <v>3771</v>
      </c>
      <c r="B742" t="s">
        <v>592</v>
      </c>
      <c r="C742">
        <v>430</v>
      </c>
      <c r="D742" t="s">
        <v>7657</v>
      </c>
      <c r="E742" t="s">
        <v>7659</v>
      </c>
    </row>
    <row r="743" spans="1:5">
      <c r="A743" s="54" t="s">
        <v>3772</v>
      </c>
      <c r="B743" t="s">
        <v>593</v>
      </c>
      <c r="C743">
        <v>330</v>
      </c>
      <c r="D743" t="s">
        <v>7657</v>
      </c>
      <c r="E743" t="s">
        <v>7659</v>
      </c>
    </row>
    <row r="744" spans="1:5">
      <c r="A744" s="54" t="s">
        <v>3773</v>
      </c>
      <c r="B744" t="s">
        <v>594</v>
      </c>
      <c r="C744">
        <v>380</v>
      </c>
      <c r="D744" t="s">
        <v>7657</v>
      </c>
      <c r="E744" t="s">
        <v>7659</v>
      </c>
    </row>
    <row r="745" spans="1:5">
      <c r="A745" s="54" t="s">
        <v>3774</v>
      </c>
      <c r="B745" t="s">
        <v>595</v>
      </c>
      <c r="C745">
        <v>350</v>
      </c>
      <c r="D745" t="s">
        <v>7657</v>
      </c>
      <c r="E745" t="s">
        <v>7659</v>
      </c>
    </row>
    <row r="746" spans="1:5">
      <c r="A746" s="54" t="s">
        <v>3775</v>
      </c>
      <c r="B746" t="s">
        <v>596</v>
      </c>
      <c r="C746">
        <v>390</v>
      </c>
      <c r="D746" t="s">
        <v>7657</v>
      </c>
      <c r="E746" t="s">
        <v>7659</v>
      </c>
    </row>
    <row r="747" spans="1:5">
      <c r="A747" s="54" t="s">
        <v>8096</v>
      </c>
      <c r="B747" t="s">
        <v>8097</v>
      </c>
      <c r="C747">
        <v>0</v>
      </c>
      <c r="D747" t="s">
        <v>7657</v>
      </c>
      <c r="E747" t="s">
        <v>7659</v>
      </c>
    </row>
    <row r="748" spans="1:5">
      <c r="A748" s="54" t="s">
        <v>3776</v>
      </c>
      <c r="B748" t="s">
        <v>7593</v>
      </c>
      <c r="C748">
        <v>305</v>
      </c>
      <c r="D748" t="s">
        <v>7657</v>
      </c>
      <c r="E748" t="s">
        <v>7660</v>
      </c>
    </row>
    <row r="749" spans="1:5">
      <c r="A749" s="54" t="s">
        <v>7594</v>
      </c>
      <c r="B749" t="s">
        <v>7595</v>
      </c>
      <c r="C749">
        <v>565</v>
      </c>
      <c r="D749" t="s">
        <v>7657</v>
      </c>
      <c r="E749" t="s">
        <v>7660</v>
      </c>
    </row>
    <row r="750" spans="1:5">
      <c r="A750" s="54" t="s">
        <v>3777</v>
      </c>
      <c r="B750" t="s">
        <v>598</v>
      </c>
      <c r="C750">
        <v>490</v>
      </c>
      <c r="D750" t="s">
        <v>7657</v>
      </c>
      <c r="E750" t="s">
        <v>7660</v>
      </c>
    </row>
    <row r="751" spans="1:5">
      <c r="A751" s="54" t="s">
        <v>3778</v>
      </c>
      <c r="B751" t="s">
        <v>599</v>
      </c>
      <c r="C751">
        <v>380</v>
      </c>
      <c r="D751" t="s">
        <v>7657</v>
      </c>
      <c r="E751" t="s">
        <v>7660</v>
      </c>
    </row>
    <row r="752" spans="1:5">
      <c r="A752" s="54" t="s">
        <v>3779</v>
      </c>
      <c r="B752" t="s">
        <v>601</v>
      </c>
      <c r="C752">
        <v>630</v>
      </c>
      <c r="D752" t="s">
        <v>7657</v>
      </c>
      <c r="E752" t="s">
        <v>7660</v>
      </c>
    </row>
    <row r="753" spans="1:5">
      <c r="A753" s="54" t="s">
        <v>3780</v>
      </c>
      <c r="B753" t="s">
        <v>3781</v>
      </c>
      <c r="C753">
        <v>345</v>
      </c>
      <c r="D753" t="s">
        <v>7657</v>
      </c>
      <c r="E753" t="s">
        <v>7660</v>
      </c>
    </row>
    <row r="754" spans="1:5">
      <c r="A754" s="54" t="s">
        <v>3782</v>
      </c>
      <c r="B754" t="s">
        <v>602</v>
      </c>
      <c r="C754">
        <v>405</v>
      </c>
      <c r="D754" t="s">
        <v>7657</v>
      </c>
      <c r="E754" t="s">
        <v>7660</v>
      </c>
    </row>
    <row r="755" spans="1:5">
      <c r="A755" s="54" t="s">
        <v>3783</v>
      </c>
      <c r="B755" t="s">
        <v>603</v>
      </c>
      <c r="C755">
        <v>400</v>
      </c>
      <c r="D755" t="s">
        <v>7657</v>
      </c>
      <c r="E755" t="s">
        <v>7660</v>
      </c>
    </row>
    <row r="756" spans="1:5">
      <c r="A756" s="54" t="s">
        <v>3784</v>
      </c>
      <c r="B756" t="s">
        <v>604</v>
      </c>
      <c r="C756">
        <v>325</v>
      </c>
      <c r="D756" t="s">
        <v>7657</v>
      </c>
      <c r="E756" t="s">
        <v>7660</v>
      </c>
    </row>
    <row r="757" spans="1:5">
      <c r="A757" s="54" t="s">
        <v>3785</v>
      </c>
      <c r="B757" t="s">
        <v>605</v>
      </c>
      <c r="C757">
        <v>225</v>
      </c>
      <c r="D757" t="s">
        <v>7657</v>
      </c>
      <c r="E757" t="s">
        <v>7660</v>
      </c>
    </row>
    <row r="758" spans="1:5">
      <c r="A758" s="54" t="s">
        <v>3786</v>
      </c>
      <c r="B758" t="s">
        <v>607</v>
      </c>
      <c r="C758">
        <v>415</v>
      </c>
      <c r="D758" t="s">
        <v>7657</v>
      </c>
      <c r="E758" t="s">
        <v>7660</v>
      </c>
    </row>
    <row r="759" spans="1:5">
      <c r="A759" s="54" t="s">
        <v>3787</v>
      </c>
      <c r="B759" t="s">
        <v>608</v>
      </c>
      <c r="C759">
        <v>560</v>
      </c>
      <c r="D759" t="s">
        <v>7657</v>
      </c>
      <c r="E759" t="s">
        <v>7660</v>
      </c>
    </row>
    <row r="760" spans="1:5">
      <c r="A760" s="54" t="s">
        <v>3788</v>
      </c>
      <c r="B760" t="s">
        <v>609</v>
      </c>
      <c r="C760">
        <v>415</v>
      </c>
      <c r="D760" t="s">
        <v>7657</v>
      </c>
      <c r="E760" t="s">
        <v>7660</v>
      </c>
    </row>
    <row r="761" spans="1:5">
      <c r="A761" s="54" t="s">
        <v>3789</v>
      </c>
      <c r="B761" t="s">
        <v>610</v>
      </c>
      <c r="C761">
        <v>500</v>
      </c>
      <c r="D761" t="s">
        <v>7657</v>
      </c>
      <c r="E761" t="s">
        <v>7660</v>
      </c>
    </row>
    <row r="762" spans="1:5">
      <c r="A762" s="54" t="s">
        <v>3790</v>
      </c>
      <c r="B762" t="s">
        <v>611</v>
      </c>
      <c r="C762">
        <v>435</v>
      </c>
      <c r="D762" t="s">
        <v>7657</v>
      </c>
      <c r="E762" t="s">
        <v>7660</v>
      </c>
    </row>
    <row r="763" spans="1:5">
      <c r="A763" s="54" t="s">
        <v>8098</v>
      </c>
      <c r="B763" t="s">
        <v>8099</v>
      </c>
      <c r="C763">
        <v>0</v>
      </c>
      <c r="D763" t="s">
        <v>7657</v>
      </c>
      <c r="E763" t="s">
        <v>7660</v>
      </c>
    </row>
    <row r="764" spans="1:5">
      <c r="A764" s="54" t="s">
        <v>3791</v>
      </c>
      <c r="B764" t="s">
        <v>612</v>
      </c>
      <c r="C764">
        <v>300</v>
      </c>
      <c r="D764" t="s">
        <v>7657</v>
      </c>
      <c r="E764" t="s">
        <v>7660</v>
      </c>
    </row>
    <row r="765" spans="1:5">
      <c r="A765" s="54" t="s">
        <v>3792</v>
      </c>
      <c r="B765" t="s">
        <v>7727</v>
      </c>
      <c r="C765">
        <v>415</v>
      </c>
      <c r="D765" t="s">
        <v>7657</v>
      </c>
      <c r="E765" t="s">
        <v>7660</v>
      </c>
    </row>
    <row r="766" spans="1:5">
      <c r="A766" s="54" t="s">
        <v>7728</v>
      </c>
      <c r="B766" t="s">
        <v>7729</v>
      </c>
      <c r="C766">
        <v>610</v>
      </c>
      <c r="D766" t="s">
        <v>7657</v>
      </c>
      <c r="E766" t="s">
        <v>7660</v>
      </c>
    </row>
    <row r="767" spans="1:5">
      <c r="A767" s="54" t="s">
        <v>3793</v>
      </c>
      <c r="B767" t="s">
        <v>614</v>
      </c>
      <c r="C767">
        <v>725</v>
      </c>
      <c r="D767" t="s">
        <v>7657</v>
      </c>
      <c r="E767" t="s">
        <v>7660</v>
      </c>
    </row>
    <row r="768" spans="1:5">
      <c r="A768" s="54" t="s">
        <v>3794</v>
      </c>
      <c r="B768" t="s">
        <v>615</v>
      </c>
      <c r="C768">
        <v>785</v>
      </c>
      <c r="D768" t="s">
        <v>7657</v>
      </c>
      <c r="E768" t="s">
        <v>7660</v>
      </c>
    </row>
    <row r="769" spans="1:5">
      <c r="A769" s="54" t="s">
        <v>3795</v>
      </c>
      <c r="B769" t="s">
        <v>616</v>
      </c>
      <c r="C769">
        <v>465</v>
      </c>
      <c r="D769" t="s">
        <v>7657</v>
      </c>
      <c r="E769" t="s">
        <v>7660</v>
      </c>
    </row>
    <row r="770" spans="1:5">
      <c r="A770" s="54" t="s">
        <v>3796</v>
      </c>
      <c r="B770" t="s">
        <v>617</v>
      </c>
      <c r="C770">
        <v>655</v>
      </c>
      <c r="D770" t="s">
        <v>7657</v>
      </c>
      <c r="E770" t="s">
        <v>7660</v>
      </c>
    </row>
    <row r="771" spans="1:5">
      <c r="A771" s="54" t="s">
        <v>3797</v>
      </c>
      <c r="B771" t="s">
        <v>618</v>
      </c>
      <c r="C771">
        <v>590</v>
      </c>
      <c r="D771" t="s">
        <v>7657</v>
      </c>
      <c r="E771" t="s">
        <v>7660</v>
      </c>
    </row>
    <row r="772" spans="1:5">
      <c r="A772" s="54" t="s">
        <v>3798</v>
      </c>
      <c r="B772" t="s">
        <v>619</v>
      </c>
      <c r="C772">
        <v>460</v>
      </c>
      <c r="D772" t="s">
        <v>7657</v>
      </c>
      <c r="E772" t="s">
        <v>7660</v>
      </c>
    </row>
    <row r="773" spans="1:5">
      <c r="A773" s="54" t="s">
        <v>3799</v>
      </c>
      <c r="B773" t="s">
        <v>620</v>
      </c>
      <c r="C773">
        <v>485</v>
      </c>
      <c r="D773" t="s">
        <v>7657</v>
      </c>
      <c r="E773" t="s">
        <v>7660</v>
      </c>
    </row>
    <row r="774" spans="1:5">
      <c r="A774" s="54" t="s">
        <v>3800</v>
      </c>
      <c r="B774" t="s">
        <v>7812</v>
      </c>
      <c r="C774">
        <v>630</v>
      </c>
      <c r="D774" t="s">
        <v>7657</v>
      </c>
      <c r="E774" t="s">
        <v>7660</v>
      </c>
    </row>
    <row r="775" spans="1:5">
      <c r="A775" s="54" t="s">
        <v>3801</v>
      </c>
      <c r="B775" t="s">
        <v>622</v>
      </c>
      <c r="C775">
        <v>400</v>
      </c>
      <c r="D775" t="s">
        <v>7657</v>
      </c>
      <c r="E775" t="s">
        <v>7660</v>
      </c>
    </row>
    <row r="776" spans="1:5">
      <c r="A776" s="54" t="s">
        <v>3802</v>
      </c>
      <c r="B776" t="s">
        <v>623</v>
      </c>
      <c r="C776">
        <v>455</v>
      </c>
      <c r="D776" t="s">
        <v>7657</v>
      </c>
      <c r="E776" t="s">
        <v>7660</v>
      </c>
    </row>
    <row r="777" spans="1:5">
      <c r="A777" s="54" t="s">
        <v>3803</v>
      </c>
      <c r="B777" t="s">
        <v>624</v>
      </c>
      <c r="C777">
        <v>305</v>
      </c>
      <c r="D777" t="s">
        <v>7657</v>
      </c>
      <c r="E777" t="s">
        <v>7660</v>
      </c>
    </row>
    <row r="778" spans="1:5">
      <c r="A778" s="54" t="s">
        <v>3804</v>
      </c>
      <c r="B778" t="s">
        <v>625</v>
      </c>
      <c r="C778">
        <v>270</v>
      </c>
      <c r="D778" t="s">
        <v>7657</v>
      </c>
      <c r="E778" t="s">
        <v>7660</v>
      </c>
    </row>
    <row r="779" spans="1:5">
      <c r="A779" s="54" t="s">
        <v>3805</v>
      </c>
      <c r="B779" t="s">
        <v>626</v>
      </c>
      <c r="C779">
        <v>475</v>
      </c>
      <c r="D779" t="s">
        <v>7657</v>
      </c>
      <c r="E779" t="s">
        <v>7660</v>
      </c>
    </row>
    <row r="780" spans="1:5">
      <c r="A780" s="54" t="s">
        <v>3806</v>
      </c>
      <c r="B780" t="s">
        <v>627</v>
      </c>
      <c r="C780">
        <v>370</v>
      </c>
      <c r="D780" t="s">
        <v>7657</v>
      </c>
      <c r="E780" t="s">
        <v>7660</v>
      </c>
    </row>
    <row r="781" spans="1:5">
      <c r="A781" s="54" t="s">
        <v>3807</v>
      </c>
      <c r="B781" t="s">
        <v>628</v>
      </c>
      <c r="C781">
        <v>580</v>
      </c>
      <c r="D781" t="s">
        <v>7657</v>
      </c>
      <c r="E781" t="s">
        <v>7660</v>
      </c>
    </row>
    <row r="782" spans="1:5">
      <c r="A782" s="54" t="s">
        <v>3808</v>
      </c>
      <c r="B782" t="s">
        <v>629</v>
      </c>
      <c r="C782">
        <v>630</v>
      </c>
      <c r="D782" t="s">
        <v>7657</v>
      </c>
      <c r="E782" t="s">
        <v>7660</v>
      </c>
    </row>
    <row r="783" spans="1:5">
      <c r="A783" s="54" t="s">
        <v>3809</v>
      </c>
      <c r="B783" t="s">
        <v>630</v>
      </c>
      <c r="C783">
        <v>510</v>
      </c>
      <c r="D783" t="s">
        <v>7657</v>
      </c>
      <c r="E783" t="s">
        <v>7660</v>
      </c>
    </row>
    <row r="784" spans="1:5">
      <c r="A784" s="54" t="s">
        <v>3810</v>
      </c>
      <c r="B784" t="s">
        <v>631</v>
      </c>
      <c r="C784">
        <v>400</v>
      </c>
      <c r="D784" t="s">
        <v>7657</v>
      </c>
      <c r="E784" t="s">
        <v>7660</v>
      </c>
    </row>
    <row r="785" spans="1:5">
      <c r="A785" s="54" t="s">
        <v>3811</v>
      </c>
      <c r="B785" t="s">
        <v>632</v>
      </c>
      <c r="C785">
        <v>400</v>
      </c>
      <c r="D785" t="s">
        <v>7657</v>
      </c>
      <c r="E785" t="s">
        <v>7660</v>
      </c>
    </row>
    <row r="786" spans="1:5">
      <c r="A786" s="54" t="s">
        <v>3812</v>
      </c>
      <c r="B786" t="s">
        <v>633</v>
      </c>
      <c r="C786">
        <v>450</v>
      </c>
      <c r="D786" t="s">
        <v>7657</v>
      </c>
      <c r="E786" t="s">
        <v>7660</v>
      </c>
    </row>
    <row r="787" spans="1:5">
      <c r="A787" s="54" t="s">
        <v>3813</v>
      </c>
      <c r="B787" t="s">
        <v>634</v>
      </c>
      <c r="C787">
        <v>820</v>
      </c>
      <c r="D787" t="s">
        <v>7657</v>
      </c>
      <c r="E787" t="s">
        <v>7660</v>
      </c>
    </row>
    <row r="788" spans="1:5">
      <c r="A788" s="54" t="s">
        <v>3814</v>
      </c>
      <c r="B788" t="s">
        <v>635</v>
      </c>
      <c r="C788">
        <v>545</v>
      </c>
      <c r="D788" t="s">
        <v>7657</v>
      </c>
      <c r="E788" t="s">
        <v>7660</v>
      </c>
    </row>
    <row r="789" spans="1:5">
      <c r="A789" s="54" t="s">
        <v>3815</v>
      </c>
      <c r="B789" t="s">
        <v>636</v>
      </c>
      <c r="C789">
        <v>410</v>
      </c>
      <c r="D789" t="s">
        <v>7657</v>
      </c>
      <c r="E789" t="s">
        <v>7660</v>
      </c>
    </row>
    <row r="790" spans="1:5">
      <c r="A790" s="54" t="s">
        <v>3816</v>
      </c>
      <c r="B790" t="s">
        <v>637</v>
      </c>
      <c r="C790">
        <v>400</v>
      </c>
      <c r="D790" t="s">
        <v>7657</v>
      </c>
      <c r="E790" t="s">
        <v>7660</v>
      </c>
    </row>
    <row r="791" spans="1:5">
      <c r="A791" s="54" t="s">
        <v>3817</v>
      </c>
      <c r="B791" t="s">
        <v>3818</v>
      </c>
      <c r="C791">
        <v>385</v>
      </c>
      <c r="D791" t="s">
        <v>7657</v>
      </c>
      <c r="E791" t="s">
        <v>7660</v>
      </c>
    </row>
    <row r="792" spans="1:5">
      <c r="A792" s="54" t="s">
        <v>3819</v>
      </c>
      <c r="B792" t="s">
        <v>2978</v>
      </c>
      <c r="C792">
        <v>400</v>
      </c>
      <c r="D792" t="s">
        <v>7657</v>
      </c>
      <c r="E792" t="s">
        <v>7660</v>
      </c>
    </row>
    <row r="793" spans="1:5">
      <c r="A793" s="54" t="s">
        <v>3820</v>
      </c>
      <c r="B793" t="s">
        <v>639</v>
      </c>
      <c r="C793">
        <v>345</v>
      </c>
      <c r="D793" t="s">
        <v>7657</v>
      </c>
      <c r="E793" t="s">
        <v>7660</v>
      </c>
    </row>
    <row r="794" spans="1:5">
      <c r="A794" s="54" t="s">
        <v>3821</v>
      </c>
      <c r="B794" t="s">
        <v>2979</v>
      </c>
      <c r="C794">
        <v>390</v>
      </c>
      <c r="D794" t="s">
        <v>7657</v>
      </c>
      <c r="E794" t="s">
        <v>7660</v>
      </c>
    </row>
    <row r="795" spans="1:5">
      <c r="A795" s="54" t="s">
        <v>3822</v>
      </c>
      <c r="B795" t="s">
        <v>2980</v>
      </c>
      <c r="C795">
        <v>450</v>
      </c>
      <c r="D795" t="s">
        <v>7657</v>
      </c>
      <c r="E795" t="s">
        <v>7660</v>
      </c>
    </row>
    <row r="796" spans="1:5">
      <c r="A796" s="54" t="s">
        <v>3823</v>
      </c>
      <c r="B796" t="s">
        <v>640</v>
      </c>
      <c r="C796">
        <v>570</v>
      </c>
      <c r="D796" t="s">
        <v>7657</v>
      </c>
      <c r="E796" t="s">
        <v>7660</v>
      </c>
    </row>
    <row r="797" spans="1:5">
      <c r="A797" s="54" t="s">
        <v>3824</v>
      </c>
      <c r="B797" t="s">
        <v>7910</v>
      </c>
      <c r="C797">
        <v>645</v>
      </c>
      <c r="D797" t="s">
        <v>7657</v>
      </c>
      <c r="E797" t="s">
        <v>7660</v>
      </c>
    </row>
    <row r="798" spans="1:5">
      <c r="A798" s="54" t="s">
        <v>3825</v>
      </c>
      <c r="B798" t="s">
        <v>7911</v>
      </c>
      <c r="C798">
        <v>385</v>
      </c>
      <c r="D798" t="s">
        <v>7657</v>
      </c>
      <c r="E798" t="s">
        <v>7660</v>
      </c>
    </row>
    <row r="799" spans="1:5">
      <c r="A799" s="54" t="s">
        <v>7912</v>
      </c>
      <c r="B799" t="s">
        <v>7913</v>
      </c>
      <c r="C799">
        <v>555</v>
      </c>
      <c r="D799" t="s">
        <v>7657</v>
      </c>
      <c r="E799" t="s">
        <v>7660</v>
      </c>
    </row>
    <row r="800" spans="1:5">
      <c r="A800" s="54" t="s">
        <v>7914</v>
      </c>
      <c r="B800" t="s">
        <v>7915</v>
      </c>
      <c r="C800">
        <v>440</v>
      </c>
      <c r="D800" t="s">
        <v>7657</v>
      </c>
      <c r="E800" t="s">
        <v>7660</v>
      </c>
    </row>
    <row r="801" spans="1:5">
      <c r="A801" s="54" t="s">
        <v>3826</v>
      </c>
      <c r="B801" t="s">
        <v>641</v>
      </c>
      <c r="C801">
        <v>385</v>
      </c>
      <c r="D801" t="s">
        <v>7657</v>
      </c>
      <c r="E801" t="s">
        <v>7660</v>
      </c>
    </row>
    <row r="802" spans="1:5">
      <c r="A802" s="54" t="s">
        <v>3827</v>
      </c>
      <c r="B802" t="s">
        <v>643</v>
      </c>
      <c r="C802">
        <v>580</v>
      </c>
      <c r="D802" t="s">
        <v>7657</v>
      </c>
      <c r="E802" t="s">
        <v>7660</v>
      </c>
    </row>
    <row r="803" spans="1:5">
      <c r="A803" s="54" t="s">
        <v>3828</v>
      </c>
      <c r="B803" t="s">
        <v>644</v>
      </c>
      <c r="C803">
        <v>405</v>
      </c>
      <c r="D803" t="s">
        <v>7657</v>
      </c>
      <c r="E803" t="s">
        <v>7660</v>
      </c>
    </row>
    <row r="804" spans="1:5">
      <c r="A804" s="54" t="s">
        <v>3829</v>
      </c>
      <c r="B804" t="s">
        <v>645</v>
      </c>
      <c r="C804">
        <v>605</v>
      </c>
      <c r="D804" t="s">
        <v>7657</v>
      </c>
      <c r="E804" t="s">
        <v>7660</v>
      </c>
    </row>
    <row r="805" spans="1:5">
      <c r="A805" s="54" t="s">
        <v>3830</v>
      </c>
      <c r="B805" t="s">
        <v>2981</v>
      </c>
      <c r="C805">
        <v>380</v>
      </c>
      <c r="D805" t="s">
        <v>7657</v>
      </c>
      <c r="E805" t="s">
        <v>7660</v>
      </c>
    </row>
    <row r="806" spans="1:5">
      <c r="A806" s="54" t="s">
        <v>3831</v>
      </c>
      <c r="B806" t="s">
        <v>2982</v>
      </c>
      <c r="C806">
        <v>485</v>
      </c>
      <c r="D806" t="s">
        <v>7657</v>
      </c>
      <c r="E806" t="s">
        <v>7660</v>
      </c>
    </row>
    <row r="807" spans="1:5">
      <c r="A807" s="54" t="s">
        <v>3832</v>
      </c>
      <c r="B807" t="s">
        <v>2983</v>
      </c>
      <c r="C807">
        <v>365</v>
      </c>
      <c r="D807" t="s">
        <v>7657</v>
      </c>
      <c r="E807" t="s">
        <v>7660</v>
      </c>
    </row>
    <row r="808" spans="1:5">
      <c r="A808" s="54" t="s">
        <v>3833</v>
      </c>
      <c r="B808" t="s">
        <v>646</v>
      </c>
      <c r="C808">
        <v>335</v>
      </c>
      <c r="D808" t="s">
        <v>7657</v>
      </c>
      <c r="E808" t="s">
        <v>7660</v>
      </c>
    </row>
    <row r="809" spans="1:5">
      <c r="A809" s="54" t="s">
        <v>3834</v>
      </c>
      <c r="B809" t="s">
        <v>647</v>
      </c>
      <c r="C809">
        <v>370</v>
      </c>
      <c r="D809" t="s">
        <v>7657</v>
      </c>
      <c r="E809" t="s">
        <v>7660</v>
      </c>
    </row>
    <row r="810" spans="1:5">
      <c r="A810" s="54" t="s">
        <v>3835</v>
      </c>
      <c r="B810" t="s">
        <v>7813</v>
      </c>
      <c r="C810">
        <v>590</v>
      </c>
      <c r="D810" t="s">
        <v>7657</v>
      </c>
      <c r="E810" t="s">
        <v>7660</v>
      </c>
    </row>
    <row r="811" spans="1:5">
      <c r="A811" s="54" t="s">
        <v>7814</v>
      </c>
      <c r="B811" t="s">
        <v>7815</v>
      </c>
      <c r="C811">
        <v>515</v>
      </c>
      <c r="D811" t="s">
        <v>7657</v>
      </c>
      <c r="E811" t="s">
        <v>7660</v>
      </c>
    </row>
    <row r="812" spans="1:5">
      <c r="A812" s="54" t="s">
        <v>3836</v>
      </c>
      <c r="B812" t="s">
        <v>3837</v>
      </c>
      <c r="C812">
        <v>540</v>
      </c>
      <c r="D812" t="s">
        <v>7657</v>
      </c>
      <c r="E812" t="s">
        <v>7660</v>
      </c>
    </row>
    <row r="813" spans="1:5">
      <c r="A813" s="54" t="s">
        <v>3838</v>
      </c>
      <c r="B813" t="s">
        <v>649</v>
      </c>
      <c r="C813">
        <v>480</v>
      </c>
      <c r="D813" t="s">
        <v>7657</v>
      </c>
      <c r="E813" t="s">
        <v>7660</v>
      </c>
    </row>
    <row r="814" spans="1:5">
      <c r="A814" s="54" t="s">
        <v>3839</v>
      </c>
      <c r="B814" t="s">
        <v>651</v>
      </c>
      <c r="C814">
        <v>785</v>
      </c>
      <c r="D814" t="s">
        <v>7657</v>
      </c>
      <c r="E814" t="s">
        <v>7660</v>
      </c>
    </row>
    <row r="815" spans="1:5">
      <c r="A815" s="54" t="s">
        <v>3840</v>
      </c>
      <c r="B815" t="s">
        <v>652</v>
      </c>
      <c r="C815">
        <v>480</v>
      </c>
      <c r="D815" t="s">
        <v>7657</v>
      </c>
      <c r="E815" t="s">
        <v>7660</v>
      </c>
    </row>
    <row r="816" spans="1:5">
      <c r="A816" s="54" t="s">
        <v>3841</v>
      </c>
      <c r="B816" t="s">
        <v>654</v>
      </c>
      <c r="C816">
        <v>700</v>
      </c>
      <c r="D816" t="s">
        <v>7657</v>
      </c>
      <c r="E816" t="s">
        <v>7660</v>
      </c>
    </row>
    <row r="817" spans="1:5">
      <c r="A817" s="54" t="s">
        <v>3842</v>
      </c>
      <c r="B817" t="s">
        <v>655</v>
      </c>
      <c r="C817">
        <v>390</v>
      </c>
      <c r="D817" t="s">
        <v>7657</v>
      </c>
      <c r="E817" t="s">
        <v>7660</v>
      </c>
    </row>
    <row r="818" spans="1:5">
      <c r="A818" s="54" t="s">
        <v>3843</v>
      </c>
      <c r="B818" t="s">
        <v>656</v>
      </c>
      <c r="C818">
        <v>455</v>
      </c>
      <c r="D818" t="s">
        <v>7657</v>
      </c>
      <c r="E818" t="s">
        <v>7660</v>
      </c>
    </row>
    <row r="819" spans="1:5">
      <c r="A819" s="54" t="s">
        <v>3844</v>
      </c>
      <c r="B819" t="s">
        <v>657</v>
      </c>
      <c r="C819">
        <v>340</v>
      </c>
      <c r="D819" t="s">
        <v>7657</v>
      </c>
      <c r="E819" t="s">
        <v>7660</v>
      </c>
    </row>
    <row r="820" spans="1:5">
      <c r="A820" s="54" t="s">
        <v>3845</v>
      </c>
      <c r="B820" t="s">
        <v>659</v>
      </c>
      <c r="C820">
        <v>405</v>
      </c>
      <c r="D820" t="s">
        <v>7657</v>
      </c>
      <c r="E820" t="s">
        <v>7660</v>
      </c>
    </row>
    <row r="821" spans="1:5">
      <c r="A821" s="54" t="s">
        <v>3846</v>
      </c>
      <c r="B821" t="s">
        <v>660</v>
      </c>
      <c r="C821">
        <v>495</v>
      </c>
      <c r="D821" t="s">
        <v>7657</v>
      </c>
      <c r="E821" t="s">
        <v>7660</v>
      </c>
    </row>
    <row r="822" spans="1:5">
      <c r="A822" s="54" t="s">
        <v>3847</v>
      </c>
      <c r="B822" t="s">
        <v>662</v>
      </c>
      <c r="C822">
        <v>615</v>
      </c>
      <c r="D822" t="s">
        <v>7657</v>
      </c>
      <c r="E822" t="s">
        <v>7660</v>
      </c>
    </row>
    <row r="823" spans="1:5">
      <c r="A823" s="54" t="s">
        <v>3848</v>
      </c>
      <c r="B823" t="s">
        <v>2984</v>
      </c>
      <c r="C823">
        <v>310</v>
      </c>
      <c r="D823" t="s">
        <v>7657</v>
      </c>
      <c r="E823" t="s">
        <v>7660</v>
      </c>
    </row>
    <row r="824" spans="1:5">
      <c r="A824" s="54" t="s">
        <v>3849</v>
      </c>
      <c r="B824" t="s">
        <v>663</v>
      </c>
      <c r="C824">
        <v>400</v>
      </c>
      <c r="D824" t="s">
        <v>7657</v>
      </c>
      <c r="E824" t="s">
        <v>7660</v>
      </c>
    </row>
    <row r="825" spans="1:5">
      <c r="A825" s="54" t="s">
        <v>3850</v>
      </c>
      <c r="B825" t="s">
        <v>664</v>
      </c>
      <c r="C825">
        <v>590</v>
      </c>
      <c r="D825" t="s">
        <v>7657</v>
      </c>
      <c r="E825" t="s">
        <v>7660</v>
      </c>
    </row>
    <row r="826" spans="1:5">
      <c r="A826" s="54" t="s">
        <v>3851</v>
      </c>
      <c r="B826" t="s">
        <v>665</v>
      </c>
      <c r="C826">
        <v>670</v>
      </c>
      <c r="D826" t="s">
        <v>7657</v>
      </c>
      <c r="E826" t="s">
        <v>7660</v>
      </c>
    </row>
    <row r="827" spans="1:5">
      <c r="A827" s="54" t="s">
        <v>3852</v>
      </c>
      <c r="B827" t="s">
        <v>667</v>
      </c>
      <c r="C827">
        <v>560</v>
      </c>
      <c r="D827" t="s">
        <v>7657</v>
      </c>
      <c r="E827" t="s">
        <v>7660</v>
      </c>
    </row>
    <row r="828" spans="1:5">
      <c r="A828" s="54" t="s">
        <v>3853</v>
      </c>
      <c r="B828" t="s">
        <v>668</v>
      </c>
      <c r="C828">
        <v>340</v>
      </c>
      <c r="D828" t="s">
        <v>7657</v>
      </c>
      <c r="E828" t="s">
        <v>7660</v>
      </c>
    </row>
    <row r="829" spans="1:5">
      <c r="A829" s="54" t="s">
        <v>3854</v>
      </c>
      <c r="B829" t="s">
        <v>669</v>
      </c>
      <c r="C829">
        <v>485</v>
      </c>
      <c r="D829" t="s">
        <v>7657</v>
      </c>
      <c r="E829" t="s">
        <v>7660</v>
      </c>
    </row>
    <row r="830" spans="1:5">
      <c r="A830" s="54" t="s">
        <v>3855</v>
      </c>
      <c r="B830" t="s">
        <v>670</v>
      </c>
      <c r="C830">
        <v>330</v>
      </c>
      <c r="D830" t="s">
        <v>7657</v>
      </c>
      <c r="E830" t="s">
        <v>7660</v>
      </c>
    </row>
    <row r="831" spans="1:5">
      <c r="A831" s="54" t="s">
        <v>3856</v>
      </c>
      <c r="B831" t="s">
        <v>672</v>
      </c>
      <c r="C831">
        <v>455</v>
      </c>
      <c r="D831" t="s">
        <v>7657</v>
      </c>
      <c r="E831" t="s">
        <v>7660</v>
      </c>
    </row>
    <row r="832" spans="1:5">
      <c r="A832" s="54" t="s">
        <v>3857</v>
      </c>
      <c r="B832" t="s">
        <v>673</v>
      </c>
      <c r="C832">
        <v>325</v>
      </c>
      <c r="D832" t="s">
        <v>7657</v>
      </c>
      <c r="E832" t="s">
        <v>7660</v>
      </c>
    </row>
    <row r="833" spans="1:5">
      <c r="A833" s="54" t="s">
        <v>3858</v>
      </c>
      <c r="B833" t="s">
        <v>674</v>
      </c>
      <c r="C833">
        <v>280</v>
      </c>
      <c r="D833" t="s">
        <v>7657</v>
      </c>
      <c r="E833" t="s">
        <v>7660</v>
      </c>
    </row>
    <row r="834" spans="1:5">
      <c r="A834" s="54" t="s">
        <v>3859</v>
      </c>
      <c r="B834" t="s">
        <v>676</v>
      </c>
      <c r="C834">
        <v>400</v>
      </c>
      <c r="D834" t="s">
        <v>7657</v>
      </c>
      <c r="E834" t="s">
        <v>7660</v>
      </c>
    </row>
    <row r="835" spans="1:5">
      <c r="A835" s="54" t="s">
        <v>3860</v>
      </c>
      <c r="B835" t="s">
        <v>7596</v>
      </c>
      <c r="C835">
        <v>350</v>
      </c>
      <c r="D835" t="s">
        <v>7657</v>
      </c>
      <c r="E835" t="s">
        <v>7660</v>
      </c>
    </row>
    <row r="836" spans="1:5">
      <c r="A836" s="54" t="s">
        <v>7597</v>
      </c>
      <c r="B836" t="s">
        <v>7598</v>
      </c>
      <c r="C836">
        <v>605</v>
      </c>
      <c r="D836" t="s">
        <v>7657</v>
      </c>
      <c r="E836" t="s">
        <v>7660</v>
      </c>
    </row>
    <row r="837" spans="1:5">
      <c r="A837" s="54" t="s">
        <v>3861</v>
      </c>
      <c r="B837" t="s">
        <v>678</v>
      </c>
      <c r="C837">
        <v>615</v>
      </c>
      <c r="D837" t="s">
        <v>7657</v>
      </c>
      <c r="E837" t="s">
        <v>7660</v>
      </c>
    </row>
    <row r="838" spans="1:5">
      <c r="A838" s="54" t="s">
        <v>3862</v>
      </c>
      <c r="B838" t="s">
        <v>679</v>
      </c>
      <c r="C838">
        <v>330</v>
      </c>
      <c r="D838" t="s">
        <v>7657</v>
      </c>
      <c r="E838" t="s">
        <v>7660</v>
      </c>
    </row>
    <row r="839" spans="1:5">
      <c r="A839" s="54" t="s">
        <v>3863</v>
      </c>
      <c r="B839" t="s">
        <v>680</v>
      </c>
      <c r="C839">
        <v>350</v>
      </c>
      <c r="D839" t="s">
        <v>7657</v>
      </c>
      <c r="E839" t="s">
        <v>7660</v>
      </c>
    </row>
    <row r="840" spans="1:5">
      <c r="A840" s="54" t="s">
        <v>3864</v>
      </c>
      <c r="B840" t="s">
        <v>3865</v>
      </c>
      <c r="C840">
        <v>440</v>
      </c>
      <c r="D840" t="s">
        <v>7657</v>
      </c>
      <c r="E840" t="s">
        <v>7660</v>
      </c>
    </row>
    <row r="841" spans="1:5">
      <c r="A841" s="54" t="s">
        <v>3866</v>
      </c>
      <c r="B841" t="s">
        <v>2649</v>
      </c>
      <c r="C841">
        <v>455</v>
      </c>
      <c r="D841" t="s">
        <v>7657</v>
      </c>
      <c r="E841" t="s">
        <v>7660</v>
      </c>
    </row>
    <row r="842" spans="1:5">
      <c r="A842" s="54" t="s">
        <v>3867</v>
      </c>
      <c r="B842" t="s">
        <v>682</v>
      </c>
      <c r="C842">
        <v>825</v>
      </c>
      <c r="D842" t="s">
        <v>7657</v>
      </c>
      <c r="E842" t="s">
        <v>7660</v>
      </c>
    </row>
    <row r="843" spans="1:5">
      <c r="A843" s="54" t="s">
        <v>3868</v>
      </c>
      <c r="B843" t="s">
        <v>683</v>
      </c>
      <c r="C843">
        <v>435</v>
      </c>
      <c r="D843" t="s">
        <v>7657</v>
      </c>
      <c r="E843" t="s">
        <v>7660</v>
      </c>
    </row>
    <row r="844" spans="1:5">
      <c r="A844" s="54" t="s">
        <v>3869</v>
      </c>
      <c r="B844" t="s">
        <v>684</v>
      </c>
      <c r="C844">
        <v>360</v>
      </c>
      <c r="D844" t="s">
        <v>7657</v>
      </c>
      <c r="E844" t="s">
        <v>7660</v>
      </c>
    </row>
    <row r="845" spans="1:5">
      <c r="A845" s="54" t="s">
        <v>3870</v>
      </c>
      <c r="B845" t="s">
        <v>685</v>
      </c>
      <c r="C845">
        <v>565</v>
      </c>
      <c r="D845" t="s">
        <v>7657</v>
      </c>
      <c r="E845" t="s">
        <v>7660</v>
      </c>
    </row>
    <row r="846" spans="1:5">
      <c r="A846" s="54" t="s">
        <v>3871</v>
      </c>
      <c r="B846" t="s">
        <v>686</v>
      </c>
      <c r="C846">
        <v>370</v>
      </c>
      <c r="D846" t="s">
        <v>7657</v>
      </c>
      <c r="E846" t="s">
        <v>7660</v>
      </c>
    </row>
    <row r="847" spans="1:5">
      <c r="A847" s="54" t="s">
        <v>8100</v>
      </c>
      <c r="B847" t="s">
        <v>8101</v>
      </c>
      <c r="C847">
        <v>0</v>
      </c>
      <c r="D847" t="s">
        <v>7657</v>
      </c>
      <c r="E847" t="s">
        <v>7660</v>
      </c>
    </row>
    <row r="848" spans="1:5">
      <c r="A848" s="54" t="s">
        <v>8102</v>
      </c>
      <c r="B848" t="s">
        <v>8103</v>
      </c>
      <c r="C848">
        <v>0</v>
      </c>
      <c r="D848" t="s">
        <v>7657</v>
      </c>
      <c r="E848" t="s">
        <v>7660</v>
      </c>
    </row>
    <row r="849" spans="1:5">
      <c r="A849" s="54" t="s">
        <v>3872</v>
      </c>
      <c r="B849" t="s">
        <v>3873</v>
      </c>
      <c r="C849">
        <v>420</v>
      </c>
      <c r="D849" t="s">
        <v>7657</v>
      </c>
      <c r="E849" t="s">
        <v>7661</v>
      </c>
    </row>
    <row r="850" spans="1:5">
      <c r="A850" s="54" t="s">
        <v>3874</v>
      </c>
      <c r="B850" t="s">
        <v>688</v>
      </c>
      <c r="C850">
        <v>530</v>
      </c>
      <c r="D850" t="s">
        <v>7657</v>
      </c>
      <c r="E850" t="s">
        <v>7661</v>
      </c>
    </row>
    <row r="851" spans="1:5">
      <c r="A851" s="54" t="s">
        <v>3875</v>
      </c>
      <c r="B851" t="s">
        <v>689</v>
      </c>
      <c r="C851">
        <v>400</v>
      </c>
      <c r="D851" t="s">
        <v>7657</v>
      </c>
      <c r="E851" t="s">
        <v>7661</v>
      </c>
    </row>
    <row r="852" spans="1:5">
      <c r="A852" s="54" t="s">
        <v>3876</v>
      </c>
      <c r="B852" t="s">
        <v>691</v>
      </c>
      <c r="C852">
        <v>560</v>
      </c>
      <c r="D852" t="s">
        <v>7657</v>
      </c>
      <c r="E852" t="s">
        <v>7661</v>
      </c>
    </row>
    <row r="853" spans="1:5">
      <c r="A853" s="54" t="s">
        <v>3877</v>
      </c>
      <c r="B853" t="s">
        <v>692</v>
      </c>
      <c r="C853">
        <v>410</v>
      </c>
      <c r="D853" t="s">
        <v>7657</v>
      </c>
      <c r="E853" t="s">
        <v>7661</v>
      </c>
    </row>
    <row r="854" spans="1:5">
      <c r="A854" s="54" t="s">
        <v>3878</v>
      </c>
      <c r="B854" t="s">
        <v>693</v>
      </c>
      <c r="C854">
        <v>235</v>
      </c>
      <c r="D854" t="s">
        <v>7657</v>
      </c>
      <c r="E854" t="s">
        <v>7661</v>
      </c>
    </row>
    <row r="855" spans="1:5">
      <c r="A855" s="54" t="s">
        <v>3879</v>
      </c>
      <c r="B855" t="s">
        <v>694</v>
      </c>
      <c r="C855">
        <v>415</v>
      </c>
      <c r="D855" t="s">
        <v>7657</v>
      </c>
      <c r="E855" t="s">
        <v>7661</v>
      </c>
    </row>
    <row r="856" spans="1:5">
      <c r="A856" s="54" t="s">
        <v>3880</v>
      </c>
      <c r="B856" t="s">
        <v>695</v>
      </c>
      <c r="C856">
        <v>355</v>
      </c>
      <c r="D856" t="s">
        <v>7657</v>
      </c>
      <c r="E856" t="s">
        <v>7661</v>
      </c>
    </row>
    <row r="857" spans="1:5">
      <c r="A857" s="54" t="s">
        <v>3881</v>
      </c>
      <c r="B857" t="s">
        <v>696</v>
      </c>
      <c r="C857">
        <v>410</v>
      </c>
      <c r="D857" t="s">
        <v>7657</v>
      </c>
      <c r="E857" t="s">
        <v>7661</v>
      </c>
    </row>
    <row r="858" spans="1:5">
      <c r="A858" s="54" t="s">
        <v>3882</v>
      </c>
      <c r="B858" t="s">
        <v>697</v>
      </c>
      <c r="C858">
        <v>270</v>
      </c>
      <c r="D858" t="s">
        <v>7657</v>
      </c>
      <c r="E858" t="s">
        <v>7661</v>
      </c>
    </row>
    <row r="859" spans="1:5">
      <c r="A859" s="54" t="s">
        <v>3883</v>
      </c>
      <c r="B859" t="s">
        <v>698</v>
      </c>
      <c r="C859">
        <v>225</v>
      </c>
      <c r="D859" t="s">
        <v>7657</v>
      </c>
      <c r="E859" t="s">
        <v>7661</v>
      </c>
    </row>
    <row r="860" spans="1:5">
      <c r="A860" s="54" t="s">
        <v>3884</v>
      </c>
      <c r="B860" t="s">
        <v>699</v>
      </c>
      <c r="C860">
        <v>375</v>
      </c>
      <c r="D860" t="s">
        <v>7657</v>
      </c>
      <c r="E860" t="s">
        <v>7661</v>
      </c>
    </row>
    <row r="861" spans="1:5">
      <c r="A861" s="54" t="s">
        <v>3885</v>
      </c>
      <c r="B861" t="s">
        <v>2985</v>
      </c>
      <c r="C861">
        <v>400</v>
      </c>
      <c r="D861" t="s">
        <v>7657</v>
      </c>
      <c r="E861" t="s">
        <v>7661</v>
      </c>
    </row>
    <row r="862" spans="1:5">
      <c r="A862" s="54" t="s">
        <v>3886</v>
      </c>
      <c r="B862" t="s">
        <v>701</v>
      </c>
      <c r="C862">
        <v>435</v>
      </c>
      <c r="D862" t="s">
        <v>7657</v>
      </c>
      <c r="E862" t="s">
        <v>7661</v>
      </c>
    </row>
    <row r="863" spans="1:5">
      <c r="A863" s="54" t="s">
        <v>3887</v>
      </c>
      <c r="B863" t="s">
        <v>702</v>
      </c>
      <c r="C863">
        <v>340</v>
      </c>
      <c r="D863" t="s">
        <v>7657</v>
      </c>
      <c r="E863" t="s">
        <v>7661</v>
      </c>
    </row>
    <row r="864" spans="1:5">
      <c r="A864" s="54" t="s">
        <v>3888</v>
      </c>
      <c r="B864" t="s">
        <v>3889</v>
      </c>
      <c r="C864">
        <v>445</v>
      </c>
      <c r="D864" t="s">
        <v>7657</v>
      </c>
      <c r="E864" t="s">
        <v>7661</v>
      </c>
    </row>
    <row r="865" spans="1:5">
      <c r="A865" s="54" t="s">
        <v>3890</v>
      </c>
      <c r="B865" t="s">
        <v>703</v>
      </c>
      <c r="C865">
        <v>500</v>
      </c>
      <c r="D865" t="s">
        <v>7657</v>
      </c>
      <c r="E865" t="s">
        <v>7661</v>
      </c>
    </row>
    <row r="866" spans="1:5">
      <c r="A866" s="54" t="s">
        <v>3891</v>
      </c>
      <c r="B866" t="s">
        <v>705</v>
      </c>
      <c r="C866">
        <v>470</v>
      </c>
      <c r="D866" t="s">
        <v>7657</v>
      </c>
      <c r="E866" t="s">
        <v>7661</v>
      </c>
    </row>
    <row r="867" spans="1:5">
      <c r="A867" s="54" t="s">
        <v>3892</v>
      </c>
      <c r="B867" t="s">
        <v>706</v>
      </c>
      <c r="C867">
        <v>600</v>
      </c>
      <c r="D867" t="s">
        <v>7657</v>
      </c>
      <c r="E867" t="s">
        <v>7661</v>
      </c>
    </row>
    <row r="868" spans="1:5">
      <c r="A868" s="54" t="s">
        <v>3893</v>
      </c>
      <c r="B868" t="s">
        <v>707</v>
      </c>
      <c r="C868">
        <v>340</v>
      </c>
      <c r="D868" t="s">
        <v>7657</v>
      </c>
      <c r="E868" t="s">
        <v>7661</v>
      </c>
    </row>
    <row r="869" spans="1:5">
      <c r="A869" s="54" t="s">
        <v>3894</v>
      </c>
      <c r="B869" t="s">
        <v>708</v>
      </c>
      <c r="C869">
        <v>355</v>
      </c>
      <c r="D869" t="s">
        <v>7657</v>
      </c>
      <c r="E869" t="s">
        <v>7661</v>
      </c>
    </row>
    <row r="870" spans="1:5">
      <c r="A870" s="54" t="s">
        <v>3895</v>
      </c>
      <c r="B870" t="s">
        <v>709</v>
      </c>
      <c r="C870">
        <v>405</v>
      </c>
      <c r="D870" t="s">
        <v>7657</v>
      </c>
      <c r="E870" t="s">
        <v>7661</v>
      </c>
    </row>
    <row r="871" spans="1:5">
      <c r="A871" s="54" t="s">
        <v>3896</v>
      </c>
      <c r="B871" t="s">
        <v>710</v>
      </c>
      <c r="C871">
        <v>380</v>
      </c>
      <c r="D871" t="s">
        <v>7657</v>
      </c>
      <c r="E871" t="s">
        <v>7661</v>
      </c>
    </row>
    <row r="872" spans="1:5">
      <c r="A872" s="54" t="s">
        <v>3897</v>
      </c>
      <c r="B872" t="s">
        <v>712</v>
      </c>
      <c r="C872">
        <v>400</v>
      </c>
      <c r="D872" t="s">
        <v>7657</v>
      </c>
      <c r="E872" t="s">
        <v>7661</v>
      </c>
    </row>
    <row r="873" spans="1:5">
      <c r="A873" s="54" t="s">
        <v>3898</v>
      </c>
      <c r="B873" t="s">
        <v>713</v>
      </c>
      <c r="C873">
        <v>425</v>
      </c>
      <c r="D873" t="s">
        <v>7657</v>
      </c>
      <c r="E873" t="s">
        <v>7661</v>
      </c>
    </row>
    <row r="874" spans="1:5">
      <c r="A874" s="54" t="s">
        <v>3899</v>
      </c>
      <c r="B874" t="s">
        <v>714</v>
      </c>
      <c r="C874">
        <v>365</v>
      </c>
      <c r="D874" t="s">
        <v>7657</v>
      </c>
      <c r="E874" t="s">
        <v>7661</v>
      </c>
    </row>
    <row r="875" spans="1:5">
      <c r="A875" s="54" t="s">
        <v>3900</v>
      </c>
      <c r="B875" t="s">
        <v>716</v>
      </c>
      <c r="C875">
        <v>385</v>
      </c>
      <c r="D875" t="s">
        <v>7657</v>
      </c>
      <c r="E875" t="s">
        <v>7661</v>
      </c>
    </row>
    <row r="876" spans="1:5">
      <c r="A876" s="54" t="s">
        <v>3901</v>
      </c>
      <c r="B876" t="s">
        <v>717</v>
      </c>
      <c r="C876">
        <v>395</v>
      </c>
      <c r="D876" t="s">
        <v>7657</v>
      </c>
      <c r="E876" t="s">
        <v>7661</v>
      </c>
    </row>
    <row r="877" spans="1:5">
      <c r="A877" s="54" t="s">
        <v>3902</v>
      </c>
      <c r="B877" t="s">
        <v>718</v>
      </c>
      <c r="C877">
        <v>410</v>
      </c>
      <c r="D877" t="s">
        <v>7657</v>
      </c>
      <c r="E877" t="s">
        <v>7661</v>
      </c>
    </row>
    <row r="878" spans="1:5">
      <c r="A878" s="54" t="s">
        <v>3903</v>
      </c>
      <c r="B878" t="s">
        <v>3904</v>
      </c>
      <c r="C878">
        <v>530</v>
      </c>
      <c r="D878" t="s">
        <v>7657</v>
      </c>
      <c r="E878" t="s">
        <v>7661</v>
      </c>
    </row>
    <row r="879" spans="1:5">
      <c r="A879" s="54" t="s">
        <v>3905</v>
      </c>
      <c r="B879" t="s">
        <v>719</v>
      </c>
      <c r="C879">
        <v>330</v>
      </c>
      <c r="D879" t="s">
        <v>7657</v>
      </c>
      <c r="E879" t="s">
        <v>7661</v>
      </c>
    </row>
    <row r="880" spans="1:5">
      <c r="A880" s="54" t="s">
        <v>3906</v>
      </c>
      <c r="B880" t="s">
        <v>720</v>
      </c>
      <c r="C880">
        <v>390</v>
      </c>
      <c r="D880" t="s">
        <v>7657</v>
      </c>
      <c r="E880" t="s">
        <v>7661</v>
      </c>
    </row>
    <row r="881" spans="1:5">
      <c r="A881" s="54" t="s">
        <v>3907</v>
      </c>
      <c r="B881" t="s">
        <v>721</v>
      </c>
      <c r="C881">
        <v>540</v>
      </c>
      <c r="D881" t="s">
        <v>7657</v>
      </c>
      <c r="E881" t="s">
        <v>7661</v>
      </c>
    </row>
    <row r="882" spans="1:5">
      <c r="A882" s="54" t="s">
        <v>3908</v>
      </c>
      <c r="B882" t="s">
        <v>722</v>
      </c>
      <c r="C882">
        <v>580</v>
      </c>
      <c r="D882" t="s">
        <v>7657</v>
      </c>
      <c r="E882" t="s">
        <v>7661</v>
      </c>
    </row>
    <row r="883" spans="1:5">
      <c r="A883" s="54" t="s">
        <v>3909</v>
      </c>
      <c r="B883" t="s">
        <v>724</v>
      </c>
      <c r="C883">
        <v>440</v>
      </c>
      <c r="D883" t="s">
        <v>7657</v>
      </c>
      <c r="E883" t="s">
        <v>7661</v>
      </c>
    </row>
    <row r="884" spans="1:5">
      <c r="A884" s="54" t="s">
        <v>3910</v>
      </c>
      <c r="B884" t="s">
        <v>725</v>
      </c>
      <c r="C884">
        <v>405</v>
      </c>
      <c r="D884" t="s">
        <v>7657</v>
      </c>
      <c r="E884" t="s">
        <v>7661</v>
      </c>
    </row>
    <row r="885" spans="1:5">
      <c r="A885" s="54" t="s">
        <v>3911</v>
      </c>
      <c r="B885" t="s">
        <v>726</v>
      </c>
      <c r="C885">
        <v>450</v>
      </c>
      <c r="D885" t="s">
        <v>7657</v>
      </c>
      <c r="E885" t="s">
        <v>7661</v>
      </c>
    </row>
    <row r="886" spans="1:5">
      <c r="A886" s="54" t="s">
        <v>3912</v>
      </c>
      <c r="B886" t="s">
        <v>8506</v>
      </c>
      <c r="C886">
        <v>340</v>
      </c>
      <c r="D886" t="s">
        <v>7657</v>
      </c>
      <c r="E886" t="s">
        <v>7661</v>
      </c>
    </row>
    <row r="887" spans="1:5">
      <c r="A887" s="54" t="s">
        <v>8507</v>
      </c>
      <c r="B887" t="s">
        <v>8508</v>
      </c>
      <c r="C887">
        <v>355</v>
      </c>
      <c r="D887" t="s">
        <v>7657</v>
      </c>
      <c r="E887" t="s">
        <v>7661</v>
      </c>
    </row>
    <row r="888" spans="1:5">
      <c r="A888" s="54" t="s">
        <v>3913</v>
      </c>
      <c r="B888" t="s">
        <v>728</v>
      </c>
      <c r="C888">
        <v>435</v>
      </c>
      <c r="D888" t="s">
        <v>7657</v>
      </c>
      <c r="E888" t="s">
        <v>7661</v>
      </c>
    </row>
    <row r="889" spans="1:5">
      <c r="A889" s="54" t="s">
        <v>3914</v>
      </c>
      <c r="B889" t="s">
        <v>729</v>
      </c>
      <c r="C889">
        <v>295</v>
      </c>
      <c r="D889" t="s">
        <v>7657</v>
      </c>
      <c r="E889" t="s">
        <v>7661</v>
      </c>
    </row>
    <row r="890" spans="1:5">
      <c r="A890" s="54" t="s">
        <v>3915</v>
      </c>
      <c r="B890" t="s">
        <v>730</v>
      </c>
      <c r="C890">
        <v>420</v>
      </c>
      <c r="D890" t="s">
        <v>7657</v>
      </c>
      <c r="E890" t="s">
        <v>7661</v>
      </c>
    </row>
    <row r="891" spans="1:5">
      <c r="A891" s="54" t="s">
        <v>3916</v>
      </c>
      <c r="B891" t="s">
        <v>8703</v>
      </c>
      <c r="C891">
        <v>325</v>
      </c>
      <c r="D891" t="s">
        <v>7657</v>
      </c>
      <c r="E891" t="s">
        <v>7661</v>
      </c>
    </row>
    <row r="892" spans="1:5">
      <c r="A892" s="54" t="s">
        <v>8704</v>
      </c>
      <c r="B892" t="s">
        <v>8705</v>
      </c>
      <c r="C892">
        <v>345</v>
      </c>
      <c r="D892" t="s">
        <v>7657</v>
      </c>
      <c r="E892" t="s">
        <v>7661</v>
      </c>
    </row>
    <row r="893" spans="1:5">
      <c r="A893" s="54" t="s">
        <v>3917</v>
      </c>
      <c r="B893" t="s">
        <v>3918</v>
      </c>
      <c r="C893">
        <v>470</v>
      </c>
      <c r="D893" t="s">
        <v>7657</v>
      </c>
      <c r="E893" t="s">
        <v>7661</v>
      </c>
    </row>
    <row r="894" spans="1:5">
      <c r="A894" s="54" t="s">
        <v>3919</v>
      </c>
      <c r="B894" t="s">
        <v>3920</v>
      </c>
      <c r="C894">
        <v>265</v>
      </c>
      <c r="D894" t="s">
        <v>7657</v>
      </c>
      <c r="E894" t="s">
        <v>7661</v>
      </c>
    </row>
    <row r="895" spans="1:5">
      <c r="A895" s="54" t="s">
        <v>3921</v>
      </c>
      <c r="B895" t="s">
        <v>733</v>
      </c>
      <c r="C895">
        <v>570</v>
      </c>
      <c r="D895" t="s">
        <v>7657</v>
      </c>
      <c r="E895" t="s">
        <v>7661</v>
      </c>
    </row>
    <row r="896" spans="1:5">
      <c r="A896" s="54" t="s">
        <v>3922</v>
      </c>
      <c r="B896" t="s">
        <v>734</v>
      </c>
      <c r="C896">
        <v>250</v>
      </c>
      <c r="D896" t="s">
        <v>7657</v>
      </c>
      <c r="E896" t="s">
        <v>7661</v>
      </c>
    </row>
    <row r="897" spans="1:5">
      <c r="A897" s="54" t="s">
        <v>3923</v>
      </c>
      <c r="B897" t="s">
        <v>735</v>
      </c>
      <c r="C897">
        <v>555</v>
      </c>
      <c r="D897" t="s">
        <v>7657</v>
      </c>
      <c r="E897" t="s">
        <v>7661</v>
      </c>
    </row>
    <row r="898" spans="1:5">
      <c r="A898" s="54" t="s">
        <v>3924</v>
      </c>
      <c r="B898" t="s">
        <v>736</v>
      </c>
      <c r="C898">
        <v>510</v>
      </c>
      <c r="D898" t="s">
        <v>7657</v>
      </c>
      <c r="E898" t="s">
        <v>7661</v>
      </c>
    </row>
    <row r="899" spans="1:5">
      <c r="A899" s="54" t="s">
        <v>3925</v>
      </c>
      <c r="B899" t="s">
        <v>3926</v>
      </c>
      <c r="C899">
        <v>650</v>
      </c>
      <c r="D899" t="s">
        <v>7657</v>
      </c>
      <c r="E899" t="s">
        <v>7661</v>
      </c>
    </row>
    <row r="900" spans="1:5">
      <c r="A900" s="54" t="s">
        <v>3927</v>
      </c>
      <c r="B900" t="s">
        <v>3928</v>
      </c>
      <c r="C900">
        <v>350</v>
      </c>
      <c r="D900" t="s">
        <v>7657</v>
      </c>
      <c r="E900" t="s">
        <v>7661</v>
      </c>
    </row>
    <row r="901" spans="1:5">
      <c r="A901" s="54" t="s">
        <v>3929</v>
      </c>
      <c r="B901" t="s">
        <v>737</v>
      </c>
      <c r="C901">
        <v>390</v>
      </c>
      <c r="D901" t="s">
        <v>7657</v>
      </c>
      <c r="E901" t="s">
        <v>7661</v>
      </c>
    </row>
    <row r="902" spans="1:5">
      <c r="A902" s="54" t="s">
        <v>3930</v>
      </c>
      <c r="B902" t="s">
        <v>738</v>
      </c>
      <c r="C902">
        <v>360</v>
      </c>
      <c r="D902" t="s">
        <v>7657</v>
      </c>
      <c r="E902" t="s">
        <v>7661</v>
      </c>
    </row>
    <row r="903" spans="1:5">
      <c r="A903" s="54" t="s">
        <v>3931</v>
      </c>
      <c r="B903" t="s">
        <v>739</v>
      </c>
      <c r="C903">
        <v>365</v>
      </c>
      <c r="D903" t="s">
        <v>7657</v>
      </c>
      <c r="E903" t="s">
        <v>7661</v>
      </c>
    </row>
    <row r="904" spans="1:5">
      <c r="A904" s="54" t="s">
        <v>3932</v>
      </c>
      <c r="B904" t="s">
        <v>741</v>
      </c>
      <c r="C904">
        <v>365</v>
      </c>
      <c r="D904" t="s">
        <v>7657</v>
      </c>
      <c r="E904" t="s">
        <v>7661</v>
      </c>
    </row>
    <row r="905" spans="1:5">
      <c r="A905" s="54" t="s">
        <v>3933</v>
      </c>
      <c r="B905" t="s">
        <v>740</v>
      </c>
      <c r="C905">
        <v>505</v>
      </c>
      <c r="D905" t="s">
        <v>7657</v>
      </c>
      <c r="E905" t="s">
        <v>7661</v>
      </c>
    </row>
    <row r="906" spans="1:5">
      <c r="A906" s="54" t="s">
        <v>3934</v>
      </c>
      <c r="B906" t="s">
        <v>3935</v>
      </c>
      <c r="C906">
        <v>650</v>
      </c>
      <c r="D906" t="s">
        <v>7662</v>
      </c>
      <c r="E906" t="s">
        <v>7663</v>
      </c>
    </row>
    <row r="907" spans="1:5">
      <c r="A907" s="54" t="s">
        <v>3936</v>
      </c>
      <c r="B907" t="s">
        <v>3937</v>
      </c>
      <c r="C907">
        <v>710</v>
      </c>
      <c r="D907" t="s">
        <v>7662</v>
      </c>
      <c r="E907" t="s">
        <v>7663</v>
      </c>
    </row>
    <row r="908" spans="1:5">
      <c r="A908" s="54" t="s">
        <v>3938</v>
      </c>
      <c r="B908" t="s">
        <v>3939</v>
      </c>
      <c r="C908">
        <v>485</v>
      </c>
      <c r="D908" t="s">
        <v>7662</v>
      </c>
      <c r="E908" t="s">
        <v>7663</v>
      </c>
    </row>
    <row r="909" spans="1:5">
      <c r="A909" s="54" t="s">
        <v>3940</v>
      </c>
      <c r="B909" t="s">
        <v>3941</v>
      </c>
      <c r="C909">
        <v>425</v>
      </c>
      <c r="D909" t="s">
        <v>7662</v>
      </c>
      <c r="E909" t="s">
        <v>7663</v>
      </c>
    </row>
    <row r="910" spans="1:5">
      <c r="A910" s="54" t="s">
        <v>3942</v>
      </c>
      <c r="B910" t="s">
        <v>3943</v>
      </c>
      <c r="C910">
        <v>415</v>
      </c>
      <c r="D910" t="s">
        <v>7662</v>
      </c>
      <c r="E910" t="s">
        <v>7663</v>
      </c>
    </row>
    <row r="911" spans="1:5">
      <c r="A911" s="54" t="s">
        <v>3944</v>
      </c>
      <c r="B911" t="s">
        <v>3945</v>
      </c>
      <c r="C911">
        <v>805</v>
      </c>
      <c r="D911" t="s">
        <v>7662</v>
      </c>
      <c r="E911" t="s">
        <v>7663</v>
      </c>
    </row>
    <row r="912" spans="1:5">
      <c r="A912" s="54" t="s">
        <v>3946</v>
      </c>
      <c r="B912" t="s">
        <v>3947</v>
      </c>
      <c r="C912">
        <v>320</v>
      </c>
      <c r="D912" t="s">
        <v>7662</v>
      </c>
      <c r="E912" t="s">
        <v>7663</v>
      </c>
    </row>
    <row r="913" spans="1:5">
      <c r="A913" s="54" t="s">
        <v>3948</v>
      </c>
      <c r="B913" t="s">
        <v>3949</v>
      </c>
      <c r="C913">
        <v>1010</v>
      </c>
      <c r="D913" t="s">
        <v>7662</v>
      </c>
      <c r="E913" t="s">
        <v>7663</v>
      </c>
    </row>
    <row r="914" spans="1:5">
      <c r="A914" s="54" t="s">
        <v>3950</v>
      </c>
      <c r="B914" t="s">
        <v>3951</v>
      </c>
      <c r="C914">
        <v>550</v>
      </c>
      <c r="D914" t="s">
        <v>7662</v>
      </c>
      <c r="E914" t="s">
        <v>7663</v>
      </c>
    </row>
    <row r="915" spans="1:5">
      <c r="A915" s="54" t="s">
        <v>3952</v>
      </c>
      <c r="B915" t="s">
        <v>3953</v>
      </c>
      <c r="C915">
        <v>710</v>
      </c>
      <c r="D915" t="s">
        <v>7662</v>
      </c>
      <c r="E915" t="s">
        <v>7663</v>
      </c>
    </row>
    <row r="916" spans="1:5">
      <c r="A916" s="54" t="s">
        <v>3954</v>
      </c>
      <c r="B916" t="s">
        <v>3955</v>
      </c>
      <c r="C916">
        <v>700</v>
      </c>
      <c r="D916" t="s">
        <v>7662</v>
      </c>
      <c r="E916" t="s">
        <v>7663</v>
      </c>
    </row>
    <row r="917" spans="1:5">
      <c r="A917" s="54" t="s">
        <v>3956</v>
      </c>
      <c r="B917" t="s">
        <v>3957</v>
      </c>
      <c r="C917">
        <v>550</v>
      </c>
      <c r="D917" t="s">
        <v>7662</v>
      </c>
      <c r="E917" t="s">
        <v>7663</v>
      </c>
    </row>
    <row r="918" spans="1:5">
      <c r="A918" s="54" t="s">
        <v>3958</v>
      </c>
      <c r="B918" t="s">
        <v>3959</v>
      </c>
      <c r="C918">
        <v>440</v>
      </c>
      <c r="D918" t="s">
        <v>7662</v>
      </c>
      <c r="E918" t="s">
        <v>7663</v>
      </c>
    </row>
    <row r="919" spans="1:5">
      <c r="A919" s="54" t="s">
        <v>3960</v>
      </c>
      <c r="B919" t="s">
        <v>3961</v>
      </c>
      <c r="C919">
        <v>710</v>
      </c>
      <c r="D919" t="s">
        <v>7662</v>
      </c>
      <c r="E919" t="s">
        <v>7663</v>
      </c>
    </row>
    <row r="920" spans="1:5">
      <c r="A920" s="54" t="s">
        <v>3962</v>
      </c>
      <c r="B920" t="s">
        <v>3963</v>
      </c>
      <c r="C920">
        <v>520</v>
      </c>
      <c r="D920" t="s">
        <v>7662</v>
      </c>
      <c r="E920" t="s">
        <v>7663</v>
      </c>
    </row>
    <row r="921" spans="1:5">
      <c r="A921" s="54" t="s">
        <v>3964</v>
      </c>
      <c r="B921" t="s">
        <v>3965</v>
      </c>
      <c r="C921">
        <v>470</v>
      </c>
      <c r="D921" t="s">
        <v>7662</v>
      </c>
      <c r="E921" t="s">
        <v>7663</v>
      </c>
    </row>
    <row r="922" spans="1:5">
      <c r="A922" s="54" t="s">
        <v>3966</v>
      </c>
      <c r="B922" t="s">
        <v>3967</v>
      </c>
      <c r="C922">
        <v>720</v>
      </c>
      <c r="D922" t="s">
        <v>7662</v>
      </c>
      <c r="E922" t="s">
        <v>7663</v>
      </c>
    </row>
    <row r="923" spans="1:5">
      <c r="A923" s="54" t="s">
        <v>3968</v>
      </c>
      <c r="B923" t="s">
        <v>3969</v>
      </c>
      <c r="C923">
        <v>690</v>
      </c>
      <c r="D923" t="s">
        <v>7662</v>
      </c>
      <c r="E923" t="s">
        <v>7663</v>
      </c>
    </row>
    <row r="924" spans="1:5">
      <c r="A924" s="54" t="s">
        <v>3970</v>
      </c>
      <c r="B924" t="s">
        <v>3971</v>
      </c>
      <c r="C924">
        <v>810</v>
      </c>
      <c r="D924" t="s">
        <v>7662</v>
      </c>
      <c r="E924" t="s">
        <v>7663</v>
      </c>
    </row>
    <row r="925" spans="1:5">
      <c r="A925" s="54" t="s">
        <v>3972</v>
      </c>
      <c r="B925" t="s">
        <v>3973</v>
      </c>
      <c r="C925">
        <v>720</v>
      </c>
      <c r="D925" t="s">
        <v>7662</v>
      </c>
      <c r="E925" t="s">
        <v>7663</v>
      </c>
    </row>
    <row r="926" spans="1:5">
      <c r="A926" s="54" t="s">
        <v>3974</v>
      </c>
      <c r="B926" t="s">
        <v>3975</v>
      </c>
      <c r="C926">
        <v>842</v>
      </c>
      <c r="D926" t="s">
        <v>7662</v>
      </c>
      <c r="E926" t="s">
        <v>7663</v>
      </c>
    </row>
    <row r="927" spans="1:5">
      <c r="A927" s="54" t="s">
        <v>3976</v>
      </c>
      <c r="B927" t="s">
        <v>3977</v>
      </c>
      <c r="C927">
        <v>700</v>
      </c>
      <c r="D927" t="s">
        <v>7662</v>
      </c>
      <c r="E927" t="s">
        <v>7663</v>
      </c>
    </row>
    <row r="928" spans="1:5">
      <c r="A928" s="54" t="s">
        <v>3978</v>
      </c>
      <c r="B928" t="s">
        <v>3979</v>
      </c>
      <c r="C928">
        <v>480</v>
      </c>
      <c r="D928" t="s">
        <v>7662</v>
      </c>
      <c r="E928" t="s">
        <v>7663</v>
      </c>
    </row>
    <row r="929" spans="1:5">
      <c r="A929" s="54" t="s">
        <v>3980</v>
      </c>
      <c r="B929" t="s">
        <v>3981</v>
      </c>
      <c r="C929">
        <v>985</v>
      </c>
      <c r="D929" t="s">
        <v>7662</v>
      </c>
      <c r="E929" t="s">
        <v>7663</v>
      </c>
    </row>
    <row r="930" spans="1:5">
      <c r="A930" s="54" t="s">
        <v>3982</v>
      </c>
      <c r="B930" t="s">
        <v>3983</v>
      </c>
      <c r="C930">
        <v>790</v>
      </c>
      <c r="D930" t="s">
        <v>7662</v>
      </c>
      <c r="E930" t="s">
        <v>7663</v>
      </c>
    </row>
    <row r="931" spans="1:5">
      <c r="A931" s="54" t="s">
        <v>3984</v>
      </c>
      <c r="B931" t="s">
        <v>3985</v>
      </c>
      <c r="C931">
        <v>700</v>
      </c>
      <c r="D931" t="s">
        <v>7662</v>
      </c>
      <c r="E931" t="s">
        <v>7663</v>
      </c>
    </row>
    <row r="932" spans="1:5">
      <c r="A932" s="54" t="s">
        <v>3986</v>
      </c>
      <c r="B932" t="s">
        <v>748</v>
      </c>
      <c r="C932">
        <v>410</v>
      </c>
      <c r="D932" t="s">
        <v>7662</v>
      </c>
      <c r="E932" t="s">
        <v>7663</v>
      </c>
    </row>
    <row r="933" spans="1:5">
      <c r="A933" s="54" t="s">
        <v>3987</v>
      </c>
      <c r="B933" t="s">
        <v>749</v>
      </c>
      <c r="C933">
        <v>660</v>
      </c>
      <c r="D933" t="s">
        <v>7662</v>
      </c>
      <c r="E933" t="s">
        <v>7663</v>
      </c>
    </row>
    <row r="934" spans="1:5">
      <c r="A934" s="54" t="s">
        <v>3988</v>
      </c>
      <c r="B934" t="s">
        <v>3989</v>
      </c>
      <c r="C934">
        <v>525</v>
      </c>
      <c r="D934" t="s">
        <v>7662</v>
      </c>
      <c r="E934" t="s">
        <v>7663</v>
      </c>
    </row>
    <row r="935" spans="1:5">
      <c r="A935" s="54" t="s">
        <v>3990</v>
      </c>
      <c r="B935" t="s">
        <v>750</v>
      </c>
      <c r="C935">
        <v>390</v>
      </c>
      <c r="D935" t="s">
        <v>7662</v>
      </c>
      <c r="E935" t="s">
        <v>7663</v>
      </c>
    </row>
    <row r="936" spans="1:5">
      <c r="A936" s="54" t="s">
        <v>3991</v>
      </c>
      <c r="B936" t="s">
        <v>3992</v>
      </c>
      <c r="C936">
        <v>640</v>
      </c>
      <c r="D936" t="s">
        <v>7662</v>
      </c>
      <c r="E936" t="s">
        <v>7663</v>
      </c>
    </row>
    <row r="937" spans="1:5">
      <c r="A937" s="54" t="s">
        <v>3993</v>
      </c>
      <c r="B937" t="s">
        <v>3994</v>
      </c>
      <c r="C937">
        <v>780</v>
      </c>
      <c r="D937" t="s">
        <v>7662</v>
      </c>
      <c r="E937" t="s">
        <v>7663</v>
      </c>
    </row>
    <row r="938" spans="1:5">
      <c r="A938" s="54" t="s">
        <v>3995</v>
      </c>
      <c r="B938" t="s">
        <v>3996</v>
      </c>
      <c r="C938">
        <v>305</v>
      </c>
      <c r="D938" t="s">
        <v>7662</v>
      </c>
      <c r="E938" t="s">
        <v>7663</v>
      </c>
    </row>
    <row r="939" spans="1:5">
      <c r="A939" s="54" t="s">
        <v>3997</v>
      </c>
      <c r="B939" t="s">
        <v>3998</v>
      </c>
      <c r="C939">
        <v>770</v>
      </c>
      <c r="D939" t="s">
        <v>7662</v>
      </c>
      <c r="E939" t="s">
        <v>7663</v>
      </c>
    </row>
    <row r="940" spans="1:5">
      <c r="A940" s="54" t="s">
        <v>3999</v>
      </c>
      <c r="B940" t="s">
        <v>4000</v>
      </c>
      <c r="C940">
        <v>600</v>
      </c>
      <c r="D940" t="s">
        <v>7662</v>
      </c>
      <c r="E940" t="s">
        <v>7663</v>
      </c>
    </row>
    <row r="941" spans="1:5">
      <c r="A941" s="54" t="s">
        <v>4001</v>
      </c>
      <c r="B941" t="s">
        <v>4002</v>
      </c>
      <c r="C941">
        <v>415</v>
      </c>
      <c r="D941" t="s">
        <v>7662</v>
      </c>
      <c r="E941" t="s">
        <v>7663</v>
      </c>
    </row>
    <row r="942" spans="1:5">
      <c r="A942" s="54" t="s">
        <v>4003</v>
      </c>
      <c r="B942" t="s">
        <v>4004</v>
      </c>
      <c r="C942">
        <v>440</v>
      </c>
      <c r="D942" t="s">
        <v>7662</v>
      </c>
      <c r="E942" t="s">
        <v>7663</v>
      </c>
    </row>
    <row r="943" spans="1:5">
      <c r="A943" s="54" t="s">
        <v>4005</v>
      </c>
      <c r="B943" t="s">
        <v>4006</v>
      </c>
      <c r="C943">
        <v>440</v>
      </c>
      <c r="D943" t="s">
        <v>7662</v>
      </c>
      <c r="E943" t="s">
        <v>7663</v>
      </c>
    </row>
    <row r="944" spans="1:5">
      <c r="A944" s="54" t="s">
        <v>4007</v>
      </c>
      <c r="B944" t="s">
        <v>4008</v>
      </c>
      <c r="C944">
        <v>680</v>
      </c>
      <c r="D944" t="s">
        <v>7662</v>
      </c>
      <c r="E944" t="s">
        <v>7663</v>
      </c>
    </row>
    <row r="945" spans="1:5">
      <c r="A945" s="54" t="s">
        <v>4009</v>
      </c>
      <c r="B945" t="s">
        <v>4010</v>
      </c>
      <c r="C945">
        <v>605</v>
      </c>
      <c r="D945" t="s">
        <v>7662</v>
      </c>
      <c r="E945" t="s">
        <v>7663</v>
      </c>
    </row>
    <row r="946" spans="1:5">
      <c r="A946" s="54" t="s">
        <v>4011</v>
      </c>
      <c r="B946" t="s">
        <v>4012</v>
      </c>
      <c r="C946">
        <v>815</v>
      </c>
      <c r="D946" t="s">
        <v>7662</v>
      </c>
      <c r="E946" t="s">
        <v>7663</v>
      </c>
    </row>
    <row r="947" spans="1:5">
      <c r="A947" s="54" t="s">
        <v>4013</v>
      </c>
      <c r="B947" t="s">
        <v>4014</v>
      </c>
      <c r="C947">
        <v>550</v>
      </c>
      <c r="D947" t="s">
        <v>7662</v>
      </c>
      <c r="E947" t="s">
        <v>7663</v>
      </c>
    </row>
    <row r="948" spans="1:5">
      <c r="A948" s="54" t="s">
        <v>4015</v>
      </c>
      <c r="B948" t="s">
        <v>4016</v>
      </c>
      <c r="C948">
        <v>910</v>
      </c>
      <c r="D948" t="s">
        <v>7662</v>
      </c>
      <c r="E948" t="s">
        <v>7663</v>
      </c>
    </row>
    <row r="949" spans="1:5">
      <c r="A949" s="54" t="s">
        <v>4017</v>
      </c>
      <c r="B949" t="s">
        <v>4018</v>
      </c>
      <c r="C949">
        <v>340</v>
      </c>
      <c r="D949" t="s">
        <v>7662</v>
      </c>
      <c r="E949" t="s">
        <v>7663</v>
      </c>
    </row>
    <row r="950" spans="1:5">
      <c r="A950" s="54" t="s">
        <v>4019</v>
      </c>
      <c r="B950" t="s">
        <v>4020</v>
      </c>
      <c r="C950">
        <v>870</v>
      </c>
      <c r="D950" t="s">
        <v>7662</v>
      </c>
      <c r="E950" t="s">
        <v>7663</v>
      </c>
    </row>
    <row r="951" spans="1:5">
      <c r="A951" s="54" t="s">
        <v>4021</v>
      </c>
      <c r="B951" t="s">
        <v>4022</v>
      </c>
      <c r="C951">
        <v>575</v>
      </c>
      <c r="D951" t="s">
        <v>7662</v>
      </c>
      <c r="E951" t="s">
        <v>7663</v>
      </c>
    </row>
    <row r="952" spans="1:5">
      <c r="A952" s="54" t="s">
        <v>4023</v>
      </c>
      <c r="B952" t="s">
        <v>4024</v>
      </c>
      <c r="C952">
        <v>760</v>
      </c>
      <c r="D952" t="s">
        <v>7662</v>
      </c>
      <c r="E952" t="s">
        <v>7663</v>
      </c>
    </row>
    <row r="953" spans="1:5">
      <c r="A953" s="54" t="s">
        <v>4025</v>
      </c>
      <c r="B953" t="s">
        <v>4026</v>
      </c>
      <c r="C953">
        <v>620</v>
      </c>
      <c r="D953" t="s">
        <v>7662</v>
      </c>
      <c r="E953" t="s">
        <v>7663</v>
      </c>
    </row>
    <row r="954" spans="1:5">
      <c r="A954" s="54" t="s">
        <v>4027</v>
      </c>
      <c r="B954" t="s">
        <v>4028</v>
      </c>
      <c r="C954">
        <v>400</v>
      </c>
      <c r="D954" t="s">
        <v>7662</v>
      </c>
      <c r="E954" t="s">
        <v>7663</v>
      </c>
    </row>
    <row r="955" spans="1:5">
      <c r="A955" s="54" t="s">
        <v>4029</v>
      </c>
      <c r="B955" t="s">
        <v>4030</v>
      </c>
      <c r="C955">
        <v>460</v>
      </c>
      <c r="D955" t="s">
        <v>7662</v>
      </c>
      <c r="E955" t="s">
        <v>7663</v>
      </c>
    </row>
    <row r="956" spans="1:5">
      <c r="A956" s="54" t="s">
        <v>4031</v>
      </c>
      <c r="B956" t="s">
        <v>4032</v>
      </c>
      <c r="C956">
        <v>905</v>
      </c>
      <c r="D956" t="s">
        <v>7662</v>
      </c>
      <c r="E956" t="s">
        <v>7663</v>
      </c>
    </row>
    <row r="957" spans="1:5">
      <c r="A957" s="54" t="s">
        <v>4033</v>
      </c>
      <c r="B957" t="s">
        <v>4034</v>
      </c>
      <c r="C957">
        <v>410</v>
      </c>
      <c r="D957" t="s">
        <v>7662</v>
      </c>
      <c r="E957" t="s">
        <v>7663</v>
      </c>
    </row>
    <row r="958" spans="1:5">
      <c r="A958" s="54" t="s">
        <v>4035</v>
      </c>
      <c r="B958" t="s">
        <v>4036</v>
      </c>
      <c r="C958">
        <v>710</v>
      </c>
      <c r="D958" t="s">
        <v>7662</v>
      </c>
      <c r="E958" t="s">
        <v>7663</v>
      </c>
    </row>
    <row r="959" spans="1:5">
      <c r="A959" s="54" t="s">
        <v>4037</v>
      </c>
      <c r="B959" t="s">
        <v>4038</v>
      </c>
      <c r="C959">
        <v>820</v>
      </c>
      <c r="D959" t="s">
        <v>7662</v>
      </c>
      <c r="E959" t="s">
        <v>7663</v>
      </c>
    </row>
    <row r="960" spans="1:5">
      <c r="A960" s="54" t="s">
        <v>4039</v>
      </c>
      <c r="B960" t="s">
        <v>4040</v>
      </c>
      <c r="C960">
        <v>500</v>
      </c>
      <c r="D960" t="s">
        <v>7662</v>
      </c>
      <c r="E960" t="s">
        <v>7663</v>
      </c>
    </row>
    <row r="961" spans="1:5">
      <c r="A961" s="54" t="s">
        <v>4041</v>
      </c>
      <c r="B961" t="s">
        <v>4042</v>
      </c>
      <c r="C961">
        <v>455</v>
      </c>
      <c r="D961" t="s">
        <v>7662</v>
      </c>
      <c r="E961" t="s">
        <v>7663</v>
      </c>
    </row>
    <row r="962" spans="1:5">
      <c r="A962" s="54" t="s">
        <v>4043</v>
      </c>
      <c r="B962" t="s">
        <v>4044</v>
      </c>
      <c r="C962">
        <v>335</v>
      </c>
      <c r="D962" t="s">
        <v>7662</v>
      </c>
      <c r="E962" t="s">
        <v>7663</v>
      </c>
    </row>
    <row r="963" spans="1:5">
      <c r="A963" s="54" t="s">
        <v>4045</v>
      </c>
      <c r="B963" t="s">
        <v>1946</v>
      </c>
      <c r="C963">
        <v>660</v>
      </c>
      <c r="D963" t="s">
        <v>7662</v>
      </c>
      <c r="E963" t="s">
        <v>7663</v>
      </c>
    </row>
    <row r="964" spans="1:5">
      <c r="A964" s="54" t="s">
        <v>4046</v>
      </c>
      <c r="B964" t="s">
        <v>2606</v>
      </c>
      <c r="C964">
        <v>715</v>
      </c>
      <c r="D964" t="s">
        <v>7662</v>
      </c>
      <c r="E964" t="s">
        <v>7663</v>
      </c>
    </row>
    <row r="965" spans="1:5">
      <c r="A965" s="54" t="s">
        <v>4047</v>
      </c>
      <c r="B965" t="s">
        <v>2607</v>
      </c>
      <c r="C965">
        <v>455</v>
      </c>
      <c r="D965" t="s">
        <v>7662</v>
      </c>
      <c r="E965" t="s">
        <v>7663</v>
      </c>
    </row>
    <row r="966" spans="1:5">
      <c r="A966" s="54" t="s">
        <v>4048</v>
      </c>
      <c r="B966" t="s">
        <v>1951</v>
      </c>
      <c r="C966">
        <v>280</v>
      </c>
      <c r="D966" t="s">
        <v>7662</v>
      </c>
      <c r="E966" t="s">
        <v>7663</v>
      </c>
    </row>
    <row r="967" spans="1:5">
      <c r="A967" s="54" t="s">
        <v>4049</v>
      </c>
      <c r="B967" t="s">
        <v>4050</v>
      </c>
      <c r="C967">
        <v>740</v>
      </c>
      <c r="D967" t="s">
        <v>7662</v>
      </c>
      <c r="E967" t="s">
        <v>7663</v>
      </c>
    </row>
    <row r="968" spans="1:5">
      <c r="A968" s="54" t="s">
        <v>4051</v>
      </c>
      <c r="B968" t="s">
        <v>4052</v>
      </c>
      <c r="C968">
        <v>575</v>
      </c>
      <c r="D968" t="s">
        <v>7662</v>
      </c>
      <c r="E968" t="s">
        <v>7663</v>
      </c>
    </row>
    <row r="969" spans="1:5">
      <c r="A969" s="54" t="s">
        <v>4053</v>
      </c>
      <c r="B969" t="s">
        <v>755</v>
      </c>
      <c r="C969">
        <v>500</v>
      </c>
      <c r="D969" t="s">
        <v>7662</v>
      </c>
      <c r="E969" t="s">
        <v>7663</v>
      </c>
    </row>
    <row r="970" spans="1:5">
      <c r="A970" s="54" t="s">
        <v>7925</v>
      </c>
      <c r="B970" t="s">
        <v>7926</v>
      </c>
      <c r="C970">
        <v>530</v>
      </c>
      <c r="D970" t="s">
        <v>7662</v>
      </c>
      <c r="E970" t="s">
        <v>7663</v>
      </c>
    </row>
    <row r="971" spans="1:5">
      <c r="A971" s="54" t="s">
        <v>4054</v>
      </c>
      <c r="B971" t="s">
        <v>4055</v>
      </c>
      <c r="C971">
        <v>980</v>
      </c>
      <c r="D971" t="s">
        <v>7662</v>
      </c>
      <c r="E971" t="s">
        <v>7663</v>
      </c>
    </row>
    <row r="972" spans="1:5">
      <c r="A972" s="54" t="s">
        <v>4056</v>
      </c>
      <c r="B972" t="s">
        <v>4057</v>
      </c>
      <c r="C972">
        <v>1600</v>
      </c>
      <c r="D972" t="s">
        <v>7662</v>
      </c>
      <c r="E972" t="s">
        <v>7663</v>
      </c>
    </row>
    <row r="973" spans="1:5">
      <c r="A973" s="54" t="s">
        <v>4058</v>
      </c>
      <c r="B973" t="s">
        <v>4059</v>
      </c>
      <c r="C973">
        <v>915</v>
      </c>
      <c r="D973" t="s">
        <v>7662</v>
      </c>
      <c r="E973" t="s">
        <v>7663</v>
      </c>
    </row>
    <row r="974" spans="1:5">
      <c r="A974" s="54" t="s">
        <v>4060</v>
      </c>
      <c r="B974" t="s">
        <v>4061</v>
      </c>
      <c r="C974">
        <v>1155</v>
      </c>
      <c r="D974" t="s">
        <v>7662</v>
      </c>
      <c r="E974" t="s">
        <v>7663</v>
      </c>
    </row>
    <row r="975" spans="1:5">
      <c r="A975" s="54" t="s">
        <v>4062</v>
      </c>
      <c r="B975" t="s">
        <v>757</v>
      </c>
      <c r="C975">
        <v>560</v>
      </c>
      <c r="D975" t="s">
        <v>7662</v>
      </c>
      <c r="E975" t="s">
        <v>7663</v>
      </c>
    </row>
    <row r="976" spans="1:5">
      <c r="A976" s="54" t="s">
        <v>4063</v>
      </c>
      <c r="B976" t="s">
        <v>758</v>
      </c>
      <c r="C976">
        <v>500</v>
      </c>
      <c r="D976" t="s">
        <v>7662</v>
      </c>
      <c r="E976" t="s">
        <v>7663</v>
      </c>
    </row>
    <row r="977" spans="1:5">
      <c r="A977" s="54" t="s">
        <v>4064</v>
      </c>
      <c r="B977" t="s">
        <v>4065</v>
      </c>
      <c r="C977">
        <v>535</v>
      </c>
      <c r="D977" t="s">
        <v>7662</v>
      </c>
      <c r="E977" t="s">
        <v>7663</v>
      </c>
    </row>
    <row r="978" spans="1:5">
      <c r="A978" s="54" t="s">
        <v>4066</v>
      </c>
      <c r="B978" t="s">
        <v>4067</v>
      </c>
      <c r="C978">
        <v>380</v>
      </c>
      <c r="D978" t="s">
        <v>7662</v>
      </c>
      <c r="E978" t="s">
        <v>7663</v>
      </c>
    </row>
    <row r="979" spans="1:5">
      <c r="A979" s="54" t="s">
        <v>4068</v>
      </c>
      <c r="B979" t="s">
        <v>4069</v>
      </c>
      <c r="C979">
        <v>340</v>
      </c>
      <c r="D979" t="s">
        <v>7662</v>
      </c>
      <c r="E979" t="s">
        <v>7663</v>
      </c>
    </row>
    <row r="980" spans="1:5">
      <c r="A980" s="54" t="s">
        <v>4070</v>
      </c>
      <c r="B980" t="s">
        <v>4071</v>
      </c>
      <c r="C980">
        <v>625</v>
      </c>
      <c r="D980" t="s">
        <v>7662</v>
      </c>
      <c r="E980" t="s">
        <v>7663</v>
      </c>
    </row>
    <row r="981" spans="1:5">
      <c r="A981" s="54" t="s">
        <v>4072</v>
      </c>
      <c r="B981" t="s">
        <v>4073</v>
      </c>
      <c r="C981">
        <v>480</v>
      </c>
      <c r="D981" t="s">
        <v>7662</v>
      </c>
      <c r="E981" t="s">
        <v>7664</v>
      </c>
    </row>
    <row r="982" spans="1:5">
      <c r="A982" s="54" t="s">
        <v>4074</v>
      </c>
      <c r="B982" t="s">
        <v>4075</v>
      </c>
      <c r="C982">
        <v>660</v>
      </c>
      <c r="D982" t="s">
        <v>7662</v>
      </c>
      <c r="E982" t="s">
        <v>7664</v>
      </c>
    </row>
    <row r="983" spans="1:5">
      <c r="A983" s="54" t="s">
        <v>4076</v>
      </c>
      <c r="B983" t="s">
        <v>4077</v>
      </c>
      <c r="C983">
        <v>445</v>
      </c>
      <c r="D983" t="s">
        <v>7662</v>
      </c>
      <c r="E983" t="s">
        <v>7664</v>
      </c>
    </row>
    <row r="984" spans="1:5">
      <c r="A984" s="54" t="s">
        <v>4078</v>
      </c>
      <c r="B984" t="s">
        <v>4079</v>
      </c>
      <c r="C984">
        <v>650</v>
      </c>
      <c r="D984" t="s">
        <v>7662</v>
      </c>
      <c r="E984" t="s">
        <v>7664</v>
      </c>
    </row>
    <row r="985" spans="1:5">
      <c r="A985" s="54" t="s">
        <v>4080</v>
      </c>
      <c r="B985" t="s">
        <v>4081</v>
      </c>
      <c r="C985">
        <v>505</v>
      </c>
      <c r="D985" t="s">
        <v>7662</v>
      </c>
      <c r="E985" t="s">
        <v>7664</v>
      </c>
    </row>
    <row r="986" spans="1:5">
      <c r="A986" s="54" t="s">
        <v>4082</v>
      </c>
      <c r="B986" t="s">
        <v>4083</v>
      </c>
      <c r="C986">
        <v>720</v>
      </c>
      <c r="D986" t="s">
        <v>7662</v>
      </c>
      <c r="E986" t="s">
        <v>7664</v>
      </c>
    </row>
    <row r="987" spans="1:5">
      <c r="A987" s="54" t="s">
        <v>4084</v>
      </c>
      <c r="B987" t="s">
        <v>4085</v>
      </c>
      <c r="C987">
        <v>1275</v>
      </c>
      <c r="D987" t="s">
        <v>7662</v>
      </c>
      <c r="E987" t="s">
        <v>7664</v>
      </c>
    </row>
    <row r="988" spans="1:5">
      <c r="A988" s="54" t="s">
        <v>4086</v>
      </c>
      <c r="B988" t="s">
        <v>4087</v>
      </c>
      <c r="C988">
        <v>970</v>
      </c>
      <c r="D988" t="s">
        <v>7662</v>
      </c>
      <c r="E988" t="s">
        <v>7664</v>
      </c>
    </row>
    <row r="989" spans="1:5">
      <c r="A989" s="54" t="s">
        <v>4088</v>
      </c>
      <c r="B989" t="s">
        <v>4089</v>
      </c>
      <c r="C989">
        <v>1070</v>
      </c>
      <c r="D989" t="s">
        <v>7662</v>
      </c>
      <c r="E989" t="s">
        <v>7664</v>
      </c>
    </row>
    <row r="990" spans="1:5">
      <c r="A990" s="54" t="s">
        <v>4090</v>
      </c>
      <c r="B990" t="s">
        <v>4091</v>
      </c>
      <c r="C990">
        <v>770</v>
      </c>
      <c r="D990" t="s">
        <v>7662</v>
      </c>
      <c r="E990" t="s">
        <v>7664</v>
      </c>
    </row>
    <row r="991" spans="1:5">
      <c r="A991" s="54" t="s">
        <v>4092</v>
      </c>
      <c r="B991" t="s">
        <v>4093</v>
      </c>
      <c r="C991">
        <v>1040</v>
      </c>
      <c r="D991" t="s">
        <v>7662</v>
      </c>
      <c r="E991" t="s">
        <v>7664</v>
      </c>
    </row>
    <row r="992" spans="1:5">
      <c r="A992" s="54" t="s">
        <v>4094</v>
      </c>
      <c r="B992" t="s">
        <v>4095</v>
      </c>
      <c r="C992">
        <v>1200</v>
      </c>
      <c r="D992" t="s">
        <v>7662</v>
      </c>
      <c r="E992" t="s">
        <v>7664</v>
      </c>
    </row>
    <row r="993" spans="1:5">
      <c r="A993" s="54" t="s">
        <v>4096</v>
      </c>
      <c r="B993" t="s">
        <v>4097</v>
      </c>
      <c r="C993">
        <v>380</v>
      </c>
      <c r="D993" t="s">
        <v>7662</v>
      </c>
      <c r="E993" t="s">
        <v>7664</v>
      </c>
    </row>
    <row r="994" spans="1:5">
      <c r="A994" s="54" t="s">
        <v>4098</v>
      </c>
      <c r="B994" t="s">
        <v>4099</v>
      </c>
      <c r="C994">
        <v>545</v>
      </c>
      <c r="D994" t="s">
        <v>7662</v>
      </c>
      <c r="E994" t="s">
        <v>7664</v>
      </c>
    </row>
    <row r="995" spans="1:5">
      <c r="A995" s="54" t="s">
        <v>4100</v>
      </c>
      <c r="B995" t="s">
        <v>761</v>
      </c>
      <c r="C995">
        <v>455</v>
      </c>
      <c r="D995" t="s">
        <v>7662</v>
      </c>
      <c r="E995" t="s">
        <v>7664</v>
      </c>
    </row>
    <row r="996" spans="1:5">
      <c r="A996" s="54" t="s">
        <v>4101</v>
      </c>
      <c r="B996" t="s">
        <v>4102</v>
      </c>
      <c r="C996">
        <v>1140</v>
      </c>
      <c r="D996" t="s">
        <v>7662</v>
      </c>
      <c r="E996" t="s">
        <v>7664</v>
      </c>
    </row>
    <row r="997" spans="1:5">
      <c r="A997" s="54" t="s">
        <v>4103</v>
      </c>
      <c r="B997" t="s">
        <v>763</v>
      </c>
      <c r="C997">
        <v>450</v>
      </c>
      <c r="D997" t="s">
        <v>7662</v>
      </c>
      <c r="E997" t="s">
        <v>7664</v>
      </c>
    </row>
    <row r="998" spans="1:5">
      <c r="A998" s="54" t="s">
        <v>4104</v>
      </c>
      <c r="B998" t="s">
        <v>4105</v>
      </c>
      <c r="C998">
        <v>1020</v>
      </c>
      <c r="D998" t="s">
        <v>7662</v>
      </c>
      <c r="E998" t="s">
        <v>7664</v>
      </c>
    </row>
    <row r="999" spans="1:5">
      <c r="A999" s="54" t="s">
        <v>4106</v>
      </c>
      <c r="B999" t="s">
        <v>4107</v>
      </c>
      <c r="C999">
        <v>680</v>
      </c>
      <c r="D999" t="s">
        <v>7662</v>
      </c>
      <c r="E999" t="s">
        <v>7664</v>
      </c>
    </row>
    <row r="1000" spans="1:5">
      <c r="A1000" s="54" t="s">
        <v>4108</v>
      </c>
      <c r="B1000" t="s">
        <v>4109</v>
      </c>
      <c r="C1000">
        <v>375</v>
      </c>
      <c r="D1000" t="s">
        <v>7662</v>
      </c>
      <c r="E1000" t="s">
        <v>7664</v>
      </c>
    </row>
    <row r="1001" spans="1:5">
      <c r="A1001" s="54" t="s">
        <v>4110</v>
      </c>
      <c r="B1001" t="s">
        <v>4111</v>
      </c>
      <c r="C1001">
        <v>885</v>
      </c>
      <c r="D1001" t="s">
        <v>7662</v>
      </c>
      <c r="E1001" t="s">
        <v>7664</v>
      </c>
    </row>
    <row r="1002" spans="1:5">
      <c r="A1002" s="54" t="s">
        <v>4112</v>
      </c>
      <c r="B1002" t="s">
        <v>4113</v>
      </c>
      <c r="C1002">
        <v>1170</v>
      </c>
      <c r="D1002" t="s">
        <v>7662</v>
      </c>
      <c r="E1002" t="s">
        <v>7664</v>
      </c>
    </row>
    <row r="1003" spans="1:5">
      <c r="A1003" s="54" t="s">
        <v>4114</v>
      </c>
      <c r="B1003" t="s">
        <v>4115</v>
      </c>
      <c r="C1003">
        <v>920</v>
      </c>
      <c r="D1003" t="s">
        <v>7662</v>
      </c>
      <c r="E1003" t="s">
        <v>7664</v>
      </c>
    </row>
    <row r="1004" spans="1:5">
      <c r="A1004" s="54" t="s">
        <v>8104</v>
      </c>
      <c r="B1004" t="s">
        <v>8105</v>
      </c>
      <c r="C1004">
        <v>0</v>
      </c>
      <c r="D1004" t="s">
        <v>7662</v>
      </c>
      <c r="E1004" t="s">
        <v>7664</v>
      </c>
    </row>
    <row r="1005" spans="1:5">
      <c r="A1005" s="54" t="s">
        <v>4116</v>
      </c>
      <c r="B1005" t="s">
        <v>7948</v>
      </c>
      <c r="C1005">
        <v>400</v>
      </c>
      <c r="D1005" t="s">
        <v>7662</v>
      </c>
      <c r="E1005" t="s">
        <v>7664</v>
      </c>
    </row>
    <row r="1006" spans="1:5">
      <c r="A1006" s="54" t="s">
        <v>7939</v>
      </c>
      <c r="B1006" t="s">
        <v>7949</v>
      </c>
      <c r="C1006">
        <v>360</v>
      </c>
      <c r="D1006" t="s">
        <v>7662</v>
      </c>
      <c r="E1006" t="s">
        <v>7664</v>
      </c>
    </row>
    <row r="1007" spans="1:5">
      <c r="A1007" s="54" t="s">
        <v>4117</v>
      </c>
      <c r="B1007" t="s">
        <v>8464</v>
      </c>
      <c r="C1007">
        <v>355</v>
      </c>
      <c r="D1007" t="s">
        <v>7662</v>
      </c>
      <c r="E1007" t="s">
        <v>7664</v>
      </c>
    </row>
    <row r="1008" spans="1:5">
      <c r="A1008" s="54" t="s">
        <v>4118</v>
      </c>
      <c r="B1008" t="s">
        <v>8465</v>
      </c>
      <c r="C1008">
        <v>464</v>
      </c>
      <c r="D1008" t="s">
        <v>7662</v>
      </c>
      <c r="E1008" t="s">
        <v>7664</v>
      </c>
    </row>
    <row r="1009" spans="1:5">
      <c r="A1009" s="54" t="s">
        <v>4119</v>
      </c>
      <c r="B1009" t="s">
        <v>4120</v>
      </c>
      <c r="C1009">
        <v>510</v>
      </c>
      <c r="D1009" t="s">
        <v>7662</v>
      </c>
      <c r="E1009" t="s">
        <v>7664</v>
      </c>
    </row>
    <row r="1010" spans="1:5">
      <c r="A1010" s="54" t="s">
        <v>4121</v>
      </c>
      <c r="B1010" t="s">
        <v>4122</v>
      </c>
      <c r="C1010">
        <v>590</v>
      </c>
      <c r="D1010" t="s">
        <v>7662</v>
      </c>
      <c r="E1010" t="s">
        <v>7664</v>
      </c>
    </row>
    <row r="1011" spans="1:5">
      <c r="A1011" s="54" t="s">
        <v>4123</v>
      </c>
      <c r="B1011" t="s">
        <v>4124</v>
      </c>
      <c r="C1011">
        <v>465</v>
      </c>
      <c r="D1011" t="s">
        <v>7662</v>
      </c>
      <c r="E1011" t="s">
        <v>7664</v>
      </c>
    </row>
    <row r="1012" spans="1:5">
      <c r="A1012" s="54" t="s">
        <v>4125</v>
      </c>
      <c r="B1012" t="s">
        <v>4126</v>
      </c>
      <c r="C1012">
        <v>595</v>
      </c>
      <c r="D1012" t="s">
        <v>7662</v>
      </c>
      <c r="E1012" t="s">
        <v>7664</v>
      </c>
    </row>
    <row r="1013" spans="1:5">
      <c r="A1013" s="54" t="s">
        <v>4127</v>
      </c>
      <c r="B1013" t="s">
        <v>4128</v>
      </c>
      <c r="C1013">
        <v>780</v>
      </c>
      <c r="D1013" t="s">
        <v>7662</v>
      </c>
      <c r="E1013" t="s">
        <v>7664</v>
      </c>
    </row>
    <row r="1014" spans="1:5">
      <c r="A1014" s="54" t="s">
        <v>4129</v>
      </c>
      <c r="B1014" t="s">
        <v>4130</v>
      </c>
      <c r="C1014">
        <v>690</v>
      </c>
      <c r="D1014" t="s">
        <v>7662</v>
      </c>
      <c r="E1014" t="s">
        <v>7664</v>
      </c>
    </row>
    <row r="1015" spans="1:5">
      <c r="A1015" s="54" t="s">
        <v>4131</v>
      </c>
      <c r="B1015" t="s">
        <v>4132</v>
      </c>
      <c r="C1015">
        <v>520</v>
      </c>
      <c r="D1015" t="s">
        <v>7662</v>
      </c>
      <c r="E1015" t="s">
        <v>7664</v>
      </c>
    </row>
    <row r="1016" spans="1:5">
      <c r="A1016" s="54" t="s">
        <v>4133</v>
      </c>
      <c r="B1016" t="s">
        <v>4134</v>
      </c>
      <c r="C1016">
        <v>330</v>
      </c>
      <c r="D1016" t="s">
        <v>7662</v>
      </c>
      <c r="E1016" t="s">
        <v>7664</v>
      </c>
    </row>
    <row r="1017" spans="1:5">
      <c r="A1017" s="54" t="s">
        <v>4135</v>
      </c>
      <c r="B1017" t="s">
        <v>4136</v>
      </c>
      <c r="C1017">
        <v>800</v>
      </c>
      <c r="D1017" t="s">
        <v>7662</v>
      </c>
      <c r="E1017" t="s">
        <v>7664</v>
      </c>
    </row>
    <row r="1018" spans="1:5">
      <c r="A1018" s="54" t="s">
        <v>4137</v>
      </c>
      <c r="B1018" t="s">
        <v>4138</v>
      </c>
      <c r="C1018">
        <v>630</v>
      </c>
      <c r="D1018" t="s">
        <v>7662</v>
      </c>
      <c r="E1018" t="s">
        <v>7664</v>
      </c>
    </row>
    <row r="1019" spans="1:5">
      <c r="A1019" s="54" t="s">
        <v>4139</v>
      </c>
      <c r="B1019" t="s">
        <v>4140</v>
      </c>
      <c r="C1019">
        <v>580</v>
      </c>
      <c r="D1019" t="s">
        <v>7662</v>
      </c>
      <c r="E1019" t="s">
        <v>7664</v>
      </c>
    </row>
    <row r="1020" spans="1:5">
      <c r="A1020" s="54" t="s">
        <v>4141</v>
      </c>
      <c r="B1020" t="s">
        <v>4142</v>
      </c>
      <c r="C1020">
        <v>530</v>
      </c>
      <c r="D1020" t="s">
        <v>7662</v>
      </c>
      <c r="E1020" t="s">
        <v>7664</v>
      </c>
    </row>
    <row r="1021" spans="1:5">
      <c r="A1021" s="54" t="s">
        <v>4143</v>
      </c>
      <c r="B1021" t="s">
        <v>4144</v>
      </c>
      <c r="C1021">
        <v>565</v>
      </c>
      <c r="D1021" t="s">
        <v>7662</v>
      </c>
      <c r="E1021" t="s">
        <v>7664</v>
      </c>
    </row>
    <row r="1022" spans="1:5">
      <c r="A1022" s="54" t="s">
        <v>4145</v>
      </c>
      <c r="B1022" t="s">
        <v>4146</v>
      </c>
      <c r="C1022">
        <v>695</v>
      </c>
      <c r="D1022" t="s">
        <v>7662</v>
      </c>
      <c r="E1022" t="s">
        <v>7664</v>
      </c>
    </row>
    <row r="1023" spans="1:5">
      <c r="A1023" s="54" t="s">
        <v>4147</v>
      </c>
      <c r="B1023" t="s">
        <v>4148</v>
      </c>
      <c r="C1023">
        <v>440</v>
      </c>
      <c r="D1023" t="s">
        <v>7662</v>
      </c>
      <c r="E1023" t="s">
        <v>7664</v>
      </c>
    </row>
    <row r="1024" spans="1:5">
      <c r="A1024" s="54" t="s">
        <v>4149</v>
      </c>
      <c r="B1024" t="s">
        <v>4150</v>
      </c>
      <c r="C1024">
        <v>550</v>
      </c>
      <c r="D1024" t="s">
        <v>7662</v>
      </c>
      <c r="E1024" t="s">
        <v>7664</v>
      </c>
    </row>
    <row r="1025" spans="1:5">
      <c r="A1025" s="54" t="s">
        <v>4151</v>
      </c>
      <c r="B1025" t="s">
        <v>4152</v>
      </c>
      <c r="C1025">
        <v>660</v>
      </c>
      <c r="D1025" t="s">
        <v>7662</v>
      </c>
      <c r="E1025" t="s">
        <v>7664</v>
      </c>
    </row>
    <row r="1026" spans="1:5">
      <c r="A1026" s="54" t="s">
        <v>4153</v>
      </c>
      <c r="B1026" t="s">
        <v>4154</v>
      </c>
      <c r="C1026">
        <v>820</v>
      </c>
      <c r="D1026" t="s">
        <v>7662</v>
      </c>
      <c r="E1026" t="s">
        <v>7664</v>
      </c>
    </row>
    <row r="1027" spans="1:5">
      <c r="A1027" s="54" t="s">
        <v>4155</v>
      </c>
      <c r="B1027" t="s">
        <v>4156</v>
      </c>
      <c r="C1027">
        <v>935</v>
      </c>
      <c r="D1027" t="s">
        <v>7662</v>
      </c>
      <c r="E1027" t="s">
        <v>7664</v>
      </c>
    </row>
    <row r="1028" spans="1:5">
      <c r="A1028" s="54" t="s">
        <v>4157</v>
      </c>
      <c r="B1028" t="s">
        <v>4158</v>
      </c>
      <c r="C1028">
        <v>705</v>
      </c>
      <c r="D1028" t="s">
        <v>7662</v>
      </c>
      <c r="E1028" t="s">
        <v>7664</v>
      </c>
    </row>
    <row r="1029" spans="1:5">
      <c r="A1029" s="54" t="s">
        <v>4159</v>
      </c>
      <c r="B1029" t="s">
        <v>4160</v>
      </c>
      <c r="C1029">
        <v>680</v>
      </c>
      <c r="D1029" t="s">
        <v>7662</v>
      </c>
      <c r="E1029" t="s">
        <v>7664</v>
      </c>
    </row>
    <row r="1030" spans="1:5">
      <c r="A1030" s="54" t="s">
        <v>4161</v>
      </c>
      <c r="B1030" t="s">
        <v>4162</v>
      </c>
      <c r="C1030">
        <v>450</v>
      </c>
      <c r="D1030" t="s">
        <v>7662</v>
      </c>
      <c r="E1030" t="s">
        <v>7664</v>
      </c>
    </row>
    <row r="1031" spans="1:5">
      <c r="A1031" s="54" t="s">
        <v>4163</v>
      </c>
      <c r="B1031" t="s">
        <v>4164</v>
      </c>
      <c r="C1031">
        <v>475</v>
      </c>
      <c r="D1031" t="s">
        <v>7662</v>
      </c>
      <c r="E1031" t="s">
        <v>7664</v>
      </c>
    </row>
    <row r="1032" spans="1:5">
      <c r="A1032" s="54" t="s">
        <v>4165</v>
      </c>
      <c r="B1032" t="s">
        <v>4166</v>
      </c>
      <c r="C1032">
        <v>500</v>
      </c>
      <c r="D1032" t="s">
        <v>7662</v>
      </c>
      <c r="E1032" t="s">
        <v>7664</v>
      </c>
    </row>
    <row r="1033" spans="1:5">
      <c r="A1033" s="54" t="s">
        <v>4167</v>
      </c>
      <c r="B1033" t="s">
        <v>771</v>
      </c>
      <c r="C1033">
        <v>910</v>
      </c>
      <c r="D1033" t="s">
        <v>7662</v>
      </c>
      <c r="E1033" t="s">
        <v>7664</v>
      </c>
    </row>
    <row r="1034" spans="1:5">
      <c r="A1034" s="54" t="s">
        <v>4168</v>
      </c>
      <c r="B1034" t="s">
        <v>4169</v>
      </c>
      <c r="C1034">
        <v>442</v>
      </c>
      <c r="D1034" t="s">
        <v>7662</v>
      </c>
      <c r="E1034" t="s">
        <v>7664</v>
      </c>
    </row>
    <row r="1035" spans="1:5">
      <c r="A1035" s="54" t="s">
        <v>4170</v>
      </c>
      <c r="B1035" t="s">
        <v>4171</v>
      </c>
      <c r="C1035">
        <v>680</v>
      </c>
      <c r="D1035" t="s">
        <v>7662</v>
      </c>
      <c r="E1035" t="s">
        <v>7664</v>
      </c>
    </row>
    <row r="1036" spans="1:5">
      <c r="A1036" s="54" t="s">
        <v>4172</v>
      </c>
      <c r="B1036" t="s">
        <v>4173</v>
      </c>
      <c r="C1036">
        <v>1600</v>
      </c>
      <c r="D1036" t="s">
        <v>7662</v>
      </c>
      <c r="E1036" t="s">
        <v>7664</v>
      </c>
    </row>
    <row r="1037" spans="1:5">
      <c r="A1037" s="54" t="s">
        <v>4174</v>
      </c>
      <c r="B1037" t="s">
        <v>4175</v>
      </c>
      <c r="C1037">
        <v>395</v>
      </c>
      <c r="D1037" t="s">
        <v>7662</v>
      </c>
      <c r="E1037" t="s">
        <v>7664</v>
      </c>
    </row>
    <row r="1038" spans="1:5">
      <c r="A1038" s="54" t="s">
        <v>4176</v>
      </c>
      <c r="B1038" t="s">
        <v>4177</v>
      </c>
      <c r="C1038">
        <v>740</v>
      </c>
      <c r="D1038" t="s">
        <v>7662</v>
      </c>
      <c r="E1038" t="s">
        <v>7664</v>
      </c>
    </row>
    <row r="1039" spans="1:5">
      <c r="A1039" s="54" t="s">
        <v>4178</v>
      </c>
      <c r="B1039" t="s">
        <v>4179</v>
      </c>
      <c r="C1039">
        <v>625</v>
      </c>
      <c r="D1039" t="s">
        <v>7662</v>
      </c>
      <c r="E1039" t="s">
        <v>7664</v>
      </c>
    </row>
    <row r="1040" spans="1:5">
      <c r="A1040" s="54" t="s">
        <v>4180</v>
      </c>
      <c r="B1040" t="s">
        <v>4181</v>
      </c>
      <c r="C1040">
        <v>615</v>
      </c>
      <c r="D1040" t="s">
        <v>7662</v>
      </c>
      <c r="E1040" t="s">
        <v>7664</v>
      </c>
    </row>
    <row r="1041" spans="1:5">
      <c r="A1041" s="54" t="s">
        <v>4182</v>
      </c>
      <c r="B1041" t="s">
        <v>4183</v>
      </c>
      <c r="C1041">
        <v>540</v>
      </c>
      <c r="D1041" t="s">
        <v>7662</v>
      </c>
      <c r="E1041" t="s">
        <v>7664</v>
      </c>
    </row>
    <row r="1042" spans="1:5">
      <c r="A1042" s="54" t="s">
        <v>4184</v>
      </c>
      <c r="B1042" t="s">
        <v>4185</v>
      </c>
      <c r="C1042">
        <v>490</v>
      </c>
      <c r="D1042" t="s">
        <v>7662</v>
      </c>
      <c r="E1042" t="s">
        <v>7664</v>
      </c>
    </row>
    <row r="1043" spans="1:5">
      <c r="A1043" s="54" t="s">
        <v>4186</v>
      </c>
      <c r="B1043" t="s">
        <v>4187</v>
      </c>
      <c r="C1043">
        <v>690</v>
      </c>
      <c r="D1043" t="s">
        <v>7662</v>
      </c>
      <c r="E1043" t="s">
        <v>7664</v>
      </c>
    </row>
    <row r="1044" spans="1:5">
      <c r="A1044" s="54" t="s">
        <v>4188</v>
      </c>
      <c r="B1044" t="s">
        <v>4189</v>
      </c>
      <c r="C1044">
        <v>430</v>
      </c>
      <c r="D1044" t="s">
        <v>7662</v>
      </c>
      <c r="E1044" t="s">
        <v>7664</v>
      </c>
    </row>
    <row r="1045" spans="1:5">
      <c r="A1045" s="54" t="s">
        <v>4190</v>
      </c>
      <c r="B1045" t="s">
        <v>4191</v>
      </c>
      <c r="C1045">
        <v>540</v>
      </c>
      <c r="D1045" t="s">
        <v>7662</v>
      </c>
      <c r="E1045" t="s">
        <v>7664</v>
      </c>
    </row>
    <row r="1046" spans="1:5">
      <c r="A1046" s="54" t="s">
        <v>4192</v>
      </c>
      <c r="B1046" t="s">
        <v>4193</v>
      </c>
      <c r="C1046">
        <v>750</v>
      </c>
      <c r="D1046" t="s">
        <v>7662</v>
      </c>
      <c r="E1046" t="s">
        <v>7664</v>
      </c>
    </row>
    <row r="1047" spans="1:5">
      <c r="A1047" s="54" t="s">
        <v>4194</v>
      </c>
      <c r="B1047" t="s">
        <v>4195</v>
      </c>
      <c r="C1047">
        <v>900</v>
      </c>
      <c r="D1047" t="s">
        <v>7662</v>
      </c>
      <c r="E1047" t="s">
        <v>7664</v>
      </c>
    </row>
    <row r="1048" spans="1:5">
      <c r="A1048" s="54" t="s">
        <v>4196</v>
      </c>
      <c r="B1048" t="s">
        <v>4197</v>
      </c>
      <c r="C1048">
        <v>840</v>
      </c>
      <c r="D1048" t="s">
        <v>7662</v>
      </c>
      <c r="E1048" t="s">
        <v>7664</v>
      </c>
    </row>
    <row r="1049" spans="1:5">
      <c r="A1049" s="54" t="s">
        <v>4198</v>
      </c>
      <c r="B1049" t="s">
        <v>7950</v>
      </c>
      <c r="C1049">
        <v>662</v>
      </c>
      <c r="D1049" t="s">
        <v>7662</v>
      </c>
      <c r="E1049" t="s">
        <v>7664</v>
      </c>
    </row>
    <row r="1050" spans="1:5">
      <c r="A1050" s="54" t="s">
        <v>4199</v>
      </c>
      <c r="B1050" t="s">
        <v>774</v>
      </c>
      <c r="C1050">
        <v>265</v>
      </c>
      <c r="D1050" t="s">
        <v>7662</v>
      </c>
      <c r="E1050" t="s">
        <v>7665</v>
      </c>
    </row>
    <row r="1051" spans="1:5">
      <c r="A1051" s="54" t="s">
        <v>8106</v>
      </c>
      <c r="B1051" t="s">
        <v>8107</v>
      </c>
      <c r="C1051">
        <v>0</v>
      </c>
      <c r="D1051" t="s">
        <v>7662</v>
      </c>
      <c r="E1051" t="s">
        <v>7665</v>
      </c>
    </row>
    <row r="1052" spans="1:5">
      <c r="A1052" s="54" t="s">
        <v>4200</v>
      </c>
      <c r="B1052" t="s">
        <v>775</v>
      </c>
      <c r="C1052">
        <v>335</v>
      </c>
      <c r="D1052" t="s">
        <v>7662</v>
      </c>
      <c r="E1052" t="s">
        <v>7665</v>
      </c>
    </row>
    <row r="1053" spans="1:5">
      <c r="A1053" s="54" t="s">
        <v>4201</v>
      </c>
      <c r="B1053" t="s">
        <v>776</v>
      </c>
      <c r="C1053">
        <v>545</v>
      </c>
      <c r="D1053" t="s">
        <v>7662</v>
      </c>
      <c r="E1053" t="s">
        <v>7665</v>
      </c>
    </row>
    <row r="1054" spans="1:5">
      <c r="A1054" s="54" t="s">
        <v>4202</v>
      </c>
      <c r="B1054" t="s">
        <v>777</v>
      </c>
      <c r="C1054">
        <v>550</v>
      </c>
      <c r="D1054" t="s">
        <v>7662</v>
      </c>
      <c r="E1054" t="s">
        <v>7665</v>
      </c>
    </row>
    <row r="1055" spans="1:5">
      <c r="A1055" s="54" t="s">
        <v>4203</v>
      </c>
      <c r="B1055" t="s">
        <v>778</v>
      </c>
      <c r="C1055">
        <v>775</v>
      </c>
      <c r="D1055" t="s">
        <v>7662</v>
      </c>
      <c r="E1055" t="s">
        <v>7665</v>
      </c>
    </row>
    <row r="1056" spans="1:5">
      <c r="A1056" s="54" t="s">
        <v>4204</v>
      </c>
      <c r="B1056" t="s">
        <v>779</v>
      </c>
      <c r="C1056">
        <v>470</v>
      </c>
      <c r="D1056" t="s">
        <v>7662</v>
      </c>
      <c r="E1056" t="s">
        <v>7665</v>
      </c>
    </row>
    <row r="1057" spans="1:5">
      <c r="A1057" s="54" t="s">
        <v>4205</v>
      </c>
      <c r="B1057" t="s">
        <v>780</v>
      </c>
      <c r="C1057">
        <v>255</v>
      </c>
      <c r="D1057" t="s">
        <v>7662</v>
      </c>
      <c r="E1057" t="s">
        <v>7665</v>
      </c>
    </row>
    <row r="1058" spans="1:5">
      <c r="A1058" s="54" t="s">
        <v>4206</v>
      </c>
      <c r="B1058" t="s">
        <v>782</v>
      </c>
      <c r="C1058">
        <v>550</v>
      </c>
      <c r="D1058" t="s">
        <v>7662</v>
      </c>
      <c r="E1058" t="s">
        <v>7665</v>
      </c>
    </row>
    <row r="1059" spans="1:5">
      <c r="A1059" s="54" t="s">
        <v>4207</v>
      </c>
      <c r="B1059" t="s">
        <v>783</v>
      </c>
      <c r="C1059">
        <v>750</v>
      </c>
      <c r="D1059" t="s">
        <v>7662</v>
      </c>
      <c r="E1059" t="s">
        <v>7665</v>
      </c>
    </row>
    <row r="1060" spans="1:5">
      <c r="A1060" s="54" t="s">
        <v>4208</v>
      </c>
      <c r="B1060" t="s">
        <v>4209</v>
      </c>
      <c r="C1060">
        <v>1555</v>
      </c>
      <c r="D1060" t="s">
        <v>7662</v>
      </c>
      <c r="E1060" t="s">
        <v>7665</v>
      </c>
    </row>
    <row r="1061" spans="1:5">
      <c r="A1061" s="54" t="s">
        <v>4210</v>
      </c>
      <c r="B1061" t="s">
        <v>784</v>
      </c>
      <c r="C1061">
        <v>370</v>
      </c>
      <c r="D1061" t="s">
        <v>7662</v>
      </c>
      <c r="E1061" t="s">
        <v>7665</v>
      </c>
    </row>
    <row r="1062" spans="1:5">
      <c r="A1062" s="54" t="s">
        <v>4211</v>
      </c>
      <c r="B1062" t="s">
        <v>785</v>
      </c>
      <c r="C1062">
        <v>820</v>
      </c>
      <c r="D1062" t="s">
        <v>7662</v>
      </c>
      <c r="E1062" t="s">
        <v>7665</v>
      </c>
    </row>
    <row r="1063" spans="1:5">
      <c r="A1063" s="54" t="s">
        <v>4212</v>
      </c>
      <c r="B1063" t="s">
        <v>786</v>
      </c>
      <c r="C1063">
        <v>390</v>
      </c>
      <c r="D1063" t="s">
        <v>7662</v>
      </c>
      <c r="E1063" t="s">
        <v>7665</v>
      </c>
    </row>
    <row r="1064" spans="1:5">
      <c r="A1064" s="54" t="s">
        <v>4213</v>
      </c>
      <c r="B1064" t="s">
        <v>787</v>
      </c>
      <c r="C1064">
        <v>450</v>
      </c>
      <c r="D1064" t="s">
        <v>7662</v>
      </c>
      <c r="E1064" t="s">
        <v>7665</v>
      </c>
    </row>
    <row r="1065" spans="1:5">
      <c r="A1065" s="54" t="s">
        <v>4214</v>
      </c>
      <c r="B1065" t="s">
        <v>4215</v>
      </c>
      <c r="C1065">
        <v>975</v>
      </c>
      <c r="D1065" t="s">
        <v>7662</v>
      </c>
      <c r="E1065" t="s">
        <v>7665</v>
      </c>
    </row>
    <row r="1066" spans="1:5">
      <c r="A1066" s="54" t="s">
        <v>4216</v>
      </c>
      <c r="B1066" t="s">
        <v>7816</v>
      </c>
      <c r="C1066">
        <v>390</v>
      </c>
      <c r="D1066" t="s">
        <v>7662</v>
      </c>
      <c r="E1066" t="s">
        <v>7665</v>
      </c>
    </row>
    <row r="1067" spans="1:5">
      <c r="A1067" s="54" t="s">
        <v>7817</v>
      </c>
      <c r="B1067" t="s">
        <v>7818</v>
      </c>
      <c r="C1067">
        <v>410</v>
      </c>
      <c r="D1067" t="s">
        <v>7662</v>
      </c>
      <c r="E1067" t="s">
        <v>7665</v>
      </c>
    </row>
    <row r="1068" spans="1:5">
      <c r="A1068" s="54" t="s">
        <v>4217</v>
      </c>
      <c r="B1068" t="s">
        <v>788</v>
      </c>
      <c r="C1068">
        <v>155</v>
      </c>
      <c r="D1068" t="s">
        <v>7662</v>
      </c>
      <c r="E1068" t="s">
        <v>7665</v>
      </c>
    </row>
    <row r="1069" spans="1:5">
      <c r="A1069" s="54" t="s">
        <v>4218</v>
      </c>
      <c r="B1069" t="s">
        <v>790</v>
      </c>
      <c r="C1069">
        <v>710</v>
      </c>
      <c r="D1069" t="s">
        <v>7662</v>
      </c>
      <c r="E1069" t="s">
        <v>7665</v>
      </c>
    </row>
    <row r="1070" spans="1:5">
      <c r="A1070" s="54" t="s">
        <v>4219</v>
      </c>
      <c r="B1070" t="s">
        <v>4220</v>
      </c>
      <c r="C1070">
        <v>515</v>
      </c>
      <c r="D1070" t="s">
        <v>7662</v>
      </c>
      <c r="E1070" t="s">
        <v>7665</v>
      </c>
    </row>
    <row r="1071" spans="1:5">
      <c r="A1071" s="54" t="s">
        <v>4221</v>
      </c>
      <c r="B1071" t="s">
        <v>4222</v>
      </c>
      <c r="C1071">
        <v>745</v>
      </c>
      <c r="D1071" t="s">
        <v>7662</v>
      </c>
      <c r="E1071" t="s">
        <v>7665</v>
      </c>
    </row>
    <row r="1072" spans="1:5">
      <c r="A1072" s="54" t="s">
        <v>4223</v>
      </c>
      <c r="B1072" t="s">
        <v>4224</v>
      </c>
      <c r="C1072">
        <v>795</v>
      </c>
      <c r="D1072" t="s">
        <v>7662</v>
      </c>
      <c r="E1072" t="s">
        <v>7665</v>
      </c>
    </row>
    <row r="1073" spans="1:5">
      <c r="A1073" s="54" t="s">
        <v>4225</v>
      </c>
      <c r="B1073" t="s">
        <v>792</v>
      </c>
      <c r="C1073">
        <v>565</v>
      </c>
      <c r="D1073" t="s">
        <v>7662</v>
      </c>
      <c r="E1073" t="s">
        <v>7665</v>
      </c>
    </row>
    <row r="1074" spans="1:5">
      <c r="A1074" s="54" t="s">
        <v>4226</v>
      </c>
      <c r="B1074" t="s">
        <v>4227</v>
      </c>
      <c r="C1074">
        <v>600</v>
      </c>
      <c r="D1074" t="s">
        <v>7662</v>
      </c>
      <c r="E1074" t="s">
        <v>7665</v>
      </c>
    </row>
    <row r="1075" spans="1:5">
      <c r="A1075" s="54" t="s">
        <v>4228</v>
      </c>
      <c r="B1075" t="s">
        <v>4229</v>
      </c>
      <c r="C1075">
        <v>660</v>
      </c>
      <c r="D1075" t="s">
        <v>7662</v>
      </c>
      <c r="E1075" t="s">
        <v>7665</v>
      </c>
    </row>
    <row r="1076" spans="1:5">
      <c r="A1076" s="54" t="s">
        <v>4230</v>
      </c>
      <c r="B1076" t="s">
        <v>4231</v>
      </c>
      <c r="C1076">
        <v>540</v>
      </c>
      <c r="D1076" t="s">
        <v>7662</v>
      </c>
      <c r="E1076" t="s">
        <v>7665</v>
      </c>
    </row>
    <row r="1077" spans="1:5">
      <c r="A1077" s="54" t="s">
        <v>4232</v>
      </c>
      <c r="B1077" t="s">
        <v>4233</v>
      </c>
      <c r="C1077">
        <v>375</v>
      </c>
      <c r="D1077" t="s">
        <v>7662</v>
      </c>
      <c r="E1077" t="s">
        <v>7665</v>
      </c>
    </row>
    <row r="1078" spans="1:5">
      <c r="A1078" s="54" t="s">
        <v>4234</v>
      </c>
      <c r="B1078" t="s">
        <v>794</v>
      </c>
      <c r="C1078">
        <v>360</v>
      </c>
      <c r="D1078" t="s">
        <v>7662</v>
      </c>
      <c r="E1078" t="s">
        <v>7665</v>
      </c>
    </row>
    <row r="1079" spans="1:5">
      <c r="A1079" s="54" t="s">
        <v>4235</v>
      </c>
      <c r="B1079" t="s">
        <v>795</v>
      </c>
      <c r="C1079">
        <v>455</v>
      </c>
      <c r="D1079" t="s">
        <v>7662</v>
      </c>
      <c r="E1079" t="s">
        <v>7665</v>
      </c>
    </row>
    <row r="1080" spans="1:5">
      <c r="A1080" s="54" t="s">
        <v>4236</v>
      </c>
      <c r="B1080" t="s">
        <v>796</v>
      </c>
      <c r="C1080">
        <v>390</v>
      </c>
      <c r="D1080" t="s">
        <v>7662</v>
      </c>
      <c r="E1080" t="s">
        <v>7665</v>
      </c>
    </row>
    <row r="1081" spans="1:5">
      <c r="A1081" s="54" t="s">
        <v>4237</v>
      </c>
      <c r="B1081" t="s">
        <v>797</v>
      </c>
      <c r="C1081">
        <v>365</v>
      </c>
      <c r="D1081" t="s">
        <v>7662</v>
      </c>
      <c r="E1081" t="s">
        <v>7665</v>
      </c>
    </row>
    <row r="1082" spans="1:5">
      <c r="A1082" s="54" t="s">
        <v>4238</v>
      </c>
      <c r="B1082" t="s">
        <v>798</v>
      </c>
      <c r="C1082">
        <v>535</v>
      </c>
      <c r="D1082" t="s">
        <v>7662</v>
      </c>
      <c r="E1082" t="s">
        <v>7665</v>
      </c>
    </row>
    <row r="1083" spans="1:5">
      <c r="A1083" s="54" t="s">
        <v>4239</v>
      </c>
      <c r="B1083" t="s">
        <v>799</v>
      </c>
      <c r="C1083">
        <v>395</v>
      </c>
      <c r="D1083" t="s">
        <v>7662</v>
      </c>
      <c r="E1083" t="s">
        <v>7665</v>
      </c>
    </row>
    <row r="1084" spans="1:5">
      <c r="A1084" s="54" t="s">
        <v>4240</v>
      </c>
      <c r="B1084" t="s">
        <v>4241</v>
      </c>
      <c r="C1084">
        <v>495</v>
      </c>
      <c r="D1084" t="s">
        <v>7662</v>
      </c>
      <c r="E1084" t="s">
        <v>7665</v>
      </c>
    </row>
    <row r="1085" spans="1:5">
      <c r="A1085" s="54" t="s">
        <v>4242</v>
      </c>
      <c r="B1085" t="s">
        <v>4243</v>
      </c>
      <c r="C1085">
        <v>450</v>
      </c>
      <c r="D1085" t="s">
        <v>7662</v>
      </c>
      <c r="E1085" t="s">
        <v>7665</v>
      </c>
    </row>
    <row r="1086" spans="1:5">
      <c r="A1086" s="54" t="s">
        <v>4244</v>
      </c>
      <c r="B1086" t="s">
        <v>4245</v>
      </c>
      <c r="C1086">
        <v>626</v>
      </c>
      <c r="D1086" t="s">
        <v>7662</v>
      </c>
      <c r="E1086" t="s">
        <v>7665</v>
      </c>
    </row>
    <row r="1087" spans="1:5">
      <c r="A1087" s="54" t="s">
        <v>4246</v>
      </c>
      <c r="B1087" t="s">
        <v>801</v>
      </c>
      <c r="C1087">
        <v>755</v>
      </c>
      <c r="D1087" t="s">
        <v>7662</v>
      </c>
      <c r="E1087" t="s">
        <v>7665</v>
      </c>
    </row>
    <row r="1088" spans="1:5">
      <c r="A1088" s="54" t="s">
        <v>4247</v>
      </c>
      <c r="B1088" t="s">
        <v>802</v>
      </c>
      <c r="C1088">
        <v>725</v>
      </c>
      <c r="D1088" t="s">
        <v>7662</v>
      </c>
      <c r="E1088" t="s">
        <v>7665</v>
      </c>
    </row>
    <row r="1089" spans="1:5">
      <c r="A1089" s="54" t="s">
        <v>4248</v>
      </c>
      <c r="B1089" t="s">
        <v>4249</v>
      </c>
      <c r="C1089">
        <v>625</v>
      </c>
      <c r="D1089" t="s">
        <v>7662</v>
      </c>
      <c r="E1089" t="s">
        <v>7665</v>
      </c>
    </row>
    <row r="1090" spans="1:5">
      <c r="A1090" s="54" t="s">
        <v>4250</v>
      </c>
      <c r="B1090" t="s">
        <v>4251</v>
      </c>
      <c r="C1090">
        <v>450</v>
      </c>
      <c r="D1090" t="s">
        <v>7662</v>
      </c>
      <c r="E1090" t="s">
        <v>7665</v>
      </c>
    </row>
    <row r="1091" spans="1:5">
      <c r="A1091" s="54" t="s">
        <v>4252</v>
      </c>
      <c r="B1091" t="s">
        <v>4253</v>
      </c>
      <c r="C1091">
        <v>450</v>
      </c>
      <c r="D1091" t="s">
        <v>7662</v>
      </c>
      <c r="E1091" t="s">
        <v>7665</v>
      </c>
    </row>
    <row r="1092" spans="1:5">
      <c r="A1092" s="54" t="s">
        <v>4254</v>
      </c>
      <c r="B1092" t="s">
        <v>804</v>
      </c>
      <c r="C1092">
        <v>650</v>
      </c>
      <c r="D1092" t="s">
        <v>7662</v>
      </c>
      <c r="E1092" t="s">
        <v>7665</v>
      </c>
    </row>
    <row r="1093" spans="1:5">
      <c r="A1093" s="54" t="s">
        <v>4255</v>
      </c>
      <c r="B1093" t="s">
        <v>4256</v>
      </c>
      <c r="C1093">
        <v>755</v>
      </c>
      <c r="D1093" t="s">
        <v>7662</v>
      </c>
      <c r="E1093" t="s">
        <v>7665</v>
      </c>
    </row>
    <row r="1094" spans="1:5">
      <c r="A1094" s="54" t="s">
        <v>4257</v>
      </c>
      <c r="B1094" t="s">
        <v>4258</v>
      </c>
      <c r="C1094">
        <v>410</v>
      </c>
      <c r="D1094" t="s">
        <v>7662</v>
      </c>
      <c r="E1094" t="s">
        <v>7665</v>
      </c>
    </row>
    <row r="1095" spans="1:5">
      <c r="A1095" s="54" t="s">
        <v>4259</v>
      </c>
      <c r="B1095" t="s">
        <v>4260</v>
      </c>
      <c r="C1095">
        <v>395</v>
      </c>
      <c r="D1095" t="s">
        <v>7662</v>
      </c>
      <c r="E1095" t="s">
        <v>7665</v>
      </c>
    </row>
    <row r="1096" spans="1:5">
      <c r="A1096" s="54" t="s">
        <v>4261</v>
      </c>
      <c r="B1096" t="s">
        <v>4262</v>
      </c>
      <c r="C1096">
        <v>465</v>
      </c>
      <c r="D1096" t="s">
        <v>7662</v>
      </c>
      <c r="E1096" t="s">
        <v>7665</v>
      </c>
    </row>
    <row r="1097" spans="1:5">
      <c r="A1097" s="54" t="s">
        <v>4263</v>
      </c>
      <c r="B1097" t="s">
        <v>805</v>
      </c>
      <c r="C1097">
        <v>610</v>
      </c>
      <c r="D1097" t="s">
        <v>7662</v>
      </c>
      <c r="E1097" t="s">
        <v>7665</v>
      </c>
    </row>
    <row r="1098" spans="1:5">
      <c r="A1098" s="54" t="s">
        <v>4264</v>
      </c>
      <c r="B1098" t="s">
        <v>806</v>
      </c>
      <c r="C1098">
        <v>460</v>
      </c>
      <c r="D1098" t="s">
        <v>7662</v>
      </c>
      <c r="E1098" t="s">
        <v>7665</v>
      </c>
    </row>
    <row r="1099" spans="1:5">
      <c r="A1099" s="54" t="s">
        <v>4265</v>
      </c>
      <c r="B1099" t="s">
        <v>807</v>
      </c>
      <c r="C1099">
        <v>800</v>
      </c>
      <c r="D1099" t="s">
        <v>7662</v>
      </c>
      <c r="E1099" t="s">
        <v>7665</v>
      </c>
    </row>
    <row r="1100" spans="1:5">
      <c r="A1100" s="54" t="s">
        <v>4266</v>
      </c>
      <c r="B1100" t="s">
        <v>809</v>
      </c>
      <c r="C1100">
        <v>310</v>
      </c>
      <c r="D1100" t="s">
        <v>7662</v>
      </c>
      <c r="E1100" t="s">
        <v>7665</v>
      </c>
    </row>
    <row r="1101" spans="1:5">
      <c r="A1101" s="54" t="s">
        <v>4267</v>
      </c>
      <c r="B1101" t="s">
        <v>810</v>
      </c>
      <c r="C1101">
        <v>745</v>
      </c>
      <c r="D1101" t="s">
        <v>7662</v>
      </c>
      <c r="E1101" t="s">
        <v>7665</v>
      </c>
    </row>
    <row r="1102" spans="1:5">
      <c r="A1102" s="54" t="s">
        <v>4268</v>
      </c>
      <c r="B1102" t="s">
        <v>811</v>
      </c>
      <c r="C1102">
        <v>690</v>
      </c>
      <c r="D1102" t="s">
        <v>7662</v>
      </c>
      <c r="E1102" t="s">
        <v>7665</v>
      </c>
    </row>
    <row r="1103" spans="1:5">
      <c r="A1103" s="54" t="s">
        <v>4269</v>
      </c>
      <c r="B1103" t="s">
        <v>812</v>
      </c>
      <c r="C1103">
        <v>635</v>
      </c>
      <c r="D1103" t="s">
        <v>7662</v>
      </c>
      <c r="E1103" t="s">
        <v>7665</v>
      </c>
    </row>
    <row r="1104" spans="1:5">
      <c r="A1104" s="54" t="s">
        <v>4270</v>
      </c>
      <c r="B1104" t="s">
        <v>813</v>
      </c>
      <c r="C1104">
        <v>870</v>
      </c>
      <c r="D1104" t="s">
        <v>7662</v>
      </c>
      <c r="E1104" t="s">
        <v>7665</v>
      </c>
    </row>
    <row r="1105" spans="1:5">
      <c r="A1105" s="54" t="s">
        <v>4271</v>
      </c>
      <c r="B1105" t="s">
        <v>814</v>
      </c>
      <c r="C1105">
        <v>490</v>
      </c>
      <c r="D1105" t="s">
        <v>7662</v>
      </c>
      <c r="E1105" t="s">
        <v>7665</v>
      </c>
    </row>
    <row r="1106" spans="1:5">
      <c r="A1106" s="54" t="s">
        <v>4272</v>
      </c>
      <c r="B1106" t="s">
        <v>815</v>
      </c>
      <c r="C1106">
        <v>935</v>
      </c>
      <c r="D1106" t="s">
        <v>7662</v>
      </c>
      <c r="E1106" t="s">
        <v>7665</v>
      </c>
    </row>
    <row r="1107" spans="1:5">
      <c r="A1107" s="54" t="s">
        <v>4273</v>
      </c>
      <c r="B1107" t="s">
        <v>816</v>
      </c>
      <c r="C1107">
        <v>940</v>
      </c>
      <c r="D1107" t="s">
        <v>7662</v>
      </c>
      <c r="E1107" t="s">
        <v>7665</v>
      </c>
    </row>
    <row r="1108" spans="1:5">
      <c r="A1108" s="54" t="s">
        <v>4274</v>
      </c>
      <c r="B1108" t="s">
        <v>2500</v>
      </c>
      <c r="C1108">
        <v>645</v>
      </c>
      <c r="D1108" t="s">
        <v>7666</v>
      </c>
      <c r="E1108" t="s">
        <v>7667</v>
      </c>
    </row>
    <row r="1109" spans="1:5">
      <c r="A1109" s="54" t="s">
        <v>4275</v>
      </c>
      <c r="B1109" t="s">
        <v>4276</v>
      </c>
      <c r="C1109">
        <v>575</v>
      </c>
      <c r="D1109" t="s">
        <v>7666</v>
      </c>
      <c r="E1109" t="s">
        <v>7667</v>
      </c>
    </row>
    <row r="1110" spans="1:5">
      <c r="A1110" s="54" t="s">
        <v>4277</v>
      </c>
      <c r="B1110" t="s">
        <v>821</v>
      </c>
      <c r="C1110">
        <v>675</v>
      </c>
      <c r="D1110" t="s">
        <v>7666</v>
      </c>
      <c r="E1110" t="s">
        <v>7667</v>
      </c>
    </row>
    <row r="1111" spans="1:5">
      <c r="A1111" s="54" t="s">
        <v>4278</v>
      </c>
      <c r="B1111" t="s">
        <v>4279</v>
      </c>
      <c r="C1111">
        <v>690</v>
      </c>
      <c r="D1111" t="s">
        <v>7666</v>
      </c>
      <c r="E1111" t="s">
        <v>7667</v>
      </c>
    </row>
    <row r="1112" spans="1:5">
      <c r="A1112" s="54" t="s">
        <v>4280</v>
      </c>
      <c r="B1112" t="s">
        <v>4281</v>
      </c>
      <c r="C1112">
        <v>520</v>
      </c>
      <c r="D1112" t="s">
        <v>7666</v>
      </c>
      <c r="E1112" t="s">
        <v>7667</v>
      </c>
    </row>
    <row r="1113" spans="1:5">
      <c r="A1113" s="54" t="s">
        <v>4282</v>
      </c>
      <c r="B1113" t="s">
        <v>4283</v>
      </c>
      <c r="C1113">
        <v>810</v>
      </c>
      <c r="D1113" t="s">
        <v>7666</v>
      </c>
      <c r="E1113" t="s">
        <v>7667</v>
      </c>
    </row>
    <row r="1114" spans="1:5">
      <c r="A1114" s="54" t="s">
        <v>4284</v>
      </c>
      <c r="B1114" t="s">
        <v>822</v>
      </c>
      <c r="C1114">
        <v>415</v>
      </c>
      <c r="D1114" t="s">
        <v>7666</v>
      </c>
      <c r="E1114" t="s">
        <v>7667</v>
      </c>
    </row>
    <row r="1115" spans="1:5">
      <c r="A1115" s="54" t="s">
        <v>4285</v>
      </c>
      <c r="B1115" t="s">
        <v>4286</v>
      </c>
      <c r="C1115">
        <v>450</v>
      </c>
      <c r="D1115" t="s">
        <v>7666</v>
      </c>
      <c r="E1115" t="s">
        <v>7667</v>
      </c>
    </row>
    <row r="1116" spans="1:5">
      <c r="A1116" s="54" t="s">
        <v>4287</v>
      </c>
      <c r="B1116" t="s">
        <v>824</v>
      </c>
      <c r="C1116">
        <v>380</v>
      </c>
      <c r="D1116" t="s">
        <v>7666</v>
      </c>
      <c r="E1116" t="s">
        <v>7667</v>
      </c>
    </row>
    <row r="1117" spans="1:5">
      <c r="A1117" s="54" t="s">
        <v>4288</v>
      </c>
      <c r="B1117" t="s">
        <v>4289</v>
      </c>
      <c r="C1117">
        <v>365</v>
      </c>
      <c r="D1117" t="s">
        <v>7666</v>
      </c>
      <c r="E1117" t="s">
        <v>7667</v>
      </c>
    </row>
    <row r="1118" spans="1:5">
      <c r="A1118" s="54" t="s">
        <v>4290</v>
      </c>
      <c r="B1118" t="s">
        <v>4291</v>
      </c>
      <c r="C1118">
        <v>690</v>
      </c>
      <c r="D1118" t="s">
        <v>7666</v>
      </c>
      <c r="E1118" t="s">
        <v>7667</v>
      </c>
    </row>
    <row r="1119" spans="1:5">
      <c r="A1119" s="54" t="s">
        <v>4292</v>
      </c>
      <c r="B1119" t="s">
        <v>4293</v>
      </c>
      <c r="C1119">
        <v>540</v>
      </c>
      <c r="D1119" t="s">
        <v>7666</v>
      </c>
      <c r="E1119" t="s">
        <v>7667</v>
      </c>
    </row>
    <row r="1120" spans="1:5">
      <c r="A1120" s="54" t="s">
        <v>4294</v>
      </c>
      <c r="B1120" t="s">
        <v>4295</v>
      </c>
      <c r="C1120">
        <v>710</v>
      </c>
      <c r="D1120" t="s">
        <v>7666</v>
      </c>
      <c r="E1120" t="s">
        <v>7667</v>
      </c>
    </row>
    <row r="1121" spans="1:5">
      <c r="A1121" s="54" t="s">
        <v>4296</v>
      </c>
      <c r="B1121" t="s">
        <v>826</v>
      </c>
      <c r="C1121">
        <v>425</v>
      </c>
      <c r="D1121" t="s">
        <v>7666</v>
      </c>
      <c r="E1121" t="s">
        <v>7667</v>
      </c>
    </row>
    <row r="1122" spans="1:5">
      <c r="A1122" s="54" t="s">
        <v>4297</v>
      </c>
      <c r="B1122" t="s">
        <v>827</v>
      </c>
      <c r="C1122">
        <v>990</v>
      </c>
      <c r="D1122" t="s">
        <v>7666</v>
      </c>
      <c r="E1122" t="s">
        <v>7667</v>
      </c>
    </row>
    <row r="1123" spans="1:5">
      <c r="A1123" s="54" t="s">
        <v>4298</v>
      </c>
      <c r="B1123" t="s">
        <v>4299</v>
      </c>
      <c r="C1123">
        <v>525</v>
      </c>
      <c r="D1123" t="s">
        <v>7666</v>
      </c>
      <c r="E1123" t="s">
        <v>7667</v>
      </c>
    </row>
    <row r="1124" spans="1:5">
      <c r="A1124" s="54" t="s">
        <v>4300</v>
      </c>
      <c r="B1124" t="s">
        <v>828</v>
      </c>
      <c r="C1124">
        <v>240</v>
      </c>
      <c r="D1124" t="s">
        <v>7666</v>
      </c>
      <c r="E1124" t="s">
        <v>7667</v>
      </c>
    </row>
    <row r="1125" spans="1:5">
      <c r="A1125" s="54" t="s">
        <v>4301</v>
      </c>
      <c r="B1125" t="s">
        <v>829</v>
      </c>
      <c r="C1125">
        <v>175</v>
      </c>
      <c r="D1125" t="s">
        <v>7666</v>
      </c>
      <c r="E1125" t="s">
        <v>7667</v>
      </c>
    </row>
    <row r="1126" spans="1:5">
      <c r="A1126" s="54" t="s">
        <v>4302</v>
      </c>
      <c r="B1126" t="s">
        <v>831</v>
      </c>
      <c r="C1126">
        <v>915</v>
      </c>
      <c r="D1126" t="s">
        <v>7666</v>
      </c>
      <c r="E1126" t="s">
        <v>7667</v>
      </c>
    </row>
    <row r="1127" spans="1:5">
      <c r="A1127" s="54" t="s">
        <v>4303</v>
      </c>
      <c r="B1127" t="s">
        <v>832</v>
      </c>
      <c r="C1127">
        <v>400</v>
      </c>
      <c r="D1127" t="s">
        <v>7666</v>
      </c>
      <c r="E1127" t="s">
        <v>7667</v>
      </c>
    </row>
    <row r="1128" spans="1:5">
      <c r="A1128" s="54" t="s">
        <v>4304</v>
      </c>
      <c r="B1128" t="s">
        <v>4305</v>
      </c>
      <c r="C1128">
        <v>450</v>
      </c>
      <c r="D1128" t="s">
        <v>7666</v>
      </c>
      <c r="E1128" t="s">
        <v>7667</v>
      </c>
    </row>
    <row r="1129" spans="1:5">
      <c r="A1129" s="54" t="s">
        <v>4306</v>
      </c>
      <c r="B1129" t="s">
        <v>4307</v>
      </c>
      <c r="C1129">
        <v>635</v>
      </c>
      <c r="D1129" t="s">
        <v>7666</v>
      </c>
      <c r="E1129" t="s">
        <v>7667</v>
      </c>
    </row>
    <row r="1130" spans="1:5">
      <c r="A1130" s="54" t="s">
        <v>4308</v>
      </c>
      <c r="B1130" t="s">
        <v>834</v>
      </c>
      <c r="C1130">
        <v>600</v>
      </c>
      <c r="D1130" t="s">
        <v>7666</v>
      </c>
      <c r="E1130" t="s">
        <v>7667</v>
      </c>
    </row>
    <row r="1131" spans="1:5">
      <c r="A1131" s="54" t="s">
        <v>4309</v>
      </c>
      <c r="B1131" t="s">
        <v>4310</v>
      </c>
      <c r="C1131">
        <v>930</v>
      </c>
      <c r="D1131" t="s">
        <v>7666</v>
      </c>
      <c r="E1131" t="s">
        <v>7667</v>
      </c>
    </row>
    <row r="1132" spans="1:5">
      <c r="A1132" s="54" t="s">
        <v>4311</v>
      </c>
      <c r="B1132" t="s">
        <v>4312</v>
      </c>
      <c r="C1132">
        <v>795</v>
      </c>
      <c r="D1132" t="s">
        <v>7666</v>
      </c>
      <c r="E1132" t="s">
        <v>7667</v>
      </c>
    </row>
    <row r="1133" spans="1:5">
      <c r="A1133" s="54" t="s">
        <v>4313</v>
      </c>
      <c r="B1133" t="s">
        <v>4314</v>
      </c>
      <c r="C1133">
        <v>480</v>
      </c>
      <c r="D1133" t="s">
        <v>7666</v>
      </c>
      <c r="E1133" t="s">
        <v>7667</v>
      </c>
    </row>
    <row r="1134" spans="1:5">
      <c r="A1134" s="54" t="s">
        <v>4315</v>
      </c>
      <c r="B1134" t="s">
        <v>836</v>
      </c>
      <c r="C1134">
        <v>600</v>
      </c>
      <c r="D1134" t="s">
        <v>7666</v>
      </c>
      <c r="E1134" t="s">
        <v>7667</v>
      </c>
    </row>
    <row r="1135" spans="1:5">
      <c r="A1135" s="54" t="s">
        <v>4316</v>
      </c>
      <c r="B1135" t="s">
        <v>4317</v>
      </c>
      <c r="C1135">
        <v>515</v>
      </c>
      <c r="D1135" t="s">
        <v>7666</v>
      </c>
      <c r="E1135" t="s">
        <v>7667</v>
      </c>
    </row>
    <row r="1136" spans="1:5">
      <c r="A1136" s="54" t="s">
        <v>4318</v>
      </c>
      <c r="B1136" t="s">
        <v>4319</v>
      </c>
      <c r="C1136">
        <v>600</v>
      </c>
      <c r="D1136" t="s">
        <v>7666</v>
      </c>
      <c r="E1136" t="s">
        <v>7667</v>
      </c>
    </row>
    <row r="1137" spans="1:5">
      <c r="A1137" s="54" t="s">
        <v>4320</v>
      </c>
      <c r="B1137" t="s">
        <v>837</v>
      </c>
      <c r="C1137">
        <v>385</v>
      </c>
      <c r="D1137" t="s">
        <v>7666</v>
      </c>
      <c r="E1137" t="s">
        <v>7667</v>
      </c>
    </row>
    <row r="1138" spans="1:5">
      <c r="A1138" s="54" t="s">
        <v>4321</v>
      </c>
      <c r="B1138" t="s">
        <v>4322</v>
      </c>
      <c r="C1138">
        <v>645</v>
      </c>
      <c r="D1138" t="s">
        <v>7666</v>
      </c>
      <c r="E1138" t="s">
        <v>7667</v>
      </c>
    </row>
    <row r="1139" spans="1:5">
      <c r="A1139" s="54" t="s">
        <v>4323</v>
      </c>
      <c r="B1139" t="s">
        <v>4324</v>
      </c>
      <c r="C1139">
        <v>520</v>
      </c>
      <c r="D1139" t="s">
        <v>7666</v>
      </c>
      <c r="E1139" t="s">
        <v>7667</v>
      </c>
    </row>
    <row r="1140" spans="1:5">
      <c r="A1140" s="54" t="s">
        <v>4325</v>
      </c>
      <c r="B1140" t="s">
        <v>4326</v>
      </c>
      <c r="C1140">
        <v>645</v>
      </c>
      <c r="D1140" t="s">
        <v>7666</v>
      </c>
      <c r="E1140" t="s">
        <v>7667</v>
      </c>
    </row>
    <row r="1141" spans="1:5">
      <c r="A1141" s="54" t="s">
        <v>4327</v>
      </c>
      <c r="B1141" t="s">
        <v>838</v>
      </c>
      <c r="C1141">
        <v>440</v>
      </c>
      <c r="D1141" t="s">
        <v>7666</v>
      </c>
      <c r="E1141" t="s">
        <v>7667</v>
      </c>
    </row>
    <row r="1142" spans="1:5">
      <c r="A1142" s="54" t="s">
        <v>4328</v>
      </c>
      <c r="B1142" t="s">
        <v>4329</v>
      </c>
      <c r="C1142">
        <v>690</v>
      </c>
      <c r="D1142" t="s">
        <v>7666</v>
      </c>
      <c r="E1142" t="s">
        <v>7667</v>
      </c>
    </row>
    <row r="1143" spans="1:5">
      <c r="A1143" s="54" t="s">
        <v>4330</v>
      </c>
      <c r="B1143" t="s">
        <v>4331</v>
      </c>
      <c r="C1143">
        <v>500</v>
      </c>
      <c r="D1143" t="s">
        <v>7666</v>
      </c>
      <c r="E1143" t="s">
        <v>7667</v>
      </c>
    </row>
    <row r="1144" spans="1:5">
      <c r="A1144" s="54" t="s">
        <v>4332</v>
      </c>
      <c r="B1144" t="s">
        <v>4333</v>
      </c>
      <c r="C1144">
        <v>400</v>
      </c>
      <c r="D1144" t="s">
        <v>7666</v>
      </c>
      <c r="E1144" t="s">
        <v>7667</v>
      </c>
    </row>
    <row r="1145" spans="1:5">
      <c r="A1145" s="54" t="s">
        <v>4334</v>
      </c>
      <c r="B1145" t="s">
        <v>4335</v>
      </c>
      <c r="C1145">
        <v>540</v>
      </c>
      <c r="D1145" t="s">
        <v>7666</v>
      </c>
      <c r="E1145" t="s">
        <v>7667</v>
      </c>
    </row>
    <row r="1146" spans="1:5">
      <c r="A1146" s="54" t="s">
        <v>4336</v>
      </c>
      <c r="B1146" t="s">
        <v>839</v>
      </c>
      <c r="C1146">
        <v>725</v>
      </c>
      <c r="D1146" t="s">
        <v>7666</v>
      </c>
      <c r="E1146" t="s">
        <v>7667</v>
      </c>
    </row>
    <row r="1147" spans="1:5">
      <c r="A1147" s="54" t="s">
        <v>4337</v>
      </c>
      <c r="B1147" t="s">
        <v>840</v>
      </c>
      <c r="C1147">
        <v>480</v>
      </c>
      <c r="D1147" t="s">
        <v>7666</v>
      </c>
      <c r="E1147" t="s">
        <v>7667</v>
      </c>
    </row>
    <row r="1148" spans="1:5">
      <c r="A1148" s="54" t="s">
        <v>4338</v>
      </c>
      <c r="B1148" t="s">
        <v>4339</v>
      </c>
      <c r="C1148">
        <v>505</v>
      </c>
      <c r="D1148" t="s">
        <v>7666</v>
      </c>
      <c r="E1148" t="s">
        <v>7667</v>
      </c>
    </row>
    <row r="1149" spans="1:5">
      <c r="A1149" s="54" t="s">
        <v>4340</v>
      </c>
      <c r="B1149" t="s">
        <v>842</v>
      </c>
      <c r="C1149">
        <v>370</v>
      </c>
      <c r="D1149" t="s">
        <v>7666</v>
      </c>
      <c r="E1149" t="s">
        <v>7667</v>
      </c>
    </row>
    <row r="1150" spans="1:5">
      <c r="A1150" s="54" t="s">
        <v>4341</v>
      </c>
      <c r="B1150" t="s">
        <v>843</v>
      </c>
      <c r="C1150">
        <v>390</v>
      </c>
      <c r="D1150" t="s">
        <v>7666</v>
      </c>
      <c r="E1150" t="s">
        <v>7667</v>
      </c>
    </row>
    <row r="1151" spans="1:5">
      <c r="A1151" s="54" t="s">
        <v>4342</v>
      </c>
      <c r="B1151" t="s">
        <v>844</v>
      </c>
      <c r="C1151">
        <v>850</v>
      </c>
      <c r="D1151" t="s">
        <v>7666</v>
      </c>
      <c r="E1151" t="s">
        <v>7667</v>
      </c>
    </row>
    <row r="1152" spans="1:5">
      <c r="A1152" s="54" t="s">
        <v>4343</v>
      </c>
      <c r="B1152" t="s">
        <v>845</v>
      </c>
      <c r="C1152">
        <v>645</v>
      </c>
      <c r="D1152" t="s">
        <v>7666</v>
      </c>
      <c r="E1152" t="s">
        <v>7667</v>
      </c>
    </row>
    <row r="1153" spans="1:5">
      <c r="A1153" s="54" t="s">
        <v>4344</v>
      </c>
      <c r="B1153" t="s">
        <v>4345</v>
      </c>
      <c r="C1153">
        <v>595</v>
      </c>
      <c r="D1153" t="s">
        <v>7666</v>
      </c>
      <c r="E1153" t="s">
        <v>7667</v>
      </c>
    </row>
    <row r="1154" spans="1:5">
      <c r="A1154" s="54" t="s">
        <v>4346</v>
      </c>
      <c r="B1154" t="s">
        <v>4347</v>
      </c>
      <c r="C1154">
        <v>640</v>
      </c>
      <c r="D1154" t="s">
        <v>7666</v>
      </c>
      <c r="E1154" t="s">
        <v>7667</v>
      </c>
    </row>
    <row r="1155" spans="1:5">
      <c r="A1155" s="54" t="s">
        <v>4348</v>
      </c>
      <c r="B1155" t="s">
        <v>847</v>
      </c>
      <c r="C1155">
        <v>745</v>
      </c>
      <c r="D1155" t="s">
        <v>7666</v>
      </c>
      <c r="E1155" t="s">
        <v>7667</v>
      </c>
    </row>
    <row r="1156" spans="1:5">
      <c r="A1156" s="54" t="s">
        <v>4349</v>
      </c>
      <c r="B1156" t="s">
        <v>848</v>
      </c>
      <c r="C1156">
        <v>860</v>
      </c>
      <c r="D1156" t="s">
        <v>7666</v>
      </c>
      <c r="E1156" t="s">
        <v>7667</v>
      </c>
    </row>
    <row r="1157" spans="1:5">
      <c r="A1157" s="54" t="s">
        <v>4350</v>
      </c>
      <c r="B1157" t="s">
        <v>849</v>
      </c>
      <c r="C1157">
        <v>415</v>
      </c>
      <c r="D1157" t="s">
        <v>7666</v>
      </c>
      <c r="E1157" t="s">
        <v>7667</v>
      </c>
    </row>
    <row r="1158" spans="1:5">
      <c r="A1158" s="54" t="s">
        <v>4351</v>
      </c>
      <c r="B1158" t="s">
        <v>851</v>
      </c>
      <c r="C1158">
        <v>220</v>
      </c>
      <c r="D1158" t="s">
        <v>7666</v>
      </c>
      <c r="E1158" t="s">
        <v>7667</v>
      </c>
    </row>
    <row r="1159" spans="1:5">
      <c r="A1159" s="54" t="s">
        <v>4352</v>
      </c>
      <c r="B1159" t="s">
        <v>4353</v>
      </c>
      <c r="C1159">
        <v>840</v>
      </c>
      <c r="D1159" t="s">
        <v>7666</v>
      </c>
      <c r="E1159" t="s">
        <v>7667</v>
      </c>
    </row>
    <row r="1160" spans="1:5">
      <c r="A1160" s="54" t="s">
        <v>4354</v>
      </c>
      <c r="B1160" t="s">
        <v>4355</v>
      </c>
      <c r="C1160">
        <v>650</v>
      </c>
      <c r="D1160" t="s">
        <v>7666</v>
      </c>
      <c r="E1160" t="s">
        <v>7667</v>
      </c>
    </row>
    <row r="1161" spans="1:5">
      <c r="A1161" s="54" t="s">
        <v>4356</v>
      </c>
      <c r="B1161" t="s">
        <v>4357</v>
      </c>
      <c r="C1161">
        <v>790</v>
      </c>
      <c r="D1161" t="s">
        <v>7666</v>
      </c>
      <c r="E1161" t="s">
        <v>7667</v>
      </c>
    </row>
    <row r="1162" spans="1:5">
      <c r="A1162" s="54" t="s">
        <v>4358</v>
      </c>
      <c r="B1162" t="s">
        <v>4359</v>
      </c>
      <c r="C1162">
        <v>440</v>
      </c>
      <c r="D1162" t="s">
        <v>7666</v>
      </c>
      <c r="E1162" t="s">
        <v>7667</v>
      </c>
    </row>
    <row r="1163" spans="1:5">
      <c r="A1163" s="54" t="s">
        <v>4360</v>
      </c>
      <c r="B1163" t="s">
        <v>4361</v>
      </c>
      <c r="C1163">
        <v>390</v>
      </c>
      <c r="D1163" t="s">
        <v>7666</v>
      </c>
      <c r="E1163" t="s">
        <v>7667</v>
      </c>
    </row>
    <row r="1164" spans="1:5">
      <c r="A1164" s="54" t="s">
        <v>4362</v>
      </c>
      <c r="B1164" t="s">
        <v>4363</v>
      </c>
      <c r="C1164">
        <v>550</v>
      </c>
      <c r="D1164" t="s">
        <v>7666</v>
      </c>
      <c r="E1164" t="s">
        <v>7667</v>
      </c>
    </row>
    <row r="1165" spans="1:5">
      <c r="A1165" s="54" t="s">
        <v>4364</v>
      </c>
      <c r="B1165" t="s">
        <v>4365</v>
      </c>
      <c r="C1165">
        <v>1515</v>
      </c>
      <c r="D1165" t="s">
        <v>7666</v>
      </c>
      <c r="E1165" t="s">
        <v>7667</v>
      </c>
    </row>
    <row r="1166" spans="1:5">
      <c r="A1166" s="54" t="s">
        <v>4366</v>
      </c>
      <c r="B1166" t="s">
        <v>4367</v>
      </c>
      <c r="C1166">
        <v>600</v>
      </c>
      <c r="D1166" t="s">
        <v>7666</v>
      </c>
      <c r="E1166" t="s">
        <v>7667</v>
      </c>
    </row>
    <row r="1167" spans="1:5">
      <c r="A1167" s="54" t="s">
        <v>4368</v>
      </c>
      <c r="B1167" t="s">
        <v>4369</v>
      </c>
      <c r="C1167">
        <v>480</v>
      </c>
      <c r="D1167" t="s">
        <v>7666</v>
      </c>
      <c r="E1167" t="s">
        <v>7667</v>
      </c>
    </row>
    <row r="1168" spans="1:5">
      <c r="A1168" s="54" t="s">
        <v>4370</v>
      </c>
      <c r="B1168" t="s">
        <v>4371</v>
      </c>
      <c r="C1168">
        <v>582</v>
      </c>
      <c r="D1168" t="s">
        <v>7666</v>
      </c>
      <c r="E1168" t="s">
        <v>7667</v>
      </c>
    </row>
    <row r="1169" spans="1:5">
      <c r="A1169" s="54" t="s">
        <v>4372</v>
      </c>
      <c r="B1169" t="s">
        <v>855</v>
      </c>
      <c r="C1169">
        <v>750</v>
      </c>
      <c r="D1169" t="s">
        <v>7666</v>
      </c>
      <c r="E1169" t="s">
        <v>7667</v>
      </c>
    </row>
    <row r="1170" spans="1:5">
      <c r="A1170" s="54" t="s">
        <v>4373</v>
      </c>
      <c r="B1170" t="s">
        <v>856</v>
      </c>
      <c r="C1170">
        <v>540</v>
      </c>
      <c r="D1170" t="s">
        <v>7666</v>
      </c>
      <c r="E1170" t="s">
        <v>7667</v>
      </c>
    </row>
    <row r="1171" spans="1:5">
      <c r="A1171" s="54" t="s">
        <v>4374</v>
      </c>
      <c r="B1171" t="s">
        <v>857</v>
      </c>
      <c r="C1171">
        <v>615</v>
      </c>
      <c r="D1171" t="s">
        <v>7666</v>
      </c>
      <c r="E1171" t="s">
        <v>7667</v>
      </c>
    </row>
    <row r="1172" spans="1:5">
      <c r="A1172" s="54" t="s">
        <v>4375</v>
      </c>
      <c r="B1172" t="s">
        <v>858</v>
      </c>
      <c r="C1172">
        <v>330</v>
      </c>
      <c r="D1172" t="s">
        <v>7666</v>
      </c>
      <c r="E1172" t="s">
        <v>7667</v>
      </c>
    </row>
    <row r="1173" spans="1:5">
      <c r="A1173" s="54" t="s">
        <v>4376</v>
      </c>
      <c r="B1173" t="s">
        <v>859</v>
      </c>
      <c r="C1173">
        <v>440</v>
      </c>
      <c r="D1173" t="s">
        <v>7666</v>
      </c>
      <c r="E1173" t="s">
        <v>7667</v>
      </c>
    </row>
    <row r="1174" spans="1:5">
      <c r="A1174" s="54" t="s">
        <v>4377</v>
      </c>
      <c r="B1174" t="s">
        <v>4378</v>
      </c>
      <c r="C1174">
        <v>545</v>
      </c>
      <c r="D1174" t="s">
        <v>7666</v>
      </c>
      <c r="E1174" t="s">
        <v>7667</v>
      </c>
    </row>
    <row r="1175" spans="1:5">
      <c r="A1175" s="54" t="s">
        <v>4379</v>
      </c>
      <c r="B1175" t="s">
        <v>4380</v>
      </c>
      <c r="C1175">
        <v>420</v>
      </c>
      <c r="D1175" t="s">
        <v>7666</v>
      </c>
      <c r="E1175" t="s">
        <v>7667</v>
      </c>
    </row>
    <row r="1176" spans="1:5">
      <c r="A1176" s="54" t="s">
        <v>4381</v>
      </c>
      <c r="B1176" t="s">
        <v>4382</v>
      </c>
      <c r="C1176">
        <v>455</v>
      </c>
      <c r="D1176" t="s">
        <v>7668</v>
      </c>
      <c r="E1176" t="s">
        <v>7669</v>
      </c>
    </row>
    <row r="1177" spans="1:5">
      <c r="A1177" s="54" t="s">
        <v>4383</v>
      </c>
      <c r="B1177" t="s">
        <v>4384</v>
      </c>
      <c r="C1177">
        <v>620</v>
      </c>
      <c r="D1177" t="s">
        <v>7668</v>
      </c>
      <c r="E1177" t="s">
        <v>7669</v>
      </c>
    </row>
    <row r="1178" spans="1:5">
      <c r="A1178" s="54" t="s">
        <v>4385</v>
      </c>
      <c r="B1178" t="s">
        <v>4386</v>
      </c>
      <c r="C1178">
        <v>630</v>
      </c>
      <c r="D1178" t="s">
        <v>7668</v>
      </c>
      <c r="E1178" t="s">
        <v>7669</v>
      </c>
    </row>
    <row r="1179" spans="1:5">
      <c r="A1179" s="54" t="s">
        <v>4387</v>
      </c>
      <c r="B1179" t="s">
        <v>4388</v>
      </c>
      <c r="C1179">
        <v>850</v>
      </c>
      <c r="D1179" t="s">
        <v>7668</v>
      </c>
      <c r="E1179" t="s">
        <v>7669</v>
      </c>
    </row>
    <row r="1180" spans="1:5">
      <c r="A1180" s="54" t="s">
        <v>4389</v>
      </c>
      <c r="B1180" t="s">
        <v>4390</v>
      </c>
      <c r="C1180">
        <v>1000</v>
      </c>
      <c r="D1180" t="s">
        <v>7668</v>
      </c>
      <c r="E1180" t="s">
        <v>7669</v>
      </c>
    </row>
    <row r="1181" spans="1:5">
      <c r="A1181" s="54" t="s">
        <v>4391</v>
      </c>
      <c r="B1181" t="s">
        <v>4392</v>
      </c>
      <c r="C1181">
        <v>340</v>
      </c>
      <c r="D1181" t="s">
        <v>7668</v>
      </c>
      <c r="E1181" t="s">
        <v>7669</v>
      </c>
    </row>
    <row r="1182" spans="1:5">
      <c r="A1182" s="54" t="s">
        <v>7599</v>
      </c>
      <c r="B1182" t="s">
        <v>7600</v>
      </c>
      <c r="C1182">
        <v>335</v>
      </c>
      <c r="D1182" t="s">
        <v>7668</v>
      </c>
      <c r="E1182" t="s">
        <v>7669</v>
      </c>
    </row>
    <row r="1183" spans="1:5">
      <c r="A1183" s="54" t="s">
        <v>4393</v>
      </c>
      <c r="B1183" t="s">
        <v>7601</v>
      </c>
      <c r="C1183">
        <v>1000</v>
      </c>
      <c r="D1183" t="s">
        <v>7668</v>
      </c>
      <c r="E1183" t="s">
        <v>7669</v>
      </c>
    </row>
    <row r="1184" spans="1:5">
      <c r="A1184" s="54" t="s">
        <v>4394</v>
      </c>
      <c r="B1184" t="s">
        <v>4395</v>
      </c>
      <c r="C1184">
        <v>660</v>
      </c>
      <c r="D1184" t="s">
        <v>7668</v>
      </c>
      <c r="E1184" t="s">
        <v>7669</v>
      </c>
    </row>
    <row r="1185" spans="1:5">
      <c r="A1185" s="54" t="s">
        <v>4396</v>
      </c>
      <c r="B1185" t="s">
        <v>4397</v>
      </c>
      <c r="C1185">
        <v>915</v>
      </c>
      <c r="D1185" t="s">
        <v>7668</v>
      </c>
      <c r="E1185" t="s">
        <v>7669</v>
      </c>
    </row>
    <row r="1186" spans="1:5">
      <c r="A1186" s="54" t="s">
        <v>4398</v>
      </c>
      <c r="B1186" t="s">
        <v>4399</v>
      </c>
      <c r="C1186">
        <v>710</v>
      </c>
      <c r="D1186" t="s">
        <v>7668</v>
      </c>
      <c r="E1186" t="s">
        <v>7669</v>
      </c>
    </row>
    <row r="1187" spans="1:5">
      <c r="A1187" s="54" t="s">
        <v>4400</v>
      </c>
      <c r="B1187" t="s">
        <v>4401</v>
      </c>
      <c r="C1187">
        <v>480</v>
      </c>
      <c r="D1187" t="s">
        <v>7668</v>
      </c>
      <c r="E1187" t="s">
        <v>7669</v>
      </c>
    </row>
    <row r="1188" spans="1:5">
      <c r="A1188" s="54" t="s">
        <v>4402</v>
      </c>
      <c r="B1188" t="s">
        <v>4403</v>
      </c>
      <c r="C1188">
        <v>320</v>
      </c>
      <c r="D1188" t="s">
        <v>7668</v>
      </c>
      <c r="E1188" t="s">
        <v>7669</v>
      </c>
    </row>
    <row r="1189" spans="1:5">
      <c r="A1189" s="54" t="s">
        <v>4404</v>
      </c>
      <c r="B1189" t="s">
        <v>4405</v>
      </c>
      <c r="C1189">
        <v>395</v>
      </c>
      <c r="D1189" t="s">
        <v>7668</v>
      </c>
      <c r="E1189" t="s">
        <v>7669</v>
      </c>
    </row>
    <row r="1190" spans="1:5">
      <c r="A1190" s="54" t="s">
        <v>4406</v>
      </c>
      <c r="B1190" t="s">
        <v>4407</v>
      </c>
      <c r="C1190">
        <v>550</v>
      </c>
      <c r="D1190" t="s">
        <v>7668</v>
      </c>
      <c r="E1190" t="s">
        <v>7669</v>
      </c>
    </row>
    <row r="1191" spans="1:5">
      <c r="A1191" s="54" t="s">
        <v>4408</v>
      </c>
      <c r="B1191" t="s">
        <v>4409</v>
      </c>
      <c r="C1191">
        <v>620</v>
      </c>
      <c r="D1191" t="s">
        <v>7668</v>
      </c>
      <c r="E1191" t="s">
        <v>7669</v>
      </c>
    </row>
    <row r="1192" spans="1:5">
      <c r="A1192" s="54" t="s">
        <v>4410</v>
      </c>
      <c r="B1192" t="s">
        <v>4411</v>
      </c>
      <c r="C1192">
        <v>315</v>
      </c>
      <c r="D1192" t="s">
        <v>7668</v>
      </c>
      <c r="E1192" t="s">
        <v>7669</v>
      </c>
    </row>
    <row r="1193" spans="1:5">
      <c r="A1193" s="54" t="s">
        <v>4412</v>
      </c>
      <c r="B1193" t="s">
        <v>4413</v>
      </c>
      <c r="C1193">
        <v>505</v>
      </c>
      <c r="D1193" t="s">
        <v>7668</v>
      </c>
      <c r="E1193" t="s">
        <v>7669</v>
      </c>
    </row>
    <row r="1194" spans="1:5">
      <c r="A1194" s="54" t="s">
        <v>4414</v>
      </c>
      <c r="B1194" t="s">
        <v>4415</v>
      </c>
      <c r="C1194">
        <v>435</v>
      </c>
      <c r="D1194" t="s">
        <v>7668</v>
      </c>
      <c r="E1194" t="s">
        <v>7669</v>
      </c>
    </row>
    <row r="1195" spans="1:5">
      <c r="A1195" s="54" t="s">
        <v>4416</v>
      </c>
      <c r="B1195" t="s">
        <v>4417</v>
      </c>
      <c r="C1195">
        <v>380</v>
      </c>
      <c r="D1195" t="s">
        <v>7668</v>
      </c>
      <c r="E1195" t="s">
        <v>7669</v>
      </c>
    </row>
    <row r="1196" spans="1:5">
      <c r="A1196" s="54" t="s">
        <v>4418</v>
      </c>
      <c r="B1196" t="s">
        <v>7602</v>
      </c>
      <c r="C1196">
        <v>525</v>
      </c>
      <c r="D1196" t="s">
        <v>7668</v>
      </c>
      <c r="E1196" t="s">
        <v>7669</v>
      </c>
    </row>
    <row r="1197" spans="1:5">
      <c r="A1197" s="54" t="s">
        <v>7603</v>
      </c>
      <c r="B1197" t="s">
        <v>7604</v>
      </c>
      <c r="C1197">
        <v>295</v>
      </c>
      <c r="D1197" t="s">
        <v>7668</v>
      </c>
      <c r="E1197" t="s">
        <v>7669</v>
      </c>
    </row>
    <row r="1198" spans="1:5">
      <c r="A1198" s="54" t="s">
        <v>4419</v>
      </c>
      <c r="B1198" t="s">
        <v>4420</v>
      </c>
      <c r="C1198">
        <v>600</v>
      </c>
      <c r="D1198" t="s">
        <v>7668</v>
      </c>
      <c r="E1198" t="s">
        <v>7669</v>
      </c>
    </row>
    <row r="1199" spans="1:5">
      <c r="A1199" s="54" t="s">
        <v>4421</v>
      </c>
      <c r="B1199" t="s">
        <v>4422</v>
      </c>
      <c r="C1199">
        <v>325</v>
      </c>
      <c r="D1199" t="s">
        <v>7668</v>
      </c>
      <c r="E1199" t="s">
        <v>7669</v>
      </c>
    </row>
    <row r="1200" spans="1:5">
      <c r="A1200" s="54" t="s">
        <v>4423</v>
      </c>
      <c r="B1200" t="s">
        <v>4424</v>
      </c>
      <c r="C1200">
        <v>490</v>
      </c>
      <c r="D1200" t="s">
        <v>7668</v>
      </c>
      <c r="E1200" t="s">
        <v>7669</v>
      </c>
    </row>
    <row r="1201" spans="1:5">
      <c r="A1201" s="54" t="s">
        <v>4425</v>
      </c>
      <c r="B1201" t="s">
        <v>4426</v>
      </c>
      <c r="C1201">
        <v>730</v>
      </c>
      <c r="D1201" t="s">
        <v>7668</v>
      </c>
      <c r="E1201" t="s">
        <v>7669</v>
      </c>
    </row>
    <row r="1202" spans="1:5">
      <c r="A1202" s="54" t="s">
        <v>4427</v>
      </c>
      <c r="B1202" t="s">
        <v>4428</v>
      </c>
      <c r="C1202">
        <v>503</v>
      </c>
      <c r="D1202" t="s">
        <v>7668</v>
      </c>
      <c r="E1202" t="s">
        <v>7669</v>
      </c>
    </row>
    <row r="1203" spans="1:5">
      <c r="A1203" s="54" t="s">
        <v>4429</v>
      </c>
      <c r="B1203" t="s">
        <v>4430</v>
      </c>
      <c r="C1203">
        <v>620</v>
      </c>
      <c r="D1203" t="s">
        <v>7668</v>
      </c>
      <c r="E1203" t="s">
        <v>7669</v>
      </c>
    </row>
    <row r="1204" spans="1:5">
      <c r="A1204" s="54" t="s">
        <v>4431</v>
      </c>
      <c r="B1204" t="s">
        <v>4432</v>
      </c>
      <c r="C1204">
        <v>500</v>
      </c>
      <c r="D1204" t="s">
        <v>7668</v>
      </c>
      <c r="E1204" t="s">
        <v>7669</v>
      </c>
    </row>
    <row r="1205" spans="1:5">
      <c r="A1205" s="54" t="s">
        <v>4433</v>
      </c>
      <c r="B1205" t="s">
        <v>866</v>
      </c>
      <c r="C1205">
        <v>280</v>
      </c>
      <c r="D1205" t="s">
        <v>7668</v>
      </c>
      <c r="E1205" t="s">
        <v>7669</v>
      </c>
    </row>
    <row r="1206" spans="1:5">
      <c r="A1206" s="54" t="s">
        <v>4434</v>
      </c>
      <c r="B1206" t="s">
        <v>867</v>
      </c>
      <c r="C1206">
        <v>430</v>
      </c>
      <c r="D1206" t="s">
        <v>7668</v>
      </c>
      <c r="E1206" t="s">
        <v>7669</v>
      </c>
    </row>
    <row r="1207" spans="1:5">
      <c r="A1207" s="54" t="s">
        <v>4435</v>
      </c>
      <c r="B1207" t="s">
        <v>4436</v>
      </c>
      <c r="C1207">
        <v>400</v>
      </c>
      <c r="D1207" t="s">
        <v>7668</v>
      </c>
      <c r="E1207" t="s">
        <v>7669</v>
      </c>
    </row>
    <row r="1208" spans="1:5">
      <c r="A1208" s="54" t="s">
        <v>4437</v>
      </c>
      <c r="B1208" t="s">
        <v>4438</v>
      </c>
      <c r="C1208">
        <v>660</v>
      </c>
      <c r="D1208" t="s">
        <v>7668</v>
      </c>
      <c r="E1208" t="s">
        <v>7669</v>
      </c>
    </row>
    <row r="1209" spans="1:5">
      <c r="A1209" s="54" t="s">
        <v>4439</v>
      </c>
      <c r="B1209" t="s">
        <v>4440</v>
      </c>
      <c r="C1209">
        <v>465</v>
      </c>
      <c r="D1209" t="s">
        <v>7668</v>
      </c>
      <c r="E1209" t="s">
        <v>7669</v>
      </c>
    </row>
    <row r="1210" spans="1:5">
      <c r="A1210" s="54" t="s">
        <v>4441</v>
      </c>
      <c r="B1210" t="s">
        <v>4442</v>
      </c>
      <c r="C1210">
        <v>350</v>
      </c>
      <c r="D1210" t="s">
        <v>7668</v>
      </c>
      <c r="E1210" t="s">
        <v>7669</v>
      </c>
    </row>
    <row r="1211" spans="1:5">
      <c r="A1211" s="54" t="s">
        <v>4443</v>
      </c>
      <c r="B1211" t="s">
        <v>4444</v>
      </c>
      <c r="C1211">
        <v>450</v>
      </c>
      <c r="D1211" t="s">
        <v>7668</v>
      </c>
      <c r="E1211" t="s">
        <v>7669</v>
      </c>
    </row>
    <row r="1212" spans="1:5">
      <c r="A1212" s="54" t="s">
        <v>7730</v>
      </c>
      <c r="B1212" t="s">
        <v>7731</v>
      </c>
      <c r="C1212">
        <v>325</v>
      </c>
      <c r="D1212" t="s">
        <v>7668</v>
      </c>
      <c r="E1212" t="s">
        <v>7669</v>
      </c>
    </row>
    <row r="1213" spans="1:5">
      <c r="A1213" s="54" t="s">
        <v>4445</v>
      </c>
      <c r="B1213" t="s">
        <v>4446</v>
      </c>
      <c r="C1213">
        <v>495</v>
      </c>
      <c r="D1213" t="s">
        <v>7668</v>
      </c>
      <c r="E1213" t="s">
        <v>7669</v>
      </c>
    </row>
    <row r="1214" spans="1:5">
      <c r="A1214" s="54" t="s">
        <v>4447</v>
      </c>
      <c r="B1214" t="s">
        <v>4448</v>
      </c>
      <c r="C1214">
        <v>600</v>
      </c>
      <c r="D1214" t="s">
        <v>7668</v>
      </c>
      <c r="E1214" t="s">
        <v>7669</v>
      </c>
    </row>
    <row r="1215" spans="1:5">
      <c r="A1215" s="54" t="s">
        <v>4449</v>
      </c>
      <c r="B1215" t="s">
        <v>4450</v>
      </c>
      <c r="C1215">
        <v>460</v>
      </c>
      <c r="D1215" t="s">
        <v>7668</v>
      </c>
      <c r="E1215" t="s">
        <v>7669</v>
      </c>
    </row>
    <row r="1216" spans="1:5">
      <c r="A1216" s="54" t="s">
        <v>4451</v>
      </c>
      <c r="B1216" t="s">
        <v>4452</v>
      </c>
      <c r="C1216">
        <v>560</v>
      </c>
      <c r="D1216" t="s">
        <v>7668</v>
      </c>
      <c r="E1216" t="s">
        <v>7669</v>
      </c>
    </row>
    <row r="1217" spans="1:5">
      <c r="A1217" s="54" t="s">
        <v>4453</v>
      </c>
      <c r="B1217" t="s">
        <v>4454</v>
      </c>
      <c r="C1217">
        <v>580</v>
      </c>
      <c r="D1217" t="s">
        <v>7668</v>
      </c>
      <c r="E1217" t="s">
        <v>7669</v>
      </c>
    </row>
    <row r="1218" spans="1:5">
      <c r="A1218" s="54" t="s">
        <v>4455</v>
      </c>
      <c r="B1218" t="s">
        <v>4456</v>
      </c>
      <c r="C1218">
        <v>605</v>
      </c>
      <c r="D1218" t="s">
        <v>7668</v>
      </c>
      <c r="E1218" t="s">
        <v>7669</v>
      </c>
    </row>
    <row r="1219" spans="1:5">
      <c r="A1219" s="54" t="s">
        <v>4457</v>
      </c>
      <c r="B1219" t="s">
        <v>4458</v>
      </c>
      <c r="C1219">
        <v>380</v>
      </c>
      <c r="D1219" t="s">
        <v>7668</v>
      </c>
      <c r="E1219" t="s">
        <v>7669</v>
      </c>
    </row>
    <row r="1220" spans="1:5">
      <c r="A1220" s="54" t="s">
        <v>4459</v>
      </c>
      <c r="B1220" t="s">
        <v>4460</v>
      </c>
      <c r="C1220">
        <v>370</v>
      </c>
      <c r="D1220" t="s">
        <v>7668</v>
      </c>
      <c r="E1220" t="s">
        <v>7669</v>
      </c>
    </row>
    <row r="1221" spans="1:5">
      <c r="A1221" s="54" t="s">
        <v>4461</v>
      </c>
      <c r="B1221" t="s">
        <v>4462</v>
      </c>
      <c r="C1221">
        <v>710</v>
      </c>
      <c r="D1221" t="s">
        <v>7668</v>
      </c>
      <c r="E1221" t="s">
        <v>7669</v>
      </c>
    </row>
    <row r="1222" spans="1:5">
      <c r="A1222" s="54" t="s">
        <v>8108</v>
      </c>
      <c r="B1222" t="s">
        <v>8109</v>
      </c>
      <c r="C1222">
        <v>0</v>
      </c>
      <c r="D1222" t="s">
        <v>7668</v>
      </c>
      <c r="E1222" t="s">
        <v>7669</v>
      </c>
    </row>
    <row r="1223" spans="1:5">
      <c r="A1223" s="54" t="s">
        <v>8110</v>
      </c>
      <c r="B1223" t="s">
        <v>8111</v>
      </c>
      <c r="C1223">
        <v>0</v>
      </c>
      <c r="D1223" t="s">
        <v>7668</v>
      </c>
      <c r="E1223" t="s">
        <v>7669</v>
      </c>
    </row>
    <row r="1224" spans="1:5">
      <c r="A1224" s="54" t="s">
        <v>4463</v>
      </c>
      <c r="B1224" t="s">
        <v>4464</v>
      </c>
      <c r="C1224">
        <v>680</v>
      </c>
      <c r="D1224" t="s">
        <v>7668</v>
      </c>
      <c r="E1224" t="s">
        <v>7669</v>
      </c>
    </row>
    <row r="1225" spans="1:5">
      <c r="A1225" s="54" t="s">
        <v>4465</v>
      </c>
      <c r="B1225" t="s">
        <v>4466</v>
      </c>
      <c r="C1225">
        <v>510</v>
      </c>
      <c r="D1225" t="s">
        <v>7668</v>
      </c>
      <c r="E1225" t="s">
        <v>7669</v>
      </c>
    </row>
    <row r="1226" spans="1:5">
      <c r="A1226" s="54" t="s">
        <v>4467</v>
      </c>
      <c r="B1226" t="s">
        <v>4468</v>
      </c>
      <c r="C1226">
        <v>440</v>
      </c>
      <c r="D1226" t="s">
        <v>7668</v>
      </c>
      <c r="E1226" t="s">
        <v>7669</v>
      </c>
    </row>
    <row r="1227" spans="1:5">
      <c r="A1227" s="54" t="s">
        <v>4469</v>
      </c>
      <c r="B1227" t="s">
        <v>4470</v>
      </c>
      <c r="C1227">
        <v>480</v>
      </c>
      <c r="D1227" t="s">
        <v>7668</v>
      </c>
      <c r="E1227" t="s">
        <v>7669</v>
      </c>
    </row>
    <row r="1228" spans="1:5">
      <c r="A1228" s="54" t="s">
        <v>4471</v>
      </c>
      <c r="B1228" t="s">
        <v>4472</v>
      </c>
      <c r="C1228">
        <v>535</v>
      </c>
      <c r="D1228" t="s">
        <v>7668</v>
      </c>
      <c r="E1228" t="s">
        <v>7669</v>
      </c>
    </row>
    <row r="1229" spans="1:5">
      <c r="A1229" s="54" t="s">
        <v>7605</v>
      </c>
      <c r="B1229" t="s">
        <v>7606</v>
      </c>
      <c r="C1229">
        <v>540</v>
      </c>
      <c r="D1229" t="s">
        <v>7668</v>
      </c>
      <c r="E1229" t="s">
        <v>7669</v>
      </c>
    </row>
    <row r="1230" spans="1:5">
      <c r="A1230" s="54" t="s">
        <v>4473</v>
      </c>
      <c r="B1230" t="s">
        <v>4474</v>
      </c>
      <c r="C1230">
        <v>390</v>
      </c>
      <c r="D1230" t="s">
        <v>7668</v>
      </c>
      <c r="E1230" t="s">
        <v>7669</v>
      </c>
    </row>
    <row r="1231" spans="1:5">
      <c r="A1231" s="54" t="s">
        <v>4475</v>
      </c>
      <c r="B1231" t="s">
        <v>4476</v>
      </c>
      <c r="C1231">
        <v>445</v>
      </c>
      <c r="D1231" t="s">
        <v>7668</v>
      </c>
      <c r="E1231" t="s">
        <v>7669</v>
      </c>
    </row>
    <row r="1232" spans="1:5">
      <c r="A1232" s="54" t="s">
        <v>4477</v>
      </c>
      <c r="B1232" t="s">
        <v>4478</v>
      </c>
      <c r="C1232">
        <v>390</v>
      </c>
      <c r="D1232" t="s">
        <v>7668</v>
      </c>
      <c r="E1232" t="s">
        <v>7669</v>
      </c>
    </row>
    <row r="1233" spans="1:5">
      <c r="A1233" s="54" t="s">
        <v>4479</v>
      </c>
      <c r="B1233" t="s">
        <v>4480</v>
      </c>
      <c r="C1233">
        <v>520</v>
      </c>
      <c r="D1233" t="s">
        <v>7668</v>
      </c>
      <c r="E1233" t="s">
        <v>7669</v>
      </c>
    </row>
    <row r="1234" spans="1:5">
      <c r="A1234" s="54" t="s">
        <v>4481</v>
      </c>
      <c r="B1234" t="s">
        <v>4482</v>
      </c>
      <c r="C1234">
        <v>300</v>
      </c>
      <c r="D1234" t="s">
        <v>7668</v>
      </c>
      <c r="E1234" t="s">
        <v>7669</v>
      </c>
    </row>
    <row r="1235" spans="1:5">
      <c r="A1235" s="54" t="s">
        <v>4483</v>
      </c>
      <c r="B1235" t="s">
        <v>7819</v>
      </c>
      <c r="C1235">
        <v>320</v>
      </c>
      <c r="D1235" t="s">
        <v>7668</v>
      </c>
      <c r="E1235" t="s">
        <v>7669</v>
      </c>
    </row>
    <row r="1236" spans="1:5">
      <c r="A1236" s="54" t="s">
        <v>4484</v>
      </c>
      <c r="B1236" t="s">
        <v>4485</v>
      </c>
      <c r="C1236">
        <v>390</v>
      </c>
      <c r="D1236" t="s">
        <v>7668</v>
      </c>
      <c r="E1236" t="s">
        <v>7669</v>
      </c>
    </row>
    <row r="1237" spans="1:5">
      <c r="A1237" s="54" t="s">
        <v>4486</v>
      </c>
      <c r="B1237" t="s">
        <v>4487</v>
      </c>
      <c r="C1237">
        <v>360</v>
      </c>
      <c r="D1237" t="s">
        <v>7668</v>
      </c>
      <c r="E1237" t="s">
        <v>7669</v>
      </c>
    </row>
    <row r="1238" spans="1:5">
      <c r="A1238" s="54" t="s">
        <v>4488</v>
      </c>
      <c r="B1238" t="s">
        <v>4489</v>
      </c>
      <c r="C1238">
        <v>480</v>
      </c>
      <c r="D1238" t="s">
        <v>7668</v>
      </c>
      <c r="E1238" t="s">
        <v>7669</v>
      </c>
    </row>
    <row r="1239" spans="1:5">
      <c r="A1239" s="54" t="s">
        <v>4490</v>
      </c>
      <c r="B1239" t="s">
        <v>4491</v>
      </c>
      <c r="C1239">
        <v>340</v>
      </c>
      <c r="D1239" t="s">
        <v>7668</v>
      </c>
      <c r="E1239" t="s">
        <v>7669</v>
      </c>
    </row>
    <row r="1240" spans="1:5">
      <c r="A1240" s="54" t="s">
        <v>4492</v>
      </c>
      <c r="B1240" t="s">
        <v>4493</v>
      </c>
      <c r="C1240">
        <v>500</v>
      </c>
      <c r="D1240" t="s">
        <v>7668</v>
      </c>
      <c r="E1240" t="s">
        <v>7669</v>
      </c>
    </row>
    <row r="1241" spans="1:5">
      <c r="A1241" s="54" t="s">
        <v>4494</v>
      </c>
      <c r="B1241" t="s">
        <v>2650</v>
      </c>
      <c r="C1241">
        <v>400</v>
      </c>
      <c r="D1241" t="s">
        <v>7668</v>
      </c>
      <c r="E1241" t="s">
        <v>7669</v>
      </c>
    </row>
    <row r="1242" spans="1:5">
      <c r="A1242" s="54" t="s">
        <v>4495</v>
      </c>
      <c r="B1242" t="s">
        <v>4496</v>
      </c>
      <c r="C1242">
        <v>310</v>
      </c>
      <c r="D1242" t="s">
        <v>7668</v>
      </c>
      <c r="E1242" t="s">
        <v>7669</v>
      </c>
    </row>
    <row r="1243" spans="1:5">
      <c r="A1243" s="54" t="s">
        <v>4497</v>
      </c>
      <c r="B1243" t="s">
        <v>4498</v>
      </c>
      <c r="C1243">
        <v>360</v>
      </c>
      <c r="D1243" t="s">
        <v>7668</v>
      </c>
      <c r="E1243" t="s">
        <v>7669</v>
      </c>
    </row>
    <row r="1244" spans="1:5">
      <c r="A1244" s="54" t="s">
        <v>4499</v>
      </c>
      <c r="B1244" t="s">
        <v>4500</v>
      </c>
      <c r="C1244">
        <v>1310</v>
      </c>
      <c r="D1244" t="s">
        <v>7668</v>
      </c>
      <c r="E1244" t="s">
        <v>7669</v>
      </c>
    </row>
    <row r="1245" spans="1:5">
      <c r="A1245" s="54" t="s">
        <v>4501</v>
      </c>
      <c r="B1245" t="s">
        <v>874</v>
      </c>
      <c r="C1245">
        <v>950</v>
      </c>
      <c r="D1245" t="s">
        <v>7668</v>
      </c>
      <c r="E1245" t="s">
        <v>7669</v>
      </c>
    </row>
    <row r="1246" spans="1:5">
      <c r="A1246" s="54" t="s">
        <v>4502</v>
      </c>
      <c r="B1246" t="s">
        <v>7916</v>
      </c>
      <c r="C1246">
        <v>390</v>
      </c>
      <c r="D1246" t="s">
        <v>7668</v>
      </c>
      <c r="E1246" t="s">
        <v>7669</v>
      </c>
    </row>
    <row r="1247" spans="1:5">
      <c r="A1247" s="54" t="s">
        <v>7917</v>
      </c>
      <c r="B1247" t="s">
        <v>7918</v>
      </c>
      <c r="C1247">
        <v>310</v>
      </c>
      <c r="D1247" t="s">
        <v>7668</v>
      </c>
      <c r="E1247" t="s">
        <v>7669</v>
      </c>
    </row>
    <row r="1248" spans="1:5">
      <c r="A1248" s="54" t="s">
        <v>4503</v>
      </c>
      <c r="B1248" t="s">
        <v>4504</v>
      </c>
      <c r="C1248">
        <v>820</v>
      </c>
      <c r="D1248" t="s">
        <v>7668</v>
      </c>
      <c r="E1248" t="s">
        <v>7669</v>
      </c>
    </row>
    <row r="1249" spans="1:5">
      <c r="A1249" s="54" t="s">
        <v>4505</v>
      </c>
      <c r="B1249" t="s">
        <v>4506</v>
      </c>
      <c r="C1249">
        <v>725</v>
      </c>
      <c r="D1249" t="s">
        <v>7668</v>
      </c>
      <c r="E1249" t="s">
        <v>7669</v>
      </c>
    </row>
    <row r="1250" spans="1:5">
      <c r="A1250" s="54" t="s">
        <v>4507</v>
      </c>
      <c r="B1250" t="s">
        <v>4508</v>
      </c>
      <c r="C1250">
        <v>465</v>
      </c>
      <c r="D1250" t="s">
        <v>7668</v>
      </c>
      <c r="E1250" t="s">
        <v>7669</v>
      </c>
    </row>
    <row r="1251" spans="1:5">
      <c r="A1251" s="54" t="s">
        <v>4511</v>
      </c>
      <c r="B1251" t="s">
        <v>4512</v>
      </c>
      <c r="C1251">
        <v>550</v>
      </c>
      <c r="D1251" t="s">
        <v>7668</v>
      </c>
      <c r="E1251" t="s">
        <v>7669</v>
      </c>
    </row>
    <row r="1252" spans="1:5">
      <c r="A1252" s="54" t="s">
        <v>4513</v>
      </c>
      <c r="B1252" t="s">
        <v>4514</v>
      </c>
      <c r="C1252">
        <v>580</v>
      </c>
      <c r="D1252" t="s">
        <v>7668</v>
      </c>
      <c r="E1252" t="s">
        <v>7669</v>
      </c>
    </row>
    <row r="1253" spans="1:5">
      <c r="A1253" s="54" t="s">
        <v>4509</v>
      </c>
      <c r="B1253" t="s">
        <v>4510</v>
      </c>
      <c r="C1253">
        <v>430</v>
      </c>
      <c r="D1253" t="s">
        <v>7668</v>
      </c>
      <c r="E1253" t="s">
        <v>7669</v>
      </c>
    </row>
    <row r="1254" spans="1:5">
      <c r="A1254" s="54" t="s">
        <v>4515</v>
      </c>
      <c r="B1254" t="s">
        <v>2651</v>
      </c>
      <c r="C1254">
        <v>415</v>
      </c>
      <c r="D1254" t="s">
        <v>7668</v>
      </c>
      <c r="E1254" t="s">
        <v>7669</v>
      </c>
    </row>
    <row r="1255" spans="1:5">
      <c r="A1255" s="54" t="s">
        <v>4516</v>
      </c>
      <c r="B1255" t="s">
        <v>4517</v>
      </c>
      <c r="C1255">
        <v>700</v>
      </c>
      <c r="D1255" t="s">
        <v>7668</v>
      </c>
      <c r="E1255" t="s">
        <v>7669</v>
      </c>
    </row>
    <row r="1256" spans="1:5">
      <c r="A1256" s="54" t="s">
        <v>4518</v>
      </c>
      <c r="B1256" t="s">
        <v>4519</v>
      </c>
      <c r="C1256">
        <v>500</v>
      </c>
      <c r="D1256" t="s">
        <v>7668</v>
      </c>
      <c r="E1256" t="s">
        <v>7669</v>
      </c>
    </row>
    <row r="1257" spans="1:5">
      <c r="A1257" s="54" t="s">
        <v>4520</v>
      </c>
      <c r="B1257" t="s">
        <v>4521</v>
      </c>
      <c r="C1257">
        <v>465</v>
      </c>
      <c r="D1257" t="s">
        <v>7668</v>
      </c>
      <c r="E1257" t="s">
        <v>7669</v>
      </c>
    </row>
    <row r="1258" spans="1:5">
      <c r="A1258" s="54" t="s">
        <v>4522</v>
      </c>
      <c r="B1258" t="s">
        <v>2652</v>
      </c>
      <c r="C1258">
        <v>380</v>
      </c>
      <c r="D1258" t="s">
        <v>7668</v>
      </c>
      <c r="E1258" t="s">
        <v>7669</v>
      </c>
    </row>
    <row r="1259" spans="1:5">
      <c r="A1259" s="54" t="s">
        <v>4523</v>
      </c>
      <c r="B1259" t="s">
        <v>2653</v>
      </c>
      <c r="C1259">
        <v>430</v>
      </c>
      <c r="D1259" t="s">
        <v>7668</v>
      </c>
      <c r="E1259" t="s">
        <v>7669</v>
      </c>
    </row>
    <row r="1260" spans="1:5">
      <c r="A1260" s="54" t="s">
        <v>4524</v>
      </c>
      <c r="B1260" t="s">
        <v>4525</v>
      </c>
      <c r="C1260">
        <v>245</v>
      </c>
      <c r="D1260" t="s">
        <v>7668</v>
      </c>
      <c r="E1260" t="s">
        <v>7669</v>
      </c>
    </row>
    <row r="1261" spans="1:5">
      <c r="A1261" s="54" t="s">
        <v>4526</v>
      </c>
      <c r="B1261" t="s">
        <v>877</v>
      </c>
      <c r="C1261">
        <v>310</v>
      </c>
      <c r="D1261" t="s">
        <v>7668</v>
      </c>
      <c r="E1261" t="s">
        <v>7669</v>
      </c>
    </row>
    <row r="1262" spans="1:5">
      <c r="A1262" s="54" t="s">
        <v>4527</v>
      </c>
      <c r="B1262" t="s">
        <v>4528</v>
      </c>
      <c r="C1262">
        <v>450</v>
      </c>
      <c r="D1262" t="s">
        <v>7668</v>
      </c>
      <c r="E1262" t="s">
        <v>7669</v>
      </c>
    </row>
    <row r="1263" spans="1:5">
      <c r="A1263" s="54" t="s">
        <v>4529</v>
      </c>
      <c r="B1263" t="s">
        <v>879</v>
      </c>
      <c r="C1263">
        <v>755</v>
      </c>
      <c r="D1263" t="s">
        <v>7668</v>
      </c>
      <c r="E1263" t="s">
        <v>7669</v>
      </c>
    </row>
    <row r="1264" spans="1:5">
      <c r="A1264" s="54" t="s">
        <v>4530</v>
      </c>
      <c r="B1264" t="s">
        <v>880</v>
      </c>
      <c r="C1264">
        <v>660</v>
      </c>
      <c r="D1264" t="s">
        <v>7668</v>
      </c>
      <c r="E1264" t="s">
        <v>7669</v>
      </c>
    </row>
    <row r="1265" spans="1:5">
      <c r="A1265" s="54" t="s">
        <v>4531</v>
      </c>
      <c r="B1265" t="s">
        <v>882</v>
      </c>
      <c r="C1265">
        <v>660</v>
      </c>
      <c r="D1265" t="s">
        <v>7668</v>
      </c>
      <c r="E1265" t="s">
        <v>7669</v>
      </c>
    </row>
    <row r="1266" spans="1:5">
      <c r="A1266" s="54" t="s">
        <v>4532</v>
      </c>
      <c r="B1266" t="s">
        <v>4533</v>
      </c>
      <c r="C1266">
        <v>720</v>
      </c>
      <c r="D1266" t="s">
        <v>7668</v>
      </c>
      <c r="E1266" t="s">
        <v>7669</v>
      </c>
    </row>
    <row r="1267" spans="1:5">
      <c r="A1267" s="54" t="s">
        <v>4534</v>
      </c>
      <c r="B1267" t="s">
        <v>883</v>
      </c>
      <c r="C1267">
        <v>900</v>
      </c>
      <c r="D1267" t="s">
        <v>7668</v>
      </c>
      <c r="E1267" t="s">
        <v>7669</v>
      </c>
    </row>
    <row r="1268" spans="1:5">
      <c r="A1268" s="54" t="s">
        <v>4535</v>
      </c>
      <c r="B1268" t="s">
        <v>4536</v>
      </c>
      <c r="C1268">
        <v>360</v>
      </c>
      <c r="D1268" t="s">
        <v>7668</v>
      </c>
      <c r="E1268" t="s">
        <v>7669</v>
      </c>
    </row>
    <row r="1269" spans="1:5">
      <c r="A1269" s="54" t="s">
        <v>4537</v>
      </c>
      <c r="B1269" t="s">
        <v>4538</v>
      </c>
      <c r="C1269">
        <v>560</v>
      </c>
      <c r="D1269" t="s">
        <v>7668</v>
      </c>
      <c r="E1269" t="s">
        <v>7669</v>
      </c>
    </row>
    <row r="1270" spans="1:5">
      <c r="A1270" s="54" t="s">
        <v>4539</v>
      </c>
      <c r="B1270" t="s">
        <v>4540</v>
      </c>
      <c r="C1270">
        <v>675</v>
      </c>
      <c r="D1270" t="s">
        <v>7668</v>
      </c>
      <c r="E1270" t="s">
        <v>7669</v>
      </c>
    </row>
    <row r="1271" spans="1:5">
      <c r="A1271" s="54" t="s">
        <v>7820</v>
      </c>
      <c r="B1271" t="s">
        <v>7821</v>
      </c>
      <c r="C1271">
        <v>400</v>
      </c>
      <c r="D1271" t="s">
        <v>7668</v>
      </c>
      <c r="E1271" t="s">
        <v>7669</v>
      </c>
    </row>
    <row r="1272" spans="1:5">
      <c r="A1272" s="54" t="s">
        <v>4541</v>
      </c>
      <c r="B1272" t="s">
        <v>7822</v>
      </c>
      <c r="C1272">
        <v>455</v>
      </c>
      <c r="D1272" t="s">
        <v>7668</v>
      </c>
      <c r="E1272" t="s">
        <v>7669</v>
      </c>
    </row>
    <row r="1273" spans="1:5">
      <c r="A1273" s="54" t="s">
        <v>7823</v>
      </c>
      <c r="B1273" t="s">
        <v>7824</v>
      </c>
      <c r="C1273">
        <v>455</v>
      </c>
      <c r="D1273" t="s">
        <v>7668</v>
      </c>
      <c r="E1273" t="s">
        <v>7669</v>
      </c>
    </row>
    <row r="1274" spans="1:5">
      <c r="A1274" s="54" t="s">
        <v>4542</v>
      </c>
      <c r="B1274" t="s">
        <v>4543</v>
      </c>
      <c r="C1274">
        <v>600</v>
      </c>
      <c r="D1274" t="s">
        <v>7668</v>
      </c>
      <c r="E1274" t="s">
        <v>7669</v>
      </c>
    </row>
    <row r="1275" spans="1:5">
      <c r="A1275" s="54" t="s">
        <v>4544</v>
      </c>
      <c r="B1275" t="s">
        <v>4545</v>
      </c>
      <c r="C1275">
        <v>345</v>
      </c>
      <c r="D1275" t="s">
        <v>7668</v>
      </c>
      <c r="E1275" t="s">
        <v>7669</v>
      </c>
    </row>
    <row r="1276" spans="1:5">
      <c r="A1276" s="54" t="s">
        <v>4546</v>
      </c>
      <c r="B1276" t="s">
        <v>4547</v>
      </c>
      <c r="C1276">
        <v>600</v>
      </c>
      <c r="D1276" t="s">
        <v>7668</v>
      </c>
      <c r="E1276" t="s">
        <v>7669</v>
      </c>
    </row>
    <row r="1277" spans="1:5">
      <c r="A1277" s="54" t="s">
        <v>4548</v>
      </c>
      <c r="B1277" t="s">
        <v>4549</v>
      </c>
      <c r="C1277">
        <v>460</v>
      </c>
      <c r="D1277" t="s">
        <v>7668</v>
      </c>
      <c r="E1277" t="s">
        <v>7669</v>
      </c>
    </row>
    <row r="1278" spans="1:5">
      <c r="A1278" s="54" t="s">
        <v>4550</v>
      </c>
      <c r="B1278" t="s">
        <v>4551</v>
      </c>
      <c r="C1278">
        <v>800</v>
      </c>
      <c r="D1278" t="s">
        <v>7668</v>
      </c>
      <c r="E1278" t="s">
        <v>7669</v>
      </c>
    </row>
    <row r="1279" spans="1:5">
      <c r="A1279" s="54" t="s">
        <v>4552</v>
      </c>
      <c r="B1279" t="s">
        <v>4553</v>
      </c>
      <c r="C1279">
        <v>470</v>
      </c>
      <c r="D1279" t="s">
        <v>7668</v>
      </c>
      <c r="E1279" t="s">
        <v>7669</v>
      </c>
    </row>
    <row r="1280" spans="1:5">
      <c r="A1280" s="54" t="s">
        <v>4554</v>
      </c>
      <c r="B1280" t="s">
        <v>4555</v>
      </c>
      <c r="C1280">
        <v>740</v>
      </c>
      <c r="D1280" t="s">
        <v>7668</v>
      </c>
      <c r="E1280" t="s">
        <v>7669</v>
      </c>
    </row>
    <row r="1281" spans="1:5">
      <c r="A1281" s="54" t="s">
        <v>4556</v>
      </c>
      <c r="B1281" t="s">
        <v>4557</v>
      </c>
      <c r="C1281">
        <v>465</v>
      </c>
      <c r="D1281" t="s">
        <v>7668</v>
      </c>
      <c r="E1281" t="s">
        <v>7669</v>
      </c>
    </row>
    <row r="1282" spans="1:5">
      <c r="A1282" s="54" t="s">
        <v>4558</v>
      </c>
      <c r="B1282" t="s">
        <v>4559</v>
      </c>
      <c r="C1282">
        <v>440</v>
      </c>
      <c r="D1282" t="s">
        <v>7668</v>
      </c>
      <c r="E1282" t="s">
        <v>7669</v>
      </c>
    </row>
    <row r="1283" spans="1:5">
      <c r="A1283" s="54" t="s">
        <v>4560</v>
      </c>
      <c r="B1283" t="s">
        <v>4561</v>
      </c>
      <c r="C1283">
        <v>395</v>
      </c>
      <c r="D1283" t="s">
        <v>7668</v>
      </c>
      <c r="E1283" t="s">
        <v>7669</v>
      </c>
    </row>
    <row r="1284" spans="1:5">
      <c r="A1284" s="54" t="s">
        <v>4562</v>
      </c>
      <c r="B1284" t="s">
        <v>4563</v>
      </c>
      <c r="C1284">
        <v>560</v>
      </c>
      <c r="D1284" t="s">
        <v>7668</v>
      </c>
      <c r="E1284" t="s">
        <v>7670</v>
      </c>
    </row>
    <row r="1285" spans="1:5">
      <c r="A1285" s="54" t="s">
        <v>4564</v>
      </c>
      <c r="B1285" t="s">
        <v>4565</v>
      </c>
      <c r="C1285">
        <v>450</v>
      </c>
      <c r="D1285" t="s">
        <v>7668</v>
      </c>
      <c r="E1285" t="s">
        <v>7670</v>
      </c>
    </row>
    <row r="1286" spans="1:5">
      <c r="A1286" s="54" t="s">
        <v>4566</v>
      </c>
      <c r="B1286" t="s">
        <v>4567</v>
      </c>
      <c r="C1286">
        <v>370</v>
      </c>
      <c r="D1286" t="s">
        <v>7668</v>
      </c>
      <c r="E1286" t="s">
        <v>7670</v>
      </c>
    </row>
    <row r="1287" spans="1:5">
      <c r="A1287" s="54" t="s">
        <v>4568</v>
      </c>
      <c r="B1287" t="s">
        <v>4569</v>
      </c>
      <c r="C1287">
        <v>680</v>
      </c>
      <c r="D1287" t="s">
        <v>7668</v>
      </c>
      <c r="E1287" t="s">
        <v>7670</v>
      </c>
    </row>
    <row r="1288" spans="1:5">
      <c r="A1288" s="54" t="s">
        <v>4570</v>
      </c>
      <c r="B1288" t="s">
        <v>4571</v>
      </c>
      <c r="C1288">
        <v>520</v>
      </c>
      <c r="D1288" t="s">
        <v>7668</v>
      </c>
      <c r="E1288" t="s">
        <v>7670</v>
      </c>
    </row>
    <row r="1289" spans="1:5">
      <c r="A1289" s="54" t="s">
        <v>4572</v>
      </c>
      <c r="B1289" t="s">
        <v>4573</v>
      </c>
      <c r="C1289">
        <v>390</v>
      </c>
      <c r="D1289" t="s">
        <v>7668</v>
      </c>
      <c r="E1289" t="s">
        <v>7670</v>
      </c>
    </row>
    <row r="1290" spans="1:5">
      <c r="A1290" s="54" t="s">
        <v>4574</v>
      </c>
      <c r="B1290" t="s">
        <v>4575</v>
      </c>
      <c r="C1290">
        <v>470</v>
      </c>
      <c r="D1290" t="s">
        <v>7668</v>
      </c>
      <c r="E1290" t="s">
        <v>7670</v>
      </c>
    </row>
    <row r="1291" spans="1:5">
      <c r="A1291" s="54" t="s">
        <v>4576</v>
      </c>
      <c r="B1291" t="s">
        <v>4577</v>
      </c>
      <c r="C1291">
        <v>620</v>
      </c>
      <c r="D1291" t="s">
        <v>7668</v>
      </c>
      <c r="E1291" t="s">
        <v>7670</v>
      </c>
    </row>
    <row r="1292" spans="1:5">
      <c r="A1292" s="54" t="s">
        <v>4578</v>
      </c>
      <c r="B1292" t="s">
        <v>4579</v>
      </c>
      <c r="C1292">
        <v>710</v>
      </c>
      <c r="D1292" t="s">
        <v>7668</v>
      </c>
      <c r="E1292" t="s">
        <v>7670</v>
      </c>
    </row>
    <row r="1293" spans="1:5">
      <c r="A1293" s="54" t="s">
        <v>4580</v>
      </c>
      <c r="B1293" t="s">
        <v>4581</v>
      </c>
      <c r="C1293">
        <v>710</v>
      </c>
      <c r="D1293" t="s">
        <v>7668</v>
      </c>
      <c r="E1293" t="s">
        <v>7670</v>
      </c>
    </row>
    <row r="1294" spans="1:5">
      <c r="A1294" s="54" t="s">
        <v>4582</v>
      </c>
      <c r="B1294" t="s">
        <v>4583</v>
      </c>
      <c r="C1294">
        <v>815</v>
      </c>
      <c r="D1294" t="s">
        <v>7668</v>
      </c>
      <c r="E1294" t="s">
        <v>7670</v>
      </c>
    </row>
    <row r="1295" spans="1:5">
      <c r="A1295" s="54" t="s">
        <v>4584</v>
      </c>
      <c r="B1295" t="s">
        <v>4585</v>
      </c>
      <c r="C1295">
        <v>590</v>
      </c>
      <c r="D1295" t="s">
        <v>7668</v>
      </c>
      <c r="E1295" t="s">
        <v>7670</v>
      </c>
    </row>
    <row r="1296" spans="1:5">
      <c r="A1296" s="54" t="s">
        <v>4586</v>
      </c>
      <c r="B1296" t="s">
        <v>4587</v>
      </c>
      <c r="C1296">
        <v>640</v>
      </c>
      <c r="D1296" t="s">
        <v>7668</v>
      </c>
      <c r="E1296" t="s">
        <v>7670</v>
      </c>
    </row>
    <row r="1297" spans="1:5">
      <c r="A1297" s="54" t="s">
        <v>4588</v>
      </c>
      <c r="B1297" t="s">
        <v>4589</v>
      </c>
      <c r="C1297">
        <v>620</v>
      </c>
      <c r="D1297" t="s">
        <v>7668</v>
      </c>
      <c r="E1297" t="s">
        <v>7670</v>
      </c>
    </row>
    <row r="1298" spans="1:5">
      <c r="A1298" s="54" t="s">
        <v>4590</v>
      </c>
      <c r="B1298" t="s">
        <v>4591</v>
      </c>
      <c r="C1298">
        <v>550</v>
      </c>
      <c r="D1298" t="s">
        <v>7668</v>
      </c>
      <c r="E1298" t="s">
        <v>7670</v>
      </c>
    </row>
    <row r="1299" spans="1:5">
      <c r="A1299" s="54" t="s">
        <v>4592</v>
      </c>
      <c r="B1299" t="s">
        <v>4593</v>
      </c>
      <c r="C1299">
        <v>485</v>
      </c>
      <c r="D1299" t="s">
        <v>7668</v>
      </c>
      <c r="E1299" t="s">
        <v>7670</v>
      </c>
    </row>
    <row r="1300" spans="1:5">
      <c r="A1300" s="54" t="s">
        <v>4594</v>
      </c>
      <c r="B1300" t="s">
        <v>4595</v>
      </c>
      <c r="C1300">
        <v>500</v>
      </c>
      <c r="D1300" t="s">
        <v>7668</v>
      </c>
      <c r="E1300" t="s">
        <v>7670</v>
      </c>
    </row>
    <row r="1301" spans="1:5">
      <c r="A1301" s="54" t="s">
        <v>4596</v>
      </c>
      <c r="B1301" t="s">
        <v>4597</v>
      </c>
      <c r="C1301">
        <v>405</v>
      </c>
      <c r="D1301" t="s">
        <v>7668</v>
      </c>
      <c r="E1301" t="s">
        <v>7670</v>
      </c>
    </row>
    <row r="1302" spans="1:5">
      <c r="A1302" s="54" t="s">
        <v>4598</v>
      </c>
      <c r="B1302" t="s">
        <v>4599</v>
      </c>
      <c r="C1302">
        <v>230</v>
      </c>
      <c r="D1302" t="s">
        <v>7668</v>
      </c>
      <c r="E1302" t="s">
        <v>7670</v>
      </c>
    </row>
    <row r="1303" spans="1:5">
      <c r="A1303" s="54" t="s">
        <v>4600</v>
      </c>
      <c r="B1303" t="s">
        <v>4601</v>
      </c>
      <c r="C1303">
        <v>415</v>
      </c>
      <c r="D1303" t="s">
        <v>7668</v>
      </c>
      <c r="E1303" t="s">
        <v>7670</v>
      </c>
    </row>
    <row r="1304" spans="1:5">
      <c r="A1304" s="54" t="s">
        <v>4602</v>
      </c>
      <c r="B1304" t="s">
        <v>4603</v>
      </c>
      <c r="C1304">
        <v>325</v>
      </c>
      <c r="D1304" t="s">
        <v>7668</v>
      </c>
      <c r="E1304" t="s">
        <v>7670</v>
      </c>
    </row>
    <row r="1305" spans="1:5">
      <c r="A1305" s="54" t="s">
        <v>4604</v>
      </c>
      <c r="B1305" t="s">
        <v>4605</v>
      </c>
      <c r="C1305">
        <v>295</v>
      </c>
      <c r="D1305" t="s">
        <v>7668</v>
      </c>
      <c r="E1305" t="s">
        <v>7670</v>
      </c>
    </row>
    <row r="1306" spans="1:5">
      <c r="A1306" s="54" t="s">
        <v>4606</v>
      </c>
      <c r="B1306" t="s">
        <v>4607</v>
      </c>
      <c r="C1306">
        <v>570</v>
      </c>
      <c r="D1306" t="s">
        <v>7668</v>
      </c>
      <c r="E1306" t="s">
        <v>7670</v>
      </c>
    </row>
    <row r="1307" spans="1:5">
      <c r="A1307" s="54" t="s">
        <v>4608</v>
      </c>
      <c r="B1307" t="s">
        <v>4609</v>
      </c>
      <c r="C1307">
        <v>450</v>
      </c>
      <c r="D1307" t="s">
        <v>7668</v>
      </c>
      <c r="E1307" t="s">
        <v>7670</v>
      </c>
    </row>
    <row r="1308" spans="1:5">
      <c r="A1308" s="54" t="s">
        <v>4610</v>
      </c>
      <c r="B1308" t="s">
        <v>4611</v>
      </c>
      <c r="C1308">
        <v>580</v>
      </c>
      <c r="D1308" t="s">
        <v>7668</v>
      </c>
      <c r="E1308" t="s">
        <v>7670</v>
      </c>
    </row>
    <row r="1309" spans="1:5">
      <c r="A1309" s="54" t="s">
        <v>4612</v>
      </c>
      <c r="B1309" t="s">
        <v>4613</v>
      </c>
      <c r="C1309">
        <v>565</v>
      </c>
      <c r="D1309" t="s">
        <v>7668</v>
      </c>
      <c r="E1309" t="s">
        <v>7670</v>
      </c>
    </row>
    <row r="1310" spans="1:5">
      <c r="A1310" s="54" t="s">
        <v>4614</v>
      </c>
      <c r="B1310" t="s">
        <v>4615</v>
      </c>
      <c r="C1310">
        <v>485</v>
      </c>
      <c r="D1310" t="s">
        <v>7668</v>
      </c>
      <c r="E1310" t="s">
        <v>7670</v>
      </c>
    </row>
    <row r="1311" spans="1:5">
      <c r="A1311" s="54" t="s">
        <v>4616</v>
      </c>
      <c r="B1311" t="s">
        <v>4617</v>
      </c>
      <c r="C1311">
        <v>835</v>
      </c>
      <c r="D1311" t="s">
        <v>7668</v>
      </c>
      <c r="E1311" t="s">
        <v>7670</v>
      </c>
    </row>
    <row r="1312" spans="1:5">
      <c r="A1312" s="54" t="s">
        <v>4618</v>
      </c>
      <c r="B1312" t="s">
        <v>4619</v>
      </c>
      <c r="C1312">
        <v>425</v>
      </c>
      <c r="D1312" t="s">
        <v>7668</v>
      </c>
      <c r="E1312" t="s">
        <v>7670</v>
      </c>
    </row>
    <row r="1313" spans="1:5">
      <c r="A1313" s="54" t="s">
        <v>4620</v>
      </c>
      <c r="B1313" t="s">
        <v>4621</v>
      </c>
      <c r="C1313">
        <v>420</v>
      </c>
      <c r="D1313" t="s">
        <v>7668</v>
      </c>
      <c r="E1313" t="s">
        <v>7670</v>
      </c>
    </row>
    <row r="1314" spans="1:5">
      <c r="A1314" s="54" t="s">
        <v>4622</v>
      </c>
      <c r="B1314" t="s">
        <v>4623</v>
      </c>
      <c r="C1314">
        <v>320</v>
      </c>
      <c r="D1314" t="s">
        <v>7668</v>
      </c>
      <c r="E1314" t="s">
        <v>7670</v>
      </c>
    </row>
    <row r="1315" spans="1:5">
      <c r="A1315" s="54" t="s">
        <v>4624</v>
      </c>
      <c r="B1315" t="s">
        <v>4625</v>
      </c>
      <c r="C1315">
        <v>490</v>
      </c>
      <c r="D1315" t="s">
        <v>7668</v>
      </c>
      <c r="E1315" t="s">
        <v>7670</v>
      </c>
    </row>
    <row r="1316" spans="1:5">
      <c r="A1316" s="54" t="s">
        <v>4626</v>
      </c>
      <c r="B1316" t="s">
        <v>4627</v>
      </c>
      <c r="C1316">
        <v>310</v>
      </c>
      <c r="D1316" t="s">
        <v>7668</v>
      </c>
      <c r="E1316" t="s">
        <v>7670</v>
      </c>
    </row>
    <row r="1317" spans="1:5">
      <c r="A1317" s="54" t="s">
        <v>4628</v>
      </c>
      <c r="B1317" t="s">
        <v>4629</v>
      </c>
      <c r="C1317">
        <v>490</v>
      </c>
      <c r="D1317" t="s">
        <v>7668</v>
      </c>
      <c r="E1317" t="s">
        <v>7670</v>
      </c>
    </row>
    <row r="1318" spans="1:5">
      <c r="A1318" s="54" t="s">
        <v>4630</v>
      </c>
      <c r="B1318" t="s">
        <v>4631</v>
      </c>
      <c r="C1318">
        <v>530</v>
      </c>
      <c r="D1318" t="s">
        <v>7668</v>
      </c>
      <c r="E1318" t="s">
        <v>7670</v>
      </c>
    </row>
    <row r="1319" spans="1:5">
      <c r="A1319" s="54" t="s">
        <v>4632</v>
      </c>
      <c r="B1319" t="s">
        <v>4633</v>
      </c>
      <c r="C1319">
        <v>345</v>
      </c>
      <c r="D1319" t="s">
        <v>7668</v>
      </c>
      <c r="E1319" t="s">
        <v>7670</v>
      </c>
    </row>
    <row r="1320" spans="1:5">
      <c r="A1320" s="54" t="s">
        <v>4634</v>
      </c>
      <c r="B1320" t="s">
        <v>4635</v>
      </c>
      <c r="C1320">
        <v>445</v>
      </c>
      <c r="D1320" t="s">
        <v>7668</v>
      </c>
      <c r="E1320" t="s">
        <v>7670</v>
      </c>
    </row>
    <row r="1321" spans="1:5">
      <c r="A1321" s="54" t="s">
        <v>4636</v>
      </c>
      <c r="B1321" t="s">
        <v>4637</v>
      </c>
      <c r="C1321">
        <v>700</v>
      </c>
      <c r="D1321" t="s">
        <v>7668</v>
      </c>
      <c r="E1321" t="s">
        <v>7670</v>
      </c>
    </row>
    <row r="1322" spans="1:5">
      <c r="A1322" s="54" t="s">
        <v>4638</v>
      </c>
      <c r="B1322" t="s">
        <v>4639</v>
      </c>
      <c r="C1322">
        <v>540</v>
      </c>
      <c r="D1322" t="s">
        <v>7668</v>
      </c>
      <c r="E1322" t="s">
        <v>7670</v>
      </c>
    </row>
    <row r="1323" spans="1:5">
      <c r="A1323" s="54" t="s">
        <v>4640</v>
      </c>
      <c r="B1323" t="s">
        <v>4641</v>
      </c>
      <c r="C1323">
        <v>415</v>
      </c>
      <c r="D1323" t="s">
        <v>7668</v>
      </c>
      <c r="E1323" t="s">
        <v>7670</v>
      </c>
    </row>
    <row r="1324" spans="1:5">
      <c r="A1324" s="54" t="s">
        <v>4642</v>
      </c>
      <c r="B1324" t="s">
        <v>4643</v>
      </c>
      <c r="C1324">
        <v>530</v>
      </c>
      <c r="D1324" t="s">
        <v>7668</v>
      </c>
      <c r="E1324" t="s">
        <v>7670</v>
      </c>
    </row>
    <row r="1325" spans="1:5">
      <c r="A1325" s="54" t="s">
        <v>4644</v>
      </c>
      <c r="B1325" t="s">
        <v>4645</v>
      </c>
      <c r="C1325">
        <v>545</v>
      </c>
      <c r="D1325" t="s">
        <v>7668</v>
      </c>
      <c r="E1325" t="s">
        <v>7670</v>
      </c>
    </row>
    <row r="1326" spans="1:5">
      <c r="A1326" s="54" t="s">
        <v>4646</v>
      </c>
      <c r="B1326" t="s">
        <v>4647</v>
      </c>
      <c r="C1326">
        <v>395</v>
      </c>
      <c r="D1326" t="s">
        <v>7668</v>
      </c>
      <c r="E1326" t="s">
        <v>7670</v>
      </c>
    </row>
    <row r="1327" spans="1:5">
      <c r="A1327" s="54" t="s">
        <v>4648</v>
      </c>
      <c r="B1327" t="s">
        <v>4649</v>
      </c>
      <c r="C1327">
        <v>405</v>
      </c>
      <c r="D1327" t="s">
        <v>7668</v>
      </c>
      <c r="E1327" t="s">
        <v>7670</v>
      </c>
    </row>
    <row r="1328" spans="1:5">
      <c r="A1328" s="54" t="s">
        <v>4650</v>
      </c>
      <c r="B1328" t="s">
        <v>4651</v>
      </c>
      <c r="C1328">
        <v>600</v>
      </c>
      <c r="D1328" t="s">
        <v>7668</v>
      </c>
      <c r="E1328" t="s">
        <v>7670</v>
      </c>
    </row>
    <row r="1329" spans="1:5">
      <c r="A1329" s="54" t="s">
        <v>4652</v>
      </c>
      <c r="B1329" t="s">
        <v>4653</v>
      </c>
      <c r="C1329">
        <v>595</v>
      </c>
      <c r="D1329" t="s">
        <v>7668</v>
      </c>
      <c r="E1329" t="s">
        <v>7670</v>
      </c>
    </row>
    <row r="1330" spans="1:5">
      <c r="A1330" s="54" t="s">
        <v>4654</v>
      </c>
      <c r="B1330" t="s">
        <v>4655</v>
      </c>
      <c r="C1330">
        <v>460</v>
      </c>
      <c r="D1330" t="s">
        <v>7668</v>
      </c>
      <c r="E1330" t="s">
        <v>7670</v>
      </c>
    </row>
    <row r="1331" spans="1:5">
      <c r="A1331" s="54" t="s">
        <v>4656</v>
      </c>
      <c r="B1331" t="s">
        <v>4657</v>
      </c>
      <c r="C1331">
        <v>400</v>
      </c>
      <c r="D1331" t="s">
        <v>7668</v>
      </c>
      <c r="E1331" t="s">
        <v>7670</v>
      </c>
    </row>
    <row r="1332" spans="1:5">
      <c r="A1332" s="54" t="s">
        <v>4658</v>
      </c>
      <c r="B1332" t="s">
        <v>4659</v>
      </c>
      <c r="C1332">
        <v>410</v>
      </c>
      <c r="D1332" t="s">
        <v>7668</v>
      </c>
      <c r="E1332" t="s">
        <v>7670</v>
      </c>
    </row>
    <row r="1333" spans="1:5">
      <c r="A1333" s="54" t="s">
        <v>4660</v>
      </c>
      <c r="B1333" t="s">
        <v>4661</v>
      </c>
      <c r="C1333">
        <v>470</v>
      </c>
      <c r="D1333" t="s">
        <v>7668</v>
      </c>
      <c r="E1333" t="s">
        <v>7670</v>
      </c>
    </row>
    <row r="1334" spans="1:5">
      <c r="A1334" s="54" t="s">
        <v>4662</v>
      </c>
      <c r="B1334" t="s">
        <v>4663</v>
      </c>
      <c r="C1334">
        <v>455</v>
      </c>
      <c r="D1334" t="s">
        <v>7668</v>
      </c>
      <c r="E1334" t="s">
        <v>7670</v>
      </c>
    </row>
    <row r="1335" spans="1:5">
      <c r="A1335" s="54" t="s">
        <v>4664</v>
      </c>
      <c r="B1335" t="s">
        <v>4665</v>
      </c>
      <c r="C1335">
        <v>475</v>
      </c>
      <c r="D1335" t="s">
        <v>7668</v>
      </c>
      <c r="E1335" t="s">
        <v>7670</v>
      </c>
    </row>
    <row r="1336" spans="1:5">
      <c r="A1336" s="54" t="s">
        <v>4666</v>
      </c>
      <c r="B1336" t="s">
        <v>4667</v>
      </c>
      <c r="C1336">
        <v>350</v>
      </c>
      <c r="D1336" t="s">
        <v>7668</v>
      </c>
      <c r="E1336" t="s">
        <v>7670</v>
      </c>
    </row>
    <row r="1337" spans="1:5">
      <c r="A1337" s="54" t="s">
        <v>4668</v>
      </c>
      <c r="B1337" t="s">
        <v>4669</v>
      </c>
      <c r="C1337">
        <v>315</v>
      </c>
      <c r="D1337" t="s">
        <v>7668</v>
      </c>
      <c r="E1337" t="s">
        <v>7670</v>
      </c>
    </row>
    <row r="1338" spans="1:5">
      <c r="A1338" s="54" t="s">
        <v>4670</v>
      </c>
      <c r="B1338" t="s">
        <v>2654</v>
      </c>
      <c r="C1338">
        <v>340</v>
      </c>
      <c r="D1338" t="s">
        <v>7668</v>
      </c>
      <c r="E1338" t="s">
        <v>7670</v>
      </c>
    </row>
    <row r="1339" spans="1:5">
      <c r="A1339" s="54" t="s">
        <v>4671</v>
      </c>
      <c r="B1339" t="s">
        <v>2655</v>
      </c>
      <c r="C1339">
        <v>335</v>
      </c>
      <c r="D1339" t="s">
        <v>7668</v>
      </c>
      <c r="E1339" t="s">
        <v>7670</v>
      </c>
    </row>
    <row r="1340" spans="1:5">
      <c r="A1340" s="54" t="s">
        <v>4672</v>
      </c>
      <c r="B1340" t="s">
        <v>4673</v>
      </c>
      <c r="C1340">
        <v>360</v>
      </c>
      <c r="D1340" t="s">
        <v>7668</v>
      </c>
      <c r="E1340" t="s">
        <v>7670</v>
      </c>
    </row>
    <row r="1341" spans="1:5">
      <c r="A1341" s="54" t="s">
        <v>4674</v>
      </c>
      <c r="B1341" t="s">
        <v>4675</v>
      </c>
      <c r="C1341">
        <v>440</v>
      </c>
      <c r="D1341" t="s">
        <v>7668</v>
      </c>
      <c r="E1341" t="s">
        <v>7670</v>
      </c>
    </row>
    <row r="1342" spans="1:5">
      <c r="A1342" s="54" t="s">
        <v>4676</v>
      </c>
      <c r="B1342" t="s">
        <v>2656</v>
      </c>
      <c r="C1342">
        <v>430</v>
      </c>
      <c r="D1342" t="s">
        <v>7668</v>
      </c>
      <c r="E1342" t="s">
        <v>7670</v>
      </c>
    </row>
    <row r="1343" spans="1:5">
      <c r="A1343" s="54" t="s">
        <v>4677</v>
      </c>
      <c r="B1343" t="s">
        <v>2657</v>
      </c>
      <c r="C1343">
        <v>535</v>
      </c>
      <c r="D1343" t="s">
        <v>7668</v>
      </c>
      <c r="E1343" t="s">
        <v>7670</v>
      </c>
    </row>
    <row r="1344" spans="1:5">
      <c r="A1344" s="54" t="s">
        <v>4678</v>
      </c>
      <c r="B1344" t="s">
        <v>2658</v>
      </c>
      <c r="C1344">
        <v>605</v>
      </c>
      <c r="D1344" t="s">
        <v>7668</v>
      </c>
      <c r="E1344" t="s">
        <v>7670</v>
      </c>
    </row>
    <row r="1345" spans="1:5">
      <c r="A1345" s="54" t="s">
        <v>4679</v>
      </c>
      <c r="B1345" t="s">
        <v>2659</v>
      </c>
      <c r="C1345">
        <v>520</v>
      </c>
      <c r="D1345" t="s">
        <v>7668</v>
      </c>
      <c r="E1345" t="s">
        <v>7670</v>
      </c>
    </row>
    <row r="1346" spans="1:5">
      <c r="A1346" s="54" t="s">
        <v>4680</v>
      </c>
      <c r="B1346" t="s">
        <v>2660</v>
      </c>
      <c r="C1346">
        <v>425</v>
      </c>
      <c r="D1346" t="s">
        <v>7668</v>
      </c>
      <c r="E1346" t="s">
        <v>7670</v>
      </c>
    </row>
    <row r="1347" spans="1:5">
      <c r="A1347" s="54" t="s">
        <v>4681</v>
      </c>
      <c r="B1347" t="s">
        <v>2661</v>
      </c>
      <c r="C1347">
        <v>215</v>
      </c>
      <c r="D1347" t="s">
        <v>7668</v>
      </c>
      <c r="E1347" t="s">
        <v>7670</v>
      </c>
    </row>
    <row r="1348" spans="1:5">
      <c r="A1348" s="54" t="s">
        <v>4682</v>
      </c>
      <c r="B1348" t="s">
        <v>4683</v>
      </c>
      <c r="C1348">
        <v>480</v>
      </c>
      <c r="D1348" t="s">
        <v>7668</v>
      </c>
      <c r="E1348" t="s">
        <v>7670</v>
      </c>
    </row>
    <row r="1349" spans="1:5">
      <c r="A1349" s="54" t="s">
        <v>4684</v>
      </c>
      <c r="B1349" t="s">
        <v>4685</v>
      </c>
      <c r="C1349">
        <v>345</v>
      </c>
      <c r="D1349" t="s">
        <v>7668</v>
      </c>
      <c r="E1349" t="s">
        <v>7670</v>
      </c>
    </row>
    <row r="1350" spans="1:5">
      <c r="A1350" s="54" t="s">
        <v>4686</v>
      </c>
      <c r="B1350" t="s">
        <v>4687</v>
      </c>
      <c r="C1350">
        <v>430</v>
      </c>
      <c r="D1350" t="s">
        <v>7668</v>
      </c>
      <c r="E1350" t="s">
        <v>7670</v>
      </c>
    </row>
    <row r="1351" spans="1:5">
      <c r="A1351" s="54" t="s">
        <v>4688</v>
      </c>
      <c r="B1351" t="s">
        <v>4689</v>
      </c>
      <c r="C1351">
        <v>570</v>
      </c>
      <c r="D1351" t="s">
        <v>7668</v>
      </c>
      <c r="E1351" t="s">
        <v>7670</v>
      </c>
    </row>
    <row r="1352" spans="1:5">
      <c r="A1352" s="54" t="s">
        <v>4690</v>
      </c>
      <c r="B1352" t="s">
        <v>4691</v>
      </c>
      <c r="C1352">
        <v>450</v>
      </c>
      <c r="D1352" t="s">
        <v>7668</v>
      </c>
      <c r="E1352" t="s">
        <v>7670</v>
      </c>
    </row>
    <row r="1353" spans="1:5">
      <c r="A1353" s="54" t="s">
        <v>4692</v>
      </c>
      <c r="B1353" t="s">
        <v>4693</v>
      </c>
      <c r="C1353">
        <v>395</v>
      </c>
      <c r="D1353" t="s">
        <v>7668</v>
      </c>
      <c r="E1353" t="s">
        <v>7670</v>
      </c>
    </row>
    <row r="1354" spans="1:5">
      <c r="A1354" s="54" t="s">
        <v>4694</v>
      </c>
      <c r="B1354" t="s">
        <v>4695</v>
      </c>
      <c r="C1354">
        <v>460</v>
      </c>
      <c r="D1354" t="s">
        <v>7668</v>
      </c>
      <c r="E1354" t="s">
        <v>7670</v>
      </c>
    </row>
    <row r="1355" spans="1:5">
      <c r="A1355" s="54" t="s">
        <v>4696</v>
      </c>
      <c r="B1355" t="s">
        <v>4697</v>
      </c>
      <c r="C1355">
        <v>450</v>
      </c>
      <c r="D1355" t="s">
        <v>7668</v>
      </c>
      <c r="E1355" t="s">
        <v>7670</v>
      </c>
    </row>
    <row r="1356" spans="1:5">
      <c r="A1356" s="54" t="s">
        <v>4698</v>
      </c>
      <c r="B1356" t="s">
        <v>2986</v>
      </c>
      <c r="C1356">
        <v>320</v>
      </c>
      <c r="D1356" t="s">
        <v>7668</v>
      </c>
      <c r="E1356" t="s">
        <v>7670</v>
      </c>
    </row>
    <row r="1357" spans="1:5">
      <c r="A1357" s="54" t="s">
        <v>4699</v>
      </c>
      <c r="B1357" t="s">
        <v>4700</v>
      </c>
      <c r="C1357">
        <v>365</v>
      </c>
      <c r="D1357" t="s">
        <v>7668</v>
      </c>
      <c r="E1357" t="s">
        <v>7670</v>
      </c>
    </row>
    <row r="1358" spans="1:5">
      <c r="A1358" s="54" t="s">
        <v>4701</v>
      </c>
      <c r="B1358" t="s">
        <v>4702</v>
      </c>
      <c r="C1358">
        <v>560</v>
      </c>
      <c r="D1358" t="s">
        <v>7668</v>
      </c>
      <c r="E1358" t="s">
        <v>7670</v>
      </c>
    </row>
    <row r="1359" spans="1:5">
      <c r="A1359" s="54" t="s">
        <v>4703</v>
      </c>
      <c r="B1359" t="s">
        <v>2662</v>
      </c>
      <c r="C1359">
        <v>400</v>
      </c>
      <c r="D1359" t="s">
        <v>7668</v>
      </c>
      <c r="E1359" t="s">
        <v>7670</v>
      </c>
    </row>
    <row r="1360" spans="1:5">
      <c r="A1360" s="54" t="s">
        <v>4704</v>
      </c>
      <c r="B1360" t="s">
        <v>2663</v>
      </c>
      <c r="C1360">
        <v>555</v>
      </c>
      <c r="D1360" t="s">
        <v>7668</v>
      </c>
      <c r="E1360" t="s">
        <v>7670</v>
      </c>
    </row>
    <row r="1361" spans="1:5">
      <c r="A1361" s="54" t="s">
        <v>4705</v>
      </c>
      <c r="B1361" t="s">
        <v>4706</v>
      </c>
      <c r="C1361">
        <v>345</v>
      </c>
      <c r="D1361" t="s">
        <v>7668</v>
      </c>
      <c r="E1361" t="s">
        <v>7670</v>
      </c>
    </row>
    <row r="1362" spans="1:5">
      <c r="A1362" s="54" t="s">
        <v>4707</v>
      </c>
      <c r="B1362" t="s">
        <v>2664</v>
      </c>
      <c r="C1362">
        <v>445</v>
      </c>
      <c r="D1362" t="s">
        <v>7668</v>
      </c>
      <c r="E1362" t="s">
        <v>7670</v>
      </c>
    </row>
    <row r="1363" spans="1:5">
      <c r="A1363" s="54" t="s">
        <v>4708</v>
      </c>
      <c r="B1363" t="s">
        <v>2665</v>
      </c>
      <c r="C1363">
        <v>500</v>
      </c>
      <c r="D1363" t="s">
        <v>7668</v>
      </c>
      <c r="E1363" t="s">
        <v>7670</v>
      </c>
    </row>
    <row r="1364" spans="1:5">
      <c r="A1364" s="54" t="s">
        <v>4709</v>
      </c>
      <c r="B1364" t="s">
        <v>2666</v>
      </c>
      <c r="C1364">
        <v>445</v>
      </c>
      <c r="D1364" t="s">
        <v>7668</v>
      </c>
      <c r="E1364" t="s">
        <v>7670</v>
      </c>
    </row>
    <row r="1365" spans="1:5">
      <c r="A1365" s="54" t="s">
        <v>4710</v>
      </c>
      <c r="B1365" t="s">
        <v>2667</v>
      </c>
      <c r="C1365">
        <v>415</v>
      </c>
      <c r="D1365" t="s">
        <v>7668</v>
      </c>
      <c r="E1365" t="s">
        <v>7670</v>
      </c>
    </row>
    <row r="1366" spans="1:5">
      <c r="A1366" s="54" t="s">
        <v>4711</v>
      </c>
      <c r="B1366" t="s">
        <v>2668</v>
      </c>
      <c r="C1366">
        <v>430</v>
      </c>
      <c r="D1366" t="s">
        <v>7668</v>
      </c>
      <c r="E1366" t="s">
        <v>7670</v>
      </c>
    </row>
    <row r="1367" spans="1:5">
      <c r="A1367" s="54" t="s">
        <v>4712</v>
      </c>
      <c r="B1367" t="s">
        <v>2669</v>
      </c>
      <c r="C1367">
        <v>470</v>
      </c>
      <c r="D1367" t="s">
        <v>7668</v>
      </c>
      <c r="E1367" t="s">
        <v>7670</v>
      </c>
    </row>
    <row r="1368" spans="1:5">
      <c r="A1368" s="54" t="s">
        <v>4713</v>
      </c>
      <c r="B1368" t="s">
        <v>2670</v>
      </c>
      <c r="C1368">
        <v>415</v>
      </c>
      <c r="D1368" t="s">
        <v>7668</v>
      </c>
      <c r="E1368" t="s">
        <v>7670</v>
      </c>
    </row>
    <row r="1369" spans="1:5">
      <c r="A1369" s="54" t="s">
        <v>4714</v>
      </c>
      <c r="B1369" t="s">
        <v>2671</v>
      </c>
      <c r="C1369">
        <v>320</v>
      </c>
      <c r="D1369" t="s">
        <v>7668</v>
      </c>
      <c r="E1369" t="s">
        <v>7670</v>
      </c>
    </row>
    <row r="1370" spans="1:5">
      <c r="A1370" s="54" t="s">
        <v>4715</v>
      </c>
      <c r="B1370" t="s">
        <v>2672</v>
      </c>
      <c r="C1370">
        <v>430</v>
      </c>
      <c r="D1370" t="s">
        <v>7668</v>
      </c>
      <c r="E1370" t="s">
        <v>7670</v>
      </c>
    </row>
    <row r="1371" spans="1:5">
      <c r="A1371" s="54" t="s">
        <v>4716</v>
      </c>
      <c r="B1371" t="s">
        <v>2673</v>
      </c>
      <c r="C1371">
        <v>435</v>
      </c>
      <c r="D1371" t="s">
        <v>7668</v>
      </c>
      <c r="E1371" t="s">
        <v>7670</v>
      </c>
    </row>
    <row r="1372" spans="1:5">
      <c r="A1372" s="54" t="s">
        <v>4717</v>
      </c>
      <c r="B1372" t="s">
        <v>2674</v>
      </c>
      <c r="C1372">
        <v>405</v>
      </c>
      <c r="D1372" t="s">
        <v>7668</v>
      </c>
      <c r="E1372" t="s">
        <v>7670</v>
      </c>
    </row>
    <row r="1373" spans="1:5">
      <c r="A1373" s="54" t="s">
        <v>4718</v>
      </c>
      <c r="B1373" t="s">
        <v>4719</v>
      </c>
      <c r="C1373">
        <v>740</v>
      </c>
      <c r="D1373" t="s">
        <v>7668</v>
      </c>
      <c r="E1373" t="s">
        <v>7670</v>
      </c>
    </row>
    <row r="1374" spans="1:5">
      <c r="A1374" s="54" t="s">
        <v>4720</v>
      </c>
      <c r="B1374" t="s">
        <v>4721</v>
      </c>
      <c r="C1374">
        <v>400</v>
      </c>
      <c r="D1374" t="s">
        <v>7668</v>
      </c>
      <c r="E1374" t="s">
        <v>7670</v>
      </c>
    </row>
    <row r="1375" spans="1:5">
      <c r="A1375" s="54" t="s">
        <v>4722</v>
      </c>
      <c r="B1375" t="s">
        <v>4723</v>
      </c>
      <c r="C1375">
        <v>405</v>
      </c>
      <c r="D1375" t="s">
        <v>7668</v>
      </c>
      <c r="E1375" t="s">
        <v>7670</v>
      </c>
    </row>
    <row r="1376" spans="1:5">
      <c r="A1376" s="54" t="s">
        <v>4724</v>
      </c>
      <c r="B1376" t="s">
        <v>4725</v>
      </c>
      <c r="C1376">
        <v>310</v>
      </c>
      <c r="D1376" t="s">
        <v>7668</v>
      </c>
      <c r="E1376" t="s">
        <v>7670</v>
      </c>
    </row>
    <row r="1377" spans="1:5">
      <c r="A1377" s="54" t="s">
        <v>4726</v>
      </c>
      <c r="B1377" t="s">
        <v>4727</v>
      </c>
      <c r="C1377">
        <v>475</v>
      </c>
      <c r="D1377" t="s">
        <v>7668</v>
      </c>
      <c r="E1377" t="s">
        <v>7670</v>
      </c>
    </row>
    <row r="1378" spans="1:5">
      <c r="A1378" s="54" t="s">
        <v>4728</v>
      </c>
      <c r="B1378" t="s">
        <v>4729</v>
      </c>
      <c r="C1378">
        <v>725</v>
      </c>
      <c r="D1378" t="s">
        <v>7668</v>
      </c>
      <c r="E1378" t="s">
        <v>7670</v>
      </c>
    </row>
    <row r="1379" spans="1:5">
      <c r="A1379" s="54" t="s">
        <v>4730</v>
      </c>
      <c r="B1379" t="s">
        <v>4731</v>
      </c>
      <c r="C1379">
        <v>465</v>
      </c>
      <c r="D1379" t="s">
        <v>7668</v>
      </c>
      <c r="E1379" t="s">
        <v>7670</v>
      </c>
    </row>
    <row r="1380" spans="1:5">
      <c r="A1380" s="54" t="s">
        <v>4732</v>
      </c>
      <c r="B1380" t="s">
        <v>4733</v>
      </c>
      <c r="C1380">
        <v>480</v>
      </c>
      <c r="D1380" t="s">
        <v>7668</v>
      </c>
      <c r="E1380" t="s">
        <v>7670</v>
      </c>
    </row>
    <row r="1381" spans="1:5">
      <c r="A1381" s="54" t="s">
        <v>4734</v>
      </c>
      <c r="B1381" t="s">
        <v>4735</v>
      </c>
      <c r="C1381">
        <v>595</v>
      </c>
      <c r="D1381" t="s">
        <v>7668</v>
      </c>
      <c r="E1381" t="s">
        <v>7670</v>
      </c>
    </row>
    <row r="1382" spans="1:5">
      <c r="A1382" s="54" t="s">
        <v>4736</v>
      </c>
      <c r="B1382" t="s">
        <v>4737</v>
      </c>
      <c r="C1382">
        <v>530</v>
      </c>
      <c r="D1382" t="s">
        <v>7668</v>
      </c>
      <c r="E1382" t="s">
        <v>7670</v>
      </c>
    </row>
    <row r="1383" spans="1:5">
      <c r="A1383" s="54" t="s">
        <v>4738</v>
      </c>
      <c r="B1383" t="s">
        <v>4739</v>
      </c>
      <c r="C1383">
        <v>750</v>
      </c>
      <c r="D1383" t="s">
        <v>7668</v>
      </c>
      <c r="E1383" t="s">
        <v>7670</v>
      </c>
    </row>
    <row r="1384" spans="1:5">
      <c r="A1384" s="54" t="s">
        <v>4740</v>
      </c>
      <c r="B1384" t="s">
        <v>4741</v>
      </c>
      <c r="C1384">
        <v>465</v>
      </c>
      <c r="D1384" t="s">
        <v>7668</v>
      </c>
      <c r="E1384" t="s">
        <v>7670</v>
      </c>
    </row>
    <row r="1385" spans="1:5">
      <c r="A1385" s="54" t="s">
        <v>4742</v>
      </c>
      <c r="B1385" t="s">
        <v>4743</v>
      </c>
      <c r="C1385">
        <v>525</v>
      </c>
      <c r="D1385" t="s">
        <v>7668</v>
      </c>
      <c r="E1385" t="s">
        <v>7670</v>
      </c>
    </row>
    <row r="1386" spans="1:5">
      <c r="A1386" s="54" t="s">
        <v>4744</v>
      </c>
      <c r="B1386" t="s">
        <v>4745</v>
      </c>
      <c r="C1386">
        <v>625</v>
      </c>
      <c r="D1386" t="s">
        <v>7668</v>
      </c>
      <c r="E1386" t="s">
        <v>7670</v>
      </c>
    </row>
    <row r="1387" spans="1:5">
      <c r="A1387" s="54" t="s">
        <v>4746</v>
      </c>
      <c r="B1387" t="s">
        <v>4747</v>
      </c>
      <c r="C1387">
        <v>410</v>
      </c>
      <c r="D1387" t="s">
        <v>7668</v>
      </c>
      <c r="E1387" t="s">
        <v>7670</v>
      </c>
    </row>
    <row r="1388" spans="1:5">
      <c r="A1388" s="54" t="s">
        <v>8112</v>
      </c>
      <c r="B1388" t="s">
        <v>8113</v>
      </c>
      <c r="C1388">
        <v>0</v>
      </c>
      <c r="D1388" t="s">
        <v>7668</v>
      </c>
      <c r="E1388" t="s">
        <v>7670</v>
      </c>
    </row>
    <row r="1389" spans="1:5">
      <c r="A1389" s="54" t="s">
        <v>4748</v>
      </c>
      <c r="B1389" t="s">
        <v>4749</v>
      </c>
      <c r="C1389">
        <v>380</v>
      </c>
      <c r="D1389" t="s">
        <v>7668</v>
      </c>
      <c r="E1389" t="s">
        <v>7670</v>
      </c>
    </row>
    <row r="1390" spans="1:5">
      <c r="A1390" s="54" t="s">
        <v>8114</v>
      </c>
      <c r="B1390" t="s">
        <v>8115</v>
      </c>
      <c r="C1390">
        <v>0</v>
      </c>
      <c r="D1390" t="s">
        <v>7668</v>
      </c>
      <c r="E1390" t="s">
        <v>7670</v>
      </c>
    </row>
    <row r="1391" spans="1:5">
      <c r="A1391" s="54" t="s">
        <v>4750</v>
      </c>
      <c r="B1391" t="s">
        <v>4751</v>
      </c>
      <c r="C1391">
        <v>565</v>
      </c>
      <c r="D1391" t="s">
        <v>7668</v>
      </c>
      <c r="E1391" t="s">
        <v>7670</v>
      </c>
    </row>
    <row r="1392" spans="1:5">
      <c r="A1392" s="54" t="s">
        <v>8116</v>
      </c>
      <c r="B1392" t="s">
        <v>8117</v>
      </c>
      <c r="C1392">
        <v>0</v>
      </c>
      <c r="D1392" t="s">
        <v>7668</v>
      </c>
      <c r="E1392" t="s">
        <v>7670</v>
      </c>
    </row>
    <row r="1393" spans="1:5">
      <c r="A1393" s="54" t="s">
        <v>8118</v>
      </c>
      <c r="B1393" t="s">
        <v>8119</v>
      </c>
      <c r="C1393">
        <v>0</v>
      </c>
      <c r="D1393" t="s">
        <v>7668</v>
      </c>
      <c r="E1393" t="s">
        <v>7670</v>
      </c>
    </row>
    <row r="1394" spans="1:5">
      <c r="A1394" s="54" t="s">
        <v>4752</v>
      </c>
      <c r="B1394" t="s">
        <v>900</v>
      </c>
      <c r="C1394">
        <v>580</v>
      </c>
      <c r="D1394" t="s">
        <v>7668</v>
      </c>
      <c r="E1394" t="s">
        <v>7670</v>
      </c>
    </row>
    <row r="1395" spans="1:5">
      <c r="A1395" s="54" t="s">
        <v>4753</v>
      </c>
      <c r="B1395" t="s">
        <v>902</v>
      </c>
      <c r="C1395">
        <v>605</v>
      </c>
      <c r="D1395" t="s">
        <v>7668</v>
      </c>
      <c r="E1395" t="s">
        <v>7670</v>
      </c>
    </row>
    <row r="1396" spans="1:5">
      <c r="A1396" s="54" t="s">
        <v>4754</v>
      </c>
      <c r="B1396" t="s">
        <v>4755</v>
      </c>
      <c r="C1396">
        <v>730</v>
      </c>
      <c r="D1396" t="s">
        <v>7668</v>
      </c>
      <c r="E1396" t="s">
        <v>7670</v>
      </c>
    </row>
    <row r="1397" spans="1:5">
      <c r="A1397" s="54" t="s">
        <v>4756</v>
      </c>
      <c r="B1397" t="s">
        <v>901</v>
      </c>
      <c r="C1397">
        <v>500</v>
      </c>
      <c r="D1397" t="s">
        <v>7668</v>
      </c>
      <c r="E1397" t="s">
        <v>7670</v>
      </c>
    </row>
    <row r="1398" spans="1:5">
      <c r="A1398" s="54" t="s">
        <v>8120</v>
      </c>
      <c r="B1398" t="s">
        <v>8121</v>
      </c>
      <c r="C1398">
        <v>0</v>
      </c>
      <c r="D1398" t="s">
        <v>7668</v>
      </c>
      <c r="E1398" t="s">
        <v>7670</v>
      </c>
    </row>
    <row r="1399" spans="1:5">
      <c r="A1399" s="54" t="s">
        <v>4757</v>
      </c>
      <c r="B1399" t="s">
        <v>903</v>
      </c>
      <c r="C1399">
        <v>280</v>
      </c>
      <c r="D1399" t="s">
        <v>7668</v>
      </c>
      <c r="E1399" t="s">
        <v>7670</v>
      </c>
    </row>
    <row r="1400" spans="1:5">
      <c r="A1400" s="54" t="s">
        <v>4758</v>
      </c>
      <c r="B1400" t="s">
        <v>904</v>
      </c>
      <c r="C1400">
        <v>295</v>
      </c>
      <c r="D1400" t="s">
        <v>7668</v>
      </c>
      <c r="E1400" t="s">
        <v>7670</v>
      </c>
    </row>
    <row r="1401" spans="1:5">
      <c r="A1401" s="54" t="s">
        <v>8122</v>
      </c>
      <c r="B1401" t="s">
        <v>8123</v>
      </c>
      <c r="C1401">
        <v>0</v>
      </c>
      <c r="D1401" t="s">
        <v>7668</v>
      </c>
      <c r="E1401" t="s">
        <v>7670</v>
      </c>
    </row>
    <row r="1402" spans="1:5">
      <c r="A1402" s="54" t="s">
        <v>4759</v>
      </c>
      <c r="B1402" t="s">
        <v>905</v>
      </c>
      <c r="C1402">
        <v>420</v>
      </c>
      <c r="D1402" t="s">
        <v>7668</v>
      </c>
      <c r="E1402" t="s">
        <v>7670</v>
      </c>
    </row>
    <row r="1403" spans="1:5">
      <c r="A1403" s="54" t="s">
        <v>4760</v>
      </c>
      <c r="B1403" t="s">
        <v>4761</v>
      </c>
      <c r="C1403">
        <v>575</v>
      </c>
      <c r="D1403" t="s">
        <v>7668</v>
      </c>
      <c r="E1403" t="s">
        <v>7671</v>
      </c>
    </row>
    <row r="1404" spans="1:5">
      <c r="A1404" s="54" t="s">
        <v>4762</v>
      </c>
      <c r="B1404" t="s">
        <v>4763</v>
      </c>
      <c r="C1404">
        <v>340</v>
      </c>
      <c r="D1404" t="s">
        <v>7668</v>
      </c>
      <c r="E1404" t="s">
        <v>7671</v>
      </c>
    </row>
    <row r="1405" spans="1:5">
      <c r="A1405" s="54" t="s">
        <v>4764</v>
      </c>
      <c r="B1405" t="s">
        <v>4765</v>
      </c>
      <c r="C1405">
        <v>370</v>
      </c>
      <c r="D1405" t="s">
        <v>7668</v>
      </c>
      <c r="E1405" t="s">
        <v>7671</v>
      </c>
    </row>
    <row r="1406" spans="1:5">
      <c r="A1406" s="54" t="s">
        <v>4766</v>
      </c>
      <c r="B1406" t="s">
        <v>4767</v>
      </c>
      <c r="C1406">
        <v>660</v>
      </c>
      <c r="D1406" t="s">
        <v>7668</v>
      </c>
      <c r="E1406" t="s">
        <v>7671</v>
      </c>
    </row>
    <row r="1407" spans="1:5">
      <c r="A1407" s="54" t="s">
        <v>4768</v>
      </c>
      <c r="B1407" t="s">
        <v>4769</v>
      </c>
      <c r="C1407">
        <v>500</v>
      </c>
      <c r="D1407" t="s">
        <v>7668</v>
      </c>
      <c r="E1407" t="s">
        <v>7671</v>
      </c>
    </row>
    <row r="1408" spans="1:5">
      <c r="A1408" s="54" t="s">
        <v>4770</v>
      </c>
      <c r="B1408" t="s">
        <v>4771</v>
      </c>
      <c r="C1408">
        <v>575</v>
      </c>
      <c r="D1408" t="s">
        <v>7668</v>
      </c>
      <c r="E1408" t="s">
        <v>7671</v>
      </c>
    </row>
    <row r="1409" spans="1:5">
      <c r="A1409" s="54" t="s">
        <v>4772</v>
      </c>
      <c r="B1409" t="s">
        <v>4773</v>
      </c>
      <c r="C1409">
        <v>510</v>
      </c>
      <c r="D1409" t="s">
        <v>7668</v>
      </c>
      <c r="E1409" t="s">
        <v>7671</v>
      </c>
    </row>
    <row r="1410" spans="1:5">
      <c r="A1410" s="54" t="s">
        <v>4774</v>
      </c>
      <c r="B1410" t="s">
        <v>4775</v>
      </c>
      <c r="C1410">
        <v>610</v>
      </c>
      <c r="D1410" t="s">
        <v>7668</v>
      </c>
      <c r="E1410" t="s">
        <v>7671</v>
      </c>
    </row>
    <row r="1411" spans="1:5">
      <c r="A1411" s="54" t="s">
        <v>4776</v>
      </c>
      <c r="B1411" t="s">
        <v>4777</v>
      </c>
      <c r="C1411">
        <v>500</v>
      </c>
      <c r="D1411" t="s">
        <v>7668</v>
      </c>
      <c r="E1411" t="s">
        <v>7671</v>
      </c>
    </row>
    <row r="1412" spans="1:5">
      <c r="A1412" s="54" t="s">
        <v>4778</v>
      </c>
      <c r="B1412" t="s">
        <v>4779</v>
      </c>
      <c r="C1412">
        <v>510</v>
      </c>
      <c r="D1412" t="s">
        <v>7668</v>
      </c>
      <c r="E1412" t="s">
        <v>7671</v>
      </c>
    </row>
    <row r="1413" spans="1:5">
      <c r="A1413" s="54" t="s">
        <v>4780</v>
      </c>
      <c r="B1413" t="s">
        <v>4781</v>
      </c>
      <c r="C1413">
        <v>485</v>
      </c>
      <c r="D1413" t="s">
        <v>7668</v>
      </c>
      <c r="E1413" t="s">
        <v>7671</v>
      </c>
    </row>
    <row r="1414" spans="1:5">
      <c r="A1414" s="54" t="s">
        <v>4782</v>
      </c>
      <c r="B1414" t="s">
        <v>4783</v>
      </c>
      <c r="C1414">
        <v>460</v>
      </c>
      <c r="D1414" t="s">
        <v>7668</v>
      </c>
      <c r="E1414" t="s">
        <v>7671</v>
      </c>
    </row>
    <row r="1415" spans="1:5">
      <c r="A1415" s="54" t="s">
        <v>4784</v>
      </c>
      <c r="B1415" t="s">
        <v>2675</v>
      </c>
      <c r="C1415">
        <v>710</v>
      </c>
      <c r="D1415" t="s">
        <v>7668</v>
      </c>
      <c r="E1415" t="s">
        <v>7671</v>
      </c>
    </row>
    <row r="1416" spans="1:5">
      <c r="A1416" s="54" t="s">
        <v>4785</v>
      </c>
      <c r="B1416" t="s">
        <v>4786</v>
      </c>
      <c r="C1416">
        <v>500</v>
      </c>
      <c r="D1416" t="s">
        <v>7668</v>
      </c>
      <c r="E1416" t="s">
        <v>7671</v>
      </c>
    </row>
    <row r="1417" spans="1:5">
      <c r="A1417" s="54" t="s">
        <v>4787</v>
      </c>
      <c r="B1417" t="s">
        <v>2676</v>
      </c>
      <c r="C1417">
        <v>690</v>
      </c>
      <c r="D1417" t="s">
        <v>7668</v>
      </c>
      <c r="E1417" t="s">
        <v>7671</v>
      </c>
    </row>
    <row r="1418" spans="1:5">
      <c r="A1418" s="54" t="s">
        <v>4788</v>
      </c>
      <c r="B1418" t="s">
        <v>4789</v>
      </c>
      <c r="C1418">
        <v>719</v>
      </c>
      <c r="D1418" t="s">
        <v>7668</v>
      </c>
      <c r="E1418" t="s">
        <v>7671</v>
      </c>
    </row>
    <row r="1419" spans="1:5">
      <c r="A1419" s="54" t="s">
        <v>4790</v>
      </c>
      <c r="B1419" t="s">
        <v>2677</v>
      </c>
      <c r="C1419">
        <v>620</v>
      </c>
      <c r="D1419" t="s">
        <v>7668</v>
      </c>
      <c r="E1419" t="s">
        <v>7671</v>
      </c>
    </row>
    <row r="1420" spans="1:5">
      <c r="A1420" s="54" t="s">
        <v>4791</v>
      </c>
      <c r="B1420" t="s">
        <v>2678</v>
      </c>
      <c r="C1420">
        <v>745</v>
      </c>
      <c r="D1420" t="s">
        <v>7668</v>
      </c>
      <c r="E1420" t="s">
        <v>7671</v>
      </c>
    </row>
    <row r="1421" spans="1:5">
      <c r="A1421" s="54" t="s">
        <v>8124</v>
      </c>
      <c r="B1421" t="s">
        <v>8125</v>
      </c>
      <c r="C1421">
        <v>0</v>
      </c>
      <c r="D1421" t="s">
        <v>7668</v>
      </c>
      <c r="E1421" t="s">
        <v>7671</v>
      </c>
    </row>
    <row r="1422" spans="1:5">
      <c r="A1422" s="54" t="s">
        <v>4792</v>
      </c>
      <c r="B1422" t="s">
        <v>4793</v>
      </c>
      <c r="C1422">
        <v>485</v>
      </c>
      <c r="D1422" t="s">
        <v>7668</v>
      </c>
      <c r="E1422" t="s">
        <v>7671</v>
      </c>
    </row>
    <row r="1423" spans="1:5">
      <c r="A1423" s="54" t="s">
        <v>4794</v>
      </c>
      <c r="B1423" t="s">
        <v>2679</v>
      </c>
      <c r="C1423">
        <v>465</v>
      </c>
      <c r="D1423" t="s">
        <v>7668</v>
      </c>
      <c r="E1423" t="s">
        <v>7671</v>
      </c>
    </row>
    <row r="1424" spans="1:5">
      <c r="A1424" s="54" t="s">
        <v>4795</v>
      </c>
      <c r="B1424" t="s">
        <v>4796</v>
      </c>
      <c r="C1424">
        <v>500</v>
      </c>
      <c r="D1424" t="s">
        <v>7668</v>
      </c>
      <c r="E1424" t="s">
        <v>7671</v>
      </c>
    </row>
    <row r="1425" spans="1:5">
      <c r="A1425" s="54" t="s">
        <v>4797</v>
      </c>
      <c r="B1425" t="s">
        <v>4798</v>
      </c>
      <c r="C1425">
        <v>700</v>
      </c>
      <c r="D1425" t="s">
        <v>7668</v>
      </c>
      <c r="E1425" t="s">
        <v>7671</v>
      </c>
    </row>
    <row r="1426" spans="1:5">
      <c r="A1426" s="54" t="s">
        <v>4799</v>
      </c>
      <c r="B1426" t="s">
        <v>4800</v>
      </c>
      <c r="C1426">
        <v>390</v>
      </c>
      <c r="D1426" t="s">
        <v>7668</v>
      </c>
      <c r="E1426" t="s">
        <v>7671</v>
      </c>
    </row>
    <row r="1427" spans="1:5">
      <c r="A1427" s="54" t="s">
        <v>4801</v>
      </c>
      <c r="B1427" t="s">
        <v>4802</v>
      </c>
      <c r="C1427">
        <v>465</v>
      </c>
      <c r="D1427" t="s">
        <v>7668</v>
      </c>
      <c r="E1427" t="s">
        <v>7671</v>
      </c>
    </row>
    <row r="1428" spans="1:5">
      <c r="A1428" s="54" t="s">
        <v>4803</v>
      </c>
      <c r="B1428" t="s">
        <v>4804</v>
      </c>
      <c r="C1428">
        <v>370</v>
      </c>
      <c r="D1428" t="s">
        <v>7668</v>
      </c>
      <c r="E1428" t="s">
        <v>7671</v>
      </c>
    </row>
    <row r="1429" spans="1:5">
      <c r="A1429" s="54" t="s">
        <v>4805</v>
      </c>
      <c r="B1429" t="s">
        <v>4806</v>
      </c>
      <c r="C1429">
        <v>505</v>
      </c>
      <c r="D1429" t="s">
        <v>7668</v>
      </c>
      <c r="E1429" t="s">
        <v>7671</v>
      </c>
    </row>
    <row r="1430" spans="1:5">
      <c r="A1430" s="54" t="s">
        <v>4807</v>
      </c>
      <c r="B1430" t="s">
        <v>4808</v>
      </c>
      <c r="C1430">
        <v>380</v>
      </c>
      <c r="D1430" t="s">
        <v>7668</v>
      </c>
      <c r="E1430" t="s">
        <v>7671</v>
      </c>
    </row>
    <row r="1431" spans="1:5">
      <c r="A1431" s="54" t="s">
        <v>4809</v>
      </c>
      <c r="B1431" t="s">
        <v>4810</v>
      </c>
      <c r="C1431">
        <v>510</v>
      </c>
      <c r="D1431" t="s">
        <v>7668</v>
      </c>
      <c r="E1431" t="s">
        <v>7671</v>
      </c>
    </row>
    <row r="1432" spans="1:5">
      <c r="A1432" s="54" t="s">
        <v>4811</v>
      </c>
      <c r="B1432" t="s">
        <v>4812</v>
      </c>
      <c r="C1432">
        <v>605</v>
      </c>
      <c r="D1432" t="s">
        <v>7668</v>
      </c>
      <c r="E1432" t="s">
        <v>7671</v>
      </c>
    </row>
    <row r="1433" spans="1:5">
      <c r="A1433" s="54" t="s">
        <v>4813</v>
      </c>
      <c r="B1433" t="s">
        <v>4814</v>
      </c>
      <c r="C1433">
        <v>470</v>
      </c>
      <c r="D1433" t="s">
        <v>7668</v>
      </c>
      <c r="E1433" t="s">
        <v>7671</v>
      </c>
    </row>
    <row r="1434" spans="1:5">
      <c r="A1434" s="54" t="s">
        <v>4815</v>
      </c>
      <c r="B1434" t="s">
        <v>4816</v>
      </c>
      <c r="C1434">
        <v>390</v>
      </c>
      <c r="D1434" t="s">
        <v>7668</v>
      </c>
      <c r="E1434" t="s">
        <v>7671</v>
      </c>
    </row>
    <row r="1435" spans="1:5">
      <c r="A1435" s="54" t="s">
        <v>4817</v>
      </c>
      <c r="B1435" t="s">
        <v>4818</v>
      </c>
      <c r="C1435">
        <v>710</v>
      </c>
      <c r="D1435" t="s">
        <v>7668</v>
      </c>
      <c r="E1435" t="s">
        <v>7671</v>
      </c>
    </row>
    <row r="1436" spans="1:5">
      <c r="A1436" s="54" t="s">
        <v>4819</v>
      </c>
      <c r="B1436" t="s">
        <v>4820</v>
      </c>
      <c r="C1436">
        <v>570</v>
      </c>
      <c r="D1436" t="s">
        <v>7668</v>
      </c>
      <c r="E1436" t="s">
        <v>7671</v>
      </c>
    </row>
    <row r="1437" spans="1:5">
      <c r="A1437" s="54" t="s">
        <v>4821</v>
      </c>
      <c r="B1437" t="s">
        <v>4822</v>
      </c>
      <c r="C1437">
        <v>475</v>
      </c>
      <c r="D1437" t="s">
        <v>7668</v>
      </c>
      <c r="E1437" t="s">
        <v>7671</v>
      </c>
    </row>
    <row r="1438" spans="1:5">
      <c r="A1438" s="54" t="s">
        <v>4823</v>
      </c>
      <c r="B1438" t="s">
        <v>4824</v>
      </c>
      <c r="C1438">
        <v>535</v>
      </c>
      <c r="D1438" t="s">
        <v>7668</v>
      </c>
      <c r="E1438" t="s">
        <v>7671</v>
      </c>
    </row>
    <row r="1439" spans="1:5">
      <c r="A1439" s="54" t="s">
        <v>4825</v>
      </c>
      <c r="B1439" t="s">
        <v>4826</v>
      </c>
      <c r="C1439">
        <v>580</v>
      </c>
      <c r="D1439" t="s">
        <v>7668</v>
      </c>
      <c r="E1439" t="s">
        <v>7671</v>
      </c>
    </row>
    <row r="1440" spans="1:5">
      <c r="A1440" s="54" t="s">
        <v>4827</v>
      </c>
      <c r="B1440" t="s">
        <v>4828</v>
      </c>
      <c r="C1440">
        <v>380</v>
      </c>
      <c r="D1440" t="s">
        <v>7668</v>
      </c>
      <c r="E1440" t="s">
        <v>7671</v>
      </c>
    </row>
    <row r="1441" spans="1:5">
      <c r="A1441" s="54" t="s">
        <v>4829</v>
      </c>
      <c r="B1441" t="s">
        <v>4830</v>
      </c>
      <c r="C1441">
        <v>435</v>
      </c>
      <c r="D1441" t="s">
        <v>7668</v>
      </c>
      <c r="E1441" t="s">
        <v>7671</v>
      </c>
    </row>
    <row r="1442" spans="1:5">
      <c r="A1442" s="54" t="s">
        <v>4831</v>
      </c>
      <c r="B1442" t="s">
        <v>4832</v>
      </c>
      <c r="C1442">
        <v>355</v>
      </c>
      <c r="D1442" t="s">
        <v>7668</v>
      </c>
      <c r="E1442" t="s">
        <v>7671</v>
      </c>
    </row>
    <row r="1443" spans="1:5">
      <c r="A1443" s="54" t="s">
        <v>4833</v>
      </c>
      <c r="B1443" t="s">
        <v>4834</v>
      </c>
      <c r="C1443">
        <v>480</v>
      </c>
      <c r="D1443" t="s">
        <v>7668</v>
      </c>
      <c r="E1443" t="s">
        <v>7671</v>
      </c>
    </row>
    <row r="1444" spans="1:5">
      <c r="A1444" s="54" t="s">
        <v>4835</v>
      </c>
      <c r="B1444" t="s">
        <v>4836</v>
      </c>
      <c r="C1444">
        <v>560</v>
      </c>
      <c r="D1444" t="s">
        <v>7668</v>
      </c>
      <c r="E1444" t="s">
        <v>7671</v>
      </c>
    </row>
    <row r="1445" spans="1:5">
      <c r="A1445" s="54" t="s">
        <v>4837</v>
      </c>
      <c r="B1445" t="s">
        <v>4838</v>
      </c>
      <c r="C1445">
        <v>375</v>
      </c>
      <c r="D1445" t="s">
        <v>7668</v>
      </c>
      <c r="E1445" t="s">
        <v>7671</v>
      </c>
    </row>
    <row r="1446" spans="1:5">
      <c r="A1446" s="54" t="s">
        <v>7615</v>
      </c>
      <c r="B1446" t="s">
        <v>7633</v>
      </c>
      <c r="C1446">
        <v>370</v>
      </c>
      <c r="D1446" t="s">
        <v>7668</v>
      </c>
      <c r="E1446" t="s">
        <v>7671</v>
      </c>
    </row>
    <row r="1447" spans="1:5">
      <c r="A1447" s="54" t="s">
        <v>4839</v>
      </c>
      <c r="B1447" t="s">
        <v>4840</v>
      </c>
      <c r="C1447">
        <v>385</v>
      </c>
      <c r="D1447" t="s">
        <v>7668</v>
      </c>
      <c r="E1447" t="s">
        <v>7671</v>
      </c>
    </row>
    <row r="1448" spans="1:5">
      <c r="A1448" s="54" t="s">
        <v>4841</v>
      </c>
      <c r="B1448" t="s">
        <v>4842</v>
      </c>
      <c r="C1448">
        <v>405</v>
      </c>
      <c r="D1448" t="s">
        <v>7668</v>
      </c>
      <c r="E1448" t="s">
        <v>7671</v>
      </c>
    </row>
    <row r="1449" spans="1:5">
      <c r="A1449" s="54" t="s">
        <v>4843</v>
      </c>
      <c r="B1449" t="s">
        <v>4844</v>
      </c>
      <c r="C1449">
        <v>330</v>
      </c>
      <c r="D1449" t="s">
        <v>7668</v>
      </c>
      <c r="E1449" t="s">
        <v>7671</v>
      </c>
    </row>
    <row r="1450" spans="1:5">
      <c r="A1450" s="54" t="s">
        <v>4845</v>
      </c>
      <c r="B1450" t="s">
        <v>4846</v>
      </c>
      <c r="C1450">
        <v>395</v>
      </c>
      <c r="D1450" t="s">
        <v>7668</v>
      </c>
      <c r="E1450" t="s">
        <v>7671</v>
      </c>
    </row>
    <row r="1451" spans="1:5">
      <c r="A1451" s="54" t="s">
        <v>4847</v>
      </c>
      <c r="B1451" t="s">
        <v>4848</v>
      </c>
      <c r="C1451">
        <v>480</v>
      </c>
      <c r="D1451" t="s">
        <v>7668</v>
      </c>
      <c r="E1451" t="s">
        <v>7671</v>
      </c>
    </row>
    <row r="1452" spans="1:5">
      <c r="A1452" s="54" t="s">
        <v>4849</v>
      </c>
      <c r="B1452" t="s">
        <v>4850</v>
      </c>
      <c r="C1452">
        <v>500</v>
      </c>
      <c r="D1452" t="s">
        <v>7668</v>
      </c>
      <c r="E1452" t="s">
        <v>7671</v>
      </c>
    </row>
    <row r="1453" spans="1:5">
      <c r="A1453" s="54" t="s">
        <v>4851</v>
      </c>
      <c r="B1453" t="s">
        <v>4852</v>
      </c>
      <c r="C1453">
        <v>522</v>
      </c>
      <c r="D1453" t="s">
        <v>7668</v>
      </c>
      <c r="E1453" t="s">
        <v>7671</v>
      </c>
    </row>
    <row r="1454" spans="1:5">
      <c r="A1454" s="54" t="s">
        <v>4853</v>
      </c>
      <c r="B1454" t="s">
        <v>4854</v>
      </c>
      <c r="C1454">
        <v>435</v>
      </c>
      <c r="D1454" t="s">
        <v>7668</v>
      </c>
      <c r="E1454" t="s">
        <v>7671</v>
      </c>
    </row>
    <row r="1455" spans="1:5">
      <c r="A1455" s="54" t="s">
        <v>4855</v>
      </c>
      <c r="B1455" t="s">
        <v>4856</v>
      </c>
      <c r="C1455">
        <v>355</v>
      </c>
      <c r="D1455" t="s">
        <v>7668</v>
      </c>
      <c r="E1455" t="s">
        <v>7671</v>
      </c>
    </row>
    <row r="1456" spans="1:5">
      <c r="A1456" s="54" t="s">
        <v>4857</v>
      </c>
      <c r="B1456" t="s">
        <v>4858</v>
      </c>
      <c r="C1456">
        <v>500</v>
      </c>
      <c r="D1456" t="s">
        <v>7668</v>
      </c>
      <c r="E1456" t="s">
        <v>7671</v>
      </c>
    </row>
    <row r="1457" spans="1:5">
      <c r="A1457" s="54" t="s">
        <v>4859</v>
      </c>
      <c r="B1457" t="s">
        <v>4860</v>
      </c>
      <c r="C1457">
        <v>630</v>
      </c>
      <c r="D1457" t="s">
        <v>7668</v>
      </c>
      <c r="E1457" t="s">
        <v>7671</v>
      </c>
    </row>
    <row r="1458" spans="1:5">
      <c r="A1458" s="54" t="s">
        <v>4861</v>
      </c>
      <c r="B1458" t="s">
        <v>4862</v>
      </c>
      <c r="C1458">
        <v>385</v>
      </c>
      <c r="D1458" t="s">
        <v>7668</v>
      </c>
      <c r="E1458" t="s">
        <v>7671</v>
      </c>
    </row>
    <row r="1459" spans="1:5">
      <c r="A1459" s="54" t="s">
        <v>4863</v>
      </c>
      <c r="B1459" t="s">
        <v>4864</v>
      </c>
      <c r="C1459">
        <v>350</v>
      </c>
      <c r="D1459" t="s">
        <v>7668</v>
      </c>
      <c r="E1459" t="s">
        <v>7671</v>
      </c>
    </row>
    <row r="1460" spans="1:5">
      <c r="A1460" s="54" t="s">
        <v>4865</v>
      </c>
      <c r="B1460" t="s">
        <v>4866</v>
      </c>
      <c r="C1460">
        <v>490</v>
      </c>
      <c r="D1460" t="s">
        <v>7668</v>
      </c>
      <c r="E1460" t="s">
        <v>7671</v>
      </c>
    </row>
    <row r="1461" spans="1:5">
      <c r="A1461" s="54" t="s">
        <v>4867</v>
      </c>
      <c r="B1461" t="s">
        <v>4868</v>
      </c>
      <c r="C1461">
        <v>340</v>
      </c>
      <c r="D1461" t="s">
        <v>7668</v>
      </c>
      <c r="E1461" t="s">
        <v>7671</v>
      </c>
    </row>
    <row r="1462" spans="1:5">
      <c r="A1462" s="54" t="s">
        <v>4869</v>
      </c>
      <c r="B1462" t="s">
        <v>4870</v>
      </c>
      <c r="C1462">
        <v>455</v>
      </c>
      <c r="D1462" t="s">
        <v>7668</v>
      </c>
      <c r="E1462" t="s">
        <v>7671</v>
      </c>
    </row>
    <row r="1463" spans="1:5">
      <c r="A1463" s="54" t="s">
        <v>4871</v>
      </c>
      <c r="B1463" t="s">
        <v>4872</v>
      </c>
      <c r="C1463">
        <v>540</v>
      </c>
      <c r="D1463" t="s">
        <v>7668</v>
      </c>
      <c r="E1463" t="s">
        <v>7671</v>
      </c>
    </row>
    <row r="1464" spans="1:5">
      <c r="A1464" s="54" t="s">
        <v>4873</v>
      </c>
      <c r="B1464" t="s">
        <v>4874</v>
      </c>
      <c r="C1464">
        <v>590</v>
      </c>
      <c r="D1464" t="s">
        <v>7668</v>
      </c>
      <c r="E1464" t="s">
        <v>7671</v>
      </c>
    </row>
    <row r="1465" spans="1:5">
      <c r="A1465" s="54" t="s">
        <v>4875</v>
      </c>
      <c r="B1465" t="s">
        <v>4876</v>
      </c>
      <c r="C1465">
        <v>580</v>
      </c>
      <c r="D1465" t="s">
        <v>7668</v>
      </c>
      <c r="E1465" t="s">
        <v>7671</v>
      </c>
    </row>
    <row r="1466" spans="1:5">
      <c r="A1466" s="54" t="s">
        <v>4877</v>
      </c>
      <c r="B1466" t="s">
        <v>4878</v>
      </c>
      <c r="C1466">
        <v>310</v>
      </c>
      <c r="D1466" t="s">
        <v>7668</v>
      </c>
      <c r="E1466" t="s">
        <v>7671</v>
      </c>
    </row>
    <row r="1467" spans="1:5">
      <c r="A1467" s="54" t="s">
        <v>4879</v>
      </c>
      <c r="B1467" t="s">
        <v>4880</v>
      </c>
      <c r="C1467">
        <v>380</v>
      </c>
      <c r="D1467" t="s">
        <v>7668</v>
      </c>
      <c r="E1467" t="s">
        <v>7671</v>
      </c>
    </row>
    <row r="1468" spans="1:5">
      <c r="A1468" s="54" t="s">
        <v>4881</v>
      </c>
      <c r="B1468" t="s">
        <v>4882</v>
      </c>
      <c r="C1468">
        <v>440</v>
      </c>
      <c r="D1468" t="s">
        <v>7668</v>
      </c>
      <c r="E1468" t="s">
        <v>7671</v>
      </c>
    </row>
    <row r="1469" spans="1:5">
      <c r="A1469" s="54" t="s">
        <v>4883</v>
      </c>
      <c r="B1469" t="s">
        <v>4884</v>
      </c>
      <c r="C1469">
        <v>560</v>
      </c>
      <c r="D1469" t="s">
        <v>7668</v>
      </c>
      <c r="E1469" t="s">
        <v>7671</v>
      </c>
    </row>
    <row r="1470" spans="1:5">
      <c r="A1470" s="54" t="s">
        <v>4885</v>
      </c>
      <c r="B1470" t="s">
        <v>4886</v>
      </c>
      <c r="C1470">
        <v>580</v>
      </c>
      <c r="D1470" t="s">
        <v>7668</v>
      </c>
      <c r="E1470" t="s">
        <v>7671</v>
      </c>
    </row>
    <row r="1471" spans="1:5">
      <c r="A1471" s="54" t="s">
        <v>4887</v>
      </c>
      <c r="B1471" t="s">
        <v>4888</v>
      </c>
      <c r="C1471">
        <v>425</v>
      </c>
      <c r="D1471" t="s">
        <v>7668</v>
      </c>
      <c r="E1471" t="s">
        <v>7671</v>
      </c>
    </row>
    <row r="1472" spans="1:5">
      <c r="A1472" s="54" t="s">
        <v>4889</v>
      </c>
      <c r="B1472" t="s">
        <v>4890</v>
      </c>
      <c r="C1472">
        <v>320</v>
      </c>
      <c r="D1472" t="s">
        <v>7668</v>
      </c>
      <c r="E1472" t="s">
        <v>7671</v>
      </c>
    </row>
    <row r="1473" spans="1:5">
      <c r="A1473" s="54" t="s">
        <v>4891</v>
      </c>
      <c r="B1473" t="s">
        <v>4892</v>
      </c>
      <c r="C1473">
        <v>465</v>
      </c>
      <c r="D1473" t="s">
        <v>7668</v>
      </c>
      <c r="E1473" t="s">
        <v>7671</v>
      </c>
    </row>
    <row r="1474" spans="1:5">
      <c r="A1474" s="54" t="s">
        <v>4893</v>
      </c>
      <c r="B1474" t="s">
        <v>4894</v>
      </c>
      <c r="C1474">
        <v>550</v>
      </c>
      <c r="D1474" t="s">
        <v>7668</v>
      </c>
      <c r="E1474" t="s">
        <v>7671</v>
      </c>
    </row>
    <row r="1475" spans="1:5">
      <c r="A1475" s="54" t="s">
        <v>4895</v>
      </c>
      <c r="B1475" t="s">
        <v>4896</v>
      </c>
      <c r="C1475">
        <v>490</v>
      </c>
      <c r="D1475" t="s">
        <v>7668</v>
      </c>
      <c r="E1475" t="s">
        <v>7671</v>
      </c>
    </row>
    <row r="1476" spans="1:5">
      <c r="A1476" s="54" t="s">
        <v>4897</v>
      </c>
      <c r="B1476" t="s">
        <v>4898</v>
      </c>
      <c r="C1476">
        <v>440</v>
      </c>
      <c r="D1476" t="s">
        <v>7668</v>
      </c>
      <c r="E1476" t="s">
        <v>7671</v>
      </c>
    </row>
    <row r="1477" spans="1:5">
      <c r="A1477" s="54" t="s">
        <v>4899</v>
      </c>
      <c r="B1477" t="s">
        <v>4900</v>
      </c>
      <c r="C1477">
        <v>425</v>
      </c>
      <c r="D1477" t="s">
        <v>7668</v>
      </c>
      <c r="E1477" t="s">
        <v>7671</v>
      </c>
    </row>
    <row r="1478" spans="1:5">
      <c r="A1478" s="54" t="s">
        <v>4901</v>
      </c>
      <c r="B1478" t="s">
        <v>4902</v>
      </c>
      <c r="C1478">
        <v>460</v>
      </c>
      <c r="D1478" t="s">
        <v>7668</v>
      </c>
      <c r="E1478" t="s">
        <v>7671</v>
      </c>
    </row>
    <row r="1479" spans="1:5">
      <c r="A1479" s="54" t="s">
        <v>4903</v>
      </c>
      <c r="B1479" t="s">
        <v>4904</v>
      </c>
      <c r="C1479">
        <v>380</v>
      </c>
      <c r="D1479" t="s">
        <v>7668</v>
      </c>
      <c r="E1479" t="s">
        <v>7671</v>
      </c>
    </row>
    <row r="1480" spans="1:5">
      <c r="A1480" s="54" t="s">
        <v>8126</v>
      </c>
      <c r="B1480" t="s">
        <v>8127</v>
      </c>
      <c r="C1480">
        <v>0</v>
      </c>
      <c r="D1480" t="s">
        <v>7668</v>
      </c>
      <c r="E1480" t="s">
        <v>7671</v>
      </c>
    </row>
    <row r="1481" spans="1:5">
      <c r="A1481" s="54" t="s">
        <v>4905</v>
      </c>
      <c r="B1481" t="s">
        <v>2987</v>
      </c>
      <c r="C1481">
        <v>390</v>
      </c>
      <c r="D1481" t="s">
        <v>7668</v>
      </c>
      <c r="E1481" t="s">
        <v>7671</v>
      </c>
    </row>
    <row r="1482" spans="1:5">
      <c r="A1482" s="54" t="s">
        <v>4906</v>
      </c>
      <c r="B1482" t="s">
        <v>2988</v>
      </c>
      <c r="C1482">
        <v>420</v>
      </c>
      <c r="D1482" t="s">
        <v>7668</v>
      </c>
      <c r="E1482" t="s">
        <v>7671</v>
      </c>
    </row>
    <row r="1483" spans="1:5">
      <c r="A1483" s="54" t="s">
        <v>4907</v>
      </c>
      <c r="B1483" t="s">
        <v>2680</v>
      </c>
      <c r="C1483">
        <v>350</v>
      </c>
      <c r="D1483" t="s">
        <v>7668</v>
      </c>
      <c r="E1483" t="s">
        <v>7671</v>
      </c>
    </row>
    <row r="1484" spans="1:5">
      <c r="A1484" s="54" t="s">
        <v>4908</v>
      </c>
      <c r="B1484" t="s">
        <v>2681</v>
      </c>
      <c r="C1484">
        <v>265</v>
      </c>
      <c r="D1484" t="s">
        <v>7668</v>
      </c>
      <c r="E1484" t="s">
        <v>7671</v>
      </c>
    </row>
    <row r="1485" spans="1:5">
      <c r="A1485" s="54" t="s">
        <v>4909</v>
      </c>
      <c r="B1485" t="s">
        <v>4910</v>
      </c>
      <c r="C1485">
        <v>365</v>
      </c>
      <c r="D1485" t="s">
        <v>7668</v>
      </c>
      <c r="E1485" t="s">
        <v>7671</v>
      </c>
    </row>
    <row r="1486" spans="1:5">
      <c r="A1486" s="54" t="s">
        <v>4911</v>
      </c>
      <c r="B1486" t="s">
        <v>4912</v>
      </c>
      <c r="C1486">
        <v>430</v>
      </c>
      <c r="D1486" t="s">
        <v>7668</v>
      </c>
      <c r="E1486" t="s">
        <v>7671</v>
      </c>
    </row>
    <row r="1487" spans="1:5">
      <c r="A1487" s="54" t="s">
        <v>8128</v>
      </c>
      <c r="B1487" t="s">
        <v>8129</v>
      </c>
      <c r="C1487">
        <v>0</v>
      </c>
      <c r="D1487" t="s">
        <v>7668</v>
      </c>
      <c r="E1487" t="s">
        <v>7671</v>
      </c>
    </row>
    <row r="1488" spans="1:5">
      <c r="A1488" s="54" t="s">
        <v>4913</v>
      </c>
      <c r="B1488" t="s">
        <v>2989</v>
      </c>
      <c r="C1488">
        <v>310</v>
      </c>
      <c r="D1488" t="s">
        <v>7668</v>
      </c>
      <c r="E1488" t="s">
        <v>7671</v>
      </c>
    </row>
    <row r="1489" spans="1:5">
      <c r="A1489" s="54" t="s">
        <v>4914</v>
      </c>
      <c r="B1489" t="s">
        <v>2990</v>
      </c>
      <c r="C1489">
        <v>420</v>
      </c>
      <c r="D1489" t="s">
        <v>7668</v>
      </c>
      <c r="E1489" t="s">
        <v>7671</v>
      </c>
    </row>
    <row r="1490" spans="1:5">
      <c r="A1490" s="54" t="s">
        <v>4915</v>
      </c>
      <c r="B1490" t="s">
        <v>8706</v>
      </c>
      <c r="C1490">
        <v>460</v>
      </c>
      <c r="D1490" t="s">
        <v>7672</v>
      </c>
      <c r="E1490" t="s">
        <v>7673</v>
      </c>
    </row>
    <row r="1491" spans="1:5">
      <c r="A1491" s="54" t="s">
        <v>8707</v>
      </c>
      <c r="B1491" t="s">
        <v>8708</v>
      </c>
      <c r="C1491">
        <v>480</v>
      </c>
      <c r="D1491" t="s">
        <v>7672</v>
      </c>
      <c r="E1491" t="s">
        <v>7673</v>
      </c>
    </row>
    <row r="1492" spans="1:5">
      <c r="A1492" s="54" t="s">
        <v>4916</v>
      </c>
      <c r="B1492" t="s">
        <v>919</v>
      </c>
      <c r="C1492">
        <v>920</v>
      </c>
      <c r="D1492" t="s">
        <v>7672</v>
      </c>
      <c r="E1492" t="s">
        <v>7673</v>
      </c>
    </row>
    <row r="1493" spans="1:5">
      <c r="A1493" s="54" t="s">
        <v>4917</v>
      </c>
      <c r="B1493" t="s">
        <v>920</v>
      </c>
      <c r="C1493">
        <v>725</v>
      </c>
      <c r="D1493" t="s">
        <v>7672</v>
      </c>
      <c r="E1493" t="s">
        <v>7673</v>
      </c>
    </row>
    <row r="1494" spans="1:5">
      <c r="A1494" s="54" t="s">
        <v>4918</v>
      </c>
      <c r="B1494" t="s">
        <v>921</v>
      </c>
      <c r="C1494">
        <v>810</v>
      </c>
      <c r="D1494" t="s">
        <v>7672</v>
      </c>
      <c r="E1494" t="s">
        <v>7673</v>
      </c>
    </row>
    <row r="1495" spans="1:5">
      <c r="A1495" s="54" t="s">
        <v>4919</v>
      </c>
      <c r="B1495" t="s">
        <v>922</v>
      </c>
      <c r="C1495">
        <v>600</v>
      </c>
      <c r="D1495" t="s">
        <v>7672</v>
      </c>
      <c r="E1495" t="s">
        <v>7673</v>
      </c>
    </row>
    <row r="1496" spans="1:5">
      <c r="A1496" s="54" t="s">
        <v>4920</v>
      </c>
      <c r="B1496" t="s">
        <v>7636</v>
      </c>
      <c r="C1496">
        <v>1390</v>
      </c>
      <c r="D1496" t="s">
        <v>7672</v>
      </c>
      <c r="E1496" t="s">
        <v>7673</v>
      </c>
    </row>
    <row r="1497" spans="1:5">
      <c r="A1497" s="54" t="s">
        <v>4921</v>
      </c>
      <c r="B1497" t="s">
        <v>923</v>
      </c>
      <c r="C1497">
        <v>560</v>
      </c>
      <c r="D1497" t="s">
        <v>7672</v>
      </c>
      <c r="E1497" t="s">
        <v>7673</v>
      </c>
    </row>
    <row r="1498" spans="1:5">
      <c r="A1498" s="54" t="s">
        <v>7940</v>
      </c>
      <c r="B1498" t="s">
        <v>7951</v>
      </c>
      <c r="C1498">
        <v>460</v>
      </c>
      <c r="D1498" t="s">
        <v>7672</v>
      </c>
      <c r="E1498" t="s">
        <v>7673</v>
      </c>
    </row>
    <row r="1499" spans="1:5">
      <c r="A1499" s="54" t="s">
        <v>4922</v>
      </c>
      <c r="B1499" t="s">
        <v>925</v>
      </c>
      <c r="C1499">
        <v>900</v>
      </c>
      <c r="D1499" t="s">
        <v>7672</v>
      </c>
      <c r="E1499" t="s">
        <v>7673</v>
      </c>
    </row>
    <row r="1500" spans="1:5">
      <c r="A1500" s="54" t="s">
        <v>4923</v>
      </c>
      <c r="B1500" t="s">
        <v>8709</v>
      </c>
      <c r="C1500">
        <v>550</v>
      </c>
      <c r="D1500" t="s">
        <v>7672</v>
      </c>
      <c r="E1500" t="s">
        <v>7673</v>
      </c>
    </row>
    <row r="1501" spans="1:5">
      <c r="A1501" s="54" t="s">
        <v>8710</v>
      </c>
      <c r="B1501" t="s">
        <v>8711</v>
      </c>
      <c r="C1501">
        <v>560</v>
      </c>
      <c r="D1501" t="s">
        <v>7672</v>
      </c>
      <c r="E1501" t="s">
        <v>7673</v>
      </c>
    </row>
    <row r="1502" spans="1:5">
      <c r="A1502" s="54" t="s">
        <v>4924</v>
      </c>
      <c r="B1502" t="s">
        <v>4925</v>
      </c>
      <c r="C1502">
        <v>690</v>
      </c>
      <c r="D1502" t="s">
        <v>7672</v>
      </c>
      <c r="E1502" t="s">
        <v>7673</v>
      </c>
    </row>
    <row r="1503" spans="1:5">
      <c r="A1503" s="54" t="s">
        <v>4926</v>
      </c>
      <c r="B1503" t="s">
        <v>7825</v>
      </c>
      <c r="C1503">
        <v>870</v>
      </c>
      <c r="D1503" t="s">
        <v>7672</v>
      </c>
      <c r="E1503" t="s">
        <v>7673</v>
      </c>
    </row>
    <row r="1504" spans="1:5">
      <c r="A1504" s="54" t="s">
        <v>7826</v>
      </c>
      <c r="B1504" t="s">
        <v>7827</v>
      </c>
      <c r="C1504">
        <v>460</v>
      </c>
      <c r="D1504" t="s">
        <v>7672</v>
      </c>
      <c r="E1504" t="s">
        <v>7673</v>
      </c>
    </row>
    <row r="1505" spans="1:5">
      <c r="A1505" s="54" t="s">
        <v>4927</v>
      </c>
      <c r="B1505" t="s">
        <v>927</v>
      </c>
      <c r="C1505">
        <v>510</v>
      </c>
      <c r="D1505" t="s">
        <v>7672</v>
      </c>
      <c r="E1505" t="s">
        <v>7673</v>
      </c>
    </row>
    <row r="1506" spans="1:5">
      <c r="A1506" s="54" t="s">
        <v>4928</v>
      </c>
      <c r="B1506" t="s">
        <v>928</v>
      </c>
      <c r="C1506">
        <v>1430</v>
      </c>
      <c r="D1506" t="s">
        <v>7672</v>
      </c>
      <c r="E1506" t="s">
        <v>7673</v>
      </c>
    </row>
    <row r="1507" spans="1:5">
      <c r="A1507" s="54" t="s">
        <v>4929</v>
      </c>
      <c r="B1507" t="s">
        <v>929</v>
      </c>
      <c r="C1507">
        <v>900</v>
      </c>
      <c r="D1507" t="s">
        <v>7672</v>
      </c>
      <c r="E1507" t="s">
        <v>7673</v>
      </c>
    </row>
    <row r="1508" spans="1:5">
      <c r="A1508" s="54" t="s">
        <v>4930</v>
      </c>
      <c r="B1508" t="s">
        <v>930</v>
      </c>
      <c r="C1508">
        <v>1140</v>
      </c>
      <c r="D1508" t="s">
        <v>7672</v>
      </c>
      <c r="E1508" t="s">
        <v>7673</v>
      </c>
    </row>
    <row r="1509" spans="1:5">
      <c r="A1509" s="54" t="s">
        <v>4931</v>
      </c>
      <c r="B1509" t="s">
        <v>931</v>
      </c>
      <c r="C1509">
        <v>1780</v>
      </c>
      <c r="D1509" t="s">
        <v>7672</v>
      </c>
      <c r="E1509" t="s">
        <v>7673</v>
      </c>
    </row>
    <row r="1510" spans="1:5">
      <c r="A1510" s="54" t="s">
        <v>4932</v>
      </c>
      <c r="B1510" t="s">
        <v>932</v>
      </c>
      <c r="C1510">
        <v>1270</v>
      </c>
      <c r="D1510" t="s">
        <v>7672</v>
      </c>
      <c r="E1510" t="s">
        <v>7673</v>
      </c>
    </row>
    <row r="1511" spans="1:5">
      <c r="A1511" s="54" t="s">
        <v>4933</v>
      </c>
      <c r="B1511" t="s">
        <v>4934</v>
      </c>
      <c r="C1511">
        <v>2020</v>
      </c>
      <c r="D1511" t="s">
        <v>7672</v>
      </c>
      <c r="E1511" t="s">
        <v>7673</v>
      </c>
    </row>
    <row r="1512" spans="1:5">
      <c r="A1512" s="54" t="s">
        <v>4935</v>
      </c>
      <c r="B1512" t="s">
        <v>933</v>
      </c>
      <c r="C1512">
        <v>1050</v>
      </c>
      <c r="D1512" t="s">
        <v>7672</v>
      </c>
      <c r="E1512" t="s">
        <v>7673</v>
      </c>
    </row>
    <row r="1513" spans="1:5">
      <c r="A1513" s="54" t="s">
        <v>4936</v>
      </c>
      <c r="B1513" t="s">
        <v>934</v>
      </c>
      <c r="C1513">
        <v>1060</v>
      </c>
      <c r="D1513" t="s">
        <v>7672</v>
      </c>
      <c r="E1513" t="s">
        <v>7673</v>
      </c>
    </row>
    <row r="1514" spans="1:5">
      <c r="A1514" s="54" t="s">
        <v>4937</v>
      </c>
      <c r="B1514" t="s">
        <v>935</v>
      </c>
      <c r="C1514">
        <v>680</v>
      </c>
      <c r="D1514" t="s">
        <v>7672</v>
      </c>
      <c r="E1514" t="s">
        <v>7673</v>
      </c>
    </row>
    <row r="1515" spans="1:5">
      <c r="A1515" s="54" t="s">
        <v>4938</v>
      </c>
      <c r="B1515" t="s">
        <v>937</v>
      </c>
      <c r="C1515">
        <v>805</v>
      </c>
      <c r="D1515" t="s">
        <v>7672</v>
      </c>
      <c r="E1515" t="s">
        <v>7673</v>
      </c>
    </row>
    <row r="1516" spans="1:5">
      <c r="A1516" s="54" t="s">
        <v>4939</v>
      </c>
      <c r="B1516" t="s">
        <v>4940</v>
      </c>
      <c r="C1516">
        <v>1400</v>
      </c>
      <c r="D1516" t="s">
        <v>7672</v>
      </c>
      <c r="E1516" t="s">
        <v>7673</v>
      </c>
    </row>
    <row r="1517" spans="1:5">
      <c r="A1517" s="54" t="s">
        <v>4941</v>
      </c>
      <c r="B1517" t="s">
        <v>938</v>
      </c>
      <c r="C1517">
        <v>850</v>
      </c>
      <c r="D1517" t="s">
        <v>7672</v>
      </c>
      <c r="E1517" t="s">
        <v>7673</v>
      </c>
    </row>
    <row r="1518" spans="1:5">
      <c r="A1518" s="54" t="s">
        <v>4942</v>
      </c>
      <c r="B1518" t="s">
        <v>4943</v>
      </c>
      <c r="C1518">
        <v>670</v>
      </c>
      <c r="D1518" t="s">
        <v>7672</v>
      </c>
      <c r="E1518" t="s">
        <v>7673</v>
      </c>
    </row>
    <row r="1519" spans="1:5">
      <c r="A1519" s="54" t="s">
        <v>4944</v>
      </c>
      <c r="B1519" t="s">
        <v>939</v>
      </c>
      <c r="C1519">
        <v>850</v>
      </c>
      <c r="D1519" t="s">
        <v>7672</v>
      </c>
      <c r="E1519" t="s">
        <v>7673</v>
      </c>
    </row>
    <row r="1520" spans="1:5">
      <c r="A1520" s="54" t="s">
        <v>4945</v>
      </c>
      <c r="B1520" t="s">
        <v>940</v>
      </c>
      <c r="C1520">
        <v>385</v>
      </c>
      <c r="D1520" t="s">
        <v>7672</v>
      </c>
      <c r="E1520" t="s">
        <v>7673</v>
      </c>
    </row>
    <row r="1521" spans="1:5">
      <c r="A1521" s="54" t="s">
        <v>4946</v>
      </c>
      <c r="B1521" t="s">
        <v>941</v>
      </c>
      <c r="C1521">
        <v>320</v>
      </c>
      <c r="D1521" t="s">
        <v>7672</v>
      </c>
      <c r="E1521" t="s">
        <v>7673</v>
      </c>
    </row>
    <row r="1522" spans="1:5">
      <c r="A1522" s="54" t="s">
        <v>4947</v>
      </c>
      <c r="B1522" t="s">
        <v>943</v>
      </c>
      <c r="C1522">
        <v>1160</v>
      </c>
      <c r="D1522" t="s">
        <v>7672</v>
      </c>
      <c r="E1522" t="s">
        <v>7673</v>
      </c>
    </row>
    <row r="1523" spans="1:5">
      <c r="A1523" s="54" t="s">
        <v>4948</v>
      </c>
      <c r="B1523" t="s">
        <v>944</v>
      </c>
      <c r="C1523">
        <v>660</v>
      </c>
      <c r="D1523" t="s">
        <v>7672</v>
      </c>
      <c r="E1523" t="s">
        <v>7673</v>
      </c>
    </row>
    <row r="1524" spans="1:5">
      <c r="A1524" s="54" t="s">
        <v>4949</v>
      </c>
      <c r="B1524" t="s">
        <v>945</v>
      </c>
      <c r="C1524">
        <v>670</v>
      </c>
      <c r="D1524" t="s">
        <v>7672</v>
      </c>
      <c r="E1524" t="s">
        <v>7673</v>
      </c>
    </row>
    <row r="1525" spans="1:5">
      <c r="A1525" s="54" t="s">
        <v>4950</v>
      </c>
      <c r="B1525" t="s">
        <v>946</v>
      </c>
      <c r="C1525">
        <v>565</v>
      </c>
      <c r="D1525" t="s">
        <v>7672</v>
      </c>
      <c r="E1525" t="s">
        <v>7673</v>
      </c>
    </row>
    <row r="1526" spans="1:5">
      <c r="A1526" s="54" t="s">
        <v>4951</v>
      </c>
      <c r="B1526" t="s">
        <v>947</v>
      </c>
      <c r="C1526">
        <v>450</v>
      </c>
      <c r="D1526" t="s">
        <v>7672</v>
      </c>
      <c r="E1526" t="s">
        <v>7673</v>
      </c>
    </row>
    <row r="1527" spans="1:5">
      <c r="A1527" s="54" t="s">
        <v>4952</v>
      </c>
      <c r="B1527" t="s">
        <v>948</v>
      </c>
      <c r="C1527">
        <v>1100</v>
      </c>
      <c r="D1527" t="s">
        <v>7672</v>
      </c>
      <c r="E1527" t="s">
        <v>7673</v>
      </c>
    </row>
    <row r="1528" spans="1:5">
      <c r="A1528" s="54" t="s">
        <v>4953</v>
      </c>
      <c r="B1528" t="s">
        <v>949</v>
      </c>
      <c r="C1528">
        <v>1360</v>
      </c>
      <c r="D1528" t="s">
        <v>7672</v>
      </c>
      <c r="E1528" t="s">
        <v>7673</v>
      </c>
    </row>
    <row r="1529" spans="1:5">
      <c r="A1529" s="54" t="s">
        <v>4954</v>
      </c>
      <c r="B1529" t="s">
        <v>950</v>
      </c>
      <c r="C1529">
        <v>1200</v>
      </c>
      <c r="D1529" t="s">
        <v>7672</v>
      </c>
      <c r="E1529" t="s">
        <v>7673</v>
      </c>
    </row>
    <row r="1530" spans="1:5">
      <c r="A1530" s="54" t="s">
        <v>4955</v>
      </c>
      <c r="B1530" t="s">
        <v>951</v>
      </c>
      <c r="C1530">
        <v>930</v>
      </c>
      <c r="D1530" t="s">
        <v>7672</v>
      </c>
      <c r="E1530" t="s">
        <v>7673</v>
      </c>
    </row>
    <row r="1531" spans="1:5">
      <c r="A1531" s="54" t="s">
        <v>4956</v>
      </c>
      <c r="B1531" t="s">
        <v>952</v>
      </c>
      <c r="C1531">
        <v>475</v>
      </c>
      <c r="D1531" t="s">
        <v>7672</v>
      </c>
      <c r="E1531" t="s">
        <v>7673</v>
      </c>
    </row>
    <row r="1532" spans="1:5">
      <c r="A1532" s="54" t="s">
        <v>4957</v>
      </c>
      <c r="B1532" t="s">
        <v>953</v>
      </c>
      <c r="C1532">
        <v>1300</v>
      </c>
      <c r="D1532" t="s">
        <v>7672</v>
      </c>
      <c r="E1532" t="s">
        <v>7673</v>
      </c>
    </row>
    <row r="1533" spans="1:5">
      <c r="A1533" s="54" t="s">
        <v>4958</v>
      </c>
      <c r="B1533" t="s">
        <v>955</v>
      </c>
      <c r="C1533">
        <v>620</v>
      </c>
      <c r="D1533" t="s">
        <v>7672</v>
      </c>
      <c r="E1533" t="s">
        <v>7673</v>
      </c>
    </row>
    <row r="1534" spans="1:5">
      <c r="A1534" s="54" t="s">
        <v>4959</v>
      </c>
      <c r="B1534" t="s">
        <v>956</v>
      </c>
      <c r="C1534">
        <v>318</v>
      </c>
      <c r="D1534" t="s">
        <v>7672</v>
      </c>
      <c r="E1534" t="s">
        <v>7673</v>
      </c>
    </row>
    <row r="1535" spans="1:5">
      <c r="A1535" s="54" t="s">
        <v>4960</v>
      </c>
      <c r="B1535" t="s">
        <v>957</v>
      </c>
      <c r="C1535">
        <v>617</v>
      </c>
      <c r="D1535" t="s">
        <v>7672</v>
      </c>
      <c r="E1535" t="s">
        <v>7673</v>
      </c>
    </row>
    <row r="1536" spans="1:5">
      <c r="A1536" s="54" t="s">
        <v>4961</v>
      </c>
      <c r="B1536" t="s">
        <v>958</v>
      </c>
      <c r="C1536">
        <v>390</v>
      </c>
      <c r="D1536" t="s">
        <v>7672</v>
      </c>
      <c r="E1536" t="s">
        <v>7673</v>
      </c>
    </row>
    <row r="1537" spans="1:5">
      <c r="A1537" s="54" t="s">
        <v>4962</v>
      </c>
      <c r="B1537" t="s">
        <v>959</v>
      </c>
      <c r="C1537">
        <v>475</v>
      </c>
      <c r="D1537" t="s">
        <v>7672</v>
      </c>
      <c r="E1537" t="s">
        <v>7673</v>
      </c>
    </row>
    <row r="1538" spans="1:5">
      <c r="A1538" s="54" t="s">
        <v>4963</v>
      </c>
      <c r="B1538" t="s">
        <v>960</v>
      </c>
      <c r="C1538">
        <v>732</v>
      </c>
      <c r="D1538" t="s">
        <v>7672</v>
      </c>
      <c r="E1538" t="s">
        <v>7673</v>
      </c>
    </row>
    <row r="1539" spans="1:5">
      <c r="A1539" s="54" t="s">
        <v>4964</v>
      </c>
      <c r="B1539" t="s">
        <v>961</v>
      </c>
      <c r="C1539">
        <v>810</v>
      </c>
      <c r="D1539" t="s">
        <v>7672</v>
      </c>
      <c r="E1539" t="s">
        <v>7673</v>
      </c>
    </row>
    <row r="1540" spans="1:5">
      <c r="A1540" s="54" t="s">
        <v>4965</v>
      </c>
      <c r="B1540" t="s">
        <v>4966</v>
      </c>
      <c r="C1540">
        <v>545</v>
      </c>
      <c r="D1540" t="s">
        <v>7672</v>
      </c>
      <c r="E1540" t="s">
        <v>7673</v>
      </c>
    </row>
    <row r="1541" spans="1:5">
      <c r="A1541" s="54" t="s">
        <v>4967</v>
      </c>
      <c r="B1541" t="s">
        <v>962</v>
      </c>
      <c r="C1541">
        <v>695</v>
      </c>
      <c r="D1541" t="s">
        <v>7672</v>
      </c>
      <c r="E1541" t="s">
        <v>7673</v>
      </c>
    </row>
    <row r="1542" spans="1:5">
      <c r="A1542" s="54" t="s">
        <v>4968</v>
      </c>
      <c r="B1542" t="s">
        <v>963</v>
      </c>
      <c r="C1542">
        <v>575</v>
      </c>
      <c r="D1542" t="s">
        <v>7672</v>
      </c>
      <c r="E1542" t="s">
        <v>7673</v>
      </c>
    </row>
    <row r="1543" spans="1:5">
      <c r="A1543" s="54" t="s">
        <v>4969</v>
      </c>
      <c r="B1543" t="s">
        <v>964</v>
      </c>
      <c r="C1543">
        <v>760</v>
      </c>
      <c r="D1543" t="s">
        <v>7672</v>
      </c>
      <c r="E1543" t="s">
        <v>7673</v>
      </c>
    </row>
    <row r="1544" spans="1:5">
      <c r="A1544" s="54" t="s">
        <v>4970</v>
      </c>
      <c r="B1544" t="s">
        <v>966</v>
      </c>
      <c r="C1544">
        <v>680</v>
      </c>
      <c r="D1544" t="s">
        <v>7672</v>
      </c>
      <c r="E1544" t="s">
        <v>7674</v>
      </c>
    </row>
    <row r="1545" spans="1:5">
      <c r="A1545" s="54" t="s">
        <v>4971</v>
      </c>
      <c r="B1545" t="s">
        <v>967</v>
      </c>
      <c r="C1545">
        <v>495</v>
      </c>
      <c r="D1545" t="s">
        <v>7672</v>
      </c>
      <c r="E1545" t="s">
        <v>7674</v>
      </c>
    </row>
    <row r="1546" spans="1:5">
      <c r="A1546" s="54" t="s">
        <v>4972</v>
      </c>
      <c r="B1546" t="s">
        <v>968</v>
      </c>
      <c r="C1546">
        <v>485</v>
      </c>
      <c r="D1546" t="s">
        <v>7672</v>
      </c>
      <c r="E1546" t="s">
        <v>7674</v>
      </c>
    </row>
    <row r="1547" spans="1:5">
      <c r="A1547" s="54" t="s">
        <v>4973</v>
      </c>
      <c r="B1547" t="s">
        <v>969</v>
      </c>
      <c r="C1547">
        <v>510</v>
      </c>
      <c r="D1547" t="s">
        <v>7672</v>
      </c>
      <c r="E1547" t="s">
        <v>7674</v>
      </c>
    </row>
    <row r="1548" spans="1:5">
      <c r="A1548" s="54" t="s">
        <v>4974</v>
      </c>
      <c r="B1548" t="s">
        <v>970</v>
      </c>
      <c r="C1548">
        <v>330</v>
      </c>
      <c r="D1548" t="s">
        <v>7672</v>
      </c>
      <c r="E1548" t="s">
        <v>7674</v>
      </c>
    </row>
    <row r="1549" spans="1:5">
      <c r="A1549" s="54" t="s">
        <v>4975</v>
      </c>
      <c r="B1549" t="s">
        <v>4976</v>
      </c>
      <c r="C1549">
        <v>430</v>
      </c>
      <c r="D1549" t="s">
        <v>7672</v>
      </c>
      <c r="E1549" t="s">
        <v>7674</v>
      </c>
    </row>
    <row r="1550" spans="1:5">
      <c r="A1550" s="54" t="s">
        <v>4977</v>
      </c>
      <c r="B1550" t="s">
        <v>971</v>
      </c>
      <c r="C1550">
        <v>495</v>
      </c>
      <c r="D1550" t="s">
        <v>7672</v>
      </c>
      <c r="E1550" t="s">
        <v>7674</v>
      </c>
    </row>
    <row r="1551" spans="1:5">
      <c r="A1551" s="54" t="s">
        <v>4978</v>
      </c>
      <c r="B1551" t="s">
        <v>972</v>
      </c>
      <c r="C1551">
        <v>440</v>
      </c>
      <c r="D1551" t="s">
        <v>7672</v>
      </c>
      <c r="E1551" t="s">
        <v>7674</v>
      </c>
    </row>
    <row r="1552" spans="1:5">
      <c r="A1552" s="54" t="s">
        <v>4979</v>
      </c>
      <c r="B1552" t="s">
        <v>973</v>
      </c>
      <c r="C1552">
        <v>410</v>
      </c>
      <c r="D1552" t="s">
        <v>7672</v>
      </c>
      <c r="E1552" t="s">
        <v>7674</v>
      </c>
    </row>
    <row r="1553" spans="1:5">
      <c r="A1553" s="54" t="s">
        <v>4980</v>
      </c>
      <c r="B1553" t="s">
        <v>974</v>
      </c>
      <c r="C1553">
        <v>385</v>
      </c>
      <c r="D1553" t="s">
        <v>7672</v>
      </c>
      <c r="E1553" t="s">
        <v>7674</v>
      </c>
    </row>
    <row r="1554" spans="1:5">
      <c r="A1554" s="54" t="s">
        <v>4981</v>
      </c>
      <c r="B1554" t="s">
        <v>975</v>
      </c>
      <c r="C1554">
        <v>425</v>
      </c>
      <c r="D1554" t="s">
        <v>7672</v>
      </c>
      <c r="E1554" t="s">
        <v>7674</v>
      </c>
    </row>
    <row r="1555" spans="1:5">
      <c r="A1555" s="54" t="s">
        <v>4982</v>
      </c>
      <c r="B1555" t="s">
        <v>977</v>
      </c>
      <c r="C1555">
        <v>1050</v>
      </c>
      <c r="D1555" t="s">
        <v>7672</v>
      </c>
      <c r="E1555" t="s">
        <v>7674</v>
      </c>
    </row>
    <row r="1556" spans="1:5">
      <c r="A1556" s="54" t="s">
        <v>4983</v>
      </c>
      <c r="B1556" t="s">
        <v>978</v>
      </c>
      <c r="C1556">
        <v>365</v>
      </c>
      <c r="D1556" t="s">
        <v>7672</v>
      </c>
      <c r="E1556" t="s">
        <v>7674</v>
      </c>
    </row>
    <row r="1557" spans="1:5">
      <c r="A1557" s="54" t="s">
        <v>4984</v>
      </c>
      <c r="B1557" t="s">
        <v>979</v>
      </c>
      <c r="C1557">
        <v>1205</v>
      </c>
      <c r="D1557" t="s">
        <v>7672</v>
      </c>
      <c r="E1557" t="s">
        <v>7674</v>
      </c>
    </row>
    <row r="1558" spans="1:5">
      <c r="A1558" s="54" t="s">
        <v>4985</v>
      </c>
      <c r="B1558" t="s">
        <v>980</v>
      </c>
      <c r="C1558">
        <v>400</v>
      </c>
      <c r="D1558" t="s">
        <v>7672</v>
      </c>
      <c r="E1558" t="s">
        <v>7674</v>
      </c>
    </row>
    <row r="1559" spans="1:5">
      <c r="A1559" s="54" t="s">
        <v>4986</v>
      </c>
      <c r="B1559" t="s">
        <v>981</v>
      </c>
      <c r="C1559">
        <v>395</v>
      </c>
      <c r="D1559" t="s">
        <v>7672</v>
      </c>
      <c r="E1559" t="s">
        <v>7674</v>
      </c>
    </row>
    <row r="1560" spans="1:5">
      <c r="A1560" s="54" t="s">
        <v>4987</v>
      </c>
      <c r="B1560" t="s">
        <v>983</v>
      </c>
      <c r="C1560">
        <v>420</v>
      </c>
      <c r="D1560" t="s">
        <v>7672</v>
      </c>
      <c r="E1560" t="s">
        <v>7674</v>
      </c>
    </row>
    <row r="1561" spans="1:5">
      <c r="A1561" s="54" t="s">
        <v>4988</v>
      </c>
      <c r="B1561" t="s">
        <v>984</v>
      </c>
      <c r="C1561">
        <v>530</v>
      </c>
      <c r="D1561" t="s">
        <v>7672</v>
      </c>
      <c r="E1561" t="s">
        <v>7674</v>
      </c>
    </row>
    <row r="1562" spans="1:5">
      <c r="A1562" s="54" t="s">
        <v>4989</v>
      </c>
      <c r="B1562" t="s">
        <v>4990</v>
      </c>
      <c r="C1562">
        <v>320</v>
      </c>
      <c r="D1562" t="s">
        <v>7672</v>
      </c>
      <c r="E1562" t="s">
        <v>7674</v>
      </c>
    </row>
    <row r="1563" spans="1:5">
      <c r="A1563" s="54" t="s">
        <v>4991</v>
      </c>
      <c r="B1563" t="s">
        <v>4992</v>
      </c>
      <c r="C1563">
        <v>385</v>
      </c>
      <c r="D1563" t="s">
        <v>7672</v>
      </c>
      <c r="E1563" t="s">
        <v>7674</v>
      </c>
    </row>
    <row r="1564" spans="1:5">
      <c r="A1564" s="54" t="s">
        <v>4993</v>
      </c>
      <c r="B1564" t="s">
        <v>986</v>
      </c>
      <c r="C1564">
        <v>725</v>
      </c>
      <c r="D1564" t="s">
        <v>7672</v>
      </c>
      <c r="E1564" t="s">
        <v>7674</v>
      </c>
    </row>
    <row r="1565" spans="1:5">
      <c r="A1565" s="54" t="s">
        <v>4994</v>
      </c>
      <c r="B1565" t="s">
        <v>987</v>
      </c>
      <c r="C1565">
        <v>300</v>
      </c>
      <c r="D1565" t="s">
        <v>7672</v>
      </c>
      <c r="E1565" t="s">
        <v>7674</v>
      </c>
    </row>
    <row r="1566" spans="1:5">
      <c r="A1566" s="54" t="s">
        <v>4995</v>
      </c>
      <c r="B1566" t="s">
        <v>989</v>
      </c>
      <c r="C1566">
        <v>540</v>
      </c>
      <c r="D1566" t="s">
        <v>7672</v>
      </c>
      <c r="E1566" t="s">
        <v>7674</v>
      </c>
    </row>
    <row r="1567" spans="1:5">
      <c r="A1567" s="54" t="s">
        <v>4996</v>
      </c>
      <c r="B1567" t="s">
        <v>990</v>
      </c>
      <c r="C1567">
        <v>375</v>
      </c>
      <c r="D1567" t="s">
        <v>7672</v>
      </c>
      <c r="E1567" t="s">
        <v>7674</v>
      </c>
    </row>
    <row r="1568" spans="1:5">
      <c r="A1568" s="54" t="s">
        <v>4997</v>
      </c>
      <c r="B1568" t="s">
        <v>991</v>
      </c>
      <c r="C1568">
        <v>470</v>
      </c>
      <c r="D1568" t="s">
        <v>7672</v>
      </c>
      <c r="E1568" t="s">
        <v>7674</v>
      </c>
    </row>
    <row r="1569" spans="1:5">
      <c r="A1569" s="54" t="s">
        <v>4998</v>
      </c>
      <c r="B1569" t="s">
        <v>993</v>
      </c>
      <c r="C1569">
        <v>565</v>
      </c>
      <c r="D1569" t="s">
        <v>7672</v>
      </c>
      <c r="E1569" t="s">
        <v>7674</v>
      </c>
    </row>
    <row r="1570" spans="1:5">
      <c r="A1570" s="54" t="s">
        <v>4999</v>
      </c>
      <c r="B1570" t="s">
        <v>994</v>
      </c>
      <c r="C1570">
        <v>1050</v>
      </c>
      <c r="D1570" t="s">
        <v>7672</v>
      </c>
      <c r="E1570" t="s">
        <v>7674</v>
      </c>
    </row>
    <row r="1571" spans="1:5">
      <c r="A1571" s="54" t="s">
        <v>5000</v>
      </c>
      <c r="B1571" t="s">
        <v>5001</v>
      </c>
      <c r="C1571">
        <v>675</v>
      </c>
      <c r="D1571" t="s">
        <v>7672</v>
      </c>
      <c r="E1571" t="s">
        <v>7674</v>
      </c>
    </row>
    <row r="1572" spans="1:5">
      <c r="A1572" s="54" t="s">
        <v>5002</v>
      </c>
      <c r="B1572" t="s">
        <v>995</v>
      </c>
      <c r="C1572">
        <v>450</v>
      </c>
      <c r="D1572" t="s">
        <v>7672</v>
      </c>
      <c r="E1572" t="s">
        <v>7674</v>
      </c>
    </row>
    <row r="1573" spans="1:5">
      <c r="A1573" s="54" t="s">
        <v>5003</v>
      </c>
      <c r="B1573" t="s">
        <v>5004</v>
      </c>
      <c r="C1573">
        <v>400</v>
      </c>
      <c r="D1573" t="s">
        <v>7672</v>
      </c>
      <c r="E1573" t="s">
        <v>7674</v>
      </c>
    </row>
    <row r="1574" spans="1:5">
      <c r="A1574" s="54" t="s">
        <v>5005</v>
      </c>
      <c r="B1574" t="s">
        <v>7732</v>
      </c>
      <c r="C1574">
        <v>520</v>
      </c>
      <c r="D1574" t="s">
        <v>7672</v>
      </c>
      <c r="E1574" t="s">
        <v>7674</v>
      </c>
    </row>
    <row r="1575" spans="1:5">
      <c r="A1575" s="54" t="s">
        <v>7733</v>
      </c>
      <c r="B1575" t="s">
        <v>7734</v>
      </c>
      <c r="C1575">
        <v>400</v>
      </c>
      <c r="D1575" t="s">
        <v>7672</v>
      </c>
      <c r="E1575" t="s">
        <v>7674</v>
      </c>
    </row>
    <row r="1576" spans="1:5">
      <c r="A1576" s="54" t="s">
        <v>5006</v>
      </c>
      <c r="B1576" t="s">
        <v>996</v>
      </c>
      <c r="C1576">
        <v>420</v>
      </c>
      <c r="D1576" t="s">
        <v>7672</v>
      </c>
      <c r="E1576" t="s">
        <v>7674</v>
      </c>
    </row>
    <row r="1577" spans="1:5">
      <c r="A1577" s="54" t="s">
        <v>5007</v>
      </c>
      <c r="B1577" t="s">
        <v>998</v>
      </c>
      <c r="C1577">
        <v>545</v>
      </c>
      <c r="D1577" t="s">
        <v>7672</v>
      </c>
      <c r="E1577" t="s">
        <v>7674</v>
      </c>
    </row>
    <row r="1578" spans="1:5">
      <c r="A1578" s="54" t="s">
        <v>5008</v>
      </c>
      <c r="B1578" t="s">
        <v>999</v>
      </c>
      <c r="C1578">
        <v>600</v>
      </c>
      <c r="D1578" t="s">
        <v>7672</v>
      </c>
      <c r="E1578" t="s">
        <v>7674</v>
      </c>
    </row>
    <row r="1579" spans="1:5">
      <c r="A1579" s="54" t="s">
        <v>5009</v>
      </c>
      <c r="B1579" t="s">
        <v>1000</v>
      </c>
      <c r="C1579">
        <v>500</v>
      </c>
      <c r="D1579" t="s">
        <v>7672</v>
      </c>
      <c r="E1579" t="s">
        <v>7674</v>
      </c>
    </row>
    <row r="1580" spans="1:5">
      <c r="A1580" s="54" t="s">
        <v>5010</v>
      </c>
      <c r="B1580" t="s">
        <v>1001</v>
      </c>
      <c r="C1580">
        <v>315</v>
      </c>
      <c r="D1580" t="s">
        <v>7672</v>
      </c>
      <c r="E1580" t="s">
        <v>7674</v>
      </c>
    </row>
    <row r="1581" spans="1:5">
      <c r="A1581" s="54" t="s">
        <v>5011</v>
      </c>
      <c r="B1581" t="s">
        <v>1002</v>
      </c>
      <c r="C1581">
        <v>420</v>
      </c>
      <c r="D1581" t="s">
        <v>7672</v>
      </c>
      <c r="E1581" t="s">
        <v>7674</v>
      </c>
    </row>
    <row r="1582" spans="1:5">
      <c r="A1582" s="54" t="s">
        <v>5012</v>
      </c>
      <c r="B1582" t="s">
        <v>1003</v>
      </c>
      <c r="C1582">
        <v>380</v>
      </c>
      <c r="D1582" t="s">
        <v>7672</v>
      </c>
      <c r="E1582" t="s">
        <v>7674</v>
      </c>
    </row>
    <row r="1583" spans="1:5">
      <c r="A1583" s="54" t="s">
        <v>5013</v>
      </c>
      <c r="B1583" t="s">
        <v>1004</v>
      </c>
      <c r="C1583">
        <v>520</v>
      </c>
      <c r="D1583" t="s">
        <v>7672</v>
      </c>
      <c r="E1583" t="s">
        <v>7674</v>
      </c>
    </row>
    <row r="1584" spans="1:5">
      <c r="A1584" s="54" t="s">
        <v>5014</v>
      </c>
      <c r="B1584" t="s">
        <v>1006</v>
      </c>
      <c r="C1584">
        <v>610</v>
      </c>
      <c r="D1584" t="s">
        <v>7672</v>
      </c>
      <c r="E1584" t="s">
        <v>7674</v>
      </c>
    </row>
    <row r="1585" spans="1:5">
      <c r="A1585" s="54" t="s">
        <v>5015</v>
      </c>
      <c r="B1585" t="s">
        <v>1007</v>
      </c>
      <c r="C1585">
        <v>1225</v>
      </c>
      <c r="D1585" t="s">
        <v>7672</v>
      </c>
      <c r="E1585" t="s">
        <v>7674</v>
      </c>
    </row>
    <row r="1586" spans="1:5">
      <c r="A1586" s="54" t="s">
        <v>5016</v>
      </c>
      <c r="B1586" t="s">
        <v>1008</v>
      </c>
      <c r="C1586">
        <v>455</v>
      </c>
      <c r="D1586" t="s">
        <v>7672</v>
      </c>
      <c r="E1586" t="s">
        <v>7674</v>
      </c>
    </row>
    <row r="1587" spans="1:5">
      <c r="A1587" s="54" t="s">
        <v>5017</v>
      </c>
      <c r="B1587" t="s">
        <v>1009</v>
      </c>
      <c r="C1587">
        <v>483</v>
      </c>
      <c r="D1587" t="s">
        <v>7672</v>
      </c>
      <c r="E1587" t="s">
        <v>7674</v>
      </c>
    </row>
    <row r="1588" spans="1:5">
      <c r="A1588" s="54" t="s">
        <v>5018</v>
      </c>
      <c r="B1588" t="s">
        <v>5019</v>
      </c>
      <c r="C1588">
        <v>430</v>
      </c>
      <c r="D1588" t="s">
        <v>7672</v>
      </c>
      <c r="E1588" t="s">
        <v>7674</v>
      </c>
    </row>
    <row r="1589" spans="1:5">
      <c r="A1589" s="54" t="s">
        <v>5020</v>
      </c>
      <c r="B1589" t="s">
        <v>5021</v>
      </c>
      <c r="C1589">
        <v>390</v>
      </c>
      <c r="D1589" t="s">
        <v>7672</v>
      </c>
      <c r="E1589" t="s">
        <v>7674</v>
      </c>
    </row>
    <row r="1590" spans="1:5">
      <c r="A1590" s="54" t="s">
        <v>5022</v>
      </c>
      <c r="B1590" t="s">
        <v>1011</v>
      </c>
      <c r="C1590">
        <v>765</v>
      </c>
      <c r="D1590" t="s">
        <v>7672</v>
      </c>
      <c r="E1590" t="s">
        <v>7674</v>
      </c>
    </row>
    <row r="1591" spans="1:5">
      <c r="A1591" s="54" t="s">
        <v>5023</v>
      </c>
      <c r="B1591" t="s">
        <v>5024</v>
      </c>
      <c r="C1591">
        <v>440</v>
      </c>
      <c r="D1591" t="s">
        <v>7672</v>
      </c>
      <c r="E1591" t="s">
        <v>7674</v>
      </c>
    </row>
    <row r="1592" spans="1:5">
      <c r="A1592" s="54" t="s">
        <v>5025</v>
      </c>
      <c r="B1592" t="s">
        <v>1013</v>
      </c>
      <c r="C1592">
        <v>415</v>
      </c>
      <c r="D1592" t="s">
        <v>7672</v>
      </c>
      <c r="E1592" t="s">
        <v>7674</v>
      </c>
    </row>
    <row r="1593" spans="1:5">
      <c r="A1593" s="54" t="s">
        <v>5026</v>
      </c>
      <c r="B1593" t="s">
        <v>1014</v>
      </c>
      <c r="C1593">
        <v>560</v>
      </c>
      <c r="D1593" t="s">
        <v>7672</v>
      </c>
      <c r="E1593" t="s">
        <v>7674</v>
      </c>
    </row>
    <row r="1594" spans="1:5">
      <c r="A1594" s="54" t="s">
        <v>5027</v>
      </c>
      <c r="B1594" t="s">
        <v>1015</v>
      </c>
      <c r="C1594">
        <v>830</v>
      </c>
      <c r="D1594" t="s">
        <v>7672</v>
      </c>
      <c r="E1594" t="s">
        <v>7674</v>
      </c>
    </row>
    <row r="1595" spans="1:5">
      <c r="A1595" s="54" t="s">
        <v>5028</v>
      </c>
      <c r="B1595" t="s">
        <v>1016</v>
      </c>
      <c r="C1595">
        <v>640</v>
      </c>
      <c r="D1595" t="s">
        <v>7672</v>
      </c>
      <c r="E1595" t="s">
        <v>7674</v>
      </c>
    </row>
    <row r="1596" spans="1:5">
      <c r="A1596" s="54" t="s">
        <v>5029</v>
      </c>
      <c r="B1596" t="s">
        <v>1017</v>
      </c>
      <c r="C1596">
        <v>400</v>
      </c>
      <c r="D1596" t="s">
        <v>7672</v>
      </c>
      <c r="E1596" t="s">
        <v>7674</v>
      </c>
    </row>
    <row r="1597" spans="1:5">
      <c r="A1597" s="54" t="s">
        <v>5030</v>
      </c>
      <c r="B1597" t="s">
        <v>1018</v>
      </c>
      <c r="C1597">
        <v>655</v>
      </c>
      <c r="D1597" t="s">
        <v>7672</v>
      </c>
      <c r="E1597" t="s">
        <v>7674</v>
      </c>
    </row>
    <row r="1598" spans="1:5">
      <c r="A1598" s="54" t="s">
        <v>5031</v>
      </c>
      <c r="B1598" t="s">
        <v>1019</v>
      </c>
      <c r="C1598">
        <v>380</v>
      </c>
      <c r="D1598" t="s">
        <v>7672</v>
      </c>
      <c r="E1598" t="s">
        <v>7674</v>
      </c>
    </row>
    <row r="1599" spans="1:5">
      <c r="A1599" s="54" t="s">
        <v>5032</v>
      </c>
      <c r="B1599" t="s">
        <v>1020</v>
      </c>
      <c r="C1599">
        <v>520</v>
      </c>
      <c r="D1599" t="s">
        <v>7672</v>
      </c>
      <c r="E1599" t="s">
        <v>7674</v>
      </c>
    </row>
    <row r="1600" spans="1:5">
      <c r="A1600" s="54" t="s">
        <v>5033</v>
      </c>
      <c r="B1600" t="s">
        <v>8466</v>
      </c>
      <c r="C1600">
        <v>480</v>
      </c>
      <c r="D1600" t="s">
        <v>7672</v>
      </c>
      <c r="E1600" t="s">
        <v>7675</v>
      </c>
    </row>
    <row r="1601" spans="1:5">
      <c r="A1601" s="54" t="s">
        <v>8467</v>
      </c>
      <c r="B1601" t="s">
        <v>8468</v>
      </c>
      <c r="C1601">
        <v>360</v>
      </c>
      <c r="D1601" t="s">
        <v>7672</v>
      </c>
      <c r="E1601" t="s">
        <v>7675</v>
      </c>
    </row>
    <row r="1602" spans="1:5">
      <c r="A1602" s="54" t="s">
        <v>5034</v>
      </c>
      <c r="B1602" t="s">
        <v>1023</v>
      </c>
      <c r="C1602">
        <v>420</v>
      </c>
      <c r="D1602" t="s">
        <v>7672</v>
      </c>
      <c r="E1602" t="s">
        <v>7675</v>
      </c>
    </row>
    <row r="1603" spans="1:5">
      <c r="A1603" s="54" t="s">
        <v>5035</v>
      </c>
      <c r="B1603" t="s">
        <v>1025</v>
      </c>
      <c r="C1603">
        <v>1790</v>
      </c>
      <c r="D1603" t="s">
        <v>7672</v>
      </c>
      <c r="E1603" t="s">
        <v>7675</v>
      </c>
    </row>
    <row r="1604" spans="1:5">
      <c r="A1604" s="54" t="s">
        <v>5036</v>
      </c>
      <c r="B1604" t="s">
        <v>1026</v>
      </c>
      <c r="C1604">
        <v>590</v>
      </c>
      <c r="D1604" t="s">
        <v>7672</v>
      </c>
      <c r="E1604" t="s">
        <v>7675</v>
      </c>
    </row>
    <row r="1605" spans="1:5">
      <c r="A1605" s="54" t="s">
        <v>5037</v>
      </c>
      <c r="B1605" t="s">
        <v>1027</v>
      </c>
      <c r="C1605">
        <v>510</v>
      </c>
      <c r="D1605" t="s">
        <v>7672</v>
      </c>
      <c r="E1605" t="s">
        <v>7675</v>
      </c>
    </row>
    <row r="1606" spans="1:5">
      <c r="A1606" s="54" t="s">
        <v>5038</v>
      </c>
      <c r="B1606" t="s">
        <v>1028</v>
      </c>
      <c r="C1606">
        <v>490</v>
      </c>
      <c r="D1606" t="s">
        <v>7672</v>
      </c>
      <c r="E1606" t="s">
        <v>7675</v>
      </c>
    </row>
    <row r="1607" spans="1:5">
      <c r="A1607" s="54" t="s">
        <v>5039</v>
      </c>
      <c r="B1607" t="s">
        <v>1029</v>
      </c>
      <c r="C1607">
        <v>1445</v>
      </c>
      <c r="D1607" t="s">
        <v>7672</v>
      </c>
      <c r="E1607" t="s">
        <v>7675</v>
      </c>
    </row>
    <row r="1608" spans="1:5">
      <c r="A1608" s="54" t="s">
        <v>5040</v>
      </c>
      <c r="B1608" t="s">
        <v>5041</v>
      </c>
      <c r="C1608">
        <v>750</v>
      </c>
      <c r="D1608" t="s">
        <v>7672</v>
      </c>
      <c r="E1608" t="s">
        <v>7675</v>
      </c>
    </row>
    <row r="1609" spans="1:5">
      <c r="A1609" s="54" t="s">
        <v>5042</v>
      </c>
      <c r="B1609" t="s">
        <v>7952</v>
      </c>
      <c r="C1609">
        <v>655</v>
      </c>
      <c r="D1609" t="s">
        <v>7672</v>
      </c>
      <c r="E1609" t="s">
        <v>7675</v>
      </c>
    </row>
    <row r="1610" spans="1:5">
      <c r="A1610" s="54" t="s">
        <v>7941</v>
      </c>
      <c r="B1610" t="s">
        <v>7953</v>
      </c>
      <c r="C1610">
        <v>410</v>
      </c>
      <c r="D1610" t="s">
        <v>7672</v>
      </c>
      <c r="E1610" t="s">
        <v>7675</v>
      </c>
    </row>
    <row r="1611" spans="1:5">
      <c r="A1611" s="54" t="s">
        <v>5043</v>
      </c>
      <c r="B1611" t="s">
        <v>1030</v>
      </c>
      <c r="C1611">
        <v>250</v>
      </c>
      <c r="D1611" t="s">
        <v>7672</v>
      </c>
      <c r="E1611" t="s">
        <v>7675</v>
      </c>
    </row>
    <row r="1612" spans="1:5">
      <c r="A1612" s="54" t="s">
        <v>5044</v>
      </c>
      <c r="B1612" t="s">
        <v>1031</v>
      </c>
      <c r="C1612">
        <v>430</v>
      </c>
      <c r="D1612" t="s">
        <v>7672</v>
      </c>
      <c r="E1612" t="s">
        <v>7675</v>
      </c>
    </row>
    <row r="1613" spans="1:5">
      <c r="A1613" s="54" t="s">
        <v>5045</v>
      </c>
      <c r="B1613" t="s">
        <v>1032</v>
      </c>
      <c r="C1613">
        <v>590</v>
      </c>
      <c r="D1613" t="s">
        <v>7672</v>
      </c>
      <c r="E1613" t="s">
        <v>7675</v>
      </c>
    </row>
    <row r="1614" spans="1:5">
      <c r="A1614" s="54" t="s">
        <v>5046</v>
      </c>
      <c r="B1614" t="s">
        <v>1033</v>
      </c>
      <c r="C1614">
        <v>640</v>
      </c>
      <c r="D1614" t="s">
        <v>7672</v>
      </c>
      <c r="E1614" t="s">
        <v>7675</v>
      </c>
    </row>
    <row r="1615" spans="1:5">
      <c r="A1615" s="54" t="s">
        <v>5047</v>
      </c>
      <c r="B1615" t="s">
        <v>1034</v>
      </c>
      <c r="C1615">
        <v>390</v>
      </c>
      <c r="D1615" t="s">
        <v>7672</v>
      </c>
      <c r="E1615" t="s">
        <v>7675</v>
      </c>
    </row>
    <row r="1616" spans="1:5">
      <c r="A1616" s="54" t="s">
        <v>5048</v>
      </c>
      <c r="B1616" t="s">
        <v>1035</v>
      </c>
      <c r="C1616">
        <v>485</v>
      </c>
      <c r="D1616" t="s">
        <v>7672</v>
      </c>
      <c r="E1616" t="s">
        <v>7675</v>
      </c>
    </row>
    <row r="1617" spans="1:5">
      <c r="A1617" s="54" t="s">
        <v>5049</v>
      </c>
      <c r="B1617" t="s">
        <v>1036</v>
      </c>
      <c r="C1617">
        <v>385</v>
      </c>
      <c r="D1617" t="s">
        <v>7672</v>
      </c>
      <c r="E1617" t="s">
        <v>7675</v>
      </c>
    </row>
    <row r="1618" spans="1:5">
      <c r="A1618" s="54" t="s">
        <v>5050</v>
      </c>
      <c r="B1618" t="s">
        <v>1037</v>
      </c>
      <c r="C1618">
        <v>390</v>
      </c>
      <c r="D1618" t="s">
        <v>7672</v>
      </c>
      <c r="E1618" t="s">
        <v>7675</v>
      </c>
    </row>
    <row r="1619" spans="1:5">
      <c r="A1619" s="54" t="s">
        <v>5051</v>
      </c>
      <c r="B1619" t="s">
        <v>1039</v>
      </c>
      <c r="C1619">
        <v>360</v>
      </c>
      <c r="D1619" t="s">
        <v>7672</v>
      </c>
      <c r="E1619" t="s">
        <v>7675</v>
      </c>
    </row>
    <row r="1620" spans="1:5">
      <c r="A1620" s="54" t="s">
        <v>9258</v>
      </c>
      <c r="B1620" t="s">
        <v>9240</v>
      </c>
      <c r="C1620">
        <v>350</v>
      </c>
      <c r="D1620" t="s">
        <v>7672</v>
      </c>
      <c r="E1620" t="s">
        <v>7675</v>
      </c>
    </row>
    <row r="1621" spans="1:5">
      <c r="A1621" s="54" t="s">
        <v>5052</v>
      </c>
      <c r="B1621" t="s">
        <v>1040</v>
      </c>
      <c r="C1621">
        <v>1140</v>
      </c>
      <c r="D1621" t="s">
        <v>7672</v>
      </c>
      <c r="E1621" t="s">
        <v>7675</v>
      </c>
    </row>
    <row r="1622" spans="1:5">
      <c r="A1622" s="54" t="s">
        <v>5053</v>
      </c>
      <c r="B1622" t="s">
        <v>1041</v>
      </c>
      <c r="C1622">
        <v>500</v>
      </c>
      <c r="D1622" t="s">
        <v>7672</v>
      </c>
      <c r="E1622" t="s">
        <v>7675</v>
      </c>
    </row>
    <row r="1623" spans="1:5">
      <c r="A1623" s="54" t="s">
        <v>5054</v>
      </c>
      <c r="B1623" t="s">
        <v>1043</v>
      </c>
      <c r="C1623">
        <v>575</v>
      </c>
      <c r="D1623" t="s">
        <v>7672</v>
      </c>
      <c r="E1623" t="s">
        <v>7675</v>
      </c>
    </row>
    <row r="1624" spans="1:5">
      <c r="A1624" s="54" t="s">
        <v>5055</v>
      </c>
      <c r="B1624" t="s">
        <v>1044</v>
      </c>
      <c r="C1624">
        <v>625</v>
      </c>
      <c r="D1624" t="s">
        <v>7672</v>
      </c>
      <c r="E1624" t="s">
        <v>7675</v>
      </c>
    </row>
    <row r="1625" spans="1:5">
      <c r="A1625" s="54" t="s">
        <v>5056</v>
      </c>
      <c r="B1625" t="s">
        <v>9241</v>
      </c>
      <c r="C1625">
        <v>420</v>
      </c>
      <c r="D1625" t="s">
        <v>7672</v>
      </c>
      <c r="E1625" t="s">
        <v>7675</v>
      </c>
    </row>
    <row r="1626" spans="1:5">
      <c r="A1626" s="54" t="s">
        <v>9259</v>
      </c>
      <c r="B1626" t="s">
        <v>9242</v>
      </c>
      <c r="C1626">
        <v>480</v>
      </c>
      <c r="D1626" t="s">
        <v>7672</v>
      </c>
      <c r="E1626" t="s">
        <v>7675</v>
      </c>
    </row>
    <row r="1627" spans="1:5">
      <c r="A1627" s="54" t="s">
        <v>5057</v>
      </c>
      <c r="B1627" t="s">
        <v>1045</v>
      </c>
      <c r="C1627">
        <v>550</v>
      </c>
      <c r="D1627" t="s">
        <v>7672</v>
      </c>
      <c r="E1627" t="s">
        <v>7675</v>
      </c>
    </row>
    <row r="1628" spans="1:5">
      <c r="A1628" s="54" t="s">
        <v>5058</v>
      </c>
      <c r="B1628" t="s">
        <v>1046</v>
      </c>
      <c r="C1628">
        <v>1000</v>
      </c>
      <c r="D1628" t="s">
        <v>7672</v>
      </c>
      <c r="E1628" t="s">
        <v>7675</v>
      </c>
    </row>
    <row r="1629" spans="1:5">
      <c r="A1629" s="54" t="s">
        <v>5059</v>
      </c>
      <c r="B1629" t="s">
        <v>7735</v>
      </c>
      <c r="C1629">
        <v>555</v>
      </c>
      <c r="D1629" t="s">
        <v>7672</v>
      </c>
      <c r="E1629" t="s">
        <v>7675</v>
      </c>
    </row>
    <row r="1630" spans="1:5">
      <c r="A1630" s="54" t="s">
        <v>7736</v>
      </c>
      <c r="B1630" t="s">
        <v>7737</v>
      </c>
      <c r="C1630">
        <v>440</v>
      </c>
      <c r="D1630" t="s">
        <v>7672</v>
      </c>
      <c r="E1630" t="s">
        <v>7675</v>
      </c>
    </row>
    <row r="1631" spans="1:5">
      <c r="A1631" s="54" t="s">
        <v>5060</v>
      </c>
      <c r="B1631" t="s">
        <v>1047</v>
      </c>
      <c r="C1631">
        <v>800</v>
      </c>
      <c r="D1631" t="s">
        <v>7672</v>
      </c>
      <c r="E1631" t="s">
        <v>7675</v>
      </c>
    </row>
    <row r="1632" spans="1:5">
      <c r="A1632" s="54" t="s">
        <v>5061</v>
      </c>
      <c r="B1632" t="s">
        <v>1048</v>
      </c>
      <c r="C1632">
        <v>1060</v>
      </c>
      <c r="D1632" t="s">
        <v>7672</v>
      </c>
      <c r="E1632" t="s">
        <v>7675</v>
      </c>
    </row>
    <row r="1633" spans="1:5">
      <c r="A1633" s="54" t="s">
        <v>5062</v>
      </c>
      <c r="B1633" t="s">
        <v>1049</v>
      </c>
      <c r="C1633">
        <v>400</v>
      </c>
      <c r="D1633" t="s">
        <v>7672</v>
      </c>
      <c r="E1633" t="s">
        <v>7675</v>
      </c>
    </row>
    <row r="1634" spans="1:5">
      <c r="A1634" s="54" t="s">
        <v>5063</v>
      </c>
      <c r="B1634" t="s">
        <v>1050</v>
      </c>
      <c r="C1634">
        <v>695</v>
      </c>
      <c r="D1634" t="s">
        <v>7672</v>
      </c>
      <c r="E1634" t="s">
        <v>7675</v>
      </c>
    </row>
    <row r="1635" spans="1:5">
      <c r="A1635" s="54" t="s">
        <v>5064</v>
      </c>
      <c r="B1635" t="s">
        <v>1051</v>
      </c>
      <c r="C1635">
        <v>590</v>
      </c>
      <c r="D1635" t="s">
        <v>7672</v>
      </c>
      <c r="E1635" t="s">
        <v>7675</v>
      </c>
    </row>
    <row r="1636" spans="1:5">
      <c r="A1636" s="54" t="s">
        <v>5065</v>
      </c>
      <c r="B1636" t="s">
        <v>1052</v>
      </c>
      <c r="C1636">
        <v>690</v>
      </c>
      <c r="D1636" t="s">
        <v>7672</v>
      </c>
      <c r="E1636" t="s">
        <v>7675</v>
      </c>
    </row>
    <row r="1637" spans="1:5">
      <c r="A1637" s="54" t="s">
        <v>5066</v>
      </c>
      <c r="B1637" t="s">
        <v>1053</v>
      </c>
      <c r="C1637">
        <v>400</v>
      </c>
      <c r="D1637" t="s">
        <v>7672</v>
      </c>
      <c r="E1637" t="s">
        <v>7675</v>
      </c>
    </row>
    <row r="1638" spans="1:5">
      <c r="A1638" s="54" t="s">
        <v>5067</v>
      </c>
      <c r="B1638" t="s">
        <v>1055</v>
      </c>
      <c r="C1638">
        <v>595</v>
      </c>
      <c r="D1638" t="s">
        <v>7672</v>
      </c>
      <c r="E1638" t="s">
        <v>7675</v>
      </c>
    </row>
    <row r="1639" spans="1:5">
      <c r="A1639" s="54" t="s">
        <v>5068</v>
      </c>
      <c r="B1639" t="s">
        <v>1056</v>
      </c>
      <c r="C1639">
        <v>450</v>
      </c>
      <c r="D1639" t="s">
        <v>7672</v>
      </c>
      <c r="E1639" t="s">
        <v>7675</v>
      </c>
    </row>
    <row r="1640" spans="1:5">
      <c r="A1640" s="54" t="s">
        <v>5069</v>
      </c>
      <c r="B1640" t="s">
        <v>1057</v>
      </c>
      <c r="C1640">
        <v>465</v>
      </c>
      <c r="D1640" t="s">
        <v>7672</v>
      </c>
      <c r="E1640" t="s">
        <v>7675</v>
      </c>
    </row>
    <row r="1641" spans="1:5">
      <c r="A1641" s="54" t="s">
        <v>5070</v>
      </c>
      <c r="B1641" t="s">
        <v>1058</v>
      </c>
      <c r="C1641">
        <v>420</v>
      </c>
      <c r="D1641" t="s">
        <v>7672</v>
      </c>
      <c r="E1641" t="s">
        <v>7675</v>
      </c>
    </row>
    <row r="1642" spans="1:5">
      <c r="A1642" s="54" t="s">
        <v>5071</v>
      </c>
      <c r="B1642" t="s">
        <v>1059</v>
      </c>
      <c r="C1642">
        <v>770</v>
      </c>
      <c r="D1642" t="s">
        <v>7672</v>
      </c>
      <c r="E1642" t="s">
        <v>7675</v>
      </c>
    </row>
    <row r="1643" spans="1:5">
      <c r="A1643" s="54" t="s">
        <v>5072</v>
      </c>
      <c r="B1643" t="s">
        <v>1060</v>
      </c>
      <c r="C1643">
        <v>350</v>
      </c>
      <c r="D1643" t="s">
        <v>7672</v>
      </c>
      <c r="E1643" t="s">
        <v>7675</v>
      </c>
    </row>
    <row r="1644" spans="1:5">
      <c r="A1644" s="54" t="s">
        <v>5073</v>
      </c>
      <c r="B1644" t="s">
        <v>1061</v>
      </c>
      <c r="C1644">
        <v>363</v>
      </c>
      <c r="D1644" t="s">
        <v>7672</v>
      </c>
      <c r="E1644" t="s">
        <v>7675</v>
      </c>
    </row>
    <row r="1645" spans="1:5">
      <c r="A1645" s="54" t="s">
        <v>5074</v>
      </c>
      <c r="B1645" t="s">
        <v>1062</v>
      </c>
      <c r="C1645">
        <v>645</v>
      </c>
      <c r="D1645" t="s">
        <v>7672</v>
      </c>
      <c r="E1645" t="s">
        <v>7675</v>
      </c>
    </row>
    <row r="1646" spans="1:5">
      <c r="A1646" s="54" t="s">
        <v>5075</v>
      </c>
      <c r="B1646" t="s">
        <v>1063</v>
      </c>
      <c r="C1646">
        <v>1165</v>
      </c>
      <c r="D1646" t="s">
        <v>7672</v>
      </c>
      <c r="E1646" t="s">
        <v>7675</v>
      </c>
    </row>
    <row r="1647" spans="1:5">
      <c r="A1647" s="54" t="s">
        <v>5076</v>
      </c>
      <c r="B1647" t="s">
        <v>7738</v>
      </c>
      <c r="C1647">
        <v>400</v>
      </c>
      <c r="D1647" t="s">
        <v>7672</v>
      </c>
      <c r="E1647" t="s">
        <v>7675</v>
      </c>
    </row>
    <row r="1648" spans="1:5">
      <c r="A1648" s="54" t="s">
        <v>5077</v>
      </c>
      <c r="B1648" t="s">
        <v>7739</v>
      </c>
      <c r="C1648">
        <v>330</v>
      </c>
      <c r="D1648" t="s">
        <v>7672</v>
      </c>
      <c r="E1648" t="s">
        <v>7675</v>
      </c>
    </row>
    <row r="1649" spans="1:5">
      <c r="A1649" s="54" t="s">
        <v>5078</v>
      </c>
      <c r="B1649" t="s">
        <v>1065</v>
      </c>
      <c r="C1649">
        <v>384</v>
      </c>
      <c r="D1649" t="s">
        <v>7672</v>
      </c>
      <c r="E1649" t="s">
        <v>7675</v>
      </c>
    </row>
    <row r="1650" spans="1:5">
      <c r="A1650" s="54" t="s">
        <v>5079</v>
      </c>
      <c r="B1650" t="s">
        <v>1066</v>
      </c>
      <c r="C1650">
        <v>522</v>
      </c>
      <c r="D1650" t="s">
        <v>7672</v>
      </c>
      <c r="E1650" t="s">
        <v>7675</v>
      </c>
    </row>
    <row r="1651" spans="1:5">
      <c r="A1651" s="54" t="s">
        <v>5080</v>
      </c>
      <c r="B1651" t="s">
        <v>1067</v>
      </c>
      <c r="C1651">
        <v>400</v>
      </c>
      <c r="D1651" t="s">
        <v>7672</v>
      </c>
      <c r="E1651" t="s">
        <v>7675</v>
      </c>
    </row>
    <row r="1652" spans="1:5">
      <c r="A1652" s="54" t="s">
        <v>5081</v>
      </c>
      <c r="B1652" t="s">
        <v>1068</v>
      </c>
      <c r="C1652">
        <v>457</v>
      </c>
      <c r="D1652" t="s">
        <v>7672</v>
      </c>
      <c r="E1652" t="s">
        <v>7675</v>
      </c>
    </row>
    <row r="1653" spans="1:5">
      <c r="A1653" s="54" t="s">
        <v>5082</v>
      </c>
      <c r="B1653" t="s">
        <v>1069</v>
      </c>
      <c r="C1653">
        <v>260</v>
      </c>
      <c r="D1653" t="s">
        <v>7672</v>
      </c>
      <c r="E1653" t="s">
        <v>7675</v>
      </c>
    </row>
    <row r="1654" spans="1:5">
      <c r="A1654" s="54" t="s">
        <v>5083</v>
      </c>
      <c r="B1654" t="s">
        <v>1070</v>
      </c>
      <c r="C1654">
        <v>675</v>
      </c>
      <c r="D1654" t="s">
        <v>7672</v>
      </c>
      <c r="E1654" t="s">
        <v>7675</v>
      </c>
    </row>
    <row r="1655" spans="1:5">
      <c r="A1655" s="54" t="s">
        <v>5084</v>
      </c>
      <c r="B1655" t="s">
        <v>1071</v>
      </c>
      <c r="C1655">
        <v>425</v>
      </c>
      <c r="D1655" t="s">
        <v>7672</v>
      </c>
      <c r="E1655" t="s">
        <v>7675</v>
      </c>
    </row>
    <row r="1656" spans="1:5">
      <c r="A1656" s="54" t="s">
        <v>5085</v>
      </c>
      <c r="B1656" t="s">
        <v>1072</v>
      </c>
      <c r="C1656">
        <v>445</v>
      </c>
      <c r="D1656" t="s">
        <v>7672</v>
      </c>
      <c r="E1656" t="s">
        <v>7675</v>
      </c>
    </row>
    <row r="1657" spans="1:5">
      <c r="A1657" s="54" t="s">
        <v>5086</v>
      </c>
      <c r="B1657" t="s">
        <v>1073</v>
      </c>
      <c r="C1657">
        <v>735</v>
      </c>
      <c r="D1657" t="s">
        <v>7672</v>
      </c>
      <c r="E1657" t="s">
        <v>7675</v>
      </c>
    </row>
    <row r="1658" spans="1:5">
      <c r="A1658" s="54" t="s">
        <v>5087</v>
      </c>
      <c r="B1658" t="s">
        <v>1074</v>
      </c>
      <c r="C1658">
        <v>445</v>
      </c>
      <c r="D1658" t="s">
        <v>7672</v>
      </c>
      <c r="E1658" t="s">
        <v>7675</v>
      </c>
    </row>
    <row r="1659" spans="1:5">
      <c r="A1659" s="54" t="s">
        <v>5088</v>
      </c>
      <c r="B1659" t="s">
        <v>1075</v>
      </c>
      <c r="C1659">
        <v>400</v>
      </c>
      <c r="D1659" t="s">
        <v>7672</v>
      </c>
      <c r="E1659" t="s">
        <v>7675</v>
      </c>
    </row>
    <row r="1660" spans="1:5">
      <c r="A1660" s="54" t="s">
        <v>5089</v>
      </c>
      <c r="B1660" t="s">
        <v>1076</v>
      </c>
      <c r="C1660">
        <v>920</v>
      </c>
      <c r="D1660" t="s">
        <v>7672</v>
      </c>
      <c r="E1660" t="s">
        <v>7675</v>
      </c>
    </row>
    <row r="1661" spans="1:5">
      <c r="A1661" s="54" t="s">
        <v>5090</v>
      </c>
      <c r="B1661" t="s">
        <v>1077</v>
      </c>
      <c r="C1661">
        <v>0</v>
      </c>
      <c r="D1661" t="s">
        <v>7672</v>
      </c>
      <c r="E1661" t="s">
        <v>7675</v>
      </c>
    </row>
    <row r="1662" spans="1:5">
      <c r="A1662" s="54" t="s">
        <v>5091</v>
      </c>
      <c r="B1662" t="s">
        <v>1078</v>
      </c>
      <c r="C1662">
        <v>800</v>
      </c>
      <c r="D1662" t="s">
        <v>7672</v>
      </c>
      <c r="E1662" t="s">
        <v>7675</v>
      </c>
    </row>
    <row r="1663" spans="1:5">
      <c r="A1663" s="54" t="s">
        <v>5092</v>
      </c>
      <c r="B1663" t="s">
        <v>5093</v>
      </c>
      <c r="C1663">
        <v>400</v>
      </c>
      <c r="D1663" t="s">
        <v>7672</v>
      </c>
      <c r="E1663" t="s">
        <v>7675</v>
      </c>
    </row>
    <row r="1664" spans="1:5">
      <c r="A1664" s="54" t="s">
        <v>5094</v>
      </c>
      <c r="B1664" t="s">
        <v>1080</v>
      </c>
      <c r="C1664">
        <v>470</v>
      </c>
      <c r="D1664" t="s">
        <v>7672</v>
      </c>
      <c r="E1664" t="s">
        <v>7675</v>
      </c>
    </row>
    <row r="1665" spans="1:5">
      <c r="A1665" s="54" t="s">
        <v>5095</v>
      </c>
      <c r="B1665" t="s">
        <v>1081</v>
      </c>
      <c r="C1665">
        <v>320</v>
      </c>
      <c r="D1665" t="s">
        <v>7672</v>
      </c>
      <c r="E1665" t="s">
        <v>7675</v>
      </c>
    </row>
    <row r="1666" spans="1:5">
      <c r="A1666" s="54" t="s">
        <v>5096</v>
      </c>
      <c r="B1666" t="s">
        <v>1082</v>
      </c>
      <c r="C1666">
        <v>545</v>
      </c>
      <c r="D1666" t="s">
        <v>7672</v>
      </c>
      <c r="E1666" t="s">
        <v>7675</v>
      </c>
    </row>
    <row r="1667" spans="1:5">
      <c r="A1667" s="54" t="s">
        <v>5097</v>
      </c>
      <c r="B1667" t="s">
        <v>1083</v>
      </c>
      <c r="C1667">
        <v>550</v>
      </c>
      <c r="D1667" t="s">
        <v>7672</v>
      </c>
      <c r="E1667" t="s">
        <v>7675</v>
      </c>
    </row>
    <row r="1668" spans="1:5">
      <c r="A1668" s="54" t="s">
        <v>5098</v>
      </c>
      <c r="B1668" t="s">
        <v>1084</v>
      </c>
      <c r="C1668">
        <v>1250</v>
      </c>
      <c r="D1668" t="s">
        <v>7672</v>
      </c>
      <c r="E1668" t="s">
        <v>7675</v>
      </c>
    </row>
    <row r="1669" spans="1:5">
      <c r="A1669" s="54" t="s">
        <v>5099</v>
      </c>
      <c r="B1669" t="s">
        <v>1085</v>
      </c>
      <c r="C1669">
        <v>550</v>
      </c>
      <c r="D1669" t="s">
        <v>7672</v>
      </c>
      <c r="E1669" t="s">
        <v>7675</v>
      </c>
    </row>
    <row r="1670" spans="1:5">
      <c r="A1670" s="54" t="s">
        <v>5100</v>
      </c>
      <c r="B1670" t="s">
        <v>1086</v>
      </c>
      <c r="C1670">
        <v>690</v>
      </c>
      <c r="D1670" t="s">
        <v>7672</v>
      </c>
      <c r="E1670" t="s">
        <v>7675</v>
      </c>
    </row>
    <row r="1671" spans="1:5">
      <c r="A1671" s="54" t="s">
        <v>5101</v>
      </c>
      <c r="B1671" t="s">
        <v>1087</v>
      </c>
      <c r="C1671">
        <v>400</v>
      </c>
      <c r="D1671" t="s">
        <v>7672</v>
      </c>
      <c r="E1671" t="s">
        <v>7675</v>
      </c>
    </row>
    <row r="1672" spans="1:5">
      <c r="A1672" s="54" t="s">
        <v>5102</v>
      </c>
      <c r="B1672" t="s">
        <v>2640</v>
      </c>
      <c r="C1672">
        <v>400</v>
      </c>
      <c r="D1672" t="s">
        <v>7672</v>
      </c>
      <c r="E1672" t="s">
        <v>7675</v>
      </c>
    </row>
    <row r="1673" spans="1:5">
      <c r="A1673" s="54" t="s">
        <v>5103</v>
      </c>
      <c r="B1673" t="s">
        <v>1088</v>
      </c>
      <c r="C1673">
        <v>570</v>
      </c>
      <c r="D1673" t="s">
        <v>7672</v>
      </c>
      <c r="E1673" t="s">
        <v>7675</v>
      </c>
    </row>
    <row r="1674" spans="1:5">
      <c r="A1674" s="54" t="s">
        <v>5104</v>
      </c>
      <c r="B1674" t="s">
        <v>1089</v>
      </c>
      <c r="C1674">
        <v>425</v>
      </c>
      <c r="D1674" t="s">
        <v>7672</v>
      </c>
      <c r="E1674" t="s">
        <v>7675</v>
      </c>
    </row>
    <row r="1675" spans="1:5">
      <c r="A1675" s="54" t="s">
        <v>5105</v>
      </c>
      <c r="B1675" t="s">
        <v>1091</v>
      </c>
      <c r="C1675">
        <v>0</v>
      </c>
      <c r="D1675" t="s">
        <v>7672</v>
      </c>
      <c r="E1675" t="s">
        <v>7676</v>
      </c>
    </row>
    <row r="1676" spans="1:5">
      <c r="A1676" s="54" t="s">
        <v>5106</v>
      </c>
      <c r="B1676" t="s">
        <v>1092</v>
      </c>
      <c r="C1676">
        <v>610</v>
      </c>
      <c r="D1676" t="s">
        <v>7672</v>
      </c>
      <c r="E1676" t="s">
        <v>7676</v>
      </c>
    </row>
    <row r="1677" spans="1:5">
      <c r="A1677" s="54" t="s">
        <v>5107</v>
      </c>
      <c r="B1677" t="s">
        <v>1093</v>
      </c>
      <c r="C1677">
        <v>600</v>
      </c>
      <c r="D1677" t="s">
        <v>7672</v>
      </c>
      <c r="E1677" t="s">
        <v>7676</v>
      </c>
    </row>
    <row r="1678" spans="1:5">
      <c r="A1678" s="54" t="s">
        <v>5108</v>
      </c>
      <c r="B1678" t="s">
        <v>1094</v>
      </c>
      <c r="C1678">
        <v>430</v>
      </c>
      <c r="D1678" t="s">
        <v>7672</v>
      </c>
      <c r="E1678" t="s">
        <v>7676</v>
      </c>
    </row>
    <row r="1679" spans="1:5">
      <c r="A1679" s="54" t="s">
        <v>7942</v>
      </c>
      <c r="B1679" t="s">
        <v>7954</v>
      </c>
      <c r="C1679">
        <v>340</v>
      </c>
      <c r="D1679" t="s">
        <v>7672</v>
      </c>
      <c r="E1679" t="s">
        <v>7676</v>
      </c>
    </row>
    <row r="1680" spans="1:5">
      <c r="A1680" s="54" t="s">
        <v>5109</v>
      </c>
      <c r="B1680" t="s">
        <v>1095</v>
      </c>
      <c r="C1680">
        <v>1000</v>
      </c>
      <c r="D1680" t="s">
        <v>7672</v>
      </c>
      <c r="E1680" t="s">
        <v>7676</v>
      </c>
    </row>
    <row r="1681" spans="1:5">
      <c r="A1681" s="54" t="s">
        <v>5110</v>
      </c>
      <c r="B1681" t="s">
        <v>1096</v>
      </c>
      <c r="C1681">
        <v>435</v>
      </c>
      <c r="D1681" t="s">
        <v>7672</v>
      </c>
      <c r="E1681" t="s">
        <v>7676</v>
      </c>
    </row>
    <row r="1682" spans="1:5">
      <c r="A1682" s="54" t="s">
        <v>5111</v>
      </c>
      <c r="B1682" t="s">
        <v>7982</v>
      </c>
      <c r="C1682">
        <v>340</v>
      </c>
      <c r="D1682" t="s">
        <v>7672</v>
      </c>
      <c r="E1682" t="s">
        <v>7676</v>
      </c>
    </row>
    <row r="1683" spans="1:5">
      <c r="A1683" s="54" t="s">
        <v>8655</v>
      </c>
      <c r="B1683" t="s">
        <v>8130</v>
      </c>
      <c r="C1683">
        <v>350</v>
      </c>
      <c r="D1683" t="s">
        <v>7672</v>
      </c>
      <c r="E1683" t="s">
        <v>7676</v>
      </c>
    </row>
    <row r="1684" spans="1:5">
      <c r="A1684" s="54" t="s">
        <v>5112</v>
      </c>
      <c r="B1684" t="s">
        <v>1097</v>
      </c>
      <c r="C1684">
        <v>510</v>
      </c>
      <c r="D1684" t="s">
        <v>7672</v>
      </c>
      <c r="E1684" t="s">
        <v>7676</v>
      </c>
    </row>
    <row r="1685" spans="1:5">
      <c r="A1685" s="54" t="s">
        <v>5113</v>
      </c>
      <c r="B1685" t="s">
        <v>1098</v>
      </c>
      <c r="C1685">
        <v>205</v>
      </c>
      <c r="D1685" t="s">
        <v>7672</v>
      </c>
      <c r="E1685" t="s">
        <v>7676</v>
      </c>
    </row>
    <row r="1686" spans="1:5">
      <c r="A1686" s="54" t="s">
        <v>5114</v>
      </c>
      <c r="B1686" t="s">
        <v>1099</v>
      </c>
      <c r="C1686">
        <v>880</v>
      </c>
      <c r="D1686" t="s">
        <v>7672</v>
      </c>
      <c r="E1686" t="s">
        <v>7676</v>
      </c>
    </row>
    <row r="1687" spans="1:5">
      <c r="A1687" s="54" t="s">
        <v>5115</v>
      </c>
      <c r="B1687" t="s">
        <v>1101</v>
      </c>
      <c r="C1687">
        <v>340</v>
      </c>
      <c r="D1687" t="s">
        <v>7672</v>
      </c>
      <c r="E1687" t="s">
        <v>7676</v>
      </c>
    </row>
    <row r="1688" spans="1:5">
      <c r="A1688" s="54" t="s">
        <v>5116</v>
      </c>
      <c r="B1688" t="s">
        <v>1102</v>
      </c>
      <c r="C1688">
        <v>330</v>
      </c>
      <c r="D1688" t="s">
        <v>7672</v>
      </c>
      <c r="E1688" t="s">
        <v>7676</v>
      </c>
    </row>
    <row r="1689" spans="1:5">
      <c r="A1689" s="54" t="s">
        <v>5117</v>
      </c>
      <c r="B1689" t="s">
        <v>1103</v>
      </c>
      <c r="C1689">
        <v>610</v>
      </c>
      <c r="D1689" t="s">
        <v>7672</v>
      </c>
      <c r="E1689" t="s">
        <v>7676</v>
      </c>
    </row>
    <row r="1690" spans="1:5">
      <c r="A1690" s="54" t="s">
        <v>5118</v>
      </c>
      <c r="B1690" t="s">
        <v>1105</v>
      </c>
      <c r="C1690">
        <v>660</v>
      </c>
      <c r="D1690" t="s">
        <v>7672</v>
      </c>
      <c r="E1690" t="s">
        <v>7676</v>
      </c>
    </row>
    <row r="1691" spans="1:5">
      <c r="A1691" s="54" t="s">
        <v>5119</v>
      </c>
      <c r="B1691" t="s">
        <v>1106</v>
      </c>
      <c r="C1691">
        <v>560</v>
      </c>
      <c r="D1691" t="s">
        <v>7672</v>
      </c>
      <c r="E1691" t="s">
        <v>7676</v>
      </c>
    </row>
    <row r="1692" spans="1:5">
      <c r="A1692" s="54" t="s">
        <v>5120</v>
      </c>
      <c r="B1692" t="s">
        <v>1107</v>
      </c>
      <c r="C1692">
        <v>395</v>
      </c>
      <c r="D1692" t="s">
        <v>7672</v>
      </c>
      <c r="E1692" t="s">
        <v>7676</v>
      </c>
    </row>
    <row r="1693" spans="1:5">
      <c r="A1693" s="54" t="s">
        <v>5121</v>
      </c>
      <c r="B1693" t="s">
        <v>1108</v>
      </c>
      <c r="C1693">
        <v>380</v>
      </c>
      <c r="D1693" t="s">
        <v>7672</v>
      </c>
      <c r="E1693" t="s">
        <v>7676</v>
      </c>
    </row>
    <row r="1694" spans="1:5">
      <c r="A1694" s="54" t="s">
        <v>5122</v>
      </c>
      <c r="B1694" t="s">
        <v>1109</v>
      </c>
      <c r="C1694">
        <v>645</v>
      </c>
      <c r="D1694" t="s">
        <v>7672</v>
      </c>
      <c r="E1694" t="s">
        <v>7676</v>
      </c>
    </row>
    <row r="1695" spans="1:5">
      <c r="A1695" s="54" t="s">
        <v>5123</v>
      </c>
      <c r="B1695" t="s">
        <v>1110</v>
      </c>
      <c r="C1695">
        <v>600</v>
      </c>
      <c r="D1695" t="s">
        <v>7672</v>
      </c>
      <c r="E1695" t="s">
        <v>7676</v>
      </c>
    </row>
    <row r="1696" spans="1:5">
      <c r="A1696" s="54" t="s">
        <v>5124</v>
      </c>
      <c r="B1696" t="s">
        <v>1112</v>
      </c>
      <c r="C1696">
        <v>530</v>
      </c>
      <c r="D1696" t="s">
        <v>7672</v>
      </c>
      <c r="E1696" t="s">
        <v>7676</v>
      </c>
    </row>
    <row r="1697" spans="1:5">
      <c r="A1697" s="54" t="s">
        <v>5125</v>
      </c>
      <c r="B1697" t="s">
        <v>1113</v>
      </c>
      <c r="C1697">
        <v>740</v>
      </c>
      <c r="D1697" t="s">
        <v>7672</v>
      </c>
      <c r="E1697" t="s">
        <v>7676</v>
      </c>
    </row>
    <row r="1698" spans="1:5">
      <c r="A1698" s="54" t="s">
        <v>5126</v>
      </c>
      <c r="B1698" t="s">
        <v>1115</v>
      </c>
      <c r="C1698">
        <v>530</v>
      </c>
      <c r="D1698" t="s">
        <v>7672</v>
      </c>
      <c r="E1698" t="s">
        <v>7676</v>
      </c>
    </row>
    <row r="1699" spans="1:5">
      <c r="A1699" s="54" t="s">
        <v>5127</v>
      </c>
      <c r="B1699" t="s">
        <v>1116</v>
      </c>
      <c r="C1699">
        <v>630</v>
      </c>
      <c r="D1699" t="s">
        <v>7672</v>
      </c>
      <c r="E1699" t="s">
        <v>7676</v>
      </c>
    </row>
    <row r="1700" spans="1:5">
      <c r="A1700" s="54" t="s">
        <v>5128</v>
      </c>
      <c r="B1700" t="s">
        <v>1117</v>
      </c>
      <c r="C1700">
        <v>600</v>
      </c>
      <c r="D1700" t="s">
        <v>7672</v>
      </c>
      <c r="E1700" t="s">
        <v>7676</v>
      </c>
    </row>
    <row r="1701" spans="1:5">
      <c r="A1701" s="54" t="s">
        <v>5129</v>
      </c>
      <c r="B1701" t="s">
        <v>1118</v>
      </c>
      <c r="C1701">
        <v>390</v>
      </c>
      <c r="D1701" t="s">
        <v>7672</v>
      </c>
      <c r="E1701" t="s">
        <v>7676</v>
      </c>
    </row>
    <row r="1702" spans="1:5">
      <c r="A1702" s="54" t="s">
        <v>5130</v>
      </c>
      <c r="B1702" t="s">
        <v>5131</v>
      </c>
      <c r="C1702">
        <v>360</v>
      </c>
      <c r="D1702" t="s">
        <v>7672</v>
      </c>
      <c r="E1702" t="s">
        <v>7676</v>
      </c>
    </row>
    <row r="1703" spans="1:5">
      <c r="A1703" s="54" t="s">
        <v>5132</v>
      </c>
      <c r="B1703" t="s">
        <v>5133</v>
      </c>
      <c r="C1703">
        <v>440</v>
      </c>
      <c r="D1703" t="s">
        <v>7672</v>
      </c>
      <c r="E1703" t="s">
        <v>7676</v>
      </c>
    </row>
    <row r="1704" spans="1:5">
      <c r="A1704" s="54" t="s">
        <v>5134</v>
      </c>
      <c r="B1704" t="s">
        <v>1120</v>
      </c>
      <c r="C1704">
        <v>340</v>
      </c>
      <c r="D1704" t="s">
        <v>7672</v>
      </c>
      <c r="E1704" t="s">
        <v>7676</v>
      </c>
    </row>
    <row r="1705" spans="1:5">
      <c r="A1705" s="54" t="s">
        <v>5135</v>
      </c>
      <c r="B1705" t="s">
        <v>1121</v>
      </c>
      <c r="C1705">
        <v>820</v>
      </c>
      <c r="D1705" t="s">
        <v>7672</v>
      </c>
      <c r="E1705" t="s">
        <v>7676</v>
      </c>
    </row>
    <row r="1706" spans="1:5">
      <c r="A1706" s="54" t="s">
        <v>5136</v>
      </c>
      <c r="B1706" t="s">
        <v>1122</v>
      </c>
      <c r="C1706">
        <v>370</v>
      </c>
      <c r="D1706" t="s">
        <v>7672</v>
      </c>
      <c r="E1706" t="s">
        <v>7676</v>
      </c>
    </row>
    <row r="1707" spans="1:5">
      <c r="A1707" s="54" t="s">
        <v>5137</v>
      </c>
      <c r="B1707" t="s">
        <v>1124</v>
      </c>
      <c r="C1707">
        <v>500</v>
      </c>
      <c r="D1707" t="s">
        <v>7672</v>
      </c>
      <c r="E1707" t="s">
        <v>7676</v>
      </c>
    </row>
    <row r="1708" spans="1:5">
      <c r="A1708" s="54" t="s">
        <v>5138</v>
      </c>
      <c r="B1708" t="s">
        <v>1125</v>
      </c>
      <c r="C1708">
        <v>382</v>
      </c>
      <c r="D1708" t="s">
        <v>7672</v>
      </c>
      <c r="E1708" t="s">
        <v>7676</v>
      </c>
    </row>
    <row r="1709" spans="1:5">
      <c r="A1709" s="54" t="s">
        <v>5139</v>
      </c>
      <c r="B1709" t="s">
        <v>1126</v>
      </c>
      <c r="C1709">
        <v>490</v>
      </c>
      <c r="D1709" t="s">
        <v>7672</v>
      </c>
      <c r="E1709" t="s">
        <v>7676</v>
      </c>
    </row>
    <row r="1710" spans="1:5">
      <c r="A1710" s="54" t="s">
        <v>5140</v>
      </c>
      <c r="B1710" t="s">
        <v>1127</v>
      </c>
      <c r="C1710">
        <v>490</v>
      </c>
      <c r="D1710" t="s">
        <v>7672</v>
      </c>
      <c r="E1710" t="s">
        <v>7676</v>
      </c>
    </row>
    <row r="1711" spans="1:5">
      <c r="A1711" s="54" t="s">
        <v>5141</v>
      </c>
      <c r="B1711" t="s">
        <v>1128</v>
      </c>
      <c r="C1711">
        <v>615</v>
      </c>
      <c r="D1711" t="s">
        <v>7672</v>
      </c>
      <c r="E1711" t="s">
        <v>7676</v>
      </c>
    </row>
    <row r="1712" spans="1:5">
      <c r="A1712" s="54" t="s">
        <v>5142</v>
      </c>
      <c r="B1712" t="s">
        <v>1129</v>
      </c>
      <c r="C1712">
        <v>530</v>
      </c>
      <c r="D1712" t="s">
        <v>7672</v>
      </c>
      <c r="E1712" t="s">
        <v>7676</v>
      </c>
    </row>
    <row r="1713" spans="1:5">
      <c r="A1713" s="54" t="s">
        <v>5143</v>
      </c>
      <c r="B1713" t="s">
        <v>1130</v>
      </c>
      <c r="C1713">
        <v>355</v>
      </c>
      <c r="D1713" t="s">
        <v>7672</v>
      </c>
      <c r="E1713" t="s">
        <v>7676</v>
      </c>
    </row>
    <row r="1714" spans="1:5">
      <c r="A1714" s="54" t="s">
        <v>7828</v>
      </c>
      <c r="B1714" t="s">
        <v>7829</v>
      </c>
      <c r="C1714">
        <v>310</v>
      </c>
      <c r="D1714" t="s">
        <v>7672</v>
      </c>
      <c r="E1714" t="s">
        <v>7676</v>
      </c>
    </row>
    <row r="1715" spans="1:5">
      <c r="A1715" s="54" t="s">
        <v>5144</v>
      </c>
      <c r="B1715" t="s">
        <v>7740</v>
      </c>
      <c r="C1715">
        <v>525</v>
      </c>
      <c r="D1715" t="s">
        <v>7672</v>
      </c>
      <c r="E1715" t="s">
        <v>7676</v>
      </c>
    </row>
    <row r="1716" spans="1:5">
      <c r="A1716" s="54" t="s">
        <v>5145</v>
      </c>
      <c r="B1716" t="s">
        <v>7741</v>
      </c>
      <c r="C1716">
        <v>510</v>
      </c>
      <c r="D1716" t="s">
        <v>7672</v>
      </c>
      <c r="E1716" t="s">
        <v>7676</v>
      </c>
    </row>
    <row r="1717" spans="1:5">
      <c r="A1717" s="54" t="s">
        <v>5146</v>
      </c>
      <c r="B1717" t="s">
        <v>1132</v>
      </c>
      <c r="C1717">
        <v>560</v>
      </c>
      <c r="D1717" t="s">
        <v>7672</v>
      </c>
      <c r="E1717" t="s">
        <v>7676</v>
      </c>
    </row>
    <row r="1718" spans="1:5">
      <c r="A1718" s="54" t="s">
        <v>5147</v>
      </c>
      <c r="B1718" t="s">
        <v>5148</v>
      </c>
      <c r="C1718">
        <v>450</v>
      </c>
      <c r="D1718" t="s">
        <v>7672</v>
      </c>
      <c r="E1718" t="s">
        <v>7676</v>
      </c>
    </row>
    <row r="1719" spans="1:5">
      <c r="A1719" s="54" t="s">
        <v>5149</v>
      </c>
      <c r="B1719" t="s">
        <v>5150</v>
      </c>
      <c r="C1719">
        <v>425</v>
      </c>
      <c r="D1719" t="s">
        <v>7672</v>
      </c>
      <c r="E1719" t="s">
        <v>7676</v>
      </c>
    </row>
    <row r="1720" spans="1:5">
      <c r="A1720" s="54" t="s">
        <v>5151</v>
      </c>
      <c r="B1720" t="s">
        <v>7742</v>
      </c>
      <c r="C1720">
        <v>450</v>
      </c>
      <c r="D1720" t="s">
        <v>7672</v>
      </c>
      <c r="E1720" t="s">
        <v>7676</v>
      </c>
    </row>
    <row r="1721" spans="1:5">
      <c r="A1721" s="54" t="s">
        <v>5152</v>
      </c>
      <c r="B1721" t="s">
        <v>7743</v>
      </c>
      <c r="C1721">
        <v>525</v>
      </c>
      <c r="D1721" t="s">
        <v>7672</v>
      </c>
      <c r="E1721" t="s">
        <v>7676</v>
      </c>
    </row>
    <row r="1722" spans="1:5">
      <c r="A1722" s="54" t="s">
        <v>5153</v>
      </c>
      <c r="B1722" t="s">
        <v>7744</v>
      </c>
      <c r="C1722">
        <v>520</v>
      </c>
      <c r="D1722" t="s">
        <v>7672</v>
      </c>
      <c r="E1722" t="s">
        <v>7676</v>
      </c>
    </row>
    <row r="1723" spans="1:5">
      <c r="A1723" s="54" t="s">
        <v>5154</v>
      </c>
      <c r="B1723" t="s">
        <v>5155</v>
      </c>
      <c r="C1723">
        <v>705</v>
      </c>
      <c r="D1723" t="s">
        <v>7672</v>
      </c>
      <c r="E1723" t="s">
        <v>7676</v>
      </c>
    </row>
    <row r="1724" spans="1:5">
      <c r="A1724" s="54" t="s">
        <v>5156</v>
      </c>
      <c r="B1724" t="s">
        <v>1133</v>
      </c>
      <c r="C1724">
        <v>450</v>
      </c>
      <c r="D1724" t="s">
        <v>7672</v>
      </c>
      <c r="E1724" t="s">
        <v>7676</v>
      </c>
    </row>
    <row r="1725" spans="1:5">
      <c r="A1725" s="54" t="s">
        <v>5157</v>
      </c>
      <c r="B1725" t="s">
        <v>7745</v>
      </c>
      <c r="C1725">
        <v>500</v>
      </c>
      <c r="D1725" t="s">
        <v>7672</v>
      </c>
      <c r="E1725" t="s">
        <v>7676</v>
      </c>
    </row>
    <row r="1726" spans="1:5">
      <c r="A1726" s="54" t="s">
        <v>5158</v>
      </c>
      <c r="B1726" t="s">
        <v>7746</v>
      </c>
      <c r="C1726">
        <v>580</v>
      </c>
      <c r="D1726" t="s">
        <v>7672</v>
      </c>
      <c r="E1726" t="s">
        <v>7676</v>
      </c>
    </row>
    <row r="1727" spans="1:5">
      <c r="A1727" s="54" t="s">
        <v>5159</v>
      </c>
      <c r="B1727" t="s">
        <v>7830</v>
      </c>
      <c r="C1727">
        <v>310</v>
      </c>
      <c r="D1727" t="s">
        <v>7672</v>
      </c>
      <c r="E1727" t="s">
        <v>7676</v>
      </c>
    </row>
    <row r="1728" spans="1:5">
      <c r="A1728" s="54" t="s">
        <v>7831</v>
      </c>
      <c r="B1728" t="s">
        <v>7832</v>
      </c>
      <c r="C1728">
        <v>410</v>
      </c>
      <c r="D1728" t="s">
        <v>7672</v>
      </c>
      <c r="E1728" t="s">
        <v>7676</v>
      </c>
    </row>
    <row r="1729" spans="1:5">
      <c r="A1729" s="54" t="s">
        <v>5160</v>
      </c>
      <c r="B1729" t="s">
        <v>1135</v>
      </c>
      <c r="C1729">
        <v>440</v>
      </c>
      <c r="D1729" t="s">
        <v>7672</v>
      </c>
      <c r="E1729" t="s">
        <v>7676</v>
      </c>
    </row>
    <row r="1730" spans="1:5">
      <c r="A1730" s="54" t="s">
        <v>5161</v>
      </c>
      <c r="B1730" t="s">
        <v>1136</v>
      </c>
      <c r="C1730">
        <v>0</v>
      </c>
      <c r="D1730" t="s">
        <v>7672</v>
      </c>
      <c r="E1730" t="s">
        <v>7676</v>
      </c>
    </row>
    <row r="1731" spans="1:5">
      <c r="A1731" s="54" t="s">
        <v>5162</v>
      </c>
      <c r="B1731" t="s">
        <v>1137</v>
      </c>
      <c r="C1731">
        <v>475</v>
      </c>
      <c r="D1731" t="s">
        <v>7672</v>
      </c>
      <c r="E1731" t="s">
        <v>7676</v>
      </c>
    </row>
    <row r="1732" spans="1:5">
      <c r="A1732" s="54" t="s">
        <v>5163</v>
      </c>
      <c r="B1732" t="s">
        <v>5164</v>
      </c>
      <c r="C1732">
        <v>420</v>
      </c>
      <c r="D1732" t="s">
        <v>7672</v>
      </c>
      <c r="E1732" t="s">
        <v>7676</v>
      </c>
    </row>
    <row r="1733" spans="1:5">
      <c r="A1733" s="54" t="s">
        <v>5165</v>
      </c>
      <c r="B1733" t="s">
        <v>5166</v>
      </c>
      <c r="C1733">
        <v>320</v>
      </c>
      <c r="D1733" t="s">
        <v>7672</v>
      </c>
      <c r="E1733" t="s">
        <v>7676</v>
      </c>
    </row>
    <row r="1734" spans="1:5">
      <c r="A1734" s="54" t="s">
        <v>5167</v>
      </c>
      <c r="B1734" t="s">
        <v>1139</v>
      </c>
      <c r="C1734">
        <v>640</v>
      </c>
      <c r="D1734" t="s">
        <v>7672</v>
      </c>
      <c r="E1734" t="s">
        <v>7676</v>
      </c>
    </row>
    <row r="1735" spans="1:5">
      <c r="A1735" s="54" t="s">
        <v>5168</v>
      </c>
      <c r="B1735" t="s">
        <v>1140</v>
      </c>
      <c r="C1735">
        <v>445</v>
      </c>
      <c r="D1735" t="s">
        <v>7672</v>
      </c>
      <c r="E1735" t="s">
        <v>7676</v>
      </c>
    </row>
    <row r="1736" spans="1:5">
      <c r="A1736" s="54" t="s">
        <v>5169</v>
      </c>
      <c r="B1736" t="s">
        <v>1141</v>
      </c>
      <c r="C1736">
        <v>390</v>
      </c>
      <c r="D1736" t="s">
        <v>7672</v>
      </c>
      <c r="E1736" t="s">
        <v>7676</v>
      </c>
    </row>
    <row r="1737" spans="1:5">
      <c r="A1737" s="54" t="s">
        <v>5170</v>
      </c>
      <c r="B1737" t="s">
        <v>1142</v>
      </c>
      <c r="C1737">
        <v>245</v>
      </c>
      <c r="D1737" t="s">
        <v>7672</v>
      </c>
      <c r="E1737" t="s">
        <v>7676</v>
      </c>
    </row>
    <row r="1738" spans="1:5">
      <c r="A1738" s="54" t="s">
        <v>5171</v>
      </c>
      <c r="B1738" t="s">
        <v>1143</v>
      </c>
      <c r="C1738">
        <v>735</v>
      </c>
      <c r="D1738" t="s">
        <v>7672</v>
      </c>
      <c r="E1738" t="s">
        <v>7676</v>
      </c>
    </row>
    <row r="1739" spans="1:5">
      <c r="A1739" s="54" t="s">
        <v>5172</v>
      </c>
      <c r="B1739" t="s">
        <v>5173</v>
      </c>
      <c r="C1739">
        <v>420</v>
      </c>
      <c r="D1739" t="s">
        <v>7672</v>
      </c>
      <c r="E1739" t="s">
        <v>7676</v>
      </c>
    </row>
    <row r="1740" spans="1:5">
      <c r="A1740" s="54" t="s">
        <v>5174</v>
      </c>
      <c r="B1740" t="s">
        <v>1145</v>
      </c>
      <c r="C1740">
        <v>670</v>
      </c>
      <c r="D1740" t="s">
        <v>7672</v>
      </c>
      <c r="E1740" t="s">
        <v>7676</v>
      </c>
    </row>
    <row r="1741" spans="1:5">
      <c r="A1741" s="54" t="s">
        <v>5175</v>
      </c>
      <c r="B1741" t="s">
        <v>1146</v>
      </c>
      <c r="C1741">
        <v>460</v>
      </c>
      <c r="D1741" t="s">
        <v>7672</v>
      </c>
      <c r="E1741" t="s">
        <v>7676</v>
      </c>
    </row>
    <row r="1742" spans="1:5">
      <c r="A1742" s="54" t="s">
        <v>5176</v>
      </c>
      <c r="B1742" t="s">
        <v>1147</v>
      </c>
      <c r="C1742">
        <v>485</v>
      </c>
      <c r="D1742" t="s">
        <v>7672</v>
      </c>
      <c r="E1742" t="s">
        <v>7676</v>
      </c>
    </row>
    <row r="1743" spans="1:5">
      <c r="A1743" s="54" t="s">
        <v>5177</v>
      </c>
      <c r="B1743" t="s">
        <v>1148</v>
      </c>
      <c r="C1743">
        <v>555</v>
      </c>
      <c r="D1743" t="s">
        <v>7672</v>
      </c>
      <c r="E1743" t="s">
        <v>7676</v>
      </c>
    </row>
    <row r="1744" spans="1:5">
      <c r="A1744" s="54" t="s">
        <v>5178</v>
      </c>
      <c r="B1744" t="s">
        <v>1149</v>
      </c>
      <c r="C1744">
        <v>600</v>
      </c>
      <c r="D1744" t="s">
        <v>7672</v>
      </c>
      <c r="E1744" t="s">
        <v>7676</v>
      </c>
    </row>
    <row r="1745" spans="1:5">
      <c r="A1745" s="54" t="s">
        <v>5179</v>
      </c>
      <c r="B1745" t="s">
        <v>1150</v>
      </c>
      <c r="C1745">
        <v>170</v>
      </c>
      <c r="D1745" t="s">
        <v>7672</v>
      </c>
      <c r="E1745" t="s">
        <v>7676</v>
      </c>
    </row>
    <row r="1746" spans="1:5">
      <c r="A1746" s="54" t="s">
        <v>5180</v>
      </c>
      <c r="B1746" t="s">
        <v>5181</v>
      </c>
      <c r="C1746">
        <v>300</v>
      </c>
      <c r="D1746" t="s">
        <v>7672</v>
      </c>
      <c r="E1746" t="s">
        <v>7676</v>
      </c>
    </row>
    <row r="1747" spans="1:5">
      <c r="A1747" s="54" t="s">
        <v>5182</v>
      </c>
      <c r="B1747" t="s">
        <v>5183</v>
      </c>
      <c r="C1747">
        <v>400</v>
      </c>
      <c r="D1747" t="s">
        <v>7672</v>
      </c>
      <c r="E1747" t="s">
        <v>7676</v>
      </c>
    </row>
    <row r="1748" spans="1:5">
      <c r="A1748" s="54" t="s">
        <v>5184</v>
      </c>
      <c r="B1748" t="s">
        <v>5185</v>
      </c>
      <c r="C1748">
        <v>350</v>
      </c>
      <c r="D1748" t="s">
        <v>7672</v>
      </c>
      <c r="E1748" t="s">
        <v>7676</v>
      </c>
    </row>
    <row r="1749" spans="1:5">
      <c r="A1749" s="54" t="s">
        <v>5186</v>
      </c>
      <c r="B1749" t="s">
        <v>5187</v>
      </c>
      <c r="C1749">
        <v>395</v>
      </c>
      <c r="D1749" t="s">
        <v>7672</v>
      </c>
      <c r="E1749" t="s">
        <v>7676</v>
      </c>
    </row>
    <row r="1750" spans="1:5">
      <c r="A1750" s="54" t="s">
        <v>5188</v>
      </c>
      <c r="B1750" t="s">
        <v>1151</v>
      </c>
      <c r="C1750">
        <v>510</v>
      </c>
      <c r="D1750" t="s">
        <v>7672</v>
      </c>
      <c r="E1750" t="s">
        <v>7676</v>
      </c>
    </row>
    <row r="1751" spans="1:5">
      <c r="A1751" s="54" t="s">
        <v>5189</v>
      </c>
      <c r="B1751" t="s">
        <v>1152</v>
      </c>
      <c r="C1751">
        <v>385</v>
      </c>
      <c r="D1751" t="s">
        <v>7672</v>
      </c>
      <c r="E1751" t="s">
        <v>7676</v>
      </c>
    </row>
    <row r="1752" spans="1:5">
      <c r="A1752" s="54" t="s">
        <v>5190</v>
      </c>
      <c r="B1752" t="s">
        <v>1153</v>
      </c>
      <c r="C1752">
        <v>245</v>
      </c>
      <c r="D1752" t="s">
        <v>7672</v>
      </c>
      <c r="E1752" t="s">
        <v>7676</v>
      </c>
    </row>
    <row r="1753" spans="1:5">
      <c r="A1753" s="54" t="s">
        <v>5191</v>
      </c>
      <c r="B1753" t="s">
        <v>1154</v>
      </c>
      <c r="C1753">
        <v>315</v>
      </c>
      <c r="D1753" t="s">
        <v>7672</v>
      </c>
      <c r="E1753" t="s">
        <v>7676</v>
      </c>
    </row>
    <row r="1754" spans="1:5">
      <c r="A1754" s="54" t="s">
        <v>5192</v>
      </c>
      <c r="B1754" t="s">
        <v>1155</v>
      </c>
      <c r="C1754">
        <v>705</v>
      </c>
      <c r="D1754" t="s">
        <v>7672</v>
      </c>
      <c r="E1754" t="s">
        <v>7676</v>
      </c>
    </row>
    <row r="1755" spans="1:5">
      <c r="A1755" s="54" t="s">
        <v>5193</v>
      </c>
      <c r="B1755" t="s">
        <v>1156</v>
      </c>
      <c r="C1755">
        <v>422</v>
      </c>
      <c r="D1755" t="s">
        <v>7672</v>
      </c>
      <c r="E1755" t="s">
        <v>7676</v>
      </c>
    </row>
    <row r="1756" spans="1:5">
      <c r="A1756" s="54" t="s">
        <v>5194</v>
      </c>
      <c r="B1756" t="s">
        <v>1158</v>
      </c>
      <c r="C1756">
        <v>510</v>
      </c>
      <c r="D1756" t="s">
        <v>7672</v>
      </c>
      <c r="E1756" t="s">
        <v>7676</v>
      </c>
    </row>
    <row r="1757" spans="1:5">
      <c r="A1757" s="54" t="s">
        <v>5195</v>
      </c>
      <c r="B1757" t="s">
        <v>1159</v>
      </c>
      <c r="C1757">
        <v>350</v>
      </c>
      <c r="D1757" t="s">
        <v>7672</v>
      </c>
      <c r="E1757" t="s">
        <v>7676</v>
      </c>
    </row>
    <row r="1758" spans="1:5">
      <c r="A1758" s="54" t="s">
        <v>5196</v>
      </c>
      <c r="B1758" t="s">
        <v>1160</v>
      </c>
      <c r="C1758">
        <v>600</v>
      </c>
      <c r="D1758" t="s">
        <v>7672</v>
      </c>
      <c r="E1758" t="s">
        <v>7676</v>
      </c>
    </row>
    <row r="1759" spans="1:5">
      <c r="A1759" s="54" t="s">
        <v>5197</v>
      </c>
      <c r="B1759" t="s">
        <v>1161</v>
      </c>
      <c r="C1759">
        <v>270</v>
      </c>
      <c r="D1759" t="s">
        <v>7672</v>
      </c>
      <c r="E1759" t="s">
        <v>7676</v>
      </c>
    </row>
    <row r="1760" spans="1:5">
      <c r="A1760" s="54" t="s">
        <v>5198</v>
      </c>
      <c r="B1760" t="s">
        <v>1162</v>
      </c>
      <c r="C1760">
        <v>510</v>
      </c>
      <c r="D1760" t="s">
        <v>7672</v>
      </c>
      <c r="E1760" t="s">
        <v>7676</v>
      </c>
    </row>
    <row r="1761" spans="1:5">
      <c r="A1761" s="54" t="s">
        <v>5199</v>
      </c>
      <c r="B1761" t="s">
        <v>1164</v>
      </c>
      <c r="C1761">
        <v>465</v>
      </c>
      <c r="D1761" t="s">
        <v>7672</v>
      </c>
      <c r="E1761" t="s">
        <v>7676</v>
      </c>
    </row>
    <row r="1762" spans="1:5">
      <c r="A1762" s="54" t="s">
        <v>5200</v>
      </c>
      <c r="B1762" t="s">
        <v>1165</v>
      </c>
      <c r="C1762">
        <v>290</v>
      </c>
      <c r="D1762" t="s">
        <v>7672</v>
      </c>
      <c r="E1762" t="s">
        <v>7676</v>
      </c>
    </row>
    <row r="1763" spans="1:5">
      <c r="A1763" s="54" t="s">
        <v>5201</v>
      </c>
      <c r="B1763" t="s">
        <v>1166</v>
      </c>
      <c r="C1763">
        <v>305</v>
      </c>
      <c r="D1763" t="s">
        <v>7672</v>
      </c>
      <c r="E1763" t="s">
        <v>7676</v>
      </c>
    </row>
    <row r="1764" spans="1:5">
      <c r="A1764" s="54" t="s">
        <v>5202</v>
      </c>
      <c r="B1764" t="s">
        <v>1167</v>
      </c>
      <c r="C1764">
        <v>510</v>
      </c>
      <c r="D1764" t="s">
        <v>7672</v>
      </c>
      <c r="E1764" t="s">
        <v>7676</v>
      </c>
    </row>
    <row r="1765" spans="1:5">
      <c r="A1765" s="54" t="s">
        <v>5203</v>
      </c>
      <c r="B1765" t="s">
        <v>1168</v>
      </c>
      <c r="C1765">
        <v>410</v>
      </c>
      <c r="D1765" t="s">
        <v>7672</v>
      </c>
      <c r="E1765" t="s">
        <v>7676</v>
      </c>
    </row>
    <row r="1766" spans="1:5">
      <c r="A1766" s="54" t="s">
        <v>5204</v>
      </c>
      <c r="B1766" t="s">
        <v>1169</v>
      </c>
      <c r="C1766">
        <v>520</v>
      </c>
      <c r="D1766" t="s">
        <v>7672</v>
      </c>
      <c r="E1766" t="s">
        <v>7676</v>
      </c>
    </row>
    <row r="1767" spans="1:5">
      <c r="A1767" s="54" t="s">
        <v>5205</v>
      </c>
      <c r="B1767" t="s">
        <v>1171</v>
      </c>
      <c r="C1767">
        <v>246</v>
      </c>
      <c r="D1767" t="s">
        <v>7672</v>
      </c>
      <c r="E1767" t="s">
        <v>7676</v>
      </c>
    </row>
    <row r="1768" spans="1:5">
      <c r="A1768" s="54" t="s">
        <v>5206</v>
      </c>
      <c r="B1768" t="s">
        <v>1172</v>
      </c>
      <c r="C1768">
        <v>190</v>
      </c>
      <c r="D1768" t="s">
        <v>7672</v>
      </c>
      <c r="E1768" t="s">
        <v>7676</v>
      </c>
    </row>
    <row r="1769" spans="1:5">
      <c r="A1769" s="54" t="s">
        <v>5207</v>
      </c>
      <c r="B1769" t="s">
        <v>1174</v>
      </c>
      <c r="C1769">
        <v>235</v>
      </c>
      <c r="D1769" t="s">
        <v>7672</v>
      </c>
      <c r="E1769" t="s">
        <v>7676</v>
      </c>
    </row>
    <row r="1770" spans="1:5">
      <c r="A1770" s="54" t="s">
        <v>5208</v>
      </c>
      <c r="B1770" t="s">
        <v>1175</v>
      </c>
      <c r="C1770">
        <v>220</v>
      </c>
      <c r="D1770" t="s">
        <v>7672</v>
      </c>
      <c r="E1770" t="s">
        <v>7676</v>
      </c>
    </row>
    <row r="1771" spans="1:5">
      <c r="A1771" s="54" t="s">
        <v>5209</v>
      </c>
      <c r="B1771" t="s">
        <v>774</v>
      </c>
      <c r="C1771">
        <v>320</v>
      </c>
      <c r="D1771" t="s">
        <v>7672</v>
      </c>
      <c r="E1771" t="s">
        <v>7676</v>
      </c>
    </row>
    <row r="1772" spans="1:5">
      <c r="A1772" s="54" t="s">
        <v>5210</v>
      </c>
      <c r="B1772" t="s">
        <v>1178</v>
      </c>
      <c r="C1772">
        <v>520</v>
      </c>
      <c r="D1772" t="s">
        <v>7677</v>
      </c>
      <c r="E1772" t="s">
        <v>7678</v>
      </c>
    </row>
    <row r="1773" spans="1:5">
      <c r="A1773" s="54" t="s">
        <v>5211</v>
      </c>
      <c r="B1773" t="s">
        <v>1179</v>
      </c>
      <c r="C1773">
        <v>335</v>
      </c>
      <c r="D1773" t="s">
        <v>7677</v>
      </c>
      <c r="E1773" t="s">
        <v>7678</v>
      </c>
    </row>
    <row r="1774" spans="1:5">
      <c r="A1774" s="54" t="s">
        <v>5212</v>
      </c>
      <c r="B1774" t="s">
        <v>1180</v>
      </c>
      <c r="C1774">
        <v>390</v>
      </c>
      <c r="D1774" t="s">
        <v>7677</v>
      </c>
      <c r="E1774" t="s">
        <v>7678</v>
      </c>
    </row>
    <row r="1775" spans="1:5">
      <c r="A1775" s="54" t="s">
        <v>5213</v>
      </c>
      <c r="B1775" t="s">
        <v>1181</v>
      </c>
      <c r="C1775">
        <v>410</v>
      </c>
      <c r="D1775" t="s">
        <v>7677</v>
      </c>
      <c r="E1775" t="s">
        <v>7678</v>
      </c>
    </row>
    <row r="1776" spans="1:5">
      <c r="A1776" s="54" t="s">
        <v>5214</v>
      </c>
      <c r="B1776" t="s">
        <v>1183</v>
      </c>
      <c r="C1776">
        <v>505</v>
      </c>
      <c r="D1776" t="s">
        <v>7677</v>
      </c>
      <c r="E1776" t="s">
        <v>7678</v>
      </c>
    </row>
    <row r="1777" spans="1:5">
      <c r="A1777" s="54" t="s">
        <v>5215</v>
      </c>
      <c r="B1777" t="s">
        <v>1184</v>
      </c>
      <c r="C1777">
        <v>410</v>
      </c>
      <c r="D1777" t="s">
        <v>7677</v>
      </c>
      <c r="E1777" t="s">
        <v>7678</v>
      </c>
    </row>
    <row r="1778" spans="1:5">
      <c r="A1778" s="54" t="s">
        <v>5216</v>
      </c>
      <c r="B1778" t="s">
        <v>1185</v>
      </c>
      <c r="C1778">
        <v>580</v>
      </c>
      <c r="D1778" t="s">
        <v>7677</v>
      </c>
      <c r="E1778" t="s">
        <v>7678</v>
      </c>
    </row>
    <row r="1779" spans="1:5">
      <c r="A1779" s="54" t="s">
        <v>5217</v>
      </c>
      <c r="B1779" t="s">
        <v>1187</v>
      </c>
      <c r="C1779">
        <v>321</v>
      </c>
      <c r="D1779" t="s">
        <v>7677</v>
      </c>
      <c r="E1779" t="s">
        <v>7678</v>
      </c>
    </row>
    <row r="1780" spans="1:5">
      <c r="A1780" s="54" t="s">
        <v>5218</v>
      </c>
      <c r="B1780" t="s">
        <v>1188</v>
      </c>
      <c r="C1780">
        <v>400</v>
      </c>
      <c r="D1780" t="s">
        <v>7677</v>
      </c>
      <c r="E1780" t="s">
        <v>7678</v>
      </c>
    </row>
    <row r="1781" spans="1:5">
      <c r="A1781" s="54" t="s">
        <v>5219</v>
      </c>
      <c r="B1781" t="s">
        <v>1190</v>
      </c>
      <c r="C1781">
        <v>300</v>
      </c>
      <c r="D1781" t="s">
        <v>7677</v>
      </c>
      <c r="E1781" t="s">
        <v>7678</v>
      </c>
    </row>
    <row r="1782" spans="1:5">
      <c r="A1782" s="54" t="s">
        <v>5220</v>
      </c>
      <c r="B1782" t="s">
        <v>1191</v>
      </c>
      <c r="C1782">
        <v>375</v>
      </c>
      <c r="D1782" t="s">
        <v>7677</v>
      </c>
      <c r="E1782" t="s">
        <v>7678</v>
      </c>
    </row>
    <row r="1783" spans="1:5">
      <c r="A1783" s="54" t="s">
        <v>5221</v>
      </c>
      <c r="B1783" t="s">
        <v>1193</v>
      </c>
      <c r="C1783">
        <v>630</v>
      </c>
      <c r="D1783" t="s">
        <v>7677</v>
      </c>
      <c r="E1783" t="s">
        <v>7678</v>
      </c>
    </row>
    <row r="1784" spans="1:5">
      <c r="A1784" s="54" t="s">
        <v>5222</v>
      </c>
      <c r="B1784" t="s">
        <v>1194</v>
      </c>
      <c r="C1784">
        <v>400</v>
      </c>
      <c r="D1784" t="s">
        <v>7677</v>
      </c>
      <c r="E1784" t="s">
        <v>7678</v>
      </c>
    </row>
    <row r="1785" spans="1:5">
      <c r="A1785" s="54" t="s">
        <v>5223</v>
      </c>
      <c r="B1785" t="s">
        <v>1195</v>
      </c>
      <c r="C1785">
        <v>300</v>
      </c>
      <c r="D1785" t="s">
        <v>7677</v>
      </c>
      <c r="E1785" t="s">
        <v>7678</v>
      </c>
    </row>
    <row r="1786" spans="1:5">
      <c r="A1786" s="54" t="s">
        <v>5224</v>
      </c>
      <c r="B1786" t="s">
        <v>1196</v>
      </c>
      <c r="C1786">
        <v>420</v>
      </c>
      <c r="D1786" t="s">
        <v>7677</v>
      </c>
      <c r="E1786" t="s">
        <v>7678</v>
      </c>
    </row>
    <row r="1787" spans="1:5">
      <c r="A1787" s="54" t="s">
        <v>5225</v>
      </c>
      <c r="B1787" t="s">
        <v>1197</v>
      </c>
      <c r="C1787">
        <v>450</v>
      </c>
      <c r="D1787" t="s">
        <v>7677</v>
      </c>
      <c r="E1787" t="s">
        <v>7678</v>
      </c>
    </row>
    <row r="1788" spans="1:5">
      <c r="A1788" s="54" t="s">
        <v>5226</v>
      </c>
      <c r="B1788" t="s">
        <v>1199</v>
      </c>
      <c r="C1788">
        <v>470</v>
      </c>
      <c r="D1788" t="s">
        <v>7677</v>
      </c>
      <c r="E1788" t="s">
        <v>7678</v>
      </c>
    </row>
    <row r="1789" spans="1:5">
      <c r="A1789" s="54" t="s">
        <v>5227</v>
      </c>
      <c r="B1789" t="s">
        <v>1200</v>
      </c>
      <c r="C1789">
        <v>450</v>
      </c>
      <c r="D1789" t="s">
        <v>7677</v>
      </c>
      <c r="E1789" t="s">
        <v>7678</v>
      </c>
    </row>
    <row r="1790" spans="1:5">
      <c r="A1790" s="54" t="s">
        <v>5228</v>
      </c>
      <c r="B1790" t="s">
        <v>1201</v>
      </c>
      <c r="C1790">
        <v>300</v>
      </c>
      <c r="D1790" t="s">
        <v>7677</v>
      </c>
      <c r="E1790" t="s">
        <v>7678</v>
      </c>
    </row>
    <row r="1791" spans="1:5">
      <c r="A1791" s="54" t="s">
        <v>5229</v>
      </c>
      <c r="B1791" t="s">
        <v>1202</v>
      </c>
      <c r="C1791">
        <v>260</v>
      </c>
      <c r="D1791" t="s">
        <v>7677</v>
      </c>
      <c r="E1791" t="s">
        <v>7678</v>
      </c>
    </row>
    <row r="1792" spans="1:5">
      <c r="A1792" s="54" t="s">
        <v>5230</v>
      </c>
      <c r="B1792" t="s">
        <v>1203</v>
      </c>
      <c r="C1792">
        <v>310</v>
      </c>
      <c r="D1792" t="s">
        <v>7677</v>
      </c>
      <c r="E1792" t="s">
        <v>7678</v>
      </c>
    </row>
    <row r="1793" spans="1:5">
      <c r="A1793" s="54" t="s">
        <v>5231</v>
      </c>
      <c r="B1793" t="s">
        <v>5232</v>
      </c>
      <c r="C1793">
        <v>380</v>
      </c>
      <c r="D1793" t="s">
        <v>7677</v>
      </c>
      <c r="E1793" t="s">
        <v>7678</v>
      </c>
    </row>
    <row r="1794" spans="1:5">
      <c r="A1794" s="54" t="s">
        <v>5233</v>
      </c>
      <c r="B1794" t="s">
        <v>1205</v>
      </c>
      <c r="C1794">
        <v>500</v>
      </c>
      <c r="D1794" t="s">
        <v>7677</v>
      </c>
      <c r="E1794" t="s">
        <v>7678</v>
      </c>
    </row>
    <row r="1795" spans="1:5">
      <c r="A1795" s="54" t="s">
        <v>5234</v>
      </c>
      <c r="B1795" t="s">
        <v>1206</v>
      </c>
      <c r="C1795">
        <v>350</v>
      </c>
      <c r="D1795" t="s">
        <v>7677</v>
      </c>
      <c r="E1795" t="s">
        <v>7678</v>
      </c>
    </row>
    <row r="1796" spans="1:5">
      <c r="A1796" s="54" t="s">
        <v>5235</v>
      </c>
      <c r="B1796" t="s">
        <v>1207</v>
      </c>
      <c r="C1796">
        <v>580</v>
      </c>
      <c r="D1796" t="s">
        <v>7677</v>
      </c>
      <c r="E1796" t="s">
        <v>7678</v>
      </c>
    </row>
    <row r="1797" spans="1:5">
      <c r="A1797" s="54" t="s">
        <v>5236</v>
      </c>
      <c r="B1797" t="s">
        <v>1209</v>
      </c>
      <c r="C1797">
        <v>490</v>
      </c>
      <c r="D1797" t="s">
        <v>7677</v>
      </c>
      <c r="E1797" t="s">
        <v>7678</v>
      </c>
    </row>
    <row r="1798" spans="1:5">
      <c r="A1798" s="54" t="s">
        <v>5237</v>
      </c>
      <c r="B1798" t="s">
        <v>1210</v>
      </c>
      <c r="C1798">
        <v>430</v>
      </c>
      <c r="D1798" t="s">
        <v>7677</v>
      </c>
      <c r="E1798" t="s">
        <v>7678</v>
      </c>
    </row>
    <row r="1799" spans="1:5">
      <c r="A1799" s="54" t="s">
        <v>5238</v>
      </c>
      <c r="B1799" t="s">
        <v>7955</v>
      </c>
      <c r="C1799">
        <v>300</v>
      </c>
      <c r="D1799" t="s">
        <v>7677</v>
      </c>
      <c r="E1799" t="s">
        <v>7678</v>
      </c>
    </row>
    <row r="1800" spans="1:5">
      <c r="A1800" s="54" t="s">
        <v>7943</v>
      </c>
      <c r="B1800" t="s">
        <v>7956</v>
      </c>
      <c r="C1800">
        <v>320</v>
      </c>
      <c r="D1800" t="s">
        <v>7677</v>
      </c>
      <c r="E1800" t="s">
        <v>7678</v>
      </c>
    </row>
    <row r="1801" spans="1:5">
      <c r="A1801" s="54" t="s">
        <v>5239</v>
      </c>
      <c r="B1801" t="s">
        <v>1211</v>
      </c>
      <c r="C1801">
        <v>500</v>
      </c>
      <c r="D1801" t="s">
        <v>7677</v>
      </c>
      <c r="E1801" t="s">
        <v>7678</v>
      </c>
    </row>
    <row r="1802" spans="1:5">
      <c r="A1802" s="54" t="s">
        <v>5240</v>
      </c>
      <c r="B1802" t="s">
        <v>1212</v>
      </c>
      <c r="C1802">
        <v>185</v>
      </c>
      <c r="D1802" t="s">
        <v>7677</v>
      </c>
      <c r="E1802" t="s">
        <v>7678</v>
      </c>
    </row>
    <row r="1803" spans="1:5">
      <c r="A1803" s="54" t="s">
        <v>5241</v>
      </c>
      <c r="B1803" t="s">
        <v>1214</v>
      </c>
      <c r="C1803">
        <v>320</v>
      </c>
      <c r="D1803" t="s">
        <v>7677</v>
      </c>
      <c r="E1803" t="s">
        <v>7678</v>
      </c>
    </row>
    <row r="1804" spans="1:5">
      <c r="A1804" s="54" t="s">
        <v>5242</v>
      </c>
      <c r="B1804" t="s">
        <v>1215</v>
      </c>
      <c r="C1804">
        <v>353</v>
      </c>
      <c r="D1804" t="s">
        <v>7677</v>
      </c>
      <c r="E1804" t="s">
        <v>7678</v>
      </c>
    </row>
    <row r="1805" spans="1:5">
      <c r="A1805" s="54" t="s">
        <v>5243</v>
      </c>
      <c r="B1805" t="s">
        <v>1216</v>
      </c>
      <c r="C1805">
        <v>485</v>
      </c>
      <c r="D1805" t="s">
        <v>7677</v>
      </c>
      <c r="E1805" t="s">
        <v>7678</v>
      </c>
    </row>
    <row r="1806" spans="1:5">
      <c r="A1806" s="54" t="s">
        <v>5244</v>
      </c>
      <c r="B1806" t="s">
        <v>5245</v>
      </c>
      <c r="C1806">
        <v>515</v>
      </c>
      <c r="D1806" t="s">
        <v>7677</v>
      </c>
      <c r="E1806" t="s">
        <v>7678</v>
      </c>
    </row>
    <row r="1807" spans="1:5">
      <c r="A1807" s="54" t="s">
        <v>5246</v>
      </c>
      <c r="B1807" t="s">
        <v>5247</v>
      </c>
      <c r="C1807">
        <v>405</v>
      </c>
      <c r="D1807" t="s">
        <v>7677</v>
      </c>
      <c r="E1807" t="s">
        <v>7678</v>
      </c>
    </row>
    <row r="1808" spans="1:5">
      <c r="A1808" s="54" t="s">
        <v>5248</v>
      </c>
      <c r="B1808" t="s">
        <v>1218</v>
      </c>
      <c r="C1808">
        <v>430</v>
      </c>
      <c r="D1808" t="s">
        <v>7677</v>
      </c>
      <c r="E1808" t="s">
        <v>7678</v>
      </c>
    </row>
    <row r="1809" spans="1:5">
      <c r="A1809" s="54" t="s">
        <v>5249</v>
      </c>
      <c r="B1809" t="s">
        <v>8712</v>
      </c>
      <c r="C1809">
        <v>400</v>
      </c>
      <c r="D1809" t="s">
        <v>7677</v>
      </c>
      <c r="E1809" t="s">
        <v>7678</v>
      </c>
    </row>
    <row r="1810" spans="1:5">
      <c r="A1810" s="54" t="s">
        <v>5250</v>
      </c>
      <c r="B1810" t="s">
        <v>1219</v>
      </c>
      <c r="C1810">
        <v>430</v>
      </c>
      <c r="D1810" t="s">
        <v>7677</v>
      </c>
      <c r="E1810" t="s">
        <v>7678</v>
      </c>
    </row>
    <row r="1811" spans="1:5">
      <c r="A1811" s="54" t="s">
        <v>5251</v>
      </c>
      <c r="B1811" t="s">
        <v>8438</v>
      </c>
      <c r="C1811">
        <v>310</v>
      </c>
      <c r="D1811" t="s">
        <v>7677</v>
      </c>
      <c r="E1811" t="s">
        <v>7678</v>
      </c>
    </row>
    <row r="1812" spans="1:5">
      <c r="A1812" s="54" t="s">
        <v>8656</v>
      </c>
      <c r="B1812" t="s">
        <v>8439</v>
      </c>
      <c r="C1812">
        <v>350</v>
      </c>
      <c r="D1812" t="s">
        <v>7677</v>
      </c>
      <c r="E1812" t="s">
        <v>7678</v>
      </c>
    </row>
    <row r="1813" spans="1:5">
      <c r="A1813" s="54" t="s">
        <v>5252</v>
      </c>
      <c r="B1813" t="s">
        <v>1220</v>
      </c>
      <c r="C1813">
        <v>300</v>
      </c>
      <c r="D1813" t="s">
        <v>7677</v>
      </c>
      <c r="E1813" t="s">
        <v>7678</v>
      </c>
    </row>
    <row r="1814" spans="1:5">
      <c r="A1814" s="54" t="s">
        <v>5253</v>
      </c>
      <c r="B1814" t="s">
        <v>1221</v>
      </c>
      <c r="C1814">
        <v>345</v>
      </c>
      <c r="D1814" t="s">
        <v>7677</v>
      </c>
      <c r="E1814" t="s">
        <v>7678</v>
      </c>
    </row>
    <row r="1815" spans="1:5">
      <c r="A1815" s="54" t="s">
        <v>5254</v>
      </c>
      <c r="B1815" t="s">
        <v>1222</v>
      </c>
      <c r="C1815">
        <v>595</v>
      </c>
      <c r="D1815" t="s">
        <v>7677</v>
      </c>
      <c r="E1815" t="s">
        <v>7678</v>
      </c>
    </row>
    <row r="1816" spans="1:5">
      <c r="A1816" s="54" t="s">
        <v>5255</v>
      </c>
      <c r="B1816" t="s">
        <v>1224</v>
      </c>
      <c r="C1816">
        <v>575</v>
      </c>
      <c r="D1816" t="s">
        <v>7677</v>
      </c>
      <c r="E1816" t="s">
        <v>7678</v>
      </c>
    </row>
    <row r="1817" spans="1:5">
      <c r="A1817" s="54" t="s">
        <v>5256</v>
      </c>
      <c r="B1817" t="s">
        <v>1225</v>
      </c>
      <c r="C1817">
        <v>830</v>
      </c>
      <c r="D1817" t="s">
        <v>7677</v>
      </c>
      <c r="E1817" t="s">
        <v>7678</v>
      </c>
    </row>
    <row r="1818" spans="1:5">
      <c r="A1818" s="54" t="s">
        <v>5257</v>
      </c>
      <c r="B1818" t="s">
        <v>1227</v>
      </c>
      <c r="C1818">
        <v>700</v>
      </c>
      <c r="D1818" t="s">
        <v>7677</v>
      </c>
      <c r="E1818" t="s">
        <v>7678</v>
      </c>
    </row>
    <row r="1819" spans="1:5">
      <c r="A1819" s="54" t="s">
        <v>5258</v>
      </c>
      <c r="B1819" t="s">
        <v>1228</v>
      </c>
      <c r="C1819">
        <v>420</v>
      </c>
      <c r="D1819" t="s">
        <v>7677</v>
      </c>
      <c r="E1819" t="s">
        <v>7678</v>
      </c>
    </row>
    <row r="1820" spans="1:5">
      <c r="A1820" s="54" t="s">
        <v>5259</v>
      </c>
      <c r="B1820" t="s">
        <v>1229</v>
      </c>
      <c r="C1820">
        <v>580</v>
      </c>
      <c r="D1820" t="s">
        <v>7677</v>
      </c>
      <c r="E1820" t="s">
        <v>7678</v>
      </c>
    </row>
    <row r="1821" spans="1:5">
      <c r="A1821" s="54" t="s">
        <v>5260</v>
      </c>
      <c r="B1821" t="s">
        <v>1230</v>
      </c>
      <c r="C1821">
        <v>550</v>
      </c>
      <c r="D1821" t="s">
        <v>7677</v>
      </c>
      <c r="E1821" t="s">
        <v>7678</v>
      </c>
    </row>
    <row r="1822" spans="1:5">
      <c r="A1822" s="54" t="s">
        <v>5261</v>
      </c>
      <c r="B1822" t="s">
        <v>1231</v>
      </c>
      <c r="C1822">
        <v>625</v>
      </c>
      <c r="D1822" t="s">
        <v>7677</v>
      </c>
      <c r="E1822" t="s">
        <v>7678</v>
      </c>
    </row>
    <row r="1823" spans="1:5">
      <c r="A1823" s="54" t="s">
        <v>5262</v>
      </c>
      <c r="B1823" t="s">
        <v>1232</v>
      </c>
      <c r="C1823">
        <v>350</v>
      </c>
      <c r="D1823" t="s">
        <v>7677</v>
      </c>
      <c r="E1823" t="s">
        <v>7678</v>
      </c>
    </row>
    <row r="1824" spans="1:5">
      <c r="A1824" s="54" t="s">
        <v>9243</v>
      </c>
      <c r="B1824" t="s">
        <v>8440</v>
      </c>
      <c r="C1824">
        <v>350</v>
      </c>
      <c r="D1824" t="s">
        <v>7677</v>
      </c>
      <c r="E1824" t="s">
        <v>7678</v>
      </c>
    </row>
    <row r="1825" spans="1:5">
      <c r="A1825" s="54" t="s">
        <v>5263</v>
      </c>
      <c r="B1825" t="s">
        <v>1233</v>
      </c>
      <c r="C1825">
        <v>440</v>
      </c>
      <c r="D1825" t="s">
        <v>7677</v>
      </c>
      <c r="E1825" t="s">
        <v>7678</v>
      </c>
    </row>
    <row r="1826" spans="1:5">
      <c r="A1826" s="54" t="s">
        <v>5264</v>
      </c>
      <c r="B1826" t="s">
        <v>1234</v>
      </c>
      <c r="C1826">
        <v>315</v>
      </c>
      <c r="D1826" t="s">
        <v>7677</v>
      </c>
      <c r="E1826" t="s">
        <v>7678</v>
      </c>
    </row>
    <row r="1827" spans="1:5">
      <c r="A1827" s="54" t="s">
        <v>5265</v>
      </c>
      <c r="B1827" t="s">
        <v>1235</v>
      </c>
      <c r="C1827">
        <v>590</v>
      </c>
      <c r="D1827" t="s">
        <v>7677</v>
      </c>
      <c r="E1827" t="s">
        <v>7678</v>
      </c>
    </row>
    <row r="1828" spans="1:5">
      <c r="A1828" s="54" t="s">
        <v>5266</v>
      </c>
      <c r="B1828" t="s">
        <v>1237</v>
      </c>
      <c r="C1828">
        <v>560</v>
      </c>
      <c r="D1828" t="s">
        <v>7677</v>
      </c>
      <c r="E1828" t="s">
        <v>7678</v>
      </c>
    </row>
    <row r="1829" spans="1:5">
      <c r="A1829" s="54" t="s">
        <v>5267</v>
      </c>
      <c r="B1829" t="s">
        <v>1238</v>
      </c>
      <c r="C1829">
        <v>500</v>
      </c>
      <c r="D1829" t="s">
        <v>7677</v>
      </c>
      <c r="E1829" t="s">
        <v>7678</v>
      </c>
    </row>
    <row r="1830" spans="1:5">
      <c r="A1830" s="54" t="s">
        <v>5268</v>
      </c>
      <c r="B1830" t="s">
        <v>1239</v>
      </c>
      <c r="C1830">
        <v>600</v>
      </c>
      <c r="D1830" t="s">
        <v>7677</v>
      </c>
      <c r="E1830" t="s">
        <v>7678</v>
      </c>
    </row>
    <row r="1831" spans="1:5">
      <c r="A1831" s="54" t="s">
        <v>5269</v>
      </c>
      <c r="B1831" t="s">
        <v>1241</v>
      </c>
      <c r="C1831">
        <v>540</v>
      </c>
      <c r="D1831" t="s">
        <v>7677</v>
      </c>
      <c r="E1831" t="s">
        <v>7678</v>
      </c>
    </row>
    <row r="1832" spans="1:5">
      <c r="A1832" s="54" t="s">
        <v>5270</v>
      </c>
      <c r="B1832" t="s">
        <v>1242</v>
      </c>
      <c r="C1832">
        <v>760</v>
      </c>
      <c r="D1832" t="s">
        <v>7677</v>
      </c>
      <c r="E1832" t="s">
        <v>7678</v>
      </c>
    </row>
    <row r="1833" spans="1:5">
      <c r="A1833" s="54" t="s">
        <v>5271</v>
      </c>
      <c r="B1833" t="s">
        <v>1243</v>
      </c>
      <c r="C1833">
        <v>500</v>
      </c>
      <c r="D1833" t="s">
        <v>7677</v>
      </c>
      <c r="E1833" t="s">
        <v>7678</v>
      </c>
    </row>
    <row r="1834" spans="1:5">
      <c r="A1834" s="54" t="s">
        <v>5272</v>
      </c>
      <c r="B1834" t="s">
        <v>1244</v>
      </c>
      <c r="C1834">
        <v>350</v>
      </c>
      <c r="D1834" t="s">
        <v>7677</v>
      </c>
      <c r="E1834" t="s">
        <v>7678</v>
      </c>
    </row>
    <row r="1835" spans="1:5">
      <c r="A1835" s="54" t="s">
        <v>5273</v>
      </c>
      <c r="B1835" t="s">
        <v>1245</v>
      </c>
      <c r="C1835">
        <v>240</v>
      </c>
      <c r="D1835" t="s">
        <v>7677</v>
      </c>
      <c r="E1835" t="s">
        <v>7678</v>
      </c>
    </row>
    <row r="1836" spans="1:5">
      <c r="A1836" s="54" t="s">
        <v>5274</v>
      </c>
      <c r="B1836" t="s">
        <v>1246</v>
      </c>
      <c r="C1836">
        <v>610</v>
      </c>
      <c r="D1836" t="s">
        <v>7677</v>
      </c>
      <c r="E1836" t="s">
        <v>7678</v>
      </c>
    </row>
    <row r="1837" spans="1:5">
      <c r="A1837" s="54" t="s">
        <v>5275</v>
      </c>
      <c r="B1837" t="s">
        <v>1247</v>
      </c>
      <c r="C1837">
        <v>635</v>
      </c>
      <c r="D1837" t="s">
        <v>7677</v>
      </c>
      <c r="E1837" t="s">
        <v>7678</v>
      </c>
    </row>
    <row r="1838" spans="1:5">
      <c r="A1838" s="54" t="s">
        <v>5276</v>
      </c>
      <c r="B1838" t="s">
        <v>1248</v>
      </c>
      <c r="C1838">
        <v>540</v>
      </c>
      <c r="D1838" t="s">
        <v>7677</v>
      </c>
      <c r="E1838" t="s">
        <v>7678</v>
      </c>
    </row>
    <row r="1839" spans="1:5">
      <c r="A1839" s="54" t="s">
        <v>5277</v>
      </c>
      <c r="B1839" t="s">
        <v>1250</v>
      </c>
      <c r="C1839">
        <v>515</v>
      </c>
      <c r="D1839" t="s">
        <v>7677</v>
      </c>
      <c r="E1839" t="s">
        <v>7678</v>
      </c>
    </row>
    <row r="1840" spans="1:5">
      <c r="A1840" s="54" t="s">
        <v>5278</v>
      </c>
      <c r="B1840" t="s">
        <v>1251</v>
      </c>
      <c r="C1840">
        <v>710</v>
      </c>
      <c r="D1840" t="s">
        <v>7677</v>
      </c>
      <c r="E1840" t="s">
        <v>7678</v>
      </c>
    </row>
    <row r="1841" spans="1:5">
      <c r="A1841" s="54" t="s">
        <v>5279</v>
      </c>
      <c r="B1841" t="s">
        <v>1252</v>
      </c>
      <c r="C1841">
        <v>716</v>
      </c>
      <c r="D1841" t="s">
        <v>7677</v>
      </c>
      <c r="E1841" t="s">
        <v>7678</v>
      </c>
    </row>
    <row r="1842" spans="1:5">
      <c r="A1842" s="54" t="s">
        <v>8713</v>
      </c>
      <c r="B1842" t="s">
        <v>8714</v>
      </c>
      <c r="C1842">
        <v>0</v>
      </c>
      <c r="D1842" t="s">
        <v>7677</v>
      </c>
      <c r="E1842" t="s">
        <v>7678</v>
      </c>
    </row>
    <row r="1843" spans="1:5">
      <c r="A1843" s="54" t="s">
        <v>5280</v>
      </c>
      <c r="B1843" t="s">
        <v>1254</v>
      </c>
      <c r="C1843">
        <v>420</v>
      </c>
      <c r="D1843" t="s">
        <v>7677</v>
      </c>
      <c r="E1843" t="s">
        <v>7678</v>
      </c>
    </row>
    <row r="1844" spans="1:5">
      <c r="A1844" s="54" t="s">
        <v>5281</v>
      </c>
      <c r="B1844" t="s">
        <v>1255</v>
      </c>
      <c r="C1844">
        <v>350</v>
      </c>
      <c r="D1844" t="s">
        <v>7677</v>
      </c>
      <c r="E1844" t="s">
        <v>7678</v>
      </c>
    </row>
    <row r="1845" spans="1:5">
      <c r="A1845" s="54" t="s">
        <v>5282</v>
      </c>
      <c r="B1845" t="s">
        <v>1256</v>
      </c>
      <c r="C1845">
        <v>360</v>
      </c>
      <c r="D1845" t="s">
        <v>7677</v>
      </c>
      <c r="E1845" t="s">
        <v>7678</v>
      </c>
    </row>
    <row r="1846" spans="1:5">
      <c r="A1846" s="54" t="s">
        <v>5283</v>
      </c>
      <c r="B1846" t="s">
        <v>1257</v>
      </c>
      <c r="C1846">
        <v>580</v>
      </c>
      <c r="D1846" t="s">
        <v>7677</v>
      </c>
      <c r="E1846" t="s">
        <v>7678</v>
      </c>
    </row>
    <row r="1847" spans="1:5">
      <c r="A1847" s="54" t="s">
        <v>5284</v>
      </c>
      <c r="B1847" t="s">
        <v>1258</v>
      </c>
      <c r="C1847">
        <v>595</v>
      </c>
      <c r="D1847" t="s">
        <v>7677</v>
      </c>
      <c r="E1847" t="s">
        <v>7678</v>
      </c>
    </row>
    <row r="1848" spans="1:5">
      <c r="A1848" s="54" t="s">
        <v>5285</v>
      </c>
      <c r="B1848" t="s">
        <v>1259</v>
      </c>
      <c r="C1848">
        <v>350</v>
      </c>
      <c r="D1848" t="s">
        <v>7677</v>
      </c>
      <c r="E1848" t="s">
        <v>7678</v>
      </c>
    </row>
    <row r="1849" spans="1:5">
      <c r="A1849" s="54" t="s">
        <v>5286</v>
      </c>
      <c r="B1849" t="s">
        <v>1260</v>
      </c>
      <c r="C1849">
        <v>350</v>
      </c>
      <c r="D1849" t="s">
        <v>7677</v>
      </c>
      <c r="E1849" t="s">
        <v>7678</v>
      </c>
    </row>
    <row r="1850" spans="1:5">
      <c r="A1850" s="54" t="s">
        <v>5287</v>
      </c>
      <c r="B1850" t="s">
        <v>8715</v>
      </c>
      <c r="C1850">
        <v>325</v>
      </c>
      <c r="D1850" t="s">
        <v>7677</v>
      </c>
      <c r="E1850" t="s">
        <v>7678</v>
      </c>
    </row>
    <row r="1851" spans="1:5">
      <c r="A1851" s="54" t="s">
        <v>8716</v>
      </c>
      <c r="B1851" t="s">
        <v>8717</v>
      </c>
      <c r="C1851">
        <v>325</v>
      </c>
      <c r="D1851" t="s">
        <v>7677</v>
      </c>
      <c r="E1851" t="s">
        <v>7678</v>
      </c>
    </row>
    <row r="1852" spans="1:5">
      <c r="A1852" s="54" t="s">
        <v>5288</v>
      </c>
      <c r="B1852" t="s">
        <v>1262</v>
      </c>
      <c r="C1852">
        <v>390</v>
      </c>
      <c r="D1852" t="s">
        <v>7677</v>
      </c>
      <c r="E1852" t="s">
        <v>7678</v>
      </c>
    </row>
    <row r="1853" spans="1:5">
      <c r="A1853" s="54" t="s">
        <v>5289</v>
      </c>
      <c r="B1853" t="s">
        <v>1263</v>
      </c>
      <c r="C1853">
        <v>360</v>
      </c>
      <c r="D1853" t="s">
        <v>7677</v>
      </c>
      <c r="E1853" t="s">
        <v>7678</v>
      </c>
    </row>
    <row r="1854" spans="1:5">
      <c r="A1854" s="54" t="s">
        <v>8131</v>
      </c>
      <c r="B1854" t="s">
        <v>8132</v>
      </c>
      <c r="C1854">
        <v>0</v>
      </c>
      <c r="D1854" t="s">
        <v>7677</v>
      </c>
      <c r="E1854" t="s">
        <v>7678</v>
      </c>
    </row>
    <row r="1855" spans="1:5">
      <c r="A1855" s="54" t="s">
        <v>5290</v>
      </c>
      <c r="B1855" t="s">
        <v>1265</v>
      </c>
      <c r="C1855">
        <v>640</v>
      </c>
      <c r="D1855" t="s">
        <v>7677</v>
      </c>
      <c r="E1855" t="s">
        <v>7679</v>
      </c>
    </row>
    <row r="1856" spans="1:5">
      <c r="A1856" s="54" t="s">
        <v>5291</v>
      </c>
      <c r="B1856" t="s">
        <v>1266</v>
      </c>
      <c r="C1856">
        <v>600</v>
      </c>
      <c r="D1856" t="s">
        <v>7677</v>
      </c>
      <c r="E1856" t="s">
        <v>7679</v>
      </c>
    </row>
    <row r="1857" spans="1:5">
      <c r="A1857" s="54" t="s">
        <v>5292</v>
      </c>
      <c r="B1857" t="s">
        <v>1267</v>
      </c>
      <c r="C1857">
        <v>400</v>
      </c>
      <c r="D1857" t="s">
        <v>7677</v>
      </c>
      <c r="E1857" t="s">
        <v>7679</v>
      </c>
    </row>
    <row r="1858" spans="1:5">
      <c r="A1858" s="54" t="s">
        <v>5293</v>
      </c>
      <c r="B1858" t="s">
        <v>1268</v>
      </c>
      <c r="C1858">
        <v>510</v>
      </c>
      <c r="D1858" t="s">
        <v>7677</v>
      </c>
      <c r="E1858" t="s">
        <v>7679</v>
      </c>
    </row>
    <row r="1859" spans="1:5">
      <c r="A1859" s="54" t="s">
        <v>5294</v>
      </c>
      <c r="B1859" t="s">
        <v>1269</v>
      </c>
      <c r="C1859">
        <v>280</v>
      </c>
      <c r="D1859" t="s">
        <v>7677</v>
      </c>
      <c r="E1859" t="s">
        <v>7679</v>
      </c>
    </row>
    <row r="1860" spans="1:5">
      <c r="A1860" s="54" t="s">
        <v>5295</v>
      </c>
      <c r="B1860" t="s">
        <v>5296</v>
      </c>
      <c r="C1860">
        <v>785</v>
      </c>
      <c r="D1860" t="s">
        <v>7677</v>
      </c>
      <c r="E1860" t="s">
        <v>7679</v>
      </c>
    </row>
    <row r="1861" spans="1:5">
      <c r="A1861" s="54" t="s">
        <v>5297</v>
      </c>
      <c r="B1861" t="s">
        <v>1271</v>
      </c>
      <c r="C1861">
        <v>940</v>
      </c>
      <c r="D1861" t="s">
        <v>7677</v>
      </c>
      <c r="E1861" t="s">
        <v>7679</v>
      </c>
    </row>
    <row r="1862" spans="1:5">
      <c r="A1862" s="54" t="s">
        <v>5298</v>
      </c>
      <c r="B1862" t="s">
        <v>1272</v>
      </c>
      <c r="C1862">
        <v>270</v>
      </c>
      <c r="D1862" t="s">
        <v>7677</v>
      </c>
      <c r="E1862" t="s">
        <v>7679</v>
      </c>
    </row>
    <row r="1863" spans="1:5">
      <c r="A1863" s="54" t="s">
        <v>5299</v>
      </c>
      <c r="B1863" t="s">
        <v>1274</v>
      </c>
      <c r="C1863">
        <v>744</v>
      </c>
      <c r="D1863" t="s">
        <v>7677</v>
      </c>
      <c r="E1863" t="s">
        <v>7679</v>
      </c>
    </row>
    <row r="1864" spans="1:5">
      <c r="A1864" s="54" t="s">
        <v>5300</v>
      </c>
      <c r="B1864" t="s">
        <v>1275</v>
      </c>
      <c r="C1864">
        <v>720</v>
      </c>
      <c r="D1864" t="s">
        <v>7677</v>
      </c>
      <c r="E1864" t="s">
        <v>7679</v>
      </c>
    </row>
    <row r="1865" spans="1:5">
      <c r="A1865" s="54" t="s">
        <v>5301</v>
      </c>
      <c r="B1865" t="s">
        <v>1276</v>
      </c>
      <c r="C1865">
        <v>760</v>
      </c>
      <c r="D1865" t="s">
        <v>7677</v>
      </c>
      <c r="E1865" t="s">
        <v>7679</v>
      </c>
    </row>
    <row r="1866" spans="1:5">
      <c r="A1866" s="54" t="s">
        <v>5302</v>
      </c>
      <c r="B1866" t="s">
        <v>1277</v>
      </c>
      <c r="C1866">
        <v>570</v>
      </c>
      <c r="D1866" t="s">
        <v>7677</v>
      </c>
      <c r="E1866" t="s">
        <v>7679</v>
      </c>
    </row>
    <row r="1867" spans="1:5">
      <c r="A1867" s="54" t="s">
        <v>5303</v>
      </c>
      <c r="B1867" t="s">
        <v>1278</v>
      </c>
      <c r="C1867">
        <v>465</v>
      </c>
      <c r="D1867" t="s">
        <v>7677</v>
      </c>
      <c r="E1867" t="s">
        <v>7679</v>
      </c>
    </row>
    <row r="1868" spans="1:5">
      <c r="A1868" s="54" t="s">
        <v>5304</v>
      </c>
      <c r="B1868" t="s">
        <v>7747</v>
      </c>
      <c r="C1868">
        <v>320</v>
      </c>
      <c r="D1868" t="s">
        <v>7677</v>
      </c>
      <c r="E1868" t="s">
        <v>7679</v>
      </c>
    </row>
    <row r="1869" spans="1:5">
      <c r="A1869" s="54" t="s">
        <v>7748</v>
      </c>
      <c r="B1869" t="s">
        <v>7749</v>
      </c>
      <c r="C1869">
        <v>350</v>
      </c>
      <c r="D1869" t="s">
        <v>7677</v>
      </c>
      <c r="E1869" t="s">
        <v>7679</v>
      </c>
    </row>
    <row r="1870" spans="1:5">
      <c r="A1870" s="54" t="s">
        <v>5305</v>
      </c>
      <c r="B1870" t="s">
        <v>1279</v>
      </c>
      <c r="C1870">
        <v>423</v>
      </c>
      <c r="D1870" t="s">
        <v>7677</v>
      </c>
      <c r="E1870" t="s">
        <v>7679</v>
      </c>
    </row>
    <row r="1871" spans="1:5">
      <c r="A1871" s="54" t="s">
        <v>5306</v>
      </c>
      <c r="B1871" t="s">
        <v>1280</v>
      </c>
      <c r="C1871">
        <v>665</v>
      </c>
      <c r="D1871" t="s">
        <v>7677</v>
      </c>
      <c r="E1871" t="s">
        <v>7679</v>
      </c>
    </row>
    <row r="1872" spans="1:5">
      <c r="A1872" s="54" t="s">
        <v>5307</v>
      </c>
      <c r="B1872" t="s">
        <v>1281</v>
      </c>
      <c r="C1872">
        <v>720</v>
      </c>
      <c r="D1872" t="s">
        <v>7677</v>
      </c>
      <c r="E1872" t="s">
        <v>7679</v>
      </c>
    </row>
    <row r="1873" spans="1:5">
      <c r="A1873" s="54" t="s">
        <v>5308</v>
      </c>
      <c r="B1873" t="s">
        <v>1282</v>
      </c>
      <c r="C1873">
        <v>720</v>
      </c>
      <c r="D1873" t="s">
        <v>7677</v>
      </c>
      <c r="E1873" t="s">
        <v>7679</v>
      </c>
    </row>
    <row r="1874" spans="1:5">
      <c r="A1874" s="54" t="s">
        <v>5309</v>
      </c>
      <c r="B1874" t="s">
        <v>1284</v>
      </c>
      <c r="C1874">
        <v>590</v>
      </c>
      <c r="D1874" t="s">
        <v>7677</v>
      </c>
      <c r="E1874" t="s">
        <v>7679</v>
      </c>
    </row>
    <row r="1875" spans="1:5">
      <c r="A1875" s="54" t="s">
        <v>5310</v>
      </c>
      <c r="B1875" t="s">
        <v>1285</v>
      </c>
      <c r="C1875">
        <v>545</v>
      </c>
      <c r="D1875" t="s">
        <v>7677</v>
      </c>
      <c r="E1875" t="s">
        <v>7679</v>
      </c>
    </row>
    <row r="1876" spans="1:5">
      <c r="A1876" s="54" t="s">
        <v>5311</v>
      </c>
      <c r="B1876" t="s">
        <v>5312</v>
      </c>
      <c r="C1876">
        <v>550</v>
      </c>
      <c r="D1876" t="s">
        <v>7677</v>
      </c>
      <c r="E1876" t="s">
        <v>7679</v>
      </c>
    </row>
    <row r="1877" spans="1:5">
      <c r="A1877" s="54" t="s">
        <v>5313</v>
      </c>
      <c r="B1877" t="s">
        <v>5314</v>
      </c>
      <c r="C1877">
        <v>550</v>
      </c>
      <c r="D1877" t="s">
        <v>7677</v>
      </c>
      <c r="E1877" t="s">
        <v>7679</v>
      </c>
    </row>
    <row r="1878" spans="1:5">
      <c r="A1878" s="54" t="s">
        <v>5315</v>
      </c>
      <c r="B1878" t="s">
        <v>5316</v>
      </c>
      <c r="C1878">
        <v>420</v>
      </c>
      <c r="D1878" t="s">
        <v>7677</v>
      </c>
      <c r="E1878" t="s">
        <v>7679</v>
      </c>
    </row>
    <row r="1879" spans="1:5">
      <c r="A1879" s="54" t="s">
        <v>5317</v>
      </c>
      <c r="B1879" t="s">
        <v>8509</v>
      </c>
      <c r="C1879">
        <v>740</v>
      </c>
      <c r="D1879" t="s">
        <v>7677</v>
      </c>
      <c r="E1879" t="s">
        <v>7679</v>
      </c>
    </row>
    <row r="1880" spans="1:5">
      <c r="A1880" s="54" t="s">
        <v>9244</v>
      </c>
      <c r="B1880" t="s">
        <v>8510</v>
      </c>
      <c r="C1880">
        <v>450</v>
      </c>
      <c r="D1880" t="s">
        <v>7677</v>
      </c>
      <c r="E1880" t="s">
        <v>7679</v>
      </c>
    </row>
    <row r="1881" spans="1:5">
      <c r="A1881" s="54" t="s">
        <v>9245</v>
      </c>
      <c r="B1881" t="s">
        <v>8511</v>
      </c>
      <c r="C1881">
        <v>400</v>
      </c>
      <c r="D1881" t="s">
        <v>7677</v>
      </c>
      <c r="E1881" t="s">
        <v>7679</v>
      </c>
    </row>
    <row r="1882" spans="1:5">
      <c r="A1882" s="54" t="s">
        <v>5318</v>
      </c>
      <c r="B1882" t="s">
        <v>1286</v>
      </c>
      <c r="C1882">
        <v>718</v>
      </c>
      <c r="D1882" t="s">
        <v>7677</v>
      </c>
      <c r="E1882" t="s">
        <v>7679</v>
      </c>
    </row>
    <row r="1883" spans="1:5">
      <c r="A1883" s="54" t="s">
        <v>5319</v>
      </c>
      <c r="B1883" t="s">
        <v>1287</v>
      </c>
      <c r="C1883">
        <v>844</v>
      </c>
      <c r="D1883" t="s">
        <v>7677</v>
      </c>
      <c r="E1883" t="s">
        <v>7679</v>
      </c>
    </row>
    <row r="1884" spans="1:5">
      <c r="A1884" s="54" t="s">
        <v>5320</v>
      </c>
      <c r="B1884" t="s">
        <v>1289</v>
      </c>
      <c r="C1884">
        <v>550</v>
      </c>
      <c r="D1884" t="s">
        <v>7677</v>
      </c>
      <c r="E1884" t="s">
        <v>7679</v>
      </c>
    </row>
    <row r="1885" spans="1:5">
      <c r="A1885" s="54" t="s">
        <v>8718</v>
      </c>
      <c r="B1885" t="s">
        <v>1290</v>
      </c>
      <c r="C1885">
        <v>855</v>
      </c>
      <c r="D1885" t="s">
        <v>7677</v>
      </c>
      <c r="E1885" t="s">
        <v>7679</v>
      </c>
    </row>
    <row r="1886" spans="1:5">
      <c r="A1886" s="54" t="s">
        <v>5321</v>
      </c>
      <c r="B1886" t="s">
        <v>1291</v>
      </c>
      <c r="C1886">
        <v>660</v>
      </c>
      <c r="D1886" t="s">
        <v>7677</v>
      </c>
      <c r="E1886" t="s">
        <v>7679</v>
      </c>
    </row>
    <row r="1887" spans="1:5">
      <c r="A1887" s="54" t="s">
        <v>5322</v>
      </c>
      <c r="B1887" t="s">
        <v>1292</v>
      </c>
      <c r="C1887">
        <v>575</v>
      </c>
      <c r="D1887" t="s">
        <v>7677</v>
      </c>
      <c r="E1887" t="s">
        <v>7679</v>
      </c>
    </row>
    <row r="1888" spans="1:5">
      <c r="A1888" s="54" t="s">
        <v>5323</v>
      </c>
      <c r="B1888" t="s">
        <v>1293</v>
      </c>
      <c r="C1888">
        <v>630</v>
      </c>
      <c r="D1888" t="s">
        <v>7677</v>
      </c>
      <c r="E1888" t="s">
        <v>7679</v>
      </c>
    </row>
    <row r="1889" spans="1:5">
      <c r="A1889" s="54" t="s">
        <v>5324</v>
      </c>
      <c r="B1889" t="s">
        <v>1294</v>
      </c>
      <c r="C1889">
        <v>763</v>
      </c>
      <c r="D1889" t="s">
        <v>7677</v>
      </c>
      <c r="E1889" t="s">
        <v>7679</v>
      </c>
    </row>
    <row r="1890" spans="1:5">
      <c r="A1890" s="54" t="s">
        <v>5325</v>
      </c>
      <c r="B1890" t="s">
        <v>1295</v>
      </c>
      <c r="C1890">
        <v>398</v>
      </c>
      <c r="D1890" t="s">
        <v>7677</v>
      </c>
      <c r="E1890" t="s">
        <v>7679</v>
      </c>
    </row>
    <row r="1891" spans="1:5">
      <c r="A1891" s="54" t="s">
        <v>5326</v>
      </c>
      <c r="B1891" t="s">
        <v>1296</v>
      </c>
      <c r="C1891">
        <v>495</v>
      </c>
      <c r="D1891" t="s">
        <v>7677</v>
      </c>
      <c r="E1891" t="s">
        <v>7679</v>
      </c>
    </row>
    <row r="1892" spans="1:5">
      <c r="A1892" s="54" t="s">
        <v>5327</v>
      </c>
      <c r="B1892" t="s">
        <v>5328</v>
      </c>
      <c r="C1892">
        <v>410</v>
      </c>
      <c r="D1892" t="s">
        <v>7677</v>
      </c>
      <c r="E1892" t="s">
        <v>7679</v>
      </c>
    </row>
    <row r="1893" spans="1:5">
      <c r="A1893" s="54" t="s">
        <v>5329</v>
      </c>
      <c r="B1893" t="s">
        <v>5330</v>
      </c>
      <c r="C1893">
        <v>470</v>
      </c>
      <c r="D1893" t="s">
        <v>7677</v>
      </c>
      <c r="E1893" t="s">
        <v>7679</v>
      </c>
    </row>
    <row r="1894" spans="1:5">
      <c r="A1894" s="54" t="s">
        <v>5331</v>
      </c>
      <c r="B1894" t="s">
        <v>8469</v>
      </c>
      <c r="C1894">
        <v>540</v>
      </c>
      <c r="D1894" t="s">
        <v>7677</v>
      </c>
      <c r="E1894" t="s">
        <v>7679</v>
      </c>
    </row>
    <row r="1895" spans="1:5">
      <c r="A1895" s="54" t="s">
        <v>5332</v>
      </c>
      <c r="B1895" t="s">
        <v>1298</v>
      </c>
      <c r="C1895">
        <v>475</v>
      </c>
      <c r="D1895" t="s">
        <v>7677</v>
      </c>
      <c r="E1895" t="s">
        <v>7679</v>
      </c>
    </row>
    <row r="1896" spans="1:5">
      <c r="A1896" s="54" t="s">
        <v>5333</v>
      </c>
      <c r="B1896" t="s">
        <v>1299</v>
      </c>
      <c r="C1896">
        <v>520</v>
      </c>
      <c r="D1896" t="s">
        <v>7677</v>
      </c>
      <c r="E1896" t="s">
        <v>7679</v>
      </c>
    </row>
    <row r="1897" spans="1:5">
      <c r="A1897" s="54" t="s">
        <v>5334</v>
      </c>
      <c r="B1897" t="s">
        <v>1300</v>
      </c>
      <c r="C1897">
        <v>370</v>
      </c>
      <c r="D1897" t="s">
        <v>7677</v>
      </c>
      <c r="E1897" t="s">
        <v>7679</v>
      </c>
    </row>
    <row r="1898" spans="1:5">
      <c r="A1898" s="54" t="s">
        <v>5335</v>
      </c>
      <c r="B1898" t="s">
        <v>1302</v>
      </c>
      <c r="C1898">
        <v>620</v>
      </c>
      <c r="D1898" t="s">
        <v>7677</v>
      </c>
      <c r="E1898" t="s">
        <v>7679</v>
      </c>
    </row>
    <row r="1899" spans="1:5">
      <c r="A1899" s="54" t="s">
        <v>5336</v>
      </c>
      <c r="B1899" t="s">
        <v>1303</v>
      </c>
      <c r="C1899">
        <v>955</v>
      </c>
      <c r="D1899" t="s">
        <v>7677</v>
      </c>
      <c r="E1899" t="s">
        <v>7679</v>
      </c>
    </row>
    <row r="1900" spans="1:5">
      <c r="A1900" s="54" t="s">
        <v>5337</v>
      </c>
      <c r="B1900" t="s">
        <v>1304</v>
      </c>
      <c r="C1900">
        <v>335</v>
      </c>
      <c r="D1900" t="s">
        <v>7677</v>
      </c>
      <c r="E1900" t="s">
        <v>7679</v>
      </c>
    </row>
    <row r="1901" spans="1:5">
      <c r="A1901" s="54" t="s">
        <v>5338</v>
      </c>
      <c r="B1901" t="s">
        <v>1305</v>
      </c>
      <c r="C1901">
        <v>740</v>
      </c>
      <c r="D1901" t="s">
        <v>7677</v>
      </c>
      <c r="E1901" t="s">
        <v>7679</v>
      </c>
    </row>
    <row r="1902" spans="1:5">
      <c r="A1902" s="54" t="s">
        <v>5339</v>
      </c>
      <c r="B1902" t="s">
        <v>1306</v>
      </c>
      <c r="C1902">
        <v>445</v>
      </c>
      <c r="D1902" t="s">
        <v>7677</v>
      </c>
      <c r="E1902" t="s">
        <v>7679</v>
      </c>
    </row>
    <row r="1903" spans="1:5">
      <c r="A1903" s="54" t="s">
        <v>5340</v>
      </c>
      <c r="B1903" t="s">
        <v>1307</v>
      </c>
      <c r="C1903">
        <v>400</v>
      </c>
      <c r="D1903" t="s">
        <v>7677</v>
      </c>
      <c r="E1903" t="s">
        <v>7679</v>
      </c>
    </row>
    <row r="1904" spans="1:5">
      <c r="A1904" s="54" t="s">
        <v>5341</v>
      </c>
      <c r="B1904" t="s">
        <v>1308</v>
      </c>
      <c r="C1904">
        <v>380</v>
      </c>
      <c r="D1904" t="s">
        <v>7677</v>
      </c>
      <c r="E1904" t="s">
        <v>7679</v>
      </c>
    </row>
    <row r="1905" spans="1:5">
      <c r="A1905" s="54" t="s">
        <v>5342</v>
      </c>
      <c r="B1905" t="s">
        <v>1309</v>
      </c>
      <c r="C1905">
        <v>380</v>
      </c>
      <c r="D1905" t="s">
        <v>7677</v>
      </c>
      <c r="E1905" t="s">
        <v>7679</v>
      </c>
    </row>
    <row r="1906" spans="1:5">
      <c r="A1906" s="54" t="s">
        <v>5343</v>
      </c>
      <c r="B1906" t="s">
        <v>1311</v>
      </c>
      <c r="C1906">
        <v>850</v>
      </c>
      <c r="D1906" t="s">
        <v>7677</v>
      </c>
      <c r="E1906" t="s">
        <v>7679</v>
      </c>
    </row>
    <row r="1907" spans="1:5">
      <c r="A1907" s="54" t="s">
        <v>5344</v>
      </c>
      <c r="B1907" t="s">
        <v>1312</v>
      </c>
      <c r="C1907">
        <v>420</v>
      </c>
      <c r="D1907" t="s">
        <v>7677</v>
      </c>
      <c r="E1907" t="s">
        <v>7679</v>
      </c>
    </row>
    <row r="1908" spans="1:5">
      <c r="A1908" s="54" t="s">
        <v>5345</v>
      </c>
      <c r="B1908" t="s">
        <v>1314</v>
      </c>
      <c r="C1908">
        <v>765</v>
      </c>
      <c r="D1908" t="s">
        <v>7677</v>
      </c>
      <c r="E1908" t="s">
        <v>7679</v>
      </c>
    </row>
    <row r="1909" spans="1:5">
      <c r="A1909" s="54" t="s">
        <v>5346</v>
      </c>
      <c r="B1909" t="s">
        <v>1315</v>
      </c>
      <c r="C1909">
        <v>780</v>
      </c>
      <c r="D1909" t="s">
        <v>7677</v>
      </c>
      <c r="E1909" t="s">
        <v>7679</v>
      </c>
    </row>
    <row r="1910" spans="1:5">
      <c r="A1910" s="54" t="s">
        <v>5347</v>
      </c>
      <c r="B1910" t="s">
        <v>1316</v>
      </c>
      <c r="C1910">
        <v>585</v>
      </c>
      <c r="D1910" t="s">
        <v>7677</v>
      </c>
      <c r="E1910" t="s">
        <v>7679</v>
      </c>
    </row>
    <row r="1911" spans="1:5">
      <c r="A1911" s="54" t="s">
        <v>5348</v>
      </c>
      <c r="B1911" t="s">
        <v>1317</v>
      </c>
      <c r="C1911">
        <v>610</v>
      </c>
      <c r="D1911" t="s">
        <v>7677</v>
      </c>
      <c r="E1911" t="s">
        <v>7679</v>
      </c>
    </row>
    <row r="1912" spans="1:5">
      <c r="A1912" s="54" t="s">
        <v>5349</v>
      </c>
      <c r="B1912" t="s">
        <v>1318</v>
      </c>
      <c r="C1912">
        <v>440</v>
      </c>
      <c r="D1912" t="s">
        <v>7677</v>
      </c>
      <c r="E1912" t="s">
        <v>7679</v>
      </c>
    </row>
    <row r="1913" spans="1:5">
      <c r="A1913" s="54" t="s">
        <v>5350</v>
      </c>
      <c r="B1913" t="s">
        <v>1319</v>
      </c>
      <c r="C1913">
        <v>525</v>
      </c>
      <c r="D1913" t="s">
        <v>7677</v>
      </c>
      <c r="E1913" t="s">
        <v>7679</v>
      </c>
    </row>
    <row r="1914" spans="1:5">
      <c r="A1914" s="54" t="s">
        <v>5351</v>
      </c>
      <c r="B1914" t="s">
        <v>1320</v>
      </c>
      <c r="C1914">
        <v>400</v>
      </c>
      <c r="D1914" t="s">
        <v>7677</v>
      </c>
      <c r="E1914" t="s">
        <v>7679</v>
      </c>
    </row>
    <row r="1915" spans="1:5">
      <c r="A1915" s="54" t="s">
        <v>5352</v>
      </c>
      <c r="B1915" t="s">
        <v>1322</v>
      </c>
      <c r="C1915">
        <v>300</v>
      </c>
      <c r="D1915" t="s">
        <v>7677</v>
      </c>
      <c r="E1915" t="s">
        <v>7679</v>
      </c>
    </row>
    <row r="1916" spans="1:5">
      <c r="A1916" s="54" t="s">
        <v>5353</v>
      </c>
      <c r="B1916" t="s">
        <v>1323</v>
      </c>
      <c r="C1916">
        <v>810</v>
      </c>
      <c r="D1916" t="s">
        <v>7677</v>
      </c>
      <c r="E1916" t="s">
        <v>7679</v>
      </c>
    </row>
    <row r="1917" spans="1:5">
      <c r="A1917" s="54" t="s">
        <v>5354</v>
      </c>
      <c r="B1917" t="s">
        <v>1324</v>
      </c>
      <c r="C1917">
        <v>555</v>
      </c>
      <c r="D1917" t="s">
        <v>7677</v>
      </c>
      <c r="E1917" t="s">
        <v>7679</v>
      </c>
    </row>
    <row r="1918" spans="1:5">
      <c r="A1918" s="54" t="s">
        <v>5355</v>
      </c>
      <c r="B1918" t="s">
        <v>1325</v>
      </c>
      <c r="C1918">
        <v>385</v>
      </c>
      <c r="D1918" t="s">
        <v>7677</v>
      </c>
      <c r="E1918" t="s">
        <v>7679</v>
      </c>
    </row>
    <row r="1919" spans="1:5">
      <c r="A1919" s="54" t="s">
        <v>5356</v>
      </c>
      <c r="B1919" t="s">
        <v>1326</v>
      </c>
      <c r="C1919">
        <v>480</v>
      </c>
      <c r="D1919" t="s">
        <v>7677</v>
      </c>
      <c r="E1919" t="s">
        <v>7679</v>
      </c>
    </row>
    <row r="1920" spans="1:5">
      <c r="A1920" s="54" t="s">
        <v>5357</v>
      </c>
      <c r="B1920" t="s">
        <v>1327</v>
      </c>
      <c r="C1920">
        <v>280</v>
      </c>
      <c r="D1920" t="s">
        <v>7677</v>
      </c>
      <c r="E1920" t="s">
        <v>7679</v>
      </c>
    </row>
    <row r="1921" spans="1:5">
      <c r="A1921" s="54" t="s">
        <v>8133</v>
      </c>
      <c r="B1921" t="s">
        <v>8134</v>
      </c>
      <c r="C1921">
        <v>0</v>
      </c>
      <c r="D1921" t="s">
        <v>7677</v>
      </c>
      <c r="E1921" t="s">
        <v>7679</v>
      </c>
    </row>
    <row r="1922" spans="1:5">
      <c r="A1922" s="54" t="s">
        <v>5358</v>
      </c>
      <c r="B1922" t="s">
        <v>1329</v>
      </c>
      <c r="C1922">
        <v>410</v>
      </c>
      <c r="D1922" t="s">
        <v>7677</v>
      </c>
      <c r="E1922" t="s">
        <v>7679</v>
      </c>
    </row>
    <row r="1923" spans="1:5">
      <c r="A1923" s="54" t="s">
        <v>5359</v>
      </c>
      <c r="B1923" t="s">
        <v>5360</v>
      </c>
      <c r="C1923">
        <v>373</v>
      </c>
      <c r="D1923" t="s">
        <v>7677</v>
      </c>
      <c r="E1923" t="s">
        <v>7679</v>
      </c>
    </row>
    <row r="1924" spans="1:5">
      <c r="A1924" s="54" t="s">
        <v>5361</v>
      </c>
      <c r="B1924" t="s">
        <v>1330</v>
      </c>
      <c r="C1924">
        <v>220</v>
      </c>
      <c r="D1924" t="s">
        <v>7677</v>
      </c>
      <c r="E1924" t="s">
        <v>7679</v>
      </c>
    </row>
    <row r="1925" spans="1:5">
      <c r="A1925" s="54" t="s">
        <v>5362</v>
      </c>
      <c r="B1925" t="s">
        <v>5363</v>
      </c>
      <c r="C1925">
        <v>380</v>
      </c>
      <c r="D1925" t="s">
        <v>7677</v>
      </c>
      <c r="E1925" t="s">
        <v>7679</v>
      </c>
    </row>
    <row r="1926" spans="1:5">
      <c r="A1926" s="54" t="s">
        <v>5364</v>
      </c>
      <c r="B1926" t="s">
        <v>5365</v>
      </c>
      <c r="C1926">
        <v>455</v>
      </c>
      <c r="D1926" t="s">
        <v>7677</v>
      </c>
      <c r="E1926" t="s">
        <v>7679</v>
      </c>
    </row>
    <row r="1927" spans="1:5">
      <c r="A1927" s="54" t="s">
        <v>5366</v>
      </c>
      <c r="B1927" t="s">
        <v>5367</v>
      </c>
      <c r="C1927">
        <v>280</v>
      </c>
      <c r="D1927" t="s">
        <v>7677</v>
      </c>
      <c r="E1927" t="s">
        <v>7679</v>
      </c>
    </row>
    <row r="1928" spans="1:5">
      <c r="A1928" s="54" t="s">
        <v>5368</v>
      </c>
      <c r="B1928" t="s">
        <v>5369</v>
      </c>
      <c r="C1928">
        <v>580</v>
      </c>
      <c r="D1928" t="s">
        <v>7677</v>
      </c>
      <c r="E1928" t="s">
        <v>7679</v>
      </c>
    </row>
    <row r="1929" spans="1:5">
      <c r="A1929" s="54" t="s">
        <v>5370</v>
      </c>
      <c r="B1929" t="s">
        <v>5371</v>
      </c>
      <c r="C1929">
        <v>230</v>
      </c>
      <c r="D1929" t="s">
        <v>7677</v>
      </c>
      <c r="E1929" t="s">
        <v>7679</v>
      </c>
    </row>
    <row r="1930" spans="1:5">
      <c r="A1930" s="54" t="s">
        <v>5372</v>
      </c>
      <c r="B1930" t="s">
        <v>7957</v>
      </c>
      <c r="C1930">
        <v>380</v>
      </c>
      <c r="D1930" t="s">
        <v>7677</v>
      </c>
      <c r="E1930" t="s">
        <v>7679</v>
      </c>
    </row>
    <row r="1931" spans="1:5">
      <c r="A1931" s="54" t="s">
        <v>5373</v>
      </c>
      <c r="B1931" t="s">
        <v>7958</v>
      </c>
      <c r="C1931">
        <v>420</v>
      </c>
      <c r="D1931" t="s">
        <v>7677</v>
      </c>
      <c r="E1931" t="s">
        <v>7679</v>
      </c>
    </row>
    <row r="1932" spans="1:5">
      <c r="A1932" s="54" t="s">
        <v>5374</v>
      </c>
      <c r="B1932" t="s">
        <v>8441</v>
      </c>
      <c r="C1932">
        <v>320</v>
      </c>
      <c r="D1932" t="s">
        <v>7677</v>
      </c>
      <c r="E1932" t="s">
        <v>7679</v>
      </c>
    </row>
    <row r="1933" spans="1:5">
      <c r="A1933" s="54" t="s">
        <v>5375</v>
      </c>
      <c r="B1933" t="s">
        <v>7959</v>
      </c>
      <c r="C1933">
        <v>345</v>
      </c>
      <c r="D1933" t="s">
        <v>7677</v>
      </c>
      <c r="E1933" t="s">
        <v>7679</v>
      </c>
    </row>
    <row r="1934" spans="1:5">
      <c r="A1934" s="54" t="s">
        <v>5376</v>
      </c>
      <c r="B1934" t="s">
        <v>1332</v>
      </c>
      <c r="C1934">
        <v>450</v>
      </c>
      <c r="D1934" t="s">
        <v>7677</v>
      </c>
      <c r="E1934" t="s">
        <v>7679</v>
      </c>
    </row>
    <row r="1935" spans="1:5">
      <c r="A1935" s="54" t="s">
        <v>5377</v>
      </c>
      <c r="B1935" t="s">
        <v>1333</v>
      </c>
      <c r="C1935">
        <v>332</v>
      </c>
      <c r="D1935" t="s">
        <v>7677</v>
      </c>
      <c r="E1935" t="s">
        <v>7679</v>
      </c>
    </row>
    <row r="1936" spans="1:5">
      <c r="A1936" s="54" t="s">
        <v>5378</v>
      </c>
      <c r="B1936" t="s">
        <v>1334</v>
      </c>
      <c r="C1936">
        <v>340</v>
      </c>
      <c r="D1936" t="s">
        <v>7677</v>
      </c>
      <c r="E1936" t="s">
        <v>7679</v>
      </c>
    </row>
    <row r="1937" spans="1:5">
      <c r="A1937" s="54" t="s">
        <v>5379</v>
      </c>
      <c r="B1937" t="s">
        <v>1335</v>
      </c>
      <c r="C1937">
        <v>432</v>
      </c>
      <c r="D1937" t="s">
        <v>7677</v>
      </c>
      <c r="E1937" t="s">
        <v>7679</v>
      </c>
    </row>
    <row r="1938" spans="1:5">
      <c r="A1938" s="54" t="s">
        <v>5380</v>
      </c>
      <c r="B1938" t="s">
        <v>1336</v>
      </c>
      <c r="C1938">
        <v>300</v>
      </c>
      <c r="D1938" t="s">
        <v>7677</v>
      </c>
      <c r="E1938" t="s">
        <v>7679</v>
      </c>
    </row>
    <row r="1939" spans="1:5">
      <c r="A1939" s="54" t="s">
        <v>5381</v>
      </c>
      <c r="B1939" t="s">
        <v>5382</v>
      </c>
      <c r="C1939">
        <v>0</v>
      </c>
      <c r="D1939" t="s">
        <v>7677</v>
      </c>
      <c r="E1939" t="s">
        <v>7679</v>
      </c>
    </row>
    <row r="1940" spans="1:5">
      <c r="A1940" s="54" t="s">
        <v>9246</v>
      </c>
      <c r="B1940" t="s">
        <v>8470</v>
      </c>
      <c r="C1940">
        <v>520</v>
      </c>
      <c r="D1940" t="s">
        <v>7677</v>
      </c>
      <c r="E1940" t="s">
        <v>7679</v>
      </c>
    </row>
    <row r="1941" spans="1:5">
      <c r="A1941" s="54" t="s">
        <v>7919</v>
      </c>
      <c r="B1941" t="s">
        <v>7960</v>
      </c>
      <c r="C1941">
        <v>450</v>
      </c>
      <c r="D1941" t="s">
        <v>7677</v>
      </c>
      <c r="E1941" t="s">
        <v>7679</v>
      </c>
    </row>
    <row r="1942" spans="1:5">
      <c r="A1942" s="54" t="s">
        <v>7945</v>
      </c>
      <c r="B1942" t="s">
        <v>7961</v>
      </c>
      <c r="C1942">
        <v>500</v>
      </c>
      <c r="D1942" t="s">
        <v>7677</v>
      </c>
      <c r="E1942" t="s">
        <v>7679</v>
      </c>
    </row>
    <row r="1943" spans="1:5">
      <c r="A1943" s="54" t="s">
        <v>5383</v>
      </c>
      <c r="B1943" t="s">
        <v>1343</v>
      </c>
      <c r="C1943">
        <v>400</v>
      </c>
      <c r="D1943" t="s">
        <v>7677</v>
      </c>
      <c r="E1943" t="s">
        <v>7679</v>
      </c>
    </row>
    <row r="1944" spans="1:5">
      <c r="A1944" s="54" t="s">
        <v>8512</v>
      </c>
      <c r="B1944" t="s">
        <v>8513</v>
      </c>
      <c r="C1944">
        <v>850</v>
      </c>
      <c r="D1944" t="s">
        <v>7677</v>
      </c>
      <c r="E1944" t="s">
        <v>7679</v>
      </c>
    </row>
    <row r="1945" spans="1:5">
      <c r="A1945" s="54" t="s">
        <v>5384</v>
      </c>
      <c r="B1945" t="s">
        <v>1345</v>
      </c>
      <c r="C1945">
        <v>440</v>
      </c>
      <c r="D1945" t="s">
        <v>7677</v>
      </c>
      <c r="E1945" t="s">
        <v>7680</v>
      </c>
    </row>
    <row r="1946" spans="1:5">
      <c r="A1946" s="54" t="s">
        <v>5385</v>
      </c>
      <c r="B1946" t="s">
        <v>1346</v>
      </c>
      <c r="C1946">
        <v>470</v>
      </c>
      <c r="D1946" t="s">
        <v>7677</v>
      </c>
      <c r="E1946" t="s">
        <v>7680</v>
      </c>
    </row>
    <row r="1947" spans="1:5">
      <c r="A1947" s="54" t="s">
        <v>5386</v>
      </c>
      <c r="B1947" t="s">
        <v>1347</v>
      </c>
      <c r="C1947">
        <v>410</v>
      </c>
      <c r="D1947" t="s">
        <v>7677</v>
      </c>
      <c r="E1947" t="s">
        <v>7680</v>
      </c>
    </row>
    <row r="1948" spans="1:5">
      <c r="A1948" s="54" t="s">
        <v>5387</v>
      </c>
      <c r="B1948" t="s">
        <v>1348</v>
      </c>
      <c r="C1948">
        <v>455</v>
      </c>
      <c r="D1948" t="s">
        <v>7677</v>
      </c>
      <c r="E1948" t="s">
        <v>7680</v>
      </c>
    </row>
    <row r="1949" spans="1:5">
      <c r="A1949" s="54" t="s">
        <v>5388</v>
      </c>
      <c r="B1949" t="s">
        <v>5389</v>
      </c>
      <c r="C1949">
        <v>465</v>
      </c>
      <c r="D1949" t="s">
        <v>7677</v>
      </c>
      <c r="E1949" t="s">
        <v>7680</v>
      </c>
    </row>
    <row r="1950" spans="1:5">
      <c r="A1950" s="54" t="s">
        <v>8135</v>
      </c>
      <c r="B1950" t="s">
        <v>8136</v>
      </c>
      <c r="C1950">
        <v>0</v>
      </c>
      <c r="D1950" t="s">
        <v>7677</v>
      </c>
      <c r="E1950" t="s">
        <v>7680</v>
      </c>
    </row>
    <row r="1951" spans="1:5">
      <c r="A1951" s="54" t="s">
        <v>5390</v>
      </c>
      <c r="B1951" t="s">
        <v>5391</v>
      </c>
      <c r="C1951">
        <v>367</v>
      </c>
      <c r="D1951" t="s">
        <v>7677</v>
      </c>
      <c r="E1951" t="s">
        <v>7680</v>
      </c>
    </row>
    <row r="1952" spans="1:5">
      <c r="A1952" s="54" t="s">
        <v>5392</v>
      </c>
      <c r="B1952" t="s">
        <v>5393</v>
      </c>
      <c r="C1952">
        <v>353</v>
      </c>
      <c r="D1952" t="s">
        <v>7677</v>
      </c>
      <c r="E1952" t="s">
        <v>7680</v>
      </c>
    </row>
    <row r="1953" spans="1:5">
      <c r="A1953" s="54" t="s">
        <v>5394</v>
      </c>
      <c r="B1953" t="s">
        <v>5395</v>
      </c>
      <c r="C1953">
        <v>465</v>
      </c>
      <c r="D1953" t="s">
        <v>7677</v>
      </c>
      <c r="E1953" t="s">
        <v>7680</v>
      </c>
    </row>
    <row r="1954" spans="1:5">
      <c r="A1954" s="54" t="s">
        <v>5396</v>
      </c>
      <c r="B1954" t="s">
        <v>5397</v>
      </c>
      <c r="C1954">
        <v>390</v>
      </c>
      <c r="D1954" t="s">
        <v>7677</v>
      </c>
      <c r="E1954" t="s">
        <v>7680</v>
      </c>
    </row>
    <row r="1955" spans="1:5">
      <c r="A1955" s="54" t="s">
        <v>5398</v>
      </c>
      <c r="B1955" t="s">
        <v>5399</v>
      </c>
      <c r="C1955">
        <v>365</v>
      </c>
      <c r="D1955" t="s">
        <v>7677</v>
      </c>
      <c r="E1955" t="s">
        <v>7680</v>
      </c>
    </row>
    <row r="1956" spans="1:5">
      <c r="A1956" s="54" t="s">
        <v>5400</v>
      </c>
      <c r="B1956" t="s">
        <v>5401</v>
      </c>
      <c r="C1956">
        <v>440</v>
      </c>
      <c r="D1956" t="s">
        <v>7677</v>
      </c>
      <c r="E1956" t="s">
        <v>7680</v>
      </c>
    </row>
    <row r="1957" spans="1:5">
      <c r="A1957" s="54" t="s">
        <v>9247</v>
      </c>
      <c r="B1957" t="s">
        <v>7750</v>
      </c>
      <c r="C1957">
        <v>400</v>
      </c>
      <c r="D1957" t="s">
        <v>7677</v>
      </c>
      <c r="E1957" t="s">
        <v>7680</v>
      </c>
    </row>
    <row r="1958" spans="1:5">
      <c r="A1958" s="54" t="s">
        <v>9248</v>
      </c>
      <c r="B1958" t="s">
        <v>1338</v>
      </c>
      <c r="C1958">
        <v>370</v>
      </c>
      <c r="D1958" t="s">
        <v>7677</v>
      </c>
      <c r="E1958" t="s">
        <v>7680</v>
      </c>
    </row>
    <row r="1959" spans="1:5">
      <c r="A1959" s="54" t="s">
        <v>9249</v>
      </c>
      <c r="B1959" t="s">
        <v>1339</v>
      </c>
      <c r="C1959">
        <v>560</v>
      </c>
      <c r="D1959" t="s">
        <v>7677</v>
      </c>
      <c r="E1959" t="s">
        <v>7680</v>
      </c>
    </row>
    <row r="1960" spans="1:5">
      <c r="A1960" s="54" t="s">
        <v>9250</v>
      </c>
      <c r="B1960" t="s">
        <v>7751</v>
      </c>
      <c r="C1960">
        <v>470</v>
      </c>
      <c r="D1960" t="s">
        <v>7677</v>
      </c>
      <c r="E1960" t="s">
        <v>7680</v>
      </c>
    </row>
    <row r="1961" spans="1:5">
      <c r="A1961" s="54" t="s">
        <v>9251</v>
      </c>
      <c r="B1961" t="s">
        <v>1340</v>
      </c>
      <c r="C1961">
        <v>550</v>
      </c>
      <c r="D1961" t="s">
        <v>7677</v>
      </c>
      <c r="E1961" t="s">
        <v>7680</v>
      </c>
    </row>
    <row r="1962" spans="1:5">
      <c r="A1962" s="54" t="s">
        <v>9252</v>
      </c>
      <c r="B1962" t="s">
        <v>1341</v>
      </c>
      <c r="C1962">
        <v>375</v>
      </c>
      <c r="D1962" t="s">
        <v>7677</v>
      </c>
      <c r="E1962" t="s">
        <v>7680</v>
      </c>
    </row>
    <row r="1963" spans="1:5">
      <c r="A1963" s="54" t="s">
        <v>9253</v>
      </c>
      <c r="B1963" t="s">
        <v>1342</v>
      </c>
      <c r="C1963">
        <v>550</v>
      </c>
      <c r="D1963" t="s">
        <v>7677</v>
      </c>
      <c r="E1963" t="s">
        <v>7680</v>
      </c>
    </row>
    <row r="1964" spans="1:5">
      <c r="A1964" s="54" t="s">
        <v>5402</v>
      </c>
      <c r="B1964" t="s">
        <v>1351</v>
      </c>
      <c r="C1964">
        <v>300</v>
      </c>
      <c r="D1964" t="s">
        <v>7677</v>
      </c>
      <c r="E1964" t="s">
        <v>7680</v>
      </c>
    </row>
    <row r="1965" spans="1:5">
      <c r="A1965" s="54" t="s">
        <v>5403</v>
      </c>
      <c r="B1965" t="s">
        <v>1352</v>
      </c>
      <c r="C1965">
        <v>240</v>
      </c>
      <c r="D1965" t="s">
        <v>7677</v>
      </c>
      <c r="E1965" t="s">
        <v>7680</v>
      </c>
    </row>
    <row r="1966" spans="1:5">
      <c r="A1966" s="54" t="s">
        <v>5404</v>
      </c>
      <c r="B1966" t="s">
        <v>1353</v>
      </c>
      <c r="C1966">
        <v>330</v>
      </c>
      <c r="D1966" t="s">
        <v>7677</v>
      </c>
      <c r="E1966" t="s">
        <v>7680</v>
      </c>
    </row>
    <row r="1967" spans="1:5">
      <c r="A1967" s="54" t="s">
        <v>8137</v>
      </c>
      <c r="B1967" t="s">
        <v>8138</v>
      </c>
      <c r="C1967">
        <v>0</v>
      </c>
      <c r="D1967" t="s">
        <v>7677</v>
      </c>
      <c r="E1967" t="s">
        <v>7680</v>
      </c>
    </row>
    <row r="1968" spans="1:5">
      <c r="A1968" s="54" t="s">
        <v>5405</v>
      </c>
      <c r="B1968" t="s">
        <v>1354</v>
      </c>
      <c r="C1968">
        <v>0</v>
      </c>
      <c r="D1968" t="s">
        <v>7677</v>
      </c>
      <c r="E1968" t="s">
        <v>7680</v>
      </c>
    </row>
    <row r="1969" spans="1:5">
      <c r="A1969" s="54" t="s">
        <v>5406</v>
      </c>
      <c r="B1969" t="s">
        <v>1356</v>
      </c>
      <c r="C1969">
        <v>455</v>
      </c>
      <c r="D1969" t="s">
        <v>7677</v>
      </c>
      <c r="E1969" t="s">
        <v>7680</v>
      </c>
    </row>
    <row r="1970" spans="1:5">
      <c r="A1970" s="54" t="s">
        <v>5407</v>
      </c>
      <c r="B1970" t="s">
        <v>1357</v>
      </c>
      <c r="C1970">
        <v>410</v>
      </c>
      <c r="D1970" t="s">
        <v>7677</v>
      </c>
      <c r="E1970" t="s">
        <v>7680</v>
      </c>
    </row>
    <row r="1971" spans="1:5">
      <c r="A1971" s="54" t="s">
        <v>5408</v>
      </c>
      <c r="B1971" t="s">
        <v>1358</v>
      </c>
      <c r="C1971">
        <v>560</v>
      </c>
      <c r="D1971" t="s">
        <v>7677</v>
      </c>
      <c r="E1971" t="s">
        <v>7680</v>
      </c>
    </row>
    <row r="1972" spans="1:5">
      <c r="A1972" s="54" t="s">
        <v>5409</v>
      </c>
      <c r="B1972" t="s">
        <v>1359</v>
      </c>
      <c r="C1972">
        <v>420</v>
      </c>
      <c r="D1972" t="s">
        <v>7677</v>
      </c>
      <c r="E1972" t="s">
        <v>7680</v>
      </c>
    </row>
    <row r="1973" spans="1:5">
      <c r="A1973" s="54" t="s">
        <v>5410</v>
      </c>
      <c r="B1973" t="s">
        <v>1360</v>
      </c>
      <c r="C1973">
        <v>480</v>
      </c>
      <c r="D1973" t="s">
        <v>7677</v>
      </c>
      <c r="E1973" t="s">
        <v>7680</v>
      </c>
    </row>
    <row r="1974" spans="1:5">
      <c r="A1974" s="54" t="s">
        <v>5411</v>
      </c>
      <c r="B1974" t="s">
        <v>1361</v>
      </c>
      <c r="C1974">
        <v>340</v>
      </c>
      <c r="D1974" t="s">
        <v>7677</v>
      </c>
      <c r="E1974" t="s">
        <v>7680</v>
      </c>
    </row>
    <row r="1975" spans="1:5">
      <c r="A1975" s="54" t="s">
        <v>5412</v>
      </c>
      <c r="B1975" t="s">
        <v>1362</v>
      </c>
      <c r="C1975">
        <v>660</v>
      </c>
      <c r="D1975" t="s">
        <v>7677</v>
      </c>
      <c r="E1975" t="s">
        <v>7680</v>
      </c>
    </row>
    <row r="1976" spans="1:5">
      <c r="A1976" s="54" t="s">
        <v>5413</v>
      </c>
      <c r="B1976" t="s">
        <v>1363</v>
      </c>
      <c r="C1976">
        <v>386</v>
      </c>
      <c r="D1976" t="s">
        <v>7677</v>
      </c>
      <c r="E1976" t="s">
        <v>7680</v>
      </c>
    </row>
    <row r="1977" spans="1:5">
      <c r="A1977" s="54" t="s">
        <v>5414</v>
      </c>
      <c r="B1977" t="s">
        <v>1364</v>
      </c>
      <c r="C1977">
        <v>350</v>
      </c>
      <c r="D1977" t="s">
        <v>7677</v>
      </c>
      <c r="E1977" t="s">
        <v>7680</v>
      </c>
    </row>
    <row r="1978" spans="1:5">
      <c r="A1978" s="54" t="s">
        <v>5415</v>
      </c>
      <c r="B1978" t="s">
        <v>7607</v>
      </c>
      <c r="C1978">
        <v>415</v>
      </c>
      <c r="D1978" t="s">
        <v>7677</v>
      </c>
      <c r="E1978" t="s">
        <v>7680</v>
      </c>
    </row>
    <row r="1979" spans="1:5">
      <c r="A1979" s="54" t="s">
        <v>5416</v>
      </c>
      <c r="B1979" t="s">
        <v>5417</v>
      </c>
      <c r="C1979">
        <v>460</v>
      </c>
      <c r="D1979" t="s">
        <v>7677</v>
      </c>
      <c r="E1979" t="s">
        <v>7680</v>
      </c>
    </row>
    <row r="1980" spans="1:5">
      <c r="A1980" s="54" t="s">
        <v>5418</v>
      </c>
      <c r="B1980" t="s">
        <v>5419</v>
      </c>
      <c r="C1980">
        <v>590</v>
      </c>
      <c r="D1980" t="s">
        <v>7677</v>
      </c>
      <c r="E1980" t="s">
        <v>7680</v>
      </c>
    </row>
    <row r="1981" spans="1:5">
      <c r="A1981" s="54" t="s">
        <v>5420</v>
      </c>
      <c r="B1981" t="s">
        <v>5421</v>
      </c>
      <c r="C1981">
        <v>380</v>
      </c>
      <c r="D1981" t="s">
        <v>7677</v>
      </c>
      <c r="E1981" t="s">
        <v>7680</v>
      </c>
    </row>
    <row r="1982" spans="1:5">
      <c r="A1982" s="54" t="s">
        <v>5422</v>
      </c>
      <c r="B1982" t="s">
        <v>5423</v>
      </c>
      <c r="C1982">
        <v>335</v>
      </c>
      <c r="D1982" t="s">
        <v>7677</v>
      </c>
      <c r="E1982" t="s">
        <v>7680</v>
      </c>
    </row>
    <row r="1983" spans="1:5">
      <c r="A1983" s="54" t="s">
        <v>5424</v>
      </c>
      <c r="B1983" t="s">
        <v>5425</v>
      </c>
      <c r="C1983">
        <v>520</v>
      </c>
      <c r="D1983" t="s">
        <v>7677</v>
      </c>
      <c r="E1983" t="s">
        <v>7680</v>
      </c>
    </row>
    <row r="1984" spans="1:5">
      <c r="A1984" s="54" t="s">
        <v>5426</v>
      </c>
      <c r="B1984" t="s">
        <v>5427</v>
      </c>
      <c r="C1984">
        <v>560</v>
      </c>
      <c r="D1984" t="s">
        <v>7677</v>
      </c>
      <c r="E1984" t="s">
        <v>7680</v>
      </c>
    </row>
    <row r="1985" spans="1:5">
      <c r="A1985" s="54" t="s">
        <v>5428</v>
      </c>
      <c r="B1985" t="s">
        <v>1367</v>
      </c>
      <c r="C1985">
        <v>720</v>
      </c>
      <c r="D1985" t="s">
        <v>7677</v>
      </c>
      <c r="E1985" t="s">
        <v>7680</v>
      </c>
    </row>
    <row r="1986" spans="1:5">
      <c r="A1986" s="54" t="s">
        <v>5429</v>
      </c>
      <c r="B1986" t="s">
        <v>5430</v>
      </c>
      <c r="C1986">
        <v>400</v>
      </c>
      <c r="D1986" t="s">
        <v>7677</v>
      </c>
      <c r="E1986" t="s">
        <v>7680</v>
      </c>
    </row>
    <row r="1987" spans="1:5">
      <c r="A1987" s="54" t="s">
        <v>5431</v>
      </c>
      <c r="B1987" t="s">
        <v>5432</v>
      </c>
      <c r="C1987">
        <v>500</v>
      </c>
      <c r="D1987" t="s">
        <v>7677</v>
      </c>
      <c r="E1987" t="s">
        <v>7680</v>
      </c>
    </row>
    <row r="1988" spans="1:5">
      <c r="A1988" s="54" t="s">
        <v>5433</v>
      </c>
      <c r="B1988" t="s">
        <v>5434</v>
      </c>
      <c r="C1988">
        <v>530</v>
      </c>
      <c r="D1988" t="s">
        <v>7677</v>
      </c>
      <c r="E1988" t="s">
        <v>7680</v>
      </c>
    </row>
    <row r="1989" spans="1:5">
      <c r="A1989" s="54" t="s">
        <v>7608</v>
      </c>
      <c r="B1989" t="s">
        <v>7609</v>
      </c>
      <c r="C1989">
        <v>460</v>
      </c>
      <c r="D1989" t="s">
        <v>7677</v>
      </c>
      <c r="E1989" t="s">
        <v>7680</v>
      </c>
    </row>
    <row r="1990" spans="1:5">
      <c r="A1990" s="54" t="s">
        <v>5435</v>
      </c>
      <c r="B1990" t="s">
        <v>1368</v>
      </c>
      <c r="C1990">
        <v>590</v>
      </c>
      <c r="D1990" t="s">
        <v>7677</v>
      </c>
      <c r="E1990" t="s">
        <v>7680</v>
      </c>
    </row>
    <row r="1991" spans="1:5">
      <c r="A1991" s="54" t="s">
        <v>5436</v>
      </c>
      <c r="B1991" t="s">
        <v>1369</v>
      </c>
      <c r="C1991">
        <v>345</v>
      </c>
      <c r="D1991" t="s">
        <v>7677</v>
      </c>
      <c r="E1991" t="s">
        <v>7680</v>
      </c>
    </row>
    <row r="1992" spans="1:5">
      <c r="A1992" s="54" t="s">
        <v>5437</v>
      </c>
      <c r="B1992" t="s">
        <v>1370</v>
      </c>
      <c r="C1992">
        <v>475</v>
      </c>
      <c r="D1992" t="s">
        <v>7677</v>
      </c>
      <c r="E1992" t="s">
        <v>7680</v>
      </c>
    </row>
    <row r="1993" spans="1:5">
      <c r="A1993" s="54" t="s">
        <v>5438</v>
      </c>
      <c r="B1993" t="s">
        <v>1372</v>
      </c>
      <c r="C1993">
        <v>650</v>
      </c>
      <c r="D1993" t="s">
        <v>7677</v>
      </c>
      <c r="E1993" t="s">
        <v>7680</v>
      </c>
    </row>
    <row r="1994" spans="1:5">
      <c r="A1994" s="54" t="s">
        <v>5439</v>
      </c>
      <c r="B1994" t="s">
        <v>1373</v>
      </c>
      <c r="C1994">
        <v>580</v>
      </c>
      <c r="D1994" t="s">
        <v>7677</v>
      </c>
      <c r="E1994" t="s">
        <v>7680</v>
      </c>
    </row>
    <row r="1995" spans="1:5">
      <c r="A1995" s="54" t="s">
        <v>5440</v>
      </c>
      <c r="B1995" t="s">
        <v>2991</v>
      </c>
      <c r="C1995">
        <v>550</v>
      </c>
      <c r="D1995" t="s">
        <v>7677</v>
      </c>
      <c r="E1995" t="s">
        <v>7680</v>
      </c>
    </row>
    <row r="1996" spans="1:5">
      <c r="A1996" s="54" t="s">
        <v>5441</v>
      </c>
      <c r="B1996" t="s">
        <v>5442</v>
      </c>
      <c r="C1996">
        <v>300</v>
      </c>
      <c r="D1996" t="s">
        <v>7677</v>
      </c>
      <c r="E1996" t="s">
        <v>7680</v>
      </c>
    </row>
    <row r="1997" spans="1:5">
      <c r="A1997" s="54" t="s">
        <v>5443</v>
      </c>
      <c r="B1997" t="s">
        <v>1374</v>
      </c>
      <c r="C1997">
        <v>670</v>
      </c>
      <c r="D1997" t="s">
        <v>7677</v>
      </c>
      <c r="E1997" t="s">
        <v>7680</v>
      </c>
    </row>
    <row r="1998" spans="1:5">
      <c r="A1998" s="54" t="s">
        <v>5444</v>
      </c>
      <c r="B1998" t="s">
        <v>1375</v>
      </c>
      <c r="C1998">
        <v>426</v>
      </c>
      <c r="D1998" t="s">
        <v>7677</v>
      </c>
      <c r="E1998" t="s">
        <v>7680</v>
      </c>
    </row>
    <row r="1999" spans="1:5">
      <c r="A1999" s="54" t="s">
        <v>5445</v>
      </c>
      <c r="B1999" t="s">
        <v>1376</v>
      </c>
      <c r="C1999">
        <v>460</v>
      </c>
      <c r="D1999" t="s">
        <v>7677</v>
      </c>
      <c r="E1999" t="s">
        <v>7680</v>
      </c>
    </row>
    <row r="2000" spans="1:5">
      <c r="A2000" s="54" t="s">
        <v>5446</v>
      </c>
      <c r="B2000" t="s">
        <v>5447</v>
      </c>
      <c r="C2000">
        <v>520</v>
      </c>
      <c r="D2000" t="s">
        <v>7677</v>
      </c>
      <c r="E2000" t="s">
        <v>7680</v>
      </c>
    </row>
    <row r="2001" spans="1:5">
      <c r="A2001" s="54" t="s">
        <v>5448</v>
      </c>
      <c r="B2001" t="s">
        <v>5449</v>
      </c>
      <c r="C2001">
        <v>370</v>
      </c>
      <c r="D2001" t="s">
        <v>7677</v>
      </c>
      <c r="E2001" t="s">
        <v>7680</v>
      </c>
    </row>
    <row r="2002" spans="1:5">
      <c r="A2002" s="54" t="s">
        <v>5450</v>
      </c>
      <c r="B2002" t="s">
        <v>1377</v>
      </c>
      <c r="C2002">
        <v>500</v>
      </c>
      <c r="D2002" t="s">
        <v>7677</v>
      </c>
      <c r="E2002" t="s">
        <v>7680</v>
      </c>
    </row>
    <row r="2003" spans="1:5">
      <c r="A2003" s="54" t="s">
        <v>5451</v>
      </c>
      <c r="B2003" t="s">
        <v>1378</v>
      </c>
      <c r="C2003">
        <v>420</v>
      </c>
      <c r="D2003" t="s">
        <v>7677</v>
      </c>
      <c r="E2003" t="s">
        <v>7680</v>
      </c>
    </row>
    <row r="2004" spans="1:5">
      <c r="A2004" s="54" t="s">
        <v>5452</v>
      </c>
      <c r="B2004" t="s">
        <v>1379</v>
      </c>
      <c r="C2004">
        <v>435</v>
      </c>
      <c r="D2004" t="s">
        <v>7677</v>
      </c>
      <c r="E2004" t="s">
        <v>7680</v>
      </c>
    </row>
    <row r="2005" spans="1:5">
      <c r="A2005" s="54" t="s">
        <v>5453</v>
      </c>
      <c r="B2005" t="s">
        <v>1380</v>
      </c>
      <c r="C2005">
        <v>400</v>
      </c>
      <c r="D2005" t="s">
        <v>7677</v>
      </c>
      <c r="E2005" t="s">
        <v>7680</v>
      </c>
    </row>
    <row r="2006" spans="1:5">
      <c r="A2006" s="54" t="s">
        <v>5454</v>
      </c>
      <c r="B2006" t="s">
        <v>1382</v>
      </c>
      <c r="C2006">
        <v>430</v>
      </c>
      <c r="D2006" t="s">
        <v>7677</v>
      </c>
      <c r="E2006" t="s">
        <v>7680</v>
      </c>
    </row>
    <row r="2007" spans="1:5">
      <c r="A2007" s="54" t="s">
        <v>5455</v>
      </c>
      <c r="B2007" t="s">
        <v>1383</v>
      </c>
      <c r="C2007">
        <v>280</v>
      </c>
      <c r="D2007" t="s">
        <v>7677</v>
      </c>
      <c r="E2007" t="s">
        <v>7680</v>
      </c>
    </row>
    <row r="2008" spans="1:5">
      <c r="A2008" s="54" t="s">
        <v>5456</v>
      </c>
      <c r="B2008" t="s">
        <v>1384</v>
      </c>
      <c r="C2008">
        <v>530</v>
      </c>
      <c r="D2008" t="s">
        <v>7677</v>
      </c>
      <c r="E2008" t="s">
        <v>7680</v>
      </c>
    </row>
    <row r="2009" spans="1:5">
      <c r="A2009" s="54" t="s">
        <v>5457</v>
      </c>
      <c r="B2009" t="s">
        <v>1385</v>
      </c>
      <c r="C2009">
        <v>541</v>
      </c>
      <c r="D2009" t="s">
        <v>7677</v>
      </c>
      <c r="E2009" t="s">
        <v>7680</v>
      </c>
    </row>
    <row r="2010" spans="1:5">
      <c r="A2010" s="54" t="s">
        <v>5458</v>
      </c>
      <c r="B2010" t="s">
        <v>1386</v>
      </c>
      <c r="C2010">
        <v>350</v>
      </c>
      <c r="D2010" t="s">
        <v>7677</v>
      </c>
      <c r="E2010" t="s">
        <v>7680</v>
      </c>
    </row>
    <row r="2011" spans="1:5">
      <c r="A2011" s="54" t="s">
        <v>5459</v>
      </c>
      <c r="B2011" t="s">
        <v>5460</v>
      </c>
      <c r="C2011">
        <v>580</v>
      </c>
      <c r="D2011" t="s">
        <v>7677</v>
      </c>
      <c r="E2011" t="s">
        <v>7680</v>
      </c>
    </row>
    <row r="2012" spans="1:5">
      <c r="A2012" s="54" t="s">
        <v>8139</v>
      </c>
      <c r="B2012" t="s">
        <v>8140</v>
      </c>
      <c r="C2012">
        <v>0</v>
      </c>
      <c r="D2012" t="s">
        <v>7677</v>
      </c>
      <c r="E2012" t="s">
        <v>7680</v>
      </c>
    </row>
    <row r="2013" spans="1:5">
      <c r="A2013" s="54" t="s">
        <v>8141</v>
      </c>
      <c r="B2013" t="s">
        <v>8142</v>
      </c>
      <c r="C2013">
        <v>0</v>
      </c>
      <c r="D2013" t="s">
        <v>7677</v>
      </c>
      <c r="E2013" t="s">
        <v>7680</v>
      </c>
    </row>
    <row r="2014" spans="1:5">
      <c r="A2014" s="54" t="s">
        <v>8143</v>
      </c>
      <c r="B2014" t="s">
        <v>8144</v>
      </c>
      <c r="C2014">
        <v>0</v>
      </c>
      <c r="D2014" t="s">
        <v>7677</v>
      </c>
      <c r="E2014" t="s">
        <v>7680</v>
      </c>
    </row>
    <row r="2015" spans="1:5">
      <c r="A2015" s="54" t="s">
        <v>5461</v>
      </c>
      <c r="B2015" t="s">
        <v>5462</v>
      </c>
      <c r="C2015">
        <v>450</v>
      </c>
      <c r="D2015" t="s">
        <v>7677</v>
      </c>
      <c r="E2015" t="s">
        <v>7680</v>
      </c>
    </row>
    <row r="2016" spans="1:5">
      <c r="A2016" s="54" t="s">
        <v>5463</v>
      </c>
      <c r="B2016" t="s">
        <v>5464</v>
      </c>
      <c r="C2016">
        <v>400</v>
      </c>
      <c r="D2016" t="s">
        <v>7677</v>
      </c>
      <c r="E2016" t="s">
        <v>7680</v>
      </c>
    </row>
    <row r="2017" spans="1:5">
      <c r="A2017" s="54" t="s">
        <v>8145</v>
      </c>
      <c r="B2017" t="s">
        <v>8146</v>
      </c>
      <c r="C2017">
        <v>0</v>
      </c>
      <c r="D2017" t="s">
        <v>7677</v>
      </c>
      <c r="E2017" t="s">
        <v>7680</v>
      </c>
    </row>
    <row r="2018" spans="1:5">
      <c r="A2018" s="54" t="s">
        <v>5465</v>
      </c>
      <c r="B2018" t="s">
        <v>5466</v>
      </c>
      <c r="C2018">
        <v>500</v>
      </c>
      <c r="D2018" t="s">
        <v>7677</v>
      </c>
      <c r="E2018" t="s">
        <v>7680</v>
      </c>
    </row>
    <row r="2019" spans="1:5">
      <c r="A2019" s="54" t="s">
        <v>5467</v>
      </c>
      <c r="B2019" t="s">
        <v>5468</v>
      </c>
      <c r="C2019">
        <v>646</v>
      </c>
      <c r="D2019" t="s">
        <v>7677</v>
      </c>
      <c r="E2019" t="s">
        <v>7680</v>
      </c>
    </row>
    <row r="2020" spans="1:5">
      <c r="A2020" s="54" t="s">
        <v>8147</v>
      </c>
      <c r="B2020" t="s">
        <v>8148</v>
      </c>
      <c r="C2020">
        <v>0</v>
      </c>
      <c r="D2020" t="s">
        <v>7677</v>
      </c>
      <c r="E2020" t="s">
        <v>7680</v>
      </c>
    </row>
    <row r="2021" spans="1:5">
      <c r="A2021" s="54" t="s">
        <v>5469</v>
      </c>
      <c r="B2021" t="s">
        <v>5470</v>
      </c>
      <c r="C2021">
        <v>480</v>
      </c>
      <c r="D2021" t="s">
        <v>7677</v>
      </c>
      <c r="E2021" t="s">
        <v>7680</v>
      </c>
    </row>
    <row r="2022" spans="1:5">
      <c r="A2022" s="54" t="s">
        <v>8149</v>
      </c>
      <c r="B2022" t="s">
        <v>8150</v>
      </c>
      <c r="C2022">
        <v>0</v>
      </c>
      <c r="D2022" t="s">
        <v>7677</v>
      </c>
      <c r="E2022" t="s">
        <v>7680</v>
      </c>
    </row>
    <row r="2023" spans="1:5">
      <c r="A2023" s="54" t="s">
        <v>5471</v>
      </c>
      <c r="B2023" t="s">
        <v>5472</v>
      </c>
      <c r="C2023">
        <v>275</v>
      </c>
      <c r="D2023" t="s">
        <v>7677</v>
      </c>
      <c r="E2023" t="s">
        <v>7680</v>
      </c>
    </row>
    <row r="2024" spans="1:5">
      <c r="A2024" s="54" t="s">
        <v>5473</v>
      </c>
      <c r="B2024" t="s">
        <v>5474</v>
      </c>
      <c r="C2024">
        <v>501</v>
      </c>
      <c r="D2024" t="s">
        <v>7677</v>
      </c>
      <c r="E2024" t="s">
        <v>7680</v>
      </c>
    </row>
    <row r="2025" spans="1:5">
      <c r="A2025" s="54" t="s">
        <v>8719</v>
      </c>
      <c r="B2025" t="s">
        <v>8720</v>
      </c>
      <c r="C2025">
        <v>0</v>
      </c>
      <c r="D2025" t="s">
        <v>7677</v>
      </c>
      <c r="E2025" t="s">
        <v>7680</v>
      </c>
    </row>
    <row r="2026" spans="1:5">
      <c r="A2026" s="54" t="s">
        <v>5475</v>
      </c>
      <c r="B2026" t="s">
        <v>5476</v>
      </c>
      <c r="C2026">
        <v>380</v>
      </c>
      <c r="D2026" t="s">
        <v>7677</v>
      </c>
      <c r="E2026" t="s">
        <v>7680</v>
      </c>
    </row>
    <row r="2027" spans="1:5">
      <c r="A2027" s="54" t="s">
        <v>8151</v>
      </c>
      <c r="B2027" t="s">
        <v>8152</v>
      </c>
      <c r="C2027">
        <v>0</v>
      </c>
      <c r="D2027" t="s">
        <v>7677</v>
      </c>
      <c r="E2027" t="s">
        <v>7680</v>
      </c>
    </row>
    <row r="2028" spans="1:5">
      <c r="A2028" s="54" t="s">
        <v>5477</v>
      </c>
      <c r="B2028" t="s">
        <v>5478</v>
      </c>
      <c r="C2028">
        <v>480</v>
      </c>
      <c r="D2028" t="s">
        <v>7681</v>
      </c>
      <c r="E2028" t="s">
        <v>7682</v>
      </c>
    </row>
    <row r="2029" spans="1:5">
      <c r="A2029" s="54" t="s">
        <v>5479</v>
      </c>
      <c r="B2029" t="s">
        <v>5480</v>
      </c>
      <c r="C2029">
        <v>440</v>
      </c>
      <c r="D2029" t="s">
        <v>7681</v>
      </c>
      <c r="E2029" t="s">
        <v>7682</v>
      </c>
    </row>
    <row r="2030" spans="1:5">
      <c r="A2030" s="54" t="s">
        <v>5481</v>
      </c>
      <c r="B2030" t="s">
        <v>5482</v>
      </c>
      <c r="C2030">
        <v>355</v>
      </c>
      <c r="D2030" t="s">
        <v>7681</v>
      </c>
      <c r="E2030" t="s">
        <v>7682</v>
      </c>
    </row>
    <row r="2031" spans="1:5">
      <c r="A2031" s="54" t="s">
        <v>5483</v>
      </c>
      <c r="B2031" t="s">
        <v>5484</v>
      </c>
      <c r="C2031">
        <v>440</v>
      </c>
      <c r="D2031" t="s">
        <v>7681</v>
      </c>
      <c r="E2031" t="s">
        <v>7682</v>
      </c>
    </row>
    <row r="2032" spans="1:5">
      <c r="A2032" s="54" t="s">
        <v>5485</v>
      </c>
      <c r="B2032" t="s">
        <v>5486</v>
      </c>
      <c r="C2032">
        <v>425</v>
      </c>
      <c r="D2032" t="s">
        <v>7681</v>
      </c>
      <c r="E2032" t="s">
        <v>7682</v>
      </c>
    </row>
    <row r="2033" spans="1:5">
      <c r="A2033" s="54" t="s">
        <v>5487</v>
      </c>
      <c r="B2033" t="s">
        <v>5488</v>
      </c>
      <c r="C2033">
        <v>650</v>
      </c>
      <c r="D2033" t="s">
        <v>7681</v>
      </c>
      <c r="E2033" t="s">
        <v>7682</v>
      </c>
    </row>
    <row r="2034" spans="1:5">
      <c r="A2034" s="54" t="s">
        <v>5489</v>
      </c>
      <c r="B2034" t="s">
        <v>7833</v>
      </c>
      <c r="C2034">
        <v>330</v>
      </c>
      <c r="D2034" t="s">
        <v>7681</v>
      </c>
      <c r="E2034" t="s">
        <v>7682</v>
      </c>
    </row>
    <row r="2035" spans="1:5">
      <c r="A2035" s="54" t="s">
        <v>5490</v>
      </c>
      <c r="B2035" t="s">
        <v>7834</v>
      </c>
      <c r="C2035">
        <v>465</v>
      </c>
      <c r="D2035" t="s">
        <v>7681</v>
      </c>
      <c r="E2035" t="s">
        <v>7682</v>
      </c>
    </row>
    <row r="2036" spans="1:5">
      <c r="A2036" s="54" t="s">
        <v>8153</v>
      </c>
      <c r="B2036" t="s">
        <v>8154</v>
      </c>
      <c r="C2036">
        <v>0</v>
      </c>
      <c r="D2036" t="s">
        <v>7681</v>
      </c>
      <c r="E2036" t="s">
        <v>7682</v>
      </c>
    </row>
    <row r="2037" spans="1:5">
      <c r="A2037" s="54" t="s">
        <v>8156</v>
      </c>
      <c r="B2037" t="s">
        <v>8157</v>
      </c>
      <c r="C2037">
        <v>0</v>
      </c>
      <c r="D2037" t="s">
        <v>7681</v>
      </c>
      <c r="E2037" t="s">
        <v>7682</v>
      </c>
    </row>
    <row r="2038" spans="1:5">
      <c r="A2038" s="54" t="s">
        <v>8158</v>
      </c>
      <c r="B2038" t="s">
        <v>8159</v>
      </c>
      <c r="C2038">
        <v>0</v>
      </c>
      <c r="D2038" t="s">
        <v>7681</v>
      </c>
      <c r="E2038" t="s">
        <v>7682</v>
      </c>
    </row>
    <row r="2039" spans="1:5">
      <c r="A2039" s="54" t="s">
        <v>8160</v>
      </c>
      <c r="B2039" t="s">
        <v>8161</v>
      </c>
      <c r="C2039">
        <v>0</v>
      </c>
      <c r="D2039" t="s">
        <v>7681</v>
      </c>
      <c r="E2039" t="s">
        <v>7682</v>
      </c>
    </row>
    <row r="2040" spans="1:5">
      <c r="A2040" s="54" t="s">
        <v>5491</v>
      </c>
      <c r="B2040" t="s">
        <v>5492</v>
      </c>
      <c r="C2040">
        <v>345</v>
      </c>
      <c r="D2040" t="s">
        <v>7681</v>
      </c>
      <c r="E2040" t="s">
        <v>7682</v>
      </c>
    </row>
    <row r="2041" spans="1:5">
      <c r="A2041" s="54" t="s">
        <v>5493</v>
      </c>
      <c r="B2041" t="s">
        <v>5494</v>
      </c>
      <c r="C2041">
        <v>440</v>
      </c>
      <c r="D2041" t="s">
        <v>7681</v>
      </c>
      <c r="E2041" t="s">
        <v>7682</v>
      </c>
    </row>
    <row r="2042" spans="1:5">
      <c r="A2042" s="54" t="s">
        <v>5495</v>
      </c>
      <c r="B2042" t="s">
        <v>5496</v>
      </c>
      <c r="C2042">
        <v>550</v>
      </c>
      <c r="D2042" t="s">
        <v>7681</v>
      </c>
      <c r="E2042" t="s">
        <v>7682</v>
      </c>
    </row>
    <row r="2043" spans="1:5">
      <c r="A2043" s="54" t="s">
        <v>5497</v>
      </c>
      <c r="B2043" t="s">
        <v>5498</v>
      </c>
      <c r="C2043">
        <v>400</v>
      </c>
      <c r="D2043" t="s">
        <v>7681</v>
      </c>
      <c r="E2043" t="s">
        <v>7682</v>
      </c>
    </row>
    <row r="2044" spans="1:5">
      <c r="A2044" s="54" t="s">
        <v>8155</v>
      </c>
      <c r="B2044" t="s">
        <v>9254</v>
      </c>
      <c r="C2044">
        <v>400</v>
      </c>
      <c r="D2044" t="s">
        <v>7681</v>
      </c>
      <c r="E2044" t="s">
        <v>7682</v>
      </c>
    </row>
    <row r="2045" spans="1:5">
      <c r="A2045" s="54" t="s">
        <v>5499</v>
      </c>
      <c r="B2045" t="s">
        <v>7835</v>
      </c>
      <c r="C2045">
        <v>315</v>
      </c>
      <c r="D2045" t="s">
        <v>7681</v>
      </c>
      <c r="E2045" t="s">
        <v>7682</v>
      </c>
    </row>
    <row r="2046" spans="1:5">
      <c r="A2046" s="54" t="s">
        <v>7836</v>
      </c>
      <c r="B2046" t="s">
        <v>7837</v>
      </c>
      <c r="C2046">
        <v>685</v>
      </c>
      <c r="D2046" t="s">
        <v>7681</v>
      </c>
      <c r="E2046" t="s">
        <v>7682</v>
      </c>
    </row>
    <row r="2047" spans="1:5">
      <c r="A2047" s="54" t="s">
        <v>5500</v>
      </c>
      <c r="B2047" t="s">
        <v>5501</v>
      </c>
      <c r="C2047">
        <v>365</v>
      </c>
      <c r="D2047" t="s">
        <v>7681</v>
      </c>
      <c r="E2047" t="s">
        <v>7682</v>
      </c>
    </row>
    <row r="2048" spans="1:5">
      <c r="A2048" s="54" t="s">
        <v>5502</v>
      </c>
      <c r="B2048" t="s">
        <v>5503</v>
      </c>
      <c r="C2048">
        <v>400</v>
      </c>
      <c r="D2048" t="s">
        <v>7681</v>
      </c>
      <c r="E2048" t="s">
        <v>7682</v>
      </c>
    </row>
    <row r="2049" spans="1:5">
      <c r="A2049" s="54" t="s">
        <v>5504</v>
      </c>
      <c r="B2049" t="s">
        <v>5505</v>
      </c>
      <c r="C2049">
        <v>540</v>
      </c>
      <c r="D2049" t="s">
        <v>7681</v>
      </c>
      <c r="E2049" t="s">
        <v>7682</v>
      </c>
    </row>
    <row r="2050" spans="1:5">
      <c r="A2050" s="54" t="s">
        <v>5506</v>
      </c>
      <c r="B2050" t="s">
        <v>5507</v>
      </c>
      <c r="C2050">
        <v>445</v>
      </c>
      <c r="D2050" t="s">
        <v>7681</v>
      </c>
      <c r="E2050" t="s">
        <v>7682</v>
      </c>
    </row>
    <row r="2051" spans="1:5">
      <c r="A2051" s="54" t="s">
        <v>5508</v>
      </c>
      <c r="B2051" t="s">
        <v>5509</v>
      </c>
      <c r="C2051">
        <v>380</v>
      </c>
      <c r="D2051" t="s">
        <v>7681</v>
      </c>
      <c r="E2051" t="s">
        <v>7682</v>
      </c>
    </row>
    <row r="2052" spans="1:5">
      <c r="A2052" s="54" t="s">
        <v>8162</v>
      </c>
      <c r="B2052" t="s">
        <v>8163</v>
      </c>
      <c r="C2052">
        <v>0</v>
      </c>
      <c r="D2052" t="s">
        <v>7681</v>
      </c>
      <c r="E2052" t="s">
        <v>7682</v>
      </c>
    </row>
    <row r="2053" spans="1:5">
      <c r="A2053" s="54" t="s">
        <v>8164</v>
      </c>
      <c r="B2053" t="s">
        <v>8165</v>
      </c>
      <c r="C2053">
        <v>0</v>
      </c>
      <c r="D2053" t="s">
        <v>7681</v>
      </c>
      <c r="E2053" t="s">
        <v>7682</v>
      </c>
    </row>
    <row r="2054" spans="1:5">
      <c r="A2054" s="54" t="s">
        <v>8166</v>
      </c>
      <c r="B2054" t="s">
        <v>8167</v>
      </c>
      <c r="C2054">
        <v>0</v>
      </c>
      <c r="D2054" t="s">
        <v>7681</v>
      </c>
      <c r="E2054" t="s">
        <v>7682</v>
      </c>
    </row>
    <row r="2055" spans="1:5">
      <c r="A2055" s="54" t="s">
        <v>8168</v>
      </c>
      <c r="B2055" t="s">
        <v>8169</v>
      </c>
      <c r="C2055">
        <v>0</v>
      </c>
      <c r="D2055" t="s">
        <v>7681</v>
      </c>
      <c r="E2055" t="s">
        <v>7682</v>
      </c>
    </row>
    <row r="2056" spans="1:5">
      <c r="A2056" s="54" t="s">
        <v>5510</v>
      </c>
      <c r="B2056" t="s">
        <v>5511</v>
      </c>
      <c r="C2056">
        <v>405</v>
      </c>
      <c r="D2056" t="s">
        <v>7681</v>
      </c>
      <c r="E2056" t="s">
        <v>7682</v>
      </c>
    </row>
    <row r="2057" spans="1:5">
      <c r="A2057" s="54" t="s">
        <v>5512</v>
      </c>
      <c r="B2057" t="s">
        <v>5513</v>
      </c>
      <c r="C2057">
        <v>270</v>
      </c>
      <c r="D2057" t="s">
        <v>7681</v>
      </c>
      <c r="E2057" t="s">
        <v>7682</v>
      </c>
    </row>
    <row r="2058" spans="1:5">
      <c r="A2058" s="54" t="s">
        <v>5514</v>
      </c>
      <c r="B2058" t="s">
        <v>9266</v>
      </c>
      <c r="C2058">
        <v>315</v>
      </c>
      <c r="D2058" t="s">
        <v>7681</v>
      </c>
      <c r="E2058" t="s">
        <v>7682</v>
      </c>
    </row>
    <row r="2059" spans="1:5">
      <c r="A2059" s="54" t="s">
        <v>5515</v>
      </c>
      <c r="B2059" t="s">
        <v>5516</v>
      </c>
      <c r="C2059">
        <v>390</v>
      </c>
      <c r="D2059" t="s">
        <v>7681</v>
      </c>
      <c r="E2059" t="s">
        <v>7682</v>
      </c>
    </row>
    <row r="2060" spans="1:5">
      <c r="A2060" s="54" t="s">
        <v>5517</v>
      </c>
      <c r="B2060" t="s">
        <v>5518</v>
      </c>
      <c r="C2060">
        <v>660</v>
      </c>
      <c r="D2060" t="s">
        <v>7681</v>
      </c>
      <c r="E2060" t="s">
        <v>7682</v>
      </c>
    </row>
    <row r="2061" spans="1:5">
      <c r="A2061" s="54" t="s">
        <v>5519</v>
      </c>
      <c r="B2061" t="s">
        <v>5520</v>
      </c>
      <c r="C2061">
        <v>400</v>
      </c>
      <c r="D2061" t="s">
        <v>7681</v>
      </c>
      <c r="E2061" t="s">
        <v>7682</v>
      </c>
    </row>
    <row r="2062" spans="1:5">
      <c r="A2062" s="54" t="s">
        <v>5521</v>
      </c>
      <c r="B2062" t="s">
        <v>5522</v>
      </c>
      <c r="C2062">
        <v>470</v>
      </c>
      <c r="D2062" t="s">
        <v>7681</v>
      </c>
      <c r="E2062" t="s">
        <v>7682</v>
      </c>
    </row>
    <row r="2063" spans="1:5">
      <c r="A2063" s="54" t="s">
        <v>5523</v>
      </c>
      <c r="B2063" t="s">
        <v>5524</v>
      </c>
      <c r="C2063">
        <v>455</v>
      </c>
      <c r="D2063" t="s">
        <v>7681</v>
      </c>
      <c r="E2063" t="s">
        <v>7682</v>
      </c>
    </row>
    <row r="2064" spans="1:5">
      <c r="A2064" s="54" t="s">
        <v>5525</v>
      </c>
      <c r="B2064" t="s">
        <v>5526</v>
      </c>
      <c r="C2064">
        <v>440</v>
      </c>
      <c r="D2064" t="s">
        <v>7681</v>
      </c>
      <c r="E2064" t="s">
        <v>7682</v>
      </c>
    </row>
    <row r="2065" spans="1:5">
      <c r="A2065" s="54" t="s">
        <v>5527</v>
      </c>
      <c r="B2065" t="s">
        <v>5528</v>
      </c>
      <c r="C2065">
        <v>1061</v>
      </c>
      <c r="D2065" t="s">
        <v>7681</v>
      </c>
      <c r="E2065" t="s">
        <v>7682</v>
      </c>
    </row>
    <row r="2066" spans="1:5">
      <c r="A2066" s="54" t="s">
        <v>5529</v>
      </c>
      <c r="B2066" t="s">
        <v>5530</v>
      </c>
      <c r="C2066">
        <v>300</v>
      </c>
      <c r="D2066" t="s">
        <v>7681</v>
      </c>
      <c r="E2066" t="s">
        <v>7682</v>
      </c>
    </row>
    <row r="2067" spans="1:5">
      <c r="A2067" s="54" t="s">
        <v>5531</v>
      </c>
      <c r="B2067" t="s">
        <v>5532</v>
      </c>
      <c r="C2067">
        <v>375</v>
      </c>
      <c r="D2067" t="s">
        <v>7681</v>
      </c>
      <c r="E2067" t="s">
        <v>7682</v>
      </c>
    </row>
    <row r="2068" spans="1:5">
      <c r="A2068" s="54" t="s">
        <v>5533</v>
      </c>
      <c r="B2068" t="s">
        <v>5534</v>
      </c>
      <c r="C2068">
        <v>500</v>
      </c>
      <c r="D2068" t="s">
        <v>7681</v>
      </c>
      <c r="E2068" t="s">
        <v>7682</v>
      </c>
    </row>
    <row r="2069" spans="1:5">
      <c r="A2069" s="54" t="s">
        <v>5535</v>
      </c>
      <c r="B2069" t="s">
        <v>5536</v>
      </c>
      <c r="C2069">
        <v>320</v>
      </c>
      <c r="D2069" t="s">
        <v>7681</v>
      </c>
      <c r="E2069" t="s">
        <v>7682</v>
      </c>
    </row>
    <row r="2070" spans="1:5">
      <c r="A2070" s="54" t="s">
        <v>5537</v>
      </c>
      <c r="B2070" t="s">
        <v>5538</v>
      </c>
      <c r="C2070">
        <v>415</v>
      </c>
      <c r="D2070" t="s">
        <v>7681</v>
      </c>
      <c r="E2070" t="s">
        <v>7682</v>
      </c>
    </row>
    <row r="2071" spans="1:5">
      <c r="A2071" s="54" t="s">
        <v>5539</v>
      </c>
      <c r="B2071" t="s">
        <v>5540</v>
      </c>
      <c r="C2071">
        <v>445</v>
      </c>
      <c r="D2071" t="s">
        <v>7681</v>
      </c>
      <c r="E2071" t="s">
        <v>7682</v>
      </c>
    </row>
    <row r="2072" spans="1:5">
      <c r="A2072" s="54" t="s">
        <v>5541</v>
      </c>
      <c r="B2072" t="s">
        <v>5542</v>
      </c>
      <c r="C2072">
        <v>450</v>
      </c>
      <c r="D2072" t="s">
        <v>7681</v>
      </c>
      <c r="E2072" t="s">
        <v>7682</v>
      </c>
    </row>
    <row r="2073" spans="1:5">
      <c r="A2073" s="54" t="s">
        <v>5543</v>
      </c>
      <c r="B2073" t="s">
        <v>5544</v>
      </c>
      <c r="C2073">
        <v>310</v>
      </c>
      <c r="D2073" t="s">
        <v>7681</v>
      </c>
      <c r="E2073" t="s">
        <v>7682</v>
      </c>
    </row>
    <row r="2074" spans="1:5">
      <c r="A2074" s="54" t="s">
        <v>5545</v>
      </c>
      <c r="B2074" t="s">
        <v>5546</v>
      </c>
      <c r="C2074">
        <v>625</v>
      </c>
      <c r="D2074" t="s">
        <v>7681</v>
      </c>
      <c r="E2074" t="s">
        <v>7682</v>
      </c>
    </row>
    <row r="2075" spans="1:5">
      <c r="A2075" s="54" t="s">
        <v>5547</v>
      </c>
      <c r="B2075" t="s">
        <v>5548</v>
      </c>
      <c r="C2075">
        <v>310</v>
      </c>
      <c r="D2075" t="s">
        <v>7681</v>
      </c>
      <c r="E2075" t="s">
        <v>7682</v>
      </c>
    </row>
    <row r="2076" spans="1:5">
      <c r="A2076" s="54" t="s">
        <v>5549</v>
      </c>
      <c r="B2076" t="s">
        <v>5550</v>
      </c>
      <c r="C2076">
        <v>455</v>
      </c>
      <c r="D2076" t="s">
        <v>7681</v>
      </c>
      <c r="E2076" t="s">
        <v>7682</v>
      </c>
    </row>
    <row r="2077" spans="1:5">
      <c r="A2077" s="54" t="s">
        <v>5551</v>
      </c>
      <c r="B2077" t="s">
        <v>5552</v>
      </c>
      <c r="C2077">
        <v>520</v>
      </c>
      <c r="D2077" t="s">
        <v>7681</v>
      </c>
      <c r="E2077" t="s">
        <v>7682</v>
      </c>
    </row>
    <row r="2078" spans="1:5">
      <c r="A2078" s="54" t="s">
        <v>5553</v>
      </c>
      <c r="B2078" t="s">
        <v>5554</v>
      </c>
      <c r="C2078">
        <v>530</v>
      </c>
      <c r="D2078" t="s">
        <v>7681</v>
      </c>
      <c r="E2078" t="s">
        <v>7682</v>
      </c>
    </row>
    <row r="2079" spans="1:5">
      <c r="A2079" s="54" t="s">
        <v>7838</v>
      </c>
      <c r="B2079" t="s">
        <v>7839</v>
      </c>
      <c r="C2079">
        <v>350</v>
      </c>
      <c r="D2079" t="s">
        <v>7681</v>
      </c>
      <c r="E2079" t="s">
        <v>7682</v>
      </c>
    </row>
    <row r="2080" spans="1:5">
      <c r="A2080" s="54" t="s">
        <v>5555</v>
      </c>
      <c r="B2080" t="s">
        <v>7840</v>
      </c>
      <c r="C2080">
        <v>400</v>
      </c>
      <c r="D2080" t="s">
        <v>7681</v>
      </c>
      <c r="E2080" t="s">
        <v>7682</v>
      </c>
    </row>
    <row r="2081" spans="1:5">
      <c r="A2081" s="54" t="s">
        <v>5556</v>
      </c>
      <c r="B2081" t="s">
        <v>5557</v>
      </c>
      <c r="C2081">
        <v>550</v>
      </c>
      <c r="D2081" t="s">
        <v>7681</v>
      </c>
      <c r="E2081" t="s">
        <v>7682</v>
      </c>
    </row>
    <row r="2082" spans="1:5">
      <c r="A2082" s="54" t="s">
        <v>5558</v>
      </c>
      <c r="B2082" t="s">
        <v>5559</v>
      </c>
      <c r="C2082">
        <v>570</v>
      </c>
      <c r="D2082" t="s">
        <v>7681</v>
      </c>
      <c r="E2082" t="s">
        <v>7682</v>
      </c>
    </row>
    <row r="2083" spans="1:5">
      <c r="A2083" s="54" t="s">
        <v>5560</v>
      </c>
      <c r="B2083" t="s">
        <v>5561</v>
      </c>
      <c r="C2083">
        <v>465</v>
      </c>
      <c r="D2083" t="s">
        <v>7681</v>
      </c>
      <c r="E2083" t="s">
        <v>7682</v>
      </c>
    </row>
    <row r="2084" spans="1:5">
      <c r="A2084" s="54" t="s">
        <v>5562</v>
      </c>
      <c r="B2084" t="s">
        <v>5563</v>
      </c>
      <c r="C2084">
        <v>500</v>
      </c>
      <c r="D2084" t="s">
        <v>7681</v>
      </c>
      <c r="E2084" t="s">
        <v>7682</v>
      </c>
    </row>
    <row r="2085" spans="1:5">
      <c r="A2085" s="54" t="s">
        <v>5564</v>
      </c>
      <c r="B2085" t="s">
        <v>5565</v>
      </c>
      <c r="C2085">
        <v>305</v>
      </c>
      <c r="D2085" t="s">
        <v>7681</v>
      </c>
      <c r="E2085" t="s">
        <v>7682</v>
      </c>
    </row>
    <row r="2086" spans="1:5">
      <c r="A2086" s="54" t="s">
        <v>5566</v>
      </c>
      <c r="B2086" t="s">
        <v>5567</v>
      </c>
      <c r="C2086">
        <v>335</v>
      </c>
      <c r="D2086" t="s">
        <v>7681</v>
      </c>
      <c r="E2086" t="s">
        <v>7682</v>
      </c>
    </row>
    <row r="2087" spans="1:5">
      <c r="A2087" s="54" t="s">
        <v>5568</v>
      </c>
      <c r="B2087" t="s">
        <v>5569</v>
      </c>
      <c r="C2087">
        <v>760</v>
      </c>
      <c r="D2087" t="s">
        <v>7681</v>
      </c>
      <c r="E2087" t="s">
        <v>7682</v>
      </c>
    </row>
    <row r="2088" spans="1:5">
      <c r="A2088" s="54" t="s">
        <v>5570</v>
      </c>
      <c r="B2088" t="s">
        <v>5571</v>
      </c>
      <c r="C2088">
        <v>600</v>
      </c>
      <c r="D2088" t="s">
        <v>7681</v>
      </c>
      <c r="E2088" t="s">
        <v>7682</v>
      </c>
    </row>
    <row r="2089" spans="1:5">
      <c r="A2089" s="54" t="s">
        <v>5572</v>
      </c>
      <c r="B2089" t="s">
        <v>5573</v>
      </c>
      <c r="C2089">
        <v>310</v>
      </c>
      <c r="D2089" t="s">
        <v>7681</v>
      </c>
      <c r="E2089" t="s">
        <v>7682</v>
      </c>
    </row>
    <row r="2090" spans="1:5">
      <c r="A2090" s="54" t="s">
        <v>5574</v>
      </c>
      <c r="B2090" t="s">
        <v>5575</v>
      </c>
      <c r="C2090">
        <v>640</v>
      </c>
      <c r="D2090" t="s">
        <v>7681</v>
      </c>
      <c r="E2090" t="s">
        <v>7682</v>
      </c>
    </row>
    <row r="2091" spans="1:5">
      <c r="A2091" s="54" t="s">
        <v>5576</v>
      </c>
      <c r="B2091" t="s">
        <v>5577</v>
      </c>
      <c r="C2091">
        <v>530</v>
      </c>
      <c r="D2091" t="s">
        <v>7681</v>
      </c>
      <c r="E2091" t="s">
        <v>7682</v>
      </c>
    </row>
    <row r="2092" spans="1:5">
      <c r="A2092" s="54" t="s">
        <v>5578</v>
      </c>
      <c r="B2092" t="s">
        <v>5579</v>
      </c>
      <c r="C2092">
        <v>375</v>
      </c>
      <c r="D2092" t="s">
        <v>7681</v>
      </c>
      <c r="E2092" t="s">
        <v>7682</v>
      </c>
    </row>
    <row r="2093" spans="1:5">
      <c r="A2093" s="54" t="s">
        <v>5580</v>
      </c>
      <c r="B2093" t="s">
        <v>5581</v>
      </c>
      <c r="C2093">
        <v>390</v>
      </c>
      <c r="D2093" t="s">
        <v>7681</v>
      </c>
      <c r="E2093" t="s">
        <v>7682</v>
      </c>
    </row>
    <row r="2094" spans="1:5">
      <c r="A2094" s="54" t="s">
        <v>5582</v>
      </c>
      <c r="B2094" t="s">
        <v>5583</v>
      </c>
      <c r="C2094">
        <v>430</v>
      </c>
      <c r="D2094" t="s">
        <v>7681</v>
      </c>
      <c r="E2094" t="s">
        <v>7682</v>
      </c>
    </row>
    <row r="2095" spans="1:5">
      <c r="A2095" s="54" t="s">
        <v>5584</v>
      </c>
      <c r="B2095" t="s">
        <v>5585</v>
      </c>
      <c r="C2095">
        <v>465</v>
      </c>
      <c r="D2095" t="s">
        <v>7681</v>
      </c>
      <c r="E2095" t="s">
        <v>7682</v>
      </c>
    </row>
    <row r="2096" spans="1:5">
      <c r="A2096" s="54" t="s">
        <v>8170</v>
      </c>
      <c r="B2096" t="s">
        <v>8171</v>
      </c>
      <c r="C2096">
        <v>0</v>
      </c>
      <c r="D2096" t="s">
        <v>7681</v>
      </c>
      <c r="E2096" t="s">
        <v>7682</v>
      </c>
    </row>
    <row r="2097" spans="1:5">
      <c r="A2097" s="54" t="s">
        <v>8172</v>
      </c>
      <c r="B2097" t="s">
        <v>8173</v>
      </c>
      <c r="C2097">
        <v>0</v>
      </c>
      <c r="D2097" t="s">
        <v>7681</v>
      </c>
      <c r="E2097" t="s">
        <v>7682</v>
      </c>
    </row>
    <row r="2098" spans="1:5">
      <c r="A2098" s="54" t="s">
        <v>5586</v>
      </c>
      <c r="B2098" t="s">
        <v>7752</v>
      </c>
      <c r="C2098">
        <v>325</v>
      </c>
      <c r="D2098" t="s">
        <v>7681</v>
      </c>
      <c r="E2098" t="s">
        <v>7682</v>
      </c>
    </row>
    <row r="2099" spans="1:5">
      <c r="A2099" s="54" t="s">
        <v>7753</v>
      </c>
      <c r="B2099" t="s">
        <v>7754</v>
      </c>
      <c r="C2099">
        <v>340</v>
      </c>
      <c r="D2099" t="s">
        <v>7681</v>
      </c>
      <c r="E2099" t="s">
        <v>7682</v>
      </c>
    </row>
    <row r="2100" spans="1:5">
      <c r="A2100" s="54" t="s">
        <v>5587</v>
      </c>
      <c r="B2100" t="s">
        <v>5588</v>
      </c>
      <c r="C2100">
        <v>565</v>
      </c>
      <c r="D2100" t="s">
        <v>7681</v>
      </c>
      <c r="E2100" t="s">
        <v>7682</v>
      </c>
    </row>
    <row r="2101" spans="1:5">
      <c r="A2101" s="54" t="s">
        <v>5589</v>
      </c>
      <c r="B2101" t="s">
        <v>5590</v>
      </c>
      <c r="C2101">
        <v>537</v>
      </c>
      <c r="D2101" t="s">
        <v>7681</v>
      </c>
      <c r="E2101" t="s">
        <v>7682</v>
      </c>
    </row>
    <row r="2102" spans="1:5">
      <c r="A2102" s="54" t="s">
        <v>5591</v>
      </c>
      <c r="B2102" t="s">
        <v>5592</v>
      </c>
      <c r="C2102">
        <v>560</v>
      </c>
      <c r="D2102" t="s">
        <v>7681</v>
      </c>
      <c r="E2102" t="s">
        <v>7682</v>
      </c>
    </row>
    <row r="2103" spans="1:5">
      <c r="A2103" s="54" t="s">
        <v>5593</v>
      </c>
      <c r="B2103" t="s">
        <v>5594</v>
      </c>
      <c r="C2103">
        <v>650</v>
      </c>
      <c r="D2103" t="s">
        <v>7681</v>
      </c>
      <c r="E2103" t="s">
        <v>7682</v>
      </c>
    </row>
    <row r="2104" spans="1:5">
      <c r="A2104" s="54" t="s">
        <v>5595</v>
      </c>
      <c r="B2104" t="s">
        <v>5596</v>
      </c>
      <c r="C2104">
        <v>405</v>
      </c>
      <c r="D2104" t="s">
        <v>7681</v>
      </c>
      <c r="E2104" t="s">
        <v>7682</v>
      </c>
    </row>
    <row r="2105" spans="1:5">
      <c r="A2105" s="54" t="s">
        <v>5597</v>
      </c>
      <c r="B2105" t="s">
        <v>5598</v>
      </c>
      <c r="C2105">
        <v>500</v>
      </c>
      <c r="D2105" t="s">
        <v>7681</v>
      </c>
      <c r="E2105" t="s">
        <v>7682</v>
      </c>
    </row>
    <row r="2106" spans="1:5">
      <c r="A2106" s="54" t="s">
        <v>5599</v>
      </c>
      <c r="B2106" t="s">
        <v>5600</v>
      </c>
      <c r="C2106">
        <v>415</v>
      </c>
      <c r="D2106" t="s">
        <v>7681</v>
      </c>
      <c r="E2106" t="s">
        <v>7682</v>
      </c>
    </row>
    <row r="2107" spans="1:5">
      <c r="A2107" s="54" t="s">
        <v>5601</v>
      </c>
      <c r="B2107" t="s">
        <v>1394</v>
      </c>
      <c r="C2107">
        <v>601</v>
      </c>
      <c r="D2107" t="s">
        <v>7681</v>
      </c>
      <c r="E2107" t="s">
        <v>7682</v>
      </c>
    </row>
    <row r="2108" spans="1:5">
      <c r="A2108" s="54" t="s">
        <v>5602</v>
      </c>
      <c r="B2108" t="s">
        <v>5603</v>
      </c>
      <c r="C2108">
        <v>330</v>
      </c>
      <c r="D2108" t="s">
        <v>7681</v>
      </c>
      <c r="E2108" t="s">
        <v>7682</v>
      </c>
    </row>
    <row r="2109" spans="1:5">
      <c r="A2109" s="54" t="s">
        <v>5604</v>
      </c>
      <c r="B2109" t="s">
        <v>5605</v>
      </c>
      <c r="C2109">
        <v>360</v>
      </c>
      <c r="D2109" t="s">
        <v>7681</v>
      </c>
      <c r="E2109" t="s">
        <v>7682</v>
      </c>
    </row>
    <row r="2110" spans="1:5">
      <c r="A2110" s="54" t="s">
        <v>5606</v>
      </c>
      <c r="B2110" t="s">
        <v>1395</v>
      </c>
      <c r="C2110">
        <v>355</v>
      </c>
      <c r="D2110" t="s">
        <v>7681</v>
      </c>
      <c r="E2110" t="s">
        <v>7682</v>
      </c>
    </row>
    <row r="2111" spans="1:5">
      <c r="A2111" s="54" t="s">
        <v>5607</v>
      </c>
      <c r="B2111" t="s">
        <v>8471</v>
      </c>
      <c r="C2111">
        <v>760</v>
      </c>
      <c r="D2111" t="s">
        <v>7681</v>
      </c>
      <c r="E2111" t="s">
        <v>7682</v>
      </c>
    </row>
    <row r="2112" spans="1:5">
      <c r="A2112" s="54" t="s">
        <v>8721</v>
      </c>
      <c r="B2112" t="s">
        <v>8722</v>
      </c>
      <c r="C2112">
        <v>0</v>
      </c>
      <c r="D2112" t="s">
        <v>7681</v>
      </c>
      <c r="E2112" t="s">
        <v>7682</v>
      </c>
    </row>
    <row r="2113" spans="1:5">
      <c r="A2113" s="54" t="s">
        <v>5608</v>
      </c>
      <c r="B2113" t="s">
        <v>7755</v>
      </c>
      <c r="C2113">
        <v>350</v>
      </c>
      <c r="D2113" t="s">
        <v>7681</v>
      </c>
      <c r="E2113" t="s">
        <v>7682</v>
      </c>
    </row>
    <row r="2114" spans="1:5">
      <c r="A2114" s="54" t="s">
        <v>5609</v>
      </c>
      <c r="B2114" t="s">
        <v>5610</v>
      </c>
      <c r="C2114">
        <v>315</v>
      </c>
      <c r="D2114" t="s">
        <v>7681</v>
      </c>
      <c r="E2114" t="s">
        <v>7682</v>
      </c>
    </row>
    <row r="2115" spans="1:5">
      <c r="A2115" s="54" t="s">
        <v>7756</v>
      </c>
      <c r="B2115" t="s">
        <v>7757</v>
      </c>
      <c r="C2115">
        <v>385</v>
      </c>
      <c r="D2115" t="s">
        <v>7681</v>
      </c>
      <c r="E2115" t="s">
        <v>7682</v>
      </c>
    </row>
    <row r="2116" spans="1:5">
      <c r="A2116" s="54" t="s">
        <v>5611</v>
      </c>
      <c r="B2116" t="s">
        <v>5612</v>
      </c>
      <c r="C2116">
        <v>410</v>
      </c>
      <c r="D2116" t="s">
        <v>7681</v>
      </c>
      <c r="E2116" t="s">
        <v>7682</v>
      </c>
    </row>
    <row r="2117" spans="1:5">
      <c r="A2117" s="54" t="s">
        <v>5613</v>
      </c>
      <c r="B2117" t="s">
        <v>5614</v>
      </c>
      <c r="C2117">
        <v>340</v>
      </c>
      <c r="D2117" t="s">
        <v>7681</v>
      </c>
      <c r="E2117" t="s">
        <v>7682</v>
      </c>
    </row>
    <row r="2118" spans="1:5">
      <c r="A2118" s="54" t="s">
        <v>5615</v>
      </c>
      <c r="B2118" t="s">
        <v>5616</v>
      </c>
      <c r="C2118">
        <v>710</v>
      </c>
      <c r="D2118" t="s">
        <v>7681</v>
      </c>
      <c r="E2118" t="s">
        <v>7682</v>
      </c>
    </row>
    <row r="2119" spans="1:5">
      <c r="A2119" s="54" t="s">
        <v>5617</v>
      </c>
      <c r="B2119" t="s">
        <v>5618</v>
      </c>
      <c r="C2119">
        <v>385</v>
      </c>
      <c r="D2119" t="s">
        <v>7681</v>
      </c>
      <c r="E2119" t="s">
        <v>7682</v>
      </c>
    </row>
    <row r="2120" spans="1:5">
      <c r="A2120" s="54" t="s">
        <v>5619</v>
      </c>
      <c r="B2120" t="s">
        <v>5620</v>
      </c>
      <c r="C2120">
        <v>235</v>
      </c>
      <c r="D2120" t="s">
        <v>7681</v>
      </c>
      <c r="E2120" t="s">
        <v>7682</v>
      </c>
    </row>
    <row r="2121" spans="1:5">
      <c r="A2121" s="54" t="s">
        <v>5621</v>
      </c>
      <c r="B2121" t="s">
        <v>5622</v>
      </c>
      <c r="C2121">
        <v>355</v>
      </c>
      <c r="D2121" t="s">
        <v>7681</v>
      </c>
      <c r="E2121" t="s">
        <v>7682</v>
      </c>
    </row>
    <row r="2122" spans="1:5">
      <c r="A2122" s="54" t="s">
        <v>5623</v>
      </c>
      <c r="B2122" t="s">
        <v>5624</v>
      </c>
      <c r="C2122">
        <v>315</v>
      </c>
      <c r="D2122" t="s">
        <v>7681</v>
      </c>
      <c r="E2122" t="s">
        <v>7682</v>
      </c>
    </row>
    <row r="2123" spans="1:5">
      <c r="A2123" s="54" t="s">
        <v>5625</v>
      </c>
      <c r="B2123" t="s">
        <v>5626</v>
      </c>
      <c r="C2123">
        <v>345</v>
      </c>
      <c r="D2123" t="s">
        <v>7681</v>
      </c>
      <c r="E2123" t="s">
        <v>7682</v>
      </c>
    </row>
    <row r="2124" spans="1:5">
      <c r="A2124" s="54" t="s">
        <v>5627</v>
      </c>
      <c r="B2124" t="s">
        <v>5628</v>
      </c>
      <c r="C2124">
        <v>340</v>
      </c>
      <c r="D2124" t="s">
        <v>7681</v>
      </c>
      <c r="E2124" t="s">
        <v>7682</v>
      </c>
    </row>
    <row r="2125" spans="1:5">
      <c r="A2125" s="54" t="s">
        <v>5629</v>
      </c>
      <c r="B2125" t="s">
        <v>5630</v>
      </c>
      <c r="C2125">
        <v>300</v>
      </c>
      <c r="D2125" t="s">
        <v>7681</v>
      </c>
      <c r="E2125" t="s">
        <v>7682</v>
      </c>
    </row>
    <row r="2126" spans="1:5">
      <c r="A2126" s="54" t="s">
        <v>5631</v>
      </c>
      <c r="B2126" t="s">
        <v>5632</v>
      </c>
      <c r="C2126">
        <v>420</v>
      </c>
      <c r="D2126" t="s">
        <v>7681</v>
      </c>
      <c r="E2126" t="s">
        <v>7682</v>
      </c>
    </row>
    <row r="2127" spans="1:5">
      <c r="A2127" s="54" t="s">
        <v>5633</v>
      </c>
      <c r="B2127" t="s">
        <v>5634</v>
      </c>
      <c r="C2127">
        <v>445</v>
      </c>
      <c r="D2127" t="s">
        <v>7681</v>
      </c>
      <c r="E2127" t="s">
        <v>7682</v>
      </c>
    </row>
    <row r="2128" spans="1:5">
      <c r="A2128" s="54" t="s">
        <v>5635</v>
      </c>
      <c r="B2128" t="s">
        <v>5636</v>
      </c>
      <c r="C2128">
        <v>760</v>
      </c>
      <c r="D2128" t="s">
        <v>7681</v>
      </c>
      <c r="E2128" t="s">
        <v>7682</v>
      </c>
    </row>
    <row r="2129" spans="1:5">
      <c r="A2129" s="54" t="s">
        <v>5637</v>
      </c>
      <c r="B2129" t="s">
        <v>5638</v>
      </c>
      <c r="C2129">
        <v>415</v>
      </c>
      <c r="D2129" t="s">
        <v>7681</v>
      </c>
      <c r="E2129" t="s">
        <v>7682</v>
      </c>
    </row>
    <row r="2130" spans="1:5">
      <c r="A2130" s="54" t="s">
        <v>5639</v>
      </c>
      <c r="B2130" t="s">
        <v>5640</v>
      </c>
      <c r="C2130">
        <v>450</v>
      </c>
      <c r="D2130" t="s">
        <v>7681</v>
      </c>
      <c r="E2130" t="s">
        <v>7682</v>
      </c>
    </row>
    <row r="2131" spans="1:5">
      <c r="A2131" s="54" t="s">
        <v>5641</v>
      </c>
      <c r="B2131" t="s">
        <v>5642</v>
      </c>
      <c r="C2131">
        <v>520</v>
      </c>
      <c r="D2131" t="s">
        <v>7681</v>
      </c>
      <c r="E2131" t="s">
        <v>7682</v>
      </c>
    </row>
    <row r="2132" spans="1:5">
      <c r="A2132" s="54" t="s">
        <v>5643</v>
      </c>
      <c r="B2132" t="s">
        <v>5644</v>
      </c>
      <c r="C2132">
        <v>365</v>
      </c>
      <c r="D2132" t="s">
        <v>7681</v>
      </c>
      <c r="E2132" t="s">
        <v>7682</v>
      </c>
    </row>
    <row r="2133" spans="1:5">
      <c r="A2133" s="54" t="s">
        <v>5645</v>
      </c>
      <c r="B2133" t="s">
        <v>5646</v>
      </c>
      <c r="C2133">
        <v>515</v>
      </c>
      <c r="D2133" t="s">
        <v>7681</v>
      </c>
      <c r="E2133" t="s">
        <v>7682</v>
      </c>
    </row>
    <row r="2134" spans="1:5">
      <c r="A2134" s="54" t="s">
        <v>5647</v>
      </c>
      <c r="B2134" t="s">
        <v>5648</v>
      </c>
      <c r="C2134">
        <v>750</v>
      </c>
      <c r="D2134" t="s">
        <v>7681</v>
      </c>
      <c r="E2134" t="s">
        <v>7682</v>
      </c>
    </row>
    <row r="2135" spans="1:5">
      <c r="A2135" s="54" t="s">
        <v>8174</v>
      </c>
      <c r="B2135" t="s">
        <v>8175</v>
      </c>
      <c r="C2135">
        <v>0</v>
      </c>
      <c r="D2135" t="s">
        <v>7681</v>
      </c>
      <c r="E2135" t="s">
        <v>7682</v>
      </c>
    </row>
    <row r="2136" spans="1:5">
      <c r="A2136" s="54" t="s">
        <v>5649</v>
      </c>
      <c r="B2136" t="s">
        <v>5650</v>
      </c>
      <c r="C2136">
        <v>540</v>
      </c>
      <c r="D2136" t="s">
        <v>7681</v>
      </c>
      <c r="E2136" t="s">
        <v>7682</v>
      </c>
    </row>
    <row r="2137" spans="1:5">
      <c r="A2137" s="54" t="s">
        <v>5651</v>
      </c>
      <c r="B2137" t="s">
        <v>5652</v>
      </c>
      <c r="C2137">
        <v>495</v>
      </c>
      <c r="D2137" t="s">
        <v>7681</v>
      </c>
      <c r="E2137" t="s">
        <v>7682</v>
      </c>
    </row>
    <row r="2138" spans="1:5">
      <c r="A2138" s="54" t="s">
        <v>5653</v>
      </c>
      <c r="B2138" t="s">
        <v>1399</v>
      </c>
      <c r="C2138">
        <v>405</v>
      </c>
      <c r="D2138" t="s">
        <v>7681</v>
      </c>
      <c r="E2138" t="s">
        <v>7682</v>
      </c>
    </row>
    <row r="2139" spans="1:5">
      <c r="A2139" s="54" t="s">
        <v>5654</v>
      </c>
      <c r="B2139" t="s">
        <v>1398</v>
      </c>
      <c r="C2139">
        <v>300</v>
      </c>
      <c r="D2139" t="s">
        <v>7681</v>
      </c>
      <c r="E2139" t="s">
        <v>7682</v>
      </c>
    </row>
    <row r="2140" spans="1:5">
      <c r="A2140" s="54" t="s">
        <v>5655</v>
      </c>
      <c r="B2140" t="s">
        <v>5656</v>
      </c>
      <c r="C2140">
        <v>390</v>
      </c>
      <c r="D2140" t="s">
        <v>7681</v>
      </c>
      <c r="E2140" t="s">
        <v>7682</v>
      </c>
    </row>
    <row r="2141" spans="1:5">
      <c r="A2141" s="54" t="s">
        <v>5657</v>
      </c>
      <c r="B2141" t="s">
        <v>5658</v>
      </c>
      <c r="C2141">
        <v>280</v>
      </c>
      <c r="D2141" t="s">
        <v>7681</v>
      </c>
      <c r="E2141" t="s">
        <v>7682</v>
      </c>
    </row>
    <row r="2142" spans="1:5">
      <c r="A2142" s="54" t="s">
        <v>5659</v>
      </c>
      <c r="B2142" t="s">
        <v>5660</v>
      </c>
      <c r="C2142">
        <v>330</v>
      </c>
      <c r="D2142" t="s">
        <v>7681</v>
      </c>
      <c r="E2142" t="s">
        <v>7682</v>
      </c>
    </row>
    <row r="2143" spans="1:5">
      <c r="A2143" s="54" t="s">
        <v>5661</v>
      </c>
      <c r="B2143" t="s">
        <v>5662</v>
      </c>
      <c r="C2143">
        <v>385</v>
      </c>
      <c r="D2143" t="s">
        <v>7681</v>
      </c>
      <c r="E2143" t="s">
        <v>7682</v>
      </c>
    </row>
    <row r="2144" spans="1:5">
      <c r="A2144" s="54" t="s">
        <v>5663</v>
      </c>
      <c r="B2144" t="s">
        <v>5664</v>
      </c>
      <c r="C2144">
        <v>400</v>
      </c>
      <c r="D2144" t="s">
        <v>7681</v>
      </c>
      <c r="E2144" t="s">
        <v>7682</v>
      </c>
    </row>
    <row r="2145" spans="1:5">
      <c r="A2145" s="54" t="s">
        <v>5665</v>
      </c>
      <c r="B2145" t="s">
        <v>5666</v>
      </c>
      <c r="C2145">
        <v>400</v>
      </c>
      <c r="D2145" t="s">
        <v>7681</v>
      </c>
      <c r="E2145" t="s">
        <v>7682</v>
      </c>
    </row>
    <row r="2146" spans="1:5">
      <c r="A2146" s="54" t="s">
        <v>5667</v>
      </c>
      <c r="B2146" t="s">
        <v>5668</v>
      </c>
      <c r="C2146">
        <v>445</v>
      </c>
      <c r="D2146" t="s">
        <v>7681</v>
      </c>
      <c r="E2146" t="s">
        <v>7682</v>
      </c>
    </row>
    <row r="2147" spans="1:5">
      <c r="A2147" s="54" t="s">
        <v>5669</v>
      </c>
      <c r="B2147" t="s">
        <v>5670</v>
      </c>
      <c r="C2147">
        <v>630</v>
      </c>
      <c r="D2147" t="s">
        <v>7681</v>
      </c>
      <c r="E2147" t="s">
        <v>7682</v>
      </c>
    </row>
    <row r="2148" spans="1:5">
      <c r="A2148" s="54" t="s">
        <v>5671</v>
      </c>
      <c r="B2148" t="s">
        <v>5672</v>
      </c>
      <c r="C2148">
        <v>525</v>
      </c>
      <c r="D2148" t="s">
        <v>7681</v>
      </c>
      <c r="E2148" t="s">
        <v>7682</v>
      </c>
    </row>
    <row r="2149" spans="1:5">
      <c r="A2149" s="54" t="s">
        <v>5673</v>
      </c>
      <c r="B2149" t="s">
        <v>5674</v>
      </c>
      <c r="C2149">
        <v>400</v>
      </c>
      <c r="D2149" t="s">
        <v>7681</v>
      </c>
      <c r="E2149" t="s">
        <v>7682</v>
      </c>
    </row>
    <row r="2150" spans="1:5">
      <c r="A2150" s="54" t="s">
        <v>5675</v>
      </c>
      <c r="B2150" t="s">
        <v>5676</v>
      </c>
      <c r="C2150">
        <v>740</v>
      </c>
      <c r="D2150" t="s">
        <v>7681</v>
      </c>
      <c r="E2150" t="s">
        <v>7682</v>
      </c>
    </row>
    <row r="2151" spans="1:5">
      <c r="A2151" s="54" t="s">
        <v>5677</v>
      </c>
      <c r="B2151" t="s">
        <v>5678</v>
      </c>
      <c r="C2151">
        <v>480</v>
      </c>
      <c r="D2151" t="s">
        <v>7681</v>
      </c>
      <c r="E2151" t="s">
        <v>7682</v>
      </c>
    </row>
    <row r="2152" spans="1:5">
      <c r="A2152" s="54" t="s">
        <v>5679</v>
      </c>
      <c r="B2152" t="s">
        <v>5680</v>
      </c>
      <c r="C2152">
        <v>355</v>
      </c>
      <c r="D2152" t="s">
        <v>7681</v>
      </c>
      <c r="E2152" t="s">
        <v>7682</v>
      </c>
    </row>
    <row r="2153" spans="1:5">
      <c r="A2153" s="54" t="s">
        <v>5681</v>
      </c>
      <c r="B2153" t="s">
        <v>5682</v>
      </c>
      <c r="C2153">
        <v>470</v>
      </c>
      <c r="D2153" t="s">
        <v>7681</v>
      </c>
      <c r="E2153" t="s">
        <v>7682</v>
      </c>
    </row>
    <row r="2154" spans="1:5">
      <c r="A2154" s="54" t="s">
        <v>5683</v>
      </c>
      <c r="B2154" t="s">
        <v>5684</v>
      </c>
      <c r="C2154">
        <v>535</v>
      </c>
      <c r="D2154" t="s">
        <v>7681</v>
      </c>
      <c r="E2154" t="s">
        <v>7682</v>
      </c>
    </row>
    <row r="2155" spans="1:5">
      <c r="A2155" s="54" t="s">
        <v>5685</v>
      </c>
      <c r="B2155" t="s">
        <v>5686</v>
      </c>
      <c r="C2155">
        <v>545</v>
      </c>
      <c r="D2155" t="s">
        <v>7681</v>
      </c>
      <c r="E2155" t="s">
        <v>7682</v>
      </c>
    </row>
    <row r="2156" spans="1:5">
      <c r="A2156" s="54" t="s">
        <v>5687</v>
      </c>
      <c r="B2156" t="s">
        <v>5688</v>
      </c>
      <c r="C2156">
        <v>730</v>
      </c>
      <c r="D2156" t="s">
        <v>7681</v>
      </c>
      <c r="E2156" t="s">
        <v>7682</v>
      </c>
    </row>
    <row r="2157" spans="1:5">
      <c r="A2157" s="54" t="s">
        <v>5689</v>
      </c>
      <c r="B2157" t="s">
        <v>5690</v>
      </c>
      <c r="C2157">
        <v>375</v>
      </c>
      <c r="D2157" t="s">
        <v>7681</v>
      </c>
      <c r="E2157" t="s">
        <v>7682</v>
      </c>
    </row>
    <row r="2158" spans="1:5">
      <c r="A2158" s="54" t="s">
        <v>5691</v>
      </c>
      <c r="B2158" t="s">
        <v>5692</v>
      </c>
      <c r="C2158">
        <v>405</v>
      </c>
      <c r="D2158" t="s">
        <v>7681</v>
      </c>
      <c r="E2158" t="s">
        <v>7682</v>
      </c>
    </row>
    <row r="2159" spans="1:5">
      <c r="A2159" s="54" t="s">
        <v>5693</v>
      </c>
      <c r="B2159" t="s">
        <v>5694</v>
      </c>
      <c r="C2159">
        <v>305</v>
      </c>
      <c r="D2159" t="s">
        <v>7681</v>
      </c>
      <c r="E2159" t="s">
        <v>7682</v>
      </c>
    </row>
    <row r="2160" spans="1:5">
      <c r="A2160" s="54" t="s">
        <v>5695</v>
      </c>
      <c r="B2160" t="s">
        <v>5696</v>
      </c>
      <c r="C2160">
        <v>375</v>
      </c>
      <c r="D2160" t="s">
        <v>7681</v>
      </c>
      <c r="E2160" t="s">
        <v>7682</v>
      </c>
    </row>
    <row r="2161" spans="1:5">
      <c r="A2161" s="54" t="s">
        <v>5697</v>
      </c>
      <c r="B2161" t="s">
        <v>5698</v>
      </c>
      <c r="C2161">
        <v>485</v>
      </c>
      <c r="D2161" t="s">
        <v>7681</v>
      </c>
      <c r="E2161" t="s">
        <v>7682</v>
      </c>
    </row>
    <row r="2162" spans="1:5">
      <c r="A2162" s="54" t="s">
        <v>5699</v>
      </c>
      <c r="B2162" t="s">
        <v>5700</v>
      </c>
      <c r="C2162">
        <v>470</v>
      </c>
      <c r="D2162" t="s">
        <v>7681</v>
      </c>
      <c r="E2162" t="s">
        <v>7682</v>
      </c>
    </row>
    <row r="2163" spans="1:5">
      <c r="A2163" s="54" t="s">
        <v>5701</v>
      </c>
      <c r="B2163" t="s">
        <v>5702</v>
      </c>
      <c r="C2163">
        <v>375</v>
      </c>
      <c r="D2163" t="s">
        <v>7681</v>
      </c>
      <c r="E2163" t="s">
        <v>7682</v>
      </c>
    </row>
    <row r="2164" spans="1:5">
      <c r="A2164" s="54" t="s">
        <v>5703</v>
      </c>
      <c r="B2164" t="s">
        <v>5704</v>
      </c>
      <c r="C2164">
        <v>545</v>
      </c>
      <c r="D2164" t="s">
        <v>7681</v>
      </c>
      <c r="E2164" t="s">
        <v>7682</v>
      </c>
    </row>
    <row r="2165" spans="1:5">
      <c r="A2165" s="54" t="s">
        <v>5705</v>
      </c>
      <c r="B2165" t="s">
        <v>5706</v>
      </c>
      <c r="C2165">
        <v>490</v>
      </c>
      <c r="D2165" t="s">
        <v>7681</v>
      </c>
      <c r="E2165" t="s">
        <v>7683</v>
      </c>
    </row>
    <row r="2166" spans="1:5">
      <c r="A2166" s="54" t="s">
        <v>5707</v>
      </c>
      <c r="B2166" t="s">
        <v>5708</v>
      </c>
      <c r="C2166">
        <v>285</v>
      </c>
      <c r="D2166" t="s">
        <v>7681</v>
      </c>
      <c r="E2166" t="s">
        <v>7683</v>
      </c>
    </row>
    <row r="2167" spans="1:5">
      <c r="A2167" s="54" t="s">
        <v>5709</v>
      </c>
      <c r="B2167" t="s">
        <v>5710</v>
      </c>
      <c r="C2167">
        <v>310</v>
      </c>
      <c r="D2167" t="s">
        <v>7681</v>
      </c>
      <c r="E2167" t="s">
        <v>7683</v>
      </c>
    </row>
    <row r="2168" spans="1:5">
      <c r="A2168" s="54" t="s">
        <v>5711</v>
      </c>
      <c r="B2168" t="s">
        <v>5712</v>
      </c>
      <c r="C2168">
        <v>410</v>
      </c>
      <c r="D2168" t="s">
        <v>7681</v>
      </c>
      <c r="E2168" t="s">
        <v>7683</v>
      </c>
    </row>
    <row r="2169" spans="1:5">
      <c r="A2169" s="54" t="s">
        <v>5713</v>
      </c>
      <c r="B2169" t="s">
        <v>5714</v>
      </c>
      <c r="C2169">
        <v>530</v>
      </c>
      <c r="D2169" t="s">
        <v>7681</v>
      </c>
      <c r="E2169" t="s">
        <v>7683</v>
      </c>
    </row>
    <row r="2170" spans="1:5">
      <c r="A2170" s="54" t="s">
        <v>5715</v>
      </c>
      <c r="B2170" t="s">
        <v>5716</v>
      </c>
      <c r="C2170">
        <v>495</v>
      </c>
      <c r="D2170" t="s">
        <v>7681</v>
      </c>
      <c r="E2170" t="s">
        <v>7683</v>
      </c>
    </row>
    <row r="2171" spans="1:5">
      <c r="A2171" s="54" t="s">
        <v>5717</v>
      </c>
      <c r="B2171" t="s">
        <v>5718</v>
      </c>
      <c r="C2171">
        <v>680</v>
      </c>
      <c r="D2171" t="s">
        <v>7681</v>
      </c>
      <c r="E2171" t="s">
        <v>7683</v>
      </c>
    </row>
    <row r="2172" spans="1:5">
      <c r="A2172" s="54" t="s">
        <v>5719</v>
      </c>
      <c r="B2172" t="s">
        <v>5720</v>
      </c>
      <c r="C2172">
        <v>395</v>
      </c>
      <c r="D2172" t="s">
        <v>7681</v>
      </c>
      <c r="E2172" t="s">
        <v>7683</v>
      </c>
    </row>
    <row r="2173" spans="1:5">
      <c r="A2173" s="54" t="s">
        <v>5721</v>
      </c>
      <c r="B2173" t="s">
        <v>5722</v>
      </c>
      <c r="C2173">
        <v>350</v>
      </c>
      <c r="D2173" t="s">
        <v>7681</v>
      </c>
      <c r="E2173" t="s">
        <v>7683</v>
      </c>
    </row>
    <row r="2174" spans="1:5">
      <c r="A2174" s="54" t="s">
        <v>5723</v>
      </c>
      <c r="B2174" t="s">
        <v>5724</v>
      </c>
      <c r="C2174">
        <v>240</v>
      </c>
      <c r="D2174" t="s">
        <v>7681</v>
      </c>
      <c r="E2174" t="s">
        <v>7683</v>
      </c>
    </row>
    <row r="2175" spans="1:5">
      <c r="A2175" s="54" t="s">
        <v>5725</v>
      </c>
      <c r="B2175" t="s">
        <v>5726</v>
      </c>
      <c r="C2175">
        <v>605</v>
      </c>
      <c r="D2175" t="s">
        <v>7681</v>
      </c>
      <c r="E2175" t="s">
        <v>7683</v>
      </c>
    </row>
    <row r="2176" spans="1:5">
      <c r="A2176" s="54" t="s">
        <v>5727</v>
      </c>
      <c r="B2176" t="s">
        <v>5728</v>
      </c>
      <c r="C2176">
        <v>310</v>
      </c>
      <c r="D2176" t="s">
        <v>7681</v>
      </c>
      <c r="E2176" t="s">
        <v>7683</v>
      </c>
    </row>
    <row r="2177" spans="1:5">
      <c r="A2177" s="54" t="s">
        <v>5729</v>
      </c>
      <c r="B2177" t="s">
        <v>5730</v>
      </c>
      <c r="C2177">
        <v>365</v>
      </c>
      <c r="D2177" t="s">
        <v>7681</v>
      </c>
      <c r="E2177" t="s">
        <v>7683</v>
      </c>
    </row>
    <row r="2178" spans="1:5">
      <c r="A2178" s="54" t="s">
        <v>5731</v>
      </c>
      <c r="B2178" t="s">
        <v>1400</v>
      </c>
      <c r="C2178">
        <v>340</v>
      </c>
      <c r="D2178" t="s">
        <v>7681</v>
      </c>
      <c r="E2178" t="s">
        <v>7683</v>
      </c>
    </row>
    <row r="2179" spans="1:5">
      <c r="A2179" s="54" t="s">
        <v>5732</v>
      </c>
      <c r="B2179" t="s">
        <v>5733</v>
      </c>
      <c r="C2179">
        <v>420</v>
      </c>
      <c r="D2179" t="s">
        <v>7681</v>
      </c>
      <c r="E2179" t="s">
        <v>7683</v>
      </c>
    </row>
    <row r="2180" spans="1:5">
      <c r="A2180" s="54" t="s">
        <v>5734</v>
      </c>
      <c r="B2180" t="s">
        <v>5735</v>
      </c>
      <c r="C2180">
        <v>360</v>
      </c>
      <c r="D2180" t="s">
        <v>7681</v>
      </c>
      <c r="E2180" t="s">
        <v>7683</v>
      </c>
    </row>
    <row r="2181" spans="1:5">
      <c r="A2181" s="54" t="s">
        <v>5736</v>
      </c>
      <c r="B2181" t="s">
        <v>5737</v>
      </c>
      <c r="C2181">
        <v>300</v>
      </c>
      <c r="D2181" t="s">
        <v>7681</v>
      </c>
      <c r="E2181" t="s">
        <v>7683</v>
      </c>
    </row>
    <row r="2182" spans="1:5">
      <c r="A2182" s="54" t="s">
        <v>5738</v>
      </c>
      <c r="B2182" t="s">
        <v>5739</v>
      </c>
      <c r="C2182">
        <v>400</v>
      </c>
      <c r="D2182" t="s">
        <v>7681</v>
      </c>
      <c r="E2182" t="s">
        <v>7683</v>
      </c>
    </row>
    <row r="2183" spans="1:5">
      <c r="A2183" s="54" t="s">
        <v>5740</v>
      </c>
      <c r="B2183" t="s">
        <v>5741</v>
      </c>
      <c r="C2183">
        <v>410</v>
      </c>
      <c r="D2183" t="s">
        <v>7681</v>
      </c>
      <c r="E2183" t="s">
        <v>7683</v>
      </c>
    </row>
    <row r="2184" spans="1:5">
      <c r="A2184" s="54" t="s">
        <v>5742</v>
      </c>
      <c r="B2184" t="s">
        <v>5743</v>
      </c>
      <c r="C2184">
        <v>460</v>
      </c>
      <c r="D2184" t="s">
        <v>7681</v>
      </c>
      <c r="E2184" t="s">
        <v>7683</v>
      </c>
    </row>
    <row r="2185" spans="1:5">
      <c r="A2185" s="54" t="s">
        <v>5744</v>
      </c>
      <c r="B2185" t="s">
        <v>5745</v>
      </c>
      <c r="C2185">
        <v>405</v>
      </c>
      <c r="D2185" t="s">
        <v>7681</v>
      </c>
      <c r="E2185" t="s">
        <v>7683</v>
      </c>
    </row>
    <row r="2186" spans="1:5">
      <c r="A2186" s="54" t="s">
        <v>5746</v>
      </c>
      <c r="B2186" t="s">
        <v>5747</v>
      </c>
      <c r="C2186">
        <v>350</v>
      </c>
      <c r="D2186" t="s">
        <v>7681</v>
      </c>
      <c r="E2186" t="s">
        <v>7683</v>
      </c>
    </row>
    <row r="2187" spans="1:5">
      <c r="A2187" s="54" t="s">
        <v>5748</v>
      </c>
      <c r="B2187" t="s">
        <v>5749</v>
      </c>
      <c r="C2187">
        <v>590</v>
      </c>
      <c r="D2187" t="s">
        <v>7681</v>
      </c>
      <c r="E2187" t="s">
        <v>7683</v>
      </c>
    </row>
    <row r="2188" spans="1:5">
      <c r="A2188" s="54" t="s">
        <v>5750</v>
      </c>
      <c r="B2188" t="s">
        <v>5751</v>
      </c>
      <c r="C2188">
        <v>490</v>
      </c>
      <c r="D2188" t="s">
        <v>7681</v>
      </c>
      <c r="E2188" t="s">
        <v>7683</v>
      </c>
    </row>
    <row r="2189" spans="1:5">
      <c r="A2189" s="54" t="s">
        <v>5752</v>
      </c>
      <c r="B2189" t="s">
        <v>5753</v>
      </c>
      <c r="C2189">
        <v>410</v>
      </c>
      <c r="D2189" t="s">
        <v>7681</v>
      </c>
      <c r="E2189" t="s">
        <v>7683</v>
      </c>
    </row>
    <row r="2190" spans="1:5">
      <c r="A2190" s="54" t="s">
        <v>5754</v>
      </c>
      <c r="B2190" t="s">
        <v>5755</v>
      </c>
      <c r="C2190">
        <v>525</v>
      </c>
      <c r="D2190" t="s">
        <v>7681</v>
      </c>
      <c r="E2190" t="s">
        <v>7683</v>
      </c>
    </row>
    <row r="2191" spans="1:5">
      <c r="A2191" s="54" t="s">
        <v>5756</v>
      </c>
      <c r="B2191" t="s">
        <v>5757</v>
      </c>
      <c r="C2191">
        <v>515</v>
      </c>
      <c r="D2191" t="s">
        <v>7681</v>
      </c>
      <c r="E2191" t="s">
        <v>7683</v>
      </c>
    </row>
    <row r="2192" spans="1:5">
      <c r="A2192" s="54" t="s">
        <v>5758</v>
      </c>
      <c r="B2192" t="s">
        <v>5759</v>
      </c>
      <c r="C2192">
        <v>390</v>
      </c>
      <c r="D2192" t="s">
        <v>7681</v>
      </c>
      <c r="E2192" t="s">
        <v>7683</v>
      </c>
    </row>
    <row r="2193" spans="1:5">
      <c r="A2193" s="54" t="s">
        <v>5760</v>
      </c>
      <c r="B2193" t="s">
        <v>5761</v>
      </c>
      <c r="C2193">
        <v>380</v>
      </c>
      <c r="D2193" t="s">
        <v>7681</v>
      </c>
      <c r="E2193" t="s">
        <v>7683</v>
      </c>
    </row>
    <row r="2194" spans="1:5">
      <c r="A2194" s="54" t="s">
        <v>5762</v>
      </c>
      <c r="B2194" t="s">
        <v>5763</v>
      </c>
      <c r="C2194">
        <v>550</v>
      </c>
      <c r="D2194" t="s">
        <v>7681</v>
      </c>
      <c r="E2194" t="s">
        <v>7683</v>
      </c>
    </row>
    <row r="2195" spans="1:5">
      <c r="A2195" s="54" t="s">
        <v>5764</v>
      </c>
      <c r="B2195" t="s">
        <v>5765</v>
      </c>
      <c r="C2195">
        <v>631</v>
      </c>
      <c r="D2195" t="s">
        <v>7681</v>
      </c>
      <c r="E2195" t="s">
        <v>7683</v>
      </c>
    </row>
    <row r="2196" spans="1:5">
      <c r="A2196" s="54" t="s">
        <v>5766</v>
      </c>
      <c r="B2196" t="s">
        <v>5767</v>
      </c>
      <c r="C2196">
        <v>415</v>
      </c>
      <c r="D2196" t="s">
        <v>7681</v>
      </c>
      <c r="E2196" t="s">
        <v>7683</v>
      </c>
    </row>
    <row r="2197" spans="1:5">
      <c r="A2197" s="54" t="s">
        <v>5768</v>
      </c>
      <c r="B2197" t="s">
        <v>5769</v>
      </c>
      <c r="C2197">
        <v>460</v>
      </c>
      <c r="D2197" t="s">
        <v>7681</v>
      </c>
      <c r="E2197" t="s">
        <v>7683</v>
      </c>
    </row>
    <row r="2198" spans="1:5">
      <c r="A2198" s="54" t="s">
        <v>5770</v>
      </c>
      <c r="B2198" t="s">
        <v>5771</v>
      </c>
      <c r="C2198">
        <v>349</v>
      </c>
      <c r="D2198" t="s">
        <v>7681</v>
      </c>
      <c r="E2198" t="s">
        <v>7683</v>
      </c>
    </row>
    <row r="2199" spans="1:5">
      <c r="A2199" s="54" t="s">
        <v>5772</v>
      </c>
      <c r="B2199" t="s">
        <v>5773</v>
      </c>
      <c r="C2199">
        <v>660</v>
      </c>
      <c r="D2199" t="s">
        <v>7681</v>
      </c>
      <c r="E2199" t="s">
        <v>7683</v>
      </c>
    </row>
    <row r="2200" spans="1:5">
      <c r="A2200" s="54" t="s">
        <v>5774</v>
      </c>
      <c r="B2200" t="s">
        <v>5775</v>
      </c>
      <c r="C2200">
        <v>500</v>
      </c>
      <c r="D2200" t="s">
        <v>7681</v>
      </c>
      <c r="E2200" t="s">
        <v>7683</v>
      </c>
    </row>
    <row r="2201" spans="1:5">
      <c r="A2201" s="54" t="s">
        <v>5776</v>
      </c>
      <c r="B2201" t="s">
        <v>5777</v>
      </c>
      <c r="C2201">
        <v>450</v>
      </c>
      <c r="D2201" t="s">
        <v>7681</v>
      </c>
      <c r="E2201" t="s">
        <v>7683</v>
      </c>
    </row>
    <row r="2202" spans="1:5">
      <c r="A2202" s="54" t="s">
        <v>5778</v>
      </c>
      <c r="B2202" t="s">
        <v>5779</v>
      </c>
      <c r="C2202">
        <v>320</v>
      </c>
      <c r="D2202" t="s">
        <v>7681</v>
      </c>
      <c r="E2202" t="s">
        <v>7683</v>
      </c>
    </row>
    <row r="2203" spans="1:5">
      <c r="A2203" s="54" t="s">
        <v>5780</v>
      </c>
      <c r="B2203" t="s">
        <v>5781</v>
      </c>
      <c r="C2203">
        <v>430</v>
      </c>
      <c r="D2203" t="s">
        <v>7681</v>
      </c>
      <c r="E2203" t="s">
        <v>7683</v>
      </c>
    </row>
    <row r="2204" spans="1:5">
      <c r="A2204" s="54" t="s">
        <v>5782</v>
      </c>
      <c r="B2204" t="s">
        <v>5783</v>
      </c>
      <c r="C2204">
        <v>320</v>
      </c>
      <c r="D2204" t="s">
        <v>7681</v>
      </c>
      <c r="E2204" t="s">
        <v>7683</v>
      </c>
    </row>
    <row r="2205" spans="1:5">
      <c r="A2205" s="54" t="s">
        <v>5784</v>
      </c>
      <c r="B2205" t="s">
        <v>5785</v>
      </c>
      <c r="C2205">
        <v>350</v>
      </c>
      <c r="D2205" t="s">
        <v>7681</v>
      </c>
      <c r="E2205" t="s">
        <v>7683</v>
      </c>
    </row>
    <row r="2206" spans="1:5">
      <c r="A2206" s="54" t="s">
        <v>5786</v>
      </c>
      <c r="B2206" t="s">
        <v>5787</v>
      </c>
      <c r="C2206">
        <v>390</v>
      </c>
      <c r="D2206" t="s">
        <v>7681</v>
      </c>
      <c r="E2206" t="s">
        <v>7683</v>
      </c>
    </row>
    <row r="2207" spans="1:5">
      <c r="A2207" s="54" t="s">
        <v>5788</v>
      </c>
      <c r="B2207" t="s">
        <v>5789</v>
      </c>
      <c r="C2207">
        <v>460</v>
      </c>
      <c r="D2207" t="s">
        <v>7681</v>
      </c>
      <c r="E2207" t="s">
        <v>7683</v>
      </c>
    </row>
    <row r="2208" spans="1:5">
      <c r="A2208" s="54" t="s">
        <v>5790</v>
      </c>
      <c r="B2208" t="s">
        <v>5791</v>
      </c>
      <c r="C2208">
        <v>300</v>
      </c>
      <c r="D2208" t="s">
        <v>7681</v>
      </c>
      <c r="E2208" t="s">
        <v>7683</v>
      </c>
    </row>
    <row r="2209" spans="1:5">
      <c r="A2209" s="54" t="s">
        <v>5792</v>
      </c>
      <c r="B2209" t="s">
        <v>5793</v>
      </c>
      <c r="C2209">
        <v>330</v>
      </c>
      <c r="D2209" t="s">
        <v>7681</v>
      </c>
      <c r="E2209" t="s">
        <v>7683</v>
      </c>
    </row>
    <row r="2210" spans="1:5">
      <c r="A2210" s="54" t="s">
        <v>5794</v>
      </c>
      <c r="B2210" t="s">
        <v>5795</v>
      </c>
      <c r="C2210">
        <v>350</v>
      </c>
      <c r="D2210" t="s">
        <v>7681</v>
      </c>
      <c r="E2210" t="s">
        <v>7683</v>
      </c>
    </row>
    <row r="2211" spans="1:5">
      <c r="A2211" s="54" t="s">
        <v>5796</v>
      </c>
      <c r="B2211" t="s">
        <v>5797</v>
      </c>
      <c r="C2211">
        <v>325</v>
      </c>
      <c r="D2211" t="s">
        <v>7681</v>
      </c>
      <c r="E2211" t="s">
        <v>7683</v>
      </c>
    </row>
    <row r="2212" spans="1:5">
      <c r="A2212" s="54" t="s">
        <v>5798</v>
      </c>
      <c r="B2212" t="s">
        <v>5799</v>
      </c>
      <c r="C2212">
        <v>430</v>
      </c>
      <c r="D2212" t="s">
        <v>7681</v>
      </c>
      <c r="E2212" t="s">
        <v>7683</v>
      </c>
    </row>
    <row r="2213" spans="1:5">
      <c r="A2213" s="54" t="s">
        <v>5800</v>
      </c>
      <c r="B2213" t="s">
        <v>5801</v>
      </c>
      <c r="C2213">
        <v>677</v>
      </c>
      <c r="D2213" t="s">
        <v>7681</v>
      </c>
      <c r="E2213" t="s">
        <v>7683</v>
      </c>
    </row>
    <row r="2214" spans="1:5">
      <c r="A2214" s="54" t="s">
        <v>5802</v>
      </c>
      <c r="B2214" t="s">
        <v>5803</v>
      </c>
      <c r="C2214">
        <v>455</v>
      </c>
      <c r="D2214" t="s">
        <v>7681</v>
      </c>
      <c r="E2214" t="s">
        <v>7683</v>
      </c>
    </row>
    <row r="2215" spans="1:5">
      <c r="A2215" s="54" t="s">
        <v>5804</v>
      </c>
      <c r="B2215" t="s">
        <v>5805</v>
      </c>
      <c r="C2215">
        <v>380</v>
      </c>
      <c r="D2215" t="s">
        <v>7681</v>
      </c>
      <c r="E2215" t="s">
        <v>7683</v>
      </c>
    </row>
    <row r="2216" spans="1:5">
      <c r="A2216" s="54" t="s">
        <v>9255</v>
      </c>
      <c r="B2216" t="s">
        <v>9256</v>
      </c>
      <c r="C2216">
        <v>300</v>
      </c>
      <c r="D2216" t="s">
        <v>7681</v>
      </c>
      <c r="E2216" t="s">
        <v>7683</v>
      </c>
    </row>
    <row r="2217" spans="1:5">
      <c r="A2217" s="54" t="s">
        <v>5806</v>
      </c>
      <c r="B2217" t="s">
        <v>5807</v>
      </c>
      <c r="C2217">
        <v>390</v>
      </c>
      <c r="D2217" t="s">
        <v>7681</v>
      </c>
      <c r="E2217" t="s">
        <v>7683</v>
      </c>
    </row>
    <row r="2218" spans="1:5">
      <c r="A2218" s="54" t="s">
        <v>5808</v>
      </c>
      <c r="B2218" t="s">
        <v>5809</v>
      </c>
      <c r="C2218">
        <v>500</v>
      </c>
      <c r="D2218" t="s">
        <v>7681</v>
      </c>
      <c r="E2218" t="s">
        <v>7683</v>
      </c>
    </row>
    <row r="2219" spans="1:5">
      <c r="A2219" s="54" t="s">
        <v>5810</v>
      </c>
      <c r="B2219" t="s">
        <v>5811</v>
      </c>
      <c r="C2219">
        <v>395</v>
      </c>
      <c r="D2219" t="s">
        <v>7681</v>
      </c>
      <c r="E2219" t="s">
        <v>7683</v>
      </c>
    </row>
    <row r="2220" spans="1:5">
      <c r="A2220" s="54" t="s">
        <v>5812</v>
      </c>
      <c r="B2220" t="s">
        <v>5813</v>
      </c>
      <c r="C2220">
        <v>417</v>
      </c>
      <c r="D2220" t="s">
        <v>7681</v>
      </c>
      <c r="E2220" t="s">
        <v>7683</v>
      </c>
    </row>
    <row r="2221" spans="1:5">
      <c r="A2221" s="54" t="s">
        <v>5814</v>
      </c>
      <c r="B2221" t="s">
        <v>8472</v>
      </c>
      <c r="C2221">
        <v>380</v>
      </c>
      <c r="D2221" t="s">
        <v>7681</v>
      </c>
      <c r="E2221" t="s">
        <v>7683</v>
      </c>
    </row>
    <row r="2222" spans="1:5">
      <c r="A2222" s="54" t="s">
        <v>8176</v>
      </c>
      <c r="B2222" t="s">
        <v>8177</v>
      </c>
      <c r="C2222">
        <v>0</v>
      </c>
      <c r="D2222" t="s">
        <v>7681</v>
      </c>
      <c r="E2222" t="s">
        <v>7683</v>
      </c>
    </row>
    <row r="2223" spans="1:5">
      <c r="A2223" s="54" t="s">
        <v>5815</v>
      </c>
      <c r="B2223" t="s">
        <v>5816</v>
      </c>
      <c r="C2223">
        <v>406</v>
      </c>
      <c r="D2223" t="s">
        <v>7681</v>
      </c>
      <c r="E2223" t="s">
        <v>7683</v>
      </c>
    </row>
    <row r="2224" spans="1:5">
      <c r="A2224" s="54" t="s">
        <v>5817</v>
      </c>
      <c r="B2224" t="s">
        <v>5818</v>
      </c>
      <c r="C2224">
        <v>325</v>
      </c>
      <c r="D2224" t="s">
        <v>7681</v>
      </c>
      <c r="E2224" t="s">
        <v>7683</v>
      </c>
    </row>
    <row r="2225" spans="1:5">
      <c r="A2225" s="54" t="s">
        <v>8178</v>
      </c>
      <c r="B2225" t="s">
        <v>8179</v>
      </c>
      <c r="C2225">
        <v>0</v>
      </c>
      <c r="D2225" t="s">
        <v>7681</v>
      </c>
      <c r="E2225" t="s">
        <v>7683</v>
      </c>
    </row>
    <row r="2226" spans="1:5">
      <c r="A2226" s="54" t="s">
        <v>8723</v>
      </c>
      <c r="B2226" t="s">
        <v>8724</v>
      </c>
      <c r="C2226">
        <v>0</v>
      </c>
      <c r="D2226" t="s">
        <v>7681</v>
      </c>
      <c r="E2226" t="s">
        <v>7683</v>
      </c>
    </row>
    <row r="2227" spans="1:5">
      <c r="A2227" s="54" t="s">
        <v>5819</v>
      </c>
      <c r="B2227" t="s">
        <v>5820</v>
      </c>
      <c r="C2227">
        <v>360</v>
      </c>
      <c r="D2227" t="s">
        <v>7681</v>
      </c>
      <c r="E2227" t="s">
        <v>7683</v>
      </c>
    </row>
    <row r="2228" spans="1:5">
      <c r="A2228" s="54" t="s">
        <v>5821</v>
      </c>
      <c r="B2228" t="s">
        <v>5822</v>
      </c>
      <c r="C2228">
        <v>260</v>
      </c>
      <c r="D2228" t="s">
        <v>7681</v>
      </c>
      <c r="E2228" t="s">
        <v>7683</v>
      </c>
    </row>
    <row r="2229" spans="1:5">
      <c r="A2229" s="54" t="s">
        <v>5823</v>
      </c>
      <c r="B2229" t="s">
        <v>5824</v>
      </c>
      <c r="C2229">
        <v>339</v>
      </c>
      <c r="D2229" t="s">
        <v>7681</v>
      </c>
      <c r="E2229" t="s">
        <v>7683</v>
      </c>
    </row>
    <row r="2230" spans="1:5">
      <c r="A2230" s="54" t="s">
        <v>5825</v>
      </c>
      <c r="B2230" t="s">
        <v>5826</v>
      </c>
      <c r="C2230">
        <v>366</v>
      </c>
      <c r="D2230" t="s">
        <v>7681</v>
      </c>
      <c r="E2230" t="s">
        <v>7683</v>
      </c>
    </row>
    <row r="2231" spans="1:5">
      <c r="A2231" s="54" t="s">
        <v>5827</v>
      </c>
      <c r="B2231" t="s">
        <v>5828</v>
      </c>
      <c r="C2231">
        <v>260</v>
      </c>
      <c r="D2231" t="s">
        <v>7681</v>
      </c>
      <c r="E2231" t="s">
        <v>7683</v>
      </c>
    </row>
    <row r="2232" spans="1:5">
      <c r="A2232" s="54" t="s">
        <v>5829</v>
      </c>
      <c r="B2232" t="s">
        <v>5830</v>
      </c>
      <c r="C2232">
        <v>415</v>
      </c>
      <c r="D2232" t="s">
        <v>7681</v>
      </c>
      <c r="E2232" t="s">
        <v>7683</v>
      </c>
    </row>
    <row r="2233" spans="1:5">
      <c r="A2233" s="54" t="s">
        <v>5831</v>
      </c>
      <c r="B2233" t="s">
        <v>5832</v>
      </c>
      <c r="C2233">
        <v>380</v>
      </c>
      <c r="D2233" t="s">
        <v>7681</v>
      </c>
      <c r="E2233" t="s">
        <v>7683</v>
      </c>
    </row>
    <row r="2234" spans="1:5">
      <c r="A2234" s="54" t="s">
        <v>5833</v>
      </c>
      <c r="B2234" t="s">
        <v>5834</v>
      </c>
      <c r="C2234">
        <v>270</v>
      </c>
      <c r="D2234" t="s">
        <v>7681</v>
      </c>
      <c r="E2234" t="s">
        <v>7683</v>
      </c>
    </row>
    <row r="2235" spans="1:5">
      <c r="A2235" s="54" t="s">
        <v>5835</v>
      </c>
      <c r="B2235" t="s">
        <v>5836</v>
      </c>
      <c r="C2235">
        <v>350</v>
      </c>
      <c r="D2235" t="s">
        <v>7681</v>
      </c>
      <c r="E2235" t="s">
        <v>7683</v>
      </c>
    </row>
    <row r="2236" spans="1:5">
      <c r="A2236" s="54" t="s">
        <v>5837</v>
      </c>
      <c r="B2236" t="s">
        <v>5838</v>
      </c>
      <c r="C2236">
        <v>540</v>
      </c>
      <c r="D2236" t="s">
        <v>7681</v>
      </c>
      <c r="E2236" t="s">
        <v>7683</v>
      </c>
    </row>
    <row r="2237" spans="1:5">
      <c r="A2237" s="54" t="s">
        <v>5839</v>
      </c>
      <c r="B2237" t="s">
        <v>5840</v>
      </c>
      <c r="C2237">
        <v>315</v>
      </c>
      <c r="D2237" t="s">
        <v>7681</v>
      </c>
      <c r="E2237" t="s">
        <v>7683</v>
      </c>
    </row>
    <row r="2238" spans="1:5">
      <c r="A2238" s="54" t="s">
        <v>5841</v>
      </c>
      <c r="B2238" t="s">
        <v>5842</v>
      </c>
      <c r="C2238">
        <v>365</v>
      </c>
      <c r="D2238" t="s">
        <v>7681</v>
      </c>
      <c r="E2238" t="s">
        <v>7683</v>
      </c>
    </row>
    <row r="2239" spans="1:5">
      <c r="A2239" s="54" t="s">
        <v>5843</v>
      </c>
      <c r="B2239" t="s">
        <v>5844</v>
      </c>
      <c r="C2239">
        <v>310</v>
      </c>
      <c r="D2239" t="s">
        <v>7681</v>
      </c>
      <c r="E2239" t="s">
        <v>7683</v>
      </c>
    </row>
    <row r="2240" spans="1:5">
      <c r="A2240" s="54" t="s">
        <v>8180</v>
      </c>
      <c r="B2240" t="s">
        <v>8181</v>
      </c>
      <c r="C2240">
        <v>0</v>
      </c>
      <c r="D2240" t="s">
        <v>7681</v>
      </c>
      <c r="E2240" t="s">
        <v>7683</v>
      </c>
    </row>
    <row r="2241" spans="1:5">
      <c r="A2241" s="54" t="s">
        <v>8182</v>
      </c>
      <c r="B2241" t="s">
        <v>8183</v>
      </c>
      <c r="C2241">
        <v>0</v>
      </c>
      <c r="D2241" t="s">
        <v>7681</v>
      </c>
      <c r="E2241" t="s">
        <v>7683</v>
      </c>
    </row>
    <row r="2242" spans="1:5">
      <c r="A2242" s="54" t="s">
        <v>5845</v>
      </c>
      <c r="B2242" t="s">
        <v>5846</v>
      </c>
      <c r="C2242">
        <v>530</v>
      </c>
      <c r="D2242" t="s">
        <v>7681</v>
      </c>
      <c r="E2242" t="s">
        <v>7683</v>
      </c>
    </row>
    <row r="2243" spans="1:5">
      <c r="A2243" s="54" t="s">
        <v>5847</v>
      </c>
      <c r="B2243" t="s">
        <v>5848</v>
      </c>
      <c r="C2243">
        <v>480</v>
      </c>
      <c r="D2243" t="s">
        <v>7681</v>
      </c>
      <c r="E2243" t="s">
        <v>7683</v>
      </c>
    </row>
    <row r="2244" spans="1:5">
      <c r="A2244" s="54" t="s">
        <v>5849</v>
      </c>
      <c r="B2244" t="s">
        <v>5850</v>
      </c>
      <c r="C2244">
        <v>265</v>
      </c>
      <c r="D2244" t="s">
        <v>7681</v>
      </c>
      <c r="E2244" t="s">
        <v>7683</v>
      </c>
    </row>
    <row r="2245" spans="1:5">
      <c r="A2245" s="54" t="s">
        <v>5851</v>
      </c>
      <c r="B2245" t="s">
        <v>5852</v>
      </c>
      <c r="C2245">
        <v>380</v>
      </c>
      <c r="D2245" t="s">
        <v>7681</v>
      </c>
      <c r="E2245" t="s">
        <v>7683</v>
      </c>
    </row>
    <row r="2246" spans="1:5">
      <c r="A2246" s="54" t="s">
        <v>5853</v>
      </c>
      <c r="B2246" t="s">
        <v>5854</v>
      </c>
      <c r="C2246">
        <v>380</v>
      </c>
      <c r="D2246" t="s">
        <v>7681</v>
      </c>
      <c r="E2246" t="s">
        <v>7683</v>
      </c>
    </row>
    <row r="2247" spans="1:5">
      <c r="A2247" s="54" t="s">
        <v>5855</v>
      </c>
      <c r="B2247" t="s">
        <v>5856</v>
      </c>
      <c r="C2247">
        <v>600</v>
      </c>
      <c r="D2247" t="s">
        <v>7681</v>
      </c>
      <c r="E2247" t="s">
        <v>7683</v>
      </c>
    </row>
    <row r="2248" spans="1:5">
      <c r="A2248" s="54" t="s">
        <v>5857</v>
      </c>
      <c r="B2248" t="s">
        <v>5858</v>
      </c>
      <c r="C2248">
        <v>310</v>
      </c>
      <c r="D2248" t="s">
        <v>7681</v>
      </c>
      <c r="E2248" t="s">
        <v>7683</v>
      </c>
    </row>
    <row r="2249" spans="1:5">
      <c r="A2249" s="54" t="s">
        <v>5859</v>
      </c>
      <c r="B2249" t="s">
        <v>5860</v>
      </c>
      <c r="C2249">
        <v>320</v>
      </c>
      <c r="D2249" t="s">
        <v>7681</v>
      </c>
      <c r="E2249" t="s">
        <v>7683</v>
      </c>
    </row>
    <row r="2250" spans="1:5">
      <c r="A2250" s="54" t="s">
        <v>5861</v>
      </c>
      <c r="B2250" t="s">
        <v>5862</v>
      </c>
      <c r="C2250">
        <v>665</v>
      </c>
      <c r="D2250" t="s">
        <v>7681</v>
      </c>
      <c r="E2250" t="s">
        <v>7683</v>
      </c>
    </row>
    <row r="2251" spans="1:5">
      <c r="A2251" s="54" t="s">
        <v>5863</v>
      </c>
      <c r="B2251" t="s">
        <v>5864</v>
      </c>
      <c r="C2251">
        <v>510</v>
      </c>
      <c r="D2251" t="s">
        <v>7681</v>
      </c>
      <c r="E2251" t="s">
        <v>7683</v>
      </c>
    </row>
    <row r="2252" spans="1:5">
      <c r="A2252" s="54" t="s">
        <v>5865</v>
      </c>
      <c r="B2252" t="s">
        <v>5866</v>
      </c>
      <c r="C2252">
        <v>590</v>
      </c>
      <c r="D2252" t="s">
        <v>7681</v>
      </c>
      <c r="E2252" t="s">
        <v>7683</v>
      </c>
    </row>
    <row r="2253" spans="1:5">
      <c r="A2253" s="54" t="s">
        <v>5867</v>
      </c>
      <c r="B2253" t="s">
        <v>5868</v>
      </c>
      <c r="C2253">
        <v>410</v>
      </c>
      <c r="D2253" t="s">
        <v>7681</v>
      </c>
      <c r="E2253" t="s">
        <v>7683</v>
      </c>
    </row>
    <row r="2254" spans="1:5">
      <c r="A2254" s="54" t="s">
        <v>5869</v>
      </c>
      <c r="B2254" t="s">
        <v>7758</v>
      </c>
      <c r="C2254">
        <v>495</v>
      </c>
      <c r="D2254" t="s">
        <v>7681</v>
      </c>
      <c r="E2254" t="s">
        <v>7683</v>
      </c>
    </row>
    <row r="2255" spans="1:5">
      <c r="A2255" s="54" t="s">
        <v>8184</v>
      </c>
      <c r="B2255" t="s">
        <v>8185</v>
      </c>
      <c r="C2255">
        <v>0</v>
      </c>
      <c r="D2255" t="s">
        <v>7681</v>
      </c>
      <c r="E2255" t="s">
        <v>7683</v>
      </c>
    </row>
    <row r="2256" spans="1:5">
      <c r="A2256" s="54" t="s">
        <v>5870</v>
      </c>
      <c r="B2256" t="s">
        <v>5871</v>
      </c>
      <c r="C2256">
        <v>285</v>
      </c>
      <c r="D2256" t="s">
        <v>7681</v>
      </c>
      <c r="E2256" t="s">
        <v>7683</v>
      </c>
    </row>
    <row r="2257" spans="1:5">
      <c r="A2257" s="54" t="s">
        <v>5872</v>
      </c>
      <c r="B2257" t="s">
        <v>5873</v>
      </c>
      <c r="C2257">
        <v>560</v>
      </c>
      <c r="D2257" t="s">
        <v>7681</v>
      </c>
      <c r="E2257" t="s">
        <v>7683</v>
      </c>
    </row>
    <row r="2258" spans="1:5">
      <c r="A2258" s="54" t="s">
        <v>5874</v>
      </c>
      <c r="B2258" t="s">
        <v>5875</v>
      </c>
      <c r="C2258">
        <v>480</v>
      </c>
      <c r="D2258" t="s">
        <v>7681</v>
      </c>
      <c r="E2258" t="s">
        <v>7683</v>
      </c>
    </row>
    <row r="2259" spans="1:5">
      <c r="A2259" s="54" t="s">
        <v>5876</v>
      </c>
      <c r="B2259" t="s">
        <v>5877</v>
      </c>
      <c r="C2259">
        <v>445</v>
      </c>
      <c r="D2259" t="s">
        <v>7681</v>
      </c>
      <c r="E2259" t="s">
        <v>7683</v>
      </c>
    </row>
    <row r="2260" spans="1:5">
      <c r="A2260" s="54" t="s">
        <v>5878</v>
      </c>
      <c r="B2260" t="s">
        <v>5879</v>
      </c>
      <c r="C2260">
        <v>330</v>
      </c>
      <c r="D2260" t="s">
        <v>7681</v>
      </c>
      <c r="E2260" t="s">
        <v>7683</v>
      </c>
    </row>
    <row r="2261" spans="1:5">
      <c r="A2261" s="54" t="s">
        <v>5880</v>
      </c>
      <c r="B2261" t="s">
        <v>5881</v>
      </c>
      <c r="C2261">
        <v>450</v>
      </c>
      <c r="D2261" t="s">
        <v>7681</v>
      </c>
      <c r="E2261" t="s">
        <v>7683</v>
      </c>
    </row>
    <row r="2262" spans="1:5">
      <c r="A2262" s="54" t="s">
        <v>5882</v>
      </c>
      <c r="B2262" t="s">
        <v>5883</v>
      </c>
      <c r="C2262">
        <v>500</v>
      </c>
      <c r="D2262" t="s">
        <v>7681</v>
      </c>
      <c r="E2262" t="s">
        <v>7683</v>
      </c>
    </row>
    <row r="2263" spans="1:5">
      <c r="A2263" s="54" t="s">
        <v>5884</v>
      </c>
      <c r="B2263" t="s">
        <v>5885</v>
      </c>
      <c r="C2263">
        <v>360</v>
      </c>
      <c r="D2263" t="s">
        <v>7681</v>
      </c>
      <c r="E2263" t="s">
        <v>7683</v>
      </c>
    </row>
    <row r="2264" spans="1:5">
      <c r="A2264" s="54" t="s">
        <v>5886</v>
      </c>
      <c r="B2264" t="s">
        <v>5887</v>
      </c>
      <c r="C2264">
        <v>540</v>
      </c>
      <c r="D2264" t="s">
        <v>7681</v>
      </c>
      <c r="E2264" t="s">
        <v>7683</v>
      </c>
    </row>
    <row r="2265" spans="1:5">
      <c r="A2265" s="54" t="s">
        <v>5888</v>
      </c>
      <c r="B2265" t="s">
        <v>5889</v>
      </c>
      <c r="C2265">
        <v>435</v>
      </c>
      <c r="D2265" t="s">
        <v>7681</v>
      </c>
      <c r="E2265" t="s">
        <v>7683</v>
      </c>
    </row>
    <row r="2266" spans="1:5">
      <c r="A2266" s="54" t="s">
        <v>8186</v>
      </c>
      <c r="B2266" t="s">
        <v>8187</v>
      </c>
      <c r="C2266">
        <v>0</v>
      </c>
      <c r="D2266" t="s">
        <v>7681</v>
      </c>
      <c r="E2266" t="s">
        <v>7683</v>
      </c>
    </row>
    <row r="2267" spans="1:5">
      <c r="A2267" s="54" t="s">
        <v>8188</v>
      </c>
      <c r="B2267" t="s">
        <v>8189</v>
      </c>
      <c r="C2267">
        <v>0</v>
      </c>
      <c r="D2267" t="s">
        <v>7681</v>
      </c>
      <c r="E2267" t="s">
        <v>7683</v>
      </c>
    </row>
    <row r="2268" spans="1:5">
      <c r="A2268" s="54" t="s">
        <v>8190</v>
      </c>
      <c r="B2268" t="s">
        <v>8191</v>
      </c>
      <c r="C2268">
        <v>0</v>
      </c>
      <c r="D2268" t="s">
        <v>7681</v>
      </c>
      <c r="E2268" t="s">
        <v>7683</v>
      </c>
    </row>
    <row r="2269" spans="1:5">
      <c r="A2269" s="54" t="s">
        <v>8192</v>
      </c>
      <c r="B2269" t="s">
        <v>8193</v>
      </c>
      <c r="C2269">
        <v>0</v>
      </c>
      <c r="D2269" t="s">
        <v>7681</v>
      </c>
      <c r="E2269" t="s">
        <v>7683</v>
      </c>
    </row>
    <row r="2270" spans="1:5">
      <c r="A2270" s="54" t="s">
        <v>8194</v>
      </c>
      <c r="B2270" t="s">
        <v>8195</v>
      </c>
      <c r="C2270">
        <v>0</v>
      </c>
      <c r="D2270" t="s">
        <v>7681</v>
      </c>
      <c r="E2270" t="s">
        <v>7683</v>
      </c>
    </row>
    <row r="2271" spans="1:5">
      <c r="A2271" s="54" t="s">
        <v>8196</v>
      </c>
      <c r="B2271" t="s">
        <v>8197</v>
      </c>
      <c r="C2271">
        <v>0</v>
      </c>
      <c r="D2271" t="s">
        <v>7681</v>
      </c>
      <c r="E2271" t="s">
        <v>7683</v>
      </c>
    </row>
    <row r="2272" spans="1:5">
      <c r="A2272" s="54" t="s">
        <v>8473</v>
      </c>
      <c r="B2272" t="s">
        <v>8474</v>
      </c>
      <c r="C2272">
        <v>450</v>
      </c>
      <c r="D2272" t="s">
        <v>7681</v>
      </c>
      <c r="E2272" t="s">
        <v>7683</v>
      </c>
    </row>
    <row r="2273" spans="1:5">
      <c r="A2273" s="54" t="s">
        <v>5890</v>
      </c>
      <c r="B2273" t="s">
        <v>5891</v>
      </c>
      <c r="C2273">
        <v>325</v>
      </c>
      <c r="D2273" t="s">
        <v>7681</v>
      </c>
      <c r="E2273" t="s">
        <v>7683</v>
      </c>
    </row>
    <row r="2274" spans="1:5">
      <c r="A2274" s="54" t="s">
        <v>5892</v>
      </c>
      <c r="B2274" t="s">
        <v>5893</v>
      </c>
      <c r="C2274">
        <v>450</v>
      </c>
      <c r="D2274" t="s">
        <v>7681</v>
      </c>
      <c r="E2274" t="s">
        <v>7683</v>
      </c>
    </row>
    <row r="2275" spans="1:5">
      <c r="A2275" s="54" t="s">
        <v>5894</v>
      </c>
      <c r="B2275" t="s">
        <v>5895</v>
      </c>
      <c r="C2275">
        <v>300</v>
      </c>
      <c r="D2275" t="s">
        <v>7681</v>
      </c>
      <c r="E2275" t="s">
        <v>7683</v>
      </c>
    </row>
    <row r="2276" spans="1:5">
      <c r="A2276" s="54" t="s">
        <v>5896</v>
      </c>
      <c r="B2276" t="s">
        <v>5897</v>
      </c>
      <c r="C2276">
        <v>596</v>
      </c>
      <c r="D2276" t="s">
        <v>7681</v>
      </c>
      <c r="E2276" t="s">
        <v>7683</v>
      </c>
    </row>
    <row r="2277" spans="1:5">
      <c r="A2277" s="54" t="s">
        <v>5898</v>
      </c>
      <c r="B2277" t="s">
        <v>5899</v>
      </c>
      <c r="C2277">
        <v>645</v>
      </c>
      <c r="D2277" t="s">
        <v>7681</v>
      </c>
      <c r="E2277" t="s">
        <v>7683</v>
      </c>
    </row>
    <row r="2278" spans="1:5">
      <c r="A2278" s="54" t="s">
        <v>5900</v>
      </c>
      <c r="B2278" t="s">
        <v>5901</v>
      </c>
      <c r="C2278">
        <v>425</v>
      </c>
      <c r="D2278" t="s">
        <v>7681</v>
      </c>
      <c r="E2278" t="s">
        <v>7683</v>
      </c>
    </row>
    <row r="2279" spans="1:5">
      <c r="A2279" s="54" t="s">
        <v>5902</v>
      </c>
      <c r="B2279" t="s">
        <v>1411</v>
      </c>
      <c r="C2279">
        <v>590</v>
      </c>
      <c r="D2279" t="s">
        <v>7681</v>
      </c>
      <c r="E2279" t="s">
        <v>7683</v>
      </c>
    </row>
    <row r="2280" spans="1:5">
      <c r="A2280" s="54" t="s">
        <v>5903</v>
      </c>
      <c r="B2280" t="s">
        <v>5904</v>
      </c>
      <c r="C2280">
        <v>300</v>
      </c>
      <c r="D2280" t="s">
        <v>7681</v>
      </c>
      <c r="E2280" t="s">
        <v>7683</v>
      </c>
    </row>
    <row r="2281" spans="1:5">
      <c r="A2281" s="54" t="s">
        <v>5905</v>
      </c>
      <c r="B2281" t="s">
        <v>5906</v>
      </c>
      <c r="C2281">
        <v>0</v>
      </c>
      <c r="D2281" t="s">
        <v>7681</v>
      </c>
      <c r="E2281" t="s">
        <v>7683</v>
      </c>
    </row>
    <row r="2282" spans="1:5">
      <c r="A2282" s="54" t="s">
        <v>5907</v>
      </c>
      <c r="B2282" t="s">
        <v>5908</v>
      </c>
      <c r="C2282">
        <v>397</v>
      </c>
      <c r="D2282" t="s">
        <v>7681</v>
      </c>
      <c r="E2282" t="s">
        <v>7683</v>
      </c>
    </row>
    <row r="2283" spans="1:5">
      <c r="A2283" s="54" t="s">
        <v>8198</v>
      </c>
      <c r="B2283" t="s">
        <v>8199</v>
      </c>
      <c r="C2283">
        <v>0</v>
      </c>
      <c r="D2283" t="s">
        <v>7681</v>
      </c>
      <c r="E2283" t="s">
        <v>7683</v>
      </c>
    </row>
    <row r="2284" spans="1:5">
      <c r="A2284" s="54" t="s">
        <v>5909</v>
      </c>
      <c r="B2284" t="s">
        <v>5910</v>
      </c>
      <c r="C2284">
        <v>340</v>
      </c>
      <c r="D2284" t="s">
        <v>7681</v>
      </c>
      <c r="E2284" t="s">
        <v>7683</v>
      </c>
    </row>
    <row r="2285" spans="1:5">
      <c r="A2285" s="54" t="s">
        <v>5911</v>
      </c>
      <c r="B2285" t="s">
        <v>5912</v>
      </c>
      <c r="C2285">
        <v>337</v>
      </c>
      <c r="D2285" t="s">
        <v>7681</v>
      </c>
      <c r="E2285" t="s">
        <v>7683</v>
      </c>
    </row>
    <row r="2286" spans="1:5">
      <c r="A2286" s="54" t="s">
        <v>5913</v>
      </c>
      <c r="B2286" t="s">
        <v>5914</v>
      </c>
      <c r="C2286">
        <v>430</v>
      </c>
      <c r="D2286" t="s">
        <v>7681</v>
      </c>
      <c r="E2286" t="s">
        <v>7683</v>
      </c>
    </row>
    <row r="2287" spans="1:5">
      <c r="A2287" s="54" t="s">
        <v>5915</v>
      </c>
      <c r="B2287" t="s">
        <v>5916</v>
      </c>
      <c r="C2287">
        <v>341</v>
      </c>
      <c r="D2287" t="s">
        <v>7681</v>
      </c>
      <c r="E2287" t="s">
        <v>7683</v>
      </c>
    </row>
    <row r="2288" spans="1:5">
      <c r="A2288" s="54" t="s">
        <v>5917</v>
      </c>
      <c r="B2288" t="s">
        <v>5918</v>
      </c>
      <c r="C2288">
        <v>465</v>
      </c>
      <c r="D2288" t="s">
        <v>7681</v>
      </c>
      <c r="E2288" t="s">
        <v>7683</v>
      </c>
    </row>
    <row r="2289" spans="1:5">
      <c r="A2289" s="54" t="s">
        <v>8200</v>
      </c>
      <c r="B2289" t="s">
        <v>8201</v>
      </c>
      <c r="C2289">
        <v>0</v>
      </c>
      <c r="D2289" t="s">
        <v>7681</v>
      </c>
      <c r="E2289" t="s">
        <v>7683</v>
      </c>
    </row>
    <row r="2290" spans="1:5">
      <c r="A2290" s="54" t="s">
        <v>5919</v>
      </c>
      <c r="B2290" t="s">
        <v>5920</v>
      </c>
      <c r="C2290">
        <v>260</v>
      </c>
      <c r="D2290" t="s">
        <v>7681</v>
      </c>
      <c r="E2290" t="s">
        <v>7683</v>
      </c>
    </row>
    <row r="2291" spans="1:5">
      <c r="A2291" s="54" t="s">
        <v>5921</v>
      </c>
      <c r="B2291" t="s">
        <v>5922</v>
      </c>
      <c r="C2291">
        <v>610</v>
      </c>
      <c r="D2291" t="s">
        <v>7681</v>
      </c>
      <c r="E2291" t="s">
        <v>7683</v>
      </c>
    </row>
    <row r="2292" spans="1:5">
      <c r="A2292" s="54" t="s">
        <v>5923</v>
      </c>
      <c r="B2292" t="s">
        <v>5924</v>
      </c>
      <c r="C2292">
        <v>360</v>
      </c>
      <c r="D2292" t="s">
        <v>7681</v>
      </c>
      <c r="E2292" t="s">
        <v>7683</v>
      </c>
    </row>
    <row r="2293" spans="1:5">
      <c r="A2293" s="54" t="s">
        <v>5925</v>
      </c>
      <c r="B2293" t="s">
        <v>5926</v>
      </c>
      <c r="C2293">
        <v>400</v>
      </c>
      <c r="D2293" t="s">
        <v>7681</v>
      </c>
      <c r="E2293" t="s">
        <v>7683</v>
      </c>
    </row>
    <row r="2294" spans="1:5">
      <c r="A2294" s="54" t="s">
        <v>5927</v>
      </c>
      <c r="B2294" t="s">
        <v>5928</v>
      </c>
      <c r="C2294">
        <v>570</v>
      </c>
      <c r="D2294" t="s">
        <v>7681</v>
      </c>
      <c r="E2294" t="s">
        <v>7683</v>
      </c>
    </row>
    <row r="2295" spans="1:5">
      <c r="A2295" s="54" t="s">
        <v>5929</v>
      </c>
      <c r="B2295" t="s">
        <v>5930</v>
      </c>
      <c r="C2295">
        <v>505</v>
      </c>
      <c r="D2295" t="s">
        <v>7681</v>
      </c>
      <c r="E2295" t="s">
        <v>7683</v>
      </c>
    </row>
    <row r="2296" spans="1:5">
      <c r="A2296" s="54" t="s">
        <v>5931</v>
      </c>
      <c r="B2296" t="s">
        <v>5932</v>
      </c>
      <c r="C2296">
        <v>270</v>
      </c>
      <c r="D2296" t="s">
        <v>7681</v>
      </c>
      <c r="E2296" t="s">
        <v>7683</v>
      </c>
    </row>
    <row r="2297" spans="1:5">
      <c r="A2297" s="54" t="s">
        <v>5933</v>
      </c>
      <c r="B2297" t="s">
        <v>5934</v>
      </c>
      <c r="C2297">
        <v>275</v>
      </c>
      <c r="D2297" t="s">
        <v>7681</v>
      </c>
      <c r="E2297" t="s">
        <v>7683</v>
      </c>
    </row>
    <row r="2298" spans="1:5">
      <c r="A2298" s="54" t="s">
        <v>5935</v>
      </c>
      <c r="B2298" t="s">
        <v>5936</v>
      </c>
      <c r="C2298">
        <v>225</v>
      </c>
      <c r="D2298" t="s">
        <v>7681</v>
      </c>
      <c r="E2298" t="s">
        <v>7683</v>
      </c>
    </row>
    <row r="2299" spans="1:5">
      <c r="A2299" s="54" t="s">
        <v>5937</v>
      </c>
      <c r="B2299" t="s">
        <v>5938</v>
      </c>
      <c r="C2299">
        <v>315</v>
      </c>
      <c r="D2299" t="s">
        <v>7681</v>
      </c>
      <c r="E2299" t="s">
        <v>7683</v>
      </c>
    </row>
    <row r="2300" spans="1:5">
      <c r="A2300" s="54" t="s">
        <v>5939</v>
      </c>
      <c r="B2300" t="s">
        <v>5940</v>
      </c>
      <c r="C2300">
        <v>260</v>
      </c>
      <c r="D2300" t="s">
        <v>7681</v>
      </c>
      <c r="E2300" t="s">
        <v>7683</v>
      </c>
    </row>
    <row r="2301" spans="1:5">
      <c r="A2301" s="54" t="s">
        <v>5941</v>
      </c>
      <c r="B2301" t="s">
        <v>5942</v>
      </c>
      <c r="C2301">
        <v>430</v>
      </c>
      <c r="D2301" t="s">
        <v>7681</v>
      </c>
      <c r="E2301" t="s">
        <v>7683</v>
      </c>
    </row>
    <row r="2302" spans="1:5">
      <c r="A2302" s="54" t="s">
        <v>5943</v>
      </c>
      <c r="B2302" t="s">
        <v>5944</v>
      </c>
      <c r="C2302">
        <v>354</v>
      </c>
      <c r="D2302" t="s">
        <v>7681</v>
      </c>
      <c r="E2302" t="s">
        <v>7683</v>
      </c>
    </row>
    <row r="2303" spans="1:5">
      <c r="A2303" s="54" t="s">
        <v>5945</v>
      </c>
      <c r="B2303" t="s">
        <v>5946</v>
      </c>
      <c r="C2303">
        <v>420</v>
      </c>
      <c r="D2303" t="s">
        <v>7681</v>
      </c>
      <c r="E2303" t="s">
        <v>7683</v>
      </c>
    </row>
    <row r="2304" spans="1:5">
      <c r="A2304" s="54" t="s">
        <v>5947</v>
      </c>
      <c r="B2304" t="s">
        <v>5948</v>
      </c>
      <c r="C2304">
        <v>285</v>
      </c>
      <c r="D2304" t="s">
        <v>7681</v>
      </c>
      <c r="E2304" t="s">
        <v>7683</v>
      </c>
    </row>
    <row r="2305" spans="1:5">
      <c r="A2305" s="54" t="s">
        <v>5949</v>
      </c>
      <c r="B2305" t="s">
        <v>5950</v>
      </c>
      <c r="C2305">
        <v>380</v>
      </c>
      <c r="D2305" t="s">
        <v>7681</v>
      </c>
      <c r="E2305" t="s">
        <v>7683</v>
      </c>
    </row>
    <row r="2306" spans="1:5">
      <c r="A2306" s="54" t="s">
        <v>8202</v>
      </c>
      <c r="B2306" t="s">
        <v>8203</v>
      </c>
      <c r="C2306">
        <v>0</v>
      </c>
      <c r="D2306" t="s">
        <v>7681</v>
      </c>
      <c r="E2306" t="s">
        <v>7683</v>
      </c>
    </row>
    <row r="2307" spans="1:5">
      <c r="A2307" s="54" t="s">
        <v>5951</v>
      </c>
      <c r="B2307" t="s">
        <v>5952</v>
      </c>
      <c r="C2307">
        <v>510</v>
      </c>
      <c r="D2307" t="s">
        <v>7681</v>
      </c>
      <c r="E2307" t="s">
        <v>7683</v>
      </c>
    </row>
    <row r="2308" spans="1:5">
      <c r="A2308" s="54" t="s">
        <v>5953</v>
      </c>
      <c r="B2308" t="s">
        <v>5954</v>
      </c>
      <c r="C2308">
        <v>295</v>
      </c>
      <c r="D2308" t="s">
        <v>7681</v>
      </c>
      <c r="E2308" t="s">
        <v>7683</v>
      </c>
    </row>
    <row r="2309" spans="1:5">
      <c r="A2309" s="54" t="s">
        <v>5955</v>
      </c>
      <c r="B2309" t="s">
        <v>5956</v>
      </c>
      <c r="C2309">
        <v>365</v>
      </c>
      <c r="D2309" t="s">
        <v>7681</v>
      </c>
      <c r="E2309" t="s">
        <v>7683</v>
      </c>
    </row>
    <row r="2310" spans="1:5">
      <c r="A2310" s="54" t="s">
        <v>5957</v>
      </c>
      <c r="B2310" t="s">
        <v>5958</v>
      </c>
      <c r="C2310">
        <v>460</v>
      </c>
      <c r="D2310" t="s">
        <v>7681</v>
      </c>
      <c r="E2310" t="s">
        <v>7683</v>
      </c>
    </row>
    <row r="2311" spans="1:5">
      <c r="A2311" s="54" t="s">
        <v>5959</v>
      </c>
      <c r="B2311" t="s">
        <v>5960</v>
      </c>
      <c r="C2311">
        <v>415</v>
      </c>
      <c r="D2311" t="s">
        <v>7681</v>
      </c>
      <c r="E2311" t="s">
        <v>7683</v>
      </c>
    </row>
    <row r="2312" spans="1:5">
      <c r="A2312" s="54" t="s">
        <v>5961</v>
      </c>
      <c r="B2312" t="s">
        <v>5962</v>
      </c>
      <c r="C2312">
        <v>515</v>
      </c>
      <c r="D2312" t="s">
        <v>7681</v>
      </c>
      <c r="E2312" t="s">
        <v>7683</v>
      </c>
    </row>
    <row r="2313" spans="1:5">
      <c r="A2313" s="54" t="s">
        <v>5963</v>
      </c>
      <c r="B2313" t="s">
        <v>5964</v>
      </c>
      <c r="C2313">
        <v>345</v>
      </c>
      <c r="D2313" t="s">
        <v>7681</v>
      </c>
      <c r="E2313" t="s">
        <v>7683</v>
      </c>
    </row>
    <row r="2314" spans="1:5">
      <c r="A2314" s="54" t="s">
        <v>5965</v>
      </c>
      <c r="B2314" t="s">
        <v>5966</v>
      </c>
      <c r="C2314">
        <v>405</v>
      </c>
      <c r="D2314" t="s">
        <v>7681</v>
      </c>
      <c r="E2314" t="s">
        <v>7683</v>
      </c>
    </row>
    <row r="2315" spans="1:5">
      <c r="A2315" s="54" t="s">
        <v>5967</v>
      </c>
      <c r="B2315" t="s">
        <v>5968</v>
      </c>
      <c r="C2315">
        <v>455</v>
      </c>
      <c r="D2315" t="s">
        <v>7681</v>
      </c>
      <c r="E2315" t="s">
        <v>7683</v>
      </c>
    </row>
    <row r="2316" spans="1:5">
      <c r="A2316" s="54" t="s">
        <v>5969</v>
      </c>
      <c r="B2316" t="s">
        <v>5970</v>
      </c>
      <c r="C2316">
        <v>310</v>
      </c>
      <c r="D2316" t="s">
        <v>7681</v>
      </c>
      <c r="E2316" t="s">
        <v>7683</v>
      </c>
    </row>
    <row r="2317" spans="1:5">
      <c r="A2317" s="54" t="s">
        <v>5971</v>
      </c>
      <c r="B2317" t="s">
        <v>5972</v>
      </c>
      <c r="C2317">
        <v>315</v>
      </c>
      <c r="D2317" t="s">
        <v>7681</v>
      </c>
      <c r="E2317" t="s">
        <v>7683</v>
      </c>
    </row>
    <row r="2318" spans="1:5">
      <c r="A2318" s="54" t="s">
        <v>5973</v>
      </c>
      <c r="B2318" t="s">
        <v>5974</v>
      </c>
      <c r="C2318">
        <v>300</v>
      </c>
      <c r="D2318" t="s">
        <v>7681</v>
      </c>
      <c r="E2318" t="s">
        <v>7683</v>
      </c>
    </row>
    <row r="2319" spans="1:5">
      <c r="A2319" s="54" t="s">
        <v>5975</v>
      </c>
      <c r="B2319" t="s">
        <v>5976</v>
      </c>
      <c r="C2319">
        <v>370</v>
      </c>
      <c r="D2319" t="s">
        <v>7681</v>
      </c>
      <c r="E2319" t="s">
        <v>7683</v>
      </c>
    </row>
    <row r="2320" spans="1:5">
      <c r="A2320" s="54" t="s">
        <v>5977</v>
      </c>
      <c r="B2320" t="s">
        <v>5978</v>
      </c>
      <c r="C2320">
        <v>270</v>
      </c>
      <c r="D2320" t="s">
        <v>7681</v>
      </c>
      <c r="E2320" t="s">
        <v>7683</v>
      </c>
    </row>
    <row r="2321" spans="1:5">
      <c r="A2321" s="54" t="s">
        <v>5979</v>
      </c>
      <c r="B2321" t="s">
        <v>5980</v>
      </c>
      <c r="C2321">
        <v>410</v>
      </c>
      <c r="D2321" t="s">
        <v>7681</v>
      </c>
      <c r="E2321" t="s">
        <v>7683</v>
      </c>
    </row>
    <row r="2322" spans="1:5">
      <c r="A2322" s="54" t="s">
        <v>5981</v>
      </c>
      <c r="B2322" t="s">
        <v>5982</v>
      </c>
      <c r="C2322">
        <v>295</v>
      </c>
      <c r="D2322" t="s">
        <v>7681</v>
      </c>
      <c r="E2322" t="s">
        <v>7683</v>
      </c>
    </row>
    <row r="2323" spans="1:5">
      <c r="A2323" s="54" t="s">
        <v>5983</v>
      </c>
      <c r="B2323" t="s">
        <v>5984</v>
      </c>
      <c r="C2323">
        <v>565</v>
      </c>
      <c r="D2323" t="s">
        <v>7681</v>
      </c>
      <c r="E2323" t="s">
        <v>7683</v>
      </c>
    </row>
    <row r="2324" spans="1:5">
      <c r="A2324" s="54" t="s">
        <v>5985</v>
      </c>
      <c r="B2324" t="s">
        <v>5986</v>
      </c>
      <c r="C2324">
        <v>480</v>
      </c>
      <c r="D2324" t="s">
        <v>7681</v>
      </c>
      <c r="E2324" t="s">
        <v>7683</v>
      </c>
    </row>
    <row r="2325" spans="1:5">
      <c r="A2325" s="54" t="s">
        <v>8204</v>
      </c>
      <c r="B2325" t="s">
        <v>8205</v>
      </c>
      <c r="C2325">
        <v>0</v>
      </c>
      <c r="D2325" t="s">
        <v>7681</v>
      </c>
      <c r="E2325" t="s">
        <v>7683</v>
      </c>
    </row>
    <row r="2326" spans="1:5">
      <c r="A2326" s="54" t="s">
        <v>8206</v>
      </c>
      <c r="B2326" t="s">
        <v>8207</v>
      </c>
      <c r="C2326">
        <v>0</v>
      </c>
      <c r="D2326" t="s">
        <v>7681</v>
      </c>
      <c r="E2326" t="s">
        <v>7683</v>
      </c>
    </row>
    <row r="2327" spans="1:5">
      <c r="A2327" s="54" t="s">
        <v>8208</v>
      </c>
      <c r="B2327" t="s">
        <v>8209</v>
      </c>
      <c r="C2327">
        <v>0</v>
      </c>
      <c r="D2327" t="s">
        <v>7681</v>
      </c>
      <c r="E2327" t="s">
        <v>7683</v>
      </c>
    </row>
    <row r="2328" spans="1:5">
      <c r="A2328" s="54" t="s">
        <v>8210</v>
      </c>
      <c r="B2328" t="s">
        <v>8211</v>
      </c>
      <c r="C2328">
        <v>0</v>
      </c>
      <c r="D2328" t="s">
        <v>7681</v>
      </c>
      <c r="E2328" t="s">
        <v>7683</v>
      </c>
    </row>
    <row r="2329" spans="1:5">
      <c r="A2329" s="54" t="s">
        <v>8212</v>
      </c>
      <c r="B2329" t="s">
        <v>8125</v>
      </c>
      <c r="C2329">
        <v>0</v>
      </c>
      <c r="D2329" t="s">
        <v>7681</v>
      </c>
      <c r="E2329" t="s">
        <v>7683</v>
      </c>
    </row>
    <row r="2330" spans="1:5">
      <c r="A2330" s="54" t="s">
        <v>8213</v>
      </c>
      <c r="B2330" t="s">
        <v>8214</v>
      </c>
      <c r="C2330">
        <v>0</v>
      </c>
      <c r="D2330" t="s">
        <v>7681</v>
      </c>
      <c r="E2330" t="s">
        <v>7683</v>
      </c>
    </row>
    <row r="2331" spans="1:5">
      <c r="A2331" s="54" t="s">
        <v>8215</v>
      </c>
      <c r="B2331" t="s">
        <v>8216</v>
      </c>
      <c r="C2331">
        <v>0</v>
      </c>
      <c r="D2331" t="s">
        <v>7684</v>
      </c>
      <c r="E2331" t="s">
        <v>7685</v>
      </c>
    </row>
    <row r="2332" spans="1:5">
      <c r="A2332" s="54" t="s">
        <v>8217</v>
      </c>
      <c r="B2332" t="s">
        <v>8218</v>
      </c>
      <c r="C2332">
        <v>0</v>
      </c>
      <c r="D2332" t="s">
        <v>7684</v>
      </c>
      <c r="E2332" t="s">
        <v>7685</v>
      </c>
    </row>
    <row r="2333" spans="1:5">
      <c r="A2333" s="54" t="s">
        <v>8219</v>
      </c>
      <c r="B2333" t="s">
        <v>8220</v>
      </c>
      <c r="C2333">
        <v>0</v>
      </c>
      <c r="D2333" t="s">
        <v>7684</v>
      </c>
      <c r="E2333" t="s">
        <v>7685</v>
      </c>
    </row>
    <row r="2334" spans="1:5">
      <c r="A2334" s="54" t="s">
        <v>8221</v>
      </c>
      <c r="B2334" t="s">
        <v>8222</v>
      </c>
      <c r="C2334">
        <v>0</v>
      </c>
      <c r="D2334" t="s">
        <v>7684</v>
      </c>
      <c r="E2334" t="s">
        <v>7685</v>
      </c>
    </row>
    <row r="2335" spans="1:5">
      <c r="A2335" s="54" t="s">
        <v>8223</v>
      </c>
      <c r="B2335" t="s">
        <v>8224</v>
      </c>
      <c r="C2335">
        <v>0</v>
      </c>
      <c r="D2335" t="s">
        <v>7684</v>
      </c>
      <c r="E2335" t="s">
        <v>7685</v>
      </c>
    </row>
    <row r="2336" spans="1:5">
      <c r="A2336" s="54" t="s">
        <v>8225</v>
      </c>
      <c r="B2336" t="s">
        <v>8226</v>
      </c>
      <c r="C2336">
        <v>0</v>
      </c>
      <c r="D2336" t="s">
        <v>7684</v>
      </c>
      <c r="E2336" t="s">
        <v>7685</v>
      </c>
    </row>
    <row r="2337" spans="1:5">
      <c r="A2337" s="54" t="s">
        <v>8227</v>
      </c>
      <c r="B2337" t="s">
        <v>8228</v>
      </c>
      <c r="C2337">
        <v>0</v>
      </c>
      <c r="D2337" t="s">
        <v>7684</v>
      </c>
      <c r="E2337" t="s">
        <v>7685</v>
      </c>
    </row>
    <row r="2338" spans="1:5">
      <c r="A2338" s="54" t="s">
        <v>8229</v>
      </c>
      <c r="B2338" t="s">
        <v>8230</v>
      </c>
      <c r="C2338">
        <v>0</v>
      </c>
      <c r="D2338" t="s">
        <v>7684</v>
      </c>
      <c r="E2338" t="s">
        <v>7685</v>
      </c>
    </row>
    <row r="2339" spans="1:5">
      <c r="A2339" s="54" t="s">
        <v>8231</v>
      </c>
      <c r="B2339" t="s">
        <v>8232</v>
      </c>
      <c r="C2339">
        <v>0</v>
      </c>
      <c r="D2339" t="s">
        <v>7684</v>
      </c>
      <c r="E2339" t="s">
        <v>7685</v>
      </c>
    </row>
    <row r="2340" spans="1:5">
      <c r="A2340" s="54" t="s">
        <v>5987</v>
      </c>
      <c r="B2340" t="s">
        <v>5988</v>
      </c>
      <c r="C2340">
        <v>392</v>
      </c>
      <c r="D2340" t="s">
        <v>7684</v>
      </c>
      <c r="E2340" t="s">
        <v>7685</v>
      </c>
    </row>
    <row r="2341" spans="1:5">
      <c r="A2341" s="54" t="s">
        <v>5989</v>
      </c>
      <c r="B2341" t="s">
        <v>5990</v>
      </c>
      <c r="C2341">
        <v>390</v>
      </c>
      <c r="D2341" t="s">
        <v>7684</v>
      </c>
      <c r="E2341" t="s">
        <v>7685</v>
      </c>
    </row>
    <row r="2342" spans="1:5">
      <c r="A2342" s="54" t="s">
        <v>5991</v>
      </c>
      <c r="B2342" t="s">
        <v>5992</v>
      </c>
      <c r="C2342">
        <v>235</v>
      </c>
      <c r="D2342" t="s">
        <v>7684</v>
      </c>
      <c r="E2342" t="s">
        <v>7685</v>
      </c>
    </row>
    <row r="2343" spans="1:5">
      <c r="A2343" s="54" t="s">
        <v>5993</v>
      </c>
      <c r="B2343" t="s">
        <v>5994</v>
      </c>
      <c r="C2343">
        <v>450</v>
      </c>
      <c r="D2343" t="s">
        <v>7684</v>
      </c>
      <c r="E2343" t="s">
        <v>7685</v>
      </c>
    </row>
    <row r="2344" spans="1:5">
      <c r="A2344" s="54" t="s">
        <v>5995</v>
      </c>
      <c r="B2344" t="s">
        <v>5996</v>
      </c>
      <c r="C2344">
        <v>0</v>
      </c>
      <c r="D2344" t="s">
        <v>7684</v>
      </c>
      <c r="E2344" t="s">
        <v>7685</v>
      </c>
    </row>
    <row r="2345" spans="1:5">
      <c r="A2345" s="54" t="s">
        <v>5997</v>
      </c>
      <c r="B2345" t="s">
        <v>5998</v>
      </c>
      <c r="C2345">
        <v>0</v>
      </c>
      <c r="D2345" t="s">
        <v>7684</v>
      </c>
      <c r="E2345" t="s">
        <v>7685</v>
      </c>
    </row>
    <row r="2346" spans="1:5">
      <c r="A2346" s="54" t="s">
        <v>5999</v>
      </c>
      <c r="B2346" t="s">
        <v>6000</v>
      </c>
      <c r="C2346">
        <v>0</v>
      </c>
      <c r="D2346" t="s">
        <v>7684</v>
      </c>
      <c r="E2346" t="s">
        <v>7685</v>
      </c>
    </row>
    <row r="2347" spans="1:5">
      <c r="A2347" s="54" t="s">
        <v>6001</v>
      </c>
      <c r="B2347" t="s">
        <v>6002</v>
      </c>
      <c r="C2347">
        <v>0</v>
      </c>
      <c r="D2347" t="s">
        <v>7684</v>
      </c>
      <c r="E2347" t="s">
        <v>7685</v>
      </c>
    </row>
    <row r="2348" spans="1:5">
      <c r="A2348" s="54" t="s">
        <v>6003</v>
      </c>
      <c r="B2348" t="s">
        <v>6004</v>
      </c>
      <c r="C2348">
        <v>0</v>
      </c>
      <c r="D2348" t="s">
        <v>7684</v>
      </c>
      <c r="E2348" t="s">
        <v>7685</v>
      </c>
    </row>
    <row r="2349" spans="1:5">
      <c r="A2349" s="54" t="s">
        <v>6005</v>
      </c>
      <c r="B2349" t="s">
        <v>6006</v>
      </c>
      <c r="C2349">
        <v>0</v>
      </c>
      <c r="D2349" t="s">
        <v>7684</v>
      </c>
      <c r="E2349" t="s">
        <v>7685</v>
      </c>
    </row>
    <row r="2350" spans="1:5">
      <c r="A2350" s="54" t="s">
        <v>6007</v>
      </c>
      <c r="B2350" t="s">
        <v>6008</v>
      </c>
      <c r="C2350">
        <v>0</v>
      </c>
      <c r="D2350" t="s">
        <v>7684</v>
      </c>
      <c r="E2350" t="s">
        <v>7685</v>
      </c>
    </row>
    <row r="2351" spans="1:5">
      <c r="A2351" s="54" t="s">
        <v>6009</v>
      </c>
      <c r="B2351" t="s">
        <v>6010</v>
      </c>
      <c r="C2351">
        <v>0</v>
      </c>
      <c r="D2351" t="s">
        <v>7684</v>
      </c>
      <c r="E2351" t="s">
        <v>7685</v>
      </c>
    </row>
    <row r="2352" spans="1:5">
      <c r="A2352" s="54" t="s">
        <v>6011</v>
      </c>
      <c r="B2352" t="s">
        <v>6012</v>
      </c>
      <c r="C2352">
        <v>305</v>
      </c>
      <c r="D2352" t="s">
        <v>7684</v>
      </c>
      <c r="E2352" t="s">
        <v>7685</v>
      </c>
    </row>
    <row r="2353" spans="1:5">
      <c r="A2353" s="54" t="s">
        <v>6013</v>
      </c>
      <c r="B2353" t="s">
        <v>6014</v>
      </c>
      <c r="C2353">
        <v>0</v>
      </c>
      <c r="D2353" t="s">
        <v>7684</v>
      </c>
      <c r="E2353" t="s">
        <v>7685</v>
      </c>
    </row>
    <row r="2354" spans="1:5">
      <c r="A2354" s="54" t="s">
        <v>6015</v>
      </c>
      <c r="B2354" t="s">
        <v>6016</v>
      </c>
      <c r="C2354">
        <v>460</v>
      </c>
      <c r="D2354" t="s">
        <v>7684</v>
      </c>
      <c r="E2354" t="s">
        <v>7685</v>
      </c>
    </row>
    <row r="2355" spans="1:5">
      <c r="A2355" s="54" t="s">
        <v>6017</v>
      </c>
      <c r="B2355" t="s">
        <v>6018</v>
      </c>
      <c r="C2355">
        <v>0</v>
      </c>
      <c r="D2355" t="s">
        <v>7684</v>
      </c>
      <c r="E2355" t="s">
        <v>7685</v>
      </c>
    </row>
    <row r="2356" spans="1:5">
      <c r="A2356" s="54" t="s">
        <v>8233</v>
      </c>
      <c r="B2356" t="s">
        <v>8234</v>
      </c>
      <c r="C2356">
        <v>0</v>
      </c>
      <c r="D2356" t="s">
        <v>7684</v>
      </c>
      <c r="E2356" t="s">
        <v>7685</v>
      </c>
    </row>
    <row r="2357" spans="1:5">
      <c r="A2357" s="54" t="s">
        <v>6019</v>
      </c>
      <c r="B2357" t="s">
        <v>6020</v>
      </c>
      <c r="C2357">
        <v>375</v>
      </c>
      <c r="D2357" t="s">
        <v>7684</v>
      </c>
      <c r="E2357" t="s">
        <v>7685</v>
      </c>
    </row>
    <row r="2358" spans="1:5">
      <c r="A2358" s="54" t="s">
        <v>6021</v>
      </c>
      <c r="B2358" t="s">
        <v>6022</v>
      </c>
      <c r="C2358">
        <v>330</v>
      </c>
      <c r="D2358" t="s">
        <v>7684</v>
      </c>
      <c r="E2358" t="s">
        <v>7685</v>
      </c>
    </row>
    <row r="2359" spans="1:5">
      <c r="A2359" s="54" t="s">
        <v>6023</v>
      </c>
      <c r="B2359" t="s">
        <v>6024</v>
      </c>
      <c r="C2359">
        <v>450</v>
      </c>
      <c r="D2359" t="s">
        <v>7684</v>
      </c>
      <c r="E2359" t="s">
        <v>7685</v>
      </c>
    </row>
    <row r="2360" spans="1:5">
      <c r="A2360" s="54" t="s">
        <v>6025</v>
      </c>
      <c r="B2360" t="s">
        <v>6026</v>
      </c>
      <c r="C2360">
        <v>353</v>
      </c>
      <c r="D2360" t="s">
        <v>7684</v>
      </c>
      <c r="E2360" t="s">
        <v>7685</v>
      </c>
    </row>
    <row r="2361" spans="1:5">
      <c r="A2361" s="54" t="s">
        <v>6027</v>
      </c>
      <c r="B2361" t="s">
        <v>6028</v>
      </c>
      <c r="C2361">
        <v>0</v>
      </c>
      <c r="D2361" t="s">
        <v>7684</v>
      </c>
      <c r="E2361" t="s">
        <v>7685</v>
      </c>
    </row>
    <row r="2362" spans="1:5">
      <c r="A2362" s="54" t="s">
        <v>6029</v>
      </c>
      <c r="B2362" t="s">
        <v>6030</v>
      </c>
      <c r="C2362">
        <v>380</v>
      </c>
      <c r="D2362" t="s">
        <v>7684</v>
      </c>
      <c r="E2362" t="s">
        <v>7685</v>
      </c>
    </row>
    <row r="2363" spans="1:5">
      <c r="A2363" s="54" t="s">
        <v>6031</v>
      </c>
      <c r="B2363" t="s">
        <v>6032</v>
      </c>
      <c r="C2363">
        <v>0</v>
      </c>
      <c r="D2363" t="s">
        <v>7684</v>
      </c>
      <c r="E2363" t="s">
        <v>7685</v>
      </c>
    </row>
    <row r="2364" spans="1:5">
      <c r="A2364" s="54" t="s">
        <v>6033</v>
      </c>
      <c r="B2364" t="s">
        <v>6034</v>
      </c>
      <c r="C2364">
        <v>0</v>
      </c>
      <c r="D2364" t="s">
        <v>7684</v>
      </c>
      <c r="E2364" t="s">
        <v>7685</v>
      </c>
    </row>
    <row r="2365" spans="1:5">
      <c r="A2365" s="54" t="s">
        <v>6035</v>
      </c>
      <c r="B2365" t="s">
        <v>6036</v>
      </c>
      <c r="C2365">
        <v>0</v>
      </c>
      <c r="D2365" t="s">
        <v>7684</v>
      </c>
      <c r="E2365" t="s">
        <v>7685</v>
      </c>
    </row>
    <row r="2366" spans="1:5">
      <c r="A2366" s="54" t="s">
        <v>6037</v>
      </c>
      <c r="B2366" t="s">
        <v>6038</v>
      </c>
      <c r="C2366">
        <v>345</v>
      </c>
      <c r="D2366" t="s">
        <v>7684</v>
      </c>
      <c r="E2366" t="s">
        <v>7685</v>
      </c>
    </row>
    <row r="2367" spans="1:5">
      <c r="A2367" s="54" t="s">
        <v>6039</v>
      </c>
      <c r="B2367" t="s">
        <v>6040</v>
      </c>
      <c r="C2367">
        <v>596</v>
      </c>
      <c r="D2367" t="s">
        <v>7684</v>
      </c>
      <c r="E2367" t="s">
        <v>7685</v>
      </c>
    </row>
    <row r="2368" spans="1:5">
      <c r="A2368" s="54" t="s">
        <v>6041</v>
      </c>
      <c r="B2368" t="s">
        <v>6042</v>
      </c>
      <c r="C2368">
        <v>0</v>
      </c>
      <c r="D2368" t="s">
        <v>7684</v>
      </c>
      <c r="E2368" t="s">
        <v>7685</v>
      </c>
    </row>
    <row r="2369" spans="1:5">
      <c r="A2369" s="54" t="s">
        <v>6043</v>
      </c>
      <c r="B2369" t="s">
        <v>6044</v>
      </c>
      <c r="C2369">
        <v>310</v>
      </c>
      <c r="D2369" t="s">
        <v>7684</v>
      </c>
      <c r="E2369" t="s">
        <v>7685</v>
      </c>
    </row>
    <row r="2370" spans="1:5">
      <c r="A2370" s="54" t="s">
        <v>6045</v>
      </c>
      <c r="B2370" t="s">
        <v>6046</v>
      </c>
      <c r="C2370">
        <v>326</v>
      </c>
      <c r="D2370" t="s">
        <v>7684</v>
      </c>
      <c r="E2370" t="s">
        <v>7685</v>
      </c>
    </row>
    <row r="2371" spans="1:5">
      <c r="A2371" s="54" t="s">
        <v>6047</v>
      </c>
      <c r="B2371" t="s">
        <v>6048</v>
      </c>
      <c r="C2371">
        <v>0</v>
      </c>
      <c r="D2371" t="s">
        <v>7684</v>
      </c>
      <c r="E2371" t="s">
        <v>7685</v>
      </c>
    </row>
    <row r="2372" spans="1:5">
      <c r="A2372" s="54" t="s">
        <v>6049</v>
      </c>
      <c r="B2372" t="s">
        <v>6050</v>
      </c>
      <c r="C2372">
        <v>0</v>
      </c>
      <c r="D2372" t="s">
        <v>7684</v>
      </c>
      <c r="E2372" t="s">
        <v>7685</v>
      </c>
    </row>
    <row r="2373" spans="1:5">
      <c r="A2373" s="54" t="s">
        <v>6051</v>
      </c>
      <c r="B2373" t="s">
        <v>6052</v>
      </c>
      <c r="C2373">
        <v>245</v>
      </c>
      <c r="D2373" t="s">
        <v>7684</v>
      </c>
      <c r="E2373" t="s">
        <v>7685</v>
      </c>
    </row>
    <row r="2374" spans="1:5">
      <c r="A2374" s="54" t="s">
        <v>6053</v>
      </c>
      <c r="B2374" t="s">
        <v>6054</v>
      </c>
      <c r="C2374">
        <v>263</v>
      </c>
      <c r="D2374" t="s">
        <v>7684</v>
      </c>
      <c r="E2374" t="s">
        <v>7685</v>
      </c>
    </row>
    <row r="2375" spans="1:5">
      <c r="A2375" s="54" t="s">
        <v>6055</v>
      </c>
      <c r="B2375" t="s">
        <v>6056</v>
      </c>
      <c r="C2375">
        <v>0</v>
      </c>
      <c r="D2375" t="s">
        <v>7684</v>
      </c>
      <c r="E2375" t="s">
        <v>7685</v>
      </c>
    </row>
    <row r="2376" spans="1:5">
      <c r="A2376" s="54" t="s">
        <v>6057</v>
      </c>
      <c r="B2376" t="s">
        <v>6058</v>
      </c>
      <c r="C2376">
        <v>225</v>
      </c>
      <c r="D2376" t="s">
        <v>7684</v>
      </c>
      <c r="E2376" t="s">
        <v>7685</v>
      </c>
    </row>
    <row r="2377" spans="1:5">
      <c r="A2377" s="54" t="s">
        <v>6059</v>
      </c>
      <c r="B2377" t="s">
        <v>6060</v>
      </c>
      <c r="C2377">
        <v>0</v>
      </c>
      <c r="D2377" t="s">
        <v>7684</v>
      </c>
      <c r="E2377" t="s">
        <v>7685</v>
      </c>
    </row>
    <row r="2378" spans="1:5">
      <c r="A2378" s="54" t="s">
        <v>6061</v>
      </c>
      <c r="B2378" t="s">
        <v>6062</v>
      </c>
      <c r="C2378">
        <v>350</v>
      </c>
      <c r="D2378" t="s">
        <v>7684</v>
      </c>
      <c r="E2378" t="s">
        <v>7685</v>
      </c>
    </row>
    <row r="2379" spans="1:5">
      <c r="A2379" s="54" t="s">
        <v>6063</v>
      </c>
      <c r="B2379" t="s">
        <v>6064</v>
      </c>
      <c r="C2379">
        <v>380</v>
      </c>
      <c r="D2379" t="s">
        <v>7684</v>
      </c>
      <c r="E2379" t="s">
        <v>7685</v>
      </c>
    </row>
    <row r="2380" spans="1:5">
      <c r="A2380" s="54" t="s">
        <v>6065</v>
      </c>
      <c r="B2380" t="s">
        <v>6066</v>
      </c>
      <c r="C2380">
        <v>575</v>
      </c>
      <c r="D2380" t="s">
        <v>7684</v>
      </c>
      <c r="E2380" t="s">
        <v>7685</v>
      </c>
    </row>
    <row r="2381" spans="1:5">
      <c r="A2381" s="54" t="s">
        <v>6067</v>
      </c>
      <c r="B2381" t="s">
        <v>6068</v>
      </c>
      <c r="C2381">
        <v>0</v>
      </c>
      <c r="D2381" t="s">
        <v>7684</v>
      </c>
      <c r="E2381" t="s">
        <v>7685</v>
      </c>
    </row>
    <row r="2382" spans="1:5">
      <c r="A2382" s="54" t="s">
        <v>6069</v>
      </c>
      <c r="B2382" t="s">
        <v>6070</v>
      </c>
      <c r="C2382">
        <v>0</v>
      </c>
      <c r="D2382" t="s">
        <v>7684</v>
      </c>
      <c r="E2382" t="s">
        <v>7685</v>
      </c>
    </row>
    <row r="2383" spans="1:5">
      <c r="A2383" s="54" t="s">
        <v>6071</v>
      </c>
      <c r="B2383" t="s">
        <v>6072</v>
      </c>
      <c r="C2383">
        <v>0</v>
      </c>
      <c r="D2383" t="s">
        <v>7684</v>
      </c>
      <c r="E2383" t="s">
        <v>7685</v>
      </c>
    </row>
    <row r="2384" spans="1:5">
      <c r="A2384" s="54" t="s">
        <v>6073</v>
      </c>
      <c r="B2384" t="s">
        <v>6074</v>
      </c>
      <c r="C2384">
        <v>0</v>
      </c>
      <c r="D2384" t="s">
        <v>7684</v>
      </c>
      <c r="E2384" t="s">
        <v>7685</v>
      </c>
    </row>
    <row r="2385" spans="1:5">
      <c r="A2385" s="54" t="s">
        <v>6075</v>
      </c>
      <c r="B2385" t="s">
        <v>6076</v>
      </c>
      <c r="C2385">
        <v>290</v>
      </c>
      <c r="D2385" t="s">
        <v>7684</v>
      </c>
      <c r="E2385" t="s">
        <v>7685</v>
      </c>
    </row>
    <row r="2386" spans="1:5">
      <c r="A2386" s="54" t="s">
        <v>6077</v>
      </c>
      <c r="B2386" t="s">
        <v>6078</v>
      </c>
      <c r="C2386">
        <v>380</v>
      </c>
      <c r="D2386" t="s">
        <v>7684</v>
      </c>
      <c r="E2386" t="s">
        <v>7685</v>
      </c>
    </row>
    <row r="2387" spans="1:5">
      <c r="A2387" s="54" t="s">
        <v>6079</v>
      </c>
      <c r="B2387" t="s">
        <v>6080</v>
      </c>
      <c r="C2387">
        <v>350</v>
      </c>
      <c r="D2387" t="s">
        <v>7684</v>
      </c>
      <c r="E2387" t="s">
        <v>7685</v>
      </c>
    </row>
    <row r="2388" spans="1:5">
      <c r="A2388" s="54" t="s">
        <v>6081</v>
      </c>
      <c r="B2388" t="s">
        <v>6082</v>
      </c>
      <c r="C2388">
        <v>0</v>
      </c>
      <c r="D2388" t="s">
        <v>7684</v>
      </c>
      <c r="E2388" t="s">
        <v>7685</v>
      </c>
    </row>
    <row r="2389" spans="1:5">
      <c r="A2389" s="54" t="s">
        <v>6083</v>
      </c>
      <c r="B2389" t="s">
        <v>6084</v>
      </c>
      <c r="C2389">
        <v>0</v>
      </c>
      <c r="D2389" t="s">
        <v>7684</v>
      </c>
      <c r="E2389" t="s">
        <v>7685</v>
      </c>
    </row>
    <row r="2390" spans="1:5">
      <c r="A2390" s="54" t="s">
        <v>6085</v>
      </c>
      <c r="B2390" t="s">
        <v>6086</v>
      </c>
      <c r="C2390">
        <v>227</v>
      </c>
      <c r="D2390" t="s">
        <v>7684</v>
      </c>
      <c r="E2390" t="s">
        <v>7685</v>
      </c>
    </row>
    <row r="2391" spans="1:5">
      <c r="A2391" s="54" t="s">
        <v>6087</v>
      </c>
      <c r="B2391" t="s">
        <v>6088</v>
      </c>
      <c r="C2391">
        <v>0</v>
      </c>
      <c r="D2391" t="s">
        <v>7684</v>
      </c>
      <c r="E2391" t="s">
        <v>7685</v>
      </c>
    </row>
    <row r="2392" spans="1:5">
      <c r="A2392" s="54" t="s">
        <v>6089</v>
      </c>
      <c r="B2392" t="s">
        <v>6090</v>
      </c>
      <c r="C2392">
        <v>500</v>
      </c>
      <c r="D2392" t="s">
        <v>7684</v>
      </c>
      <c r="E2392" t="s">
        <v>7685</v>
      </c>
    </row>
    <row r="2393" spans="1:5">
      <c r="A2393" s="54" t="s">
        <v>6091</v>
      </c>
      <c r="B2393" t="s">
        <v>6092</v>
      </c>
      <c r="C2393">
        <v>0</v>
      </c>
      <c r="D2393" t="s">
        <v>7684</v>
      </c>
      <c r="E2393" t="s">
        <v>7685</v>
      </c>
    </row>
    <row r="2394" spans="1:5">
      <c r="A2394" s="54" t="s">
        <v>6093</v>
      </c>
      <c r="B2394" t="s">
        <v>6094</v>
      </c>
      <c r="C2394">
        <v>590</v>
      </c>
      <c r="D2394" t="s">
        <v>7684</v>
      </c>
      <c r="E2394" t="s">
        <v>7685</v>
      </c>
    </row>
    <row r="2395" spans="1:5">
      <c r="A2395" s="54" t="s">
        <v>6095</v>
      </c>
      <c r="B2395" t="s">
        <v>6096</v>
      </c>
      <c r="C2395">
        <v>880</v>
      </c>
      <c r="D2395" t="s">
        <v>7684</v>
      </c>
      <c r="E2395" t="s">
        <v>7685</v>
      </c>
    </row>
    <row r="2396" spans="1:5">
      <c r="A2396" s="54" t="s">
        <v>6097</v>
      </c>
      <c r="B2396" t="s">
        <v>6098</v>
      </c>
      <c r="C2396">
        <v>0</v>
      </c>
      <c r="D2396" t="s">
        <v>7684</v>
      </c>
      <c r="E2396" t="s">
        <v>7685</v>
      </c>
    </row>
    <row r="2397" spans="1:5">
      <c r="A2397" s="54" t="s">
        <v>6099</v>
      </c>
      <c r="B2397" t="s">
        <v>6100</v>
      </c>
      <c r="C2397">
        <v>200</v>
      </c>
      <c r="D2397" t="s">
        <v>7684</v>
      </c>
      <c r="E2397" t="s">
        <v>7685</v>
      </c>
    </row>
    <row r="2398" spans="1:5">
      <c r="A2398" s="54" t="s">
        <v>6101</v>
      </c>
      <c r="B2398" t="s">
        <v>6102</v>
      </c>
      <c r="C2398">
        <v>450</v>
      </c>
      <c r="D2398" t="s">
        <v>7684</v>
      </c>
      <c r="E2398" t="s">
        <v>7685</v>
      </c>
    </row>
    <row r="2399" spans="1:5">
      <c r="A2399" s="54" t="s">
        <v>6103</v>
      </c>
      <c r="B2399" t="s">
        <v>6104</v>
      </c>
      <c r="C2399">
        <v>0</v>
      </c>
      <c r="D2399" t="s">
        <v>7684</v>
      </c>
      <c r="E2399" t="s">
        <v>7685</v>
      </c>
    </row>
    <row r="2400" spans="1:5">
      <c r="A2400" s="54" t="s">
        <v>6105</v>
      </c>
      <c r="B2400" t="s">
        <v>6106</v>
      </c>
      <c r="C2400">
        <v>355</v>
      </c>
      <c r="D2400" t="s">
        <v>7684</v>
      </c>
      <c r="E2400" t="s">
        <v>7685</v>
      </c>
    </row>
    <row r="2401" spans="1:5">
      <c r="A2401" s="54" t="s">
        <v>6107</v>
      </c>
      <c r="B2401" t="s">
        <v>6108</v>
      </c>
      <c r="C2401">
        <v>0</v>
      </c>
      <c r="D2401" t="s">
        <v>7684</v>
      </c>
      <c r="E2401" t="s">
        <v>7685</v>
      </c>
    </row>
    <row r="2402" spans="1:5">
      <c r="A2402" s="54" t="s">
        <v>8235</v>
      </c>
      <c r="B2402" t="s">
        <v>8236</v>
      </c>
      <c r="C2402">
        <v>0</v>
      </c>
      <c r="D2402" t="s">
        <v>7684</v>
      </c>
      <c r="E2402" t="s">
        <v>7685</v>
      </c>
    </row>
    <row r="2403" spans="1:5">
      <c r="A2403" s="54" t="s">
        <v>8237</v>
      </c>
      <c r="B2403" t="s">
        <v>8238</v>
      </c>
      <c r="C2403">
        <v>0</v>
      </c>
      <c r="D2403" t="s">
        <v>7684</v>
      </c>
      <c r="E2403" t="s">
        <v>7685</v>
      </c>
    </row>
    <row r="2404" spans="1:5">
      <c r="A2404" s="54" t="s">
        <v>6109</v>
      </c>
      <c r="B2404" t="s">
        <v>6110</v>
      </c>
      <c r="C2404">
        <v>330</v>
      </c>
      <c r="D2404" t="s">
        <v>7684</v>
      </c>
      <c r="E2404" t="s">
        <v>7685</v>
      </c>
    </row>
    <row r="2405" spans="1:5">
      <c r="A2405" s="54" t="s">
        <v>8239</v>
      </c>
      <c r="B2405" t="s">
        <v>8240</v>
      </c>
      <c r="C2405">
        <v>0</v>
      </c>
      <c r="D2405" t="s">
        <v>7684</v>
      </c>
      <c r="E2405" t="s">
        <v>7685</v>
      </c>
    </row>
    <row r="2406" spans="1:5">
      <c r="A2406" s="54" t="s">
        <v>6111</v>
      </c>
      <c r="B2406" t="s">
        <v>6112</v>
      </c>
      <c r="C2406">
        <v>251</v>
      </c>
      <c r="D2406" t="s">
        <v>7684</v>
      </c>
      <c r="E2406" t="s">
        <v>7685</v>
      </c>
    </row>
    <row r="2407" spans="1:5">
      <c r="A2407" s="54" t="s">
        <v>8241</v>
      </c>
      <c r="B2407" t="s">
        <v>8242</v>
      </c>
      <c r="C2407">
        <v>0</v>
      </c>
      <c r="D2407" t="s">
        <v>7684</v>
      </c>
      <c r="E2407" t="s">
        <v>7685</v>
      </c>
    </row>
    <row r="2408" spans="1:5">
      <c r="A2408" s="54" t="s">
        <v>8243</v>
      </c>
      <c r="B2408" t="s">
        <v>8244</v>
      </c>
      <c r="C2408">
        <v>0</v>
      </c>
      <c r="D2408" t="s">
        <v>7684</v>
      </c>
      <c r="E2408" t="s">
        <v>7685</v>
      </c>
    </row>
    <row r="2409" spans="1:5">
      <c r="A2409" s="54" t="s">
        <v>8245</v>
      </c>
      <c r="B2409" t="s">
        <v>8246</v>
      </c>
      <c r="C2409">
        <v>0</v>
      </c>
      <c r="D2409" t="s">
        <v>7684</v>
      </c>
      <c r="E2409" t="s">
        <v>7685</v>
      </c>
    </row>
    <row r="2410" spans="1:5">
      <c r="A2410" s="54" t="s">
        <v>6113</v>
      </c>
      <c r="B2410" t="s">
        <v>6114</v>
      </c>
      <c r="C2410">
        <v>370</v>
      </c>
      <c r="D2410" t="s">
        <v>7684</v>
      </c>
      <c r="E2410" t="s">
        <v>7685</v>
      </c>
    </row>
    <row r="2411" spans="1:5">
      <c r="A2411" s="54" t="s">
        <v>8247</v>
      </c>
      <c r="B2411" t="s">
        <v>8248</v>
      </c>
      <c r="C2411">
        <v>0</v>
      </c>
      <c r="D2411" t="s">
        <v>7684</v>
      </c>
      <c r="E2411" t="s">
        <v>7685</v>
      </c>
    </row>
    <row r="2412" spans="1:5">
      <c r="A2412" s="54" t="s">
        <v>8249</v>
      </c>
      <c r="B2412" t="s">
        <v>8250</v>
      </c>
      <c r="C2412">
        <v>0</v>
      </c>
      <c r="D2412" t="s">
        <v>7684</v>
      </c>
      <c r="E2412" t="s">
        <v>7685</v>
      </c>
    </row>
    <row r="2413" spans="1:5">
      <c r="A2413" s="54" t="s">
        <v>8251</v>
      </c>
      <c r="B2413" t="s">
        <v>8252</v>
      </c>
      <c r="C2413">
        <v>0</v>
      </c>
      <c r="D2413" t="s">
        <v>7684</v>
      </c>
      <c r="E2413" t="s">
        <v>7685</v>
      </c>
    </row>
    <row r="2414" spans="1:5">
      <c r="A2414" s="54" t="s">
        <v>8253</v>
      </c>
      <c r="B2414" t="s">
        <v>8254</v>
      </c>
      <c r="C2414">
        <v>0</v>
      </c>
      <c r="D2414" t="s">
        <v>7684</v>
      </c>
      <c r="E2414" t="s">
        <v>7685</v>
      </c>
    </row>
    <row r="2415" spans="1:5">
      <c r="A2415" s="54" t="s">
        <v>8255</v>
      </c>
      <c r="B2415" t="s">
        <v>8256</v>
      </c>
      <c r="C2415">
        <v>0</v>
      </c>
      <c r="D2415" t="s">
        <v>7684</v>
      </c>
      <c r="E2415" t="s">
        <v>7685</v>
      </c>
    </row>
    <row r="2416" spans="1:5">
      <c r="A2416" s="54" t="s">
        <v>8257</v>
      </c>
      <c r="B2416" t="s">
        <v>8258</v>
      </c>
      <c r="C2416">
        <v>0</v>
      </c>
      <c r="D2416" t="s">
        <v>7684</v>
      </c>
      <c r="E2416" t="s">
        <v>7685</v>
      </c>
    </row>
    <row r="2417" spans="1:5">
      <c r="A2417" s="54" t="s">
        <v>8259</v>
      </c>
      <c r="B2417" t="s">
        <v>8260</v>
      </c>
      <c r="C2417">
        <v>0</v>
      </c>
      <c r="D2417" t="s">
        <v>7684</v>
      </c>
      <c r="E2417" t="s">
        <v>7685</v>
      </c>
    </row>
    <row r="2418" spans="1:5">
      <c r="A2418" s="54" t="s">
        <v>8261</v>
      </c>
      <c r="B2418" t="s">
        <v>8262</v>
      </c>
      <c r="C2418">
        <v>0</v>
      </c>
      <c r="D2418" t="s">
        <v>7684</v>
      </c>
      <c r="E2418" t="s">
        <v>7685</v>
      </c>
    </row>
    <row r="2419" spans="1:5">
      <c r="A2419" s="54" t="s">
        <v>8263</v>
      </c>
      <c r="B2419" t="s">
        <v>8264</v>
      </c>
      <c r="C2419">
        <v>0</v>
      </c>
      <c r="D2419" t="s">
        <v>7684</v>
      </c>
      <c r="E2419" t="s">
        <v>7685</v>
      </c>
    </row>
    <row r="2420" spans="1:5">
      <c r="A2420" s="54" t="s">
        <v>6115</v>
      </c>
      <c r="B2420" t="s">
        <v>6116</v>
      </c>
      <c r="C2420">
        <v>0</v>
      </c>
      <c r="D2420" t="s">
        <v>7684</v>
      </c>
      <c r="E2420" t="s">
        <v>7685</v>
      </c>
    </row>
    <row r="2421" spans="1:5">
      <c r="A2421" s="54" t="s">
        <v>6117</v>
      </c>
      <c r="B2421" t="s">
        <v>6118</v>
      </c>
      <c r="C2421">
        <v>0</v>
      </c>
      <c r="D2421" t="s">
        <v>7684</v>
      </c>
      <c r="E2421" t="s">
        <v>7685</v>
      </c>
    </row>
    <row r="2422" spans="1:5">
      <c r="A2422" s="54" t="s">
        <v>8265</v>
      </c>
      <c r="B2422" t="s">
        <v>8266</v>
      </c>
      <c r="C2422">
        <v>0</v>
      </c>
      <c r="D2422" t="s">
        <v>7684</v>
      </c>
      <c r="E2422" t="s">
        <v>7685</v>
      </c>
    </row>
    <row r="2423" spans="1:5">
      <c r="A2423" s="54" t="s">
        <v>6119</v>
      </c>
      <c r="B2423" t="s">
        <v>1431</v>
      </c>
      <c r="C2423">
        <v>300</v>
      </c>
      <c r="D2423" t="s">
        <v>7684</v>
      </c>
      <c r="E2423" t="s">
        <v>7685</v>
      </c>
    </row>
    <row r="2424" spans="1:5">
      <c r="A2424" s="54" t="s">
        <v>6120</v>
      </c>
      <c r="B2424" t="s">
        <v>1432</v>
      </c>
      <c r="C2424">
        <v>307</v>
      </c>
      <c r="D2424" t="s">
        <v>7684</v>
      </c>
      <c r="E2424" t="s">
        <v>7685</v>
      </c>
    </row>
    <row r="2425" spans="1:5">
      <c r="A2425" s="54" t="s">
        <v>6121</v>
      </c>
      <c r="B2425" t="s">
        <v>6122</v>
      </c>
      <c r="C2425">
        <v>156</v>
      </c>
      <c r="D2425" t="s">
        <v>7684</v>
      </c>
      <c r="E2425" t="s">
        <v>7685</v>
      </c>
    </row>
    <row r="2426" spans="1:5">
      <c r="A2426" s="54" t="s">
        <v>6123</v>
      </c>
      <c r="B2426" t="s">
        <v>6124</v>
      </c>
      <c r="C2426">
        <v>500</v>
      </c>
      <c r="D2426" t="s">
        <v>7684</v>
      </c>
      <c r="E2426" t="s">
        <v>7685</v>
      </c>
    </row>
    <row r="2427" spans="1:5">
      <c r="A2427" s="54" t="s">
        <v>6125</v>
      </c>
      <c r="B2427" t="s">
        <v>6126</v>
      </c>
      <c r="C2427">
        <v>223</v>
      </c>
      <c r="D2427" t="s">
        <v>7684</v>
      </c>
      <c r="E2427" t="s">
        <v>7685</v>
      </c>
    </row>
    <row r="2428" spans="1:5">
      <c r="A2428" s="54" t="s">
        <v>6127</v>
      </c>
      <c r="B2428" t="s">
        <v>6128</v>
      </c>
      <c r="C2428">
        <v>285</v>
      </c>
      <c r="D2428" t="s">
        <v>7684</v>
      </c>
      <c r="E2428" t="s">
        <v>7685</v>
      </c>
    </row>
    <row r="2429" spans="1:5">
      <c r="A2429" s="54" t="s">
        <v>6129</v>
      </c>
      <c r="B2429" t="s">
        <v>6130</v>
      </c>
      <c r="C2429">
        <v>320</v>
      </c>
      <c r="D2429" t="s">
        <v>7684</v>
      </c>
      <c r="E2429" t="s">
        <v>7685</v>
      </c>
    </row>
    <row r="2430" spans="1:5">
      <c r="A2430" s="54" t="s">
        <v>6131</v>
      </c>
      <c r="B2430" t="s">
        <v>6132</v>
      </c>
      <c r="C2430">
        <v>415</v>
      </c>
      <c r="D2430" t="s">
        <v>7684</v>
      </c>
      <c r="E2430" t="s">
        <v>7685</v>
      </c>
    </row>
    <row r="2431" spans="1:5">
      <c r="A2431" s="54" t="s">
        <v>6133</v>
      </c>
      <c r="B2431" t="s">
        <v>6134</v>
      </c>
      <c r="C2431">
        <v>344</v>
      </c>
      <c r="D2431" t="s">
        <v>7684</v>
      </c>
      <c r="E2431" t="s">
        <v>7685</v>
      </c>
    </row>
    <row r="2432" spans="1:5">
      <c r="A2432" s="54" t="s">
        <v>6135</v>
      </c>
      <c r="B2432" t="s">
        <v>6136</v>
      </c>
      <c r="C2432">
        <v>232</v>
      </c>
      <c r="D2432" t="s">
        <v>7684</v>
      </c>
      <c r="E2432" t="s">
        <v>7685</v>
      </c>
    </row>
    <row r="2433" spans="1:5">
      <c r="A2433" s="54" t="s">
        <v>6137</v>
      </c>
      <c r="B2433" t="s">
        <v>6138</v>
      </c>
      <c r="C2433">
        <v>780</v>
      </c>
      <c r="D2433" t="s">
        <v>7684</v>
      </c>
      <c r="E2433" t="s">
        <v>7685</v>
      </c>
    </row>
    <row r="2434" spans="1:5">
      <c r="A2434" s="54" t="s">
        <v>6139</v>
      </c>
      <c r="B2434" t="s">
        <v>6140</v>
      </c>
      <c r="C2434">
        <v>425</v>
      </c>
      <c r="D2434" t="s">
        <v>7684</v>
      </c>
      <c r="E2434" t="s">
        <v>7685</v>
      </c>
    </row>
    <row r="2435" spans="1:5">
      <c r="A2435" s="54" t="s">
        <v>6141</v>
      </c>
      <c r="B2435" t="s">
        <v>6142</v>
      </c>
      <c r="C2435">
        <v>270</v>
      </c>
      <c r="D2435" t="s">
        <v>7684</v>
      </c>
      <c r="E2435" t="s">
        <v>7685</v>
      </c>
    </row>
    <row r="2436" spans="1:5">
      <c r="A2436" s="54" t="s">
        <v>6143</v>
      </c>
      <c r="B2436" t="s">
        <v>6144</v>
      </c>
      <c r="C2436">
        <v>350</v>
      </c>
      <c r="D2436" t="s">
        <v>7684</v>
      </c>
      <c r="E2436" t="s">
        <v>7685</v>
      </c>
    </row>
    <row r="2437" spans="1:5">
      <c r="A2437" s="54" t="s">
        <v>6145</v>
      </c>
      <c r="B2437" t="s">
        <v>6146</v>
      </c>
      <c r="C2437">
        <v>470</v>
      </c>
      <c r="D2437" t="s">
        <v>7684</v>
      </c>
      <c r="E2437" t="s">
        <v>7685</v>
      </c>
    </row>
    <row r="2438" spans="1:5">
      <c r="A2438" s="54" t="s">
        <v>6147</v>
      </c>
      <c r="B2438" t="s">
        <v>6148</v>
      </c>
      <c r="C2438">
        <v>340</v>
      </c>
      <c r="D2438" t="s">
        <v>7684</v>
      </c>
      <c r="E2438" t="s">
        <v>7685</v>
      </c>
    </row>
    <row r="2439" spans="1:5">
      <c r="A2439" s="54" t="s">
        <v>6149</v>
      </c>
      <c r="B2439" t="s">
        <v>6150</v>
      </c>
      <c r="C2439">
        <v>535</v>
      </c>
      <c r="D2439" t="s">
        <v>7684</v>
      </c>
      <c r="E2439" t="s">
        <v>7685</v>
      </c>
    </row>
    <row r="2440" spans="1:5">
      <c r="A2440" s="54" t="s">
        <v>6151</v>
      </c>
      <c r="B2440" t="s">
        <v>6152</v>
      </c>
      <c r="C2440">
        <v>480</v>
      </c>
      <c r="D2440" t="s">
        <v>7684</v>
      </c>
      <c r="E2440" t="s">
        <v>7685</v>
      </c>
    </row>
    <row r="2441" spans="1:5">
      <c r="A2441" s="54" t="s">
        <v>8267</v>
      </c>
      <c r="B2441" t="s">
        <v>8268</v>
      </c>
      <c r="C2441">
        <v>0</v>
      </c>
      <c r="D2441" t="s">
        <v>7684</v>
      </c>
      <c r="E2441" t="s">
        <v>7685</v>
      </c>
    </row>
    <row r="2442" spans="1:5">
      <c r="A2442" s="54" t="s">
        <v>8269</v>
      </c>
      <c r="B2442" t="s">
        <v>8270</v>
      </c>
      <c r="C2442">
        <v>0</v>
      </c>
      <c r="D2442" t="s">
        <v>7684</v>
      </c>
      <c r="E2442" t="s">
        <v>7685</v>
      </c>
    </row>
    <row r="2443" spans="1:5">
      <c r="A2443" s="54" t="s">
        <v>8271</v>
      </c>
      <c r="B2443" t="s">
        <v>8272</v>
      </c>
      <c r="C2443">
        <v>0</v>
      </c>
      <c r="D2443" t="s">
        <v>7684</v>
      </c>
      <c r="E2443" t="s">
        <v>7685</v>
      </c>
    </row>
    <row r="2444" spans="1:5">
      <c r="A2444" s="54" t="s">
        <v>6153</v>
      </c>
      <c r="B2444" t="s">
        <v>6154</v>
      </c>
      <c r="C2444">
        <v>440</v>
      </c>
      <c r="D2444" t="s">
        <v>7684</v>
      </c>
      <c r="E2444" t="s">
        <v>7685</v>
      </c>
    </row>
    <row r="2445" spans="1:5">
      <c r="A2445" s="54" t="s">
        <v>6155</v>
      </c>
      <c r="B2445" t="s">
        <v>6156</v>
      </c>
      <c r="C2445">
        <v>710</v>
      </c>
      <c r="D2445" t="s">
        <v>7684</v>
      </c>
      <c r="E2445" t="s">
        <v>7685</v>
      </c>
    </row>
    <row r="2446" spans="1:5">
      <c r="A2446" s="54" t="s">
        <v>6157</v>
      </c>
      <c r="B2446" t="s">
        <v>1435</v>
      </c>
      <c r="C2446">
        <v>320</v>
      </c>
      <c r="D2446" t="s">
        <v>7684</v>
      </c>
      <c r="E2446" t="s">
        <v>7685</v>
      </c>
    </row>
    <row r="2447" spans="1:5">
      <c r="A2447" s="54" t="s">
        <v>6158</v>
      </c>
      <c r="B2447" t="s">
        <v>6159</v>
      </c>
      <c r="C2447">
        <v>315</v>
      </c>
      <c r="D2447" t="s">
        <v>7684</v>
      </c>
      <c r="E2447" t="s">
        <v>7685</v>
      </c>
    </row>
    <row r="2448" spans="1:5">
      <c r="A2448" s="54" t="s">
        <v>6160</v>
      </c>
      <c r="B2448" t="s">
        <v>6161</v>
      </c>
      <c r="C2448">
        <v>335</v>
      </c>
      <c r="D2448" t="s">
        <v>7684</v>
      </c>
      <c r="E2448" t="s">
        <v>7685</v>
      </c>
    </row>
    <row r="2449" spans="1:5">
      <c r="A2449" s="54" t="s">
        <v>6162</v>
      </c>
      <c r="B2449" t="s">
        <v>7610</v>
      </c>
      <c r="C2449">
        <v>340</v>
      </c>
      <c r="D2449" t="s">
        <v>7684</v>
      </c>
      <c r="E2449" t="s">
        <v>7685</v>
      </c>
    </row>
    <row r="2450" spans="1:5">
      <c r="A2450" s="54" t="s">
        <v>7611</v>
      </c>
      <c r="B2450" t="s">
        <v>7612</v>
      </c>
      <c r="C2450">
        <v>320</v>
      </c>
      <c r="D2450" t="s">
        <v>7684</v>
      </c>
      <c r="E2450" t="s">
        <v>7685</v>
      </c>
    </row>
    <row r="2451" spans="1:5">
      <c r="A2451" s="54" t="s">
        <v>6163</v>
      </c>
      <c r="B2451" t="s">
        <v>6164</v>
      </c>
      <c r="C2451">
        <v>505</v>
      </c>
      <c r="D2451" t="s">
        <v>7684</v>
      </c>
      <c r="E2451" t="s">
        <v>7685</v>
      </c>
    </row>
    <row r="2452" spans="1:5">
      <c r="A2452" s="54" t="s">
        <v>6165</v>
      </c>
      <c r="B2452" t="s">
        <v>6166</v>
      </c>
      <c r="C2452">
        <v>340</v>
      </c>
      <c r="D2452" t="s">
        <v>7684</v>
      </c>
      <c r="E2452" t="s">
        <v>7685</v>
      </c>
    </row>
    <row r="2453" spans="1:5">
      <c r="A2453" s="54" t="s">
        <v>6167</v>
      </c>
      <c r="B2453" t="s">
        <v>6168</v>
      </c>
      <c r="C2453">
        <v>500</v>
      </c>
      <c r="D2453" t="s">
        <v>7684</v>
      </c>
      <c r="E2453" t="s">
        <v>7685</v>
      </c>
    </row>
    <row r="2454" spans="1:5">
      <c r="A2454" s="54" t="s">
        <v>6169</v>
      </c>
      <c r="B2454" t="s">
        <v>6170</v>
      </c>
      <c r="C2454">
        <v>243</v>
      </c>
      <c r="D2454" t="s">
        <v>7684</v>
      </c>
      <c r="E2454" t="s">
        <v>7685</v>
      </c>
    </row>
    <row r="2455" spans="1:5">
      <c r="A2455" s="54" t="s">
        <v>6171</v>
      </c>
      <c r="B2455" t="s">
        <v>6172</v>
      </c>
      <c r="C2455">
        <v>720</v>
      </c>
      <c r="D2455" t="s">
        <v>7684</v>
      </c>
      <c r="E2455" t="s">
        <v>7685</v>
      </c>
    </row>
    <row r="2456" spans="1:5">
      <c r="A2456" s="54" t="s">
        <v>6173</v>
      </c>
      <c r="B2456" t="s">
        <v>6174</v>
      </c>
      <c r="C2456">
        <v>575</v>
      </c>
      <c r="D2456" t="s">
        <v>7684</v>
      </c>
      <c r="E2456" t="s">
        <v>7685</v>
      </c>
    </row>
    <row r="2457" spans="1:5">
      <c r="A2457" s="54" t="s">
        <v>8273</v>
      </c>
      <c r="B2457" t="s">
        <v>8274</v>
      </c>
      <c r="C2457">
        <v>0</v>
      </c>
      <c r="D2457" t="s">
        <v>7684</v>
      </c>
      <c r="E2457" t="s">
        <v>7685</v>
      </c>
    </row>
    <row r="2458" spans="1:5">
      <c r="A2458" s="54" t="s">
        <v>8275</v>
      </c>
      <c r="B2458" t="s">
        <v>8276</v>
      </c>
      <c r="C2458">
        <v>0</v>
      </c>
      <c r="D2458" t="s">
        <v>7684</v>
      </c>
      <c r="E2458" t="s">
        <v>7685</v>
      </c>
    </row>
    <row r="2459" spans="1:5">
      <c r="A2459" s="54" t="s">
        <v>8277</v>
      </c>
      <c r="B2459" t="s">
        <v>1991</v>
      </c>
      <c r="C2459">
        <v>0</v>
      </c>
      <c r="D2459" t="s">
        <v>7684</v>
      </c>
      <c r="E2459" t="s">
        <v>7685</v>
      </c>
    </row>
    <row r="2460" spans="1:5">
      <c r="A2460" s="54" t="s">
        <v>8278</v>
      </c>
      <c r="B2460" t="s">
        <v>8279</v>
      </c>
      <c r="C2460">
        <v>0</v>
      </c>
      <c r="D2460" t="s">
        <v>7684</v>
      </c>
      <c r="E2460" t="s">
        <v>7685</v>
      </c>
    </row>
    <row r="2461" spans="1:5">
      <c r="A2461" s="54" t="s">
        <v>8280</v>
      </c>
      <c r="B2461" t="s">
        <v>8281</v>
      </c>
      <c r="C2461">
        <v>0</v>
      </c>
      <c r="D2461" t="s">
        <v>7684</v>
      </c>
      <c r="E2461" t="s">
        <v>7685</v>
      </c>
    </row>
    <row r="2462" spans="1:5">
      <c r="A2462" s="54" t="s">
        <v>8282</v>
      </c>
      <c r="B2462" t="s">
        <v>8283</v>
      </c>
      <c r="C2462">
        <v>0</v>
      </c>
      <c r="D2462" t="s">
        <v>7684</v>
      </c>
      <c r="E2462" t="s">
        <v>7685</v>
      </c>
    </row>
    <row r="2463" spans="1:5">
      <c r="A2463" s="54" t="s">
        <v>8284</v>
      </c>
      <c r="B2463" t="s">
        <v>8285</v>
      </c>
      <c r="C2463">
        <v>0</v>
      </c>
      <c r="D2463" t="s">
        <v>7684</v>
      </c>
      <c r="E2463" t="s">
        <v>7685</v>
      </c>
    </row>
    <row r="2464" spans="1:5">
      <c r="A2464" s="54" t="s">
        <v>8286</v>
      </c>
      <c r="B2464" t="s">
        <v>8287</v>
      </c>
      <c r="C2464">
        <v>0</v>
      </c>
      <c r="D2464" t="s">
        <v>7684</v>
      </c>
      <c r="E2464" t="s">
        <v>7685</v>
      </c>
    </row>
    <row r="2465" spans="1:5">
      <c r="A2465" s="54" t="s">
        <v>8288</v>
      </c>
      <c r="B2465" t="s">
        <v>8289</v>
      </c>
      <c r="C2465">
        <v>0</v>
      </c>
      <c r="D2465" t="s">
        <v>7684</v>
      </c>
      <c r="E2465" t="s">
        <v>7685</v>
      </c>
    </row>
    <row r="2466" spans="1:5">
      <c r="A2466" s="54" t="s">
        <v>8290</v>
      </c>
      <c r="B2466" t="s">
        <v>8291</v>
      </c>
      <c r="C2466">
        <v>0</v>
      </c>
      <c r="D2466" t="s">
        <v>7684</v>
      </c>
      <c r="E2466" t="s">
        <v>7685</v>
      </c>
    </row>
    <row r="2467" spans="1:5">
      <c r="A2467" s="54" t="s">
        <v>8292</v>
      </c>
      <c r="B2467" t="s">
        <v>8293</v>
      </c>
      <c r="C2467">
        <v>0</v>
      </c>
      <c r="D2467" t="s">
        <v>7684</v>
      </c>
      <c r="E2467" t="s">
        <v>7685</v>
      </c>
    </row>
    <row r="2468" spans="1:5">
      <c r="A2468" s="54" t="s">
        <v>8294</v>
      </c>
      <c r="B2468" t="s">
        <v>8295</v>
      </c>
      <c r="C2468">
        <v>0</v>
      </c>
      <c r="D2468" t="s">
        <v>7684</v>
      </c>
      <c r="E2468" t="s">
        <v>7685</v>
      </c>
    </row>
    <row r="2469" spans="1:5">
      <c r="A2469" s="54" t="s">
        <v>8296</v>
      </c>
      <c r="B2469" t="s">
        <v>8297</v>
      </c>
      <c r="C2469">
        <v>0</v>
      </c>
      <c r="D2469" t="s">
        <v>7684</v>
      </c>
      <c r="E2469" t="s">
        <v>7685</v>
      </c>
    </row>
    <row r="2470" spans="1:5">
      <c r="A2470" s="54" t="s">
        <v>8298</v>
      </c>
      <c r="B2470" t="s">
        <v>8299</v>
      </c>
      <c r="C2470">
        <v>0</v>
      </c>
      <c r="D2470" t="s">
        <v>7684</v>
      </c>
      <c r="E2470" t="s">
        <v>7685</v>
      </c>
    </row>
    <row r="2471" spans="1:5">
      <c r="A2471" s="54" t="s">
        <v>8300</v>
      </c>
      <c r="B2471" t="s">
        <v>8301</v>
      </c>
      <c r="C2471">
        <v>0</v>
      </c>
      <c r="D2471" t="s">
        <v>7684</v>
      </c>
      <c r="E2471" t="s">
        <v>7685</v>
      </c>
    </row>
    <row r="2472" spans="1:5">
      <c r="A2472" s="54" t="s">
        <v>8302</v>
      </c>
      <c r="B2472" t="s">
        <v>8303</v>
      </c>
      <c r="C2472">
        <v>0</v>
      </c>
      <c r="D2472" t="s">
        <v>7684</v>
      </c>
      <c r="E2472" t="s">
        <v>7685</v>
      </c>
    </row>
    <row r="2473" spans="1:5">
      <c r="A2473" s="54" t="s">
        <v>8304</v>
      </c>
      <c r="B2473" t="s">
        <v>8305</v>
      </c>
      <c r="C2473">
        <v>0</v>
      </c>
      <c r="D2473" t="s">
        <v>7684</v>
      </c>
      <c r="E2473" t="s">
        <v>7685</v>
      </c>
    </row>
    <row r="2474" spans="1:5">
      <c r="A2474" s="54" t="s">
        <v>8306</v>
      </c>
      <c r="B2474" t="s">
        <v>8307</v>
      </c>
      <c r="C2474">
        <v>0</v>
      </c>
      <c r="D2474" t="s">
        <v>7684</v>
      </c>
      <c r="E2474" t="s">
        <v>7685</v>
      </c>
    </row>
    <row r="2475" spans="1:5">
      <c r="A2475" s="54" t="s">
        <v>8308</v>
      </c>
      <c r="B2475" t="s">
        <v>8309</v>
      </c>
      <c r="C2475">
        <v>0</v>
      </c>
      <c r="D2475" t="s">
        <v>7684</v>
      </c>
      <c r="E2475" t="s">
        <v>7685</v>
      </c>
    </row>
    <row r="2476" spans="1:5">
      <c r="A2476" s="54" t="s">
        <v>8310</v>
      </c>
      <c r="B2476" t="s">
        <v>8311</v>
      </c>
      <c r="C2476">
        <v>0</v>
      </c>
      <c r="D2476" t="s">
        <v>7684</v>
      </c>
      <c r="E2476" t="s">
        <v>7685</v>
      </c>
    </row>
    <row r="2477" spans="1:5">
      <c r="A2477" s="54" t="s">
        <v>8312</v>
      </c>
      <c r="B2477" t="s">
        <v>8313</v>
      </c>
      <c r="C2477">
        <v>0</v>
      </c>
      <c r="D2477" t="s">
        <v>7684</v>
      </c>
      <c r="E2477" t="s">
        <v>7685</v>
      </c>
    </row>
    <row r="2478" spans="1:5">
      <c r="A2478" s="54" t="s">
        <v>8314</v>
      </c>
      <c r="B2478" t="s">
        <v>8315</v>
      </c>
      <c r="C2478">
        <v>0</v>
      </c>
      <c r="D2478" t="s">
        <v>7684</v>
      </c>
      <c r="E2478" t="s">
        <v>7685</v>
      </c>
    </row>
    <row r="2479" spans="1:5">
      <c r="A2479" s="54" t="s">
        <v>8316</v>
      </c>
      <c r="B2479" t="s">
        <v>8317</v>
      </c>
      <c r="C2479">
        <v>0</v>
      </c>
      <c r="D2479" t="s">
        <v>7684</v>
      </c>
      <c r="E2479" t="s">
        <v>7685</v>
      </c>
    </row>
    <row r="2480" spans="1:5">
      <c r="A2480" s="54" t="s">
        <v>8318</v>
      </c>
      <c r="B2480" t="s">
        <v>8319</v>
      </c>
      <c r="C2480">
        <v>0</v>
      </c>
      <c r="D2480" t="s">
        <v>7684</v>
      </c>
      <c r="E2480" t="s">
        <v>7685</v>
      </c>
    </row>
    <row r="2481" spans="1:5">
      <c r="A2481" s="54" t="s">
        <v>8320</v>
      </c>
      <c r="B2481" t="s">
        <v>8321</v>
      </c>
      <c r="C2481">
        <v>0</v>
      </c>
      <c r="D2481" t="s">
        <v>7684</v>
      </c>
      <c r="E2481" t="s">
        <v>7685</v>
      </c>
    </row>
    <row r="2482" spans="1:5">
      <c r="A2482" s="54" t="s">
        <v>8322</v>
      </c>
      <c r="B2482" t="s">
        <v>8323</v>
      </c>
      <c r="C2482">
        <v>0</v>
      </c>
      <c r="D2482" t="s">
        <v>7684</v>
      </c>
      <c r="E2482" t="s">
        <v>7685</v>
      </c>
    </row>
    <row r="2483" spans="1:5">
      <c r="A2483" s="54" t="s">
        <v>8324</v>
      </c>
      <c r="B2483" t="s">
        <v>8325</v>
      </c>
      <c r="C2483">
        <v>0</v>
      </c>
      <c r="D2483" t="s">
        <v>7684</v>
      </c>
      <c r="E2483" t="s">
        <v>7685</v>
      </c>
    </row>
    <row r="2484" spans="1:5">
      <c r="A2484" s="54" t="s">
        <v>8326</v>
      </c>
      <c r="B2484" t="s">
        <v>8327</v>
      </c>
      <c r="C2484">
        <v>0</v>
      </c>
      <c r="D2484" t="s">
        <v>7684</v>
      </c>
      <c r="E2484" t="s">
        <v>7685</v>
      </c>
    </row>
    <row r="2485" spans="1:5">
      <c r="A2485" s="54" t="s">
        <v>8328</v>
      </c>
      <c r="B2485" t="s">
        <v>8329</v>
      </c>
      <c r="C2485">
        <v>0</v>
      </c>
      <c r="D2485" t="s">
        <v>7684</v>
      </c>
      <c r="E2485" t="s">
        <v>7685</v>
      </c>
    </row>
    <row r="2486" spans="1:5">
      <c r="A2486" s="54" t="s">
        <v>8330</v>
      </c>
      <c r="B2486" t="s">
        <v>8331</v>
      </c>
      <c r="C2486">
        <v>0</v>
      </c>
      <c r="D2486" t="s">
        <v>7684</v>
      </c>
      <c r="E2486" t="s">
        <v>7685</v>
      </c>
    </row>
    <row r="2487" spans="1:5">
      <c r="A2487" s="54" t="s">
        <v>8332</v>
      </c>
      <c r="B2487" t="s">
        <v>8333</v>
      </c>
      <c r="C2487">
        <v>0</v>
      </c>
      <c r="D2487" t="s">
        <v>7684</v>
      </c>
      <c r="E2487" t="s">
        <v>7685</v>
      </c>
    </row>
    <row r="2488" spans="1:5">
      <c r="A2488" s="54" t="s">
        <v>8334</v>
      </c>
      <c r="B2488" t="s">
        <v>8335</v>
      </c>
      <c r="C2488">
        <v>0</v>
      </c>
      <c r="D2488" t="s">
        <v>7684</v>
      </c>
      <c r="E2488" t="s">
        <v>7685</v>
      </c>
    </row>
    <row r="2489" spans="1:5">
      <c r="A2489" s="54" t="s">
        <v>8336</v>
      </c>
      <c r="B2489" t="s">
        <v>8337</v>
      </c>
      <c r="C2489">
        <v>0</v>
      </c>
      <c r="D2489" t="s">
        <v>7684</v>
      </c>
      <c r="E2489" t="s">
        <v>7685</v>
      </c>
    </row>
    <row r="2490" spans="1:5">
      <c r="A2490" s="54" t="s">
        <v>8338</v>
      </c>
      <c r="B2490" t="s">
        <v>8339</v>
      </c>
      <c r="C2490">
        <v>0</v>
      </c>
      <c r="D2490" t="s">
        <v>7684</v>
      </c>
      <c r="E2490" t="s">
        <v>7685</v>
      </c>
    </row>
    <row r="2491" spans="1:5">
      <c r="A2491" s="54" t="s">
        <v>8340</v>
      </c>
      <c r="B2491" t="s">
        <v>8341</v>
      </c>
      <c r="C2491">
        <v>0</v>
      </c>
      <c r="D2491" t="s">
        <v>7684</v>
      </c>
      <c r="E2491" t="s">
        <v>7685</v>
      </c>
    </row>
    <row r="2492" spans="1:5">
      <c r="A2492" s="54" t="s">
        <v>8342</v>
      </c>
      <c r="B2492" t="s">
        <v>8343</v>
      </c>
      <c r="C2492">
        <v>0</v>
      </c>
      <c r="D2492" t="s">
        <v>7684</v>
      </c>
      <c r="E2492" t="s">
        <v>7685</v>
      </c>
    </row>
    <row r="2493" spans="1:5">
      <c r="A2493" s="54" t="s">
        <v>6175</v>
      </c>
      <c r="B2493" t="s">
        <v>1438</v>
      </c>
      <c r="C2493">
        <v>630</v>
      </c>
      <c r="D2493" t="s">
        <v>7686</v>
      </c>
      <c r="E2493" t="s">
        <v>7687</v>
      </c>
    </row>
    <row r="2494" spans="1:5">
      <c r="A2494" s="54" t="s">
        <v>6176</v>
      </c>
      <c r="B2494" t="s">
        <v>1440</v>
      </c>
      <c r="C2494">
        <v>350</v>
      </c>
      <c r="D2494" t="s">
        <v>7686</v>
      </c>
      <c r="E2494" t="s">
        <v>7687</v>
      </c>
    </row>
    <row r="2495" spans="1:5">
      <c r="A2495" s="54" t="s">
        <v>6177</v>
      </c>
      <c r="B2495" t="s">
        <v>1441</v>
      </c>
      <c r="C2495">
        <v>495</v>
      </c>
      <c r="D2495" t="s">
        <v>7686</v>
      </c>
      <c r="E2495" t="s">
        <v>7687</v>
      </c>
    </row>
    <row r="2496" spans="1:5">
      <c r="A2496" s="54" t="s">
        <v>6178</v>
      </c>
      <c r="B2496" t="s">
        <v>1442</v>
      </c>
      <c r="C2496">
        <v>265</v>
      </c>
      <c r="D2496" t="s">
        <v>7686</v>
      </c>
      <c r="E2496" t="s">
        <v>7687</v>
      </c>
    </row>
    <row r="2497" spans="1:5">
      <c r="A2497" s="54" t="s">
        <v>6179</v>
      </c>
      <c r="B2497" t="s">
        <v>1444</v>
      </c>
      <c r="C2497">
        <v>530</v>
      </c>
      <c r="D2497" t="s">
        <v>7686</v>
      </c>
      <c r="E2497" t="s">
        <v>7687</v>
      </c>
    </row>
    <row r="2498" spans="1:5">
      <c r="A2498" s="54" t="s">
        <v>6180</v>
      </c>
      <c r="B2498" t="s">
        <v>1445</v>
      </c>
      <c r="C2498">
        <v>415</v>
      </c>
      <c r="D2498" t="s">
        <v>7686</v>
      </c>
      <c r="E2498" t="s">
        <v>7687</v>
      </c>
    </row>
    <row r="2499" spans="1:5">
      <c r="A2499" s="54" t="s">
        <v>6181</v>
      </c>
      <c r="B2499" t="s">
        <v>1446</v>
      </c>
      <c r="C2499">
        <v>350</v>
      </c>
      <c r="D2499" t="s">
        <v>7686</v>
      </c>
      <c r="E2499" t="s">
        <v>7687</v>
      </c>
    </row>
    <row r="2500" spans="1:5">
      <c r="A2500" s="54" t="s">
        <v>6182</v>
      </c>
      <c r="B2500" t="s">
        <v>1447</v>
      </c>
      <c r="C2500">
        <v>440</v>
      </c>
      <c r="D2500" t="s">
        <v>7686</v>
      </c>
      <c r="E2500" t="s">
        <v>7687</v>
      </c>
    </row>
    <row r="2501" spans="1:5">
      <c r="A2501" s="54" t="s">
        <v>6183</v>
      </c>
      <c r="B2501" t="s">
        <v>1448</v>
      </c>
      <c r="C2501">
        <v>370</v>
      </c>
      <c r="D2501" t="s">
        <v>7686</v>
      </c>
      <c r="E2501" t="s">
        <v>7687</v>
      </c>
    </row>
    <row r="2502" spans="1:5">
      <c r="A2502" s="54" t="s">
        <v>6184</v>
      </c>
      <c r="B2502" t="s">
        <v>6185</v>
      </c>
      <c r="C2502">
        <v>370</v>
      </c>
      <c r="D2502" t="s">
        <v>7686</v>
      </c>
      <c r="E2502" t="s">
        <v>7687</v>
      </c>
    </row>
    <row r="2503" spans="1:5">
      <c r="A2503" s="54" t="s">
        <v>6186</v>
      </c>
      <c r="B2503" t="s">
        <v>1449</v>
      </c>
      <c r="C2503">
        <v>325</v>
      </c>
      <c r="D2503" t="s">
        <v>7686</v>
      </c>
      <c r="E2503" t="s">
        <v>7687</v>
      </c>
    </row>
    <row r="2504" spans="1:5">
      <c r="A2504" s="54" t="s">
        <v>6187</v>
      </c>
      <c r="B2504" t="s">
        <v>1450</v>
      </c>
      <c r="C2504">
        <v>555</v>
      </c>
      <c r="D2504" t="s">
        <v>7686</v>
      </c>
      <c r="E2504" t="s">
        <v>7687</v>
      </c>
    </row>
    <row r="2505" spans="1:5">
      <c r="A2505" s="54" t="s">
        <v>6188</v>
      </c>
      <c r="B2505" t="s">
        <v>1451</v>
      </c>
      <c r="C2505">
        <v>455</v>
      </c>
      <c r="D2505" t="s">
        <v>7686</v>
      </c>
      <c r="E2505" t="s">
        <v>7687</v>
      </c>
    </row>
    <row r="2506" spans="1:5">
      <c r="A2506" s="54" t="s">
        <v>6189</v>
      </c>
      <c r="B2506" t="s">
        <v>1452</v>
      </c>
      <c r="C2506">
        <v>385</v>
      </c>
      <c r="D2506" t="s">
        <v>7686</v>
      </c>
      <c r="E2506" t="s">
        <v>7687</v>
      </c>
    </row>
    <row r="2507" spans="1:5">
      <c r="A2507" s="54" t="s">
        <v>6190</v>
      </c>
      <c r="B2507" t="s">
        <v>1453</v>
      </c>
      <c r="C2507">
        <v>570</v>
      </c>
      <c r="D2507" t="s">
        <v>7686</v>
      </c>
      <c r="E2507" t="s">
        <v>7687</v>
      </c>
    </row>
    <row r="2508" spans="1:5">
      <c r="A2508" s="54" t="s">
        <v>6191</v>
      </c>
      <c r="B2508" t="s">
        <v>2992</v>
      </c>
      <c r="C2508">
        <v>350</v>
      </c>
      <c r="D2508" t="s">
        <v>7686</v>
      </c>
      <c r="E2508" t="s">
        <v>7687</v>
      </c>
    </row>
    <row r="2509" spans="1:5">
      <c r="A2509" s="54" t="s">
        <v>6192</v>
      </c>
      <c r="B2509" t="s">
        <v>2993</v>
      </c>
      <c r="C2509">
        <v>365</v>
      </c>
      <c r="D2509" t="s">
        <v>7686</v>
      </c>
      <c r="E2509" t="s">
        <v>7687</v>
      </c>
    </row>
    <row r="2510" spans="1:5">
      <c r="A2510" s="54" t="s">
        <v>6193</v>
      </c>
      <c r="B2510" t="s">
        <v>1454</v>
      </c>
      <c r="C2510">
        <v>330</v>
      </c>
      <c r="D2510" t="s">
        <v>7686</v>
      </c>
      <c r="E2510" t="s">
        <v>7687</v>
      </c>
    </row>
    <row r="2511" spans="1:5">
      <c r="A2511" s="54" t="s">
        <v>6194</v>
      </c>
      <c r="B2511" t="s">
        <v>1455</v>
      </c>
      <c r="C2511">
        <v>470</v>
      </c>
      <c r="D2511" t="s">
        <v>7686</v>
      </c>
      <c r="E2511" t="s">
        <v>7687</v>
      </c>
    </row>
    <row r="2512" spans="1:5">
      <c r="A2512" s="54" t="s">
        <v>6195</v>
      </c>
      <c r="B2512" t="s">
        <v>1456</v>
      </c>
      <c r="C2512">
        <v>500</v>
      </c>
      <c r="D2512" t="s">
        <v>7686</v>
      </c>
      <c r="E2512" t="s">
        <v>7687</v>
      </c>
    </row>
    <row r="2513" spans="1:5">
      <c r="A2513" s="54" t="s">
        <v>6196</v>
      </c>
      <c r="B2513" t="s">
        <v>6197</v>
      </c>
      <c r="C2513">
        <v>400</v>
      </c>
      <c r="D2513" t="s">
        <v>7686</v>
      </c>
      <c r="E2513" t="s">
        <v>7687</v>
      </c>
    </row>
    <row r="2514" spans="1:5">
      <c r="A2514" s="54" t="s">
        <v>6198</v>
      </c>
      <c r="B2514" t="s">
        <v>1457</v>
      </c>
      <c r="C2514">
        <v>390</v>
      </c>
      <c r="D2514" t="s">
        <v>7686</v>
      </c>
      <c r="E2514" t="s">
        <v>7687</v>
      </c>
    </row>
    <row r="2515" spans="1:5">
      <c r="A2515" s="54" t="s">
        <v>6199</v>
      </c>
      <c r="B2515" t="s">
        <v>1458</v>
      </c>
      <c r="C2515">
        <v>870</v>
      </c>
      <c r="D2515" t="s">
        <v>7686</v>
      </c>
      <c r="E2515" t="s">
        <v>7687</v>
      </c>
    </row>
    <row r="2516" spans="1:5">
      <c r="A2516" s="54" t="s">
        <v>6200</v>
      </c>
      <c r="B2516" t="s">
        <v>1459</v>
      </c>
      <c r="C2516">
        <v>490</v>
      </c>
      <c r="D2516" t="s">
        <v>7686</v>
      </c>
      <c r="E2516" t="s">
        <v>7687</v>
      </c>
    </row>
    <row r="2517" spans="1:5">
      <c r="A2517" s="54" t="s">
        <v>6201</v>
      </c>
      <c r="B2517" t="s">
        <v>1461</v>
      </c>
      <c r="C2517">
        <v>475</v>
      </c>
      <c r="D2517" t="s">
        <v>7686</v>
      </c>
      <c r="E2517" t="s">
        <v>7687</v>
      </c>
    </row>
    <row r="2518" spans="1:5">
      <c r="A2518" s="54" t="s">
        <v>6202</v>
      </c>
      <c r="B2518" t="s">
        <v>1462</v>
      </c>
      <c r="C2518">
        <v>870</v>
      </c>
      <c r="D2518" t="s">
        <v>7686</v>
      </c>
      <c r="E2518" t="s">
        <v>7687</v>
      </c>
    </row>
    <row r="2519" spans="1:5">
      <c r="A2519" s="54" t="s">
        <v>6203</v>
      </c>
      <c r="B2519" t="s">
        <v>1463</v>
      </c>
      <c r="C2519">
        <v>485</v>
      </c>
      <c r="D2519" t="s">
        <v>7686</v>
      </c>
      <c r="E2519" t="s">
        <v>7687</v>
      </c>
    </row>
    <row r="2520" spans="1:5">
      <c r="A2520" s="54" t="s">
        <v>6204</v>
      </c>
      <c r="B2520" t="s">
        <v>1464</v>
      </c>
      <c r="C2520">
        <v>670</v>
      </c>
      <c r="D2520" t="s">
        <v>7686</v>
      </c>
      <c r="E2520" t="s">
        <v>7687</v>
      </c>
    </row>
    <row r="2521" spans="1:5">
      <c r="A2521" s="54" t="s">
        <v>6205</v>
      </c>
      <c r="B2521" t="s">
        <v>1465</v>
      </c>
      <c r="C2521">
        <v>480</v>
      </c>
      <c r="D2521" t="s">
        <v>7686</v>
      </c>
      <c r="E2521" t="s">
        <v>7687</v>
      </c>
    </row>
    <row r="2522" spans="1:5">
      <c r="A2522" s="54" t="s">
        <v>6206</v>
      </c>
      <c r="B2522" t="s">
        <v>1466</v>
      </c>
      <c r="C2522">
        <v>720</v>
      </c>
      <c r="D2522" t="s">
        <v>7686</v>
      </c>
      <c r="E2522" t="s">
        <v>7687</v>
      </c>
    </row>
    <row r="2523" spans="1:5">
      <c r="A2523" s="54" t="s">
        <v>6207</v>
      </c>
      <c r="B2523" t="s">
        <v>1467</v>
      </c>
      <c r="C2523">
        <v>550</v>
      </c>
      <c r="D2523" t="s">
        <v>7686</v>
      </c>
      <c r="E2523" t="s">
        <v>7687</v>
      </c>
    </row>
    <row r="2524" spans="1:5">
      <c r="A2524" s="54" t="s">
        <v>6208</v>
      </c>
      <c r="B2524" t="s">
        <v>1468</v>
      </c>
      <c r="C2524">
        <v>300</v>
      </c>
      <c r="D2524" t="s">
        <v>7686</v>
      </c>
      <c r="E2524" t="s">
        <v>7687</v>
      </c>
    </row>
    <row r="2525" spans="1:5">
      <c r="A2525" s="54" t="s">
        <v>6209</v>
      </c>
      <c r="B2525" t="s">
        <v>1469</v>
      </c>
      <c r="C2525">
        <v>580</v>
      </c>
      <c r="D2525" t="s">
        <v>7686</v>
      </c>
      <c r="E2525" t="s">
        <v>7687</v>
      </c>
    </row>
    <row r="2526" spans="1:5">
      <c r="A2526" s="54" t="s">
        <v>6210</v>
      </c>
      <c r="B2526" t="s">
        <v>1470</v>
      </c>
      <c r="C2526">
        <v>870</v>
      </c>
      <c r="D2526" t="s">
        <v>7686</v>
      </c>
      <c r="E2526" t="s">
        <v>7687</v>
      </c>
    </row>
    <row r="2527" spans="1:5">
      <c r="A2527" s="54" t="s">
        <v>6211</v>
      </c>
      <c r="B2527" t="s">
        <v>1471</v>
      </c>
      <c r="C2527">
        <v>820</v>
      </c>
      <c r="D2527" t="s">
        <v>7686</v>
      </c>
      <c r="E2527" t="s">
        <v>7687</v>
      </c>
    </row>
    <row r="2528" spans="1:5">
      <c r="A2528" s="54" t="s">
        <v>6212</v>
      </c>
      <c r="B2528" t="s">
        <v>1472</v>
      </c>
      <c r="C2528">
        <v>575</v>
      </c>
      <c r="D2528" t="s">
        <v>7686</v>
      </c>
      <c r="E2528" t="s">
        <v>7687</v>
      </c>
    </row>
    <row r="2529" spans="1:5">
      <c r="A2529" s="54" t="s">
        <v>6213</v>
      </c>
      <c r="B2529" t="s">
        <v>1473</v>
      </c>
      <c r="C2529">
        <v>480</v>
      </c>
      <c r="D2529" t="s">
        <v>7686</v>
      </c>
      <c r="E2529" t="s">
        <v>7687</v>
      </c>
    </row>
    <row r="2530" spans="1:5">
      <c r="A2530" s="54" t="s">
        <v>6214</v>
      </c>
      <c r="B2530" t="s">
        <v>1474</v>
      </c>
      <c r="C2530">
        <v>340</v>
      </c>
      <c r="D2530" t="s">
        <v>7686</v>
      </c>
      <c r="E2530" t="s">
        <v>7687</v>
      </c>
    </row>
    <row r="2531" spans="1:5">
      <c r="A2531" s="54" t="s">
        <v>6215</v>
      </c>
      <c r="B2531" t="s">
        <v>1475</v>
      </c>
      <c r="C2531">
        <v>435</v>
      </c>
      <c r="D2531" t="s">
        <v>7686</v>
      </c>
      <c r="E2531" t="s">
        <v>7687</v>
      </c>
    </row>
    <row r="2532" spans="1:5">
      <c r="A2532" s="54" t="s">
        <v>6216</v>
      </c>
      <c r="B2532" t="s">
        <v>1476</v>
      </c>
      <c r="C2532">
        <v>480</v>
      </c>
      <c r="D2532" t="s">
        <v>7686</v>
      </c>
      <c r="E2532" t="s">
        <v>7687</v>
      </c>
    </row>
    <row r="2533" spans="1:5">
      <c r="A2533" s="54" t="s">
        <v>6217</v>
      </c>
      <c r="B2533" t="s">
        <v>1477</v>
      </c>
      <c r="C2533">
        <v>420</v>
      </c>
      <c r="D2533" t="s">
        <v>7686</v>
      </c>
      <c r="E2533" t="s">
        <v>7687</v>
      </c>
    </row>
    <row r="2534" spans="1:5">
      <c r="A2534" s="54" t="s">
        <v>6218</v>
      </c>
      <c r="B2534" t="s">
        <v>2682</v>
      </c>
      <c r="C2534">
        <v>345</v>
      </c>
      <c r="D2534" t="s">
        <v>7686</v>
      </c>
      <c r="E2534" t="s">
        <v>7687</v>
      </c>
    </row>
    <row r="2535" spans="1:5">
      <c r="A2535" s="54" t="s">
        <v>6219</v>
      </c>
      <c r="B2535" t="s">
        <v>1478</v>
      </c>
      <c r="C2535">
        <v>410</v>
      </c>
      <c r="D2535" t="s">
        <v>7686</v>
      </c>
      <c r="E2535" t="s">
        <v>7687</v>
      </c>
    </row>
    <row r="2536" spans="1:5">
      <c r="A2536" s="54" t="s">
        <v>6220</v>
      </c>
      <c r="B2536" t="s">
        <v>1479</v>
      </c>
      <c r="C2536">
        <v>445</v>
      </c>
      <c r="D2536" t="s">
        <v>7686</v>
      </c>
      <c r="E2536" t="s">
        <v>7687</v>
      </c>
    </row>
    <row r="2537" spans="1:5">
      <c r="A2537" s="54" t="s">
        <v>6221</v>
      </c>
      <c r="B2537" t="s">
        <v>1480</v>
      </c>
      <c r="C2537">
        <v>570</v>
      </c>
      <c r="D2537" t="s">
        <v>7686</v>
      </c>
      <c r="E2537" t="s">
        <v>7687</v>
      </c>
    </row>
    <row r="2538" spans="1:5">
      <c r="A2538" s="54" t="s">
        <v>6222</v>
      </c>
      <c r="B2538" t="s">
        <v>1481</v>
      </c>
      <c r="C2538">
        <v>460</v>
      </c>
      <c r="D2538" t="s">
        <v>7686</v>
      </c>
      <c r="E2538" t="s">
        <v>7687</v>
      </c>
    </row>
    <row r="2539" spans="1:5">
      <c r="A2539" s="54" t="s">
        <v>6223</v>
      </c>
      <c r="B2539" t="s">
        <v>1483</v>
      </c>
      <c r="C2539">
        <v>505</v>
      </c>
      <c r="D2539" t="s">
        <v>7686</v>
      </c>
      <c r="E2539" t="s">
        <v>7687</v>
      </c>
    </row>
    <row r="2540" spans="1:5">
      <c r="A2540" s="54" t="s">
        <v>6224</v>
      </c>
      <c r="B2540" t="s">
        <v>1484</v>
      </c>
      <c r="C2540">
        <v>380</v>
      </c>
      <c r="D2540" t="s">
        <v>7686</v>
      </c>
      <c r="E2540" t="s">
        <v>7687</v>
      </c>
    </row>
    <row r="2541" spans="1:5">
      <c r="A2541" s="54" t="s">
        <v>6225</v>
      </c>
      <c r="B2541" t="s">
        <v>1485</v>
      </c>
      <c r="C2541">
        <v>1095</v>
      </c>
      <c r="D2541" t="s">
        <v>7686</v>
      </c>
      <c r="E2541" t="s">
        <v>7687</v>
      </c>
    </row>
    <row r="2542" spans="1:5">
      <c r="A2542" s="54" t="s">
        <v>6226</v>
      </c>
      <c r="B2542" t="s">
        <v>1486</v>
      </c>
      <c r="C2542">
        <v>850</v>
      </c>
      <c r="D2542" t="s">
        <v>7686</v>
      </c>
      <c r="E2542" t="s">
        <v>7687</v>
      </c>
    </row>
    <row r="2543" spans="1:5">
      <c r="A2543" s="54" t="s">
        <v>6227</v>
      </c>
      <c r="B2543" t="s">
        <v>1487</v>
      </c>
      <c r="C2543">
        <v>570</v>
      </c>
      <c r="D2543" t="s">
        <v>7686</v>
      </c>
      <c r="E2543" t="s">
        <v>7687</v>
      </c>
    </row>
    <row r="2544" spans="1:5">
      <c r="A2544" s="54" t="s">
        <v>6228</v>
      </c>
      <c r="B2544" t="s">
        <v>1488</v>
      </c>
      <c r="C2544">
        <v>430</v>
      </c>
      <c r="D2544" t="s">
        <v>7686</v>
      </c>
      <c r="E2544" t="s">
        <v>7687</v>
      </c>
    </row>
    <row r="2545" spans="1:5">
      <c r="A2545" s="54" t="s">
        <v>6229</v>
      </c>
      <c r="B2545" t="s">
        <v>1489</v>
      </c>
      <c r="C2545">
        <v>660</v>
      </c>
      <c r="D2545" t="s">
        <v>7686</v>
      </c>
      <c r="E2545" t="s">
        <v>7687</v>
      </c>
    </row>
    <row r="2546" spans="1:5">
      <c r="A2546" s="54" t="s">
        <v>6230</v>
      </c>
      <c r="B2546" t="s">
        <v>1490</v>
      </c>
      <c r="C2546">
        <v>830</v>
      </c>
      <c r="D2546" t="s">
        <v>7686</v>
      </c>
      <c r="E2546" t="s">
        <v>7687</v>
      </c>
    </row>
    <row r="2547" spans="1:5">
      <c r="A2547" s="54" t="s">
        <v>6231</v>
      </c>
      <c r="B2547" t="s">
        <v>1492</v>
      </c>
      <c r="C2547">
        <v>390</v>
      </c>
      <c r="D2547" t="s">
        <v>7686</v>
      </c>
      <c r="E2547" t="s">
        <v>7687</v>
      </c>
    </row>
    <row r="2548" spans="1:5">
      <c r="A2548" s="54" t="s">
        <v>6232</v>
      </c>
      <c r="B2548" t="s">
        <v>8442</v>
      </c>
      <c r="C2548">
        <v>410</v>
      </c>
      <c r="D2548" t="s">
        <v>7686</v>
      </c>
      <c r="E2548" t="s">
        <v>7687</v>
      </c>
    </row>
    <row r="2549" spans="1:5">
      <c r="A2549" s="54" t="s">
        <v>8443</v>
      </c>
      <c r="B2549" t="s">
        <v>8444</v>
      </c>
      <c r="C2549">
        <v>330</v>
      </c>
      <c r="D2549" t="s">
        <v>7686</v>
      </c>
      <c r="E2549" t="s">
        <v>7687</v>
      </c>
    </row>
    <row r="2550" spans="1:5">
      <c r="A2550" s="54" t="s">
        <v>6233</v>
      </c>
      <c r="B2550" t="s">
        <v>1493</v>
      </c>
      <c r="C2550">
        <v>440</v>
      </c>
      <c r="D2550" t="s">
        <v>7686</v>
      </c>
      <c r="E2550" t="s">
        <v>7687</v>
      </c>
    </row>
    <row r="2551" spans="1:5">
      <c r="A2551" s="54" t="s">
        <v>6234</v>
      </c>
      <c r="B2551" t="s">
        <v>1494</v>
      </c>
      <c r="C2551">
        <v>390</v>
      </c>
      <c r="D2551" t="s">
        <v>7686</v>
      </c>
      <c r="E2551" t="s">
        <v>7687</v>
      </c>
    </row>
    <row r="2552" spans="1:5">
      <c r="A2552" s="54" t="s">
        <v>6235</v>
      </c>
      <c r="B2552" t="s">
        <v>1495</v>
      </c>
      <c r="C2552">
        <v>355</v>
      </c>
      <c r="D2552" t="s">
        <v>7686</v>
      </c>
      <c r="E2552" t="s">
        <v>7687</v>
      </c>
    </row>
    <row r="2553" spans="1:5">
      <c r="A2553" s="54" t="s">
        <v>6236</v>
      </c>
      <c r="B2553" t="s">
        <v>1496</v>
      </c>
      <c r="C2553">
        <v>760</v>
      </c>
      <c r="D2553" t="s">
        <v>7686</v>
      </c>
      <c r="E2553" t="s">
        <v>7687</v>
      </c>
    </row>
    <row r="2554" spans="1:5">
      <c r="A2554" s="54" t="s">
        <v>6237</v>
      </c>
      <c r="B2554" t="s">
        <v>1497</v>
      </c>
      <c r="C2554">
        <v>605</v>
      </c>
      <c r="D2554" t="s">
        <v>7686</v>
      </c>
      <c r="E2554" t="s">
        <v>7687</v>
      </c>
    </row>
    <row r="2555" spans="1:5">
      <c r="A2555" s="54" t="s">
        <v>6238</v>
      </c>
      <c r="B2555" t="s">
        <v>1498</v>
      </c>
      <c r="C2555">
        <v>500</v>
      </c>
      <c r="D2555" t="s">
        <v>7686</v>
      </c>
      <c r="E2555" t="s">
        <v>7687</v>
      </c>
    </row>
    <row r="2556" spans="1:5">
      <c r="A2556" s="54" t="s">
        <v>6239</v>
      </c>
      <c r="B2556" t="s">
        <v>1500</v>
      </c>
      <c r="C2556">
        <v>460</v>
      </c>
      <c r="D2556" t="s">
        <v>7686</v>
      </c>
      <c r="E2556" t="s">
        <v>7687</v>
      </c>
    </row>
    <row r="2557" spans="1:5">
      <c r="A2557" s="54" t="s">
        <v>6240</v>
      </c>
      <c r="B2557" t="s">
        <v>1501</v>
      </c>
      <c r="C2557">
        <v>400</v>
      </c>
      <c r="D2557" t="s">
        <v>7686</v>
      </c>
      <c r="E2557" t="s">
        <v>7687</v>
      </c>
    </row>
    <row r="2558" spans="1:5">
      <c r="A2558" s="54" t="s">
        <v>6241</v>
      </c>
      <c r="B2558" t="s">
        <v>1502</v>
      </c>
      <c r="C2558">
        <v>505</v>
      </c>
      <c r="D2558" t="s">
        <v>7686</v>
      </c>
      <c r="E2558" t="s">
        <v>7687</v>
      </c>
    </row>
    <row r="2559" spans="1:5">
      <c r="A2559" s="54" t="s">
        <v>6242</v>
      </c>
      <c r="B2559" t="s">
        <v>1503</v>
      </c>
      <c r="C2559">
        <v>380</v>
      </c>
      <c r="D2559" t="s">
        <v>7686</v>
      </c>
      <c r="E2559" t="s">
        <v>7687</v>
      </c>
    </row>
    <row r="2560" spans="1:5">
      <c r="A2560" s="54" t="s">
        <v>6243</v>
      </c>
      <c r="B2560" t="s">
        <v>1504</v>
      </c>
      <c r="C2560">
        <v>465</v>
      </c>
      <c r="D2560" t="s">
        <v>7686</v>
      </c>
      <c r="E2560" t="s">
        <v>7687</v>
      </c>
    </row>
    <row r="2561" spans="1:5">
      <c r="A2561" s="54" t="s">
        <v>6244</v>
      </c>
      <c r="B2561" t="s">
        <v>2994</v>
      </c>
      <c r="C2561">
        <v>290</v>
      </c>
      <c r="D2561" t="s">
        <v>7686</v>
      </c>
      <c r="E2561" t="s">
        <v>7687</v>
      </c>
    </row>
    <row r="2562" spans="1:5">
      <c r="A2562" s="54" t="s">
        <v>6245</v>
      </c>
      <c r="B2562" t="s">
        <v>2995</v>
      </c>
      <c r="C2562">
        <v>330</v>
      </c>
      <c r="D2562" t="s">
        <v>7686</v>
      </c>
      <c r="E2562" t="s">
        <v>7687</v>
      </c>
    </row>
    <row r="2563" spans="1:5">
      <c r="A2563" s="54" t="s">
        <v>6246</v>
      </c>
      <c r="B2563" t="s">
        <v>1506</v>
      </c>
      <c r="C2563">
        <v>690</v>
      </c>
      <c r="D2563" t="s">
        <v>7686</v>
      </c>
      <c r="E2563" t="s">
        <v>7687</v>
      </c>
    </row>
    <row r="2564" spans="1:5">
      <c r="A2564" s="54" t="s">
        <v>6247</v>
      </c>
      <c r="B2564" t="s">
        <v>1507</v>
      </c>
      <c r="C2564">
        <v>665</v>
      </c>
      <c r="D2564" t="s">
        <v>7686</v>
      </c>
      <c r="E2564" t="s">
        <v>7687</v>
      </c>
    </row>
    <row r="2565" spans="1:5">
      <c r="A2565" s="54" t="s">
        <v>6248</v>
      </c>
      <c r="B2565" t="s">
        <v>1508</v>
      </c>
      <c r="C2565">
        <v>460</v>
      </c>
      <c r="D2565" t="s">
        <v>7686</v>
      </c>
      <c r="E2565" t="s">
        <v>7687</v>
      </c>
    </row>
    <row r="2566" spans="1:5">
      <c r="A2566" s="54" t="s">
        <v>6249</v>
      </c>
      <c r="B2566" t="s">
        <v>1509</v>
      </c>
      <c r="C2566">
        <v>640</v>
      </c>
      <c r="D2566" t="s">
        <v>7686</v>
      </c>
      <c r="E2566" t="s">
        <v>7687</v>
      </c>
    </row>
    <row r="2567" spans="1:5">
      <c r="A2567" s="54" t="s">
        <v>6250</v>
      </c>
      <c r="B2567" t="s">
        <v>7637</v>
      </c>
      <c r="C2567">
        <v>530</v>
      </c>
      <c r="D2567" t="s">
        <v>7686</v>
      </c>
      <c r="E2567" t="s">
        <v>7687</v>
      </c>
    </row>
    <row r="2568" spans="1:5">
      <c r="A2568" s="54" t="s">
        <v>6251</v>
      </c>
      <c r="B2568" t="s">
        <v>1510</v>
      </c>
      <c r="C2568">
        <v>555</v>
      </c>
      <c r="D2568" t="s">
        <v>7686</v>
      </c>
      <c r="E2568" t="s">
        <v>7687</v>
      </c>
    </row>
    <row r="2569" spans="1:5">
      <c r="A2569" s="54" t="s">
        <v>6252</v>
      </c>
      <c r="B2569" t="s">
        <v>1511</v>
      </c>
      <c r="C2569">
        <v>1060</v>
      </c>
      <c r="D2569" t="s">
        <v>7686</v>
      </c>
      <c r="E2569" t="s">
        <v>7687</v>
      </c>
    </row>
    <row r="2570" spans="1:5">
      <c r="A2570" s="54" t="s">
        <v>6253</v>
      </c>
      <c r="B2570" t="s">
        <v>1512</v>
      </c>
      <c r="C2570">
        <v>880</v>
      </c>
      <c r="D2570" t="s">
        <v>7686</v>
      </c>
      <c r="E2570" t="s">
        <v>7687</v>
      </c>
    </row>
    <row r="2571" spans="1:5">
      <c r="A2571" s="54" t="s">
        <v>6254</v>
      </c>
      <c r="B2571" t="s">
        <v>1513</v>
      </c>
      <c r="C2571">
        <v>470</v>
      </c>
      <c r="D2571" t="s">
        <v>7686</v>
      </c>
      <c r="E2571" t="s">
        <v>7687</v>
      </c>
    </row>
    <row r="2572" spans="1:5">
      <c r="A2572" s="54" t="s">
        <v>6255</v>
      </c>
      <c r="B2572" t="s">
        <v>1514</v>
      </c>
      <c r="C2572">
        <v>270</v>
      </c>
      <c r="D2572" t="s">
        <v>7686</v>
      </c>
      <c r="E2572" t="s">
        <v>7687</v>
      </c>
    </row>
    <row r="2573" spans="1:5">
      <c r="A2573" s="54" t="s">
        <v>6256</v>
      </c>
      <c r="B2573" t="s">
        <v>1515</v>
      </c>
      <c r="C2573">
        <v>830</v>
      </c>
      <c r="D2573" t="s">
        <v>7686</v>
      </c>
      <c r="E2573" t="s">
        <v>7687</v>
      </c>
    </row>
    <row r="2574" spans="1:5">
      <c r="A2574" s="54" t="s">
        <v>6257</v>
      </c>
      <c r="B2574" t="s">
        <v>1517</v>
      </c>
      <c r="C2574">
        <v>335</v>
      </c>
      <c r="D2574" t="s">
        <v>7686</v>
      </c>
      <c r="E2574" t="s">
        <v>7687</v>
      </c>
    </row>
    <row r="2575" spans="1:5">
      <c r="A2575" s="54" t="s">
        <v>6258</v>
      </c>
      <c r="B2575" t="s">
        <v>1518</v>
      </c>
      <c r="C2575">
        <v>390</v>
      </c>
      <c r="D2575" t="s">
        <v>7686</v>
      </c>
      <c r="E2575" t="s">
        <v>7687</v>
      </c>
    </row>
    <row r="2576" spans="1:5">
      <c r="A2576" s="54" t="s">
        <v>6259</v>
      </c>
      <c r="B2576" t="s">
        <v>1519</v>
      </c>
      <c r="C2576">
        <v>480</v>
      </c>
      <c r="D2576" t="s">
        <v>7686</v>
      </c>
      <c r="E2576" t="s">
        <v>7687</v>
      </c>
    </row>
    <row r="2577" spans="1:5">
      <c r="A2577" s="54" t="s">
        <v>6260</v>
      </c>
      <c r="B2577" t="s">
        <v>1520</v>
      </c>
      <c r="C2577">
        <v>405</v>
      </c>
      <c r="D2577" t="s">
        <v>7686</v>
      </c>
      <c r="E2577" t="s">
        <v>7687</v>
      </c>
    </row>
    <row r="2578" spans="1:5">
      <c r="A2578" s="54" t="s">
        <v>6261</v>
      </c>
      <c r="B2578" t="s">
        <v>1521</v>
      </c>
      <c r="C2578">
        <v>615</v>
      </c>
      <c r="D2578" t="s">
        <v>7686</v>
      </c>
      <c r="E2578" t="s">
        <v>7687</v>
      </c>
    </row>
    <row r="2579" spans="1:5">
      <c r="A2579" s="54" t="s">
        <v>6262</v>
      </c>
      <c r="B2579" t="s">
        <v>1523</v>
      </c>
      <c r="C2579">
        <v>360</v>
      </c>
      <c r="D2579" t="s">
        <v>7686</v>
      </c>
      <c r="E2579" t="s">
        <v>7687</v>
      </c>
    </row>
    <row r="2580" spans="1:5">
      <c r="A2580" s="54" t="s">
        <v>6263</v>
      </c>
      <c r="B2580" t="s">
        <v>1524</v>
      </c>
      <c r="C2580">
        <v>575</v>
      </c>
      <c r="D2580" t="s">
        <v>7686</v>
      </c>
      <c r="E2580" t="s">
        <v>7687</v>
      </c>
    </row>
    <row r="2581" spans="1:5">
      <c r="A2581" s="54" t="s">
        <v>6264</v>
      </c>
      <c r="B2581" t="s">
        <v>1525</v>
      </c>
      <c r="C2581">
        <v>435</v>
      </c>
      <c r="D2581" t="s">
        <v>7686</v>
      </c>
      <c r="E2581" t="s">
        <v>7687</v>
      </c>
    </row>
    <row r="2582" spans="1:5">
      <c r="A2582" s="54" t="s">
        <v>6265</v>
      </c>
      <c r="B2582" t="s">
        <v>1526</v>
      </c>
      <c r="C2582">
        <v>490</v>
      </c>
      <c r="D2582" t="s">
        <v>7686</v>
      </c>
      <c r="E2582" t="s">
        <v>7687</v>
      </c>
    </row>
    <row r="2583" spans="1:5">
      <c r="A2583" s="54" t="s">
        <v>6266</v>
      </c>
      <c r="B2583" t="s">
        <v>1528</v>
      </c>
      <c r="C2583">
        <v>420</v>
      </c>
      <c r="D2583" t="s">
        <v>7686</v>
      </c>
      <c r="E2583" t="s">
        <v>7687</v>
      </c>
    </row>
    <row r="2584" spans="1:5">
      <c r="A2584" s="54" t="s">
        <v>6267</v>
      </c>
      <c r="B2584" t="s">
        <v>1529</v>
      </c>
      <c r="C2584">
        <v>580</v>
      </c>
      <c r="D2584" t="s">
        <v>7686</v>
      </c>
      <c r="E2584" t="s">
        <v>7687</v>
      </c>
    </row>
    <row r="2585" spans="1:5">
      <c r="A2585" s="54" t="s">
        <v>6268</v>
      </c>
      <c r="B2585" t="s">
        <v>1530</v>
      </c>
      <c r="C2585">
        <v>465</v>
      </c>
      <c r="D2585" t="s">
        <v>7686</v>
      </c>
      <c r="E2585" t="s">
        <v>7687</v>
      </c>
    </row>
    <row r="2586" spans="1:5">
      <c r="A2586" s="54" t="s">
        <v>6269</v>
      </c>
      <c r="B2586" t="s">
        <v>1531</v>
      </c>
      <c r="C2586">
        <v>380</v>
      </c>
      <c r="D2586" t="s">
        <v>7686</v>
      </c>
      <c r="E2586" t="s">
        <v>7687</v>
      </c>
    </row>
    <row r="2587" spans="1:5">
      <c r="A2587" s="54" t="s">
        <v>6270</v>
      </c>
      <c r="B2587" t="s">
        <v>1532</v>
      </c>
      <c r="C2587">
        <v>320</v>
      </c>
      <c r="D2587" t="s">
        <v>7686</v>
      </c>
      <c r="E2587" t="s">
        <v>7687</v>
      </c>
    </row>
    <row r="2588" spans="1:5">
      <c r="A2588" s="54" t="s">
        <v>8344</v>
      </c>
      <c r="B2588" t="s">
        <v>8345</v>
      </c>
      <c r="C2588">
        <v>0</v>
      </c>
      <c r="D2588" t="s">
        <v>7686</v>
      </c>
      <c r="E2588" t="s">
        <v>7687</v>
      </c>
    </row>
    <row r="2589" spans="1:5">
      <c r="A2589" s="54" t="s">
        <v>6271</v>
      </c>
      <c r="B2589" t="s">
        <v>1534</v>
      </c>
      <c r="C2589">
        <v>590</v>
      </c>
      <c r="D2589" t="s">
        <v>7686</v>
      </c>
      <c r="E2589" t="s">
        <v>7687</v>
      </c>
    </row>
    <row r="2590" spans="1:5">
      <c r="A2590" s="54" t="s">
        <v>6272</v>
      </c>
      <c r="B2590" t="s">
        <v>1535</v>
      </c>
      <c r="C2590">
        <v>480</v>
      </c>
      <c r="D2590" t="s">
        <v>7686</v>
      </c>
      <c r="E2590" t="s">
        <v>7687</v>
      </c>
    </row>
    <row r="2591" spans="1:5">
      <c r="A2591" s="54" t="s">
        <v>6273</v>
      </c>
      <c r="B2591" t="s">
        <v>1536</v>
      </c>
      <c r="C2591">
        <v>445</v>
      </c>
      <c r="D2591" t="s">
        <v>7686</v>
      </c>
      <c r="E2591" t="s">
        <v>7687</v>
      </c>
    </row>
    <row r="2592" spans="1:5">
      <c r="A2592" s="54" t="s">
        <v>6274</v>
      </c>
      <c r="B2592" t="s">
        <v>1538</v>
      </c>
      <c r="C2592">
        <v>330</v>
      </c>
      <c r="D2592" t="s">
        <v>7686</v>
      </c>
      <c r="E2592" t="s">
        <v>7687</v>
      </c>
    </row>
    <row r="2593" spans="1:5">
      <c r="A2593" s="54" t="s">
        <v>6275</v>
      </c>
      <c r="B2593" t="s">
        <v>1539</v>
      </c>
      <c r="C2593">
        <v>425</v>
      </c>
      <c r="D2593" t="s">
        <v>7686</v>
      </c>
      <c r="E2593" t="s">
        <v>7687</v>
      </c>
    </row>
    <row r="2594" spans="1:5">
      <c r="A2594" s="54" t="s">
        <v>6276</v>
      </c>
      <c r="B2594" t="s">
        <v>1540</v>
      </c>
      <c r="C2594">
        <v>935</v>
      </c>
      <c r="D2594" t="s">
        <v>7686</v>
      </c>
      <c r="E2594" t="s">
        <v>7687</v>
      </c>
    </row>
    <row r="2595" spans="1:5">
      <c r="A2595" s="54" t="s">
        <v>6277</v>
      </c>
      <c r="B2595" t="s">
        <v>1541</v>
      </c>
      <c r="C2595">
        <v>730</v>
      </c>
      <c r="D2595" t="s">
        <v>7686</v>
      </c>
      <c r="E2595" t="s">
        <v>7687</v>
      </c>
    </row>
    <row r="2596" spans="1:5">
      <c r="A2596" s="54" t="s">
        <v>6278</v>
      </c>
      <c r="B2596" t="s">
        <v>1542</v>
      </c>
      <c r="C2596">
        <v>675</v>
      </c>
      <c r="D2596" t="s">
        <v>7686</v>
      </c>
      <c r="E2596" t="s">
        <v>7687</v>
      </c>
    </row>
    <row r="2597" spans="1:5">
      <c r="A2597" s="54" t="s">
        <v>6279</v>
      </c>
      <c r="B2597" t="s">
        <v>1543</v>
      </c>
      <c r="C2597">
        <v>565</v>
      </c>
      <c r="D2597" t="s">
        <v>7686</v>
      </c>
      <c r="E2597" t="s">
        <v>7687</v>
      </c>
    </row>
    <row r="2598" spans="1:5">
      <c r="A2598" s="54" t="s">
        <v>6280</v>
      </c>
      <c r="B2598" t="s">
        <v>1544</v>
      </c>
      <c r="C2598">
        <v>370</v>
      </c>
      <c r="D2598" t="s">
        <v>7686</v>
      </c>
      <c r="E2598" t="s">
        <v>7687</v>
      </c>
    </row>
    <row r="2599" spans="1:5">
      <c r="A2599" s="54" t="s">
        <v>6281</v>
      </c>
      <c r="B2599" t="s">
        <v>1545</v>
      </c>
      <c r="C2599">
        <v>600</v>
      </c>
      <c r="D2599" t="s">
        <v>7686</v>
      </c>
      <c r="E2599" t="s">
        <v>7687</v>
      </c>
    </row>
    <row r="2600" spans="1:5">
      <c r="A2600" s="54" t="s">
        <v>6282</v>
      </c>
      <c r="B2600" t="s">
        <v>1546</v>
      </c>
      <c r="C2600">
        <v>505</v>
      </c>
      <c r="D2600" t="s">
        <v>7686</v>
      </c>
      <c r="E2600" t="s">
        <v>7687</v>
      </c>
    </row>
    <row r="2601" spans="1:5">
      <c r="A2601" s="54" t="s">
        <v>6283</v>
      </c>
      <c r="B2601" t="s">
        <v>1547</v>
      </c>
      <c r="C2601">
        <v>410</v>
      </c>
      <c r="D2601" t="s">
        <v>7686</v>
      </c>
      <c r="E2601" t="s">
        <v>7687</v>
      </c>
    </row>
    <row r="2602" spans="1:5">
      <c r="A2602" s="54" t="s">
        <v>6284</v>
      </c>
      <c r="B2602" t="s">
        <v>1548</v>
      </c>
      <c r="C2602">
        <v>390</v>
      </c>
      <c r="D2602" t="s">
        <v>7686</v>
      </c>
      <c r="E2602" t="s">
        <v>7687</v>
      </c>
    </row>
    <row r="2603" spans="1:5">
      <c r="A2603" s="54" t="s">
        <v>6285</v>
      </c>
      <c r="B2603" t="s">
        <v>1549</v>
      </c>
      <c r="C2603">
        <v>425</v>
      </c>
      <c r="D2603" t="s">
        <v>7686</v>
      </c>
      <c r="E2603" t="s">
        <v>7687</v>
      </c>
    </row>
    <row r="2604" spans="1:5">
      <c r="A2604" s="54" t="s">
        <v>6286</v>
      </c>
      <c r="B2604" t="s">
        <v>1551</v>
      </c>
      <c r="C2604">
        <v>330</v>
      </c>
      <c r="D2604" t="s">
        <v>7686</v>
      </c>
      <c r="E2604" t="s">
        <v>7687</v>
      </c>
    </row>
    <row r="2605" spans="1:5">
      <c r="A2605" s="54" t="s">
        <v>8346</v>
      </c>
      <c r="B2605" t="s">
        <v>8347</v>
      </c>
      <c r="C2605">
        <v>0</v>
      </c>
      <c r="D2605" t="s">
        <v>7686</v>
      </c>
      <c r="E2605" t="s">
        <v>7687</v>
      </c>
    </row>
    <row r="2606" spans="1:5">
      <c r="A2606" s="54" t="s">
        <v>6287</v>
      </c>
      <c r="B2606" t="s">
        <v>1552</v>
      </c>
      <c r="C2606">
        <v>440</v>
      </c>
      <c r="D2606" t="s">
        <v>7686</v>
      </c>
      <c r="E2606" t="s">
        <v>7687</v>
      </c>
    </row>
    <row r="2607" spans="1:5">
      <c r="A2607" s="54" t="s">
        <v>6288</v>
      </c>
      <c r="B2607" t="s">
        <v>6289</v>
      </c>
      <c r="C2607">
        <v>330</v>
      </c>
      <c r="D2607" t="s">
        <v>7686</v>
      </c>
      <c r="E2607" t="s">
        <v>7687</v>
      </c>
    </row>
    <row r="2608" spans="1:5">
      <c r="A2608" s="54" t="s">
        <v>6290</v>
      </c>
      <c r="B2608" t="s">
        <v>6291</v>
      </c>
      <c r="C2608">
        <v>435</v>
      </c>
      <c r="D2608" t="s">
        <v>7686</v>
      </c>
      <c r="E2608" t="s">
        <v>7687</v>
      </c>
    </row>
    <row r="2609" spans="1:5">
      <c r="A2609" s="54" t="s">
        <v>6292</v>
      </c>
      <c r="B2609" t="s">
        <v>7759</v>
      </c>
      <c r="C2609">
        <v>540</v>
      </c>
      <c r="D2609" t="s">
        <v>7686</v>
      </c>
      <c r="E2609" t="s">
        <v>7687</v>
      </c>
    </row>
    <row r="2610" spans="1:5">
      <c r="A2610" s="54" t="s">
        <v>7760</v>
      </c>
      <c r="B2610" t="s">
        <v>7761</v>
      </c>
      <c r="C2610">
        <v>440</v>
      </c>
      <c r="D2610" t="s">
        <v>7686</v>
      </c>
      <c r="E2610" t="s">
        <v>7687</v>
      </c>
    </row>
    <row r="2611" spans="1:5">
      <c r="A2611" s="54" t="s">
        <v>6293</v>
      </c>
      <c r="B2611" t="s">
        <v>7638</v>
      </c>
      <c r="C2611">
        <v>510</v>
      </c>
      <c r="D2611" t="s">
        <v>7686</v>
      </c>
      <c r="E2611" t="s">
        <v>7687</v>
      </c>
    </row>
    <row r="2612" spans="1:5">
      <c r="A2612" s="54" t="s">
        <v>6294</v>
      </c>
      <c r="B2612" t="s">
        <v>7639</v>
      </c>
      <c r="C2612">
        <v>820</v>
      </c>
      <c r="D2612" t="s">
        <v>7686</v>
      </c>
      <c r="E2612" t="s">
        <v>7687</v>
      </c>
    </row>
    <row r="2613" spans="1:5">
      <c r="A2613" s="54" t="s">
        <v>6295</v>
      </c>
      <c r="B2613" t="s">
        <v>7640</v>
      </c>
      <c r="C2613">
        <v>695</v>
      </c>
      <c r="D2613" t="s">
        <v>7686</v>
      </c>
      <c r="E2613" t="s">
        <v>7687</v>
      </c>
    </row>
    <row r="2614" spans="1:5">
      <c r="A2614" s="54" t="s">
        <v>6296</v>
      </c>
      <c r="B2614" t="s">
        <v>7641</v>
      </c>
      <c r="C2614">
        <v>690</v>
      </c>
      <c r="D2614" t="s">
        <v>7686</v>
      </c>
      <c r="E2614" t="s">
        <v>7687</v>
      </c>
    </row>
    <row r="2615" spans="1:5">
      <c r="A2615" s="54" t="s">
        <v>6297</v>
      </c>
      <c r="B2615" t="s">
        <v>7642</v>
      </c>
      <c r="C2615">
        <v>430</v>
      </c>
      <c r="D2615" t="s">
        <v>7686</v>
      </c>
      <c r="E2615" t="s">
        <v>7687</v>
      </c>
    </row>
    <row r="2616" spans="1:5">
      <c r="A2616" s="54" t="s">
        <v>6298</v>
      </c>
      <c r="B2616" t="s">
        <v>7643</v>
      </c>
      <c r="C2616">
        <v>395</v>
      </c>
      <c r="D2616" t="s">
        <v>7686</v>
      </c>
      <c r="E2616" t="s">
        <v>7687</v>
      </c>
    </row>
    <row r="2617" spans="1:5">
      <c r="A2617" s="54" t="s">
        <v>8348</v>
      </c>
      <c r="B2617" t="s">
        <v>8349</v>
      </c>
      <c r="C2617">
        <v>0</v>
      </c>
      <c r="D2617" t="s">
        <v>7686</v>
      </c>
      <c r="E2617" t="s">
        <v>7687</v>
      </c>
    </row>
    <row r="2618" spans="1:5">
      <c r="A2618" s="54" t="s">
        <v>6299</v>
      </c>
      <c r="B2618" t="s">
        <v>7762</v>
      </c>
      <c r="C2618">
        <v>920</v>
      </c>
      <c r="D2618" t="s">
        <v>7686</v>
      </c>
      <c r="E2618" t="s">
        <v>7687</v>
      </c>
    </row>
    <row r="2619" spans="1:5">
      <c r="A2619" s="54" t="s">
        <v>6300</v>
      </c>
      <c r="B2619" t="s">
        <v>7763</v>
      </c>
      <c r="C2619">
        <v>380</v>
      </c>
      <c r="D2619" t="s">
        <v>7686</v>
      </c>
      <c r="E2619" t="s">
        <v>7687</v>
      </c>
    </row>
    <row r="2620" spans="1:5">
      <c r="A2620" s="54" t="s">
        <v>8350</v>
      </c>
      <c r="B2620" t="s">
        <v>8351</v>
      </c>
      <c r="C2620">
        <v>0</v>
      </c>
      <c r="D2620" t="s">
        <v>7686</v>
      </c>
      <c r="E2620" t="s">
        <v>7687</v>
      </c>
    </row>
    <row r="2621" spans="1:5">
      <c r="A2621" s="54" t="s">
        <v>6301</v>
      </c>
      <c r="B2621" t="s">
        <v>6302</v>
      </c>
      <c r="C2621">
        <v>290</v>
      </c>
      <c r="D2621" t="s">
        <v>7686</v>
      </c>
      <c r="E2621" t="s">
        <v>7687</v>
      </c>
    </row>
    <row r="2622" spans="1:5">
      <c r="A2622" s="54" t="s">
        <v>6303</v>
      </c>
      <c r="B2622" t="s">
        <v>6304</v>
      </c>
      <c r="C2622">
        <v>465</v>
      </c>
      <c r="D2622" t="s">
        <v>7686</v>
      </c>
      <c r="E2622" t="s">
        <v>7687</v>
      </c>
    </row>
    <row r="2623" spans="1:5">
      <c r="A2623" s="54" t="s">
        <v>6305</v>
      </c>
      <c r="B2623" t="s">
        <v>1556</v>
      </c>
      <c r="C2623">
        <v>540</v>
      </c>
      <c r="D2623" t="s">
        <v>7686</v>
      </c>
      <c r="E2623" t="s">
        <v>7687</v>
      </c>
    </row>
    <row r="2624" spans="1:5">
      <c r="A2624" s="54" t="s">
        <v>6306</v>
      </c>
      <c r="B2624" t="s">
        <v>1557</v>
      </c>
      <c r="C2624">
        <v>500</v>
      </c>
      <c r="D2624" t="s">
        <v>7686</v>
      </c>
      <c r="E2624" t="s">
        <v>7687</v>
      </c>
    </row>
    <row r="2625" spans="1:5">
      <c r="A2625" s="54" t="s">
        <v>6307</v>
      </c>
      <c r="B2625" t="s">
        <v>1559</v>
      </c>
      <c r="C2625">
        <v>545</v>
      </c>
      <c r="D2625" t="s">
        <v>7686</v>
      </c>
      <c r="E2625" t="s">
        <v>7688</v>
      </c>
    </row>
    <row r="2626" spans="1:5">
      <c r="A2626" s="54" t="s">
        <v>6308</v>
      </c>
      <c r="B2626" t="s">
        <v>1560</v>
      </c>
      <c r="C2626">
        <v>315</v>
      </c>
      <c r="D2626" t="s">
        <v>7686</v>
      </c>
      <c r="E2626" t="s">
        <v>7688</v>
      </c>
    </row>
    <row r="2627" spans="1:5">
      <c r="A2627" s="54" t="s">
        <v>6309</v>
      </c>
      <c r="B2627" t="s">
        <v>1561</v>
      </c>
      <c r="C2627">
        <v>395</v>
      </c>
      <c r="D2627" t="s">
        <v>7686</v>
      </c>
      <c r="E2627" t="s">
        <v>7688</v>
      </c>
    </row>
    <row r="2628" spans="1:5">
      <c r="A2628" s="54" t="s">
        <v>6310</v>
      </c>
      <c r="B2628" t="s">
        <v>1562</v>
      </c>
      <c r="C2628">
        <v>385</v>
      </c>
      <c r="D2628" t="s">
        <v>7686</v>
      </c>
      <c r="E2628" t="s">
        <v>7688</v>
      </c>
    </row>
    <row r="2629" spans="1:5">
      <c r="A2629" s="54" t="s">
        <v>6311</v>
      </c>
      <c r="B2629" t="s">
        <v>1563</v>
      </c>
      <c r="C2629">
        <v>400</v>
      </c>
      <c r="D2629" t="s">
        <v>7686</v>
      </c>
      <c r="E2629" t="s">
        <v>7688</v>
      </c>
    </row>
    <row r="2630" spans="1:5">
      <c r="A2630" s="54" t="s">
        <v>6312</v>
      </c>
      <c r="B2630" t="s">
        <v>1564</v>
      </c>
      <c r="C2630">
        <v>405</v>
      </c>
      <c r="D2630" t="s">
        <v>7686</v>
      </c>
      <c r="E2630" t="s">
        <v>7688</v>
      </c>
    </row>
    <row r="2631" spans="1:5">
      <c r="A2631" s="54" t="s">
        <v>6313</v>
      </c>
      <c r="B2631" t="s">
        <v>1565</v>
      </c>
      <c r="C2631">
        <v>500</v>
      </c>
      <c r="D2631" t="s">
        <v>7686</v>
      </c>
      <c r="E2631" t="s">
        <v>7688</v>
      </c>
    </row>
    <row r="2632" spans="1:5">
      <c r="A2632" s="54" t="s">
        <v>6314</v>
      </c>
      <c r="B2632" t="s">
        <v>1566</v>
      </c>
      <c r="C2632">
        <v>400</v>
      </c>
      <c r="D2632" t="s">
        <v>7686</v>
      </c>
      <c r="E2632" t="s">
        <v>7688</v>
      </c>
    </row>
    <row r="2633" spans="1:5">
      <c r="A2633" s="54" t="s">
        <v>6315</v>
      </c>
      <c r="B2633" t="s">
        <v>1567</v>
      </c>
      <c r="C2633">
        <v>470</v>
      </c>
      <c r="D2633" t="s">
        <v>7686</v>
      </c>
      <c r="E2633" t="s">
        <v>7688</v>
      </c>
    </row>
    <row r="2634" spans="1:5">
      <c r="A2634" s="54" t="s">
        <v>6316</v>
      </c>
      <c r="B2634" t="s">
        <v>1568</v>
      </c>
      <c r="C2634">
        <v>780</v>
      </c>
      <c r="D2634" t="s">
        <v>7686</v>
      </c>
      <c r="E2634" t="s">
        <v>7688</v>
      </c>
    </row>
    <row r="2635" spans="1:5">
      <c r="A2635" s="54" t="s">
        <v>6317</v>
      </c>
      <c r="B2635" t="s">
        <v>1569</v>
      </c>
      <c r="C2635">
        <v>460</v>
      </c>
      <c r="D2635" t="s">
        <v>7686</v>
      </c>
      <c r="E2635" t="s">
        <v>7688</v>
      </c>
    </row>
    <row r="2636" spans="1:5">
      <c r="A2636" s="54" t="s">
        <v>6318</v>
      </c>
      <c r="B2636" t="s">
        <v>1570</v>
      </c>
      <c r="C2636">
        <v>245</v>
      </c>
      <c r="D2636" t="s">
        <v>7686</v>
      </c>
      <c r="E2636" t="s">
        <v>7688</v>
      </c>
    </row>
    <row r="2637" spans="1:5">
      <c r="A2637" s="54" t="s">
        <v>6319</v>
      </c>
      <c r="B2637" t="s">
        <v>1571</v>
      </c>
      <c r="C2637">
        <v>540</v>
      </c>
      <c r="D2637" t="s">
        <v>7686</v>
      </c>
      <c r="E2637" t="s">
        <v>7688</v>
      </c>
    </row>
    <row r="2638" spans="1:5">
      <c r="A2638" s="54" t="s">
        <v>6320</v>
      </c>
      <c r="B2638" t="s">
        <v>1572</v>
      </c>
      <c r="C2638">
        <v>470</v>
      </c>
      <c r="D2638" t="s">
        <v>7686</v>
      </c>
      <c r="E2638" t="s">
        <v>7688</v>
      </c>
    </row>
    <row r="2639" spans="1:5">
      <c r="A2639" s="54" t="s">
        <v>6321</v>
      </c>
      <c r="B2639" t="s">
        <v>1573</v>
      </c>
      <c r="C2639">
        <v>390</v>
      </c>
      <c r="D2639" t="s">
        <v>7686</v>
      </c>
      <c r="E2639" t="s">
        <v>7688</v>
      </c>
    </row>
    <row r="2640" spans="1:5">
      <c r="A2640" s="54" t="s">
        <v>6322</v>
      </c>
      <c r="B2640" t="s">
        <v>2683</v>
      </c>
      <c r="C2640">
        <v>400</v>
      </c>
      <c r="D2640" t="s">
        <v>7686</v>
      </c>
      <c r="E2640" t="s">
        <v>7688</v>
      </c>
    </row>
    <row r="2641" spans="1:5">
      <c r="A2641" s="54" t="s">
        <v>6323</v>
      </c>
      <c r="B2641" t="s">
        <v>1575</v>
      </c>
      <c r="C2641">
        <v>310</v>
      </c>
      <c r="D2641" t="s">
        <v>7686</v>
      </c>
      <c r="E2641" t="s">
        <v>7688</v>
      </c>
    </row>
    <row r="2642" spans="1:5">
      <c r="A2642" s="54" t="s">
        <v>6324</v>
      </c>
      <c r="B2642" t="s">
        <v>1576</v>
      </c>
      <c r="C2642">
        <v>450</v>
      </c>
      <c r="D2642" t="s">
        <v>7686</v>
      </c>
      <c r="E2642" t="s">
        <v>7688</v>
      </c>
    </row>
    <row r="2643" spans="1:5">
      <c r="A2643" s="54" t="s">
        <v>6325</v>
      </c>
      <c r="B2643" t="s">
        <v>1577</v>
      </c>
      <c r="C2643">
        <v>440</v>
      </c>
      <c r="D2643" t="s">
        <v>7686</v>
      </c>
      <c r="E2643" t="s">
        <v>7688</v>
      </c>
    </row>
    <row r="2644" spans="1:5">
      <c r="A2644" s="54" t="s">
        <v>6326</v>
      </c>
      <c r="B2644" t="s">
        <v>1578</v>
      </c>
      <c r="C2644">
        <v>300</v>
      </c>
      <c r="D2644" t="s">
        <v>7686</v>
      </c>
      <c r="E2644" t="s">
        <v>7688</v>
      </c>
    </row>
    <row r="2645" spans="1:5">
      <c r="A2645" s="54" t="s">
        <v>6327</v>
      </c>
      <c r="B2645" t="s">
        <v>1579</v>
      </c>
      <c r="C2645">
        <v>425</v>
      </c>
      <c r="D2645" t="s">
        <v>7686</v>
      </c>
      <c r="E2645" t="s">
        <v>7688</v>
      </c>
    </row>
    <row r="2646" spans="1:5">
      <c r="A2646" s="54" t="s">
        <v>6328</v>
      </c>
      <c r="B2646" t="s">
        <v>1580</v>
      </c>
      <c r="C2646">
        <v>600</v>
      </c>
      <c r="D2646" t="s">
        <v>7686</v>
      </c>
      <c r="E2646" t="s">
        <v>7688</v>
      </c>
    </row>
    <row r="2647" spans="1:5">
      <c r="A2647" s="54" t="s">
        <v>6329</v>
      </c>
      <c r="B2647" t="s">
        <v>1582</v>
      </c>
      <c r="C2647">
        <v>880</v>
      </c>
      <c r="D2647" t="s">
        <v>7686</v>
      </c>
      <c r="E2647" t="s">
        <v>7688</v>
      </c>
    </row>
    <row r="2648" spans="1:5">
      <c r="A2648" s="54" t="s">
        <v>6330</v>
      </c>
      <c r="B2648" t="s">
        <v>1583</v>
      </c>
      <c r="C2648">
        <v>410</v>
      </c>
      <c r="D2648" t="s">
        <v>7686</v>
      </c>
      <c r="E2648" t="s">
        <v>7688</v>
      </c>
    </row>
    <row r="2649" spans="1:5">
      <c r="A2649" s="54" t="s">
        <v>6331</v>
      </c>
      <c r="B2649" t="s">
        <v>1584</v>
      </c>
      <c r="C2649">
        <v>600</v>
      </c>
      <c r="D2649" t="s">
        <v>7686</v>
      </c>
      <c r="E2649" t="s">
        <v>7688</v>
      </c>
    </row>
    <row r="2650" spans="1:5">
      <c r="A2650" s="54" t="s">
        <v>6332</v>
      </c>
      <c r="B2650" t="s">
        <v>1586</v>
      </c>
      <c r="C2650">
        <v>520</v>
      </c>
      <c r="D2650" t="s">
        <v>7686</v>
      </c>
      <c r="E2650" t="s">
        <v>7688</v>
      </c>
    </row>
    <row r="2651" spans="1:5">
      <c r="A2651" s="54" t="s">
        <v>6333</v>
      </c>
      <c r="B2651" t="s">
        <v>1587</v>
      </c>
      <c r="C2651">
        <v>610</v>
      </c>
      <c r="D2651" t="s">
        <v>7686</v>
      </c>
      <c r="E2651" t="s">
        <v>7688</v>
      </c>
    </row>
    <row r="2652" spans="1:5">
      <c r="A2652" s="54" t="s">
        <v>6334</v>
      </c>
      <c r="B2652" t="s">
        <v>1588</v>
      </c>
      <c r="C2652">
        <v>460</v>
      </c>
      <c r="D2652" t="s">
        <v>7686</v>
      </c>
      <c r="E2652" t="s">
        <v>7688</v>
      </c>
    </row>
    <row r="2653" spans="1:5">
      <c r="A2653" s="54" t="s">
        <v>6335</v>
      </c>
      <c r="B2653" t="s">
        <v>1589</v>
      </c>
      <c r="C2653">
        <v>525</v>
      </c>
      <c r="D2653" t="s">
        <v>7686</v>
      </c>
      <c r="E2653" t="s">
        <v>7688</v>
      </c>
    </row>
    <row r="2654" spans="1:5">
      <c r="A2654" s="54" t="s">
        <v>6336</v>
      </c>
      <c r="B2654" t="s">
        <v>1590</v>
      </c>
      <c r="C2654">
        <v>720</v>
      </c>
      <c r="D2654" t="s">
        <v>7686</v>
      </c>
      <c r="E2654" t="s">
        <v>7688</v>
      </c>
    </row>
    <row r="2655" spans="1:5">
      <c r="A2655" s="54" t="s">
        <v>6337</v>
      </c>
      <c r="B2655" t="s">
        <v>1591</v>
      </c>
      <c r="C2655">
        <v>850</v>
      </c>
      <c r="D2655" t="s">
        <v>7686</v>
      </c>
      <c r="E2655" t="s">
        <v>7688</v>
      </c>
    </row>
    <row r="2656" spans="1:5">
      <c r="A2656" s="54" t="s">
        <v>6338</v>
      </c>
      <c r="B2656" t="s">
        <v>1592</v>
      </c>
      <c r="C2656">
        <v>820</v>
      </c>
      <c r="D2656" t="s">
        <v>7686</v>
      </c>
      <c r="E2656" t="s">
        <v>7688</v>
      </c>
    </row>
    <row r="2657" spans="1:5">
      <c r="A2657" s="54" t="s">
        <v>6339</v>
      </c>
      <c r="B2657" t="s">
        <v>1593</v>
      </c>
      <c r="C2657">
        <v>480</v>
      </c>
      <c r="D2657" t="s">
        <v>7686</v>
      </c>
      <c r="E2657" t="s">
        <v>7688</v>
      </c>
    </row>
    <row r="2658" spans="1:5">
      <c r="A2658" s="54" t="s">
        <v>6340</v>
      </c>
      <c r="B2658" t="s">
        <v>1820</v>
      </c>
      <c r="C2658">
        <v>850</v>
      </c>
      <c r="D2658" t="s">
        <v>7686</v>
      </c>
      <c r="E2658" t="s">
        <v>7688</v>
      </c>
    </row>
    <row r="2659" spans="1:5">
      <c r="A2659" s="54" t="s">
        <v>6341</v>
      </c>
      <c r="B2659" t="s">
        <v>1594</v>
      </c>
      <c r="C2659">
        <v>525</v>
      </c>
      <c r="D2659" t="s">
        <v>7686</v>
      </c>
      <c r="E2659" t="s">
        <v>7688</v>
      </c>
    </row>
    <row r="2660" spans="1:5">
      <c r="A2660" s="54" t="s">
        <v>6342</v>
      </c>
      <c r="B2660" t="s">
        <v>1595</v>
      </c>
      <c r="C2660">
        <v>525</v>
      </c>
      <c r="D2660" t="s">
        <v>7686</v>
      </c>
      <c r="E2660" t="s">
        <v>7688</v>
      </c>
    </row>
    <row r="2661" spans="1:5">
      <c r="A2661" s="54" t="s">
        <v>6343</v>
      </c>
      <c r="B2661" t="s">
        <v>1596</v>
      </c>
      <c r="C2661">
        <v>1065</v>
      </c>
      <c r="D2661" t="s">
        <v>7686</v>
      </c>
      <c r="E2661" t="s">
        <v>7688</v>
      </c>
    </row>
    <row r="2662" spans="1:5">
      <c r="A2662" s="54" t="s">
        <v>6344</v>
      </c>
      <c r="B2662" t="s">
        <v>1597</v>
      </c>
      <c r="C2662">
        <v>480</v>
      </c>
      <c r="D2662" t="s">
        <v>7686</v>
      </c>
      <c r="E2662" t="s">
        <v>7688</v>
      </c>
    </row>
    <row r="2663" spans="1:5">
      <c r="A2663" s="54" t="s">
        <v>6345</v>
      </c>
      <c r="B2663" t="s">
        <v>1598</v>
      </c>
      <c r="C2663">
        <v>450</v>
      </c>
      <c r="D2663" t="s">
        <v>7686</v>
      </c>
      <c r="E2663" t="s">
        <v>7688</v>
      </c>
    </row>
    <row r="2664" spans="1:5">
      <c r="A2664" s="54" t="s">
        <v>6346</v>
      </c>
      <c r="B2664" t="s">
        <v>1599</v>
      </c>
      <c r="C2664">
        <v>660</v>
      </c>
      <c r="D2664" t="s">
        <v>7686</v>
      </c>
      <c r="E2664" t="s">
        <v>7688</v>
      </c>
    </row>
    <row r="2665" spans="1:5">
      <c r="A2665" s="54" t="s">
        <v>6347</v>
      </c>
      <c r="B2665" t="s">
        <v>1600</v>
      </c>
      <c r="C2665">
        <v>460</v>
      </c>
      <c r="D2665" t="s">
        <v>7686</v>
      </c>
      <c r="E2665" t="s">
        <v>7688</v>
      </c>
    </row>
    <row r="2666" spans="1:5">
      <c r="A2666" s="54" t="s">
        <v>6348</v>
      </c>
      <c r="B2666" t="s">
        <v>1601</v>
      </c>
      <c r="C2666">
        <v>420</v>
      </c>
      <c r="D2666" t="s">
        <v>7686</v>
      </c>
      <c r="E2666" t="s">
        <v>7688</v>
      </c>
    </row>
    <row r="2667" spans="1:5">
      <c r="A2667" s="54" t="s">
        <v>6349</v>
      </c>
      <c r="B2667" t="s">
        <v>1602</v>
      </c>
      <c r="C2667">
        <v>380</v>
      </c>
      <c r="D2667" t="s">
        <v>7686</v>
      </c>
      <c r="E2667" t="s">
        <v>7688</v>
      </c>
    </row>
    <row r="2668" spans="1:5">
      <c r="A2668" s="54" t="s">
        <v>6350</v>
      </c>
      <c r="B2668" t="s">
        <v>1603</v>
      </c>
      <c r="C2668">
        <v>680</v>
      </c>
      <c r="D2668" t="s">
        <v>7686</v>
      </c>
      <c r="E2668" t="s">
        <v>7688</v>
      </c>
    </row>
    <row r="2669" spans="1:5">
      <c r="A2669" s="54" t="s">
        <v>6351</v>
      </c>
      <c r="B2669" t="s">
        <v>1604</v>
      </c>
      <c r="C2669">
        <v>465</v>
      </c>
      <c r="D2669" t="s">
        <v>7686</v>
      </c>
      <c r="E2669" t="s">
        <v>7688</v>
      </c>
    </row>
    <row r="2670" spans="1:5">
      <c r="A2670" s="54" t="s">
        <v>6352</v>
      </c>
      <c r="B2670" t="s">
        <v>1605</v>
      </c>
      <c r="C2670">
        <v>580</v>
      </c>
      <c r="D2670" t="s">
        <v>7686</v>
      </c>
      <c r="E2670" t="s">
        <v>7688</v>
      </c>
    </row>
    <row r="2671" spans="1:5">
      <c r="A2671" s="54" t="s">
        <v>6353</v>
      </c>
      <c r="B2671" t="s">
        <v>6354</v>
      </c>
      <c r="C2671">
        <v>315</v>
      </c>
      <c r="D2671" t="s">
        <v>7686</v>
      </c>
      <c r="E2671" t="s">
        <v>7688</v>
      </c>
    </row>
    <row r="2672" spans="1:5">
      <c r="A2672" s="54" t="s">
        <v>6355</v>
      </c>
      <c r="B2672" t="s">
        <v>1607</v>
      </c>
      <c r="C2672">
        <v>410</v>
      </c>
      <c r="D2672" t="s">
        <v>7686</v>
      </c>
      <c r="E2672" t="s">
        <v>7688</v>
      </c>
    </row>
    <row r="2673" spans="1:5">
      <c r="A2673" s="54" t="s">
        <v>6356</v>
      </c>
      <c r="B2673" t="s">
        <v>1608</v>
      </c>
      <c r="C2673">
        <v>370</v>
      </c>
      <c r="D2673" t="s">
        <v>7686</v>
      </c>
      <c r="E2673" t="s">
        <v>7688</v>
      </c>
    </row>
    <row r="2674" spans="1:5">
      <c r="A2674" s="54" t="s">
        <v>6357</v>
      </c>
      <c r="B2674" t="s">
        <v>1609</v>
      </c>
      <c r="C2674">
        <v>345</v>
      </c>
      <c r="D2674" t="s">
        <v>7686</v>
      </c>
      <c r="E2674" t="s">
        <v>7688</v>
      </c>
    </row>
    <row r="2675" spans="1:5">
      <c r="A2675" s="54" t="s">
        <v>6358</v>
      </c>
      <c r="B2675" t="s">
        <v>1610</v>
      </c>
      <c r="C2675">
        <v>620</v>
      </c>
      <c r="D2675" t="s">
        <v>7686</v>
      </c>
      <c r="E2675" t="s">
        <v>7688</v>
      </c>
    </row>
    <row r="2676" spans="1:5">
      <c r="A2676" s="54" t="s">
        <v>6359</v>
      </c>
      <c r="B2676" t="s">
        <v>1611</v>
      </c>
      <c r="C2676">
        <v>660</v>
      </c>
      <c r="D2676" t="s">
        <v>7686</v>
      </c>
      <c r="E2676" t="s">
        <v>7688</v>
      </c>
    </row>
    <row r="2677" spans="1:5">
      <c r="A2677" s="54" t="s">
        <v>6360</v>
      </c>
      <c r="B2677" t="s">
        <v>1613</v>
      </c>
      <c r="C2677">
        <v>400</v>
      </c>
      <c r="D2677" t="s">
        <v>7686</v>
      </c>
      <c r="E2677" t="s">
        <v>7688</v>
      </c>
    </row>
    <row r="2678" spans="1:5">
      <c r="A2678" s="54" t="s">
        <v>6361</v>
      </c>
      <c r="B2678" t="s">
        <v>1614</v>
      </c>
      <c r="C2678">
        <v>390</v>
      </c>
      <c r="D2678" t="s">
        <v>7686</v>
      </c>
      <c r="E2678" t="s">
        <v>7688</v>
      </c>
    </row>
    <row r="2679" spans="1:5">
      <c r="A2679" s="54" t="s">
        <v>8352</v>
      </c>
      <c r="B2679" t="s">
        <v>8353</v>
      </c>
      <c r="C2679">
        <v>0</v>
      </c>
      <c r="D2679" t="s">
        <v>7686</v>
      </c>
      <c r="E2679" t="s">
        <v>7688</v>
      </c>
    </row>
    <row r="2680" spans="1:5">
      <c r="A2680" s="54" t="s">
        <v>6362</v>
      </c>
      <c r="B2680" t="s">
        <v>1615</v>
      </c>
      <c r="C2680">
        <v>275</v>
      </c>
      <c r="D2680" t="s">
        <v>7686</v>
      </c>
      <c r="E2680" t="s">
        <v>7688</v>
      </c>
    </row>
    <row r="2681" spans="1:5">
      <c r="A2681" s="54" t="s">
        <v>6363</v>
      </c>
      <c r="B2681" t="s">
        <v>1616</v>
      </c>
      <c r="C2681">
        <v>430</v>
      </c>
      <c r="D2681" t="s">
        <v>7686</v>
      </c>
      <c r="E2681" t="s">
        <v>7688</v>
      </c>
    </row>
    <row r="2682" spans="1:5">
      <c r="A2682" s="54" t="s">
        <v>6364</v>
      </c>
      <c r="B2682" t="s">
        <v>1617</v>
      </c>
      <c r="C2682">
        <v>325</v>
      </c>
      <c r="D2682" t="s">
        <v>7686</v>
      </c>
      <c r="E2682" t="s">
        <v>7688</v>
      </c>
    </row>
    <row r="2683" spans="1:5">
      <c r="A2683" s="54" t="s">
        <v>6365</v>
      </c>
      <c r="B2683" t="s">
        <v>1618</v>
      </c>
      <c r="C2683">
        <v>480</v>
      </c>
      <c r="D2683" t="s">
        <v>7686</v>
      </c>
      <c r="E2683" t="s">
        <v>7688</v>
      </c>
    </row>
    <row r="2684" spans="1:5">
      <c r="A2684" s="54" t="s">
        <v>6366</v>
      </c>
      <c r="B2684" t="s">
        <v>1619</v>
      </c>
      <c r="C2684">
        <v>520</v>
      </c>
      <c r="D2684" t="s">
        <v>7686</v>
      </c>
      <c r="E2684" t="s">
        <v>7688</v>
      </c>
    </row>
    <row r="2685" spans="1:5">
      <c r="A2685" s="54" t="s">
        <v>6367</v>
      </c>
      <c r="B2685" t="s">
        <v>1620</v>
      </c>
      <c r="C2685">
        <v>620</v>
      </c>
      <c r="D2685" t="s">
        <v>7686</v>
      </c>
      <c r="E2685" t="s">
        <v>7688</v>
      </c>
    </row>
    <row r="2686" spans="1:5">
      <c r="A2686" s="54" t="s">
        <v>6368</v>
      </c>
      <c r="B2686" t="s">
        <v>1621</v>
      </c>
      <c r="C2686">
        <v>540</v>
      </c>
      <c r="D2686" t="s">
        <v>7686</v>
      </c>
      <c r="E2686" t="s">
        <v>7688</v>
      </c>
    </row>
    <row r="2687" spans="1:5">
      <c r="A2687" s="54" t="s">
        <v>6369</v>
      </c>
      <c r="B2687" t="s">
        <v>1622</v>
      </c>
      <c r="C2687">
        <v>600</v>
      </c>
      <c r="D2687" t="s">
        <v>7686</v>
      </c>
      <c r="E2687" t="s">
        <v>7688</v>
      </c>
    </row>
    <row r="2688" spans="1:5">
      <c r="A2688" s="54" t="s">
        <v>6370</v>
      </c>
      <c r="B2688" t="s">
        <v>1623</v>
      </c>
      <c r="C2688">
        <v>620</v>
      </c>
      <c r="D2688" t="s">
        <v>7686</v>
      </c>
      <c r="E2688" t="s">
        <v>7688</v>
      </c>
    </row>
    <row r="2689" spans="1:5">
      <c r="A2689" s="54" t="s">
        <v>6371</v>
      </c>
      <c r="B2689" t="s">
        <v>1625</v>
      </c>
      <c r="C2689">
        <v>410</v>
      </c>
      <c r="D2689" t="s">
        <v>7686</v>
      </c>
      <c r="E2689" t="s">
        <v>7688</v>
      </c>
    </row>
    <row r="2690" spans="1:5">
      <c r="A2690" s="54" t="s">
        <v>6372</v>
      </c>
      <c r="B2690" t="s">
        <v>1626</v>
      </c>
      <c r="C2690">
        <v>420</v>
      </c>
      <c r="D2690" t="s">
        <v>7686</v>
      </c>
      <c r="E2690" t="s">
        <v>7688</v>
      </c>
    </row>
    <row r="2691" spans="1:5">
      <c r="A2691" s="54" t="s">
        <v>6373</v>
      </c>
      <c r="B2691" t="s">
        <v>1627</v>
      </c>
      <c r="C2691">
        <v>885</v>
      </c>
      <c r="D2691" t="s">
        <v>7686</v>
      </c>
      <c r="E2691" t="s">
        <v>7688</v>
      </c>
    </row>
    <row r="2692" spans="1:5">
      <c r="A2692" s="54" t="s">
        <v>6374</v>
      </c>
      <c r="B2692" t="s">
        <v>1628</v>
      </c>
      <c r="C2692">
        <v>540</v>
      </c>
      <c r="D2692" t="s">
        <v>7686</v>
      </c>
      <c r="E2692" t="s">
        <v>7688</v>
      </c>
    </row>
    <row r="2693" spans="1:5">
      <c r="A2693" s="54" t="s">
        <v>6375</v>
      </c>
      <c r="B2693" t="s">
        <v>1629</v>
      </c>
      <c r="C2693">
        <v>430</v>
      </c>
      <c r="D2693" t="s">
        <v>7686</v>
      </c>
      <c r="E2693" t="s">
        <v>7688</v>
      </c>
    </row>
    <row r="2694" spans="1:5">
      <c r="A2694" s="54" t="s">
        <v>6376</v>
      </c>
      <c r="B2694" t="s">
        <v>1630</v>
      </c>
      <c r="C2694">
        <v>590</v>
      </c>
      <c r="D2694" t="s">
        <v>7686</v>
      </c>
      <c r="E2694" t="s">
        <v>7688</v>
      </c>
    </row>
    <row r="2695" spans="1:5">
      <c r="A2695" s="54" t="s">
        <v>6377</v>
      </c>
      <c r="B2695" t="s">
        <v>1631</v>
      </c>
      <c r="C2695">
        <v>580</v>
      </c>
      <c r="D2695" t="s">
        <v>7686</v>
      </c>
      <c r="E2695" t="s">
        <v>7688</v>
      </c>
    </row>
    <row r="2696" spans="1:5">
      <c r="A2696" s="54" t="s">
        <v>6378</v>
      </c>
      <c r="B2696" t="s">
        <v>1632</v>
      </c>
      <c r="C2696">
        <v>370</v>
      </c>
      <c r="D2696" t="s">
        <v>7686</v>
      </c>
      <c r="E2696" t="s">
        <v>7688</v>
      </c>
    </row>
    <row r="2697" spans="1:5">
      <c r="A2697" s="54" t="s">
        <v>6379</v>
      </c>
      <c r="B2697" t="s">
        <v>1633</v>
      </c>
      <c r="C2697">
        <v>735</v>
      </c>
      <c r="D2697" t="s">
        <v>7686</v>
      </c>
      <c r="E2697" t="s">
        <v>7688</v>
      </c>
    </row>
    <row r="2698" spans="1:5">
      <c r="A2698" s="54" t="s">
        <v>6380</v>
      </c>
      <c r="B2698" t="s">
        <v>1634</v>
      </c>
      <c r="C2698">
        <v>460</v>
      </c>
      <c r="D2698" t="s">
        <v>7686</v>
      </c>
      <c r="E2698" t="s">
        <v>7688</v>
      </c>
    </row>
    <row r="2699" spans="1:5">
      <c r="A2699" s="54" t="s">
        <v>6381</v>
      </c>
      <c r="B2699" t="s">
        <v>1635</v>
      </c>
      <c r="C2699">
        <v>430</v>
      </c>
      <c r="D2699" t="s">
        <v>7686</v>
      </c>
      <c r="E2699" t="s">
        <v>7688</v>
      </c>
    </row>
    <row r="2700" spans="1:5">
      <c r="A2700" s="54" t="s">
        <v>6382</v>
      </c>
      <c r="B2700" t="s">
        <v>1636</v>
      </c>
      <c r="C2700">
        <v>350</v>
      </c>
      <c r="D2700" t="s">
        <v>7686</v>
      </c>
      <c r="E2700" t="s">
        <v>7688</v>
      </c>
    </row>
    <row r="2701" spans="1:5">
      <c r="A2701" s="54" t="s">
        <v>6383</v>
      </c>
      <c r="B2701" t="s">
        <v>1637</v>
      </c>
      <c r="C2701">
        <v>405</v>
      </c>
      <c r="D2701" t="s">
        <v>7686</v>
      </c>
      <c r="E2701" t="s">
        <v>7688</v>
      </c>
    </row>
    <row r="2702" spans="1:5">
      <c r="A2702" s="54" t="s">
        <v>6384</v>
      </c>
      <c r="B2702" t="s">
        <v>1638</v>
      </c>
      <c r="C2702">
        <v>430</v>
      </c>
      <c r="D2702" t="s">
        <v>7686</v>
      </c>
      <c r="E2702" t="s">
        <v>7688</v>
      </c>
    </row>
    <row r="2703" spans="1:5">
      <c r="A2703" s="54" t="s">
        <v>6385</v>
      </c>
      <c r="B2703" t="s">
        <v>1639</v>
      </c>
      <c r="C2703">
        <v>420</v>
      </c>
      <c r="D2703" t="s">
        <v>7686</v>
      </c>
      <c r="E2703" t="s">
        <v>7688</v>
      </c>
    </row>
    <row r="2704" spans="1:5">
      <c r="A2704" s="54" t="s">
        <v>6386</v>
      </c>
      <c r="B2704" t="s">
        <v>1640</v>
      </c>
      <c r="C2704">
        <v>510</v>
      </c>
      <c r="D2704" t="s">
        <v>7686</v>
      </c>
      <c r="E2704" t="s">
        <v>7688</v>
      </c>
    </row>
    <row r="2705" spans="1:5">
      <c r="A2705" s="54" t="s">
        <v>6387</v>
      </c>
      <c r="B2705" t="s">
        <v>1641</v>
      </c>
      <c r="C2705">
        <v>510</v>
      </c>
      <c r="D2705" t="s">
        <v>7686</v>
      </c>
      <c r="E2705" t="s">
        <v>7688</v>
      </c>
    </row>
    <row r="2706" spans="1:5">
      <c r="A2706" s="54" t="s">
        <v>6388</v>
      </c>
      <c r="B2706" t="s">
        <v>1642</v>
      </c>
      <c r="C2706">
        <v>355</v>
      </c>
      <c r="D2706" t="s">
        <v>7686</v>
      </c>
      <c r="E2706" t="s">
        <v>7688</v>
      </c>
    </row>
    <row r="2707" spans="1:5">
      <c r="A2707" s="54" t="s">
        <v>6389</v>
      </c>
      <c r="B2707" t="s">
        <v>1643</v>
      </c>
      <c r="C2707">
        <v>280</v>
      </c>
      <c r="D2707" t="s">
        <v>7686</v>
      </c>
      <c r="E2707" t="s">
        <v>7688</v>
      </c>
    </row>
    <row r="2708" spans="1:5">
      <c r="A2708" s="54" t="s">
        <v>6390</v>
      </c>
      <c r="B2708" t="s">
        <v>1644</v>
      </c>
      <c r="C2708">
        <v>500</v>
      </c>
      <c r="D2708" t="s">
        <v>7686</v>
      </c>
      <c r="E2708" t="s">
        <v>7688</v>
      </c>
    </row>
    <row r="2709" spans="1:5">
      <c r="A2709" s="54" t="s">
        <v>6391</v>
      </c>
      <c r="B2709" t="s">
        <v>1646</v>
      </c>
      <c r="C2709">
        <v>385</v>
      </c>
      <c r="D2709" t="s">
        <v>7686</v>
      </c>
      <c r="E2709" t="s">
        <v>7688</v>
      </c>
    </row>
    <row r="2710" spans="1:5">
      <c r="A2710" s="54" t="s">
        <v>6392</v>
      </c>
      <c r="B2710" t="s">
        <v>1647</v>
      </c>
      <c r="C2710">
        <v>550</v>
      </c>
      <c r="D2710" t="s">
        <v>7686</v>
      </c>
      <c r="E2710" t="s">
        <v>7688</v>
      </c>
    </row>
    <row r="2711" spans="1:5">
      <c r="A2711" s="54" t="s">
        <v>6393</v>
      </c>
      <c r="B2711" t="s">
        <v>1648</v>
      </c>
      <c r="C2711">
        <v>470</v>
      </c>
      <c r="D2711" t="s">
        <v>7686</v>
      </c>
      <c r="E2711" t="s">
        <v>7688</v>
      </c>
    </row>
    <row r="2712" spans="1:5">
      <c r="A2712" s="54" t="s">
        <v>6394</v>
      </c>
      <c r="B2712" t="s">
        <v>1649</v>
      </c>
      <c r="C2712">
        <v>435</v>
      </c>
      <c r="D2712" t="s">
        <v>7686</v>
      </c>
      <c r="E2712" t="s">
        <v>7688</v>
      </c>
    </row>
    <row r="2713" spans="1:5">
      <c r="A2713" s="54" t="s">
        <v>6395</v>
      </c>
      <c r="B2713" t="s">
        <v>1650</v>
      </c>
      <c r="C2713">
        <v>430</v>
      </c>
      <c r="D2713" t="s">
        <v>7686</v>
      </c>
      <c r="E2713" t="s">
        <v>7688</v>
      </c>
    </row>
    <row r="2714" spans="1:5">
      <c r="A2714" s="54" t="s">
        <v>6396</v>
      </c>
      <c r="B2714" t="s">
        <v>1652</v>
      </c>
      <c r="C2714">
        <v>470</v>
      </c>
      <c r="D2714" t="s">
        <v>7686</v>
      </c>
      <c r="E2714" t="s">
        <v>7688</v>
      </c>
    </row>
    <row r="2715" spans="1:5">
      <c r="A2715" s="54" t="s">
        <v>6397</v>
      </c>
      <c r="B2715" t="s">
        <v>1653</v>
      </c>
      <c r="C2715">
        <v>495</v>
      </c>
      <c r="D2715" t="s">
        <v>7686</v>
      </c>
      <c r="E2715" t="s">
        <v>7688</v>
      </c>
    </row>
    <row r="2716" spans="1:5">
      <c r="A2716" s="54" t="s">
        <v>6398</v>
      </c>
      <c r="B2716" t="s">
        <v>1654</v>
      </c>
      <c r="C2716">
        <v>545</v>
      </c>
      <c r="D2716" t="s">
        <v>7686</v>
      </c>
      <c r="E2716" t="s">
        <v>7688</v>
      </c>
    </row>
    <row r="2717" spans="1:5">
      <c r="A2717" s="54" t="s">
        <v>6399</v>
      </c>
      <c r="B2717" t="s">
        <v>1655</v>
      </c>
      <c r="C2717">
        <v>620</v>
      </c>
      <c r="D2717" t="s">
        <v>7686</v>
      </c>
      <c r="E2717" t="s">
        <v>7688</v>
      </c>
    </row>
    <row r="2718" spans="1:5">
      <c r="A2718" s="54" t="s">
        <v>6400</v>
      </c>
      <c r="B2718" t="s">
        <v>1656</v>
      </c>
      <c r="C2718">
        <v>505</v>
      </c>
      <c r="D2718" t="s">
        <v>7686</v>
      </c>
      <c r="E2718" t="s">
        <v>7688</v>
      </c>
    </row>
    <row r="2719" spans="1:5">
      <c r="A2719" s="54" t="s">
        <v>6401</v>
      </c>
      <c r="B2719" t="s">
        <v>1657</v>
      </c>
      <c r="C2719">
        <v>385</v>
      </c>
      <c r="D2719" t="s">
        <v>7686</v>
      </c>
      <c r="E2719" t="s">
        <v>7688</v>
      </c>
    </row>
    <row r="2720" spans="1:5">
      <c r="A2720" s="54" t="s">
        <v>6402</v>
      </c>
      <c r="B2720" t="s">
        <v>1658</v>
      </c>
      <c r="C2720">
        <v>370</v>
      </c>
      <c r="D2720" t="s">
        <v>7686</v>
      </c>
      <c r="E2720" t="s">
        <v>7688</v>
      </c>
    </row>
    <row r="2721" spans="1:5">
      <c r="A2721" s="54" t="s">
        <v>6403</v>
      </c>
      <c r="B2721" t="s">
        <v>1659</v>
      </c>
      <c r="C2721">
        <v>385</v>
      </c>
      <c r="D2721" t="s">
        <v>7686</v>
      </c>
      <c r="E2721" t="s">
        <v>7688</v>
      </c>
    </row>
    <row r="2722" spans="1:5">
      <c r="A2722" s="54" t="s">
        <v>6404</v>
      </c>
      <c r="B2722" t="s">
        <v>1660</v>
      </c>
      <c r="C2722">
        <v>485</v>
      </c>
      <c r="D2722" t="s">
        <v>7686</v>
      </c>
      <c r="E2722" t="s">
        <v>7688</v>
      </c>
    </row>
    <row r="2723" spans="1:5">
      <c r="A2723" s="54" t="s">
        <v>6405</v>
      </c>
      <c r="B2723" t="s">
        <v>1661</v>
      </c>
      <c r="C2723">
        <v>460</v>
      </c>
      <c r="D2723" t="s">
        <v>7686</v>
      </c>
      <c r="E2723" t="s">
        <v>7688</v>
      </c>
    </row>
    <row r="2724" spans="1:5">
      <c r="A2724" s="54" t="s">
        <v>6406</v>
      </c>
      <c r="B2724" t="s">
        <v>1662</v>
      </c>
      <c r="C2724">
        <v>610</v>
      </c>
      <c r="D2724" t="s">
        <v>7686</v>
      </c>
      <c r="E2724" t="s">
        <v>7688</v>
      </c>
    </row>
    <row r="2725" spans="1:5">
      <c r="A2725" s="54" t="s">
        <v>6407</v>
      </c>
      <c r="B2725" t="s">
        <v>1663</v>
      </c>
      <c r="C2725">
        <v>660</v>
      </c>
      <c r="D2725" t="s">
        <v>7686</v>
      </c>
      <c r="E2725" t="s">
        <v>7688</v>
      </c>
    </row>
    <row r="2726" spans="1:5">
      <c r="A2726" s="54" t="s">
        <v>6408</v>
      </c>
      <c r="B2726" t="s">
        <v>1664</v>
      </c>
      <c r="C2726">
        <v>475</v>
      </c>
      <c r="D2726" t="s">
        <v>7686</v>
      </c>
      <c r="E2726" t="s">
        <v>7688</v>
      </c>
    </row>
    <row r="2727" spans="1:5">
      <c r="A2727" s="54" t="s">
        <v>6409</v>
      </c>
      <c r="B2727" t="s">
        <v>1666</v>
      </c>
      <c r="C2727">
        <v>495</v>
      </c>
      <c r="D2727" t="s">
        <v>7686</v>
      </c>
      <c r="E2727" t="s">
        <v>7688</v>
      </c>
    </row>
    <row r="2728" spans="1:5">
      <c r="A2728" s="54" t="s">
        <v>6410</v>
      </c>
      <c r="B2728" t="s">
        <v>1667</v>
      </c>
      <c r="C2728">
        <v>580</v>
      </c>
      <c r="D2728" t="s">
        <v>7686</v>
      </c>
      <c r="E2728" t="s">
        <v>7688</v>
      </c>
    </row>
    <row r="2729" spans="1:5">
      <c r="A2729" s="54" t="s">
        <v>6411</v>
      </c>
      <c r="B2729" t="s">
        <v>1668</v>
      </c>
      <c r="C2729">
        <v>345</v>
      </c>
      <c r="D2729" t="s">
        <v>7686</v>
      </c>
      <c r="E2729" t="s">
        <v>7688</v>
      </c>
    </row>
    <row r="2730" spans="1:5">
      <c r="A2730" s="54" t="s">
        <v>6412</v>
      </c>
      <c r="B2730" t="s">
        <v>1669</v>
      </c>
      <c r="C2730">
        <v>420</v>
      </c>
      <c r="D2730" t="s">
        <v>7686</v>
      </c>
      <c r="E2730" t="s">
        <v>7688</v>
      </c>
    </row>
    <row r="2731" spans="1:5">
      <c r="A2731" s="54" t="s">
        <v>6413</v>
      </c>
      <c r="B2731" t="s">
        <v>1670</v>
      </c>
      <c r="C2731">
        <v>505</v>
      </c>
      <c r="D2731" t="s">
        <v>7686</v>
      </c>
      <c r="E2731" t="s">
        <v>7688</v>
      </c>
    </row>
    <row r="2732" spans="1:5">
      <c r="A2732" s="54" t="s">
        <v>6414</v>
      </c>
      <c r="B2732" t="s">
        <v>1672</v>
      </c>
      <c r="C2732">
        <v>835</v>
      </c>
      <c r="D2732" t="s">
        <v>7686</v>
      </c>
      <c r="E2732" t="s">
        <v>7688</v>
      </c>
    </row>
    <row r="2733" spans="1:5">
      <c r="A2733" s="54" t="s">
        <v>6415</v>
      </c>
      <c r="B2733" t="s">
        <v>1673</v>
      </c>
      <c r="C2733">
        <v>890</v>
      </c>
      <c r="D2733" t="s">
        <v>7686</v>
      </c>
      <c r="E2733" t="s">
        <v>7688</v>
      </c>
    </row>
    <row r="2734" spans="1:5">
      <c r="A2734" s="54" t="s">
        <v>6416</v>
      </c>
      <c r="B2734" t="s">
        <v>1674</v>
      </c>
      <c r="C2734">
        <v>685</v>
      </c>
      <c r="D2734" t="s">
        <v>7686</v>
      </c>
      <c r="E2734" t="s">
        <v>7688</v>
      </c>
    </row>
    <row r="2735" spans="1:5">
      <c r="A2735" s="54" t="s">
        <v>8354</v>
      </c>
      <c r="B2735" t="s">
        <v>8355</v>
      </c>
      <c r="C2735">
        <v>0</v>
      </c>
      <c r="D2735" t="s">
        <v>7686</v>
      </c>
      <c r="E2735" t="s">
        <v>7688</v>
      </c>
    </row>
    <row r="2736" spans="1:5">
      <c r="A2736" s="54" t="s">
        <v>6417</v>
      </c>
      <c r="B2736" t="s">
        <v>1678</v>
      </c>
      <c r="C2736">
        <v>585</v>
      </c>
      <c r="D2736" t="s">
        <v>7686</v>
      </c>
      <c r="E2736" t="s">
        <v>7688</v>
      </c>
    </row>
    <row r="2737" spans="1:5">
      <c r="A2737" s="54" t="s">
        <v>6418</v>
      </c>
      <c r="B2737" t="s">
        <v>1676</v>
      </c>
      <c r="C2737">
        <v>610</v>
      </c>
      <c r="D2737" t="s">
        <v>7686</v>
      </c>
      <c r="E2737" t="s">
        <v>7688</v>
      </c>
    </row>
    <row r="2738" spans="1:5">
      <c r="A2738" s="54" t="s">
        <v>6419</v>
      </c>
      <c r="B2738" t="s">
        <v>1677</v>
      </c>
      <c r="C2738">
        <v>400</v>
      </c>
      <c r="D2738" t="s">
        <v>7686</v>
      </c>
      <c r="E2738" t="s">
        <v>7688</v>
      </c>
    </row>
    <row r="2739" spans="1:5">
      <c r="A2739" s="54" t="s">
        <v>6420</v>
      </c>
      <c r="B2739" t="s">
        <v>1679</v>
      </c>
      <c r="C2739">
        <v>590</v>
      </c>
      <c r="D2739" t="s">
        <v>7686</v>
      </c>
      <c r="E2739" t="s">
        <v>7688</v>
      </c>
    </row>
    <row r="2740" spans="1:5">
      <c r="A2740" s="54" t="s">
        <v>6421</v>
      </c>
      <c r="B2740" t="s">
        <v>1680</v>
      </c>
      <c r="C2740">
        <v>550</v>
      </c>
      <c r="D2740" t="s">
        <v>7686</v>
      </c>
      <c r="E2740" t="s">
        <v>7688</v>
      </c>
    </row>
    <row r="2741" spans="1:5">
      <c r="A2741" s="54" t="s">
        <v>6422</v>
      </c>
      <c r="B2741" t="s">
        <v>1681</v>
      </c>
      <c r="C2741">
        <v>460</v>
      </c>
      <c r="D2741" t="s">
        <v>7686</v>
      </c>
      <c r="E2741" t="s">
        <v>7688</v>
      </c>
    </row>
    <row r="2742" spans="1:5">
      <c r="A2742" s="54" t="s">
        <v>6423</v>
      </c>
      <c r="B2742" t="s">
        <v>1682</v>
      </c>
      <c r="C2742">
        <v>405</v>
      </c>
      <c r="D2742" t="s">
        <v>7686</v>
      </c>
      <c r="E2742" t="s">
        <v>7688</v>
      </c>
    </row>
    <row r="2743" spans="1:5">
      <c r="A2743" s="54" t="s">
        <v>6424</v>
      </c>
      <c r="B2743" t="s">
        <v>1683</v>
      </c>
      <c r="C2743">
        <v>425</v>
      </c>
      <c r="D2743" t="s">
        <v>7686</v>
      </c>
      <c r="E2743" t="s">
        <v>7688</v>
      </c>
    </row>
    <row r="2744" spans="1:5">
      <c r="A2744" s="54" t="s">
        <v>6425</v>
      </c>
      <c r="B2744" t="s">
        <v>1684</v>
      </c>
      <c r="C2744">
        <v>580</v>
      </c>
      <c r="D2744" t="s">
        <v>7686</v>
      </c>
      <c r="E2744" t="s">
        <v>7688</v>
      </c>
    </row>
    <row r="2745" spans="1:5">
      <c r="A2745" s="54" t="s">
        <v>6426</v>
      </c>
      <c r="B2745" t="s">
        <v>1685</v>
      </c>
      <c r="C2745">
        <v>295</v>
      </c>
      <c r="D2745" t="s">
        <v>7686</v>
      </c>
      <c r="E2745" t="s">
        <v>7688</v>
      </c>
    </row>
    <row r="2746" spans="1:5">
      <c r="A2746" s="54" t="s">
        <v>6427</v>
      </c>
      <c r="B2746" t="s">
        <v>1686</v>
      </c>
      <c r="C2746">
        <v>370</v>
      </c>
      <c r="D2746" t="s">
        <v>7686</v>
      </c>
      <c r="E2746" t="s">
        <v>7688</v>
      </c>
    </row>
    <row r="2747" spans="1:5">
      <c r="A2747" s="54" t="s">
        <v>6428</v>
      </c>
      <c r="B2747" t="s">
        <v>1687</v>
      </c>
      <c r="C2747">
        <v>690</v>
      </c>
      <c r="D2747" t="s">
        <v>7686</v>
      </c>
      <c r="E2747" t="s">
        <v>7688</v>
      </c>
    </row>
    <row r="2748" spans="1:5">
      <c r="A2748" s="54" t="s">
        <v>6429</v>
      </c>
      <c r="B2748" t="s">
        <v>1688</v>
      </c>
      <c r="C2748">
        <v>560</v>
      </c>
      <c r="D2748" t="s">
        <v>7686</v>
      </c>
      <c r="E2748" t="s">
        <v>7688</v>
      </c>
    </row>
    <row r="2749" spans="1:5">
      <c r="A2749" s="54" t="s">
        <v>6430</v>
      </c>
      <c r="B2749" t="s">
        <v>1689</v>
      </c>
      <c r="C2749">
        <v>315</v>
      </c>
      <c r="D2749" t="s">
        <v>7686</v>
      </c>
      <c r="E2749" t="s">
        <v>7688</v>
      </c>
    </row>
    <row r="2750" spans="1:5">
      <c r="A2750" s="54" t="s">
        <v>6431</v>
      </c>
      <c r="B2750" t="s">
        <v>1690</v>
      </c>
      <c r="C2750">
        <v>335</v>
      </c>
      <c r="D2750" t="s">
        <v>7686</v>
      </c>
      <c r="E2750" t="s">
        <v>7688</v>
      </c>
    </row>
    <row r="2751" spans="1:5">
      <c r="A2751" s="54" t="s">
        <v>6432</v>
      </c>
      <c r="B2751" t="s">
        <v>1691</v>
      </c>
      <c r="C2751">
        <v>350</v>
      </c>
      <c r="D2751" t="s">
        <v>7686</v>
      </c>
      <c r="E2751" t="s">
        <v>7688</v>
      </c>
    </row>
    <row r="2752" spans="1:5">
      <c r="A2752" s="54" t="s">
        <v>6433</v>
      </c>
      <c r="B2752" t="s">
        <v>1692</v>
      </c>
      <c r="C2752">
        <v>650</v>
      </c>
      <c r="D2752" t="s">
        <v>7686</v>
      </c>
      <c r="E2752" t="s">
        <v>7688</v>
      </c>
    </row>
    <row r="2753" spans="1:5">
      <c r="A2753" s="54" t="s">
        <v>6434</v>
      </c>
      <c r="B2753" t="s">
        <v>1694</v>
      </c>
      <c r="C2753">
        <v>350</v>
      </c>
      <c r="D2753" t="s">
        <v>7689</v>
      </c>
      <c r="E2753" t="s">
        <v>7690</v>
      </c>
    </row>
    <row r="2754" spans="1:5">
      <c r="A2754" s="54" t="s">
        <v>6435</v>
      </c>
      <c r="B2754" t="s">
        <v>1695</v>
      </c>
      <c r="C2754">
        <v>520</v>
      </c>
      <c r="D2754" t="s">
        <v>7689</v>
      </c>
      <c r="E2754" t="s">
        <v>7690</v>
      </c>
    </row>
    <row r="2755" spans="1:5">
      <c r="A2755" s="54" t="s">
        <v>6436</v>
      </c>
      <c r="B2755" t="s">
        <v>1696</v>
      </c>
      <c r="C2755">
        <v>470</v>
      </c>
      <c r="D2755" t="s">
        <v>7689</v>
      </c>
      <c r="E2755" t="s">
        <v>7690</v>
      </c>
    </row>
    <row r="2756" spans="1:5">
      <c r="A2756" s="54" t="s">
        <v>6437</v>
      </c>
      <c r="B2756" t="s">
        <v>1697</v>
      </c>
      <c r="C2756">
        <v>390</v>
      </c>
      <c r="D2756" t="s">
        <v>7689</v>
      </c>
      <c r="E2756" t="s">
        <v>7690</v>
      </c>
    </row>
    <row r="2757" spans="1:5">
      <c r="A2757" s="54" t="s">
        <v>6438</v>
      </c>
      <c r="B2757" t="s">
        <v>1698</v>
      </c>
      <c r="C2757">
        <v>320</v>
      </c>
      <c r="D2757" t="s">
        <v>7689</v>
      </c>
      <c r="E2757" t="s">
        <v>7690</v>
      </c>
    </row>
    <row r="2758" spans="1:5">
      <c r="A2758" s="54" t="s">
        <v>6439</v>
      </c>
      <c r="B2758" t="s">
        <v>1699</v>
      </c>
      <c r="C2758">
        <v>370</v>
      </c>
      <c r="D2758" t="s">
        <v>7689</v>
      </c>
      <c r="E2758" t="s">
        <v>7690</v>
      </c>
    </row>
    <row r="2759" spans="1:5">
      <c r="A2759" s="54" t="s">
        <v>6440</v>
      </c>
      <c r="B2759" t="s">
        <v>1700</v>
      </c>
      <c r="C2759">
        <v>245</v>
      </c>
      <c r="D2759" t="s">
        <v>7689</v>
      </c>
      <c r="E2759" t="s">
        <v>7690</v>
      </c>
    </row>
    <row r="2760" spans="1:5">
      <c r="A2760" s="54" t="s">
        <v>6441</v>
      </c>
      <c r="B2760" t="s">
        <v>1701</v>
      </c>
      <c r="C2760">
        <v>260</v>
      </c>
      <c r="D2760" t="s">
        <v>7689</v>
      </c>
      <c r="E2760" t="s">
        <v>7690</v>
      </c>
    </row>
    <row r="2761" spans="1:5">
      <c r="A2761" s="54" t="s">
        <v>6442</v>
      </c>
      <c r="B2761" t="s">
        <v>1702</v>
      </c>
      <c r="C2761">
        <v>510</v>
      </c>
      <c r="D2761" t="s">
        <v>7689</v>
      </c>
      <c r="E2761" t="s">
        <v>7690</v>
      </c>
    </row>
    <row r="2762" spans="1:5">
      <c r="A2762" s="54" t="s">
        <v>6443</v>
      </c>
      <c r="B2762" t="s">
        <v>1703</v>
      </c>
      <c r="C2762">
        <v>290</v>
      </c>
      <c r="D2762" t="s">
        <v>7689</v>
      </c>
      <c r="E2762" t="s">
        <v>7690</v>
      </c>
    </row>
    <row r="2763" spans="1:5">
      <c r="A2763" s="54" t="s">
        <v>6444</v>
      </c>
      <c r="B2763" t="s">
        <v>1704</v>
      </c>
      <c r="C2763">
        <v>265</v>
      </c>
      <c r="D2763" t="s">
        <v>7689</v>
      </c>
      <c r="E2763" t="s">
        <v>7690</v>
      </c>
    </row>
    <row r="2764" spans="1:5">
      <c r="A2764" s="54" t="s">
        <v>6445</v>
      </c>
      <c r="B2764" t="s">
        <v>1705</v>
      </c>
      <c r="C2764">
        <v>470</v>
      </c>
      <c r="D2764" t="s">
        <v>7689</v>
      </c>
      <c r="E2764" t="s">
        <v>7690</v>
      </c>
    </row>
    <row r="2765" spans="1:5">
      <c r="A2765" s="54" t="s">
        <v>6446</v>
      </c>
      <c r="B2765" t="s">
        <v>1706</v>
      </c>
      <c r="C2765">
        <v>610</v>
      </c>
      <c r="D2765" t="s">
        <v>7689</v>
      </c>
      <c r="E2765" t="s">
        <v>7690</v>
      </c>
    </row>
    <row r="2766" spans="1:5">
      <c r="A2766" s="54" t="s">
        <v>6447</v>
      </c>
      <c r="B2766" t="s">
        <v>1707</v>
      </c>
      <c r="C2766">
        <v>405</v>
      </c>
      <c r="D2766" t="s">
        <v>7689</v>
      </c>
      <c r="E2766" t="s">
        <v>7690</v>
      </c>
    </row>
    <row r="2767" spans="1:5">
      <c r="A2767" s="54" t="s">
        <v>6448</v>
      </c>
      <c r="B2767" t="s">
        <v>1708</v>
      </c>
      <c r="C2767">
        <v>470</v>
      </c>
      <c r="D2767" t="s">
        <v>7689</v>
      </c>
      <c r="E2767" t="s">
        <v>7690</v>
      </c>
    </row>
    <row r="2768" spans="1:5">
      <c r="A2768" s="54" t="s">
        <v>6449</v>
      </c>
      <c r="B2768" t="s">
        <v>1710</v>
      </c>
      <c r="C2768">
        <v>405</v>
      </c>
      <c r="D2768" t="s">
        <v>7689</v>
      </c>
      <c r="E2768" t="s">
        <v>7690</v>
      </c>
    </row>
    <row r="2769" spans="1:5">
      <c r="A2769" s="54" t="s">
        <v>6450</v>
      </c>
      <c r="B2769" t="s">
        <v>1711</v>
      </c>
      <c r="C2769">
        <v>535</v>
      </c>
      <c r="D2769" t="s">
        <v>7689</v>
      </c>
      <c r="E2769" t="s">
        <v>7690</v>
      </c>
    </row>
    <row r="2770" spans="1:5">
      <c r="A2770" s="54" t="s">
        <v>6451</v>
      </c>
      <c r="B2770" t="s">
        <v>1712</v>
      </c>
      <c r="C2770">
        <v>500</v>
      </c>
      <c r="D2770" t="s">
        <v>7689</v>
      </c>
      <c r="E2770" t="s">
        <v>7690</v>
      </c>
    </row>
    <row r="2771" spans="1:5">
      <c r="A2771" s="54" t="s">
        <v>6452</v>
      </c>
      <c r="B2771" t="s">
        <v>1714</v>
      </c>
      <c r="C2771">
        <v>480</v>
      </c>
      <c r="D2771" t="s">
        <v>7689</v>
      </c>
      <c r="E2771" t="s">
        <v>7690</v>
      </c>
    </row>
    <row r="2772" spans="1:5">
      <c r="A2772" s="54" t="s">
        <v>6453</v>
      </c>
      <c r="B2772" t="s">
        <v>1715</v>
      </c>
      <c r="C2772">
        <v>430</v>
      </c>
      <c r="D2772" t="s">
        <v>7689</v>
      </c>
      <c r="E2772" t="s">
        <v>7690</v>
      </c>
    </row>
    <row r="2773" spans="1:5">
      <c r="A2773" s="54" t="s">
        <v>6454</v>
      </c>
      <c r="B2773" t="s">
        <v>1716</v>
      </c>
      <c r="C2773">
        <v>430</v>
      </c>
      <c r="D2773" t="s">
        <v>7689</v>
      </c>
      <c r="E2773" t="s">
        <v>7690</v>
      </c>
    </row>
    <row r="2774" spans="1:5">
      <c r="A2774" s="54" t="s">
        <v>6455</v>
      </c>
      <c r="B2774" t="s">
        <v>1717</v>
      </c>
      <c r="C2774">
        <v>350</v>
      </c>
      <c r="D2774" t="s">
        <v>7689</v>
      </c>
      <c r="E2774" t="s">
        <v>7690</v>
      </c>
    </row>
    <row r="2775" spans="1:5">
      <c r="A2775" s="54" t="s">
        <v>6456</v>
      </c>
      <c r="B2775" t="s">
        <v>1718</v>
      </c>
      <c r="C2775">
        <v>410</v>
      </c>
      <c r="D2775" t="s">
        <v>7689</v>
      </c>
      <c r="E2775" t="s">
        <v>7690</v>
      </c>
    </row>
    <row r="2776" spans="1:5">
      <c r="A2776" s="54" t="s">
        <v>6457</v>
      </c>
      <c r="B2776" t="s">
        <v>1719</v>
      </c>
      <c r="C2776">
        <v>440</v>
      </c>
      <c r="D2776" t="s">
        <v>7689</v>
      </c>
      <c r="E2776" t="s">
        <v>7690</v>
      </c>
    </row>
    <row r="2777" spans="1:5">
      <c r="A2777" s="54" t="s">
        <v>6458</v>
      </c>
      <c r="B2777" t="s">
        <v>1720</v>
      </c>
      <c r="C2777">
        <v>515</v>
      </c>
      <c r="D2777" t="s">
        <v>7689</v>
      </c>
      <c r="E2777" t="s">
        <v>7690</v>
      </c>
    </row>
    <row r="2778" spans="1:5">
      <c r="A2778" s="54" t="s">
        <v>6459</v>
      </c>
      <c r="B2778" t="s">
        <v>1721</v>
      </c>
      <c r="C2778">
        <v>470</v>
      </c>
      <c r="D2778" t="s">
        <v>7689</v>
      </c>
      <c r="E2778" t="s">
        <v>7690</v>
      </c>
    </row>
    <row r="2779" spans="1:5">
      <c r="A2779" s="54" t="s">
        <v>6460</v>
      </c>
      <c r="B2779" t="s">
        <v>1722</v>
      </c>
      <c r="C2779">
        <v>475</v>
      </c>
      <c r="D2779" t="s">
        <v>7689</v>
      </c>
      <c r="E2779" t="s">
        <v>7690</v>
      </c>
    </row>
    <row r="2780" spans="1:5">
      <c r="A2780" s="54" t="s">
        <v>6461</v>
      </c>
      <c r="B2780" t="s">
        <v>1723</v>
      </c>
      <c r="C2780">
        <v>455</v>
      </c>
      <c r="D2780" t="s">
        <v>7689</v>
      </c>
      <c r="E2780" t="s">
        <v>7690</v>
      </c>
    </row>
    <row r="2781" spans="1:5">
      <c r="A2781" s="54" t="s">
        <v>6462</v>
      </c>
      <c r="B2781" t="s">
        <v>1724</v>
      </c>
      <c r="C2781">
        <v>550</v>
      </c>
      <c r="D2781" t="s">
        <v>7689</v>
      </c>
      <c r="E2781" t="s">
        <v>7690</v>
      </c>
    </row>
    <row r="2782" spans="1:5">
      <c r="A2782" s="54" t="s">
        <v>8356</v>
      </c>
      <c r="B2782" t="s">
        <v>8357</v>
      </c>
      <c r="C2782">
        <v>0</v>
      </c>
      <c r="D2782" t="s">
        <v>7689</v>
      </c>
      <c r="E2782" t="s">
        <v>7690</v>
      </c>
    </row>
    <row r="2783" spans="1:5">
      <c r="A2783" s="54" t="s">
        <v>6463</v>
      </c>
      <c r="B2783" t="s">
        <v>1726</v>
      </c>
      <c r="C2783">
        <v>480</v>
      </c>
      <c r="D2783" t="s">
        <v>7689</v>
      </c>
      <c r="E2783" t="s">
        <v>7690</v>
      </c>
    </row>
    <row r="2784" spans="1:5">
      <c r="A2784" s="54" t="s">
        <v>6464</v>
      </c>
      <c r="B2784" t="s">
        <v>1727</v>
      </c>
      <c r="C2784">
        <v>325</v>
      </c>
      <c r="D2784" t="s">
        <v>7689</v>
      </c>
      <c r="E2784" t="s">
        <v>7690</v>
      </c>
    </row>
    <row r="2785" spans="1:5">
      <c r="A2785" s="54" t="s">
        <v>6465</v>
      </c>
      <c r="B2785" t="s">
        <v>1728</v>
      </c>
      <c r="C2785">
        <v>305</v>
      </c>
      <c r="D2785" t="s">
        <v>7689</v>
      </c>
      <c r="E2785" t="s">
        <v>7690</v>
      </c>
    </row>
    <row r="2786" spans="1:5">
      <c r="A2786" s="54" t="s">
        <v>6466</v>
      </c>
      <c r="B2786" t="s">
        <v>1729</v>
      </c>
      <c r="C2786">
        <v>790</v>
      </c>
      <c r="D2786" t="s">
        <v>7689</v>
      </c>
      <c r="E2786" t="s">
        <v>7690</v>
      </c>
    </row>
    <row r="2787" spans="1:5">
      <c r="A2787" s="54" t="s">
        <v>6467</v>
      </c>
      <c r="B2787" t="s">
        <v>1730</v>
      </c>
      <c r="C2787">
        <v>640</v>
      </c>
      <c r="D2787" t="s">
        <v>7689</v>
      </c>
      <c r="E2787" t="s">
        <v>7690</v>
      </c>
    </row>
    <row r="2788" spans="1:5">
      <c r="A2788" s="54" t="s">
        <v>6468</v>
      </c>
      <c r="B2788" t="s">
        <v>1732</v>
      </c>
      <c r="C2788">
        <v>290</v>
      </c>
      <c r="D2788" t="s">
        <v>7689</v>
      </c>
      <c r="E2788" t="s">
        <v>7690</v>
      </c>
    </row>
    <row r="2789" spans="1:5">
      <c r="A2789" s="54" t="s">
        <v>6469</v>
      </c>
      <c r="B2789" t="s">
        <v>1733</v>
      </c>
      <c r="C2789">
        <v>580</v>
      </c>
      <c r="D2789" t="s">
        <v>7689</v>
      </c>
      <c r="E2789" t="s">
        <v>7690</v>
      </c>
    </row>
    <row r="2790" spans="1:5">
      <c r="A2790" s="54" t="s">
        <v>6470</v>
      </c>
      <c r="B2790" t="s">
        <v>1734</v>
      </c>
      <c r="C2790">
        <v>445</v>
      </c>
      <c r="D2790" t="s">
        <v>7689</v>
      </c>
      <c r="E2790" t="s">
        <v>7690</v>
      </c>
    </row>
    <row r="2791" spans="1:5">
      <c r="A2791" s="54" t="s">
        <v>6471</v>
      </c>
      <c r="B2791" t="s">
        <v>1735</v>
      </c>
      <c r="C2791">
        <v>340</v>
      </c>
      <c r="D2791" t="s">
        <v>7689</v>
      </c>
      <c r="E2791" t="s">
        <v>7690</v>
      </c>
    </row>
    <row r="2792" spans="1:5">
      <c r="A2792" s="54" t="s">
        <v>6472</v>
      </c>
      <c r="B2792" t="s">
        <v>1736</v>
      </c>
      <c r="C2792">
        <v>450</v>
      </c>
      <c r="D2792" t="s">
        <v>7689</v>
      </c>
      <c r="E2792" t="s">
        <v>7690</v>
      </c>
    </row>
    <row r="2793" spans="1:5">
      <c r="A2793" s="54" t="s">
        <v>6473</v>
      </c>
      <c r="B2793" t="s">
        <v>1737</v>
      </c>
      <c r="C2793">
        <v>385</v>
      </c>
      <c r="D2793" t="s">
        <v>7689</v>
      </c>
      <c r="E2793" t="s">
        <v>7690</v>
      </c>
    </row>
    <row r="2794" spans="1:5">
      <c r="A2794" s="54" t="s">
        <v>6474</v>
      </c>
      <c r="B2794" t="s">
        <v>1738</v>
      </c>
      <c r="C2794">
        <v>660</v>
      </c>
      <c r="D2794" t="s">
        <v>7689</v>
      </c>
      <c r="E2794" t="s">
        <v>7690</v>
      </c>
    </row>
    <row r="2795" spans="1:5">
      <c r="A2795" s="54" t="s">
        <v>6475</v>
      </c>
      <c r="B2795" t="s">
        <v>1739</v>
      </c>
      <c r="C2795">
        <v>480</v>
      </c>
      <c r="D2795" t="s">
        <v>7689</v>
      </c>
      <c r="E2795" t="s">
        <v>7690</v>
      </c>
    </row>
    <row r="2796" spans="1:5">
      <c r="A2796" s="54" t="s">
        <v>6476</v>
      </c>
      <c r="B2796" t="s">
        <v>1740</v>
      </c>
      <c r="C2796">
        <v>440</v>
      </c>
      <c r="D2796" t="s">
        <v>7689</v>
      </c>
      <c r="E2796" t="s">
        <v>7690</v>
      </c>
    </row>
    <row r="2797" spans="1:5">
      <c r="A2797" s="54" t="s">
        <v>6477</v>
      </c>
      <c r="B2797" t="s">
        <v>1741</v>
      </c>
      <c r="C2797">
        <v>305</v>
      </c>
      <c r="D2797" t="s">
        <v>7689</v>
      </c>
      <c r="E2797" t="s">
        <v>7690</v>
      </c>
    </row>
    <row r="2798" spans="1:5">
      <c r="A2798" s="54" t="s">
        <v>6478</v>
      </c>
      <c r="B2798" t="s">
        <v>1742</v>
      </c>
      <c r="C2798">
        <v>465</v>
      </c>
      <c r="D2798" t="s">
        <v>7689</v>
      </c>
      <c r="E2798" t="s">
        <v>7690</v>
      </c>
    </row>
    <row r="2799" spans="1:5">
      <c r="A2799" s="54" t="s">
        <v>6479</v>
      </c>
      <c r="B2799" t="s">
        <v>1743</v>
      </c>
      <c r="C2799">
        <v>520</v>
      </c>
      <c r="D2799" t="s">
        <v>7689</v>
      </c>
      <c r="E2799" t="s">
        <v>7690</v>
      </c>
    </row>
    <row r="2800" spans="1:5">
      <c r="A2800" s="54" t="s">
        <v>6480</v>
      </c>
      <c r="B2800" t="s">
        <v>1745</v>
      </c>
      <c r="C2800">
        <v>480</v>
      </c>
      <c r="D2800" t="s">
        <v>7689</v>
      </c>
      <c r="E2800" t="s">
        <v>7690</v>
      </c>
    </row>
    <row r="2801" spans="1:5">
      <c r="A2801" s="54" t="s">
        <v>6481</v>
      </c>
      <c r="B2801" t="s">
        <v>1746</v>
      </c>
      <c r="C2801">
        <v>510</v>
      </c>
      <c r="D2801" t="s">
        <v>7689</v>
      </c>
      <c r="E2801" t="s">
        <v>7690</v>
      </c>
    </row>
    <row r="2802" spans="1:5">
      <c r="A2802" s="54" t="s">
        <v>6482</v>
      </c>
      <c r="B2802" t="s">
        <v>1747</v>
      </c>
      <c r="C2802">
        <v>875</v>
      </c>
      <c r="D2802" t="s">
        <v>7689</v>
      </c>
      <c r="E2802" t="s">
        <v>7690</v>
      </c>
    </row>
    <row r="2803" spans="1:5">
      <c r="A2803" s="54" t="s">
        <v>6483</v>
      </c>
      <c r="B2803" t="s">
        <v>1749</v>
      </c>
      <c r="C2803">
        <v>750</v>
      </c>
      <c r="D2803" t="s">
        <v>7689</v>
      </c>
      <c r="E2803" t="s">
        <v>7690</v>
      </c>
    </row>
    <row r="2804" spans="1:5">
      <c r="A2804" s="54" t="s">
        <v>6484</v>
      </c>
      <c r="B2804" t="s">
        <v>1750</v>
      </c>
      <c r="C2804">
        <v>445</v>
      </c>
      <c r="D2804" t="s">
        <v>7689</v>
      </c>
      <c r="E2804" t="s">
        <v>7690</v>
      </c>
    </row>
    <row r="2805" spans="1:5">
      <c r="A2805" s="54" t="s">
        <v>6485</v>
      </c>
      <c r="B2805" t="s">
        <v>1751</v>
      </c>
      <c r="C2805">
        <v>505</v>
      </c>
      <c r="D2805" t="s">
        <v>7689</v>
      </c>
      <c r="E2805" t="s">
        <v>7690</v>
      </c>
    </row>
    <row r="2806" spans="1:5">
      <c r="A2806" s="54" t="s">
        <v>6486</v>
      </c>
      <c r="B2806" t="s">
        <v>1752</v>
      </c>
      <c r="C2806">
        <v>605</v>
      </c>
      <c r="D2806" t="s">
        <v>7689</v>
      </c>
      <c r="E2806" t="s">
        <v>7690</v>
      </c>
    </row>
    <row r="2807" spans="1:5">
      <c r="A2807" s="54" t="s">
        <v>6487</v>
      </c>
      <c r="B2807" t="s">
        <v>1753</v>
      </c>
      <c r="C2807">
        <v>940</v>
      </c>
      <c r="D2807" t="s">
        <v>7689</v>
      </c>
      <c r="E2807" t="s">
        <v>7690</v>
      </c>
    </row>
    <row r="2808" spans="1:5">
      <c r="A2808" s="54" t="s">
        <v>6488</v>
      </c>
      <c r="B2808" t="s">
        <v>1754</v>
      </c>
      <c r="C2808">
        <v>450</v>
      </c>
      <c r="D2808" t="s">
        <v>7689</v>
      </c>
      <c r="E2808" t="s">
        <v>7690</v>
      </c>
    </row>
    <row r="2809" spans="1:5">
      <c r="A2809" s="54" t="s">
        <v>6489</v>
      </c>
      <c r="B2809" t="s">
        <v>1755</v>
      </c>
      <c r="C2809">
        <v>570</v>
      </c>
      <c r="D2809" t="s">
        <v>7689</v>
      </c>
      <c r="E2809" t="s">
        <v>7690</v>
      </c>
    </row>
    <row r="2810" spans="1:5">
      <c r="A2810" s="54" t="s">
        <v>6490</v>
      </c>
      <c r="B2810" t="s">
        <v>1439</v>
      </c>
      <c r="C2810">
        <v>630</v>
      </c>
      <c r="D2810" t="s">
        <v>7689</v>
      </c>
      <c r="E2810" t="s">
        <v>7690</v>
      </c>
    </row>
    <row r="2811" spans="1:5">
      <c r="A2811" s="54" t="s">
        <v>6491</v>
      </c>
      <c r="B2811" t="s">
        <v>1756</v>
      </c>
      <c r="C2811">
        <v>465</v>
      </c>
      <c r="D2811" t="s">
        <v>7689</v>
      </c>
      <c r="E2811" t="s">
        <v>7690</v>
      </c>
    </row>
    <row r="2812" spans="1:5">
      <c r="A2812" s="54" t="s">
        <v>6492</v>
      </c>
      <c r="B2812" t="s">
        <v>1757</v>
      </c>
      <c r="C2812">
        <v>370</v>
      </c>
      <c r="D2812" t="s">
        <v>7689</v>
      </c>
      <c r="E2812" t="s">
        <v>7690</v>
      </c>
    </row>
    <row r="2813" spans="1:5">
      <c r="A2813" s="54" t="s">
        <v>6493</v>
      </c>
      <c r="B2813" t="s">
        <v>1758</v>
      </c>
      <c r="C2813">
        <v>445</v>
      </c>
      <c r="D2813" t="s">
        <v>7689</v>
      </c>
      <c r="E2813" t="s">
        <v>7690</v>
      </c>
    </row>
    <row r="2814" spans="1:5">
      <c r="A2814" s="54" t="s">
        <v>6494</v>
      </c>
      <c r="B2814" t="s">
        <v>7644</v>
      </c>
      <c r="C2814">
        <v>405</v>
      </c>
      <c r="D2814" t="s">
        <v>7689</v>
      </c>
      <c r="E2814" t="s">
        <v>7690</v>
      </c>
    </row>
    <row r="2815" spans="1:5">
      <c r="A2815" s="54" t="s">
        <v>6495</v>
      </c>
      <c r="B2815" t="s">
        <v>1760</v>
      </c>
      <c r="C2815">
        <v>330</v>
      </c>
      <c r="D2815" t="s">
        <v>7689</v>
      </c>
      <c r="E2815" t="s">
        <v>7690</v>
      </c>
    </row>
    <row r="2816" spans="1:5">
      <c r="A2816" s="54" t="s">
        <v>6496</v>
      </c>
      <c r="B2816" t="s">
        <v>1761</v>
      </c>
      <c r="C2816">
        <v>820</v>
      </c>
      <c r="D2816" t="s">
        <v>7689</v>
      </c>
      <c r="E2816" t="s">
        <v>7690</v>
      </c>
    </row>
    <row r="2817" spans="1:5">
      <c r="A2817" s="54" t="s">
        <v>6497</v>
      </c>
      <c r="B2817" t="s">
        <v>1762</v>
      </c>
      <c r="C2817">
        <v>350</v>
      </c>
      <c r="D2817" t="s">
        <v>7689</v>
      </c>
      <c r="E2817" t="s">
        <v>7690</v>
      </c>
    </row>
    <row r="2818" spans="1:5">
      <c r="A2818" s="54" t="s">
        <v>6498</v>
      </c>
      <c r="B2818" t="s">
        <v>1764</v>
      </c>
      <c r="C2818">
        <v>355</v>
      </c>
      <c r="D2818" t="s">
        <v>7689</v>
      </c>
      <c r="E2818" t="s">
        <v>7690</v>
      </c>
    </row>
    <row r="2819" spans="1:5">
      <c r="A2819" s="54" t="s">
        <v>6499</v>
      </c>
      <c r="B2819" t="s">
        <v>1765</v>
      </c>
      <c r="C2819">
        <v>370</v>
      </c>
      <c r="D2819" t="s">
        <v>7689</v>
      </c>
      <c r="E2819" t="s">
        <v>7690</v>
      </c>
    </row>
    <row r="2820" spans="1:5">
      <c r="A2820" s="54" t="s">
        <v>6500</v>
      </c>
      <c r="B2820" t="s">
        <v>1766</v>
      </c>
      <c r="C2820">
        <v>350</v>
      </c>
      <c r="D2820" t="s">
        <v>7689</v>
      </c>
      <c r="E2820" t="s">
        <v>7690</v>
      </c>
    </row>
    <row r="2821" spans="1:5">
      <c r="A2821" s="54" t="s">
        <v>6501</v>
      </c>
      <c r="B2821" t="s">
        <v>1768</v>
      </c>
      <c r="C2821">
        <v>410</v>
      </c>
      <c r="D2821" t="s">
        <v>7689</v>
      </c>
      <c r="E2821" t="s">
        <v>7690</v>
      </c>
    </row>
    <row r="2822" spans="1:5">
      <c r="A2822" s="54" t="s">
        <v>6502</v>
      </c>
      <c r="B2822" t="s">
        <v>2996</v>
      </c>
      <c r="C2822">
        <v>390</v>
      </c>
      <c r="D2822" t="s">
        <v>7689</v>
      </c>
      <c r="E2822" t="s">
        <v>7690</v>
      </c>
    </row>
    <row r="2823" spans="1:5">
      <c r="A2823" s="54" t="s">
        <v>6503</v>
      </c>
      <c r="B2823" t="s">
        <v>2997</v>
      </c>
      <c r="C2823">
        <v>350</v>
      </c>
      <c r="D2823" t="s">
        <v>7689</v>
      </c>
      <c r="E2823" t="s">
        <v>7690</v>
      </c>
    </row>
    <row r="2824" spans="1:5">
      <c r="A2824" s="54" t="s">
        <v>6504</v>
      </c>
      <c r="B2824" t="s">
        <v>1769</v>
      </c>
      <c r="C2824">
        <v>530</v>
      </c>
      <c r="D2824" t="s">
        <v>7689</v>
      </c>
      <c r="E2824" t="s">
        <v>7690</v>
      </c>
    </row>
    <row r="2825" spans="1:5">
      <c r="A2825" s="54" t="s">
        <v>6505</v>
      </c>
      <c r="B2825" t="s">
        <v>2998</v>
      </c>
      <c r="C2825">
        <v>270</v>
      </c>
      <c r="D2825" t="s">
        <v>7689</v>
      </c>
      <c r="E2825" t="s">
        <v>7690</v>
      </c>
    </row>
    <row r="2826" spans="1:5">
      <c r="A2826" s="54" t="s">
        <v>6506</v>
      </c>
      <c r="B2826" t="s">
        <v>2999</v>
      </c>
      <c r="C2826">
        <v>370</v>
      </c>
      <c r="D2826" t="s">
        <v>7689</v>
      </c>
      <c r="E2826" t="s">
        <v>7690</v>
      </c>
    </row>
    <row r="2827" spans="1:5">
      <c r="A2827" s="54" t="s">
        <v>6507</v>
      </c>
      <c r="B2827" t="s">
        <v>1770</v>
      </c>
      <c r="C2827">
        <v>310</v>
      </c>
      <c r="D2827" t="s">
        <v>7689</v>
      </c>
      <c r="E2827" t="s">
        <v>7690</v>
      </c>
    </row>
    <row r="2828" spans="1:5">
      <c r="A2828" s="54" t="s">
        <v>6508</v>
      </c>
      <c r="B2828" t="s">
        <v>1771</v>
      </c>
      <c r="C2828">
        <v>590</v>
      </c>
      <c r="D2828" t="s">
        <v>7689</v>
      </c>
      <c r="E2828" t="s">
        <v>7690</v>
      </c>
    </row>
    <row r="2829" spans="1:5">
      <c r="A2829" s="54" t="s">
        <v>6509</v>
      </c>
      <c r="B2829" t="s">
        <v>1772</v>
      </c>
      <c r="C2829">
        <v>310</v>
      </c>
      <c r="D2829" t="s">
        <v>7689</v>
      </c>
      <c r="E2829" t="s">
        <v>7690</v>
      </c>
    </row>
    <row r="2830" spans="1:5">
      <c r="A2830" s="54" t="s">
        <v>6510</v>
      </c>
      <c r="B2830" t="s">
        <v>1774</v>
      </c>
      <c r="C2830">
        <v>1130</v>
      </c>
      <c r="D2830" t="s">
        <v>7689</v>
      </c>
      <c r="E2830" t="s">
        <v>7690</v>
      </c>
    </row>
    <row r="2831" spans="1:5">
      <c r="A2831" s="54" t="s">
        <v>6511</v>
      </c>
      <c r="B2831" t="s">
        <v>1775</v>
      </c>
      <c r="C2831">
        <v>600</v>
      </c>
      <c r="D2831" t="s">
        <v>7689</v>
      </c>
      <c r="E2831" t="s">
        <v>7690</v>
      </c>
    </row>
    <row r="2832" spans="1:5">
      <c r="A2832" s="54" t="s">
        <v>6512</v>
      </c>
      <c r="B2832" t="s">
        <v>1776</v>
      </c>
      <c r="C2832">
        <v>255</v>
      </c>
      <c r="D2832" t="s">
        <v>7689</v>
      </c>
      <c r="E2832" t="s">
        <v>7690</v>
      </c>
    </row>
    <row r="2833" spans="1:5">
      <c r="A2833" s="54" t="s">
        <v>6513</v>
      </c>
      <c r="B2833" t="s">
        <v>1777</v>
      </c>
      <c r="C2833">
        <v>425</v>
      </c>
      <c r="D2833" t="s">
        <v>7689</v>
      </c>
      <c r="E2833" t="s">
        <v>7690</v>
      </c>
    </row>
    <row r="2834" spans="1:5">
      <c r="A2834" s="54" t="s">
        <v>6514</v>
      </c>
      <c r="B2834" t="s">
        <v>1778</v>
      </c>
      <c r="C2834">
        <v>600</v>
      </c>
      <c r="D2834" t="s">
        <v>7689</v>
      </c>
      <c r="E2834" t="s">
        <v>7690</v>
      </c>
    </row>
    <row r="2835" spans="1:5">
      <c r="A2835" s="54" t="s">
        <v>6515</v>
      </c>
      <c r="B2835" t="s">
        <v>1779</v>
      </c>
      <c r="C2835">
        <v>585</v>
      </c>
      <c r="D2835" t="s">
        <v>7689</v>
      </c>
      <c r="E2835" t="s">
        <v>7690</v>
      </c>
    </row>
    <row r="2836" spans="1:5">
      <c r="A2836" s="54" t="s">
        <v>6516</v>
      </c>
      <c r="B2836" t="s">
        <v>1773</v>
      </c>
      <c r="C2836">
        <v>360</v>
      </c>
      <c r="D2836" t="s">
        <v>7689</v>
      </c>
      <c r="E2836" t="s">
        <v>7690</v>
      </c>
    </row>
    <row r="2837" spans="1:5">
      <c r="A2837" s="54" t="s">
        <v>6517</v>
      </c>
      <c r="B2837" t="s">
        <v>7920</v>
      </c>
      <c r="C2837">
        <v>500</v>
      </c>
      <c r="D2837" t="s">
        <v>7689</v>
      </c>
      <c r="E2837" t="s">
        <v>7690</v>
      </c>
    </row>
    <row r="2838" spans="1:5">
      <c r="A2838" s="54" t="s">
        <v>7921</v>
      </c>
      <c r="B2838" t="s">
        <v>7922</v>
      </c>
      <c r="C2838">
        <v>500</v>
      </c>
      <c r="D2838" t="s">
        <v>7689</v>
      </c>
      <c r="E2838" t="s">
        <v>7690</v>
      </c>
    </row>
    <row r="2839" spans="1:5">
      <c r="A2839" s="54" t="s">
        <v>6518</v>
      </c>
      <c r="B2839" t="s">
        <v>1780</v>
      </c>
      <c r="C2839">
        <v>665</v>
      </c>
      <c r="D2839" t="s">
        <v>7689</v>
      </c>
      <c r="E2839" t="s">
        <v>7690</v>
      </c>
    </row>
    <row r="2840" spans="1:5">
      <c r="A2840" s="54" t="s">
        <v>6519</v>
      </c>
      <c r="B2840" t="s">
        <v>1781</v>
      </c>
      <c r="C2840">
        <v>430</v>
      </c>
      <c r="D2840" t="s">
        <v>7689</v>
      </c>
      <c r="E2840" t="s">
        <v>7690</v>
      </c>
    </row>
    <row r="2841" spans="1:5">
      <c r="A2841" s="54" t="s">
        <v>6520</v>
      </c>
      <c r="B2841" t="s">
        <v>1782</v>
      </c>
      <c r="C2841">
        <v>530</v>
      </c>
      <c r="D2841" t="s">
        <v>7689</v>
      </c>
      <c r="E2841" t="s">
        <v>7690</v>
      </c>
    </row>
    <row r="2842" spans="1:5">
      <c r="A2842" s="54" t="s">
        <v>6521</v>
      </c>
      <c r="B2842" t="s">
        <v>1784</v>
      </c>
      <c r="C2842">
        <v>350</v>
      </c>
      <c r="D2842" t="s">
        <v>7689</v>
      </c>
      <c r="E2842" t="s">
        <v>7690</v>
      </c>
    </row>
    <row r="2843" spans="1:5">
      <c r="A2843" s="54" t="s">
        <v>6522</v>
      </c>
      <c r="B2843" t="s">
        <v>3000</v>
      </c>
      <c r="C2843">
        <v>285</v>
      </c>
      <c r="D2843" t="s">
        <v>7689</v>
      </c>
      <c r="E2843" t="s">
        <v>7690</v>
      </c>
    </row>
    <row r="2844" spans="1:5">
      <c r="A2844" s="54" t="s">
        <v>6523</v>
      </c>
      <c r="B2844" t="s">
        <v>3001</v>
      </c>
      <c r="C2844">
        <v>315</v>
      </c>
      <c r="D2844" t="s">
        <v>7689</v>
      </c>
      <c r="E2844" t="s">
        <v>7690</v>
      </c>
    </row>
    <row r="2845" spans="1:5">
      <c r="A2845" s="54" t="s">
        <v>6524</v>
      </c>
      <c r="B2845" t="s">
        <v>7645</v>
      </c>
      <c r="C2845">
        <v>370</v>
      </c>
      <c r="D2845" t="s">
        <v>7689</v>
      </c>
      <c r="E2845" t="s">
        <v>7690</v>
      </c>
    </row>
    <row r="2846" spans="1:5">
      <c r="A2846" s="54" t="s">
        <v>6525</v>
      </c>
      <c r="B2846" t="s">
        <v>7646</v>
      </c>
      <c r="C2846">
        <v>410</v>
      </c>
      <c r="D2846" t="s">
        <v>7689</v>
      </c>
      <c r="E2846" t="s">
        <v>7690</v>
      </c>
    </row>
    <row r="2847" spans="1:5">
      <c r="A2847" s="54" t="s">
        <v>6526</v>
      </c>
      <c r="B2847" t="s">
        <v>1787</v>
      </c>
      <c r="C2847">
        <v>710</v>
      </c>
      <c r="D2847" t="s">
        <v>7689</v>
      </c>
      <c r="E2847" t="s">
        <v>7690</v>
      </c>
    </row>
    <row r="2848" spans="1:5">
      <c r="A2848" s="54" t="s">
        <v>6527</v>
      </c>
      <c r="B2848" t="s">
        <v>1788</v>
      </c>
      <c r="C2848">
        <v>660</v>
      </c>
      <c r="D2848" t="s">
        <v>7689</v>
      </c>
      <c r="E2848" t="s">
        <v>7690</v>
      </c>
    </row>
    <row r="2849" spans="1:5">
      <c r="A2849" s="54" t="s">
        <v>6528</v>
      </c>
      <c r="B2849" t="s">
        <v>1789</v>
      </c>
      <c r="C2849">
        <v>535</v>
      </c>
      <c r="D2849" t="s">
        <v>7689</v>
      </c>
      <c r="E2849" t="s">
        <v>7690</v>
      </c>
    </row>
    <row r="2850" spans="1:5">
      <c r="A2850" s="54" t="s">
        <v>6529</v>
      </c>
      <c r="B2850" t="s">
        <v>1790</v>
      </c>
      <c r="C2850">
        <v>290</v>
      </c>
      <c r="D2850" t="s">
        <v>7689</v>
      </c>
      <c r="E2850" t="s">
        <v>7690</v>
      </c>
    </row>
    <row r="2851" spans="1:5">
      <c r="A2851" s="54" t="s">
        <v>6530</v>
      </c>
      <c r="B2851" t="s">
        <v>1791</v>
      </c>
      <c r="C2851">
        <v>360</v>
      </c>
      <c r="D2851" t="s">
        <v>7689</v>
      </c>
      <c r="E2851" t="s">
        <v>7690</v>
      </c>
    </row>
    <row r="2852" spans="1:5">
      <c r="A2852" s="54" t="s">
        <v>6531</v>
      </c>
      <c r="B2852" t="s">
        <v>7764</v>
      </c>
      <c r="C2852">
        <v>450</v>
      </c>
      <c r="D2852" t="s">
        <v>7689</v>
      </c>
      <c r="E2852" t="s">
        <v>7690</v>
      </c>
    </row>
    <row r="2853" spans="1:5">
      <c r="A2853" s="54" t="s">
        <v>7765</v>
      </c>
      <c r="B2853" t="s">
        <v>7766</v>
      </c>
      <c r="C2853">
        <v>450</v>
      </c>
      <c r="D2853" t="s">
        <v>7689</v>
      </c>
      <c r="E2853" t="s">
        <v>7690</v>
      </c>
    </row>
    <row r="2854" spans="1:5">
      <c r="A2854" s="54" t="s">
        <v>6532</v>
      </c>
      <c r="B2854" t="s">
        <v>1793</v>
      </c>
      <c r="C2854">
        <v>530</v>
      </c>
      <c r="D2854" t="s">
        <v>7689</v>
      </c>
      <c r="E2854" t="s">
        <v>7690</v>
      </c>
    </row>
    <row r="2855" spans="1:5">
      <c r="A2855" s="54" t="s">
        <v>6533</v>
      </c>
      <c r="B2855" t="s">
        <v>1794</v>
      </c>
      <c r="C2855">
        <v>440</v>
      </c>
      <c r="D2855" t="s">
        <v>7689</v>
      </c>
      <c r="E2855" t="s">
        <v>7690</v>
      </c>
    </row>
    <row r="2856" spans="1:5">
      <c r="A2856" s="54" t="s">
        <v>6534</v>
      </c>
      <c r="B2856" t="s">
        <v>1795</v>
      </c>
      <c r="C2856">
        <v>640</v>
      </c>
      <c r="D2856" t="s">
        <v>7689</v>
      </c>
      <c r="E2856" t="s">
        <v>7690</v>
      </c>
    </row>
    <row r="2857" spans="1:5">
      <c r="A2857" s="54" t="s">
        <v>6535</v>
      </c>
      <c r="B2857" t="s">
        <v>2684</v>
      </c>
      <c r="C2857">
        <v>500</v>
      </c>
      <c r="D2857" t="s">
        <v>7689</v>
      </c>
      <c r="E2857" t="s">
        <v>7690</v>
      </c>
    </row>
    <row r="2858" spans="1:5">
      <c r="A2858" s="54" t="s">
        <v>6536</v>
      </c>
      <c r="B2858" t="s">
        <v>2685</v>
      </c>
      <c r="C2858">
        <v>330</v>
      </c>
      <c r="D2858" t="s">
        <v>7689</v>
      </c>
      <c r="E2858" t="s">
        <v>7690</v>
      </c>
    </row>
    <row r="2859" spans="1:5">
      <c r="A2859" s="54" t="s">
        <v>6537</v>
      </c>
      <c r="B2859" t="s">
        <v>1796</v>
      </c>
      <c r="C2859">
        <v>640</v>
      </c>
      <c r="D2859" t="s">
        <v>7689</v>
      </c>
      <c r="E2859" t="s">
        <v>7690</v>
      </c>
    </row>
    <row r="2860" spans="1:5">
      <c r="A2860" s="54" t="s">
        <v>6538</v>
      </c>
      <c r="B2860" t="s">
        <v>1797</v>
      </c>
      <c r="C2860">
        <v>390</v>
      </c>
      <c r="D2860" t="s">
        <v>7689</v>
      </c>
      <c r="E2860" t="s">
        <v>7690</v>
      </c>
    </row>
    <row r="2861" spans="1:5">
      <c r="A2861" s="54" t="s">
        <v>6539</v>
      </c>
      <c r="B2861" t="s">
        <v>1798</v>
      </c>
      <c r="C2861">
        <v>620</v>
      </c>
      <c r="D2861" t="s">
        <v>7689</v>
      </c>
      <c r="E2861" t="s">
        <v>7690</v>
      </c>
    </row>
    <row r="2862" spans="1:5">
      <c r="A2862" s="54" t="s">
        <v>6540</v>
      </c>
      <c r="B2862" t="s">
        <v>1799</v>
      </c>
      <c r="C2862">
        <v>550</v>
      </c>
      <c r="D2862" t="s">
        <v>7689</v>
      </c>
      <c r="E2862" t="s">
        <v>7690</v>
      </c>
    </row>
    <row r="2863" spans="1:5">
      <c r="A2863" s="54" t="s">
        <v>6541</v>
      </c>
      <c r="B2863" t="s">
        <v>1800</v>
      </c>
      <c r="C2863">
        <v>590</v>
      </c>
      <c r="D2863" t="s">
        <v>7689</v>
      </c>
      <c r="E2863" t="s">
        <v>7690</v>
      </c>
    </row>
    <row r="2864" spans="1:5">
      <c r="A2864" s="54" t="s">
        <v>6542</v>
      </c>
      <c r="B2864" t="s">
        <v>1802</v>
      </c>
      <c r="C2864">
        <v>320</v>
      </c>
      <c r="D2864" t="s">
        <v>7689</v>
      </c>
      <c r="E2864" t="s">
        <v>7690</v>
      </c>
    </row>
    <row r="2865" spans="1:5">
      <c r="A2865" s="54" t="s">
        <v>6543</v>
      </c>
      <c r="B2865" t="s">
        <v>1803</v>
      </c>
      <c r="C2865">
        <v>570</v>
      </c>
      <c r="D2865" t="s">
        <v>7689</v>
      </c>
      <c r="E2865" t="s">
        <v>7690</v>
      </c>
    </row>
    <row r="2866" spans="1:5">
      <c r="A2866" s="54" t="s">
        <v>6544</v>
      </c>
      <c r="B2866" t="s">
        <v>1804</v>
      </c>
      <c r="C2866">
        <v>520</v>
      </c>
      <c r="D2866" t="s">
        <v>7689</v>
      </c>
      <c r="E2866" t="s">
        <v>7690</v>
      </c>
    </row>
    <row r="2867" spans="1:5">
      <c r="A2867" s="54" t="s">
        <v>6545</v>
      </c>
      <c r="B2867" t="s">
        <v>1805</v>
      </c>
      <c r="C2867">
        <v>370</v>
      </c>
      <c r="D2867" t="s">
        <v>7689</v>
      </c>
      <c r="E2867" t="s">
        <v>7690</v>
      </c>
    </row>
    <row r="2868" spans="1:5">
      <c r="A2868" s="54" t="s">
        <v>6546</v>
      </c>
      <c r="B2868" t="s">
        <v>1806</v>
      </c>
      <c r="C2868">
        <v>395</v>
      </c>
      <c r="D2868" t="s">
        <v>7689</v>
      </c>
      <c r="E2868" t="s">
        <v>7690</v>
      </c>
    </row>
    <row r="2869" spans="1:5">
      <c r="A2869" s="54" t="s">
        <v>6547</v>
      </c>
      <c r="B2869" t="s">
        <v>1807</v>
      </c>
      <c r="C2869">
        <v>440</v>
      </c>
      <c r="D2869" t="s">
        <v>7689</v>
      </c>
      <c r="E2869" t="s">
        <v>7690</v>
      </c>
    </row>
    <row r="2870" spans="1:5">
      <c r="A2870" s="54" t="s">
        <v>6548</v>
      </c>
      <c r="B2870" t="s">
        <v>1808</v>
      </c>
      <c r="C2870">
        <v>505</v>
      </c>
      <c r="D2870" t="s">
        <v>7689</v>
      </c>
      <c r="E2870" t="s">
        <v>7690</v>
      </c>
    </row>
    <row r="2871" spans="1:5">
      <c r="A2871" s="54" t="s">
        <v>6549</v>
      </c>
      <c r="B2871" t="s">
        <v>1809</v>
      </c>
      <c r="C2871">
        <v>575</v>
      </c>
      <c r="D2871" t="s">
        <v>7689</v>
      </c>
      <c r="E2871" t="s">
        <v>7690</v>
      </c>
    </row>
    <row r="2872" spans="1:5">
      <c r="A2872" s="54" t="s">
        <v>6550</v>
      </c>
      <c r="B2872" t="s">
        <v>1811</v>
      </c>
      <c r="C2872">
        <v>620</v>
      </c>
      <c r="D2872" t="s">
        <v>7689</v>
      </c>
      <c r="E2872" t="s">
        <v>7690</v>
      </c>
    </row>
    <row r="2873" spans="1:5">
      <c r="A2873" s="54" t="s">
        <v>6551</v>
      </c>
      <c r="B2873" t="s">
        <v>6552</v>
      </c>
      <c r="C2873">
        <v>570</v>
      </c>
      <c r="D2873" t="s">
        <v>7689</v>
      </c>
      <c r="E2873" t="s">
        <v>7690</v>
      </c>
    </row>
    <row r="2874" spans="1:5">
      <c r="A2874" s="54" t="s">
        <v>6553</v>
      </c>
      <c r="B2874" t="s">
        <v>6554</v>
      </c>
      <c r="C2874">
        <v>420</v>
      </c>
      <c r="D2874" t="s">
        <v>7689</v>
      </c>
      <c r="E2874" t="s">
        <v>7690</v>
      </c>
    </row>
    <row r="2875" spans="1:5">
      <c r="A2875" s="54" t="s">
        <v>8358</v>
      </c>
      <c r="B2875" t="s">
        <v>8359</v>
      </c>
      <c r="C2875">
        <v>0</v>
      </c>
      <c r="D2875" t="s">
        <v>7689</v>
      </c>
      <c r="E2875" t="s">
        <v>7690</v>
      </c>
    </row>
    <row r="2876" spans="1:5">
      <c r="A2876" s="54" t="s">
        <v>8360</v>
      </c>
      <c r="B2876" t="s">
        <v>8361</v>
      </c>
      <c r="C2876">
        <v>0</v>
      </c>
      <c r="D2876" t="s">
        <v>7689</v>
      </c>
      <c r="E2876" t="s">
        <v>7690</v>
      </c>
    </row>
    <row r="2877" spans="1:5">
      <c r="A2877" s="54" t="s">
        <v>6555</v>
      </c>
      <c r="B2877" t="s">
        <v>1812</v>
      </c>
      <c r="C2877">
        <v>590</v>
      </c>
      <c r="D2877" t="s">
        <v>7689</v>
      </c>
      <c r="E2877" t="s">
        <v>7690</v>
      </c>
    </row>
    <row r="2878" spans="1:5">
      <c r="A2878" s="54" t="s">
        <v>6556</v>
      </c>
      <c r="B2878" t="s">
        <v>1813</v>
      </c>
      <c r="C2878">
        <v>540</v>
      </c>
      <c r="D2878" t="s">
        <v>7689</v>
      </c>
      <c r="E2878" t="s">
        <v>7690</v>
      </c>
    </row>
    <row r="2879" spans="1:5">
      <c r="A2879" s="54" t="s">
        <v>6557</v>
      </c>
      <c r="B2879" t="s">
        <v>1815</v>
      </c>
      <c r="C2879">
        <v>400</v>
      </c>
      <c r="D2879" t="s">
        <v>7689</v>
      </c>
      <c r="E2879" t="s">
        <v>7690</v>
      </c>
    </row>
    <row r="2880" spans="1:5">
      <c r="A2880" s="54" t="s">
        <v>6558</v>
      </c>
      <c r="B2880" t="s">
        <v>1816</v>
      </c>
      <c r="C2880">
        <v>440</v>
      </c>
      <c r="D2880" t="s">
        <v>7689</v>
      </c>
      <c r="E2880" t="s">
        <v>7690</v>
      </c>
    </row>
    <row r="2881" spans="1:5">
      <c r="A2881" s="54" t="s">
        <v>8362</v>
      </c>
      <c r="B2881" t="s">
        <v>8363</v>
      </c>
      <c r="C2881">
        <v>0</v>
      </c>
      <c r="D2881" t="s">
        <v>7689</v>
      </c>
      <c r="E2881" t="s">
        <v>7690</v>
      </c>
    </row>
    <row r="2882" spans="1:5">
      <c r="A2882" s="54" t="s">
        <v>6559</v>
      </c>
      <c r="B2882" t="s">
        <v>6560</v>
      </c>
      <c r="C2882">
        <v>420</v>
      </c>
      <c r="D2882" t="s">
        <v>7689</v>
      </c>
      <c r="E2882" t="s">
        <v>7690</v>
      </c>
    </row>
    <row r="2883" spans="1:5">
      <c r="A2883" s="54" t="s">
        <v>8364</v>
      </c>
      <c r="B2883" t="s">
        <v>8365</v>
      </c>
      <c r="C2883">
        <v>0</v>
      </c>
      <c r="D2883" t="s">
        <v>7689</v>
      </c>
      <c r="E2883" t="s">
        <v>7690</v>
      </c>
    </row>
    <row r="2884" spans="1:5">
      <c r="A2884" s="54" t="s">
        <v>6561</v>
      </c>
      <c r="B2884" t="s">
        <v>6562</v>
      </c>
      <c r="C2884">
        <v>570</v>
      </c>
      <c r="D2884" t="s">
        <v>7689</v>
      </c>
      <c r="E2884" t="s">
        <v>7690</v>
      </c>
    </row>
    <row r="2885" spans="1:5">
      <c r="A2885" s="54" t="s">
        <v>6563</v>
      </c>
      <c r="B2885" t="s">
        <v>6564</v>
      </c>
      <c r="C2885">
        <v>350</v>
      </c>
      <c r="D2885" t="s">
        <v>7689</v>
      </c>
      <c r="E2885" t="s">
        <v>7690</v>
      </c>
    </row>
    <row r="2886" spans="1:5">
      <c r="A2886" s="54" t="s">
        <v>6565</v>
      </c>
      <c r="B2886" t="s">
        <v>6566</v>
      </c>
      <c r="C2886">
        <v>355</v>
      </c>
      <c r="D2886" t="s">
        <v>7689</v>
      </c>
      <c r="E2886" t="s">
        <v>7690</v>
      </c>
    </row>
    <row r="2887" spans="1:5">
      <c r="A2887" s="54" t="s">
        <v>6567</v>
      </c>
      <c r="B2887" t="s">
        <v>6568</v>
      </c>
      <c r="C2887">
        <v>510</v>
      </c>
      <c r="D2887" t="s">
        <v>7689</v>
      </c>
      <c r="E2887" t="s">
        <v>7690</v>
      </c>
    </row>
    <row r="2888" spans="1:5">
      <c r="A2888" s="54" t="s">
        <v>6569</v>
      </c>
      <c r="B2888" t="s">
        <v>1819</v>
      </c>
      <c r="C2888">
        <v>395</v>
      </c>
      <c r="D2888" t="s">
        <v>7689</v>
      </c>
      <c r="E2888" t="s">
        <v>7690</v>
      </c>
    </row>
    <row r="2889" spans="1:5">
      <c r="A2889" s="54" t="s">
        <v>8366</v>
      </c>
      <c r="B2889" t="s">
        <v>8367</v>
      </c>
      <c r="C2889">
        <v>0</v>
      </c>
      <c r="D2889" t="s">
        <v>7689</v>
      </c>
      <c r="E2889" t="s">
        <v>7690</v>
      </c>
    </row>
    <row r="2890" spans="1:5">
      <c r="A2890" s="54" t="s">
        <v>8368</v>
      </c>
      <c r="B2890" t="s">
        <v>8369</v>
      </c>
      <c r="C2890">
        <v>0</v>
      </c>
      <c r="D2890" t="s">
        <v>7689</v>
      </c>
      <c r="E2890" t="s">
        <v>7690</v>
      </c>
    </row>
    <row r="2891" spans="1:5">
      <c r="A2891" s="54" t="s">
        <v>8370</v>
      </c>
      <c r="B2891" t="s">
        <v>8371</v>
      </c>
      <c r="C2891">
        <v>0</v>
      </c>
      <c r="D2891" t="s">
        <v>7689</v>
      </c>
      <c r="E2891" t="s">
        <v>7690</v>
      </c>
    </row>
    <row r="2892" spans="1:5">
      <c r="A2892" s="54" t="s">
        <v>8372</v>
      </c>
      <c r="B2892" t="s">
        <v>8373</v>
      </c>
      <c r="C2892">
        <v>0</v>
      </c>
      <c r="D2892" t="s">
        <v>7689</v>
      </c>
      <c r="E2892" t="s">
        <v>7691</v>
      </c>
    </row>
    <row r="2893" spans="1:5">
      <c r="A2893" s="54" t="s">
        <v>8374</v>
      </c>
      <c r="B2893" t="s">
        <v>8375</v>
      </c>
      <c r="C2893">
        <v>0</v>
      </c>
      <c r="D2893" t="s">
        <v>7689</v>
      </c>
      <c r="E2893" t="s">
        <v>7691</v>
      </c>
    </row>
    <row r="2894" spans="1:5">
      <c r="A2894" s="54" t="s">
        <v>6570</v>
      </c>
      <c r="B2894" t="s">
        <v>1823</v>
      </c>
      <c r="C2894">
        <v>395</v>
      </c>
      <c r="D2894" t="s">
        <v>7689</v>
      </c>
      <c r="E2894" t="s">
        <v>7691</v>
      </c>
    </row>
    <row r="2895" spans="1:5">
      <c r="A2895" s="54" t="s">
        <v>6571</v>
      </c>
      <c r="B2895" t="s">
        <v>1824</v>
      </c>
      <c r="C2895">
        <v>290</v>
      </c>
      <c r="D2895" t="s">
        <v>7689</v>
      </c>
      <c r="E2895" t="s">
        <v>7691</v>
      </c>
    </row>
    <row r="2896" spans="1:5">
      <c r="A2896" s="54" t="s">
        <v>6572</v>
      </c>
      <c r="B2896" t="s">
        <v>1825</v>
      </c>
      <c r="C2896">
        <v>440</v>
      </c>
      <c r="D2896" t="s">
        <v>7689</v>
      </c>
      <c r="E2896" t="s">
        <v>7691</v>
      </c>
    </row>
    <row r="2897" spans="1:5">
      <c r="A2897" s="54" t="s">
        <v>6573</v>
      </c>
      <c r="B2897" t="s">
        <v>1826</v>
      </c>
      <c r="C2897">
        <v>590</v>
      </c>
      <c r="D2897" t="s">
        <v>7689</v>
      </c>
      <c r="E2897" t="s">
        <v>7691</v>
      </c>
    </row>
    <row r="2898" spans="1:5">
      <c r="A2898" s="54" t="s">
        <v>6574</v>
      </c>
      <c r="B2898" t="s">
        <v>1827</v>
      </c>
      <c r="C2898">
        <v>250</v>
      </c>
      <c r="D2898" t="s">
        <v>7689</v>
      </c>
      <c r="E2898" t="s">
        <v>7691</v>
      </c>
    </row>
    <row r="2899" spans="1:5">
      <c r="A2899" s="54" t="s">
        <v>6575</v>
      </c>
      <c r="B2899" t="s">
        <v>1828</v>
      </c>
      <c r="C2899">
        <v>510</v>
      </c>
      <c r="D2899" t="s">
        <v>7689</v>
      </c>
      <c r="E2899" t="s">
        <v>7691</v>
      </c>
    </row>
    <row r="2900" spans="1:5">
      <c r="A2900" s="54" t="s">
        <v>6576</v>
      </c>
      <c r="B2900" t="s">
        <v>1829</v>
      </c>
      <c r="C2900">
        <v>380</v>
      </c>
      <c r="D2900" t="s">
        <v>7689</v>
      </c>
      <c r="E2900" t="s">
        <v>7691</v>
      </c>
    </row>
    <row r="2901" spans="1:5">
      <c r="A2901" s="54" t="s">
        <v>6577</v>
      </c>
      <c r="B2901" t="s">
        <v>1830</v>
      </c>
      <c r="C2901">
        <v>430</v>
      </c>
      <c r="D2901" t="s">
        <v>7689</v>
      </c>
      <c r="E2901" t="s">
        <v>7691</v>
      </c>
    </row>
    <row r="2902" spans="1:5">
      <c r="A2902" s="54" t="s">
        <v>6578</v>
      </c>
      <c r="B2902" t="s">
        <v>1831</v>
      </c>
      <c r="C2902">
        <v>320</v>
      </c>
      <c r="D2902" t="s">
        <v>7689</v>
      </c>
      <c r="E2902" t="s">
        <v>7691</v>
      </c>
    </row>
    <row r="2903" spans="1:5">
      <c r="A2903" s="54" t="s">
        <v>6579</v>
      </c>
      <c r="B2903" t="s">
        <v>1832</v>
      </c>
      <c r="C2903">
        <v>405</v>
      </c>
      <c r="D2903" t="s">
        <v>7689</v>
      </c>
      <c r="E2903" t="s">
        <v>7691</v>
      </c>
    </row>
    <row r="2904" spans="1:5">
      <c r="A2904" s="54" t="s">
        <v>6580</v>
      </c>
      <c r="B2904" t="s">
        <v>1833</v>
      </c>
      <c r="C2904">
        <v>340</v>
      </c>
      <c r="D2904" t="s">
        <v>7689</v>
      </c>
      <c r="E2904" t="s">
        <v>7691</v>
      </c>
    </row>
    <row r="2905" spans="1:5">
      <c r="A2905" s="54" t="s">
        <v>6581</v>
      </c>
      <c r="B2905" t="s">
        <v>1834</v>
      </c>
      <c r="C2905">
        <v>275</v>
      </c>
      <c r="D2905" t="s">
        <v>7689</v>
      </c>
      <c r="E2905" t="s">
        <v>7691</v>
      </c>
    </row>
    <row r="2906" spans="1:5">
      <c r="A2906" s="54" t="s">
        <v>6582</v>
      </c>
      <c r="B2906" t="s">
        <v>1835</v>
      </c>
      <c r="C2906">
        <v>260</v>
      </c>
      <c r="D2906" t="s">
        <v>7689</v>
      </c>
      <c r="E2906" t="s">
        <v>7691</v>
      </c>
    </row>
    <row r="2907" spans="1:5">
      <c r="A2907" s="54" t="s">
        <v>6583</v>
      </c>
      <c r="B2907" t="s">
        <v>1836</v>
      </c>
      <c r="C2907">
        <v>350</v>
      </c>
      <c r="D2907" t="s">
        <v>7689</v>
      </c>
      <c r="E2907" t="s">
        <v>7691</v>
      </c>
    </row>
    <row r="2908" spans="1:5">
      <c r="A2908" s="54" t="s">
        <v>6584</v>
      </c>
      <c r="B2908" t="s">
        <v>1837</v>
      </c>
      <c r="C2908">
        <v>350</v>
      </c>
      <c r="D2908" t="s">
        <v>7689</v>
      </c>
      <c r="E2908" t="s">
        <v>7691</v>
      </c>
    </row>
    <row r="2909" spans="1:5">
      <c r="A2909" s="54" t="s">
        <v>6585</v>
      </c>
      <c r="B2909" t="s">
        <v>1839</v>
      </c>
      <c r="C2909">
        <v>390</v>
      </c>
      <c r="D2909" t="s">
        <v>7689</v>
      </c>
      <c r="E2909" t="s">
        <v>7691</v>
      </c>
    </row>
    <row r="2910" spans="1:5">
      <c r="A2910" s="54" t="s">
        <v>6586</v>
      </c>
      <c r="B2910" t="s">
        <v>1840</v>
      </c>
      <c r="C2910">
        <v>315</v>
      </c>
      <c r="D2910" t="s">
        <v>7689</v>
      </c>
      <c r="E2910" t="s">
        <v>7691</v>
      </c>
    </row>
    <row r="2911" spans="1:5">
      <c r="A2911" s="54" t="s">
        <v>6587</v>
      </c>
      <c r="B2911" t="s">
        <v>1841</v>
      </c>
      <c r="C2911">
        <v>415</v>
      </c>
      <c r="D2911" t="s">
        <v>7689</v>
      </c>
      <c r="E2911" t="s">
        <v>7691</v>
      </c>
    </row>
    <row r="2912" spans="1:5">
      <c r="A2912" s="54" t="s">
        <v>6588</v>
      </c>
      <c r="B2912" t="s">
        <v>1842</v>
      </c>
      <c r="C2912">
        <v>540</v>
      </c>
      <c r="D2912" t="s">
        <v>7689</v>
      </c>
      <c r="E2912" t="s">
        <v>7691</v>
      </c>
    </row>
    <row r="2913" spans="1:5">
      <c r="A2913" s="54" t="s">
        <v>6589</v>
      </c>
      <c r="B2913" t="s">
        <v>1843</v>
      </c>
      <c r="C2913">
        <v>530</v>
      </c>
      <c r="D2913" t="s">
        <v>7689</v>
      </c>
      <c r="E2913" t="s">
        <v>7691</v>
      </c>
    </row>
    <row r="2914" spans="1:5">
      <c r="A2914" s="54" t="s">
        <v>6590</v>
      </c>
      <c r="B2914" t="s">
        <v>1844</v>
      </c>
      <c r="C2914">
        <v>465</v>
      </c>
      <c r="D2914" t="s">
        <v>7689</v>
      </c>
      <c r="E2914" t="s">
        <v>7691</v>
      </c>
    </row>
    <row r="2915" spans="1:5">
      <c r="A2915" s="54" t="s">
        <v>6591</v>
      </c>
      <c r="B2915" t="s">
        <v>1845</v>
      </c>
      <c r="C2915">
        <v>560</v>
      </c>
      <c r="D2915" t="s">
        <v>7689</v>
      </c>
      <c r="E2915" t="s">
        <v>7691</v>
      </c>
    </row>
    <row r="2916" spans="1:5">
      <c r="A2916" s="54" t="s">
        <v>6592</v>
      </c>
      <c r="B2916" t="s">
        <v>1846</v>
      </c>
      <c r="C2916">
        <v>355</v>
      </c>
      <c r="D2916" t="s">
        <v>7689</v>
      </c>
      <c r="E2916" t="s">
        <v>7691</v>
      </c>
    </row>
    <row r="2917" spans="1:5">
      <c r="A2917" s="54" t="s">
        <v>6593</v>
      </c>
      <c r="B2917" t="s">
        <v>1848</v>
      </c>
      <c r="C2917">
        <v>470</v>
      </c>
      <c r="D2917" t="s">
        <v>7689</v>
      </c>
      <c r="E2917" t="s">
        <v>7691</v>
      </c>
    </row>
    <row r="2918" spans="1:5">
      <c r="A2918" s="54" t="s">
        <v>6594</v>
      </c>
      <c r="B2918" t="s">
        <v>1849</v>
      </c>
      <c r="C2918">
        <v>330</v>
      </c>
      <c r="D2918" t="s">
        <v>7689</v>
      </c>
      <c r="E2918" t="s">
        <v>7691</v>
      </c>
    </row>
    <row r="2919" spans="1:5">
      <c r="A2919" s="54" t="s">
        <v>6595</v>
      </c>
      <c r="B2919" t="s">
        <v>1850</v>
      </c>
      <c r="C2919">
        <v>290</v>
      </c>
      <c r="D2919" t="s">
        <v>7689</v>
      </c>
      <c r="E2919" t="s">
        <v>7691</v>
      </c>
    </row>
    <row r="2920" spans="1:5">
      <c r="A2920" s="54" t="s">
        <v>6596</v>
      </c>
      <c r="B2920" t="s">
        <v>1851</v>
      </c>
      <c r="C2920">
        <v>320</v>
      </c>
      <c r="D2920" t="s">
        <v>7689</v>
      </c>
      <c r="E2920" t="s">
        <v>7691</v>
      </c>
    </row>
    <row r="2921" spans="1:5">
      <c r="A2921" s="54" t="s">
        <v>6597</v>
      </c>
      <c r="B2921" t="s">
        <v>1852</v>
      </c>
      <c r="C2921">
        <v>355</v>
      </c>
      <c r="D2921" t="s">
        <v>7689</v>
      </c>
      <c r="E2921" t="s">
        <v>7691</v>
      </c>
    </row>
    <row r="2922" spans="1:5">
      <c r="A2922" s="54" t="s">
        <v>6598</v>
      </c>
      <c r="B2922" t="s">
        <v>1853</v>
      </c>
      <c r="C2922">
        <v>420</v>
      </c>
      <c r="D2922" t="s">
        <v>7689</v>
      </c>
      <c r="E2922" t="s">
        <v>7691</v>
      </c>
    </row>
    <row r="2923" spans="1:5">
      <c r="A2923" s="54" t="s">
        <v>6599</v>
      </c>
      <c r="B2923" t="s">
        <v>1855</v>
      </c>
      <c r="C2923">
        <v>620</v>
      </c>
      <c r="D2923" t="s">
        <v>7689</v>
      </c>
      <c r="E2923" t="s">
        <v>7691</v>
      </c>
    </row>
    <row r="2924" spans="1:5">
      <c r="A2924" s="54" t="s">
        <v>6600</v>
      </c>
      <c r="B2924" t="s">
        <v>1856</v>
      </c>
      <c r="C2924">
        <v>460</v>
      </c>
      <c r="D2924" t="s">
        <v>7689</v>
      </c>
      <c r="E2924" t="s">
        <v>7691</v>
      </c>
    </row>
    <row r="2925" spans="1:5">
      <c r="A2925" s="54" t="s">
        <v>6601</v>
      </c>
      <c r="B2925" t="s">
        <v>1857</v>
      </c>
      <c r="C2925">
        <v>855</v>
      </c>
      <c r="D2925" t="s">
        <v>7689</v>
      </c>
      <c r="E2925" t="s">
        <v>7691</v>
      </c>
    </row>
    <row r="2926" spans="1:5">
      <c r="A2926" s="54" t="s">
        <v>6602</v>
      </c>
      <c r="B2926" t="s">
        <v>1858</v>
      </c>
      <c r="C2926">
        <v>920</v>
      </c>
      <c r="D2926" t="s">
        <v>7689</v>
      </c>
      <c r="E2926" t="s">
        <v>7691</v>
      </c>
    </row>
    <row r="2927" spans="1:5">
      <c r="A2927" s="54" t="s">
        <v>6603</v>
      </c>
      <c r="B2927" t="s">
        <v>1859</v>
      </c>
      <c r="C2927">
        <v>325</v>
      </c>
      <c r="D2927" t="s">
        <v>7689</v>
      </c>
      <c r="E2927" t="s">
        <v>7691</v>
      </c>
    </row>
    <row r="2928" spans="1:5">
      <c r="A2928" s="54" t="s">
        <v>6604</v>
      </c>
      <c r="B2928" t="s">
        <v>1860</v>
      </c>
      <c r="C2928">
        <v>425</v>
      </c>
      <c r="D2928" t="s">
        <v>7689</v>
      </c>
      <c r="E2928" t="s">
        <v>7691</v>
      </c>
    </row>
    <row r="2929" spans="1:5">
      <c r="A2929" s="54" t="s">
        <v>6605</v>
      </c>
      <c r="B2929" t="s">
        <v>1861</v>
      </c>
      <c r="C2929">
        <v>920</v>
      </c>
      <c r="D2929" t="s">
        <v>7689</v>
      </c>
      <c r="E2929" t="s">
        <v>7691</v>
      </c>
    </row>
    <row r="2930" spans="1:5">
      <c r="A2930" s="54" t="s">
        <v>6606</v>
      </c>
      <c r="B2930" t="s">
        <v>1862</v>
      </c>
      <c r="C2930">
        <v>465</v>
      </c>
      <c r="D2930" t="s">
        <v>7689</v>
      </c>
      <c r="E2930" t="s">
        <v>7691</v>
      </c>
    </row>
    <row r="2931" spans="1:5">
      <c r="A2931" s="54" t="s">
        <v>6607</v>
      </c>
      <c r="B2931" t="s">
        <v>1863</v>
      </c>
      <c r="C2931">
        <v>540</v>
      </c>
      <c r="D2931" t="s">
        <v>7689</v>
      </c>
      <c r="E2931" t="s">
        <v>7691</v>
      </c>
    </row>
    <row r="2932" spans="1:5">
      <c r="A2932" s="54" t="s">
        <v>6608</v>
      </c>
      <c r="B2932" t="s">
        <v>1864</v>
      </c>
      <c r="C2932">
        <v>600</v>
      </c>
      <c r="D2932" t="s">
        <v>7689</v>
      </c>
      <c r="E2932" t="s">
        <v>7691</v>
      </c>
    </row>
    <row r="2933" spans="1:5">
      <c r="A2933" s="54" t="s">
        <v>6609</v>
      </c>
      <c r="B2933" t="s">
        <v>1865</v>
      </c>
      <c r="C2933">
        <v>645</v>
      </c>
      <c r="D2933" t="s">
        <v>7689</v>
      </c>
      <c r="E2933" t="s">
        <v>7691</v>
      </c>
    </row>
    <row r="2934" spans="1:5">
      <c r="A2934" s="54" t="s">
        <v>6610</v>
      </c>
      <c r="B2934" t="s">
        <v>1866</v>
      </c>
      <c r="C2934">
        <v>530</v>
      </c>
      <c r="D2934" t="s">
        <v>7689</v>
      </c>
      <c r="E2934" t="s">
        <v>7691</v>
      </c>
    </row>
    <row r="2935" spans="1:5">
      <c r="A2935" s="54" t="s">
        <v>6611</v>
      </c>
      <c r="B2935" t="s">
        <v>6612</v>
      </c>
      <c r="C2935">
        <v>610</v>
      </c>
      <c r="D2935" t="s">
        <v>7689</v>
      </c>
      <c r="E2935" t="s">
        <v>7691</v>
      </c>
    </row>
    <row r="2936" spans="1:5">
      <c r="A2936" s="54" t="s">
        <v>6613</v>
      </c>
      <c r="B2936" t="s">
        <v>1867</v>
      </c>
      <c r="C2936">
        <v>565</v>
      </c>
      <c r="D2936" t="s">
        <v>7689</v>
      </c>
      <c r="E2936" t="s">
        <v>7691</v>
      </c>
    </row>
    <row r="2937" spans="1:5">
      <c r="A2937" s="54" t="s">
        <v>6614</v>
      </c>
      <c r="B2937" t="s">
        <v>1868</v>
      </c>
      <c r="C2937">
        <v>460</v>
      </c>
      <c r="D2937" t="s">
        <v>7689</v>
      </c>
      <c r="E2937" t="s">
        <v>7691</v>
      </c>
    </row>
    <row r="2938" spans="1:5">
      <c r="A2938" s="54" t="s">
        <v>8376</v>
      </c>
      <c r="B2938" t="s">
        <v>8377</v>
      </c>
      <c r="C2938" t="s">
        <v>8378</v>
      </c>
      <c r="D2938" t="s">
        <v>7689</v>
      </c>
      <c r="E2938" t="s">
        <v>7691</v>
      </c>
    </row>
    <row r="2939" spans="1:5">
      <c r="A2939" s="54" t="s">
        <v>8379</v>
      </c>
      <c r="B2939" t="s">
        <v>8380</v>
      </c>
      <c r="C2939" t="s">
        <v>8381</v>
      </c>
      <c r="D2939" t="s">
        <v>7689</v>
      </c>
      <c r="E2939" t="s">
        <v>7691</v>
      </c>
    </row>
    <row r="2940" spans="1:5">
      <c r="A2940" s="54" t="s">
        <v>6615</v>
      </c>
      <c r="B2940" t="s">
        <v>1870</v>
      </c>
      <c r="C2940">
        <v>320</v>
      </c>
      <c r="D2940" t="s">
        <v>7689</v>
      </c>
      <c r="E2940" t="s">
        <v>7691</v>
      </c>
    </row>
    <row r="2941" spans="1:5">
      <c r="A2941" s="54" t="s">
        <v>6616</v>
      </c>
      <c r="B2941" t="s">
        <v>1871</v>
      </c>
      <c r="C2941">
        <v>370</v>
      </c>
      <c r="D2941" t="s">
        <v>7689</v>
      </c>
      <c r="E2941" t="s">
        <v>7691</v>
      </c>
    </row>
    <row r="2942" spans="1:5">
      <c r="A2942" s="54" t="s">
        <v>6617</v>
      </c>
      <c r="B2942" t="s">
        <v>1872</v>
      </c>
      <c r="C2942">
        <v>550</v>
      </c>
      <c r="D2942" t="s">
        <v>7689</v>
      </c>
      <c r="E2942" t="s">
        <v>7691</v>
      </c>
    </row>
    <row r="2943" spans="1:5">
      <c r="A2943" s="54" t="s">
        <v>6618</v>
      </c>
      <c r="B2943" t="s">
        <v>1873</v>
      </c>
      <c r="C2943">
        <v>245</v>
      </c>
      <c r="D2943" t="s">
        <v>7689</v>
      </c>
      <c r="E2943" t="s">
        <v>7691</v>
      </c>
    </row>
    <row r="2944" spans="1:5">
      <c r="A2944" s="54" t="s">
        <v>6619</v>
      </c>
      <c r="B2944" t="s">
        <v>1874</v>
      </c>
      <c r="C2944">
        <v>345</v>
      </c>
      <c r="D2944" t="s">
        <v>7689</v>
      </c>
      <c r="E2944" t="s">
        <v>7691</v>
      </c>
    </row>
    <row r="2945" spans="1:5">
      <c r="A2945" s="54" t="s">
        <v>8382</v>
      </c>
      <c r="B2945" t="s">
        <v>8383</v>
      </c>
      <c r="C2945">
        <v>0</v>
      </c>
      <c r="D2945" t="s">
        <v>7689</v>
      </c>
      <c r="E2945" t="s">
        <v>7691</v>
      </c>
    </row>
    <row r="2946" spans="1:5">
      <c r="A2946" s="54" t="s">
        <v>8384</v>
      </c>
      <c r="B2946" t="s">
        <v>8385</v>
      </c>
      <c r="C2946">
        <v>0</v>
      </c>
      <c r="D2946" t="s">
        <v>7689</v>
      </c>
      <c r="E2946" t="s">
        <v>7691</v>
      </c>
    </row>
    <row r="2947" spans="1:5">
      <c r="A2947" s="54" t="s">
        <v>8386</v>
      </c>
      <c r="B2947" t="s">
        <v>8387</v>
      </c>
      <c r="C2947">
        <v>0</v>
      </c>
      <c r="D2947" t="s">
        <v>7689</v>
      </c>
      <c r="E2947" t="s">
        <v>7691</v>
      </c>
    </row>
    <row r="2948" spans="1:5">
      <c r="A2948" s="54" t="s">
        <v>6620</v>
      </c>
      <c r="B2948" t="s">
        <v>1876</v>
      </c>
      <c r="C2948">
        <v>535</v>
      </c>
      <c r="D2948" t="s">
        <v>7689</v>
      </c>
      <c r="E2948" t="s">
        <v>7691</v>
      </c>
    </row>
    <row r="2949" spans="1:5">
      <c r="A2949" s="54" t="s">
        <v>6621</v>
      </c>
      <c r="B2949" t="s">
        <v>1877</v>
      </c>
      <c r="C2949">
        <v>315</v>
      </c>
      <c r="D2949" t="s">
        <v>7689</v>
      </c>
      <c r="E2949" t="s">
        <v>7691</v>
      </c>
    </row>
    <row r="2950" spans="1:5">
      <c r="A2950" s="54" t="s">
        <v>6622</v>
      </c>
      <c r="B2950" t="s">
        <v>1878</v>
      </c>
      <c r="C2950">
        <v>455</v>
      </c>
      <c r="D2950" t="s">
        <v>7689</v>
      </c>
      <c r="E2950" t="s">
        <v>7691</v>
      </c>
    </row>
    <row r="2951" spans="1:5">
      <c r="A2951" s="54" t="s">
        <v>6623</v>
      </c>
      <c r="B2951" t="s">
        <v>1879</v>
      </c>
      <c r="C2951">
        <v>410</v>
      </c>
      <c r="D2951" t="s">
        <v>7689</v>
      </c>
      <c r="E2951" t="s">
        <v>7691</v>
      </c>
    </row>
    <row r="2952" spans="1:5">
      <c r="A2952" s="54" t="s">
        <v>6624</v>
      </c>
      <c r="B2952" t="s">
        <v>1880</v>
      </c>
      <c r="C2952">
        <v>505</v>
      </c>
      <c r="D2952" t="s">
        <v>7689</v>
      </c>
      <c r="E2952" t="s">
        <v>7691</v>
      </c>
    </row>
    <row r="2953" spans="1:5">
      <c r="A2953" s="54" t="s">
        <v>6625</v>
      </c>
      <c r="B2953" t="s">
        <v>1882</v>
      </c>
      <c r="C2953">
        <v>390</v>
      </c>
      <c r="D2953" t="s">
        <v>7689</v>
      </c>
      <c r="E2953" t="s">
        <v>7691</v>
      </c>
    </row>
    <row r="2954" spans="1:5">
      <c r="A2954" s="54" t="s">
        <v>6626</v>
      </c>
      <c r="B2954" t="s">
        <v>1883</v>
      </c>
      <c r="C2954">
        <v>410</v>
      </c>
      <c r="D2954" t="s">
        <v>7689</v>
      </c>
      <c r="E2954" t="s">
        <v>7691</v>
      </c>
    </row>
    <row r="2955" spans="1:5">
      <c r="A2955" s="54" t="s">
        <v>6627</v>
      </c>
      <c r="B2955" t="s">
        <v>1885</v>
      </c>
      <c r="C2955">
        <v>200</v>
      </c>
      <c r="D2955" t="s">
        <v>7689</v>
      </c>
      <c r="E2955" t="s">
        <v>7691</v>
      </c>
    </row>
    <row r="2956" spans="1:5">
      <c r="A2956" s="54" t="s">
        <v>6628</v>
      </c>
      <c r="B2956" t="s">
        <v>1886</v>
      </c>
      <c r="C2956">
        <v>390</v>
      </c>
      <c r="D2956" t="s">
        <v>7689</v>
      </c>
      <c r="E2956" t="s">
        <v>7691</v>
      </c>
    </row>
    <row r="2957" spans="1:5">
      <c r="A2957" s="54" t="s">
        <v>6629</v>
      </c>
      <c r="B2957" t="s">
        <v>1887</v>
      </c>
      <c r="C2957">
        <v>380</v>
      </c>
      <c r="D2957" t="s">
        <v>7689</v>
      </c>
      <c r="E2957" t="s">
        <v>7691</v>
      </c>
    </row>
    <row r="2958" spans="1:5">
      <c r="A2958" s="54" t="s">
        <v>6630</v>
      </c>
      <c r="B2958" t="s">
        <v>1889</v>
      </c>
      <c r="C2958">
        <v>310</v>
      </c>
      <c r="D2958" t="s">
        <v>7689</v>
      </c>
      <c r="E2958" t="s">
        <v>7691</v>
      </c>
    </row>
    <row r="2959" spans="1:5">
      <c r="A2959" s="54" t="s">
        <v>6631</v>
      </c>
      <c r="B2959" t="s">
        <v>1890</v>
      </c>
      <c r="C2959">
        <v>470</v>
      </c>
      <c r="D2959" t="s">
        <v>7689</v>
      </c>
      <c r="E2959" t="s">
        <v>7691</v>
      </c>
    </row>
    <row r="2960" spans="1:5">
      <c r="A2960" s="54" t="s">
        <v>6632</v>
      </c>
      <c r="B2960" t="s">
        <v>1891</v>
      </c>
      <c r="C2960">
        <v>425</v>
      </c>
      <c r="D2960" t="s">
        <v>7689</v>
      </c>
      <c r="E2960" t="s">
        <v>7691</v>
      </c>
    </row>
    <row r="2961" spans="1:5">
      <c r="A2961" s="54" t="s">
        <v>6633</v>
      </c>
      <c r="B2961" t="s">
        <v>1892</v>
      </c>
      <c r="C2961">
        <v>300</v>
      </c>
      <c r="D2961" t="s">
        <v>7689</v>
      </c>
      <c r="E2961" t="s">
        <v>7691</v>
      </c>
    </row>
    <row r="2962" spans="1:5">
      <c r="A2962" s="54" t="s">
        <v>6634</v>
      </c>
      <c r="B2962" t="s">
        <v>1893</v>
      </c>
      <c r="C2962">
        <v>485</v>
      </c>
      <c r="D2962" t="s">
        <v>7689</v>
      </c>
      <c r="E2962" t="s">
        <v>7691</v>
      </c>
    </row>
    <row r="2963" spans="1:5">
      <c r="A2963" s="54" t="s">
        <v>6635</v>
      </c>
      <c r="B2963" t="s">
        <v>1895</v>
      </c>
      <c r="C2963">
        <v>510</v>
      </c>
      <c r="D2963" t="s">
        <v>7689</v>
      </c>
      <c r="E2963" t="s">
        <v>7691</v>
      </c>
    </row>
    <row r="2964" spans="1:5">
      <c r="A2964" s="54" t="s">
        <v>6636</v>
      </c>
      <c r="B2964" t="s">
        <v>1896</v>
      </c>
      <c r="C2964">
        <v>390</v>
      </c>
      <c r="D2964" t="s">
        <v>7689</v>
      </c>
      <c r="E2964" t="s">
        <v>7691</v>
      </c>
    </row>
    <row r="2965" spans="1:5">
      <c r="A2965" s="54" t="s">
        <v>6637</v>
      </c>
      <c r="B2965" t="s">
        <v>1897</v>
      </c>
      <c r="C2965">
        <v>375</v>
      </c>
      <c r="D2965" t="s">
        <v>7689</v>
      </c>
      <c r="E2965" t="s">
        <v>7691</v>
      </c>
    </row>
    <row r="2966" spans="1:5">
      <c r="A2966" s="54" t="s">
        <v>6638</v>
      </c>
      <c r="B2966" t="s">
        <v>1898</v>
      </c>
      <c r="C2966">
        <v>365</v>
      </c>
      <c r="D2966" t="s">
        <v>7689</v>
      </c>
      <c r="E2966" t="s">
        <v>7691</v>
      </c>
    </row>
    <row r="2967" spans="1:5">
      <c r="A2967" s="54" t="s">
        <v>6639</v>
      </c>
      <c r="B2967" t="s">
        <v>1899</v>
      </c>
      <c r="C2967">
        <v>400</v>
      </c>
      <c r="D2967" t="s">
        <v>7689</v>
      </c>
      <c r="E2967" t="s">
        <v>7691</v>
      </c>
    </row>
    <row r="2968" spans="1:5">
      <c r="A2968" s="54" t="s">
        <v>6640</v>
      </c>
      <c r="B2968" t="s">
        <v>1901</v>
      </c>
      <c r="C2968">
        <v>430</v>
      </c>
      <c r="D2968" t="s">
        <v>7689</v>
      </c>
      <c r="E2968" t="s">
        <v>7691</v>
      </c>
    </row>
    <row r="2969" spans="1:5">
      <c r="A2969" s="54" t="s">
        <v>6641</v>
      </c>
      <c r="B2969" t="s">
        <v>1902</v>
      </c>
      <c r="C2969">
        <v>505</v>
      </c>
      <c r="D2969" t="s">
        <v>7689</v>
      </c>
      <c r="E2969" t="s">
        <v>7691</v>
      </c>
    </row>
    <row r="2970" spans="1:5">
      <c r="A2970" s="54" t="s">
        <v>6642</v>
      </c>
      <c r="B2970" t="s">
        <v>1903</v>
      </c>
      <c r="C2970">
        <v>510</v>
      </c>
      <c r="D2970" t="s">
        <v>7689</v>
      </c>
      <c r="E2970" t="s">
        <v>7691</v>
      </c>
    </row>
    <row r="2971" spans="1:5">
      <c r="A2971" s="54" t="s">
        <v>6643</v>
      </c>
      <c r="B2971" t="s">
        <v>1905</v>
      </c>
      <c r="C2971">
        <v>390</v>
      </c>
      <c r="D2971" t="s">
        <v>7689</v>
      </c>
      <c r="E2971" t="s">
        <v>7691</v>
      </c>
    </row>
    <row r="2972" spans="1:5">
      <c r="A2972" s="54" t="s">
        <v>6644</v>
      </c>
      <c r="B2972" t="s">
        <v>1906</v>
      </c>
      <c r="C2972">
        <v>490</v>
      </c>
      <c r="D2972" t="s">
        <v>7689</v>
      </c>
      <c r="E2972" t="s">
        <v>7691</v>
      </c>
    </row>
    <row r="2973" spans="1:5">
      <c r="A2973" s="54" t="s">
        <v>6645</v>
      </c>
      <c r="B2973" t="s">
        <v>1907</v>
      </c>
      <c r="C2973">
        <v>490</v>
      </c>
      <c r="D2973" t="s">
        <v>7689</v>
      </c>
      <c r="E2973" t="s">
        <v>7691</v>
      </c>
    </row>
    <row r="2974" spans="1:5">
      <c r="A2974" s="54" t="s">
        <v>6646</v>
      </c>
      <c r="B2974" t="s">
        <v>1908</v>
      </c>
      <c r="C2974">
        <v>550</v>
      </c>
      <c r="D2974" t="s">
        <v>7689</v>
      </c>
      <c r="E2974" t="s">
        <v>7691</v>
      </c>
    </row>
    <row r="2975" spans="1:5">
      <c r="A2975" s="54" t="s">
        <v>6647</v>
      </c>
      <c r="B2975" t="s">
        <v>1909</v>
      </c>
      <c r="C2975">
        <v>430</v>
      </c>
      <c r="D2975" t="s">
        <v>7689</v>
      </c>
      <c r="E2975" t="s">
        <v>7691</v>
      </c>
    </row>
    <row r="2976" spans="1:5">
      <c r="A2976" s="54" t="s">
        <v>6648</v>
      </c>
      <c r="B2976" t="s">
        <v>1910</v>
      </c>
      <c r="C2976">
        <v>470</v>
      </c>
      <c r="D2976" t="s">
        <v>7689</v>
      </c>
      <c r="E2976" t="s">
        <v>7691</v>
      </c>
    </row>
    <row r="2977" spans="1:5">
      <c r="A2977" s="54" t="s">
        <v>6649</v>
      </c>
      <c r="B2977" t="s">
        <v>1911</v>
      </c>
      <c r="C2977">
        <v>565</v>
      </c>
      <c r="D2977" t="s">
        <v>7689</v>
      </c>
      <c r="E2977" t="s">
        <v>7691</v>
      </c>
    </row>
    <row r="2978" spans="1:5">
      <c r="A2978" s="54" t="s">
        <v>6650</v>
      </c>
      <c r="B2978" t="s">
        <v>1912</v>
      </c>
      <c r="C2978">
        <v>460</v>
      </c>
      <c r="D2978" t="s">
        <v>7689</v>
      </c>
      <c r="E2978" t="s">
        <v>7691</v>
      </c>
    </row>
    <row r="2979" spans="1:5">
      <c r="A2979" s="54" t="s">
        <v>6651</v>
      </c>
      <c r="B2979" t="s">
        <v>1913</v>
      </c>
      <c r="C2979">
        <v>360</v>
      </c>
      <c r="D2979" t="s">
        <v>7689</v>
      </c>
      <c r="E2979" t="s">
        <v>7691</v>
      </c>
    </row>
    <row r="2980" spans="1:5">
      <c r="A2980" s="54" t="s">
        <v>6652</v>
      </c>
      <c r="B2980" t="s">
        <v>1915</v>
      </c>
      <c r="C2980">
        <v>605</v>
      </c>
      <c r="D2980" t="s">
        <v>7689</v>
      </c>
      <c r="E2980" t="s">
        <v>7691</v>
      </c>
    </row>
    <row r="2981" spans="1:5">
      <c r="A2981" s="54" t="s">
        <v>6653</v>
      </c>
      <c r="B2981" t="s">
        <v>1916</v>
      </c>
      <c r="C2981">
        <v>710</v>
      </c>
      <c r="D2981" t="s">
        <v>7689</v>
      </c>
      <c r="E2981" t="s">
        <v>7691</v>
      </c>
    </row>
    <row r="2982" spans="1:5">
      <c r="A2982" s="54" t="s">
        <v>6654</v>
      </c>
      <c r="B2982" t="s">
        <v>1917</v>
      </c>
      <c r="C2982">
        <v>400</v>
      </c>
      <c r="D2982" t="s">
        <v>7689</v>
      </c>
      <c r="E2982" t="s">
        <v>7691</v>
      </c>
    </row>
    <row r="2983" spans="1:5">
      <c r="A2983" s="54" t="s">
        <v>6655</v>
      </c>
      <c r="B2983" t="s">
        <v>1918</v>
      </c>
      <c r="C2983">
        <v>680</v>
      </c>
      <c r="D2983" t="s">
        <v>7689</v>
      </c>
      <c r="E2983" t="s">
        <v>7691</v>
      </c>
    </row>
    <row r="2984" spans="1:5">
      <c r="A2984" s="54" t="s">
        <v>6656</v>
      </c>
      <c r="B2984" t="s">
        <v>1919</v>
      </c>
      <c r="C2984">
        <v>555</v>
      </c>
      <c r="D2984" t="s">
        <v>7689</v>
      </c>
      <c r="E2984" t="s">
        <v>7691</v>
      </c>
    </row>
    <row r="2985" spans="1:5">
      <c r="A2985" s="54" t="s">
        <v>6657</v>
      </c>
      <c r="B2985" t="s">
        <v>1920</v>
      </c>
      <c r="C2985">
        <v>605</v>
      </c>
      <c r="D2985" t="s">
        <v>7689</v>
      </c>
      <c r="E2985" t="s">
        <v>7691</v>
      </c>
    </row>
    <row r="2986" spans="1:5">
      <c r="A2986" s="54" t="s">
        <v>6658</v>
      </c>
      <c r="B2986" t="s">
        <v>1922</v>
      </c>
      <c r="C2986">
        <v>500</v>
      </c>
      <c r="D2986" t="s">
        <v>7689</v>
      </c>
      <c r="E2986" t="s">
        <v>7691</v>
      </c>
    </row>
    <row r="2987" spans="1:5">
      <c r="A2987" s="54" t="s">
        <v>6659</v>
      </c>
      <c r="B2987" t="s">
        <v>1923</v>
      </c>
      <c r="C2987">
        <v>300</v>
      </c>
      <c r="D2987" t="s">
        <v>7689</v>
      </c>
      <c r="E2987" t="s">
        <v>7691</v>
      </c>
    </row>
    <row r="2988" spans="1:5">
      <c r="A2988" s="54" t="s">
        <v>6660</v>
      </c>
      <c r="B2988" t="s">
        <v>1925</v>
      </c>
      <c r="C2988">
        <v>580</v>
      </c>
      <c r="D2988" t="s">
        <v>7689</v>
      </c>
      <c r="E2988" t="s">
        <v>7691</v>
      </c>
    </row>
    <row r="2989" spans="1:5">
      <c r="A2989" s="54" t="s">
        <v>6661</v>
      </c>
      <c r="B2989" t="s">
        <v>1926</v>
      </c>
      <c r="C2989">
        <v>700</v>
      </c>
      <c r="D2989" t="s">
        <v>7689</v>
      </c>
      <c r="E2989" t="s">
        <v>7691</v>
      </c>
    </row>
    <row r="2990" spans="1:5">
      <c r="A2990" s="54" t="s">
        <v>9257</v>
      </c>
      <c r="B2990" t="s">
        <v>8475</v>
      </c>
      <c r="C2990">
        <v>750</v>
      </c>
      <c r="D2990" t="s">
        <v>7689</v>
      </c>
      <c r="E2990" t="s">
        <v>7691</v>
      </c>
    </row>
    <row r="2991" spans="1:5">
      <c r="A2991" s="54" t="s">
        <v>6662</v>
      </c>
      <c r="B2991" t="s">
        <v>6663</v>
      </c>
      <c r="C2991">
        <v>500</v>
      </c>
      <c r="D2991" t="s">
        <v>7689</v>
      </c>
      <c r="E2991" t="s">
        <v>7691</v>
      </c>
    </row>
    <row r="2992" spans="1:5">
      <c r="A2992" s="54" t="s">
        <v>6664</v>
      </c>
      <c r="B2992" t="s">
        <v>6665</v>
      </c>
      <c r="C2992">
        <v>400</v>
      </c>
      <c r="D2992" t="s">
        <v>7689</v>
      </c>
      <c r="E2992" t="s">
        <v>7691</v>
      </c>
    </row>
    <row r="2993" spans="1:5">
      <c r="A2993" s="54" t="s">
        <v>6666</v>
      </c>
      <c r="B2993" t="s">
        <v>6667</v>
      </c>
      <c r="C2993">
        <v>440</v>
      </c>
      <c r="D2993" t="s">
        <v>7689</v>
      </c>
      <c r="E2993" t="s">
        <v>7691</v>
      </c>
    </row>
    <row r="2994" spans="1:5">
      <c r="A2994" s="54" t="s">
        <v>6668</v>
      </c>
      <c r="B2994" t="s">
        <v>6669</v>
      </c>
      <c r="C2994">
        <v>470</v>
      </c>
      <c r="D2994" t="s">
        <v>7689</v>
      </c>
      <c r="E2994" t="s">
        <v>7691</v>
      </c>
    </row>
    <row r="2995" spans="1:5">
      <c r="A2995" s="54" t="s">
        <v>6670</v>
      </c>
      <c r="B2995" t="s">
        <v>6671</v>
      </c>
      <c r="C2995">
        <v>490</v>
      </c>
      <c r="D2995" t="s">
        <v>7689</v>
      </c>
      <c r="E2995" t="s">
        <v>7691</v>
      </c>
    </row>
    <row r="2996" spans="1:5">
      <c r="A2996" s="54" t="s">
        <v>6672</v>
      </c>
      <c r="B2996" t="s">
        <v>6673</v>
      </c>
      <c r="C2996">
        <v>905</v>
      </c>
      <c r="D2996" t="s">
        <v>7689</v>
      </c>
      <c r="E2996" t="s">
        <v>7691</v>
      </c>
    </row>
    <row r="2997" spans="1:5">
      <c r="A2997" s="54" t="s">
        <v>6674</v>
      </c>
      <c r="B2997" t="s">
        <v>6675</v>
      </c>
      <c r="C2997">
        <v>510</v>
      </c>
      <c r="D2997" t="s">
        <v>7689</v>
      </c>
      <c r="E2997" t="s">
        <v>7691</v>
      </c>
    </row>
    <row r="2998" spans="1:5">
      <c r="A2998" s="54" t="s">
        <v>6676</v>
      </c>
      <c r="B2998" t="s">
        <v>6677</v>
      </c>
      <c r="C2998">
        <v>430</v>
      </c>
      <c r="D2998" t="s">
        <v>7689</v>
      </c>
      <c r="E2998" t="s">
        <v>7691</v>
      </c>
    </row>
    <row r="2999" spans="1:5">
      <c r="A2999" s="54" t="s">
        <v>6678</v>
      </c>
      <c r="B2999" t="s">
        <v>6679</v>
      </c>
      <c r="C2999">
        <v>255</v>
      </c>
      <c r="D2999" t="s">
        <v>7689</v>
      </c>
      <c r="E2999" t="s">
        <v>7691</v>
      </c>
    </row>
    <row r="3000" spans="1:5">
      <c r="A3000" s="54" t="s">
        <v>6680</v>
      </c>
      <c r="B3000" t="s">
        <v>1928</v>
      </c>
      <c r="C3000">
        <v>0</v>
      </c>
      <c r="D3000" t="s">
        <v>7689</v>
      </c>
      <c r="E3000" t="s">
        <v>7691</v>
      </c>
    </row>
    <row r="3001" spans="1:5">
      <c r="A3001" s="54" t="s">
        <v>6681</v>
      </c>
      <c r="B3001" t="s">
        <v>1929</v>
      </c>
      <c r="C3001">
        <v>450</v>
      </c>
      <c r="D3001" t="s">
        <v>7689</v>
      </c>
      <c r="E3001" t="s">
        <v>7691</v>
      </c>
    </row>
    <row r="3002" spans="1:5">
      <c r="A3002" s="54" t="s">
        <v>8725</v>
      </c>
      <c r="B3002" t="s">
        <v>8726</v>
      </c>
      <c r="C3002">
        <v>0</v>
      </c>
      <c r="D3002" t="s">
        <v>7689</v>
      </c>
      <c r="E3002" t="s">
        <v>7691</v>
      </c>
    </row>
    <row r="3003" spans="1:5">
      <c r="A3003" s="54" t="s">
        <v>6682</v>
      </c>
      <c r="B3003" t="s">
        <v>1930</v>
      </c>
      <c r="C3003">
        <v>480</v>
      </c>
      <c r="D3003" t="s">
        <v>7689</v>
      </c>
      <c r="E3003" t="s">
        <v>7691</v>
      </c>
    </row>
    <row r="3004" spans="1:5">
      <c r="A3004" s="54" t="s">
        <v>8388</v>
      </c>
      <c r="B3004" t="s">
        <v>8389</v>
      </c>
      <c r="C3004">
        <v>0</v>
      </c>
      <c r="D3004" t="s">
        <v>7692</v>
      </c>
      <c r="E3004" t="s">
        <v>7693</v>
      </c>
    </row>
    <row r="3005" spans="1:5">
      <c r="A3005" s="54" t="s">
        <v>6683</v>
      </c>
      <c r="B3005" t="s">
        <v>1933</v>
      </c>
      <c r="C3005">
        <v>530</v>
      </c>
      <c r="D3005" t="s">
        <v>7692</v>
      </c>
      <c r="E3005" t="s">
        <v>7693</v>
      </c>
    </row>
    <row r="3006" spans="1:5">
      <c r="A3006" s="54" t="s">
        <v>6684</v>
      </c>
      <c r="B3006" t="s">
        <v>1934</v>
      </c>
      <c r="C3006">
        <v>1300</v>
      </c>
      <c r="D3006" t="s">
        <v>7692</v>
      </c>
      <c r="E3006" t="s">
        <v>7693</v>
      </c>
    </row>
    <row r="3007" spans="1:5">
      <c r="A3007" s="54" t="s">
        <v>6685</v>
      </c>
      <c r="B3007" t="s">
        <v>1935</v>
      </c>
      <c r="C3007">
        <v>270</v>
      </c>
      <c r="D3007" t="s">
        <v>7692</v>
      </c>
      <c r="E3007" t="s">
        <v>7693</v>
      </c>
    </row>
    <row r="3008" spans="1:5">
      <c r="A3008" s="54" t="s">
        <v>6686</v>
      </c>
      <c r="B3008" t="s">
        <v>1936</v>
      </c>
      <c r="C3008">
        <v>660</v>
      </c>
      <c r="D3008" t="s">
        <v>7692</v>
      </c>
      <c r="E3008" t="s">
        <v>7693</v>
      </c>
    </row>
    <row r="3009" spans="1:5">
      <c r="A3009" s="54" t="s">
        <v>6687</v>
      </c>
      <c r="B3009" t="s">
        <v>1937</v>
      </c>
      <c r="C3009">
        <v>530</v>
      </c>
      <c r="D3009" t="s">
        <v>7692</v>
      </c>
      <c r="E3009" t="s">
        <v>7693</v>
      </c>
    </row>
    <row r="3010" spans="1:5">
      <c r="A3010" s="54" t="s">
        <v>6688</v>
      </c>
      <c r="B3010" t="s">
        <v>1938</v>
      </c>
      <c r="C3010">
        <v>530</v>
      </c>
      <c r="D3010" t="s">
        <v>7692</v>
      </c>
      <c r="E3010" t="s">
        <v>7693</v>
      </c>
    </row>
    <row r="3011" spans="1:5">
      <c r="A3011" s="54" t="s">
        <v>6689</v>
      </c>
      <c r="B3011" t="s">
        <v>1939</v>
      </c>
      <c r="C3011">
        <v>250</v>
      </c>
      <c r="D3011" t="s">
        <v>7692</v>
      </c>
      <c r="E3011" t="s">
        <v>7693</v>
      </c>
    </row>
    <row r="3012" spans="1:5">
      <c r="A3012" s="54" t="s">
        <v>6690</v>
      </c>
      <c r="B3012" t="s">
        <v>1941</v>
      </c>
      <c r="C3012">
        <v>735</v>
      </c>
      <c r="D3012" t="s">
        <v>7692</v>
      </c>
      <c r="E3012" t="s">
        <v>7693</v>
      </c>
    </row>
    <row r="3013" spans="1:5">
      <c r="A3013" s="54" t="s">
        <v>6691</v>
      </c>
      <c r="B3013" t="s">
        <v>1942</v>
      </c>
      <c r="C3013">
        <v>430</v>
      </c>
      <c r="D3013" t="s">
        <v>7692</v>
      </c>
      <c r="E3013" t="s">
        <v>7693</v>
      </c>
    </row>
    <row r="3014" spans="1:5">
      <c r="A3014" s="54" t="s">
        <v>6692</v>
      </c>
      <c r="B3014" t="s">
        <v>1943</v>
      </c>
      <c r="C3014">
        <v>570</v>
      </c>
      <c r="D3014" t="s">
        <v>7692</v>
      </c>
      <c r="E3014" t="s">
        <v>7693</v>
      </c>
    </row>
    <row r="3015" spans="1:5">
      <c r="A3015" s="54" t="s">
        <v>8657</v>
      </c>
      <c r="B3015" t="s">
        <v>1944</v>
      </c>
      <c r="C3015">
        <v>690</v>
      </c>
      <c r="D3015" t="s">
        <v>7692</v>
      </c>
      <c r="E3015" t="s">
        <v>7693</v>
      </c>
    </row>
    <row r="3016" spans="1:5">
      <c r="A3016" s="54" t="s">
        <v>6693</v>
      </c>
      <c r="B3016" t="s">
        <v>1945</v>
      </c>
      <c r="C3016">
        <v>490</v>
      </c>
      <c r="D3016" t="s">
        <v>7692</v>
      </c>
      <c r="E3016" t="s">
        <v>7693</v>
      </c>
    </row>
    <row r="3017" spans="1:5">
      <c r="A3017" s="54" t="s">
        <v>6694</v>
      </c>
      <c r="B3017" t="s">
        <v>1946</v>
      </c>
      <c r="C3017">
        <v>400</v>
      </c>
      <c r="D3017" t="s">
        <v>7692</v>
      </c>
      <c r="E3017" t="s">
        <v>7693</v>
      </c>
    </row>
    <row r="3018" spans="1:5">
      <c r="A3018" s="54" t="s">
        <v>6695</v>
      </c>
      <c r="B3018" t="s">
        <v>1947</v>
      </c>
      <c r="C3018">
        <v>670</v>
      </c>
      <c r="D3018" t="s">
        <v>7692</v>
      </c>
      <c r="E3018" t="s">
        <v>7693</v>
      </c>
    </row>
    <row r="3019" spans="1:5">
      <c r="A3019" s="54" t="s">
        <v>6696</v>
      </c>
      <c r="B3019" t="s">
        <v>1948</v>
      </c>
      <c r="C3019">
        <v>450</v>
      </c>
      <c r="D3019" t="s">
        <v>7692</v>
      </c>
      <c r="E3019" t="s">
        <v>7693</v>
      </c>
    </row>
    <row r="3020" spans="1:5">
      <c r="A3020" s="54" t="s">
        <v>6697</v>
      </c>
      <c r="B3020" t="s">
        <v>1949</v>
      </c>
      <c r="C3020">
        <v>850</v>
      </c>
      <c r="D3020" t="s">
        <v>7692</v>
      </c>
      <c r="E3020" t="s">
        <v>7693</v>
      </c>
    </row>
    <row r="3021" spans="1:5">
      <c r="A3021" s="54" t="s">
        <v>6698</v>
      </c>
      <c r="B3021" t="s">
        <v>1950</v>
      </c>
      <c r="C3021">
        <v>720</v>
      </c>
      <c r="D3021" t="s">
        <v>7692</v>
      </c>
      <c r="E3021" t="s">
        <v>7693</v>
      </c>
    </row>
    <row r="3022" spans="1:5">
      <c r="A3022" s="54" t="s">
        <v>6699</v>
      </c>
      <c r="B3022" t="s">
        <v>1951</v>
      </c>
      <c r="C3022">
        <v>325</v>
      </c>
      <c r="D3022" t="s">
        <v>7692</v>
      </c>
      <c r="E3022" t="s">
        <v>7693</v>
      </c>
    </row>
    <row r="3023" spans="1:5">
      <c r="A3023" s="54" t="s">
        <v>6700</v>
      </c>
      <c r="B3023" t="s">
        <v>1952</v>
      </c>
      <c r="C3023">
        <v>460</v>
      </c>
      <c r="D3023" t="s">
        <v>7692</v>
      </c>
      <c r="E3023" t="s">
        <v>7693</v>
      </c>
    </row>
    <row r="3024" spans="1:5">
      <c r="A3024" s="54" t="s">
        <v>6701</v>
      </c>
      <c r="B3024" t="s">
        <v>1953</v>
      </c>
      <c r="C3024">
        <v>295</v>
      </c>
      <c r="D3024" t="s">
        <v>7692</v>
      </c>
      <c r="E3024" t="s">
        <v>7693</v>
      </c>
    </row>
    <row r="3025" spans="1:5">
      <c r="A3025" s="54" t="s">
        <v>6702</v>
      </c>
      <c r="B3025" t="s">
        <v>1954</v>
      </c>
      <c r="C3025">
        <v>340</v>
      </c>
      <c r="D3025" t="s">
        <v>7692</v>
      </c>
      <c r="E3025" t="s">
        <v>7693</v>
      </c>
    </row>
    <row r="3026" spans="1:5">
      <c r="A3026" s="54" t="s">
        <v>6703</v>
      </c>
      <c r="B3026" t="s">
        <v>1956</v>
      </c>
      <c r="C3026">
        <v>370</v>
      </c>
      <c r="D3026" t="s">
        <v>7692</v>
      </c>
      <c r="E3026" t="s">
        <v>7693</v>
      </c>
    </row>
    <row r="3027" spans="1:5">
      <c r="A3027" s="54" t="s">
        <v>6704</v>
      </c>
      <c r="B3027" t="s">
        <v>1957</v>
      </c>
      <c r="C3027">
        <v>410</v>
      </c>
      <c r="D3027" t="s">
        <v>7692</v>
      </c>
      <c r="E3027" t="s">
        <v>7693</v>
      </c>
    </row>
    <row r="3028" spans="1:5">
      <c r="A3028" s="54" t="s">
        <v>6705</v>
      </c>
      <c r="B3028" t="s">
        <v>1958</v>
      </c>
      <c r="C3028">
        <v>485</v>
      </c>
      <c r="D3028" t="s">
        <v>7692</v>
      </c>
      <c r="E3028" t="s">
        <v>7693</v>
      </c>
    </row>
    <row r="3029" spans="1:5">
      <c r="A3029" s="54" t="s">
        <v>6706</v>
      </c>
      <c r="B3029" t="s">
        <v>1959</v>
      </c>
      <c r="C3029">
        <v>460</v>
      </c>
      <c r="D3029" t="s">
        <v>7692</v>
      </c>
      <c r="E3029" t="s">
        <v>7693</v>
      </c>
    </row>
    <row r="3030" spans="1:5">
      <c r="A3030" s="54" t="s">
        <v>6707</v>
      </c>
      <c r="B3030" t="s">
        <v>1961</v>
      </c>
      <c r="C3030">
        <v>260</v>
      </c>
      <c r="D3030" t="s">
        <v>7692</v>
      </c>
      <c r="E3030" t="s">
        <v>7693</v>
      </c>
    </row>
    <row r="3031" spans="1:5">
      <c r="A3031" s="54" t="s">
        <v>6708</v>
      </c>
      <c r="B3031" t="s">
        <v>1962</v>
      </c>
      <c r="C3031">
        <v>1165</v>
      </c>
      <c r="D3031" t="s">
        <v>7692</v>
      </c>
      <c r="E3031" t="s">
        <v>7693</v>
      </c>
    </row>
    <row r="3032" spans="1:5">
      <c r="A3032" s="54" t="s">
        <v>6709</v>
      </c>
      <c r="B3032" t="s">
        <v>1963</v>
      </c>
      <c r="C3032">
        <v>1130</v>
      </c>
      <c r="D3032" t="s">
        <v>7692</v>
      </c>
      <c r="E3032" t="s">
        <v>7693</v>
      </c>
    </row>
    <row r="3033" spans="1:5">
      <c r="A3033" s="54" t="s">
        <v>6710</v>
      </c>
      <c r="B3033" t="s">
        <v>1964</v>
      </c>
      <c r="C3033">
        <v>265</v>
      </c>
      <c r="D3033" t="s">
        <v>7692</v>
      </c>
      <c r="E3033" t="s">
        <v>7693</v>
      </c>
    </row>
    <row r="3034" spans="1:5">
      <c r="A3034" s="54" t="s">
        <v>8390</v>
      </c>
      <c r="B3034" t="s">
        <v>8391</v>
      </c>
      <c r="C3034">
        <v>0</v>
      </c>
      <c r="D3034" t="s">
        <v>7692</v>
      </c>
      <c r="E3034" t="s">
        <v>7693</v>
      </c>
    </row>
    <row r="3035" spans="1:5">
      <c r="A3035" s="54" t="s">
        <v>6711</v>
      </c>
      <c r="B3035" t="s">
        <v>1966</v>
      </c>
      <c r="C3035">
        <v>365</v>
      </c>
      <c r="D3035" t="s">
        <v>7692</v>
      </c>
      <c r="E3035" t="s">
        <v>7693</v>
      </c>
    </row>
    <row r="3036" spans="1:5">
      <c r="A3036" s="54" t="s">
        <v>6712</v>
      </c>
      <c r="B3036" t="s">
        <v>1967</v>
      </c>
      <c r="C3036">
        <v>280</v>
      </c>
      <c r="D3036" t="s">
        <v>7692</v>
      </c>
      <c r="E3036" t="s">
        <v>7693</v>
      </c>
    </row>
    <row r="3037" spans="1:5">
      <c r="A3037" s="54" t="s">
        <v>6713</v>
      </c>
      <c r="B3037" t="s">
        <v>1968</v>
      </c>
      <c r="C3037">
        <v>470</v>
      </c>
      <c r="D3037" t="s">
        <v>7692</v>
      </c>
      <c r="E3037" t="s">
        <v>7693</v>
      </c>
    </row>
    <row r="3038" spans="1:5">
      <c r="A3038" s="54" t="s">
        <v>6714</v>
      </c>
      <c r="B3038" t="s">
        <v>1970</v>
      </c>
      <c r="C3038">
        <v>800</v>
      </c>
      <c r="D3038" t="s">
        <v>7692</v>
      </c>
      <c r="E3038" t="s">
        <v>7693</v>
      </c>
    </row>
    <row r="3039" spans="1:5">
      <c r="A3039" s="54" t="s">
        <v>6715</v>
      </c>
      <c r="B3039" t="s">
        <v>1971</v>
      </c>
      <c r="C3039">
        <v>430</v>
      </c>
      <c r="D3039" t="s">
        <v>7692</v>
      </c>
      <c r="E3039" t="s">
        <v>7693</v>
      </c>
    </row>
    <row r="3040" spans="1:5">
      <c r="A3040" s="54" t="s">
        <v>6716</v>
      </c>
      <c r="B3040" t="s">
        <v>1972</v>
      </c>
      <c r="C3040">
        <v>320</v>
      </c>
      <c r="D3040" t="s">
        <v>7692</v>
      </c>
      <c r="E3040" t="s">
        <v>7693</v>
      </c>
    </row>
    <row r="3041" spans="1:5">
      <c r="A3041" s="54" t="s">
        <v>6717</v>
      </c>
      <c r="B3041" t="s">
        <v>1973</v>
      </c>
      <c r="C3041">
        <v>720</v>
      </c>
      <c r="D3041" t="s">
        <v>7692</v>
      </c>
      <c r="E3041" t="s">
        <v>7693</v>
      </c>
    </row>
    <row r="3042" spans="1:5">
      <c r="A3042" s="54" t="s">
        <v>6718</v>
      </c>
      <c r="B3042" t="s">
        <v>1974</v>
      </c>
      <c r="C3042">
        <v>615</v>
      </c>
      <c r="D3042" t="s">
        <v>7692</v>
      </c>
      <c r="E3042" t="s">
        <v>7693</v>
      </c>
    </row>
    <row r="3043" spans="1:5">
      <c r="A3043" s="54" t="s">
        <v>6719</v>
      </c>
      <c r="B3043" t="s">
        <v>1975</v>
      </c>
      <c r="C3043">
        <v>650</v>
      </c>
      <c r="D3043" t="s">
        <v>7692</v>
      </c>
      <c r="E3043" t="s">
        <v>7693</v>
      </c>
    </row>
    <row r="3044" spans="1:5">
      <c r="A3044" s="54" t="s">
        <v>6720</v>
      </c>
      <c r="B3044" t="s">
        <v>1977</v>
      </c>
      <c r="C3044">
        <v>455</v>
      </c>
      <c r="D3044" t="s">
        <v>7692</v>
      </c>
      <c r="E3044" t="s">
        <v>7693</v>
      </c>
    </row>
    <row r="3045" spans="1:5">
      <c r="A3045" s="54" t="s">
        <v>6721</v>
      </c>
      <c r="B3045" t="s">
        <v>1978</v>
      </c>
      <c r="C3045">
        <v>490</v>
      </c>
      <c r="D3045" t="s">
        <v>7692</v>
      </c>
      <c r="E3045" t="s">
        <v>7693</v>
      </c>
    </row>
    <row r="3046" spans="1:5">
      <c r="A3046" s="54" t="s">
        <v>6722</v>
      </c>
      <c r="B3046" t="s">
        <v>1980</v>
      </c>
      <c r="C3046">
        <v>550</v>
      </c>
      <c r="D3046" t="s">
        <v>7692</v>
      </c>
      <c r="E3046" t="s">
        <v>7693</v>
      </c>
    </row>
    <row r="3047" spans="1:5">
      <c r="A3047" s="54" t="s">
        <v>6723</v>
      </c>
      <c r="B3047" t="s">
        <v>819</v>
      </c>
      <c r="C3047">
        <v>350</v>
      </c>
      <c r="D3047" t="s">
        <v>7692</v>
      </c>
      <c r="E3047" t="s">
        <v>7693</v>
      </c>
    </row>
    <row r="3048" spans="1:5">
      <c r="A3048" s="54" t="s">
        <v>6724</v>
      </c>
      <c r="B3048" t="s">
        <v>1981</v>
      </c>
      <c r="C3048">
        <v>400</v>
      </c>
      <c r="D3048" t="s">
        <v>7692</v>
      </c>
      <c r="E3048" t="s">
        <v>7693</v>
      </c>
    </row>
    <row r="3049" spans="1:5">
      <c r="A3049" s="54" t="s">
        <v>6725</v>
      </c>
      <c r="B3049" t="s">
        <v>1982</v>
      </c>
      <c r="C3049">
        <v>410</v>
      </c>
      <c r="D3049" t="s">
        <v>7692</v>
      </c>
      <c r="E3049" t="s">
        <v>7693</v>
      </c>
    </row>
    <row r="3050" spans="1:5">
      <c r="A3050" s="54" t="s">
        <v>6726</v>
      </c>
      <c r="B3050" t="s">
        <v>1984</v>
      </c>
      <c r="C3050">
        <v>720</v>
      </c>
      <c r="D3050" t="s">
        <v>7692</v>
      </c>
      <c r="E3050" t="s">
        <v>7693</v>
      </c>
    </row>
    <row r="3051" spans="1:5">
      <c r="A3051" s="54" t="s">
        <v>6727</v>
      </c>
      <c r="B3051" t="s">
        <v>1985</v>
      </c>
      <c r="C3051">
        <v>560</v>
      </c>
      <c r="D3051" t="s">
        <v>7692</v>
      </c>
      <c r="E3051" t="s">
        <v>7693</v>
      </c>
    </row>
    <row r="3052" spans="1:5">
      <c r="A3052" s="54" t="s">
        <v>6728</v>
      </c>
      <c r="B3052" t="s">
        <v>1986</v>
      </c>
      <c r="C3052">
        <v>360</v>
      </c>
      <c r="D3052" t="s">
        <v>7692</v>
      </c>
      <c r="E3052" t="s">
        <v>7693</v>
      </c>
    </row>
    <row r="3053" spans="1:5">
      <c r="A3053" s="54" t="s">
        <v>6729</v>
      </c>
      <c r="B3053" t="s">
        <v>1988</v>
      </c>
      <c r="C3053">
        <v>435</v>
      </c>
      <c r="D3053" t="s">
        <v>7692</v>
      </c>
      <c r="E3053" t="s">
        <v>7693</v>
      </c>
    </row>
    <row r="3054" spans="1:5">
      <c r="A3054" s="54" t="s">
        <v>6730</v>
      </c>
      <c r="B3054" t="s">
        <v>1989</v>
      </c>
      <c r="C3054">
        <v>470</v>
      </c>
      <c r="D3054" t="s">
        <v>7692</v>
      </c>
      <c r="E3054" t="s">
        <v>7693</v>
      </c>
    </row>
    <row r="3055" spans="1:5">
      <c r="A3055" s="54" t="s">
        <v>6731</v>
      </c>
      <c r="B3055" t="s">
        <v>1991</v>
      </c>
      <c r="C3055">
        <v>400</v>
      </c>
      <c r="D3055" t="s">
        <v>7692</v>
      </c>
      <c r="E3055" t="s">
        <v>7693</v>
      </c>
    </row>
    <row r="3056" spans="1:5">
      <c r="A3056" s="54" t="s">
        <v>6732</v>
      </c>
      <c r="B3056" t="s">
        <v>1992</v>
      </c>
      <c r="C3056">
        <v>510</v>
      </c>
      <c r="D3056" t="s">
        <v>7692</v>
      </c>
      <c r="E3056" t="s">
        <v>7693</v>
      </c>
    </row>
    <row r="3057" spans="1:5">
      <c r="A3057" s="54" t="s">
        <v>6733</v>
      </c>
      <c r="B3057" t="s">
        <v>1994</v>
      </c>
      <c r="C3057">
        <v>645</v>
      </c>
      <c r="D3057" t="s">
        <v>7692</v>
      </c>
      <c r="E3057" t="s">
        <v>7693</v>
      </c>
    </row>
    <row r="3058" spans="1:5">
      <c r="A3058" s="54" t="s">
        <v>6734</v>
      </c>
      <c r="B3058" t="s">
        <v>648</v>
      </c>
      <c r="C3058">
        <v>710</v>
      </c>
      <c r="D3058" t="s">
        <v>7692</v>
      </c>
      <c r="E3058" t="s">
        <v>7693</v>
      </c>
    </row>
    <row r="3059" spans="1:5">
      <c r="A3059" s="54" t="s">
        <v>6735</v>
      </c>
      <c r="B3059" t="s">
        <v>1996</v>
      </c>
      <c r="C3059">
        <v>610</v>
      </c>
      <c r="D3059" t="s">
        <v>7692</v>
      </c>
      <c r="E3059" t="s">
        <v>7693</v>
      </c>
    </row>
    <row r="3060" spans="1:5">
      <c r="A3060" s="54" t="s">
        <v>6736</v>
      </c>
      <c r="B3060" t="s">
        <v>1997</v>
      </c>
      <c r="C3060">
        <v>410</v>
      </c>
      <c r="D3060" t="s">
        <v>7692</v>
      </c>
      <c r="E3060" t="s">
        <v>7693</v>
      </c>
    </row>
    <row r="3061" spans="1:5">
      <c r="A3061" s="54" t="s">
        <v>6737</v>
      </c>
      <c r="B3061" t="s">
        <v>1998</v>
      </c>
      <c r="C3061">
        <v>415</v>
      </c>
      <c r="D3061" t="s">
        <v>7692</v>
      </c>
      <c r="E3061" t="s">
        <v>7693</v>
      </c>
    </row>
    <row r="3062" spans="1:5">
      <c r="A3062" s="54" t="s">
        <v>6738</v>
      </c>
      <c r="B3062" t="s">
        <v>2000</v>
      </c>
      <c r="C3062">
        <v>400</v>
      </c>
      <c r="D3062" t="s">
        <v>7692</v>
      </c>
      <c r="E3062" t="s">
        <v>7693</v>
      </c>
    </row>
    <row r="3063" spans="1:5">
      <c r="A3063" s="54" t="s">
        <v>6739</v>
      </c>
      <c r="B3063" t="s">
        <v>2001</v>
      </c>
      <c r="C3063">
        <v>480</v>
      </c>
      <c r="D3063" t="s">
        <v>7692</v>
      </c>
      <c r="E3063" t="s">
        <v>7693</v>
      </c>
    </row>
    <row r="3064" spans="1:5">
      <c r="A3064" s="54" t="s">
        <v>8727</v>
      </c>
      <c r="B3064" t="s">
        <v>8728</v>
      </c>
      <c r="C3064">
        <v>0</v>
      </c>
      <c r="D3064" t="s">
        <v>7692</v>
      </c>
      <c r="E3064" t="s">
        <v>7693</v>
      </c>
    </row>
    <row r="3065" spans="1:5">
      <c r="A3065" s="54" t="s">
        <v>8729</v>
      </c>
      <c r="B3065" t="s">
        <v>8730</v>
      </c>
      <c r="C3065">
        <v>0</v>
      </c>
      <c r="D3065" t="s">
        <v>7692</v>
      </c>
      <c r="E3065" t="s">
        <v>7693</v>
      </c>
    </row>
    <row r="3066" spans="1:5">
      <c r="A3066" s="54" t="s">
        <v>6740</v>
      </c>
      <c r="B3066" t="s">
        <v>2004</v>
      </c>
      <c r="C3066">
        <v>535</v>
      </c>
      <c r="D3066" t="s">
        <v>7692</v>
      </c>
      <c r="E3066" t="s">
        <v>7693</v>
      </c>
    </row>
    <row r="3067" spans="1:5">
      <c r="A3067" s="54" t="s">
        <v>6741</v>
      </c>
      <c r="B3067" t="s">
        <v>2005</v>
      </c>
      <c r="C3067">
        <v>280</v>
      </c>
      <c r="D3067" t="s">
        <v>7692</v>
      </c>
      <c r="E3067" t="s">
        <v>7693</v>
      </c>
    </row>
    <row r="3068" spans="1:5">
      <c r="A3068" s="54" t="s">
        <v>6742</v>
      </c>
      <c r="B3068" t="s">
        <v>2006</v>
      </c>
      <c r="C3068">
        <v>430</v>
      </c>
      <c r="D3068" t="s">
        <v>7692</v>
      </c>
      <c r="E3068" t="s">
        <v>7693</v>
      </c>
    </row>
    <row r="3069" spans="1:5">
      <c r="A3069" s="54" t="s">
        <v>6743</v>
      </c>
      <c r="B3069" t="s">
        <v>2008</v>
      </c>
      <c r="C3069">
        <v>560</v>
      </c>
      <c r="D3069" t="s">
        <v>7692</v>
      </c>
      <c r="E3069" t="s">
        <v>7693</v>
      </c>
    </row>
    <row r="3070" spans="1:5">
      <c r="A3070" s="54" t="s">
        <v>6744</v>
      </c>
      <c r="B3070" t="s">
        <v>2009</v>
      </c>
      <c r="C3070">
        <v>450</v>
      </c>
      <c r="D3070" t="s">
        <v>7692</v>
      </c>
      <c r="E3070" t="s">
        <v>7693</v>
      </c>
    </row>
    <row r="3071" spans="1:5">
      <c r="A3071" s="54" t="s">
        <v>6745</v>
      </c>
      <c r="B3071" t="s">
        <v>2011</v>
      </c>
      <c r="C3071">
        <v>355</v>
      </c>
      <c r="D3071" t="s">
        <v>7692</v>
      </c>
      <c r="E3071" t="s">
        <v>7693</v>
      </c>
    </row>
    <row r="3072" spans="1:5">
      <c r="A3072" s="54" t="s">
        <v>6746</v>
      </c>
      <c r="B3072" t="s">
        <v>2012</v>
      </c>
      <c r="C3072">
        <v>295</v>
      </c>
      <c r="D3072" t="s">
        <v>7692</v>
      </c>
      <c r="E3072" t="s">
        <v>7693</v>
      </c>
    </row>
    <row r="3073" spans="1:5">
      <c r="A3073" s="54" t="s">
        <v>6747</v>
      </c>
      <c r="B3073" t="s">
        <v>2013</v>
      </c>
      <c r="C3073">
        <v>430</v>
      </c>
      <c r="D3073" t="s">
        <v>7692</v>
      </c>
      <c r="E3073" t="s">
        <v>7693</v>
      </c>
    </row>
    <row r="3074" spans="1:5">
      <c r="A3074" s="54" t="s">
        <v>6748</v>
      </c>
      <c r="B3074" t="s">
        <v>2015</v>
      </c>
      <c r="C3074">
        <v>460</v>
      </c>
      <c r="D3074" t="s">
        <v>7692</v>
      </c>
      <c r="E3074" t="s">
        <v>7693</v>
      </c>
    </row>
    <row r="3075" spans="1:5">
      <c r="A3075" s="54" t="s">
        <v>6749</v>
      </c>
      <c r="B3075" t="s">
        <v>2016</v>
      </c>
      <c r="C3075">
        <v>520</v>
      </c>
      <c r="D3075" t="s">
        <v>7692</v>
      </c>
      <c r="E3075" t="s">
        <v>7693</v>
      </c>
    </row>
    <row r="3076" spans="1:5">
      <c r="A3076" s="54" t="s">
        <v>6750</v>
      </c>
      <c r="B3076" t="s">
        <v>2018</v>
      </c>
      <c r="C3076">
        <v>480</v>
      </c>
      <c r="D3076" t="s">
        <v>7692</v>
      </c>
      <c r="E3076" t="s">
        <v>7693</v>
      </c>
    </row>
    <row r="3077" spans="1:5">
      <c r="A3077" s="54" t="s">
        <v>6751</v>
      </c>
      <c r="B3077" t="s">
        <v>2019</v>
      </c>
      <c r="C3077">
        <v>900</v>
      </c>
      <c r="D3077" t="s">
        <v>7692</v>
      </c>
      <c r="E3077" t="s">
        <v>7693</v>
      </c>
    </row>
    <row r="3078" spans="1:5">
      <c r="A3078" s="54" t="s">
        <v>6752</v>
      </c>
      <c r="B3078" t="s">
        <v>2020</v>
      </c>
      <c r="C3078">
        <v>740</v>
      </c>
      <c r="D3078" t="s">
        <v>7692</v>
      </c>
      <c r="E3078" t="s">
        <v>7693</v>
      </c>
    </row>
    <row r="3079" spans="1:5">
      <c r="A3079" s="54" t="s">
        <v>6753</v>
      </c>
      <c r="B3079" t="s">
        <v>2022</v>
      </c>
      <c r="C3079">
        <v>520</v>
      </c>
      <c r="D3079" t="s">
        <v>7692</v>
      </c>
      <c r="E3079" t="s">
        <v>7693</v>
      </c>
    </row>
    <row r="3080" spans="1:5">
      <c r="A3080" s="54" t="s">
        <v>6754</v>
      </c>
      <c r="B3080" t="s">
        <v>2023</v>
      </c>
      <c r="C3080">
        <v>715</v>
      </c>
      <c r="D3080" t="s">
        <v>7692</v>
      </c>
      <c r="E3080" t="s">
        <v>7693</v>
      </c>
    </row>
    <row r="3081" spans="1:5">
      <c r="A3081" s="54" t="s">
        <v>6755</v>
      </c>
      <c r="B3081" t="s">
        <v>2025</v>
      </c>
      <c r="C3081">
        <v>1275</v>
      </c>
      <c r="D3081" t="s">
        <v>7692</v>
      </c>
      <c r="E3081" t="s">
        <v>7694</v>
      </c>
    </row>
    <row r="3082" spans="1:5">
      <c r="A3082" s="54" t="s">
        <v>6756</v>
      </c>
      <c r="B3082" t="s">
        <v>2026</v>
      </c>
      <c r="C3082">
        <v>1030</v>
      </c>
      <c r="D3082" t="s">
        <v>7692</v>
      </c>
      <c r="E3082" t="s">
        <v>7694</v>
      </c>
    </row>
    <row r="3083" spans="1:5">
      <c r="A3083" s="54" t="s">
        <v>6757</v>
      </c>
      <c r="B3083" t="s">
        <v>2027</v>
      </c>
      <c r="C3083">
        <v>315</v>
      </c>
      <c r="D3083" t="s">
        <v>7692</v>
      </c>
      <c r="E3083" t="s">
        <v>7694</v>
      </c>
    </row>
    <row r="3084" spans="1:5">
      <c r="A3084" s="54" t="s">
        <v>6758</v>
      </c>
      <c r="B3084" t="s">
        <v>2029</v>
      </c>
      <c r="C3084">
        <v>500</v>
      </c>
      <c r="D3084" t="s">
        <v>7692</v>
      </c>
      <c r="E3084" t="s">
        <v>7694</v>
      </c>
    </row>
    <row r="3085" spans="1:5">
      <c r="A3085" s="54" t="s">
        <v>6759</v>
      </c>
      <c r="B3085" t="s">
        <v>2030</v>
      </c>
      <c r="C3085">
        <v>480</v>
      </c>
      <c r="D3085" t="s">
        <v>7692</v>
      </c>
      <c r="E3085" t="s">
        <v>7694</v>
      </c>
    </row>
    <row r="3086" spans="1:5">
      <c r="A3086" s="54" t="s">
        <v>6760</v>
      </c>
      <c r="B3086" t="s">
        <v>2031</v>
      </c>
      <c r="C3086">
        <v>420</v>
      </c>
      <c r="D3086" t="s">
        <v>7692</v>
      </c>
      <c r="E3086" t="s">
        <v>7694</v>
      </c>
    </row>
    <row r="3087" spans="1:5">
      <c r="A3087" s="54" t="s">
        <v>6761</v>
      </c>
      <c r="B3087" t="s">
        <v>2032</v>
      </c>
      <c r="C3087">
        <v>470</v>
      </c>
      <c r="D3087" t="s">
        <v>7692</v>
      </c>
      <c r="E3087" t="s">
        <v>7694</v>
      </c>
    </row>
    <row r="3088" spans="1:5">
      <c r="A3088" s="54" t="s">
        <v>6762</v>
      </c>
      <c r="B3088" t="s">
        <v>2033</v>
      </c>
      <c r="C3088">
        <v>635</v>
      </c>
      <c r="D3088" t="s">
        <v>7692</v>
      </c>
      <c r="E3088" t="s">
        <v>7694</v>
      </c>
    </row>
    <row r="3089" spans="1:5">
      <c r="A3089" s="54" t="s">
        <v>6763</v>
      </c>
      <c r="B3089" t="s">
        <v>2034</v>
      </c>
      <c r="C3089">
        <v>360</v>
      </c>
      <c r="D3089" t="s">
        <v>7692</v>
      </c>
      <c r="E3089" t="s">
        <v>7694</v>
      </c>
    </row>
    <row r="3090" spans="1:5">
      <c r="A3090" s="54" t="s">
        <v>6764</v>
      </c>
      <c r="B3090" t="s">
        <v>2036</v>
      </c>
      <c r="C3090">
        <v>545</v>
      </c>
      <c r="D3090" t="s">
        <v>7692</v>
      </c>
      <c r="E3090" t="s">
        <v>7694</v>
      </c>
    </row>
    <row r="3091" spans="1:5">
      <c r="A3091" s="54" t="s">
        <v>6765</v>
      </c>
      <c r="B3091" t="s">
        <v>2037</v>
      </c>
      <c r="C3091">
        <v>430</v>
      </c>
      <c r="D3091" t="s">
        <v>7692</v>
      </c>
      <c r="E3091" t="s">
        <v>7694</v>
      </c>
    </row>
    <row r="3092" spans="1:5">
      <c r="A3092" s="54" t="s">
        <v>6766</v>
      </c>
      <c r="B3092" t="s">
        <v>2038</v>
      </c>
      <c r="C3092">
        <v>505</v>
      </c>
      <c r="D3092" t="s">
        <v>7692</v>
      </c>
      <c r="E3092" t="s">
        <v>7694</v>
      </c>
    </row>
    <row r="3093" spans="1:5">
      <c r="A3093" s="54" t="s">
        <v>6767</v>
      </c>
      <c r="B3093" t="s">
        <v>2039</v>
      </c>
      <c r="C3093">
        <v>525</v>
      </c>
      <c r="D3093" t="s">
        <v>7692</v>
      </c>
      <c r="E3093" t="s">
        <v>7694</v>
      </c>
    </row>
    <row r="3094" spans="1:5">
      <c r="A3094" s="54" t="s">
        <v>6768</v>
      </c>
      <c r="B3094" t="s">
        <v>2040</v>
      </c>
      <c r="C3094">
        <v>645</v>
      </c>
      <c r="D3094" t="s">
        <v>7692</v>
      </c>
      <c r="E3094" t="s">
        <v>7694</v>
      </c>
    </row>
    <row r="3095" spans="1:5">
      <c r="A3095" s="54" t="s">
        <v>6769</v>
      </c>
      <c r="B3095" t="s">
        <v>2041</v>
      </c>
      <c r="C3095">
        <v>480</v>
      </c>
      <c r="D3095" t="s">
        <v>7692</v>
      </c>
      <c r="E3095" t="s">
        <v>7694</v>
      </c>
    </row>
    <row r="3096" spans="1:5">
      <c r="A3096" s="54" t="s">
        <v>6770</v>
      </c>
      <c r="B3096" t="s">
        <v>2042</v>
      </c>
      <c r="C3096">
        <v>360</v>
      </c>
      <c r="D3096" t="s">
        <v>7692</v>
      </c>
      <c r="E3096" t="s">
        <v>7694</v>
      </c>
    </row>
    <row r="3097" spans="1:5">
      <c r="A3097" s="54" t="s">
        <v>6771</v>
      </c>
      <c r="B3097" t="s">
        <v>2043</v>
      </c>
      <c r="C3097">
        <v>410</v>
      </c>
      <c r="D3097" t="s">
        <v>7692</v>
      </c>
      <c r="E3097" t="s">
        <v>7694</v>
      </c>
    </row>
    <row r="3098" spans="1:5">
      <c r="A3098" s="54" t="s">
        <v>6772</v>
      </c>
      <c r="B3098" t="s">
        <v>2044</v>
      </c>
      <c r="C3098">
        <v>400</v>
      </c>
      <c r="D3098" t="s">
        <v>7692</v>
      </c>
      <c r="E3098" t="s">
        <v>7694</v>
      </c>
    </row>
    <row r="3099" spans="1:5">
      <c r="A3099" s="54" t="s">
        <v>6773</v>
      </c>
      <c r="B3099" t="s">
        <v>2046</v>
      </c>
      <c r="C3099">
        <v>610</v>
      </c>
      <c r="D3099" t="s">
        <v>7692</v>
      </c>
      <c r="E3099" t="s">
        <v>7694</v>
      </c>
    </row>
    <row r="3100" spans="1:5">
      <c r="A3100" s="54" t="s">
        <v>6774</v>
      </c>
      <c r="B3100" t="s">
        <v>6775</v>
      </c>
      <c r="C3100">
        <v>440</v>
      </c>
      <c r="D3100" t="s">
        <v>7692</v>
      </c>
      <c r="E3100" t="s">
        <v>7694</v>
      </c>
    </row>
    <row r="3101" spans="1:5">
      <c r="A3101" s="54" t="s">
        <v>6776</v>
      </c>
      <c r="B3101" t="s">
        <v>2047</v>
      </c>
      <c r="C3101">
        <v>480</v>
      </c>
      <c r="D3101" t="s">
        <v>7692</v>
      </c>
      <c r="E3101" t="s">
        <v>7694</v>
      </c>
    </row>
    <row r="3102" spans="1:5">
      <c r="A3102" s="54" t="s">
        <v>6777</v>
      </c>
      <c r="B3102" t="s">
        <v>2049</v>
      </c>
      <c r="C3102">
        <v>760</v>
      </c>
      <c r="D3102" t="s">
        <v>7692</v>
      </c>
      <c r="E3102" t="s">
        <v>7694</v>
      </c>
    </row>
    <row r="3103" spans="1:5">
      <c r="A3103" s="54" t="s">
        <v>6778</v>
      </c>
      <c r="B3103" t="s">
        <v>2050</v>
      </c>
      <c r="C3103">
        <v>530</v>
      </c>
      <c r="D3103" t="s">
        <v>7692</v>
      </c>
      <c r="E3103" t="s">
        <v>7694</v>
      </c>
    </row>
    <row r="3104" spans="1:5">
      <c r="A3104" s="54" t="s">
        <v>6779</v>
      </c>
      <c r="B3104" t="s">
        <v>2051</v>
      </c>
      <c r="C3104">
        <v>530</v>
      </c>
      <c r="D3104" t="s">
        <v>7692</v>
      </c>
      <c r="E3104" t="s">
        <v>7694</v>
      </c>
    </row>
    <row r="3105" spans="1:5">
      <c r="A3105" s="54" t="s">
        <v>6780</v>
      </c>
      <c r="B3105" t="s">
        <v>2052</v>
      </c>
      <c r="C3105">
        <v>660</v>
      </c>
      <c r="D3105" t="s">
        <v>7692</v>
      </c>
      <c r="E3105" t="s">
        <v>7694</v>
      </c>
    </row>
    <row r="3106" spans="1:5">
      <c r="A3106" s="54" t="s">
        <v>6781</v>
      </c>
      <c r="B3106" t="s">
        <v>2053</v>
      </c>
      <c r="C3106">
        <v>750</v>
      </c>
      <c r="D3106" t="s">
        <v>7692</v>
      </c>
      <c r="E3106" t="s">
        <v>7694</v>
      </c>
    </row>
    <row r="3107" spans="1:5">
      <c r="A3107" s="54" t="s">
        <v>6782</v>
      </c>
      <c r="B3107" t="s">
        <v>2055</v>
      </c>
      <c r="C3107">
        <v>545</v>
      </c>
      <c r="D3107" t="s">
        <v>7692</v>
      </c>
      <c r="E3107" t="s">
        <v>7694</v>
      </c>
    </row>
    <row r="3108" spans="1:5">
      <c r="A3108" s="54" t="s">
        <v>6783</v>
      </c>
      <c r="B3108" t="s">
        <v>2056</v>
      </c>
      <c r="C3108">
        <v>535</v>
      </c>
      <c r="D3108" t="s">
        <v>7692</v>
      </c>
      <c r="E3108" t="s">
        <v>7694</v>
      </c>
    </row>
    <row r="3109" spans="1:5">
      <c r="A3109" s="54" t="s">
        <v>6784</v>
      </c>
      <c r="B3109" t="s">
        <v>2057</v>
      </c>
      <c r="C3109">
        <v>450</v>
      </c>
      <c r="D3109" t="s">
        <v>7692</v>
      </c>
      <c r="E3109" t="s">
        <v>7694</v>
      </c>
    </row>
    <row r="3110" spans="1:5">
      <c r="A3110" s="54" t="s">
        <v>6785</v>
      </c>
      <c r="B3110" t="s">
        <v>2058</v>
      </c>
      <c r="C3110">
        <v>410</v>
      </c>
      <c r="D3110" t="s">
        <v>7692</v>
      </c>
      <c r="E3110" t="s">
        <v>7694</v>
      </c>
    </row>
    <row r="3111" spans="1:5">
      <c r="A3111" s="54" t="s">
        <v>6786</v>
      </c>
      <c r="B3111" t="s">
        <v>2059</v>
      </c>
      <c r="C3111">
        <v>510</v>
      </c>
      <c r="D3111" t="s">
        <v>7692</v>
      </c>
      <c r="E3111" t="s">
        <v>7694</v>
      </c>
    </row>
    <row r="3112" spans="1:5">
      <c r="A3112" s="54" t="s">
        <v>6787</v>
      </c>
      <c r="B3112" t="s">
        <v>2061</v>
      </c>
      <c r="C3112">
        <v>685</v>
      </c>
      <c r="D3112" t="s">
        <v>7692</v>
      </c>
      <c r="E3112" t="s">
        <v>7694</v>
      </c>
    </row>
    <row r="3113" spans="1:5">
      <c r="A3113" s="54" t="s">
        <v>6788</v>
      </c>
      <c r="B3113" t="s">
        <v>2062</v>
      </c>
      <c r="C3113">
        <v>445</v>
      </c>
      <c r="D3113" t="s">
        <v>7692</v>
      </c>
      <c r="E3113" t="s">
        <v>7694</v>
      </c>
    </row>
    <row r="3114" spans="1:5">
      <c r="A3114" s="54" t="s">
        <v>6789</v>
      </c>
      <c r="B3114" t="s">
        <v>2063</v>
      </c>
      <c r="C3114">
        <v>225</v>
      </c>
      <c r="D3114" t="s">
        <v>7692</v>
      </c>
      <c r="E3114" t="s">
        <v>7694</v>
      </c>
    </row>
    <row r="3115" spans="1:5">
      <c r="A3115" s="54" t="s">
        <v>6790</v>
      </c>
      <c r="B3115" t="s">
        <v>2064</v>
      </c>
      <c r="C3115">
        <v>510</v>
      </c>
      <c r="D3115" t="s">
        <v>7692</v>
      </c>
      <c r="E3115" t="s">
        <v>7694</v>
      </c>
    </row>
    <row r="3116" spans="1:5">
      <c r="A3116" s="54" t="s">
        <v>6791</v>
      </c>
      <c r="B3116" t="s">
        <v>2066</v>
      </c>
      <c r="C3116">
        <v>725</v>
      </c>
      <c r="D3116" t="s">
        <v>7692</v>
      </c>
      <c r="E3116" t="s">
        <v>7694</v>
      </c>
    </row>
    <row r="3117" spans="1:5">
      <c r="A3117" s="54" t="s">
        <v>6792</v>
      </c>
      <c r="B3117" t="s">
        <v>2067</v>
      </c>
      <c r="C3117">
        <v>780</v>
      </c>
      <c r="D3117" t="s">
        <v>7692</v>
      </c>
      <c r="E3117" t="s">
        <v>7694</v>
      </c>
    </row>
    <row r="3118" spans="1:5">
      <c r="A3118" s="54" t="s">
        <v>6793</v>
      </c>
      <c r="B3118" t="s">
        <v>2069</v>
      </c>
      <c r="C3118">
        <v>1095</v>
      </c>
      <c r="D3118" t="s">
        <v>7692</v>
      </c>
      <c r="E3118" t="s">
        <v>7694</v>
      </c>
    </row>
    <row r="3119" spans="1:5">
      <c r="A3119" s="54" t="s">
        <v>6794</v>
      </c>
      <c r="B3119" t="s">
        <v>2070</v>
      </c>
      <c r="C3119">
        <v>315</v>
      </c>
      <c r="D3119" t="s">
        <v>7692</v>
      </c>
      <c r="E3119" t="s">
        <v>7694</v>
      </c>
    </row>
    <row r="3120" spans="1:5">
      <c r="A3120" s="54" t="s">
        <v>6795</v>
      </c>
      <c r="B3120" t="s">
        <v>2071</v>
      </c>
      <c r="C3120">
        <v>490</v>
      </c>
      <c r="D3120" t="s">
        <v>7692</v>
      </c>
      <c r="E3120" t="s">
        <v>7694</v>
      </c>
    </row>
    <row r="3121" spans="1:5">
      <c r="A3121" s="54" t="s">
        <v>6796</v>
      </c>
      <c r="B3121" t="s">
        <v>2072</v>
      </c>
      <c r="C3121">
        <v>450</v>
      </c>
      <c r="D3121" t="s">
        <v>7692</v>
      </c>
      <c r="E3121" t="s">
        <v>7694</v>
      </c>
    </row>
    <row r="3122" spans="1:5">
      <c r="A3122" s="54" t="s">
        <v>6797</v>
      </c>
      <c r="B3122" t="s">
        <v>2074</v>
      </c>
      <c r="C3122">
        <v>490</v>
      </c>
      <c r="D3122" t="s">
        <v>7692</v>
      </c>
      <c r="E3122" t="s">
        <v>7694</v>
      </c>
    </row>
    <row r="3123" spans="1:5">
      <c r="A3123" s="54" t="s">
        <v>6798</v>
      </c>
      <c r="B3123" t="s">
        <v>2075</v>
      </c>
      <c r="C3123">
        <v>355</v>
      </c>
      <c r="D3123" t="s">
        <v>7692</v>
      </c>
      <c r="E3123" t="s">
        <v>7694</v>
      </c>
    </row>
    <row r="3124" spans="1:5">
      <c r="A3124" s="54" t="s">
        <v>6799</v>
      </c>
      <c r="B3124" t="s">
        <v>2076</v>
      </c>
      <c r="C3124">
        <v>485</v>
      </c>
      <c r="D3124" t="s">
        <v>7692</v>
      </c>
      <c r="E3124" t="s">
        <v>7694</v>
      </c>
    </row>
    <row r="3125" spans="1:5">
      <c r="A3125" s="54" t="s">
        <v>6800</v>
      </c>
      <c r="B3125" t="s">
        <v>2077</v>
      </c>
      <c r="C3125">
        <v>595</v>
      </c>
      <c r="D3125" t="s">
        <v>7692</v>
      </c>
      <c r="E3125" t="s">
        <v>7694</v>
      </c>
    </row>
    <row r="3126" spans="1:5">
      <c r="A3126" s="54" t="s">
        <v>6801</v>
      </c>
      <c r="B3126" t="s">
        <v>2079</v>
      </c>
      <c r="C3126">
        <v>530</v>
      </c>
      <c r="D3126" t="s">
        <v>7692</v>
      </c>
      <c r="E3126" t="s">
        <v>7694</v>
      </c>
    </row>
    <row r="3127" spans="1:5">
      <c r="A3127" s="54" t="s">
        <v>6802</v>
      </c>
      <c r="B3127" t="s">
        <v>2080</v>
      </c>
      <c r="C3127">
        <v>300</v>
      </c>
      <c r="D3127" t="s">
        <v>7692</v>
      </c>
      <c r="E3127" t="s">
        <v>7694</v>
      </c>
    </row>
    <row r="3128" spans="1:5">
      <c r="A3128" s="54" t="s">
        <v>6803</v>
      </c>
      <c r="B3128" t="s">
        <v>2081</v>
      </c>
      <c r="C3128">
        <v>540</v>
      </c>
      <c r="D3128" t="s">
        <v>7692</v>
      </c>
      <c r="E3128" t="s">
        <v>7694</v>
      </c>
    </row>
    <row r="3129" spans="1:5">
      <c r="A3129" s="54" t="s">
        <v>6804</v>
      </c>
      <c r="B3129" t="s">
        <v>2082</v>
      </c>
      <c r="C3129">
        <v>630</v>
      </c>
      <c r="D3129" t="s">
        <v>7692</v>
      </c>
      <c r="E3129" t="s">
        <v>7694</v>
      </c>
    </row>
    <row r="3130" spans="1:5">
      <c r="A3130" s="54" t="s">
        <v>6805</v>
      </c>
      <c r="B3130" t="s">
        <v>2084</v>
      </c>
      <c r="C3130">
        <v>670</v>
      </c>
      <c r="D3130" t="s">
        <v>7692</v>
      </c>
      <c r="E3130" t="s">
        <v>7694</v>
      </c>
    </row>
    <row r="3131" spans="1:5">
      <c r="A3131" s="54" t="s">
        <v>6806</v>
      </c>
      <c r="B3131" t="s">
        <v>2085</v>
      </c>
      <c r="C3131">
        <v>330</v>
      </c>
      <c r="D3131" t="s">
        <v>7692</v>
      </c>
      <c r="E3131" t="s">
        <v>7694</v>
      </c>
    </row>
    <row r="3132" spans="1:5">
      <c r="A3132" s="54" t="s">
        <v>6807</v>
      </c>
      <c r="B3132" t="s">
        <v>2086</v>
      </c>
      <c r="C3132">
        <v>460</v>
      </c>
      <c r="D3132" t="s">
        <v>7692</v>
      </c>
      <c r="E3132" t="s">
        <v>7694</v>
      </c>
    </row>
    <row r="3133" spans="1:5">
      <c r="A3133" s="54" t="s">
        <v>6808</v>
      </c>
      <c r="B3133" t="s">
        <v>2087</v>
      </c>
      <c r="C3133">
        <v>630</v>
      </c>
      <c r="D3133" t="s">
        <v>7692</v>
      </c>
      <c r="E3133" t="s">
        <v>7694</v>
      </c>
    </row>
    <row r="3134" spans="1:5">
      <c r="A3134" s="54" t="s">
        <v>6809</v>
      </c>
      <c r="B3134" t="s">
        <v>2088</v>
      </c>
      <c r="C3134">
        <v>630</v>
      </c>
      <c r="D3134" t="s">
        <v>7692</v>
      </c>
      <c r="E3134" t="s">
        <v>7694</v>
      </c>
    </row>
    <row r="3135" spans="1:5">
      <c r="A3135" s="54" t="s">
        <v>6810</v>
      </c>
      <c r="B3135" t="s">
        <v>2089</v>
      </c>
      <c r="C3135">
        <v>550</v>
      </c>
      <c r="D3135" t="s">
        <v>7692</v>
      </c>
      <c r="E3135" t="s">
        <v>7694</v>
      </c>
    </row>
    <row r="3136" spans="1:5">
      <c r="A3136" s="54" t="s">
        <v>6811</v>
      </c>
      <c r="B3136" t="s">
        <v>2090</v>
      </c>
      <c r="C3136">
        <v>310</v>
      </c>
      <c r="D3136" t="s">
        <v>7692</v>
      </c>
      <c r="E3136" t="s">
        <v>7694</v>
      </c>
    </row>
    <row r="3137" spans="1:5">
      <c r="A3137" s="54" t="s">
        <v>6812</v>
      </c>
      <c r="B3137" t="s">
        <v>2092</v>
      </c>
      <c r="C3137">
        <v>570</v>
      </c>
      <c r="D3137" t="s">
        <v>7692</v>
      </c>
      <c r="E3137" t="s">
        <v>7694</v>
      </c>
    </row>
    <row r="3138" spans="1:5">
      <c r="A3138" s="54" t="s">
        <v>6813</v>
      </c>
      <c r="B3138" t="s">
        <v>2093</v>
      </c>
      <c r="C3138">
        <v>365</v>
      </c>
      <c r="D3138" t="s">
        <v>7692</v>
      </c>
      <c r="E3138" t="s">
        <v>7694</v>
      </c>
    </row>
    <row r="3139" spans="1:5">
      <c r="A3139" s="54" t="s">
        <v>6814</v>
      </c>
      <c r="B3139" t="s">
        <v>2094</v>
      </c>
      <c r="C3139">
        <v>470</v>
      </c>
      <c r="D3139" t="s">
        <v>7692</v>
      </c>
      <c r="E3139" t="s">
        <v>7694</v>
      </c>
    </row>
    <row r="3140" spans="1:5">
      <c r="A3140" s="54" t="s">
        <v>6815</v>
      </c>
      <c r="B3140" t="s">
        <v>2095</v>
      </c>
      <c r="C3140">
        <v>320</v>
      </c>
      <c r="D3140" t="s">
        <v>7692</v>
      </c>
      <c r="E3140" t="s">
        <v>7694</v>
      </c>
    </row>
    <row r="3141" spans="1:5">
      <c r="A3141" s="54" t="s">
        <v>6816</v>
      </c>
      <c r="B3141" t="s">
        <v>2096</v>
      </c>
      <c r="C3141">
        <v>315</v>
      </c>
      <c r="D3141" t="s">
        <v>7692</v>
      </c>
      <c r="E3141" t="s">
        <v>7694</v>
      </c>
    </row>
    <row r="3142" spans="1:5">
      <c r="A3142" s="54" t="s">
        <v>6817</v>
      </c>
      <c r="B3142" t="s">
        <v>2097</v>
      </c>
      <c r="C3142">
        <v>335</v>
      </c>
      <c r="D3142" t="s">
        <v>7692</v>
      </c>
      <c r="E3142" t="s">
        <v>7694</v>
      </c>
    </row>
    <row r="3143" spans="1:5">
      <c r="A3143" s="54" t="s">
        <v>6818</v>
      </c>
      <c r="B3143" t="s">
        <v>2098</v>
      </c>
      <c r="C3143">
        <v>370</v>
      </c>
      <c r="D3143" t="s">
        <v>7692</v>
      </c>
      <c r="E3143" t="s">
        <v>7694</v>
      </c>
    </row>
    <row r="3144" spans="1:5">
      <c r="A3144" s="54" t="s">
        <v>6819</v>
      </c>
      <c r="B3144" t="s">
        <v>2099</v>
      </c>
      <c r="C3144">
        <v>405</v>
      </c>
      <c r="D3144" t="s">
        <v>7692</v>
      </c>
      <c r="E3144" t="s">
        <v>7694</v>
      </c>
    </row>
    <row r="3145" spans="1:5">
      <c r="A3145" s="54" t="s">
        <v>6820</v>
      </c>
      <c r="B3145" t="s">
        <v>2101</v>
      </c>
      <c r="C3145">
        <v>300</v>
      </c>
      <c r="D3145" t="s">
        <v>7692</v>
      </c>
      <c r="E3145" t="s">
        <v>7694</v>
      </c>
    </row>
    <row r="3146" spans="1:5">
      <c r="A3146" s="54" t="s">
        <v>6821</v>
      </c>
      <c r="B3146" t="s">
        <v>2102</v>
      </c>
      <c r="C3146">
        <v>300</v>
      </c>
      <c r="D3146" t="s">
        <v>7692</v>
      </c>
      <c r="E3146" t="s">
        <v>7694</v>
      </c>
    </row>
    <row r="3147" spans="1:5">
      <c r="A3147" s="54" t="s">
        <v>6822</v>
      </c>
      <c r="B3147" t="s">
        <v>2104</v>
      </c>
      <c r="C3147">
        <v>410</v>
      </c>
      <c r="D3147" t="s">
        <v>7692</v>
      </c>
      <c r="E3147" t="s">
        <v>7694</v>
      </c>
    </row>
    <row r="3148" spans="1:5">
      <c r="A3148" s="54" t="s">
        <v>6823</v>
      </c>
      <c r="B3148" t="s">
        <v>2105</v>
      </c>
      <c r="C3148">
        <v>580</v>
      </c>
      <c r="D3148" t="s">
        <v>7692</v>
      </c>
      <c r="E3148" t="s">
        <v>7694</v>
      </c>
    </row>
    <row r="3149" spans="1:5">
      <c r="A3149" s="54" t="s">
        <v>6824</v>
      </c>
      <c r="B3149" t="s">
        <v>2106</v>
      </c>
      <c r="C3149">
        <v>425</v>
      </c>
      <c r="D3149" t="s">
        <v>7692</v>
      </c>
      <c r="E3149" t="s">
        <v>7694</v>
      </c>
    </row>
    <row r="3150" spans="1:5">
      <c r="A3150" s="54" t="s">
        <v>6825</v>
      </c>
      <c r="B3150" t="s">
        <v>2107</v>
      </c>
      <c r="C3150">
        <v>300</v>
      </c>
      <c r="D3150" t="s">
        <v>7692</v>
      </c>
      <c r="E3150" t="s">
        <v>7694</v>
      </c>
    </row>
    <row r="3151" spans="1:5">
      <c r="A3151" s="54" t="s">
        <v>6826</v>
      </c>
      <c r="B3151" t="s">
        <v>2108</v>
      </c>
      <c r="C3151">
        <v>440</v>
      </c>
      <c r="D3151" t="s">
        <v>7692</v>
      </c>
      <c r="E3151" t="s">
        <v>7694</v>
      </c>
    </row>
    <row r="3152" spans="1:5">
      <c r="A3152" s="54" t="s">
        <v>6827</v>
      </c>
      <c r="B3152" t="s">
        <v>2109</v>
      </c>
      <c r="C3152">
        <v>700</v>
      </c>
      <c r="D3152" t="s">
        <v>7692</v>
      </c>
      <c r="E3152" t="s">
        <v>7694</v>
      </c>
    </row>
    <row r="3153" spans="1:5">
      <c r="A3153" s="54" t="s">
        <v>8392</v>
      </c>
      <c r="B3153" t="s">
        <v>8393</v>
      </c>
      <c r="C3153">
        <v>0</v>
      </c>
      <c r="D3153" t="s">
        <v>7692</v>
      </c>
      <c r="E3153" t="s">
        <v>7694</v>
      </c>
    </row>
    <row r="3154" spans="1:5">
      <c r="A3154" s="54" t="s">
        <v>6828</v>
      </c>
      <c r="B3154" t="s">
        <v>2110</v>
      </c>
      <c r="C3154">
        <v>250</v>
      </c>
      <c r="D3154" t="s">
        <v>7692</v>
      </c>
      <c r="E3154" t="s">
        <v>7695</v>
      </c>
    </row>
    <row r="3155" spans="1:5">
      <c r="A3155" s="54" t="s">
        <v>6829</v>
      </c>
      <c r="B3155" t="s">
        <v>2111</v>
      </c>
      <c r="C3155">
        <v>500</v>
      </c>
      <c r="D3155" t="s">
        <v>7692</v>
      </c>
      <c r="E3155" t="s">
        <v>7695</v>
      </c>
    </row>
    <row r="3156" spans="1:5">
      <c r="A3156" s="54" t="s">
        <v>6830</v>
      </c>
      <c r="B3156" t="s">
        <v>2113</v>
      </c>
      <c r="C3156">
        <v>380</v>
      </c>
      <c r="D3156" t="s">
        <v>7692</v>
      </c>
      <c r="E3156" t="s">
        <v>7695</v>
      </c>
    </row>
    <row r="3157" spans="1:5">
      <c r="A3157" s="54" t="s">
        <v>6831</v>
      </c>
      <c r="B3157" t="s">
        <v>2114</v>
      </c>
      <c r="C3157">
        <v>350</v>
      </c>
      <c r="D3157" t="s">
        <v>7692</v>
      </c>
      <c r="E3157" t="s">
        <v>7695</v>
      </c>
    </row>
    <row r="3158" spans="1:5">
      <c r="A3158" s="54" t="s">
        <v>6832</v>
      </c>
      <c r="B3158" t="s">
        <v>2115</v>
      </c>
      <c r="C3158">
        <v>285</v>
      </c>
      <c r="D3158" t="s">
        <v>7692</v>
      </c>
      <c r="E3158" t="s">
        <v>7695</v>
      </c>
    </row>
    <row r="3159" spans="1:5">
      <c r="A3159" s="54" t="s">
        <v>6833</v>
      </c>
      <c r="B3159" t="s">
        <v>2116</v>
      </c>
      <c r="C3159">
        <v>550</v>
      </c>
      <c r="D3159" t="s">
        <v>7692</v>
      </c>
      <c r="E3159" t="s">
        <v>7695</v>
      </c>
    </row>
    <row r="3160" spans="1:5">
      <c r="A3160" s="54" t="s">
        <v>6834</v>
      </c>
      <c r="B3160" t="s">
        <v>2117</v>
      </c>
      <c r="C3160">
        <v>340</v>
      </c>
      <c r="D3160" t="s">
        <v>7692</v>
      </c>
      <c r="E3160" t="s">
        <v>7695</v>
      </c>
    </row>
    <row r="3161" spans="1:5">
      <c r="A3161" s="54" t="s">
        <v>6835</v>
      </c>
      <c r="B3161" t="s">
        <v>2119</v>
      </c>
      <c r="C3161">
        <v>510</v>
      </c>
      <c r="D3161" t="s">
        <v>7692</v>
      </c>
      <c r="E3161" t="s">
        <v>7695</v>
      </c>
    </row>
    <row r="3162" spans="1:5">
      <c r="A3162" s="54" t="s">
        <v>6836</v>
      </c>
      <c r="B3162" t="s">
        <v>2120</v>
      </c>
      <c r="C3162">
        <v>380</v>
      </c>
      <c r="D3162" t="s">
        <v>7692</v>
      </c>
      <c r="E3162" t="s">
        <v>7695</v>
      </c>
    </row>
    <row r="3163" spans="1:5">
      <c r="A3163" s="54" t="s">
        <v>6837</v>
      </c>
      <c r="B3163" t="s">
        <v>2121</v>
      </c>
      <c r="C3163">
        <v>475</v>
      </c>
      <c r="D3163" t="s">
        <v>7692</v>
      </c>
      <c r="E3163" t="s">
        <v>7695</v>
      </c>
    </row>
    <row r="3164" spans="1:5">
      <c r="A3164" s="54" t="s">
        <v>6838</v>
      </c>
      <c r="B3164" t="s">
        <v>2123</v>
      </c>
      <c r="C3164">
        <v>485</v>
      </c>
      <c r="D3164" t="s">
        <v>7692</v>
      </c>
      <c r="E3164" t="s">
        <v>7695</v>
      </c>
    </row>
    <row r="3165" spans="1:5">
      <c r="A3165" s="54" t="s">
        <v>6839</v>
      </c>
      <c r="B3165" t="s">
        <v>2124</v>
      </c>
      <c r="C3165">
        <v>625</v>
      </c>
      <c r="D3165" t="s">
        <v>7692</v>
      </c>
      <c r="E3165" t="s">
        <v>7695</v>
      </c>
    </row>
    <row r="3166" spans="1:5">
      <c r="A3166" s="54" t="s">
        <v>6840</v>
      </c>
      <c r="B3166" t="s">
        <v>2126</v>
      </c>
      <c r="C3166">
        <v>360</v>
      </c>
      <c r="D3166" t="s">
        <v>7692</v>
      </c>
      <c r="E3166" t="s">
        <v>7695</v>
      </c>
    </row>
    <row r="3167" spans="1:5">
      <c r="A3167" s="54" t="s">
        <v>6841</v>
      </c>
      <c r="B3167" t="s">
        <v>2127</v>
      </c>
      <c r="C3167">
        <v>480</v>
      </c>
      <c r="D3167" t="s">
        <v>7692</v>
      </c>
      <c r="E3167" t="s">
        <v>7695</v>
      </c>
    </row>
    <row r="3168" spans="1:5">
      <c r="A3168" s="54" t="s">
        <v>6842</v>
      </c>
      <c r="B3168" t="s">
        <v>2128</v>
      </c>
      <c r="C3168">
        <v>760</v>
      </c>
      <c r="D3168" t="s">
        <v>7692</v>
      </c>
      <c r="E3168" t="s">
        <v>7695</v>
      </c>
    </row>
    <row r="3169" spans="1:5">
      <c r="A3169" s="54" t="s">
        <v>6843</v>
      </c>
      <c r="B3169" t="s">
        <v>2130</v>
      </c>
      <c r="C3169">
        <v>395</v>
      </c>
      <c r="D3169" t="s">
        <v>7692</v>
      </c>
      <c r="E3169" t="s">
        <v>7695</v>
      </c>
    </row>
    <row r="3170" spans="1:5">
      <c r="A3170" s="54" t="s">
        <v>6844</v>
      </c>
      <c r="B3170" t="s">
        <v>2131</v>
      </c>
      <c r="C3170">
        <v>370</v>
      </c>
      <c r="D3170" t="s">
        <v>7692</v>
      </c>
      <c r="E3170" t="s">
        <v>7695</v>
      </c>
    </row>
    <row r="3171" spans="1:5">
      <c r="A3171" s="54" t="s">
        <v>6845</v>
      </c>
      <c r="B3171" t="s">
        <v>2132</v>
      </c>
      <c r="C3171">
        <v>435</v>
      </c>
      <c r="D3171" t="s">
        <v>7692</v>
      </c>
      <c r="E3171" t="s">
        <v>7695</v>
      </c>
    </row>
    <row r="3172" spans="1:5">
      <c r="A3172" s="54" t="s">
        <v>6846</v>
      </c>
      <c r="B3172" t="s">
        <v>2133</v>
      </c>
      <c r="C3172">
        <v>635</v>
      </c>
      <c r="D3172" t="s">
        <v>7692</v>
      </c>
      <c r="E3172" t="s">
        <v>7695</v>
      </c>
    </row>
    <row r="3173" spans="1:5">
      <c r="A3173" s="54" t="s">
        <v>6847</v>
      </c>
      <c r="B3173" t="s">
        <v>2134</v>
      </c>
      <c r="C3173">
        <v>450</v>
      </c>
      <c r="D3173" t="s">
        <v>7692</v>
      </c>
      <c r="E3173" t="s">
        <v>7695</v>
      </c>
    </row>
    <row r="3174" spans="1:5">
      <c r="A3174" s="54" t="s">
        <v>6848</v>
      </c>
      <c r="B3174" t="s">
        <v>2135</v>
      </c>
      <c r="C3174">
        <v>380</v>
      </c>
      <c r="D3174" t="s">
        <v>7692</v>
      </c>
      <c r="E3174" t="s">
        <v>7695</v>
      </c>
    </row>
    <row r="3175" spans="1:5">
      <c r="A3175" s="54" t="s">
        <v>6849</v>
      </c>
      <c r="B3175" t="s">
        <v>2136</v>
      </c>
      <c r="C3175">
        <v>350</v>
      </c>
      <c r="D3175" t="s">
        <v>7692</v>
      </c>
      <c r="E3175" t="s">
        <v>7695</v>
      </c>
    </row>
    <row r="3176" spans="1:5">
      <c r="A3176" s="54" t="s">
        <v>6850</v>
      </c>
      <c r="B3176" t="s">
        <v>2138</v>
      </c>
      <c r="C3176">
        <v>480</v>
      </c>
      <c r="D3176" t="s">
        <v>7692</v>
      </c>
      <c r="E3176" t="s">
        <v>7695</v>
      </c>
    </row>
    <row r="3177" spans="1:5">
      <c r="A3177" s="54" t="s">
        <v>6851</v>
      </c>
      <c r="B3177" t="s">
        <v>2139</v>
      </c>
      <c r="C3177">
        <v>440</v>
      </c>
      <c r="D3177" t="s">
        <v>7692</v>
      </c>
      <c r="E3177" t="s">
        <v>7695</v>
      </c>
    </row>
    <row r="3178" spans="1:5">
      <c r="A3178" s="54" t="s">
        <v>6852</v>
      </c>
      <c r="B3178" t="s">
        <v>2140</v>
      </c>
      <c r="C3178">
        <v>600</v>
      </c>
      <c r="D3178" t="s">
        <v>7692</v>
      </c>
      <c r="E3178" t="s">
        <v>7695</v>
      </c>
    </row>
    <row r="3179" spans="1:5">
      <c r="A3179" s="54" t="s">
        <v>6853</v>
      </c>
      <c r="B3179" t="s">
        <v>2141</v>
      </c>
      <c r="C3179">
        <v>380</v>
      </c>
      <c r="D3179" t="s">
        <v>7692</v>
      </c>
      <c r="E3179" t="s">
        <v>7695</v>
      </c>
    </row>
    <row r="3180" spans="1:5">
      <c r="A3180" s="54" t="s">
        <v>6854</v>
      </c>
      <c r="B3180" t="s">
        <v>2142</v>
      </c>
      <c r="C3180">
        <v>350</v>
      </c>
      <c r="D3180" t="s">
        <v>7692</v>
      </c>
      <c r="E3180" t="s">
        <v>7695</v>
      </c>
    </row>
    <row r="3181" spans="1:5">
      <c r="A3181" s="54" t="s">
        <v>6855</v>
      </c>
      <c r="B3181" t="s">
        <v>2143</v>
      </c>
      <c r="C3181">
        <v>315</v>
      </c>
      <c r="D3181" t="s">
        <v>7692</v>
      </c>
      <c r="E3181" t="s">
        <v>7695</v>
      </c>
    </row>
    <row r="3182" spans="1:5">
      <c r="A3182" s="54" t="s">
        <v>6856</v>
      </c>
      <c r="B3182" t="s">
        <v>2144</v>
      </c>
      <c r="C3182">
        <v>450</v>
      </c>
      <c r="D3182" t="s">
        <v>7692</v>
      </c>
      <c r="E3182" t="s">
        <v>7695</v>
      </c>
    </row>
    <row r="3183" spans="1:5">
      <c r="A3183" s="54" t="s">
        <v>6857</v>
      </c>
      <c r="B3183" t="s">
        <v>2146</v>
      </c>
      <c r="C3183">
        <v>480</v>
      </c>
      <c r="D3183" t="s">
        <v>7692</v>
      </c>
      <c r="E3183" t="s">
        <v>7695</v>
      </c>
    </row>
    <row r="3184" spans="1:5">
      <c r="A3184" s="54" t="s">
        <v>6858</v>
      </c>
      <c r="B3184" t="s">
        <v>2147</v>
      </c>
      <c r="C3184">
        <v>380</v>
      </c>
      <c r="D3184" t="s">
        <v>7692</v>
      </c>
      <c r="E3184" t="s">
        <v>7695</v>
      </c>
    </row>
    <row r="3185" spans="1:5">
      <c r="A3185" s="54" t="s">
        <v>6859</v>
      </c>
      <c r="B3185" t="s">
        <v>2148</v>
      </c>
      <c r="C3185">
        <v>430</v>
      </c>
      <c r="D3185" t="s">
        <v>7692</v>
      </c>
      <c r="E3185" t="s">
        <v>7695</v>
      </c>
    </row>
    <row r="3186" spans="1:5">
      <c r="A3186" s="54" t="s">
        <v>6860</v>
      </c>
      <c r="B3186" t="s">
        <v>2149</v>
      </c>
      <c r="C3186">
        <v>480</v>
      </c>
      <c r="D3186" t="s">
        <v>7692</v>
      </c>
      <c r="E3186" t="s">
        <v>7695</v>
      </c>
    </row>
    <row r="3187" spans="1:5">
      <c r="A3187" s="54" t="s">
        <v>6861</v>
      </c>
      <c r="B3187" t="s">
        <v>2150</v>
      </c>
      <c r="C3187">
        <v>490</v>
      </c>
      <c r="D3187" t="s">
        <v>7692</v>
      </c>
      <c r="E3187" t="s">
        <v>7695</v>
      </c>
    </row>
    <row r="3188" spans="1:5">
      <c r="A3188" s="54" t="s">
        <v>6862</v>
      </c>
      <c r="B3188" t="s">
        <v>2686</v>
      </c>
      <c r="C3188">
        <v>295</v>
      </c>
      <c r="D3188" t="s">
        <v>7692</v>
      </c>
      <c r="E3188" t="s">
        <v>7695</v>
      </c>
    </row>
    <row r="3189" spans="1:5">
      <c r="A3189" s="54" t="s">
        <v>6863</v>
      </c>
      <c r="B3189" t="s">
        <v>6864</v>
      </c>
      <c r="C3189">
        <v>350</v>
      </c>
      <c r="D3189" t="s">
        <v>7692</v>
      </c>
      <c r="E3189" t="s">
        <v>7695</v>
      </c>
    </row>
    <row r="3190" spans="1:5">
      <c r="A3190" s="54" t="s">
        <v>6865</v>
      </c>
      <c r="B3190" t="s">
        <v>2152</v>
      </c>
      <c r="C3190">
        <v>550</v>
      </c>
      <c r="D3190" t="s">
        <v>7692</v>
      </c>
      <c r="E3190" t="s">
        <v>7695</v>
      </c>
    </row>
    <row r="3191" spans="1:5">
      <c r="A3191" s="54" t="s">
        <v>6866</v>
      </c>
      <c r="B3191" t="s">
        <v>2153</v>
      </c>
      <c r="C3191">
        <v>650</v>
      </c>
      <c r="D3191" t="s">
        <v>7692</v>
      </c>
      <c r="E3191" t="s">
        <v>7695</v>
      </c>
    </row>
    <row r="3192" spans="1:5">
      <c r="A3192" s="54" t="s">
        <v>6867</v>
      </c>
      <c r="B3192" t="s">
        <v>2154</v>
      </c>
      <c r="C3192">
        <v>385</v>
      </c>
      <c r="D3192" t="s">
        <v>7692</v>
      </c>
      <c r="E3192" t="s">
        <v>7695</v>
      </c>
    </row>
    <row r="3193" spans="1:5">
      <c r="A3193" s="54" t="s">
        <v>6868</v>
      </c>
      <c r="B3193" t="s">
        <v>2155</v>
      </c>
      <c r="C3193">
        <v>340</v>
      </c>
      <c r="D3193" t="s">
        <v>7692</v>
      </c>
      <c r="E3193" t="s">
        <v>7695</v>
      </c>
    </row>
    <row r="3194" spans="1:5">
      <c r="A3194" s="54" t="s">
        <v>6869</v>
      </c>
      <c r="B3194" t="s">
        <v>2156</v>
      </c>
      <c r="C3194">
        <v>345</v>
      </c>
      <c r="D3194" t="s">
        <v>7692</v>
      </c>
      <c r="E3194" t="s">
        <v>7695</v>
      </c>
    </row>
    <row r="3195" spans="1:5">
      <c r="A3195" s="54" t="s">
        <v>6870</v>
      </c>
      <c r="B3195" t="s">
        <v>2157</v>
      </c>
      <c r="C3195">
        <v>330</v>
      </c>
      <c r="D3195" t="s">
        <v>7692</v>
      </c>
      <c r="E3195" t="s">
        <v>7695</v>
      </c>
    </row>
    <row r="3196" spans="1:5">
      <c r="A3196" s="54" t="s">
        <v>6871</v>
      </c>
      <c r="B3196" t="s">
        <v>1415</v>
      </c>
      <c r="C3196">
        <v>475</v>
      </c>
      <c r="D3196" t="s">
        <v>7692</v>
      </c>
      <c r="E3196" t="s">
        <v>7695</v>
      </c>
    </row>
    <row r="3197" spans="1:5">
      <c r="A3197" s="54" t="s">
        <v>6872</v>
      </c>
      <c r="B3197" t="s">
        <v>1416</v>
      </c>
      <c r="C3197">
        <v>580</v>
      </c>
      <c r="D3197" t="s">
        <v>7692</v>
      </c>
      <c r="E3197" t="s">
        <v>7695</v>
      </c>
    </row>
    <row r="3198" spans="1:5">
      <c r="A3198" s="54" t="s">
        <v>6873</v>
      </c>
      <c r="B3198" t="s">
        <v>2159</v>
      </c>
      <c r="C3198">
        <v>400</v>
      </c>
      <c r="D3198" t="s">
        <v>7692</v>
      </c>
      <c r="E3198" t="s">
        <v>7695</v>
      </c>
    </row>
    <row r="3199" spans="1:5">
      <c r="A3199" s="54" t="s">
        <v>6874</v>
      </c>
      <c r="B3199" t="s">
        <v>2160</v>
      </c>
      <c r="C3199">
        <v>410</v>
      </c>
      <c r="D3199" t="s">
        <v>7692</v>
      </c>
      <c r="E3199" t="s">
        <v>7695</v>
      </c>
    </row>
    <row r="3200" spans="1:5">
      <c r="A3200" s="54" t="s">
        <v>6875</v>
      </c>
      <c r="B3200" t="s">
        <v>2161</v>
      </c>
      <c r="C3200">
        <v>580</v>
      </c>
      <c r="D3200" t="s">
        <v>7692</v>
      </c>
      <c r="E3200" t="s">
        <v>7695</v>
      </c>
    </row>
    <row r="3201" spans="1:5">
      <c r="A3201" s="54" t="s">
        <v>6876</v>
      </c>
      <c r="B3201" t="s">
        <v>2162</v>
      </c>
      <c r="C3201">
        <v>590</v>
      </c>
      <c r="D3201" t="s">
        <v>7692</v>
      </c>
      <c r="E3201" t="s">
        <v>7695</v>
      </c>
    </row>
    <row r="3202" spans="1:5">
      <c r="A3202" s="54" t="s">
        <v>6877</v>
      </c>
      <c r="B3202" t="s">
        <v>2163</v>
      </c>
      <c r="C3202">
        <v>450</v>
      </c>
      <c r="D3202" t="s">
        <v>7692</v>
      </c>
      <c r="E3202" t="s">
        <v>7695</v>
      </c>
    </row>
    <row r="3203" spans="1:5">
      <c r="A3203" s="54" t="s">
        <v>6878</v>
      </c>
      <c r="B3203" t="s">
        <v>2164</v>
      </c>
      <c r="C3203">
        <v>700</v>
      </c>
      <c r="D3203" t="s">
        <v>7692</v>
      </c>
      <c r="E3203" t="s">
        <v>7695</v>
      </c>
    </row>
    <row r="3204" spans="1:5">
      <c r="A3204" s="54" t="s">
        <v>6879</v>
      </c>
      <c r="B3204" t="s">
        <v>2165</v>
      </c>
      <c r="C3204">
        <v>570</v>
      </c>
      <c r="D3204" t="s">
        <v>7692</v>
      </c>
      <c r="E3204" t="s">
        <v>7695</v>
      </c>
    </row>
    <row r="3205" spans="1:5">
      <c r="A3205" s="54" t="s">
        <v>6880</v>
      </c>
      <c r="B3205" t="s">
        <v>2167</v>
      </c>
      <c r="C3205">
        <v>590</v>
      </c>
      <c r="D3205" t="s">
        <v>7692</v>
      </c>
      <c r="E3205" t="s">
        <v>7695</v>
      </c>
    </row>
    <row r="3206" spans="1:5">
      <c r="A3206" s="54" t="s">
        <v>6881</v>
      </c>
      <c r="B3206" t="s">
        <v>2168</v>
      </c>
      <c r="C3206">
        <v>510</v>
      </c>
      <c r="D3206" t="s">
        <v>7692</v>
      </c>
      <c r="E3206" t="s">
        <v>7695</v>
      </c>
    </row>
    <row r="3207" spans="1:5">
      <c r="A3207" s="54" t="s">
        <v>6882</v>
      </c>
      <c r="B3207" t="s">
        <v>2169</v>
      </c>
      <c r="C3207">
        <v>525</v>
      </c>
      <c r="D3207" t="s">
        <v>7692</v>
      </c>
      <c r="E3207" t="s">
        <v>7695</v>
      </c>
    </row>
    <row r="3208" spans="1:5">
      <c r="A3208" s="54" t="s">
        <v>6883</v>
      </c>
      <c r="B3208" t="s">
        <v>2170</v>
      </c>
      <c r="C3208">
        <v>750</v>
      </c>
      <c r="D3208" t="s">
        <v>7692</v>
      </c>
      <c r="E3208" t="s">
        <v>7695</v>
      </c>
    </row>
    <row r="3209" spans="1:5">
      <c r="A3209" s="54" t="s">
        <v>6884</v>
      </c>
      <c r="B3209" t="s">
        <v>2171</v>
      </c>
      <c r="C3209">
        <v>205</v>
      </c>
      <c r="D3209" t="s">
        <v>7692</v>
      </c>
      <c r="E3209" t="s">
        <v>7695</v>
      </c>
    </row>
    <row r="3210" spans="1:5">
      <c r="A3210" s="54" t="s">
        <v>6885</v>
      </c>
      <c r="B3210" t="s">
        <v>2172</v>
      </c>
      <c r="C3210">
        <v>540</v>
      </c>
      <c r="D3210" t="s">
        <v>7692</v>
      </c>
      <c r="E3210" t="s">
        <v>7695</v>
      </c>
    </row>
    <row r="3211" spans="1:5">
      <c r="A3211" s="54" t="s">
        <v>6886</v>
      </c>
      <c r="B3211" t="s">
        <v>2173</v>
      </c>
      <c r="C3211">
        <v>385</v>
      </c>
      <c r="D3211" t="s">
        <v>7692</v>
      </c>
      <c r="E3211" t="s">
        <v>7695</v>
      </c>
    </row>
    <row r="3212" spans="1:5">
      <c r="A3212" s="54" t="s">
        <v>6887</v>
      </c>
      <c r="B3212" t="s">
        <v>2175</v>
      </c>
      <c r="C3212">
        <v>890</v>
      </c>
      <c r="D3212" t="s">
        <v>7692</v>
      </c>
      <c r="E3212" t="s">
        <v>7695</v>
      </c>
    </row>
    <row r="3213" spans="1:5">
      <c r="A3213" s="54" t="s">
        <v>6888</v>
      </c>
      <c r="B3213" t="s">
        <v>2176</v>
      </c>
      <c r="C3213">
        <v>435</v>
      </c>
      <c r="D3213" t="s">
        <v>7692</v>
      </c>
      <c r="E3213" t="s">
        <v>7695</v>
      </c>
    </row>
    <row r="3214" spans="1:5">
      <c r="A3214" s="54" t="s">
        <v>6889</v>
      </c>
      <c r="B3214" t="s">
        <v>2178</v>
      </c>
      <c r="C3214">
        <v>510</v>
      </c>
      <c r="D3214" t="s">
        <v>7692</v>
      </c>
      <c r="E3214" t="s">
        <v>7695</v>
      </c>
    </row>
    <row r="3215" spans="1:5">
      <c r="A3215" s="54" t="s">
        <v>6890</v>
      </c>
      <c r="B3215" t="s">
        <v>2179</v>
      </c>
      <c r="C3215">
        <v>380</v>
      </c>
      <c r="D3215" t="s">
        <v>7692</v>
      </c>
      <c r="E3215" t="s">
        <v>7695</v>
      </c>
    </row>
    <row r="3216" spans="1:5">
      <c r="A3216" s="54" t="s">
        <v>6891</v>
      </c>
      <c r="B3216" t="s">
        <v>2180</v>
      </c>
      <c r="C3216">
        <v>610</v>
      </c>
      <c r="D3216" t="s">
        <v>7692</v>
      </c>
      <c r="E3216" t="s">
        <v>7695</v>
      </c>
    </row>
    <row r="3217" spans="1:5">
      <c r="A3217" s="54" t="s">
        <v>6892</v>
      </c>
      <c r="B3217" t="s">
        <v>2181</v>
      </c>
      <c r="C3217">
        <v>640</v>
      </c>
      <c r="D3217" t="s">
        <v>7692</v>
      </c>
      <c r="E3217" t="s">
        <v>7695</v>
      </c>
    </row>
    <row r="3218" spans="1:5">
      <c r="A3218" s="54" t="s">
        <v>6893</v>
      </c>
      <c r="B3218" t="s">
        <v>2182</v>
      </c>
      <c r="C3218">
        <v>640</v>
      </c>
      <c r="D3218" t="s">
        <v>7692</v>
      </c>
      <c r="E3218" t="s">
        <v>7695</v>
      </c>
    </row>
    <row r="3219" spans="1:5">
      <c r="A3219" s="54" t="s">
        <v>6894</v>
      </c>
      <c r="B3219" t="s">
        <v>2183</v>
      </c>
      <c r="C3219">
        <v>590</v>
      </c>
      <c r="D3219" t="s">
        <v>7692</v>
      </c>
      <c r="E3219" t="s">
        <v>7695</v>
      </c>
    </row>
    <row r="3220" spans="1:5">
      <c r="A3220" s="54" t="s">
        <v>6897</v>
      </c>
      <c r="B3220" t="s">
        <v>2184</v>
      </c>
      <c r="C3220">
        <v>580</v>
      </c>
      <c r="D3220" t="s">
        <v>7692</v>
      </c>
      <c r="E3220" t="s">
        <v>7695</v>
      </c>
    </row>
    <row r="3221" spans="1:5">
      <c r="A3221" s="54" t="s">
        <v>6895</v>
      </c>
      <c r="B3221" t="s">
        <v>6896</v>
      </c>
      <c r="C3221">
        <v>360</v>
      </c>
      <c r="D3221" t="s">
        <v>7692</v>
      </c>
      <c r="E3221" t="s">
        <v>7695</v>
      </c>
    </row>
    <row r="3222" spans="1:5">
      <c r="A3222" s="54" t="s">
        <v>6898</v>
      </c>
      <c r="B3222" t="s">
        <v>2186</v>
      </c>
      <c r="C3222">
        <v>345</v>
      </c>
      <c r="D3222" t="s">
        <v>7692</v>
      </c>
      <c r="E3222" t="s">
        <v>7695</v>
      </c>
    </row>
    <row r="3223" spans="1:5">
      <c r="A3223" s="54" t="s">
        <v>6899</v>
      </c>
      <c r="B3223" t="s">
        <v>2187</v>
      </c>
      <c r="C3223">
        <v>520</v>
      </c>
      <c r="D3223" t="s">
        <v>7692</v>
      </c>
      <c r="E3223" t="s">
        <v>7695</v>
      </c>
    </row>
    <row r="3224" spans="1:5">
      <c r="A3224" s="54" t="s">
        <v>6900</v>
      </c>
      <c r="B3224" t="s">
        <v>2188</v>
      </c>
      <c r="C3224">
        <v>570</v>
      </c>
      <c r="D3224" t="s">
        <v>7692</v>
      </c>
      <c r="E3224" t="s">
        <v>7695</v>
      </c>
    </row>
    <row r="3225" spans="1:5">
      <c r="A3225" s="54" t="s">
        <v>6901</v>
      </c>
      <c r="B3225" t="s">
        <v>2189</v>
      </c>
      <c r="C3225">
        <v>780</v>
      </c>
      <c r="D3225" t="s">
        <v>7692</v>
      </c>
      <c r="E3225" t="s">
        <v>7695</v>
      </c>
    </row>
    <row r="3226" spans="1:5">
      <c r="A3226" s="54" t="s">
        <v>6902</v>
      </c>
      <c r="B3226" t="s">
        <v>2190</v>
      </c>
      <c r="C3226">
        <v>580</v>
      </c>
      <c r="D3226" t="s">
        <v>7692</v>
      </c>
      <c r="E3226" t="s">
        <v>7695</v>
      </c>
    </row>
    <row r="3227" spans="1:5">
      <c r="A3227" s="54" t="s">
        <v>6903</v>
      </c>
      <c r="B3227" t="s">
        <v>2191</v>
      </c>
      <c r="C3227">
        <v>260</v>
      </c>
      <c r="D3227" t="s">
        <v>7692</v>
      </c>
      <c r="E3227" t="s">
        <v>7695</v>
      </c>
    </row>
    <row r="3228" spans="1:5">
      <c r="A3228" s="54" t="s">
        <v>6904</v>
      </c>
      <c r="B3228" t="s">
        <v>2192</v>
      </c>
      <c r="C3228">
        <v>270</v>
      </c>
      <c r="D3228" t="s">
        <v>7692</v>
      </c>
      <c r="E3228" t="s">
        <v>7695</v>
      </c>
    </row>
    <row r="3229" spans="1:5">
      <c r="A3229" s="54" t="s">
        <v>6905</v>
      </c>
      <c r="B3229" t="s">
        <v>2194</v>
      </c>
      <c r="C3229">
        <v>435</v>
      </c>
      <c r="D3229" t="s">
        <v>7696</v>
      </c>
      <c r="E3229" t="s">
        <v>7697</v>
      </c>
    </row>
    <row r="3230" spans="1:5">
      <c r="A3230" s="54" t="s">
        <v>6906</v>
      </c>
      <c r="B3230" t="s">
        <v>2195</v>
      </c>
      <c r="C3230">
        <v>600</v>
      </c>
      <c r="D3230" t="s">
        <v>7696</v>
      </c>
      <c r="E3230" t="s">
        <v>7697</v>
      </c>
    </row>
    <row r="3231" spans="1:5">
      <c r="A3231" s="54" t="s">
        <v>6907</v>
      </c>
      <c r="B3231" t="s">
        <v>2196</v>
      </c>
      <c r="C3231">
        <v>365</v>
      </c>
      <c r="D3231" t="s">
        <v>7696</v>
      </c>
      <c r="E3231" t="s">
        <v>7697</v>
      </c>
    </row>
    <row r="3232" spans="1:5">
      <c r="A3232" s="54" t="s">
        <v>6908</v>
      </c>
      <c r="B3232" t="s">
        <v>8731</v>
      </c>
      <c r="C3232">
        <v>430</v>
      </c>
      <c r="D3232" t="s">
        <v>7696</v>
      </c>
      <c r="E3232" t="s">
        <v>7697</v>
      </c>
    </row>
    <row r="3233" spans="1:5">
      <c r="A3233" s="54" t="s">
        <v>8732</v>
      </c>
      <c r="B3233" t="s">
        <v>8733</v>
      </c>
      <c r="C3233">
        <v>455</v>
      </c>
      <c r="D3233" t="s">
        <v>7696</v>
      </c>
      <c r="E3233" t="s">
        <v>7697</v>
      </c>
    </row>
    <row r="3234" spans="1:5">
      <c r="A3234" s="54" t="s">
        <v>6909</v>
      </c>
      <c r="B3234" t="s">
        <v>2197</v>
      </c>
      <c r="C3234">
        <v>435</v>
      </c>
      <c r="D3234" t="s">
        <v>7696</v>
      </c>
      <c r="E3234" t="s">
        <v>7697</v>
      </c>
    </row>
    <row r="3235" spans="1:5">
      <c r="A3235" s="54" t="s">
        <v>6910</v>
      </c>
      <c r="B3235" t="s">
        <v>2198</v>
      </c>
      <c r="C3235">
        <v>500</v>
      </c>
      <c r="D3235" t="s">
        <v>7696</v>
      </c>
      <c r="E3235" t="s">
        <v>7697</v>
      </c>
    </row>
    <row r="3236" spans="1:5">
      <c r="A3236" s="54" t="s">
        <v>6911</v>
      </c>
      <c r="B3236" t="s">
        <v>2199</v>
      </c>
      <c r="C3236">
        <v>360</v>
      </c>
      <c r="D3236" t="s">
        <v>7696</v>
      </c>
      <c r="E3236" t="s">
        <v>7697</v>
      </c>
    </row>
    <row r="3237" spans="1:5">
      <c r="A3237" s="54" t="s">
        <v>6912</v>
      </c>
      <c r="B3237" t="s">
        <v>2200</v>
      </c>
      <c r="C3237">
        <v>380</v>
      </c>
      <c r="D3237" t="s">
        <v>7696</v>
      </c>
      <c r="E3237" t="s">
        <v>7697</v>
      </c>
    </row>
    <row r="3238" spans="1:5">
      <c r="A3238" s="54" t="s">
        <v>6913</v>
      </c>
      <c r="B3238" t="s">
        <v>2201</v>
      </c>
      <c r="C3238">
        <v>420</v>
      </c>
      <c r="D3238" t="s">
        <v>7696</v>
      </c>
      <c r="E3238" t="s">
        <v>7697</v>
      </c>
    </row>
    <row r="3239" spans="1:5">
      <c r="A3239" s="54" t="s">
        <v>6914</v>
      </c>
      <c r="B3239" t="s">
        <v>2202</v>
      </c>
      <c r="C3239">
        <v>400</v>
      </c>
      <c r="D3239" t="s">
        <v>7696</v>
      </c>
      <c r="E3239" t="s">
        <v>7697</v>
      </c>
    </row>
    <row r="3240" spans="1:5">
      <c r="A3240" s="54" t="s">
        <v>6915</v>
      </c>
      <c r="B3240" t="s">
        <v>2204</v>
      </c>
      <c r="C3240">
        <v>400</v>
      </c>
      <c r="D3240" t="s">
        <v>7696</v>
      </c>
      <c r="E3240" t="s">
        <v>7697</v>
      </c>
    </row>
    <row r="3241" spans="1:5">
      <c r="A3241" s="54" t="s">
        <v>6916</v>
      </c>
      <c r="B3241" t="s">
        <v>2205</v>
      </c>
      <c r="C3241">
        <v>365</v>
      </c>
      <c r="D3241" t="s">
        <v>7696</v>
      </c>
      <c r="E3241" t="s">
        <v>7697</v>
      </c>
    </row>
    <row r="3242" spans="1:5">
      <c r="A3242" s="54" t="s">
        <v>6917</v>
      </c>
      <c r="B3242" t="s">
        <v>2206</v>
      </c>
      <c r="C3242">
        <v>360</v>
      </c>
      <c r="D3242" t="s">
        <v>7696</v>
      </c>
      <c r="E3242" t="s">
        <v>7697</v>
      </c>
    </row>
    <row r="3243" spans="1:5">
      <c r="A3243" s="54" t="s">
        <v>6918</v>
      </c>
      <c r="B3243" t="s">
        <v>2207</v>
      </c>
      <c r="C3243">
        <v>660</v>
      </c>
      <c r="D3243" t="s">
        <v>7696</v>
      </c>
      <c r="E3243" t="s">
        <v>7697</v>
      </c>
    </row>
    <row r="3244" spans="1:5">
      <c r="A3244" s="54" t="s">
        <v>6919</v>
      </c>
      <c r="B3244" t="s">
        <v>2209</v>
      </c>
      <c r="C3244">
        <v>310</v>
      </c>
      <c r="D3244" t="s">
        <v>7696</v>
      </c>
      <c r="E3244" t="s">
        <v>7697</v>
      </c>
    </row>
    <row r="3245" spans="1:5">
      <c r="A3245" s="54" t="s">
        <v>6920</v>
      </c>
      <c r="B3245" t="s">
        <v>2210</v>
      </c>
      <c r="C3245">
        <v>640</v>
      </c>
      <c r="D3245" t="s">
        <v>7696</v>
      </c>
      <c r="E3245" t="s">
        <v>7697</v>
      </c>
    </row>
    <row r="3246" spans="1:5">
      <c r="A3246" s="54" t="s">
        <v>6921</v>
      </c>
      <c r="B3246" t="s">
        <v>2211</v>
      </c>
      <c r="C3246">
        <v>690</v>
      </c>
      <c r="D3246" t="s">
        <v>7696</v>
      </c>
      <c r="E3246" t="s">
        <v>7697</v>
      </c>
    </row>
    <row r="3247" spans="1:5">
      <c r="A3247" s="54" t="s">
        <v>6922</v>
      </c>
      <c r="B3247" t="s">
        <v>2212</v>
      </c>
      <c r="C3247">
        <v>640</v>
      </c>
      <c r="D3247" t="s">
        <v>7696</v>
      </c>
      <c r="E3247" t="s">
        <v>7697</v>
      </c>
    </row>
    <row r="3248" spans="1:5">
      <c r="A3248" s="54" t="s">
        <v>6923</v>
      </c>
      <c r="B3248" t="s">
        <v>2213</v>
      </c>
      <c r="C3248">
        <v>485</v>
      </c>
      <c r="D3248" t="s">
        <v>7696</v>
      </c>
      <c r="E3248" t="s">
        <v>7697</v>
      </c>
    </row>
    <row r="3249" spans="1:5">
      <c r="A3249" s="54" t="s">
        <v>6924</v>
      </c>
      <c r="B3249" t="s">
        <v>6925</v>
      </c>
      <c r="C3249">
        <v>345</v>
      </c>
      <c r="D3249" t="s">
        <v>7696</v>
      </c>
      <c r="E3249" t="s">
        <v>7697</v>
      </c>
    </row>
    <row r="3250" spans="1:5">
      <c r="A3250" s="54" t="s">
        <v>6926</v>
      </c>
      <c r="B3250" t="s">
        <v>2215</v>
      </c>
      <c r="C3250">
        <v>400</v>
      </c>
      <c r="D3250" t="s">
        <v>7696</v>
      </c>
      <c r="E3250" t="s">
        <v>7697</v>
      </c>
    </row>
    <row r="3251" spans="1:5">
      <c r="A3251" s="54" t="s">
        <v>6927</v>
      </c>
      <c r="B3251" t="s">
        <v>6928</v>
      </c>
      <c r="C3251">
        <v>545</v>
      </c>
      <c r="D3251" t="s">
        <v>7696</v>
      </c>
      <c r="E3251" t="s">
        <v>7697</v>
      </c>
    </row>
    <row r="3252" spans="1:5">
      <c r="A3252" s="54" t="s">
        <v>6929</v>
      </c>
      <c r="B3252" t="s">
        <v>2216</v>
      </c>
      <c r="C3252">
        <v>510</v>
      </c>
      <c r="D3252" t="s">
        <v>7696</v>
      </c>
      <c r="E3252" t="s">
        <v>7697</v>
      </c>
    </row>
    <row r="3253" spans="1:5">
      <c r="A3253" s="54" t="s">
        <v>6930</v>
      </c>
      <c r="B3253" t="s">
        <v>2217</v>
      </c>
      <c r="C3253">
        <v>370</v>
      </c>
      <c r="D3253" t="s">
        <v>7696</v>
      </c>
      <c r="E3253" t="s">
        <v>7697</v>
      </c>
    </row>
    <row r="3254" spans="1:5">
      <c r="A3254" s="54" t="s">
        <v>6931</v>
      </c>
      <c r="B3254" t="s">
        <v>2218</v>
      </c>
      <c r="C3254">
        <v>660</v>
      </c>
      <c r="D3254" t="s">
        <v>7696</v>
      </c>
      <c r="E3254" t="s">
        <v>7697</v>
      </c>
    </row>
    <row r="3255" spans="1:5">
      <c r="A3255" s="54" t="s">
        <v>6932</v>
      </c>
      <c r="B3255" t="s">
        <v>2219</v>
      </c>
      <c r="C3255">
        <v>630</v>
      </c>
      <c r="D3255" t="s">
        <v>7696</v>
      </c>
      <c r="E3255" t="s">
        <v>7697</v>
      </c>
    </row>
    <row r="3256" spans="1:5">
      <c r="A3256" s="54" t="s">
        <v>6933</v>
      </c>
      <c r="B3256" t="s">
        <v>2220</v>
      </c>
      <c r="C3256">
        <v>690</v>
      </c>
      <c r="D3256" t="s">
        <v>7696</v>
      </c>
      <c r="E3256" t="s">
        <v>7697</v>
      </c>
    </row>
    <row r="3257" spans="1:5">
      <c r="A3257" s="54" t="s">
        <v>6934</v>
      </c>
      <c r="B3257" t="s">
        <v>2221</v>
      </c>
      <c r="C3257">
        <v>475</v>
      </c>
      <c r="D3257" t="s">
        <v>7696</v>
      </c>
      <c r="E3257" t="s">
        <v>7697</v>
      </c>
    </row>
    <row r="3258" spans="1:5">
      <c r="A3258" s="54" t="s">
        <v>6935</v>
      </c>
      <c r="B3258" t="s">
        <v>2223</v>
      </c>
      <c r="C3258">
        <v>630</v>
      </c>
      <c r="D3258" t="s">
        <v>7696</v>
      </c>
      <c r="E3258" t="s">
        <v>7697</v>
      </c>
    </row>
    <row r="3259" spans="1:5">
      <c r="A3259" s="54" t="s">
        <v>6936</v>
      </c>
      <c r="B3259" t="s">
        <v>2224</v>
      </c>
      <c r="C3259">
        <v>735</v>
      </c>
      <c r="D3259" t="s">
        <v>7696</v>
      </c>
      <c r="E3259" t="s">
        <v>7697</v>
      </c>
    </row>
    <row r="3260" spans="1:5">
      <c r="A3260" s="54" t="s">
        <v>6937</v>
      </c>
      <c r="B3260" t="s">
        <v>2225</v>
      </c>
      <c r="C3260">
        <v>360</v>
      </c>
      <c r="D3260" t="s">
        <v>7696</v>
      </c>
      <c r="E3260" t="s">
        <v>7697</v>
      </c>
    </row>
    <row r="3261" spans="1:5">
      <c r="A3261" s="54" t="s">
        <v>6938</v>
      </c>
      <c r="B3261" t="s">
        <v>2226</v>
      </c>
      <c r="C3261">
        <v>420</v>
      </c>
      <c r="D3261" t="s">
        <v>7696</v>
      </c>
      <c r="E3261" t="s">
        <v>7697</v>
      </c>
    </row>
    <row r="3262" spans="1:5">
      <c r="A3262" s="54" t="s">
        <v>8394</v>
      </c>
      <c r="B3262" t="s">
        <v>8395</v>
      </c>
      <c r="C3262">
        <v>0</v>
      </c>
      <c r="D3262" t="s">
        <v>7696</v>
      </c>
      <c r="E3262" t="s">
        <v>7697</v>
      </c>
    </row>
    <row r="3263" spans="1:5">
      <c r="A3263" s="54" t="s">
        <v>6939</v>
      </c>
      <c r="B3263" t="s">
        <v>2227</v>
      </c>
      <c r="C3263">
        <v>500</v>
      </c>
      <c r="D3263" t="s">
        <v>7696</v>
      </c>
      <c r="E3263" t="s">
        <v>7697</v>
      </c>
    </row>
    <row r="3264" spans="1:5">
      <c r="A3264" s="54" t="s">
        <v>6940</v>
      </c>
      <c r="B3264" t="s">
        <v>6941</v>
      </c>
      <c r="C3264">
        <v>400</v>
      </c>
      <c r="D3264" t="s">
        <v>7696</v>
      </c>
      <c r="E3264" t="s">
        <v>7697</v>
      </c>
    </row>
    <row r="3265" spans="1:5">
      <c r="A3265" s="54" t="s">
        <v>6942</v>
      </c>
      <c r="B3265" t="s">
        <v>2228</v>
      </c>
      <c r="C3265">
        <v>330</v>
      </c>
      <c r="D3265" t="s">
        <v>7696</v>
      </c>
      <c r="E3265" t="s">
        <v>7697</v>
      </c>
    </row>
    <row r="3266" spans="1:5">
      <c r="A3266" s="54" t="s">
        <v>6943</v>
      </c>
      <c r="B3266" t="s">
        <v>2229</v>
      </c>
      <c r="C3266">
        <v>345</v>
      </c>
      <c r="D3266" t="s">
        <v>7696</v>
      </c>
      <c r="E3266" t="s">
        <v>7697</v>
      </c>
    </row>
    <row r="3267" spans="1:5">
      <c r="A3267" s="54" t="s">
        <v>6944</v>
      </c>
      <c r="B3267" t="s">
        <v>2231</v>
      </c>
      <c r="C3267">
        <v>470</v>
      </c>
      <c r="D3267" t="s">
        <v>7696</v>
      </c>
      <c r="E3267" t="s">
        <v>7697</v>
      </c>
    </row>
    <row r="3268" spans="1:5">
      <c r="A3268" s="54" t="s">
        <v>6945</v>
      </c>
      <c r="B3268" t="s">
        <v>2232</v>
      </c>
      <c r="C3268">
        <v>410</v>
      </c>
      <c r="D3268" t="s">
        <v>7696</v>
      </c>
      <c r="E3268" t="s">
        <v>7697</v>
      </c>
    </row>
    <row r="3269" spans="1:5">
      <c r="A3269" s="54" t="s">
        <v>6946</v>
      </c>
      <c r="B3269" t="s">
        <v>2233</v>
      </c>
      <c r="C3269">
        <v>290</v>
      </c>
      <c r="D3269" t="s">
        <v>7696</v>
      </c>
      <c r="E3269" t="s">
        <v>7697</v>
      </c>
    </row>
    <row r="3270" spans="1:5">
      <c r="A3270" s="54" t="s">
        <v>6947</v>
      </c>
      <c r="B3270" t="s">
        <v>2234</v>
      </c>
      <c r="C3270">
        <v>340</v>
      </c>
      <c r="D3270" t="s">
        <v>7696</v>
      </c>
      <c r="E3270" t="s">
        <v>7697</v>
      </c>
    </row>
    <row r="3271" spans="1:5">
      <c r="A3271" s="54" t="s">
        <v>6948</v>
      </c>
      <c r="B3271" t="s">
        <v>2235</v>
      </c>
      <c r="C3271">
        <v>235</v>
      </c>
      <c r="D3271" t="s">
        <v>7696</v>
      </c>
      <c r="E3271" t="s">
        <v>7697</v>
      </c>
    </row>
    <row r="3272" spans="1:5">
      <c r="A3272" s="54" t="s">
        <v>6949</v>
      </c>
      <c r="B3272" t="s">
        <v>2236</v>
      </c>
      <c r="C3272">
        <v>420</v>
      </c>
      <c r="D3272" t="s">
        <v>7696</v>
      </c>
      <c r="E3272" t="s">
        <v>7697</v>
      </c>
    </row>
    <row r="3273" spans="1:5">
      <c r="A3273" s="54" t="s">
        <v>6950</v>
      </c>
      <c r="B3273" t="s">
        <v>2237</v>
      </c>
      <c r="C3273">
        <v>465</v>
      </c>
      <c r="D3273" t="s">
        <v>7696</v>
      </c>
      <c r="E3273" t="s">
        <v>7697</v>
      </c>
    </row>
    <row r="3274" spans="1:5">
      <c r="A3274" s="54" t="s">
        <v>6951</v>
      </c>
      <c r="B3274" t="s">
        <v>2239</v>
      </c>
      <c r="C3274">
        <v>575</v>
      </c>
      <c r="D3274" t="s">
        <v>7696</v>
      </c>
      <c r="E3274" t="s">
        <v>7697</v>
      </c>
    </row>
    <row r="3275" spans="1:5">
      <c r="A3275" s="54" t="s">
        <v>6952</v>
      </c>
      <c r="B3275" t="s">
        <v>2240</v>
      </c>
      <c r="C3275">
        <v>430</v>
      </c>
      <c r="D3275" t="s">
        <v>7696</v>
      </c>
      <c r="E3275" t="s">
        <v>7697</v>
      </c>
    </row>
    <row r="3276" spans="1:5">
      <c r="A3276" s="54" t="s">
        <v>6953</v>
      </c>
      <c r="B3276" t="s">
        <v>2242</v>
      </c>
      <c r="C3276">
        <v>800</v>
      </c>
      <c r="D3276" t="s">
        <v>7696</v>
      </c>
      <c r="E3276" t="s">
        <v>7697</v>
      </c>
    </row>
    <row r="3277" spans="1:5">
      <c r="A3277" s="54" t="s">
        <v>6954</v>
      </c>
      <c r="B3277" t="s">
        <v>7962</v>
      </c>
      <c r="C3277">
        <v>485</v>
      </c>
      <c r="D3277" t="s">
        <v>7696</v>
      </c>
      <c r="E3277" t="s">
        <v>7697</v>
      </c>
    </row>
    <row r="3278" spans="1:5">
      <c r="A3278" s="54" t="s">
        <v>7944</v>
      </c>
      <c r="B3278" t="s">
        <v>7963</v>
      </c>
      <c r="C3278">
        <v>460</v>
      </c>
      <c r="D3278" t="s">
        <v>7696</v>
      </c>
      <c r="E3278" t="s">
        <v>7697</v>
      </c>
    </row>
    <row r="3279" spans="1:5">
      <c r="A3279" s="54" t="s">
        <v>6955</v>
      </c>
      <c r="B3279" t="s">
        <v>2244</v>
      </c>
      <c r="C3279">
        <v>320</v>
      </c>
      <c r="D3279" t="s">
        <v>7696</v>
      </c>
      <c r="E3279" t="s">
        <v>7697</v>
      </c>
    </row>
    <row r="3280" spans="1:5">
      <c r="A3280" s="54" t="s">
        <v>6956</v>
      </c>
      <c r="B3280" t="s">
        <v>2245</v>
      </c>
      <c r="C3280">
        <v>590</v>
      </c>
      <c r="D3280" t="s">
        <v>7696</v>
      </c>
      <c r="E3280" t="s">
        <v>7697</v>
      </c>
    </row>
    <row r="3281" spans="1:5">
      <c r="A3281" s="54" t="s">
        <v>6957</v>
      </c>
      <c r="B3281" t="s">
        <v>2246</v>
      </c>
      <c r="C3281">
        <v>400</v>
      </c>
      <c r="D3281" t="s">
        <v>7696</v>
      </c>
      <c r="E3281" t="s">
        <v>7697</v>
      </c>
    </row>
    <row r="3282" spans="1:5">
      <c r="A3282" s="54" t="s">
        <v>6958</v>
      </c>
      <c r="B3282" t="s">
        <v>2247</v>
      </c>
      <c r="C3282">
        <v>435</v>
      </c>
      <c r="D3282" t="s">
        <v>7696</v>
      </c>
      <c r="E3282" t="s">
        <v>7697</v>
      </c>
    </row>
    <row r="3283" spans="1:5">
      <c r="A3283" s="54" t="s">
        <v>6959</v>
      </c>
      <c r="B3283" t="s">
        <v>2248</v>
      </c>
      <c r="C3283">
        <v>360</v>
      </c>
      <c r="D3283" t="s">
        <v>7696</v>
      </c>
      <c r="E3283" t="s">
        <v>7697</v>
      </c>
    </row>
    <row r="3284" spans="1:5">
      <c r="A3284" s="54" t="s">
        <v>8396</v>
      </c>
      <c r="B3284" t="s">
        <v>8397</v>
      </c>
      <c r="C3284">
        <v>0</v>
      </c>
      <c r="D3284" t="s">
        <v>7696</v>
      </c>
      <c r="E3284" t="s">
        <v>7697</v>
      </c>
    </row>
    <row r="3285" spans="1:5">
      <c r="A3285" s="54" t="s">
        <v>6960</v>
      </c>
      <c r="B3285" t="s">
        <v>2250</v>
      </c>
      <c r="C3285">
        <v>700</v>
      </c>
      <c r="D3285" t="s">
        <v>7696</v>
      </c>
      <c r="E3285" t="s">
        <v>7697</v>
      </c>
    </row>
    <row r="3286" spans="1:5">
      <c r="A3286" s="54" t="s">
        <v>6961</v>
      </c>
      <c r="B3286" t="s">
        <v>2251</v>
      </c>
      <c r="C3286">
        <v>560</v>
      </c>
      <c r="D3286" t="s">
        <v>7696</v>
      </c>
      <c r="E3286" t="s">
        <v>7697</v>
      </c>
    </row>
    <row r="3287" spans="1:5">
      <c r="A3287" s="54" t="s">
        <v>6962</v>
      </c>
      <c r="B3287" t="s">
        <v>2252</v>
      </c>
      <c r="C3287">
        <v>360</v>
      </c>
      <c r="D3287" t="s">
        <v>7696</v>
      </c>
      <c r="E3287" t="s">
        <v>7697</v>
      </c>
    </row>
    <row r="3288" spans="1:5">
      <c r="A3288" s="54" t="s">
        <v>6963</v>
      </c>
      <c r="B3288" t="s">
        <v>6964</v>
      </c>
      <c r="C3288">
        <v>620</v>
      </c>
      <c r="D3288" t="s">
        <v>7696</v>
      </c>
      <c r="E3288" t="s">
        <v>7697</v>
      </c>
    </row>
    <row r="3289" spans="1:5">
      <c r="A3289" s="54" t="s">
        <v>8476</v>
      </c>
      <c r="B3289" t="s">
        <v>8477</v>
      </c>
      <c r="C3289">
        <v>660</v>
      </c>
      <c r="D3289" t="s">
        <v>7696</v>
      </c>
      <c r="E3289" t="s">
        <v>7697</v>
      </c>
    </row>
    <row r="3290" spans="1:5">
      <c r="A3290" s="54" t="s">
        <v>6965</v>
      </c>
      <c r="B3290" t="s">
        <v>2254</v>
      </c>
      <c r="C3290">
        <v>285</v>
      </c>
      <c r="D3290" t="s">
        <v>7696</v>
      </c>
      <c r="E3290" t="s">
        <v>7697</v>
      </c>
    </row>
    <row r="3291" spans="1:5">
      <c r="A3291" s="54" t="s">
        <v>6966</v>
      </c>
      <c r="B3291" t="s">
        <v>2255</v>
      </c>
      <c r="C3291">
        <v>665</v>
      </c>
      <c r="D3291" t="s">
        <v>7696</v>
      </c>
      <c r="E3291" t="s">
        <v>7697</v>
      </c>
    </row>
    <row r="3292" spans="1:5">
      <c r="A3292" s="54" t="s">
        <v>6967</v>
      </c>
      <c r="B3292" t="s">
        <v>2256</v>
      </c>
      <c r="C3292">
        <v>520</v>
      </c>
      <c r="D3292" t="s">
        <v>7696</v>
      </c>
      <c r="E3292" t="s">
        <v>7697</v>
      </c>
    </row>
    <row r="3293" spans="1:5">
      <c r="A3293" s="54" t="s">
        <v>6968</v>
      </c>
      <c r="B3293" t="s">
        <v>2257</v>
      </c>
      <c r="C3293">
        <v>680</v>
      </c>
      <c r="D3293" t="s">
        <v>7696</v>
      </c>
      <c r="E3293" t="s">
        <v>7697</v>
      </c>
    </row>
    <row r="3294" spans="1:5">
      <c r="A3294" s="54" t="s">
        <v>6969</v>
      </c>
      <c r="B3294" t="s">
        <v>2259</v>
      </c>
      <c r="C3294">
        <v>410</v>
      </c>
      <c r="D3294" t="s">
        <v>7696</v>
      </c>
      <c r="E3294" t="s">
        <v>7697</v>
      </c>
    </row>
    <row r="3295" spans="1:5">
      <c r="A3295" s="54" t="s">
        <v>6970</v>
      </c>
      <c r="B3295" t="s">
        <v>2260</v>
      </c>
      <c r="C3295">
        <v>540</v>
      </c>
      <c r="D3295" t="s">
        <v>7696</v>
      </c>
      <c r="E3295" t="s">
        <v>7697</v>
      </c>
    </row>
    <row r="3296" spans="1:5">
      <c r="A3296" s="54" t="s">
        <v>8398</v>
      </c>
      <c r="B3296" t="s">
        <v>8399</v>
      </c>
      <c r="C3296">
        <v>0</v>
      </c>
      <c r="D3296" t="s">
        <v>7696</v>
      </c>
      <c r="E3296" t="s">
        <v>7697</v>
      </c>
    </row>
    <row r="3297" spans="1:5">
      <c r="A3297" s="54" t="s">
        <v>6971</v>
      </c>
      <c r="B3297" t="s">
        <v>2261</v>
      </c>
      <c r="C3297">
        <v>865</v>
      </c>
      <c r="D3297" t="s">
        <v>7696</v>
      </c>
      <c r="E3297" t="s">
        <v>7697</v>
      </c>
    </row>
    <row r="3298" spans="1:5">
      <c r="A3298" s="54" t="s">
        <v>6972</v>
      </c>
      <c r="B3298" t="s">
        <v>2263</v>
      </c>
      <c r="C3298">
        <v>240</v>
      </c>
      <c r="D3298" t="s">
        <v>7696</v>
      </c>
      <c r="E3298" t="s">
        <v>7697</v>
      </c>
    </row>
    <row r="3299" spans="1:5">
      <c r="A3299" s="54" t="s">
        <v>6973</v>
      </c>
      <c r="B3299" t="s">
        <v>2264</v>
      </c>
      <c r="C3299">
        <v>440</v>
      </c>
      <c r="D3299" t="s">
        <v>7696</v>
      </c>
      <c r="E3299" t="s">
        <v>7697</v>
      </c>
    </row>
    <row r="3300" spans="1:5">
      <c r="A3300" s="54" t="s">
        <v>6974</v>
      </c>
      <c r="B3300" t="s">
        <v>2265</v>
      </c>
      <c r="C3300">
        <v>440</v>
      </c>
      <c r="D3300" t="s">
        <v>7696</v>
      </c>
      <c r="E3300" t="s">
        <v>7697</v>
      </c>
    </row>
    <row r="3301" spans="1:5">
      <c r="A3301" s="54" t="s">
        <v>6975</v>
      </c>
      <c r="B3301" t="s">
        <v>2266</v>
      </c>
      <c r="C3301">
        <v>410</v>
      </c>
      <c r="D3301" t="s">
        <v>7696</v>
      </c>
      <c r="E3301" t="s">
        <v>7697</v>
      </c>
    </row>
    <row r="3302" spans="1:5">
      <c r="A3302" s="54" t="s">
        <v>8400</v>
      </c>
      <c r="B3302" t="s">
        <v>8401</v>
      </c>
      <c r="C3302">
        <v>0</v>
      </c>
      <c r="D3302" t="s">
        <v>7696</v>
      </c>
      <c r="E3302" t="s">
        <v>7697</v>
      </c>
    </row>
    <row r="3303" spans="1:5">
      <c r="A3303" s="54" t="s">
        <v>6976</v>
      </c>
      <c r="B3303" t="s">
        <v>2268</v>
      </c>
      <c r="C3303">
        <v>470</v>
      </c>
      <c r="D3303" t="s">
        <v>7696</v>
      </c>
      <c r="E3303" t="s">
        <v>7697</v>
      </c>
    </row>
    <row r="3304" spans="1:5">
      <c r="A3304" s="54" t="s">
        <v>6977</v>
      </c>
      <c r="B3304" t="s">
        <v>2269</v>
      </c>
      <c r="C3304">
        <v>505</v>
      </c>
      <c r="D3304" t="s">
        <v>7696</v>
      </c>
      <c r="E3304" t="s">
        <v>7697</v>
      </c>
    </row>
    <row r="3305" spans="1:5">
      <c r="A3305" s="54" t="s">
        <v>6978</v>
      </c>
      <c r="B3305" t="s">
        <v>6979</v>
      </c>
      <c r="C3305">
        <v>260</v>
      </c>
      <c r="D3305" t="s">
        <v>7696</v>
      </c>
      <c r="E3305" t="s">
        <v>7697</v>
      </c>
    </row>
    <row r="3306" spans="1:5">
      <c r="A3306" s="54" t="s">
        <v>6980</v>
      </c>
      <c r="B3306" t="s">
        <v>2270</v>
      </c>
      <c r="C3306">
        <v>460</v>
      </c>
      <c r="D3306" t="s">
        <v>7696</v>
      </c>
      <c r="E3306" t="s">
        <v>7697</v>
      </c>
    </row>
    <row r="3307" spans="1:5">
      <c r="A3307" s="54" t="s">
        <v>6981</v>
      </c>
      <c r="B3307" t="s">
        <v>2271</v>
      </c>
      <c r="C3307">
        <v>505</v>
      </c>
      <c r="D3307" t="s">
        <v>7696</v>
      </c>
      <c r="E3307" t="s">
        <v>7697</v>
      </c>
    </row>
    <row r="3308" spans="1:5">
      <c r="A3308" s="54" t="s">
        <v>6982</v>
      </c>
      <c r="B3308" t="s">
        <v>2272</v>
      </c>
      <c r="C3308">
        <v>300</v>
      </c>
      <c r="D3308" t="s">
        <v>7696</v>
      </c>
      <c r="E3308" t="s">
        <v>7697</v>
      </c>
    </row>
    <row r="3309" spans="1:5">
      <c r="A3309" s="54" t="s">
        <v>6983</v>
      </c>
      <c r="B3309" t="s">
        <v>2273</v>
      </c>
      <c r="C3309">
        <v>375</v>
      </c>
      <c r="D3309" t="s">
        <v>7696</v>
      </c>
      <c r="E3309" t="s">
        <v>7697</v>
      </c>
    </row>
    <row r="3310" spans="1:5">
      <c r="A3310" s="54" t="s">
        <v>6984</v>
      </c>
      <c r="B3310" t="s">
        <v>2274</v>
      </c>
      <c r="C3310">
        <v>440</v>
      </c>
      <c r="D3310" t="s">
        <v>7696</v>
      </c>
      <c r="E3310" t="s">
        <v>7697</v>
      </c>
    </row>
    <row r="3311" spans="1:5">
      <c r="A3311" s="54" t="s">
        <v>6985</v>
      </c>
      <c r="B3311" t="s">
        <v>6986</v>
      </c>
      <c r="C3311">
        <v>310</v>
      </c>
      <c r="D3311" t="s">
        <v>7696</v>
      </c>
      <c r="E3311" t="s">
        <v>7697</v>
      </c>
    </row>
    <row r="3312" spans="1:5">
      <c r="A3312" s="54" t="s">
        <v>6987</v>
      </c>
      <c r="B3312" t="s">
        <v>2276</v>
      </c>
      <c r="C3312">
        <v>360</v>
      </c>
      <c r="D3312" t="s">
        <v>7696</v>
      </c>
      <c r="E3312" t="s">
        <v>7697</v>
      </c>
    </row>
    <row r="3313" spans="1:5">
      <c r="A3313" s="54" t="s">
        <v>6988</v>
      </c>
      <c r="B3313" t="s">
        <v>2277</v>
      </c>
      <c r="C3313">
        <v>710</v>
      </c>
      <c r="D3313" t="s">
        <v>7696</v>
      </c>
      <c r="E3313" t="s">
        <v>7697</v>
      </c>
    </row>
    <row r="3314" spans="1:5">
      <c r="A3314" s="54" t="s">
        <v>6989</v>
      </c>
      <c r="B3314" t="s">
        <v>2279</v>
      </c>
      <c r="C3314">
        <v>335</v>
      </c>
      <c r="D3314" t="s">
        <v>7696</v>
      </c>
      <c r="E3314" t="s">
        <v>7697</v>
      </c>
    </row>
    <row r="3315" spans="1:5">
      <c r="A3315" s="54" t="s">
        <v>8402</v>
      </c>
      <c r="B3315" t="s">
        <v>8403</v>
      </c>
      <c r="C3315">
        <v>0</v>
      </c>
      <c r="D3315" t="s">
        <v>7696</v>
      </c>
      <c r="E3315" t="s">
        <v>7697</v>
      </c>
    </row>
    <row r="3316" spans="1:5">
      <c r="A3316" s="54" t="s">
        <v>8404</v>
      </c>
      <c r="B3316" t="s">
        <v>8405</v>
      </c>
      <c r="C3316">
        <v>0</v>
      </c>
      <c r="D3316" t="s">
        <v>7696</v>
      </c>
      <c r="E3316" t="s">
        <v>7698</v>
      </c>
    </row>
    <row r="3317" spans="1:5">
      <c r="A3317" s="54" t="s">
        <v>6990</v>
      </c>
      <c r="B3317" t="s">
        <v>2281</v>
      </c>
      <c r="C3317">
        <v>400</v>
      </c>
      <c r="D3317" t="s">
        <v>7696</v>
      </c>
      <c r="E3317" t="s">
        <v>7698</v>
      </c>
    </row>
    <row r="3318" spans="1:5">
      <c r="A3318" s="54" t="s">
        <v>6991</v>
      </c>
      <c r="B3318" t="s">
        <v>2282</v>
      </c>
      <c r="C3318">
        <v>370</v>
      </c>
      <c r="D3318" t="s">
        <v>7696</v>
      </c>
      <c r="E3318" t="s">
        <v>7698</v>
      </c>
    </row>
    <row r="3319" spans="1:5">
      <c r="A3319" s="54" t="s">
        <v>6992</v>
      </c>
      <c r="B3319" t="s">
        <v>2283</v>
      </c>
      <c r="C3319">
        <v>455</v>
      </c>
      <c r="D3319" t="s">
        <v>7696</v>
      </c>
      <c r="E3319" t="s">
        <v>7698</v>
      </c>
    </row>
    <row r="3320" spans="1:5">
      <c r="A3320" s="54" t="s">
        <v>6993</v>
      </c>
      <c r="B3320" t="s">
        <v>2284</v>
      </c>
      <c r="C3320">
        <v>860</v>
      </c>
      <c r="D3320" t="s">
        <v>7696</v>
      </c>
      <c r="E3320" t="s">
        <v>7698</v>
      </c>
    </row>
    <row r="3321" spans="1:5">
      <c r="A3321" s="54" t="s">
        <v>6994</v>
      </c>
      <c r="B3321" t="s">
        <v>2285</v>
      </c>
      <c r="C3321">
        <v>385</v>
      </c>
      <c r="D3321" t="s">
        <v>7696</v>
      </c>
      <c r="E3321" t="s">
        <v>7698</v>
      </c>
    </row>
    <row r="3322" spans="1:5">
      <c r="A3322" s="54" t="s">
        <v>6995</v>
      </c>
      <c r="B3322" t="s">
        <v>2286</v>
      </c>
      <c r="C3322">
        <v>370</v>
      </c>
      <c r="D3322" t="s">
        <v>7696</v>
      </c>
      <c r="E3322" t="s">
        <v>7698</v>
      </c>
    </row>
    <row r="3323" spans="1:5">
      <c r="A3323" s="54" t="s">
        <v>6996</v>
      </c>
      <c r="B3323" t="s">
        <v>2288</v>
      </c>
      <c r="C3323">
        <v>430</v>
      </c>
      <c r="D3323" t="s">
        <v>7696</v>
      </c>
      <c r="E3323" t="s">
        <v>7698</v>
      </c>
    </row>
    <row r="3324" spans="1:5">
      <c r="A3324" s="54" t="s">
        <v>6997</v>
      </c>
      <c r="B3324" t="s">
        <v>2289</v>
      </c>
      <c r="C3324">
        <v>435</v>
      </c>
      <c r="D3324" t="s">
        <v>7696</v>
      </c>
      <c r="E3324" t="s">
        <v>7698</v>
      </c>
    </row>
    <row r="3325" spans="1:5">
      <c r="A3325" s="54" t="s">
        <v>6998</v>
      </c>
      <c r="B3325" t="s">
        <v>2290</v>
      </c>
      <c r="C3325">
        <v>385</v>
      </c>
      <c r="D3325" t="s">
        <v>7696</v>
      </c>
      <c r="E3325" t="s">
        <v>7698</v>
      </c>
    </row>
    <row r="3326" spans="1:5">
      <c r="A3326" s="54" t="s">
        <v>6999</v>
      </c>
      <c r="B3326" t="s">
        <v>2291</v>
      </c>
      <c r="C3326">
        <v>430</v>
      </c>
      <c r="D3326" t="s">
        <v>7696</v>
      </c>
      <c r="E3326" t="s">
        <v>7698</v>
      </c>
    </row>
    <row r="3327" spans="1:5">
      <c r="A3327" s="54" t="s">
        <v>7000</v>
      </c>
      <c r="B3327" t="s">
        <v>7001</v>
      </c>
      <c r="C3327">
        <v>520</v>
      </c>
      <c r="D3327" t="s">
        <v>7696</v>
      </c>
      <c r="E3327" t="s">
        <v>7698</v>
      </c>
    </row>
    <row r="3328" spans="1:5">
      <c r="A3328" s="54" t="s">
        <v>7002</v>
      </c>
      <c r="B3328" t="s">
        <v>7003</v>
      </c>
      <c r="C3328">
        <v>610</v>
      </c>
      <c r="D3328" t="s">
        <v>7696</v>
      </c>
      <c r="E3328" t="s">
        <v>7698</v>
      </c>
    </row>
    <row r="3329" spans="1:5">
      <c r="A3329" s="54" t="s">
        <v>7004</v>
      </c>
      <c r="B3329" t="s">
        <v>2293</v>
      </c>
      <c r="C3329">
        <v>1090</v>
      </c>
      <c r="D3329" t="s">
        <v>7696</v>
      </c>
      <c r="E3329" t="s">
        <v>7698</v>
      </c>
    </row>
    <row r="3330" spans="1:5">
      <c r="A3330" s="54" t="s">
        <v>7841</v>
      </c>
      <c r="B3330" t="s">
        <v>7005</v>
      </c>
      <c r="C3330">
        <v>835</v>
      </c>
      <c r="D3330" t="s">
        <v>7696</v>
      </c>
      <c r="E3330" t="s">
        <v>7698</v>
      </c>
    </row>
    <row r="3331" spans="1:5">
      <c r="A3331" s="54" t="s">
        <v>7842</v>
      </c>
      <c r="B3331" t="s">
        <v>2294</v>
      </c>
      <c r="C3331">
        <v>355</v>
      </c>
      <c r="D3331" t="s">
        <v>7696</v>
      </c>
      <c r="E3331" t="s">
        <v>7698</v>
      </c>
    </row>
    <row r="3332" spans="1:5">
      <c r="A3332" s="54" t="s">
        <v>7843</v>
      </c>
      <c r="B3332" t="s">
        <v>7006</v>
      </c>
      <c r="C3332">
        <v>455</v>
      </c>
      <c r="D3332" t="s">
        <v>7696</v>
      </c>
      <c r="E3332" t="s">
        <v>7698</v>
      </c>
    </row>
    <row r="3333" spans="1:5">
      <c r="A3333" s="54" t="s">
        <v>7844</v>
      </c>
      <c r="B3333" t="s">
        <v>7007</v>
      </c>
      <c r="C3333">
        <v>315</v>
      </c>
      <c r="D3333" t="s">
        <v>7696</v>
      </c>
      <c r="E3333" t="s">
        <v>7698</v>
      </c>
    </row>
    <row r="3334" spans="1:5">
      <c r="A3334" s="54" t="s">
        <v>7845</v>
      </c>
      <c r="B3334" t="s">
        <v>7008</v>
      </c>
      <c r="C3334">
        <v>400</v>
      </c>
      <c r="D3334" t="s">
        <v>7696</v>
      </c>
      <c r="E3334" t="s">
        <v>7698</v>
      </c>
    </row>
    <row r="3335" spans="1:5">
      <c r="A3335" s="54" t="s">
        <v>7009</v>
      </c>
      <c r="B3335" t="s">
        <v>2296</v>
      </c>
      <c r="C3335">
        <v>430</v>
      </c>
      <c r="D3335" t="s">
        <v>7696</v>
      </c>
      <c r="E3335" t="s">
        <v>7698</v>
      </c>
    </row>
    <row r="3336" spans="1:5">
      <c r="A3336" s="54" t="s">
        <v>7846</v>
      </c>
      <c r="B3336" t="s">
        <v>2297</v>
      </c>
      <c r="C3336">
        <v>510</v>
      </c>
      <c r="D3336" t="s">
        <v>7696</v>
      </c>
      <c r="E3336" t="s">
        <v>7698</v>
      </c>
    </row>
    <row r="3337" spans="1:5">
      <c r="A3337" s="54" t="s">
        <v>7847</v>
      </c>
      <c r="B3337" t="s">
        <v>2298</v>
      </c>
      <c r="C3337">
        <v>470</v>
      </c>
      <c r="D3337" t="s">
        <v>7696</v>
      </c>
      <c r="E3337" t="s">
        <v>7698</v>
      </c>
    </row>
    <row r="3338" spans="1:5">
      <c r="A3338" s="54" t="s">
        <v>7848</v>
      </c>
      <c r="B3338" t="s">
        <v>2299</v>
      </c>
      <c r="C3338">
        <v>410</v>
      </c>
      <c r="D3338" t="s">
        <v>7696</v>
      </c>
      <c r="E3338" t="s">
        <v>7698</v>
      </c>
    </row>
    <row r="3339" spans="1:5">
      <c r="A3339" s="54" t="s">
        <v>7849</v>
      </c>
      <c r="B3339" t="s">
        <v>2300</v>
      </c>
      <c r="C3339">
        <v>280</v>
      </c>
      <c r="D3339" t="s">
        <v>7696</v>
      </c>
      <c r="E3339" t="s">
        <v>7698</v>
      </c>
    </row>
    <row r="3340" spans="1:5">
      <c r="A3340" s="54" t="s">
        <v>7850</v>
      </c>
      <c r="B3340" t="s">
        <v>2301</v>
      </c>
      <c r="C3340">
        <v>485</v>
      </c>
      <c r="D3340" t="s">
        <v>7696</v>
      </c>
      <c r="E3340" t="s">
        <v>7698</v>
      </c>
    </row>
    <row r="3341" spans="1:5">
      <c r="A3341" s="54" t="s">
        <v>8406</v>
      </c>
      <c r="B3341" t="s">
        <v>8407</v>
      </c>
      <c r="C3341">
        <v>0</v>
      </c>
      <c r="D3341" t="s">
        <v>7696</v>
      </c>
      <c r="E3341" t="s">
        <v>7698</v>
      </c>
    </row>
    <row r="3342" spans="1:5">
      <c r="A3342" s="54" t="s">
        <v>7010</v>
      </c>
      <c r="B3342" t="s">
        <v>2302</v>
      </c>
      <c r="C3342">
        <v>425</v>
      </c>
      <c r="D3342" t="s">
        <v>7696</v>
      </c>
      <c r="E3342" t="s">
        <v>7698</v>
      </c>
    </row>
    <row r="3343" spans="1:5">
      <c r="A3343" s="54" t="s">
        <v>7011</v>
      </c>
      <c r="B3343" t="s">
        <v>2303</v>
      </c>
      <c r="C3343">
        <v>405</v>
      </c>
      <c r="D3343" t="s">
        <v>7696</v>
      </c>
      <c r="E3343" t="s">
        <v>7698</v>
      </c>
    </row>
    <row r="3344" spans="1:5">
      <c r="A3344" s="54" t="s">
        <v>7012</v>
      </c>
      <c r="B3344" t="s">
        <v>7013</v>
      </c>
      <c r="C3344">
        <v>470</v>
      </c>
      <c r="D3344" t="s">
        <v>7696</v>
      </c>
      <c r="E3344" t="s">
        <v>7698</v>
      </c>
    </row>
    <row r="3345" spans="1:5">
      <c r="A3345" s="54" t="s">
        <v>7014</v>
      </c>
      <c r="B3345" t="s">
        <v>7015</v>
      </c>
      <c r="C3345">
        <v>420</v>
      </c>
      <c r="D3345" t="s">
        <v>7696</v>
      </c>
      <c r="E3345" t="s">
        <v>7698</v>
      </c>
    </row>
    <row r="3346" spans="1:5">
      <c r="A3346" s="54" t="s">
        <v>7016</v>
      </c>
      <c r="B3346" t="s">
        <v>2305</v>
      </c>
      <c r="C3346">
        <v>400</v>
      </c>
      <c r="D3346" t="s">
        <v>7696</v>
      </c>
      <c r="E3346" t="s">
        <v>7698</v>
      </c>
    </row>
    <row r="3347" spans="1:5">
      <c r="A3347" s="54" t="s">
        <v>7017</v>
      </c>
      <c r="B3347" t="s">
        <v>2306</v>
      </c>
      <c r="C3347">
        <v>560</v>
      </c>
      <c r="D3347" t="s">
        <v>7696</v>
      </c>
      <c r="E3347" t="s">
        <v>7698</v>
      </c>
    </row>
    <row r="3348" spans="1:5">
      <c r="A3348" s="54" t="s">
        <v>7018</v>
      </c>
      <c r="B3348" t="s">
        <v>2307</v>
      </c>
      <c r="C3348">
        <v>470</v>
      </c>
      <c r="D3348" t="s">
        <v>7696</v>
      </c>
      <c r="E3348" t="s">
        <v>7698</v>
      </c>
    </row>
    <row r="3349" spans="1:5">
      <c r="A3349" s="54" t="s">
        <v>7019</v>
      </c>
      <c r="B3349" t="s">
        <v>2308</v>
      </c>
      <c r="C3349">
        <v>320</v>
      </c>
      <c r="D3349" t="s">
        <v>7696</v>
      </c>
      <c r="E3349" t="s">
        <v>7698</v>
      </c>
    </row>
    <row r="3350" spans="1:5">
      <c r="A3350" s="54" t="s">
        <v>7020</v>
      </c>
      <c r="B3350" t="s">
        <v>2310</v>
      </c>
      <c r="C3350">
        <v>345</v>
      </c>
      <c r="D3350" t="s">
        <v>7696</v>
      </c>
      <c r="E3350" t="s">
        <v>7698</v>
      </c>
    </row>
    <row r="3351" spans="1:5">
      <c r="A3351" s="54" t="s">
        <v>7021</v>
      </c>
      <c r="B3351" t="s">
        <v>2311</v>
      </c>
      <c r="C3351">
        <v>390</v>
      </c>
      <c r="D3351" t="s">
        <v>7696</v>
      </c>
      <c r="E3351" t="s">
        <v>7698</v>
      </c>
    </row>
    <row r="3352" spans="1:5">
      <c r="A3352" s="54" t="s">
        <v>7022</v>
      </c>
      <c r="B3352" t="s">
        <v>2312</v>
      </c>
      <c r="C3352">
        <v>520</v>
      </c>
      <c r="D3352" t="s">
        <v>7696</v>
      </c>
      <c r="E3352" t="s">
        <v>7698</v>
      </c>
    </row>
    <row r="3353" spans="1:5">
      <c r="A3353" s="54" t="s">
        <v>7023</v>
      </c>
      <c r="B3353" t="s">
        <v>2313</v>
      </c>
      <c r="C3353">
        <v>510</v>
      </c>
      <c r="D3353" t="s">
        <v>7696</v>
      </c>
      <c r="E3353" t="s">
        <v>7698</v>
      </c>
    </row>
    <row r="3354" spans="1:5">
      <c r="A3354" s="54" t="s">
        <v>7024</v>
      </c>
      <c r="B3354" t="s">
        <v>2314</v>
      </c>
      <c r="C3354">
        <v>395</v>
      </c>
      <c r="D3354" t="s">
        <v>7696</v>
      </c>
      <c r="E3354" t="s">
        <v>7698</v>
      </c>
    </row>
    <row r="3355" spans="1:5">
      <c r="A3355" s="54" t="s">
        <v>7025</v>
      </c>
      <c r="B3355" t="s">
        <v>2315</v>
      </c>
      <c r="C3355">
        <v>890</v>
      </c>
      <c r="D3355" t="s">
        <v>7696</v>
      </c>
      <c r="E3355" t="s">
        <v>7698</v>
      </c>
    </row>
    <row r="3356" spans="1:5">
      <c r="A3356" s="54" t="s">
        <v>7026</v>
      </c>
      <c r="B3356" t="s">
        <v>2316</v>
      </c>
      <c r="C3356">
        <v>1095</v>
      </c>
      <c r="D3356" t="s">
        <v>7696</v>
      </c>
      <c r="E3356" t="s">
        <v>7698</v>
      </c>
    </row>
    <row r="3357" spans="1:5">
      <c r="A3357" s="54" t="s">
        <v>7027</v>
      </c>
      <c r="B3357" t="s">
        <v>2317</v>
      </c>
      <c r="C3357">
        <v>420</v>
      </c>
      <c r="D3357" t="s">
        <v>7696</v>
      </c>
      <c r="E3357" t="s">
        <v>7698</v>
      </c>
    </row>
    <row r="3358" spans="1:5">
      <c r="A3358" s="54" t="s">
        <v>7028</v>
      </c>
      <c r="B3358" t="s">
        <v>2318</v>
      </c>
      <c r="C3358">
        <v>350</v>
      </c>
      <c r="D3358" t="s">
        <v>7696</v>
      </c>
      <c r="E3358" t="s">
        <v>7698</v>
      </c>
    </row>
    <row r="3359" spans="1:5">
      <c r="A3359" s="54" t="s">
        <v>7029</v>
      </c>
      <c r="B3359" t="s">
        <v>2319</v>
      </c>
      <c r="C3359">
        <v>470</v>
      </c>
      <c r="D3359" t="s">
        <v>7696</v>
      </c>
      <c r="E3359" t="s">
        <v>7698</v>
      </c>
    </row>
    <row r="3360" spans="1:5">
      <c r="A3360" s="54" t="s">
        <v>7030</v>
      </c>
      <c r="B3360" t="s">
        <v>7031</v>
      </c>
      <c r="C3360">
        <v>400</v>
      </c>
      <c r="D3360" t="s">
        <v>7696</v>
      </c>
      <c r="E3360" t="s">
        <v>7698</v>
      </c>
    </row>
    <row r="3361" spans="1:5">
      <c r="A3361" s="54" t="s">
        <v>7032</v>
      </c>
      <c r="B3361" t="s">
        <v>7033</v>
      </c>
      <c r="C3361">
        <v>400</v>
      </c>
      <c r="D3361" t="s">
        <v>7696</v>
      </c>
      <c r="E3361" t="s">
        <v>7698</v>
      </c>
    </row>
    <row r="3362" spans="1:5">
      <c r="A3362" s="54" t="s">
        <v>7034</v>
      </c>
      <c r="B3362" t="s">
        <v>7035</v>
      </c>
      <c r="C3362">
        <v>350</v>
      </c>
      <c r="D3362" t="s">
        <v>7696</v>
      </c>
      <c r="E3362" t="s">
        <v>7698</v>
      </c>
    </row>
    <row r="3363" spans="1:5">
      <c r="A3363" s="54" t="s">
        <v>7036</v>
      </c>
      <c r="B3363" t="s">
        <v>7037</v>
      </c>
      <c r="C3363">
        <v>380</v>
      </c>
      <c r="D3363" t="s">
        <v>7696</v>
      </c>
      <c r="E3363" t="s">
        <v>7698</v>
      </c>
    </row>
    <row r="3364" spans="1:5">
      <c r="A3364" s="54" t="s">
        <v>7038</v>
      </c>
      <c r="B3364" t="s">
        <v>7039</v>
      </c>
      <c r="C3364">
        <v>390</v>
      </c>
      <c r="D3364" t="s">
        <v>7696</v>
      </c>
      <c r="E3364" t="s">
        <v>7698</v>
      </c>
    </row>
    <row r="3365" spans="1:5">
      <c r="A3365" s="54" t="s">
        <v>7040</v>
      </c>
      <c r="B3365" t="s">
        <v>2322</v>
      </c>
      <c r="C3365">
        <v>540</v>
      </c>
      <c r="D3365" t="s">
        <v>7696</v>
      </c>
      <c r="E3365" t="s">
        <v>7698</v>
      </c>
    </row>
    <row r="3366" spans="1:5">
      <c r="A3366" s="54" t="s">
        <v>7041</v>
      </c>
      <c r="B3366" t="s">
        <v>2323</v>
      </c>
      <c r="C3366">
        <v>400</v>
      </c>
      <c r="D3366" t="s">
        <v>7696</v>
      </c>
      <c r="E3366" t="s">
        <v>7698</v>
      </c>
    </row>
    <row r="3367" spans="1:5">
      <c r="A3367" s="54" t="s">
        <v>7042</v>
      </c>
      <c r="B3367" t="s">
        <v>2325</v>
      </c>
      <c r="C3367">
        <v>350</v>
      </c>
      <c r="D3367" t="s">
        <v>7696</v>
      </c>
      <c r="E3367" t="s">
        <v>7698</v>
      </c>
    </row>
    <row r="3368" spans="1:5">
      <c r="A3368" s="54" t="s">
        <v>7043</v>
      </c>
      <c r="B3368" t="s">
        <v>2326</v>
      </c>
      <c r="C3368">
        <v>340</v>
      </c>
      <c r="D3368" t="s">
        <v>7696</v>
      </c>
      <c r="E3368" t="s">
        <v>7698</v>
      </c>
    </row>
    <row r="3369" spans="1:5">
      <c r="A3369" s="54" t="s">
        <v>7044</v>
      </c>
      <c r="B3369" t="s">
        <v>2327</v>
      </c>
      <c r="C3369">
        <v>340</v>
      </c>
      <c r="D3369" t="s">
        <v>7696</v>
      </c>
      <c r="E3369" t="s">
        <v>7698</v>
      </c>
    </row>
    <row r="3370" spans="1:5">
      <c r="A3370" s="54" t="s">
        <v>7045</v>
      </c>
      <c r="B3370" t="s">
        <v>2328</v>
      </c>
      <c r="C3370">
        <v>455</v>
      </c>
      <c r="D3370" t="s">
        <v>7696</v>
      </c>
      <c r="E3370" t="s">
        <v>7698</v>
      </c>
    </row>
    <row r="3371" spans="1:5">
      <c r="A3371" s="54" t="s">
        <v>7613</v>
      </c>
      <c r="B3371" t="s">
        <v>7614</v>
      </c>
      <c r="C3371">
        <v>370</v>
      </c>
      <c r="D3371" t="s">
        <v>7696</v>
      </c>
      <c r="E3371" t="s">
        <v>7698</v>
      </c>
    </row>
    <row r="3372" spans="1:5">
      <c r="A3372" s="54" t="s">
        <v>7046</v>
      </c>
      <c r="B3372" t="s">
        <v>2330</v>
      </c>
      <c r="C3372">
        <v>770</v>
      </c>
      <c r="D3372" t="s">
        <v>7696</v>
      </c>
      <c r="E3372" t="s">
        <v>7698</v>
      </c>
    </row>
    <row r="3373" spans="1:5">
      <c r="A3373" s="54" t="s">
        <v>7047</v>
      </c>
      <c r="B3373" t="s">
        <v>2331</v>
      </c>
      <c r="C3373">
        <v>780</v>
      </c>
      <c r="D3373" t="s">
        <v>7696</v>
      </c>
      <c r="E3373" t="s">
        <v>7698</v>
      </c>
    </row>
    <row r="3374" spans="1:5">
      <c r="A3374" s="54" t="s">
        <v>7048</v>
      </c>
      <c r="B3374" t="s">
        <v>2332</v>
      </c>
      <c r="C3374">
        <v>490</v>
      </c>
      <c r="D3374" t="s">
        <v>7696</v>
      </c>
      <c r="E3374" t="s">
        <v>7698</v>
      </c>
    </row>
    <row r="3375" spans="1:5">
      <c r="A3375" s="54" t="s">
        <v>7049</v>
      </c>
      <c r="B3375" t="s">
        <v>2333</v>
      </c>
      <c r="C3375">
        <v>510</v>
      </c>
      <c r="D3375" t="s">
        <v>7696</v>
      </c>
      <c r="E3375" t="s">
        <v>7698</v>
      </c>
    </row>
    <row r="3376" spans="1:5">
      <c r="A3376" s="54" t="s">
        <v>7050</v>
      </c>
      <c r="B3376" t="s">
        <v>2334</v>
      </c>
      <c r="C3376">
        <v>535</v>
      </c>
      <c r="D3376" t="s">
        <v>7696</v>
      </c>
      <c r="E3376" t="s">
        <v>7698</v>
      </c>
    </row>
    <row r="3377" spans="1:5">
      <c r="A3377" s="54" t="s">
        <v>7051</v>
      </c>
      <c r="B3377" t="s">
        <v>2336</v>
      </c>
      <c r="C3377">
        <v>555</v>
      </c>
      <c r="D3377" t="s">
        <v>7696</v>
      </c>
      <c r="E3377" t="s">
        <v>7698</v>
      </c>
    </row>
    <row r="3378" spans="1:5">
      <c r="A3378" s="54" t="s">
        <v>7052</v>
      </c>
      <c r="B3378" t="s">
        <v>2337</v>
      </c>
      <c r="C3378">
        <v>380</v>
      </c>
      <c r="D3378" t="s">
        <v>7696</v>
      </c>
      <c r="E3378" t="s">
        <v>7698</v>
      </c>
    </row>
    <row r="3379" spans="1:5">
      <c r="A3379" s="54" t="s">
        <v>8408</v>
      </c>
      <c r="B3379" t="s">
        <v>8409</v>
      </c>
      <c r="C3379">
        <v>0</v>
      </c>
      <c r="D3379" t="s">
        <v>7696</v>
      </c>
      <c r="E3379" t="s">
        <v>7698</v>
      </c>
    </row>
    <row r="3380" spans="1:5">
      <c r="A3380" s="54" t="s">
        <v>7053</v>
      </c>
      <c r="B3380" t="s">
        <v>2339</v>
      </c>
      <c r="C3380">
        <v>450</v>
      </c>
      <c r="D3380" t="s">
        <v>7696</v>
      </c>
      <c r="E3380" t="s">
        <v>7698</v>
      </c>
    </row>
    <row r="3381" spans="1:5">
      <c r="A3381" s="54" t="s">
        <v>7054</v>
      </c>
      <c r="B3381" t="s">
        <v>2340</v>
      </c>
      <c r="C3381">
        <v>440</v>
      </c>
      <c r="D3381" t="s">
        <v>7696</v>
      </c>
      <c r="E3381" t="s">
        <v>7698</v>
      </c>
    </row>
    <row r="3382" spans="1:5">
      <c r="A3382" s="54" t="s">
        <v>7055</v>
      </c>
      <c r="B3382" t="s">
        <v>2341</v>
      </c>
      <c r="C3382">
        <v>450</v>
      </c>
      <c r="D3382" t="s">
        <v>7696</v>
      </c>
      <c r="E3382" t="s">
        <v>7698</v>
      </c>
    </row>
    <row r="3383" spans="1:5">
      <c r="A3383" s="54" t="s">
        <v>7056</v>
      </c>
      <c r="B3383" t="s">
        <v>2342</v>
      </c>
      <c r="C3383">
        <v>355</v>
      </c>
      <c r="D3383" t="s">
        <v>7696</v>
      </c>
      <c r="E3383" t="s">
        <v>7698</v>
      </c>
    </row>
    <row r="3384" spans="1:5">
      <c r="A3384" s="54" t="s">
        <v>7057</v>
      </c>
      <c r="B3384" t="s">
        <v>2343</v>
      </c>
      <c r="C3384">
        <v>435</v>
      </c>
      <c r="D3384" t="s">
        <v>7696</v>
      </c>
      <c r="E3384" t="s">
        <v>7698</v>
      </c>
    </row>
    <row r="3385" spans="1:5">
      <c r="A3385" s="54" t="s">
        <v>8410</v>
      </c>
      <c r="B3385" t="s">
        <v>8411</v>
      </c>
      <c r="C3385">
        <v>0</v>
      </c>
      <c r="D3385" t="s">
        <v>7696</v>
      </c>
      <c r="E3385" t="s">
        <v>7698</v>
      </c>
    </row>
    <row r="3386" spans="1:5">
      <c r="A3386" s="54" t="s">
        <v>7058</v>
      </c>
      <c r="B3386" t="s">
        <v>2345</v>
      </c>
      <c r="C3386">
        <v>425</v>
      </c>
      <c r="D3386" t="s">
        <v>7696</v>
      </c>
      <c r="E3386" t="s">
        <v>7698</v>
      </c>
    </row>
    <row r="3387" spans="1:5">
      <c r="A3387" s="54" t="s">
        <v>7059</v>
      </c>
      <c r="B3387" t="s">
        <v>2346</v>
      </c>
      <c r="C3387">
        <v>430</v>
      </c>
      <c r="D3387" t="s">
        <v>7696</v>
      </c>
      <c r="E3387" t="s">
        <v>7698</v>
      </c>
    </row>
    <row r="3388" spans="1:5">
      <c r="A3388" s="54" t="s">
        <v>7060</v>
      </c>
      <c r="B3388" t="s">
        <v>2347</v>
      </c>
      <c r="C3388">
        <v>520</v>
      </c>
      <c r="D3388" t="s">
        <v>7696</v>
      </c>
      <c r="E3388" t="s">
        <v>7698</v>
      </c>
    </row>
    <row r="3389" spans="1:5">
      <c r="A3389" s="54" t="s">
        <v>8412</v>
      </c>
      <c r="B3389" t="s">
        <v>8413</v>
      </c>
      <c r="C3389">
        <v>0</v>
      </c>
      <c r="D3389" t="s">
        <v>7696</v>
      </c>
      <c r="E3389" t="s">
        <v>7698</v>
      </c>
    </row>
    <row r="3390" spans="1:5">
      <c r="A3390" s="54" t="s">
        <v>7061</v>
      </c>
      <c r="B3390" t="s">
        <v>2349</v>
      </c>
      <c r="C3390">
        <v>370</v>
      </c>
      <c r="D3390" t="s">
        <v>7696</v>
      </c>
      <c r="E3390" t="s">
        <v>7698</v>
      </c>
    </row>
    <row r="3391" spans="1:5">
      <c r="A3391" s="54" t="s">
        <v>7062</v>
      </c>
      <c r="B3391" t="s">
        <v>2350</v>
      </c>
      <c r="C3391">
        <v>390</v>
      </c>
      <c r="D3391" t="s">
        <v>7696</v>
      </c>
      <c r="E3391" t="s">
        <v>7698</v>
      </c>
    </row>
    <row r="3392" spans="1:5">
      <c r="A3392" s="54" t="s">
        <v>7063</v>
      </c>
      <c r="B3392" t="s">
        <v>7064</v>
      </c>
      <c r="C3392">
        <v>460</v>
      </c>
      <c r="D3392" t="s">
        <v>7696</v>
      </c>
      <c r="E3392" t="s">
        <v>7698</v>
      </c>
    </row>
    <row r="3393" spans="1:5">
      <c r="A3393" s="54" t="s">
        <v>7065</v>
      </c>
      <c r="B3393" t="s">
        <v>2352</v>
      </c>
      <c r="C3393">
        <v>345</v>
      </c>
      <c r="D3393" t="s">
        <v>7696</v>
      </c>
      <c r="E3393" t="s">
        <v>7698</v>
      </c>
    </row>
    <row r="3394" spans="1:5">
      <c r="A3394" s="54" t="s">
        <v>7066</v>
      </c>
      <c r="B3394" t="s">
        <v>2353</v>
      </c>
      <c r="C3394">
        <v>370</v>
      </c>
      <c r="D3394" t="s">
        <v>7696</v>
      </c>
      <c r="E3394" t="s">
        <v>7698</v>
      </c>
    </row>
    <row r="3395" spans="1:5">
      <c r="A3395" s="54" t="s">
        <v>7067</v>
      </c>
      <c r="B3395" t="s">
        <v>2354</v>
      </c>
      <c r="C3395">
        <v>330</v>
      </c>
      <c r="D3395" t="s">
        <v>7696</v>
      </c>
      <c r="E3395" t="s">
        <v>7698</v>
      </c>
    </row>
    <row r="3396" spans="1:5">
      <c r="A3396" s="54" t="s">
        <v>7068</v>
      </c>
      <c r="B3396" t="s">
        <v>2355</v>
      </c>
      <c r="C3396">
        <v>240</v>
      </c>
      <c r="D3396" t="s">
        <v>7696</v>
      </c>
      <c r="E3396" t="s">
        <v>7698</v>
      </c>
    </row>
    <row r="3397" spans="1:5">
      <c r="A3397" s="54" t="s">
        <v>7069</v>
      </c>
      <c r="B3397" t="s">
        <v>8514</v>
      </c>
      <c r="C3397">
        <v>475</v>
      </c>
      <c r="D3397" t="s">
        <v>7696</v>
      </c>
      <c r="E3397" t="s">
        <v>7698</v>
      </c>
    </row>
    <row r="3398" spans="1:5">
      <c r="A3398" s="54" t="s">
        <v>8515</v>
      </c>
      <c r="B3398" t="s">
        <v>8516</v>
      </c>
      <c r="C3398">
        <v>325</v>
      </c>
      <c r="D3398" t="s">
        <v>7696</v>
      </c>
      <c r="E3398" t="s">
        <v>7698</v>
      </c>
    </row>
    <row r="3399" spans="1:5">
      <c r="A3399" s="54" t="s">
        <v>7070</v>
      </c>
      <c r="B3399" t="s">
        <v>7071</v>
      </c>
      <c r="C3399">
        <v>340</v>
      </c>
      <c r="D3399" t="s">
        <v>7696</v>
      </c>
      <c r="E3399" t="s">
        <v>7698</v>
      </c>
    </row>
    <row r="3400" spans="1:5">
      <c r="A3400" s="54" t="s">
        <v>7072</v>
      </c>
      <c r="B3400" t="s">
        <v>7073</v>
      </c>
      <c r="C3400">
        <v>390</v>
      </c>
      <c r="D3400" t="s">
        <v>7696</v>
      </c>
      <c r="E3400" t="s">
        <v>7698</v>
      </c>
    </row>
    <row r="3401" spans="1:5">
      <c r="A3401" s="54" t="s">
        <v>7074</v>
      </c>
      <c r="B3401" t="s">
        <v>2357</v>
      </c>
      <c r="C3401">
        <v>300</v>
      </c>
      <c r="D3401" t="s">
        <v>7696</v>
      </c>
      <c r="E3401" t="s">
        <v>7698</v>
      </c>
    </row>
    <row r="3402" spans="1:5">
      <c r="A3402" s="54" t="s">
        <v>7075</v>
      </c>
      <c r="B3402" t="s">
        <v>2358</v>
      </c>
      <c r="C3402">
        <v>370</v>
      </c>
      <c r="D3402" t="s">
        <v>7696</v>
      </c>
      <c r="E3402" t="s">
        <v>7698</v>
      </c>
    </row>
    <row r="3403" spans="1:5">
      <c r="A3403" s="54" t="s">
        <v>7076</v>
      </c>
      <c r="B3403" t="s">
        <v>2359</v>
      </c>
      <c r="C3403">
        <v>280</v>
      </c>
      <c r="D3403" t="s">
        <v>7696</v>
      </c>
      <c r="E3403" t="s">
        <v>7698</v>
      </c>
    </row>
    <row r="3404" spans="1:5">
      <c r="A3404" s="54" t="s">
        <v>7077</v>
      </c>
      <c r="B3404" t="s">
        <v>2360</v>
      </c>
      <c r="C3404">
        <v>680</v>
      </c>
      <c r="D3404" t="s">
        <v>7696</v>
      </c>
      <c r="E3404" t="s">
        <v>7698</v>
      </c>
    </row>
    <row r="3405" spans="1:5">
      <c r="A3405" s="54" t="s">
        <v>7078</v>
      </c>
      <c r="B3405" t="s">
        <v>2361</v>
      </c>
      <c r="C3405">
        <v>430</v>
      </c>
      <c r="D3405" t="s">
        <v>7696</v>
      </c>
      <c r="E3405" t="s">
        <v>7698</v>
      </c>
    </row>
    <row r="3406" spans="1:5">
      <c r="A3406" s="54" t="s">
        <v>7079</v>
      </c>
      <c r="B3406" t="s">
        <v>2363</v>
      </c>
      <c r="C3406">
        <v>490</v>
      </c>
      <c r="D3406" t="s">
        <v>7696</v>
      </c>
      <c r="E3406" t="s">
        <v>7699</v>
      </c>
    </row>
    <row r="3407" spans="1:5">
      <c r="A3407" s="54" t="s">
        <v>7080</v>
      </c>
      <c r="B3407" t="s">
        <v>2364</v>
      </c>
      <c r="C3407">
        <v>345</v>
      </c>
      <c r="D3407" t="s">
        <v>7696</v>
      </c>
      <c r="E3407" t="s">
        <v>7699</v>
      </c>
    </row>
    <row r="3408" spans="1:5">
      <c r="A3408" s="54" t="s">
        <v>7081</v>
      </c>
      <c r="B3408" t="s">
        <v>2365</v>
      </c>
      <c r="C3408">
        <v>315</v>
      </c>
      <c r="D3408" t="s">
        <v>7696</v>
      </c>
      <c r="E3408" t="s">
        <v>7699</v>
      </c>
    </row>
    <row r="3409" spans="1:5">
      <c r="A3409" s="54" t="s">
        <v>7082</v>
      </c>
      <c r="B3409" t="s">
        <v>2366</v>
      </c>
      <c r="C3409">
        <v>350</v>
      </c>
      <c r="D3409" t="s">
        <v>7696</v>
      </c>
      <c r="E3409" t="s">
        <v>7699</v>
      </c>
    </row>
    <row r="3410" spans="1:5">
      <c r="A3410" s="54" t="s">
        <v>7083</v>
      </c>
      <c r="B3410" t="s">
        <v>2367</v>
      </c>
      <c r="C3410">
        <v>365</v>
      </c>
      <c r="D3410" t="s">
        <v>7696</v>
      </c>
      <c r="E3410" t="s">
        <v>7699</v>
      </c>
    </row>
    <row r="3411" spans="1:5">
      <c r="A3411" s="54" t="s">
        <v>7084</v>
      </c>
      <c r="B3411" t="s">
        <v>2362</v>
      </c>
      <c r="C3411">
        <v>640</v>
      </c>
      <c r="D3411" t="s">
        <v>7696</v>
      </c>
      <c r="E3411" t="s">
        <v>7699</v>
      </c>
    </row>
    <row r="3412" spans="1:5">
      <c r="A3412" s="54" t="s">
        <v>7085</v>
      </c>
      <c r="B3412" t="s">
        <v>2368</v>
      </c>
      <c r="C3412">
        <v>325</v>
      </c>
      <c r="D3412" t="s">
        <v>7696</v>
      </c>
      <c r="E3412" t="s">
        <v>7699</v>
      </c>
    </row>
    <row r="3413" spans="1:5">
      <c r="A3413" s="54" t="s">
        <v>7086</v>
      </c>
      <c r="B3413" t="s">
        <v>2369</v>
      </c>
      <c r="C3413">
        <v>300</v>
      </c>
      <c r="D3413" t="s">
        <v>7696</v>
      </c>
      <c r="E3413" t="s">
        <v>7699</v>
      </c>
    </row>
    <row r="3414" spans="1:5">
      <c r="A3414" s="54" t="s">
        <v>7087</v>
      </c>
      <c r="B3414" t="s">
        <v>2371</v>
      </c>
      <c r="C3414">
        <v>280</v>
      </c>
      <c r="D3414" t="s">
        <v>7696</v>
      </c>
      <c r="E3414" t="s">
        <v>7699</v>
      </c>
    </row>
    <row r="3415" spans="1:5">
      <c r="A3415" s="54" t="s">
        <v>7088</v>
      </c>
      <c r="B3415" t="s">
        <v>2372</v>
      </c>
      <c r="C3415">
        <v>490</v>
      </c>
      <c r="D3415" t="s">
        <v>7696</v>
      </c>
      <c r="E3415" t="s">
        <v>7699</v>
      </c>
    </row>
    <row r="3416" spans="1:5">
      <c r="A3416" s="54" t="s">
        <v>7089</v>
      </c>
      <c r="B3416" t="s">
        <v>2373</v>
      </c>
      <c r="C3416">
        <v>370</v>
      </c>
      <c r="D3416" t="s">
        <v>7696</v>
      </c>
      <c r="E3416" t="s">
        <v>7699</v>
      </c>
    </row>
    <row r="3417" spans="1:5">
      <c r="A3417" s="54" t="s">
        <v>7090</v>
      </c>
      <c r="B3417" t="s">
        <v>2374</v>
      </c>
      <c r="C3417">
        <v>290</v>
      </c>
      <c r="D3417" t="s">
        <v>7696</v>
      </c>
      <c r="E3417" t="s">
        <v>7699</v>
      </c>
    </row>
    <row r="3418" spans="1:5">
      <c r="A3418" s="54" t="s">
        <v>7091</v>
      </c>
      <c r="B3418" t="s">
        <v>2376</v>
      </c>
      <c r="C3418">
        <v>450</v>
      </c>
      <c r="D3418" t="s">
        <v>7696</v>
      </c>
      <c r="E3418" t="s">
        <v>7699</v>
      </c>
    </row>
    <row r="3419" spans="1:5">
      <c r="A3419" s="54" t="s">
        <v>7092</v>
      </c>
      <c r="B3419" t="s">
        <v>2377</v>
      </c>
      <c r="C3419">
        <v>450</v>
      </c>
      <c r="D3419" t="s">
        <v>7696</v>
      </c>
      <c r="E3419" t="s">
        <v>7699</v>
      </c>
    </row>
    <row r="3420" spans="1:5">
      <c r="A3420" s="54" t="s">
        <v>7093</v>
      </c>
      <c r="B3420" t="s">
        <v>2378</v>
      </c>
      <c r="C3420">
        <v>550</v>
      </c>
      <c r="D3420" t="s">
        <v>7696</v>
      </c>
      <c r="E3420" t="s">
        <v>7699</v>
      </c>
    </row>
    <row r="3421" spans="1:5">
      <c r="A3421" s="54" t="s">
        <v>7094</v>
      </c>
      <c r="B3421" t="s">
        <v>2379</v>
      </c>
      <c r="C3421">
        <v>340</v>
      </c>
      <c r="D3421" t="s">
        <v>7696</v>
      </c>
      <c r="E3421" t="s">
        <v>7699</v>
      </c>
    </row>
    <row r="3422" spans="1:5">
      <c r="A3422" s="54" t="s">
        <v>7095</v>
      </c>
      <c r="B3422" t="s">
        <v>2380</v>
      </c>
      <c r="C3422">
        <v>470</v>
      </c>
      <c r="D3422" t="s">
        <v>7696</v>
      </c>
      <c r="E3422" t="s">
        <v>7699</v>
      </c>
    </row>
    <row r="3423" spans="1:5">
      <c r="A3423" s="54" t="s">
        <v>7096</v>
      </c>
      <c r="B3423" t="s">
        <v>2381</v>
      </c>
      <c r="C3423">
        <v>420</v>
      </c>
      <c r="D3423" t="s">
        <v>7696</v>
      </c>
      <c r="E3423" t="s">
        <v>7699</v>
      </c>
    </row>
    <row r="3424" spans="1:5">
      <c r="A3424" s="54" t="s">
        <v>7097</v>
      </c>
      <c r="B3424" t="s">
        <v>2382</v>
      </c>
      <c r="C3424">
        <v>335</v>
      </c>
      <c r="D3424" t="s">
        <v>7696</v>
      </c>
      <c r="E3424" t="s">
        <v>7699</v>
      </c>
    </row>
    <row r="3425" spans="1:5">
      <c r="A3425" s="54" t="s">
        <v>7098</v>
      </c>
      <c r="B3425" t="s">
        <v>2383</v>
      </c>
      <c r="C3425">
        <v>345</v>
      </c>
      <c r="D3425" t="s">
        <v>7696</v>
      </c>
      <c r="E3425" t="s">
        <v>7699</v>
      </c>
    </row>
    <row r="3426" spans="1:5">
      <c r="A3426" s="54" t="s">
        <v>7099</v>
      </c>
      <c r="B3426" t="s">
        <v>2384</v>
      </c>
      <c r="C3426">
        <v>310</v>
      </c>
      <c r="D3426" t="s">
        <v>7696</v>
      </c>
      <c r="E3426" t="s">
        <v>7699</v>
      </c>
    </row>
    <row r="3427" spans="1:5">
      <c r="A3427" s="54" t="s">
        <v>7100</v>
      </c>
      <c r="B3427" t="s">
        <v>2385</v>
      </c>
      <c r="C3427">
        <v>270</v>
      </c>
      <c r="D3427" t="s">
        <v>7696</v>
      </c>
      <c r="E3427" t="s">
        <v>7699</v>
      </c>
    </row>
    <row r="3428" spans="1:5">
      <c r="A3428" s="54" t="s">
        <v>7101</v>
      </c>
      <c r="B3428" t="s">
        <v>2386</v>
      </c>
      <c r="C3428">
        <v>305</v>
      </c>
      <c r="D3428" t="s">
        <v>7696</v>
      </c>
      <c r="E3428" t="s">
        <v>7699</v>
      </c>
    </row>
    <row r="3429" spans="1:5">
      <c r="A3429" s="54" t="s">
        <v>7102</v>
      </c>
      <c r="B3429" t="s">
        <v>2387</v>
      </c>
      <c r="C3429">
        <v>380</v>
      </c>
      <c r="D3429" t="s">
        <v>7696</v>
      </c>
      <c r="E3429" t="s">
        <v>7699</v>
      </c>
    </row>
    <row r="3430" spans="1:5">
      <c r="A3430" s="54" t="s">
        <v>7103</v>
      </c>
      <c r="B3430" t="s">
        <v>2388</v>
      </c>
      <c r="C3430">
        <v>430</v>
      </c>
      <c r="D3430" t="s">
        <v>7696</v>
      </c>
      <c r="E3430" t="s">
        <v>7699</v>
      </c>
    </row>
    <row r="3431" spans="1:5">
      <c r="A3431" s="54" t="s">
        <v>7104</v>
      </c>
      <c r="B3431" t="s">
        <v>2389</v>
      </c>
      <c r="C3431">
        <v>525</v>
      </c>
      <c r="D3431" t="s">
        <v>7696</v>
      </c>
      <c r="E3431" t="s">
        <v>7699</v>
      </c>
    </row>
    <row r="3432" spans="1:5">
      <c r="A3432" s="54" t="s">
        <v>7105</v>
      </c>
      <c r="B3432" t="s">
        <v>2391</v>
      </c>
      <c r="C3432">
        <v>350</v>
      </c>
      <c r="D3432" t="s">
        <v>7696</v>
      </c>
      <c r="E3432" t="s">
        <v>7699</v>
      </c>
    </row>
    <row r="3433" spans="1:5">
      <c r="A3433" s="54" t="s">
        <v>7106</v>
      </c>
      <c r="B3433" t="s">
        <v>2392</v>
      </c>
      <c r="C3433">
        <v>520</v>
      </c>
      <c r="D3433" t="s">
        <v>7696</v>
      </c>
      <c r="E3433" t="s">
        <v>7699</v>
      </c>
    </row>
    <row r="3434" spans="1:5">
      <c r="A3434" s="54" t="s">
        <v>7107</v>
      </c>
      <c r="B3434" t="s">
        <v>2393</v>
      </c>
      <c r="C3434">
        <v>480</v>
      </c>
      <c r="D3434" t="s">
        <v>7696</v>
      </c>
      <c r="E3434" t="s">
        <v>7699</v>
      </c>
    </row>
    <row r="3435" spans="1:5">
      <c r="A3435" s="54" t="s">
        <v>7108</v>
      </c>
      <c r="B3435" t="s">
        <v>2394</v>
      </c>
      <c r="C3435">
        <v>455</v>
      </c>
      <c r="D3435" t="s">
        <v>7696</v>
      </c>
      <c r="E3435" t="s">
        <v>7699</v>
      </c>
    </row>
    <row r="3436" spans="1:5">
      <c r="A3436" s="54" t="s">
        <v>7109</v>
      </c>
      <c r="B3436" t="s">
        <v>2395</v>
      </c>
      <c r="C3436">
        <v>605</v>
      </c>
      <c r="D3436" t="s">
        <v>7696</v>
      </c>
      <c r="E3436" t="s">
        <v>7699</v>
      </c>
    </row>
    <row r="3437" spans="1:5">
      <c r="A3437" s="54" t="s">
        <v>7110</v>
      </c>
      <c r="B3437" t="s">
        <v>2396</v>
      </c>
      <c r="C3437">
        <v>500</v>
      </c>
      <c r="D3437" t="s">
        <v>7696</v>
      </c>
      <c r="E3437" t="s">
        <v>7699</v>
      </c>
    </row>
    <row r="3438" spans="1:5">
      <c r="A3438" s="54" t="s">
        <v>7111</v>
      </c>
      <c r="B3438" t="s">
        <v>2397</v>
      </c>
      <c r="C3438">
        <v>435</v>
      </c>
      <c r="D3438" t="s">
        <v>7696</v>
      </c>
      <c r="E3438" t="s">
        <v>7699</v>
      </c>
    </row>
    <row r="3439" spans="1:5">
      <c r="A3439" s="54" t="s">
        <v>7112</v>
      </c>
      <c r="B3439" t="s">
        <v>2398</v>
      </c>
      <c r="C3439">
        <v>450</v>
      </c>
      <c r="D3439" t="s">
        <v>7696</v>
      </c>
      <c r="E3439" t="s">
        <v>7699</v>
      </c>
    </row>
    <row r="3440" spans="1:5">
      <c r="A3440" s="54" t="s">
        <v>7113</v>
      </c>
      <c r="B3440" t="s">
        <v>2399</v>
      </c>
      <c r="C3440">
        <v>310</v>
      </c>
      <c r="D3440" t="s">
        <v>7696</v>
      </c>
      <c r="E3440" t="s">
        <v>7699</v>
      </c>
    </row>
    <row r="3441" spans="1:5">
      <c r="A3441" s="54" t="s">
        <v>7114</v>
      </c>
      <c r="B3441" t="s">
        <v>2400</v>
      </c>
      <c r="C3441">
        <v>290</v>
      </c>
      <c r="D3441" t="s">
        <v>7696</v>
      </c>
      <c r="E3441" t="s">
        <v>7699</v>
      </c>
    </row>
    <row r="3442" spans="1:5">
      <c r="A3442" s="54" t="s">
        <v>7115</v>
      </c>
      <c r="B3442" t="s">
        <v>2401</v>
      </c>
      <c r="C3442">
        <v>390</v>
      </c>
      <c r="D3442" t="s">
        <v>7696</v>
      </c>
      <c r="E3442" t="s">
        <v>7699</v>
      </c>
    </row>
    <row r="3443" spans="1:5">
      <c r="A3443" s="54" t="s">
        <v>7116</v>
      </c>
      <c r="B3443" t="s">
        <v>2402</v>
      </c>
      <c r="C3443">
        <v>205</v>
      </c>
      <c r="D3443" t="s">
        <v>7696</v>
      </c>
      <c r="E3443" t="s">
        <v>7699</v>
      </c>
    </row>
    <row r="3444" spans="1:5">
      <c r="A3444" s="54" t="s">
        <v>7117</v>
      </c>
      <c r="B3444" t="s">
        <v>2404</v>
      </c>
      <c r="C3444">
        <v>465</v>
      </c>
      <c r="D3444" t="s">
        <v>7696</v>
      </c>
      <c r="E3444" t="s">
        <v>7699</v>
      </c>
    </row>
    <row r="3445" spans="1:5">
      <c r="A3445" s="54" t="s">
        <v>7118</v>
      </c>
      <c r="B3445" t="s">
        <v>2405</v>
      </c>
      <c r="C3445">
        <v>640</v>
      </c>
      <c r="D3445" t="s">
        <v>7696</v>
      </c>
      <c r="E3445" t="s">
        <v>7699</v>
      </c>
    </row>
    <row r="3446" spans="1:5">
      <c r="A3446" s="54" t="s">
        <v>7119</v>
      </c>
      <c r="B3446" t="s">
        <v>2406</v>
      </c>
      <c r="C3446">
        <v>300</v>
      </c>
      <c r="D3446" t="s">
        <v>7696</v>
      </c>
      <c r="E3446" t="s">
        <v>7699</v>
      </c>
    </row>
    <row r="3447" spans="1:5">
      <c r="A3447" s="54" t="s">
        <v>7120</v>
      </c>
      <c r="B3447" t="s">
        <v>2407</v>
      </c>
      <c r="C3447">
        <v>295</v>
      </c>
      <c r="D3447" t="s">
        <v>7696</v>
      </c>
      <c r="E3447" t="s">
        <v>7699</v>
      </c>
    </row>
    <row r="3448" spans="1:5">
      <c r="A3448" s="54" t="s">
        <v>7121</v>
      </c>
      <c r="B3448" t="s">
        <v>2408</v>
      </c>
      <c r="C3448">
        <v>600</v>
      </c>
      <c r="D3448" t="s">
        <v>7696</v>
      </c>
      <c r="E3448" t="s">
        <v>7699</v>
      </c>
    </row>
    <row r="3449" spans="1:5">
      <c r="A3449" s="54" t="s">
        <v>7122</v>
      </c>
      <c r="B3449" t="s">
        <v>2409</v>
      </c>
      <c r="C3449">
        <v>420</v>
      </c>
      <c r="D3449" t="s">
        <v>7696</v>
      </c>
      <c r="E3449" t="s">
        <v>7699</v>
      </c>
    </row>
    <row r="3450" spans="1:5">
      <c r="A3450" s="54" t="s">
        <v>7123</v>
      </c>
      <c r="B3450" t="s">
        <v>2410</v>
      </c>
      <c r="C3450">
        <v>225</v>
      </c>
      <c r="D3450" t="s">
        <v>7696</v>
      </c>
      <c r="E3450" t="s">
        <v>7699</v>
      </c>
    </row>
    <row r="3451" spans="1:5">
      <c r="A3451" s="54" t="s">
        <v>7124</v>
      </c>
      <c r="B3451" t="s">
        <v>2412</v>
      </c>
      <c r="C3451">
        <v>575</v>
      </c>
      <c r="D3451" t="s">
        <v>7696</v>
      </c>
      <c r="E3451" t="s">
        <v>7699</v>
      </c>
    </row>
    <row r="3452" spans="1:5">
      <c r="A3452" s="54" t="s">
        <v>7125</v>
      </c>
      <c r="B3452" t="s">
        <v>2413</v>
      </c>
      <c r="C3452">
        <v>250</v>
      </c>
      <c r="D3452" t="s">
        <v>7696</v>
      </c>
      <c r="E3452" t="s">
        <v>7699</v>
      </c>
    </row>
    <row r="3453" spans="1:5">
      <c r="A3453" s="54" t="s">
        <v>7126</v>
      </c>
      <c r="B3453" t="s">
        <v>2414</v>
      </c>
      <c r="C3453">
        <v>270</v>
      </c>
      <c r="D3453" t="s">
        <v>7696</v>
      </c>
      <c r="E3453" t="s">
        <v>7699</v>
      </c>
    </row>
    <row r="3454" spans="1:5">
      <c r="A3454" s="54" t="s">
        <v>7127</v>
      </c>
      <c r="B3454" t="s">
        <v>2415</v>
      </c>
      <c r="C3454">
        <v>400</v>
      </c>
      <c r="D3454" t="s">
        <v>7696</v>
      </c>
      <c r="E3454" t="s">
        <v>7699</v>
      </c>
    </row>
    <row r="3455" spans="1:5">
      <c r="A3455" s="54" t="s">
        <v>7128</v>
      </c>
      <c r="B3455" t="s">
        <v>2416</v>
      </c>
      <c r="C3455">
        <v>430</v>
      </c>
      <c r="D3455" t="s">
        <v>7696</v>
      </c>
      <c r="E3455" t="s">
        <v>7699</v>
      </c>
    </row>
    <row r="3456" spans="1:5">
      <c r="A3456" s="54" t="s">
        <v>7129</v>
      </c>
      <c r="B3456" t="s">
        <v>2418</v>
      </c>
      <c r="C3456">
        <v>420</v>
      </c>
      <c r="D3456" t="s">
        <v>7696</v>
      </c>
      <c r="E3456" t="s">
        <v>7699</v>
      </c>
    </row>
    <row r="3457" spans="1:5">
      <c r="A3457" s="54" t="s">
        <v>7130</v>
      </c>
      <c r="B3457" t="s">
        <v>2419</v>
      </c>
      <c r="C3457">
        <v>385</v>
      </c>
      <c r="D3457" t="s">
        <v>7696</v>
      </c>
      <c r="E3457" t="s">
        <v>7699</v>
      </c>
    </row>
    <row r="3458" spans="1:5">
      <c r="A3458" s="54" t="s">
        <v>7131</v>
      </c>
      <c r="B3458" t="s">
        <v>2420</v>
      </c>
      <c r="C3458">
        <v>355</v>
      </c>
      <c r="D3458" t="s">
        <v>7696</v>
      </c>
      <c r="E3458" t="s">
        <v>7699</v>
      </c>
    </row>
    <row r="3459" spans="1:5">
      <c r="A3459" s="54" t="s">
        <v>7132</v>
      </c>
      <c r="B3459" t="s">
        <v>2421</v>
      </c>
      <c r="C3459">
        <v>550</v>
      </c>
      <c r="D3459" t="s">
        <v>7696</v>
      </c>
      <c r="E3459" t="s">
        <v>7699</v>
      </c>
    </row>
    <row r="3460" spans="1:5">
      <c r="A3460" s="54" t="s">
        <v>7133</v>
      </c>
      <c r="B3460" t="s">
        <v>2423</v>
      </c>
      <c r="C3460">
        <v>470</v>
      </c>
      <c r="D3460" t="s">
        <v>7696</v>
      </c>
      <c r="E3460" t="s">
        <v>7699</v>
      </c>
    </row>
    <row r="3461" spans="1:5">
      <c r="A3461" s="54" t="s">
        <v>7134</v>
      </c>
      <c r="B3461" t="s">
        <v>2424</v>
      </c>
      <c r="C3461">
        <v>330</v>
      </c>
      <c r="D3461" t="s">
        <v>7696</v>
      </c>
      <c r="E3461" t="s">
        <v>7699</v>
      </c>
    </row>
    <row r="3462" spans="1:5">
      <c r="A3462" s="54" t="s">
        <v>8517</v>
      </c>
      <c r="B3462" t="s">
        <v>8518</v>
      </c>
      <c r="C3462">
        <v>390</v>
      </c>
      <c r="D3462" t="s">
        <v>7696</v>
      </c>
      <c r="E3462" t="s">
        <v>7699</v>
      </c>
    </row>
    <row r="3463" spans="1:5">
      <c r="A3463" s="54" t="s">
        <v>7135</v>
      </c>
      <c r="B3463" t="s">
        <v>2425</v>
      </c>
      <c r="C3463">
        <v>490</v>
      </c>
      <c r="D3463" t="s">
        <v>7696</v>
      </c>
      <c r="E3463" t="s">
        <v>7699</v>
      </c>
    </row>
    <row r="3464" spans="1:5">
      <c r="A3464" s="54" t="s">
        <v>7136</v>
      </c>
      <c r="B3464" t="s">
        <v>2427</v>
      </c>
      <c r="C3464">
        <v>320</v>
      </c>
      <c r="D3464" t="s">
        <v>7696</v>
      </c>
      <c r="E3464" t="s">
        <v>7699</v>
      </c>
    </row>
    <row r="3465" spans="1:5">
      <c r="A3465" s="54" t="s">
        <v>7137</v>
      </c>
      <c r="B3465" t="s">
        <v>2428</v>
      </c>
      <c r="C3465">
        <v>385</v>
      </c>
      <c r="D3465" t="s">
        <v>7696</v>
      </c>
      <c r="E3465" t="s">
        <v>7699</v>
      </c>
    </row>
    <row r="3466" spans="1:5">
      <c r="A3466" s="54" t="s">
        <v>7138</v>
      </c>
      <c r="B3466" t="s">
        <v>2429</v>
      </c>
      <c r="C3466">
        <v>340</v>
      </c>
      <c r="D3466" t="s">
        <v>7696</v>
      </c>
      <c r="E3466" t="s">
        <v>7699</v>
      </c>
    </row>
    <row r="3467" spans="1:5">
      <c r="A3467" s="54" t="s">
        <v>7139</v>
      </c>
      <c r="B3467" t="s">
        <v>2430</v>
      </c>
      <c r="C3467">
        <v>370</v>
      </c>
      <c r="D3467" t="s">
        <v>7696</v>
      </c>
      <c r="E3467" t="s">
        <v>7699</v>
      </c>
    </row>
    <row r="3468" spans="1:5">
      <c r="A3468" s="54" t="s">
        <v>7140</v>
      </c>
      <c r="B3468" t="s">
        <v>2431</v>
      </c>
      <c r="C3468">
        <v>700</v>
      </c>
      <c r="D3468" t="s">
        <v>7696</v>
      </c>
      <c r="E3468" t="s">
        <v>7699</v>
      </c>
    </row>
    <row r="3469" spans="1:5">
      <c r="A3469" s="54" t="s">
        <v>7141</v>
      </c>
      <c r="B3469" t="s">
        <v>2432</v>
      </c>
      <c r="C3469">
        <v>510</v>
      </c>
      <c r="D3469" t="s">
        <v>7696</v>
      </c>
      <c r="E3469" t="s">
        <v>7699</v>
      </c>
    </row>
    <row r="3470" spans="1:5">
      <c r="A3470" s="54" t="s">
        <v>7142</v>
      </c>
      <c r="B3470" t="s">
        <v>2433</v>
      </c>
      <c r="C3470">
        <v>300</v>
      </c>
      <c r="D3470" t="s">
        <v>7696</v>
      </c>
      <c r="E3470" t="s">
        <v>7699</v>
      </c>
    </row>
    <row r="3471" spans="1:5">
      <c r="A3471" s="54" t="s">
        <v>7143</v>
      </c>
      <c r="B3471" t="s">
        <v>7851</v>
      </c>
      <c r="C3471">
        <v>370</v>
      </c>
      <c r="D3471" t="s">
        <v>7696</v>
      </c>
      <c r="E3471" t="s">
        <v>7699</v>
      </c>
    </row>
    <row r="3472" spans="1:5">
      <c r="A3472" s="54" t="s">
        <v>7144</v>
      </c>
      <c r="B3472" t="s">
        <v>2434</v>
      </c>
      <c r="C3472">
        <v>340</v>
      </c>
      <c r="D3472" t="s">
        <v>7696</v>
      </c>
      <c r="E3472" t="s">
        <v>7699</v>
      </c>
    </row>
    <row r="3473" spans="1:5">
      <c r="A3473" s="54" t="s">
        <v>7145</v>
      </c>
      <c r="B3473" t="s">
        <v>2435</v>
      </c>
      <c r="C3473">
        <v>350</v>
      </c>
      <c r="D3473" t="s">
        <v>7696</v>
      </c>
      <c r="E3473" t="s">
        <v>7699</v>
      </c>
    </row>
    <row r="3474" spans="1:5">
      <c r="A3474" s="54" t="s">
        <v>7146</v>
      </c>
      <c r="B3474" t="s">
        <v>2436</v>
      </c>
      <c r="C3474">
        <v>420</v>
      </c>
      <c r="D3474" t="s">
        <v>7696</v>
      </c>
      <c r="E3474" t="s">
        <v>7699</v>
      </c>
    </row>
    <row r="3475" spans="1:5">
      <c r="A3475" s="54" t="s">
        <v>7147</v>
      </c>
      <c r="B3475" t="s">
        <v>2438</v>
      </c>
      <c r="C3475">
        <v>390</v>
      </c>
      <c r="D3475" t="s">
        <v>7696</v>
      </c>
      <c r="E3475" t="s">
        <v>7699</v>
      </c>
    </row>
    <row r="3476" spans="1:5">
      <c r="A3476" s="54" t="s">
        <v>7148</v>
      </c>
      <c r="B3476" t="s">
        <v>2439</v>
      </c>
      <c r="C3476">
        <v>350</v>
      </c>
      <c r="D3476" t="s">
        <v>7696</v>
      </c>
      <c r="E3476" t="s">
        <v>7699</v>
      </c>
    </row>
    <row r="3477" spans="1:5">
      <c r="A3477" s="54" t="s">
        <v>7149</v>
      </c>
      <c r="B3477" t="s">
        <v>2440</v>
      </c>
      <c r="C3477">
        <v>230</v>
      </c>
      <c r="D3477" t="s">
        <v>7696</v>
      </c>
      <c r="E3477" t="s">
        <v>7699</v>
      </c>
    </row>
    <row r="3478" spans="1:5">
      <c r="A3478" s="54" t="s">
        <v>7150</v>
      </c>
      <c r="B3478" t="s">
        <v>2441</v>
      </c>
      <c r="C3478">
        <v>375</v>
      </c>
      <c r="D3478" t="s">
        <v>7696</v>
      </c>
      <c r="E3478" t="s">
        <v>7699</v>
      </c>
    </row>
    <row r="3479" spans="1:5">
      <c r="A3479" s="54" t="s">
        <v>7151</v>
      </c>
      <c r="B3479" t="s">
        <v>2442</v>
      </c>
      <c r="C3479">
        <v>570</v>
      </c>
      <c r="D3479" t="s">
        <v>7696</v>
      </c>
      <c r="E3479" t="s">
        <v>7699</v>
      </c>
    </row>
    <row r="3480" spans="1:5">
      <c r="A3480" s="54" t="s">
        <v>7152</v>
      </c>
      <c r="B3480" t="s">
        <v>2443</v>
      </c>
      <c r="C3480">
        <v>550</v>
      </c>
      <c r="D3480" t="s">
        <v>7696</v>
      </c>
      <c r="E3480" t="s">
        <v>7699</v>
      </c>
    </row>
    <row r="3481" spans="1:5">
      <c r="A3481" s="54" t="s">
        <v>7153</v>
      </c>
      <c r="B3481" t="s">
        <v>2444</v>
      </c>
      <c r="C3481">
        <v>415</v>
      </c>
      <c r="D3481" t="s">
        <v>7696</v>
      </c>
      <c r="E3481" t="s">
        <v>7699</v>
      </c>
    </row>
    <row r="3482" spans="1:5">
      <c r="A3482" s="54" t="s">
        <v>7154</v>
      </c>
      <c r="B3482" t="s">
        <v>2445</v>
      </c>
      <c r="C3482">
        <v>380</v>
      </c>
      <c r="D3482" t="s">
        <v>7696</v>
      </c>
      <c r="E3482" t="s">
        <v>7699</v>
      </c>
    </row>
    <row r="3483" spans="1:5">
      <c r="A3483" s="54" t="s">
        <v>7155</v>
      </c>
      <c r="B3483" t="s">
        <v>2446</v>
      </c>
      <c r="C3483">
        <v>600</v>
      </c>
      <c r="D3483" t="s">
        <v>7696</v>
      </c>
      <c r="E3483" t="s">
        <v>7699</v>
      </c>
    </row>
    <row r="3484" spans="1:5">
      <c r="A3484" s="54" t="s">
        <v>7156</v>
      </c>
      <c r="B3484" t="s">
        <v>2447</v>
      </c>
      <c r="C3484">
        <v>635</v>
      </c>
      <c r="D3484" t="s">
        <v>7696</v>
      </c>
      <c r="E3484" t="s">
        <v>7699</v>
      </c>
    </row>
    <row r="3485" spans="1:5">
      <c r="A3485" s="54" t="s">
        <v>7157</v>
      </c>
      <c r="B3485" t="s">
        <v>2448</v>
      </c>
      <c r="C3485">
        <v>400</v>
      </c>
      <c r="D3485" t="s">
        <v>7696</v>
      </c>
      <c r="E3485" t="s">
        <v>7699</v>
      </c>
    </row>
    <row r="3486" spans="1:5">
      <c r="A3486" s="54" t="s">
        <v>7158</v>
      </c>
      <c r="B3486" t="s">
        <v>2449</v>
      </c>
      <c r="C3486">
        <v>460</v>
      </c>
      <c r="D3486" t="s">
        <v>7696</v>
      </c>
      <c r="E3486" t="s">
        <v>7699</v>
      </c>
    </row>
    <row r="3487" spans="1:5">
      <c r="A3487" s="54" t="s">
        <v>7159</v>
      </c>
      <c r="B3487" t="s">
        <v>2450</v>
      </c>
      <c r="C3487">
        <v>375</v>
      </c>
      <c r="D3487" t="s">
        <v>7696</v>
      </c>
      <c r="E3487" t="s">
        <v>7699</v>
      </c>
    </row>
    <row r="3488" spans="1:5">
      <c r="A3488" s="54" t="s">
        <v>7160</v>
      </c>
      <c r="B3488" t="s">
        <v>2451</v>
      </c>
      <c r="C3488">
        <v>520</v>
      </c>
      <c r="D3488" t="s">
        <v>7696</v>
      </c>
      <c r="E3488" t="s">
        <v>7699</v>
      </c>
    </row>
    <row r="3489" spans="1:5">
      <c r="A3489" s="54" t="s">
        <v>7161</v>
      </c>
      <c r="B3489" t="s">
        <v>2453</v>
      </c>
      <c r="C3489">
        <v>515</v>
      </c>
      <c r="D3489" t="s">
        <v>7696</v>
      </c>
      <c r="E3489" t="s">
        <v>7699</v>
      </c>
    </row>
    <row r="3490" spans="1:5">
      <c r="A3490" s="54" t="s">
        <v>7162</v>
      </c>
      <c r="B3490" t="s">
        <v>2455</v>
      </c>
      <c r="C3490">
        <v>465</v>
      </c>
      <c r="D3490" t="s">
        <v>7696</v>
      </c>
      <c r="E3490" t="s">
        <v>7699</v>
      </c>
    </row>
    <row r="3491" spans="1:5">
      <c r="A3491" s="54" t="s">
        <v>7163</v>
      </c>
      <c r="B3491" t="s">
        <v>2456</v>
      </c>
      <c r="C3491">
        <v>425</v>
      </c>
      <c r="D3491" t="s">
        <v>7696</v>
      </c>
      <c r="E3491" t="s">
        <v>7699</v>
      </c>
    </row>
    <row r="3492" spans="1:5">
      <c r="A3492" s="54" t="s">
        <v>7164</v>
      </c>
      <c r="B3492" t="s">
        <v>2457</v>
      </c>
      <c r="C3492">
        <v>505</v>
      </c>
      <c r="D3492" t="s">
        <v>7696</v>
      </c>
      <c r="E3492" t="s">
        <v>7699</v>
      </c>
    </row>
    <row r="3493" spans="1:5">
      <c r="A3493" s="54" t="s">
        <v>7165</v>
      </c>
      <c r="B3493" t="s">
        <v>2458</v>
      </c>
      <c r="C3493">
        <v>465</v>
      </c>
      <c r="D3493" t="s">
        <v>7696</v>
      </c>
      <c r="E3493" t="s">
        <v>7699</v>
      </c>
    </row>
    <row r="3494" spans="1:5">
      <c r="A3494" s="54" t="s">
        <v>7166</v>
      </c>
      <c r="B3494" t="s">
        <v>2459</v>
      </c>
      <c r="C3494">
        <v>515</v>
      </c>
      <c r="D3494" t="s">
        <v>7696</v>
      </c>
      <c r="E3494" t="s">
        <v>7699</v>
      </c>
    </row>
    <row r="3495" spans="1:5">
      <c r="A3495" s="54" t="s">
        <v>8519</v>
      </c>
      <c r="B3495" t="s">
        <v>2461</v>
      </c>
      <c r="C3495">
        <v>315</v>
      </c>
      <c r="D3495" t="s">
        <v>7700</v>
      </c>
      <c r="E3495" t="s">
        <v>7701</v>
      </c>
    </row>
    <row r="3496" spans="1:5">
      <c r="A3496" s="54" t="s">
        <v>8520</v>
      </c>
      <c r="B3496" t="s">
        <v>2462</v>
      </c>
      <c r="C3496">
        <v>170</v>
      </c>
      <c r="D3496" t="s">
        <v>7700</v>
      </c>
      <c r="E3496" t="s">
        <v>7701</v>
      </c>
    </row>
    <row r="3497" spans="1:5">
      <c r="A3497" s="54" t="s">
        <v>8521</v>
      </c>
      <c r="B3497" t="s">
        <v>2463</v>
      </c>
      <c r="C3497">
        <v>200</v>
      </c>
      <c r="D3497" t="s">
        <v>7700</v>
      </c>
      <c r="E3497" t="s">
        <v>7701</v>
      </c>
    </row>
    <row r="3498" spans="1:5">
      <c r="A3498" s="54" t="s">
        <v>8522</v>
      </c>
      <c r="B3498" t="s">
        <v>2464</v>
      </c>
      <c r="C3498">
        <v>345</v>
      </c>
      <c r="D3498" t="s">
        <v>7700</v>
      </c>
      <c r="E3498" t="s">
        <v>7701</v>
      </c>
    </row>
    <row r="3499" spans="1:5">
      <c r="A3499" s="54" t="s">
        <v>8523</v>
      </c>
      <c r="B3499" t="s">
        <v>2465</v>
      </c>
      <c r="C3499">
        <v>390</v>
      </c>
      <c r="D3499" t="s">
        <v>7700</v>
      </c>
      <c r="E3499" t="s">
        <v>7701</v>
      </c>
    </row>
    <row r="3500" spans="1:5">
      <c r="A3500" s="54" t="s">
        <v>8524</v>
      </c>
      <c r="B3500" t="s">
        <v>2466</v>
      </c>
      <c r="C3500">
        <v>280</v>
      </c>
      <c r="D3500" t="s">
        <v>7700</v>
      </c>
      <c r="E3500" t="s">
        <v>7701</v>
      </c>
    </row>
    <row r="3501" spans="1:5">
      <c r="A3501" s="54" t="s">
        <v>8525</v>
      </c>
      <c r="B3501" t="s">
        <v>2467</v>
      </c>
      <c r="C3501">
        <v>275</v>
      </c>
      <c r="D3501" t="s">
        <v>7700</v>
      </c>
      <c r="E3501" t="s">
        <v>7701</v>
      </c>
    </row>
    <row r="3502" spans="1:5">
      <c r="A3502" s="54" t="s">
        <v>8526</v>
      </c>
      <c r="B3502" t="s">
        <v>2469</v>
      </c>
      <c r="C3502">
        <v>340</v>
      </c>
      <c r="D3502" t="s">
        <v>7700</v>
      </c>
      <c r="E3502" t="s">
        <v>7701</v>
      </c>
    </row>
    <row r="3503" spans="1:5">
      <c r="A3503" s="54" t="s">
        <v>8527</v>
      </c>
      <c r="B3503" t="s">
        <v>2470</v>
      </c>
      <c r="C3503">
        <v>485</v>
      </c>
      <c r="D3503" t="s">
        <v>7700</v>
      </c>
      <c r="E3503" t="s">
        <v>7701</v>
      </c>
    </row>
    <row r="3504" spans="1:5">
      <c r="A3504" s="54" t="s">
        <v>8528</v>
      </c>
      <c r="B3504" t="s">
        <v>2472</v>
      </c>
      <c r="C3504">
        <v>280</v>
      </c>
      <c r="D3504" t="s">
        <v>7700</v>
      </c>
      <c r="E3504" t="s">
        <v>7701</v>
      </c>
    </row>
    <row r="3505" spans="1:5">
      <c r="A3505" s="54" t="s">
        <v>8529</v>
      </c>
      <c r="B3505" t="s">
        <v>2473</v>
      </c>
      <c r="C3505">
        <v>255</v>
      </c>
      <c r="D3505" t="s">
        <v>7700</v>
      </c>
      <c r="E3505" t="s">
        <v>7701</v>
      </c>
    </row>
    <row r="3506" spans="1:5">
      <c r="A3506" s="54" t="s">
        <v>8530</v>
      </c>
      <c r="B3506" t="s">
        <v>2474</v>
      </c>
      <c r="C3506">
        <v>315</v>
      </c>
      <c r="D3506" t="s">
        <v>7700</v>
      </c>
      <c r="E3506" t="s">
        <v>7701</v>
      </c>
    </row>
    <row r="3507" spans="1:5">
      <c r="A3507" s="54" t="s">
        <v>8531</v>
      </c>
      <c r="B3507" t="s">
        <v>2475</v>
      </c>
      <c r="C3507">
        <v>280</v>
      </c>
      <c r="D3507" t="s">
        <v>7700</v>
      </c>
      <c r="E3507" t="s">
        <v>7701</v>
      </c>
    </row>
    <row r="3508" spans="1:5">
      <c r="A3508" s="54" t="s">
        <v>8532</v>
      </c>
      <c r="B3508" t="s">
        <v>2476</v>
      </c>
      <c r="C3508">
        <v>265</v>
      </c>
      <c r="D3508" t="s">
        <v>7700</v>
      </c>
      <c r="E3508" t="s">
        <v>7701</v>
      </c>
    </row>
    <row r="3509" spans="1:5">
      <c r="A3509" s="54" t="s">
        <v>8533</v>
      </c>
      <c r="B3509" t="s">
        <v>2477</v>
      </c>
      <c r="C3509">
        <v>330</v>
      </c>
      <c r="D3509" t="s">
        <v>7700</v>
      </c>
      <c r="E3509" t="s">
        <v>7701</v>
      </c>
    </row>
    <row r="3510" spans="1:5">
      <c r="A3510" s="54" t="s">
        <v>8534</v>
      </c>
      <c r="B3510" t="s">
        <v>2478</v>
      </c>
      <c r="C3510">
        <v>250</v>
      </c>
      <c r="D3510" t="s">
        <v>7700</v>
      </c>
      <c r="E3510" t="s">
        <v>7701</v>
      </c>
    </row>
    <row r="3511" spans="1:5">
      <c r="A3511" s="54" t="s">
        <v>8535</v>
      </c>
      <c r="B3511" t="s">
        <v>2480</v>
      </c>
      <c r="C3511">
        <v>335</v>
      </c>
      <c r="D3511" t="s">
        <v>7700</v>
      </c>
      <c r="E3511" t="s">
        <v>7701</v>
      </c>
    </row>
    <row r="3512" spans="1:5">
      <c r="A3512" s="54" t="s">
        <v>8536</v>
      </c>
      <c r="B3512" t="s">
        <v>2481</v>
      </c>
      <c r="C3512">
        <v>350</v>
      </c>
      <c r="D3512" t="s">
        <v>7700</v>
      </c>
      <c r="E3512" t="s">
        <v>7701</v>
      </c>
    </row>
    <row r="3513" spans="1:5">
      <c r="A3513" s="54" t="s">
        <v>8537</v>
      </c>
      <c r="B3513" t="s">
        <v>2482</v>
      </c>
      <c r="C3513">
        <v>340</v>
      </c>
      <c r="D3513" t="s">
        <v>7700</v>
      </c>
      <c r="E3513" t="s">
        <v>7701</v>
      </c>
    </row>
    <row r="3514" spans="1:5">
      <c r="A3514" s="54" t="s">
        <v>8538</v>
      </c>
      <c r="B3514" t="s">
        <v>2483</v>
      </c>
      <c r="C3514">
        <v>260</v>
      </c>
      <c r="D3514" t="s">
        <v>7700</v>
      </c>
      <c r="E3514" t="s">
        <v>7701</v>
      </c>
    </row>
    <row r="3515" spans="1:5">
      <c r="A3515" s="54" t="s">
        <v>8539</v>
      </c>
      <c r="B3515" t="s">
        <v>2484</v>
      </c>
      <c r="C3515">
        <v>260</v>
      </c>
      <c r="D3515" t="s">
        <v>7700</v>
      </c>
      <c r="E3515" t="s">
        <v>7701</v>
      </c>
    </row>
    <row r="3516" spans="1:5">
      <c r="A3516" s="54" t="s">
        <v>8540</v>
      </c>
      <c r="B3516" t="s">
        <v>2485</v>
      </c>
      <c r="C3516">
        <v>215</v>
      </c>
      <c r="D3516" t="s">
        <v>7700</v>
      </c>
      <c r="E3516" t="s">
        <v>7701</v>
      </c>
    </row>
    <row r="3517" spans="1:5">
      <c r="A3517" s="54" t="s">
        <v>8541</v>
      </c>
      <c r="B3517" t="s">
        <v>2486</v>
      </c>
      <c r="C3517">
        <v>365</v>
      </c>
      <c r="D3517" t="s">
        <v>7700</v>
      </c>
      <c r="E3517" t="s">
        <v>7701</v>
      </c>
    </row>
    <row r="3518" spans="1:5">
      <c r="A3518" s="54" t="s">
        <v>8542</v>
      </c>
      <c r="B3518" t="s">
        <v>2487</v>
      </c>
      <c r="C3518">
        <v>245</v>
      </c>
      <c r="D3518" t="s">
        <v>7700</v>
      </c>
      <c r="E3518" t="s">
        <v>7701</v>
      </c>
    </row>
    <row r="3519" spans="1:5">
      <c r="A3519" s="54" t="s">
        <v>8543</v>
      </c>
      <c r="B3519" t="s">
        <v>2488</v>
      </c>
      <c r="C3519">
        <v>280</v>
      </c>
      <c r="D3519" t="s">
        <v>7700</v>
      </c>
      <c r="E3519" t="s">
        <v>7701</v>
      </c>
    </row>
    <row r="3520" spans="1:5">
      <c r="A3520" s="54" t="s">
        <v>8544</v>
      </c>
      <c r="B3520" t="s">
        <v>2489</v>
      </c>
      <c r="C3520">
        <v>220</v>
      </c>
      <c r="D3520" t="s">
        <v>7700</v>
      </c>
      <c r="E3520" t="s">
        <v>7701</v>
      </c>
    </row>
    <row r="3521" spans="1:5">
      <c r="A3521" s="54" t="s">
        <v>8545</v>
      </c>
      <c r="B3521" t="s">
        <v>2490</v>
      </c>
      <c r="C3521">
        <v>320</v>
      </c>
      <c r="D3521" t="s">
        <v>7700</v>
      </c>
      <c r="E3521" t="s">
        <v>7701</v>
      </c>
    </row>
    <row r="3522" spans="1:5">
      <c r="A3522" s="54" t="s">
        <v>8546</v>
      </c>
      <c r="B3522" t="s">
        <v>2491</v>
      </c>
      <c r="C3522">
        <v>340</v>
      </c>
      <c r="D3522" t="s">
        <v>7700</v>
      </c>
      <c r="E3522" t="s">
        <v>7701</v>
      </c>
    </row>
    <row r="3523" spans="1:5">
      <c r="A3523" s="54" t="s">
        <v>8547</v>
      </c>
      <c r="B3523" t="s">
        <v>2492</v>
      </c>
      <c r="C3523">
        <v>325</v>
      </c>
      <c r="D3523" t="s">
        <v>7700</v>
      </c>
      <c r="E3523" t="s">
        <v>7701</v>
      </c>
    </row>
    <row r="3524" spans="1:5">
      <c r="A3524" s="54" t="s">
        <v>8548</v>
      </c>
      <c r="B3524" t="s">
        <v>2493</v>
      </c>
      <c r="C3524">
        <v>370</v>
      </c>
      <c r="D3524" t="s">
        <v>7700</v>
      </c>
      <c r="E3524" t="s">
        <v>7701</v>
      </c>
    </row>
    <row r="3525" spans="1:5">
      <c r="A3525" s="54" t="s">
        <v>8549</v>
      </c>
      <c r="B3525" t="s">
        <v>2494</v>
      </c>
      <c r="C3525">
        <v>320</v>
      </c>
      <c r="D3525" t="s">
        <v>7700</v>
      </c>
      <c r="E3525" t="s">
        <v>7701</v>
      </c>
    </row>
    <row r="3526" spans="1:5">
      <c r="A3526" s="54" t="s">
        <v>8550</v>
      </c>
      <c r="B3526" t="s">
        <v>2495</v>
      </c>
      <c r="C3526">
        <v>355</v>
      </c>
      <c r="D3526" t="s">
        <v>7700</v>
      </c>
      <c r="E3526" t="s">
        <v>7701</v>
      </c>
    </row>
    <row r="3527" spans="1:5">
      <c r="A3527" s="54" t="s">
        <v>8557</v>
      </c>
      <c r="B3527" t="s">
        <v>2496</v>
      </c>
      <c r="C3527">
        <v>270</v>
      </c>
      <c r="D3527" t="s">
        <v>7700</v>
      </c>
      <c r="E3527" t="s">
        <v>7701</v>
      </c>
    </row>
    <row r="3528" spans="1:5">
      <c r="A3528" s="54" t="s">
        <v>8551</v>
      </c>
      <c r="B3528" t="s">
        <v>2497</v>
      </c>
      <c r="C3528">
        <v>370</v>
      </c>
      <c r="D3528" t="s">
        <v>7700</v>
      </c>
      <c r="E3528" t="s">
        <v>7701</v>
      </c>
    </row>
    <row r="3529" spans="1:5">
      <c r="A3529" s="54" t="s">
        <v>8552</v>
      </c>
      <c r="B3529" t="s">
        <v>2498</v>
      </c>
      <c r="C3529">
        <v>725</v>
      </c>
      <c r="D3529" t="s">
        <v>7700</v>
      </c>
      <c r="E3529" t="s">
        <v>7701</v>
      </c>
    </row>
    <row r="3530" spans="1:5">
      <c r="A3530" s="54" t="s">
        <v>8553</v>
      </c>
      <c r="B3530" t="s">
        <v>2500</v>
      </c>
      <c r="C3530">
        <v>470</v>
      </c>
      <c r="D3530" t="s">
        <v>7700</v>
      </c>
      <c r="E3530" t="s">
        <v>7701</v>
      </c>
    </row>
    <row r="3531" spans="1:5">
      <c r="A3531" s="54" t="s">
        <v>8554</v>
      </c>
      <c r="B3531" t="s">
        <v>2501</v>
      </c>
      <c r="C3531">
        <v>400</v>
      </c>
      <c r="D3531" t="s">
        <v>7700</v>
      </c>
      <c r="E3531" t="s">
        <v>7701</v>
      </c>
    </row>
    <row r="3532" spans="1:5">
      <c r="A3532" s="54" t="s">
        <v>8555</v>
      </c>
      <c r="B3532" t="s">
        <v>2502</v>
      </c>
      <c r="C3532">
        <v>340</v>
      </c>
      <c r="D3532" t="s">
        <v>7700</v>
      </c>
      <c r="E3532" t="s">
        <v>7701</v>
      </c>
    </row>
    <row r="3533" spans="1:5">
      <c r="A3533" s="54" t="s">
        <v>8556</v>
      </c>
      <c r="B3533" t="s">
        <v>2503</v>
      </c>
      <c r="C3533">
        <v>535</v>
      </c>
      <c r="D3533" t="s">
        <v>7700</v>
      </c>
      <c r="E3533" t="s">
        <v>7701</v>
      </c>
    </row>
    <row r="3534" spans="1:5">
      <c r="A3534" s="54" t="s">
        <v>8558</v>
      </c>
      <c r="B3534" t="s">
        <v>2504</v>
      </c>
      <c r="C3534">
        <v>365</v>
      </c>
      <c r="D3534" t="s">
        <v>7700</v>
      </c>
      <c r="E3534" t="s">
        <v>7701</v>
      </c>
    </row>
    <row r="3535" spans="1:5">
      <c r="A3535" s="54" t="s">
        <v>8559</v>
      </c>
      <c r="B3535" t="s">
        <v>2505</v>
      </c>
      <c r="C3535">
        <v>410</v>
      </c>
      <c r="D3535" t="s">
        <v>7700</v>
      </c>
      <c r="E3535" t="s">
        <v>7701</v>
      </c>
    </row>
    <row r="3536" spans="1:5">
      <c r="A3536" s="54" t="s">
        <v>8560</v>
      </c>
      <c r="B3536" t="s">
        <v>2507</v>
      </c>
      <c r="C3536">
        <v>350</v>
      </c>
      <c r="D3536" t="s">
        <v>7700</v>
      </c>
      <c r="E3536" t="s">
        <v>7701</v>
      </c>
    </row>
    <row r="3537" spans="1:5">
      <c r="A3537" s="54" t="s">
        <v>8561</v>
      </c>
      <c r="B3537" t="s">
        <v>2508</v>
      </c>
      <c r="C3537">
        <v>210</v>
      </c>
      <c r="D3537" t="s">
        <v>7700</v>
      </c>
      <c r="E3537" t="s">
        <v>7701</v>
      </c>
    </row>
    <row r="3538" spans="1:5">
      <c r="A3538" s="54" t="s">
        <v>8562</v>
      </c>
      <c r="B3538" t="s">
        <v>2509</v>
      </c>
      <c r="C3538">
        <v>270</v>
      </c>
      <c r="D3538" t="s">
        <v>7700</v>
      </c>
      <c r="E3538" t="s">
        <v>7701</v>
      </c>
    </row>
    <row r="3539" spans="1:5">
      <c r="A3539" s="54" t="s">
        <v>8563</v>
      </c>
      <c r="B3539" t="s">
        <v>2510</v>
      </c>
      <c r="C3539">
        <v>340</v>
      </c>
      <c r="D3539" t="s">
        <v>7700</v>
      </c>
      <c r="E3539" t="s">
        <v>7701</v>
      </c>
    </row>
    <row r="3540" spans="1:5">
      <c r="A3540" s="54" t="s">
        <v>8564</v>
      </c>
      <c r="B3540" t="s">
        <v>2512</v>
      </c>
      <c r="C3540">
        <v>265</v>
      </c>
      <c r="D3540" t="s">
        <v>7700</v>
      </c>
      <c r="E3540" t="s">
        <v>7701</v>
      </c>
    </row>
    <row r="3541" spans="1:5">
      <c r="A3541" s="54" t="s">
        <v>8565</v>
      </c>
      <c r="B3541" t="s">
        <v>2513</v>
      </c>
      <c r="C3541">
        <v>280</v>
      </c>
      <c r="D3541" t="s">
        <v>7700</v>
      </c>
      <c r="E3541" t="s">
        <v>7701</v>
      </c>
    </row>
    <row r="3542" spans="1:5">
      <c r="A3542" s="54" t="s">
        <v>8566</v>
      </c>
      <c r="B3542" t="s">
        <v>2514</v>
      </c>
      <c r="C3542">
        <v>320</v>
      </c>
      <c r="D3542" t="s">
        <v>7700</v>
      </c>
      <c r="E3542" t="s">
        <v>7701</v>
      </c>
    </row>
    <row r="3543" spans="1:5">
      <c r="A3543" s="54" t="s">
        <v>8567</v>
      </c>
      <c r="B3543" t="s">
        <v>2515</v>
      </c>
      <c r="C3543">
        <v>330</v>
      </c>
      <c r="D3543" t="s">
        <v>7700</v>
      </c>
      <c r="E3543" t="s">
        <v>7701</v>
      </c>
    </row>
    <row r="3544" spans="1:5">
      <c r="A3544" s="54" t="s">
        <v>8568</v>
      </c>
      <c r="B3544" t="s">
        <v>2517</v>
      </c>
      <c r="C3544">
        <v>335</v>
      </c>
      <c r="D3544" t="s">
        <v>7700</v>
      </c>
      <c r="E3544" t="s">
        <v>7701</v>
      </c>
    </row>
    <row r="3545" spans="1:5">
      <c r="A3545" s="54" t="s">
        <v>8569</v>
      </c>
      <c r="B3545" t="s">
        <v>2518</v>
      </c>
      <c r="C3545">
        <v>335</v>
      </c>
      <c r="D3545" t="s">
        <v>7700</v>
      </c>
      <c r="E3545" t="s">
        <v>7701</v>
      </c>
    </row>
    <row r="3546" spans="1:5">
      <c r="A3546" s="54" t="s">
        <v>8570</v>
      </c>
      <c r="B3546" t="s">
        <v>2519</v>
      </c>
      <c r="C3546">
        <v>305</v>
      </c>
      <c r="D3546" t="s">
        <v>7700</v>
      </c>
      <c r="E3546" t="s">
        <v>7701</v>
      </c>
    </row>
    <row r="3547" spans="1:5">
      <c r="A3547" s="54" t="s">
        <v>8571</v>
      </c>
      <c r="B3547" t="s">
        <v>2520</v>
      </c>
      <c r="C3547">
        <v>285</v>
      </c>
      <c r="D3547" t="s">
        <v>7700</v>
      </c>
      <c r="E3547" t="s">
        <v>7701</v>
      </c>
    </row>
    <row r="3548" spans="1:5">
      <c r="A3548" s="54" t="s">
        <v>8572</v>
      </c>
      <c r="B3548" t="s">
        <v>2521</v>
      </c>
      <c r="C3548">
        <v>385</v>
      </c>
      <c r="D3548" t="s">
        <v>7700</v>
      </c>
      <c r="E3548" t="s">
        <v>7701</v>
      </c>
    </row>
    <row r="3549" spans="1:5">
      <c r="A3549" s="54" t="s">
        <v>8573</v>
      </c>
      <c r="B3549" t="s">
        <v>2522</v>
      </c>
      <c r="C3549">
        <v>320</v>
      </c>
      <c r="D3549" t="s">
        <v>7700</v>
      </c>
      <c r="E3549" t="s">
        <v>7701</v>
      </c>
    </row>
    <row r="3550" spans="1:5">
      <c r="A3550" s="54" t="s">
        <v>8574</v>
      </c>
      <c r="B3550" t="s">
        <v>2524</v>
      </c>
      <c r="C3550">
        <v>360</v>
      </c>
      <c r="D3550" t="s">
        <v>7700</v>
      </c>
      <c r="E3550" t="s">
        <v>7701</v>
      </c>
    </row>
    <row r="3551" spans="1:5">
      <c r="A3551" s="54" t="s">
        <v>8575</v>
      </c>
      <c r="B3551" t="s">
        <v>2525</v>
      </c>
      <c r="C3551">
        <v>280</v>
      </c>
      <c r="D3551" t="s">
        <v>7700</v>
      </c>
      <c r="E3551" t="s">
        <v>7701</v>
      </c>
    </row>
    <row r="3552" spans="1:5">
      <c r="A3552" s="54" t="s">
        <v>8576</v>
      </c>
      <c r="B3552" t="s">
        <v>2526</v>
      </c>
      <c r="C3552">
        <v>340</v>
      </c>
      <c r="D3552" t="s">
        <v>7700</v>
      </c>
      <c r="E3552" t="s">
        <v>7701</v>
      </c>
    </row>
    <row r="3553" spans="1:5">
      <c r="A3553" s="54" t="s">
        <v>8577</v>
      </c>
      <c r="B3553" t="s">
        <v>2527</v>
      </c>
      <c r="C3553">
        <v>260</v>
      </c>
      <c r="D3553" t="s">
        <v>7700</v>
      </c>
      <c r="E3553" t="s">
        <v>7701</v>
      </c>
    </row>
    <row r="3554" spans="1:5">
      <c r="A3554" s="54" t="s">
        <v>8578</v>
      </c>
      <c r="B3554" t="s">
        <v>2528</v>
      </c>
      <c r="C3554">
        <v>350</v>
      </c>
      <c r="D3554" t="s">
        <v>7700</v>
      </c>
      <c r="E3554" t="s">
        <v>7701</v>
      </c>
    </row>
    <row r="3555" spans="1:5">
      <c r="A3555" s="54" t="s">
        <v>8579</v>
      </c>
      <c r="B3555" t="s">
        <v>2529</v>
      </c>
      <c r="C3555">
        <v>300</v>
      </c>
      <c r="D3555" t="s">
        <v>7700</v>
      </c>
      <c r="E3555" t="s">
        <v>7701</v>
      </c>
    </row>
    <row r="3556" spans="1:5">
      <c r="A3556" s="54" t="s">
        <v>8580</v>
      </c>
      <c r="B3556" t="s">
        <v>2530</v>
      </c>
      <c r="C3556">
        <v>300</v>
      </c>
      <c r="D3556" t="s">
        <v>7700</v>
      </c>
      <c r="E3556" t="s">
        <v>7701</v>
      </c>
    </row>
    <row r="3557" spans="1:5">
      <c r="A3557" s="54" t="s">
        <v>8581</v>
      </c>
      <c r="B3557" t="s">
        <v>2532</v>
      </c>
      <c r="C3557">
        <v>380</v>
      </c>
      <c r="D3557" t="s">
        <v>7700</v>
      </c>
      <c r="E3557" t="s">
        <v>7701</v>
      </c>
    </row>
    <row r="3558" spans="1:5">
      <c r="A3558" s="54" t="s">
        <v>8582</v>
      </c>
      <c r="B3558" t="s">
        <v>2533</v>
      </c>
      <c r="C3558">
        <v>470</v>
      </c>
      <c r="D3558" t="s">
        <v>7700</v>
      </c>
      <c r="E3558" t="s">
        <v>7701</v>
      </c>
    </row>
    <row r="3559" spans="1:5">
      <c r="A3559" s="54" t="s">
        <v>8583</v>
      </c>
      <c r="B3559" t="s">
        <v>2534</v>
      </c>
      <c r="C3559">
        <v>275</v>
      </c>
      <c r="D3559" t="s">
        <v>7700</v>
      </c>
      <c r="E3559" t="s">
        <v>7701</v>
      </c>
    </row>
    <row r="3560" spans="1:5">
      <c r="A3560" s="54" t="s">
        <v>8584</v>
      </c>
      <c r="B3560" t="s">
        <v>2535</v>
      </c>
      <c r="C3560">
        <v>290</v>
      </c>
      <c r="D3560" t="s">
        <v>7700</v>
      </c>
      <c r="E3560" t="s">
        <v>7701</v>
      </c>
    </row>
    <row r="3561" spans="1:5">
      <c r="A3561" s="54" t="s">
        <v>8585</v>
      </c>
      <c r="B3561" t="s">
        <v>2537</v>
      </c>
      <c r="C3561">
        <v>215</v>
      </c>
      <c r="D3561" t="s">
        <v>7700</v>
      </c>
      <c r="E3561" t="s">
        <v>7701</v>
      </c>
    </row>
    <row r="3562" spans="1:5">
      <c r="A3562" s="54" t="s">
        <v>8586</v>
      </c>
      <c r="B3562" t="s">
        <v>2538</v>
      </c>
      <c r="C3562">
        <v>400</v>
      </c>
      <c r="D3562" t="s">
        <v>7700</v>
      </c>
      <c r="E3562" t="s">
        <v>7701</v>
      </c>
    </row>
    <row r="3563" spans="1:5">
      <c r="A3563" s="54" t="s">
        <v>8587</v>
      </c>
      <c r="B3563" t="s">
        <v>2539</v>
      </c>
      <c r="C3563">
        <v>465</v>
      </c>
      <c r="D3563" t="s">
        <v>7700</v>
      </c>
      <c r="E3563" t="s">
        <v>7701</v>
      </c>
    </row>
    <row r="3564" spans="1:5">
      <c r="A3564" s="54" t="s">
        <v>8588</v>
      </c>
      <c r="B3564" t="s">
        <v>2540</v>
      </c>
      <c r="C3564">
        <v>200</v>
      </c>
      <c r="D3564" t="s">
        <v>7700</v>
      </c>
      <c r="E3564" t="s">
        <v>7701</v>
      </c>
    </row>
    <row r="3565" spans="1:5">
      <c r="A3565" s="54" t="s">
        <v>8589</v>
      </c>
      <c r="B3565" t="s">
        <v>2541</v>
      </c>
      <c r="C3565">
        <v>350</v>
      </c>
      <c r="D3565" t="s">
        <v>7700</v>
      </c>
      <c r="E3565" t="s">
        <v>7701</v>
      </c>
    </row>
    <row r="3566" spans="1:5">
      <c r="A3566" s="54" t="s">
        <v>8590</v>
      </c>
      <c r="B3566" t="s">
        <v>2542</v>
      </c>
      <c r="C3566">
        <v>300</v>
      </c>
      <c r="D3566" t="s">
        <v>7700</v>
      </c>
      <c r="E3566" t="s">
        <v>7701</v>
      </c>
    </row>
    <row r="3567" spans="1:5">
      <c r="A3567" s="54" t="s">
        <v>8591</v>
      </c>
      <c r="B3567" t="s">
        <v>2543</v>
      </c>
      <c r="C3567">
        <v>255</v>
      </c>
      <c r="D3567" t="s">
        <v>7700</v>
      </c>
      <c r="E3567" t="s">
        <v>7701</v>
      </c>
    </row>
    <row r="3568" spans="1:5">
      <c r="A3568" s="54" t="s">
        <v>8592</v>
      </c>
      <c r="B3568" t="s">
        <v>2544</v>
      </c>
      <c r="C3568">
        <v>350</v>
      </c>
      <c r="D3568" t="s">
        <v>7700</v>
      </c>
      <c r="E3568" t="s">
        <v>7701</v>
      </c>
    </row>
    <row r="3569" spans="1:5">
      <c r="A3569" s="54" t="s">
        <v>8593</v>
      </c>
      <c r="B3569" t="s">
        <v>2546</v>
      </c>
      <c r="C3569">
        <v>325</v>
      </c>
      <c r="D3569" t="s">
        <v>7700</v>
      </c>
      <c r="E3569" t="s">
        <v>7701</v>
      </c>
    </row>
    <row r="3570" spans="1:5">
      <c r="A3570" s="54" t="s">
        <v>8594</v>
      </c>
      <c r="B3570" t="s">
        <v>2547</v>
      </c>
      <c r="C3570">
        <v>370</v>
      </c>
      <c r="D3570" t="s">
        <v>7700</v>
      </c>
      <c r="E3570" t="s">
        <v>7701</v>
      </c>
    </row>
    <row r="3571" spans="1:5">
      <c r="A3571" s="54" t="s">
        <v>8595</v>
      </c>
      <c r="B3571" t="s">
        <v>2548</v>
      </c>
      <c r="C3571">
        <v>310</v>
      </c>
      <c r="D3571" t="s">
        <v>7700</v>
      </c>
      <c r="E3571" t="s">
        <v>7701</v>
      </c>
    </row>
    <row r="3572" spans="1:5">
      <c r="A3572" s="54" t="s">
        <v>8596</v>
      </c>
      <c r="B3572" t="s">
        <v>2549</v>
      </c>
      <c r="C3572">
        <v>425</v>
      </c>
      <c r="D3572" t="s">
        <v>7700</v>
      </c>
      <c r="E3572" t="s">
        <v>7701</v>
      </c>
    </row>
    <row r="3573" spans="1:5">
      <c r="A3573" s="54" t="s">
        <v>8597</v>
      </c>
      <c r="B3573" t="s">
        <v>2551</v>
      </c>
      <c r="C3573">
        <v>415</v>
      </c>
      <c r="D3573" t="s">
        <v>7700</v>
      </c>
      <c r="E3573" t="s">
        <v>7701</v>
      </c>
    </row>
    <row r="3574" spans="1:5">
      <c r="A3574" s="54" t="s">
        <v>8598</v>
      </c>
      <c r="B3574" t="s">
        <v>2552</v>
      </c>
      <c r="C3574">
        <v>205</v>
      </c>
      <c r="D3574" t="s">
        <v>7700</v>
      </c>
      <c r="E3574" t="s">
        <v>7701</v>
      </c>
    </row>
    <row r="3575" spans="1:5">
      <c r="A3575" s="54" t="s">
        <v>8599</v>
      </c>
      <c r="B3575" t="s">
        <v>2553</v>
      </c>
      <c r="C3575">
        <v>260</v>
      </c>
      <c r="D3575" t="s">
        <v>7700</v>
      </c>
      <c r="E3575" t="s">
        <v>7701</v>
      </c>
    </row>
    <row r="3576" spans="1:5">
      <c r="A3576" s="54" t="s">
        <v>8600</v>
      </c>
      <c r="B3576" t="s">
        <v>2554</v>
      </c>
      <c r="C3576">
        <v>355</v>
      </c>
      <c r="D3576" t="s">
        <v>7700</v>
      </c>
      <c r="E3576" t="s">
        <v>7701</v>
      </c>
    </row>
    <row r="3577" spans="1:5">
      <c r="A3577" s="54" t="s">
        <v>8601</v>
      </c>
      <c r="B3577" t="s">
        <v>2555</v>
      </c>
      <c r="C3577">
        <v>345</v>
      </c>
      <c r="D3577" t="s">
        <v>7700</v>
      </c>
      <c r="E3577" t="s">
        <v>7701</v>
      </c>
    </row>
    <row r="3578" spans="1:5">
      <c r="A3578" s="54" t="s">
        <v>8602</v>
      </c>
      <c r="B3578" t="s">
        <v>2557</v>
      </c>
      <c r="C3578">
        <v>280</v>
      </c>
      <c r="D3578" t="s">
        <v>7700</v>
      </c>
      <c r="E3578" t="s">
        <v>7701</v>
      </c>
    </row>
    <row r="3579" spans="1:5">
      <c r="A3579" s="54" t="s">
        <v>8603</v>
      </c>
      <c r="B3579" t="s">
        <v>2558</v>
      </c>
      <c r="C3579">
        <v>295</v>
      </c>
      <c r="D3579" t="s">
        <v>7700</v>
      </c>
      <c r="E3579" t="s">
        <v>7701</v>
      </c>
    </row>
    <row r="3580" spans="1:5">
      <c r="A3580" s="54" t="s">
        <v>8604</v>
      </c>
      <c r="B3580" t="s">
        <v>2559</v>
      </c>
      <c r="C3580">
        <v>200</v>
      </c>
      <c r="D3580" t="s">
        <v>7700</v>
      </c>
      <c r="E3580" t="s">
        <v>7701</v>
      </c>
    </row>
    <row r="3581" spans="1:5">
      <c r="A3581" s="54" t="s">
        <v>8605</v>
      </c>
      <c r="B3581" t="s">
        <v>2560</v>
      </c>
      <c r="C3581">
        <v>200</v>
      </c>
      <c r="D3581" t="s">
        <v>7700</v>
      </c>
      <c r="E3581" t="s">
        <v>7701</v>
      </c>
    </row>
    <row r="3582" spans="1:5">
      <c r="A3582" s="54" t="s">
        <v>8606</v>
      </c>
      <c r="B3582" t="s">
        <v>2561</v>
      </c>
      <c r="C3582">
        <v>235</v>
      </c>
      <c r="D3582" t="s">
        <v>7700</v>
      </c>
      <c r="E3582" t="s">
        <v>7701</v>
      </c>
    </row>
    <row r="3583" spans="1:5">
      <c r="A3583" s="54" t="s">
        <v>8607</v>
      </c>
      <c r="B3583" t="s">
        <v>2562</v>
      </c>
      <c r="C3583">
        <v>305</v>
      </c>
      <c r="D3583" t="s">
        <v>7700</v>
      </c>
      <c r="E3583" t="s">
        <v>7701</v>
      </c>
    </row>
    <row r="3584" spans="1:5">
      <c r="A3584" s="54" t="s">
        <v>8608</v>
      </c>
      <c r="B3584" t="s">
        <v>2564</v>
      </c>
      <c r="C3584">
        <v>385</v>
      </c>
      <c r="D3584" t="s">
        <v>7700</v>
      </c>
      <c r="E3584" t="s">
        <v>7701</v>
      </c>
    </row>
    <row r="3585" spans="1:5">
      <c r="A3585" s="54" t="s">
        <v>8609</v>
      </c>
      <c r="B3585" t="s">
        <v>2565</v>
      </c>
      <c r="C3585">
        <v>360</v>
      </c>
      <c r="D3585" t="s">
        <v>7700</v>
      </c>
      <c r="E3585" t="s">
        <v>7701</v>
      </c>
    </row>
    <row r="3586" spans="1:5">
      <c r="A3586" s="54" t="s">
        <v>8610</v>
      </c>
      <c r="B3586" t="s">
        <v>2566</v>
      </c>
      <c r="C3586">
        <v>260</v>
      </c>
      <c r="D3586" t="s">
        <v>7700</v>
      </c>
      <c r="E3586" t="s">
        <v>7701</v>
      </c>
    </row>
    <row r="3587" spans="1:5">
      <c r="A3587" s="54" t="s">
        <v>8611</v>
      </c>
      <c r="B3587" t="s">
        <v>2567</v>
      </c>
      <c r="C3587">
        <v>380</v>
      </c>
      <c r="D3587" t="s">
        <v>7700</v>
      </c>
      <c r="E3587" t="s">
        <v>7701</v>
      </c>
    </row>
    <row r="3588" spans="1:5">
      <c r="A3588" s="54" t="s">
        <v>8612</v>
      </c>
      <c r="B3588" t="s">
        <v>2569</v>
      </c>
      <c r="C3588">
        <v>295</v>
      </c>
      <c r="D3588" t="s">
        <v>7700</v>
      </c>
      <c r="E3588" t="s">
        <v>7701</v>
      </c>
    </row>
    <row r="3589" spans="1:5">
      <c r="A3589" s="54" t="s">
        <v>8613</v>
      </c>
      <c r="B3589" t="s">
        <v>2570</v>
      </c>
      <c r="C3589">
        <v>365</v>
      </c>
      <c r="D3589" t="s">
        <v>7700</v>
      </c>
      <c r="E3589" t="s">
        <v>7701</v>
      </c>
    </row>
    <row r="3590" spans="1:5">
      <c r="A3590" s="54" t="s">
        <v>8614</v>
      </c>
      <c r="B3590" t="s">
        <v>2571</v>
      </c>
      <c r="C3590">
        <v>245</v>
      </c>
      <c r="D3590" t="s">
        <v>7700</v>
      </c>
      <c r="E3590" t="s">
        <v>7701</v>
      </c>
    </row>
    <row r="3591" spans="1:5">
      <c r="A3591" s="54" t="s">
        <v>8615</v>
      </c>
      <c r="B3591" t="s">
        <v>2572</v>
      </c>
      <c r="C3591">
        <v>420</v>
      </c>
      <c r="D3591" t="s">
        <v>7700</v>
      </c>
      <c r="E3591" t="s">
        <v>7701</v>
      </c>
    </row>
    <row r="3592" spans="1:5">
      <c r="A3592" s="54" t="s">
        <v>8616</v>
      </c>
      <c r="B3592" t="s">
        <v>2573</v>
      </c>
      <c r="C3592">
        <v>200</v>
      </c>
      <c r="D3592" t="s">
        <v>7700</v>
      </c>
      <c r="E3592" t="s">
        <v>7701</v>
      </c>
    </row>
    <row r="3593" spans="1:5">
      <c r="A3593" s="54" t="s">
        <v>8617</v>
      </c>
      <c r="B3593" t="s">
        <v>2574</v>
      </c>
      <c r="C3593">
        <v>295</v>
      </c>
      <c r="D3593" t="s">
        <v>7700</v>
      </c>
      <c r="E3593" t="s">
        <v>7701</v>
      </c>
    </row>
    <row r="3594" spans="1:5">
      <c r="A3594" s="54" t="s">
        <v>8618</v>
      </c>
      <c r="B3594" t="s">
        <v>3002</v>
      </c>
      <c r="C3594">
        <v>310</v>
      </c>
      <c r="D3594" t="s">
        <v>7700</v>
      </c>
      <c r="E3594" t="s">
        <v>7701</v>
      </c>
    </row>
    <row r="3595" spans="1:5">
      <c r="A3595" s="54" t="s">
        <v>8619</v>
      </c>
      <c r="B3595" t="s">
        <v>3003</v>
      </c>
      <c r="C3595">
        <v>405</v>
      </c>
      <c r="D3595" t="s">
        <v>7700</v>
      </c>
      <c r="E3595" t="s">
        <v>7701</v>
      </c>
    </row>
    <row r="3596" spans="1:5">
      <c r="A3596" s="54" t="s">
        <v>8620</v>
      </c>
      <c r="B3596" t="s">
        <v>3004</v>
      </c>
      <c r="C3596">
        <v>380</v>
      </c>
      <c r="D3596" t="s">
        <v>7700</v>
      </c>
      <c r="E3596" t="s">
        <v>7701</v>
      </c>
    </row>
    <row r="3597" spans="1:5">
      <c r="A3597" s="54" t="s">
        <v>8621</v>
      </c>
      <c r="B3597" t="s">
        <v>3005</v>
      </c>
      <c r="C3597">
        <v>410</v>
      </c>
      <c r="D3597" t="s">
        <v>7700</v>
      </c>
      <c r="E3597" t="s">
        <v>7701</v>
      </c>
    </row>
    <row r="3598" spans="1:5">
      <c r="A3598" s="54" t="s">
        <v>8622</v>
      </c>
      <c r="B3598" t="s">
        <v>2577</v>
      </c>
      <c r="C3598">
        <v>330</v>
      </c>
      <c r="D3598" t="s">
        <v>7700</v>
      </c>
      <c r="E3598" t="s">
        <v>7701</v>
      </c>
    </row>
    <row r="3599" spans="1:5">
      <c r="A3599" s="54" t="s">
        <v>8623</v>
      </c>
      <c r="B3599" t="s">
        <v>2578</v>
      </c>
      <c r="C3599">
        <v>225</v>
      </c>
      <c r="D3599" t="s">
        <v>7700</v>
      </c>
      <c r="E3599" t="s">
        <v>7701</v>
      </c>
    </row>
    <row r="3600" spans="1:5">
      <c r="A3600" s="54" t="s">
        <v>8624</v>
      </c>
      <c r="B3600" t="s">
        <v>3006</v>
      </c>
      <c r="C3600">
        <v>285</v>
      </c>
      <c r="D3600" t="s">
        <v>7700</v>
      </c>
      <c r="E3600" t="s">
        <v>7701</v>
      </c>
    </row>
    <row r="3601" spans="1:5">
      <c r="A3601" s="54" t="s">
        <v>8625</v>
      </c>
      <c r="B3601" t="s">
        <v>2579</v>
      </c>
      <c r="C3601">
        <v>250</v>
      </c>
      <c r="D3601" t="s">
        <v>7700</v>
      </c>
      <c r="E3601" t="s">
        <v>7701</v>
      </c>
    </row>
    <row r="3602" spans="1:5">
      <c r="A3602" s="54" t="s">
        <v>8626</v>
      </c>
      <c r="B3602" t="s">
        <v>2580</v>
      </c>
      <c r="C3602">
        <v>295</v>
      </c>
      <c r="D3602" t="s">
        <v>7700</v>
      </c>
      <c r="E3602" t="s">
        <v>7701</v>
      </c>
    </row>
    <row r="3603" spans="1:5">
      <c r="A3603" s="54" t="s">
        <v>8627</v>
      </c>
      <c r="B3603" t="s">
        <v>2581</v>
      </c>
      <c r="C3603">
        <v>300</v>
      </c>
      <c r="D3603" t="s">
        <v>7700</v>
      </c>
      <c r="E3603" t="s">
        <v>7701</v>
      </c>
    </row>
    <row r="3604" spans="1:5">
      <c r="A3604" s="54" t="s">
        <v>8628</v>
      </c>
      <c r="B3604" t="s">
        <v>2583</v>
      </c>
      <c r="C3604">
        <v>380</v>
      </c>
      <c r="D3604" t="s">
        <v>7700</v>
      </c>
      <c r="E3604" t="s">
        <v>7701</v>
      </c>
    </row>
    <row r="3605" spans="1:5">
      <c r="A3605" s="54" t="s">
        <v>8629</v>
      </c>
      <c r="B3605" t="s">
        <v>2584</v>
      </c>
      <c r="C3605">
        <v>170</v>
      </c>
      <c r="D3605" t="s">
        <v>7700</v>
      </c>
      <c r="E3605" t="s">
        <v>7701</v>
      </c>
    </row>
    <row r="3606" spans="1:5">
      <c r="A3606" s="54" t="s">
        <v>8630</v>
      </c>
      <c r="B3606" t="s">
        <v>2585</v>
      </c>
      <c r="C3606">
        <v>320</v>
      </c>
      <c r="D3606" t="s">
        <v>7700</v>
      </c>
      <c r="E3606" t="s">
        <v>7701</v>
      </c>
    </row>
    <row r="3607" spans="1:5">
      <c r="A3607" s="54" t="s">
        <v>8631</v>
      </c>
      <c r="B3607" t="s">
        <v>2586</v>
      </c>
      <c r="C3607">
        <v>250</v>
      </c>
      <c r="D3607" t="s">
        <v>7700</v>
      </c>
      <c r="E3607" t="s">
        <v>7701</v>
      </c>
    </row>
    <row r="3608" spans="1:5">
      <c r="A3608" s="54" t="s">
        <v>8632</v>
      </c>
      <c r="B3608" t="s">
        <v>2587</v>
      </c>
      <c r="C3608">
        <v>300</v>
      </c>
      <c r="D3608" t="s">
        <v>7700</v>
      </c>
      <c r="E3608" t="s">
        <v>7701</v>
      </c>
    </row>
    <row r="3609" spans="1:5">
      <c r="A3609" s="54" t="s">
        <v>8633</v>
      </c>
      <c r="B3609" t="s">
        <v>2588</v>
      </c>
      <c r="C3609">
        <v>250</v>
      </c>
      <c r="D3609" t="s">
        <v>7700</v>
      </c>
      <c r="E3609" t="s">
        <v>7701</v>
      </c>
    </row>
    <row r="3610" spans="1:5">
      <c r="A3610" s="54" t="s">
        <v>8634</v>
      </c>
      <c r="B3610" t="s">
        <v>2589</v>
      </c>
      <c r="C3610">
        <v>310</v>
      </c>
      <c r="D3610" t="s">
        <v>7700</v>
      </c>
      <c r="E3610" t="s">
        <v>7701</v>
      </c>
    </row>
    <row r="3611" spans="1:5">
      <c r="A3611" s="54" t="s">
        <v>8635</v>
      </c>
      <c r="B3611" t="s">
        <v>2590</v>
      </c>
      <c r="C3611">
        <v>265</v>
      </c>
      <c r="D3611" t="s">
        <v>7700</v>
      </c>
      <c r="E3611" t="s">
        <v>7701</v>
      </c>
    </row>
    <row r="3612" spans="1:5">
      <c r="A3612" s="54" t="s">
        <v>8636</v>
      </c>
      <c r="B3612" t="s">
        <v>3007</v>
      </c>
      <c r="C3612">
        <v>270</v>
      </c>
      <c r="D3612" t="s">
        <v>7700</v>
      </c>
      <c r="E3612" t="s">
        <v>7701</v>
      </c>
    </row>
    <row r="3613" spans="1:5">
      <c r="A3613" s="54" t="s">
        <v>8637</v>
      </c>
      <c r="B3613" t="s">
        <v>3008</v>
      </c>
      <c r="C3613">
        <v>320</v>
      </c>
      <c r="D3613" t="s">
        <v>7700</v>
      </c>
      <c r="E3613" t="s">
        <v>7701</v>
      </c>
    </row>
    <row r="3614" spans="1:5">
      <c r="A3614" s="54" t="s">
        <v>8638</v>
      </c>
      <c r="B3614" t="s">
        <v>2591</v>
      </c>
      <c r="C3614">
        <v>270</v>
      </c>
      <c r="D3614" t="s">
        <v>7700</v>
      </c>
      <c r="E3614" t="s">
        <v>7701</v>
      </c>
    </row>
    <row r="3615" spans="1:5">
      <c r="A3615" s="54" t="s">
        <v>8639</v>
      </c>
      <c r="B3615" t="s">
        <v>2593</v>
      </c>
      <c r="C3615">
        <v>210</v>
      </c>
      <c r="D3615" t="s">
        <v>7700</v>
      </c>
      <c r="E3615" t="s">
        <v>7701</v>
      </c>
    </row>
    <row r="3616" spans="1:5">
      <c r="A3616" s="54" t="s">
        <v>8640</v>
      </c>
      <c r="B3616" t="s">
        <v>2594</v>
      </c>
      <c r="C3616">
        <v>340</v>
      </c>
      <c r="D3616" t="s">
        <v>7700</v>
      </c>
      <c r="E3616" t="s">
        <v>7701</v>
      </c>
    </row>
    <row r="3617" spans="1:5">
      <c r="A3617" s="54" t="s">
        <v>8641</v>
      </c>
      <c r="B3617" t="s">
        <v>2595</v>
      </c>
      <c r="C3617">
        <v>285</v>
      </c>
      <c r="D3617" t="s">
        <v>7700</v>
      </c>
      <c r="E3617" t="s">
        <v>7701</v>
      </c>
    </row>
    <row r="3618" spans="1:5">
      <c r="A3618" s="54" t="s">
        <v>8642</v>
      </c>
      <c r="B3618" t="s">
        <v>2596</v>
      </c>
      <c r="C3618">
        <v>285</v>
      </c>
      <c r="D3618" t="s">
        <v>7700</v>
      </c>
      <c r="E3618" t="s">
        <v>7701</v>
      </c>
    </row>
    <row r="3619" spans="1:5">
      <c r="A3619" s="54" t="s">
        <v>8643</v>
      </c>
      <c r="B3619" t="s">
        <v>2597</v>
      </c>
      <c r="C3619">
        <v>375</v>
      </c>
      <c r="D3619" t="s">
        <v>7700</v>
      </c>
      <c r="E3619" t="s">
        <v>7701</v>
      </c>
    </row>
    <row r="3620" spans="1:5">
      <c r="A3620" s="54" t="s">
        <v>8644</v>
      </c>
      <c r="B3620" t="s">
        <v>2598</v>
      </c>
      <c r="C3620">
        <v>280</v>
      </c>
      <c r="D3620" t="s">
        <v>7700</v>
      </c>
      <c r="E3620" t="s">
        <v>7701</v>
      </c>
    </row>
    <row r="3621" spans="1:5">
      <c r="A3621" s="54" t="s">
        <v>8645</v>
      </c>
      <c r="B3621" t="s">
        <v>3009</v>
      </c>
      <c r="C3621">
        <v>310</v>
      </c>
      <c r="D3621" t="s">
        <v>7700</v>
      </c>
      <c r="E3621" t="s">
        <v>7701</v>
      </c>
    </row>
    <row r="3622" spans="1:5">
      <c r="A3622" s="54" t="s">
        <v>8646</v>
      </c>
      <c r="B3622" t="s">
        <v>3010</v>
      </c>
      <c r="C3622">
        <v>280</v>
      </c>
      <c r="D3622" t="s">
        <v>7700</v>
      </c>
      <c r="E3622" t="s">
        <v>7701</v>
      </c>
    </row>
    <row r="3623" spans="1:5">
      <c r="A3623" s="54" t="s">
        <v>8647</v>
      </c>
      <c r="B3623" t="s">
        <v>2599</v>
      </c>
      <c r="C3623">
        <v>220</v>
      </c>
      <c r="D3623" t="s">
        <v>7700</v>
      </c>
      <c r="E3623" t="s">
        <v>7701</v>
      </c>
    </row>
    <row r="3624" spans="1:5">
      <c r="A3624" s="54" t="s">
        <v>8648</v>
      </c>
      <c r="B3624" t="s">
        <v>2600</v>
      </c>
      <c r="C3624">
        <v>200</v>
      </c>
      <c r="D3624" t="s">
        <v>7700</v>
      </c>
      <c r="E3624" t="s">
        <v>7701</v>
      </c>
    </row>
    <row r="3625" spans="1:5">
      <c r="A3625" s="54" t="s">
        <v>8649</v>
      </c>
      <c r="B3625" t="s">
        <v>2601</v>
      </c>
      <c r="C3625">
        <v>200</v>
      </c>
      <c r="D3625" t="s">
        <v>7700</v>
      </c>
      <c r="E3625" t="s">
        <v>7701</v>
      </c>
    </row>
    <row r="3626" spans="1:5">
      <c r="A3626" s="54" t="s">
        <v>8650</v>
      </c>
      <c r="B3626" t="s">
        <v>2602</v>
      </c>
      <c r="C3626">
        <v>300</v>
      </c>
      <c r="D3626" t="s">
        <v>7700</v>
      </c>
      <c r="E3626" t="s">
        <v>7701</v>
      </c>
    </row>
    <row r="3627" spans="1:5">
      <c r="A3627" s="54" t="s">
        <v>8651</v>
      </c>
      <c r="B3627" t="s">
        <v>2603</v>
      </c>
      <c r="C3627">
        <v>270</v>
      </c>
      <c r="D3627" t="s">
        <v>7700</v>
      </c>
      <c r="E3627" t="s">
        <v>7701</v>
      </c>
    </row>
    <row r="3628" spans="1:5">
      <c r="A3628" s="54" t="s">
        <v>8652</v>
      </c>
      <c r="B3628" t="s">
        <v>2604</v>
      </c>
      <c r="C3628">
        <v>325</v>
      </c>
      <c r="D3628" t="s">
        <v>7700</v>
      </c>
      <c r="E3628" t="s">
        <v>7701</v>
      </c>
    </row>
    <row r="3629" spans="1:5">
      <c r="A3629" s="54" t="s">
        <v>8653</v>
      </c>
      <c r="B3629" t="s">
        <v>2605</v>
      </c>
      <c r="C3629">
        <v>205</v>
      </c>
      <c r="D3629" t="s">
        <v>7700</v>
      </c>
      <c r="E3629" t="s">
        <v>7701</v>
      </c>
    </row>
    <row r="3630" spans="1:5">
      <c r="A3630" s="54"/>
    </row>
    <row r="3631" spans="1:5">
      <c r="A3631" s="54"/>
    </row>
    <row r="3632" spans="1:5">
      <c r="A3632" s="54"/>
    </row>
    <row r="3633" spans="1:1">
      <c r="A3633" s="54"/>
    </row>
    <row r="3634" spans="1:1">
      <c r="A3634" s="54"/>
    </row>
    <row r="3635" spans="1:1">
      <c r="A3635" s="54"/>
    </row>
    <row r="3636" spans="1:1">
      <c r="A3636" s="54"/>
    </row>
    <row r="3637" spans="1:1">
      <c r="A3637" s="54"/>
    </row>
    <row r="3638" spans="1:1">
      <c r="A3638" s="54"/>
    </row>
    <row r="3639" spans="1:1">
      <c r="A3639" s="54"/>
    </row>
    <row r="3640" spans="1:1">
      <c r="A3640" s="54"/>
    </row>
    <row r="3641" spans="1:1">
      <c r="A3641" s="54"/>
    </row>
    <row r="3642" spans="1:1">
      <c r="A3642" s="54"/>
    </row>
    <row r="3643" spans="1:1">
      <c r="A3643" s="54"/>
    </row>
    <row r="3644" spans="1:1">
      <c r="A3644" s="54"/>
    </row>
    <row r="3645" spans="1:1">
      <c r="A3645" s="54"/>
    </row>
    <row r="3646" spans="1:1">
      <c r="A3646" s="54"/>
    </row>
    <row r="3647" spans="1:1">
      <c r="A3647" s="54"/>
    </row>
    <row r="3648" spans="1:1">
      <c r="A3648" s="54"/>
    </row>
    <row r="3649" spans="1:1">
      <c r="A3649" s="54"/>
    </row>
    <row r="3650" spans="1:1">
      <c r="A3650" s="54"/>
    </row>
    <row r="3651" spans="1:1">
      <c r="A3651" s="54"/>
    </row>
    <row r="3652" spans="1:1">
      <c r="A3652" s="54"/>
    </row>
    <row r="3653" spans="1:1">
      <c r="A3653" s="54"/>
    </row>
    <row r="3654" spans="1:1">
      <c r="A3654" s="54"/>
    </row>
    <row r="3655" spans="1:1">
      <c r="A3655" s="54"/>
    </row>
    <row r="3656" spans="1:1">
      <c r="A3656" s="54"/>
    </row>
    <row r="3657" spans="1:1">
      <c r="A3657" s="54"/>
    </row>
    <row r="3658" spans="1:1">
      <c r="A3658" s="54"/>
    </row>
    <row r="3659" spans="1:1">
      <c r="A3659" s="54"/>
    </row>
    <row r="3660" spans="1:1">
      <c r="A3660" s="54"/>
    </row>
    <row r="3661" spans="1:1">
      <c r="A3661" s="54"/>
    </row>
    <row r="3662" spans="1:1">
      <c r="A3662" s="54"/>
    </row>
    <row r="3663" spans="1:1">
      <c r="A3663" s="54"/>
    </row>
    <row r="3664" spans="1:1">
      <c r="A3664" s="54"/>
    </row>
    <row r="3665" spans="1:1">
      <c r="A3665" s="54"/>
    </row>
    <row r="3666" spans="1:1">
      <c r="A3666" s="54"/>
    </row>
    <row r="3667" spans="1:1">
      <c r="A3667" s="54"/>
    </row>
    <row r="3668" spans="1:1">
      <c r="A3668" s="54"/>
    </row>
    <row r="3669" spans="1:1">
      <c r="A3669" s="54"/>
    </row>
    <row r="3670" spans="1:1">
      <c r="A3670" s="54"/>
    </row>
    <row r="3671" spans="1:1">
      <c r="A3671" s="54"/>
    </row>
    <row r="3672" spans="1:1">
      <c r="A3672" s="54"/>
    </row>
    <row r="3673" spans="1:1">
      <c r="A3673" s="54"/>
    </row>
    <row r="3674" spans="1:1">
      <c r="A3674" s="54"/>
    </row>
    <row r="3675" spans="1:1">
      <c r="A3675" s="54"/>
    </row>
    <row r="3676" spans="1:1">
      <c r="A3676" s="54"/>
    </row>
    <row r="3677" spans="1:1">
      <c r="A3677" s="54"/>
    </row>
    <row r="3678" spans="1:1">
      <c r="A3678" s="54"/>
    </row>
    <row r="3679" spans="1:1">
      <c r="A3679" s="54"/>
    </row>
    <row r="3680" spans="1:1">
      <c r="A3680" s="54"/>
    </row>
    <row r="3681" spans="1:1">
      <c r="A3681" s="54"/>
    </row>
    <row r="3682" spans="1:1">
      <c r="A3682" s="54"/>
    </row>
    <row r="3683" spans="1:1">
      <c r="A3683" s="54"/>
    </row>
    <row r="3684" spans="1:1">
      <c r="A3684" s="54"/>
    </row>
    <row r="3685" spans="1:1">
      <c r="A3685" s="54"/>
    </row>
    <row r="3686" spans="1:1">
      <c r="A3686" s="54"/>
    </row>
    <row r="3687" spans="1:1">
      <c r="A3687" s="54"/>
    </row>
    <row r="3688" spans="1:1">
      <c r="A3688" s="54"/>
    </row>
    <row r="3689" spans="1:1">
      <c r="A3689" s="54"/>
    </row>
    <row r="3690" spans="1:1">
      <c r="A3690" s="54"/>
    </row>
    <row r="3691" spans="1:1">
      <c r="A3691" s="54"/>
    </row>
    <row r="3692" spans="1:1">
      <c r="A3692" s="54"/>
    </row>
    <row r="3693" spans="1:1">
      <c r="A3693" s="54"/>
    </row>
    <row r="3694" spans="1:1">
      <c r="A3694" s="54"/>
    </row>
    <row r="3695" spans="1:1">
      <c r="A3695" s="54"/>
    </row>
    <row r="3696" spans="1:1">
      <c r="A3696" s="54"/>
    </row>
    <row r="3697" spans="1:1">
      <c r="A3697" s="54"/>
    </row>
    <row r="3698" spans="1:1">
      <c r="A3698" s="54"/>
    </row>
    <row r="3699" spans="1:1">
      <c r="A3699" s="54"/>
    </row>
    <row r="3700" spans="1:1">
      <c r="A3700" s="54"/>
    </row>
    <row r="3701" spans="1:1">
      <c r="A3701" s="54"/>
    </row>
    <row r="3702" spans="1:1">
      <c r="A3702" s="54"/>
    </row>
    <row r="3703" spans="1:1">
      <c r="A3703" s="54"/>
    </row>
    <row r="3704" spans="1:1">
      <c r="A3704" s="54"/>
    </row>
    <row r="3705" spans="1:1">
      <c r="A3705" s="54"/>
    </row>
    <row r="3706" spans="1:1">
      <c r="A3706" s="54"/>
    </row>
    <row r="3707" spans="1:1">
      <c r="A3707" s="54"/>
    </row>
    <row r="3708" spans="1:1">
      <c r="A3708" s="54"/>
    </row>
    <row r="3709" spans="1:1">
      <c r="A3709" s="54"/>
    </row>
    <row r="3710" spans="1:1">
      <c r="A3710" s="54"/>
    </row>
    <row r="3711" spans="1:1">
      <c r="A3711" s="54"/>
    </row>
    <row r="3712" spans="1:1">
      <c r="A3712" s="54"/>
    </row>
    <row r="3713" spans="1:1">
      <c r="A3713" s="54"/>
    </row>
    <row r="3714" spans="1:1">
      <c r="A3714" s="54"/>
    </row>
    <row r="3715" spans="1:1">
      <c r="A3715" s="54"/>
    </row>
    <row r="3716" spans="1:1">
      <c r="A3716" s="54"/>
    </row>
    <row r="3717" spans="1:1">
      <c r="A3717" s="54"/>
    </row>
    <row r="3718" spans="1:1">
      <c r="A3718" s="54"/>
    </row>
    <row r="3719" spans="1:1">
      <c r="A3719" s="54"/>
    </row>
    <row r="3720" spans="1:1">
      <c r="A3720" s="54"/>
    </row>
    <row r="3721" spans="1:1">
      <c r="A3721" s="54"/>
    </row>
    <row r="3722" spans="1:1">
      <c r="A3722" s="54"/>
    </row>
    <row r="3723" spans="1:1">
      <c r="A3723" s="54"/>
    </row>
    <row r="3724" spans="1:1">
      <c r="A3724" s="54"/>
    </row>
    <row r="3725" spans="1:1">
      <c r="A3725" s="54"/>
    </row>
    <row r="3726" spans="1:1">
      <c r="A3726" s="54"/>
    </row>
    <row r="3727" spans="1:1">
      <c r="A3727" s="54"/>
    </row>
    <row r="3728" spans="1:1">
      <c r="A3728" s="54"/>
    </row>
    <row r="3729" spans="1:1">
      <c r="A3729" s="54"/>
    </row>
    <row r="3730" spans="1:1">
      <c r="A3730" s="54"/>
    </row>
    <row r="3731" spans="1:1">
      <c r="A3731" s="54"/>
    </row>
    <row r="3732" spans="1:1">
      <c r="A3732" s="54"/>
    </row>
    <row r="3733" spans="1:1">
      <c r="A3733" s="54"/>
    </row>
    <row r="3734" spans="1:1">
      <c r="A3734" s="54"/>
    </row>
    <row r="3735" spans="1:1">
      <c r="A3735" s="54"/>
    </row>
    <row r="3736" spans="1:1">
      <c r="A3736" s="54"/>
    </row>
    <row r="3737" spans="1:1">
      <c r="A3737" s="54"/>
    </row>
    <row r="3738" spans="1:1">
      <c r="A3738" s="54"/>
    </row>
    <row r="3739" spans="1:1">
      <c r="A3739" s="54"/>
    </row>
    <row r="3740" spans="1:1">
      <c r="A3740" s="54"/>
    </row>
    <row r="3741" spans="1:1">
      <c r="A3741" s="54"/>
    </row>
    <row r="3742" spans="1:1">
      <c r="A3742" s="54"/>
    </row>
    <row r="3743" spans="1:1">
      <c r="A3743" s="54"/>
    </row>
    <row r="3744" spans="1:1">
      <c r="A3744" s="54"/>
    </row>
    <row r="3745" spans="1:1">
      <c r="A3745" s="54"/>
    </row>
    <row r="3746" spans="1:1">
      <c r="A3746" s="54"/>
    </row>
    <row r="3747" spans="1:1">
      <c r="A3747" s="54"/>
    </row>
    <row r="3748" spans="1:1">
      <c r="A3748" s="54"/>
    </row>
    <row r="3749" spans="1:1">
      <c r="A3749" s="54"/>
    </row>
    <row r="3750" spans="1:1">
      <c r="A3750" s="54"/>
    </row>
    <row r="3751" spans="1:1">
      <c r="A3751" s="54"/>
    </row>
    <row r="3752" spans="1:1">
      <c r="A3752" s="54"/>
    </row>
    <row r="3753" spans="1:1">
      <c r="A3753" s="54"/>
    </row>
    <row r="3754" spans="1:1">
      <c r="A3754" s="54"/>
    </row>
    <row r="3755" spans="1:1">
      <c r="A3755" s="54"/>
    </row>
    <row r="3756" spans="1:1">
      <c r="A3756" s="54"/>
    </row>
    <row r="3757" spans="1:1">
      <c r="A3757" s="54"/>
    </row>
    <row r="3758" spans="1:1">
      <c r="A3758" s="54"/>
    </row>
    <row r="3759" spans="1:1">
      <c r="A3759" s="54"/>
    </row>
    <row r="3760" spans="1:1">
      <c r="A3760" s="54"/>
    </row>
    <row r="3761" spans="1:1">
      <c r="A3761" s="54"/>
    </row>
    <row r="3762" spans="1:1">
      <c r="A3762" s="54"/>
    </row>
    <row r="3763" spans="1:1">
      <c r="A3763" s="54"/>
    </row>
    <row r="3764" spans="1:1">
      <c r="A3764" s="54"/>
    </row>
    <row r="3765" spans="1:1">
      <c r="A3765" s="54"/>
    </row>
    <row r="3766" spans="1:1">
      <c r="A3766" s="54"/>
    </row>
    <row r="3767" spans="1:1">
      <c r="A3767" s="54"/>
    </row>
    <row r="3768" spans="1:1">
      <c r="A3768" s="54"/>
    </row>
    <row r="3769" spans="1:1">
      <c r="A3769" s="54"/>
    </row>
    <row r="3770" spans="1:1">
      <c r="A3770" s="54"/>
    </row>
    <row r="3771" spans="1:1">
      <c r="A3771" s="54"/>
    </row>
    <row r="3772" spans="1:1">
      <c r="A3772" s="54"/>
    </row>
    <row r="3773" spans="1:1">
      <c r="A3773" s="54"/>
    </row>
    <row r="3774" spans="1:1">
      <c r="A3774" s="54"/>
    </row>
    <row r="3775" spans="1:1">
      <c r="A3775" s="54"/>
    </row>
    <row r="3776" spans="1:1">
      <c r="A3776" s="54"/>
    </row>
    <row r="3777" spans="1:1">
      <c r="A3777" s="54"/>
    </row>
    <row r="3778" spans="1:1">
      <c r="A3778" s="54"/>
    </row>
    <row r="3779" spans="1:1">
      <c r="A3779" s="54"/>
    </row>
    <row r="3780" spans="1:1">
      <c r="A3780" s="54"/>
    </row>
    <row r="3781" spans="1:1">
      <c r="A3781" s="54"/>
    </row>
    <row r="3782" spans="1:1">
      <c r="A3782" s="54"/>
    </row>
    <row r="3783" spans="1:1">
      <c r="A3783" s="54"/>
    </row>
    <row r="3784" spans="1:1">
      <c r="A3784" s="54"/>
    </row>
    <row r="3785" spans="1:1">
      <c r="A3785" s="54"/>
    </row>
    <row r="3786" spans="1:1">
      <c r="A3786" s="54"/>
    </row>
    <row r="3787" spans="1:1">
      <c r="A3787" s="54"/>
    </row>
    <row r="3788" spans="1:1">
      <c r="A3788" s="54"/>
    </row>
    <row r="3789" spans="1:1">
      <c r="A3789" s="54"/>
    </row>
    <row r="3790" spans="1:1">
      <c r="A3790" s="54"/>
    </row>
    <row r="3791" spans="1:1">
      <c r="A3791" s="54"/>
    </row>
    <row r="3792" spans="1:1">
      <c r="A3792" s="54"/>
    </row>
    <row r="3793" spans="1:1">
      <c r="A3793" s="54"/>
    </row>
    <row r="3794" spans="1:1">
      <c r="A3794" s="54"/>
    </row>
    <row r="3795" spans="1:1">
      <c r="A3795" s="54"/>
    </row>
    <row r="3796" spans="1:1">
      <c r="A3796" s="54"/>
    </row>
    <row r="3797" spans="1:1">
      <c r="A3797" s="54"/>
    </row>
    <row r="3798" spans="1:1">
      <c r="A3798" s="54"/>
    </row>
    <row r="3799" spans="1:1">
      <c r="A3799" s="54"/>
    </row>
    <row r="3800" spans="1:1">
      <c r="A3800" s="54"/>
    </row>
    <row r="3801" spans="1:1">
      <c r="A3801" s="54"/>
    </row>
    <row r="3802" spans="1:1">
      <c r="A3802" s="54"/>
    </row>
    <row r="3803" spans="1:1">
      <c r="A3803" s="54"/>
    </row>
    <row r="3804" spans="1:1">
      <c r="A3804" s="54"/>
    </row>
    <row r="3805" spans="1:1">
      <c r="A3805" s="54"/>
    </row>
    <row r="3806" spans="1:1">
      <c r="A3806" s="54"/>
    </row>
    <row r="3807" spans="1:1">
      <c r="A3807" s="54"/>
    </row>
    <row r="3808" spans="1:1">
      <c r="A3808" s="54"/>
    </row>
    <row r="3809" spans="1:1">
      <c r="A3809" s="54"/>
    </row>
    <row r="3810" spans="1:1">
      <c r="A3810" s="54"/>
    </row>
    <row r="3811" spans="1:1">
      <c r="A3811" s="54"/>
    </row>
    <row r="3812" spans="1:1">
      <c r="A3812" s="54"/>
    </row>
    <row r="3813" spans="1:1">
      <c r="A3813" s="54"/>
    </row>
    <row r="3814" spans="1:1">
      <c r="A3814" s="54"/>
    </row>
    <row r="3815" spans="1:1">
      <c r="A3815" s="54"/>
    </row>
    <row r="3816" spans="1:1">
      <c r="A3816" s="54"/>
    </row>
    <row r="3817" spans="1:1">
      <c r="A3817" s="54"/>
    </row>
    <row r="3818" spans="1:1">
      <c r="A3818" s="54"/>
    </row>
    <row r="3819" spans="1:1">
      <c r="A3819" s="54"/>
    </row>
    <row r="3820" spans="1:1">
      <c r="A3820" s="54"/>
    </row>
    <row r="3821" spans="1:1">
      <c r="A3821" s="54"/>
    </row>
    <row r="3822" spans="1:1">
      <c r="A3822" s="54"/>
    </row>
    <row r="3823" spans="1:1">
      <c r="A3823" s="54"/>
    </row>
    <row r="3824" spans="1:1">
      <c r="A3824" s="54"/>
    </row>
    <row r="3825" spans="1:1">
      <c r="A3825" s="54"/>
    </row>
    <row r="3826" spans="1:1">
      <c r="A3826" s="54"/>
    </row>
    <row r="3827" spans="1:1">
      <c r="A3827" s="54"/>
    </row>
    <row r="3828" spans="1:1">
      <c r="A3828" s="54"/>
    </row>
    <row r="3829" spans="1:1">
      <c r="A3829" s="54"/>
    </row>
    <row r="3830" spans="1:1">
      <c r="A3830" s="54"/>
    </row>
    <row r="3831" spans="1:1">
      <c r="A3831" s="54"/>
    </row>
    <row r="3832" spans="1:1">
      <c r="A3832" s="54"/>
    </row>
    <row r="3833" spans="1:1">
      <c r="A3833" s="54"/>
    </row>
    <row r="3834" spans="1:1">
      <c r="A3834" s="54"/>
    </row>
    <row r="3835" spans="1:1">
      <c r="A3835" s="54"/>
    </row>
    <row r="3836" spans="1:1">
      <c r="A3836" s="54"/>
    </row>
    <row r="3837" spans="1:1">
      <c r="A3837" s="54"/>
    </row>
    <row r="3838" spans="1:1">
      <c r="A3838" s="54"/>
    </row>
    <row r="3839" spans="1:1">
      <c r="A3839" s="54"/>
    </row>
    <row r="3840" spans="1:1">
      <c r="A3840" s="54"/>
    </row>
    <row r="3841" spans="1:1">
      <c r="A3841" s="54"/>
    </row>
    <row r="3842" spans="1:1">
      <c r="A3842" s="54"/>
    </row>
    <row r="3843" spans="1:1">
      <c r="A3843" s="54"/>
    </row>
    <row r="3844" spans="1:1">
      <c r="A3844" s="54"/>
    </row>
    <row r="3845" spans="1:1">
      <c r="A3845" s="54"/>
    </row>
    <row r="3846" spans="1:1">
      <c r="A3846" s="54"/>
    </row>
    <row r="3847" spans="1:1">
      <c r="A3847" s="54"/>
    </row>
    <row r="3848" spans="1:1">
      <c r="A3848" s="54"/>
    </row>
    <row r="3849" spans="1:1">
      <c r="A3849" s="54"/>
    </row>
    <row r="3850" spans="1:1">
      <c r="A3850" s="54"/>
    </row>
    <row r="3851" spans="1:1">
      <c r="A3851" s="54"/>
    </row>
    <row r="3852" spans="1:1">
      <c r="A3852" s="54"/>
    </row>
    <row r="3853" spans="1:1">
      <c r="A3853" s="54"/>
    </row>
    <row r="3854" spans="1:1">
      <c r="A3854" s="54"/>
    </row>
    <row r="3855" spans="1:1">
      <c r="A3855" s="54"/>
    </row>
    <row r="3856" spans="1:1">
      <c r="A3856" s="54"/>
    </row>
    <row r="3857" spans="1:1">
      <c r="A3857" s="54"/>
    </row>
    <row r="3858" spans="1:1">
      <c r="A3858" s="54"/>
    </row>
    <row r="3859" spans="1:1">
      <c r="A3859" s="54"/>
    </row>
    <row r="3860" spans="1:1">
      <c r="A3860" s="54"/>
    </row>
    <row r="3861" spans="1:1">
      <c r="A3861" s="54"/>
    </row>
    <row r="3862" spans="1:1">
      <c r="A3862" s="54"/>
    </row>
    <row r="3863" spans="1:1">
      <c r="A3863" s="54"/>
    </row>
    <row r="3864" spans="1:1">
      <c r="A3864" s="54"/>
    </row>
    <row r="3865" spans="1:1">
      <c r="A3865" s="54"/>
    </row>
    <row r="3866" spans="1:1">
      <c r="A3866" s="54"/>
    </row>
    <row r="3867" spans="1:1">
      <c r="A3867" s="54"/>
    </row>
    <row r="3868" spans="1:1">
      <c r="A3868" s="54"/>
    </row>
    <row r="3869" spans="1:1">
      <c r="A3869" s="54"/>
    </row>
    <row r="3870" spans="1:1">
      <c r="A3870" s="54"/>
    </row>
    <row r="3871" spans="1:1">
      <c r="A3871" s="54"/>
    </row>
    <row r="3872" spans="1:1">
      <c r="A3872" s="54"/>
    </row>
    <row r="3873" spans="1:1">
      <c r="A3873" s="54"/>
    </row>
    <row r="3874" spans="1:1">
      <c r="A3874" s="54"/>
    </row>
    <row r="3875" spans="1:1">
      <c r="A3875" s="54"/>
    </row>
    <row r="3876" spans="1:1">
      <c r="A3876" s="54"/>
    </row>
    <row r="3877" spans="1:1">
      <c r="A3877" s="54"/>
    </row>
    <row r="3878" spans="1:1">
      <c r="A3878" s="54"/>
    </row>
    <row r="3879" spans="1:1">
      <c r="A3879" s="54"/>
    </row>
    <row r="3880" spans="1:1">
      <c r="A3880" s="54"/>
    </row>
    <row r="3881" spans="1:1">
      <c r="A3881" s="54"/>
    </row>
    <row r="3882" spans="1:1">
      <c r="A3882" s="54"/>
    </row>
    <row r="3883" spans="1:1">
      <c r="A3883" s="54"/>
    </row>
    <row r="3884" spans="1:1">
      <c r="A3884" s="54"/>
    </row>
    <row r="3885" spans="1:1">
      <c r="A3885" s="54"/>
    </row>
    <row r="3886" spans="1:1">
      <c r="A3886" s="54"/>
    </row>
    <row r="3887" spans="1:1">
      <c r="A3887" s="54"/>
    </row>
    <row r="3888" spans="1:1">
      <c r="A3888" s="54"/>
    </row>
    <row r="3889" spans="1:1">
      <c r="A3889" s="54"/>
    </row>
    <row r="3890" spans="1:1">
      <c r="A3890" s="54"/>
    </row>
    <row r="3891" spans="1:1">
      <c r="A3891" s="54"/>
    </row>
    <row r="3892" spans="1:1">
      <c r="A3892" s="54"/>
    </row>
    <row r="3893" spans="1:1">
      <c r="A3893" s="54"/>
    </row>
    <row r="3894" spans="1:1">
      <c r="A3894" s="54"/>
    </row>
    <row r="3895" spans="1:1">
      <c r="A3895" s="54"/>
    </row>
    <row r="3896" spans="1:1">
      <c r="A3896" s="54"/>
    </row>
    <row r="3897" spans="1:1">
      <c r="A3897" s="54"/>
    </row>
    <row r="3898" spans="1:1">
      <c r="A3898" s="54"/>
    </row>
    <row r="3899" spans="1:1">
      <c r="A3899" s="54"/>
    </row>
    <row r="3900" spans="1:1">
      <c r="A3900" s="54"/>
    </row>
    <row r="3901" spans="1:1">
      <c r="A3901" s="54"/>
    </row>
    <row r="3902" spans="1:1">
      <c r="A3902" s="54"/>
    </row>
    <row r="3903" spans="1:1">
      <c r="A3903" s="54"/>
    </row>
    <row r="3904" spans="1:1">
      <c r="A3904" s="54"/>
    </row>
    <row r="3905" spans="1:1">
      <c r="A3905" s="54"/>
    </row>
    <row r="3906" spans="1:1">
      <c r="A3906" s="54"/>
    </row>
    <row r="3907" spans="1:1">
      <c r="A3907" s="54"/>
    </row>
    <row r="3908" spans="1:1">
      <c r="A3908" s="54"/>
    </row>
    <row r="3909" spans="1:1">
      <c r="A3909" s="54"/>
    </row>
    <row r="3910" spans="1:1">
      <c r="A3910" s="54"/>
    </row>
    <row r="3911" spans="1:1">
      <c r="A3911" s="54"/>
    </row>
    <row r="3912" spans="1:1">
      <c r="A3912" s="54"/>
    </row>
    <row r="3913" spans="1:1">
      <c r="A3913" s="54"/>
    </row>
    <row r="3914" spans="1:1">
      <c r="A3914" s="54"/>
    </row>
    <row r="3915" spans="1:1">
      <c r="A3915" s="54"/>
    </row>
    <row r="3916" spans="1:1">
      <c r="A3916" s="54"/>
    </row>
    <row r="3917" spans="1:1">
      <c r="A3917" s="54"/>
    </row>
    <row r="3918" spans="1:1">
      <c r="A3918" s="54"/>
    </row>
    <row r="3919" spans="1:1">
      <c r="A3919" s="54"/>
    </row>
    <row r="3920" spans="1:1">
      <c r="A3920" s="54"/>
    </row>
    <row r="3921" spans="1:1">
      <c r="A3921" s="54"/>
    </row>
    <row r="3922" spans="1:1">
      <c r="A3922" s="54"/>
    </row>
    <row r="3923" spans="1:1">
      <c r="A3923" s="54"/>
    </row>
    <row r="3924" spans="1:1">
      <c r="A3924" s="54"/>
    </row>
    <row r="3925" spans="1:1">
      <c r="A3925" s="54"/>
    </row>
    <row r="3926" spans="1:1">
      <c r="A3926" s="54"/>
    </row>
    <row r="3927" spans="1:1">
      <c r="A3927" s="54"/>
    </row>
    <row r="3928" spans="1:1">
      <c r="A3928" s="54"/>
    </row>
    <row r="3929" spans="1:1">
      <c r="A3929" s="54"/>
    </row>
    <row r="3930" spans="1:1">
      <c r="A3930" s="54"/>
    </row>
    <row r="3931" spans="1:1">
      <c r="A3931" s="54"/>
    </row>
    <row r="3932" spans="1:1">
      <c r="A3932" s="54"/>
    </row>
    <row r="3933" spans="1:1">
      <c r="A3933" s="54"/>
    </row>
    <row r="3934" spans="1:1">
      <c r="A3934" s="54"/>
    </row>
    <row r="3935" spans="1:1">
      <c r="A3935" s="54"/>
    </row>
    <row r="3936" spans="1:1">
      <c r="A3936" s="54"/>
    </row>
    <row r="3937" spans="1:1">
      <c r="A3937" s="54"/>
    </row>
    <row r="3938" spans="1:1">
      <c r="A3938" s="54"/>
    </row>
    <row r="3939" spans="1:1">
      <c r="A3939" s="54"/>
    </row>
    <row r="3940" spans="1:1">
      <c r="A3940" s="54"/>
    </row>
    <row r="3941" spans="1:1">
      <c r="A3941" s="54"/>
    </row>
    <row r="3942" spans="1:1">
      <c r="A3942" s="54"/>
    </row>
    <row r="3943" spans="1:1">
      <c r="A3943" s="54"/>
    </row>
    <row r="3944" spans="1:1">
      <c r="A3944" s="54"/>
    </row>
    <row r="3945" spans="1:1">
      <c r="A3945" s="54"/>
    </row>
    <row r="3946" spans="1:1">
      <c r="A3946" s="54"/>
    </row>
    <row r="3947" spans="1:1">
      <c r="A3947" s="54"/>
    </row>
    <row r="3948" spans="1:1">
      <c r="A3948" s="54"/>
    </row>
    <row r="3949" spans="1:1">
      <c r="A3949" s="54"/>
    </row>
    <row r="3950" spans="1:1">
      <c r="A3950" s="54"/>
    </row>
    <row r="3951" spans="1:1">
      <c r="A3951" s="54"/>
    </row>
    <row r="3952" spans="1:1">
      <c r="A3952" s="54"/>
    </row>
    <row r="3953" spans="1:1">
      <c r="A3953" s="54"/>
    </row>
    <row r="3954" spans="1:1">
      <c r="A3954" s="54"/>
    </row>
    <row r="3955" spans="1:1">
      <c r="A3955" s="54"/>
    </row>
    <row r="3956" spans="1:1">
      <c r="A3956" s="54"/>
    </row>
    <row r="3957" spans="1:1">
      <c r="A3957" s="54"/>
    </row>
    <row r="3958" spans="1:1">
      <c r="A3958" s="54"/>
    </row>
    <row r="3959" spans="1:1">
      <c r="A3959" s="54"/>
    </row>
    <row r="3960" spans="1:1">
      <c r="A3960" s="54"/>
    </row>
    <row r="3961" spans="1:1">
      <c r="A3961" s="54"/>
    </row>
    <row r="3962" spans="1:1">
      <c r="A3962" s="54"/>
    </row>
    <row r="3963" spans="1:1">
      <c r="A3963" s="54"/>
    </row>
    <row r="3964" spans="1:1">
      <c r="A3964" s="54"/>
    </row>
    <row r="3965" spans="1:1">
      <c r="A3965" s="54"/>
    </row>
    <row r="3966" spans="1:1">
      <c r="A3966" s="54"/>
    </row>
    <row r="3967" spans="1:1">
      <c r="A3967" s="54"/>
    </row>
    <row r="3968" spans="1:1">
      <c r="A3968" s="54"/>
    </row>
    <row r="3969" spans="1:1">
      <c r="A3969" s="54"/>
    </row>
    <row r="3970" spans="1:1">
      <c r="A3970" s="54"/>
    </row>
    <row r="3971" spans="1:1">
      <c r="A3971" s="54"/>
    </row>
    <row r="3972" spans="1:1">
      <c r="A3972" s="54"/>
    </row>
    <row r="3973" spans="1:1">
      <c r="A3973" s="54"/>
    </row>
    <row r="3974" spans="1:1">
      <c r="A3974" s="54"/>
    </row>
    <row r="3975" spans="1:1">
      <c r="A3975" s="54"/>
    </row>
    <row r="3976" spans="1:1">
      <c r="A3976" s="54"/>
    </row>
    <row r="3977" spans="1:1">
      <c r="A3977" s="54"/>
    </row>
    <row r="3978" spans="1:1">
      <c r="A3978" s="54"/>
    </row>
    <row r="3979" spans="1:1">
      <c r="A3979" s="54"/>
    </row>
    <row r="3980" spans="1:1">
      <c r="A3980" s="54"/>
    </row>
    <row r="3981" spans="1:1">
      <c r="A3981" s="54"/>
    </row>
    <row r="3982" spans="1:1">
      <c r="A3982" s="54"/>
    </row>
    <row r="3983" spans="1:1">
      <c r="A3983" s="54"/>
    </row>
    <row r="3984" spans="1:1">
      <c r="A3984" s="54"/>
    </row>
    <row r="3985" spans="1:1">
      <c r="A3985" s="54"/>
    </row>
    <row r="3986" spans="1:1">
      <c r="A3986" s="54"/>
    </row>
    <row r="3987" spans="1:1">
      <c r="A3987" s="54"/>
    </row>
    <row r="3988" spans="1:1">
      <c r="A3988" s="54"/>
    </row>
    <row r="3989" spans="1:1">
      <c r="A3989" s="54"/>
    </row>
    <row r="3990" spans="1:1">
      <c r="A3990" s="54"/>
    </row>
    <row r="3991" spans="1:1">
      <c r="A3991" s="54"/>
    </row>
    <row r="3992" spans="1:1">
      <c r="A3992" s="54"/>
    </row>
    <row r="3993" spans="1:1">
      <c r="A3993" s="54"/>
    </row>
    <row r="3994" spans="1:1">
      <c r="A3994" s="54"/>
    </row>
    <row r="3995" spans="1:1">
      <c r="A3995" s="54"/>
    </row>
    <row r="3996" spans="1:1">
      <c r="A3996" s="54"/>
    </row>
    <row r="3997" spans="1:1">
      <c r="A3997" s="54"/>
    </row>
    <row r="3998" spans="1:1">
      <c r="A3998" s="54"/>
    </row>
    <row r="3999" spans="1:1">
      <c r="A3999" s="54"/>
    </row>
    <row r="4000" spans="1:1">
      <c r="A4000" s="54"/>
    </row>
    <row r="4001" spans="1:1">
      <c r="A4001" s="54"/>
    </row>
    <row r="4002" spans="1:1">
      <c r="A4002" s="54"/>
    </row>
    <row r="4003" spans="1:1">
      <c r="A4003" s="54"/>
    </row>
    <row r="4004" spans="1:1">
      <c r="A4004" s="54"/>
    </row>
    <row r="4005" spans="1:1">
      <c r="A4005" s="54"/>
    </row>
    <row r="4006" spans="1:1">
      <c r="A4006" s="54"/>
    </row>
    <row r="4007" spans="1:1">
      <c r="A4007" s="54"/>
    </row>
    <row r="4008" spans="1:1">
      <c r="A4008" s="54"/>
    </row>
    <row r="4009" spans="1:1">
      <c r="A4009" s="54"/>
    </row>
    <row r="4010" spans="1:1">
      <c r="A4010" s="54"/>
    </row>
    <row r="4011" spans="1:1">
      <c r="A4011" s="54"/>
    </row>
    <row r="4012" spans="1:1">
      <c r="A4012" s="54"/>
    </row>
    <row r="4013" spans="1:1">
      <c r="A4013" s="54"/>
    </row>
    <row r="4014" spans="1:1">
      <c r="A4014" s="54"/>
    </row>
    <row r="4015" spans="1:1">
      <c r="A4015" s="54"/>
    </row>
    <row r="4016" spans="1:1">
      <c r="A4016" s="54"/>
    </row>
    <row r="4017" spans="1:1">
      <c r="A4017" s="54"/>
    </row>
    <row r="4018" spans="1:1">
      <c r="A4018" s="54"/>
    </row>
    <row r="4019" spans="1:1">
      <c r="A4019" s="54"/>
    </row>
    <row r="4020" spans="1:1">
      <c r="A4020" s="54"/>
    </row>
    <row r="4021" spans="1:1">
      <c r="A4021" s="54"/>
    </row>
    <row r="4022" spans="1:1">
      <c r="A4022" s="54"/>
    </row>
    <row r="4023" spans="1:1">
      <c r="A4023" s="54"/>
    </row>
    <row r="4024" spans="1:1">
      <c r="A4024" s="54"/>
    </row>
    <row r="4025" spans="1:1">
      <c r="A4025" s="54"/>
    </row>
    <row r="4026" spans="1:1">
      <c r="A4026" s="54"/>
    </row>
    <row r="4027" spans="1:1">
      <c r="A4027" s="54"/>
    </row>
    <row r="4028" spans="1:1">
      <c r="A4028" s="54"/>
    </row>
    <row r="4029" spans="1:1">
      <c r="A4029" s="54"/>
    </row>
    <row r="4030" spans="1:1">
      <c r="A4030" s="54"/>
    </row>
    <row r="4031" spans="1:1">
      <c r="A4031" s="54"/>
    </row>
    <row r="4032" spans="1:1">
      <c r="A4032" s="54"/>
    </row>
    <row r="4033" spans="1:1">
      <c r="A4033" s="54"/>
    </row>
    <row r="4034" spans="1:1">
      <c r="A4034" s="54"/>
    </row>
    <row r="4035" spans="1:1">
      <c r="A4035" s="54"/>
    </row>
    <row r="4036" spans="1:1">
      <c r="A4036" s="54"/>
    </row>
    <row r="4037" spans="1:1">
      <c r="A4037" s="54"/>
    </row>
    <row r="4038" spans="1:1">
      <c r="A4038" s="54"/>
    </row>
    <row r="4039" spans="1:1">
      <c r="A4039" s="54"/>
    </row>
    <row r="4040" spans="1:1">
      <c r="A4040" s="54"/>
    </row>
    <row r="4041" spans="1:1">
      <c r="A4041" s="54"/>
    </row>
    <row r="4042" spans="1:1">
      <c r="A4042" s="54"/>
    </row>
    <row r="4043" spans="1:1">
      <c r="A4043" s="54"/>
    </row>
    <row r="4044" spans="1:1">
      <c r="A4044" s="54"/>
    </row>
    <row r="4045" spans="1:1">
      <c r="A4045" s="54"/>
    </row>
    <row r="4046" spans="1:1">
      <c r="A4046" s="54"/>
    </row>
  </sheetData>
  <autoFilter ref="A1:E4029" xr:uid="{00EFA976-F3A8-40D3-AFD1-8EE35842A51F}"/>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7161C-A281-45DC-98E7-05FA024F6A71}">
  <sheetPr codeName="Sheet5">
    <tabColor rgb="FFFF0000"/>
    <pageSetUpPr fitToPage="1"/>
  </sheetPr>
  <dimension ref="A1:Y3441"/>
  <sheetViews>
    <sheetView zoomScale="85" zoomScaleNormal="85" workbookViewId="0">
      <pane xSplit="5" ySplit="3" topLeftCell="F4" activePane="bottomRight" state="frozen"/>
      <selection activeCell="A2008" sqref="A2008"/>
      <selection pane="topRight" activeCell="A2008" sqref="A2008"/>
      <selection pane="bottomLeft" activeCell="A2008" sqref="A2008"/>
      <selection pane="bottomRight" activeCell="A2008" sqref="A2008"/>
    </sheetView>
  </sheetViews>
  <sheetFormatPr defaultColWidth="9" defaultRowHeight="18"/>
  <cols>
    <col min="1" max="1" width="10.69921875" style="55" customWidth="1"/>
    <col min="2" max="2" width="9" style="55"/>
    <col min="3" max="3" width="18.8984375" style="55" customWidth="1"/>
    <col min="4" max="4" width="9" style="56"/>
    <col min="5" max="5" width="11" style="55" bestFit="1" customWidth="1"/>
    <col min="6" max="6" width="11" style="55" customWidth="1"/>
    <col min="7" max="7" width="17.09765625" style="55" customWidth="1"/>
    <col min="8" max="9" width="11" style="55" customWidth="1"/>
    <col min="10" max="10" width="43.5" style="55" customWidth="1"/>
    <col min="11" max="11" width="43.5" style="55" bestFit="1" customWidth="1"/>
    <col min="12" max="12" width="9" style="57"/>
    <col min="13" max="13" width="27.59765625" style="56" bestFit="1" customWidth="1"/>
    <col min="14" max="14" width="11" style="58" bestFit="1" customWidth="1"/>
    <col min="15" max="15" width="26.59765625" style="55" customWidth="1"/>
    <col min="16" max="21" width="9" style="55"/>
    <col min="22" max="23" width="9" style="55" customWidth="1"/>
    <col min="24" max="16384" width="9" style="55"/>
  </cols>
  <sheetData>
    <row r="1" spans="2:25" ht="34.65" customHeight="1">
      <c r="V1" s="363" t="s">
        <v>7170</v>
      </c>
      <c r="W1" s="363"/>
      <c r="X1" s="363"/>
    </row>
    <row r="2" spans="2:25">
      <c r="B2" s="55" t="s">
        <v>7171</v>
      </c>
      <c r="D2" s="56" t="s">
        <v>7172</v>
      </c>
      <c r="V2" s="55" t="s">
        <v>3</v>
      </c>
    </row>
    <row r="3" spans="2:25">
      <c r="B3" s="74" t="s">
        <v>7852</v>
      </c>
      <c r="C3" s="75" t="s">
        <v>3</v>
      </c>
      <c r="D3" s="76" t="s">
        <v>7853</v>
      </c>
      <c r="E3" s="77" t="s">
        <v>7173</v>
      </c>
      <c r="F3" s="74" t="s">
        <v>3018</v>
      </c>
      <c r="G3" s="74" t="s">
        <v>3020</v>
      </c>
      <c r="H3" s="74" t="s">
        <v>3021</v>
      </c>
      <c r="I3" s="74" t="s">
        <v>3023</v>
      </c>
      <c r="J3" s="75" t="s">
        <v>7174</v>
      </c>
      <c r="K3" s="75" t="s">
        <v>7175</v>
      </c>
      <c r="L3" s="78" t="s">
        <v>7854</v>
      </c>
      <c r="M3" s="76" t="s">
        <v>7855</v>
      </c>
      <c r="N3" s="79" t="s">
        <v>7856</v>
      </c>
      <c r="V3" s="55" t="s">
        <v>7176</v>
      </c>
      <c r="W3" s="55" t="s">
        <v>7177</v>
      </c>
      <c r="X3" s="55" t="s">
        <v>7178</v>
      </c>
      <c r="Y3" s="55" t="s">
        <v>7179</v>
      </c>
    </row>
    <row r="4" spans="2:25" ht="18.149999999999999" customHeight="1">
      <c r="B4" s="74">
        <v>1</v>
      </c>
      <c r="C4" s="116" t="s">
        <v>7180</v>
      </c>
      <c r="D4" s="117" t="s">
        <v>7767</v>
      </c>
      <c r="E4" s="118">
        <v>24</v>
      </c>
      <c r="F4" s="114" t="s">
        <v>3024</v>
      </c>
      <c r="G4" s="166" t="s">
        <v>131</v>
      </c>
      <c r="H4" s="114" t="s">
        <v>58</v>
      </c>
      <c r="I4" s="115">
        <v>495</v>
      </c>
      <c r="J4" s="116" t="s">
        <v>7768</v>
      </c>
      <c r="K4" s="116" t="s">
        <v>7769</v>
      </c>
      <c r="L4" s="130">
        <v>118</v>
      </c>
      <c r="M4" s="117" t="s">
        <v>7770</v>
      </c>
      <c r="N4" s="131" t="s">
        <v>7181</v>
      </c>
      <c r="V4" s="55" t="s">
        <v>7180</v>
      </c>
      <c r="W4" s="59" t="str">
        <f t="shared" ref="W4:W67" si="0">IF(E4="","",TEXT(E4,"000000"))</f>
        <v>000024</v>
      </c>
      <c r="X4" s="55" t="str">
        <f t="shared" ref="X4:X67" si="1">IF(C4=$V$6,IF(COUNTIFS($C:$C,$V$4,$W:$W,$W4,$J:$J,$J4)&gt;0,0,L4),"")</f>
        <v/>
      </c>
      <c r="Y4" s="60">
        <f>SUMIFS(L:L,C:C,$V$5,E:E,$E4)+SUMIFS(L:L,C:C,$V$6,E:E,$E4)</f>
        <v>0</v>
      </c>
    </row>
    <row r="5" spans="2:25" ht="18.149999999999999" customHeight="1">
      <c r="B5" s="74">
        <v>2</v>
      </c>
      <c r="C5" s="116" t="s">
        <v>7180</v>
      </c>
      <c r="D5" s="117" t="s">
        <v>7767</v>
      </c>
      <c r="E5" s="119">
        <v>57</v>
      </c>
      <c r="F5" s="114" t="s">
        <v>3024</v>
      </c>
      <c r="G5" s="166" t="s">
        <v>160</v>
      </c>
      <c r="H5" s="114" t="s">
        <v>58</v>
      </c>
      <c r="I5" s="115">
        <v>565</v>
      </c>
      <c r="J5" s="116" t="s">
        <v>7771</v>
      </c>
      <c r="K5" s="116" t="s">
        <v>7772</v>
      </c>
      <c r="L5" s="130">
        <v>260</v>
      </c>
      <c r="M5" s="117" t="s">
        <v>7773</v>
      </c>
      <c r="N5" s="131">
        <v>20120622</v>
      </c>
      <c r="V5" s="55" t="s">
        <v>7182</v>
      </c>
      <c r="W5" s="59" t="str">
        <f t="shared" si="0"/>
        <v>000057</v>
      </c>
      <c r="X5" s="55" t="str">
        <f t="shared" si="1"/>
        <v/>
      </c>
      <c r="Y5" s="60">
        <f t="shared" ref="Y5:Y68" si="2">SUMIFS(L:L,C:C,$V$5,E:E,$E5)+SUMIFS(L:L,C:C,$V$6,E:E,$E5)</f>
        <v>0</v>
      </c>
    </row>
    <row r="6" spans="2:25" ht="18.149999999999999" customHeight="1">
      <c r="B6" s="74">
        <v>3</v>
      </c>
      <c r="C6" s="116" t="s">
        <v>7180</v>
      </c>
      <c r="D6" s="117" t="s">
        <v>7767</v>
      </c>
      <c r="E6" s="120">
        <v>1011</v>
      </c>
      <c r="F6" s="114" t="s">
        <v>3025</v>
      </c>
      <c r="G6" s="166" t="s">
        <v>7902</v>
      </c>
      <c r="H6" s="114" t="s">
        <v>58</v>
      </c>
      <c r="I6" s="115">
        <v>470</v>
      </c>
      <c r="J6" s="116" t="s">
        <v>7774</v>
      </c>
      <c r="K6" s="116" t="s">
        <v>7775</v>
      </c>
      <c r="L6" s="130">
        <v>0</v>
      </c>
      <c r="M6" s="117" t="s">
        <v>7773</v>
      </c>
      <c r="N6" s="131" t="s">
        <v>7964</v>
      </c>
      <c r="O6" s="55" t="s">
        <v>8667</v>
      </c>
      <c r="V6" s="55" t="s">
        <v>7183</v>
      </c>
      <c r="W6" s="59" t="str">
        <f t="shared" si="0"/>
        <v>001011</v>
      </c>
      <c r="X6" s="55" t="str">
        <f t="shared" si="1"/>
        <v/>
      </c>
      <c r="Y6" s="60">
        <f t="shared" si="2"/>
        <v>0</v>
      </c>
    </row>
    <row r="7" spans="2:25" ht="18.149999999999999" customHeight="1">
      <c r="B7" s="74">
        <v>4</v>
      </c>
      <c r="C7" s="116" t="s">
        <v>7180</v>
      </c>
      <c r="D7" s="117" t="s">
        <v>7767</v>
      </c>
      <c r="E7" s="118">
        <v>1018</v>
      </c>
      <c r="F7" s="114" t="s">
        <v>3025</v>
      </c>
      <c r="G7" s="166" t="s">
        <v>2757</v>
      </c>
      <c r="H7" s="114" t="s">
        <v>58</v>
      </c>
      <c r="I7" s="115">
        <v>630</v>
      </c>
      <c r="J7" s="116" t="s">
        <v>7184</v>
      </c>
      <c r="K7" s="116" t="s">
        <v>7776</v>
      </c>
      <c r="L7" s="130">
        <v>550</v>
      </c>
      <c r="M7" s="117" t="s">
        <v>7773</v>
      </c>
      <c r="N7" s="131">
        <v>20121126</v>
      </c>
      <c r="V7" s="55" t="s">
        <v>7185</v>
      </c>
      <c r="W7" s="59" t="str">
        <f t="shared" si="0"/>
        <v>001018</v>
      </c>
      <c r="X7" s="55" t="str">
        <f t="shared" si="1"/>
        <v/>
      </c>
      <c r="Y7" s="60">
        <f t="shared" si="2"/>
        <v>0</v>
      </c>
    </row>
    <row r="8" spans="2:25" ht="18.149999999999999" customHeight="1">
      <c r="B8" s="74">
        <v>5</v>
      </c>
      <c r="C8" s="116" t="s">
        <v>7180</v>
      </c>
      <c r="D8" s="117" t="s">
        <v>7767</v>
      </c>
      <c r="E8" s="120">
        <v>1019</v>
      </c>
      <c r="F8" s="114" t="s">
        <v>3025</v>
      </c>
      <c r="G8" s="166" t="s">
        <v>2758</v>
      </c>
      <c r="H8" s="114" t="s">
        <v>58</v>
      </c>
      <c r="I8" s="115">
        <v>885</v>
      </c>
      <c r="J8" s="116" t="s">
        <v>7777</v>
      </c>
      <c r="K8" s="116" t="s">
        <v>7778</v>
      </c>
      <c r="L8" s="130">
        <v>48</v>
      </c>
      <c r="M8" s="117" t="s">
        <v>7779</v>
      </c>
      <c r="N8" s="131" t="s">
        <v>7186</v>
      </c>
      <c r="V8" s="55" t="s">
        <v>7187</v>
      </c>
      <c r="W8" s="59" t="str">
        <f t="shared" si="0"/>
        <v>001019</v>
      </c>
      <c r="X8" s="55" t="str">
        <f t="shared" si="1"/>
        <v/>
      </c>
      <c r="Y8" s="60">
        <f t="shared" si="2"/>
        <v>0</v>
      </c>
    </row>
    <row r="9" spans="2:25" ht="18.149999999999999" customHeight="1">
      <c r="B9" s="74">
        <v>6</v>
      </c>
      <c r="C9" s="116" t="s">
        <v>7180</v>
      </c>
      <c r="D9" s="117" t="s">
        <v>7767</v>
      </c>
      <c r="E9" s="120">
        <v>1084</v>
      </c>
      <c r="F9" s="114" t="s">
        <v>3025</v>
      </c>
      <c r="G9" s="166" t="s">
        <v>183</v>
      </c>
      <c r="H9" s="114" t="s">
        <v>58</v>
      </c>
      <c r="I9" s="115">
        <v>595</v>
      </c>
      <c r="J9" s="116" t="s">
        <v>7782</v>
      </c>
      <c r="K9" s="116" t="s">
        <v>7783</v>
      </c>
      <c r="L9" s="130">
        <v>150</v>
      </c>
      <c r="M9" s="117" t="s">
        <v>7773</v>
      </c>
      <c r="N9" s="131">
        <v>2015.5</v>
      </c>
      <c r="V9" s="55" t="s">
        <v>7190</v>
      </c>
      <c r="W9" s="59" t="str">
        <f t="shared" si="0"/>
        <v>001084</v>
      </c>
      <c r="X9" s="55" t="str">
        <f t="shared" si="1"/>
        <v/>
      </c>
      <c r="Y9" s="60">
        <f t="shared" si="2"/>
        <v>0</v>
      </c>
    </row>
    <row r="10" spans="2:25" ht="18.149999999999999" customHeight="1">
      <c r="B10" s="74">
        <v>7</v>
      </c>
      <c r="C10" s="116" t="s">
        <v>7180</v>
      </c>
      <c r="D10" s="117" t="s">
        <v>7767</v>
      </c>
      <c r="E10" s="118">
        <v>1084</v>
      </c>
      <c r="F10" s="114" t="s">
        <v>3025</v>
      </c>
      <c r="G10" s="166" t="s">
        <v>183</v>
      </c>
      <c r="H10" s="114" t="s">
        <v>58</v>
      </c>
      <c r="I10" s="115">
        <v>595</v>
      </c>
      <c r="J10" s="116" t="s">
        <v>7784</v>
      </c>
      <c r="K10" s="116" t="s">
        <v>7785</v>
      </c>
      <c r="L10" s="130">
        <v>60</v>
      </c>
      <c r="M10" s="117" t="s">
        <v>7773</v>
      </c>
      <c r="N10" s="131">
        <v>2015.06</v>
      </c>
      <c r="W10" s="59" t="str">
        <f t="shared" si="0"/>
        <v>001084</v>
      </c>
      <c r="X10" s="55" t="str">
        <f t="shared" si="1"/>
        <v/>
      </c>
      <c r="Y10" s="60">
        <f t="shared" si="2"/>
        <v>0</v>
      </c>
    </row>
    <row r="11" spans="2:25" ht="18.149999999999999" customHeight="1">
      <c r="B11" s="74">
        <v>8</v>
      </c>
      <c r="C11" s="116" t="s">
        <v>7180</v>
      </c>
      <c r="D11" s="117" t="s">
        <v>7767</v>
      </c>
      <c r="E11" s="118">
        <v>1045</v>
      </c>
      <c r="F11" s="114" t="s">
        <v>3025</v>
      </c>
      <c r="G11" s="166" t="s">
        <v>223</v>
      </c>
      <c r="H11" s="114" t="s">
        <v>58</v>
      </c>
      <c r="I11" s="115">
        <v>1530</v>
      </c>
      <c r="J11" s="116" t="s">
        <v>7188</v>
      </c>
      <c r="K11" s="116" t="s">
        <v>7780</v>
      </c>
      <c r="L11" s="130">
        <v>80</v>
      </c>
      <c r="M11" s="117" t="s">
        <v>7781</v>
      </c>
      <c r="N11" s="131" t="s">
        <v>7189</v>
      </c>
      <c r="W11" s="59" t="str">
        <f t="shared" si="0"/>
        <v>001045</v>
      </c>
      <c r="X11" s="55" t="str">
        <f t="shared" si="1"/>
        <v/>
      </c>
      <c r="Y11" s="60">
        <f t="shared" si="2"/>
        <v>0</v>
      </c>
    </row>
    <row r="12" spans="2:25" ht="18.149999999999999" customHeight="1">
      <c r="B12" s="74">
        <v>9</v>
      </c>
      <c r="C12" s="116" t="s">
        <v>7180</v>
      </c>
      <c r="D12" s="117" t="s">
        <v>7767</v>
      </c>
      <c r="E12" s="118">
        <v>2024</v>
      </c>
      <c r="F12" s="114" t="s">
        <v>3026</v>
      </c>
      <c r="G12" s="166" t="s">
        <v>275</v>
      </c>
      <c r="H12" s="114" t="s">
        <v>58</v>
      </c>
      <c r="I12" s="115">
        <v>380</v>
      </c>
      <c r="J12" s="116" t="s">
        <v>8669</v>
      </c>
      <c r="K12" s="116" t="s">
        <v>8670</v>
      </c>
      <c r="L12" s="130">
        <v>110</v>
      </c>
      <c r="M12" s="117" t="s">
        <v>8671</v>
      </c>
      <c r="N12" s="131">
        <v>2017.2</v>
      </c>
      <c r="W12" s="59" t="str">
        <f t="shared" si="0"/>
        <v>002024</v>
      </c>
      <c r="X12" s="55" t="str">
        <f t="shared" si="1"/>
        <v/>
      </c>
      <c r="Y12" s="60">
        <f t="shared" si="2"/>
        <v>0</v>
      </c>
    </row>
    <row r="13" spans="2:25" ht="18.149999999999999" customHeight="1">
      <c r="B13" s="74">
        <v>10</v>
      </c>
      <c r="C13" s="116" t="s">
        <v>7180</v>
      </c>
      <c r="D13" s="117" t="s">
        <v>7767</v>
      </c>
      <c r="E13" s="120">
        <v>2039</v>
      </c>
      <c r="F13" s="114" t="s">
        <v>3026</v>
      </c>
      <c r="G13" s="166" t="s">
        <v>2779</v>
      </c>
      <c r="H13" s="114" t="s">
        <v>58</v>
      </c>
      <c r="I13" s="115">
        <v>500</v>
      </c>
      <c r="J13" s="116" t="s">
        <v>8672</v>
      </c>
      <c r="K13" s="116" t="s">
        <v>8673</v>
      </c>
      <c r="L13" s="130">
        <v>58</v>
      </c>
      <c r="M13" s="117" t="s">
        <v>8671</v>
      </c>
      <c r="N13" s="131" t="s">
        <v>8674</v>
      </c>
      <c r="W13" s="59" t="str">
        <f t="shared" si="0"/>
        <v>002039</v>
      </c>
      <c r="X13" s="55" t="str">
        <f t="shared" si="1"/>
        <v/>
      </c>
      <c r="Y13" s="60">
        <f t="shared" si="2"/>
        <v>0</v>
      </c>
    </row>
    <row r="14" spans="2:25" ht="18.149999999999999" customHeight="1">
      <c r="B14" s="74">
        <v>11</v>
      </c>
      <c r="C14" s="116" t="s">
        <v>7180</v>
      </c>
      <c r="D14" s="117" t="s">
        <v>7767</v>
      </c>
      <c r="E14" s="120">
        <v>2073</v>
      </c>
      <c r="F14" s="114" t="s">
        <v>3026</v>
      </c>
      <c r="G14" s="166" t="s">
        <v>272</v>
      </c>
      <c r="H14" s="114" t="s">
        <v>58</v>
      </c>
      <c r="I14" s="115">
        <v>555</v>
      </c>
      <c r="J14" s="116" t="s">
        <v>8675</v>
      </c>
      <c r="K14" s="116" t="s">
        <v>8676</v>
      </c>
      <c r="L14" s="130">
        <v>310</v>
      </c>
      <c r="M14" s="117" t="s">
        <v>8677</v>
      </c>
      <c r="N14" s="131" t="s">
        <v>8678</v>
      </c>
      <c r="W14" s="59" t="str">
        <f t="shared" si="0"/>
        <v>002073</v>
      </c>
      <c r="X14" s="55" t="str">
        <f t="shared" si="1"/>
        <v/>
      </c>
      <c r="Y14" s="60">
        <f t="shared" si="2"/>
        <v>0</v>
      </c>
    </row>
    <row r="15" spans="2:25" ht="18.149999999999999" customHeight="1">
      <c r="B15" s="74">
        <v>12</v>
      </c>
      <c r="C15" s="116" t="s">
        <v>7180</v>
      </c>
      <c r="D15" s="117" t="s">
        <v>8734</v>
      </c>
      <c r="E15" s="118">
        <v>13013</v>
      </c>
      <c r="F15" s="114" t="s">
        <v>324</v>
      </c>
      <c r="G15" s="166" t="s">
        <v>338</v>
      </c>
      <c r="H15" s="114" t="s">
        <v>327</v>
      </c>
      <c r="I15" s="115">
        <v>765</v>
      </c>
      <c r="J15" s="116" t="s">
        <v>8735</v>
      </c>
      <c r="K15" s="116" t="s">
        <v>8736</v>
      </c>
      <c r="L15" s="132">
        <v>90</v>
      </c>
      <c r="M15" s="117" t="s">
        <v>8737</v>
      </c>
      <c r="N15" s="131" t="s">
        <v>7191</v>
      </c>
      <c r="W15" s="59" t="str">
        <f t="shared" si="0"/>
        <v>013013</v>
      </c>
      <c r="X15" s="55" t="str">
        <f t="shared" si="1"/>
        <v/>
      </c>
      <c r="Y15" s="60">
        <f t="shared" si="2"/>
        <v>0</v>
      </c>
    </row>
    <row r="16" spans="2:25" ht="18.149999999999999" customHeight="1">
      <c r="B16" s="74">
        <v>13</v>
      </c>
      <c r="C16" s="116" t="s">
        <v>7180</v>
      </c>
      <c r="D16" s="117" t="s">
        <v>8734</v>
      </c>
      <c r="E16" s="120">
        <v>13045</v>
      </c>
      <c r="F16" s="114" t="s">
        <v>324</v>
      </c>
      <c r="G16" s="166" t="s">
        <v>8430</v>
      </c>
      <c r="H16" s="114" t="s">
        <v>327</v>
      </c>
      <c r="I16" s="115">
        <v>580</v>
      </c>
      <c r="J16" s="116" t="s">
        <v>7192</v>
      </c>
      <c r="K16" s="116" t="s">
        <v>8738</v>
      </c>
      <c r="L16" s="132">
        <v>36</v>
      </c>
      <c r="M16" s="123"/>
      <c r="N16" s="131" t="s">
        <v>7193</v>
      </c>
      <c r="W16" s="59" t="str">
        <f t="shared" si="0"/>
        <v>013045</v>
      </c>
      <c r="X16" s="55" t="str">
        <f t="shared" si="1"/>
        <v/>
      </c>
      <c r="Y16" s="60">
        <f t="shared" si="2"/>
        <v>0</v>
      </c>
    </row>
    <row r="17" spans="2:25" ht="18.149999999999999" customHeight="1">
      <c r="B17" s="74">
        <v>14</v>
      </c>
      <c r="C17" s="116" t="s">
        <v>7180</v>
      </c>
      <c r="D17" s="117" t="s">
        <v>8734</v>
      </c>
      <c r="E17" s="120">
        <v>13049</v>
      </c>
      <c r="F17" s="114" t="s">
        <v>324</v>
      </c>
      <c r="G17" s="166" t="s">
        <v>2792</v>
      </c>
      <c r="H17" s="114" t="s">
        <v>327</v>
      </c>
      <c r="I17" s="115">
        <v>375</v>
      </c>
      <c r="J17" s="116" t="s">
        <v>8739</v>
      </c>
      <c r="K17" s="116" t="s">
        <v>8740</v>
      </c>
      <c r="L17" s="132">
        <v>250</v>
      </c>
      <c r="M17" s="123"/>
      <c r="N17" s="131" t="s">
        <v>7194</v>
      </c>
      <c r="W17" s="59" t="str">
        <f t="shared" si="0"/>
        <v>013049</v>
      </c>
      <c r="X17" s="55" t="str">
        <f t="shared" si="1"/>
        <v/>
      </c>
      <c r="Y17" s="60">
        <f t="shared" si="2"/>
        <v>0</v>
      </c>
    </row>
    <row r="18" spans="2:25" ht="18.149999999999999" customHeight="1">
      <c r="B18" s="74">
        <v>15</v>
      </c>
      <c r="C18" s="116" t="s">
        <v>7180</v>
      </c>
      <c r="D18" s="117" t="s">
        <v>8734</v>
      </c>
      <c r="E18" s="120">
        <v>13053</v>
      </c>
      <c r="F18" s="114" t="s">
        <v>324</v>
      </c>
      <c r="G18" s="166" t="s">
        <v>370</v>
      </c>
      <c r="H18" s="114" t="s">
        <v>327</v>
      </c>
      <c r="I18" s="115">
        <v>465</v>
      </c>
      <c r="J18" s="116" t="s">
        <v>7195</v>
      </c>
      <c r="K18" s="116" t="s">
        <v>8741</v>
      </c>
      <c r="L18" s="132">
        <v>6</v>
      </c>
      <c r="M18" s="117" t="s">
        <v>8742</v>
      </c>
      <c r="N18" s="131" t="s">
        <v>7196</v>
      </c>
      <c r="W18" s="59" t="str">
        <f t="shared" si="0"/>
        <v>013053</v>
      </c>
      <c r="X18" s="55" t="str">
        <f t="shared" si="1"/>
        <v/>
      </c>
      <c r="Y18" s="60">
        <f t="shared" si="2"/>
        <v>0</v>
      </c>
    </row>
    <row r="19" spans="2:25" ht="18.149999999999999" customHeight="1">
      <c r="B19" s="74">
        <v>16</v>
      </c>
      <c r="C19" s="116" t="s">
        <v>7180</v>
      </c>
      <c r="D19" s="117" t="s">
        <v>8734</v>
      </c>
      <c r="E19" s="118">
        <v>13054</v>
      </c>
      <c r="F19" s="114" t="s">
        <v>324</v>
      </c>
      <c r="G19" s="166" t="s">
        <v>2793</v>
      </c>
      <c r="H19" s="114" t="s">
        <v>327</v>
      </c>
      <c r="I19" s="115">
        <v>685</v>
      </c>
      <c r="J19" s="116" t="s">
        <v>8743</v>
      </c>
      <c r="K19" s="116" t="s">
        <v>8744</v>
      </c>
      <c r="L19" s="132">
        <v>68</v>
      </c>
      <c r="M19" s="123"/>
      <c r="N19" s="131"/>
      <c r="W19" s="59" t="str">
        <f t="shared" si="0"/>
        <v>013054</v>
      </c>
      <c r="X19" s="55" t="str">
        <f t="shared" si="1"/>
        <v/>
      </c>
      <c r="Y19" s="60">
        <f t="shared" si="2"/>
        <v>0</v>
      </c>
    </row>
    <row r="20" spans="2:25" ht="18.149999999999999" customHeight="1">
      <c r="B20" s="74">
        <v>17</v>
      </c>
      <c r="C20" s="116" t="s">
        <v>7180</v>
      </c>
      <c r="D20" s="117" t="s">
        <v>8734</v>
      </c>
      <c r="E20" s="120">
        <v>13054</v>
      </c>
      <c r="F20" s="114" t="s">
        <v>324</v>
      </c>
      <c r="G20" s="166" t="s">
        <v>2793</v>
      </c>
      <c r="H20" s="114" t="s">
        <v>327</v>
      </c>
      <c r="I20" s="115">
        <v>685</v>
      </c>
      <c r="J20" s="116" t="s">
        <v>8745</v>
      </c>
      <c r="K20" s="116" t="s">
        <v>8746</v>
      </c>
      <c r="L20" s="132">
        <v>41</v>
      </c>
      <c r="M20" s="123"/>
      <c r="N20" s="131"/>
      <c r="W20" s="59" t="str">
        <f t="shared" si="0"/>
        <v>013054</v>
      </c>
      <c r="X20" s="55" t="str">
        <f t="shared" si="1"/>
        <v/>
      </c>
      <c r="Y20" s="60">
        <f t="shared" si="2"/>
        <v>0</v>
      </c>
    </row>
    <row r="21" spans="2:25" ht="18.149999999999999" customHeight="1">
      <c r="B21" s="74">
        <v>18</v>
      </c>
      <c r="C21" s="116" t="s">
        <v>7180</v>
      </c>
      <c r="D21" s="117" t="s">
        <v>8734</v>
      </c>
      <c r="E21" s="120">
        <v>13054</v>
      </c>
      <c r="F21" s="114" t="s">
        <v>324</v>
      </c>
      <c r="G21" s="166" t="s">
        <v>2793</v>
      </c>
      <c r="H21" s="114" t="s">
        <v>327</v>
      </c>
      <c r="I21" s="115">
        <v>685</v>
      </c>
      <c r="J21" s="116" t="s">
        <v>8747</v>
      </c>
      <c r="K21" s="116" t="s">
        <v>8748</v>
      </c>
      <c r="L21" s="132">
        <v>36</v>
      </c>
      <c r="M21" s="123"/>
      <c r="N21" s="131"/>
      <c r="W21" s="59" t="str">
        <f t="shared" si="0"/>
        <v>013054</v>
      </c>
      <c r="X21" s="55" t="str">
        <f t="shared" si="1"/>
        <v/>
      </c>
      <c r="Y21" s="60">
        <f t="shared" si="2"/>
        <v>0</v>
      </c>
    </row>
    <row r="22" spans="2:25" ht="18.149999999999999" customHeight="1">
      <c r="B22" s="74">
        <v>19</v>
      </c>
      <c r="C22" s="116" t="s">
        <v>7180</v>
      </c>
      <c r="D22" s="117" t="s">
        <v>8734</v>
      </c>
      <c r="E22" s="120">
        <v>13054</v>
      </c>
      <c r="F22" s="114" t="s">
        <v>324</v>
      </c>
      <c r="G22" s="166" t="s">
        <v>2793</v>
      </c>
      <c r="H22" s="114" t="s">
        <v>327</v>
      </c>
      <c r="I22" s="115">
        <v>685</v>
      </c>
      <c r="J22" s="116" t="s">
        <v>8749</v>
      </c>
      <c r="K22" s="116" t="s">
        <v>8750</v>
      </c>
      <c r="L22" s="132">
        <v>32</v>
      </c>
      <c r="M22" s="123"/>
      <c r="N22" s="131"/>
      <c r="W22" s="59" t="str">
        <f t="shared" si="0"/>
        <v>013054</v>
      </c>
      <c r="X22" s="55" t="str">
        <f t="shared" si="1"/>
        <v/>
      </c>
      <c r="Y22" s="60">
        <f t="shared" si="2"/>
        <v>0</v>
      </c>
    </row>
    <row r="23" spans="2:25" ht="18.149999999999999" customHeight="1">
      <c r="B23" s="74">
        <v>20</v>
      </c>
      <c r="C23" s="116" t="s">
        <v>7180</v>
      </c>
      <c r="D23" s="117" t="s">
        <v>8734</v>
      </c>
      <c r="E23" s="120">
        <v>13054</v>
      </c>
      <c r="F23" s="114" t="s">
        <v>324</v>
      </c>
      <c r="G23" s="166" t="s">
        <v>2793</v>
      </c>
      <c r="H23" s="114" t="s">
        <v>327</v>
      </c>
      <c r="I23" s="115">
        <v>685</v>
      </c>
      <c r="J23" s="116" t="s">
        <v>8751</v>
      </c>
      <c r="K23" s="116" t="s">
        <v>8752</v>
      </c>
      <c r="L23" s="132">
        <v>12</v>
      </c>
      <c r="M23" s="123"/>
      <c r="N23" s="131"/>
      <c r="W23" s="59" t="str">
        <f t="shared" si="0"/>
        <v>013054</v>
      </c>
      <c r="X23" s="55" t="str">
        <f t="shared" si="1"/>
        <v/>
      </c>
      <c r="Y23" s="60">
        <f t="shared" si="2"/>
        <v>0</v>
      </c>
    </row>
    <row r="24" spans="2:25" ht="18.149999999999999" customHeight="1">
      <c r="B24" s="74">
        <v>21</v>
      </c>
      <c r="C24" s="116" t="s">
        <v>7180</v>
      </c>
      <c r="D24" s="117" t="s">
        <v>8734</v>
      </c>
      <c r="E24" s="120">
        <v>13054</v>
      </c>
      <c r="F24" s="114" t="s">
        <v>324</v>
      </c>
      <c r="G24" s="166" t="s">
        <v>2793</v>
      </c>
      <c r="H24" s="114" t="s">
        <v>327</v>
      </c>
      <c r="I24" s="115">
        <v>685</v>
      </c>
      <c r="J24" s="116" t="s">
        <v>8753</v>
      </c>
      <c r="K24" s="116" t="s">
        <v>8752</v>
      </c>
      <c r="L24" s="132">
        <v>10</v>
      </c>
      <c r="M24" s="123"/>
      <c r="N24" s="131"/>
      <c r="W24" s="59" t="str">
        <f t="shared" si="0"/>
        <v>013054</v>
      </c>
      <c r="X24" s="55" t="str">
        <f t="shared" si="1"/>
        <v/>
      </c>
      <c r="Y24" s="60">
        <f t="shared" si="2"/>
        <v>0</v>
      </c>
    </row>
    <row r="25" spans="2:25" ht="18.149999999999999" customHeight="1">
      <c r="B25" s="74">
        <v>22</v>
      </c>
      <c r="C25" s="116" t="s">
        <v>7180</v>
      </c>
      <c r="D25" s="117" t="s">
        <v>8734</v>
      </c>
      <c r="E25" s="120">
        <v>14002</v>
      </c>
      <c r="F25" s="114" t="s">
        <v>3027</v>
      </c>
      <c r="G25" s="166" t="s">
        <v>2795</v>
      </c>
      <c r="H25" s="114" t="s">
        <v>327</v>
      </c>
      <c r="I25" s="115">
        <v>785</v>
      </c>
      <c r="J25" s="116" t="s">
        <v>8754</v>
      </c>
      <c r="K25" s="116" t="s">
        <v>8755</v>
      </c>
      <c r="L25" s="130">
        <v>100</v>
      </c>
      <c r="M25" s="117" t="s">
        <v>8756</v>
      </c>
      <c r="N25" s="133">
        <v>2017.2</v>
      </c>
      <c r="W25" s="59" t="str">
        <f t="shared" si="0"/>
        <v>014002</v>
      </c>
      <c r="X25" s="55" t="str">
        <f t="shared" si="1"/>
        <v/>
      </c>
      <c r="Y25" s="60">
        <f t="shared" si="2"/>
        <v>0</v>
      </c>
    </row>
    <row r="26" spans="2:25" ht="18.149999999999999" customHeight="1">
      <c r="B26" s="74">
        <v>23</v>
      </c>
      <c r="C26" s="116" t="s">
        <v>7180</v>
      </c>
      <c r="D26" s="117" t="s">
        <v>8734</v>
      </c>
      <c r="E26" s="120">
        <v>14002</v>
      </c>
      <c r="F26" s="114" t="s">
        <v>3027</v>
      </c>
      <c r="G26" s="166" t="s">
        <v>2795</v>
      </c>
      <c r="H26" s="114" t="s">
        <v>327</v>
      </c>
      <c r="I26" s="115">
        <v>785</v>
      </c>
      <c r="J26" s="116" t="s">
        <v>8757</v>
      </c>
      <c r="K26" s="116" t="s">
        <v>8758</v>
      </c>
      <c r="L26" s="132">
        <v>50</v>
      </c>
      <c r="M26" s="117" t="s">
        <v>8756</v>
      </c>
      <c r="N26" s="133">
        <v>2017.3</v>
      </c>
      <c r="W26" s="59" t="str">
        <f t="shared" si="0"/>
        <v>014002</v>
      </c>
      <c r="X26" s="55" t="str">
        <f t="shared" si="1"/>
        <v/>
      </c>
      <c r="Y26" s="60">
        <f t="shared" si="2"/>
        <v>0</v>
      </c>
    </row>
    <row r="27" spans="2:25" ht="18.149999999999999" customHeight="1">
      <c r="B27" s="74">
        <v>24</v>
      </c>
      <c r="C27" s="116" t="s">
        <v>7180</v>
      </c>
      <c r="D27" s="117" t="s">
        <v>8734</v>
      </c>
      <c r="E27" s="120">
        <v>14050</v>
      </c>
      <c r="F27" s="114" t="s">
        <v>3027</v>
      </c>
      <c r="G27" s="166" t="s">
        <v>2836</v>
      </c>
      <c r="H27" s="114" t="s">
        <v>327</v>
      </c>
      <c r="I27" s="115">
        <v>695</v>
      </c>
      <c r="J27" s="116" t="s">
        <v>8759</v>
      </c>
      <c r="K27" s="116" t="s">
        <v>8760</v>
      </c>
      <c r="L27" s="132">
        <v>103</v>
      </c>
      <c r="M27" s="117" t="s">
        <v>8761</v>
      </c>
      <c r="N27" s="131" t="s">
        <v>7198</v>
      </c>
      <c r="W27" s="59" t="str">
        <f t="shared" si="0"/>
        <v>014050</v>
      </c>
      <c r="X27" s="55" t="str">
        <f t="shared" si="1"/>
        <v/>
      </c>
      <c r="Y27" s="60">
        <f t="shared" si="2"/>
        <v>0</v>
      </c>
    </row>
    <row r="28" spans="2:25" ht="18.149999999999999" customHeight="1">
      <c r="B28" s="74">
        <v>25</v>
      </c>
      <c r="C28" s="116" t="s">
        <v>7180</v>
      </c>
      <c r="D28" s="117" t="s">
        <v>8734</v>
      </c>
      <c r="E28" s="120">
        <v>14050</v>
      </c>
      <c r="F28" s="114" t="s">
        <v>3027</v>
      </c>
      <c r="G28" s="166" t="s">
        <v>2836</v>
      </c>
      <c r="H28" s="114" t="s">
        <v>327</v>
      </c>
      <c r="I28" s="115">
        <v>695</v>
      </c>
      <c r="J28" s="116" t="s">
        <v>8762</v>
      </c>
      <c r="K28" s="116" t="s">
        <v>8763</v>
      </c>
      <c r="L28" s="132">
        <v>47</v>
      </c>
      <c r="M28" s="117"/>
      <c r="N28" s="131" t="s">
        <v>7199</v>
      </c>
      <c r="W28" s="59" t="str">
        <f t="shared" si="0"/>
        <v>014050</v>
      </c>
      <c r="X28" s="55" t="str">
        <f t="shared" si="1"/>
        <v/>
      </c>
      <c r="Y28" s="60">
        <f t="shared" si="2"/>
        <v>0</v>
      </c>
    </row>
    <row r="29" spans="2:25" ht="18.149999999999999" customHeight="1">
      <c r="B29" s="74">
        <v>26</v>
      </c>
      <c r="C29" s="116" t="s">
        <v>7180</v>
      </c>
      <c r="D29" s="117" t="s">
        <v>8734</v>
      </c>
      <c r="E29" s="120">
        <v>15005</v>
      </c>
      <c r="F29" s="114" t="s">
        <v>327</v>
      </c>
      <c r="G29" s="166" t="s">
        <v>2859</v>
      </c>
      <c r="H29" s="114" t="s">
        <v>327</v>
      </c>
      <c r="I29" s="115">
        <v>830</v>
      </c>
      <c r="J29" s="137" t="s">
        <v>8764</v>
      </c>
      <c r="K29" s="137" t="s">
        <v>8765</v>
      </c>
      <c r="L29" s="132">
        <v>55</v>
      </c>
      <c r="M29" s="123"/>
      <c r="N29" s="133">
        <v>20130430</v>
      </c>
      <c r="W29" s="59" t="str">
        <f t="shared" si="0"/>
        <v>015005</v>
      </c>
      <c r="X29" s="55" t="str">
        <f t="shared" si="1"/>
        <v/>
      </c>
      <c r="Y29" s="60">
        <f t="shared" si="2"/>
        <v>0</v>
      </c>
    </row>
    <row r="30" spans="2:25" ht="18.149999999999999" customHeight="1">
      <c r="B30" s="74">
        <v>27</v>
      </c>
      <c r="C30" s="116" t="s">
        <v>7180</v>
      </c>
      <c r="D30" s="117" t="s">
        <v>8734</v>
      </c>
      <c r="E30" s="120">
        <v>15005</v>
      </c>
      <c r="F30" s="114" t="s">
        <v>327</v>
      </c>
      <c r="G30" s="166" t="s">
        <v>2859</v>
      </c>
      <c r="H30" s="114" t="s">
        <v>327</v>
      </c>
      <c r="I30" s="115">
        <v>830</v>
      </c>
      <c r="J30" s="137" t="s">
        <v>7201</v>
      </c>
      <c r="K30" s="137" t="s">
        <v>8766</v>
      </c>
      <c r="L30" s="132">
        <v>46</v>
      </c>
      <c r="M30" s="123"/>
      <c r="N30" s="133">
        <v>20130430</v>
      </c>
      <c r="W30" s="59" t="str">
        <f t="shared" si="0"/>
        <v>015005</v>
      </c>
      <c r="X30" s="55" t="str">
        <f t="shared" si="1"/>
        <v/>
      </c>
      <c r="Y30" s="60">
        <f t="shared" si="2"/>
        <v>0</v>
      </c>
    </row>
    <row r="31" spans="2:25" ht="18.149999999999999" customHeight="1">
      <c r="B31" s="74">
        <v>28</v>
      </c>
      <c r="C31" s="116" t="s">
        <v>7180</v>
      </c>
      <c r="D31" s="117" t="s">
        <v>8734</v>
      </c>
      <c r="E31" s="120">
        <v>15023</v>
      </c>
      <c r="F31" s="114" t="s">
        <v>327</v>
      </c>
      <c r="G31" s="166" t="s">
        <v>2877</v>
      </c>
      <c r="H31" s="114" t="s">
        <v>327</v>
      </c>
      <c r="I31" s="115">
        <v>790</v>
      </c>
      <c r="J31" s="137" t="s">
        <v>8767</v>
      </c>
      <c r="K31" s="137" t="s">
        <v>8768</v>
      </c>
      <c r="L31" s="132">
        <v>31</v>
      </c>
      <c r="M31" s="123"/>
      <c r="N31" s="133" t="s">
        <v>7202</v>
      </c>
      <c r="W31" s="59" t="str">
        <f t="shared" si="0"/>
        <v>015023</v>
      </c>
      <c r="X31" s="55" t="str">
        <f t="shared" si="1"/>
        <v/>
      </c>
      <c r="Y31" s="60">
        <f t="shared" si="2"/>
        <v>0</v>
      </c>
    </row>
    <row r="32" spans="2:25" ht="18.149999999999999" customHeight="1">
      <c r="B32" s="74">
        <v>29</v>
      </c>
      <c r="C32" s="116"/>
      <c r="D32" s="117" t="s">
        <v>8734</v>
      </c>
      <c r="E32" s="120">
        <v>15036</v>
      </c>
      <c r="F32" s="114" t="s">
        <v>327</v>
      </c>
      <c r="G32" s="166" t="s">
        <v>2890</v>
      </c>
      <c r="H32" s="114" t="s">
        <v>327</v>
      </c>
      <c r="I32" s="115">
        <v>440</v>
      </c>
      <c r="J32" s="137" t="s">
        <v>8769</v>
      </c>
      <c r="K32" s="137" t="s">
        <v>8770</v>
      </c>
      <c r="L32" s="132"/>
      <c r="M32" s="123" t="s">
        <v>7786</v>
      </c>
      <c r="N32" s="133" t="s">
        <v>7203</v>
      </c>
      <c r="W32" s="59" t="str">
        <f t="shared" si="0"/>
        <v>015036</v>
      </c>
      <c r="X32" s="55" t="str">
        <f t="shared" si="1"/>
        <v/>
      </c>
      <c r="Y32" s="60">
        <f t="shared" si="2"/>
        <v>0</v>
      </c>
    </row>
    <row r="33" spans="2:25" ht="18.149999999999999" customHeight="1">
      <c r="B33" s="74">
        <v>30</v>
      </c>
      <c r="C33" s="116" t="s">
        <v>7180</v>
      </c>
      <c r="D33" s="117" t="s">
        <v>8734</v>
      </c>
      <c r="E33" s="120">
        <v>15047</v>
      </c>
      <c r="F33" s="114" t="s">
        <v>327</v>
      </c>
      <c r="G33" s="166" t="s">
        <v>2902</v>
      </c>
      <c r="H33" s="114" t="s">
        <v>327</v>
      </c>
      <c r="I33" s="115">
        <v>995</v>
      </c>
      <c r="J33" s="116" t="s">
        <v>7206</v>
      </c>
      <c r="K33" s="116" t="s">
        <v>7207</v>
      </c>
      <c r="L33" s="132">
        <v>67</v>
      </c>
      <c r="M33" s="123"/>
      <c r="N33" s="133">
        <v>20140123</v>
      </c>
      <c r="W33" s="59" t="str">
        <f t="shared" si="0"/>
        <v>015047</v>
      </c>
      <c r="X33" s="55" t="str">
        <f t="shared" si="1"/>
        <v/>
      </c>
      <c r="Y33" s="60">
        <f t="shared" si="2"/>
        <v>0</v>
      </c>
    </row>
    <row r="34" spans="2:25" ht="18.149999999999999" customHeight="1">
      <c r="B34" s="74">
        <v>31</v>
      </c>
      <c r="C34" s="116" t="s">
        <v>7180</v>
      </c>
      <c r="D34" s="117" t="s">
        <v>8734</v>
      </c>
      <c r="E34" s="120">
        <v>15047</v>
      </c>
      <c r="F34" s="114" t="s">
        <v>327</v>
      </c>
      <c r="G34" s="166" t="s">
        <v>2902</v>
      </c>
      <c r="H34" s="114" t="s">
        <v>327</v>
      </c>
      <c r="I34" s="115">
        <v>995</v>
      </c>
      <c r="J34" s="116" t="s">
        <v>7208</v>
      </c>
      <c r="K34" s="116" t="s">
        <v>7209</v>
      </c>
      <c r="L34" s="132">
        <v>40</v>
      </c>
      <c r="M34" s="117" t="s">
        <v>7210</v>
      </c>
      <c r="N34" s="133">
        <v>20140123</v>
      </c>
      <c r="W34" s="59" t="str">
        <f t="shared" si="0"/>
        <v>015047</v>
      </c>
      <c r="X34" s="55" t="str">
        <f t="shared" si="1"/>
        <v/>
      </c>
      <c r="Y34" s="60">
        <f t="shared" si="2"/>
        <v>0</v>
      </c>
    </row>
    <row r="35" spans="2:25" ht="18.149999999999999" customHeight="1">
      <c r="B35" s="74">
        <v>32</v>
      </c>
      <c r="C35" s="116" t="s">
        <v>7180</v>
      </c>
      <c r="D35" s="117" t="s">
        <v>8734</v>
      </c>
      <c r="E35" s="120">
        <v>15047</v>
      </c>
      <c r="F35" s="114" t="s">
        <v>327</v>
      </c>
      <c r="G35" s="166" t="s">
        <v>2902</v>
      </c>
      <c r="H35" s="114" t="s">
        <v>327</v>
      </c>
      <c r="I35" s="115">
        <v>995</v>
      </c>
      <c r="J35" s="116" t="s">
        <v>7211</v>
      </c>
      <c r="K35" s="116" t="s">
        <v>7212</v>
      </c>
      <c r="L35" s="132">
        <v>18</v>
      </c>
      <c r="M35" s="123"/>
      <c r="N35" s="133">
        <v>20140123</v>
      </c>
      <c r="W35" s="59" t="str">
        <f t="shared" si="0"/>
        <v>015047</v>
      </c>
      <c r="X35" s="55" t="str">
        <f t="shared" si="1"/>
        <v/>
      </c>
      <c r="Y35" s="60">
        <f t="shared" si="2"/>
        <v>0</v>
      </c>
    </row>
    <row r="36" spans="2:25" ht="18.149999999999999" customHeight="1">
      <c r="B36" s="74">
        <v>33</v>
      </c>
      <c r="C36" s="116" t="s">
        <v>7180</v>
      </c>
      <c r="D36" s="117" t="s">
        <v>8734</v>
      </c>
      <c r="E36" s="120">
        <v>17006</v>
      </c>
      <c r="F36" s="114" t="s">
        <v>3029</v>
      </c>
      <c r="G36" s="166" t="s">
        <v>2949</v>
      </c>
      <c r="H36" s="114" t="s">
        <v>327</v>
      </c>
      <c r="I36" s="115">
        <v>855</v>
      </c>
      <c r="J36" s="116" t="s">
        <v>8771</v>
      </c>
      <c r="K36" s="116" t="s">
        <v>8772</v>
      </c>
      <c r="L36" s="132">
        <v>47</v>
      </c>
      <c r="M36" s="117" t="s">
        <v>8756</v>
      </c>
      <c r="N36" s="133"/>
      <c r="W36" s="59" t="str">
        <f t="shared" si="0"/>
        <v>017006</v>
      </c>
      <c r="X36" s="55" t="str">
        <f t="shared" si="1"/>
        <v/>
      </c>
      <c r="Y36" s="60">
        <f t="shared" si="2"/>
        <v>0</v>
      </c>
    </row>
    <row r="37" spans="2:25" ht="18.149999999999999" customHeight="1">
      <c r="B37" s="74">
        <v>34</v>
      </c>
      <c r="C37" s="116" t="s">
        <v>7180</v>
      </c>
      <c r="D37" s="117" t="s">
        <v>8734</v>
      </c>
      <c r="E37" s="120">
        <v>17006</v>
      </c>
      <c r="F37" s="114" t="s">
        <v>3029</v>
      </c>
      <c r="G37" s="166" t="s">
        <v>2949</v>
      </c>
      <c r="H37" s="114" t="s">
        <v>327</v>
      </c>
      <c r="I37" s="115">
        <v>855</v>
      </c>
      <c r="J37" s="116" t="s">
        <v>8773</v>
      </c>
      <c r="K37" s="116" t="s">
        <v>8774</v>
      </c>
      <c r="L37" s="132">
        <v>25</v>
      </c>
      <c r="M37" s="117" t="s">
        <v>8756</v>
      </c>
      <c r="N37" s="133" t="s">
        <v>7214</v>
      </c>
      <c r="W37" s="59" t="str">
        <f t="shared" si="0"/>
        <v>017006</v>
      </c>
      <c r="X37" s="55" t="str">
        <f t="shared" si="1"/>
        <v/>
      </c>
      <c r="Y37" s="60">
        <f t="shared" si="2"/>
        <v>0</v>
      </c>
    </row>
    <row r="38" spans="2:25" ht="18.149999999999999" customHeight="1">
      <c r="B38" s="74">
        <v>35</v>
      </c>
      <c r="C38" s="116" t="s">
        <v>7180</v>
      </c>
      <c r="D38" s="117" t="s">
        <v>8734</v>
      </c>
      <c r="E38" s="120">
        <v>17017</v>
      </c>
      <c r="F38" s="114" t="s">
        <v>3029</v>
      </c>
      <c r="G38" s="166" t="s">
        <v>2957</v>
      </c>
      <c r="H38" s="114" t="s">
        <v>327</v>
      </c>
      <c r="I38" s="115">
        <v>660</v>
      </c>
      <c r="J38" s="116" t="s">
        <v>8775</v>
      </c>
      <c r="K38" s="116" t="s">
        <v>8776</v>
      </c>
      <c r="L38" s="132">
        <v>53</v>
      </c>
      <c r="M38" s="117" t="s">
        <v>8737</v>
      </c>
      <c r="N38" s="131">
        <v>2017.12</v>
      </c>
      <c r="W38" s="59" t="str">
        <f t="shared" si="0"/>
        <v>017017</v>
      </c>
      <c r="X38" s="55" t="str">
        <f t="shared" si="1"/>
        <v/>
      </c>
      <c r="Y38" s="60">
        <f t="shared" si="2"/>
        <v>0</v>
      </c>
    </row>
    <row r="39" spans="2:25" ht="18.149999999999999" customHeight="1">
      <c r="B39" s="74">
        <v>36</v>
      </c>
      <c r="C39" s="116" t="s">
        <v>7180</v>
      </c>
      <c r="D39" s="117" t="s">
        <v>8734</v>
      </c>
      <c r="E39" s="120">
        <v>17029</v>
      </c>
      <c r="F39" s="114" t="s">
        <v>3029</v>
      </c>
      <c r="G39" s="166" t="s">
        <v>2966</v>
      </c>
      <c r="H39" s="114" t="s">
        <v>327</v>
      </c>
      <c r="I39" s="115">
        <v>890</v>
      </c>
      <c r="J39" s="116" t="s">
        <v>8777</v>
      </c>
      <c r="K39" s="116" t="s">
        <v>8778</v>
      </c>
      <c r="L39" s="132">
        <v>550</v>
      </c>
      <c r="M39" s="117" t="s">
        <v>8737</v>
      </c>
      <c r="N39" s="138">
        <v>44211</v>
      </c>
      <c r="W39" s="59" t="str">
        <f t="shared" si="0"/>
        <v>017029</v>
      </c>
      <c r="X39" s="55" t="str">
        <f t="shared" si="1"/>
        <v/>
      </c>
      <c r="Y39" s="60">
        <f t="shared" si="2"/>
        <v>0</v>
      </c>
    </row>
    <row r="40" spans="2:25" ht="18.149999999999999" customHeight="1">
      <c r="B40" s="74">
        <v>37</v>
      </c>
      <c r="C40" s="116" t="s">
        <v>7180</v>
      </c>
      <c r="D40" s="117" t="s">
        <v>8734</v>
      </c>
      <c r="E40" s="120">
        <v>17030</v>
      </c>
      <c r="F40" s="114" t="s">
        <v>3029</v>
      </c>
      <c r="G40" s="166" t="s">
        <v>2967</v>
      </c>
      <c r="H40" s="114" t="s">
        <v>327</v>
      </c>
      <c r="I40" s="115">
        <v>830</v>
      </c>
      <c r="J40" s="116" t="s">
        <v>8779</v>
      </c>
      <c r="K40" s="116" t="s">
        <v>8780</v>
      </c>
      <c r="L40" s="132">
        <v>450</v>
      </c>
      <c r="M40" s="117" t="s">
        <v>8756</v>
      </c>
      <c r="N40" s="133"/>
      <c r="W40" s="59" t="str">
        <f t="shared" si="0"/>
        <v>017030</v>
      </c>
      <c r="X40" s="55" t="str">
        <f t="shared" si="1"/>
        <v/>
      </c>
      <c r="Y40" s="60">
        <f t="shared" si="2"/>
        <v>0</v>
      </c>
    </row>
    <row r="41" spans="2:25" ht="18.149999999999999" customHeight="1">
      <c r="B41" s="74">
        <v>38</v>
      </c>
      <c r="C41" s="116" t="s">
        <v>7180</v>
      </c>
      <c r="D41" s="117" t="s">
        <v>8734</v>
      </c>
      <c r="E41" s="120">
        <v>17037</v>
      </c>
      <c r="F41" s="114" t="s">
        <v>3029</v>
      </c>
      <c r="G41" s="166" t="s">
        <v>2971</v>
      </c>
      <c r="H41" s="114" t="s">
        <v>327</v>
      </c>
      <c r="I41" s="115">
        <v>930</v>
      </c>
      <c r="J41" s="116" t="s">
        <v>8781</v>
      </c>
      <c r="K41" s="116" t="s">
        <v>8782</v>
      </c>
      <c r="L41" s="130">
        <v>190</v>
      </c>
      <c r="M41" s="117" t="s">
        <v>8783</v>
      </c>
      <c r="N41" s="131" t="s">
        <v>7218</v>
      </c>
      <c r="W41" s="59" t="str">
        <f t="shared" si="0"/>
        <v>017037</v>
      </c>
      <c r="X41" s="55" t="str">
        <f t="shared" si="1"/>
        <v/>
      </c>
      <c r="Y41" s="60">
        <f t="shared" si="2"/>
        <v>0</v>
      </c>
    </row>
    <row r="42" spans="2:25" ht="18.149999999999999" customHeight="1">
      <c r="B42" s="74">
        <v>39</v>
      </c>
      <c r="C42" s="116" t="s">
        <v>7180</v>
      </c>
      <c r="D42" s="123" t="s">
        <v>8784</v>
      </c>
      <c r="E42" s="118">
        <v>20066</v>
      </c>
      <c r="F42" s="114" t="s">
        <v>458</v>
      </c>
      <c r="G42" s="166" t="s">
        <v>533</v>
      </c>
      <c r="H42" s="114" t="s">
        <v>458</v>
      </c>
      <c r="I42" s="115">
        <v>355</v>
      </c>
      <c r="J42" s="137" t="s">
        <v>8785</v>
      </c>
      <c r="K42" s="137" t="s">
        <v>8786</v>
      </c>
      <c r="L42" s="132">
        <v>76</v>
      </c>
      <c r="M42" s="123" t="s">
        <v>8787</v>
      </c>
      <c r="N42" s="133">
        <v>20120914</v>
      </c>
      <c r="W42" s="59" t="str">
        <f t="shared" si="0"/>
        <v>020066</v>
      </c>
      <c r="X42" s="55" t="str">
        <f t="shared" si="1"/>
        <v/>
      </c>
      <c r="Y42" s="60">
        <f t="shared" si="2"/>
        <v>0</v>
      </c>
    </row>
    <row r="43" spans="2:25" ht="18.149999999999999" customHeight="1">
      <c r="B43" s="74">
        <v>40</v>
      </c>
      <c r="C43" s="116" t="s">
        <v>7180</v>
      </c>
      <c r="D43" s="117" t="s">
        <v>8784</v>
      </c>
      <c r="E43" s="120">
        <v>22044</v>
      </c>
      <c r="F43" s="114" t="s">
        <v>3031</v>
      </c>
      <c r="G43" s="166" t="s">
        <v>662</v>
      </c>
      <c r="H43" s="114" t="s">
        <v>458</v>
      </c>
      <c r="I43" s="115">
        <v>615</v>
      </c>
      <c r="J43" s="116" t="s">
        <v>8679</v>
      </c>
      <c r="K43" s="116" t="s">
        <v>8788</v>
      </c>
      <c r="L43" s="132">
        <v>540</v>
      </c>
      <c r="M43" s="117" t="s">
        <v>8789</v>
      </c>
      <c r="N43" s="133">
        <v>20140220</v>
      </c>
      <c r="W43" s="59" t="str">
        <f t="shared" si="0"/>
        <v>022044</v>
      </c>
      <c r="X43" s="55" t="str">
        <f t="shared" si="1"/>
        <v/>
      </c>
      <c r="Y43" s="60">
        <f t="shared" si="2"/>
        <v>0</v>
      </c>
    </row>
    <row r="44" spans="2:25" ht="18.149999999999999" customHeight="1">
      <c r="B44" s="74">
        <v>41</v>
      </c>
      <c r="C44" s="116" t="s">
        <v>7180</v>
      </c>
      <c r="D44" s="117" t="s">
        <v>8784</v>
      </c>
      <c r="E44" s="120">
        <v>22068</v>
      </c>
      <c r="F44" s="114" t="s">
        <v>3031</v>
      </c>
      <c r="G44" s="166" t="s">
        <v>617</v>
      </c>
      <c r="H44" s="114" t="s">
        <v>458</v>
      </c>
      <c r="I44" s="115">
        <v>655</v>
      </c>
      <c r="J44" s="116" t="s">
        <v>8680</v>
      </c>
      <c r="K44" s="116" t="s">
        <v>8790</v>
      </c>
      <c r="L44" s="132">
        <v>500</v>
      </c>
      <c r="M44" s="117" t="s">
        <v>8756</v>
      </c>
      <c r="N44" s="131" t="s">
        <v>8681</v>
      </c>
      <c r="O44" s="55" t="s">
        <v>7226</v>
      </c>
      <c r="W44" s="59" t="str">
        <f t="shared" si="0"/>
        <v>022068</v>
      </c>
      <c r="X44" s="55" t="str">
        <f t="shared" si="1"/>
        <v/>
      </c>
      <c r="Y44" s="60">
        <f t="shared" si="2"/>
        <v>0</v>
      </c>
    </row>
    <row r="45" spans="2:25" ht="18.149999999999999" customHeight="1">
      <c r="B45" s="74">
        <v>42</v>
      </c>
      <c r="C45" s="116" t="s">
        <v>7180</v>
      </c>
      <c r="D45" s="117" t="s">
        <v>8784</v>
      </c>
      <c r="E45" s="118">
        <v>22069</v>
      </c>
      <c r="F45" s="114" t="s">
        <v>3031</v>
      </c>
      <c r="G45" s="166" t="s">
        <v>635</v>
      </c>
      <c r="H45" s="114" t="s">
        <v>458</v>
      </c>
      <c r="I45" s="115">
        <v>545</v>
      </c>
      <c r="J45" s="116" t="s">
        <v>7227</v>
      </c>
      <c r="K45" s="137" t="s">
        <v>8682</v>
      </c>
      <c r="L45" s="132">
        <v>400</v>
      </c>
      <c r="M45" s="117" t="s">
        <v>8756</v>
      </c>
      <c r="N45" s="131" t="s">
        <v>8683</v>
      </c>
      <c r="O45" s="61"/>
      <c r="W45" s="59" t="str">
        <f t="shared" si="0"/>
        <v>022069</v>
      </c>
      <c r="X45" s="55" t="str">
        <f t="shared" si="1"/>
        <v/>
      </c>
      <c r="Y45" s="60">
        <f t="shared" si="2"/>
        <v>400</v>
      </c>
    </row>
    <row r="46" spans="2:25" ht="18.149999999999999" customHeight="1">
      <c r="B46" s="74">
        <v>43</v>
      </c>
      <c r="C46" s="116" t="s">
        <v>7180</v>
      </c>
      <c r="D46" s="117" t="s">
        <v>8784</v>
      </c>
      <c r="E46" s="120">
        <v>23004</v>
      </c>
      <c r="F46" s="114" t="s">
        <v>3032</v>
      </c>
      <c r="G46" s="166" t="s">
        <v>691</v>
      </c>
      <c r="H46" s="114" t="s">
        <v>458</v>
      </c>
      <c r="I46" s="115">
        <v>560</v>
      </c>
      <c r="J46" s="116" t="s">
        <v>8684</v>
      </c>
      <c r="K46" s="116" t="s">
        <v>8685</v>
      </c>
      <c r="L46" s="130">
        <v>164</v>
      </c>
      <c r="M46" s="117" t="s">
        <v>7230</v>
      </c>
      <c r="N46" s="131" t="s">
        <v>7230</v>
      </c>
      <c r="O46" s="61"/>
      <c r="W46" s="59" t="str">
        <f t="shared" si="0"/>
        <v>023004</v>
      </c>
      <c r="X46" s="55" t="str">
        <f t="shared" si="1"/>
        <v/>
      </c>
      <c r="Y46" s="60">
        <f t="shared" si="2"/>
        <v>0</v>
      </c>
    </row>
    <row r="47" spans="2:25" ht="18.149999999999999" customHeight="1">
      <c r="B47" s="74">
        <v>44</v>
      </c>
      <c r="C47" s="116" t="s">
        <v>7180</v>
      </c>
      <c r="D47" s="117" t="s">
        <v>8784</v>
      </c>
      <c r="E47" s="120">
        <v>22002</v>
      </c>
      <c r="F47" s="114" t="s">
        <v>3031</v>
      </c>
      <c r="G47" s="166" t="s">
        <v>598</v>
      </c>
      <c r="H47" s="114" t="s">
        <v>458</v>
      </c>
      <c r="I47" s="115">
        <v>490</v>
      </c>
      <c r="J47" s="116" t="s">
        <v>8791</v>
      </c>
      <c r="K47" s="116" t="s">
        <v>8792</v>
      </c>
      <c r="L47" s="130">
        <v>262</v>
      </c>
      <c r="M47" s="117" t="s">
        <v>8793</v>
      </c>
      <c r="N47" s="131"/>
      <c r="W47" s="59" t="str">
        <f t="shared" si="0"/>
        <v>022002</v>
      </c>
      <c r="X47" s="55" t="str">
        <f t="shared" si="1"/>
        <v/>
      </c>
      <c r="Y47" s="60">
        <f t="shared" si="2"/>
        <v>0</v>
      </c>
    </row>
    <row r="48" spans="2:25" ht="18.149999999999999" customHeight="1">
      <c r="B48" s="74">
        <v>45</v>
      </c>
      <c r="C48" s="116" t="s">
        <v>7180</v>
      </c>
      <c r="D48" s="117" t="s">
        <v>8784</v>
      </c>
      <c r="E48" s="120">
        <v>22090</v>
      </c>
      <c r="F48" s="114" t="s">
        <v>3031</v>
      </c>
      <c r="G48" s="166" t="s">
        <v>633</v>
      </c>
      <c r="H48" s="114" t="s">
        <v>458</v>
      </c>
      <c r="I48" s="115">
        <v>450</v>
      </c>
      <c r="J48" s="116" t="s">
        <v>8794</v>
      </c>
      <c r="K48" s="116" t="s">
        <v>8795</v>
      </c>
      <c r="L48" s="130">
        <v>365</v>
      </c>
      <c r="M48" s="117" t="s">
        <v>8793</v>
      </c>
      <c r="N48" s="131"/>
      <c r="W48" s="59" t="str">
        <f t="shared" si="0"/>
        <v>022090</v>
      </c>
      <c r="X48" s="55" t="str">
        <f t="shared" si="1"/>
        <v/>
      </c>
      <c r="Y48" s="60">
        <f t="shared" si="2"/>
        <v>0</v>
      </c>
    </row>
    <row r="49" spans="2:25" ht="18.149999999999999" customHeight="1">
      <c r="B49" s="74">
        <v>46</v>
      </c>
      <c r="C49" s="116" t="s">
        <v>7180</v>
      </c>
      <c r="D49" s="117" t="s">
        <v>8784</v>
      </c>
      <c r="E49" s="120">
        <v>22071</v>
      </c>
      <c r="F49" s="114" t="s">
        <v>3031</v>
      </c>
      <c r="G49" s="166" t="s">
        <v>618</v>
      </c>
      <c r="H49" s="114" t="s">
        <v>458</v>
      </c>
      <c r="I49" s="115">
        <v>590</v>
      </c>
      <c r="J49" s="116" t="s">
        <v>8796</v>
      </c>
      <c r="K49" s="116" t="s">
        <v>8797</v>
      </c>
      <c r="L49" s="130">
        <v>400</v>
      </c>
      <c r="M49" s="117" t="s">
        <v>8793</v>
      </c>
      <c r="N49" s="131" t="s">
        <v>8686</v>
      </c>
      <c r="W49" s="59" t="str">
        <f t="shared" si="0"/>
        <v>022071</v>
      </c>
      <c r="X49" s="55" t="str">
        <f t="shared" si="1"/>
        <v/>
      </c>
      <c r="Y49" s="60">
        <f t="shared" si="2"/>
        <v>0</v>
      </c>
    </row>
    <row r="50" spans="2:25" ht="18.149999999999999" customHeight="1">
      <c r="B50" s="74">
        <v>47</v>
      </c>
      <c r="C50" s="116" t="s">
        <v>7180</v>
      </c>
      <c r="D50" s="117" t="s">
        <v>8784</v>
      </c>
      <c r="E50" s="118">
        <v>20044</v>
      </c>
      <c r="F50" s="114" t="s">
        <v>458</v>
      </c>
      <c r="G50" s="166" t="s">
        <v>507</v>
      </c>
      <c r="H50" s="114" t="s">
        <v>458</v>
      </c>
      <c r="I50" s="115">
        <v>530</v>
      </c>
      <c r="J50" s="116" t="s">
        <v>8798</v>
      </c>
      <c r="K50" s="116" t="s">
        <v>8799</v>
      </c>
      <c r="L50" s="130">
        <v>63</v>
      </c>
      <c r="M50" s="117" t="s">
        <v>8793</v>
      </c>
      <c r="N50" s="131" t="s">
        <v>8687</v>
      </c>
      <c r="W50" s="59" t="str">
        <f t="shared" si="0"/>
        <v>020044</v>
      </c>
      <c r="X50" s="55" t="str">
        <f t="shared" si="1"/>
        <v/>
      </c>
      <c r="Y50" s="60">
        <f t="shared" si="2"/>
        <v>0</v>
      </c>
    </row>
    <row r="51" spans="2:25" ht="18.149999999999999" customHeight="1">
      <c r="B51" s="74">
        <v>48</v>
      </c>
      <c r="C51" s="116" t="s">
        <v>7180</v>
      </c>
      <c r="D51" s="117" t="s">
        <v>8784</v>
      </c>
      <c r="E51" s="118">
        <v>23007</v>
      </c>
      <c r="F51" s="114" t="s">
        <v>3032</v>
      </c>
      <c r="G51" s="166" t="s">
        <v>694</v>
      </c>
      <c r="H51" s="114" t="s">
        <v>458</v>
      </c>
      <c r="I51" s="115">
        <v>415</v>
      </c>
      <c r="J51" s="116" t="s">
        <v>8800</v>
      </c>
      <c r="K51" s="116" t="s">
        <v>8801</v>
      </c>
      <c r="L51" s="130">
        <v>78</v>
      </c>
      <c r="M51" s="117" t="s">
        <v>8793</v>
      </c>
      <c r="N51" s="131" t="s">
        <v>8688</v>
      </c>
      <c r="W51" s="59" t="str">
        <f t="shared" si="0"/>
        <v>023007</v>
      </c>
      <c r="X51" s="55" t="str">
        <f t="shared" si="1"/>
        <v/>
      </c>
      <c r="Y51" s="60">
        <f t="shared" si="2"/>
        <v>0</v>
      </c>
    </row>
    <row r="52" spans="2:25" ht="18.149999999999999" customHeight="1">
      <c r="B52" s="74">
        <v>49</v>
      </c>
      <c r="C52" s="116" t="s">
        <v>7180</v>
      </c>
      <c r="D52" s="123" t="s">
        <v>8802</v>
      </c>
      <c r="E52" s="118">
        <v>32102</v>
      </c>
      <c r="F52" s="114" t="s">
        <v>3034</v>
      </c>
      <c r="G52" s="166" t="s">
        <v>4177</v>
      </c>
      <c r="H52" s="114" t="s">
        <v>743</v>
      </c>
      <c r="I52" s="115">
        <v>740</v>
      </c>
      <c r="J52" s="137" t="s">
        <v>8803</v>
      </c>
      <c r="K52" s="137" t="s">
        <v>8689</v>
      </c>
      <c r="L52" s="132">
        <v>166</v>
      </c>
      <c r="M52" s="123"/>
      <c r="N52" s="133">
        <v>20130522</v>
      </c>
      <c r="W52" s="59" t="str">
        <f t="shared" si="0"/>
        <v>032102</v>
      </c>
      <c r="X52" s="55" t="str">
        <f t="shared" si="1"/>
        <v/>
      </c>
      <c r="Y52" s="60">
        <f t="shared" si="2"/>
        <v>0</v>
      </c>
    </row>
    <row r="53" spans="2:25" ht="18.149999999999999" customHeight="1">
      <c r="B53" s="74">
        <v>50</v>
      </c>
      <c r="C53" s="116" t="s">
        <v>7180</v>
      </c>
      <c r="D53" s="117" t="s">
        <v>8804</v>
      </c>
      <c r="E53" s="118">
        <v>35210</v>
      </c>
      <c r="F53" s="114" t="s">
        <v>3036</v>
      </c>
      <c r="G53" s="166" t="s">
        <v>4500</v>
      </c>
      <c r="H53" s="114" t="s">
        <v>861</v>
      </c>
      <c r="I53" s="115">
        <v>1310</v>
      </c>
      <c r="J53" s="116" t="s">
        <v>8690</v>
      </c>
      <c r="K53" s="116" t="s">
        <v>8805</v>
      </c>
      <c r="L53" s="132">
        <v>63</v>
      </c>
      <c r="M53" s="123"/>
      <c r="N53" s="133">
        <v>20140207</v>
      </c>
      <c r="W53" s="59" t="str">
        <f t="shared" si="0"/>
        <v>035210</v>
      </c>
      <c r="X53" s="55" t="str">
        <f t="shared" si="1"/>
        <v/>
      </c>
      <c r="Y53" s="60">
        <f t="shared" si="2"/>
        <v>0</v>
      </c>
    </row>
    <row r="54" spans="2:25" ht="18.149999999999999" customHeight="1">
      <c r="B54" s="74">
        <v>51</v>
      </c>
      <c r="C54" s="116" t="s">
        <v>7180</v>
      </c>
      <c r="D54" s="117" t="s">
        <v>8804</v>
      </c>
      <c r="E54" s="118">
        <v>35210</v>
      </c>
      <c r="F54" s="114" t="s">
        <v>3036</v>
      </c>
      <c r="G54" s="166" t="s">
        <v>4500</v>
      </c>
      <c r="H54" s="114" t="s">
        <v>861</v>
      </c>
      <c r="I54" s="115">
        <v>1310</v>
      </c>
      <c r="J54" s="116" t="s">
        <v>8806</v>
      </c>
      <c r="K54" s="116" t="s">
        <v>8807</v>
      </c>
      <c r="L54" s="132">
        <v>36</v>
      </c>
      <c r="M54" s="123"/>
      <c r="N54" s="133">
        <v>20140207</v>
      </c>
      <c r="W54" s="59" t="str">
        <f t="shared" si="0"/>
        <v>035210</v>
      </c>
      <c r="X54" s="55" t="str">
        <f t="shared" si="1"/>
        <v/>
      </c>
      <c r="Y54" s="60">
        <f t="shared" si="2"/>
        <v>0</v>
      </c>
    </row>
    <row r="55" spans="2:25" ht="18.149999999999999" customHeight="1">
      <c r="B55" s="74">
        <v>52</v>
      </c>
      <c r="C55" s="116" t="s">
        <v>7180</v>
      </c>
      <c r="D55" s="117" t="s">
        <v>8808</v>
      </c>
      <c r="E55" s="120">
        <v>32113</v>
      </c>
      <c r="F55" s="114" t="s">
        <v>3034</v>
      </c>
      <c r="G55" s="166" t="s">
        <v>4195</v>
      </c>
      <c r="H55" s="114" t="s">
        <v>743</v>
      </c>
      <c r="I55" s="115">
        <v>950</v>
      </c>
      <c r="J55" s="116" t="s">
        <v>8809</v>
      </c>
      <c r="K55" s="116" t="s">
        <v>8810</v>
      </c>
      <c r="L55" s="132">
        <v>45</v>
      </c>
      <c r="M55" s="123"/>
      <c r="N55" s="131" t="s">
        <v>7199</v>
      </c>
      <c r="W55" s="59" t="str">
        <f t="shared" si="0"/>
        <v>032113</v>
      </c>
      <c r="X55" s="55" t="str">
        <f t="shared" si="1"/>
        <v/>
      </c>
      <c r="Y55" s="60">
        <f t="shared" si="2"/>
        <v>0</v>
      </c>
    </row>
    <row r="56" spans="2:25" ht="18.149999999999999" customHeight="1">
      <c r="B56" s="74">
        <v>53</v>
      </c>
      <c r="C56" s="116" t="s">
        <v>7180</v>
      </c>
      <c r="D56" s="117" t="s">
        <v>8804</v>
      </c>
      <c r="E56" s="118">
        <v>35220</v>
      </c>
      <c r="F56" s="114" t="s">
        <v>3036</v>
      </c>
      <c r="G56" s="166" t="s">
        <v>4512</v>
      </c>
      <c r="H56" s="114" t="s">
        <v>861</v>
      </c>
      <c r="I56" s="115">
        <v>550</v>
      </c>
      <c r="J56" s="116" t="s">
        <v>7274</v>
      </c>
      <c r="K56" s="116" t="s">
        <v>8811</v>
      </c>
      <c r="L56" s="132">
        <v>250</v>
      </c>
      <c r="M56" s="123"/>
      <c r="N56" s="133">
        <v>20140424</v>
      </c>
      <c r="W56" s="59" t="str">
        <f t="shared" si="0"/>
        <v>035220</v>
      </c>
      <c r="X56" s="55" t="str">
        <f t="shared" si="1"/>
        <v/>
      </c>
      <c r="Y56" s="60">
        <f t="shared" si="2"/>
        <v>0</v>
      </c>
    </row>
    <row r="57" spans="2:25" ht="18.149999999999999" customHeight="1">
      <c r="B57" s="74">
        <v>54</v>
      </c>
      <c r="C57" s="116" t="s">
        <v>7180</v>
      </c>
      <c r="D57" s="117" t="s">
        <v>8804</v>
      </c>
      <c r="E57" s="118">
        <v>35228</v>
      </c>
      <c r="F57" s="114" t="s">
        <v>3036</v>
      </c>
      <c r="G57" s="166" t="s">
        <v>879</v>
      </c>
      <c r="H57" s="114" t="s">
        <v>861</v>
      </c>
      <c r="I57" s="115">
        <v>755</v>
      </c>
      <c r="J57" s="116" t="s">
        <v>8812</v>
      </c>
      <c r="K57" s="116" t="s">
        <v>8813</v>
      </c>
      <c r="L57" s="132">
        <v>84</v>
      </c>
      <c r="M57" s="117" t="s">
        <v>8756</v>
      </c>
      <c r="N57" s="131" t="s">
        <v>8691</v>
      </c>
      <c r="W57" s="59" t="str">
        <f t="shared" si="0"/>
        <v>035228</v>
      </c>
      <c r="X57" s="55" t="str">
        <f t="shared" si="1"/>
        <v/>
      </c>
      <c r="Y57" s="60">
        <f t="shared" si="2"/>
        <v>66</v>
      </c>
    </row>
    <row r="58" spans="2:25" ht="18.149999999999999" customHeight="1">
      <c r="B58" s="74">
        <v>55</v>
      </c>
      <c r="C58" s="116" t="s">
        <v>7180</v>
      </c>
      <c r="D58" s="117" t="s">
        <v>8804</v>
      </c>
      <c r="E58" s="118">
        <v>35228</v>
      </c>
      <c r="F58" s="114" t="s">
        <v>3036</v>
      </c>
      <c r="G58" s="166" t="s">
        <v>879</v>
      </c>
      <c r="H58" s="114" t="s">
        <v>861</v>
      </c>
      <c r="I58" s="115">
        <v>755</v>
      </c>
      <c r="J58" s="116" t="s">
        <v>8814</v>
      </c>
      <c r="K58" s="116" t="s">
        <v>8815</v>
      </c>
      <c r="L58" s="130">
        <v>43</v>
      </c>
      <c r="M58" s="117"/>
      <c r="N58" s="131" t="s">
        <v>8692</v>
      </c>
      <c r="W58" s="59" t="str">
        <f t="shared" si="0"/>
        <v>035228</v>
      </c>
      <c r="X58" s="55" t="str">
        <f t="shared" si="1"/>
        <v/>
      </c>
      <c r="Y58" s="60">
        <f t="shared" si="2"/>
        <v>66</v>
      </c>
    </row>
    <row r="59" spans="2:25" ht="18.149999999999999" customHeight="1">
      <c r="B59" s="74">
        <v>56</v>
      </c>
      <c r="C59" s="116" t="s">
        <v>7180</v>
      </c>
      <c r="D59" s="117" t="s">
        <v>8804</v>
      </c>
      <c r="E59" s="118">
        <v>35228</v>
      </c>
      <c r="F59" s="114" t="s">
        <v>3036</v>
      </c>
      <c r="G59" s="166" t="s">
        <v>879</v>
      </c>
      <c r="H59" s="114" t="s">
        <v>861</v>
      </c>
      <c r="I59" s="115">
        <v>755</v>
      </c>
      <c r="J59" s="116" t="s">
        <v>8693</v>
      </c>
      <c r="K59" s="116" t="s">
        <v>8816</v>
      </c>
      <c r="L59" s="130">
        <v>55</v>
      </c>
      <c r="M59" s="117"/>
      <c r="N59" s="131" t="s">
        <v>8692</v>
      </c>
      <c r="W59" s="59" t="str">
        <f t="shared" si="0"/>
        <v>035228</v>
      </c>
      <c r="X59" s="55" t="str">
        <f t="shared" si="1"/>
        <v/>
      </c>
      <c r="Y59" s="60">
        <f t="shared" si="2"/>
        <v>66</v>
      </c>
    </row>
    <row r="60" spans="2:25" ht="18.149999999999999" customHeight="1">
      <c r="B60" s="74">
        <v>57</v>
      </c>
      <c r="C60" s="116" t="s">
        <v>7180</v>
      </c>
      <c r="D60" s="117" t="s">
        <v>8804</v>
      </c>
      <c r="E60" s="118">
        <v>35235</v>
      </c>
      <c r="F60" s="114" t="s">
        <v>3036</v>
      </c>
      <c r="G60" s="166" t="s">
        <v>4543</v>
      </c>
      <c r="H60" s="114" t="s">
        <v>861</v>
      </c>
      <c r="I60" s="115">
        <v>600</v>
      </c>
      <c r="J60" s="116" t="s">
        <v>8817</v>
      </c>
      <c r="K60" s="116" t="s">
        <v>8818</v>
      </c>
      <c r="L60" s="132">
        <v>78</v>
      </c>
      <c r="M60" s="117" t="s">
        <v>8819</v>
      </c>
      <c r="N60" s="131" t="s">
        <v>8694</v>
      </c>
      <c r="W60" s="59" t="str">
        <f t="shared" si="0"/>
        <v>035235</v>
      </c>
      <c r="X60" s="55" t="str">
        <f t="shared" si="1"/>
        <v/>
      </c>
      <c r="Y60" s="60">
        <f t="shared" si="2"/>
        <v>119</v>
      </c>
    </row>
    <row r="61" spans="2:25" ht="18.149999999999999" customHeight="1">
      <c r="B61" s="74">
        <v>58</v>
      </c>
      <c r="C61" s="116" t="s">
        <v>7180</v>
      </c>
      <c r="D61" s="117" t="s">
        <v>8808</v>
      </c>
      <c r="E61" s="120">
        <v>31020</v>
      </c>
      <c r="F61" s="114" t="s">
        <v>3033</v>
      </c>
      <c r="G61" s="166" t="s">
        <v>3981</v>
      </c>
      <c r="H61" s="114" t="s">
        <v>743</v>
      </c>
      <c r="I61" s="115">
        <v>985</v>
      </c>
      <c r="J61" s="116" t="s">
        <v>8820</v>
      </c>
      <c r="K61" s="116" t="s">
        <v>8821</v>
      </c>
      <c r="L61" s="130">
        <v>130</v>
      </c>
      <c r="M61" s="117" t="s">
        <v>8819</v>
      </c>
      <c r="N61" s="131" t="s">
        <v>7232</v>
      </c>
      <c r="W61" s="59" t="str">
        <f t="shared" si="0"/>
        <v>031020</v>
      </c>
      <c r="X61" s="55" t="str">
        <f t="shared" si="1"/>
        <v/>
      </c>
      <c r="Y61" s="60">
        <f t="shared" si="2"/>
        <v>0</v>
      </c>
    </row>
    <row r="62" spans="2:25" ht="18.149999999999999" customHeight="1">
      <c r="B62" s="74">
        <v>59</v>
      </c>
      <c r="C62" s="116" t="s">
        <v>7180</v>
      </c>
      <c r="D62" s="117" t="s">
        <v>8808</v>
      </c>
      <c r="E62" s="120">
        <v>32004</v>
      </c>
      <c r="F62" s="114" t="s">
        <v>3034</v>
      </c>
      <c r="G62" s="166" t="s">
        <v>4079</v>
      </c>
      <c r="H62" s="114" t="s">
        <v>743</v>
      </c>
      <c r="I62" s="115">
        <v>650</v>
      </c>
      <c r="J62" s="137" t="s">
        <v>7234</v>
      </c>
      <c r="K62" s="137" t="s">
        <v>7235</v>
      </c>
      <c r="L62" s="132">
        <v>125</v>
      </c>
      <c r="M62" s="123"/>
      <c r="N62" s="133">
        <v>20130517</v>
      </c>
      <c r="W62" s="59" t="str">
        <f t="shared" si="0"/>
        <v>032004</v>
      </c>
      <c r="X62" s="55" t="str">
        <f t="shared" si="1"/>
        <v/>
      </c>
      <c r="Y62" s="60">
        <f t="shared" si="2"/>
        <v>125</v>
      </c>
    </row>
    <row r="63" spans="2:25" ht="18.149999999999999" customHeight="1">
      <c r="B63" s="74">
        <v>60</v>
      </c>
      <c r="C63" s="116" t="s">
        <v>7180</v>
      </c>
      <c r="D63" s="117" t="s">
        <v>8802</v>
      </c>
      <c r="E63" s="120">
        <v>32010</v>
      </c>
      <c r="F63" s="114" t="s">
        <v>3034</v>
      </c>
      <c r="G63" s="166" t="s">
        <v>4093</v>
      </c>
      <c r="H63" s="114" t="s">
        <v>743</v>
      </c>
      <c r="I63" s="115">
        <v>1040</v>
      </c>
      <c r="J63" s="137" t="s">
        <v>8822</v>
      </c>
      <c r="K63" s="137" t="s">
        <v>8823</v>
      </c>
      <c r="L63" s="132">
        <v>116</v>
      </c>
      <c r="M63" s="123" t="s">
        <v>8824</v>
      </c>
      <c r="N63" s="133" t="s">
        <v>7238</v>
      </c>
      <c r="W63" s="59" t="str">
        <f t="shared" si="0"/>
        <v>032010</v>
      </c>
      <c r="X63" s="55" t="str">
        <f t="shared" si="1"/>
        <v/>
      </c>
      <c r="Y63" s="60">
        <f t="shared" si="2"/>
        <v>0</v>
      </c>
    </row>
    <row r="64" spans="2:25" ht="18.149999999999999" customHeight="1">
      <c r="B64" s="74">
        <v>61</v>
      </c>
      <c r="C64" s="116" t="s">
        <v>7180</v>
      </c>
      <c r="D64" s="117" t="s">
        <v>8808</v>
      </c>
      <c r="E64" s="120">
        <v>32011</v>
      </c>
      <c r="F64" s="114" t="s">
        <v>3034</v>
      </c>
      <c r="G64" s="166" t="s">
        <v>4095</v>
      </c>
      <c r="H64" s="114" t="s">
        <v>743</v>
      </c>
      <c r="I64" s="115">
        <v>1200</v>
      </c>
      <c r="J64" s="116" t="s">
        <v>8825</v>
      </c>
      <c r="K64" s="116" t="s">
        <v>8826</v>
      </c>
      <c r="L64" s="130">
        <v>160</v>
      </c>
      <c r="M64" s="117" t="s">
        <v>8819</v>
      </c>
      <c r="N64" s="131" t="s">
        <v>7239</v>
      </c>
      <c r="W64" s="59" t="str">
        <f t="shared" si="0"/>
        <v>032011</v>
      </c>
      <c r="X64" s="55" t="str">
        <f t="shared" si="1"/>
        <v/>
      </c>
      <c r="Y64" s="60">
        <f t="shared" si="2"/>
        <v>0</v>
      </c>
    </row>
    <row r="65" spans="1:25" ht="18.149999999999999" customHeight="1">
      <c r="B65" s="74">
        <v>62</v>
      </c>
      <c r="C65" s="116" t="s">
        <v>7180</v>
      </c>
      <c r="D65" s="117" t="s">
        <v>8808</v>
      </c>
      <c r="E65" s="118">
        <v>32037</v>
      </c>
      <c r="F65" s="114" t="s">
        <v>3034</v>
      </c>
      <c r="G65" s="166" t="s">
        <v>4146</v>
      </c>
      <c r="H65" s="114" t="s">
        <v>743</v>
      </c>
      <c r="I65" s="115">
        <v>695</v>
      </c>
      <c r="J65" s="116" t="s">
        <v>8827</v>
      </c>
      <c r="K65" s="116" t="s">
        <v>8828</v>
      </c>
      <c r="L65" s="132">
        <v>44</v>
      </c>
      <c r="M65" s="117"/>
      <c r="N65" s="131" t="s">
        <v>7196</v>
      </c>
      <c r="W65" s="59" t="str">
        <f t="shared" si="0"/>
        <v>032037</v>
      </c>
      <c r="X65" s="55" t="str">
        <f t="shared" si="1"/>
        <v/>
      </c>
      <c r="Y65" s="60">
        <f t="shared" si="2"/>
        <v>0</v>
      </c>
    </row>
    <row r="66" spans="1:25" ht="18.149999999999999" customHeight="1">
      <c r="B66" s="74">
        <v>63</v>
      </c>
      <c r="C66" s="116" t="s">
        <v>7180</v>
      </c>
      <c r="D66" s="117" t="s">
        <v>8802</v>
      </c>
      <c r="E66" s="118">
        <v>32048</v>
      </c>
      <c r="F66" s="114" t="s">
        <v>3034</v>
      </c>
      <c r="G66" s="166" t="s">
        <v>4169</v>
      </c>
      <c r="H66" s="114" t="s">
        <v>743</v>
      </c>
      <c r="I66" s="115">
        <v>442</v>
      </c>
      <c r="J66" s="142" t="s">
        <v>7252</v>
      </c>
      <c r="K66" s="116" t="s">
        <v>7253</v>
      </c>
      <c r="L66" s="132">
        <v>358</v>
      </c>
      <c r="M66" s="117" t="s">
        <v>8829</v>
      </c>
      <c r="N66" s="131" t="s">
        <v>7254</v>
      </c>
      <c r="W66" s="59" t="str">
        <f t="shared" si="0"/>
        <v>032048</v>
      </c>
      <c r="X66" s="55" t="str">
        <f t="shared" si="1"/>
        <v/>
      </c>
      <c r="Y66" s="60">
        <f t="shared" si="2"/>
        <v>358</v>
      </c>
    </row>
    <row r="67" spans="1:25" ht="18.149999999999999" customHeight="1">
      <c r="B67" s="74">
        <v>64</v>
      </c>
      <c r="C67" s="116" t="s">
        <v>7180</v>
      </c>
      <c r="D67" s="123" t="s">
        <v>8802</v>
      </c>
      <c r="E67" s="118">
        <v>33016</v>
      </c>
      <c r="F67" s="114" t="s">
        <v>3035</v>
      </c>
      <c r="G67" s="166" t="s">
        <v>4222</v>
      </c>
      <c r="H67" s="114" t="s">
        <v>743</v>
      </c>
      <c r="I67" s="115">
        <v>745</v>
      </c>
      <c r="J67" s="137" t="s">
        <v>8830</v>
      </c>
      <c r="K67" s="137" t="s">
        <v>8831</v>
      </c>
      <c r="L67" s="130">
        <v>106</v>
      </c>
      <c r="M67" s="123" t="s">
        <v>8832</v>
      </c>
      <c r="N67" s="131">
        <v>20130328</v>
      </c>
      <c r="W67" s="59" t="str">
        <f t="shared" si="0"/>
        <v>033016</v>
      </c>
      <c r="X67" s="55" t="str">
        <f t="shared" si="1"/>
        <v/>
      </c>
      <c r="Y67" s="60">
        <f t="shared" si="2"/>
        <v>0</v>
      </c>
    </row>
    <row r="68" spans="1:25" ht="18.149999999999999" customHeight="1">
      <c r="B68" s="74">
        <v>65</v>
      </c>
      <c r="C68" s="116" t="s">
        <v>7180</v>
      </c>
      <c r="D68" s="117" t="s">
        <v>8808</v>
      </c>
      <c r="E68" s="118">
        <v>33017</v>
      </c>
      <c r="F68" s="114" t="s">
        <v>3035</v>
      </c>
      <c r="G68" s="166" t="s">
        <v>4224</v>
      </c>
      <c r="H68" s="114" t="s">
        <v>743</v>
      </c>
      <c r="I68" s="115">
        <v>795</v>
      </c>
      <c r="J68" s="116" t="s">
        <v>8833</v>
      </c>
      <c r="K68" s="116" t="s">
        <v>8834</v>
      </c>
      <c r="L68" s="132">
        <v>100</v>
      </c>
      <c r="M68" s="117" t="s">
        <v>8835</v>
      </c>
      <c r="N68" s="131" t="s">
        <v>7256</v>
      </c>
      <c r="W68" s="59" t="str">
        <f t="shared" ref="W68:W131" si="3">IF(E68="","",TEXT(E68,"000000"))</f>
        <v>033017</v>
      </c>
      <c r="X68" s="55" t="str">
        <f t="shared" ref="X68:X131" si="4">IF(C68=$V$6,IF(COUNTIFS($C:$C,$V$4,$W:$W,$W68,$J:$J,$J68)&gt;0,0,L68),"")</f>
        <v/>
      </c>
      <c r="Y68" s="60">
        <f t="shared" si="2"/>
        <v>0</v>
      </c>
    </row>
    <row r="69" spans="1:25" ht="18.149999999999999" customHeight="1">
      <c r="B69" s="74">
        <v>66</v>
      </c>
      <c r="C69" s="116" t="s">
        <v>7180</v>
      </c>
      <c r="D69" s="117" t="s">
        <v>8802</v>
      </c>
      <c r="E69" s="120">
        <v>34026</v>
      </c>
      <c r="F69" s="114" t="s">
        <v>817</v>
      </c>
      <c r="G69" s="166" t="s">
        <v>831</v>
      </c>
      <c r="H69" s="114" t="s">
        <v>743</v>
      </c>
      <c r="I69" s="115">
        <v>915</v>
      </c>
      <c r="J69" s="116" t="s">
        <v>7257</v>
      </c>
      <c r="K69" s="116" t="s">
        <v>8836</v>
      </c>
      <c r="L69" s="132">
        <v>186</v>
      </c>
      <c r="M69" s="117" t="s">
        <v>8761</v>
      </c>
      <c r="N69" s="133">
        <v>2015.1020000000001</v>
      </c>
      <c r="W69" s="59" t="str">
        <f t="shared" si="3"/>
        <v>034026</v>
      </c>
      <c r="X69" s="55" t="str">
        <f t="shared" si="4"/>
        <v/>
      </c>
      <c r="Y69" s="60">
        <f t="shared" ref="Y69:Y132" si="5">SUMIFS(L:L,C:C,$V$5,E:E,$E69)+SUMIFS(L:L,C:C,$V$6,E:E,$E69)</f>
        <v>0</v>
      </c>
    </row>
    <row r="70" spans="1:25" ht="18.149999999999999" customHeight="1">
      <c r="B70" s="74">
        <v>67</v>
      </c>
      <c r="C70" s="116" t="s">
        <v>7259</v>
      </c>
      <c r="D70" s="117" t="s">
        <v>743</v>
      </c>
      <c r="E70" s="118">
        <v>34038</v>
      </c>
      <c r="F70" s="114" t="s">
        <v>817</v>
      </c>
      <c r="G70" s="166" t="s">
        <v>838</v>
      </c>
      <c r="H70" s="114" t="s">
        <v>743</v>
      </c>
      <c r="I70" s="115">
        <v>435</v>
      </c>
      <c r="J70" s="116" t="s">
        <v>7260</v>
      </c>
      <c r="K70" s="116" t="s">
        <v>7261</v>
      </c>
      <c r="L70" s="132">
        <v>0</v>
      </c>
      <c r="M70" s="117"/>
      <c r="N70" s="133"/>
      <c r="W70" s="59" t="str">
        <f t="shared" si="3"/>
        <v>034038</v>
      </c>
      <c r="X70" s="55" t="str">
        <f t="shared" si="4"/>
        <v/>
      </c>
      <c r="Y70" s="60">
        <f t="shared" si="5"/>
        <v>0</v>
      </c>
    </row>
    <row r="71" spans="1:25" ht="18.149999999999999" customHeight="1">
      <c r="B71" s="74">
        <v>68</v>
      </c>
      <c r="C71" s="116" t="s">
        <v>7180</v>
      </c>
      <c r="D71" s="117" t="s">
        <v>8808</v>
      </c>
      <c r="E71" s="118">
        <v>34055</v>
      </c>
      <c r="F71" s="114" t="s">
        <v>817</v>
      </c>
      <c r="G71" s="166" t="s">
        <v>4355</v>
      </c>
      <c r="H71" s="114" t="s">
        <v>743</v>
      </c>
      <c r="I71" s="115">
        <v>640</v>
      </c>
      <c r="J71" s="116" t="s">
        <v>8837</v>
      </c>
      <c r="K71" s="116" t="s">
        <v>8838</v>
      </c>
      <c r="L71" s="130">
        <v>66</v>
      </c>
      <c r="M71" s="117" t="s">
        <v>8761</v>
      </c>
      <c r="N71" s="131" t="s">
        <v>7264</v>
      </c>
      <c r="W71" s="59" t="str">
        <f t="shared" si="3"/>
        <v>034055</v>
      </c>
      <c r="X71" s="55" t="str">
        <f t="shared" si="4"/>
        <v/>
      </c>
      <c r="Y71" s="60">
        <f t="shared" si="5"/>
        <v>0</v>
      </c>
    </row>
    <row r="72" spans="1:25" ht="18.149999999999999" customHeight="1">
      <c r="A72" s="62">
        <v>44288</v>
      </c>
      <c r="B72" s="113">
        <v>69</v>
      </c>
      <c r="C72" s="116" t="s">
        <v>7180</v>
      </c>
      <c r="D72" s="117" t="s">
        <v>8802</v>
      </c>
      <c r="E72" s="120">
        <v>34061</v>
      </c>
      <c r="F72" s="114" t="s">
        <v>817</v>
      </c>
      <c r="G72" s="166" t="s">
        <v>855</v>
      </c>
      <c r="H72" s="114" t="s">
        <v>743</v>
      </c>
      <c r="I72" s="115">
        <v>750</v>
      </c>
      <c r="J72" s="116" t="s">
        <v>7265</v>
      </c>
      <c r="K72" s="116" t="s">
        <v>7266</v>
      </c>
      <c r="L72" s="132"/>
      <c r="M72" s="117" t="s">
        <v>8073</v>
      </c>
      <c r="N72" s="131" t="s">
        <v>7267</v>
      </c>
      <c r="W72" s="59" t="str">
        <f t="shared" si="3"/>
        <v>034061</v>
      </c>
      <c r="X72" s="55" t="str">
        <f t="shared" si="4"/>
        <v/>
      </c>
      <c r="Y72" s="60">
        <f t="shared" si="5"/>
        <v>0</v>
      </c>
    </row>
    <row r="73" spans="1:25" ht="18.149999999999999" customHeight="1">
      <c r="B73" s="74">
        <v>70</v>
      </c>
      <c r="C73" s="116" t="s">
        <v>7180</v>
      </c>
      <c r="D73" s="117" t="s">
        <v>8808</v>
      </c>
      <c r="E73" s="118">
        <v>34061</v>
      </c>
      <c r="F73" s="114" t="s">
        <v>817</v>
      </c>
      <c r="G73" s="166" t="s">
        <v>855</v>
      </c>
      <c r="H73" s="114" t="s">
        <v>743</v>
      </c>
      <c r="I73" s="115">
        <v>750</v>
      </c>
      <c r="J73" s="116" t="s">
        <v>7265</v>
      </c>
      <c r="K73" s="116" t="s">
        <v>7266</v>
      </c>
      <c r="L73" s="132">
        <v>0</v>
      </c>
      <c r="M73" s="117" t="s">
        <v>8074</v>
      </c>
      <c r="N73" s="131" t="s">
        <v>7268</v>
      </c>
      <c r="W73" s="59" t="str">
        <f t="shared" si="3"/>
        <v>034061</v>
      </c>
      <c r="X73" s="55" t="str">
        <f t="shared" si="4"/>
        <v/>
      </c>
      <c r="Y73" s="60">
        <f t="shared" si="5"/>
        <v>0</v>
      </c>
    </row>
    <row r="74" spans="1:25" ht="18.149999999999999" customHeight="1">
      <c r="B74" s="74">
        <v>72</v>
      </c>
      <c r="C74" s="116" t="s">
        <v>7180</v>
      </c>
      <c r="D74" s="117" t="s">
        <v>8804</v>
      </c>
      <c r="E74" s="118">
        <v>36022</v>
      </c>
      <c r="F74" s="114" t="s">
        <v>887</v>
      </c>
      <c r="G74" s="166" t="s">
        <v>4607</v>
      </c>
      <c r="H74" s="114" t="s">
        <v>861</v>
      </c>
      <c r="I74" s="115">
        <v>570</v>
      </c>
      <c r="J74" s="116" t="s">
        <v>7276</v>
      </c>
      <c r="K74" s="116" t="s">
        <v>8839</v>
      </c>
      <c r="L74" s="130">
        <v>38</v>
      </c>
      <c r="M74" s="146" t="s">
        <v>8840</v>
      </c>
      <c r="N74" s="131">
        <v>20130125</v>
      </c>
      <c r="W74" s="59" t="str">
        <f t="shared" si="3"/>
        <v>036022</v>
      </c>
      <c r="X74" s="55" t="str">
        <f t="shared" si="4"/>
        <v/>
      </c>
      <c r="Y74" s="60">
        <f t="shared" si="5"/>
        <v>0</v>
      </c>
    </row>
    <row r="75" spans="1:25" ht="18.149999999999999" customHeight="1">
      <c r="B75" s="74">
        <v>73</v>
      </c>
      <c r="C75" s="116" t="s">
        <v>7180</v>
      </c>
      <c r="D75" s="117" t="s">
        <v>8804</v>
      </c>
      <c r="E75" s="118">
        <v>36022</v>
      </c>
      <c r="F75" s="114" t="s">
        <v>887</v>
      </c>
      <c r="G75" s="166" t="s">
        <v>4607</v>
      </c>
      <c r="H75" s="114" t="s">
        <v>861</v>
      </c>
      <c r="I75" s="115">
        <v>570</v>
      </c>
      <c r="J75" s="116" t="s">
        <v>8841</v>
      </c>
      <c r="K75" s="116" t="s">
        <v>8842</v>
      </c>
      <c r="L75" s="132"/>
      <c r="M75" s="117" t="s">
        <v>8843</v>
      </c>
      <c r="N75" s="131" t="s">
        <v>7277</v>
      </c>
      <c r="O75" s="200" t="s">
        <v>7278</v>
      </c>
      <c r="W75" s="59" t="str">
        <f t="shared" si="3"/>
        <v>036022</v>
      </c>
      <c r="X75" s="55" t="str">
        <f t="shared" si="4"/>
        <v/>
      </c>
      <c r="Y75" s="60">
        <f t="shared" si="5"/>
        <v>0</v>
      </c>
    </row>
    <row r="76" spans="1:25" ht="18.149999999999999" customHeight="1">
      <c r="B76" s="74">
        <v>74</v>
      </c>
      <c r="C76" s="116" t="s">
        <v>7180</v>
      </c>
      <c r="D76" s="117" t="s">
        <v>8804</v>
      </c>
      <c r="E76" s="118">
        <v>35044</v>
      </c>
      <c r="F76" s="114" t="s">
        <v>3036</v>
      </c>
      <c r="G76" s="166" t="s">
        <v>4397</v>
      </c>
      <c r="H76" s="114" t="s">
        <v>861</v>
      </c>
      <c r="I76" s="115">
        <v>915</v>
      </c>
      <c r="J76" s="116" t="s">
        <v>7270</v>
      </c>
      <c r="K76" s="137" t="s">
        <v>7271</v>
      </c>
      <c r="L76" s="132">
        <v>65</v>
      </c>
      <c r="M76" s="117" t="s">
        <v>8756</v>
      </c>
      <c r="N76" s="131" t="s">
        <v>7264</v>
      </c>
      <c r="W76" s="59" t="str">
        <f t="shared" si="3"/>
        <v>035044</v>
      </c>
      <c r="X76" s="55" t="str">
        <f t="shared" si="4"/>
        <v/>
      </c>
      <c r="Y76" s="60">
        <f t="shared" si="5"/>
        <v>0</v>
      </c>
    </row>
    <row r="77" spans="1:25" ht="18.149999999999999" customHeight="1">
      <c r="B77" s="74">
        <v>75</v>
      </c>
      <c r="C77" s="116" t="s">
        <v>7180</v>
      </c>
      <c r="D77" s="117" t="s">
        <v>8804</v>
      </c>
      <c r="E77" s="118">
        <v>35044</v>
      </c>
      <c r="F77" s="114" t="s">
        <v>3036</v>
      </c>
      <c r="G77" s="166" t="s">
        <v>4397</v>
      </c>
      <c r="H77" s="114" t="s">
        <v>861</v>
      </c>
      <c r="I77" s="115">
        <v>915</v>
      </c>
      <c r="J77" s="121" t="s">
        <v>7272</v>
      </c>
      <c r="K77" s="134" t="s">
        <v>8844</v>
      </c>
      <c r="L77" s="132">
        <v>26</v>
      </c>
      <c r="M77" s="117" t="s">
        <v>8845</v>
      </c>
      <c r="N77" s="133" t="s">
        <v>7273</v>
      </c>
      <c r="W77" s="59" t="str">
        <f t="shared" si="3"/>
        <v>035044</v>
      </c>
      <c r="X77" s="55" t="str">
        <f t="shared" si="4"/>
        <v/>
      </c>
      <c r="Y77" s="60">
        <f t="shared" si="5"/>
        <v>0</v>
      </c>
    </row>
    <row r="78" spans="1:25" ht="18.149999999999999" customHeight="1">
      <c r="B78" s="74">
        <v>76</v>
      </c>
      <c r="C78" s="116" t="s">
        <v>7180</v>
      </c>
      <c r="D78" s="117" t="s">
        <v>8846</v>
      </c>
      <c r="E78" s="118">
        <v>65226</v>
      </c>
      <c r="F78" s="114" t="s">
        <v>3046</v>
      </c>
      <c r="G78" s="166" t="s">
        <v>1811</v>
      </c>
      <c r="H78" s="114" t="s">
        <v>1439</v>
      </c>
      <c r="I78" s="115">
        <v>620</v>
      </c>
      <c r="J78" s="116" t="s">
        <v>8847</v>
      </c>
      <c r="K78" s="116" t="s">
        <v>8848</v>
      </c>
      <c r="L78" s="130">
        <v>283</v>
      </c>
      <c r="M78" s="117" t="s">
        <v>8756</v>
      </c>
      <c r="N78" s="131" t="s">
        <v>7393</v>
      </c>
      <c r="W78" s="59" t="str">
        <f t="shared" si="3"/>
        <v>065226</v>
      </c>
      <c r="X78" s="55" t="str">
        <f t="shared" si="4"/>
        <v/>
      </c>
      <c r="Y78" s="60">
        <f t="shared" si="5"/>
        <v>0</v>
      </c>
    </row>
    <row r="79" spans="1:25" ht="18.149999999999999" customHeight="1">
      <c r="B79" s="74">
        <v>77</v>
      </c>
      <c r="C79" s="116" t="s">
        <v>7180</v>
      </c>
      <c r="D79" s="117" t="s">
        <v>8804</v>
      </c>
      <c r="E79" s="118">
        <v>36118</v>
      </c>
      <c r="F79" s="114" t="s">
        <v>887</v>
      </c>
      <c r="G79" s="166" t="s">
        <v>2668</v>
      </c>
      <c r="H79" s="114" t="s">
        <v>861</v>
      </c>
      <c r="I79" s="115">
        <v>430</v>
      </c>
      <c r="J79" s="116" t="s">
        <v>7282</v>
      </c>
      <c r="K79" s="116" t="s">
        <v>7283</v>
      </c>
      <c r="L79" s="130">
        <v>61</v>
      </c>
      <c r="M79" s="117" t="s">
        <v>8756</v>
      </c>
      <c r="N79" s="131" t="s">
        <v>7284</v>
      </c>
      <c r="W79" s="59" t="str">
        <f t="shared" si="3"/>
        <v>036118</v>
      </c>
      <c r="X79" s="55" t="str">
        <f t="shared" si="4"/>
        <v/>
      </c>
      <c r="Y79" s="60">
        <f t="shared" si="5"/>
        <v>0</v>
      </c>
    </row>
    <row r="80" spans="1:25" ht="18.149999999999999" customHeight="1">
      <c r="B80" s="74">
        <v>78</v>
      </c>
      <c r="C80" s="116" t="s">
        <v>7259</v>
      </c>
      <c r="D80" s="117" t="s">
        <v>8849</v>
      </c>
      <c r="E80" s="118">
        <v>40030</v>
      </c>
      <c r="F80" s="114" t="s">
        <v>3037</v>
      </c>
      <c r="G80" s="166" t="s">
        <v>944</v>
      </c>
      <c r="H80" s="114" t="s">
        <v>918</v>
      </c>
      <c r="I80" s="115">
        <v>660</v>
      </c>
      <c r="J80" s="116" t="s">
        <v>8850</v>
      </c>
      <c r="K80" s="116" t="s">
        <v>7296</v>
      </c>
      <c r="L80" s="132"/>
      <c r="M80" s="117" t="s">
        <v>8851</v>
      </c>
      <c r="N80" s="131" t="s">
        <v>7297</v>
      </c>
      <c r="O80" s="64" t="s">
        <v>7298</v>
      </c>
      <c r="W80" s="59" t="str">
        <f t="shared" si="3"/>
        <v>040030</v>
      </c>
      <c r="X80" s="55" t="str">
        <f t="shared" si="4"/>
        <v/>
      </c>
      <c r="Y80" s="60">
        <f t="shared" si="5"/>
        <v>260</v>
      </c>
    </row>
    <row r="81" spans="2:25" ht="18.149999999999999" customHeight="1">
      <c r="B81" s="74">
        <v>79</v>
      </c>
      <c r="C81" s="116" t="s">
        <v>7180</v>
      </c>
      <c r="D81" s="117" t="s">
        <v>8849</v>
      </c>
      <c r="E81" s="120">
        <v>41018</v>
      </c>
      <c r="F81" s="114" t="s">
        <v>3038</v>
      </c>
      <c r="G81" s="166" t="s">
        <v>987</v>
      </c>
      <c r="H81" s="114" t="s">
        <v>918</v>
      </c>
      <c r="I81" s="115">
        <v>300</v>
      </c>
      <c r="J81" s="116" t="s">
        <v>7307</v>
      </c>
      <c r="K81" s="116" t="s">
        <v>7308</v>
      </c>
      <c r="L81" s="132"/>
      <c r="M81" s="123" t="s">
        <v>8852</v>
      </c>
      <c r="N81" s="133">
        <v>20140127</v>
      </c>
      <c r="O81" s="65" t="s">
        <v>7304</v>
      </c>
      <c r="W81" s="59" t="str">
        <f t="shared" si="3"/>
        <v>041018</v>
      </c>
      <c r="X81" s="55" t="str">
        <f t="shared" si="4"/>
        <v/>
      </c>
      <c r="Y81" s="60">
        <f t="shared" si="5"/>
        <v>0</v>
      </c>
    </row>
    <row r="82" spans="2:25" ht="18.149999999999999" customHeight="1">
      <c r="B82" s="74">
        <v>80</v>
      </c>
      <c r="C82" s="116" t="s">
        <v>7180</v>
      </c>
      <c r="D82" s="117" t="s">
        <v>8849</v>
      </c>
      <c r="E82" s="120">
        <v>41024</v>
      </c>
      <c r="F82" s="114" t="s">
        <v>3038</v>
      </c>
      <c r="G82" s="166" t="s">
        <v>995</v>
      </c>
      <c r="H82" s="114" t="s">
        <v>918</v>
      </c>
      <c r="I82" s="115">
        <v>450</v>
      </c>
      <c r="J82" s="116" t="s">
        <v>8853</v>
      </c>
      <c r="K82" s="116" t="s">
        <v>8854</v>
      </c>
      <c r="L82" s="132">
        <v>36</v>
      </c>
      <c r="M82" s="117" t="s">
        <v>8737</v>
      </c>
      <c r="N82" s="131" t="s">
        <v>7309</v>
      </c>
      <c r="W82" s="59" t="str">
        <f t="shared" si="3"/>
        <v>041024</v>
      </c>
      <c r="X82" s="55" t="str">
        <f t="shared" si="4"/>
        <v/>
      </c>
      <c r="Y82" s="60">
        <f t="shared" si="5"/>
        <v>0</v>
      </c>
    </row>
    <row r="83" spans="2:25" ht="18.149999999999999" customHeight="1">
      <c r="B83" s="74">
        <v>81</v>
      </c>
      <c r="C83" s="116" t="s">
        <v>7180</v>
      </c>
      <c r="D83" s="117" t="s">
        <v>8849</v>
      </c>
      <c r="E83" s="120">
        <v>42003</v>
      </c>
      <c r="F83" s="114" t="s">
        <v>1021</v>
      </c>
      <c r="G83" s="166" t="s">
        <v>1025</v>
      </c>
      <c r="H83" s="114" t="s">
        <v>918</v>
      </c>
      <c r="I83" s="115">
        <v>1790</v>
      </c>
      <c r="J83" s="116" t="s">
        <v>8855</v>
      </c>
      <c r="K83" s="116" t="s">
        <v>8856</v>
      </c>
      <c r="L83" s="132">
        <v>660</v>
      </c>
      <c r="M83" s="117"/>
      <c r="N83" s="131" t="s">
        <v>7310</v>
      </c>
      <c r="W83" s="59" t="str">
        <f t="shared" si="3"/>
        <v>042003</v>
      </c>
      <c r="X83" s="55" t="str">
        <f t="shared" si="4"/>
        <v/>
      </c>
      <c r="Y83" s="60">
        <f t="shared" si="5"/>
        <v>0</v>
      </c>
    </row>
    <row r="84" spans="2:25" ht="18.149999999999999" customHeight="1">
      <c r="B84" s="74">
        <v>82</v>
      </c>
      <c r="C84" s="116" t="s">
        <v>7180</v>
      </c>
      <c r="D84" s="117" t="s">
        <v>8849</v>
      </c>
      <c r="E84" s="120">
        <v>42003</v>
      </c>
      <c r="F84" s="114" t="s">
        <v>1021</v>
      </c>
      <c r="G84" s="166" t="s">
        <v>1025</v>
      </c>
      <c r="H84" s="114" t="s">
        <v>918</v>
      </c>
      <c r="I84" s="115">
        <v>1790</v>
      </c>
      <c r="J84" s="116" t="s">
        <v>7311</v>
      </c>
      <c r="K84" s="116" t="s">
        <v>8857</v>
      </c>
      <c r="L84" s="132">
        <v>205</v>
      </c>
      <c r="M84" s="117"/>
      <c r="N84" s="133"/>
      <c r="W84" s="59" t="str">
        <f t="shared" si="3"/>
        <v>042003</v>
      </c>
      <c r="X84" s="55" t="str">
        <f t="shared" si="4"/>
        <v/>
      </c>
      <c r="Y84" s="60">
        <f t="shared" si="5"/>
        <v>0</v>
      </c>
    </row>
    <row r="85" spans="2:25" ht="18.149999999999999" customHeight="1">
      <c r="B85" s="74">
        <v>83</v>
      </c>
      <c r="C85" s="116" t="s">
        <v>7180</v>
      </c>
      <c r="D85" s="117" t="s">
        <v>8849</v>
      </c>
      <c r="E85" s="120">
        <v>42003</v>
      </c>
      <c r="F85" s="114" t="s">
        <v>1021</v>
      </c>
      <c r="G85" s="166" t="s">
        <v>1025</v>
      </c>
      <c r="H85" s="114" t="s">
        <v>918</v>
      </c>
      <c r="I85" s="115">
        <v>1790</v>
      </c>
      <c r="J85" s="116" t="s">
        <v>8858</v>
      </c>
      <c r="K85" s="116" t="s">
        <v>8859</v>
      </c>
      <c r="L85" s="132">
        <v>152</v>
      </c>
      <c r="M85" s="117"/>
      <c r="N85" s="133"/>
      <c r="W85" s="59" t="str">
        <f t="shared" si="3"/>
        <v>042003</v>
      </c>
      <c r="X85" s="55" t="str">
        <f t="shared" si="4"/>
        <v/>
      </c>
      <c r="Y85" s="60">
        <f t="shared" si="5"/>
        <v>0</v>
      </c>
    </row>
    <row r="86" spans="2:25" ht="18.149999999999999" customHeight="1">
      <c r="B86" s="74">
        <v>84</v>
      </c>
      <c r="C86" s="116" t="s">
        <v>7180</v>
      </c>
      <c r="D86" s="117" t="s">
        <v>8849</v>
      </c>
      <c r="E86" s="120">
        <v>42003</v>
      </c>
      <c r="F86" s="114" t="s">
        <v>1021</v>
      </c>
      <c r="G86" s="166" t="s">
        <v>1025</v>
      </c>
      <c r="H86" s="114" t="s">
        <v>918</v>
      </c>
      <c r="I86" s="115">
        <v>1790</v>
      </c>
      <c r="J86" s="116" t="s">
        <v>8860</v>
      </c>
      <c r="K86" s="116" t="s">
        <v>8861</v>
      </c>
      <c r="L86" s="132">
        <v>137</v>
      </c>
      <c r="M86" s="117"/>
      <c r="N86" s="133"/>
      <c r="W86" s="59" t="str">
        <f t="shared" si="3"/>
        <v>042003</v>
      </c>
      <c r="X86" s="55" t="str">
        <f t="shared" si="4"/>
        <v/>
      </c>
      <c r="Y86" s="60">
        <f t="shared" si="5"/>
        <v>0</v>
      </c>
    </row>
    <row r="87" spans="2:25" ht="18.149999999999999" customHeight="1">
      <c r="B87" s="74">
        <v>85</v>
      </c>
      <c r="C87" s="116" t="s">
        <v>7180</v>
      </c>
      <c r="D87" s="117" t="s">
        <v>8849</v>
      </c>
      <c r="E87" s="120">
        <v>42003</v>
      </c>
      <c r="F87" s="114" t="s">
        <v>1021</v>
      </c>
      <c r="G87" s="166" t="s">
        <v>1025</v>
      </c>
      <c r="H87" s="114" t="s">
        <v>918</v>
      </c>
      <c r="I87" s="115">
        <v>1790</v>
      </c>
      <c r="J87" s="116" t="s">
        <v>7312</v>
      </c>
      <c r="K87" s="116" t="s">
        <v>8862</v>
      </c>
      <c r="L87" s="132">
        <v>282</v>
      </c>
      <c r="M87" s="117"/>
      <c r="N87" s="133"/>
      <c r="W87" s="59" t="str">
        <f t="shared" si="3"/>
        <v>042003</v>
      </c>
      <c r="X87" s="55" t="str">
        <f t="shared" si="4"/>
        <v/>
      </c>
      <c r="Y87" s="60">
        <f t="shared" si="5"/>
        <v>0</v>
      </c>
    </row>
    <row r="88" spans="2:25" ht="18.149999999999999" customHeight="1">
      <c r="B88" s="74">
        <v>86</v>
      </c>
      <c r="C88" s="116" t="s">
        <v>7180</v>
      </c>
      <c r="D88" s="117" t="s">
        <v>8849</v>
      </c>
      <c r="E88" s="120">
        <v>42003</v>
      </c>
      <c r="F88" s="114" t="s">
        <v>1021</v>
      </c>
      <c r="G88" s="166" t="s">
        <v>1025</v>
      </c>
      <c r="H88" s="114" t="s">
        <v>918</v>
      </c>
      <c r="I88" s="115">
        <v>1790</v>
      </c>
      <c r="J88" s="116" t="s">
        <v>8863</v>
      </c>
      <c r="K88" s="116" t="s">
        <v>8864</v>
      </c>
      <c r="L88" s="132">
        <v>87</v>
      </c>
      <c r="M88" s="117"/>
      <c r="N88" s="133"/>
      <c r="W88" s="59" t="str">
        <f t="shared" si="3"/>
        <v>042003</v>
      </c>
      <c r="X88" s="55" t="str">
        <f t="shared" si="4"/>
        <v/>
      </c>
      <c r="Y88" s="60">
        <f t="shared" si="5"/>
        <v>0</v>
      </c>
    </row>
    <row r="89" spans="2:25" ht="18.149999999999999" customHeight="1">
      <c r="B89" s="74">
        <v>87</v>
      </c>
      <c r="C89" s="116" t="s">
        <v>7180</v>
      </c>
      <c r="D89" s="117" t="s">
        <v>8849</v>
      </c>
      <c r="E89" s="120">
        <v>42048</v>
      </c>
      <c r="F89" s="114" t="s">
        <v>1021</v>
      </c>
      <c r="G89" s="166" t="s">
        <v>1071</v>
      </c>
      <c r="H89" s="114" t="s">
        <v>918</v>
      </c>
      <c r="I89" s="115">
        <v>425</v>
      </c>
      <c r="J89" s="116" t="s">
        <v>8865</v>
      </c>
      <c r="K89" s="116" t="s">
        <v>8866</v>
      </c>
      <c r="L89" s="132">
        <v>145</v>
      </c>
      <c r="M89" s="117" t="s">
        <v>8829</v>
      </c>
      <c r="N89" s="133"/>
      <c r="W89" s="59" t="str">
        <f t="shared" si="3"/>
        <v>042048</v>
      </c>
      <c r="X89" s="55" t="str">
        <f t="shared" si="4"/>
        <v/>
      </c>
      <c r="Y89" s="60">
        <f t="shared" si="5"/>
        <v>0</v>
      </c>
    </row>
    <row r="90" spans="2:25" ht="18.149999999999999" customHeight="1">
      <c r="B90" s="74">
        <v>88</v>
      </c>
      <c r="C90" s="116" t="s">
        <v>7185</v>
      </c>
      <c r="D90" s="117" t="s">
        <v>8849</v>
      </c>
      <c r="E90" s="120">
        <v>42048</v>
      </c>
      <c r="F90" s="114" t="s">
        <v>1021</v>
      </c>
      <c r="G90" s="166" t="s">
        <v>1071</v>
      </c>
      <c r="H90" s="114" t="s">
        <v>918</v>
      </c>
      <c r="I90" s="115">
        <v>425</v>
      </c>
      <c r="J90" s="116" t="s">
        <v>8867</v>
      </c>
      <c r="K90" s="116" t="s">
        <v>8868</v>
      </c>
      <c r="L90" s="132">
        <v>250</v>
      </c>
      <c r="M90" s="117" t="s">
        <v>8869</v>
      </c>
      <c r="N90" s="133" t="s">
        <v>8870</v>
      </c>
      <c r="W90" s="59" t="str">
        <f t="shared" si="3"/>
        <v>042048</v>
      </c>
      <c r="X90" s="55" t="str">
        <f t="shared" si="4"/>
        <v/>
      </c>
      <c r="Y90" s="60">
        <f t="shared" si="5"/>
        <v>0</v>
      </c>
    </row>
    <row r="91" spans="2:25" ht="18.149999999999999" customHeight="1">
      <c r="B91" s="74">
        <v>89</v>
      </c>
      <c r="C91" s="116" t="s">
        <v>7180</v>
      </c>
      <c r="D91" s="117" t="s">
        <v>8849</v>
      </c>
      <c r="E91" s="120">
        <v>42060</v>
      </c>
      <c r="F91" s="114" t="s">
        <v>1021</v>
      </c>
      <c r="G91" s="166" t="s">
        <v>1084</v>
      </c>
      <c r="H91" s="114" t="s">
        <v>918</v>
      </c>
      <c r="I91" s="115">
        <v>1250</v>
      </c>
      <c r="J91" s="116" t="s">
        <v>8871</v>
      </c>
      <c r="K91" s="116" t="s">
        <v>8872</v>
      </c>
      <c r="L91" s="132">
        <v>930</v>
      </c>
      <c r="M91" s="117" t="s">
        <v>8737</v>
      </c>
      <c r="N91" s="131" t="s">
        <v>7324</v>
      </c>
      <c r="W91" s="59" t="str">
        <f t="shared" si="3"/>
        <v>042060</v>
      </c>
      <c r="X91" s="55" t="str">
        <f t="shared" si="4"/>
        <v/>
      </c>
      <c r="Y91" s="60">
        <f t="shared" si="5"/>
        <v>0</v>
      </c>
    </row>
    <row r="92" spans="2:25" ht="18.149999999999999" customHeight="1">
      <c r="B92" s="74">
        <v>90</v>
      </c>
      <c r="C92" s="116" t="s">
        <v>7180</v>
      </c>
      <c r="D92" s="117" t="s">
        <v>8849</v>
      </c>
      <c r="E92" s="120">
        <v>43022</v>
      </c>
      <c r="F92" s="114" t="s">
        <v>3039</v>
      </c>
      <c r="G92" s="166" t="s">
        <v>1117</v>
      </c>
      <c r="H92" s="114" t="s">
        <v>918</v>
      </c>
      <c r="I92" s="115">
        <v>600</v>
      </c>
      <c r="J92" s="116" t="s">
        <v>8873</v>
      </c>
      <c r="K92" s="116" t="s">
        <v>8874</v>
      </c>
      <c r="L92" s="132">
        <v>47</v>
      </c>
      <c r="M92" s="117" t="s">
        <v>8875</v>
      </c>
      <c r="N92" s="133"/>
      <c r="W92" s="59" t="str">
        <f t="shared" si="3"/>
        <v>043022</v>
      </c>
      <c r="X92" s="55" t="str">
        <f t="shared" si="4"/>
        <v/>
      </c>
      <c r="Y92" s="60">
        <f t="shared" si="5"/>
        <v>0</v>
      </c>
    </row>
    <row r="93" spans="2:25" ht="18.149999999999999" customHeight="1">
      <c r="B93" s="74">
        <v>91</v>
      </c>
      <c r="C93" s="116" t="s">
        <v>7180</v>
      </c>
      <c r="D93" s="117" t="s">
        <v>8849</v>
      </c>
      <c r="E93" s="120">
        <v>43031</v>
      </c>
      <c r="F93" s="114" t="s">
        <v>3039</v>
      </c>
      <c r="G93" s="166" t="s">
        <v>1128</v>
      </c>
      <c r="H93" s="114" t="s">
        <v>918</v>
      </c>
      <c r="I93" s="115">
        <v>615</v>
      </c>
      <c r="J93" s="116" t="s">
        <v>7325</v>
      </c>
      <c r="K93" s="116" t="s">
        <v>8876</v>
      </c>
      <c r="L93" s="132"/>
      <c r="M93" s="117" t="s">
        <v>8877</v>
      </c>
      <c r="N93" s="133"/>
      <c r="O93" s="65" t="s">
        <v>7326</v>
      </c>
      <c r="W93" s="59" t="str">
        <f t="shared" si="3"/>
        <v>043031</v>
      </c>
      <c r="X93" s="55" t="str">
        <f t="shared" si="4"/>
        <v/>
      </c>
      <c r="Y93" s="60">
        <f t="shared" si="5"/>
        <v>0</v>
      </c>
    </row>
    <row r="94" spans="2:25" ht="18.149999999999999" customHeight="1">
      <c r="B94" s="74">
        <v>92</v>
      </c>
      <c r="C94" s="116" t="s">
        <v>7180</v>
      </c>
      <c r="D94" s="117" t="s">
        <v>8849</v>
      </c>
      <c r="E94" s="120">
        <v>44031</v>
      </c>
      <c r="F94" s="114" t="s">
        <v>1176</v>
      </c>
      <c r="G94" s="166" t="s">
        <v>5245</v>
      </c>
      <c r="H94" s="114" t="s">
        <v>918</v>
      </c>
      <c r="I94" s="115">
        <v>515</v>
      </c>
      <c r="J94" s="116" t="s">
        <v>7331</v>
      </c>
      <c r="K94" s="116" t="s">
        <v>7332</v>
      </c>
      <c r="L94" s="132">
        <v>370</v>
      </c>
      <c r="M94" s="117" t="s">
        <v>7333</v>
      </c>
      <c r="N94" s="133"/>
      <c r="O94" s="65"/>
      <c r="W94" s="59" t="str">
        <f t="shared" si="3"/>
        <v>044031</v>
      </c>
      <c r="X94" s="55" t="str">
        <f t="shared" si="4"/>
        <v/>
      </c>
      <c r="Y94" s="60">
        <f t="shared" si="5"/>
        <v>370</v>
      </c>
    </row>
    <row r="95" spans="2:25" ht="18.149999999999999" customHeight="1">
      <c r="B95" s="74">
        <v>93</v>
      </c>
      <c r="C95" s="116" t="s">
        <v>7180</v>
      </c>
      <c r="D95" s="117" t="s">
        <v>8849</v>
      </c>
      <c r="E95" s="120">
        <v>44082</v>
      </c>
      <c r="F95" s="114" t="s">
        <v>1176</v>
      </c>
      <c r="G95" s="166" t="s">
        <v>8440</v>
      </c>
      <c r="H95" s="114" t="s">
        <v>918</v>
      </c>
      <c r="I95" s="115">
        <v>350</v>
      </c>
      <c r="J95" s="116" t="s">
        <v>8878</v>
      </c>
      <c r="K95" s="116" t="s">
        <v>8879</v>
      </c>
      <c r="L95" s="132">
        <v>118</v>
      </c>
      <c r="M95" s="117" t="s">
        <v>8737</v>
      </c>
      <c r="N95" s="131"/>
      <c r="W95" s="59" t="str">
        <f t="shared" si="3"/>
        <v>044082</v>
      </c>
      <c r="X95" s="55" t="str">
        <f t="shared" si="4"/>
        <v/>
      </c>
      <c r="Y95" s="60">
        <f t="shared" si="5"/>
        <v>0</v>
      </c>
    </row>
    <row r="96" spans="2:25" ht="18.149999999999999" customHeight="1">
      <c r="B96" s="74">
        <v>94</v>
      </c>
      <c r="C96" s="116" t="s">
        <v>7180</v>
      </c>
      <c r="D96" s="117" t="s">
        <v>8849</v>
      </c>
      <c r="E96" s="120">
        <v>45007</v>
      </c>
      <c r="F96" s="114" t="s">
        <v>3040</v>
      </c>
      <c r="G96" s="166" t="s">
        <v>1271</v>
      </c>
      <c r="H96" s="114" t="s">
        <v>918</v>
      </c>
      <c r="I96" s="115">
        <v>940</v>
      </c>
      <c r="J96" s="116" t="s">
        <v>7334</v>
      </c>
      <c r="K96" s="116" t="s">
        <v>7335</v>
      </c>
      <c r="L96" s="130"/>
      <c r="M96" s="117" t="s">
        <v>8737</v>
      </c>
      <c r="N96" s="131"/>
      <c r="O96" s="65" t="s">
        <v>7326</v>
      </c>
      <c r="W96" s="59" t="str">
        <f t="shared" si="3"/>
        <v>045007</v>
      </c>
      <c r="X96" s="55" t="str">
        <f t="shared" si="4"/>
        <v/>
      </c>
      <c r="Y96" s="60">
        <f t="shared" si="5"/>
        <v>0</v>
      </c>
    </row>
    <row r="97" spans="2:25" ht="18.149999999999999" customHeight="1">
      <c r="B97" s="74">
        <v>95</v>
      </c>
      <c r="C97" s="116" t="s">
        <v>7180</v>
      </c>
      <c r="D97" s="117" t="s">
        <v>8849</v>
      </c>
      <c r="E97" s="120">
        <v>45010</v>
      </c>
      <c r="F97" s="114" t="s">
        <v>3040</v>
      </c>
      <c r="G97" s="166" t="s">
        <v>1275</v>
      </c>
      <c r="H97" s="114" t="s">
        <v>918</v>
      </c>
      <c r="I97" s="115">
        <v>720</v>
      </c>
      <c r="J97" s="116" t="s">
        <v>8880</v>
      </c>
      <c r="K97" s="116" t="s">
        <v>8881</v>
      </c>
      <c r="L97" s="130">
        <v>59</v>
      </c>
      <c r="M97" s="117" t="s">
        <v>7336</v>
      </c>
      <c r="N97" s="131"/>
      <c r="W97" s="59" t="str">
        <f t="shared" si="3"/>
        <v>045010</v>
      </c>
      <c r="X97" s="55" t="str">
        <f t="shared" si="4"/>
        <v/>
      </c>
      <c r="Y97" s="60">
        <f t="shared" si="5"/>
        <v>0</v>
      </c>
    </row>
    <row r="98" spans="2:25" ht="18.149999999999999" customHeight="1">
      <c r="B98" s="74">
        <v>96</v>
      </c>
      <c r="C98" s="116" t="s">
        <v>7180</v>
      </c>
      <c r="D98" s="117" t="s">
        <v>8849</v>
      </c>
      <c r="E98" s="120">
        <v>45010</v>
      </c>
      <c r="F98" s="114" t="s">
        <v>3040</v>
      </c>
      <c r="G98" s="166" t="s">
        <v>1275</v>
      </c>
      <c r="H98" s="114" t="s">
        <v>918</v>
      </c>
      <c r="I98" s="115">
        <v>720</v>
      </c>
      <c r="J98" s="116" t="s">
        <v>8882</v>
      </c>
      <c r="K98" s="116" t="s">
        <v>8883</v>
      </c>
      <c r="L98" s="132">
        <v>20</v>
      </c>
      <c r="M98" s="117" t="s">
        <v>7336</v>
      </c>
      <c r="N98" s="131"/>
      <c r="W98" s="59" t="str">
        <f t="shared" si="3"/>
        <v>045010</v>
      </c>
      <c r="X98" s="55" t="str">
        <f t="shared" si="4"/>
        <v/>
      </c>
      <c r="Y98" s="60">
        <f t="shared" si="5"/>
        <v>0</v>
      </c>
    </row>
    <row r="99" spans="2:25" ht="18.149999999999999" customHeight="1">
      <c r="B99" s="74">
        <v>97</v>
      </c>
      <c r="C99" s="116" t="s">
        <v>7180</v>
      </c>
      <c r="D99" s="117" t="s">
        <v>8849</v>
      </c>
      <c r="E99" s="120">
        <v>45013</v>
      </c>
      <c r="F99" s="114" t="s">
        <v>3040</v>
      </c>
      <c r="G99" s="166" t="s">
        <v>1278</v>
      </c>
      <c r="H99" s="114" t="s">
        <v>918</v>
      </c>
      <c r="I99" s="115">
        <v>465</v>
      </c>
      <c r="J99" s="116" t="s">
        <v>8884</v>
      </c>
      <c r="K99" s="116" t="s">
        <v>8885</v>
      </c>
      <c r="L99" s="132"/>
      <c r="M99" s="117" t="s">
        <v>7337</v>
      </c>
      <c r="N99" s="131"/>
      <c r="W99" s="59" t="str">
        <f t="shared" si="3"/>
        <v>045013</v>
      </c>
      <c r="X99" s="55" t="str">
        <f t="shared" si="4"/>
        <v/>
      </c>
      <c r="Y99" s="60">
        <f t="shared" si="5"/>
        <v>0</v>
      </c>
    </row>
    <row r="100" spans="2:25" ht="18.149999999999999" customHeight="1">
      <c r="B100" s="74">
        <v>98</v>
      </c>
      <c r="C100" s="116" t="s">
        <v>7180</v>
      </c>
      <c r="D100" s="117" t="s">
        <v>8849</v>
      </c>
      <c r="E100" s="120">
        <v>45022</v>
      </c>
      <c r="F100" s="114" t="s">
        <v>3040</v>
      </c>
      <c r="G100" s="166" t="s">
        <v>8509</v>
      </c>
      <c r="H100" s="114" t="s">
        <v>918</v>
      </c>
      <c r="I100" s="115">
        <v>740</v>
      </c>
      <c r="J100" s="116" t="s">
        <v>7338</v>
      </c>
      <c r="K100" s="116" t="s">
        <v>7339</v>
      </c>
      <c r="L100" s="132"/>
      <c r="M100" s="123" t="s">
        <v>8886</v>
      </c>
      <c r="N100" s="131">
        <v>20140128</v>
      </c>
      <c r="O100" s="55" t="s">
        <v>7340</v>
      </c>
      <c r="W100" s="59" t="str">
        <f t="shared" si="3"/>
        <v>045022</v>
      </c>
      <c r="X100" s="55" t="str">
        <f t="shared" si="4"/>
        <v/>
      </c>
      <c r="Y100" s="60">
        <f t="shared" si="5"/>
        <v>0</v>
      </c>
    </row>
    <row r="101" spans="2:25" ht="18.149999999999999" customHeight="1">
      <c r="B101" s="74">
        <v>99</v>
      </c>
      <c r="C101" s="116" t="s">
        <v>7180</v>
      </c>
      <c r="D101" s="117" t="s">
        <v>8849</v>
      </c>
      <c r="E101" s="118">
        <v>45022</v>
      </c>
      <c r="F101" s="114" t="s">
        <v>3040</v>
      </c>
      <c r="G101" s="166" t="s">
        <v>8509</v>
      </c>
      <c r="H101" s="114" t="s">
        <v>918</v>
      </c>
      <c r="I101" s="115">
        <v>740</v>
      </c>
      <c r="J101" s="116" t="s">
        <v>8887</v>
      </c>
      <c r="K101" s="116" t="s">
        <v>7341</v>
      </c>
      <c r="L101" s="132"/>
      <c r="M101" s="117" t="s">
        <v>8495</v>
      </c>
      <c r="N101" s="131" t="s">
        <v>7342</v>
      </c>
      <c r="O101" s="55" t="s">
        <v>8665</v>
      </c>
      <c r="W101" s="59" t="str">
        <f t="shared" si="3"/>
        <v>045022</v>
      </c>
      <c r="X101" s="55" t="str">
        <f t="shared" si="4"/>
        <v/>
      </c>
      <c r="Y101" s="60">
        <f t="shared" si="5"/>
        <v>0</v>
      </c>
    </row>
    <row r="102" spans="2:25" ht="18.149999999999999" customHeight="1">
      <c r="B102" s="74">
        <v>100</v>
      </c>
      <c r="C102" s="116" t="s">
        <v>7176</v>
      </c>
      <c r="D102" s="117" t="s">
        <v>8849</v>
      </c>
      <c r="E102" s="120">
        <v>45023</v>
      </c>
      <c r="F102" s="114" t="s">
        <v>3040</v>
      </c>
      <c r="G102" s="166" t="s">
        <v>1286</v>
      </c>
      <c r="H102" s="114" t="s">
        <v>918</v>
      </c>
      <c r="I102" s="115">
        <v>718</v>
      </c>
      <c r="J102" s="116" t="s">
        <v>7343</v>
      </c>
      <c r="K102" s="116" t="s">
        <v>7344</v>
      </c>
      <c r="L102" s="132">
        <v>158</v>
      </c>
      <c r="M102" s="123"/>
      <c r="N102" s="131">
        <v>20140128</v>
      </c>
      <c r="W102" s="59" t="str">
        <f t="shared" si="3"/>
        <v>045023</v>
      </c>
      <c r="X102" s="55" t="str">
        <f t="shared" si="4"/>
        <v/>
      </c>
      <c r="Y102" s="60">
        <f t="shared" si="5"/>
        <v>0</v>
      </c>
    </row>
    <row r="103" spans="2:25" ht="18.149999999999999" customHeight="1">
      <c r="B103" s="74">
        <v>101</v>
      </c>
      <c r="C103" s="116" t="s">
        <v>7180</v>
      </c>
      <c r="D103" s="117" t="s">
        <v>8849</v>
      </c>
      <c r="E103" s="118">
        <v>45029</v>
      </c>
      <c r="F103" s="114" t="s">
        <v>3040</v>
      </c>
      <c r="G103" s="166" t="s">
        <v>1293</v>
      </c>
      <c r="H103" s="114" t="s">
        <v>918</v>
      </c>
      <c r="I103" s="115">
        <v>630</v>
      </c>
      <c r="J103" s="116" t="s">
        <v>8888</v>
      </c>
      <c r="K103" s="116" t="s">
        <v>8889</v>
      </c>
      <c r="L103" s="132">
        <v>15</v>
      </c>
      <c r="M103" s="117" t="s">
        <v>8737</v>
      </c>
      <c r="N103" s="131" t="s">
        <v>7345</v>
      </c>
      <c r="W103" s="59" t="str">
        <f t="shared" si="3"/>
        <v>045029</v>
      </c>
      <c r="X103" s="55" t="str">
        <f t="shared" si="4"/>
        <v/>
      </c>
      <c r="Y103" s="60">
        <f t="shared" si="5"/>
        <v>0</v>
      </c>
    </row>
    <row r="104" spans="2:25" ht="18.149999999999999" customHeight="1">
      <c r="B104" s="74">
        <v>102</v>
      </c>
      <c r="C104" s="116" t="s">
        <v>7180</v>
      </c>
      <c r="D104" s="117" t="s">
        <v>8849</v>
      </c>
      <c r="E104" s="120">
        <v>45029</v>
      </c>
      <c r="F104" s="114" t="s">
        <v>3040</v>
      </c>
      <c r="G104" s="166" t="s">
        <v>1293</v>
      </c>
      <c r="H104" s="114" t="s">
        <v>918</v>
      </c>
      <c r="I104" s="115">
        <v>630</v>
      </c>
      <c r="J104" s="116" t="s">
        <v>7346</v>
      </c>
      <c r="K104" s="116" t="s">
        <v>8890</v>
      </c>
      <c r="L104" s="132">
        <v>20</v>
      </c>
      <c r="M104" s="117" t="s">
        <v>8737</v>
      </c>
      <c r="N104" s="131" t="s">
        <v>7345</v>
      </c>
      <c r="W104" s="59" t="str">
        <f t="shared" si="3"/>
        <v>045029</v>
      </c>
      <c r="X104" s="55" t="str">
        <f t="shared" si="4"/>
        <v/>
      </c>
      <c r="Y104" s="60">
        <f t="shared" si="5"/>
        <v>0</v>
      </c>
    </row>
    <row r="105" spans="2:25" ht="18.149999999999999" customHeight="1">
      <c r="B105" s="74">
        <v>103</v>
      </c>
      <c r="C105" s="116" t="s">
        <v>7180</v>
      </c>
      <c r="D105" s="117" t="s">
        <v>8849</v>
      </c>
      <c r="E105" s="120">
        <v>45070</v>
      </c>
      <c r="F105" s="114" t="s">
        <v>3040</v>
      </c>
      <c r="G105" s="166" t="s">
        <v>7958</v>
      </c>
      <c r="H105" s="114" t="s">
        <v>918</v>
      </c>
      <c r="I105" s="115">
        <v>420</v>
      </c>
      <c r="J105" s="116" t="s">
        <v>8891</v>
      </c>
      <c r="K105" s="116" t="s">
        <v>7349</v>
      </c>
      <c r="L105" s="132">
        <v>142</v>
      </c>
      <c r="M105" s="117" t="s">
        <v>8737</v>
      </c>
      <c r="N105" s="131" t="s">
        <v>7350</v>
      </c>
      <c r="W105" s="59" t="str">
        <f t="shared" si="3"/>
        <v>045070</v>
      </c>
      <c r="X105" s="55" t="str">
        <f t="shared" si="4"/>
        <v/>
      </c>
      <c r="Y105" s="60">
        <f t="shared" si="5"/>
        <v>0</v>
      </c>
    </row>
    <row r="106" spans="2:25" ht="18.149999999999999" customHeight="1">
      <c r="B106" s="74">
        <v>104</v>
      </c>
      <c r="C106" s="116" t="s">
        <v>7180</v>
      </c>
      <c r="D106" s="117" t="s">
        <v>8849</v>
      </c>
      <c r="E106" s="120">
        <v>45070</v>
      </c>
      <c r="F106" s="114" t="s">
        <v>3040</v>
      </c>
      <c r="G106" s="166" t="s">
        <v>7958</v>
      </c>
      <c r="H106" s="114" t="s">
        <v>918</v>
      </c>
      <c r="I106" s="115">
        <v>420</v>
      </c>
      <c r="J106" s="116" t="s">
        <v>7351</v>
      </c>
      <c r="K106" s="116" t="s">
        <v>7352</v>
      </c>
      <c r="L106" s="132"/>
      <c r="M106" s="117" t="s">
        <v>8737</v>
      </c>
      <c r="N106" s="131" t="s">
        <v>7353</v>
      </c>
      <c r="O106" s="55" t="s">
        <v>7326</v>
      </c>
      <c r="W106" s="59" t="str">
        <f t="shared" si="3"/>
        <v>045070</v>
      </c>
      <c r="X106" s="55" t="str">
        <f t="shared" si="4"/>
        <v/>
      </c>
      <c r="Y106" s="60">
        <f t="shared" si="5"/>
        <v>0</v>
      </c>
    </row>
    <row r="107" spans="2:25" ht="18.149999999999999" customHeight="1">
      <c r="B107" s="74">
        <v>105</v>
      </c>
      <c r="C107" s="116" t="s">
        <v>7180</v>
      </c>
      <c r="D107" s="117" t="s">
        <v>8849</v>
      </c>
      <c r="E107" s="120">
        <v>46001</v>
      </c>
      <c r="F107" s="114" t="s">
        <v>3041</v>
      </c>
      <c r="G107" s="166" t="s">
        <v>1345</v>
      </c>
      <c r="H107" s="114" t="s">
        <v>918</v>
      </c>
      <c r="I107" s="115">
        <v>440</v>
      </c>
      <c r="J107" s="116" t="s">
        <v>8892</v>
      </c>
      <c r="K107" s="116" t="s">
        <v>7381</v>
      </c>
      <c r="L107" s="132">
        <v>75</v>
      </c>
      <c r="M107" s="117" t="s">
        <v>8893</v>
      </c>
      <c r="N107" s="133"/>
      <c r="W107" s="59" t="str">
        <f t="shared" si="3"/>
        <v>046001</v>
      </c>
      <c r="X107" s="55" t="str">
        <f t="shared" si="4"/>
        <v/>
      </c>
      <c r="Y107" s="60">
        <f t="shared" si="5"/>
        <v>0</v>
      </c>
    </row>
    <row r="108" spans="2:25" ht="18.149999999999999" customHeight="1">
      <c r="B108" s="74">
        <v>106</v>
      </c>
      <c r="C108" s="116" t="s">
        <v>7180</v>
      </c>
      <c r="D108" s="117" t="s">
        <v>8849</v>
      </c>
      <c r="E108" s="120">
        <v>46033</v>
      </c>
      <c r="F108" s="114" t="s">
        <v>3041</v>
      </c>
      <c r="G108" s="166" t="s">
        <v>1367</v>
      </c>
      <c r="H108" s="114" t="s">
        <v>918</v>
      </c>
      <c r="I108" s="115">
        <v>720</v>
      </c>
      <c r="J108" s="116" t="s">
        <v>8894</v>
      </c>
      <c r="K108" s="116" t="s">
        <v>8895</v>
      </c>
      <c r="L108" s="132">
        <v>194</v>
      </c>
      <c r="M108" s="117" t="s">
        <v>8896</v>
      </c>
      <c r="N108" s="133"/>
      <c r="W108" s="59" t="str">
        <f t="shared" si="3"/>
        <v>046033</v>
      </c>
      <c r="X108" s="55" t="str">
        <f t="shared" si="4"/>
        <v/>
      </c>
      <c r="Y108" s="60">
        <f t="shared" si="5"/>
        <v>0</v>
      </c>
    </row>
    <row r="109" spans="2:25" ht="18.149999999999999" customHeight="1">
      <c r="B109" s="74">
        <v>107</v>
      </c>
      <c r="C109" s="116" t="s">
        <v>7180</v>
      </c>
      <c r="D109" s="117" t="s">
        <v>8849</v>
      </c>
      <c r="E109" s="120">
        <v>46034</v>
      </c>
      <c r="F109" s="114" t="s">
        <v>3041</v>
      </c>
      <c r="G109" s="166" t="s">
        <v>5430</v>
      </c>
      <c r="H109" s="114" t="s">
        <v>918</v>
      </c>
      <c r="I109" s="115">
        <v>400</v>
      </c>
      <c r="J109" s="116" t="s">
        <v>8897</v>
      </c>
      <c r="K109" s="116" t="s">
        <v>8898</v>
      </c>
      <c r="L109" s="132">
        <v>185</v>
      </c>
      <c r="M109" s="117" t="s">
        <v>8737</v>
      </c>
      <c r="N109" s="131" t="s">
        <v>7356</v>
      </c>
      <c r="W109" s="59" t="str">
        <f t="shared" si="3"/>
        <v>046034</v>
      </c>
      <c r="X109" s="55" t="str">
        <f t="shared" si="4"/>
        <v/>
      </c>
      <c r="Y109" s="60">
        <f t="shared" si="5"/>
        <v>0</v>
      </c>
    </row>
    <row r="110" spans="2:25" ht="18.149999999999999" customHeight="1">
      <c r="B110" s="74">
        <v>108</v>
      </c>
      <c r="C110" s="116" t="s">
        <v>7180</v>
      </c>
      <c r="D110" s="117" t="s">
        <v>8849</v>
      </c>
      <c r="E110" s="120">
        <v>46041</v>
      </c>
      <c r="F110" s="114" t="s">
        <v>3041</v>
      </c>
      <c r="G110" s="166" t="s">
        <v>1373</v>
      </c>
      <c r="H110" s="114" t="s">
        <v>918</v>
      </c>
      <c r="I110" s="115">
        <v>580</v>
      </c>
      <c r="J110" s="116" t="s">
        <v>7357</v>
      </c>
      <c r="K110" s="116" t="s">
        <v>8899</v>
      </c>
      <c r="L110" s="132">
        <v>30</v>
      </c>
      <c r="M110" s="117" t="s">
        <v>8900</v>
      </c>
      <c r="N110" s="131" t="s">
        <v>7353</v>
      </c>
      <c r="W110" s="59" t="str">
        <f t="shared" si="3"/>
        <v>046041</v>
      </c>
      <c r="X110" s="55" t="str">
        <f t="shared" si="4"/>
        <v/>
      </c>
      <c r="Y110" s="60">
        <f t="shared" si="5"/>
        <v>0</v>
      </c>
    </row>
    <row r="111" spans="2:25" ht="18.149999999999999" customHeight="1">
      <c r="B111" s="74">
        <v>109</v>
      </c>
      <c r="C111" s="116" t="s">
        <v>7180</v>
      </c>
      <c r="D111" s="117" t="s">
        <v>8901</v>
      </c>
      <c r="E111" s="120">
        <v>52008</v>
      </c>
      <c r="F111" s="114" t="s">
        <v>1390</v>
      </c>
      <c r="G111" s="166" t="s">
        <v>5726</v>
      </c>
      <c r="H111" s="114" t="s">
        <v>1390</v>
      </c>
      <c r="I111" s="115">
        <v>605</v>
      </c>
      <c r="J111" s="116" t="s">
        <v>8902</v>
      </c>
      <c r="K111" s="116" t="s">
        <v>8903</v>
      </c>
      <c r="L111" s="132">
        <v>151</v>
      </c>
      <c r="M111" s="117" t="s">
        <v>8829</v>
      </c>
      <c r="N111" s="133"/>
      <c r="W111" s="59" t="str">
        <f t="shared" si="3"/>
        <v>052008</v>
      </c>
      <c r="X111" s="55" t="str">
        <f t="shared" si="4"/>
        <v/>
      </c>
      <c r="Y111" s="60">
        <f t="shared" si="5"/>
        <v>0</v>
      </c>
    </row>
    <row r="112" spans="2:25" ht="18.149999999999999" customHeight="1">
      <c r="B112" s="74">
        <v>110</v>
      </c>
      <c r="C112" s="116" t="s">
        <v>7180</v>
      </c>
      <c r="D112" s="117" t="s">
        <v>8901</v>
      </c>
      <c r="E112" s="118">
        <v>51040</v>
      </c>
      <c r="F112" s="114" t="s">
        <v>3042</v>
      </c>
      <c r="G112" s="166" t="s">
        <v>5546</v>
      </c>
      <c r="H112" s="114" t="s">
        <v>1390</v>
      </c>
      <c r="I112" s="115">
        <v>625</v>
      </c>
      <c r="J112" s="116" t="s">
        <v>8904</v>
      </c>
      <c r="K112" s="116" t="s">
        <v>8905</v>
      </c>
      <c r="L112" s="132">
        <v>63</v>
      </c>
      <c r="M112" s="117" t="s">
        <v>8906</v>
      </c>
      <c r="N112" s="133"/>
      <c r="W112" s="59" t="str">
        <f t="shared" si="3"/>
        <v>051040</v>
      </c>
      <c r="X112" s="55" t="str">
        <f t="shared" si="4"/>
        <v/>
      </c>
      <c r="Y112" s="60">
        <f t="shared" si="5"/>
        <v>0</v>
      </c>
    </row>
    <row r="113" spans="2:25" ht="18.149999999999999" customHeight="1">
      <c r="B113" s="74">
        <v>111</v>
      </c>
      <c r="C113" s="116" t="s">
        <v>7180</v>
      </c>
      <c r="D113" s="117" t="s">
        <v>8901</v>
      </c>
      <c r="E113" s="118">
        <v>51045</v>
      </c>
      <c r="F113" s="114" t="s">
        <v>3042</v>
      </c>
      <c r="G113" s="166" t="s">
        <v>5518</v>
      </c>
      <c r="H113" s="114" t="s">
        <v>1390</v>
      </c>
      <c r="I113" s="115">
        <v>660</v>
      </c>
      <c r="J113" s="116" t="s">
        <v>8907</v>
      </c>
      <c r="K113" s="116" t="s">
        <v>8908</v>
      </c>
      <c r="L113" s="132">
        <v>44</v>
      </c>
      <c r="M113" s="117" t="s">
        <v>8737</v>
      </c>
      <c r="N113" s="133"/>
      <c r="W113" s="59" t="str">
        <f t="shared" si="3"/>
        <v>051045</v>
      </c>
      <c r="X113" s="55" t="str">
        <f t="shared" si="4"/>
        <v/>
      </c>
      <c r="Y113" s="60">
        <f t="shared" si="5"/>
        <v>0</v>
      </c>
    </row>
    <row r="114" spans="2:25" ht="18.149999999999999" customHeight="1">
      <c r="B114" s="74">
        <v>112</v>
      </c>
      <c r="C114" s="116" t="s">
        <v>7180</v>
      </c>
      <c r="D114" s="117" t="s">
        <v>8901</v>
      </c>
      <c r="E114" s="120">
        <v>51045</v>
      </c>
      <c r="F114" s="114" t="s">
        <v>3042</v>
      </c>
      <c r="G114" s="166" t="s">
        <v>5518</v>
      </c>
      <c r="H114" s="114" t="s">
        <v>1390</v>
      </c>
      <c r="I114" s="115">
        <v>660</v>
      </c>
      <c r="J114" s="116" t="s">
        <v>8909</v>
      </c>
      <c r="K114" s="116" t="s">
        <v>8910</v>
      </c>
      <c r="L114" s="132">
        <v>23</v>
      </c>
      <c r="M114" s="117" t="s">
        <v>8737</v>
      </c>
      <c r="N114" s="133"/>
      <c r="W114" s="59" t="str">
        <f t="shared" si="3"/>
        <v>051045</v>
      </c>
      <c r="X114" s="55" t="str">
        <f t="shared" si="4"/>
        <v/>
      </c>
      <c r="Y114" s="60">
        <f t="shared" si="5"/>
        <v>0</v>
      </c>
    </row>
    <row r="115" spans="2:25" ht="18.149999999999999" customHeight="1">
      <c r="B115" s="74">
        <v>113</v>
      </c>
      <c r="C115" s="116" t="s">
        <v>7180</v>
      </c>
      <c r="D115" s="123" t="s">
        <v>8846</v>
      </c>
      <c r="E115" s="118">
        <v>64153</v>
      </c>
      <c r="F115" s="114" t="s">
        <v>3054</v>
      </c>
      <c r="G115" s="166" t="s">
        <v>3054</v>
      </c>
      <c r="H115" s="114" t="s">
        <v>3054</v>
      </c>
      <c r="I115" s="115" t="s">
        <v>3054</v>
      </c>
      <c r="J115" s="137" t="s">
        <v>7388</v>
      </c>
      <c r="K115" s="137" t="s">
        <v>7389</v>
      </c>
      <c r="L115" s="132">
        <v>100</v>
      </c>
      <c r="M115" s="123" t="s">
        <v>8911</v>
      </c>
      <c r="N115" s="133">
        <v>20111201</v>
      </c>
      <c r="W115" s="59" t="str">
        <f t="shared" si="3"/>
        <v>064153</v>
      </c>
      <c r="X115" s="55" t="str">
        <f t="shared" si="4"/>
        <v/>
      </c>
      <c r="Y115" s="60">
        <f t="shared" si="5"/>
        <v>0</v>
      </c>
    </row>
    <row r="116" spans="2:25" ht="18.149999999999999" customHeight="1">
      <c r="B116" s="74">
        <v>114</v>
      </c>
      <c r="C116" s="116" t="s">
        <v>7180</v>
      </c>
      <c r="D116" s="123" t="s">
        <v>8846</v>
      </c>
      <c r="E116" s="118">
        <v>65145</v>
      </c>
      <c r="F116" s="114" t="s">
        <v>3046</v>
      </c>
      <c r="G116" s="166" t="s">
        <v>1789</v>
      </c>
      <c r="H116" s="114" t="s">
        <v>1439</v>
      </c>
      <c r="I116" s="115">
        <v>535</v>
      </c>
      <c r="J116" s="137" t="s">
        <v>8912</v>
      </c>
      <c r="K116" s="137" t="s">
        <v>8913</v>
      </c>
      <c r="L116" s="132"/>
      <c r="M116" s="123" t="s">
        <v>8914</v>
      </c>
      <c r="N116" s="133">
        <v>20121227</v>
      </c>
      <c r="W116" s="59" t="str">
        <f t="shared" si="3"/>
        <v>065145</v>
      </c>
      <c r="X116" s="55" t="str">
        <f t="shared" si="4"/>
        <v/>
      </c>
      <c r="Y116" s="60">
        <f t="shared" si="5"/>
        <v>0</v>
      </c>
    </row>
    <row r="117" spans="2:25" ht="18.149999999999999" customHeight="1">
      <c r="B117" s="74">
        <v>115</v>
      </c>
      <c r="C117" s="116" t="s">
        <v>7180</v>
      </c>
      <c r="D117" s="117" t="s">
        <v>8846</v>
      </c>
      <c r="E117" s="118">
        <v>65128</v>
      </c>
      <c r="F117" s="114" t="s">
        <v>3046</v>
      </c>
      <c r="G117" s="166" t="s">
        <v>1779</v>
      </c>
      <c r="H117" s="114" t="s">
        <v>1439</v>
      </c>
      <c r="I117" s="115">
        <v>585</v>
      </c>
      <c r="J117" s="116" t="s">
        <v>8915</v>
      </c>
      <c r="K117" s="116" t="s">
        <v>8916</v>
      </c>
      <c r="L117" s="132">
        <v>340</v>
      </c>
      <c r="M117" s="117" t="s">
        <v>8835</v>
      </c>
      <c r="N117" s="131" t="s">
        <v>7392</v>
      </c>
      <c r="W117" s="59" t="str">
        <f t="shared" si="3"/>
        <v>065128</v>
      </c>
      <c r="X117" s="55" t="str">
        <f t="shared" si="4"/>
        <v/>
      </c>
      <c r="Y117" s="60">
        <f t="shared" si="5"/>
        <v>0</v>
      </c>
    </row>
    <row r="118" spans="2:25" ht="18.149999999999999" customHeight="1">
      <c r="B118" s="74">
        <v>116</v>
      </c>
      <c r="C118" s="116" t="s">
        <v>7180</v>
      </c>
      <c r="D118" s="117" t="s">
        <v>8846</v>
      </c>
      <c r="E118" s="118">
        <v>65166</v>
      </c>
      <c r="F118" s="114" t="s">
        <v>3046</v>
      </c>
      <c r="G118" s="166" t="s">
        <v>1773</v>
      </c>
      <c r="H118" s="114" t="s">
        <v>1439</v>
      </c>
      <c r="I118" s="115">
        <v>360</v>
      </c>
      <c r="J118" s="116" t="s">
        <v>8917</v>
      </c>
      <c r="K118" s="116" t="s">
        <v>8918</v>
      </c>
      <c r="L118" s="132">
        <v>90</v>
      </c>
      <c r="M118" s="117" t="s">
        <v>8835</v>
      </c>
      <c r="N118" s="131" t="s">
        <v>7392</v>
      </c>
      <c r="W118" s="59" t="str">
        <f t="shared" si="3"/>
        <v>065166</v>
      </c>
      <c r="X118" s="55" t="str">
        <f t="shared" si="4"/>
        <v/>
      </c>
      <c r="Y118" s="60">
        <f t="shared" si="5"/>
        <v>0</v>
      </c>
    </row>
    <row r="119" spans="2:25" ht="18.149999999999999" customHeight="1">
      <c r="B119" s="74">
        <v>117</v>
      </c>
      <c r="C119" s="116" t="s">
        <v>7180</v>
      </c>
      <c r="D119" s="117" t="s">
        <v>8846</v>
      </c>
      <c r="E119" s="118">
        <v>61059</v>
      </c>
      <c r="F119" s="114" t="s">
        <v>3044</v>
      </c>
      <c r="G119" s="166" t="s">
        <v>1507</v>
      </c>
      <c r="H119" s="114" t="s">
        <v>1439</v>
      </c>
      <c r="I119" s="115">
        <v>665</v>
      </c>
      <c r="J119" s="116" t="s">
        <v>8919</v>
      </c>
      <c r="K119" s="116" t="s">
        <v>8920</v>
      </c>
      <c r="L119" s="132">
        <v>39</v>
      </c>
      <c r="M119" s="117" t="s">
        <v>7365</v>
      </c>
      <c r="N119" s="131"/>
      <c r="W119" s="59" t="str">
        <f t="shared" si="3"/>
        <v>061059</v>
      </c>
      <c r="X119" s="55" t="str">
        <f t="shared" si="4"/>
        <v/>
      </c>
      <c r="Y119" s="60">
        <f t="shared" si="5"/>
        <v>0</v>
      </c>
    </row>
    <row r="120" spans="2:25" ht="18.149999999999999" customHeight="1">
      <c r="B120" s="74">
        <v>118</v>
      </c>
      <c r="C120" s="116" t="s">
        <v>7180</v>
      </c>
      <c r="D120" s="117" t="s">
        <v>8846</v>
      </c>
      <c r="E120" s="120">
        <v>61059</v>
      </c>
      <c r="F120" s="114" t="s">
        <v>3044</v>
      </c>
      <c r="G120" s="166" t="s">
        <v>1507</v>
      </c>
      <c r="H120" s="114" t="s">
        <v>1439</v>
      </c>
      <c r="I120" s="115">
        <v>665</v>
      </c>
      <c r="J120" s="116" t="s">
        <v>8921</v>
      </c>
      <c r="K120" s="116" t="s">
        <v>8922</v>
      </c>
      <c r="L120" s="132">
        <v>49</v>
      </c>
      <c r="M120" s="117" t="s">
        <v>7365</v>
      </c>
      <c r="N120" s="131"/>
      <c r="W120" s="59" t="str">
        <f t="shared" si="3"/>
        <v>061059</v>
      </c>
      <c r="X120" s="55" t="str">
        <f t="shared" si="4"/>
        <v/>
      </c>
      <c r="Y120" s="60">
        <f t="shared" si="5"/>
        <v>0</v>
      </c>
    </row>
    <row r="121" spans="2:25" ht="18.149999999999999" customHeight="1">
      <c r="B121" s="74">
        <v>119</v>
      </c>
      <c r="C121" s="116" t="s">
        <v>7180</v>
      </c>
      <c r="D121" s="117" t="s">
        <v>8846</v>
      </c>
      <c r="E121" s="118">
        <v>64153</v>
      </c>
      <c r="F121" s="114" t="s">
        <v>3054</v>
      </c>
      <c r="G121" s="166" t="s">
        <v>3054</v>
      </c>
      <c r="H121" s="114" t="s">
        <v>3054</v>
      </c>
      <c r="I121" s="115" t="s">
        <v>3054</v>
      </c>
      <c r="J121" s="116" t="s">
        <v>7390</v>
      </c>
      <c r="K121" s="116" t="s">
        <v>7391</v>
      </c>
      <c r="L121" s="130">
        <v>42</v>
      </c>
      <c r="M121" s="117" t="s">
        <v>7336</v>
      </c>
      <c r="N121" s="131"/>
      <c r="W121" s="59" t="str">
        <f t="shared" si="3"/>
        <v>064153</v>
      </c>
      <c r="X121" s="55" t="str">
        <f t="shared" si="4"/>
        <v/>
      </c>
      <c r="Y121" s="60">
        <f t="shared" si="5"/>
        <v>0</v>
      </c>
    </row>
    <row r="122" spans="2:25" ht="18.149999999999999" customHeight="1">
      <c r="B122" s="74">
        <v>120</v>
      </c>
      <c r="C122" s="116" t="s">
        <v>7180</v>
      </c>
      <c r="D122" s="117" t="s">
        <v>8846</v>
      </c>
      <c r="E122" s="120">
        <v>61044</v>
      </c>
      <c r="F122" s="114" t="s">
        <v>3044</v>
      </c>
      <c r="G122" s="166" t="s">
        <v>1489</v>
      </c>
      <c r="H122" s="114" t="s">
        <v>1439</v>
      </c>
      <c r="I122" s="115">
        <v>660</v>
      </c>
      <c r="J122" s="116" t="s">
        <v>7362</v>
      </c>
      <c r="K122" s="116" t="s">
        <v>7363</v>
      </c>
      <c r="L122" s="132"/>
      <c r="M122" s="117" t="s">
        <v>8923</v>
      </c>
      <c r="N122" s="133"/>
      <c r="W122" s="59" t="str">
        <f t="shared" si="3"/>
        <v>061044</v>
      </c>
      <c r="X122" s="55" t="str">
        <f t="shared" si="4"/>
        <v/>
      </c>
      <c r="Y122" s="60">
        <f t="shared" si="5"/>
        <v>0</v>
      </c>
    </row>
    <row r="123" spans="2:25" ht="18.149999999999999" customHeight="1">
      <c r="B123" s="74">
        <v>121</v>
      </c>
      <c r="C123" s="116" t="s">
        <v>7180</v>
      </c>
      <c r="D123" s="117" t="s">
        <v>8846</v>
      </c>
      <c r="E123" s="118">
        <v>61103</v>
      </c>
      <c r="F123" s="114" t="s">
        <v>3044</v>
      </c>
      <c r="G123" s="166" t="s">
        <v>1541</v>
      </c>
      <c r="H123" s="114" t="s">
        <v>1439</v>
      </c>
      <c r="I123" s="115">
        <v>730</v>
      </c>
      <c r="J123" s="116" t="s">
        <v>7373</v>
      </c>
      <c r="K123" s="116" t="s">
        <v>7374</v>
      </c>
      <c r="L123" s="132">
        <v>86</v>
      </c>
      <c r="M123" s="117" t="s">
        <v>7375</v>
      </c>
      <c r="N123" s="133"/>
      <c r="W123" s="59" t="str">
        <f t="shared" si="3"/>
        <v>061103</v>
      </c>
      <c r="X123" s="55" t="str">
        <f t="shared" si="4"/>
        <v/>
      </c>
      <c r="Y123" s="60">
        <f t="shared" si="5"/>
        <v>0</v>
      </c>
    </row>
    <row r="124" spans="2:25" ht="18.149999999999999" customHeight="1">
      <c r="B124" s="74">
        <v>122</v>
      </c>
      <c r="C124" s="116" t="s">
        <v>7180</v>
      </c>
      <c r="D124" s="117" t="s">
        <v>8846</v>
      </c>
      <c r="E124" s="120">
        <v>61004</v>
      </c>
      <c r="F124" s="114" t="s">
        <v>3044</v>
      </c>
      <c r="G124" s="166" t="s">
        <v>1442</v>
      </c>
      <c r="H124" s="114" t="s">
        <v>1439</v>
      </c>
      <c r="I124" s="115">
        <v>265</v>
      </c>
      <c r="J124" s="116" t="s">
        <v>7359</v>
      </c>
      <c r="K124" s="116" t="s">
        <v>7360</v>
      </c>
      <c r="L124" s="132">
        <v>80</v>
      </c>
      <c r="M124" s="117" t="s">
        <v>8756</v>
      </c>
      <c r="N124" s="133"/>
      <c r="W124" s="59" t="str">
        <f t="shared" si="3"/>
        <v>061004</v>
      </c>
      <c r="X124" s="55" t="str">
        <f t="shared" si="4"/>
        <v/>
      </c>
      <c r="Y124" s="60">
        <f t="shared" si="5"/>
        <v>0</v>
      </c>
    </row>
    <row r="125" spans="2:25" ht="18.149999999999999" customHeight="1">
      <c r="B125" s="74">
        <v>123</v>
      </c>
      <c r="C125" s="116" t="s">
        <v>7180</v>
      </c>
      <c r="D125" s="117" t="s">
        <v>8846</v>
      </c>
      <c r="E125" s="120">
        <v>61064</v>
      </c>
      <c r="F125" s="114" t="s">
        <v>3044</v>
      </c>
      <c r="G125" s="166" t="s">
        <v>1511</v>
      </c>
      <c r="H125" s="114" t="s">
        <v>1439</v>
      </c>
      <c r="I125" s="115">
        <v>1060</v>
      </c>
      <c r="J125" s="116" t="s">
        <v>7366</v>
      </c>
      <c r="K125" s="116" t="s">
        <v>7367</v>
      </c>
      <c r="L125" s="132">
        <v>194</v>
      </c>
      <c r="M125" s="117" t="s">
        <v>8756</v>
      </c>
      <c r="N125" s="133"/>
      <c r="W125" s="59" t="str">
        <f t="shared" si="3"/>
        <v>061064</v>
      </c>
      <c r="X125" s="55" t="str">
        <f t="shared" si="4"/>
        <v/>
      </c>
      <c r="Y125" s="60">
        <f t="shared" si="5"/>
        <v>388</v>
      </c>
    </row>
    <row r="126" spans="2:25" ht="18.149999999999999" customHeight="1">
      <c r="B126" s="74">
        <v>124</v>
      </c>
      <c r="C126" s="116" t="s">
        <v>7180</v>
      </c>
      <c r="D126" s="117" t="s">
        <v>8846</v>
      </c>
      <c r="E126" s="120">
        <v>66142</v>
      </c>
      <c r="F126" s="114" t="s">
        <v>1821</v>
      </c>
      <c r="G126" s="166" t="s">
        <v>1918</v>
      </c>
      <c r="H126" s="114" t="s">
        <v>1439</v>
      </c>
      <c r="I126" s="115">
        <v>680</v>
      </c>
      <c r="J126" s="116" t="s">
        <v>7399</v>
      </c>
      <c r="K126" s="116" t="s">
        <v>7400</v>
      </c>
      <c r="L126" s="130">
        <v>111</v>
      </c>
      <c r="M126" s="117" t="s">
        <v>8756</v>
      </c>
      <c r="N126" s="131" t="s">
        <v>7268</v>
      </c>
      <c r="W126" s="59" t="str">
        <f t="shared" si="3"/>
        <v>066142</v>
      </c>
      <c r="X126" s="55" t="str">
        <f t="shared" si="4"/>
        <v/>
      </c>
      <c r="Y126" s="60">
        <f t="shared" si="5"/>
        <v>0</v>
      </c>
    </row>
    <row r="127" spans="2:25" ht="18.149999999999999" customHeight="1">
      <c r="B127" s="74">
        <v>125</v>
      </c>
      <c r="C127" s="116" t="s">
        <v>7180</v>
      </c>
      <c r="D127" s="117" t="s">
        <v>8846</v>
      </c>
      <c r="E127" s="120">
        <v>66142</v>
      </c>
      <c r="F127" s="114" t="s">
        <v>1821</v>
      </c>
      <c r="G127" s="166" t="s">
        <v>1918</v>
      </c>
      <c r="H127" s="114" t="s">
        <v>1439</v>
      </c>
      <c r="I127" s="115">
        <v>680</v>
      </c>
      <c r="J127" s="116" t="s">
        <v>7401</v>
      </c>
      <c r="K127" s="116" t="s">
        <v>7402</v>
      </c>
      <c r="L127" s="130">
        <v>83</v>
      </c>
      <c r="M127" s="117" t="s">
        <v>8756</v>
      </c>
      <c r="N127" s="131" t="s">
        <v>7268</v>
      </c>
      <c r="W127" s="59" t="str">
        <f t="shared" si="3"/>
        <v>066142</v>
      </c>
      <c r="X127" s="55" t="str">
        <f t="shared" si="4"/>
        <v/>
      </c>
      <c r="Y127" s="60">
        <f t="shared" si="5"/>
        <v>0</v>
      </c>
    </row>
    <row r="128" spans="2:25" ht="18.149999999999999" customHeight="1">
      <c r="B128" s="74">
        <v>126</v>
      </c>
      <c r="C128" s="116" t="s">
        <v>7180</v>
      </c>
      <c r="D128" s="117" t="s">
        <v>8846</v>
      </c>
      <c r="E128" s="120">
        <v>66148</v>
      </c>
      <c r="F128" s="114" t="s">
        <v>1821</v>
      </c>
      <c r="G128" s="166" t="s">
        <v>6667</v>
      </c>
      <c r="H128" s="114" t="s">
        <v>1439</v>
      </c>
      <c r="I128" s="115">
        <v>440</v>
      </c>
      <c r="J128" s="116" t="s">
        <v>8924</v>
      </c>
      <c r="K128" s="116" t="s">
        <v>7405</v>
      </c>
      <c r="L128" s="130">
        <v>0</v>
      </c>
      <c r="M128" s="117" t="s">
        <v>7788</v>
      </c>
      <c r="N128" s="131" t="s">
        <v>7406</v>
      </c>
      <c r="W128" s="59" t="str">
        <f t="shared" si="3"/>
        <v>066148</v>
      </c>
      <c r="X128" s="55" t="str">
        <f t="shared" si="4"/>
        <v/>
      </c>
      <c r="Y128" s="60">
        <f t="shared" si="5"/>
        <v>0</v>
      </c>
    </row>
    <row r="129" spans="2:25" ht="18.149999999999999" customHeight="1">
      <c r="B129" s="74">
        <v>127</v>
      </c>
      <c r="C129" s="116" t="s">
        <v>7180</v>
      </c>
      <c r="D129" s="117" t="s">
        <v>8846</v>
      </c>
      <c r="E129" s="120">
        <v>61064</v>
      </c>
      <c r="F129" s="114" t="s">
        <v>3044</v>
      </c>
      <c r="G129" s="166" t="s">
        <v>1511</v>
      </c>
      <c r="H129" s="114" t="s">
        <v>1439</v>
      </c>
      <c r="I129" s="115">
        <v>1060</v>
      </c>
      <c r="J129" s="116" t="s">
        <v>7368</v>
      </c>
      <c r="K129" s="116" t="s">
        <v>7369</v>
      </c>
      <c r="L129" s="132">
        <v>194</v>
      </c>
      <c r="M129" s="117" t="s">
        <v>8756</v>
      </c>
      <c r="N129" s="131" t="s">
        <v>7370</v>
      </c>
      <c r="W129" s="59" t="str">
        <f t="shared" si="3"/>
        <v>061064</v>
      </c>
      <c r="X129" s="55" t="str">
        <f t="shared" si="4"/>
        <v/>
      </c>
      <c r="Y129" s="60">
        <f t="shared" si="5"/>
        <v>388</v>
      </c>
    </row>
    <row r="130" spans="2:25" ht="18.149999999999999" customHeight="1">
      <c r="B130" s="74">
        <v>128</v>
      </c>
      <c r="C130" s="116" t="s">
        <v>7180</v>
      </c>
      <c r="D130" s="117" t="s">
        <v>8846</v>
      </c>
      <c r="E130" s="120">
        <v>61006</v>
      </c>
      <c r="F130" s="114" t="s">
        <v>3044</v>
      </c>
      <c r="G130" s="166" t="s">
        <v>1445</v>
      </c>
      <c r="H130" s="114" t="s">
        <v>1439</v>
      </c>
      <c r="I130" s="115">
        <v>415</v>
      </c>
      <c r="J130" s="116" t="s">
        <v>7361</v>
      </c>
      <c r="K130" s="116" t="s">
        <v>8925</v>
      </c>
      <c r="L130" s="130">
        <v>11</v>
      </c>
      <c r="M130" s="117" t="s">
        <v>8756</v>
      </c>
      <c r="N130" s="131"/>
      <c r="W130" s="59" t="str">
        <f t="shared" si="3"/>
        <v>061006</v>
      </c>
      <c r="X130" s="55" t="str">
        <f t="shared" si="4"/>
        <v/>
      </c>
      <c r="Y130" s="60">
        <f t="shared" si="5"/>
        <v>0</v>
      </c>
    </row>
    <row r="131" spans="2:25" ht="18.149999999999999" customHeight="1">
      <c r="B131" s="74">
        <v>129</v>
      </c>
      <c r="C131" s="116" t="s">
        <v>7180</v>
      </c>
      <c r="D131" s="117" t="s">
        <v>8846</v>
      </c>
      <c r="E131" s="120">
        <v>61006</v>
      </c>
      <c r="F131" s="114" t="s">
        <v>3044</v>
      </c>
      <c r="G131" s="166" t="s">
        <v>1445</v>
      </c>
      <c r="H131" s="114" t="s">
        <v>1439</v>
      </c>
      <c r="I131" s="115">
        <v>415</v>
      </c>
      <c r="J131" s="116" t="s">
        <v>8926</v>
      </c>
      <c r="K131" s="116" t="s">
        <v>8927</v>
      </c>
      <c r="L131" s="130">
        <v>33</v>
      </c>
      <c r="M131" s="117" t="s">
        <v>8756</v>
      </c>
      <c r="N131" s="131"/>
      <c r="W131" s="59" t="str">
        <f t="shared" si="3"/>
        <v>061006</v>
      </c>
      <c r="X131" s="55" t="str">
        <f t="shared" si="4"/>
        <v/>
      </c>
      <c r="Y131" s="60">
        <f t="shared" si="5"/>
        <v>0</v>
      </c>
    </row>
    <row r="132" spans="2:25" ht="18.149999999999999" customHeight="1">
      <c r="B132" s="74">
        <v>130</v>
      </c>
      <c r="C132" s="116" t="s">
        <v>7180</v>
      </c>
      <c r="D132" s="117" t="s">
        <v>8846</v>
      </c>
      <c r="E132" s="120">
        <v>65062</v>
      </c>
      <c r="F132" s="114" t="s">
        <v>3046</v>
      </c>
      <c r="G132" s="166" t="s">
        <v>1757</v>
      </c>
      <c r="H132" s="114" t="s">
        <v>1439</v>
      </c>
      <c r="I132" s="115">
        <v>370</v>
      </c>
      <c r="J132" s="116" t="s">
        <v>8928</v>
      </c>
      <c r="K132" s="116" t="s">
        <v>8929</v>
      </c>
      <c r="L132" s="130">
        <v>95</v>
      </c>
      <c r="M132" s="117" t="s">
        <v>8756</v>
      </c>
      <c r="N132" s="131"/>
      <c r="W132" s="59" t="str">
        <f t="shared" ref="W132:W195" si="6">IF(E132="","",TEXT(E132,"000000"))</f>
        <v>065062</v>
      </c>
      <c r="X132" s="55" t="str">
        <f t="shared" ref="X132:X195" si="7">IF(C132=$V$6,IF(COUNTIFS($C:$C,$V$4,$W:$W,$W132,$J:$J,$J132)&gt;0,0,L132),"")</f>
        <v/>
      </c>
      <c r="Y132" s="60">
        <f t="shared" si="5"/>
        <v>0</v>
      </c>
    </row>
    <row r="133" spans="2:25" ht="18.149999999999999" customHeight="1">
      <c r="B133" s="74">
        <v>131</v>
      </c>
      <c r="C133" s="116" t="s">
        <v>7180</v>
      </c>
      <c r="D133" s="117" t="s">
        <v>8846</v>
      </c>
      <c r="E133" s="120">
        <v>66134</v>
      </c>
      <c r="F133" s="114" t="s">
        <v>1821</v>
      </c>
      <c r="G133" s="166" t="s">
        <v>1909</v>
      </c>
      <c r="H133" s="114" t="s">
        <v>1439</v>
      </c>
      <c r="I133" s="115">
        <v>430</v>
      </c>
      <c r="J133" s="116" t="s">
        <v>8930</v>
      </c>
      <c r="K133" s="116" t="s">
        <v>7397</v>
      </c>
      <c r="L133" s="130">
        <v>30</v>
      </c>
      <c r="M133" s="117" t="s">
        <v>8931</v>
      </c>
      <c r="N133" s="131" t="s">
        <v>7398</v>
      </c>
      <c r="W133" s="59" t="str">
        <f t="shared" si="6"/>
        <v>066134</v>
      </c>
      <c r="X133" s="55" t="str">
        <f t="shared" si="7"/>
        <v/>
      </c>
      <c r="Y133" s="60">
        <f t="shared" ref="Y133:Y196" si="8">SUMIFS(L:L,C:C,$V$5,E:E,$E133)+SUMIFS(L:L,C:C,$V$6,E:E,$E133)</f>
        <v>0</v>
      </c>
    </row>
    <row r="134" spans="2:25" ht="18.149999999999999" customHeight="1">
      <c r="B134" s="74">
        <v>132</v>
      </c>
      <c r="C134" s="116"/>
      <c r="D134" s="117"/>
      <c r="E134" s="120"/>
      <c r="F134" s="114" t="s">
        <v>3054</v>
      </c>
      <c r="G134" s="166" t="s">
        <v>3054</v>
      </c>
      <c r="H134" s="114" t="s">
        <v>3054</v>
      </c>
      <c r="I134" s="115" t="s">
        <v>3054</v>
      </c>
      <c r="J134" s="116"/>
      <c r="K134" s="149"/>
      <c r="L134" s="130"/>
      <c r="M134" s="117"/>
      <c r="N134" s="131"/>
      <c r="W134" s="59" t="str">
        <f t="shared" si="6"/>
        <v/>
      </c>
      <c r="X134" s="55" t="str">
        <f t="shared" si="7"/>
        <v/>
      </c>
      <c r="Y134" s="60">
        <f t="shared" si="8"/>
        <v>0</v>
      </c>
    </row>
    <row r="135" spans="2:25" ht="18.149999999999999" customHeight="1">
      <c r="B135" s="74">
        <v>133</v>
      </c>
      <c r="C135" s="116" t="s">
        <v>7180</v>
      </c>
      <c r="D135" s="117" t="s">
        <v>8932</v>
      </c>
      <c r="E135" s="120">
        <v>81073</v>
      </c>
      <c r="F135" s="114" t="s">
        <v>3051</v>
      </c>
      <c r="G135" s="166" t="s">
        <v>7003</v>
      </c>
      <c r="H135" s="114" t="s">
        <v>1932</v>
      </c>
      <c r="I135" s="115">
        <v>610</v>
      </c>
      <c r="J135" s="116" t="s">
        <v>8933</v>
      </c>
      <c r="K135" s="116" t="s">
        <v>8934</v>
      </c>
      <c r="L135" s="132">
        <v>302</v>
      </c>
      <c r="M135" s="117" t="s">
        <v>8829</v>
      </c>
      <c r="N135" s="131" t="s">
        <v>7413</v>
      </c>
      <c r="W135" s="59" t="str">
        <f t="shared" si="6"/>
        <v>081073</v>
      </c>
      <c r="X135" s="55" t="str">
        <f t="shared" si="7"/>
        <v/>
      </c>
      <c r="Y135" s="60">
        <f t="shared" si="8"/>
        <v>0</v>
      </c>
    </row>
    <row r="136" spans="2:25" ht="18.149999999999999" customHeight="1">
      <c r="B136" s="74">
        <v>134</v>
      </c>
      <c r="C136" s="116" t="s">
        <v>7180</v>
      </c>
      <c r="D136" s="117" t="s">
        <v>8932</v>
      </c>
      <c r="E136" s="118">
        <v>81073</v>
      </c>
      <c r="F136" s="114" t="s">
        <v>3051</v>
      </c>
      <c r="G136" s="166" t="s">
        <v>7003</v>
      </c>
      <c r="H136" s="114" t="s">
        <v>1932</v>
      </c>
      <c r="I136" s="115">
        <v>610</v>
      </c>
      <c r="J136" s="116" t="s">
        <v>8935</v>
      </c>
      <c r="K136" s="116" t="s">
        <v>8936</v>
      </c>
      <c r="L136" s="132">
        <v>0</v>
      </c>
      <c r="M136" s="117" t="s">
        <v>7880</v>
      </c>
      <c r="N136" s="131" t="s">
        <v>7881</v>
      </c>
      <c r="W136" s="59" t="str">
        <f t="shared" si="6"/>
        <v>081073</v>
      </c>
      <c r="X136" s="55" t="str">
        <f t="shared" si="7"/>
        <v/>
      </c>
      <c r="Y136" s="60">
        <f t="shared" si="8"/>
        <v>0</v>
      </c>
    </row>
    <row r="137" spans="2:25" ht="18.149999999999999" customHeight="1">
      <c r="B137" s="74">
        <v>135</v>
      </c>
      <c r="C137" s="116" t="s">
        <v>7180</v>
      </c>
      <c r="D137" s="117" t="s">
        <v>8932</v>
      </c>
      <c r="E137" s="118">
        <v>81078</v>
      </c>
      <c r="F137" s="114" t="s">
        <v>3051</v>
      </c>
      <c r="G137" s="166" t="s">
        <v>2289</v>
      </c>
      <c r="H137" s="114" t="s">
        <v>1932</v>
      </c>
      <c r="I137" s="115">
        <v>435</v>
      </c>
      <c r="J137" s="116" t="s">
        <v>8937</v>
      </c>
      <c r="K137" s="116" t="s">
        <v>7417</v>
      </c>
      <c r="L137" s="132">
        <v>70</v>
      </c>
      <c r="M137" s="117" t="s">
        <v>8835</v>
      </c>
      <c r="N137" s="131">
        <v>202103.18</v>
      </c>
      <c r="W137" s="59" t="str">
        <f t="shared" si="6"/>
        <v>081078</v>
      </c>
      <c r="X137" s="55" t="str">
        <f t="shared" si="7"/>
        <v/>
      </c>
      <c r="Y137" s="60">
        <f t="shared" si="8"/>
        <v>0</v>
      </c>
    </row>
    <row r="138" spans="2:25" ht="18.149999999999999" customHeight="1">
      <c r="B138" s="74">
        <v>136</v>
      </c>
      <c r="C138" s="116" t="s">
        <v>7180</v>
      </c>
      <c r="D138" s="117" t="s">
        <v>8932</v>
      </c>
      <c r="E138" s="118">
        <v>81078</v>
      </c>
      <c r="F138" s="114" t="s">
        <v>3051</v>
      </c>
      <c r="G138" s="166" t="s">
        <v>2289</v>
      </c>
      <c r="H138" s="114" t="s">
        <v>1932</v>
      </c>
      <c r="I138" s="115">
        <v>435</v>
      </c>
      <c r="J138" s="116" t="s">
        <v>8938</v>
      </c>
      <c r="K138" s="116" t="s">
        <v>7418</v>
      </c>
      <c r="L138" s="132">
        <v>26</v>
      </c>
      <c r="M138" s="117" t="s">
        <v>8835</v>
      </c>
      <c r="N138" s="131">
        <v>202103.18</v>
      </c>
      <c r="W138" s="59" t="str">
        <f t="shared" si="6"/>
        <v>081078</v>
      </c>
      <c r="X138" s="55" t="str">
        <f t="shared" si="7"/>
        <v/>
      </c>
      <c r="Y138" s="60">
        <f t="shared" si="8"/>
        <v>0</v>
      </c>
    </row>
    <row r="139" spans="2:25" ht="18.149999999999999" customHeight="1">
      <c r="B139" s="74">
        <v>137</v>
      </c>
      <c r="C139" s="116" t="s">
        <v>7176</v>
      </c>
      <c r="D139" s="117" t="s">
        <v>8932</v>
      </c>
      <c r="E139" s="118">
        <v>80078</v>
      </c>
      <c r="F139" s="114" t="s">
        <v>3050</v>
      </c>
      <c r="G139" s="166" t="s">
        <v>2261</v>
      </c>
      <c r="H139" s="114" t="s">
        <v>1932</v>
      </c>
      <c r="I139" s="115">
        <v>865</v>
      </c>
      <c r="J139" s="116" t="s">
        <v>8939</v>
      </c>
      <c r="K139" s="116" t="s">
        <v>8940</v>
      </c>
      <c r="L139" s="132" t="s">
        <v>8941</v>
      </c>
      <c r="M139" s="117" t="s">
        <v>8829</v>
      </c>
      <c r="N139" s="131" t="s">
        <v>7407</v>
      </c>
      <c r="W139" s="59" t="str">
        <f t="shared" si="6"/>
        <v>080078</v>
      </c>
      <c r="X139" s="55" t="str">
        <f t="shared" si="7"/>
        <v/>
      </c>
      <c r="Y139" s="60">
        <f t="shared" si="8"/>
        <v>0</v>
      </c>
    </row>
    <row r="140" spans="2:25" ht="18.149999999999999" customHeight="1">
      <c r="B140" s="74">
        <v>138</v>
      </c>
      <c r="C140" s="116" t="s">
        <v>7180</v>
      </c>
      <c r="D140" s="117" t="s">
        <v>8932</v>
      </c>
      <c r="E140" s="118">
        <v>87013</v>
      </c>
      <c r="F140" s="114" t="s">
        <v>3047</v>
      </c>
      <c r="G140" s="166" t="s">
        <v>1945</v>
      </c>
      <c r="H140" s="114" t="s">
        <v>1932</v>
      </c>
      <c r="I140" s="115">
        <v>490</v>
      </c>
      <c r="J140" s="116" t="s">
        <v>8942</v>
      </c>
      <c r="K140" s="116" t="s">
        <v>8943</v>
      </c>
      <c r="L140" s="132">
        <v>20</v>
      </c>
      <c r="M140" s="117" t="s">
        <v>8944</v>
      </c>
      <c r="N140" s="131">
        <v>2015.7280000000001</v>
      </c>
      <c r="W140" s="59" t="str">
        <f t="shared" si="6"/>
        <v>087013</v>
      </c>
      <c r="X140" s="55" t="str">
        <f t="shared" si="7"/>
        <v/>
      </c>
      <c r="Y140" s="60">
        <f t="shared" si="8"/>
        <v>0</v>
      </c>
    </row>
    <row r="141" spans="2:25" ht="18.149999999999999" customHeight="1">
      <c r="B141" s="74">
        <v>139</v>
      </c>
      <c r="C141" s="116" t="s">
        <v>7180</v>
      </c>
      <c r="D141" s="117" t="s">
        <v>8932</v>
      </c>
      <c r="E141" s="118">
        <v>89034</v>
      </c>
      <c r="F141" s="114" t="s">
        <v>3049</v>
      </c>
      <c r="G141" s="166" t="s">
        <v>2153</v>
      </c>
      <c r="H141" s="114" t="s">
        <v>1932</v>
      </c>
      <c r="I141" s="115">
        <v>650</v>
      </c>
      <c r="J141" s="116" t="s">
        <v>8945</v>
      </c>
      <c r="K141" s="116" t="s">
        <v>8946</v>
      </c>
      <c r="L141" s="132">
        <v>85</v>
      </c>
      <c r="M141" s="117" t="s">
        <v>8829</v>
      </c>
      <c r="N141" s="131" t="s">
        <v>7429</v>
      </c>
      <c r="W141" s="59" t="str">
        <f t="shared" si="6"/>
        <v>089034</v>
      </c>
      <c r="X141" s="55" t="str">
        <f t="shared" si="7"/>
        <v/>
      </c>
      <c r="Y141" s="60">
        <f t="shared" si="8"/>
        <v>0</v>
      </c>
    </row>
    <row r="142" spans="2:25" ht="18.149999999999999" customHeight="1">
      <c r="B142" s="74">
        <v>140</v>
      </c>
      <c r="C142" s="116" t="s">
        <v>7180</v>
      </c>
      <c r="D142" s="117" t="s">
        <v>8932</v>
      </c>
      <c r="E142" s="120">
        <v>88042</v>
      </c>
      <c r="F142" s="114" t="s">
        <v>3048</v>
      </c>
      <c r="G142" s="166" t="s">
        <v>2079</v>
      </c>
      <c r="H142" s="114" t="s">
        <v>1932</v>
      </c>
      <c r="I142" s="115">
        <v>530</v>
      </c>
      <c r="J142" s="116" t="s">
        <v>7427</v>
      </c>
      <c r="K142" s="116" t="s">
        <v>8947</v>
      </c>
      <c r="L142" s="132">
        <v>422</v>
      </c>
      <c r="M142" s="117" t="s">
        <v>8829</v>
      </c>
      <c r="N142" s="133"/>
      <c r="W142" s="59" t="str">
        <f t="shared" si="6"/>
        <v>088042</v>
      </c>
      <c r="X142" s="55" t="str">
        <f t="shared" si="7"/>
        <v/>
      </c>
      <c r="Y142" s="60">
        <f t="shared" si="8"/>
        <v>0</v>
      </c>
    </row>
    <row r="143" spans="2:25" ht="18.149999999999999" customHeight="1">
      <c r="B143" s="74">
        <v>141</v>
      </c>
      <c r="C143" s="116" t="s">
        <v>7180</v>
      </c>
      <c r="D143" s="117" t="s">
        <v>8932</v>
      </c>
      <c r="E143" s="120">
        <v>81074</v>
      </c>
      <c r="F143" s="114" t="s">
        <v>3051</v>
      </c>
      <c r="G143" s="166" t="s">
        <v>7005</v>
      </c>
      <c r="H143" s="114" t="s">
        <v>1932</v>
      </c>
      <c r="I143" s="115">
        <v>835</v>
      </c>
      <c r="J143" s="151" t="s">
        <v>8948</v>
      </c>
      <c r="K143" s="116" t="s">
        <v>8949</v>
      </c>
      <c r="L143" s="132">
        <v>62</v>
      </c>
      <c r="M143" s="117" t="s">
        <v>8829</v>
      </c>
      <c r="N143" s="131" t="s">
        <v>7414</v>
      </c>
      <c r="W143" s="59" t="str">
        <f t="shared" si="6"/>
        <v>081074</v>
      </c>
      <c r="X143" s="55" t="str">
        <f t="shared" si="7"/>
        <v/>
      </c>
      <c r="Y143" s="60">
        <f t="shared" si="8"/>
        <v>0</v>
      </c>
    </row>
    <row r="144" spans="2:25" ht="18.149999999999999" customHeight="1">
      <c r="B144" s="74">
        <v>142</v>
      </c>
      <c r="C144" s="116" t="s">
        <v>7180</v>
      </c>
      <c r="D144" s="117" t="s">
        <v>8932</v>
      </c>
      <c r="E144" s="120">
        <v>87026</v>
      </c>
      <c r="F144" s="114" t="s">
        <v>3047</v>
      </c>
      <c r="G144" s="166" t="s">
        <v>1959</v>
      </c>
      <c r="H144" s="114" t="s">
        <v>1932</v>
      </c>
      <c r="I144" s="115">
        <v>460</v>
      </c>
      <c r="J144" s="116" t="s">
        <v>8950</v>
      </c>
      <c r="K144" s="116" t="s">
        <v>8951</v>
      </c>
      <c r="L144" s="132">
        <v>41</v>
      </c>
      <c r="M144" s="117" t="s">
        <v>8829</v>
      </c>
      <c r="N144" s="133"/>
      <c r="W144" s="59" t="str">
        <f t="shared" si="6"/>
        <v>087026</v>
      </c>
      <c r="X144" s="55" t="str">
        <f t="shared" si="7"/>
        <v/>
      </c>
      <c r="Y144" s="60">
        <f t="shared" si="8"/>
        <v>0</v>
      </c>
    </row>
    <row r="145" spans="2:25" ht="18.149999999999999" customHeight="1">
      <c r="B145" s="74">
        <v>143</v>
      </c>
      <c r="C145" s="116" t="s">
        <v>7180</v>
      </c>
      <c r="D145" s="117" t="s">
        <v>8932</v>
      </c>
      <c r="E145" s="120">
        <v>87002</v>
      </c>
      <c r="F145" s="114" t="s">
        <v>3047</v>
      </c>
      <c r="G145" s="166" t="s">
        <v>1933</v>
      </c>
      <c r="H145" s="114" t="s">
        <v>1932</v>
      </c>
      <c r="I145" s="115">
        <v>530</v>
      </c>
      <c r="J145" s="116" t="s">
        <v>8952</v>
      </c>
      <c r="K145" s="152" t="s">
        <v>8953</v>
      </c>
      <c r="L145" s="130">
        <v>0</v>
      </c>
      <c r="M145" s="117" t="s">
        <v>8756</v>
      </c>
      <c r="N145" s="131" t="s">
        <v>7419</v>
      </c>
      <c r="W145" s="59" t="str">
        <f t="shared" si="6"/>
        <v>087002</v>
      </c>
      <c r="X145" s="55" t="str">
        <f t="shared" si="7"/>
        <v/>
      </c>
      <c r="Y145" s="60">
        <f t="shared" si="8"/>
        <v>75</v>
      </c>
    </row>
    <row r="146" spans="2:25" ht="18.149999999999999" customHeight="1">
      <c r="B146" s="74">
        <v>144</v>
      </c>
      <c r="C146" s="116"/>
      <c r="D146" s="117" t="s">
        <v>8932</v>
      </c>
      <c r="E146" s="120">
        <v>88003</v>
      </c>
      <c r="F146" s="114" t="s">
        <v>3048</v>
      </c>
      <c r="G146" s="166" t="s">
        <v>2027</v>
      </c>
      <c r="H146" s="114" t="s">
        <v>1932</v>
      </c>
      <c r="I146" s="115">
        <v>315</v>
      </c>
      <c r="J146" s="116" t="s">
        <v>8954</v>
      </c>
      <c r="K146" s="116" t="s">
        <v>8955</v>
      </c>
      <c r="L146" s="130">
        <v>62</v>
      </c>
      <c r="M146" s="117" t="s">
        <v>7585</v>
      </c>
      <c r="N146" s="131" t="s">
        <v>7424</v>
      </c>
      <c r="W146" s="59" t="str">
        <f t="shared" si="6"/>
        <v>088003</v>
      </c>
      <c r="X146" s="55" t="str">
        <f t="shared" si="7"/>
        <v/>
      </c>
      <c r="Y146" s="60">
        <f t="shared" si="8"/>
        <v>0</v>
      </c>
    </row>
    <row r="147" spans="2:25" ht="18.149999999999999" customHeight="1">
      <c r="B147" s="74">
        <v>145</v>
      </c>
      <c r="C147" s="116" t="s">
        <v>7180</v>
      </c>
      <c r="D147" s="117" t="s">
        <v>8932</v>
      </c>
      <c r="E147" s="120">
        <v>88046</v>
      </c>
      <c r="F147" s="114" t="s">
        <v>3048</v>
      </c>
      <c r="G147" s="166" t="s">
        <v>2084</v>
      </c>
      <c r="H147" s="114" t="s">
        <v>1932</v>
      </c>
      <c r="I147" s="115">
        <v>670</v>
      </c>
      <c r="J147" s="116" t="s">
        <v>8956</v>
      </c>
      <c r="K147" s="116" t="s">
        <v>8957</v>
      </c>
      <c r="L147" s="130">
        <v>172</v>
      </c>
      <c r="M147" s="117" t="s">
        <v>8829</v>
      </c>
      <c r="N147" s="131" t="s">
        <v>7428</v>
      </c>
      <c r="W147" s="59" t="str">
        <f t="shared" si="6"/>
        <v>088046</v>
      </c>
      <c r="X147" s="55" t="str">
        <f t="shared" si="7"/>
        <v/>
      </c>
      <c r="Y147" s="60">
        <f t="shared" si="8"/>
        <v>52</v>
      </c>
    </row>
    <row r="148" spans="2:25" ht="18.149999999999999" customHeight="1">
      <c r="B148" s="74">
        <v>146</v>
      </c>
      <c r="C148" s="116" t="s">
        <v>7180</v>
      </c>
      <c r="D148" s="117" t="s">
        <v>8932</v>
      </c>
      <c r="E148" s="120">
        <v>81074</v>
      </c>
      <c r="F148" s="114" t="s">
        <v>3051</v>
      </c>
      <c r="G148" s="166" t="s">
        <v>7005</v>
      </c>
      <c r="H148" s="114" t="s">
        <v>1932</v>
      </c>
      <c r="I148" s="115">
        <v>835</v>
      </c>
      <c r="J148" s="116" t="s">
        <v>7415</v>
      </c>
      <c r="K148" s="116" t="s">
        <v>8958</v>
      </c>
      <c r="L148" s="130">
        <v>738</v>
      </c>
      <c r="M148" s="117" t="s">
        <v>8829</v>
      </c>
      <c r="N148" s="131" t="s">
        <v>7416</v>
      </c>
      <c r="W148" s="59" t="str">
        <f t="shared" si="6"/>
        <v>081074</v>
      </c>
      <c r="X148" s="55" t="str">
        <f t="shared" si="7"/>
        <v/>
      </c>
      <c r="Y148" s="60">
        <f t="shared" si="8"/>
        <v>0</v>
      </c>
    </row>
    <row r="149" spans="2:25" ht="18.149999999999999" customHeight="1">
      <c r="B149" s="74">
        <v>147</v>
      </c>
      <c r="C149" s="116" t="s">
        <v>7180</v>
      </c>
      <c r="D149" s="117" t="s">
        <v>8932</v>
      </c>
      <c r="E149" s="120">
        <v>80079</v>
      </c>
      <c r="F149" s="114" t="s">
        <v>3050</v>
      </c>
      <c r="G149" s="166" t="s">
        <v>6964</v>
      </c>
      <c r="H149" s="114" t="s">
        <v>1932</v>
      </c>
      <c r="I149" s="115">
        <v>620</v>
      </c>
      <c r="J149" s="116" t="s">
        <v>8959</v>
      </c>
      <c r="K149" s="116" t="s">
        <v>8960</v>
      </c>
      <c r="L149" s="132">
        <v>75</v>
      </c>
      <c r="M149" s="117" t="s">
        <v>8829</v>
      </c>
      <c r="N149" s="131" t="s">
        <v>7410</v>
      </c>
      <c r="W149" s="59" t="str">
        <f t="shared" si="6"/>
        <v>080079</v>
      </c>
      <c r="X149" s="55" t="str">
        <f t="shared" si="7"/>
        <v/>
      </c>
      <c r="Y149" s="60">
        <f t="shared" si="8"/>
        <v>0</v>
      </c>
    </row>
    <row r="150" spans="2:25" ht="18.149999999999999" customHeight="1">
      <c r="B150" s="74">
        <v>148</v>
      </c>
      <c r="C150" s="116" t="s">
        <v>7180</v>
      </c>
      <c r="D150" s="117" t="s">
        <v>8932</v>
      </c>
      <c r="E150" s="118">
        <v>87002</v>
      </c>
      <c r="F150" s="114" t="s">
        <v>3047</v>
      </c>
      <c r="G150" s="166" t="s">
        <v>1933</v>
      </c>
      <c r="H150" s="114" t="s">
        <v>1932</v>
      </c>
      <c r="I150" s="115">
        <v>530</v>
      </c>
      <c r="J150" s="116" t="s">
        <v>7420</v>
      </c>
      <c r="K150" s="152" t="s">
        <v>8961</v>
      </c>
      <c r="L150" s="130">
        <v>75</v>
      </c>
      <c r="M150" s="117" t="s">
        <v>8756</v>
      </c>
      <c r="N150" s="131" t="s">
        <v>7421</v>
      </c>
      <c r="W150" s="59" t="str">
        <f t="shared" si="6"/>
        <v>087002</v>
      </c>
      <c r="X150" s="55" t="str">
        <f t="shared" si="7"/>
        <v/>
      </c>
      <c r="Y150" s="60">
        <f t="shared" si="8"/>
        <v>75</v>
      </c>
    </row>
    <row r="151" spans="2:25" ht="18.149999999999999" customHeight="1">
      <c r="B151" s="74">
        <v>149</v>
      </c>
      <c r="C151" s="116" t="s">
        <v>7180</v>
      </c>
      <c r="D151" s="117" t="s">
        <v>8932</v>
      </c>
      <c r="E151" s="120">
        <v>81019</v>
      </c>
      <c r="F151" s="114" t="s">
        <v>3051</v>
      </c>
      <c r="G151" s="166" t="s">
        <v>2303</v>
      </c>
      <c r="H151" s="114" t="s">
        <v>1932</v>
      </c>
      <c r="I151" s="115">
        <v>405</v>
      </c>
      <c r="J151" s="116" t="s">
        <v>8962</v>
      </c>
      <c r="K151" s="116" t="s">
        <v>8963</v>
      </c>
      <c r="L151" s="130">
        <v>113</v>
      </c>
      <c r="M151" s="117" t="s">
        <v>8756</v>
      </c>
      <c r="N151" s="131" t="s">
        <v>7412</v>
      </c>
      <c r="W151" s="59" t="str">
        <f t="shared" si="6"/>
        <v>081019</v>
      </c>
      <c r="X151" s="55" t="str">
        <f t="shared" si="7"/>
        <v/>
      </c>
      <c r="Y151" s="60">
        <f t="shared" si="8"/>
        <v>0</v>
      </c>
    </row>
    <row r="152" spans="2:25" ht="18.149999999999999" customHeight="1">
      <c r="B152" s="74">
        <v>150</v>
      </c>
      <c r="C152" s="116" t="s">
        <v>7180</v>
      </c>
      <c r="D152" s="117" t="s">
        <v>8932</v>
      </c>
      <c r="E152" s="120">
        <v>87047</v>
      </c>
      <c r="F152" s="114" t="s">
        <v>3047</v>
      </c>
      <c r="G152" s="166" t="s">
        <v>1984</v>
      </c>
      <c r="H152" s="114" t="s">
        <v>1932</v>
      </c>
      <c r="I152" s="115">
        <v>720</v>
      </c>
      <c r="J152" s="116" t="s">
        <v>8964</v>
      </c>
      <c r="K152" s="116" t="s">
        <v>8965</v>
      </c>
      <c r="L152" s="130">
        <v>50</v>
      </c>
      <c r="M152" s="117" t="s">
        <v>8756</v>
      </c>
      <c r="N152" s="131" t="s">
        <v>7423</v>
      </c>
      <c r="W152" s="59" t="str">
        <f t="shared" si="6"/>
        <v>087047</v>
      </c>
      <c r="X152" s="55" t="str">
        <f t="shared" si="7"/>
        <v/>
      </c>
      <c r="Y152" s="60">
        <f t="shared" si="8"/>
        <v>0</v>
      </c>
    </row>
    <row r="153" spans="2:25" ht="18.149999999999999" customHeight="1">
      <c r="B153" s="74">
        <v>151</v>
      </c>
      <c r="C153" s="116" t="s">
        <v>7180</v>
      </c>
      <c r="D153" s="117" t="s">
        <v>8932</v>
      </c>
      <c r="E153" s="118">
        <v>87070</v>
      </c>
      <c r="F153" s="114" t="s">
        <v>3047</v>
      </c>
      <c r="G153" s="166" t="s">
        <v>2015</v>
      </c>
      <c r="H153" s="114" t="s">
        <v>1932</v>
      </c>
      <c r="I153" s="115">
        <v>460</v>
      </c>
      <c r="J153" s="116" t="s">
        <v>8966</v>
      </c>
      <c r="K153" s="116" t="s">
        <v>8967</v>
      </c>
      <c r="L153" s="130">
        <v>170</v>
      </c>
      <c r="M153" s="117" t="s">
        <v>8756</v>
      </c>
      <c r="N153" s="131" t="s">
        <v>7423</v>
      </c>
      <c r="W153" s="59" t="str">
        <f t="shared" si="6"/>
        <v>087070</v>
      </c>
      <c r="X153" s="55" t="str">
        <f t="shared" si="7"/>
        <v/>
      </c>
      <c r="Y153" s="60">
        <f t="shared" si="8"/>
        <v>0</v>
      </c>
    </row>
    <row r="154" spans="2:25" ht="18.149999999999999" customHeight="1">
      <c r="B154" s="74">
        <v>152</v>
      </c>
      <c r="C154" s="116" t="s">
        <v>7180</v>
      </c>
      <c r="D154" s="117" t="s">
        <v>8932</v>
      </c>
      <c r="E154" s="118">
        <v>87042</v>
      </c>
      <c r="F154" s="114" t="s">
        <v>3047</v>
      </c>
      <c r="G154" s="166" t="s">
        <v>1977</v>
      </c>
      <c r="H154" s="114" t="s">
        <v>1932</v>
      </c>
      <c r="I154" s="115">
        <v>455</v>
      </c>
      <c r="J154" s="153" t="s">
        <v>8968</v>
      </c>
      <c r="K154" s="153" t="s">
        <v>8968</v>
      </c>
      <c r="L154" s="132">
        <v>128</v>
      </c>
      <c r="M154" s="117" t="s">
        <v>8969</v>
      </c>
      <c r="N154" s="131" t="s">
        <v>7423</v>
      </c>
      <c r="W154" s="59" t="str">
        <f t="shared" si="6"/>
        <v>087042</v>
      </c>
      <c r="X154" s="55" t="str">
        <f t="shared" si="7"/>
        <v/>
      </c>
      <c r="Y154" s="60">
        <f t="shared" si="8"/>
        <v>0</v>
      </c>
    </row>
    <row r="155" spans="2:25" ht="18.149999999999999" customHeight="1">
      <c r="B155" s="74">
        <v>153</v>
      </c>
      <c r="C155" s="116" t="s">
        <v>7180</v>
      </c>
      <c r="D155" s="117" t="s">
        <v>8932</v>
      </c>
      <c r="E155" s="118">
        <v>200231</v>
      </c>
      <c r="F155" s="114" t="s">
        <v>3053</v>
      </c>
      <c r="G155" s="166" t="s">
        <v>2572</v>
      </c>
      <c r="H155" s="114" t="s">
        <v>1932</v>
      </c>
      <c r="I155" s="115">
        <v>420</v>
      </c>
      <c r="J155" s="117" t="s">
        <v>8970</v>
      </c>
      <c r="K155" s="117" t="s">
        <v>8971</v>
      </c>
      <c r="L155" s="132">
        <v>136</v>
      </c>
      <c r="M155" s="117" t="s">
        <v>8972</v>
      </c>
      <c r="N155" s="131" t="s">
        <v>7444</v>
      </c>
      <c r="W155" s="59" t="str">
        <f t="shared" si="6"/>
        <v>200231</v>
      </c>
      <c r="X155" s="55" t="str">
        <f t="shared" si="7"/>
        <v/>
      </c>
      <c r="Y155" s="60">
        <f t="shared" si="8"/>
        <v>0</v>
      </c>
    </row>
    <row r="156" spans="2:25" ht="18.149999999999999" customHeight="1">
      <c r="B156" s="74">
        <v>154</v>
      </c>
      <c r="C156" s="116" t="s">
        <v>7180</v>
      </c>
      <c r="D156" s="123" t="s">
        <v>8973</v>
      </c>
      <c r="E156" s="118">
        <v>111216</v>
      </c>
      <c r="F156" s="114" t="s">
        <v>3054</v>
      </c>
      <c r="G156" s="166" t="s">
        <v>3054</v>
      </c>
      <c r="H156" s="114" t="s">
        <v>3054</v>
      </c>
      <c r="I156" s="115" t="s">
        <v>3054</v>
      </c>
      <c r="J156" s="137" t="s">
        <v>8974</v>
      </c>
      <c r="K156" s="137" t="s">
        <v>7432</v>
      </c>
      <c r="L156" s="132">
        <v>70</v>
      </c>
      <c r="M156" s="123"/>
      <c r="N156" s="133">
        <v>20130422</v>
      </c>
      <c r="W156" s="59" t="str">
        <f t="shared" si="6"/>
        <v>111216</v>
      </c>
      <c r="X156" s="55" t="str">
        <f t="shared" si="7"/>
        <v/>
      </c>
      <c r="Y156" s="60">
        <f t="shared" si="8"/>
        <v>0</v>
      </c>
    </row>
    <row r="157" spans="2:25" ht="18.149999999999999" customHeight="1">
      <c r="B157" s="74">
        <v>155</v>
      </c>
      <c r="C157" s="116" t="s">
        <v>7180</v>
      </c>
      <c r="D157" s="123" t="s">
        <v>8973</v>
      </c>
      <c r="E157" s="120">
        <v>114048</v>
      </c>
      <c r="F157" s="114" t="s">
        <v>3054</v>
      </c>
      <c r="G157" s="166" t="s">
        <v>3054</v>
      </c>
      <c r="H157" s="114" t="s">
        <v>3054</v>
      </c>
      <c r="I157" s="115" t="s">
        <v>3054</v>
      </c>
      <c r="J157" s="137" t="s">
        <v>8975</v>
      </c>
      <c r="K157" s="137" t="s">
        <v>7433</v>
      </c>
      <c r="L157" s="132">
        <v>0</v>
      </c>
      <c r="M157" s="123" t="s">
        <v>8976</v>
      </c>
      <c r="N157" s="133">
        <v>20130523</v>
      </c>
      <c r="W157" s="59" t="str">
        <f t="shared" si="6"/>
        <v>114048</v>
      </c>
      <c r="X157" s="55" t="str">
        <f t="shared" si="7"/>
        <v/>
      </c>
      <c r="Y157" s="60">
        <f t="shared" si="8"/>
        <v>0</v>
      </c>
    </row>
    <row r="158" spans="2:25" ht="18.149999999999999" customHeight="1">
      <c r="B158" s="74">
        <v>156</v>
      </c>
      <c r="C158" s="116" t="s">
        <v>7180</v>
      </c>
      <c r="D158" s="123" t="s">
        <v>8973</v>
      </c>
      <c r="E158" s="120">
        <v>113002</v>
      </c>
      <c r="F158" s="114" t="s">
        <v>3054</v>
      </c>
      <c r="G158" s="166" t="s">
        <v>3054</v>
      </c>
      <c r="H158" s="114" t="s">
        <v>3054</v>
      </c>
      <c r="I158" s="115" t="s">
        <v>3054</v>
      </c>
      <c r="J158" s="116" t="s">
        <v>8977</v>
      </c>
      <c r="K158" s="116" t="s">
        <v>8978</v>
      </c>
      <c r="L158" s="132">
        <v>106</v>
      </c>
      <c r="M158" s="117" t="s">
        <v>8979</v>
      </c>
      <c r="N158" s="133">
        <v>20181128</v>
      </c>
      <c r="W158" s="59" t="str">
        <f t="shared" si="6"/>
        <v>113002</v>
      </c>
      <c r="X158" s="55" t="str">
        <f t="shared" si="7"/>
        <v/>
      </c>
      <c r="Y158" s="60">
        <f t="shared" si="8"/>
        <v>0</v>
      </c>
    </row>
    <row r="159" spans="2:25" ht="18.149999999999999" customHeight="1">
      <c r="B159" s="74">
        <v>157</v>
      </c>
      <c r="C159" s="116" t="s">
        <v>7180</v>
      </c>
      <c r="D159" s="128" t="s">
        <v>8980</v>
      </c>
      <c r="E159" s="120">
        <v>118022</v>
      </c>
      <c r="F159" s="114" t="s">
        <v>3054</v>
      </c>
      <c r="G159" s="166" t="s">
        <v>3054</v>
      </c>
      <c r="H159" s="114" t="s">
        <v>3054</v>
      </c>
      <c r="I159" s="115" t="s">
        <v>3054</v>
      </c>
      <c r="J159" s="160" t="s">
        <v>8981</v>
      </c>
      <c r="K159" s="160"/>
      <c r="L159" s="161"/>
      <c r="M159" s="128" t="s">
        <v>8982</v>
      </c>
      <c r="N159" s="162" t="s">
        <v>7437</v>
      </c>
      <c r="W159" s="59" t="str">
        <f t="shared" si="6"/>
        <v>118022</v>
      </c>
      <c r="X159" s="55" t="str">
        <f t="shared" si="7"/>
        <v/>
      </c>
      <c r="Y159" s="60">
        <f t="shared" si="8"/>
        <v>0</v>
      </c>
    </row>
    <row r="160" spans="2:25" ht="18.149999999999999" customHeight="1">
      <c r="B160" s="74">
        <v>158</v>
      </c>
      <c r="C160" s="116" t="s">
        <v>7180</v>
      </c>
      <c r="D160" s="128" t="s">
        <v>8980</v>
      </c>
      <c r="E160" s="129">
        <v>118035</v>
      </c>
      <c r="F160" s="114" t="s">
        <v>3054</v>
      </c>
      <c r="G160" s="166" t="s">
        <v>3054</v>
      </c>
      <c r="H160" s="114" t="s">
        <v>3054</v>
      </c>
      <c r="I160" s="115" t="s">
        <v>3054</v>
      </c>
      <c r="J160" s="160" t="s">
        <v>8983</v>
      </c>
      <c r="K160" s="160" t="s">
        <v>8984</v>
      </c>
      <c r="L160" s="161"/>
      <c r="M160" s="128" t="s">
        <v>8985</v>
      </c>
      <c r="N160" s="162" t="s">
        <v>7438</v>
      </c>
      <c r="W160" s="59" t="str">
        <f t="shared" si="6"/>
        <v>118035</v>
      </c>
      <c r="X160" s="55" t="str">
        <f t="shared" si="7"/>
        <v/>
      </c>
      <c r="Y160" s="60">
        <f t="shared" si="8"/>
        <v>0</v>
      </c>
    </row>
    <row r="161" spans="2:25" ht="18.149999999999999" customHeight="1">
      <c r="B161" s="74">
        <v>159</v>
      </c>
      <c r="C161" s="116" t="s">
        <v>7180</v>
      </c>
      <c r="D161" s="117" t="s">
        <v>8980</v>
      </c>
      <c r="E161" s="129">
        <v>119051</v>
      </c>
      <c r="F161" s="114" t="s">
        <v>3054</v>
      </c>
      <c r="G161" s="166" t="s">
        <v>3054</v>
      </c>
      <c r="H161" s="114" t="s">
        <v>3054</v>
      </c>
      <c r="I161" s="115" t="s">
        <v>3054</v>
      </c>
      <c r="J161" s="116" t="s">
        <v>8986</v>
      </c>
      <c r="K161" s="116" t="s">
        <v>8987</v>
      </c>
      <c r="L161" s="130">
        <v>97</v>
      </c>
      <c r="M161" s="117" t="s">
        <v>8988</v>
      </c>
      <c r="N161" s="131" t="s">
        <v>7443</v>
      </c>
      <c r="W161" s="59" t="str">
        <f t="shared" si="6"/>
        <v>119051</v>
      </c>
      <c r="X161" s="55" t="str">
        <f t="shared" si="7"/>
        <v/>
      </c>
      <c r="Y161" s="60">
        <f t="shared" si="8"/>
        <v>0</v>
      </c>
    </row>
    <row r="162" spans="2:25" ht="18.149999999999999" customHeight="1">
      <c r="B162" s="74">
        <v>160</v>
      </c>
      <c r="C162" s="116" t="s">
        <v>7180</v>
      </c>
      <c r="D162" s="117" t="s">
        <v>8980</v>
      </c>
      <c r="E162" s="118">
        <v>119003</v>
      </c>
      <c r="F162" s="114" t="s">
        <v>3054</v>
      </c>
      <c r="G162" s="166" t="s">
        <v>3054</v>
      </c>
      <c r="H162" s="114" t="s">
        <v>3054</v>
      </c>
      <c r="I162" s="115" t="s">
        <v>3054</v>
      </c>
      <c r="J162" s="116" t="s">
        <v>7439</v>
      </c>
      <c r="K162" s="156" t="s">
        <v>7440</v>
      </c>
      <c r="L162" s="130">
        <v>70</v>
      </c>
      <c r="M162" s="117" t="s">
        <v>8989</v>
      </c>
      <c r="N162" s="131" t="s">
        <v>7441</v>
      </c>
      <c r="W162" s="59" t="str">
        <f t="shared" si="6"/>
        <v>119003</v>
      </c>
      <c r="X162" s="55" t="str">
        <f t="shared" si="7"/>
        <v/>
      </c>
      <c r="Y162" s="60">
        <f t="shared" si="8"/>
        <v>0</v>
      </c>
    </row>
    <row r="163" spans="2:25" ht="18.149999999999999" customHeight="1">
      <c r="B163" s="74">
        <v>161</v>
      </c>
      <c r="C163" s="116" t="s">
        <v>7180</v>
      </c>
      <c r="D163" s="117" t="s">
        <v>8980</v>
      </c>
      <c r="E163" s="118">
        <v>119116</v>
      </c>
      <c r="F163" s="114" t="s">
        <v>3054</v>
      </c>
      <c r="G163" s="166" t="s">
        <v>3054</v>
      </c>
      <c r="H163" s="114" t="s">
        <v>3054</v>
      </c>
      <c r="I163" s="115" t="s">
        <v>3054</v>
      </c>
      <c r="J163" s="116" t="s">
        <v>8990</v>
      </c>
      <c r="K163" s="156" t="s">
        <v>8991</v>
      </c>
      <c r="L163" s="130">
        <v>66</v>
      </c>
      <c r="M163" s="117" t="s">
        <v>8992</v>
      </c>
      <c r="N163" s="131"/>
      <c r="W163" s="59" t="str">
        <f t="shared" si="6"/>
        <v>119116</v>
      </c>
      <c r="X163" s="55" t="str">
        <f t="shared" si="7"/>
        <v/>
      </c>
      <c r="Y163" s="60">
        <f t="shared" si="8"/>
        <v>0</v>
      </c>
    </row>
    <row r="164" spans="2:25" ht="18.149999999999999" customHeight="1">
      <c r="B164" s="74">
        <v>162</v>
      </c>
      <c r="C164" s="116" t="s">
        <v>7183</v>
      </c>
      <c r="D164" s="117" t="s">
        <v>8734</v>
      </c>
      <c r="E164" s="118">
        <v>16001</v>
      </c>
      <c r="F164" s="114" t="s">
        <v>3028</v>
      </c>
      <c r="G164" s="166" t="s">
        <v>408</v>
      </c>
      <c r="H164" s="114" t="s">
        <v>327</v>
      </c>
      <c r="I164" s="115">
        <v>660</v>
      </c>
      <c r="J164" s="116" t="s">
        <v>8993</v>
      </c>
      <c r="K164" s="116" t="s">
        <v>8994</v>
      </c>
      <c r="L164" s="132">
        <v>50</v>
      </c>
      <c r="M164" s="123"/>
      <c r="N164" s="131" t="s">
        <v>7213</v>
      </c>
      <c r="W164" s="59" t="str">
        <f t="shared" si="6"/>
        <v>016001</v>
      </c>
      <c r="X164" s="55">
        <f t="shared" si="7"/>
        <v>50</v>
      </c>
      <c r="Y164" s="60">
        <f t="shared" si="8"/>
        <v>50</v>
      </c>
    </row>
    <row r="165" spans="2:25" ht="18.149999999999999" customHeight="1">
      <c r="B165" s="74">
        <v>163</v>
      </c>
      <c r="C165" s="116" t="s">
        <v>7183</v>
      </c>
      <c r="D165" s="117" t="s">
        <v>8734</v>
      </c>
      <c r="E165" s="118">
        <v>17025</v>
      </c>
      <c r="F165" s="114" t="s">
        <v>3029</v>
      </c>
      <c r="G165" s="166" t="s">
        <v>445</v>
      </c>
      <c r="H165" s="114" t="s">
        <v>327</v>
      </c>
      <c r="I165" s="115">
        <v>1020</v>
      </c>
      <c r="J165" s="116" t="s">
        <v>8995</v>
      </c>
      <c r="K165" s="116" t="s">
        <v>8996</v>
      </c>
      <c r="L165" s="132">
        <v>200</v>
      </c>
      <c r="M165" s="123" t="s">
        <v>8997</v>
      </c>
      <c r="N165" s="131" t="s">
        <v>7215</v>
      </c>
      <c r="W165" s="59" t="str">
        <f t="shared" si="6"/>
        <v>017025</v>
      </c>
      <c r="X165" s="55">
        <f t="shared" si="7"/>
        <v>200</v>
      </c>
      <c r="Y165" s="60">
        <f t="shared" si="8"/>
        <v>200</v>
      </c>
    </row>
    <row r="166" spans="2:25" ht="18.149999999999999" customHeight="1">
      <c r="B166" s="74">
        <v>164</v>
      </c>
      <c r="C166" s="116" t="s">
        <v>7523</v>
      </c>
      <c r="D166" s="123" t="s">
        <v>8784</v>
      </c>
      <c r="E166" s="118">
        <v>22067</v>
      </c>
      <c r="F166" s="114" t="s">
        <v>3031</v>
      </c>
      <c r="G166" s="166" t="s">
        <v>641</v>
      </c>
      <c r="H166" s="114" t="s">
        <v>458</v>
      </c>
      <c r="I166" s="115">
        <v>385</v>
      </c>
      <c r="J166" s="137" t="s">
        <v>7224</v>
      </c>
      <c r="K166" s="137" t="s">
        <v>7225</v>
      </c>
      <c r="L166" s="132">
        <v>375</v>
      </c>
      <c r="M166" s="123" t="s">
        <v>7787</v>
      </c>
      <c r="N166" s="133">
        <v>2012.11</v>
      </c>
      <c r="W166" s="59" t="str">
        <f t="shared" si="6"/>
        <v>022067</v>
      </c>
      <c r="X166" s="55">
        <f t="shared" si="7"/>
        <v>375</v>
      </c>
      <c r="Y166" s="60">
        <f t="shared" si="8"/>
        <v>385</v>
      </c>
    </row>
    <row r="167" spans="2:25" ht="18.149999999999999" customHeight="1">
      <c r="B167" s="74">
        <v>165</v>
      </c>
      <c r="C167" s="116" t="s">
        <v>7523</v>
      </c>
      <c r="D167" s="117" t="s">
        <v>8784</v>
      </c>
      <c r="E167" s="120">
        <v>22069</v>
      </c>
      <c r="F167" s="114" t="s">
        <v>3031</v>
      </c>
      <c r="G167" s="166" t="s">
        <v>635</v>
      </c>
      <c r="H167" s="114" t="s">
        <v>458</v>
      </c>
      <c r="I167" s="115">
        <v>545</v>
      </c>
      <c r="J167" s="116" t="s">
        <v>7227</v>
      </c>
      <c r="K167" s="116" t="s">
        <v>7228</v>
      </c>
      <c r="L167" s="132">
        <v>400</v>
      </c>
      <c r="M167" s="123"/>
      <c r="N167" s="131" t="s">
        <v>7229</v>
      </c>
      <c r="O167" s="61"/>
      <c r="W167" s="59" t="str">
        <f t="shared" si="6"/>
        <v>022069</v>
      </c>
      <c r="X167" s="55">
        <f t="shared" si="7"/>
        <v>0</v>
      </c>
      <c r="Y167" s="60">
        <f t="shared" si="8"/>
        <v>400</v>
      </c>
    </row>
    <row r="168" spans="2:25" ht="18.149999999999999" customHeight="1">
      <c r="B168" s="74">
        <v>166</v>
      </c>
      <c r="C168" s="116" t="s">
        <v>7183</v>
      </c>
      <c r="D168" s="117" t="s">
        <v>8804</v>
      </c>
      <c r="E168" s="118">
        <v>35228</v>
      </c>
      <c r="F168" s="114" t="s">
        <v>3036</v>
      </c>
      <c r="G168" s="166" t="s">
        <v>879</v>
      </c>
      <c r="H168" s="114" t="s">
        <v>861</v>
      </c>
      <c r="I168" s="115">
        <v>755</v>
      </c>
      <c r="J168" s="116" t="s">
        <v>8998</v>
      </c>
      <c r="K168" s="116" t="s">
        <v>8999</v>
      </c>
      <c r="L168" s="132">
        <v>66</v>
      </c>
      <c r="M168" s="123"/>
      <c r="N168" s="131" t="s">
        <v>7275</v>
      </c>
      <c r="O168" s="61"/>
      <c r="W168" s="59" t="str">
        <f t="shared" si="6"/>
        <v>035228</v>
      </c>
      <c r="X168" s="55">
        <f t="shared" si="7"/>
        <v>66</v>
      </c>
      <c r="Y168" s="60">
        <f t="shared" si="8"/>
        <v>66</v>
      </c>
    </row>
    <row r="169" spans="2:25" ht="18.149999999999999" customHeight="1">
      <c r="B169" s="74">
        <v>167</v>
      </c>
      <c r="C169" s="116" t="s">
        <v>7183</v>
      </c>
      <c r="D169" s="123" t="s">
        <v>8804</v>
      </c>
      <c r="E169" s="118">
        <v>35235</v>
      </c>
      <c r="F169" s="114" t="s">
        <v>3036</v>
      </c>
      <c r="G169" s="166" t="s">
        <v>4543</v>
      </c>
      <c r="H169" s="114" t="s">
        <v>861</v>
      </c>
      <c r="I169" s="115">
        <v>600</v>
      </c>
      <c r="J169" s="137" t="s">
        <v>9000</v>
      </c>
      <c r="K169" s="137" t="s">
        <v>9001</v>
      </c>
      <c r="L169" s="132">
        <v>41</v>
      </c>
      <c r="M169" s="123"/>
      <c r="N169" s="133" t="s">
        <v>7236</v>
      </c>
      <c r="O169" s="61"/>
      <c r="W169" s="59" t="str">
        <f t="shared" si="6"/>
        <v>035235</v>
      </c>
      <c r="X169" s="55">
        <f t="shared" si="7"/>
        <v>41</v>
      </c>
      <c r="Y169" s="60">
        <f t="shared" si="8"/>
        <v>119</v>
      </c>
    </row>
    <row r="170" spans="2:25" ht="18.149999999999999" customHeight="1">
      <c r="B170" s="74">
        <v>168</v>
      </c>
      <c r="C170" s="116" t="s">
        <v>7183</v>
      </c>
      <c r="D170" s="123" t="s">
        <v>8804</v>
      </c>
      <c r="E170" s="118">
        <v>35235</v>
      </c>
      <c r="F170" s="114" t="s">
        <v>3036</v>
      </c>
      <c r="G170" s="166" t="s">
        <v>4543</v>
      </c>
      <c r="H170" s="114" t="s">
        <v>861</v>
      </c>
      <c r="I170" s="115">
        <v>600</v>
      </c>
      <c r="J170" s="137" t="s">
        <v>9002</v>
      </c>
      <c r="K170" s="137" t="s">
        <v>9003</v>
      </c>
      <c r="L170" s="132">
        <v>78</v>
      </c>
      <c r="M170" s="123"/>
      <c r="N170" s="133" t="s">
        <v>7236</v>
      </c>
      <c r="O170" s="61"/>
      <c r="W170" s="59" t="str">
        <f t="shared" si="6"/>
        <v>035235</v>
      </c>
      <c r="X170" s="55">
        <f t="shared" si="7"/>
        <v>0</v>
      </c>
      <c r="Y170" s="60">
        <f t="shared" si="8"/>
        <v>119</v>
      </c>
    </row>
    <row r="171" spans="2:25" ht="18.149999999999999" customHeight="1">
      <c r="B171" s="74">
        <v>169</v>
      </c>
      <c r="C171" s="116" t="s">
        <v>7183</v>
      </c>
      <c r="D171" s="123" t="s">
        <v>8802</v>
      </c>
      <c r="E171" s="120">
        <v>32004</v>
      </c>
      <c r="F171" s="114" t="s">
        <v>3034</v>
      </c>
      <c r="G171" s="166" t="s">
        <v>4079</v>
      </c>
      <c r="H171" s="114" t="s">
        <v>743</v>
      </c>
      <c r="I171" s="115">
        <v>650</v>
      </c>
      <c r="J171" s="141" t="s">
        <v>9004</v>
      </c>
      <c r="K171" s="137" t="s">
        <v>9005</v>
      </c>
      <c r="L171" s="132">
        <v>125</v>
      </c>
      <c r="M171" s="123"/>
      <c r="N171" s="133" t="s">
        <v>7236</v>
      </c>
      <c r="O171" s="61"/>
      <c r="W171" s="59" t="str">
        <f t="shared" si="6"/>
        <v>032004</v>
      </c>
      <c r="X171" s="55">
        <f t="shared" si="7"/>
        <v>0</v>
      </c>
      <c r="Y171" s="60">
        <f t="shared" si="8"/>
        <v>125</v>
      </c>
    </row>
    <row r="172" spans="2:25" ht="18.149999999999999" customHeight="1">
      <c r="B172" s="74">
        <v>170</v>
      </c>
      <c r="C172" s="116" t="s">
        <v>7183</v>
      </c>
      <c r="D172" s="123" t="s">
        <v>8802</v>
      </c>
      <c r="E172" s="120">
        <v>32048</v>
      </c>
      <c r="F172" s="114" t="s">
        <v>3034</v>
      </c>
      <c r="G172" s="166" t="s">
        <v>4169</v>
      </c>
      <c r="H172" s="114" t="s">
        <v>743</v>
      </c>
      <c r="I172" s="115">
        <v>442</v>
      </c>
      <c r="J172" s="142" t="s">
        <v>7252</v>
      </c>
      <c r="K172" s="137" t="s">
        <v>9006</v>
      </c>
      <c r="L172" s="132">
        <v>358</v>
      </c>
      <c r="M172" s="123"/>
      <c r="N172" s="133" t="s">
        <v>7255</v>
      </c>
      <c r="O172" s="61"/>
      <c r="W172" s="59" t="str">
        <f t="shared" si="6"/>
        <v>032048</v>
      </c>
      <c r="X172" s="55">
        <f t="shared" si="7"/>
        <v>0</v>
      </c>
      <c r="Y172" s="60">
        <f t="shared" si="8"/>
        <v>358</v>
      </c>
    </row>
    <row r="173" spans="2:25" ht="18.149999999999999" customHeight="1">
      <c r="B173" s="74">
        <v>171</v>
      </c>
      <c r="C173" s="116" t="s">
        <v>7183</v>
      </c>
      <c r="D173" s="123" t="s">
        <v>8802</v>
      </c>
      <c r="E173" s="120">
        <v>33010</v>
      </c>
      <c r="F173" s="114" t="s">
        <v>3035</v>
      </c>
      <c r="G173" s="166" t="s">
        <v>785</v>
      </c>
      <c r="H173" s="114" t="s">
        <v>743</v>
      </c>
      <c r="I173" s="115">
        <v>820</v>
      </c>
      <c r="J173" s="137" t="s">
        <v>9007</v>
      </c>
      <c r="K173" s="137" t="s">
        <v>9008</v>
      </c>
      <c r="L173" s="132">
        <v>51</v>
      </c>
      <c r="M173" s="123"/>
      <c r="N173" s="133" t="s">
        <v>7236</v>
      </c>
      <c r="O173" s="61"/>
      <c r="W173" s="59" t="str">
        <f t="shared" si="6"/>
        <v>033010</v>
      </c>
      <c r="X173" s="55">
        <f t="shared" si="7"/>
        <v>51</v>
      </c>
      <c r="Y173" s="60">
        <f t="shared" si="8"/>
        <v>51</v>
      </c>
    </row>
    <row r="174" spans="2:25" ht="18.149999999999999" customHeight="1">
      <c r="B174" s="74">
        <v>172</v>
      </c>
      <c r="C174" s="116" t="s">
        <v>7183</v>
      </c>
      <c r="D174" s="123" t="s">
        <v>8804</v>
      </c>
      <c r="E174" s="120">
        <v>35008</v>
      </c>
      <c r="F174" s="114" t="s">
        <v>3036</v>
      </c>
      <c r="G174" s="166" t="s">
        <v>4390</v>
      </c>
      <c r="H174" s="114" t="s">
        <v>861</v>
      </c>
      <c r="I174" s="115">
        <v>1000</v>
      </c>
      <c r="J174" s="141" t="s">
        <v>7269</v>
      </c>
      <c r="K174" s="137" t="s">
        <v>9009</v>
      </c>
      <c r="L174" s="132">
        <v>138</v>
      </c>
      <c r="M174" s="123"/>
      <c r="N174" s="133">
        <v>2012.12</v>
      </c>
      <c r="O174" s="61"/>
      <c r="W174" s="59" t="str">
        <f t="shared" si="6"/>
        <v>035008</v>
      </c>
      <c r="X174" s="55">
        <f t="shared" si="7"/>
        <v>138</v>
      </c>
      <c r="Y174" s="60">
        <f t="shared" si="8"/>
        <v>138</v>
      </c>
    </row>
    <row r="175" spans="2:25" ht="18.149999999999999" customHeight="1">
      <c r="B175" s="74">
        <v>173</v>
      </c>
      <c r="C175" s="116" t="s">
        <v>7183</v>
      </c>
      <c r="D175" s="117" t="s">
        <v>8804</v>
      </c>
      <c r="E175" s="120">
        <v>36011</v>
      </c>
      <c r="F175" s="114" t="s">
        <v>887</v>
      </c>
      <c r="G175" s="166" t="s">
        <v>4583</v>
      </c>
      <c r="H175" s="114" t="s">
        <v>861</v>
      </c>
      <c r="I175" s="115">
        <v>815</v>
      </c>
      <c r="J175" s="116" t="s">
        <v>9010</v>
      </c>
      <c r="K175" s="116" t="s">
        <v>9011</v>
      </c>
      <c r="L175" s="132">
        <v>234</v>
      </c>
      <c r="M175" s="123"/>
      <c r="N175" s="131" t="s">
        <v>7216</v>
      </c>
      <c r="O175" s="61"/>
      <c r="W175" s="59" t="str">
        <f t="shared" si="6"/>
        <v>036011</v>
      </c>
      <c r="X175" s="55">
        <f t="shared" si="7"/>
        <v>234</v>
      </c>
      <c r="Y175" s="60">
        <f t="shared" si="8"/>
        <v>234</v>
      </c>
    </row>
    <row r="176" spans="2:25" ht="18.149999999999999" customHeight="1">
      <c r="B176" s="74">
        <v>174</v>
      </c>
      <c r="C176" s="116" t="s">
        <v>7183</v>
      </c>
      <c r="D176" s="123" t="s">
        <v>8802</v>
      </c>
      <c r="E176" s="118">
        <v>37007</v>
      </c>
      <c r="F176" s="114" t="s">
        <v>861</v>
      </c>
      <c r="G176" s="166" t="s">
        <v>4775</v>
      </c>
      <c r="H176" s="114" t="s">
        <v>861</v>
      </c>
      <c r="I176" s="115">
        <v>610</v>
      </c>
      <c r="J176" s="141" t="s">
        <v>7288</v>
      </c>
      <c r="K176" s="141" t="s">
        <v>7289</v>
      </c>
      <c r="L176" s="132">
        <v>128</v>
      </c>
      <c r="M176" s="123"/>
      <c r="N176" s="133"/>
      <c r="O176" s="61"/>
      <c r="W176" s="59" t="str">
        <f t="shared" si="6"/>
        <v>037007</v>
      </c>
      <c r="X176" s="55">
        <f t="shared" si="7"/>
        <v>128</v>
      </c>
      <c r="Y176" s="60">
        <f t="shared" si="8"/>
        <v>176</v>
      </c>
    </row>
    <row r="177" spans="2:25" ht="18.149999999999999" customHeight="1">
      <c r="B177" s="74">
        <v>175</v>
      </c>
      <c r="C177" s="116" t="s">
        <v>7183</v>
      </c>
      <c r="D177" s="123" t="s">
        <v>8802</v>
      </c>
      <c r="E177" s="120">
        <v>37007</v>
      </c>
      <c r="F177" s="114" t="s">
        <v>861</v>
      </c>
      <c r="G177" s="166" t="s">
        <v>4775</v>
      </c>
      <c r="H177" s="114" t="s">
        <v>861</v>
      </c>
      <c r="I177" s="115">
        <v>610</v>
      </c>
      <c r="J177" s="141" t="s">
        <v>7290</v>
      </c>
      <c r="K177" s="141" t="s">
        <v>7291</v>
      </c>
      <c r="L177" s="132">
        <v>48</v>
      </c>
      <c r="M177" s="123"/>
      <c r="N177" s="133"/>
      <c r="O177" s="61"/>
      <c r="W177" s="59" t="str">
        <f t="shared" si="6"/>
        <v>037007</v>
      </c>
      <c r="X177" s="55">
        <f t="shared" si="7"/>
        <v>48</v>
      </c>
      <c r="Y177" s="60">
        <f t="shared" si="8"/>
        <v>176</v>
      </c>
    </row>
    <row r="178" spans="2:25" ht="18.149999999999999" customHeight="1">
      <c r="B178" s="74">
        <v>176</v>
      </c>
      <c r="C178" s="116" t="s">
        <v>7183</v>
      </c>
      <c r="D178" s="117" t="s">
        <v>8849</v>
      </c>
      <c r="E178" s="120">
        <v>40030</v>
      </c>
      <c r="F178" s="114" t="s">
        <v>3037</v>
      </c>
      <c r="G178" s="166" t="s">
        <v>944</v>
      </c>
      <c r="H178" s="114" t="s">
        <v>918</v>
      </c>
      <c r="I178" s="115">
        <v>660</v>
      </c>
      <c r="J178" s="116" t="s">
        <v>7299</v>
      </c>
      <c r="K178" s="116" t="s">
        <v>9012</v>
      </c>
      <c r="L178" s="132">
        <v>260</v>
      </c>
      <c r="M178" s="123"/>
      <c r="N178" s="131" t="s">
        <v>7297</v>
      </c>
      <c r="O178" s="61"/>
      <c r="W178" s="59" t="str">
        <f t="shared" si="6"/>
        <v>040030</v>
      </c>
      <c r="X178" s="55">
        <f t="shared" si="7"/>
        <v>260</v>
      </c>
      <c r="Y178" s="60">
        <f t="shared" si="8"/>
        <v>260</v>
      </c>
    </row>
    <row r="179" spans="2:25" ht="18.149999999999999" customHeight="1">
      <c r="B179" s="74">
        <v>177</v>
      </c>
      <c r="C179" s="116" t="s">
        <v>7183</v>
      </c>
      <c r="D179" s="117" t="s">
        <v>8849</v>
      </c>
      <c r="E179" s="118">
        <v>40044</v>
      </c>
      <c r="F179" s="114" t="s">
        <v>3037</v>
      </c>
      <c r="G179" s="166" t="s">
        <v>960</v>
      </c>
      <c r="H179" s="114" t="s">
        <v>918</v>
      </c>
      <c r="I179" s="115">
        <v>732</v>
      </c>
      <c r="J179" s="116" t="s">
        <v>7301</v>
      </c>
      <c r="K179" s="116" t="s">
        <v>7302</v>
      </c>
      <c r="L179" s="132"/>
      <c r="M179" s="123" t="s">
        <v>9013</v>
      </c>
      <c r="N179" s="131" t="s">
        <v>7303</v>
      </c>
      <c r="O179" s="63" t="s">
        <v>7304</v>
      </c>
      <c r="W179" s="59" t="str">
        <f t="shared" si="6"/>
        <v>040044</v>
      </c>
      <c r="X179" s="55">
        <f t="shared" si="7"/>
        <v>0</v>
      </c>
      <c r="Y179" s="60">
        <f t="shared" si="8"/>
        <v>0</v>
      </c>
    </row>
    <row r="180" spans="2:25" ht="18.149999999999999" customHeight="1">
      <c r="B180" s="74">
        <v>178</v>
      </c>
      <c r="C180" s="116" t="s">
        <v>7183</v>
      </c>
      <c r="D180" s="123" t="s">
        <v>8849</v>
      </c>
      <c r="E180" s="118">
        <v>42024</v>
      </c>
      <c r="F180" s="114" t="s">
        <v>1021</v>
      </c>
      <c r="G180" s="166" t="s">
        <v>1047</v>
      </c>
      <c r="H180" s="114" t="s">
        <v>918</v>
      </c>
      <c r="I180" s="115">
        <v>800</v>
      </c>
      <c r="J180" s="116" t="s">
        <v>9014</v>
      </c>
      <c r="K180" s="147" t="s">
        <v>9015</v>
      </c>
      <c r="L180" s="132">
        <v>230</v>
      </c>
      <c r="M180" s="123"/>
      <c r="N180" s="133" t="s">
        <v>7319</v>
      </c>
      <c r="O180" s="61"/>
      <c r="W180" s="59" t="str">
        <f t="shared" si="6"/>
        <v>042024</v>
      </c>
      <c r="X180" s="55">
        <f t="shared" si="7"/>
        <v>230</v>
      </c>
      <c r="Y180" s="60">
        <f t="shared" si="8"/>
        <v>230</v>
      </c>
    </row>
    <row r="181" spans="2:25" ht="18.149999999999999" customHeight="1">
      <c r="B181" s="74">
        <v>179</v>
      </c>
      <c r="C181" s="116" t="s">
        <v>7183</v>
      </c>
      <c r="D181" s="123" t="s">
        <v>8849</v>
      </c>
      <c r="E181" s="118">
        <v>42025</v>
      </c>
      <c r="F181" s="114" t="s">
        <v>1021</v>
      </c>
      <c r="G181" s="166" t="s">
        <v>1048</v>
      </c>
      <c r="H181" s="114" t="s">
        <v>918</v>
      </c>
      <c r="I181" s="115">
        <v>1070</v>
      </c>
      <c r="J181" s="116" t="s">
        <v>9016</v>
      </c>
      <c r="K181" s="147" t="s">
        <v>9017</v>
      </c>
      <c r="L181" s="132">
        <v>32</v>
      </c>
      <c r="M181" s="123"/>
      <c r="N181" s="133" t="s">
        <v>7319</v>
      </c>
      <c r="O181" s="61"/>
      <c r="W181" s="59" t="str">
        <f t="shared" si="6"/>
        <v>042025</v>
      </c>
      <c r="X181" s="55">
        <f t="shared" si="7"/>
        <v>32</v>
      </c>
      <c r="Y181" s="60">
        <f t="shared" si="8"/>
        <v>121</v>
      </c>
    </row>
    <row r="182" spans="2:25" ht="18.149999999999999" customHeight="1">
      <c r="B182" s="74">
        <v>180</v>
      </c>
      <c r="C182" s="116" t="s">
        <v>7183</v>
      </c>
      <c r="D182" s="123" t="s">
        <v>8849</v>
      </c>
      <c r="E182" s="118">
        <v>42025</v>
      </c>
      <c r="F182" s="114" t="s">
        <v>1021</v>
      </c>
      <c r="G182" s="166" t="s">
        <v>1048</v>
      </c>
      <c r="H182" s="114" t="s">
        <v>918</v>
      </c>
      <c r="I182" s="115">
        <v>1070</v>
      </c>
      <c r="J182" s="116" t="s">
        <v>9018</v>
      </c>
      <c r="K182" s="147" t="s">
        <v>9019</v>
      </c>
      <c r="L182" s="132">
        <v>21</v>
      </c>
      <c r="M182" s="123"/>
      <c r="N182" s="133" t="s">
        <v>7319</v>
      </c>
      <c r="O182" s="61"/>
      <c r="W182" s="59" t="str">
        <f t="shared" si="6"/>
        <v>042025</v>
      </c>
      <c r="X182" s="55">
        <f t="shared" si="7"/>
        <v>21</v>
      </c>
      <c r="Y182" s="60">
        <f t="shared" si="8"/>
        <v>121</v>
      </c>
    </row>
    <row r="183" spans="2:25" ht="18.149999999999999" customHeight="1">
      <c r="B183" s="74">
        <v>181</v>
      </c>
      <c r="C183" s="116" t="s">
        <v>7183</v>
      </c>
      <c r="D183" s="123" t="s">
        <v>8849</v>
      </c>
      <c r="E183" s="118">
        <v>42025</v>
      </c>
      <c r="F183" s="114" t="s">
        <v>1021</v>
      </c>
      <c r="G183" s="166" t="s">
        <v>1048</v>
      </c>
      <c r="H183" s="114" t="s">
        <v>918</v>
      </c>
      <c r="I183" s="115">
        <v>1070</v>
      </c>
      <c r="J183" s="116" t="s">
        <v>9020</v>
      </c>
      <c r="K183" s="147" t="s">
        <v>9021</v>
      </c>
      <c r="L183" s="132">
        <v>40</v>
      </c>
      <c r="M183" s="123"/>
      <c r="N183" s="133" t="s">
        <v>7319</v>
      </c>
      <c r="O183" s="61"/>
      <c r="W183" s="59" t="str">
        <f t="shared" si="6"/>
        <v>042025</v>
      </c>
      <c r="X183" s="55">
        <f t="shared" si="7"/>
        <v>40</v>
      </c>
      <c r="Y183" s="60">
        <f t="shared" si="8"/>
        <v>121</v>
      </c>
    </row>
    <row r="184" spans="2:25" ht="18.149999999999999" customHeight="1">
      <c r="B184" s="74">
        <v>182</v>
      </c>
      <c r="C184" s="116" t="s">
        <v>7183</v>
      </c>
      <c r="D184" s="123" t="s">
        <v>8849</v>
      </c>
      <c r="E184" s="118">
        <v>42025</v>
      </c>
      <c r="F184" s="114" t="s">
        <v>1021</v>
      </c>
      <c r="G184" s="166" t="s">
        <v>1048</v>
      </c>
      <c r="H184" s="114" t="s">
        <v>918</v>
      </c>
      <c r="I184" s="115">
        <v>1070</v>
      </c>
      <c r="J184" s="116" t="s">
        <v>9022</v>
      </c>
      <c r="K184" s="147" t="s">
        <v>9023</v>
      </c>
      <c r="L184" s="132">
        <v>28</v>
      </c>
      <c r="M184" s="123"/>
      <c r="N184" s="133" t="s">
        <v>7319</v>
      </c>
      <c r="O184" s="61"/>
      <c r="W184" s="59" t="str">
        <f t="shared" si="6"/>
        <v>042025</v>
      </c>
      <c r="X184" s="55">
        <f t="shared" si="7"/>
        <v>28</v>
      </c>
      <c r="Y184" s="60">
        <f t="shared" si="8"/>
        <v>121</v>
      </c>
    </row>
    <row r="185" spans="2:25" ht="18.149999999999999" customHeight="1">
      <c r="B185" s="74">
        <v>183</v>
      </c>
      <c r="C185" s="116" t="s">
        <v>7183</v>
      </c>
      <c r="D185" s="123" t="s">
        <v>8849</v>
      </c>
      <c r="E185" s="118">
        <v>42026</v>
      </c>
      <c r="F185" s="114" t="s">
        <v>1021</v>
      </c>
      <c r="G185" s="166" t="s">
        <v>1049</v>
      </c>
      <c r="H185" s="114" t="s">
        <v>918</v>
      </c>
      <c r="I185" s="115">
        <v>400</v>
      </c>
      <c r="J185" s="116" t="s">
        <v>9024</v>
      </c>
      <c r="K185" s="147" t="s">
        <v>9025</v>
      </c>
      <c r="L185" s="132">
        <v>20</v>
      </c>
      <c r="M185" s="123"/>
      <c r="N185" s="133" t="s">
        <v>7319</v>
      </c>
      <c r="O185" s="61"/>
      <c r="W185" s="59" t="str">
        <f t="shared" si="6"/>
        <v>042026</v>
      </c>
      <c r="X185" s="55">
        <f t="shared" si="7"/>
        <v>20</v>
      </c>
      <c r="Y185" s="60">
        <f t="shared" si="8"/>
        <v>50</v>
      </c>
    </row>
    <row r="186" spans="2:25" ht="18.149999999999999" customHeight="1">
      <c r="B186" s="74">
        <v>184</v>
      </c>
      <c r="C186" s="116" t="s">
        <v>7183</v>
      </c>
      <c r="D186" s="123" t="s">
        <v>8849</v>
      </c>
      <c r="E186" s="118">
        <v>42026</v>
      </c>
      <c r="F186" s="114" t="s">
        <v>1021</v>
      </c>
      <c r="G186" s="166" t="s">
        <v>1049</v>
      </c>
      <c r="H186" s="114" t="s">
        <v>918</v>
      </c>
      <c r="I186" s="115">
        <v>400</v>
      </c>
      <c r="J186" s="116" t="s">
        <v>9026</v>
      </c>
      <c r="K186" s="147" t="s">
        <v>9027</v>
      </c>
      <c r="L186" s="132">
        <v>30</v>
      </c>
      <c r="M186" s="123"/>
      <c r="N186" s="133" t="s">
        <v>7319</v>
      </c>
      <c r="O186" s="61"/>
      <c r="W186" s="59" t="str">
        <f t="shared" si="6"/>
        <v>042026</v>
      </c>
      <c r="X186" s="55">
        <f t="shared" si="7"/>
        <v>30</v>
      </c>
      <c r="Y186" s="60">
        <f t="shared" si="8"/>
        <v>50</v>
      </c>
    </row>
    <row r="187" spans="2:25" ht="18.149999999999999" customHeight="1">
      <c r="B187" s="74">
        <v>185</v>
      </c>
      <c r="C187" s="116" t="s">
        <v>7183</v>
      </c>
      <c r="D187" s="123" t="s">
        <v>8849</v>
      </c>
      <c r="E187" s="118">
        <v>42026</v>
      </c>
      <c r="F187" s="114" t="s">
        <v>1021</v>
      </c>
      <c r="G187" s="166" t="s">
        <v>1049</v>
      </c>
      <c r="H187" s="114" t="s">
        <v>918</v>
      </c>
      <c r="I187" s="115">
        <v>400</v>
      </c>
      <c r="J187" s="116" t="s">
        <v>9028</v>
      </c>
      <c r="K187" s="147" t="s">
        <v>9029</v>
      </c>
      <c r="L187" s="132"/>
      <c r="M187" s="123" t="s">
        <v>9030</v>
      </c>
      <c r="N187" s="133" t="s">
        <v>7319</v>
      </c>
      <c r="O187" s="61" t="s">
        <v>7304</v>
      </c>
      <c r="W187" s="59" t="str">
        <f t="shared" si="6"/>
        <v>042026</v>
      </c>
      <c r="X187" s="55">
        <f t="shared" si="7"/>
        <v>0</v>
      </c>
      <c r="Y187" s="60">
        <f t="shared" si="8"/>
        <v>50</v>
      </c>
    </row>
    <row r="188" spans="2:25" ht="18.149999999999999" customHeight="1">
      <c r="B188" s="74">
        <v>186</v>
      </c>
      <c r="C188" s="116" t="s">
        <v>7183</v>
      </c>
      <c r="D188" s="123" t="s">
        <v>8849</v>
      </c>
      <c r="E188" s="118">
        <v>43093</v>
      </c>
      <c r="F188" s="114" t="s">
        <v>3039</v>
      </c>
      <c r="G188" s="166" t="s">
        <v>5150</v>
      </c>
      <c r="H188" s="114" t="s">
        <v>918</v>
      </c>
      <c r="I188" s="115">
        <v>425</v>
      </c>
      <c r="J188" s="116" t="s">
        <v>9031</v>
      </c>
      <c r="K188" s="147" t="s">
        <v>7327</v>
      </c>
      <c r="L188" s="132">
        <v>70</v>
      </c>
      <c r="M188" s="117" t="s">
        <v>9032</v>
      </c>
      <c r="N188" s="133" t="s">
        <v>7328</v>
      </c>
      <c r="O188" s="61"/>
      <c r="W188" s="59" t="str">
        <f t="shared" si="6"/>
        <v>043093</v>
      </c>
      <c r="X188" s="55">
        <f t="shared" si="7"/>
        <v>70</v>
      </c>
      <c r="Y188" s="60">
        <f t="shared" si="8"/>
        <v>70</v>
      </c>
    </row>
    <row r="189" spans="2:25" ht="18.149999999999999" customHeight="1">
      <c r="B189" s="74">
        <v>187</v>
      </c>
      <c r="C189" s="116" t="s">
        <v>7183</v>
      </c>
      <c r="D189" s="123" t="s">
        <v>8849</v>
      </c>
      <c r="E189" s="125">
        <v>44031</v>
      </c>
      <c r="F189" s="114" t="s">
        <v>1176</v>
      </c>
      <c r="G189" s="166" t="s">
        <v>5245</v>
      </c>
      <c r="H189" s="114" t="s">
        <v>918</v>
      </c>
      <c r="I189" s="115">
        <v>515</v>
      </c>
      <c r="J189" s="116" t="s">
        <v>7331</v>
      </c>
      <c r="K189" s="116" t="s">
        <v>7332</v>
      </c>
      <c r="L189" s="132">
        <v>370</v>
      </c>
      <c r="M189" s="117" t="s">
        <v>9032</v>
      </c>
      <c r="N189" s="133">
        <v>2020.6120000000001</v>
      </c>
      <c r="O189" s="61"/>
      <c r="W189" s="59" t="str">
        <f t="shared" si="6"/>
        <v>044031</v>
      </c>
      <c r="X189" s="55">
        <f t="shared" si="7"/>
        <v>0</v>
      </c>
      <c r="Y189" s="60">
        <f t="shared" si="8"/>
        <v>370</v>
      </c>
    </row>
    <row r="190" spans="2:25" ht="18.149999999999999" customHeight="1">
      <c r="B190" s="74">
        <v>188</v>
      </c>
      <c r="C190" s="116" t="s">
        <v>7183</v>
      </c>
      <c r="D190" s="117" t="s">
        <v>918</v>
      </c>
      <c r="E190" s="125">
        <v>45047</v>
      </c>
      <c r="F190" s="114" t="s">
        <v>3040</v>
      </c>
      <c r="G190" s="166" t="s">
        <v>1314</v>
      </c>
      <c r="H190" s="114" t="s">
        <v>918</v>
      </c>
      <c r="I190" s="115">
        <v>765</v>
      </c>
      <c r="J190" s="116" t="s">
        <v>7347</v>
      </c>
      <c r="K190" s="147" t="s">
        <v>9033</v>
      </c>
      <c r="L190" s="132">
        <v>80</v>
      </c>
      <c r="M190" s="123"/>
      <c r="N190" s="131" t="s">
        <v>7348</v>
      </c>
      <c r="O190" s="61"/>
      <c r="W190" s="59" t="str">
        <f t="shared" si="6"/>
        <v>045047</v>
      </c>
      <c r="X190" s="55">
        <f t="shared" si="7"/>
        <v>80</v>
      </c>
      <c r="Y190" s="60">
        <f t="shared" si="8"/>
        <v>80</v>
      </c>
    </row>
    <row r="191" spans="2:25" ht="18.149999999999999" customHeight="1">
      <c r="B191" s="74">
        <v>189</v>
      </c>
      <c r="C191" s="116" t="s">
        <v>7183</v>
      </c>
      <c r="D191" s="117" t="s">
        <v>8849</v>
      </c>
      <c r="E191" s="118">
        <v>46043</v>
      </c>
      <c r="F191" s="114" t="s">
        <v>3041</v>
      </c>
      <c r="G191" s="166" t="s">
        <v>1374</v>
      </c>
      <c r="H191" s="114" t="s">
        <v>918</v>
      </c>
      <c r="I191" s="115">
        <v>670</v>
      </c>
      <c r="J191" s="116" t="s">
        <v>9034</v>
      </c>
      <c r="K191" s="116" t="s">
        <v>9035</v>
      </c>
      <c r="L191" s="132">
        <v>330</v>
      </c>
      <c r="M191" s="123"/>
      <c r="N191" s="131" t="s">
        <v>7358</v>
      </c>
      <c r="O191" s="61"/>
      <c r="W191" s="59" t="str">
        <f t="shared" si="6"/>
        <v>046043</v>
      </c>
      <c r="X191" s="55">
        <f t="shared" si="7"/>
        <v>330</v>
      </c>
      <c r="Y191" s="60">
        <f t="shared" si="8"/>
        <v>330</v>
      </c>
    </row>
    <row r="192" spans="2:25" ht="18.149999999999999" customHeight="1">
      <c r="B192" s="74">
        <v>190</v>
      </c>
      <c r="C192" s="116" t="s">
        <v>7183</v>
      </c>
      <c r="D192" s="117" t="s">
        <v>8846</v>
      </c>
      <c r="E192" s="120">
        <v>61064</v>
      </c>
      <c r="F192" s="114" t="s">
        <v>3044</v>
      </c>
      <c r="G192" s="166" t="s">
        <v>1511</v>
      </c>
      <c r="H192" s="114" t="s">
        <v>1439</v>
      </c>
      <c r="I192" s="115">
        <v>1060</v>
      </c>
      <c r="J192" s="116" t="s">
        <v>7366</v>
      </c>
      <c r="K192" s="116" t="s">
        <v>7367</v>
      </c>
      <c r="L192" s="132">
        <v>194</v>
      </c>
      <c r="M192" s="117" t="s">
        <v>9032</v>
      </c>
      <c r="N192" s="131" t="s">
        <v>7371</v>
      </c>
      <c r="O192" s="61"/>
      <c r="W192" s="59" t="str">
        <f t="shared" si="6"/>
        <v>061064</v>
      </c>
      <c r="X192" s="55">
        <f t="shared" si="7"/>
        <v>0</v>
      </c>
      <c r="Y192" s="60">
        <f t="shared" si="8"/>
        <v>388</v>
      </c>
    </row>
    <row r="193" spans="2:25" ht="18.149999999999999" customHeight="1">
      <c r="B193" s="74">
        <v>191</v>
      </c>
      <c r="C193" s="116" t="s">
        <v>7183</v>
      </c>
      <c r="D193" s="117" t="s">
        <v>8846</v>
      </c>
      <c r="E193" s="120">
        <v>61064</v>
      </c>
      <c r="F193" s="114" t="s">
        <v>3044</v>
      </c>
      <c r="G193" s="166" t="s">
        <v>1511</v>
      </c>
      <c r="H193" s="114" t="s">
        <v>1439</v>
      </c>
      <c r="I193" s="115">
        <v>1060</v>
      </c>
      <c r="J193" s="116" t="s">
        <v>7368</v>
      </c>
      <c r="K193" s="116" t="s">
        <v>7369</v>
      </c>
      <c r="L193" s="132">
        <v>194</v>
      </c>
      <c r="M193" s="117" t="s">
        <v>9032</v>
      </c>
      <c r="N193" s="133" t="s">
        <v>7370</v>
      </c>
      <c r="O193" s="61"/>
      <c r="W193" s="59" t="str">
        <f t="shared" si="6"/>
        <v>061064</v>
      </c>
      <c r="X193" s="55">
        <f t="shared" si="7"/>
        <v>0</v>
      </c>
      <c r="Y193" s="60">
        <f t="shared" si="8"/>
        <v>388</v>
      </c>
    </row>
    <row r="194" spans="2:25" ht="18.149999999999999" customHeight="1">
      <c r="B194" s="74">
        <v>192</v>
      </c>
      <c r="C194" s="116" t="s">
        <v>7183</v>
      </c>
      <c r="D194" s="117" t="s">
        <v>8846</v>
      </c>
      <c r="E194" s="120">
        <v>61077</v>
      </c>
      <c r="F194" s="114" t="s">
        <v>3044</v>
      </c>
      <c r="G194" s="166" t="s">
        <v>1529</v>
      </c>
      <c r="H194" s="114" t="s">
        <v>1439</v>
      </c>
      <c r="I194" s="115">
        <v>580</v>
      </c>
      <c r="J194" s="116" t="s">
        <v>9036</v>
      </c>
      <c r="K194" s="116" t="s">
        <v>9037</v>
      </c>
      <c r="L194" s="132">
        <v>92</v>
      </c>
      <c r="M194" s="123"/>
      <c r="N194" s="131" t="s">
        <v>7372</v>
      </c>
      <c r="O194" s="61"/>
      <c r="W194" s="59" t="str">
        <f t="shared" si="6"/>
        <v>061077</v>
      </c>
      <c r="X194" s="55">
        <f t="shared" si="7"/>
        <v>92</v>
      </c>
      <c r="Y194" s="60">
        <f t="shared" si="8"/>
        <v>92</v>
      </c>
    </row>
    <row r="195" spans="2:25" ht="18.149999999999999" customHeight="1">
      <c r="B195" s="74">
        <v>193</v>
      </c>
      <c r="C195" s="116" t="s">
        <v>7183</v>
      </c>
      <c r="D195" s="123" t="s">
        <v>8846</v>
      </c>
      <c r="E195" s="118">
        <v>61169</v>
      </c>
      <c r="F195" s="114" t="s">
        <v>3044</v>
      </c>
      <c r="G195" s="166" t="s">
        <v>7762</v>
      </c>
      <c r="H195" s="114" t="s">
        <v>1439</v>
      </c>
      <c r="I195" s="115">
        <v>920</v>
      </c>
      <c r="J195" s="137" t="s">
        <v>9038</v>
      </c>
      <c r="K195" s="137" t="s">
        <v>9039</v>
      </c>
      <c r="L195" s="132">
        <v>0</v>
      </c>
      <c r="M195" s="123"/>
      <c r="N195" s="133" t="s">
        <v>7376</v>
      </c>
      <c r="O195" s="61"/>
      <c r="W195" s="59" t="str">
        <f t="shared" si="6"/>
        <v>061169</v>
      </c>
      <c r="X195" s="55">
        <f t="shared" si="7"/>
        <v>0</v>
      </c>
      <c r="Y195" s="60">
        <f t="shared" si="8"/>
        <v>0</v>
      </c>
    </row>
    <row r="196" spans="2:25" ht="18.149999999999999" customHeight="1">
      <c r="B196" s="74">
        <v>194</v>
      </c>
      <c r="C196" s="116" t="s">
        <v>7183</v>
      </c>
      <c r="D196" s="117" t="s">
        <v>8846</v>
      </c>
      <c r="E196" s="120">
        <v>64032</v>
      </c>
      <c r="F196" s="114" t="s">
        <v>3045</v>
      </c>
      <c r="G196" s="166" t="s">
        <v>1820</v>
      </c>
      <c r="H196" s="114" t="s">
        <v>1439</v>
      </c>
      <c r="I196" s="115">
        <v>850</v>
      </c>
      <c r="J196" s="116" t="s">
        <v>7382</v>
      </c>
      <c r="K196" s="116" t="s">
        <v>7383</v>
      </c>
      <c r="L196" s="132">
        <v>586</v>
      </c>
      <c r="M196" s="123"/>
      <c r="N196" s="131" t="s">
        <v>7384</v>
      </c>
      <c r="O196" s="61"/>
      <c r="W196" s="59" t="str">
        <f t="shared" ref="W196:W259" si="9">IF(E196="","",TEXT(E196,"000000"))</f>
        <v>064032</v>
      </c>
      <c r="X196" s="55">
        <f t="shared" ref="X196:X259" si="10">IF(C196=$V$6,IF(COUNTIFS($C:$C,$V$4,$W:$W,$W196,$J:$J,$J196)&gt;0,0,L196),"")</f>
        <v>586</v>
      </c>
      <c r="Y196" s="60">
        <f t="shared" si="8"/>
        <v>586</v>
      </c>
    </row>
    <row r="197" spans="2:25" ht="18.149999999999999" customHeight="1">
      <c r="B197" s="74">
        <v>195</v>
      </c>
      <c r="C197" s="116" t="s">
        <v>7183</v>
      </c>
      <c r="D197" s="117" t="s">
        <v>8846</v>
      </c>
      <c r="E197" s="120">
        <v>66044</v>
      </c>
      <c r="F197" s="114" t="s">
        <v>1821</v>
      </c>
      <c r="G197" s="166" t="s">
        <v>1867</v>
      </c>
      <c r="H197" s="114" t="s">
        <v>1439</v>
      </c>
      <c r="I197" s="115">
        <v>565</v>
      </c>
      <c r="J197" s="116" t="s">
        <v>7394</v>
      </c>
      <c r="K197" s="116" t="s">
        <v>9040</v>
      </c>
      <c r="L197" s="132">
        <v>350</v>
      </c>
      <c r="M197" s="123"/>
      <c r="N197" s="131" t="s">
        <v>7395</v>
      </c>
      <c r="O197" s="61"/>
      <c r="W197" s="59" t="str">
        <f t="shared" si="9"/>
        <v>066044</v>
      </c>
      <c r="X197" s="55">
        <f t="shared" si="10"/>
        <v>350</v>
      </c>
      <c r="Y197" s="60">
        <f t="shared" ref="Y197:Y260" si="11">SUMIFS(L:L,C:C,$V$5,E:E,$E197)+SUMIFS(L:L,C:C,$V$6,E:E,$E197)</f>
        <v>350</v>
      </c>
    </row>
    <row r="198" spans="2:25" ht="18.149999999999999" customHeight="1">
      <c r="B198" s="74">
        <v>196</v>
      </c>
      <c r="C198" s="116" t="s">
        <v>7183</v>
      </c>
      <c r="D198" s="123" t="s">
        <v>8846</v>
      </c>
      <c r="E198" s="120">
        <v>66146</v>
      </c>
      <c r="F198" s="114" t="s">
        <v>1821</v>
      </c>
      <c r="G198" s="166" t="s">
        <v>6673</v>
      </c>
      <c r="H198" s="114" t="s">
        <v>1439</v>
      </c>
      <c r="I198" s="115">
        <v>890</v>
      </c>
      <c r="J198" s="123" t="s">
        <v>9041</v>
      </c>
      <c r="K198" s="123" t="s">
        <v>9042</v>
      </c>
      <c r="L198" s="132">
        <v>530</v>
      </c>
      <c r="M198" s="123"/>
      <c r="N198" s="133" t="s">
        <v>7236</v>
      </c>
      <c r="O198" s="61" t="s">
        <v>7404</v>
      </c>
      <c r="W198" s="59" t="str">
        <f t="shared" si="9"/>
        <v>066146</v>
      </c>
      <c r="X198" s="55">
        <f t="shared" si="10"/>
        <v>530</v>
      </c>
      <c r="Y198" s="60">
        <f t="shared" si="11"/>
        <v>530</v>
      </c>
    </row>
    <row r="199" spans="2:25" ht="18.149999999999999" customHeight="1">
      <c r="B199" s="74">
        <v>197</v>
      </c>
      <c r="C199" s="116" t="s">
        <v>7183</v>
      </c>
      <c r="D199" s="117" t="s">
        <v>8932</v>
      </c>
      <c r="E199" s="120">
        <v>89039</v>
      </c>
      <c r="F199" s="114" t="s">
        <v>3049</v>
      </c>
      <c r="G199" s="166" t="s">
        <v>1416</v>
      </c>
      <c r="H199" s="114" t="s">
        <v>1932</v>
      </c>
      <c r="I199" s="115">
        <v>580</v>
      </c>
      <c r="J199" s="116" t="s">
        <v>9043</v>
      </c>
      <c r="K199" s="116" t="s">
        <v>9044</v>
      </c>
      <c r="L199" s="132">
        <v>91</v>
      </c>
      <c r="M199" s="123" t="s">
        <v>7426</v>
      </c>
      <c r="N199" s="131" t="s">
        <v>7430</v>
      </c>
      <c r="O199" s="61"/>
      <c r="W199" s="59" t="str">
        <f t="shared" si="9"/>
        <v>089039</v>
      </c>
      <c r="X199" s="55">
        <f t="shared" si="10"/>
        <v>91</v>
      </c>
      <c r="Y199" s="60">
        <f t="shared" si="11"/>
        <v>91</v>
      </c>
    </row>
    <row r="200" spans="2:25" ht="18.149999999999999" customHeight="1">
      <c r="B200" s="74">
        <v>198</v>
      </c>
      <c r="C200" s="116" t="s">
        <v>7183</v>
      </c>
      <c r="D200" s="117" t="s">
        <v>8932</v>
      </c>
      <c r="E200" s="120">
        <v>81007</v>
      </c>
      <c r="F200" s="114" t="s">
        <v>3051</v>
      </c>
      <c r="G200" s="166" t="s">
        <v>2293</v>
      </c>
      <c r="H200" s="114" t="s">
        <v>1932</v>
      </c>
      <c r="I200" s="115">
        <v>1090</v>
      </c>
      <c r="J200" s="116" t="s">
        <v>9045</v>
      </c>
      <c r="K200" s="116" t="s">
        <v>9046</v>
      </c>
      <c r="L200" s="132">
        <v>482</v>
      </c>
      <c r="M200" s="150" t="s">
        <v>9047</v>
      </c>
      <c r="N200" s="131" t="s">
        <v>7411</v>
      </c>
      <c r="O200" s="61"/>
      <c r="W200" s="59" t="str">
        <f t="shared" si="9"/>
        <v>081007</v>
      </c>
      <c r="X200" s="55">
        <f t="shared" si="10"/>
        <v>482</v>
      </c>
      <c r="Y200" s="60">
        <f t="shared" si="11"/>
        <v>482</v>
      </c>
    </row>
    <row r="201" spans="2:25" ht="18.149999999999999" customHeight="1">
      <c r="B201" s="74">
        <v>199</v>
      </c>
      <c r="C201" s="116" t="s">
        <v>7183</v>
      </c>
      <c r="D201" s="117" t="s">
        <v>8932</v>
      </c>
      <c r="E201" s="118">
        <v>87002</v>
      </c>
      <c r="F201" s="114" t="s">
        <v>3047</v>
      </c>
      <c r="G201" s="166" t="s">
        <v>1933</v>
      </c>
      <c r="H201" s="114" t="s">
        <v>1932</v>
      </c>
      <c r="I201" s="115">
        <v>530</v>
      </c>
      <c r="J201" s="137" t="s">
        <v>7420</v>
      </c>
      <c r="K201" s="137" t="s">
        <v>9048</v>
      </c>
      <c r="L201" s="132">
        <v>75</v>
      </c>
      <c r="M201" s="150" t="s">
        <v>9049</v>
      </c>
      <c r="N201" s="133" t="s">
        <v>7422</v>
      </c>
      <c r="O201" s="61"/>
      <c r="W201" s="59" t="str">
        <f t="shared" si="9"/>
        <v>087002</v>
      </c>
      <c r="X201" s="55">
        <f t="shared" si="10"/>
        <v>0</v>
      </c>
      <c r="Y201" s="60">
        <f t="shared" si="11"/>
        <v>75</v>
      </c>
    </row>
    <row r="202" spans="2:25" ht="18.149999999999999" customHeight="1">
      <c r="B202" s="74">
        <v>200</v>
      </c>
      <c r="C202" s="116" t="s">
        <v>7183</v>
      </c>
      <c r="D202" s="117" t="s">
        <v>8932</v>
      </c>
      <c r="E202" s="120">
        <v>88016</v>
      </c>
      <c r="F202" s="114" t="s">
        <v>3048</v>
      </c>
      <c r="G202" s="166" t="s">
        <v>2042</v>
      </c>
      <c r="H202" s="114" t="s">
        <v>1932</v>
      </c>
      <c r="I202" s="115">
        <v>360</v>
      </c>
      <c r="J202" s="116" t="s">
        <v>9050</v>
      </c>
      <c r="K202" s="137" t="s">
        <v>7425</v>
      </c>
      <c r="L202" s="132">
        <v>91</v>
      </c>
      <c r="M202" s="123" t="s">
        <v>7426</v>
      </c>
      <c r="N202" s="131" t="s">
        <v>7214</v>
      </c>
      <c r="O202" s="61"/>
      <c r="W202" s="59" t="str">
        <f t="shared" si="9"/>
        <v>088016</v>
      </c>
      <c r="X202" s="55">
        <f t="shared" si="10"/>
        <v>91</v>
      </c>
      <c r="Y202" s="60">
        <f t="shared" si="11"/>
        <v>91</v>
      </c>
    </row>
    <row r="203" spans="2:25" ht="18.149999999999999" customHeight="1">
      <c r="B203" s="74">
        <v>201</v>
      </c>
      <c r="C203" s="116" t="s">
        <v>7183</v>
      </c>
      <c r="D203" s="123" t="s">
        <v>8932</v>
      </c>
      <c r="E203" s="118">
        <v>89039</v>
      </c>
      <c r="F203" s="114" t="s">
        <v>3049</v>
      </c>
      <c r="G203" s="166" t="s">
        <v>1416</v>
      </c>
      <c r="H203" s="114" t="s">
        <v>1932</v>
      </c>
      <c r="I203" s="115">
        <v>580</v>
      </c>
      <c r="J203" s="137" t="s">
        <v>9051</v>
      </c>
      <c r="K203" s="137" t="s">
        <v>9052</v>
      </c>
      <c r="L203" s="132"/>
      <c r="M203" s="154" t="s">
        <v>9053</v>
      </c>
      <c r="N203" s="155" t="s">
        <v>7431</v>
      </c>
      <c r="O203" s="61"/>
      <c r="W203" s="59" t="str">
        <f t="shared" si="9"/>
        <v>089039</v>
      </c>
      <c r="X203" s="55">
        <f t="shared" si="10"/>
        <v>0</v>
      </c>
      <c r="Y203" s="60">
        <f t="shared" si="11"/>
        <v>91</v>
      </c>
    </row>
    <row r="204" spans="2:25" ht="18.149999999999999" customHeight="1">
      <c r="B204" s="74">
        <v>202</v>
      </c>
      <c r="C204" s="116" t="s">
        <v>7185</v>
      </c>
      <c r="D204" s="123" t="s">
        <v>9054</v>
      </c>
      <c r="E204" s="120">
        <v>81007</v>
      </c>
      <c r="F204" s="114" t="s">
        <v>3051</v>
      </c>
      <c r="G204" s="166" t="s">
        <v>2293</v>
      </c>
      <c r="H204" s="114" t="s">
        <v>1932</v>
      </c>
      <c r="I204" s="115">
        <v>1090</v>
      </c>
      <c r="J204" s="123" t="s">
        <v>9055</v>
      </c>
      <c r="K204" s="123" t="s">
        <v>9056</v>
      </c>
      <c r="L204" s="132">
        <v>482</v>
      </c>
      <c r="M204" s="117" t="s">
        <v>9057</v>
      </c>
      <c r="N204" s="133" t="s">
        <v>7411</v>
      </c>
      <c r="W204" s="59" t="str">
        <f t="shared" si="9"/>
        <v>081007</v>
      </c>
      <c r="X204" s="55" t="str">
        <f t="shared" si="10"/>
        <v/>
      </c>
      <c r="Y204" s="60">
        <f t="shared" si="11"/>
        <v>482</v>
      </c>
    </row>
    <row r="205" spans="2:25" ht="18.149999999999999" customHeight="1">
      <c r="B205" s="74">
        <v>203</v>
      </c>
      <c r="C205" s="116" t="s">
        <v>7185</v>
      </c>
      <c r="D205" s="117" t="s">
        <v>8802</v>
      </c>
      <c r="E205" s="120">
        <v>34061</v>
      </c>
      <c r="F205" s="114" t="s">
        <v>817</v>
      </c>
      <c r="G205" s="166" t="s">
        <v>855</v>
      </c>
      <c r="H205" s="114" t="s">
        <v>743</v>
      </c>
      <c r="I205" s="115">
        <v>750</v>
      </c>
      <c r="J205" s="117" t="s">
        <v>9058</v>
      </c>
      <c r="K205" s="117" t="s">
        <v>9059</v>
      </c>
      <c r="L205" s="132">
        <v>0</v>
      </c>
      <c r="M205" s="117" t="s">
        <v>8075</v>
      </c>
      <c r="N205" s="131" t="s">
        <v>7267</v>
      </c>
      <c r="W205" s="59" t="str">
        <f t="shared" si="9"/>
        <v>034061</v>
      </c>
      <c r="X205" s="55" t="str">
        <f t="shared" si="10"/>
        <v/>
      </c>
      <c r="Y205" s="60">
        <f t="shared" si="11"/>
        <v>0</v>
      </c>
    </row>
    <row r="206" spans="2:25" ht="18.149999999999999" customHeight="1">
      <c r="B206" s="74">
        <v>204</v>
      </c>
      <c r="C206" s="116" t="s">
        <v>7185</v>
      </c>
      <c r="D206" s="117" t="s">
        <v>8846</v>
      </c>
      <c r="E206" s="118">
        <v>61044</v>
      </c>
      <c r="F206" s="114" t="s">
        <v>3044</v>
      </c>
      <c r="G206" s="166" t="s">
        <v>1489</v>
      </c>
      <c r="H206" s="114" t="s">
        <v>1439</v>
      </c>
      <c r="I206" s="115">
        <v>660</v>
      </c>
      <c r="J206" s="117" t="s">
        <v>7362</v>
      </c>
      <c r="K206" s="117" t="s">
        <v>7363</v>
      </c>
      <c r="L206" s="132">
        <v>133</v>
      </c>
      <c r="M206" s="117" t="s">
        <v>9060</v>
      </c>
      <c r="N206" s="131" t="s">
        <v>7364</v>
      </c>
      <c r="W206" s="59" t="str">
        <f t="shared" si="9"/>
        <v>061044</v>
      </c>
      <c r="X206" s="55" t="str">
        <f t="shared" si="10"/>
        <v/>
      </c>
      <c r="Y206" s="60">
        <f t="shared" si="11"/>
        <v>0</v>
      </c>
    </row>
    <row r="207" spans="2:25" ht="18.149999999999999" customHeight="1">
      <c r="B207" s="74">
        <v>205</v>
      </c>
      <c r="C207" s="116" t="s">
        <v>7185</v>
      </c>
      <c r="D207" s="117" t="s">
        <v>8849</v>
      </c>
      <c r="E207" s="118">
        <v>42011</v>
      </c>
      <c r="F207" s="114" t="s">
        <v>1021</v>
      </c>
      <c r="G207" s="166" t="s">
        <v>1033</v>
      </c>
      <c r="H207" s="114" t="s">
        <v>918</v>
      </c>
      <c r="I207" s="115">
        <v>640</v>
      </c>
      <c r="J207" s="117" t="s">
        <v>9061</v>
      </c>
      <c r="K207" s="117" t="s">
        <v>9062</v>
      </c>
      <c r="L207" s="130">
        <v>28</v>
      </c>
      <c r="M207" s="117" t="s">
        <v>9063</v>
      </c>
      <c r="N207" s="131" t="s">
        <v>7318</v>
      </c>
      <c r="W207" s="59" t="str">
        <f t="shared" si="9"/>
        <v>042011</v>
      </c>
      <c r="X207" s="55" t="str">
        <f t="shared" si="10"/>
        <v/>
      </c>
      <c r="Y207" s="60">
        <f t="shared" si="11"/>
        <v>0</v>
      </c>
    </row>
    <row r="208" spans="2:25" ht="18.149999999999999" customHeight="1">
      <c r="B208" s="74">
        <v>206</v>
      </c>
      <c r="C208" s="116" t="s">
        <v>7185</v>
      </c>
      <c r="D208" s="117" t="s">
        <v>8846</v>
      </c>
      <c r="E208" s="118">
        <v>61064</v>
      </c>
      <c r="F208" s="114" t="s">
        <v>3044</v>
      </c>
      <c r="G208" s="166" t="s">
        <v>1511</v>
      </c>
      <c r="H208" s="114" t="s">
        <v>1439</v>
      </c>
      <c r="I208" s="115">
        <v>1060</v>
      </c>
      <c r="J208" s="117" t="s">
        <v>7366</v>
      </c>
      <c r="K208" s="117" t="s">
        <v>7367</v>
      </c>
      <c r="L208" s="130">
        <v>194</v>
      </c>
      <c r="M208" s="117" t="s">
        <v>9063</v>
      </c>
      <c r="N208" s="131" t="s">
        <v>7371</v>
      </c>
      <c r="W208" s="59" t="str">
        <f t="shared" si="9"/>
        <v>061064</v>
      </c>
      <c r="X208" s="55" t="str">
        <f t="shared" si="10"/>
        <v/>
      </c>
      <c r="Y208" s="60">
        <f t="shared" si="11"/>
        <v>388</v>
      </c>
    </row>
    <row r="209" spans="2:25" ht="18.149999999999999" customHeight="1">
      <c r="B209" s="74">
        <v>207</v>
      </c>
      <c r="C209" s="116" t="s">
        <v>7185</v>
      </c>
      <c r="D209" s="117" t="s">
        <v>8846</v>
      </c>
      <c r="E209" s="118">
        <v>61064</v>
      </c>
      <c r="F209" s="114" t="s">
        <v>3044</v>
      </c>
      <c r="G209" s="166" t="s">
        <v>1511</v>
      </c>
      <c r="H209" s="114" t="s">
        <v>1439</v>
      </c>
      <c r="I209" s="115">
        <v>1060</v>
      </c>
      <c r="J209" s="117" t="s">
        <v>7368</v>
      </c>
      <c r="K209" s="117" t="s">
        <v>7369</v>
      </c>
      <c r="L209" s="130">
        <v>194</v>
      </c>
      <c r="M209" s="117" t="s">
        <v>9063</v>
      </c>
      <c r="N209" s="131" t="s">
        <v>7370</v>
      </c>
      <c r="W209" s="59" t="str">
        <f t="shared" si="9"/>
        <v>061064</v>
      </c>
      <c r="X209" s="55" t="str">
        <f t="shared" si="10"/>
        <v/>
      </c>
      <c r="Y209" s="60">
        <f t="shared" si="11"/>
        <v>388</v>
      </c>
    </row>
    <row r="210" spans="2:25" ht="18.149999999999999" customHeight="1">
      <c r="B210" s="74">
        <v>208</v>
      </c>
      <c r="C210" s="116" t="s">
        <v>7190</v>
      </c>
      <c r="D210" s="121" t="s">
        <v>8802</v>
      </c>
      <c r="E210" s="118">
        <v>32014</v>
      </c>
      <c r="F210" s="114" t="s">
        <v>3034</v>
      </c>
      <c r="G210" s="166" t="s">
        <v>4102</v>
      </c>
      <c r="H210" s="114" t="s">
        <v>743</v>
      </c>
      <c r="I210" s="115">
        <v>1140</v>
      </c>
      <c r="J210" s="134" t="s">
        <v>9064</v>
      </c>
      <c r="K210" s="134" t="s">
        <v>9065</v>
      </c>
      <c r="L210" s="135">
        <v>32</v>
      </c>
      <c r="M210" s="121" t="s">
        <v>9066</v>
      </c>
      <c r="N210" s="136"/>
      <c r="W210" s="59" t="str">
        <f t="shared" si="9"/>
        <v>032014</v>
      </c>
      <c r="X210" s="55" t="str">
        <f t="shared" si="10"/>
        <v/>
      </c>
      <c r="Y210" s="60">
        <f t="shared" si="11"/>
        <v>0</v>
      </c>
    </row>
    <row r="211" spans="2:25" ht="18.149999999999999" customHeight="1">
      <c r="B211" s="74">
        <v>209</v>
      </c>
      <c r="C211" s="116" t="s">
        <v>7190</v>
      </c>
      <c r="D211" s="121" t="s">
        <v>8802</v>
      </c>
      <c r="E211" s="122">
        <v>32014</v>
      </c>
      <c r="F211" s="114" t="s">
        <v>3034</v>
      </c>
      <c r="G211" s="166" t="s">
        <v>4102</v>
      </c>
      <c r="H211" s="114" t="s">
        <v>743</v>
      </c>
      <c r="I211" s="115">
        <v>1140</v>
      </c>
      <c r="J211" s="134" t="s">
        <v>9067</v>
      </c>
      <c r="K211" s="134" t="s">
        <v>7240</v>
      </c>
      <c r="L211" s="135">
        <v>24</v>
      </c>
      <c r="M211" s="121" t="s">
        <v>9066</v>
      </c>
      <c r="N211" s="136"/>
      <c r="W211" s="59" t="str">
        <f t="shared" si="9"/>
        <v>032014</v>
      </c>
      <c r="X211" s="55" t="str">
        <f t="shared" si="10"/>
        <v/>
      </c>
      <c r="Y211" s="60">
        <f t="shared" si="11"/>
        <v>0</v>
      </c>
    </row>
    <row r="212" spans="2:25" ht="18.149999999999999" customHeight="1">
      <c r="B212" s="74">
        <v>210</v>
      </c>
      <c r="C212" s="116" t="s">
        <v>7190</v>
      </c>
      <c r="D212" s="121" t="s">
        <v>8802</v>
      </c>
      <c r="E212" s="122">
        <v>32014</v>
      </c>
      <c r="F212" s="114" t="s">
        <v>3034</v>
      </c>
      <c r="G212" s="166" t="s">
        <v>4102</v>
      </c>
      <c r="H212" s="114" t="s">
        <v>743</v>
      </c>
      <c r="I212" s="115">
        <v>1140</v>
      </c>
      <c r="J212" s="134" t="s">
        <v>7241</v>
      </c>
      <c r="K212" s="134" t="s">
        <v>7242</v>
      </c>
      <c r="L212" s="135">
        <v>19</v>
      </c>
      <c r="M212" s="121" t="s">
        <v>9066</v>
      </c>
      <c r="N212" s="136"/>
      <c r="W212" s="59" t="str">
        <f t="shared" si="9"/>
        <v>032014</v>
      </c>
      <c r="X212" s="55" t="str">
        <f t="shared" si="10"/>
        <v/>
      </c>
      <c r="Y212" s="60">
        <f t="shared" si="11"/>
        <v>0</v>
      </c>
    </row>
    <row r="213" spans="2:25" ht="18.149999999999999" customHeight="1">
      <c r="B213" s="74">
        <v>211</v>
      </c>
      <c r="C213" s="116" t="s">
        <v>7190</v>
      </c>
      <c r="D213" s="121" t="s">
        <v>8802</v>
      </c>
      <c r="E213" s="122">
        <v>32014</v>
      </c>
      <c r="F213" s="114" t="s">
        <v>3034</v>
      </c>
      <c r="G213" s="166" t="s">
        <v>4102</v>
      </c>
      <c r="H213" s="114" t="s">
        <v>743</v>
      </c>
      <c r="I213" s="115">
        <v>1140</v>
      </c>
      <c r="J213" s="134" t="s">
        <v>7243</v>
      </c>
      <c r="K213" s="134" t="s">
        <v>7244</v>
      </c>
      <c r="L213" s="135">
        <v>3</v>
      </c>
      <c r="M213" s="121" t="s">
        <v>9066</v>
      </c>
      <c r="N213" s="136"/>
      <c r="W213" s="59" t="str">
        <f t="shared" si="9"/>
        <v>032014</v>
      </c>
      <c r="X213" s="55" t="str">
        <f t="shared" si="10"/>
        <v/>
      </c>
      <c r="Y213" s="60">
        <f t="shared" si="11"/>
        <v>0</v>
      </c>
    </row>
    <row r="214" spans="2:25" ht="18.149999999999999" customHeight="1">
      <c r="B214" s="74">
        <v>212</v>
      </c>
      <c r="C214" s="116" t="s">
        <v>7190</v>
      </c>
      <c r="D214" s="121" t="s">
        <v>8802</v>
      </c>
      <c r="E214" s="122">
        <v>32014</v>
      </c>
      <c r="F214" s="114" t="s">
        <v>3034</v>
      </c>
      <c r="G214" s="166" t="s">
        <v>4102</v>
      </c>
      <c r="H214" s="114" t="s">
        <v>743</v>
      </c>
      <c r="I214" s="115">
        <v>1140</v>
      </c>
      <c r="J214" s="134" t="s">
        <v>7245</v>
      </c>
      <c r="K214" s="134" t="s">
        <v>7246</v>
      </c>
      <c r="L214" s="135">
        <v>38</v>
      </c>
      <c r="M214" s="121" t="s">
        <v>9066</v>
      </c>
      <c r="N214" s="136"/>
      <c r="W214" s="59" t="str">
        <f t="shared" si="9"/>
        <v>032014</v>
      </c>
      <c r="X214" s="55" t="str">
        <f t="shared" si="10"/>
        <v/>
      </c>
      <c r="Y214" s="60">
        <f t="shared" si="11"/>
        <v>0</v>
      </c>
    </row>
    <row r="215" spans="2:25" ht="18.149999999999999" customHeight="1">
      <c r="B215" s="74">
        <v>213</v>
      </c>
      <c r="C215" s="116" t="s">
        <v>7190</v>
      </c>
      <c r="D215" s="121" t="s">
        <v>8802</v>
      </c>
      <c r="E215" s="122">
        <v>32014</v>
      </c>
      <c r="F215" s="114" t="s">
        <v>3034</v>
      </c>
      <c r="G215" s="166" t="s">
        <v>4102</v>
      </c>
      <c r="H215" s="114" t="s">
        <v>743</v>
      </c>
      <c r="I215" s="115">
        <v>1140</v>
      </c>
      <c r="J215" s="134" t="s">
        <v>9068</v>
      </c>
      <c r="K215" s="134" t="s">
        <v>9069</v>
      </c>
      <c r="L215" s="135">
        <v>5</v>
      </c>
      <c r="M215" s="121" t="s">
        <v>9066</v>
      </c>
      <c r="N215" s="136"/>
      <c r="W215" s="59" t="str">
        <f t="shared" si="9"/>
        <v>032014</v>
      </c>
      <c r="X215" s="55" t="str">
        <f t="shared" si="10"/>
        <v/>
      </c>
      <c r="Y215" s="60">
        <f t="shared" si="11"/>
        <v>0</v>
      </c>
    </row>
    <row r="216" spans="2:25" ht="18.149999999999999" customHeight="1">
      <c r="B216" s="74">
        <v>214</v>
      </c>
      <c r="C216" s="116" t="s">
        <v>7190</v>
      </c>
      <c r="D216" s="121" t="s">
        <v>8802</v>
      </c>
      <c r="E216" s="122">
        <v>32014</v>
      </c>
      <c r="F216" s="114" t="s">
        <v>3034</v>
      </c>
      <c r="G216" s="166" t="s">
        <v>4102</v>
      </c>
      <c r="H216" s="114" t="s">
        <v>743</v>
      </c>
      <c r="I216" s="115">
        <v>1140</v>
      </c>
      <c r="J216" s="134" t="s">
        <v>9070</v>
      </c>
      <c r="K216" s="134" t="s">
        <v>7247</v>
      </c>
      <c r="L216" s="135">
        <v>1</v>
      </c>
      <c r="M216" s="121" t="s">
        <v>9066</v>
      </c>
      <c r="N216" s="136"/>
      <c r="W216" s="59" t="str">
        <f t="shared" si="9"/>
        <v>032014</v>
      </c>
      <c r="X216" s="55" t="str">
        <f t="shared" si="10"/>
        <v/>
      </c>
      <c r="Y216" s="60">
        <f t="shared" si="11"/>
        <v>0</v>
      </c>
    </row>
    <row r="217" spans="2:25" ht="18.149999999999999" customHeight="1">
      <c r="B217" s="74">
        <v>215</v>
      </c>
      <c r="C217" s="116" t="s">
        <v>7190</v>
      </c>
      <c r="D217" s="121" t="s">
        <v>8802</v>
      </c>
      <c r="E217" s="122">
        <v>32014</v>
      </c>
      <c r="F217" s="114" t="s">
        <v>3034</v>
      </c>
      <c r="G217" s="166" t="s">
        <v>4102</v>
      </c>
      <c r="H217" s="114" t="s">
        <v>743</v>
      </c>
      <c r="I217" s="115">
        <v>1140</v>
      </c>
      <c r="J217" s="134" t="s">
        <v>9071</v>
      </c>
      <c r="K217" s="134" t="s">
        <v>7248</v>
      </c>
      <c r="L217" s="135">
        <v>1</v>
      </c>
      <c r="M217" s="121" t="s">
        <v>9066</v>
      </c>
      <c r="N217" s="136"/>
      <c r="W217" s="59" t="str">
        <f t="shared" si="9"/>
        <v>032014</v>
      </c>
      <c r="X217" s="55" t="str">
        <f t="shared" si="10"/>
        <v/>
      </c>
      <c r="Y217" s="60">
        <f t="shared" si="11"/>
        <v>0</v>
      </c>
    </row>
    <row r="218" spans="2:25" ht="18.149999999999999" customHeight="1">
      <c r="B218" s="74">
        <v>216</v>
      </c>
      <c r="C218" s="116" t="s">
        <v>7190</v>
      </c>
      <c r="D218" s="121" t="s">
        <v>8802</v>
      </c>
      <c r="E218" s="122">
        <v>32014</v>
      </c>
      <c r="F218" s="114" t="s">
        <v>3034</v>
      </c>
      <c r="G218" s="166" t="s">
        <v>4102</v>
      </c>
      <c r="H218" s="114" t="s">
        <v>743</v>
      </c>
      <c r="I218" s="115">
        <v>1140</v>
      </c>
      <c r="J218" s="134" t="s">
        <v>9072</v>
      </c>
      <c r="K218" s="134" t="s">
        <v>7249</v>
      </c>
      <c r="L218" s="135">
        <v>1</v>
      </c>
      <c r="M218" s="121" t="s">
        <v>9066</v>
      </c>
      <c r="N218" s="136"/>
      <c r="W218" s="59" t="str">
        <f t="shared" si="9"/>
        <v>032014</v>
      </c>
      <c r="X218" s="55" t="str">
        <f t="shared" si="10"/>
        <v/>
      </c>
      <c r="Y218" s="60">
        <f t="shared" si="11"/>
        <v>0</v>
      </c>
    </row>
    <row r="219" spans="2:25" ht="18.149999999999999" customHeight="1">
      <c r="B219" s="74">
        <v>217</v>
      </c>
      <c r="C219" s="116" t="s">
        <v>7190</v>
      </c>
      <c r="D219" s="121" t="s">
        <v>8802</v>
      </c>
      <c r="E219" s="122">
        <v>32014</v>
      </c>
      <c r="F219" s="114" t="s">
        <v>3034</v>
      </c>
      <c r="G219" s="166" t="s">
        <v>4102</v>
      </c>
      <c r="H219" s="114" t="s">
        <v>743</v>
      </c>
      <c r="I219" s="115">
        <v>1140</v>
      </c>
      <c r="J219" s="134" t="s">
        <v>7250</v>
      </c>
      <c r="K219" s="134" t="s">
        <v>7251</v>
      </c>
      <c r="L219" s="135">
        <v>9</v>
      </c>
      <c r="M219" s="121" t="s">
        <v>9066</v>
      </c>
      <c r="N219" s="136"/>
      <c r="W219" s="59" t="str">
        <f t="shared" si="9"/>
        <v>032014</v>
      </c>
      <c r="X219" s="55" t="str">
        <f t="shared" si="10"/>
        <v/>
      </c>
      <c r="Y219" s="60">
        <f t="shared" si="11"/>
        <v>0</v>
      </c>
    </row>
    <row r="220" spans="2:25" ht="18.149999999999999" customHeight="1">
      <c r="B220" s="74">
        <v>218</v>
      </c>
      <c r="C220" s="116" t="s">
        <v>7190</v>
      </c>
      <c r="D220" s="121" t="s">
        <v>8802</v>
      </c>
      <c r="E220" s="122">
        <v>32014</v>
      </c>
      <c r="F220" s="114" t="s">
        <v>3034</v>
      </c>
      <c r="G220" s="166" t="s">
        <v>4102</v>
      </c>
      <c r="H220" s="114" t="s">
        <v>743</v>
      </c>
      <c r="I220" s="115">
        <v>1140</v>
      </c>
      <c r="J220" s="134"/>
      <c r="K220" s="134"/>
      <c r="L220" s="135">
        <v>133</v>
      </c>
      <c r="M220" s="121" t="s">
        <v>9066</v>
      </c>
      <c r="N220" s="136"/>
      <c r="W220" s="59" t="str">
        <f t="shared" si="9"/>
        <v>032014</v>
      </c>
      <c r="X220" s="55" t="str">
        <f t="shared" si="10"/>
        <v/>
      </c>
      <c r="Y220" s="60">
        <f t="shared" si="11"/>
        <v>0</v>
      </c>
    </row>
    <row r="221" spans="2:25" ht="18.149999999999999" customHeight="1">
      <c r="B221" s="74">
        <v>219</v>
      </c>
      <c r="C221" s="116" t="s">
        <v>7190</v>
      </c>
      <c r="D221" s="121" t="s">
        <v>8849</v>
      </c>
      <c r="E221" s="122">
        <v>40032</v>
      </c>
      <c r="F221" s="114" t="s">
        <v>3037</v>
      </c>
      <c r="G221" s="166" t="s">
        <v>946</v>
      </c>
      <c r="H221" s="114" t="s">
        <v>918</v>
      </c>
      <c r="I221" s="115">
        <v>570</v>
      </c>
      <c r="J221" s="117" t="s">
        <v>9073</v>
      </c>
      <c r="K221" s="117" t="s">
        <v>9074</v>
      </c>
      <c r="L221" s="130">
        <v>606</v>
      </c>
      <c r="M221" s="121" t="s">
        <v>9066</v>
      </c>
      <c r="N221" s="136"/>
      <c r="W221" s="59" t="str">
        <f t="shared" si="9"/>
        <v>040032</v>
      </c>
      <c r="X221" s="55" t="str">
        <f t="shared" si="10"/>
        <v/>
      </c>
      <c r="Y221" s="60">
        <f t="shared" si="11"/>
        <v>0</v>
      </c>
    </row>
    <row r="222" spans="2:25" ht="18.149999999999999" customHeight="1">
      <c r="B222" s="74">
        <v>220</v>
      </c>
      <c r="C222" s="116" t="s">
        <v>7190</v>
      </c>
      <c r="D222" s="121" t="s">
        <v>8846</v>
      </c>
      <c r="E222" s="122">
        <v>64029</v>
      </c>
      <c r="F222" s="114" t="s">
        <v>3045</v>
      </c>
      <c r="G222" s="166" t="s">
        <v>1591</v>
      </c>
      <c r="H222" s="114" t="s">
        <v>1439</v>
      </c>
      <c r="I222" s="115">
        <v>850</v>
      </c>
      <c r="J222" s="134" t="s">
        <v>9075</v>
      </c>
      <c r="K222" s="134" t="s">
        <v>9076</v>
      </c>
      <c r="L222" s="135">
        <v>480</v>
      </c>
      <c r="M222" s="121" t="s">
        <v>9066</v>
      </c>
      <c r="N222" s="136"/>
      <c r="W222" s="59" t="str">
        <f t="shared" si="9"/>
        <v>064029</v>
      </c>
      <c r="X222" s="55" t="str">
        <f t="shared" si="10"/>
        <v/>
      </c>
      <c r="Y222" s="60">
        <f t="shared" si="11"/>
        <v>0</v>
      </c>
    </row>
    <row r="223" spans="2:25" ht="18.149999999999999" customHeight="1">
      <c r="B223" s="74">
        <v>221</v>
      </c>
      <c r="C223" s="116" t="s">
        <v>7190</v>
      </c>
      <c r="D223" s="121" t="s">
        <v>8846</v>
      </c>
      <c r="E223" s="118">
        <v>66132</v>
      </c>
      <c r="F223" s="114" t="s">
        <v>1821</v>
      </c>
      <c r="G223" s="166" t="s">
        <v>1906</v>
      </c>
      <c r="H223" s="114" t="s">
        <v>1439</v>
      </c>
      <c r="I223" s="115">
        <v>490</v>
      </c>
      <c r="J223" s="134" t="s">
        <v>7396</v>
      </c>
      <c r="K223" s="134" t="s">
        <v>9077</v>
      </c>
      <c r="L223" s="135">
        <v>268</v>
      </c>
      <c r="M223" s="121" t="s">
        <v>9066</v>
      </c>
      <c r="N223" s="136"/>
      <c r="W223" s="59" t="str">
        <f t="shared" si="9"/>
        <v>066132</v>
      </c>
      <c r="X223" s="55" t="str">
        <f t="shared" si="10"/>
        <v/>
      </c>
      <c r="Y223" s="60">
        <f t="shared" si="11"/>
        <v>0</v>
      </c>
    </row>
    <row r="224" spans="2:25" ht="18.149999999999999" customHeight="1">
      <c r="B224" s="74">
        <v>222</v>
      </c>
      <c r="C224" s="116" t="s">
        <v>7190</v>
      </c>
      <c r="D224" s="121" t="s">
        <v>8804</v>
      </c>
      <c r="E224" s="122">
        <v>37047</v>
      </c>
      <c r="F224" s="114" t="s">
        <v>861</v>
      </c>
      <c r="G224" s="166" t="s">
        <v>4854</v>
      </c>
      <c r="H224" s="114" t="s">
        <v>861</v>
      </c>
      <c r="I224" s="115">
        <v>435</v>
      </c>
      <c r="J224" s="134" t="s">
        <v>9078</v>
      </c>
      <c r="K224" s="134" t="s">
        <v>9079</v>
      </c>
      <c r="L224" s="135">
        <v>24</v>
      </c>
      <c r="M224" s="121" t="s">
        <v>9066</v>
      </c>
      <c r="N224" s="136" t="s">
        <v>7292</v>
      </c>
      <c r="W224" s="59" t="str">
        <f t="shared" si="9"/>
        <v>037047</v>
      </c>
      <c r="X224" s="55" t="str">
        <f t="shared" si="10"/>
        <v/>
      </c>
      <c r="Y224" s="60">
        <f t="shared" si="11"/>
        <v>0</v>
      </c>
    </row>
    <row r="225" spans="2:25" ht="18.149999999999999" customHeight="1">
      <c r="B225" s="74">
        <v>223</v>
      </c>
      <c r="C225" s="116" t="s">
        <v>7190</v>
      </c>
      <c r="D225" s="121" t="s">
        <v>8804</v>
      </c>
      <c r="E225" s="122">
        <v>36022</v>
      </c>
      <c r="F225" s="114" t="s">
        <v>887</v>
      </c>
      <c r="G225" s="166" t="s">
        <v>4607</v>
      </c>
      <c r="H225" s="114" t="s">
        <v>861</v>
      </c>
      <c r="I225" s="115">
        <v>570</v>
      </c>
      <c r="J225" s="134" t="s">
        <v>7276</v>
      </c>
      <c r="K225" s="134" t="s">
        <v>8839</v>
      </c>
      <c r="L225" s="135">
        <v>38</v>
      </c>
      <c r="M225" s="121" t="s">
        <v>9066</v>
      </c>
      <c r="N225" s="136" t="s">
        <v>7279</v>
      </c>
      <c r="W225" s="59" t="str">
        <f t="shared" si="9"/>
        <v>036022</v>
      </c>
      <c r="X225" s="55" t="str">
        <f t="shared" si="10"/>
        <v/>
      </c>
      <c r="Y225" s="60">
        <f t="shared" si="11"/>
        <v>0</v>
      </c>
    </row>
    <row r="226" spans="2:25" ht="18.149999999999999" customHeight="1">
      <c r="B226" s="74">
        <v>224</v>
      </c>
      <c r="C226" s="116" t="s">
        <v>7190</v>
      </c>
      <c r="D226" s="121" t="s">
        <v>8802</v>
      </c>
      <c r="E226" s="122">
        <v>34049</v>
      </c>
      <c r="F226" s="114" t="s">
        <v>817</v>
      </c>
      <c r="G226" s="166" t="s">
        <v>4347</v>
      </c>
      <c r="H226" s="114" t="s">
        <v>743</v>
      </c>
      <c r="I226" s="115">
        <v>640</v>
      </c>
      <c r="J226" s="143" t="s">
        <v>7262</v>
      </c>
      <c r="K226" s="134" t="s">
        <v>9080</v>
      </c>
      <c r="L226" s="144">
        <v>245</v>
      </c>
      <c r="M226" s="121" t="s">
        <v>9066</v>
      </c>
      <c r="N226" s="136" t="s">
        <v>7263</v>
      </c>
      <c r="W226" s="59" t="str">
        <f t="shared" si="9"/>
        <v>034049</v>
      </c>
      <c r="X226" s="55" t="str">
        <f t="shared" si="10"/>
        <v/>
      </c>
      <c r="Y226" s="60">
        <f t="shared" si="11"/>
        <v>0</v>
      </c>
    </row>
    <row r="227" spans="2:25" ht="18.149999999999999" customHeight="1">
      <c r="B227" s="74">
        <v>225</v>
      </c>
      <c r="C227" s="116" t="s">
        <v>7190</v>
      </c>
      <c r="D227" s="121" t="s">
        <v>8849</v>
      </c>
      <c r="E227" s="124">
        <v>40021</v>
      </c>
      <c r="F227" s="114" t="s">
        <v>3037</v>
      </c>
      <c r="G227" s="166" t="s">
        <v>935</v>
      </c>
      <c r="H227" s="114" t="s">
        <v>918</v>
      </c>
      <c r="I227" s="115">
        <v>680</v>
      </c>
      <c r="J227" s="143" t="s">
        <v>9081</v>
      </c>
      <c r="K227" s="143" t="s">
        <v>7293</v>
      </c>
      <c r="L227" s="144">
        <v>135</v>
      </c>
      <c r="M227" s="121" t="s">
        <v>9066</v>
      </c>
      <c r="N227" s="136"/>
      <c r="W227" s="59" t="str">
        <f t="shared" si="9"/>
        <v>040021</v>
      </c>
      <c r="X227" s="55" t="str">
        <f t="shared" si="10"/>
        <v/>
      </c>
      <c r="Y227" s="60">
        <f t="shared" si="11"/>
        <v>0</v>
      </c>
    </row>
    <row r="228" spans="2:25" ht="18.149999999999999" customHeight="1">
      <c r="B228" s="74">
        <v>226</v>
      </c>
      <c r="C228" s="116" t="s">
        <v>7190</v>
      </c>
      <c r="D228" s="121" t="s">
        <v>8849</v>
      </c>
      <c r="E228" s="124">
        <v>40021</v>
      </c>
      <c r="F228" s="114" t="s">
        <v>3037</v>
      </c>
      <c r="G228" s="166" t="s">
        <v>935</v>
      </c>
      <c r="H228" s="114" t="s">
        <v>918</v>
      </c>
      <c r="I228" s="115">
        <v>680</v>
      </c>
      <c r="J228" s="143" t="s">
        <v>9082</v>
      </c>
      <c r="K228" s="143" t="s">
        <v>7294</v>
      </c>
      <c r="L228" s="144">
        <v>82</v>
      </c>
      <c r="M228" s="121" t="s">
        <v>9066</v>
      </c>
      <c r="N228" s="136"/>
      <c r="W228" s="59" t="str">
        <f t="shared" si="9"/>
        <v>040021</v>
      </c>
      <c r="X228" s="55" t="str">
        <f t="shared" si="10"/>
        <v/>
      </c>
      <c r="Y228" s="60">
        <f t="shared" si="11"/>
        <v>0</v>
      </c>
    </row>
    <row r="229" spans="2:25" ht="18.149999999999999" customHeight="1">
      <c r="B229" s="74">
        <v>227</v>
      </c>
      <c r="C229" s="116" t="s">
        <v>7190</v>
      </c>
      <c r="D229" s="121" t="s">
        <v>8849</v>
      </c>
      <c r="E229" s="124">
        <v>40021</v>
      </c>
      <c r="F229" s="114" t="s">
        <v>3037</v>
      </c>
      <c r="G229" s="166" t="s">
        <v>935</v>
      </c>
      <c r="H229" s="114" t="s">
        <v>918</v>
      </c>
      <c r="I229" s="115">
        <v>680</v>
      </c>
      <c r="J229" s="143" t="s">
        <v>9083</v>
      </c>
      <c r="K229" s="123" t="s">
        <v>9084</v>
      </c>
      <c r="L229" s="144">
        <v>162</v>
      </c>
      <c r="M229" s="121" t="s">
        <v>9066</v>
      </c>
      <c r="N229" s="136" t="s">
        <v>7295</v>
      </c>
      <c r="W229" s="59" t="str">
        <f t="shared" si="9"/>
        <v>040021</v>
      </c>
      <c r="X229" s="55" t="str">
        <f t="shared" si="10"/>
        <v/>
      </c>
      <c r="Y229" s="60">
        <f t="shared" si="11"/>
        <v>0</v>
      </c>
    </row>
    <row r="230" spans="2:25" ht="18.149999999999999" customHeight="1">
      <c r="B230" s="74">
        <v>228</v>
      </c>
      <c r="C230" s="116" t="s">
        <v>7190</v>
      </c>
      <c r="D230" s="121" t="s">
        <v>8804</v>
      </c>
      <c r="E230" s="124">
        <v>36022</v>
      </c>
      <c r="F230" s="114" t="s">
        <v>887</v>
      </c>
      <c r="G230" s="166" t="s">
        <v>4607</v>
      </c>
      <c r="H230" s="114" t="s">
        <v>861</v>
      </c>
      <c r="I230" s="115">
        <v>570</v>
      </c>
      <c r="J230" s="143" t="s">
        <v>7276</v>
      </c>
      <c r="K230" s="134" t="s">
        <v>8839</v>
      </c>
      <c r="L230" s="135"/>
      <c r="M230" s="121" t="s">
        <v>9085</v>
      </c>
      <c r="N230" s="136" t="s">
        <v>7280</v>
      </c>
      <c r="W230" s="59" t="str">
        <f t="shared" si="9"/>
        <v>036022</v>
      </c>
      <c r="X230" s="55" t="str">
        <f t="shared" si="10"/>
        <v/>
      </c>
      <c r="Y230" s="60">
        <f t="shared" si="11"/>
        <v>0</v>
      </c>
    </row>
    <row r="231" spans="2:25" ht="18.149999999999999" customHeight="1">
      <c r="B231" s="74">
        <v>229</v>
      </c>
      <c r="C231" s="116" t="s">
        <v>7190</v>
      </c>
      <c r="D231" s="121" t="s">
        <v>8804</v>
      </c>
      <c r="E231" s="122">
        <v>36022</v>
      </c>
      <c r="F231" s="114" t="s">
        <v>887</v>
      </c>
      <c r="G231" s="166" t="s">
        <v>4607</v>
      </c>
      <c r="H231" s="114" t="s">
        <v>861</v>
      </c>
      <c r="I231" s="115">
        <v>570</v>
      </c>
      <c r="J231" s="143" t="s">
        <v>7281</v>
      </c>
      <c r="K231" s="134" t="s">
        <v>9086</v>
      </c>
      <c r="L231" s="135">
        <v>20</v>
      </c>
      <c r="M231" s="121" t="s">
        <v>9066</v>
      </c>
      <c r="N231" s="136" t="s">
        <v>7280</v>
      </c>
      <c r="W231" s="59" t="str">
        <f t="shared" si="9"/>
        <v>036022</v>
      </c>
      <c r="X231" s="55" t="str">
        <f t="shared" si="10"/>
        <v/>
      </c>
      <c r="Y231" s="60">
        <f t="shared" si="11"/>
        <v>0</v>
      </c>
    </row>
    <row r="232" spans="2:25" ht="18.149999999999999" customHeight="1">
      <c r="B232" s="74">
        <v>230</v>
      </c>
      <c r="C232" s="116" t="s">
        <v>7190</v>
      </c>
      <c r="D232" s="121" t="s">
        <v>8849</v>
      </c>
      <c r="E232" s="122">
        <v>42009</v>
      </c>
      <c r="F232" s="114" t="s">
        <v>1021</v>
      </c>
      <c r="G232" s="166" t="s">
        <v>1030</v>
      </c>
      <c r="H232" s="114" t="s">
        <v>918</v>
      </c>
      <c r="I232" s="115">
        <v>250</v>
      </c>
      <c r="J232" s="143" t="s">
        <v>7313</v>
      </c>
      <c r="K232" s="143" t="s">
        <v>7314</v>
      </c>
      <c r="L232" s="135">
        <v>230</v>
      </c>
      <c r="M232" s="121" t="s">
        <v>9066</v>
      </c>
      <c r="N232" s="136" t="s">
        <v>7315</v>
      </c>
      <c r="W232" s="59" t="str">
        <f t="shared" si="9"/>
        <v>042009</v>
      </c>
      <c r="X232" s="55" t="str">
        <f t="shared" si="10"/>
        <v/>
      </c>
      <c r="Y232" s="60">
        <f t="shared" si="11"/>
        <v>0</v>
      </c>
    </row>
    <row r="233" spans="2:25" ht="18.149999999999999" customHeight="1">
      <c r="B233" s="74">
        <v>231</v>
      </c>
      <c r="C233" s="116" t="s">
        <v>7190</v>
      </c>
      <c r="D233" s="121" t="s">
        <v>8849</v>
      </c>
      <c r="E233" s="124">
        <v>42009</v>
      </c>
      <c r="F233" s="114" t="s">
        <v>1021</v>
      </c>
      <c r="G233" s="166" t="s">
        <v>1030</v>
      </c>
      <c r="H233" s="114" t="s">
        <v>918</v>
      </c>
      <c r="I233" s="115">
        <v>250</v>
      </c>
      <c r="J233" s="143" t="s">
        <v>7316</v>
      </c>
      <c r="K233" s="143" t="s">
        <v>7317</v>
      </c>
      <c r="L233" s="135">
        <v>110</v>
      </c>
      <c r="M233" s="121" t="s">
        <v>9066</v>
      </c>
      <c r="N233" s="136" t="s">
        <v>7315</v>
      </c>
      <c r="W233" s="59" t="str">
        <f t="shared" si="9"/>
        <v>042009</v>
      </c>
      <c r="X233" s="55" t="str">
        <f t="shared" si="10"/>
        <v/>
      </c>
      <c r="Y233" s="60">
        <f t="shared" si="11"/>
        <v>0</v>
      </c>
    </row>
    <row r="234" spans="2:25" ht="18.149999999999999" customHeight="1">
      <c r="B234" s="74">
        <v>232</v>
      </c>
      <c r="C234" s="116" t="s">
        <v>7190</v>
      </c>
      <c r="D234" s="121" t="s">
        <v>8802</v>
      </c>
      <c r="E234" s="124">
        <v>31015</v>
      </c>
      <c r="F234" s="114" t="s">
        <v>3033</v>
      </c>
      <c r="G234" s="166" t="s">
        <v>3967</v>
      </c>
      <c r="H234" s="114" t="s">
        <v>743</v>
      </c>
      <c r="I234" s="115">
        <v>720</v>
      </c>
      <c r="J234" s="134" t="s">
        <v>9087</v>
      </c>
      <c r="K234" s="134" t="s">
        <v>9088</v>
      </c>
      <c r="L234" s="135">
        <v>55</v>
      </c>
      <c r="M234" s="121" t="s">
        <v>9066</v>
      </c>
      <c r="N234" s="136" t="s">
        <v>7231</v>
      </c>
      <c r="W234" s="59" t="str">
        <f t="shared" si="9"/>
        <v>031015</v>
      </c>
      <c r="X234" s="55" t="str">
        <f t="shared" si="10"/>
        <v/>
      </c>
      <c r="Y234" s="60">
        <f t="shared" si="11"/>
        <v>0</v>
      </c>
    </row>
    <row r="235" spans="2:25" ht="18.149999999999999" customHeight="1">
      <c r="B235" s="74">
        <v>233</v>
      </c>
      <c r="C235" s="116" t="s">
        <v>7190</v>
      </c>
      <c r="D235" s="121" t="s">
        <v>8849</v>
      </c>
      <c r="E235" s="124">
        <v>42024</v>
      </c>
      <c r="F235" s="114" t="s">
        <v>1021</v>
      </c>
      <c r="G235" s="166" t="s">
        <v>1047</v>
      </c>
      <c r="H235" s="114" t="s">
        <v>918</v>
      </c>
      <c r="I235" s="115">
        <v>800</v>
      </c>
      <c r="J235" s="134" t="s">
        <v>7320</v>
      </c>
      <c r="K235" s="134" t="s">
        <v>7321</v>
      </c>
      <c r="L235" s="135">
        <v>230</v>
      </c>
      <c r="M235" s="121" t="s">
        <v>9066</v>
      </c>
      <c r="N235" s="136" t="s">
        <v>7322</v>
      </c>
      <c r="W235" s="59" t="str">
        <f t="shared" si="9"/>
        <v>042024</v>
      </c>
      <c r="X235" s="55" t="str">
        <f t="shared" si="10"/>
        <v/>
      </c>
      <c r="Y235" s="60">
        <f t="shared" si="11"/>
        <v>230</v>
      </c>
    </row>
    <row r="236" spans="2:25" ht="18.149999999999999" customHeight="1">
      <c r="B236" s="74">
        <v>234</v>
      </c>
      <c r="C236" s="116" t="s">
        <v>7190</v>
      </c>
      <c r="D236" s="121" t="s">
        <v>8849</v>
      </c>
      <c r="E236" s="122">
        <v>42024</v>
      </c>
      <c r="F236" s="114" t="s">
        <v>1021</v>
      </c>
      <c r="G236" s="166" t="s">
        <v>1047</v>
      </c>
      <c r="H236" s="114" t="s">
        <v>918</v>
      </c>
      <c r="I236" s="115">
        <v>800</v>
      </c>
      <c r="J236" s="134" t="s">
        <v>9089</v>
      </c>
      <c r="K236" s="134" t="s">
        <v>7323</v>
      </c>
      <c r="L236" s="135">
        <v>845</v>
      </c>
      <c r="M236" s="121" t="s">
        <v>9066</v>
      </c>
      <c r="N236" s="136" t="s">
        <v>7205</v>
      </c>
      <c r="W236" s="59" t="str">
        <f t="shared" si="9"/>
        <v>042024</v>
      </c>
      <c r="X236" s="55" t="str">
        <f t="shared" si="10"/>
        <v/>
      </c>
      <c r="Y236" s="60">
        <f t="shared" si="11"/>
        <v>230</v>
      </c>
    </row>
    <row r="237" spans="2:25" ht="18.149999999999999" customHeight="1">
      <c r="B237" s="74">
        <v>235</v>
      </c>
      <c r="C237" s="116" t="s">
        <v>7190</v>
      </c>
      <c r="D237" s="121" t="s">
        <v>8804</v>
      </c>
      <c r="E237" s="118">
        <v>35220</v>
      </c>
      <c r="F237" s="114" t="s">
        <v>3036</v>
      </c>
      <c r="G237" s="166" t="s">
        <v>4512</v>
      </c>
      <c r="H237" s="114" t="s">
        <v>861</v>
      </c>
      <c r="I237" s="115">
        <v>550</v>
      </c>
      <c r="J237" s="134" t="s">
        <v>9090</v>
      </c>
      <c r="K237" s="134" t="s">
        <v>9091</v>
      </c>
      <c r="L237" s="135">
        <v>55</v>
      </c>
      <c r="M237" s="121" t="s">
        <v>9066</v>
      </c>
      <c r="N237" s="136" t="s">
        <v>7205</v>
      </c>
      <c r="W237" s="59" t="str">
        <f t="shared" si="9"/>
        <v>035220</v>
      </c>
      <c r="X237" s="55" t="str">
        <f t="shared" si="10"/>
        <v/>
      </c>
      <c r="Y237" s="60">
        <f t="shared" si="11"/>
        <v>0</v>
      </c>
    </row>
    <row r="238" spans="2:25" ht="18.149999999999999" customHeight="1">
      <c r="B238" s="74">
        <v>236</v>
      </c>
      <c r="C238" s="116" t="s">
        <v>7190</v>
      </c>
      <c r="D238" s="121" t="s">
        <v>8734</v>
      </c>
      <c r="E238" s="122">
        <v>15038</v>
      </c>
      <c r="F238" s="114" t="s">
        <v>327</v>
      </c>
      <c r="G238" s="166" t="s">
        <v>2892</v>
      </c>
      <c r="H238" s="114" t="s">
        <v>327</v>
      </c>
      <c r="I238" s="115">
        <v>650</v>
      </c>
      <c r="J238" s="134" t="s">
        <v>7204</v>
      </c>
      <c r="K238" s="134" t="s">
        <v>9092</v>
      </c>
      <c r="L238" s="135">
        <v>36</v>
      </c>
      <c r="M238" s="121" t="s">
        <v>9066</v>
      </c>
      <c r="N238" s="136" t="s">
        <v>7205</v>
      </c>
      <c r="W238" s="59" t="str">
        <f t="shared" si="9"/>
        <v>015038</v>
      </c>
      <c r="X238" s="55" t="str">
        <f t="shared" si="10"/>
        <v/>
      </c>
      <c r="Y238" s="60">
        <f t="shared" si="11"/>
        <v>0</v>
      </c>
    </row>
    <row r="239" spans="2:25" ht="18.149999999999999" customHeight="1">
      <c r="B239" s="74">
        <v>237</v>
      </c>
      <c r="C239" s="116" t="s">
        <v>7190</v>
      </c>
      <c r="D239" s="121" t="s">
        <v>8804</v>
      </c>
      <c r="E239" s="122">
        <v>36011</v>
      </c>
      <c r="F239" s="114" t="s">
        <v>887</v>
      </c>
      <c r="G239" s="166" t="s">
        <v>4583</v>
      </c>
      <c r="H239" s="114" t="s">
        <v>861</v>
      </c>
      <c r="I239" s="115">
        <v>815</v>
      </c>
      <c r="J239" s="134" t="s">
        <v>9093</v>
      </c>
      <c r="K239" s="134" t="s">
        <v>9094</v>
      </c>
      <c r="L239" s="135">
        <v>234</v>
      </c>
      <c r="M239" s="121" t="s">
        <v>9066</v>
      </c>
      <c r="N239" s="140" t="s">
        <v>7216</v>
      </c>
      <c r="W239" s="59" t="str">
        <f t="shared" si="9"/>
        <v>036011</v>
      </c>
      <c r="X239" s="55" t="str">
        <f t="shared" si="10"/>
        <v/>
      </c>
      <c r="Y239" s="60">
        <f t="shared" si="11"/>
        <v>234</v>
      </c>
    </row>
    <row r="240" spans="2:25" ht="18.149999999999999" customHeight="1">
      <c r="B240" s="74">
        <v>238</v>
      </c>
      <c r="C240" s="116" t="s">
        <v>7190</v>
      </c>
      <c r="D240" s="121" t="s">
        <v>8734</v>
      </c>
      <c r="E240" s="122">
        <v>17036</v>
      </c>
      <c r="F240" s="114" t="s">
        <v>3029</v>
      </c>
      <c r="G240" s="166" t="s">
        <v>2970</v>
      </c>
      <c r="H240" s="114" t="s">
        <v>327</v>
      </c>
      <c r="I240" s="115">
        <v>650</v>
      </c>
      <c r="J240" s="134" t="s">
        <v>7217</v>
      </c>
      <c r="K240" s="134" t="s">
        <v>9095</v>
      </c>
      <c r="L240" s="135">
        <v>844</v>
      </c>
      <c r="M240" s="121" t="s">
        <v>9066</v>
      </c>
      <c r="N240" s="140" t="s">
        <v>7216</v>
      </c>
      <c r="W240" s="59" t="str">
        <f t="shared" si="9"/>
        <v>017036</v>
      </c>
      <c r="X240" s="55" t="str">
        <f t="shared" si="10"/>
        <v/>
      </c>
      <c r="Y240" s="60">
        <f t="shared" si="11"/>
        <v>0</v>
      </c>
    </row>
    <row r="241" spans="2:25" ht="18.149999999999999" customHeight="1">
      <c r="B241" s="74">
        <v>239</v>
      </c>
      <c r="C241" s="116" t="s">
        <v>7190</v>
      </c>
      <c r="D241" s="121" t="s">
        <v>8734</v>
      </c>
      <c r="E241" s="122">
        <v>17039</v>
      </c>
      <c r="F241" s="114" t="s">
        <v>3029</v>
      </c>
      <c r="G241" s="166" t="s">
        <v>2974</v>
      </c>
      <c r="H241" s="114" t="s">
        <v>327</v>
      </c>
      <c r="I241" s="115">
        <v>950</v>
      </c>
      <c r="J241" s="134" t="s">
        <v>9096</v>
      </c>
      <c r="K241" s="134" t="s">
        <v>9095</v>
      </c>
      <c r="L241" s="135">
        <v>35</v>
      </c>
      <c r="M241" s="121" t="s">
        <v>9066</v>
      </c>
      <c r="N241" s="140" t="s">
        <v>7216</v>
      </c>
      <c r="W241" s="59" t="str">
        <f t="shared" si="9"/>
        <v>017039</v>
      </c>
      <c r="X241" s="55" t="str">
        <f t="shared" si="10"/>
        <v/>
      </c>
      <c r="Y241" s="60">
        <f t="shared" si="11"/>
        <v>0</v>
      </c>
    </row>
    <row r="242" spans="2:25" ht="18.149999999999999" customHeight="1">
      <c r="B242" s="74">
        <v>240</v>
      </c>
      <c r="C242" s="116" t="s">
        <v>7190</v>
      </c>
      <c r="D242" s="121" t="s">
        <v>8734</v>
      </c>
      <c r="E242" s="122">
        <v>17040</v>
      </c>
      <c r="F242" s="114" t="s">
        <v>3029</v>
      </c>
      <c r="G242" s="166" t="s">
        <v>2975</v>
      </c>
      <c r="H242" s="114" t="s">
        <v>327</v>
      </c>
      <c r="I242" s="115">
        <v>780</v>
      </c>
      <c r="J242" s="134" t="s">
        <v>7220</v>
      </c>
      <c r="K242" s="134" t="s">
        <v>9095</v>
      </c>
      <c r="L242" s="135">
        <v>830</v>
      </c>
      <c r="M242" s="121" t="s">
        <v>9066</v>
      </c>
      <c r="N242" s="140" t="s">
        <v>7216</v>
      </c>
      <c r="W242" s="59" t="str">
        <f t="shared" si="9"/>
        <v>017040</v>
      </c>
      <c r="X242" s="55" t="str">
        <f t="shared" si="10"/>
        <v/>
      </c>
      <c r="Y242" s="60">
        <f t="shared" si="11"/>
        <v>0</v>
      </c>
    </row>
    <row r="243" spans="2:25" ht="18.149999999999999" customHeight="1">
      <c r="B243" s="74">
        <v>241</v>
      </c>
      <c r="C243" s="116" t="s">
        <v>7190</v>
      </c>
      <c r="D243" s="121" t="s">
        <v>8734</v>
      </c>
      <c r="E243" s="122">
        <v>17035</v>
      </c>
      <c r="F243" s="114" t="s">
        <v>3029</v>
      </c>
      <c r="G243" s="166" t="s">
        <v>2969</v>
      </c>
      <c r="H243" s="114" t="s">
        <v>327</v>
      </c>
      <c r="I243" s="115">
        <v>1260</v>
      </c>
      <c r="J243" s="139" t="s">
        <v>9097</v>
      </c>
      <c r="K243" s="134" t="s">
        <v>9098</v>
      </c>
      <c r="L243" s="130">
        <v>1226</v>
      </c>
      <c r="M243" s="121" t="s">
        <v>9066</v>
      </c>
      <c r="N243" s="140" t="s">
        <v>7216</v>
      </c>
      <c r="W243" s="59" t="str">
        <f t="shared" si="9"/>
        <v>017035</v>
      </c>
      <c r="X243" s="55" t="str">
        <f t="shared" si="10"/>
        <v/>
      </c>
      <c r="Y243" s="60">
        <f t="shared" si="11"/>
        <v>0</v>
      </c>
    </row>
    <row r="244" spans="2:25" ht="18.149999999999999" customHeight="1">
      <c r="B244" s="74">
        <v>242</v>
      </c>
      <c r="C244" s="116" t="s">
        <v>7190</v>
      </c>
      <c r="D244" s="121" t="s">
        <v>8734</v>
      </c>
      <c r="E244" s="118">
        <v>17037</v>
      </c>
      <c r="F244" s="114" t="s">
        <v>3029</v>
      </c>
      <c r="G244" s="166" t="s">
        <v>2971</v>
      </c>
      <c r="H244" s="114" t="s">
        <v>327</v>
      </c>
      <c r="I244" s="115">
        <v>930</v>
      </c>
      <c r="J244" s="134" t="s">
        <v>7219</v>
      </c>
      <c r="K244" s="134" t="s">
        <v>9098</v>
      </c>
      <c r="L244" s="135">
        <v>561</v>
      </c>
      <c r="M244" s="121" t="s">
        <v>9066</v>
      </c>
      <c r="N244" s="140" t="s">
        <v>7216</v>
      </c>
      <c r="W244" s="59" t="str">
        <f t="shared" si="9"/>
        <v>017037</v>
      </c>
      <c r="X244" s="55" t="str">
        <f t="shared" si="10"/>
        <v/>
      </c>
      <c r="Y244" s="60">
        <f t="shared" si="11"/>
        <v>0</v>
      </c>
    </row>
    <row r="245" spans="2:25" ht="18.149999999999999" customHeight="1">
      <c r="B245" s="74">
        <v>243</v>
      </c>
      <c r="C245" s="116" t="s">
        <v>7190</v>
      </c>
      <c r="D245" s="121" t="s">
        <v>8734</v>
      </c>
      <c r="E245" s="122">
        <v>17044</v>
      </c>
      <c r="F245" s="114" t="s">
        <v>3029</v>
      </c>
      <c r="G245" s="166" t="s">
        <v>454</v>
      </c>
      <c r="H245" s="114" t="s">
        <v>327</v>
      </c>
      <c r="I245" s="115">
        <v>610</v>
      </c>
      <c r="J245" s="134" t="s">
        <v>7221</v>
      </c>
      <c r="K245" s="134" t="s">
        <v>9098</v>
      </c>
      <c r="L245" s="135">
        <v>370</v>
      </c>
      <c r="M245" s="121" t="s">
        <v>9066</v>
      </c>
      <c r="N245" s="140" t="s">
        <v>7216</v>
      </c>
      <c r="W245" s="59" t="str">
        <f t="shared" si="9"/>
        <v>017044</v>
      </c>
      <c r="X245" s="55" t="str">
        <f t="shared" si="10"/>
        <v/>
      </c>
      <c r="Y245" s="60">
        <f t="shared" si="11"/>
        <v>0</v>
      </c>
    </row>
    <row r="246" spans="2:25" ht="18.149999999999999" customHeight="1">
      <c r="B246" s="74">
        <v>244</v>
      </c>
      <c r="C246" s="116" t="s">
        <v>7190</v>
      </c>
      <c r="D246" s="121" t="s">
        <v>8734</v>
      </c>
      <c r="E246" s="122">
        <v>17038</v>
      </c>
      <c r="F246" s="114" t="s">
        <v>3029</v>
      </c>
      <c r="G246" s="166" t="s">
        <v>2972</v>
      </c>
      <c r="H246" s="114" t="s">
        <v>327</v>
      </c>
      <c r="I246" s="115">
        <v>400</v>
      </c>
      <c r="J246" s="134" t="s">
        <v>9099</v>
      </c>
      <c r="K246" s="134" t="s">
        <v>9100</v>
      </c>
      <c r="L246" s="135">
        <v>175</v>
      </c>
      <c r="M246" s="121" t="s">
        <v>9066</v>
      </c>
      <c r="N246" s="140" t="s">
        <v>7216</v>
      </c>
      <c r="W246" s="59" t="str">
        <f t="shared" si="9"/>
        <v>017038</v>
      </c>
      <c r="X246" s="55" t="str">
        <f t="shared" si="10"/>
        <v/>
      </c>
      <c r="Y246" s="60">
        <f t="shared" si="11"/>
        <v>0</v>
      </c>
    </row>
    <row r="247" spans="2:25" ht="18.149999999999999" customHeight="1">
      <c r="B247" s="74">
        <v>245</v>
      </c>
      <c r="C247" s="116" t="s">
        <v>7190</v>
      </c>
      <c r="D247" s="121" t="s">
        <v>8784</v>
      </c>
      <c r="E247" s="122">
        <v>24004</v>
      </c>
      <c r="F247" s="114" t="s">
        <v>3030</v>
      </c>
      <c r="G247" s="166" t="s">
        <v>550</v>
      </c>
      <c r="H247" s="114" t="s">
        <v>458</v>
      </c>
      <c r="I247" s="115">
        <v>420</v>
      </c>
      <c r="J247" s="134" t="s">
        <v>9101</v>
      </c>
      <c r="K247" s="134" t="s">
        <v>9102</v>
      </c>
      <c r="L247" s="135">
        <v>23</v>
      </c>
      <c r="M247" s="121" t="s">
        <v>9066</v>
      </c>
      <c r="N247" s="140" t="s">
        <v>7223</v>
      </c>
      <c r="W247" s="59" t="str">
        <f t="shared" si="9"/>
        <v>024004</v>
      </c>
      <c r="X247" s="55" t="str">
        <f t="shared" si="10"/>
        <v/>
      </c>
      <c r="Y247" s="60">
        <f t="shared" si="11"/>
        <v>0</v>
      </c>
    </row>
    <row r="248" spans="2:25" ht="18.149999999999999" customHeight="1">
      <c r="B248" s="74">
        <v>246</v>
      </c>
      <c r="C248" s="116" t="s">
        <v>7190</v>
      </c>
      <c r="D248" s="121" t="s">
        <v>8784</v>
      </c>
      <c r="E248" s="122">
        <v>20035</v>
      </c>
      <c r="F248" s="114" t="s">
        <v>458</v>
      </c>
      <c r="G248" s="166" t="s">
        <v>498</v>
      </c>
      <c r="H248" s="114" t="s">
        <v>458</v>
      </c>
      <c r="I248" s="115">
        <v>380</v>
      </c>
      <c r="J248" s="134" t="s">
        <v>9103</v>
      </c>
      <c r="K248" s="134" t="s">
        <v>9104</v>
      </c>
      <c r="L248" s="135">
        <v>60</v>
      </c>
      <c r="M248" s="121" t="s">
        <v>9066</v>
      </c>
      <c r="N248" s="140" t="s">
        <v>7223</v>
      </c>
      <c r="W248" s="59" t="str">
        <f t="shared" si="9"/>
        <v>020035</v>
      </c>
      <c r="X248" s="55" t="str">
        <f t="shared" si="10"/>
        <v/>
      </c>
      <c r="Y248" s="60">
        <f t="shared" si="11"/>
        <v>0</v>
      </c>
    </row>
    <row r="249" spans="2:25" ht="18.149999999999999" customHeight="1">
      <c r="B249" s="74">
        <v>247</v>
      </c>
      <c r="C249" s="116" t="s">
        <v>7190</v>
      </c>
      <c r="D249" s="117" t="s">
        <v>8973</v>
      </c>
      <c r="E249" s="122">
        <v>111216</v>
      </c>
      <c r="F249" s="114" t="s">
        <v>3054</v>
      </c>
      <c r="G249" s="166" t="s">
        <v>3054</v>
      </c>
      <c r="H249" s="114" t="s">
        <v>3054</v>
      </c>
      <c r="I249" s="115" t="s">
        <v>3054</v>
      </c>
      <c r="J249" s="142" t="s">
        <v>8974</v>
      </c>
      <c r="K249" s="142" t="s">
        <v>9105</v>
      </c>
      <c r="L249" s="157">
        <v>60</v>
      </c>
      <c r="M249" s="121" t="s">
        <v>9066</v>
      </c>
      <c r="N249" s="131"/>
      <c r="W249" s="59" t="str">
        <f t="shared" si="9"/>
        <v>111216</v>
      </c>
      <c r="X249" s="55" t="str">
        <f t="shared" si="10"/>
        <v/>
      </c>
      <c r="Y249" s="60">
        <f t="shared" si="11"/>
        <v>0</v>
      </c>
    </row>
    <row r="250" spans="2:25" ht="18.149999999999999" customHeight="1">
      <c r="B250" s="74">
        <v>248</v>
      </c>
      <c r="C250" s="116" t="s">
        <v>7190</v>
      </c>
      <c r="D250" s="117" t="s">
        <v>8973</v>
      </c>
      <c r="E250" s="122">
        <v>113097</v>
      </c>
      <c r="F250" s="114" t="s">
        <v>3054</v>
      </c>
      <c r="G250" s="166" t="s">
        <v>3054</v>
      </c>
      <c r="H250" s="114" t="s">
        <v>3054</v>
      </c>
      <c r="I250" s="115" t="s">
        <v>3054</v>
      </c>
      <c r="J250" s="142" t="s">
        <v>9106</v>
      </c>
      <c r="K250" s="142" t="s">
        <v>9107</v>
      </c>
      <c r="L250" s="157">
        <v>83</v>
      </c>
      <c r="M250" s="121" t="s">
        <v>9066</v>
      </c>
      <c r="N250" s="131"/>
      <c r="W250" s="59" t="str">
        <f t="shared" si="9"/>
        <v>113097</v>
      </c>
      <c r="X250" s="55" t="str">
        <f t="shared" si="10"/>
        <v/>
      </c>
      <c r="Y250" s="60">
        <f t="shared" si="11"/>
        <v>0</v>
      </c>
    </row>
    <row r="251" spans="2:25" ht="18.149999999999999" customHeight="1">
      <c r="B251" s="74">
        <v>249</v>
      </c>
      <c r="C251" s="116" t="s">
        <v>7190</v>
      </c>
      <c r="D251" s="117" t="s">
        <v>8973</v>
      </c>
      <c r="E251" s="122">
        <v>116068</v>
      </c>
      <c r="F251" s="114" t="s">
        <v>3054</v>
      </c>
      <c r="G251" s="166" t="s">
        <v>3054</v>
      </c>
      <c r="H251" s="114" t="s">
        <v>3054</v>
      </c>
      <c r="I251" s="115" t="s">
        <v>3054</v>
      </c>
      <c r="J251" s="142" t="s">
        <v>9108</v>
      </c>
      <c r="K251" s="142" t="s">
        <v>9109</v>
      </c>
      <c r="L251" s="157">
        <v>50</v>
      </c>
      <c r="M251" s="121" t="s">
        <v>9066</v>
      </c>
      <c r="N251" s="131" t="s">
        <v>7435</v>
      </c>
      <c r="W251" s="59" t="str">
        <f t="shared" si="9"/>
        <v>116068</v>
      </c>
      <c r="X251" s="55" t="str">
        <f t="shared" si="10"/>
        <v/>
      </c>
      <c r="Y251" s="60">
        <f t="shared" si="11"/>
        <v>0</v>
      </c>
    </row>
    <row r="252" spans="2:25" ht="18.149999999999999" customHeight="1">
      <c r="B252" s="74">
        <v>250</v>
      </c>
      <c r="C252" s="116" t="s">
        <v>7190</v>
      </c>
      <c r="D252" s="121" t="s">
        <v>8973</v>
      </c>
      <c r="E252" s="122">
        <v>119041</v>
      </c>
      <c r="F252" s="114" t="s">
        <v>3054</v>
      </c>
      <c r="G252" s="166" t="s">
        <v>3054</v>
      </c>
      <c r="H252" s="114" t="s">
        <v>3054</v>
      </c>
      <c r="I252" s="115" t="s">
        <v>3054</v>
      </c>
      <c r="J252" s="134" t="s">
        <v>9110</v>
      </c>
      <c r="K252" s="134" t="s">
        <v>9111</v>
      </c>
      <c r="L252" s="135">
        <v>67</v>
      </c>
      <c r="M252" s="121" t="s">
        <v>9066</v>
      </c>
      <c r="N252" s="140" t="s">
        <v>7442</v>
      </c>
      <c r="W252" s="59" t="str">
        <f t="shared" si="9"/>
        <v>119041</v>
      </c>
      <c r="X252" s="55" t="str">
        <f t="shared" si="10"/>
        <v/>
      </c>
      <c r="Y252" s="60">
        <f t="shared" si="11"/>
        <v>0</v>
      </c>
    </row>
    <row r="253" spans="2:25" ht="18.149999999999999" customHeight="1">
      <c r="B253" s="74">
        <v>251</v>
      </c>
      <c r="C253" s="116" t="s">
        <v>7190</v>
      </c>
      <c r="D253" s="121" t="s">
        <v>8784</v>
      </c>
      <c r="E253" s="122">
        <v>20026</v>
      </c>
      <c r="F253" s="114" t="s">
        <v>458</v>
      </c>
      <c r="G253" s="166" t="s">
        <v>489</v>
      </c>
      <c r="H253" s="114" t="s">
        <v>458</v>
      </c>
      <c r="I253" s="115">
        <v>605</v>
      </c>
      <c r="J253" s="134" t="s">
        <v>9112</v>
      </c>
      <c r="K253" s="134" t="s">
        <v>9113</v>
      </c>
      <c r="L253" s="135">
        <v>120</v>
      </c>
      <c r="M253" s="121" t="s">
        <v>9066</v>
      </c>
      <c r="N253" s="140" t="s">
        <v>7222</v>
      </c>
      <c r="W253" s="59" t="str">
        <f t="shared" si="9"/>
        <v>020026</v>
      </c>
      <c r="X253" s="55" t="str">
        <f t="shared" si="10"/>
        <v/>
      </c>
      <c r="Y253" s="60">
        <f t="shared" si="11"/>
        <v>0</v>
      </c>
    </row>
    <row r="254" spans="2:25" ht="18.149999999999999" customHeight="1">
      <c r="B254" s="74">
        <v>252</v>
      </c>
      <c r="C254" s="116" t="s">
        <v>7190</v>
      </c>
      <c r="D254" s="121" t="s">
        <v>8973</v>
      </c>
      <c r="E254" s="122">
        <v>118002</v>
      </c>
      <c r="F254" s="114" t="s">
        <v>3054</v>
      </c>
      <c r="G254" s="166" t="s">
        <v>3054</v>
      </c>
      <c r="H254" s="114" t="s">
        <v>3054</v>
      </c>
      <c r="I254" s="115" t="s">
        <v>3054</v>
      </c>
      <c r="J254" s="134" t="s">
        <v>9114</v>
      </c>
      <c r="K254" s="134" t="s">
        <v>9115</v>
      </c>
      <c r="L254" s="135">
        <v>80</v>
      </c>
      <c r="M254" s="121" t="s">
        <v>9066</v>
      </c>
      <c r="N254" s="140" t="s">
        <v>7436</v>
      </c>
      <c r="W254" s="59" t="str">
        <f t="shared" si="9"/>
        <v>118002</v>
      </c>
      <c r="X254" s="55" t="str">
        <f t="shared" si="10"/>
        <v/>
      </c>
      <c r="Y254" s="60">
        <f t="shared" si="11"/>
        <v>0</v>
      </c>
    </row>
    <row r="255" spans="2:25" ht="18.149999999999999" customHeight="1">
      <c r="B255" s="74">
        <v>253</v>
      </c>
      <c r="C255" s="116" t="s">
        <v>7190</v>
      </c>
      <c r="D255" s="121" t="s">
        <v>8846</v>
      </c>
      <c r="E255" s="122">
        <v>64009</v>
      </c>
      <c r="F255" s="114" t="s">
        <v>3045</v>
      </c>
      <c r="G255" s="166" t="s">
        <v>1568</v>
      </c>
      <c r="H255" s="114" t="s">
        <v>1439</v>
      </c>
      <c r="I255" s="115">
        <v>780</v>
      </c>
      <c r="J255" s="148" t="s">
        <v>7377</v>
      </c>
      <c r="K255" s="134" t="s">
        <v>9116</v>
      </c>
      <c r="L255" s="135">
        <v>34</v>
      </c>
      <c r="M255" s="121" t="s">
        <v>9066</v>
      </c>
      <c r="N255" s="140" t="s">
        <v>7378</v>
      </c>
      <c r="W255" s="59" t="str">
        <f t="shared" si="9"/>
        <v>064009</v>
      </c>
      <c r="X255" s="55" t="str">
        <f t="shared" si="10"/>
        <v/>
      </c>
      <c r="Y255" s="60">
        <f t="shared" si="11"/>
        <v>0</v>
      </c>
    </row>
    <row r="256" spans="2:25" ht="18.149999999999999" customHeight="1">
      <c r="B256" s="74">
        <v>254</v>
      </c>
      <c r="C256" s="116" t="s">
        <v>7190</v>
      </c>
      <c r="D256" s="121" t="s">
        <v>8804</v>
      </c>
      <c r="E256" s="122">
        <v>36022</v>
      </c>
      <c r="F256" s="114" t="s">
        <v>887</v>
      </c>
      <c r="G256" s="166" t="s">
        <v>4607</v>
      </c>
      <c r="H256" s="114" t="s">
        <v>861</v>
      </c>
      <c r="I256" s="115">
        <v>570</v>
      </c>
      <c r="J256" s="134" t="s">
        <v>9117</v>
      </c>
      <c r="K256" s="134" t="s">
        <v>8839</v>
      </c>
      <c r="L256" s="135">
        <v>40</v>
      </c>
      <c r="M256" s="121" t="s">
        <v>9066</v>
      </c>
      <c r="N256" s="140" t="s">
        <v>7277</v>
      </c>
      <c r="W256" s="59" t="str">
        <f t="shared" si="9"/>
        <v>036022</v>
      </c>
      <c r="X256" s="55" t="str">
        <f t="shared" si="10"/>
        <v/>
      </c>
      <c r="Y256" s="60">
        <f t="shared" si="11"/>
        <v>0</v>
      </c>
    </row>
    <row r="257" spans="2:25" ht="18.149999999999999" customHeight="1">
      <c r="B257" s="74">
        <v>255</v>
      </c>
      <c r="C257" s="116" t="s">
        <v>7190</v>
      </c>
      <c r="D257" s="121" t="s">
        <v>8804</v>
      </c>
      <c r="E257" s="122">
        <v>36022</v>
      </c>
      <c r="F257" s="114" t="s">
        <v>887</v>
      </c>
      <c r="G257" s="166" t="s">
        <v>4607</v>
      </c>
      <c r="H257" s="114" t="s">
        <v>861</v>
      </c>
      <c r="I257" s="115">
        <v>570</v>
      </c>
      <c r="J257" s="134" t="s">
        <v>8841</v>
      </c>
      <c r="K257" s="134" t="s">
        <v>8842</v>
      </c>
      <c r="L257" s="135">
        <v>10</v>
      </c>
      <c r="M257" s="121" t="s">
        <v>9066</v>
      </c>
      <c r="N257" s="140" t="s">
        <v>7277</v>
      </c>
      <c r="W257" s="59" t="str">
        <f t="shared" si="9"/>
        <v>036022</v>
      </c>
      <c r="X257" s="55" t="str">
        <f t="shared" si="10"/>
        <v/>
      </c>
      <c r="Y257" s="60">
        <f t="shared" si="11"/>
        <v>0</v>
      </c>
    </row>
    <row r="258" spans="2:25" ht="18.149999999999999" customHeight="1">
      <c r="B258" s="74">
        <v>256</v>
      </c>
      <c r="C258" s="116" t="s">
        <v>7190</v>
      </c>
      <c r="D258" s="121" t="s">
        <v>8802</v>
      </c>
      <c r="E258" s="122">
        <v>31061</v>
      </c>
      <c r="F258" s="114" t="s">
        <v>3033</v>
      </c>
      <c r="G258" s="166" t="s">
        <v>4061</v>
      </c>
      <c r="H258" s="114" t="s">
        <v>743</v>
      </c>
      <c r="I258" s="115">
        <v>1155</v>
      </c>
      <c r="J258" s="134" t="s">
        <v>9118</v>
      </c>
      <c r="K258" s="134" t="s">
        <v>9119</v>
      </c>
      <c r="L258" s="135">
        <v>165</v>
      </c>
      <c r="M258" s="121" t="s">
        <v>9066</v>
      </c>
      <c r="N258" s="140" t="s">
        <v>7233</v>
      </c>
      <c r="W258" s="59" t="str">
        <f t="shared" si="9"/>
        <v>031061</v>
      </c>
      <c r="X258" s="55" t="str">
        <f t="shared" si="10"/>
        <v/>
      </c>
      <c r="Y258" s="60">
        <f t="shared" si="11"/>
        <v>0</v>
      </c>
    </row>
    <row r="259" spans="2:25" ht="18.149999999999999" customHeight="1">
      <c r="B259" s="74">
        <v>257</v>
      </c>
      <c r="C259" s="116" t="s">
        <v>7190</v>
      </c>
      <c r="D259" s="121" t="s">
        <v>8849</v>
      </c>
      <c r="E259" s="122">
        <v>40044</v>
      </c>
      <c r="F259" s="114" t="s">
        <v>3037</v>
      </c>
      <c r="G259" s="166" t="s">
        <v>960</v>
      </c>
      <c r="H259" s="114" t="s">
        <v>918</v>
      </c>
      <c r="I259" s="115">
        <v>732</v>
      </c>
      <c r="J259" s="116" t="s">
        <v>7301</v>
      </c>
      <c r="K259" s="116" t="s">
        <v>7302</v>
      </c>
      <c r="L259" s="132">
        <v>580</v>
      </c>
      <c r="M259" s="121" t="s">
        <v>9066</v>
      </c>
      <c r="N259" s="140" t="s">
        <v>7305</v>
      </c>
      <c r="W259" s="59" t="str">
        <f t="shared" si="9"/>
        <v>040044</v>
      </c>
      <c r="X259" s="55" t="str">
        <f t="shared" si="10"/>
        <v/>
      </c>
      <c r="Y259" s="60">
        <f t="shared" si="11"/>
        <v>0</v>
      </c>
    </row>
    <row r="260" spans="2:25" ht="18.149999999999999" customHeight="1">
      <c r="B260" s="74">
        <v>258</v>
      </c>
      <c r="C260" s="116" t="s">
        <v>7190</v>
      </c>
      <c r="D260" s="121" t="s">
        <v>8804</v>
      </c>
      <c r="E260" s="118">
        <v>35220</v>
      </c>
      <c r="F260" s="114" t="s">
        <v>3036</v>
      </c>
      <c r="G260" s="166" t="s">
        <v>4512</v>
      </c>
      <c r="H260" s="114" t="s">
        <v>861</v>
      </c>
      <c r="I260" s="115">
        <v>550</v>
      </c>
      <c r="J260" s="145" t="s">
        <v>7274</v>
      </c>
      <c r="K260" s="134" t="s">
        <v>9120</v>
      </c>
      <c r="L260" s="135">
        <v>250</v>
      </c>
      <c r="M260" s="121" t="s">
        <v>9066</v>
      </c>
      <c r="N260" s="140" t="s">
        <v>7254</v>
      </c>
      <c r="W260" s="59" t="str">
        <f t="shared" ref="W260:W323" si="12">IF(E260="","",TEXT(E260,"000000"))</f>
        <v>035220</v>
      </c>
      <c r="X260" s="55" t="str">
        <f t="shared" ref="X260:X323" si="13">IF(C260=$V$6,IF(COUNTIFS($C:$C,$V$4,$W:$W,$W260,$J:$J,$J260)&gt;0,0,L260),"")</f>
        <v/>
      </c>
      <c r="Y260" s="60">
        <f t="shared" si="11"/>
        <v>0</v>
      </c>
    </row>
    <row r="261" spans="2:25" ht="18.149999999999999" customHeight="1">
      <c r="B261" s="74">
        <v>259</v>
      </c>
      <c r="C261" s="116" t="s">
        <v>7190</v>
      </c>
      <c r="D261" s="121" t="s">
        <v>8932</v>
      </c>
      <c r="E261" s="122">
        <v>80078</v>
      </c>
      <c r="F261" s="114" t="s">
        <v>3050</v>
      </c>
      <c r="G261" s="166" t="s">
        <v>2261</v>
      </c>
      <c r="H261" s="114" t="s">
        <v>1932</v>
      </c>
      <c r="I261" s="115">
        <v>865</v>
      </c>
      <c r="J261" s="134" t="s">
        <v>7408</v>
      </c>
      <c r="K261" s="134" t="s">
        <v>9121</v>
      </c>
      <c r="L261" s="135">
        <v>820</v>
      </c>
      <c r="M261" s="121" t="s">
        <v>9066</v>
      </c>
      <c r="N261" s="136" t="s">
        <v>7258</v>
      </c>
      <c r="W261" s="59" t="str">
        <f t="shared" si="12"/>
        <v>080078</v>
      </c>
      <c r="X261" s="55" t="str">
        <f t="shared" si="13"/>
        <v/>
      </c>
      <c r="Y261" s="60">
        <f t="shared" ref="Y261:Y324" si="14">SUMIFS(L:L,C:C,$V$5,E:E,$E261)+SUMIFS(L:L,C:C,$V$6,E:E,$E261)</f>
        <v>0</v>
      </c>
    </row>
    <row r="262" spans="2:25" ht="18.149999999999999" customHeight="1">
      <c r="B262" s="74">
        <v>260</v>
      </c>
      <c r="C262" s="116" t="s">
        <v>7190</v>
      </c>
      <c r="D262" s="121" t="s">
        <v>8932</v>
      </c>
      <c r="E262" s="122">
        <v>88033</v>
      </c>
      <c r="F262" s="114" t="s">
        <v>3048</v>
      </c>
      <c r="G262" s="166" t="s">
        <v>2067</v>
      </c>
      <c r="H262" s="114" t="s">
        <v>1932</v>
      </c>
      <c r="I262" s="115">
        <v>780</v>
      </c>
      <c r="J262" s="134" t="s">
        <v>9122</v>
      </c>
      <c r="K262" s="139" t="s">
        <v>9123</v>
      </c>
      <c r="L262" s="135">
        <v>120</v>
      </c>
      <c r="M262" s="121" t="s">
        <v>9066</v>
      </c>
      <c r="N262" s="136" t="s">
        <v>7258</v>
      </c>
      <c r="W262" s="59" t="str">
        <f t="shared" si="12"/>
        <v>088033</v>
      </c>
      <c r="X262" s="55" t="str">
        <f t="shared" si="13"/>
        <v/>
      </c>
      <c r="Y262" s="60">
        <f t="shared" si="14"/>
        <v>0</v>
      </c>
    </row>
    <row r="263" spans="2:25" ht="18.149999999999999" customHeight="1">
      <c r="B263" s="74">
        <v>261</v>
      </c>
      <c r="C263" s="116" t="s">
        <v>7190</v>
      </c>
      <c r="D263" s="121" t="s">
        <v>8802</v>
      </c>
      <c r="E263" s="122">
        <v>34026</v>
      </c>
      <c r="F263" s="114" t="s">
        <v>817</v>
      </c>
      <c r="G263" s="166" t="s">
        <v>831</v>
      </c>
      <c r="H263" s="114" t="s">
        <v>743</v>
      </c>
      <c r="I263" s="115">
        <v>915</v>
      </c>
      <c r="J263" s="134" t="s">
        <v>7257</v>
      </c>
      <c r="K263" s="134" t="s">
        <v>8836</v>
      </c>
      <c r="L263" s="135">
        <v>186</v>
      </c>
      <c r="M263" s="121" t="s">
        <v>9066</v>
      </c>
      <c r="N263" s="136" t="s">
        <v>7258</v>
      </c>
      <c r="W263" s="59" t="str">
        <f t="shared" si="12"/>
        <v>034026</v>
      </c>
      <c r="X263" s="55" t="str">
        <f t="shared" si="13"/>
        <v/>
      </c>
      <c r="Y263" s="60">
        <f t="shared" si="14"/>
        <v>0</v>
      </c>
    </row>
    <row r="264" spans="2:25" ht="18.149999999999999" customHeight="1">
      <c r="B264" s="74">
        <v>262</v>
      </c>
      <c r="C264" s="116" t="s">
        <v>7190</v>
      </c>
      <c r="D264" s="121" t="s">
        <v>8846</v>
      </c>
      <c r="E264" s="122">
        <v>66142</v>
      </c>
      <c r="F264" s="114" t="s">
        <v>1821</v>
      </c>
      <c r="G264" s="166" t="s">
        <v>1918</v>
      </c>
      <c r="H264" s="114" t="s">
        <v>1439</v>
      </c>
      <c r="I264" s="115">
        <v>680</v>
      </c>
      <c r="J264" s="134" t="s">
        <v>9124</v>
      </c>
      <c r="K264" s="134" t="s">
        <v>9125</v>
      </c>
      <c r="L264" s="135">
        <v>1</v>
      </c>
      <c r="M264" s="121" t="s">
        <v>9066</v>
      </c>
      <c r="N264" s="136" t="s">
        <v>7403</v>
      </c>
      <c r="W264" s="59" t="str">
        <f t="shared" si="12"/>
        <v>066142</v>
      </c>
      <c r="X264" s="55" t="str">
        <f t="shared" si="13"/>
        <v/>
      </c>
      <c r="Y264" s="60">
        <f t="shared" si="14"/>
        <v>0</v>
      </c>
    </row>
    <row r="265" spans="2:25" ht="18.149999999999999" customHeight="1">
      <c r="B265" s="74">
        <v>263</v>
      </c>
      <c r="C265" s="116" t="s">
        <v>7190</v>
      </c>
      <c r="D265" s="121" t="s">
        <v>8849</v>
      </c>
      <c r="E265" s="122">
        <v>40038</v>
      </c>
      <c r="F265" s="114" t="s">
        <v>3037</v>
      </c>
      <c r="G265" s="166" t="s">
        <v>953</v>
      </c>
      <c r="H265" s="114" t="s">
        <v>918</v>
      </c>
      <c r="I265" s="115">
        <v>1300</v>
      </c>
      <c r="J265" s="134" t="s">
        <v>9126</v>
      </c>
      <c r="K265" s="134" t="s">
        <v>9127</v>
      </c>
      <c r="L265" s="135">
        <v>1</v>
      </c>
      <c r="M265" s="121" t="s">
        <v>9066</v>
      </c>
      <c r="N265" s="136" t="s">
        <v>7300</v>
      </c>
      <c r="W265" s="59" t="str">
        <f t="shared" si="12"/>
        <v>040038</v>
      </c>
      <c r="X265" s="55" t="str">
        <f t="shared" si="13"/>
        <v/>
      </c>
      <c r="Y265" s="60">
        <f t="shared" si="14"/>
        <v>0</v>
      </c>
    </row>
    <row r="266" spans="2:25" ht="18.149999999999999" customHeight="1">
      <c r="B266" s="74">
        <v>264</v>
      </c>
      <c r="C266" s="116" t="s">
        <v>7190</v>
      </c>
      <c r="D266" s="121" t="s">
        <v>8846</v>
      </c>
      <c r="E266" s="122">
        <v>64009</v>
      </c>
      <c r="F266" s="114" t="s">
        <v>3045</v>
      </c>
      <c r="G266" s="166" t="s">
        <v>1568</v>
      </c>
      <c r="H266" s="114" t="s">
        <v>1439</v>
      </c>
      <c r="I266" s="115">
        <v>780</v>
      </c>
      <c r="J266" s="134" t="s">
        <v>9128</v>
      </c>
      <c r="K266" s="134" t="s">
        <v>7379</v>
      </c>
      <c r="L266" s="135">
        <v>30</v>
      </c>
      <c r="M266" s="121" t="s">
        <v>9066</v>
      </c>
      <c r="N266" s="136" t="s">
        <v>7380</v>
      </c>
      <c r="W266" s="59" t="str">
        <f t="shared" si="12"/>
        <v>064009</v>
      </c>
      <c r="X266" s="55" t="str">
        <f t="shared" si="13"/>
        <v/>
      </c>
      <c r="Y266" s="60">
        <f t="shared" si="14"/>
        <v>0</v>
      </c>
    </row>
    <row r="267" spans="2:25" ht="18.149999999999999" customHeight="1">
      <c r="B267" s="74">
        <v>265</v>
      </c>
      <c r="C267" s="116" t="s">
        <v>7190</v>
      </c>
      <c r="D267" s="121" t="s">
        <v>8802</v>
      </c>
      <c r="E267" s="122">
        <v>32005</v>
      </c>
      <c r="F267" s="114" t="s">
        <v>3034</v>
      </c>
      <c r="G267" s="166" t="s">
        <v>4081</v>
      </c>
      <c r="H267" s="114" t="s">
        <v>743</v>
      </c>
      <c r="I267" s="115">
        <v>505</v>
      </c>
      <c r="J267" s="134" t="s">
        <v>9129</v>
      </c>
      <c r="K267" s="134" t="s">
        <v>9130</v>
      </c>
      <c r="L267" s="135">
        <v>74</v>
      </c>
      <c r="M267" s="121" t="s">
        <v>9066</v>
      </c>
      <c r="N267" s="136" t="s">
        <v>7237</v>
      </c>
      <c r="W267" s="59" t="str">
        <f t="shared" si="12"/>
        <v>032005</v>
      </c>
      <c r="X267" s="55" t="str">
        <f t="shared" si="13"/>
        <v/>
      </c>
      <c r="Y267" s="60">
        <f t="shared" si="14"/>
        <v>0</v>
      </c>
    </row>
    <row r="268" spans="2:25" ht="18.149999999999999" customHeight="1">
      <c r="B268" s="74">
        <v>266</v>
      </c>
      <c r="C268" s="116" t="s">
        <v>7190</v>
      </c>
      <c r="D268" s="121" t="s">
        <v>8734</v>
      </c>
      <c r="E268" s="122">
        <v>15001</v>
      </c>
      <c r="F268" s="114" t="s">
        <v>327</v>
      </c>
      <c r="G268" s="166" t="s">
        <v>2855</v>
      </c>
      <c r="H268" s="114" t="s">
        <v>327</v>
      </c>
      <c r="I268" s="115">
        <v>520</v>
      </c>
      <c r="J268" s="134" t="s">
        <v>9131</v>
      </c>
      <c r="K268" s="134" t="s">
        <v>9132</v>
      </c>
      <c r="L268" s="135">
        <v>17</v>
      </c>
      <c r="M268" s="121" t="s">
        <v>9066</v>
      </c>
      <c r="N268" s="136" t="s">
        <v>7200</v>
      </c>
      <c r="W268" s="59" t="str">
        <f t="shared" si="12"/>
        <v>015001</v>
      </c>
      <c r="X268" s="55" t="str">
        <f t="shared" si="13"/>
        <v/>
      </c>
      <c r="Y268" s="60">
        <f t="shared" si="14"/>
        <v>0</v>
      </c>
    </row>
    <row r="269" spans="2:25" ht="18.149999999999999" customHeight="1">
      <c r="B269" s="113">
        <v>267</v>
      </c>
      <c r="C269" s="116" t="s">
        <v>7190</v>
      </c>
      <c r="D269" s="126" t="s">
        <v>8973</v>
      </c>
      <c r="E269" s="127">
        <v>115019</v>
      </c>
      <c r="F269" s="114" t="s">
        <v>3054</v>
      </c>
      <c r="G269" s="166" t="s">
        <v>3054</v>
      </c>
      <c r="H269" s="114" t="s">
        <v>3054</v>
      </c>
      <c r="I269" s="115" t="s">
        <v>3054</v>
      </c>
      <c r="J269" s="158" t="s">
        <v>9133</v>
      </c>
      <c r="K269" s="158"/>
      <c r="L269" s="159"/>
      <c r="M269" s="126" t="s">
        <v>9134</v>
      </c>
      <c r="N269" s="136" t="s">
        <v>9135</v>
      </c>
      <c r="W269" s="59" t="str">
        <f t="shared" si="12"/>
        <v>115019</v>
      </c>
      <c r="X269" s="55" t="str">
        <f t="shared" si="13"/>
        <v/>
      </c>
      <c r="Y269" s="60">
        <f t="shared" si="14"/>
        <v>0</v>
      </c>
    </row>
    <row r="270" spans="2:25" ht="18.149999999999999" customHeight="1">
      <c r="B270" s="74">
        <v>268</v>
      </c>
      <c r="C270" s="116" t="s">
        <v>7190</v>
      </c>
      <c r="D270" s="121" t="s">
        <v>8849</v>
      </c>
      <c r="E270" s="122">
        <v>43062</v>
      </c>
      <c r="F270" s="114" t="s">
        <v>3039</v>
      </c>
      <c r="G270" s="166" t="s">
        <v>1151</v>
      </c>
      <c r="H270" s="114" t="s">
        <v>918</v>
      </c>
      <c r="I270" s="115">
        <v>510</v>
      </c>
      <c r="J270" s="134" t="s">
        <v>9136</v>
      </c>
      <c r="K270" s="134" t="s">
        <v>7329</v>
      </c>
      <c r="L270" s="135">
        <v>1</v>
      </c>
      <c r="M270" s="121" t="s">
        <v>9066</v>
      </c>
      <c r="N270" s="136" t="s">
        <v>7330</v>
      </c>
      <c r="W270" s="59" t="str">
        <f t="shared" si="12"/>
        <v>043062</v>
      </c>
      <c r="X270" s="55" t="str">
        <f t="shared" si="13"/>
        <v/>
      </c>
      <c r="Y270" s="60">
        <f t="shared" si="14"/>
        <v>0</v>
      </c>
    </row>
    <row r="271" spans="2:25" ht="18.149999999999999" customHeight="1">
      <c r="B271" s="74">
        <v>269</v>
      </c>
      <c r="C271" s="116" t="s">
        <v>7190</v>
      </c>
      <c r="D271" s="121" t="s">
        <v>8932</v>
      </c>
      <c r="E271" s="122">
        <v>87046</v>
      </c>
      <c r="F271" s="114" t="s">
        <v>3047</v>
      </c>
      <c r="G271" s="166" t="s">
        <v>1981</v>
      </c>
      <c r="H271" s="114" t="s">
        <v>1932</v>
      </c>
      <c r="I271" s="115">
        <v>400</v>
      </c>
      <c r="J271" s="134" t="s">
        <v>9137</v>
      </c>
      <c r="K271" s="134" t="s">
        <v>9138</v>
      </c>
      <c r="L271" s="135">
        <v>1</v>
      </c>
      <c r="M271" s="121" t="s">
        <v>9066</v>
      </c>
      <c r="N271" s="136">
        <v>2015.11</v>
      </c>
      <c r="W271" s="59" t="str">
        <f t="shared" si="12"/>
        <v>087046</v>
      </c>
      <c r="X271" s="55" t="str">
        <f t="shared" si="13"/>
        <v/>
      </c>
      <c r="Y271" s="60">
        <f t="shared" si="14"/>
        <v>0</v>
      </c>
    </row>
    <row r="272" spans="2:25" ht="18.149999999999999" customHeight="1">
      <c r="B272" s="74">
        <v>270</v>
      </c>
      <c r="C272" s="116" t="s">
        <v>7190</v>
      </c>
      <c r="D272" s="121" t="s">
        <v>8973</v>
      </c>
      <c r="E272" s="122">
        <v>115030</v>
      </c>
      <c r="F272" s="114" t="s">
        <v>3054</v>
      </c>
      <c r="G272" s="166" t="s">
        <v>3054</v>
      </c>
      <c r="H272" s="114" t="s">
        <v>3054</v>
      </c>
      <c r="I272" s="115" t="s">
        <v>3054</v>
      </c>
      <c r="J272" s="134" t="s">
        <v>7434</v>
      </c>
      <c r="K272" s="134" t="s">
        <v>9139</v>
      </c>
      <c r="L272" s="135">
        <v>1</v>
      </c>
      <c r="M272" s="121" t="s">
        <v>9066</v>
      </c>
      <c r="N272" s="136">
        <v>2015.11</v>
      </c>
      <c r="W272" s="59" t="str">
        <f t="shared" si="12"/>
        <v>115030</v>
      </c>
      <c r="X272" s="55" t="str">
        <f t="shared" si="13"/>
        <v/>
      </c>
      <c r="Y272" s="60">
        <f t="shared" si="14"/>
        <v>0</v>
      </c>
    </row>
    <row r="273" spans="1:25" ht="18.149999999999999" customHeight="1">
      <c r="B273" s="74">
        <v>271</v>
      </c>
      <c r="C273" s="116" t="s">
        <v>7190</v>
      </c>
      <c r="D273" s="121" t="s">
        <v>8804</v>
      </c>
      <c r="E273" s="118">
        <v>36129</v>
      </c>
      <c r="F273" s="114" t="s">
        <v>887</v>
      </c>
      <c r="G273" s="166" t="s">
        <v>4729</v>
      </c>
      <c r="H273" s="114" t="s">
        <v>861</v>
      </c>
      <c r="I273" s="115">
        <v>725</v>
      </c>
      <c r="J273" s="134" t="s">
        <v>7285</v>
      </c>
      <c r="K273" s="134" t="s">
        <v>7286</v>
      </c>
      <c r="L273" s="135">
        <v>234</v>
      </c>
      <c r="M273" s="121" t="s">
        <v>9066</v>
      </c>
      <c r="N273" s="136" t="s">
        <v>7287</v>
      </c>
      <c r="W273" s="59" t="str">
        <f t="shared" si="12"/>
        <v>036129</v>
      </c>
      <c r="X273" s="55" t="str">
        <f t="shared" si="13"/>
        <v/>
      </c>
      <c r="Y273" s="60">
        <f t="shared" si="14"/>
        <v>0</v>
      </c>
    </row>
    <row r="274" spans="1:25" ht="18.149999999999999" customHeight="1">
      <c r="B274" s="113">
        <v>272</v>
      </c>
      <c r="C274" s="116" t="s">
        <v>7190</v>
      </c>
      <c r="D274" s="121" t="s">
        <v>8932</v>
      </c>
      <c r="E274" s="122">
        <v>80078</v>
      </c>
      <c r="F274" s="114" t="s">
        <v>3050</v>
      </c>
      <c r="G274" s="166" t="s">
        <v>2261</v>
      </c>
      <c r="H274" s="114" t="s">
        <v>1932</v>
      </c>
      <c r="I274" s="115">
        <v>865</v>
      </c>
      <c r="J274" s="134" t="s">
        <v>9140</v>
      </c>
      <c r="K274" s="134" t="s">
        <v>9141</v>
      </c>
      <c r="L274" s="135"/>
      <c r="M274" s="121" t="s">
        <v>8478</v>
      </c>
      <c r="N274" s="136" t="s">
        <v>7409</v>
      </c>
      <c r="W274" s="59" t="str">
        <f t="shared" si="12"/>
        <v>080078</v>
      </c>
      <c r="X274" s="55" t="str">
        <f t="shared" si="13"/>
        <v/>
      </c>
      <c r="Y274" s="60">
        <f t="shared" si="14"/>
        <v>0</v>
      </c>
    </row>
    <row r="275" spans="1:25" ht="18.149999999999999" customHeight="1">
      <c r="B275" s="74">
        <v>273</v>
      </c>
      <c r="C275" s="116" t="s">
        <v>7190</v>
      </c>
      <c r="D275" s="121" t="s">
        <v>8846</v>
      </c>
      <c r="E275" s="118">
        <v>64116</v>
      </c>
      <c r="F275" s="114" t="s">
        <v>3045</v>
      </c>
      <c r="G275" s="166" t="s">
        <v>1641</v>
      </c>
      <c r="H275" s="114" t="s">
        <v>1439</v>
      </c>
      <c r="I275" s="115">
        <v>510</v>
      </c>
      <c r="J275" s="134" t="s">
        <v>9142</v>
      </c>
      <c r="K275" s="134" t="s">
        <v>9143</v>
      </c>
      <c r="L275" s="135">
        <v>1</v>
      </c>
      <c r="M275" s="121" t="s">
        <v>9066</v>
      </c>
      <c r="N275" s="136" t="s">
        <v>7385</v>
      </c>
      <c r="W275" s="59" t="str">
        <f t="shared" si="12"/>
        <v>064116</v>
      </c>
      <c r="X275" s="55" t="str">
        <f t="shared" si="13"/>
        <v/>
      </c>
      <c r="Y275" s="60">
        <f t="shared" si="14"/>
        <v>0</v>
      </c>
    </row>
    <row r="276" spans="1:25" ht="18.149999999999999" customHeight="1">
      <c r="B276" s="74">
        <v>274</v>
      </c>
      <c r="C276" s="116" t="s">
        <v>7190</v>
      </c>
      <c r="D276" s="121" t="s">
        <v>8734</v>
      </c>
      <c r="E276" s="122">
        <v>14021</v>
      </c>
      <c r="F276" s="114" t="s">
        <v>3027</v>
      </c>
      <c r="G276" s="166" t="s">
        <v>2815</v>
      </c>
      <c r="H276" s="114" t="s">
        <v>327</v>
      </c>
      <c r="I276" s="115">
        <v>385</v>
      </c>
      <c r="J276" s="134" t="s">
        <v>9144</v>
      </c>
      <c r="K276" s="134" t="s">
        <v>9145</v>
      </c>
      <c r="L276" s="135">
        <v>1</v>
      </c>
      <c r="M276" s="121" t="s">
        <v>9066</v>
      </c>
      <c r="N276" s="136" t="s">
        <v>7197</v>
      </c>
      <c r="W276" s="59" t="str">
        <f t="shared" si="12"/>
        <v>014021</v>
      </c>
      <c r="X276" s="55" t="str">
        <f t="shared" si="13"/>
        <v/>
      </c>
      <c r="Y276" s="60">
        <f t="shared" si="14"/>
        <v>0</v>
      </c>
    </row>
    <row r="277" spans="1:25" ht="18.149999999999999" customHeight="1">
      <c r="B277" s="74">
        <v>275</v>
      </c>
      <c r="C277" s="116" t="s">
        <v>7190</v>
      </c>
      <c r="D277" s="121" t="s">
        <v>8849</v>
      </c>
      <c r="E277" s="122">
        <v>40046</v>
      </c>
      <c r="F277" s="114" t="s">
        <v>3037</v>
      </c>
      <c r="G277" s="166" t="s">
        <v>963</v>
      </c>
      <c r="H277" s="114" t="s">
        <v>918</v>
      </c>
      <c r="I277" s="115">
        <v>575</v>
      </c>
      <c r="J277" s="134" t="s">
        <v>9146</v>
      </c>
      <c r="K277" s="134" t="s">
        <v>9147</v>
      </c>
      <c r="L277" s="135">
        <v>240</v>
      </c>
      <c r="M277" s="121" t="s">
        <v>9066</v>
      </c>
      <c r="N277" s="136" t="s">
        <v>7306</v>
      </c>
      <c r="W277" s="59" t="str">
        <f t="shared" si="12"/>
        <v>040046</v>
      </c>
      <c r="X277" s="55" t="str">
        <f t="shared" si="13"/>
        <v/>
      </c>
      <c r="Y277" s="60">
        <f t="shared" si="14"/>
        <v>0</v>
      </c>
    </row>
    <row r="278" spans="1:25" ht="18.149999999999999" customHeight="1">
      <c r="B278" s="74">
        <v>276</v>
      </c>
      <c r="C278" s="116" t="s">
        <v>7190</v>
      </c>
      <c r="D278" s="121" t="s">
        <v>8849</v>
      </c>
      <c r="E278" s="122">
        <v>46016</v>
      </c>
      <c r="F278" s="114" t="s">
        <v>3054</v>
      </c>
      <c r="G278" s="166" t="s">
        <v>3054</v>
      </c>
      <c r="H278" s="114" t="s">
        <v>3054</v>
      </c>
      <c r="I278" s="115" t="s">
        <v>3054</v>
      </c>
      <c r="J278" s="134" t="s">
        <v>7354</v>
      </c>
      <c r="K278" s="134" t="s">
        <v>9148</v>
      </c>
      <c r="L278" s="135"/>
      <c r="M278" s="121" t="s">
        <v>9066</v>
      </c>
      <c r="N278" s="136" t="s">
        <v>7355</v>
      </c>
      <c r="W278" s="59" t="str">
        <f t="shared" si="12"/>
        <v>046016</v>
      </c>
      <c r="X278" s="55" t="str">
        <f t="shared" si="13"/>
        <v/>
      </c>
      <c r="Y278" s="60">
        <f t="shared" si="14"/>
        <v>0</v>
      </c>
    </row>
    <row r="279" spans="1:25" ht="18.149999999999999" customHeight="1">
      <c r="B279" s="74">
        <v>277</v>
      </c>
      <c r="C279" s="116" t="s">
        <v>7190</v>
      </c>
      <c r="D279" s="121" t="s">
        <v>8846</v>
      </c>
      <c r="E279" s="118">
        <v>64131</v>
      </c>
      <c r="F279" s="114" t="s">
        <v>3045</v>
      </c>
      <c r="G279" s="166" t="s">
        <v>1649</v>
      </c>
      <c r="H279" s="114" t="s">
        <v>1439</v>
      </c>
      <c r="I279" s="115">
        <v>435</v>
      </c>
      <c r="J279" s="134" t="s">
        <v>9149</v>
      </c>
      <c r="K279" s="134" t="s">
        <v>7386</v>
      </c>
      <c r="L279" s="135">
        <v>90</v>
      </c>
      <c r="M279" s="121" t="s">
        <v>9066</v>
      </c>
      <c r="N279" s="136" t="s">
        <v>7387</v>
      </c>
      <c r="W279" s="59" t="str">
        <f t="shared" si="12"/>
        <v>064131</v>
      </c>
      <c r="X279" s="55" t="str">
        <f t="shared" si="13"/>
        <v/>
      </c>
      <c r="Y279" s="60">
        <f t="shared" si="14"/>
        <v>0</v>
      </c>
    </row>
    <row r="280" spans="1:25" ht="18.149999999999999" customHeight="1">
      <c r="B280" s="74">
        <v>278</v>
      </c>
      <c r="C280" s="116" t="s">
        <v>7190</v>
      </c>
      <c r="D280" s="121" t="s">
        <v>8808</v>
      </c>
      <c r="E280" s="122">
        <v>31069</v>
      </c>
      <c r="F280" s="114" t="s">
        <v>3033</v>
      </c>
      <c r="G280" s="166" t="s">
        <v>3973</v>
      </c>
      <c r="H280" s="114" t="s">
        <v>743</v>
      </c>
      <c r="I280" s="115">
        <v>720</v>
      </c>
      <c r="J280" s="134" t="s">
        <v>9150</v>
      </c>
      <c r="K280" s="134" t="s">
        <v>9151</v>
      </c>
      <c r="L280" s="135">
        <v>90</v>
      </c>
      <c r="M280" s="121" t="s">
        <v>9066</v>
      </c>
      <c r="N280" s="136" t="s">
        <v>7230</v>
      </c>
      <c r="W280" s="59" t="str">
        <f t="shared" si="12"/>
        <v>031069</v>
      </c>
      <c r="X280" s="55" t="str">
        <f t="shared" si="13"/>
        <v/>
      </c>
      <c r="Y280" s="60">
        <f t="shared" si="14"/>
        <v>0</v>
      </c>
    </row>
    <row r="281" spans="1:25" ht="18.149999999999999" customHeight="1">
      <c r="B281" s="74">
        <v>279</v>
      </c>
      <c r="C281" s="116" t="s">
        <v>7183</v>
      </c>
      <c r="D281" s="117" t="s">
        <v>8932</v>
      </c>
      <c r="E281" s="122">
        <v>200231</v>
      </c>
      <c r="F281" s="114" t="s">
        <v>3053</v>
      </c>
      <c r="G281" s="166" t="s">
        <v>2572</v>
      </c>
      <c r="H281" s="114" t="s">
        <v>1932</v>
      </c>
      <c r="I281" s="115">
        <v>420</v>
      </c>
      <c r="J281" s="116"/>
      <c r="K281" s="116"/>
      <c r="L281" s="130"/>
      <c r="M281" s="117"/>
      <c r="N281" s="131"/>
      <c r="W281" s="59" t="str">
        <f t="shared" si="12"/>
        <v>200231</v>
      </c>
      <c r="X281" s="55">
        <f t="shared" si="13"/>
        <v>0</v>
      </c>
      <c r="Y281" s="60">
        <f t="shared" si="14"/>
        <v>0</v>
      </c>
    </row>
    <row r="282" spans="1:25" ht="18.149999999999999" customHeight="1">
      <c r="A282" s="55" t="s">
        <v>7445</v>
      </c>
      <c r="B282" s="74">
        <v>280</v>
      </c>
      <c r="C282" s="116" t="s">
        <v>7180</v>
      </c>
      <c r="D282" s="117" t="s">
        <v>8734</v>
      </c>
      <c r="E282" s="118">
        <v>14012</v>
      </c>
      <c r="F282" s="114" t="s">
        <v>3027</v>
      </c>
      <c r="G282" s="166" t="s">
        <v>2805</v>
      </c>
      <c r="H282" s="114" t="s">
        <v>327</v>
      </c>
      <c r="I282" s="115">
        <v>580</v>
      </c>
      <c r="J282" s="116" t="s">
        <v>9152</v>
      </c>
      <c r="K282" s="116" t="s">
        <v>9153</v>
      </c>
      <c r="L282" s="130">
        <v>50</v>
      </c>
      <c r="M282" s="117" t="s">
        <v>9154</v>
      </c>
      <c r="N282" s="131">
        <v>2021.3</v>
      </c>
      <c r="W282" s="59" t="str">
        <f t="shared" si="12"/>
        <v>014012</v>
      </c>
      <c r="X282" s="55" t="str">
        <f t="shared" si="13"/>
        <v/>
      </c>
      <c r="Y282" s="60">
        <f t="shared" si="14"/>
        <v>0</v>
      </c>
    </row>
    <row r="283" spans="1:25">
      <c r="B283" s="74">
        <v>281</v>
      </c>
      <c r="C283" s="116" t="s">
        <v>7176</v>
      </c>
      <c r="D283" s="117" t="s">
        <v>8849</v>
      </c>
      <c r="E283" s="118">
        <v>45024</v>
      </c>
      <c r="F283" s="114" t="s">
        <v>3040</v>
      </c>
      <c r="G283" s="166" t="s">
        <v>1287</v>
      </c>
      <c r="H283" s="114" t="s">
        <v>918</v>
      </c>
      <c r="I283" s="115">
        <v>844</v>
      </c>
      <c r="J283" s="116"/>
      <c r="K283" s="116"/>
      <c r="L283" s="130"/>
      <c r="M283" s="117"/>
      <c r="N283" s="131"/>
      <c r="W283" s="59" t="str">
        <f t="shared" si="12"/>
        <v>045024</v>
      </c>
      <c r="X283" s="55" t="str">
        <f t="shared" si="13"/>
        <v/>
      </c>
      <c r="Y283" s="60">
        <f t="shared" si="14"/>
        <v>0</v>
      </c>
    </row>
    <row r="284" spans="1:25">
      <c r="B284" s="74">
        <v>282</v>
      </c>
      <c r="C284" s="116" t="s">
        <v>7176</v>
      </c>
      <c r="D284" s="117" t="s">
        <v>8849</v>
      </c>
      <c r="E284" s="118">
        <v>45028</v>
      </c>
      <c r="F284" s="114" t="s">
        <v>3040</v>
      </c>
      <c r="G284" s="166" t="s">
        <v>1292</v>
      </c>
      <c r="H284" s="114" t="s">
        <v>918</v>
      </c>
      <c r="I284" s="115">
        <v>575</v>
      </c>
      <c r="J284" s="116"/>
      <c r="K284" s="116"/>
      <c r="L284" s="130"/>
      <c r="M284" s="117"/>
      <c r="N284" s="131"/>
      <c r="W284" s="59" t="str">
        <f t="shared" si="12"/>
        <v>045028</v>
      </c>
      <c r="X284" s="55" t="str">
        <f t="shared" si="13"/>
        <v/>
      </c>
      <c r="Y284" s="60">
        <f t="shared" si="14"/>
        <v>0</v>
      </c>
    </row>
    <row r="285" spans="1:25">
      <c r="B285" s="74">
        <v>283</v>
      </c>
      <c r="C285" s="116" t="s">
        <v>7176</v>
      </c>
      <c r="D285" s="117" t="s">
        <v>8849</v>
      </c>
      <c r="E285" s="118">
        <v>45030</v>
      </c>
      <c r="F285" s="114" t="s">
        <v>3040</v>
      </c>
      <c r="G285" s="166" t="s">
        <v>1294</v>
      </c>
      <c r="H285" s="114" t="s">
        <v>918</v>
      </c>
      <c r="I285" s="115">
        <v>763</v>
      </c>
      <c r="J285" s="116"/>
      <c r="K285" s="116"/>
      <c r="L285" s="130"/>
      <c r="M285" s="117"/>
      <c r="N285" s="131"/>
      <c r="W285" s="59" t="str">
        <f t="shared" si="12"/>
        <v>045030</v>
      </c>
      <c r="X285" s="55" t="str">
        <f t="shared" si="13"/>
        <v/>
      </c>
      <c r="Y285" s="60">
        <f t="shared" si="14"/>
        <v>0</v>
      </c>
    </row>
    <row r="286" spans="1:25">
      <c r="B286" s="74">
        <v>284</v>
      </c>
      <c r="C286" s="116" t="s">
        <v>7176</v>
      </c>
      <c r="D286" s="117" t="s">
        <v>8849</v>
      </c>
      <c r="E286" s="118">
        <v>45031</v>
      </c>
      <c r="F286" s="114" t="s">
        <v>3040</v>
      </c>
      <c r="G286" s="166" t="s">
        <v>1295</v>
      </c>
      <c r="H286" s="114" t="s">
        <v>918</v>
      </c>
      <c r="I286" s="115">
        <v>398</v>
      </c>
      <c r="J286" s="116"/>
      <c r="K286" s="116"/>
      <c r="L286" s="130"/>
      <c r="M286" s="117"/>
      <c r="N286" s="131"/>
      <c r="W286" s="59" t="str">
        <f t="shared" si="12"/>
        <v>045031</v>
      </c>
      <c r="X286" s="55" t="str">
        <f t="shared" si="13"/>
        <v/>
      </c>
      <c r="Y286" s="60">
        <f t="shared" si="14"/>
        <v>0</v>
      </c>
    </row>
    <row r="287" spans="1:25">
      <c r="B287" s="74">
        <v>285</v>
      </c>
      <c r="C287" s="116" t="s">
        <v>7183</v>
      </c>
      <c r="D287" s="117" t="s">
        <v>8932</v>
      </c>
      <c r="E287" s="118">
        <v>87007</v>
      </c>
      <c r="F287" s="114" t="s">
        <v>3047</v>
      </c>
      <c r="G287" s="166" t="s">
        <v>1938</v>
      </c>
      <c r="H287" s="114" t="s">
        <v>1932</v>
      </c>
      <c r="I287" s="115">
        <v>530</v>
      </c>
      <c r="J287" s="116" t="s">
        <v>7446</v>
      </c>
      <c r="K287" s="116" t="s">
        <v>7789</v>
      </c>
      <c r="L287" s="130">
        <v>46</v>
      </c>
      <c r="M287" s="117" t="s">
        <v>9155</v>
      </c>
      <c r="N287" s="131"/>
      <c r="W287" s="59" t="str">
        <f t="shared" si="12"/>
        <v>087007</v>
      </c>
      <c r="X287" s="55">
        <f t="shared" si="13"/>
        <v>46</v>
      </c>
      <c r="Y287" s="60">
        <f t="shared" si="14"/>
        <v>46</v>
      </c>
    </row>
    <row r="288" spans="1:25">
      <c r="B288" s="74">
        <v>286</v>
      </c>
      <c r="C288" s="116" t="s">
        <v>7259</v>
      </c>
      <c r="D288" s="117" t="s">
        <v>1932</v>
      </c>
      <c r="E288" s="118">
        <v>81071</v>
      </c>
      <c r="F288" s="114" t="s">
        <v>3051</v>
      </c>
      <c r="G288" s="166" t="s">
        <v>7031</v>
      </c>
      <c r="H288" s="114" t="s">
        <v>1932</v>
      </c>
      <c r="I288" s="115">
        <v>400</v>
      </c>
      <c r="J288" s="116" t="s">
        <v>7447</v>
      </c>
      <c r="K288" s="116" t="s">
        <v>7448</v>
      </c>
      <c r="L288" s="130">
        <v>85</v>
      </c>
      <c r="M288" s="117" t="s">
        <v>7449</v>
      </c>
      <c r="N288" s="131">
        <v>2021.4</v>
      </c>
      <c r="W288" s="59" t="str">
        <f>IF(E289="","",TEXT(E289,"000000"))</f>
        <v>082056</v>
      </c>
      <c r="X288" s="55" t="str">
        <f t="shared" si="13"/>
        <v/>
      </c>
      <c r="Y288" s="60">
        <f t="shared" si="14"/>
        <v>0</v>
      </c>
    </row>
    <row r="289" spans="2:25">
      <c r="B289" s="74">
        <v>287</v>
      </c>
      <c r="C289" s="116" t="s">
        <v>7259</v>
      </c>
      <c r="D289" s="117" t="s">
        <v>1932</v>
      </c>
      <c r="E289" s="118">
        <v>82056</v>
      </c>
      <c r="F289" s="114" t="s">
        <v>3052</v>
      </c>
      <c r="G289" s="166" t="s">
        <v>2443</v>
      </c>
      <c r="H289" s="114" t="s">
        <v>1932</v>
      </c>
      <c r="I289" s="115">
        <v>550</v>
      </c>
      <c r="J289" s="116" t="s">
        <v>7450</v>
      </c>
      <c r="K289" s="116" t="s">
        <v>7451</v>
      </c>
      <c r="L289" s="130">
        <v>20</v>
      </c>
      <c r="M289" s="117" t="s">
        <v>7452</v>
      </c>
      <c r="N289" s="131">
        <v>2021.6</v>
      </c>
      <c r="W289" s="59" t="str">
        <f>IF(E290="","",TEXT(E290,"000000"))</f>
        <v>044065</v>
      </c>
      <c r="X289" s="55" t="str">
        <f t="shared" si="13"/>
        <v/>
      </c>
      <c r="Y289" s="60">
        <f t="shared" si="14"/>
        <v>0</v>
      </c>
    </row>
    <row r="290" spans="2:25">
      <c r="B290" s="74">
        <v>288</v>
      </c>
      <c r="C290" s="116" t="s">
        <v>7259</v>
      </c>
      <c r="D290" s="117" t="s">
        <v>918</v>
      </c>
      <c r="E290" s="118">
        <v>44065</v>
      </c>
      <c r="F290" s="114" t="s">
        <v>1176</v>
      </c>
      <c r="G290" s="166" t="s">
        <v>1254</v>
      </c>
      <c r="H290" s="114" t="s">
        <v>918</v>
      </c>
      <c r="I290" s="115">
        <v>420</v>
      </c>
      <c r="J290" s="116" t="s">
        <v>7453</v>
      </c>
      <c r="K290" s="116" t="s">
        <v>7454</v>
      </c>
      <c r="L290" s="130">
        <v>68</v>
      </c>
      <c r="M290" s="117" t="s">
        <v>7259</v>
      </c>
      <c r="N290" s="131">
        <v>2021.6</v>
      </c>
      <c r="W290" s="59" t="str">
        <f>IF(E291="","",TEXT(E291,"000000"))</f>
        <v>014033</v>
      </c>
      <c r="X290" s="55" t="str">
        <f t="shared" si="13"/>
        <v/>
      </c>
      <c r="Y290" s="60">
        <f t="shared" si="14"/>
        <v>0</v>
      </c>
    </row>
    <row r="291" spans="2:25">
      <c r="B291" s="74">
        <v>289</v>
      </c>
      <c r="C291" s="116" t="s">
        <v>7259</v>
      </c>
      <c r="D291" s="117" t="s">
        <v>327</v>
      </c>
      <c r="E291" s="118">
        <v>14033</v>
      </c>
      <c r="F291" s="114" t="s">
        <v>3027</v>
      </c>
      <c r="G291" s="166" t="s">
        <v>2825</v>
      </c>
      <c r="H291" s="114" t="s">
        <v>327</v>
      </c>
      <c r="I291" s="115">
        <v>775</v>
      </c>
      <c r="J291" s="116" t="s">
        <v>7455</v>
      </c>
      <c r="K291" s="116" t="s">
        <v>7456</v>
      </c>
      <c r="L291" s="130">
        <v>70</v>
      </c>
      <c r="M291" s="117" t="s">
        <v>7259</v>
      </c>
      <c r="N291" s="131">
        <v>2021.6</v>
      </c>
      <c r="W291" s="59" t="str">
        <f t="shared" si="12"/>
        <v>014033</v>
      </c>
      <c r="X291" s="55" t="str">
        <f t="shared" si="13"/>
        <v/>
      </c>
      <c r="Y291" s="60">
        <f t="shared" si="14"/>
        <v>0</v>
      </c>
    </row>
    <row r="292" spans="2:25">
      <c r="B292" s="74">
        <v>290</v>
      </c>
      <c r="C292" s="116" t="s">
        <v>7259</v>
      </c>
      <c r="D292" s="117" t="s">
        <v>1932</v>
      </c>
      <c r="E292" s="118">
        <v>81013</v>
      </c>
      <c r="F292" s="114" t="s">
        <v>3051</v>
      </c>
      <c r="G292" s="166" t="s">
        <v>2298</v>
      </c>
      <c r="H292" s="114" t="s">
        <v>1932</v>
      </c>
      <c r="I292" s="115">
        <v>515</v>
      </c>
      <c r="J292" s="116" t="s">
        <v>7457</v>
      </c>
      <c r="K292" s="116" t="s">
        <v>7458</v>
      </c>
      <c r="L292" s="130">
        <v>42</v>
      </c>
      <c r="M292" s="117" t="s">
        <v>7259</v>
      </c>
      <c r="N292" s="131">
        <v>2021.7</v>
      </c>
      <c r="W292" s="59" t="str">
        <f t="shared" si="12"/>
        <v>081013</v>
      </c>
      <c r="X292" s="55" t="str">
        <f t="shared" si="13"/>
        <v/>
      </c>
      <c r="Y292" s="60">
        <f t="shared" si="14"/>
        <v>0</v>
      </c>
    </row>
    <row r="293" spans="2:25">
      <c r="B293" s="74">
        <v>291</v>
      </c>
      <c r="C293" s="116" t="s">
        <v>7180</v>
      </c>
      <c r="D293" s="117" t="s">
        <v>8973</v>
      </c>
      <c r="E293" s="118">
        <v>119035</v>
      </c>
      <c r="F293" s="114" t="s">
        <v>3054</v>
      </c>
      <c r="G293" s="166" t="s">
        <v>3054</v>
      </c>
      <c r="H293" s="114" t="s">
        <v>3054</v>
      </c>
      <c r="I293" s="115" t="s">
        <v>3054</v>
      </c>
      <c r="J293" s="116" t="s">
        <v>9156</v>
      </c>
      <c r="K293" s="116" t="s">
        <v>9157</v>
      </c>
      <c r="L293" s="130">
        <v>0</v>
      </c>
      <c r="M293" s="117" t="s">
        <v>7459</v>
      </c>
      <c r="N293" s="131">
        <v>2021.7</v>
      </c>
      <c r="W293" s="59" t="str">
        <f t="shared" si="12"/>
        <v>119035</v>
      </c>
      <c r="X293" s="55" t="str">
        <f t="shared" si="13"/>
        <v/>
      </c>
      <c r="Y293" s="60">
        <f t="shared" si="14"/>
        <v>0</v>
      </c>
    </row>
    <row r="294" spans="2:25">
      <c r="B294" s="74">
        <v>292</v>
      </c>
      <c r="C294" s="116" t="s">
        <v>7180</v>
      </c>
      <c r="D294" s="117" t="s">
        <v>8973</v>
      </c>
      <c r="E294" s="118">
        <v>119035</v>
      </c>
      <c r="F294" s="114" t="s">
        <v>3054</v>
      </c>
      <c r="G294" s="166" t="s">
        <v>3054</v>
      </c>
      <c r="H294" s="114" t="s">
        <v>3054</v>
      </c>
      <c r="I294" s="115" t="s">
        <v>3054</v>
      </c>
      <c r="J294" s="116" t="s">
        <v>9158</v>
      </c>
      <c r="K294" s="116" t="s">
        <v>9159</v>
      </c>
      <c r="L294" s="130">
        <v>0</v>
      </c>
      <c r="M294" s="117" t="s">
        <v>7459</v>
      </c>
      <c r="N294" s="131">
        <v>2021.7</v>
      </c>
      <c r="W294" s="59" t="str">
        <f t="shared" si="12"/>
        <v>119035</v>
      </c>
      <c r="X294" s="55" t="str">
        <f t="shared" si="13"/>
        <v/>
      </c>
      <c r="Y294" s="60">
        <f t="shared" si="14"/>
        <v>0</v>
      </c>
    </row>
    <row r="295" spans="2:25">
      <c r="B295" s="74">
        <v>293</v>
      </c>
      <c r="C295" s="116" t="s">
        <v>7259</v>
      </c>
      <c r="D295" s="117" t="s">
        <v>1932</v>
      </c>
      <c r="E295" s="118">
        <v>80085</v>
      </c>
      <c r="F295" s="114" t="s">
        <v>3050</v>
      </c>
      <c r="G295" s="166" t="s">
        <v>2270</v>
      </c>
      <c r="H295" s="114" t="s">
        <v>1932</v>
      </c>
      <c r="I295" s="115">
        <v>460</v>
      </c>
      <c r="J295" s="116" t="s">
        <v>7893</v>
      </c>
      <c r="K295" s="116" t="s">
        <v>7460</v>
      </c>
      <c r="L295" s="130">
        <v>120</v>
      </c>
      <c r="M295" s="117" t="s">
        <v>7449</v>
      </c>
      <c r="N295" s="131">
        <v>2021.7</v>
      </c>
      <c r="W295" s="59" t="str">
        <f t="shared" si="12"/>
        <v>080085</v>
      </c>
      <c r="X295" s="55" t="str">
        <f t="shared" si="13"/>
        <v/>
      </c>
      <c r="Y295" s="60">
        <f t="shared" si="14"/>
        <v>0</v>
      </c>
    </row>
    <row r="296" spans="2:25">
      <c r="B296" s="74">
        <v>294</v>
      </c>
      <c r="C296" s="116" t="s">
        <v>7259</v>
      </c>
      <c r="D296" s="117" t="s">
        <v>861</v>
      </c>
      <c r="E296" s="118">
        <v>35055</v>
      </c>
      <c r="F296" s="114" t="s">
        <v>3036</v>
      </c>
      <c r="G296" s="166" t="s">
        <v>4470</v>
      </c>
      <c r="H296" s="114" t="s">
        <v>861</v>
      </c>
      <c r="I296" s="115">
        <v>540</v>
      </c>
      <c r="J296" s="116" t="s">
        <v>7461</v>
      </c>
      <c r="K296" s="116" t="s">
        <v>7462</v>
      </c>
      <c r="L296" s="130">
        <v>210</v>
      </c>
      <c r="M296" s="117" t="s">
        <v>7463</v>
      </c>
      <c r="N296" s="131"/>
      <c r="W296" s="59" t="str">
        <f t="shared" si="12"/>
        <v>035055</v>
      </c>
      <c r="X296" s="55" t="str">
        <f t="shared" si="13"/>
        <v/>
      </c>
      <c r="Y296" s="60">
        <f t="shared" si="14"/>
        <v>0</v>
      </c>
    </row>
    <row r="297" spans="2:25">
      <c r="B297" s="74">
        <v>295</v>
      </c>
      <c r="C297" s="116" t="s">
        <v>7259</v>
      </c>
      <c r="D297" s="117" t="s">
        <v>861</v>
      </c>
      <c r="E297" s="118">
        <v>35055</v>
      </c>
      <c r="F297" s="114" t="s">
        <v>3036</v>
      </c>
      <c r="G297" s="166" t="s">
        <v>4470</v>
      </c>
      <c r="H297" s="114" t="s">
        <v>861</v>
      </c>
      <c r="I297" s="115">
        <v>540</v>
      </c>
      <c r="J297" s="116" t="s">
        <v>7464</v>
      </c>
      <c r="K297" s="116" t="s">
        <v>7465</v>
      </c>
      <c r="L297" s="130">
        <v>80</v>
      </c>
      <c r="M297" s="117" t="s">
        <v>7463</v>
      </c>
      <c r="N297" s="131"/>
      <c r="W297" s="59" t="str">
        <f t="shared" si="12"/>
        <v>035055</v>
      </c>
      <c r="X297" s="55" t="str">
        <f t="shared" si="13"/>
        <v/>
      </c>
      <c r="Y297" s="60">
        <f t="shared" si="14"/>
        <v>0</v>
      </c>
    </row>
    <row r="298" spans="2:25">
      <c r="B298" s="74">
        <v>296</v>
      </c>
      <c r="C298" s="116" t="s">
        <v>7259</v>
      </c>
      <c r="D298" s="117" t="s">
        <v>1390</v>
      </c>
      <c r="E298" s="118">
        <v>51110</v>
      </c>
      <c r="F298" s="114" t="s">
        <v>3042</v>
      </c>
      <c r="G298" s="166" t="s">
        <v>5524</v>
      </c>
      <c r="H298" s="114" t="s">
        <v>1390</v>
      </c>
      <c r="I298" s="115">
        <v>455</v>
      </c>
      <c r="J298" s="116" t="s">
        <v>7466</v>
      </c>
      <c r="K298" s="116" t="s">
        <v>7467</v>
      </c>
      <c r="L298" s="130">
        <v>80</v>
      </c>
      <c r="M298" s="117" t="s">
        <v>7468</v>
      </c>
      <c r="N298" s="131" t="s">
        <v>7469</v>
      </c>
      <c r="W298" s="59" t="str">
        <f t="shared" si="12"/>
        <v>051110</v>
      </c>
      <c r="X298" s="55" t="str">
        <f t="shared" si="13"/>
        <v/>
      </c>
      <c r="Y298" s="60">
        <f t="shared" si="14"/>
        <v>0</v>
      </c>
    </row>
    <row r="299" spans="2:25">
      <c r="B299" s="74">
        <v>297</v>
      </c>
      <c r="C299" s="116" t="s">
        <v>7259</v>
      </c>
      <c r="D299" s="117" t="s">
        <v>8849</v>
      </c>
      <c r="E299" s="118">
        <v>44016</v>
      </c>
      <c r="F299" s="114" t="s">
        <v>1176</v>
      </c>
      <c r="G299" s="166" t="s">
        <v>1197</v>
      </c>
      <c r="H299" s="114" t="s">
        <v>918</v>
      </c>
      <c r="I299" s="115">
        <v>450</v>
      </c>
      <c r="J299" s="116" t="s">
        <v>7470</v>
      </c>
      <c r="K299" s="116" t="s">
        <v>7471</v>
      </c>
      <c r="L299" s="130">
        <v>60</v>
      </c>
      <c r="M299" s="117" t="s">
        <v>9160</v>
      </c>
      <c r="N299" s="131"/>
      <c r="W299" s="59" t="str">
        <f t="shared" si="12"/>
        <v>044016</v>
      </c>
      <c r="X299" s="55" t="str">
        <f t="shared" si="13"/>
        <v/>
      </c>
      <c r="Y299" s="60">
        <f t="shared" si="14"/>
        <v>0</v>
      </c>
    </row>
    <row r="300" spans="2:25">
      <c r="B300" s="74">
        <v>298</v>
      </c>
      <c r="C300" s="116" t="s">
        <v>7259</v>
      </c>
      <c r="D300" s="117" t="s">
        <v>861</v>
      </c>
      <c r="E300" s="118">
        <v>35010</v>
      </c>
      <c r="F300" s="114" t="s">
        <v>3036</v>
      </c>
      <c r="G300" s="166" t="s">
        <v>7601</v>
      </c>
      <c r="H300" s="114" t="s">
        <v>861</v>
      </c>
      <c r="I300" s="115">
        <v>1000</v>
      </c>
      <c r="J300" s="116" t="s">
        <v>7472</v>
      </c>
      <c r="K300" s="116" t="s">
        <v>7473</v>
      </c>
      <c r="L300" s="130">
        <v>164</v>
      </c>
      <c r="M300" s="117" t="s">
        <v>7474</v>
      </c>
      <c r="N300" s="131"/>
      <c r="W300" s="59" t="str">
        <f t="shared" si="12"/>
        <v>035010</v>
      </c>
      <c r="X300" s="55" t="str">
        <f t="shared" si="13"/>
        <v/>
      </c>
      <c r="Y300" s="60">
        <f t="shared" si="14"/>
        <v>0</v>
      </c>
    </row>
    <row r="301" spans="2:25">
      <c r="B301" s="74">
        <v>299</v>
      </c>
      <c r="C301" s="116" t="s">
        <v>7259</v>
      </c>
      <c r="D301" s="117" t="s">
        <v>861</v>
      </c>
      <c r="E301" s="118">
        <v>35010</v>
      </c>
      <c r="F301" s="114" t="s">
        <v>3036</v>
      </c>
      <c r="G301" s="166" t="s">
        <v>7601</v>
      </c>
      <c r="H301" s="114" t="s">
        <v>861</v>
      </c>
      <c r="I301" s="115">
        <v>1000</v>
      </c>
      <c r="J301" s="116" t="s">
        <v>7475</v>
      </c>
      <c r="K301" s="116" t="s">
        <v>7476</v>
      </c>
      <c r="L301" s="130">
        <v>113</v>
      </c>
      <c r="M301" s="117" t="s">
        <v>7474</v>
      </c>
      <c r="N301" s="131"/>
      <c r="W301" s="59" t="str">
        <f t="shared" si="12"/>
        <v>035010</v>
      </c>
      <c r="X301" s="55" t="str">
        <f t="shared" si="13"/>
        <v/>
      </c>
      <c r="Y301" s="60">
        <f t="shared" si="14"/>
        <v>0</v>
      </c>
    </row>
    <row r="302" spans="2:25">
      <c r="B302" s="74">
        <v>300</v>
      </c>
      <c r="C302" s="116" t="s">
        <v>7259</v>
      </c>
      <c r="D302" s="117" t="s">
        <v>861</v>
      </c>
      <c r="E302" s="118">
        <v>35010</v>
      </c>
      <c r="F302" s="114" t="s">
        <v>3036</v>
      </c>
      <c r="G302" s="166" t="s">
        <v>7601</v>
      </c>
      <c r="H302" s="114" t="s">
        <v>861</v>
      </c>
      <c r="I302" s="115">
        <v>1000</v>
      </c>
      <c r="J302" s="116" t="s">
        <v>7477</v>
      </c>
      <c r="K302" s="116" t="s">
        <v>7478</v>
      </c>
      <c r="L302" s="130">
        <v>98</v>
      </c>
      <c r="M302" s="117" t="s">
        <v>7474</v>
      </c>
      <c r="N302" s="131"/>
      <c r="W302" s="59" t="str">
        <f t="shared" si="12"/>
        <v>035010</v>
      </c>
      <c r="X302" s="55" t="str">
        <f t="shared" si="13"/>
        <v/>
      </c>
      <c r="Y302" s="60">
        <f t="shared" si="14"/>
        <v>0</v>
      </c>
    </row>
    <row r="303" spans="2:25">
      <c r="B303" s="74">
        <v>301</v>
      </c>
      <c r="C303" s="116" t="s">
        <v>7259</v>
      </c>
      <c r="D303" s="117" t="s">
        <v>861</v>
      </c>
      <c r="E303" s="118">
        <v>35026</v>
      </c>
      <c r="F303" s="114" t="s">
        <v>3036</v>
      </c>
      <c r="G303" s="166" t="s">
        <v>4428</v>
      </c>
      <c r="H303" s="114" t="s">
        <v>861</v>
      </c>
      <c r="I303" s="115">
        <v>503</v>
      </c>
      <c r="J303" s="116" t="s">
        <v>7479</v>
      </c>
      <c r="K303" s="116" t="s">
        <v>7480</v>
      </c>
      <c r="L303" s="130">
        <v>0</v>
      </c>
      <c r="M303" s="117" t="s">
        <v>7481</v>
      </c>
      <c r="N303" s="131" t="s">
        <v>7482</v>
      </c>
      <c r="W303" s="59" t="str">
        <f t="shared" si="12"/>
        <v>035026</v>
      </c>
      <c r="X303" s="55" t="str">
        <f t="shared" si="13"/>
        <v/>
      </c>
      <c r="Y303" s="60">
        <f t="shared" si="14"/>
        <v>0</v>
      </c>
    </row>
    <row r="304" spans="2:25">
      <c r="B304" s="74">
        <v>302</v>
      </c>
      <c r="C304" s="116" t="s">
        <v>8658</v>
      </c>
      <c r="D304" s="117"/>
      <c r="E304" s="118"/>
      <c r="F304" s="114" t="s">
        <v>3054</v>
      </c>
      <c r="G304" s="166" t="s">
        <v>3054</v>
      </c>
      <c r="H304" s="114" t="s">
        <v>3054</v>
      </c>
      <c r="I304" s="115" t="s">
        <v>3054</v>
      </c>
      <c r="J304" s="116"/>
      <c r="K304" s="116"/>
      <c r="L304" s="130"/>
      <c r="M304" s="117"/>
      <c r="N304" s="131"/>
      <c r="W304" s="59" t="str">
        <f t="shared" si="12"/>
        <v/>
      </c>
      <c r="X304" s="55" t="str">
        <f t="shared" si="13"/>
        <v/>
      </c>
      <c r="Y304" s="60">
        <f t="shared" si="14"/>
        <v>0</v>
      </c>
    </row>
    <row r="305" spans="2:25">
      <c r="B305" s="74">
        <v>303</v>
      </c>
      <c r="C305" s="116" t="s">
        <v>7180</v>
      </c>
      <c r="D305" s="117" t="s">
        <v>8849</v>
      </c>
      <c r="E305" s="118">
        <v>45016</v>
      </c>
      <c r="F305" s="114" t="s">
        <v>3040</v>
      </c>
      <c r="G305" s="166" t="s">
        <v>1280</v>
      </c>
      <c r="H305" s="114" t="s">
        <v>918</v>
      </c>
      <c r="I305" s="115">
        <v>665</v>
      </c>
      <c r="J305" s="116" t="s">
        <v>7483</v>
      </c>
      <c r="K305" s="116" t="s">
        <v>7484</v>
      </c>
      <c r="L305" s="130">
        <v>90</v>
      </c>
      <c r="M305" s="117" t="s">
        <v>9161</v>
      </c>
      <c r="N305" s="131" t="s">
        <v>7485</v>
      </c>
      <c r="W305" s="59" t="str">
        <f t="shared" si="12"/>
        <v>045016</v>
      </c>
      <c r="X305" s="55" t="str">
        <f t="shared" si="13"/>
        <v/>
      </c>
      <c r="Y305" s="60">
        <f t="shared" si="14"/>
        <v>0</v>
      </c>
    </row>
    <row r="306" spans="2:25">
      <c r="B306" s="74">
        <v>304</v>
      </c>
      <c r="C306" s="116" t="s">
        <v>8659</v>
      </c>
      <c r="D306" s="117" t="s">
        <v>918</v>
      </c>
      <c r="E306" s="118">
        <v>51028</v>
      </c>
      <c r="F306" s="114" t="s">
        <v>3042</v>
      </c>
      <c r="G306" s="166" t="s">
        <v>5526</v>
      </c>
      <c r="H306" s="114" t="s">
        <v>1390</v>
      </c>
      <c r="I306" s="115">
        <v>440</v>
      </c>
      <c r="J306" s="116" t="s">
        <v>7486</v>
      </c>
      <c r="K306" s="116" t="s">
        <v>7487</v>
      </c>
      <c r="L306" s="130">
        <v>77</v>
      </c>
      <c r="M306" s="117" t="s">
        <v>7488</v>
      </c>
      <c r="N306" s="131" t="s">
        <v>7489</v>
      </c>
      <c r="W306" s="59" t="str">
        <f t="shared" si="12"/>
        <v>051028</v>
      </c>
      <c r="X306" s="55" t="str">
        <f t="shared" si="13"/>
        <v/>
      </c>
      <c r="Y306" s="60">
        <f t="shared" si="14"/>
        <v>0</v>
      </c>
    </row>
    <row r="307" spans="2:25">
      <c r="B307" s="74">
        <v>305</v>
      </c>
      <c r="C307" s="116" t="s">
        <v>8659</v>
      </c>
      <c r="D307" s="117" t="s">
        <v>918</v>
      </c>
      <c r="E307" s="118">
        <v>51028</v>
      </c>
      <c r="F307" s="114" t="s">
        <v>3042</v>
      </c>
      <c r="G307" s="166" t="s">
        <v>5526</v>
      </c>
      <c r="H307" s="114" t="s">
        <v>1390</v>
      </c>
      <c r="I307" s="115">
        <v>440</v>
      </c>
      <c r="J307" s="116" t="s">
        <v>7490</v>
      </c>
      <c r="K307" s="116" t="s">
        <v>7491</v>
      </c>
      <c r="L307" s="130">
        <v>76</v>
      </c>
      <c r="M307" s="117" t="s">
        <v>7488</v>
      </c>
      <c r="N307" s="131" t="s">
        <v>7489</v>
      </c>
      <c r="W307" s="59" t="str">
        <f t="shared" si="12"/>
        <v>051028</v>
      </c>
      <c r="X307" s="55" t="str">
        <f t="shared" si="13"/>
        <v/>
      </c>
      <c r="Y307" s="60">
        <f t="shared" si="14"/>
        <v>0</v>
      </c>
    </row>
    <row r="308" spans="2:25">
      <c r="B308" s="74">
        <v>306</v>
      </c>
      <c r="C308" s="116" t="s">
        <v>8659</v>
      </c>
      <c r="D308" s="117" t="s">
        <v>861</v>
      </c>
      <c r="E308" s="118">
        <v>37034</v>
      </c>
      <c r="F308" s="114" t="s">
        <v>861</v>
      </c>
      <c r="G308" s="166" t="s">
        <v>4826</v>
      </c>
      <c r="H308" s="114" t="s">
        <v>861</v>
      </c>
      <c r="I308" s="115">
        <v>580</v>
      </c>
      <c r="J308" s="116" t="s">
        <v>7492</v>
      </c>
      <c r="K308" s="116" t="s">
        <v>7493</v>
      </c>
      <c r="L308" s="130">
        <v>51</v>
      </c>
      <c r="M308" s="117" t="s">
        <v>7494</v>
      </c>
      <c r="N308" s="131"/>
      <c r="W308" s="59" t="str">
        <f t="shared" si="12"/>
        <v>037034</v>
      </c>
      <c r="X308" s="55" t="str">
        <f t="shared" si="13"/>
        <v/>
      </c>
      <c r="Y308" s="60">
        <f t="shared" si="14"/>
        <v>0</v>
      </c>
    </row>
    <row r="309" spans="2:25">
      <c r="B309" s="74">
        <v>307</v>
      </c>
      <c r="C309" s="116" t="s">
        <v>7259</v>
      </c>
      <c r="D309" s="117" t="s">
        <v>458</v>
      </c>
      <c r="E309" s="118">
        <v>22027</v>
      </c>
      <c r="F309" s="114" t="s">
        <v>3031</v>
      </c>
      <c r="G309" s="166" t="s">
        <v>632</v>
      </c>
      <c r="H309" s="114" t="s">
        <v>458</v>
      </c>
      <c r="I309" s="115">
        <v>400</v>
      </c>
      <c r="J309" s="116" t="s">
        <v>7495</v>
      </c>
      <c r="K309" s="116" t="s">
        <v>7496</v>
      </c>
      <c r="L309" s="130">
        <v>205</v>
      </c>
      <c r="M309" s="117" t="s">
        <v>7497</v>
      </c>
      <c r="N309" s="131" t="s">
        <v>7498</v>
      </c>
      <c r="W309" s="59" t="str">
        <f t="shared" si="12"/>
        <v>022027</v>
      </c>
      <c r="X309" s="55" t="str">
        <f t="shared" si="13"/>
        <v/>
      </c>
      <c r="Y309" s="60">
        <f t="shared" si="14"/>
        <v>0</v>
      </c>
    </row>
    <row r="310" spans="2:25">
      <c r="B310" s="74">
        <v>308</v>
      </c>
      <c r="C310" s="116" t="s">
        <v>7259</v>
      </c>
      <c r="D310" s="117" t="s">
        <v>8849</v>
      </c>
      <c r="E310" s="118">
        <v>42006</v>
      </c>
      <c r="F310" s="114" t="s">
        <v>1021</v>
      </c>
      <c r="G310" s="166" t="s">
        <v>1029</v>
      </c>
      <c r="H310" s="114" t="s">
        <v>918</v>
      </c>
      <c r="I310" s="115">
        <v>1445</v>
      </c>
      <c r="J310" s="116" t="s">
        <v>8863</v>
      </c>
      <c r="K310" s="116" t="s">
        <v>9162</v>
      </c>
      <c r="L310" s="130">
        <v>77</v>
      </c>
      <c r="M310" s="117" t="s">
        <v>7497</v>
      </c>
      <c r="N310" s="163" t="s">
        <v>9163</v>
      </c>
      <c r="W310" s="59" t="str">
        <f t="shared" si="12"/>
        <v>042006</v>
      </c>
      <c r="X310" s="55" t="str">
        <f t="shared" si="13"/>
        <v/>
      </c>
      <c r="Y310" s="60">
        <f t="shared" si="14"/>
        <v>0</v>
      </c>
    </row>
    <row r="311" spans="2:25">
      <c r="B311" s="74">
        <v>309</v>
      </c>
      <c r="C311" s="116" t="s">
        <v>7259</v>
      </c>
      <c r="D311" s="117" t="s">
        <v>327</v>
      </c>
      <c r="E311" s="118">
        <v>15019</v>
      </c>
      <c r="F311" s="114" t="s">
        <v>327</v>
      </c>
      <c r="G311" s="166" t="s">
        <v>2873</v>
      </c>
      <c r="H311" s="114" t="s">
        <v>327</v>
      </c>
      <c r="I311" s="115">
        <v>880</v>
      </c>
      <c r="J311" s="116" t="s">
        <v>7499</v>
      </c>
      <c r="K311" s="116" t="s">
        <v>7500</v>
      </c>
      <c r="L311" s="130">
        <v>91</v>
      </c>
      <c r="M311" s="117" t="s">
        <v>7481</v>
      </c>
      <c r="N311" s="131" t="s">
        <v>7501</v>
      </c>
      <c r="W311" s="59" t="str">
        <f t="shared" si="12"/>
        <v>015019</v>
      </c>
      <c r="X311" s="55" t="str">
        <f t="shared" si="13"/>
        <v/>
      </c>
      <c r="Y311" s="60">
        <f t="shared" si="14"/>
        <v>0</v>
      </c>
    </row>
    <row r="312" spans="2:25">
      <c r="B312" s="74">
        <v>310</v>
      </c>
      <c r="C312" s="116" t="s">
        <v>7259</v>
      </c>
      <c r="D312" s="117" t="s">
        <v>8849</v>
      </c>
      <c r="E312" s="118">
        <v>45013</v>
      </c>
      <c r="F312" s="114" t="s">
        <v>3040</v>
      </c>
      <c r="G312" s="166" t="s">
        <v>1278</v>
      </c>
      <c r="H312" s="114" t="s">
        <v>918</v>
      </c>
      <c r="I312" s="115">
        <v>465</v>
      </c>
      <c r="J312" s="116" t="s">
        <v>9164</v>
      </c>
      <c r="K312" s="116" t="s">
        <v>9165</v>
      </c>
      <c r="L312" s="130">
        <v>72</v>
      </c>
      <c r="M312" s="117" t="s">
        <v>7481</v>
      </c>
      <c r="N312" s="131" t="s">
        <v>9166</v>
      </c>
      <c r="W312" s="59" t="str">
        <f t="shared" si="12"/>
        <v>045013</v>
      </c>
      <c r="X312" s="55" t="str">
        <f t="shared" si="13"/>
        <v/>
      </c>
      <c r="Y312" s="60">
        <f t="shared" si="14"/>
        <v>0</v>
      </c>
    </row>
    <row r="313" spans="2:25">
      <c r="B313" s="74">
        <v>311</v>
      </c>
      <c r="C313" s="116" t="s">
        <v>7259</v>
      </c>
      <c r="D313" s="117" t="s">
        <v>743</v>
      </c>
      <c r="E313" s="118">
        <v>31046</v>
      </c>
      <c r="F313" s="114" t="s">
        <v>3033</v>
      </c>
      <c r="G313" s="166" t="s">
        <v>4032</v>
      </c>
      <c r="H313" s="114" t="s">
        <v>743</v>
      </c>
      <c r="I313" s="115">
        <v>905</v>
      </c>
      <c r="J313" s="116" t="s">
        <v>7502</v>
      </c>
      <c r="K313" s="116" t="s">
        <v>7503</v>
      </c>
      <c r="L313" s="130">
        <v>515</v>
      </c>
      <c r="M313" s="117" t="s">
        <v>7504</v>
      </c>
      <c r="N313" s="163" t="s">
        <v>7505</v>
      </c>
      <c r="W313" s="59" t="str">
        <f t="shared" si="12"/>
        <v>031046</v>
      </c>
      <c r="X313" s="55" t="str">
        <f t="shared" si="13"/>
        <v/>
      </c>
      <c r="Y313" s="60">
        <f t="shared" si="14"/>
        <v>0</v>
      </c>
    </row>
    <row r="314" spans="2:25">
      <c r="B314" s="74">
        <v>312</v>
      </c>
      <c r="C314" s="116" t="s">
        <v>7259</v>
      </c>
      <c r="D314" s="117" t="s">
        <v>861</v>
      </c>
      <c r="E314" s="118">
        <v>35026</v>
      </c>
      <c r="F314" s="114" t="s">
        <v>3036</v>
      </c>
      <c r="G314" s="166" t="s">
        <v>4428</v>
      </c>
      <c r="H314" s="114" t="s">
        <v>861</v>
      </c>
      <c r="I314" s="115">
        <v>503</v>
      </c>
      <c r="J314" s="116" t="s">
        <v>7479</v>
      </c>
      <c r="K314" s="116" t="s">
        <v>7506</v>
      </c>
      <c r="L314" s="130">
        <v>1</v>
      </c>
      <c r="M314" s="117" t="s">
        <v>7504</v>
      </c>
      <c r="N314" s="131" t="s">
        <v>7507</v>
      </c>
      <c r="W314" s="59" t="str">
        <f t="shared" si="12"/>
        <v>035026</v>
      </c>
      <c r="X314" s="55" t="str">
        <f t="shared" si="13"/>
        <v/>
      </c>
      <c r="Y314" s="60">
        <f t="shared" si="14"/>
        <v>0</v>
      </c>
    </row>
    <row r="315" spans="2:25">
      <c r="B315" s="74">
        <v>313</v>
      </c>
      <c r="C315" s="116" t="s">
        <v>7259</v>
      </c>
      <c r="D315" s="117" t="s">
        <v>1439</v>
      </c>
      <c r="E315" s="118">
        <v>61003</v>
      </c>
      <c r="F315" s="114" t="s">
        <v>3044</v>
      </c>
      <c r="G315" s="166" t="s">
        <v>1441</v>
      </c>
      <c r="H315" s="114" t="s">
        <v>1439</v>
      </c>
      <c r="I315" s="115">
        <v>495</v>
      </c>
      <c r="J315" s="116" t="s">
        <v>7508</v>
      </c>
      <c r="K315" s="116" t="s">
        <v>7509</v>
      </c>
      <c r="L315" s="130">
        <v>55</v>
      </c>
      <c r="M315" s="117" t="s">
        <v>7481</v>
      </c>
      <c r="N315" s="131" t="s">
        <v>7510</v>
      </c>
      <c r="W315" s="59" t="str">
        <f t="shared" si="12"/>
        <v>061003</v>
      </c>
      <c r="X315" s="55" t="str">
        <f t="shared" si="13"/>
        <v/>
      </c>
      <c r="Y315" s="60">
        <f t="shared" si="14"/>
        <v>0</v>
      </c>
    </row>
    <row r="316" spans="2:25">
      <c r="B316" s="74">
        <v>314</v>
      </c>
      <c r="C316" s="116" t="s">
        <v>7259</v>
      </c>
      <c r="D316" s="117" t="s">
        <v>861</v>
      </c>
      <c r="E316" s="118">
        <v>37127</v>
      </c>
      <c r="F316" s="114" t="s">
        <v>861</v>
      </c>
      <c r="G316" s="166" t="s">
        <v>4810</v>
      </c>
      <c r="H316" s="114" t="s">
        <v>861</v>
      </c>
      <c r="I316" s="115">
        <v>510</v>
      </c>
      <c r="J316" s="116" t="s">
        <v>7511</v>
      </c>
      <c r="K316" s="116" t="s">
        <v>7512</v>
      </c>
      <c r="L316" s="130">
        <v>125</v>
      </c>
      <c r="M316" s="117" t="s">
        <v>7513</v>
      </c>
      <c r="N316" s="131" t="s">
        <v>7514</v>
      </c>
      <c r="W316" s="59" t="str">
        <f t="shared" si="12"/>
        <v>037127</v>
      </c>
      <c r="X316" s="55" t="str">
        <f t="shared" si="13"/>
        <v/>
      </c>
      <c r="Y316" s="60">
        <f t="shared" si="14"/>
        <v>0</v>
      </c>
    </row>
    <row r="317" spans="2:25">
      <c r="B317" s="74">
        <v>315</v>
      </c>
      <c r="C317" s="116"/>
      <c r="D317" s="117" t="s">
        <v>8849</v>
      </c>
      <c r="E317" s="118">
        <v>40010</v>
      </c>
      <c r="F317" s="114" t="s">
        <v>3037</v>
      </c>
      <c r="G317" s="166" t="s">
        <v>4925</v>
      </c>
      <c r="H317" s="114" t="s">
        <v>918</v>
      </c>
      <c r="I317" s="115">
        <v>690</v>
      </c>
      <c r="J317" s="116" t="s">
        <v>9167</v>
      </c>
      <c r="K317" s="116" t="s">
        <v>9168</v>
      </c>
      <c r="L317" s="130">
        <v>65</v>
      </c>
      <c r="M317" s="117" t="s">
        <v>9169</v>
      </c>
      <c r="N317" s="163" t="s">
        <v>9170</v>
      </c>
      <c r="W317" s="59" t="str">
        <f t="shared" si="12"/>
        <v>040010</v>
      </c>
      <c r="X317" s="55" t="str">
        <f t="shared" si="13"/>
        <v/>
      </c>
      <c r="Y317" s="60">
        <f t="shared" si="14"/>
        <v>0</v>
      </c>
    </row>
    <row r="318" spans="2:25">
      <c r="B318" s="74">
        <v>316</v>
      </c>
      <c r="C318" s="116"/>
      <c r="D318" s="117" t="s">
        <v>861</v>
      </c>
      <c r="E318" s="118">
        <v>35007</v>
      </c>
      <c r="F318" s="114" t="s">
        <v>3036</v>
      </c>
      <c r="G318" s="166" t="s">
        <v>4388</v>
      </c>
      <c r="H318" s="114" t="s">
        <v>861</v>
      </c>
      <c r="I318" s="115">
        <v>850</v>
      </c>
      <c r="J318" s="116" t="s">
        <v>7515</v>
      </c>
      <c r="K318" s="116" t="s">
        <v>7516</v>
      </c>
      <c r="L318" s="130">
        <v>65</v>
      </c>
      <c r="M318" s="117" t="s">
        <v>7513</v>
      </c>
      <c r="N318" s="131" t="s">
        <v>7517</v>
      </c>
      <c r="W318" s="59" t="str">
        <f t="shared" si="12"/>
        <v>035007</v>
      </c>
      <c r="X318" s="55" t="str">
        <f t="shared" si="13"/>
        <v/>
      </c>
      <c r="Y318" s="60">
        <f t="shared" si="14"/>
        <v>0</v>
      </c>
    </row>
    <row r="319" spans="2:25">
      <c r="B319" s="74">
        <v>317</v>
      </c>
      <c r="C319" s="116" t="s">
        <v>7259</v>
      </c>
      <c r="D319" s="117" t="s">
        <v>327</v>
      </c>
      <c r="E319" s="118">
        <v>17006</v>
      </c>
      <c r="F319" s="114" t="s">
        <v>3029</v>
      </c>
      <c r="G319" s="166" t="s">
        <v>2949</v>
      </c>
      <c r="H319" s="114" t="s">
        <v>327</v>
      </c>
      <c r="I319" s="115">
        <v>855</v>
      </c>
      <c r="J319" s="164" t="s">
        <v>7518</v>
      </c>
      <c r="K319" s="116" t="s">
        <v>7519</v>
      </c>
      <c r="L319" s="130">
        <v>36</v>
      </c>
      <c r="M319" s="117" t="s">
        <v>7513</v>
      </c>
      <c r="N319" s="131" t="s">
        <v>7520</v>
      </c>
      <c r="W319" s="59" t="str">
        <f t="shared" si="12"/>
        <v>017006</v>
      </c>
      <c r="X319" s="55" t="str">
        <f t="shared" si="13"/>
        <v/>
      </c>
      <c r="Y319" s="60">
        <f t="shared" si="14"/>
        <v>0</v>
      </c>
    </row>
    <row r="320" spans="2:25">
      <c r="B320" s="74">
        <v>318</v>
      </c>
      <c r="C320" s="116" t="s">
        <v>7259</v>
      </c>
      <c r="D320" s="117" t="s">
        <v>861</v>
      </c>
      <c r="E320" s="118">
        <v>36003</v>
      </c>
      <c r="F320" s="114" t="s">
        <v>887</v>
      </c>
      <c r="G320" s="166" t="s">
        <v>4567</v>
      </c>
      <c r="H320" s="114" t="s">
        <v>861</v>
      </c>
      <c r="I320" s="115">
        <v>370</v>
      </c>
      <c r="J320" s="164" t="s">
        <v>7790</v>
      </c>
      <c r="K320" s="116" t="s">
        <v>7521</v>
      </c>
      <c r="L320" s="130">
        <v>35</v>
      </c>
      <c r="M320" s="117" t="s">
        <v>7513</v>
      </c>
      <c r="N320" s="131" t="s">
        <v>7522</v>
      </c>
      <c r="W320" s="59" t="str">
        <f t="shared" si="12"/>
        <v>036003</v>
      </c>
      <c r="X320" s="55" t="str">
        <f t="shared" si="13"/>
        <v/>
      </c>
      <c r="Y320" s="60">
        <f t="shared" si="14"/>
        <v>0</v>
      </c>
    </row>
    <row r="321" spans="2:25" ht="36">
      <c r="B321" s="74">
        <v>319</v>
      </c>
      <c r="C321" s="116" t="s">
        <v>7523</v>
      </c>
      <c r="D321" s="117" t="s">
        <v>1439</v>
      </c>
      <c r="E321" s="118">
        <v>64033</v>
      </c>
      <c r="F321" s="114" t="s">
        <v>3045</v>
      </c>
      <c r="G321" s="166" t="s">
        <v>1594</v>
      </c>
      <c r="H321" s="114" t="s">
        <v>1439</v>
      </c>
      <c r="I321" s="115">
        <v>525</v>
      </c>
      <c r="J321" s="164" t="s">
        <v>7524</v>
      </c>
      <c r="K321" s="116" t="s">
        <v>7525</v>
      </c>
      <c r="L321" s="130">
        <v>176</v>
      </c>
      <c r="M321" s="117" t="s">
        <v>7513</v>
      </c>
      <c r="N321" s="131" t="s">
        <v>7526</v>
      </c>
      <c r="W321" s="59" t="str">
        <f t="shared" si="12"/>
        <v>064033</v>
      </c>
      <c r="X321" s="55">
        <f t="shared" si="13"/>
        <v>176</v>
      </c>
      <c r="Y321" s="60">
        <f t="shared" si="14"/>
        <v>176</v>
      </c>
    </row>
    <row r="322" spans="2:25" ht="36">
      <c r="B322" s="74">
        <v>320</v>
      </c>
      <c r="C322" s="116" t="s">
        <v>7523</v>
      </c>
      <c r="D322" s="117" t="s">
        <v>1439</v>
      </c>
      <c r="E322" s="118">
        <v>64034</v>
      </c>
      <c r="F322" s="114" t="s">
        <v>3045</v>
      </c>
      <c r="G322" s="166" t="s">
        <v>1595</v>
      </c>
      <c r="H322" s="114" t="s">
        <v>1439</v>
      </c>
      <c r="I322" s="115">
        <v>525</v>
      </c>
      <c r="J322" s="164" t="s">
        <v>7527</v>
      </c>
      <c r="K322" s="116" t="s">
        <v>7528</v>
      </c>
      <c r="L322" s="130">
        <v>110</v>
      </c>
      <c r="M322" s="117" t="s">
        <v>7513</v>
      </c>
      <c r="N322" s="131" t="s">
        <v>7526</v>
      </c>
      <c r="W322" s="59" t="str">
        <f t="shared" si="12"/>
        <v>064034</v>
      </c>
      <c r="X322" s="55">
        <f t="shared" si="13"/>
        <v>110</v>
      </c>
      <c r="Y322" s="60">
        <f t="shared" si="14"/>
        <v>110</v>
      </c>
    </row>
    <row r="323" spans="2:25">
      <c r="B323" s="74">
        <v>321</v>
      </c>
      <c r="C323" s="116" t="s">
        <v>7259</v>
      </c>
      <c r="D323" s="117" t="s">
        <v>743</v>
      </c>
      <c r="E323" s="118">
        <v>31061</v>
      </c>
      <c r="F323" s="114" t="s">
        <v>3033</v>
      </c>
      <c r="G323" s="166" t="s">
        <v>4061</v>
      </c>
      <c r="H323" s="114" t="s">
        <v>743</v>
      </c>
      <c r="I323" s="115">
        <v>1155</v>
      </c>
      <c r="J323" s="164" t="s">
        <v>7529</v>
      </c>
      <c r="K323" s="116" t="s">
        <v>7530</v>
      </c>
      <c r="L323" s="130">
        <v>50</v>
      </c>
      <c r="M323" s="117" t="s">
        <v>7513</v>
      </c>
      <c r="N323" s="131"/>
      <c r="W323" s="59" t="str">
        <f t="shared" si="12"/>
        <v>031061</v>
      </c>
      <c r="X323" s="55" t="str">
        <f t="shared" si="13"/>
        <v/>
      </c>
      <c r="Y323" s="60">
        <f t="shared" si="14"/>
        <v>0</v>
      </c>
    </row>
    <row r="324" spans="2:25">
      <c r="B324" s="74">
        <v>322</v>
      </c>
      <c r="C324" s="116" t="s">
        <v>7259</v>
      </c>
      <c r="D324" s="117" t="s">
        <v>8849</v>
      </c>
      <c r="E324" s="118">
        <v>46023</v>
      </c>
      <c r="F324" s="114" t="s">
        <v>3041</v>
      </c>
      <c r="G324" s="166" t="s">
        <v>1362</v>
      </c>
      <c r="H324" s="114" t="s">
        <v>918</v>
      </c>
      <c r="I324" s="115">
        <v>660</v>
      </c>
      <c r="J324" s="164" t="s">
        <v>9171</v>
      </c>
      <c r="K324" s="116" t="s">
        <v>9172</v>
      </c>
      <c r="L324" s="130">
        <v>50</v>
      </c>
      <c r="M324" s="117" t="s">
        <v>7513</v>
      </c>
      <c r="N324" s="131" t="s">
        <v>9173</v>
      </c>
      <c r="W324" s="59" t="str">
        <f t="shared" ref="W324:W387" si="15">IF(E324="","",TEXT(E324,"000000"))</f>
        <v>046023</v>
      </c>
      <c r="X324" s="55" t="str">
        <f t="shared" ref="X324:X387" si="16">IF(C324=$V$6,IF(COUNTIFS($C:$C,$V$4,$W:$W,$W324,$J:$J,$J324)&gt;0,0,L324),"")</f>
        <v/>
      </c>
      <c r="Y324" s="60">
        <f t="shared" si="14"/>
        <v>0</v>
      </c>
    </row>
    <row r="325" spans="2:25">
      <c r="B325" s="74">
        <v>323</v>
      </c>
      <c r="C325" s="116"/>
      <c r="D325" s="117" t="s">
        <v>861</v>
      </c>
      <c r="E325" s="118">
        <v>35023</v>
      </c>
      <c r="F325" s="114" t="s">
        <v>3036</v>
      </c>
      <c r="G325" s="166" t="s">
        <v>4422</v>
      </c>
      <c r="H325" s="114" t="s">
        <v>861</v>
      </c>
      <c r="I325" s="115">
        <v>325</v>
      </c>
      <c r="J325" s="164" t="s">
        <v>7531</v>
      </c>
      <c r="K325" s="116" t="s">
        <v>7532</v>
      </c>
      <c r="L325" s="130">
        <v>94</v>
      </c>
      <c r="M325" s="117" t="s">
        <v>7513</v>
      </c>
      <c r="N325" s="131" t="s">
        <v>7533</v>
      </c>
      <c r="W325" s="59" t="str">
        <f t="shared" si="15"/>
        <v>035023</v>
      </c>
      <c r="X325" s="55" t="str">
        <f t="shared" si="16"/>
        <v/>
      </c>
      <c r="Y325" s="60">
        <f t="shared" ref="Y325:Y388" si="17">SUMIFS(L:L,C:C,$V$5,E:E,$E325)+SUMIFS(L:L,C:C,$V$6,E:E,$E325)</f>
        <v>0</v>
      </c>
    </row>
    <row r="326" spans="2:25">
      <c r="B326" s="74">
        <v>324</v>
      </c>
      <c r="C326" s="116"/>
      <c r="D326" s="117" t="s">
        <v>861</v>
      </c>
      <c r="E326" s="118">
        <v>35023</v>
      </c>
      <c r="F326" s="114" t="s">
        <v>3036</v>
      </c>
      <c r="G326" s="166" t="s">
        <v>4422</v>
      </c>
      <c r="H326" s="114" t="s">
        <v>861</v>
      </c>
      <c r="I326" s="115">
        <v>325</v>
      </c>
      <c r="J326" s="164" t="s">
        <v>7534</v>
      </c>
      <c r="K326" s="116" t="s">
        <v>7535</v>
      </c>
      <c r="L326" s="130">
        <v>11</v>
      </c>
      <c r="M326" s="117" t="s">
        <v>7513</v>
      </c>
      <c r="N326" s="131"/>
      <c r="W326" s="59" t="str">
        <f t="shared" si="15"/>
        <v>035023</v>
      </c>
      <c r="X326" s="55" t="str">
        <f t="shared" si="16"/>
        <v/>
      </c>
      <c r="Y326" s="60">
        <f t="shared" si="17"/>
        <v>0</v>
      </c>
    </row>
    <row r="327" spans="2:25">
      <c r="B327" s="74">
        <v>325</v>
      </c>
      <c r="C327" s="116"/>
      <c r="D327" s="117" t="s">
        <v>861</v>
      </c>
      <c r="E327" s="118">
        <v>35023</v>
      </c>
      <c r="F327" s="114" t="s">
        <v>3036</v>
      </c>
      <c r="G327" s="166" t="s">
        <v>4422</v>
      </c>
      <c r="H327" s="114" t="s">
        <v>861</v>
      </c>
      <c r="I327" s="115">
        <v>325</v>
      </c>
      <c r="J327" s="164" t="s">
        <v>7536</v>
      </c>
      <c r="K327" s="116" t="s">
        <v>7537</v>
      </c>
      <c r="L327" s="130">
        <v>6</v>
      </c>
      <c r="M327" s="117" t="s">
        <v>7513</v>
      </c>
      <c r="N327" s="131"/>
      <c r="W327" s="59" t="str">
        <f t="shared" si="15"/>
        <v>035023</v>
      </c>
      <c r="X327" s="55" t="str">
        <f t="shared" si="16"/>
        <v/>
      </c>
      <c r="Y327" s="60">
        <f t="shared" si="17"/>
        <v>0</v>
      </c>
    </row>
    <row r="328" spans="2:25">
      <c r="B328" s="74">
        <v>326</v>
      </c>
      <c r="C328" s="116"/>
      <c r="D328" s="117" t="s">
        <v>861</v>
      </c>
      <c r="E328" s="118">
        <v>35247</v>
      </c>
      <c r="F328" s="114" t="s">
        <v>3036</v>
      </c>
      <c r="G328" s="166" t="s">
        <v>883</v>
      </c>
      <c r="H328" s="114" t="s">
        <v>861</v>
      </c>
      <c r="I328" s="115">
        <v>900</v>
      </c>
      <c r="J328" s="164" t="s">
        <v>7538</v>
      </c>
      <c r="K328" s="116" t="s">
        <v>7539</v>
      </c>
      <c r="L328" s="130">
        <v>6</v>
      </c>
      <c r="M328" s="117" t="s">
        <v>7513</v>
      </c>
      <c r="N328" s="131"/>
      <c r="W328" s="59" t="str">
        <f t="shared" si="15"/>
        <v>035247</v>
      </c>
      <c r="X328" s="55" t="str">
        <f t="shared" si="16"/>
        <v/>
      </c>
      <c r="Y328" s="60">
        <f t="shared" si="17"/>
        <v>0</v>
      </c>
    </row>
    <row r="329" spans="2:25">
      <c r="B329" s="74">
        <v>327</v>
      </c>
      <c r="C329" s="116" t="s">
        <v>7259</v>
      </c>
      <c r="D329" s="117" t="s">
        <v>8849</v>
      </c>
      <c r="E329" s="118">
        <v>44059</v>
      </c>
      <c r="F329" s="114" t="s">
        <v>1176</v>
      </c>
      <c r="G329" s="166" t="s">
        <v>1247</v>
      </c>
      <c r="H329" s="114" t="s">
        <v>918</v>
      </c>
      <c r="I329" s="115">
        <v>635</v>
      </c>
      <c r="J329" s="164" t="s">
        <v>9174</v>
      </c>
      <c r="K329" s="164" t="s">
        <v>7540</v>
      </c>
      <c r="L329" s="130">
        <v>70</v>
      </c>
      <c r="M329" s="117" t="s">
        <v>7513</v>
      </c>
      <c r="N329" s="131" t="s">
        <v>9175</v>
      </c>
      <c r="W329" s="59" t="str">
        <f t="shared" si="15"/>
        <v>044059</v>
      </c>
      <c r="X329" s="55" t="str">
        <f t="shared" si="16"/>
        <v/>
      </c>
      <c r="Y329" s="60">
        <f t="shared" si="17"/>
        <v>0</v>
      </c>
    </row>
    <row r="330" spans="2:25">
      <c r="B330" s="74">
        <v>328</v>
      </c>
      <c r="C330" s="116" t="s">
        <v>7259</v>
      </c>
      <c r="D330" s="117" t="s">
        <v>327</v>
      </c>
      <c r="E330" s="118">
        <v>14013</v>
      </c>
      <c r="F330" s="114" t="s">
        <v>3027</v>
      </c>
      <c r="G330" s="166" t="s">
        <v>2806</v>
      </c>
      <c r="H330" s="114" t="s">
        <v>327</v>
      </c>
      <c r="I330" s="115">
        <v>570</v>
      </c>
      <c r="J330" s="164" t="s">
        <v>7541</v>
      </c>
      <c r="K330" s="116" t="s">
        <v>7542</v>
      </c>
      <c r="L330" s="130">
        <v>75</v>
      </c>
      <c r="M330" s="117" t="s">
        <v>7513</v>
      </c>
      <c r="N330" s="131" t="s">
        <v>7543</v>
      </c>
      <c r="W330" s="59" t="str">
        <f t="shared" si="15"/>
        <v>014013</v>
      </c>
      <c r="X330" s="55" t="str">
        <f t="shared" si="16"/>
        <v/>
      </c>
      <c r="Y330" s="60">
        <f t="shared" si="17"/>
        <v>0</v>
      </c>
    </row>
    <row r="331" spans="2:25">
      <c r="B331" s="74">
        <v>329</v>
      </c>
      <c r="C331" s="116" t="s">
        <v>7259</v>
      </c>
      <c r="D331" s="117" t="s">
        <v>8849</v>
      </c>
      <c r="E331" s="118">
        <v>45018</v>
      </c>
      <c r="F331" s="114" t="s">
        <v>3040</v>
      </c>
      <c r="G331" s="166" t="s">
        <v>1282</v>
      </c>
      <c r="H331" s="114" t="s">
        <v>918</v>
      </c>
      <c r="I331" s="115">
        <v>720</v>
      </c>
      <c r="J331" s="164" t="s">
        <v>9176</v>
      </c>
      <c r="K331" s="116" t="s">
        <v>9177</v>
      </c>
      <c r="L331" s="130">
        <v>50</v>
      </c>
      <c r="M331" s="117" t="s">
        <v>7513</v>
      </c>
      <c r="N331" s="131" t="s">
        <v>9178</v>
      </c>
      <c r="W331" s="59" t="str">
        <f t="shared" si="15"/>
        <v>045018</v>
      </c>
      <c r="X331" s="55" t="str">
        <f t="shared" si="16"/>
        <v/>
      </c>
      <c r="Y331" s="60">
        <f t="shared" si="17"/>
        <v>0</v>
      </c>
    </row>
    <row r="332" spans="2:25">
      <c r="B332" s="74">
        <v>330</v>
      </c>
      <c r="C332" s="116" t="s">
        <v>7259</v>
      </c>
      <c r="D332" s="117" t="s">
        <v>327</v>
      </c>
      <c r="E332" s="118">
        <v>14010</v>
      </c>
      <c r="F332" s="114" t="s">
        <v>3027</v>
      </c>
      <c r="G332" s="166" t="s">
        <v>2803</v>
      </c>
      <c r="H332" s="114" t="s">
        <v>327</v>
      </c>
      <c r="I332" s="115">
        <v>840</v>
      </c>
      <c r="J332" s="164" t="s">
        <v>7544</v>
      </c>
      <c r="K332" s="116" t="s">
        <v>7545</v>
      </c>
      <c r="L332" s="130">
        <v>19</v>
      </c>
      <c r="M332" s="117" t="s">
        <v>7513</v>
      </c>
      <c r="N332" s="165" t="s">
        <v>7546</v>
      </c>
      <c r="W332" s="59" t="str">
        <f t="shared" si="15"/>
        <v>014010</v>
      </c>
      <c r="X332" s="55" t="str">
        <f t="shared" si="16"/>
        <v/>
      </c>
      <c r="Y332" s="60">
        <f t="shared" si="17"/>
        <v>0</v>
      </c>
    </row>
    <row r="333" spans="2:25">
      <c r="B333" s="74">
        <v>331</v>
      </c>
      <c r="C333" s="116" t="s">
        <v>7180</v>
      </c>
      <c r="D333" s="117" t="s">
        <v>8802</v>
      </c>
      <c r="E333" s="118">
        <v>31059</v>
      </c>
      <c r="F333" s="114" t="s">
        <v>3033</v>
      </c>
      <c r="G333" s="166" t="s">
        <v>4057</v>
      </c>
      <c r="H333" s="114" t="s">
        <v>743</v>
      </c>
      <c r="I333" s="115">
        <v>1600</v>
      </c>
      <c r="J333" s="164" t="s">
        <v>9179</v>
      </c>
      <c r="K333" s="116" t="s">
        <v>9180</v>
      </c>
      <c r="L333" s="130">
        <v>20</v>
      </c>
      <c r="M333" s="117" t="s">
        <v>7513</v>
      </c>
      <c r="N333" s="131" t="s">
        <v>9181</v>
      </c>
      <c r="W333" s="59" t="str">
        <f t="shared" si="15"/>
        <v>031059</v>
      </c>
      <c r="X333" s="55" t="str">
        <f t="shared" si="16"/>
        <v/>
      </c>
      <c r="Y333" s="60">
        <f t="shared" si="17"/>
        <v>0</v>
      </c>
    </row>
    <row r="334" spans="2:25">
      <c r="B334" s="74">
        <v>332</v>
      </c>
      <c r="C334" s="116" t="s">
        <v>7259</v>
      </c>
      <c r="D334" s="117" t="s">
        <v>327</v>
      </c>
      <c r="E334" s="118">
        <v>14049</v>
      </c>
      <c r="F334" s="114" t="s">
        <v>3027</v>
      </c>
      <c r="G334" s="166" t="s">
        <v>2835</v>
      </c>
      <c r="H334" s="114" t="s">
        <v>327</v>
      </c>
      <c r="I334" s="115">
        <v>695</v>
      </c>
      <c r="J334" s="164" t="s">
        <v>7547</v>
      </c>
      <c r="K334" s="116" t="s">
        <v>7548</v>
      </c>
      <c r="L334" s="130">
        <v>209</v>
      </c>
      <c r="M334" s="117" t="s">
        <v>7549</v>
      </c>
      <c r="N334" s="131" t="s">
        <v>7550</v>
      </c>
      <c r="W334" s="59" t="str">
        <f t="shared" si="15"/>
        <v>014049</v>
      </c>
      <c r="X334" s="55" t="str">
        <f t="shared" si="16"/>
        <v/>
      </c>
      <c r="Y334" s="60">
        <f t="shared" si="17"/>
        <v>0</v>
      </c>
    </row>
    <row r="335" spans="2:25">
      <c r="B335" s="74">
        <v>333</v>
      </c>
      <c r="C335" s="116" t="s">
        <v>7259</v>
      </c>
      <c r="D335" s="117" t="s">
        <v>918</v>
      </c>
      <c r="E335" s="118">
        <v>45088</v>
      </c>
      <c r="F335" s="114" t="s">
        <v>3040</v>
      </c>
      <c r="G335" s="166" t="s">
        <v>5316</v>
      </c>
      <c r="H335" s="114" t="s">
        <v>918</v>
      </c>
      <c r="I335" s="115">
        <v>420</v>
      </c>
      <c r="J335" s="164" t="s">
        <v>7616</v>
      </c>
      <c r="K335" s="116" t="s">
        <v>7617</v>
      </c>
      <c r="L335" s="130">
        <v>67</v>
      </c>
      <c r="M335" s="117" t="s">
        <v>7513</v>
      </c>
      <c r="N335" s="131" t="s">
        <v>7618</v>
      </c>
      <c r="W335" s="59" t="str">
        <f t="shared" si="15"/>
        <v>045088</v>
      </c>
      <c r="X335" s="55" t="str">
        <f t="shared" si="16"/>
        <v/>
      </c>
      <c r="Y335" s="60">
        <f t="shared" si="17"/>
        <v>0</v>
      </c>
    </row>
    <row r="336" spans="2:25">
      <c r="B336" s="74">
        <v>334</v>
      </c>
      <c r="C336" s="116"/>
      <c r="D336" s="117" t="s">
        <v>861</v>
      </c>
      <c r="E336" s="118">
        <v>35006</v>
      </c>
      <c r="F336" s="114" t="s">
        <v>3036</v>
      </c>
      <c r="G336" s="166" t="s">
        <v>4384</v>
      </c>
      <c r="H336" s="114" t="s">
        <v>861</v>
      </c>
      <c r="I336" s="115">
        <v>620</v>
      </c>
      <c r="J336" s="164" t="s">
        <v>7619</v>
      </c>
      <c r="K336" s="116" t="s">
        <v>7620</v>
      </c>
      <c r="L336" s="130">
        <v>54</v>
      </c>
      <c r="M336" s="117" t="s">
        <v>7513</v>
      </c>
      <c r="N336" s="131" t="s">
        <v>7621</v>
      </c>
      <c r="W336" s="59" t="str">
        <f t="shared" si="15"/>
        <v>035006</v>
      </c>
      <c r="X336" s="55" t="str">
        <f t="shared" si="16"/>
        <v/>
      </c>
      <c r="Y336" s="60">
        <f t="shared" si="17"/>
        <v>0</v>
      </c>
    </row>
    <row r="337" spans="2:25">
      <c r="B337" s="74">
        <v>335</v>
      </c>
      <c r="C337" s="116" t="s">
        <v>7259</v>
      </c>
      <c r="D337" s="117" t="s">
        <v>743</v>
      </c>
      <c r="E337" s="118">
        <v>32026</v>
      </c>
      <c r="F337" s="114" t="s">
        <v>3034</v>
      </c>
      <c r="G337" s="166" t="s">
        <v>4124</v>
      </c>
      <c r="H337" s="114" t="s">
        <v>743</v>
      </c>
      <c r="I337" s="115">
        <v>440</v>
      </c>
      <c r="J337" s="164" t="s">
        <v>7622</v>
      </c>
      <c r="K337" s="116" t="s">
        <v>7623</v>
      </c>
      <c r="L337" s="130">
        <v>175</v>
      </c>
      <c r="M337" s="117"/>
      <c r="N337" s="131"/>
      <c r="W337" s="59" t="str">
        <f t="shared" si="15"/>
        <v>032026</v>
      </c>
      <c r="X337" s="55" t="str">
        <f t="shared" si="16"/>
        <v/>
      </c>
      <c r="Y337" s="60">
        <f t="shared" si="17"/>
        <v>0</v>
      </c>
    </row>
    <row r="338" spans="2:25">
      <c r="B338" s="74">
        <v>336</v>
      </c>
      <c r="C338" s="116" t="s">
        <v>7259</v>
      </c>
      <c r="D338" s="117" t="s">
        <v>743</v>
      </c>
      <c r="E338" s="118">
        <v>34028</v>
      </c>
      <c r="F338" s="114" t="s">
        <v>817</v>
      </c>
      <c r="G338" s="166" t="s">
        <v>4307</v>
      </c>
      <c r="H338" s="114" t="s">
        <v>743</v>
      </c>
      <c r="I338" s="115">
        <v>485</v>
      </c>
      <c r="J338" s="164" t="s">
        <v>7624</v>
      </c>
      <c r="K338" s="116" t="s">
        <v>7625</v>
      </c>
      <c r="L338" s="130">
        <v>60</v>
      </c>
      <c r="M338" s="117"/>
      <c r="N338" s="131"/>
      <c r="W338" s="59" t="str">
        <f t="shared" si="15"/>
        <v>034028</v>
      </c>
      <c r="X338" s="55" t="str">
        <f t="shared" si="16"/>
        <v/>
      </c>
      <c r="Y338" s="60">
        <f t="shared" si="17"/>
        <v>0</v>
      </c>
    </row>
    <row r="339" spans="2:25">
      <c r="B339" s="74">
        <v>337</v>
      </c>
      <c r="C339" s="116" t="s">
        <v>7259</v>
      </c>
      <c r="D339" s="117" t="s">
        <v>918</v>
      </c>
      <c r="E339" s="118">
        <v>42030</v>
      </c>
      <c r="F339" s="114" t="s">
        <v>1021</v>
      </c>
      <c r="G339" s="166" t="s">
        <v>1053</v>
      </c>
      <c r="H339" s="114" t="s">
        <v>918</v>
      </c>
      <c r="I339" s="115">
        <v>420</v>
      </c>
      <c r="J339" s="164" t="s">
        <v>7626</v>
      </c>
      <c r="K339" s="116" t="s">
        <v>7627</v>
      </c>
      <c r="L339" s="130">
        <v>0</v>
      </c>
      <c r="M339" s="117" t="s">
        <v>7628</v>
      </c>
      <c r="N339" s="131" t="s">
        <v>7629</v>
      </c>
      <c r="O339" s="55" t="s">
        <v>8666</v>
      </c>
      <c r="W339" s="59" t="str">
        <f t="shared" si="15"/>
        <v>042030</v>
      </c>
      <c r="X339" s="55" t="str">
        <f t="shared" si="16"/>
        <v/>
      </c>
      <c r="Y339" s="60">
        <f t="shared" si="17"/>
        <v>0</v>
      </c>
    </row>
    <row r="340" spans="2:25">
      <c r="B340" s="74">
        <v>338</v>
      </c>
      <c r="C340" s="116" t="s">
        <v>7523</v>
      </c>
      <c r="D340" s="117" t="s">
        <v>327</v>
      </c>
      <c r="E340" s="118">
        <v>16018</v>
      </c>
      <c r="F340" s="114" t="s">
        <v>3028</v>
      </c>
      <c r="G340" s="166" t="s">
        <v>423</v>
      </c>
      <c r="H340" s="114" t="s">
        <v>327</v>
      </c>
      <c r="I340" s="115">
        <v>310</v>
      </c>
      <c r="J340" s="164" t="s">
        <v>7630</v>
      </c>
      <c r="K340" s="116" t="s">
        <v>7631</v>
      </c>
      <c r="L340" s="130">
        <v>118</v>
      </c>
      <c r="M340" s="117" t="s">
        <v>7513</v>
      </c>
      <c r="N340" s="131" t="s">
        <v>7632</v>
      </c>
      <c r="W340" s="59" t="str">
        <f t="shared" si="15"/>
        <v>016018</v>
      </c>
      <c r="X340" s="55">
        <f t="shared" si="16"/>
        <v>118</v>
      </c>
      <c r="Y340" s="60">
        <f t="shared" si="17"/>
        <v>118</v>
      </c>
    </row>
    <row r="341" spans="2:25">
      <c r="B341" s="74">
        <v>339</v>
      </c>
      <c r="C341" s="116" t="s">
        <v>7259</v>
      </c>
      <c r="D341" s="117" t="s">
        <v>918</v>
      </c>
      <c r="E341" s="118">
        <v>45013</v>
      </c>
      <c r="F341" s="114" t="s">
        <v>3040</v>
      </c>
      <c r="G341" s="166" t="s">
        <v>1278</v>
      </c>
      <c r="H341" s="114" t="s">
        <v>918</v>
      </c>
      <c r="I341" s="115">
        <v>465</v>
      </c>
      <c r="J341" s="164" t="s">
        <v>7702</v>
      </c>
      <c r="K341" s="116" t="s">
        <v>7703</v>
      </c>
      <c r="L341" s="130">
        <v>38</v>
      </c>
      <c r="M341" s="117" t="s">
        <v>7481</v>
      </c>
      <c r="N341" s="131" t="s">
        <v>7704</v>
      </c>
      <c r="W341" s="59" t="str">
        <f t="shared" si="15"/>
        <v>045013</v>
      </c>
      <c r="X341" s="55" t="str">
        <f t="shared" si="16"/>
        <v/>
      </c>
      <c r="Y341" s="60">
        <f t="shared" si="17"/>
        <v>0</v>
      </c>
    </row>
    <row r="342" spans="2:25">
      <c r="B342" s="74">
        <v>340</v>
      </c>
      <c r="C342" s="116" t="s">
        <v>7259</v>
      </c>
      <c r="D342" s="117" t="s">
        <v>58</v>
      </c>
      <c r="E342" s="118">
        <v>1002</v>
      </c>
      <c r="F342" s="114" t="s">
        <v>3025</v>
      </c>
      <c r="G342" s="166" t="s">
        <v>177</v>
      </c>
      <c r="H342" s="114" t="s">
        <v>58</v>
      </c>
      <c r="I342" s="115">
        <v>780</v>
      </c>
      <c r="J342" s="164" t="s">
        <v>7705</v>
      </c>
      <c r="K342" s="167" t="s">
        <v>7706</v>
      </c>
      <c r="L342" s="130">
        <v>35</v>
      </c>
      <c r="M342" s="117" t="s">
        <v>7707</v>
      </c>
      <c r="N342" s="131" t="s">
        <v>7708</v>
      </c>
      <c r="W342" s="59" t="str">
        <f t="shared" si="15"/>
        <v>001002</v>
      </c>
      <c r="X342" s="55" t="str">
        <f t="shared" si="16"/>
        <v/>
      </c>
      <c r="Y342" s="60">
        <f t="shared" si="17"/>
        <v>0</v>
      </c>
    </row>
    <row r="343" spans="2:25">
      <c r="B343" s="74">
        <v>341</v>
      </c>
      <c r="C343" s="116" t="s">
        <v>7259</v>
      </c>
      <c r="D343" s="117" t="s">
        <v>918</v>
      </c>
      <c r="E343" s="118">
        <v>42069</v>
      </c>
      <c r="F343" s="114" t="s">
        <v>1021</v>
      </c>
      <c r="G343" s="166" t="s">
        <v>1028</v>
      </c>
      <c r="H343" s="114" t="s">
        <v>918</v>
      </c>
      <c r="I343" s="115">
        <v>490</v>
      </c>
      <c r="J343" s="164" t="s">
        <v>7709</v>
      </c>
      <c r="K343" s="116" t="s">
        <v>7710</v>
      </c>
      <c r="L343" s="130">
        <v>20</v>
      </c>
      <c r="M343" s="117" t="s">
        <v>7716</v>
      </c>
      <c r="N343" s="131" t="s">
        <v>7717</v>
      </c>
      <c r="W343" s="59" t="str">
        <f t="shared" si="15"/>
        <v>042069</v>
      </c>
      <c r="X343" s="55" t="str">
        <f t="shared" si="16"/>
        <v/>
      </c>
      <c r="Y343" s="60">
        <f t="shared" si="17"/>
        <v>0</v>
      </c>
    </row>
    <row r="344" spans="2:25">
      <c r="B344" s="74">
        <v>342</v>
      </c>
      <c r="C344" s="116" t="s">
        <v>7259</v>
      </c>
      <c r="D344" s="117" t="s">
        <v>1439</v>
      </c>
      <c r="E344" s="118">
        <v>65052</v>
      </c>
      <c r="F344" s="114" t="s">
        <v>3046</v>
      </c>
      <c r="G344" s="166" t="s">
        <v>1749</v>
      </c>
      <c r="H344" s="114" t="s">
        <v>1439</v>
      </c>
      <c r="I344" s="115">
        <v>750</v>
      </c>
      <c r="J344" s="164" t="s">
        <v>7711</v>
      </c>
      <c r="K344" s="116" t="s">
        <v>7712</v>
      </c>
      <c r="L344" s="130">
        <v>70</v>
      </c>
      <c r="M344" s="117" t="s">
        <v>7513</v>
      </c>
      <c r="N344" s="131" t="s">
        <v>7713</v>
      </c>
      <c r="W344" s="59" t="str">
        <f t="shared" si="15"/>
        <v>065052</v>
      </c>
      <c r="X344" s="55" t="str">
        <f t="shared" si="16"/>
        <v/>
      </c>
      <c r="Y344" s="60">
        <f t="shared" si="17"/>
        <v>0</v>
      </c>
    </row>
    <row r="345" spans="2:25">
      <c r="B345" s="74">
        <v>343</v>
      </c>
      <c r="C345" s="116" t="s">
        <v>7523</v>
      </c>
      <c r="D345" s="117" t="s">
        <v>458</v>
      </c>
      <c r="E345" s="118">
        <v>20007</v>
      </c>
      <c r="F345" s="114" t="s">
        <v>458</v>
      </c>
      <c r="G345" s="166" t="s">
        <v>464</v>
      </c>
      <c r="H345" s="114" t="s">
        <v>458</v>
      </c>
      <c r="I345" s="115">
        <v>605</v>
      </c>
      <c r="J345" s="164"/>
      <c r="K345" s="116"/>
      <c r="L345" s="130">
        <v>605</v>
      </c>
      <c r="M345" s="117" t="s">
        <v>7714</v>
      </c>
      <c r="N345" s="131" t="s">
        <v>7715</v>
      </c>
      <c r="W345" s="59" t="str">
        <f t="shared" si="15"/>
        <v>020007</v>
      </c>
      <c r="X345" s="55">
        <f t="shared" si="16"/>
        <v>605</v>
      </c>
      <c r="Y345" s="60">
        <f t="shared" si="17"/>
        <v>605</v>
      </c>
    </row>
    <row r="346" spans="2:25">
      <c r="B346" s="74">
        <v>344</v>
      </c>
      <c r="C346" s="116" t="s">
        <v>7259</v>
      </c>
      <c r="D346" s="117" t="s">
        <v>918</v>
      </c>
      <c r="E346" s="118">
        <v>42025</v>
      </c>
      <c r="F346" s="114" t="s">
        <v>1021</v>
      </c>
      <c r="G346" s="166" t="s">
        <v>1048</v>
      </c>
      <c r="H346" s="114" t="s">
        <v>918</v>
      </c>
      <c r="I346" s="115">
        <v>1070</v>
      </c>
      <c r="J346" s="164" t="s">
        <v>7718</v>
      </c>
      <c r="K346" s="116" t="s">
        <v>7719</v>
      </c>
      <c r="L346" s="130">
        <v>25</v>
      </c>
      <c r="M346" s="117" t="s">
        <v>7513</v>
      </c>
      <c r="N346" s="131" t="s">
        <v>7720</v>
      </c>
      <c r="W346" s="59" t="str">
        <f t="shared" si="15"/>
        <v>042025</v>
      </c>
      <c r="X346" s="55" t="str">
        <f t="shared" si="16"/>
        <v/>
      </c>
      <c r="Y346" s="60">
        <f t="shared" si="17"/>
        <v>121</v>
      </c>
    </row>
    <row r="347" spans="2:25">
      <c r="B347" s="74">
        <v>345</v>
      </c>
      <c r="C347" s="116" t="s">
        <v>7523</v>
      </c>
      <c r="D347" s="117" t="s">
        <v>1439</v>
      </c>
      <c r="E347" s="118">
        <v>66165</v>
      </c>
      <c r="F347" s="114" t="s">
        <v>1821</v>
      </c>
      <c r="G347" s="166" t="s">
        <v>1926</v>
      </c>
      <c r="H347" s="114" t="s">
        <v>1439</v>
      </c>
      <c r="I347" s="115">
        <v>700</v>
      </c>
      <c r="J347" s="164" t="s">
        <v>7791</v>
      </c>
      <c r="K347" s="116" t="s">
        <v>7792</v>
      </c>
      <c r="L347" s="130">
        <v>258</v>
      </c>
      <c r="M347" s="117" t="s">
        <v>7513</v>
      </c>
      <c r="N347" s="131">
        <v>2023.0406</v>
      </c>
      <c r="W347" s="59" t="str">
        <f t="shared" si="15"/>
        <v>066165</v>
      </c>
      <c r="X347" s="55">
        <f t="shared" si="16"/>
        <v>258</v>
      </c>
      <c r="Y347" s="60">
        <f t="shared" si="17"/>
        <v>258</v>
      </c>
    </row>
    <row r="348" spans="2:25">
      <c r="B348" s="74">
        <v>346</v>
      </c>
      <c r="C348" s="116"/>
      <c r="D348" s="117" t="s">
        <v>861</v>
      </c>
      <c r="E348" s="118">
        <v>35220</v>
      </c>
      <c r="F348" s="114" t="s">
        <v>3036</v>
      </c>
      <c r="G348" s="166" t="s">
        <v>4512</v>
      </c>
      <c r="H348" s="114" t="s">
        <v>861</v>
      </c>
      <c r="I348" s="115">
        <v>44</v>
      </c>
      <c r="J348" s="164" t="s">
        <v>7793</v>
      </c>
      <c r="K348" s="116" t="s">
        <v>7794</v>
      </c>
      <c r="L348" s="130"/>
      <c r="M348" s="117"/>
      <c r="N348" s="131"/>
      <c r="W348" s="59" t="str">
        <f t="shared" si="15"/>
        <v>035220</v>
      </c>
      <c r="X348" s="55" t="str">
        <f t="shared" si="16"/>
        <v/>
      </c>
      <c r="Y348" s="60">
        <f t="shared" si="17"/>
        <v>0</v>
      </c>
    </row>
    <row r="349" spans="2:25">
      <c r="B349" s="74">
        <v>347</v>
      </c>
      <c r="C349" s="116" t="s">
        <v>7259</v>
      </c>
      <c r="D349" s="117" t="s">
        <v>1390</v>
      </c>
      <c r="E349" s="118">
        <v>51065</v>
      </c>
      <c r="F349" s="114" t="s">
        <v>3042</v>
      </c>
      <c r="G349" s="166" t="s">
        <v>7755</v>
      </c>
      <c r="H349" s="114" t="s">
        <v>1390</v>
      </c>
      <c r="I349" s="115">
        <v>350</v>
      </c>
      <c r="J349" s="164" t="s">
        <v>7857</v>
      </c>
      <c r="K349" s="116" t="s">
        <v>7858</v>
      </c>
      <c r="L349" s="130">
        <v>106</v>
      </c>
      <c r="M349" s="117" t="s">
        <v>7859</v>
      </c>
      <c r="N349" s="131" t="s">
        <v>7860</v>
      </c>
      <c r="W349" s="59" t="str">
        <f t="shared" si="15"/>
        <v>051065</v>
      </c>
      <c r="X349" s="55" t="str">
        <f t="shared" si="16"/>
        <v/>
      </c>
      <c r="Y349" s="60">
        <f t="shared" si="17"/>
        <v>0</v>
      </c>
    </row>
    <row r="350" spans="2:25">
      <c r="B350" s="74">
        <v>348</v>
      </c>
      <c r="C350" s="116" t="s">
        <v>7180</v>
      </c>
      <c r="D350" s="117" t="s">
        <v>8849</v>
      </c>
      <c r="E350" s="118">
        <v>42048</v>
      </c>
      <c r="F350" s="114" t="s">
        <v>1021</v>
      </c>
      <c r="G350" s="166" t="s">
        <v>1071</v>
      </c>
      <c r="H350" s="114" t="s">
        <v>918</v>
      </c>
      <c r="I350" s="115">
        <v>425</v>
      </c>
      <c r="J350" s="164" t="s">
        <v>9182</v>
      </c>
      <c r="K350" s="116" t="s">
        <v>9183</v>
      </c>
      <c r="L350" s="130">
        <v>50</v>
      </c>
      <c r="M350" s="117" t="s">
        <v>9184</v>
      </c>
      <c r="N350" s="131" t="s">
        <v>9185</v>
      </c>
      <c r="W350" s="59" t="str">
        <f t="shared" si="15"/>
        <v>042048</v>
      </c>
      <c r="X350" s="55" t="str">
        <f t="shared" si="16"/>
        <v/>
      </c>
      <c r="Y350" s="60">
        <f t="shared" si="17"/>
        <v>0</v>
      </c>
    </row>
    <row r="351" spans="2:25">
      <c r="B351" s="74">
        <v>349</v>
      </c>
      <c r="C351" s="116" t="s">
        <v>7259</v>
      </c>
      <c r="D351" s="117" t="s">
        <v>1932</v>
      </c>
      <c r="E351" s="118">
        <v>200203</v>
      </c>
      <c r="F351" s="114" t="s">
        <v>3053</v>
      </c>
      <c r="G351" s="166" t="s">
        <v>2539</v>
      </c>
      <c r="H351" s="114" t="s">
        <v>1932</v>
      </c>
      <c r="I351" s="115">
        <v>465</v>
      </c>
      <c r="J351" s="164" t="s">
        <v>7861</v>
      </c>
      <c r="K351" s="116" t="s">
        <v>7862</v>
      </c>
      <c r="L351" s="130">
        <v>105</v>
      </c>
      <c r="M351" s="117" t="s">
        <v>7863</v>
      </c>
      <c r="N351" s="131" t="s">
        <v>7864</v>
      </c>
      <c r="W351" s="59" t="str">
        <f t="shared" si="15"/>
        <v>200203</v>
      </c>
      <c r="X351" s="55" t="str">
        <f t="shared" si="16"/>
        <v/>
      </c>
      <c r="Y351" s="60">
        <f t="shared" si="17"/>
        <v>0</v>
      </c>
    </row>
    <row r="352" spans="2:25">
      <c r="B352" s="74">
        <v>350</v>
      </c>
      <c r="C352" s="116" t="s">
        <v>7259</v>
      </c>
      <c r="D352" s="117" t="s">
        <v>918</v>
      </c>
      <c r="E352" s="118">
        <v>45064</v>
      </c>
      <c r="F352" s="114" t="s">
        <v>3040</v>
      </c>
      <c r="G352" s="166" t="s">
        <v>5363</v>
      </c>
      <c r="H352" s="114" t="s">
        <v>918</v>
      </c>
      <c r="I352" s="115">
        <v>380</v>
      </c>
      <c r="J352" s="164" t="s">
        <v>7865</v>
      </c>
      <c r="K352" s="116" t="s">
        <v>7866</v>
      </c>
      <c r="L352" s="130">
        <v>135</v>
      </c>
      <c r="M352" s="117" t="s">
        <v>7867</v>
      </c>
      <c r="N352" s="131" t="s">
        <v>7868</v>
      </c>
      <c r="W352" s="59" t="str">
        <f t="shared" si="15"/>
        <v>045064</v>
      </c>
      <c r="X352" s="55" t="str">
        <f t="shared" si="16"/>
        <v/>
      </c>
      <c r="Y352" s="60">
        <f t="shared" si="17"/>
        <v>0</v>
      </c>
    </row>
    <row r="353" spans="2:25">
      <c r="B353" s="74">
        <v>351</v>
      </c>
      <c r="C353" s="116" t="s">
        <v>7259</v>
      </c>
      <c r="D353" s="117" t="s">
        <v>1932</v>
      </c>
      <c r="E353" s="118">
        <v>88046</v>
      </c>
      <c r="F353" s="114" t="s">
        <v>3048</v>
      </c>
      <c r="G353" s="166" t="s">
        <v>2084</v>
      </c>
      <c r="H353" s="114" t="s">
        <v>1932</v>
      </c>
      <c r="I353" s="115">
        <v>670</v>
      </c>
      <c r="J353" s="164" t="s">
        <v>7869</v>
      </c>
      <c r="K353" s="116" t="s">
        <v>7870</v>
      </c>
      <c r="L353" s="130">
        <v>30</v>
      </c>
      <c r="M353" s="117" t="s">
        <v>7871</v>
      </c>
      <c r="N353" s="131" t="s">
        <v>7872</v>
      </c>
      <c r="W353" s="59" t="str">
        <f t="shared" si="15"/>
        <v>088046</v>
      </c>
      <c r="X353" s="55" t="str">
        <f t="shared" si="16"/>
        <v/>
      </c>
      <c r="Y353" s="60">
        <f t="shared" si="17"/>
        <v>52</v>
      </c>
    </row>
    <row r="354" spans="2:25">
      <c r="B354" s="74">
        <v>352</v>
      </c>
      <c r="C354" s="116" t="s">
        <v>8660</v>
      </c>
      <c r="D354" s="117" t="s">
        <v>327</v>
      </c>
      <c r="E354" s="118">
        <v>16056</v>
      </c>
      <c r="F354" s="114" t="s">
        <v>3028</v>
      </c>
      <c r="G354" s="166" t="s">
        <v>410</v>
      </c>
      <c r="H354" s="114" t="s">
        <v>327</v>
      </c>
      <c r="I354" s="115">
        <v>760</v>
      </c>
      <c r="J354" s="164" t="s">
        <v>7873</v>
      </c>
      <c r="K354" s="116" t="s">
        <v>7874</v>
      </c>
      <c r="L354" s="130">
        <v>760</v>
      </c>
      <c r="M354" s="117" t="s">
        <v>7871</v>
      </c>
      <c r="N354" s="131" t="s">
        <v>7875</v>
      </c>
      <c r="W354" s="59" t="str">
        <f t="shared" si="15"/>
        <v>016056</v>
      </c>
      <c r="X354" s="55" t="str">
        <f t="shared" si="16"/>
        <v/>
      </c>
      <c r="Y354" s="60">
        <f t="shared" si="17"/>
        <v>760</v>
      </c>
    </row>
    <row r="355" spans="2:25">
      <c r="B355" s="74">
        <v>353</v>
      </c>
      <c r="C355" s="116" t="s">
        <v>7259</v>
      </c>
      <c r="D355" s="117" t="s">
        <v>861</v>
      </c>
      <c r="E355" s="118">
        <v>36037</v>
      </c>
      <c r="F355" s="114" t="s">
        <v>887</v>
      </c>
      <c r="G355" s="166" t="s">
        <v>4641</v>
      </c>
      <c r="H355" s="114" t="s">
        <v>861</v>
      </c>
      <c r="I355" s="115">
        <v>415</v>
      </c>
      <c r="J355" s="168" t="s">
        <v>3054</v>
      </c>
      <c r="K355" s="116" t="s">
        <v>7876</v>
      </c>
      <c r="L355" s="130">
        <v>1</v>
      </c>
      <c r="M355" s="117" t="s">
        <v>7877</v>
      </c>
      <c r="N355" s="131" t="s">
        <v>7878</v>
      </c>
      <c r="W355" s="59" t="str">
        <f t="shared" si="15"/>
        <v>036037</v>
      </c>
      <c r="X355" s="55" t="str">
        <f t="shared" si="16"/>
        <v/>
      </c>
      <c r="Y355" s="60">
        <f t="shared" si="17"/>
        <v>0</v>
      </c>
    </row>
    <row r="356" spans="2:25">
      <c r="B356" s="74">
        <v>354</v>
      </c>
      <c r="C356" s="116" t="s">
        <v>7259</v>
      </c>
      <c r="D356" s="117" t="s">
        <v>458</v>
      </c>
      <c r="E356" s="118">
        <v>22069</v>
      </c>
      <c r="F356" s="114" t="s">
        <v>3031</v>
      </c>
      <c r="G356" s="166" t="s">
        <v>635</v>
      </c>
      <c r="H356" s="114" t="s">
        <v>458</v>
      </c>
      <c r="I356" s="115">
        <v>545</v>
      </c>
      <c r="J356" s="164" t="s">
        <v>7882</v>
      </c>
      <c r="K356" s="116" t="s">
        <v>7883</v>
      </c>
      <c r="L356" s="130">
        <v>50</v>
      </c>
      <c r="M356" s="117" t="s">
        <v>7927</v>
      </c>
      <c r="N356" s="131" t="s">
        <v>7884</v>
      </c>
      <c r="W356" s="59" t="str">
        <f t="shared" si="15"/>
        <v>022069</v>
      </c>
      <c r="X356" s="55" t="str">
        <f t="shared" si="16"/>
        <v/>
      </c>
      <c r="Y356" s="60">
        <f t="shared" si="17"/>
        <v>400</v>
      </c>
    </row>
    <row r="357" spans="2:25">
      <c r="B357" s="74">
        <v>355</v>
      </c>
      <c r="C357" s="116" t="s">
        <v>7259</v>
      </c>
      <c r="D357" s="117" t="s">
        <v>1390</v>
      </c>
      <c r="E357" s="118">
        <v>52008</v>
      </c>
      <c r="F357" s="114" t="s">
        <v>1390</v>
      </c>
      <c r="G357" s="166" t="s">
        <v>5726</v>
      </c>
      <c r="H357" s="114" t="s">
        <v>1390</v>
      </c>
      <c r="I357" s="115">
        <v>605</v>
      </c>
      <c r="J357" s="164" t="s">
        <v>7885</v>
      </c>
      <c r="K357" s="116" t="s">
        <v>7886</v>
      </c>
      <c r="L357" s="130">
        <v>15</v>
      </c>
      <c r="M357" s="117" t="s">
        <v>7887</v>
      </c>
      <c r="N357" s="131" t="s">
        <v>7888</v>
      </c>
      <c r="W357" s="59" t="str">
        <f t="shared" si="15"/>
        <v>052008</v>
      </c>
      <c r="X357" s="55" t="str">
        <f t="shared" si="16"/>
        <v/>
      </c>
      <c r="Y357" s="60">
        <f t="shared" si="17"/>
        <v>0</v>
      </c>
    </row>
    <row r="358" spans="2:25">
      <c r="B358" s="74">
        <v>356</v>
      </c>
      <c r="C358" s="116" t="s">
        <v>7259</v>
      </c>
      <c r="D358" s="117" t="s">
        <v>743</v>
      </c>
      <c r="E358" s="118">
        <v>32052</v>
      </c>
      <c r="F358" s="114" t="s">
        <v>3034</v>
      </c>
      <c r="G358" s="166" t="s">
        <v>4171</v>
      </c>
      <c r="H358" s="114" t="s">
        <v>743</v>
      </c>
      <c r="I358" s="115">
        <v>680</v>
      </c>
      <c r="J358" s="164" t="s">
        <v>7891</v>
      </c>
      <c r="K358" s="116" t="s">
        <v>7892</v>
      </c>
      <c r="L358" s="130">
        <v>680</v>
      </c>
      <c r="M358" s="117" t="s">
        <v>7259</v>
      </c>
      <c r="N358" s="131"/>
      <c r="W358" s="59" t="str">
        <f t="shared" si="15"/>
        <v>032052</v>
      </c>
      <c r="X358" s="55" t="str">
        <f t="shared" si="16"/>
        <v/>
      </c>
      <c r="Y358" s="60">
        <f t="shared" si="17"/>
        <v>0</v>
      </c>
    </row>
    <row r="359" spans="2:25">
      <c r="B359" s="74">
        <v>357</v>
      </c>
      <c r="C359" s="116" t="s">
        <v>7259</v>
      </c>
      <c r="D359" s="117" t="s">
        <v>1932</v>
      </c>
      <c r="E359" s="118">
        <v>88019</v>
      </c>
      <c r="F359" s="114" t="s">
        <v>3048</v>
      </c>
      <c r="G359" s="166" t="s">
        <v>2046</v>
      </c>
      <c r="H359" s="114" t="s">
        <v>1932</v>
      </c>
      <c r="I359" s="115">
        <v>610</v>
      </c>
      <c r="J359" s="164" t="s">
        <v>7894</v>
      </c>
      <c r="K359" s="116" t="s">
        <v>7895</v>
      </c>
      <c r="L359" s="130">
        <v>65</v>
      </c>
      <c r="M359" s="117" t="s">
        <v>7259</v>
      </c>
      <c r="N359" s="131" t="s">
        <v>7896</v>
      </c>
      <c r="W359" s="59" t="str">
        <f t="shared" si="15"/>
        <v>088019</v>
      </c>
      <c r="X359" s="55" t="str">
        <f t="shared" si="16"/>
        <v/>
      </c>
      <c r="Y359" s="60">
        <f t="shared" si="17"/>
        <v>0</v>
      </c>
    </row>
    <row r="360" spans="2:25">
      <c r="B360" s="74">
        <v>358</v>
      </c>
      <c r="C360" s="116" t="s">
        <v>7259</v>
      </c>
      <c r="D360" s="117" t="s">
        <v>1932</v>
      </c>
      <c r="E360" s="118">
        <v>88028</v>
      </c>
      <c r="F360" s="114" t="s">
        <v>3048</v>
      </c>
      <c r="G360" s="166" t="s">
        <v>2061</v>
      </c>
      <c r="H360" s="114" t="s">
        <v>1932</v>
      </c>
      <c r="I360" s="115">
        <v>685</v>
      </c>
      <c r="J360" s="164" t="s">
        <v>7897</v>
      </c>
      <c r="K360" s="116" t="s">
        <v>7898</v>
      </c>
      <c r="L360" s="130">
        <v>72</v>
      </c>
      <c r="M360" s="117" t="s">
        <v>7259</v>
      </c>
      <c r="N360" s="131" t="s">
        <v>7899</v>
      </c>
      <c r="W360" s="59" t="str">
        <f t="shared" si="15"/>
        <v>088028</v>
      </c>
      <c r="X360" s="55" t="str">
        <f t="shared" si="16"/>
        <v/>
      </c>
      <c r="Y360" s="60">
        <f t="shared" si="17"/>
        <v>0</v>
      </c>
    </row>
    <row r="361" spans="2:25">
      <c r="B361" s="74">
        <v>359</v>
      </c>
      <c r="C361" s="116" t="s">
        <v>7259</v>
      </c>
      <c r="D361" s="117" t="s">
        <v>861</v>
      </c>
      <c r="E361" s="118">
        <v>36016</v>
      </c>
      <c r="F361" s="114" t="s">
        <v>887</v>
      </c>
      <c r="G361" s="166" t="s">
        <v>4593</v>
      </c>
      <c r="H361" s="114" t="s">
        <v>861</v>
      </c>
      <c r="I361" s="115">
        <v>485</v>
      </c>
      <c r="J361" s="164" t="s">
        <v>7923</v>
      </c>
      <c r="K361" s="116" t="s">
        <v>7924</v>
      </c>
      <c r="L361" s="130">
        <v>52</v>
      </c>
      <c r="M361" s="117" t="s">
        <v>7259</v>
      </c>
      <c r="N361" s="131"/>
      <c r="W361" s="59" t="str">
        <f t="shared" si="15"/>
        <v>036016</v>
      </c>
      <c r="X361" s="55" t="str">
        <f t="shared" si="16"/>
        <v/>
      </c>
      <c r="Y361" s="60">
        <f t="shared" si="17"/>
        <v>0</v>
      </c>
    </row>
    <row r="362" spans="2:25">
      <c r="B362" s="74">
        <v>360</v>
      </c>
      <c r="C362" s="116" t="s">
        <v>7523</v>
      </c>
      <c r="D362" s="117" t="s">
        <v>918</v>
      </c>
      <c r="E362" s="118">
        <v>42018</v>
      </c>
      <c r="F362" s="114" t="s">
        <v>1021</v>
      </c>
      <c r="G362" s="166" t="s">
        <v>1043</v>
      </c>
      <c r="H362" s="114" t="s">
        <v>918</v>
      </c>
      <c r="I362" s="115">
        <v>575</v>
      </c>
      <c r="J362" s="164" t="s">
        <v>7928</v>
      </c>
      <c r="K362" s="116" t="s">
        <v>7929</v>
      </c>
      <c r="L362" s="130">
        <v>354</v>
      </c>
      <c r="M362" s="117" t="s">
        <v>7523</v>
      </c>
      <c r="N362" s="131" t="s">
        <v>7930</v>
      </c>
      <c r="W362" s="59" t="str">
        <f t="shared" si="15"/>
        <v>042018</v>
      </c>
      <c r="X362" s="55">
        <f t="shared" si="16"/>
        <v>354</v>
      </c>
      <c r="Y362" s="60">
        <f t="shared" si="17"/>
        <v>354</v>
      </c>
    </row>
    <row r="363" spans="2:25">
      <c r="B363" s="74">
        <v>361</v>
      </c>
      <c r="C363" s="116" t="s">
        <v>8658</v>
      </c>
      <c r="D363" s="117" t="s">
        <v>861</v>
      </c>
      <c r="E363" s="118">
        <v>35227</v>
      </c>
      <c r="F363" s="114" t="s">
        <v>3036</v>
      </c>
      <c r="G363" s="166" t="s">
        <v>877</v>
      </c>
      <c r="H363" s="114" t="s">
        <v>861</v>
      </c>
      <c r="I363" s="115">
        <v>310</v>
      </c>
      <c r="J363" s="164" t="s">
        <v>7931</v>
      </c>
      <c r="K363" s="116" t="s">
        <v>7932</v>
      </c>
      <c r="L363" s="130">
        <v>180</v>
      </c>
      <c r="M363" s="117" t="s">
        <v>7933</v>
      </c>
      <c r="N363" s="131" t="s">
        <v>7934</v>
      </c>
      <c r="W363" s="59" t="str">
        <f t="shared" si="15"/>
        <v>035227</v>
      </c>
      <c r="X363" s="55" t="str">
        <f t="shared" si="16"/>
        <v/>
      </c>
      <c r="Y363" s="60">
        <f t="shared" si="17"/>
        <v>0</v>
      </c>
    </row>
    <row r="364" spans="2:25">
      <c r="B364" s="74">
        <v>362</v>
      </c>
      <c r="C364" s="116" t="s">
        <v>7180</v>
      </c>
      <c r="D364" s="117" t="s">
        <v>9186</v>
      </c>
      <c r="E364" s="118">
        <v>1099</v>
      </c>
      <c r="F364" s="114" t="s">
        <v>3025</v>
      </c>
      <c r="G364" s="166" t="s">
        <v>7901</v>
      </c>
      <c r="H364" s="114" t="s">
        <v>58</v>
      </c>
      <c r="I364" s="115">
        <v>420</v>
      </c>
      <c r="J364" s="164"/>
      <c r="K364" s="116"/>
      <c r="L364" s="130">
        <v>60</v>
      </c>
      <c r="M364" s="117"/>
      <c r="N364" s="131"/>
      <c r="W364" s="59" t="str">
        <f t="shared" si="15"/>
        <v>001099</v>
      </c>
      <c r="X364" s="55" t="str">
        <f t="shared" si="16"/>
        <v/>
      </c>
      <c r="Y364" s="60">
        <f t="shared" si="17"/>
        <v>0</v>
      </c>
    </row>
    <row r="365" spans="2:25">
      <c r="B365" s="74">
        <v>363</v>
      </c>
      <c r="C365" s="116" t="s">
        <v>7259</v>
      </c>
      <c r="D365" s="117" t="s">
        <v>1439</v>
      </c>
      <c r="E365" s="118">
        <v>65037</v>
      </c>
      <c r="F365" s="114" t="s">
        <v>3046</v>
      </c>
      <c r="G365" s="166" t="s">
        <v>1729</v>
      </c>
      <c r="H365" s="114" t="s">
        <v>1439</v>
      </c>
      <c r="I365" s="115">
        <v>790</v>
      </c>
      <c r="J365" s="164" t="s">
        <v>7935</v>
      </c>
      <c r="K365" s="116" t="s">
        <v>7936</v>
      </c>
      <c r="L365" s="130">
        <v>310</v>
      </c>
      <c r="M365" s="117" t="s">
        <v>7871</v>
      </c>
      <c r="N365" s="131" t="s">
        <v>7937</v>
      </c>
      <c r="W365" s="59" t="str">
        <f t="shared" si="15"/>
        <v>065037</v>
      </c>
      <c r="X365" s="55" t="str">
        <f t="shared" si="16"/>
        <v/>
      </c>
      <c r="Y365" s="60">
        <f t="shared" si="17"/>
        <v>0</v>
      </c>
    </row>
    <row r="366" spans="2:25">
      <c r="B366" s="74">
        <v>364</v>
      </c>
      <c r="C366" s="116" t="s">
        <v>7259</v>
      </c>
      <c r="D366" s="117" t="s">
        <v>743</v>
      </c>
      <c r="E366" s="118">
        <v>31015</v>
      </c>
      <c r="F366" s="114" t="s">
        <v>3033</v>
      </c>
      <c r="G366" s="166" t="s">
        <v>3967</v>
      </c>
      <c r="H366" s="114" t="s">
        <v>743</v>
      </c>
      <c r="I366" s="115">
        <v>720</v>
      </c>
      <c r="J366" s="164" t="s">
        <v>7965</v>
      </c>
      <c r="K366" s="116" t="s">
        <v>7966</v>
      </c>
      <c r="L366" s="130">
        <v>107</v>
      </c>
      <c r="M366" s="117" t="s">
        <v>7967</v>
      </c>
      <c r="N366" s="131" t="s">
        <v>7964</v>
      </c>
      <c r="W366" s="59" t="str">
        <f t="shared" si="15"/>
        <v>031015</v>
      </c>
      <c r="X366" s="55" t="str">
        <f t="shared" si="16"/>
        <v/>
      </c>
      <c r="Y366" s="60">
        <f t="shared" si="17"/>
        <v>0</v>
      </c>
    </row>
    <row r="367" spans="2:25">
      <c r="B367" s="74">
        <v>365</v>
      </c>
      <c r="C367" s="116" t="s">
        <v>7180</v>
      </c>
      <c r="D367" s="117" t="s">
        <v>8849</v>
      </c>
      <c r="E367" s="118">
        <v>45043</v>
      </c>
      <c r="F367" s="114" t="s">
        <v>3040</v>
      </c>
      <c r="G367" s="166" t="s">
        <v>1308</v>
      </c>
      <c r="H367" s="114" t="s">
        <v>918</v>
      </c>
      <c r="I367" s="115">
        <v>380</v>
      </c>
      <c r="J367" s="164" t="s">
        <v>9187</v>
      </c>
      <c r="K367" s="116" t="s">
        <v>9188</v>
      </c>
      <c r="L367" s="130">
        <v>128</v>
      </c>
      <c r="M367" s="117" t="s">
        <v>9189</v>
      </c>
      <c r="N367" s="131" t="s">
        <v>9190</v>
      </c>
      <c r="W367" s="59" t="str">
        <f t="shared" si="15"/>
        <v>045043</v>
      </c>
      <c r="X367" s="55" t="str">
        <f t="shared" si="16"/>
        <v/>
      </c>
      <c r="Y367" s="60">
        <f t="shared" si="17"/>
        <v>0</v>
      </c>
    </row>
    <row r="368" spans="2:25">
      <c r="B368" s="74">
        <v>366</v>
      </c>
      <c r="C368" s="116" t="s">
        <v>7183</v>
      </c>
      <c r="D368" s="117" t="s">
        <v>327</v>
      </c>
      <c r="E368" s="118">
        <v>16016</v>
      </c>
      <c r="F368" s="114" t="s">
        <v>3028</v>
      </c>
      <c r="G368" s="166" t="s">
        <v>2916</v>
      </c>
      <c r="H368" s="114" t="s">
        <v>327</v>
      </c>
      <c r="I368" s="115">
        <v>890</v>
      </c>
      <c r="J368" s="164" t="s">
        <v>7972</v>
      </c>
      <c r="K368" s="116" t="s">
        <v>7973</v>
      </c>
      <c r="L368" s="130">
        <v>208</v>
      </c>
      <c r="M368" s="117" t="s">
        <v>7974</v>
      </c>
      <c r="N368" s="131" t="s">
        <v>7975</v>
      </c>
      <c r="W368" s="59" t="str">
        <f t="shared" si="15"/>
        <v>016016</v>
      </c>
      <c r="X368" s="55">
        <f t="shared" si="16"/>
        <v>208</v>
      </c>
      <c r="Y368" s="60">
        <f t="shared" si="17"/>
        <v>208</v>
      </c>
    </row>
    <row r="369" spans="2:25">
      <c r="B369" s="74">
        <v>367</v>
      </c>
      <c r="C369" s="116" t="s">
        <v>7180</v>
      </c>
      <c r="D369" s="117" t="s">
        <v>9186</v>
      </c>
      <c r="E369" s="118">
        <v>2020</v>
      </c>
      <c r="F369" s="114" t="s">
        <v>3026</v>
      </c>
      <c r="G369" s="166" t="s">
        <v>2776</v>
      </c>
      <c r="H369" s="114" t="s">
        <v>58</v>
      </c>
      <c r="I369" s="115">
        <v>390</v>
      </c>
      <c r="J369" s="164" t="s">
        <v>9191</v>
      </c>
      <c r="K369" s="164" t="s">
        <v>7976</v>
      </c>
      <c r="L369" s="130">
        <v>84</v>
      </c>
      <c r="M369" s="117" t="s">
        <v>9189</v>
      </c>
      <c r="N369" s="131" t="s">
        <v>7975</v>
      </c>
      <c r="W369" s="59" t="str">
        <f t="shared" si="15"/>
        <v>002020</v>
      </c>
      <c r="X369" s="55" t="str">
        <f t="shared" si="16"/>
        <v/>
      </c>
      <c r="Y369" s="60">
        <f t="shared" si="17"/>
        <v>0</v>
      </c>
    </row>
    <row r="370" spans="2:25">
      <c r="B370" s="74">
        <v>368</v>
      </c>
      <c r="C370" s="116" t="s">
        <v>8661</v>
      </c>
      <c r="D370" s="117" t="s">
        <v>458</v>
      </c>
      <c r="E370" s="118">
        <v>20035</v>
      </c>
      <c r="F370" s="114" t="s">
        <v>458</v>
      </c>
      <c r="G370" s="166" t="s">
        <v>498</v>
      </c>
      <c r="H370" s="114" t="s">
        <v>458</v>
      </c>
      <c r="I370" s="115">
        <v>380</v>
      </c>
      <c r="J370" s="164" t="s">
        <v>8414</v>
      </c>
      <c r="K370" s="164" t="s">
        <v>8415</v>
      </c>
      <c r="L370" s="130">
        <v>62</v>
      </c>
      <c r="M370" s="117" t="s">
        <v>8416</v>
      </c>
      <c r="N370" s="131" t="s">
        <v>8417</v>
      </c>
      <c r="W370" s="59" t="str">
        <f t="shared" si="15"/>
        <v>020035</v>
      </c>
      <c r="X370" s="55" t="str">
        <f t="shared" si="16"/>
        <v/>
      </c>
      <c r="Y370" s="60">
        <f t="shared" si="17"/>
        <v>0</v>
      </c>
    </row>
    <row r="371" spans="2:25">
      <c r="B371" s="74">
        <v>369</v>
      </c>
      <c r="C371" s="116" t="s">
        <v>8661</v>
      </c>
      <c r="D371" s="117" t="s">
        <v>458</v>
      </c>
      <c r="E371" s="118">
        <v>20034</v>
      </c>
      <c r="F371" s="114" t="s">
        <v>458</v>
      </c>
      <c r="G371" s="166" t="s">
        <v>497</v>
      </c>
      <c r="H371" s="114" t="s">
        <v>458</v>
      </c>
      <c r="I371" s="115">
        <v>485</v>
      </c>
      <c r="J371" s="164" t="s">
        <v>8418</v>
      </c>
      <c r="K371" s="116" t="s">
        <v>8419</v>
      </c>
      <c r="L371" s="130">
        <v>197</v>
      </c>
      <c r="M371" s="117" t="s">
        <v>8416</v>
      </c>
      <c r="N371" s="131" t="s">
        <v>8417</v>
      </c>
      <c r="W371" s="59" t="str">
        <f t="shared" si="15"/>
        <v>020034</v>
      </c>
      <c r="X371" s="55" t="str">
        <f t="shared" si="16"/>
        <v/>
      </c>
      <c r="Y371" s="60">
        <f t="shared" si="17"/>
        <v>0</v>
      </c>
    </row>
    <row r="372" spans="2:25">
      <c r="B372" s="74">
        <v>370</v>
      </c>
      <c r="C372" s="116" t="s">
        <v>8661</v>
      </c>
      <c r="D372" s="117" t="s">
        <v>327</v>
      </c>
      <c r="E372" s="118">
        <v>16008</v>
      </c>
      <c r="F372" s="114" t="s">
        <v>3028</v>
      </c>
      <c r="G372" s="166" t="s">
        <v>414</v>
      </c>
      <c r="H372" s="114" t="s">
        <v>327</v>
      </c>
      <c r="I372" s="115">
        <v>1290</v>
      </c>
      <c r="J372" s="164" t="s">
        <v>8445</v>
      </c>
      <c r="K372" s="116" t="s">
        <v>8446</v>
      </c>
      <c r="L372" s="130">
        <v>345</v>
      </c>
      <c r="M372" s="117" t="s">
        <v>7974</v>
      </c>
      <c r="N372" s="131" t="s">
        <v>8447</v>
      </c>
      <c r="W372" s="59" t="str">
        <f t="shared" si="15"/>
        <v>016008</v>
      </c>
      <c r="X372" s="55" t="str">
        <f t="shared" si="16"/>
        <v/>
      </c>
      <c r="Y372" s="60">
        <f t="shared" si="17"/>
        <v>0</v>
      </c>
    </row>
    <row r="373" spans="2:25">
      <c r="B373" s="74">
        <v>371</v>
      </c>
      <c r="C373" s="116" t="s">
        <v>7180</v>
      </c>
      <c r="D373" s="117" t="s">
        <v>8849</v>
      </c>
      <c r="E373" s="118">
        <v>42026</v>
      </c>
      <c r="F373" s="114" t="s">
        <v>1021</v>
      </c>
      <c r="G373" s="166" t="s">
        <v>1049</v>
      </c>
      <c r="H373" s="114" t="s">
        <v>918</v>
      </c>
      <c r="I373" s="115">
        <v>400</v>
      </c>
      <c r="J373" s="164" t="s">
        <v>9192</v>
      </c>
      <c r="K373" s="116" t="s">
        <v>9193</v>
      </c>
      <c r="L373" s="130">
        <v>130</v>
      </c>
      <c r="M373" s="117" t="s">
        <v>9189</v>
      </c>
      <c r="N373" s="131" t="s">
        <v>9194</v>
      </c>
      <c r="W373" s="59" t="str">
        <f t="shared" si="15"/>
        <v>042026</v>
      </c>
      <c r="X373" s="55" t="str">
        <f t="shared" si="16"/>
        <v/>
      </c>
      <c r="Y373" s="60">
        <f t="shared" si="17"/>
        <v>50</v>
      </c>
    </row>
    <row r="374" spans="2:25">
      <c r="B374" s="74">
        <v>372</v>
      </c>
      <c r="C374" s="116" t="s">
        <v>8661</v>
      </c>
      <c r="D374" s="117" t="s">
        <v>458</v>
      </c>
      <c r="E374" s="118">
        <v>20093</v>
      </c>
      <c r="F374" s="114" t="s">
        <v>458</v>
      </c>
      <c r="G374" s="166" t="s">
        <v>8437</v>
      </c>
      <c r="H374" s="114" t="s">
        <v>458</v>
      </c>
      <c r="I374" s="115">
        <v>450</v>
      </c>
      <c r="J374" s="164" t="s">
        <v>8448</v>
      </c>
      <c r="K374" s="199" t="s">
        <v>8449</v>
      </c>
      <c r="L374" s="130">
        <v>288</v>
      </c>
      <c r="M374" s="117" t="s">
        <v>8416</v>
      </c>
      <c r="N374" s="131" t="s">
        <v>8450</v>
      </c>
      <c r="W374" s="59" t="str">
        <f t="shared" si="15"/>
        <v>020093</v>
      </c>
      <c r="X374" s="55" t="str">
        <f t="shared" si="16"/>
        <v/>
      </c>
      <c r="Y374" s="60">
        <f t="shared" si="17"/>
        <v>0</v>
      </c>
    </row>
    <row r="375" spans="2:25">
      <c r="B375" s="74">
        <v>373</v>
      </c>
      <c r="C375" s="116" t="s">
        <v>7183</v>
      </c>
      <c r="D375" s="117" t="s">
        <v>458</v>
      </c>
      <c r="E375" s="118">
        <v>22067</v>
      </c>
      <c r="F375" s="114" t="s">
        <v>3031</v>
      </c>
      <c r="G375" s="166" t="s">
        <v>641</v>
      </c>
      <c r="H375" s="114" t="s">
        <v>458</v>
      </c>
      <c r="I375" s="115">
        <v>385</v>
      </c>
      <c r="J375" s="164" t="s">
        <v>8451</v>
      </c>
      <c r="K375" s="116"/>
      <c r="L375" s="130">
        <v>10</v>
      </c>
      <c r="M375" s="117" t="s">
        <v>8452</v>
      </c>
      <c r="N375" s="131" t="s">
        <v>8450</v>
      </c>
      <c r="W375" s="59" t="str">
        <f t="shared" si="15"/>
        <v>022067</v>
      </c>
      <c r="X375" s="55">
        <f t="shared" si="16"/>
        <v>10</v>
      </c>
      <c r="Y375" s="60">
        <f t="shared" si="17"/>
        <v>385</v>
      </c>
    </row>
    <row r="376" spans="2:25">
      <c r="B376" s="74">
        <v>374</v>
      </c>
      <c r="C376" s="116" t="s">
        <v>7259</v>
      </c>
      <c r="D376" s="117" t="s">
        <v>918</v>
      </c>
      <c r="E376" s="118">
        <v>40051</v>
      </c>
      <c r="F376" s="114" t="s">
        <v>3037</v>
      </c>
      <c r="G376" s="166" t="s">
        <v>7827</v>
      </c>
      <c r="H376" s="114" t="s">
        <v>918</v>
      </c>
      <c r="I376" s="115">
        <v>460</v>
      </c>
      <c r="J376" s="164" t="s">
        <v>8453</v>
      </c>
      <c r="K376" s="116" t="s">
        <v>8454</v>
      </c>
      <c r="L376" s="130">
        <v>320</v>
      </c>
      <c r="M376" s="117" t="s">
        <v>7974</v>
      </c>
      <c r="N376" s="131" t="s">
        <v>8450</v>
      </c>
      <c r="W376" s="59" t="str">
        <f t="shared" si="15"/>
        <v>040051</v>
      </c>
      <c r="X376" s="55" t="str">
        <f t="shared" si="16"/>
        <v/>
      </c>
      <c r="Y376" s="60">
        <f t="shared" si="17"/>
        <v>0</v>
      </c>
    </row>
    <row r="377" spans="2:25">
      <c r="B377" s="74">
        <v>375</v>
      </c>
      <c r="C377" s="116" t="s">
        <v>8661</v>
      </c>
      <c r="D377" s="117" t="s">
        <v>918</v>
      </c>
      <c r="E377" s="118">
        <v>40030</v>
      </c>
      <c r="F377" s="114" t="s">
        <v>3037</v>
      </c>
      <c r="G377" s="166" t="s">
        <v>944</v>
      </c>
      <c r="H377" s="114" t="s">
        <v>918</v>
      </c>
      <c r="I377" s="115">
        <v>660</v>
      </c>
      <c r="J377" s="164" t="s">
        <v>7299</v>
      </c>
      <c r="K377" s="142" t="s">
        <v>8479</v>
      </c>
      <c r="L377" s="130">
        <v>4</v>
      </c>
      <c r="M377" s="117" t="s">
        <v>7974</v>
      </c>
      <c r="N377" s="131" t="s">
        <v>8480</v>
      </c>
      <c r="W377" s="59" t="str">
        <f t="shared" si="15"/>
        <v>040030</v>
      </c>
      <c r="X377" s="55" t="str">
        <f t="shared" si="16"/>
        <v/>
      </c>
      <c r="Y377" s="60">
        <f t="shared" si="17"/>
        <v>260</v>
      </c>
    </row>
    <row r="378" spans="2:25">
      <c r="B378" s="74">
        <v>376</v>
      </c>
      <c r="C378" s="116" t="s">
        <v>7180</v>
      </c>
      <c r="D378" s="117" t="s">
        <v>1932</v>
      </c>
      <c r="E378" s="118">
        <v>80091</v>
      </c>
      <c r="F378" s="114" t="s">
        <v>3050</v>
      </c>
      <c r="G378" s="166" t="s">
        <v>8477</v>
      </c>
      <c r="H378" s="114" t="s">
        <v>1932</v>
      </c>
      <c r="I378" s="115">
        <v>660</v>
      </c>
      <c r="J378" s="164" t="s">
        <v>8481</v>
      </c>
      <c r="K378" s="116" t="s">
        <v>8482</v>
      </c>
      <c r="L378" s="130">
        <v>270</v>
      </c>
      <c r="M378" s="117" t="s">
        <v>7974</v>
      </c>
      <c r="N378" s="131" t="s">
        <v>8483</v>
      </c>
      <c r="W378" s="59" t="str">
        <f t="shared" si="15"/>
        <v>080091</v>
      </c>
      <c r="X378" s="55" t="str">
        <f t="shared" si="16"/>
        <v/>
      </c>
      <c r="Y378" s="60">
        <f t="shared" si="17"/>
        <v>0</v>
      </c>
    </row>
    <row r="379" spans="2:25">
      <c r="B379" s="74">
        <v>377</v>
      </c>
      <c r="C379" s="116" t="s">
        <v>7180</v>
      </c>
      <c r="D379" s="117" t="s">
        <v>1932</v>
      </c>
      <c r="E379" s="118">
        <v>80091</v>
      </c>
      <c r="F379" s="114" t="s">
        <v>3050</v>
      </c>
      <c r="G379" s="166" t="s">
        <v>8477</v>
      </c>
      <c r="H379" s="114" t="s">
        <v>1932</v>
      </c>
      <c r="I379" s="115">
        <v>660</v>
      </c>
      <c r="J379" s="164" t="s">
        <v>8484</v>
      </c>
      <c r="K379" s="116" t="s">
        <v>8485</v>
      </c>
      <c r="L379" s="130">
        <v>122</v>
      </c>
      <c r="M379" s="117" t="s">
        <v>7974</v>
      </c>
      <c r="N379" s="131" t="s">
        <v>8483</v>
      </c>
      <c r="W379" s="59" t="str">
        <f t="shared" si="15"/>
        <v>080091</v>
      </c>
      <c r="X379" s="55" t="str">
        <f t="shared" si="16"/>
        <v/>
      </c>
      <c r="Y379" s="60">
        <f t="shared" si="17"/>
        <v>0</v>
      </c>
    </row>
    <row r="380" spans="2:25">
      <c r="B380" s="74">
        <v>378</v>
      </c>
      <c r="C380" s="116" t="s">
        <v>7180</v>
      </c>
      <c r="D380" s="117" t="s">
        <v>1932</v>
      </c>
      <c r="E380" s="118">
        <v>80091</v>
      </c>
      <c r="F380" s="114" t="s">
        <v>3050</v>
      </c>
      <c r="G380" s="166" t="s">
        <v>8477</v>
      </c>
      <c r="H380" s="114" t="s">
        <v>1932</v>
      </c>
      <c r="I380" s="115">
        <v>660</v>
      </c>
      <c r="J380" s="164" t="s">
        <v>8486</v>
      </c>
      <c r="K380" s="116" t="s">
        <v>8487</v>
      </c>
      <c r="L380" s="130">
        <v>74</v>
      </c>
      <c r="M380" s="117" t="s">
        <v>7974</v>
      </c>
      <c r="N380" s="131" t="s">
        <v>8483</v>
      </c>
      <c r="W380" s="59" t="str">
        <f t="shared" si="15"/>
        <v>080091</v>
      </c>
      <c r="X380" s="55" t="str">
        <f t="shared" si="16"/>
        <v/>
      </c>
      <c r="Y380" s="60">
        <f t="shared" si="17"/>
        <v>0</v>
      </c>
    </row>
    <row r="381" spans="2:25">
      <c r="B381" s="74">
        <v>379</v>
      </c>
      <c r="C381" s="116" t="s">
        <v>7180</v>
      </c>
      <c r="D381" s="117" t="s">
        <v>1932</v>
      </c>
      <c r="E381" s="118">
        <v>81010</v>
      </c>
      <c r="F381" s="114" t="s">
        <v>3051</v>
      </c>
      <c r="G381" s="166" t="s">
        <v>7001</v>
      </c>
      <c r="H381" s="114" t="s">
        <v>1932</v>
      </c>
      <c r="I381" s="115">
        <v>520</v>
      </c>
      <c r="J381" s="164" t="s">
        <v>8488</v>
      </c>
      <c r="K381" s="116" t="s">
        <v>8489</v>
      </c>
      <c r="L381" s="130">
        <v>50</v>
      </c>
      <c r="M381" s="117" t="s">
        <v>7974</v>
      </c>
      <c r="N381" s="131" t="s">
        <v>8490</v>
      </c>
      <c r="W381" s="59" t="str">
        <f t="shared" si="15"/>
        <v>081010</v>
      </c>
      <c r="X381" s="55" t="str">
        <f t="shared" si="16"/>
        <v/>
      </c>
      <c r="Y381" s="60">
        <f t="shared" si="17"/>
        <v>0</v>
      </c>
    </row>
    <row r="382" spans="2:25">
      <c r="B382" s="74">
        <v>380</v>
      </c>
      <c r="C382" s="116" t="s">
        <v>8661</v>
      </c>
      <c r="D382" s="117" t="s">
        <v>327</v>
      </c>
      <c r="E382" s="118">
        <v>16051</v>
      </c>
      <c r="F382" s="114" t="s">
        <v>3028</v>
      </c>
      <c r="G382" s="166" t="s">
        <v>416</v>
      </c>
      <c r="H382" s="114" t="s">
        <v>327</v>
      </c>
      <c r="I382" s="115">
        <v>810</v>
      </c>
      <c r="J382" s="164" t="s">
        <v>8491</v>
      </c>
      <c r="K382" s="164" t="s">
        <v>8492</v>
      </c>
      <c r="L382" s="130">
        <v>721</v>
      </c>
      <c r="M382" s="117" t="s">
        <v>8493</v>
      </c>
      <c r="N382" s="131" t="s">
        <v>8494</v>
      </c>
      <c r="W382" s="59" t="str">
        <f t="shared" si="15"/>
        <v>016051</v>
      </c>
      <c r="X382" s="55" t="str">
        <f t="shared" si="16"/>
        <v/>
      </c>
      <c r="Y382" s="60">
        <f t="shared" si="17"/>
        <v>0</v>
      </c>
    </row>
    <row r="383" spans="2:25">
      <c r="B383" s="74">
        <v>381</v>
      </c>
      <c r="C383" s="116" t="s">
        <v>8661</v>
      </c>
      <c r="D383" s="117" t="s">
        <v>327</v>
      </c>
      <c r="E383" s="118">
        <v>1071</v>
      </c>
      <c r="F383" s="114" t="s">
        <v>3025</v>
      </c>
      <c r="G383" s="166" t="s">
        <v>247</v>
      </c>
      <c r="H383" s="114" t="s">
        <v>58</v>
      </c>
      <c r="I383" s="115">
        <v>600</v>
      </c>
      <c r="J383" s="164" t="s">
        <v>8496</v>
      </c>
      <c r="K383" s="116" t="s">
        <v>8497</v>
      </c>
      <c r="L383" s="130">
        <v>106</v>
      </c>
      <c r="M383" s="117" t="s">
        <v>7974</v>
      </c>
      <c r="N383" s="131" t="s">
        <v>8498</v>
      </c>
      <c r="W383" s="59" t="str">
        <f t="shared" si="15"/>
        <v>001071</v>
      </c>
      <c r="X383" s="55" t="str">
        <f t="shared" si="16"/>
        <v/>
      </c>
      <c r="Y383" s="60">
        <f t="shared" si="17"/>
        <v>0</v>
      </c>
    </row>
    <row r="384" spans="2:25">
      <c r="B384" s="74">
        <v>382</v>
      </c>
      <c r="C384" s="116" t="s">
        <v>7183</v>
      </c>
      <c r="D384" s="117" t="s">
        <v>3048</v>
      </c>
      <c r="E384" s="118">
        <v>88046</v>
      </c>
      <c r="F384" s="114" t="s">
        <v>3048</v>
      </c>
      <c r="G384" s="166" t="s">
        <v>2084</v>
      </c>
      <c r="H384" s="114" t="s">
        <v>1932</v>
      </c>
      <c r="I384" s="115">
        <v>670</v>
      </c>
      <c r="J384" s="164" t="s">
        <v>7869</v>
      </c>
      <c r="K384" s="116" t="s">
        <v>8662</v>
      </c>
      <c r="L384" s="130">
        <v>52</v>
      </c>
      <c r="M384" s="117" t="s">
        <v>8663</v>
      </c>
      <c r="N384" s="165" t="s">
        <v>8664</v>
      </c>
      <c r="W384" s="59" t="str">
        <f t="shared" si="15"/>
        <v>088046</v>
      </c>
      <c r="X384" s="55">
        <f t="shared" si="16"/>
        <v>0</v>
      </c>
      <c r="Y384" s="60">
        <f t="shared" si="17"/>
        <v>52</v>
      </c>
    </row>
    <row r="385" spans="2:25">
      <c r="B385" s="74">
        <v>383</v>
      </c>
      <c r="C385" s="116" t="s">
        <v>7183</v>
      </c>
      <c r="D385" s="117" t="s">
        <v>8695</v>
      </c>
      <c r="E385" s="118">
        <v>200037</v>
      </c>
      <c r="F385" s="114" t="s">
        <v>3053</v>
      </c>
      <c r="G385" s="166" t="s">
        <v>2503</v>
      </c>
      <c r="H385" s="114" t="s">
        <v>1932</v>
      </c>
      <c r="I385" s="115">
        <v>535</v>
      </c>
      <c r="J385" s="164" t="s">
        <v>8696</v>
      </c>
      <c r="K385" s="116" t="s">
        <v>8697</v>
      </c>
      <c r="L385" s="130">
        <v>535</v>
      </c>
      <c r="M385" s="117" t="s">
        <v>8663</v>
      </c>
      <c r="N385" s="131" t="s">
        <v>8698</v>
      </c>
      <c r="W385" s="59" t="str">
        <f t="shared" si="15"/>
        <v>200037</v>
      </c>
      <c r="X385" s="55">
        <f t="shared" si="16"/>
        <v>535</v>
      </c>
      <c r="Y385" s="60">
        <f t="shared" si="17"/>
        <v>535</v>
      </c>
    </row>
    <row r="386" spans="2:25">
      <c r="B386" s="74">
        <v>384</v>
      </c>
      <c r="C386" s="116" t="s">
        <v>7180</v>
      </c>
      <c r="D386" s="117" t="s">
        <v>58</v>
      </c>
      <c r="E386" s="118">
        <v>1088</v>
      </c>
      <c r="F386" s="114" t="s">
        <v>3025</v>
      </c>
      <c r="G386" s="166" t="s">
        <v>187</v>
      </c>
      <c r="H386" s="114" t="s">
        <v>58</v>
      </c>
      <c r="I386" s="115">
        <v>1100</v>
      </c>
      <c r="J386" s="116" t="s">
        <v>8699</v>
      </c>
      <c r="K386" s="116" t="s">
        <v>8700</v>
      </c>
      <c r="L386" s="130">
        <v>968</v>
      </c>
      <c r="M386" s="117" t="s">
        <v>7974</v>
      </c>
      <c r="N386" s="131" t="s">
        <v>8701</v>
      </c>
      <c r="W386" s="59" t="str">
        <f t="shared" si="15"/>
        <v>001088</v>
      </c>
      <c r="X386" s="55" t="str">
        <f t="shared" si="16"/>
        <v/>
      </c>
      <c r="Y386" s="60">
        <f t="shared" si="17"/>
        <v>0</v>
      </c>
    </row>
    <row r="387" spans="2:25" ht="36">
      <c r="B387" s="74">
        <v>385</v>
      </c>
      <c r="C387" s="116" t="s">
        <v>7183</v>
      </c>
      <c r="D387" s="117" t="s">
        <v>1439</v>
      </c>
      <c r="E387" s="118">
        <v>64048</v>
      </c>
      <c r="F387" s="114" t="s">
        <v>3045</v>
      </c>
      <c r="G387" s="166" t="s">
        <v>1610</v>
      </c>
      <c r="H387" s="114" t="s">
        <v>1439</v>
      </c>
      <c r="I387" s="115">
        <v>620</v>
      </c>
      <c r="J387" s="116" t="s">
        <v>9195</v>
      </c>
      <c r="K387" s="116" t="s">
        <v>9196</v>
      </c>
      <c r="L387" s="130">
        <v>196</v>
      </c>
      <c r="M387" s="117" t="s">
        <v>7974</v>
      </c>
      <c r="N387" s="131" t="s">
        <v>9197</v>
      </c>
      <c r="W387" s="59" t="str">
        <f t="shared" si="15"/>
        <v>064048</v>
      </c>
      <c r="X387" s="55">
        <f t="shared" si="16"/>
        <v>196</v>
      </c>
      <c r="Y387" s="60">
        <f t="shared" si="17"/>
        <v>196</v>
      </c>
    </row>
    <row r="388" spans="2:25">
      <c r="B388" s="74">
        <v>386</v>
      </c>
      <c r="C388" s="116" t="s">
        <v>7180</v>
      </c>
      <c r="D388" s="117" t="s">
        <v>8849</v>
      </c>
      <c r="E388" s="118">
        <v>45084</v>
      </c>
      <c r="F388" s="114" t="s">
        <v>3040</v>
      </c>
      <c r="G388" s="166" t="s">
        <v>1300</v>
      </c>
      <c r="H388" s="114" t="s">
        <v>918</v>
      </c>
      <c r="I388" s="115">
        <v>370</v>
      </c>
      <c r="J388" s="116" t="s">
        <v>9260</v>
      </c>
      <c r="K388" s="116" t="s">
        <v>9261</v>
      </c>
      <c r="L388" s="130">
        <v>100</v>
      </c>
      <c r="M388" s="117" t="s">
        <v>9189</v>
      </c>
      <c r="N388" s="131" t="s">
        <v>9262</v>
      </c>
      <c r="W388" s="59" t="str">
        <f t="shared" ref="W388:W451" si="18">IF(E388="","",TEXT(E388,"000000"))</f>
        <v>045084</v>
      </c>
      <c r="X388" s="55" t="str">
        <f t="shared" ref="X388:X451" si="19">IF(C388=$V$6,IF(COUNTIFS($C:$C,$V$4,$W:$W,$W388,$J:$J,$J388)&gt;0,0,L388),"")</f>
        <v/>
      </c>
      <c r="Y388" s="60">
        <f t="shared" si="17"/>
        <v>0</v>
      </c>
    </row>
    <row r="389" spans="2:25">
      <c r="B389" s="74">
        <v>387</v>
      </c>
      <c r="C389" s="116" t="s">
        <v>7180</v>
      </c>
      <c r="D389" s="117" t="s">
        <v>8849</v>
      </c>
      <c r="E389" s="118">
        <v>40001</v>
      </c>
      <c r="F389" s="114" t="s">
        <v>3037</v>
      </c>
      <c r="G389" s="166" t="s">
        <v>8706</v>
      </c>
      <c r="H389" s="114" t="s">
        <v>918</v>
      </c>
      <c r="I389" s="115">
        <v>460</v>
      </c>
      <c r="J389" s="116" t="s">
        <v>9263</v>
      </c>
      <c r="K389" s="116" t="s">
        <v>9264</v>
      </c>
      <c r="L389" s="130">
        <v>30</v>
      </c>
      <c r="M389" s="117" t="s">
        <v>9189</v>
      </c>
      <c r="N389" s="131" t="s">
        <v>9262</v>
      </c>
      <c r="W389" s="59" t="str">
        <f t="shared" si="18"/>
        <v>040001</v>
      </c>
      <c r="X389" s="55" t="str">
        <f t="shared" si="19"/>
        <v/>
      </c>
      <c r="Y389" s="60">
        <f t="shared" ref="Y389:Y452" si="20">SUMIFS(L:L,C:C,$V$5,E:E,$E389)+SUMIFS(L:L,C:C,$V$6,E:E,$E389)</f>
        <v>0</v>
      </c>
    </row>
    <row r="390" spans="2:25">
      <c r="B390" s="74">
        <v>388</v>
      </c>
      <c r="C390" s="116"/>
      <c r="D390" s="117"/>
      <c r="E390" s="118"/>
      <c r="F390" s="114" t="s">
        <v>3054</v>
      </c>
      <c r="G390" s="166" t="s">
        <v>3054</v>
      </c>
      <c r="H390" s="114" t="s">
        <v>3054</v>
      </c>
      <c r="I390" s="115" t="s">
        <v>3054</v>
      </c>
      <c r="J390" s="116"/>
      <c r="K390" s="116"/>
      <c r="L390" s="130"/>
      <c r="M390" s="117"/>
      <c r="N390" s="131"/>
      <c r="W390" s="59" t="str">
        <f t="shared" si="18"/>
        <v/>
      </c>
      <c r="X390" s="55" t="str">
        <f t="shared" si="19"/>
        <v/>
      </c>
      <c r="Y390" s="60">
        <f t="shared" si="20"/>
        <v>0</v>
      </c>
    </row>
    <row r="391" spans="2:25">
      <c r="B391" s="74">
        <v>389</v>
      </c>
      <c r="C391" s="116"/>
      <c r="D391" s="117"/>
      <c r="E391" s="118"/>
      <c r="F391" s="114" t="s">
        <v>3054</v>
      </c>
      <c r="G391" s="166" t="s">
        <v>3054</v>
      </c>
      <c r="H391" s="114" t="s">
        <v>3054</v>
      </c>
      <c r="I391" s="115" t="s">
        <v>3054</v>
      </c>
      <c r="J391" s="116"/>
      <c r="K391" s="116"/>
      <c r="L391" s="130"/>
      <c r="M391" s="117"/>
      <c r="N391" s="131"/>
      <c r="W391" s="59" t="str">
        <f t="shared" si="18"/>
        <v/>
      </c>
      <c r="X391" s="55" t="str">
        <f t="shared" si="19"/>
        <v/>
      </c>
      <c r="Y391" s="60">
        <f t="shared" si="20"/>
        <v>0</v>
      </c>
    </row>
    <row r="392" spans="2:25">
      <c r="B392" s="74">
        <v>390</v>
      </c>
      <c r="C392" s="116"/>
      <c r="D392" s="117"/>
      <c r="E392" s="118"/>
      <c r="F392" s="114" t="s">
        <v>3054</v>
      </c>
      <c r="G392" s="166" t="s">
        <v>3054</v>
      </c>
      <c r="H392" s="114" t="s">
        <v>3054</v>
      </c>
      <c r="I392" s="115" t="s">
        <v>3054</v>
      </c>
      <c r="J392" s="116"/>
      <c r="K392" s="116"/>
      <c r="L392" s="130"/>
      <c r="M392" s="117"/>
      <c r="N392" s="131"/>
      <c r="W392" s="59" t="str">
        <f t="shared" si="18"/>
        <v/>
      </c>
      <c r="X392" s="55" t="str">
        <f t="shared" si="19"/>
        <v/>
      </c>
      <c r="Y392" s="60">
        <f t="shared" si="20"/>
        <v>0</v>
      </c>
    </row>
    <row r="393" spans="2:25">
      <c r="B393" s="74">
        <v>391</v>
      </c>
      <c r="C393" s="116"/>
      <c r="D393" s="117"/>
      <c r="E393" s="118"/>
      <c r="F393" s="114" t="s">
        <v>3054</v>
      </c>
      <c r="G393" s="166" t="s">
        <v>3054</v>
      </c>
      <c r="H393" s="114" t="s">
        <v>3054</v>
      </c>
      <c r="I393" s="115" t="s">
        <v>3054</v>
      </c>
      <c r="J393" s="116"/>
      <c r="K393" s="116"/>
      <c r="L393" s="130"/>
      <c r="M393" s="117"/>
      <c r="N393" s="131"/>
      <c r="W393" s="59" t="str">
        <f t="shared" si="18"/>
        <v/>
      </c>
      <c r="X393" s="55" t="str">
        <f t="shared" si="19"/>
        <v/>
      </c>
      <c r="Y393" s="60">
        <f t="shared" si="20"/>
        <v>0</v>
      </c>
    </row>
    <row r="394" spans="2:25">
      <c r="B394" s="74">
        <v>392</v>
      </c>
      <c r="C394" s="116"/>
      <c r="D394" s="117"/>
      <c r="E394" s="118"/>
      <c r="F394" s="114" t="s">
        <v>3054</v>
      </c>
      <c r="G394" s="166" t="s">
        <v>3054</v>
      </c>
      <c r="H394" s="114" t="s">
        <v>3054</v>
      </c>
      <c r="I394" s="115" t="s">
        <v>3054</v>
      </c>
      <c r="J394" s="116"/>
      <c r="K394" s="116"/>
      <c r="L394" s="130"/>
      <c r="M394" s="117"/>
      <c r="N394" s="131"/>
      <c r="W394" s="59" t="str">
        <f t="shared" si="18"/>
        <v/>
      </c>
      <c r="X394" s="55" t="str">
        <f t="shared" si="19"/>
        <v/>
      </c>
      <c r="Y394" s="60">
        <f t="shared" si="20"/>
        <v>0</v>
      </c>
    </row>
    <row r="395" spans="2:25">
      <c r="B395" s="74">
        <v>393</v>
      </c>
      <c r="C395" s="116"/>
      <c r="D395" s="117"/>
      <c r="E395" s="118"/>
      <c r="F395" s="114" t="s">
        <v>3054</v>
      </c>
      <c r="G395" s="166" t="s">
        <v>3054</v>
      </c>
      <c r="H395" s="114" t="s">
        <v>3054</v>
      </c>
      <c r="I395" s="115" t="s">
        <v>3054</v>
      </c>
      <c r="J395" s="116"/>
      <c r="K395" s="116"/>
      <c r="L395" s="130"/>
      <c r="M395" s="117"/>
      <c r="N395" s="131"/>
      <c r="W395" s="59" t="str">
        <f t="shared" si="18"/>
        <v/>
      </c>
      <c r="X395" s="55" t="str">
        <f t="shared" si="19"/>
        <v/>
      </c>
      <c r="Y395" s="60">
        <f t="shared" si="20"/>
        <v>0</v>
      </c>
    </row>
    <row r="396" spans="2:25">
      <c r="B396" s="74">
        <v>394</v>
      </c>
      <c r="C396" s="116"/>
      <c r="D396" s="117"/>
      <c r="E396" s="118"/>
      <c r="F396" s="114" t="s">
        <v>3054</v>
      </c>
      <c r="G396" s="166" t="s">
        <v>3054</v>
      </c>
      <c r="H396" s="114" t="s">
        <v>3054</v>
      </c>
      <c r="I396" s="115" t="s">
        <v>3054</v>
      </c>
      <c r="J396" s="116"/>
      <c r="K396" s="116"/>
      <c r="L396" s="130"/>
      <c r="M396" s="117"/>
      <c r="N396" s="131"/>
      <c r="W396" s="59" t="str">
        <f t="shared" si="18"/>
        <v/>
      </c>
      <c r="X396" s="55" t="str">
        <f t="shared" si="19"/>
        <v/>
      </c>
      <c r="Y396" s="60">
        <f t="shared" si="20"/>
        <v>0</v>
      </c>
    </row>
    <row r="397" spans="2:25">
      <c r="B397" s="74">
        <v>395</v>
      </c>
      <c r="C397" s="116"/>
      <c r="D397" s="117"/>
      <c r="E397" s="118"/>
      <c r="F397" s="114" t="s">
        <v>3054</v>
      </c>
      <c r="G397" s="166" t="s">
        <v>3054</v>
      </c>
      <c r="H397" s="114" t="s">
        <v>3054</v>
      </c>
      <c r="I397" s="115" t="s">
        <v>3054</v>
      </c>
      <c r="J397" s="116"/>
      <c r="K397" s="116"/>
      <c r="L397" s="130"/>
      <c r="M397" s="117"/>
      <c r="N397" s="131"/>
      <c r="W397" s="59" t="str">
        <f t="shared" si="18"/>
        <v/>
      </c>
      <c r="X397" s="55" t="str">
        <f t="shared" si="19"/>
        <v/>
      </c>
      <c r="Y397" s="60">
        <f t="shared" si="20"/>
        <v>0</v>
      </c>
    </row>
    <row r="398" spans="2:25">
      <c r="B398" s="74">
        <v>396</v>
      </c>
      <c r="C398" s="116"/>
      <c r="D398" s="117"/>
      <c r="E398" s="118"/>
      <c r="F398" s="114" t="s">
        <v>3054</v>
      </c>
      <c r="G398" s="166" t="s">
        <v>3054</v>
      </c>
      <c r="H398" s="114" t="s">
        <v>3054</v>
      </c>
      <c r="I398" s="115" t="s">
        <v>3054</v>
      </c>
      <c r="J398" s="116"/>
      <c r="K398" s="116"/>
      <c r="L398" s="130"/>
      <c r="M398" s="117"/>
      <c r="N398" s="131"/>
      <c r="W398" s="59" t="str">
        <f t="shared" si="18"/>
        <v/>
      </c>
      <c r="X398" s="55" t="str">
        <f t="shared" si="19"/>
        <v/>
      </c>
      <c r="Y398" s="60">
        <f t="shared" si="20"/>
        <v>0</v>
      </c>
    </row>
    <row r="399" spans="2:25">
      <c r="B399" s="74">
        <v>397</v>
      </c>
      <c r="C399" s="116"/>
      <c r="D399" s="117"/>
      <c r="E399" s="118"/>
      <c r="F399" s="114" t="s">
        <v>3054</v>
      </c>
      <c r="G399" s="166" t="s">
        <v>3054</v>
      </c>
      <c r="H399" s="114" t="s">
        <v>3054</v>
      </c>
      <c r="I399" s="115" t="s">
        <v>3054</v>
      </c>
      <c r="J399" s="116"/>
      <c r="K399" s="116"/>
      <c r="L399" s="130"/>
      <c r="M399" s="117"/>
      <c r="N399" s="131"/>
      <c r="W399" s="59" t="str">
        <f t="shared" si="18"/>
        <v/>
      </c>
      <c r="X399" s="55" t="str">
        <f t="shared" si="19"/>
        <v/>
      </c>
      <c r="Y399" s="60">
        <f t="shared" si="20"/>
        <v>0</v>
      </c>
    </row>
    <row r="400" spans="2:25">
      <c r="B400" s="74">
        <v>398</v>
      </c>
      <c r="C400" s="116"/>
      <c r="D400" s="117"/>
      <c r="E400" s="118"/>
      <c r="F400" s="114" t="s">
        <v>3054</v>
      </c>
      <c r="G400" s="166" t="s">
        <v>3054</v>
      </c>
      <c r="H400" s="114" t="s">
        <v>3054</v>
      </c>
      <c r="I400" s="115" t="s">
        <v>3054</v>
      </c>
      <c r="J400" s="116"/>
      <c r="K400" s="116"/>
      <c r="L400" s="130"/>
      <c r="M400" s="117"/>
      <c r="N400" s="131"/>
      <c r="W400" s="59" t="str">
        <f t="shared" si="18"/>
        <v/>
      </c>
      <c r="X400" s="55" t="str">
        <f t="shared" si="19"/>
        <v/>
      </c>
      <c r="Y400" s="60">
        <f t="shared" si="20"/>
        <v>0</v>
      </c>
    </row>
    <row r="401" spans="2:25">
      <c r="B401" s="74">
        <v>399</v>
      </c>
      <c r="C401" s="116"/>
      <c r="D401" s="117"/>
      <c r="E401" s="118"/>
      <c r="F401" s="114" t="s">
        <v>3054</v>
      </c>
      <c r="G401" s="166" t="s">
        <v>3054</v>
      </c>
      <c r="H401" s="114" t="s">
        <v>3054</v>
      </c>
      <c r="I401" s="115" t="s">
        <v>3054</v>
      </c>
      <c r="J401" s="116"/>
      <c r="K401" s="116"/>
      <c r="L401" s="130"/>
      <c r="M401" s="117"/>
      <c r="N401" s="131"/>
      <c r="W401" s="59" t="str">
        <f t="shared" si="18"/>
        <v/>
      </c>
      <c r="X401" s="55" t="str">
        <f t="shared" si="19"/>
        <v/>
      </c>
      <c r="Y401" s="60">
        <f t="shared" si="20"/>
        <v>0</v>
      </c>
    </row>
    <row r="402" spans="2:25">
      <c r="B402" s="74">
        <v>400</v>
      </c>
      <c r="C402" s="116"/>
      <c r="D402" s="117"/>
      <c r="E402" s="118"/>
      <c r="F402" s="114" t="s">
        <v>3054</v>
      </c>
      <c r="G402" s="166" t="s">
        <v>3054</v>
      </c>
      <c r="H402" s="114" t="s">
        <v>3054</v>
      </c>
      <c r="I402" s="115" t="s">
        <v>3054</v>
      </c>
      <c r="J402" s="116"/>
      <c r="K402" s="116"/>
      <c r="L402" s="130"/>
      <c r="M402" s="117"/>
      <c r="N402" s="131"/>
      <c r="W402" s="59" t="str">
        <f t="shared" si="18"/>
        <v/>
      </c>
      <c r="X402" s="55" t="str">
        <f t="shared" si="19"/>
        <v/>
      </c>
      <c r="Y402" s="60">
        <f t="shared" si="20"/>
        <v>0</v>
      </c>
    </row>
    <row r="403" spans="2:25">
      <c r="B403" s="74">
        <v>401</v>
      </c>
      <c r="C403" s="116"/>
      <c r="D403" s="117"/>
      <c r="E403" s="118"/>
      <c r="F403" s="114" t="s">
        <v>3054</v>
      </c>
      <c r="G403" s="166" t="s">
        <v>3054</v>
      </c>
      <c r="H403" s="114" t="s">
        <v>3054</v>
      </c>
      <c r="I403" s="115" t="s">
        <v>3054</v>
      </c>
      <c r="J403" s="116"/>
      <c r="K403" s="116"/>
      <c r="L403" s="130"/>
      <c r="M403" s="117"/>
      <c r="N403" s="131"/>
      <c r="W403" s="59" t="str">
        <f t="shared" si="18"/>
        <v/>
      </c>
      <c r="X403" s="55" t="str">
        <f t="shared" si="19"/>
        <v/>
      </c>
      <c r="Y403" s="60">
        <f t="shared" si="20"/>
        <v>0</v>
      </c>
    </row>
    <row r="404" spans="2:25">
      <c r="B404" s="74">
        <v>402</v>
      </c>
      <c r="C404" s="116"/>
      <c r="D404" s="117"/>
      <c r="E404" s="118"/>
      <c r="F404" s="114" t="s">
        <v>3054</v>
      </c>
      <c r="G404" s="166" t="s">
        <v>3054</v>
      </c>
      <c r="H404" s="114" t="s">
        <v>3054</v>
      </c>
      <c r="I404" s="115" t="s">
        <v>3054</v>
      </c>
      <c r="J404" s="116"/>
      <c r="K404" s="116"/>
      <c r="L404" s="130"/>
      <c r="M404" s="117"/>
      <c r="N404" s="131"/>
      <c r="W404" s="59" t="str">
        <f t="shared" si="18"/>
        <v/>
      </c>
      <c r="X404" s="55" t="str">
        <f t="shared" si="19"/>
        <v/>
      </c>
      <c r="Y404" s="60">
        <f t="shared" si="20"/>
        <v>0</v>
      </c>
    </row>
    <row r="405" spans="2:25">
      <c r="B405" s="74">
        <v>403</v>
      </c>
      <c r="C405" s="116"/>
      <c r="D405" s="117"/>
      <c r="E405" s="118"/>
      <c r="F405" s="114" t="s">
        <v>3054</v>
      </c>
      <c r="G405" s="166" t="s">
        <v>3054</v>
      </c>
      <c r="H405" s="114" t="s">
        <v>3054</v>
      </c>
      <c r="I405" s="115" t="s">
        <v>3054</v>
      </c>
      <c r="J405" s="116"/>
      <c r="K405" s="116"/>
      <c r="L405" s="130"/>
      <c r="M405" s="117"/>
      <c r="N405" s="131"/>
      <c r="W405" s="59" t="str">
        <f t="shared" si="18"/>
        <v/>
      </c>
      <c r="X405" s="55" t="str">
        <f t="shared" si="19"/>
        <v/>
      </c>
      <c r="Y405" s="60">
        <f t="shared" si="20"/>
        <v>0</v>
      </c>
    </row>
    <row r="406" spans="2:25">
      <c r="B406" s="74">
        <v>404</v>
      </c>
      <c r="C406" s="116"/>
      <c r="D406" s="117"/>
      <c r="E406" s="118"/>
      <c r="F406" s="114" t="s">
        <v>3054</v>
      </c>
      <c r="G406" s="166" t="s">
        <v>3054</v>
      </c>
      <c r="H406" s="114" t="s">
        <v>3054</v>
      </c>
      <c r="I406" s="115" t="s">
        <v>3054</v>
      </c>
      <c r="J406" s="116"/>
      <c r="K406" s="116"/>
      <c r="L406" s="130"/>
      <c r="M406" s="117"/>
      <c r="N406" s="131"/>
      <c r="W406" s="59" t="str">
        <f t="shared" si="18"/>
        <v/>
      </c>
      <c r="X406" s="55" t="str">
        <f t="shared" si="19"/>
        <v/>
      </c>
      <c r="Y406" s="60">
        <f t="shared" si="20"/>
        <v>0</v>
      </c>
    </row>
    <row r="407" spans="2:25">
      <c r="B407" s="74">
        <v>405</v>
      </c>
      <c r="C407" s="116"/>
      <c r="D407" s="117"/>
      <c r="E407" s="118"/>
      <c r="F407" s="114" t="s">
        <v>3054</v>
      </c>
      <c r="G407" s="166" t="s">
        <v>3054</v>
      </c>
      <c r="H407" s="114" t="s">
        <v>3054</v>
      </c>
      <c r="I407" s="115" t="s">
        <v>3054</v>
      </c>
      <c r="J407" s="116"/>
      <c r="K407" s="116"/>
      <c r="L407" s="130"/>
      <c r="M407" s="117"/>
      <c r="N407" s="131"/>
      <c r="W407" s="59" t="str">
        <f t="shared" si="18"/>
        <v/>
      </c>
      <c r="X407" s="55" t="str">
        <f t="shared" si="19"/>
        <v/>
      </c>
      <c r="Y407" s="60">
        <f t="shared" si="20"/>
        <v>0</v>
      </c>
    </row>
    <row r="408" spans="2:25">
      <c r="B408" s="74">
        <v>406</v>
      </c>
      <c r="C408" s="116"/>
      <c r="D408" s="117"/>
      <c r="E408" s="118"/>
      <c r="F408" s="114" t="s">
        <v>3054</v>
      </c>
      <c r="G408" s="166" t="s">
        <v>3054</v>
      </c>
      <c r="H408" s="114" t="s">
        <v>3054</v>
      </c>
      <c r="I408" s="115" t="s">
        <v>3054</v>
      </c>
      <c r="J408" s="116"/>
      <c r="K408" s="116"/>
      <c r="L408" s="130"/>
      <c r="M408" s="117"/>
      <c r="N408" s="131"/>
      <c r="W408" s="59" t="str">
        <f t="shared" si="18"/>
        <v/>
      </c>
      <c r="X408" s="55" t="str">
        <f t="shared" si="19"/>
        <v/>
      </c>
      <c r="Y408" s="60">
        <f t="shared" si="20"/>
        <v>0</v>
      </c>
    </row>
    <row r="409" spans="2:25">
      <c r="B409" s="74">
        <v>407</v>
      </c>
      <c r="C409" s="116"/>
      <c r="D409" s="117"/>
      <c r="E409" s="118"/>
      <c r="F409" s="114" t="s">
        <v>3054</v>
      </c>
      <c r="G409" s="166" t="s">
        <v>3054</v>
      </c>
      <c r="H409" s="114" t="s">
        <v>3054</v>
      </c>
      <c r="I409" s="115" t="s">
        <v>3054</v>
      </c>
      <c r="J409" s="116"/>
      <c r="K409" s="116"/>
      <c r="L409" s="130"/>
      <c r="M409" s="117"/>
      <c r="N409" s="131"/>
      <c r="W409" s="59" t="str">
        <f t="shared" si="18"/>
        <v/>
      </c>
      <c r="X409" s="55" t="str">
        <f t="shared" si="19"/>
        <v/>
      </c>
      <c r="Y409" s="60">
        <f t="shared" si="20"/>
        <v>0</v>
      </c>
    </row>
    <row r="410" spans="2:25">
      <c r="B410" s="74">
        <v>408</v>
      </c>
      <c r="C410" s="116"/>
      <c r="D410" s="117"/>
      <c r="E410" s="118"/>
      <c r="F410" s="114" t="s">
        <v>3054</v>
      </c>
      <c r="G410" s="166" t="s">
        <v>3054</v>
      </c>
      <c r="H410" s="114" t="s">
        <v>3054</v>
      </c>
      <c r="I410" s="115" t="s">
        <v>3054</v>
      </c>
      <c r="J410" s="116"/>
      <c r="K410" s="116"/>
      <c r="L410" s="130"/>
      <c r="M410" s="117"/>
      <c r="N410" s="131"/>
      <c r="W410" s="59" t="str">
        <f t="shared" si="18"/>
        <v/>
      </c>
      <c r="X410" s="55" t="str">
        <f t="shared" si="19"/>
        <v/>
      </c>
      <c r="Y410" s="60">
        <f t="shared" si="20"/>
        <v>0</v>
      </c>
    </row>
    <row r="411" spans="2:25">
      <c r="B411" s="74">
        <v>409</v>
      </c>
      <c r="C411" s="116"/>
      <c r="D411" s="117"/>
      <c r="E411" s="118"/>
      <c r="F411" s="114" t="s">
        <v>3054</v>
      </c>
      <c r="G411" s="166" t="s">
        <v>3054</v>
      </c>
      <c r="H411" s="114" t="s">
        <v>3054</v>
      </c>
      <c r="I411" s="115" t="s">
        <v>3054</v>
      </c>
      <c r="J411" s="116"/>
      <c r="K411" s="116"/>
      <c r="L411" s="130"/>
      <c r="M411" s="117"/>
      <c r="N411" s="131"/>
      <c r="W411" s="59" t="str">
        <f t="shared" si="18"/>
        <v/>
      </c>
      <c r="X411" s="55" t="str">
        <f t="shared" si="19"/>
        <v/>
      </c>
      <c r="Y411" s="60">
        <f t="shared" si="20"/>
        <v>0</v>
      </c>
    </row>
    <row r="412" spans="2:25">
      <c r="B412" s="74">
        <v>410</v>
      </c>
      <c r="C412" s="116"/>
      <c r="D412" s="117"/>
      <c r="E412" s="118"/>
      <c r="F412" s="114" t="s">
        <v>3054</v>
      </c>
      <c r="G412" s="166" t="s">
        <v>3054</v>
      </c>
      <c r="H412" s="114" t="s">
        <v>3054</v>
      </c>
      <c r="I412" s="115" t="s">
        <v>3054</v>
      </c>
      <c r="J412" s="116"/>
      <c r="K412" s="116"/>
      <c r="L412" s="130"/>
      <c r="M412" s="117"/>
      <c r="N412" s="131"/>
      <c r="W412" s="59" t="str">
        <f t="shared" si="18"/>
        <v/>
      </c>
      <c r="X412" s="55" t="str">
        <f t="shared" si="19"/>
        <v/>
      </c>
      <c r="Y412" s="60">
        <f t="shared" si="20"/>
        <v>0</v>
      </c>
    </row>
    <row r="413" spans="2:25">
      <c r="B413" s="74">
        <v>411</v>
      </c>
      <c r="C413" s="116"/>
      <c r="D413" s="117"/>
      <c r="E413" s="118"/>
      <c r="F413" s="114" t="s">
        <v>3054</v>
      </c>
      <c r="G413" s="166" t="s">
        <v>3054</v>
      </c>
      <c r="H413" s="114" t="s">
        <v>3054</v>
      </c>
      <c r="I413" s="115" t="s">
        <v>3054</v>
      </c>
      <c r="J413" s="116"/>
      <c r="K413" s="116"/>
      <c r="L413" s="130"/>
      <c r="M413" s="117"/>
      <c r="N413" s="131"/>
      <c r="W413" s="59" t="str">
        <f t="shared" si="18"/>
        <v/>
      </c>
      <c r="X413" s="55" t="str">
        <f t="shared" si="19"/>
        <v/>
      </c>
      <c r="Y413" s="60">
        <f t="shared" si="20"/>
        <v>0</v>
      </c>
    </row>
    <row r="414" spans="2:25">
      <c r="B414" s="74">
        <v>412</v>
      </c>
      <c r="C414" s="116"/>
      <c r="D414" s="117"/>
      <c r="E414" s="118"/>
      <c r="F414" s="114" t="s">
        <v>3054</v>
      </c>
      <c r="G414" s="166" t="s">
        <v>3054</v>
      </c>
      <c r="H414" s="114" t="s">
        <v>3054</v>
      </c>
      <c r="I414" s="115" t="s">
        <v>3054</v>
      </c>
      <c r="J414" s="116"/>
      <c r="K414" s="116"/>
      <c r="L414" s="130"/>
      <c r="M414" s="117"/>
      <c r="N414" s="131"/>
      <c r="W414" s="59" t="str">
        <f t="shared" si="18"/>
        <v/>
      </c>
      <c r="X414" s="55" t="str">
        <f t="shared" si="19"/>
        <v/>
      </c>
      <c r="Y414" s="60">
        <f t="shared" si="20"/>
        <v>0</v>
      </c>
    </row>
    <row r="415" spans="2:25">
      <c r="B415" s="74">
        <v>413</v>
      </c>
      <c r="C415" s="116"/>
      <c r="D415" s="117"/>
      <c r="E415" s="118"/>
      <c r="F415" s="114" t="s">
        <v>3054</v>
      </c>
      <c r="G415" s="166" t="s">
        <v>3054</v>
      </c>
      <c r="H415" s="114" t="s">
        <v>3054</v>
      </c>
      <c r="I415" s="115" t="s">
        <v>3054</v>
      </c>
      <c r="J415" s="116"/>
      <c r="K415" s="116"/>
      <c r="L415" s="130"/>
      <c r="M415" s="117"/>
      <c r="N415" s="131"/>
      <c r="W415" s="59" t="str">
        <f t="shared" si="18"/>
        <v/>
      </c>
      <c r="X415" s="55" t="str">
        <f t="shared" si="19"/>
        <v/>
      </c>
      <c r="Y415" s="60">
        <f t="shared" si="20"/>
        <v>0</v>
      </c>
    </row>
    <row r="416" spans="2:25">
      <c r="B416" s="74">
        <v>414</v>
      </c>
      <c r="C416" s="116"/>
      <c r="D416" s="117"/>
      <c r="E416" s="118"/>
      <c r="F416" s="114" t="s">
        <v>3054</v>
      </c>
      <c r="G416" s="166" t="s">
        <v>3054</v>
      </c>
      <c r="H416" s="114" t="s">
        <v>3054</v>
      </c>
      <c r="I416" s="115" t="s">
        <v>3054</v>
      </c>
      <c r="J416" s="116"/>
      <c r="K416" s="116"/>
      <c r="L416" s="130"/>
      <c r="M416" s="117"/>
      <c r="N416" s="131"/>
      <c r="W416" s="59" t="str">
        <f t="shared" si="18"/>
        <v/>
      </c>
      <c r="X416" s="55" t="str">
        <f t="shared" si="19"/>
        <v/>
      </c>
      <c r="Y416" s="60">
        <f t="shared" si="20"/>
        <v>0</v>
      </c>
    </row>
    <row r="417" spans="2:25">
      <c r="B417" s="74">
        <v>415</v>
      </c>
      <c r="C417" s="116"/>
      <c r="D417" s="117"/>
      <c r="E417" s="118"/>
      <c r="F417" s="114" t="s">
        <v>3054</v>
      </c>
      <c r="G417" s="166" t="s">
        <v>3054</v>
      </c>
      <c r="H417" s="114" t="s">
        <v>3054</v>
      </c>
      <c r="I417" s="115" t="s">
        <v>3054</v>
      </c>
      <c r="J417" s="116"/>
      <c r="K417" s="116"/>
      <c r="L417" s="130"/>
      <c r="M417" s="117"/>
      <c r="N417" s="131"/>
      <c r="W417" s="59" t="str">
        <f t="shared" si="18"/>
        <v/>
      </c>
      <c r="X417" s="55" t="str">
        <f t="shared" si="19"/>
        <v/>
      </c>
      <c r="Y417" s="60">
        <f t="shared" si="20"/>
        <v>0</v>
      </c>
    </row>
    <row r="418" spans="2:25">
      <c r="B418" s="74">
        <v>416</v>
      </c>
      <c r="C418" s="116"/>
      <c r="D418" s="117"/>
      <c r="E418" s="118"/>
      <c r="F418" s="114" t="s">
        <v>3054</v>
      </c>
      <c r="G418" s="166" t="s">
        <v>3054</v>
      </c>
      <c r="H418" s="114" t="s">
        <v>3054</v>
      </c>
      <c r="I418" s="115" t="s">
        <v>3054</v>
      </c>
      <c r="J418" s="116"/>
      <c r="K418" s="116"/>
      <c r="L418" s="130"/>
      <c r="M418" s="117"/>
      <c r="N418" s="131"/>
      <c r="W418" s="59" t="str">
        <f t="shared" si="18"/>
        <v/>
      </c>
      <c r="X418" s="55" t="str">
        <f t="shared" si="19"/>
        <v/>
      </c>
      <c r="Y418" s="60">
        <f t="shared" si="20"/>
        <v>0</v>
      </c>
    </row>
    <row r="419" spans="2:25">
      <c r="B419" s="74">
        <v>417</v>
      </c>
      <c r="C419" s="116"/>
      <c r="D419" s="117"/>
      <c r="E419" s="118"/>
      <c r="F419" s="114" t="s">
        <v>3054</v>
      </c>
      <c r="G419" s="166" t="s">
        <v>3054</v>
      </c>
      <c r="H419" s="114" t="s">
        <v>3054</v>
      </c>
      <c r="I419" s="115" t="s">
        <v>3054</v>
      </c>
      <c r="J419" s="116"/>
      <c r="K419" s="116"/>
      <c r="L419" s="130"/>
      <c r="M419" s="117"/>
      <c r="N419" s="131"/>
      <c r="W419" s="59" t="str">
        <f t="shared" si="18"/>
        <v/>
      </c>
      <c r="X419" s="55" t="str">
        <f t="shared" si="19"/>
        <v/>
      </c>
      <c r="Y419" s="60">
        <f t="shared" si="20"/>
        <v>0</v>
      </c>
    </row>
    <row r="420" spans="2:25">
      <c r="B420" s="74">
        <v>418</v>
      </c>
      <c r="C420" s="116"/>
      <c r="D420" s="117"/>
      <c r="E420" s="118"/>
      <c r="F420" s="114" t="s">
        <v>3054</v>
      </c>
      <c r="G420" s="166" t="s">
        <v>3054</v>
      </c>
      <c r="H420" s="114" t="s">
        <v>3054</v>
      </c>
      <c r="I420" s="115" t="s">
        <v>3054</v>
      </c>
      <c r="J420" s="116"/>
      <c r="K420" s="116"/>
      <c r="L420" s="130"/>
      <c r="M420" s="117"/>
      <c r="N420" s="131"/>
      <c r="W420" s="59" t="str">
        <f t="shared" si="18"/>
        <v/>
      </c>
      <c r="X420" s="55" t="str">
        <f t="shared" si="19"/>
        <v/>
      </c>
      <c r="Y420" s="60">
        <f t="shared" si="20"/>
        <v>0</v>
      </c>
    </row>
    <row r="421" spans="2:25">
      <c r="B421" s="74">
        <v>419</v>
      </c>
      <c r="C421" s="116"/>
      <c r="D421" s="117"/>
      <c r="E421" s="118"/>
      <c r="F421" s="114" t="s">
        <v>3054</v>
      </c>
      <c r="G421" s="166" t="s">
        <v>3054</v>
      </c>
      <c r="H421" s="114" t="s">
        <v>3054</v>
      </c>
      <c r="I421" s="115" t="s">
        <v>3054</v>
      </c>
      <c r="J421" s="116"/>
      <c r="K421" s="116"/>
      <c r="L421" s="130"/>
      <c r="M421" s="117"/>
      <c r="N421" s="131"/>
      <c r="W421" s="59" t="str">
        <f t="shared" si="18"/>
        <v/>
      </c>
      <c r="X421" s="55" t="str">
        <f t="shared" si="19"/>
        <v/>
      </c>
      <c r="Y421" s="60">
        <f t="shared" si="20"/>
        <v>0</v>
      </c>
    </row>
    <row r="422" spans="2:25">
      <c r="B422" s="74">
        <v>420</v>
      </c>
      <c r="C422" s="116"/>
      <c r="D422" s="117"/>
      <c r="E422" s="118"/>
      <c r="F422" s="114" t="s">
        <v>3054</v>
      </c>
      <c r="G422" s="166" t="s">
        <v>3054</v>
      </c>
      <c r="H422" s="114" t="s">
        <v>3054</v>
      </c>
      <c r="I422" s="115" t="s">
        <v>3054</v>
      </c>
      <c r="J422" s="116"/>
      <c r="K422" s="116"/>
      <c r="L422" s="130"/>
      <c r="M422" s="117"/>
      <c r="N422" s="131"/>
      <c r="W422" s="59" t="str">
        <f t="shared" si="18"/>
        <v/>
      </c>
      <c r="X422" s="55" t="str">
        <f t="shared" si="19"/>
        <v/>
      </c>
      <c r="Y422" s="60">
        <f t="shared" si="20"/>
        <v>0</v>
      </c>
    </row>
    <row r="423" spans="2:25">
      <c r="B423" s="74">
        <v>421</v>
      </c>
      <c r="C423" s="116"/>
      <c r="D423" s="117"/>
      <c r="E423" s="118"/>
      <c r="F423" s="114" t="s">
        <v>3054</v>
      </c>
      <c r="G423" s="166" t="s">
        <v>3054</v>
      </c>
      <c r="H423" s="114" t="s">
        <v>3054</v>
      </c>
      <c r="I423" s="115" t="s">
        <v>3054</v>
      </c>
      <c r="J423" s="116"/>
      <c r="K423" s="116"/>
      <c r="L423" s="130"/>
      <c r="M423" s="117"/>
      <c r="N423" s="131"/>
      <c r="W423" s="59" t="str">
        <f t="shared" si="18"/>
        <v/>
      </c>
      <c r="X423" s="55" t="str">
        <f t="shared" si="19"/>
        <v/>
      </c>
      <c r="Y423" s="60">
        <f t="shared" si="20"/>
        <v>0</v>
      </c>
    </row>
    <row r="424" spans="2:25">
      <c r="B424" s="74">
        <v>422</v>
      </c>
      <c r="C424" s="116"/>
      <c r="D424" s="117"/>
      <c r="E424" s="118"/>
      <c r="F424" s="114" t="s">
        <v>3054</v>
      </c>
      <c r="G424" s="166" t="s">
        <v>3054</v>
      </c>
      <c r="H424" s="114" t="s">
        <v>3054</v>
      </c>
      <c r="I424" s="115" t="s">
        <v>3054</v>
      </c>
      <c r="J424" s="116"/>
      <c r="K424" s="116"/>
      <c r="L424" s="130"/>
      <c r="M424" s="117"/>
      <c r="N424" s="131"/>
      <c r="W424" s="59" t="str">
        <f t="shared" si="18"/>
        <v/>
      </c>
      <c r="X424" s="55" t="str">
        <f t="shared" si="19"/>
        <v/>
      </c>
      <c r="Y424" s="60">
        <f t="shared" si="20"/>
        <v>0</v>
      </c>
    </row>
    <row r="425" spans="2:25">
      <c r="B425" s="74">
        <v>423</v>
      </c>
      <c r="C425" s="116"/>
      <c r="D425" s="117"/>
      <c r="E425" s="118"/>
      <c r="F425" s="114" t="s">
        <v>3054</v>
      </c>
      <c r="G425" s="166" t="s">
        <v>3054</v>
      </c>
      <c r="H425" s="114" t="s">
        <v>3054</v>
      </c>
      <c r="I425" s="115" t="s">
        <v>3054</v>
      </c>
      <c r="J425" s="116"/>
      <c r="K425" s="116"/>
      <c r="L425" s="130"/>
      <c r="M425" s="117"/>
      <c r="N425" s="131"/>
      <c r="W425" s="59" t="str">
        <f t="shared" si="18"/>
        <v/>
      </c>
      <c r="X425" s="55" t="str">
        <f t="shared" si="19"/>
        <v/>
      </c>
      <c r="Y425" s="60">
        <f t="shared" si="20"/>
        <v>0</v>
      </c>
    </row>
    <row r="426" spans="2:25">
      <c r="B426" s="74">
        <v>424</v>
      </c>
      <c r="C426" s="116"/>
      <c r="D426" s="117"/>
      <c r="E426" s="118"/>
      <c r="F426" s="114" t="s">
        <v>3054</v>
      </c>
      <c r="G426" s="166" t="s">
        <v>3054</v>
      </c>
      <c r="H426" s="114" t="s">
        <v>3054</v>
      </c>
      <c r="I426" s="115" t="s">
        <v>3054</v>
      </c>
      <c r="J426" s="116"/>
      <c r="K426" s="116"/>
      <c r="L426" s="130"/>
      <c r="M426" s="117"/>
      <c r="N426" s="131"/>
      <c r="W426" s="59" t="str">
        <f t="shared" si="18"/>
        <v/>
      </c>
      <c r="X426" s="55" t="str">
        <f t="shared" si="19"/>
        <v/>
      </c>
      <c r="Y426" s="60">
        <f t="shared" si="20"/>
        <v>0</v>
      </c>
    </row>
    <row r="427" spans="2:25">
      <c r="B427" s="74">
        <v>425</v>
      </c>
      <c r="C427" s="116"/>
      <c r="D427" s="117"/>
      <c r="E427" s="118"/>
      <c r="F427" s="114" t="s">
        <v>3054</v>
      </c>
      <c r="G427" s="166" t="s">
        <v>3054</v>
      </c>
      <c r="H427" s="114" t="s">
        <v>3054</v>
      </c>
      <c r="I427" s="115" t="s">
        <v>3054</v>
      </c>
      <c r="J427" s="116"/>
      <c r="K427" s="116"/>
      <c r="L427" s="130"/>
      <c r="M427" s="117"/>
      <c r="N427" s="131"/>
      <c r="W427" s="59" t="str">
        <f t="shared" si="18"/>
        <v/>
      </c>
      <c r="X427" s="55" t="str">
        <f t="shared" si="19"/>
        <v/>
      </c>
      <c r="Y427" s="60">
        <f t="shared" si="20"/>
        <v>0</v>
      </c>
    </row>
    <row r="428" spans="2:25">
      <c r="B428" s="74">
        <v>426</v>
      </c>
      <c r="C428" s="116"/>
      <c r="D428" s="117"/>
      <c r="E428" s="118"/>
      <c r="F428" s="114" t="s">
        <v>3054</v>
      </c>
      <c r="G428" s="166" t="s">
        <v>3054</v>
      </c>
      <c r="H428" s="114" t="s">
        <v>3054</v>
      </c>
      <c r="I428" s="115" t="s">
        <v>3054</v>
      </c>
      <c r="J428" s="116"/>
      <c r="K428" s="116"/>
      <c r="L428" s="130"/>
      <c r="M428" s="117"/>
      <c r="N428" s="131"/>
      <c r="W428" s="59" t="str">
        <f t="shared" si="18"/>
        <v/>
      </c>
      <c r="X428" s="55" t="str">
        <f t="shared" si="19"/>
        <v/>
      </c>
      <c r="Y428" s="60">
        <f t="shared" si="20"/>
        <v>0</v>
      </c>
    </row>
    <row r="429" spans="2:25">
      <c r="B429" s="74">
        <v>427</v>
      </c>
      <c r="C429" s="116"/>
      <c r="D429" s="117"/>
      <c r="E429" s="118"/>
      <c r="F429" s="114" t="s">
        <v>3054</v>
      </c>
      <c r="G429" s="166" t="s">
        <v>3054</v>
      </c>
      <c r="H429" s="114" t="s">
        <v>3054</v>
      </c>
      <c r="I429" s="115" t="s">
        <v>3054</v>
      </c>
      <c r="J429" s="116"/>
      <c r="K429" s="116"/>
      <c r="L429" s="130"/>
      <c r="M429" s="117"/>
      <c r="N429" s="131"/>
      <c r="W429" s="59" t="str">
        <f t="shared" si="18"/>
        <v/>
      </c>
      <c r="X429" s="55" t="str">
        <f t="shared" si="19"/>
        <v/>
      </c>
      <c r="Y429" s="60">
        <f t="shared" si="20"/>
        <v>0</v>
      </c>
    </row>
    <row r="430" spans="2:25">
      <c r="B430" s="74">
        <v>428</v>
      </c>
      <c r="C430" s="116"/>
      <c r="D430" s="117"/>
      <c r="E430" s="118"/>
      <c r="F430" s="114" t="s">
        <v>3054</v>
      </c>
      <c r="G430" s="166" t="s">
        <v>3054</v>
      </c>
      <c r="H430" s="114" t="s">
        <v>3054</v>
      </c>
      <c r="I430" s="115" t="s">
        <v>3054</v>
      </c>
      <c r="J430" s="116"/>
      <c r="K430" s="116"/>
      <c r="L430" s="130"/>
      <c r="M430" s="117"/>
      <c r="N430" s="131"/>
      <c r="W430" s="59" t="str">
        <f t="shared" si="18"/>
        <v/>
      </c>
      <c r="X430" s="55" t="str">
        <f t="shared" si="19"/>
        <v/>
      </c>
      <c r="Y430" s="60">
        <f t="shared" si="20"/>
        <v>0</v>
      </c>
    </row>
    <row r="431" spans="2:25">
      <c r="B431" s="74">
        <v>429</v>
      </c>
      <c r="C431" s="116"/>
      <c r="D431" s="117"/>
      <c r="E431" s="118"/>
      <c r="F431" s="114" t="s">
        <v>3054</v>
      </c>
      <c r="G431" s="166" t="s">
        <v>3054</v>
      </c>
      <c r="H431" s="114" t="s">
        <v>3054</v>
      </c>
      <c r="I431" s="115" t="s">
        <v>3054</v>
      </c>
      <c r="J431" s="116"/>
      <c r="K431" s="116"/>
      <c r="L431" s="130"/>
      <c r="M431" s="117"/>
      <c r="N431" s="131"/>
      <c r="W431" s="59" t="str">
        <f t="shared" si="18"/>
        <v/>
      </c>
      <c r="X431" s="55" t="str">
        <f t="shared" si="19"/>
        <v/>
      </c>
      <c r="Y431" s="60">
        <f t="shared" si="20"/>
        <v>0</v>
      </c>
    </row>
    <row r="432" spans="2:25">
      <c r="B432" s="74">
        <v>430</v>
      </c>
      <c r="C432" s="116"/>
      <c r="D432" s="117"/>
      <c r="E432" s="118"/>
      <c r="F432" s="114" t="s">
        <v>3054</v>
      </c>
      <c r="G432" s="166" t="s">
        <v>3054</v>
      </c>
      <c r="H432" s="114" t="s">
        <v>3054</v>
      </c>
      <c r="I432" s="115" t="s">
        <v>3054</v>
      </c>
      <c r="J432" s="116"/>
      <c r="K432" s="116"/>
      <c r="L432" s="130"/>
      <c r="M432" s="117"/>
      <c r="N432" s="131"/>
      <c r="W432" s="59" t="str">
        <f t="shared" si="18"/>
        <v/>
      </c>
      <c r="X432" s="55" t="str">
        <f t="shared" si="19"/>
        <v/>
      </c>
      <c r="Y432" s="60">
        <f t="shared" si="20"/>
        <v>0</v>
      </c>
    </row>
    <row r="433" spans="2:25">
      <c r="B433" s="74">
        <v>431</v>
      </c>
      <c r="C433" s="116"/>
      <c r="D433" s="117"/>
      <c r="E433" s="118"/>
      <c r="F433" s="114" t="s">
        <v>3054</v>
      </c>
      <c r="G433" s="166" t="s">
        <v>3054</v>
      </c>
      <c r="H433" s="114" t="s">
        <v>3054</v>
      </c>
      <c r="I433" s="115" t="s">
        <v>3054</v>
      </c>
      <c r="J433" s="116"/>
      <c r="K433" s="116"/>
      <c r="L433" s="130"/>
      <c r="M433" s="117"/>
      <c r="N433" s="131"/>
      <c r="W433" s="59" t="str">
        <f t="shared" si="18"/>
        <v/>
      </c>
      <c r="X433" s="55" t="str">
        <f t="shared" si="19"/>
        <v/>
      </c>
      <c r="Y433" s="60">
        <f t="shared" si="20"/>
        <v>0</v>
      </c>
    </row>
    <row r="434" spans="2:25">
      <c r="B434" s="74">
        <v>432</v>
      </c>
      <c r="C434" s="116"/>
      <c r="D434" s="117"/>
      <c r="E434" s="118"/>
      <c r="F434" s="114" t="s">
        <v>3054</v>
      </c>
      <c r="G434" s="166" t="s">
        <v>3054</v>
      </c>
      <c r="H434" s="114" t="s">
        <v>3054</v>
      </c>
      <c r="I434" s="115" t="s">
        <v>3054</v>
      </c>
      <c r="J434" s="116"/>
      <c r="K434" s="116"/>
      <c r="L434" s="130"/>
      <c r="M434" s="117"/>
      <c r="N434" s="131"/>
      <c r="W434" s="59" t="str">
        <f t="shared" si="18"/>
        <v/>
      </c>
      <c r="X434" s="55" t="str">
        <f t="shared" si="19"/>
        <v/>
      </c>
      <c r="Y434" s="60">
        <f t="shared" si="20"/>
        <v>0</v>
      </c>
    </row>
    <row r="435" spans="2:25">
      <c r="B435" s="74">
        <v>433</v>
      </c>
      <c r="C435" s="116"/>
      <c r="D435" s="117"/>
      <c r="E435" s="118"/>
      <c r="F435" s="114" t="s">
        <v>3054</v>
      </c>
      <c r="G435" s="166" t="s">
        <v>3054</v>
      </c>
      <c r="H435" s="114" t="s">
        <v>3054</v>
      </c>
      <c r="I435" s="115" t="s">
        <v>3054</v>
      </c>
      <c r="J435" s="116"/>
      <c r="K435" s="116"/>
      <c r="L435" s="130"/>
      <c r="M435" s="117"/>
      <c r="N435" s="131"/>
      <c r="W435" s="59" t="str">
        <f t="shared" si="18"/>
        <v/>
      </c>
      <c r="X435" s="55" t="str">
        <f t="shared" si="19"/>
        <v/>
      </c>
      <c r="Y435" s="60">
        <f t="shared" si="20"/>
        <v>0</v>
      </c>
    </row>
    <row r="436" spans="2:25">
      <c r="B436" s="74">
        <v>434</v>
      </c>
      <c r="C436" s="116"/>
      <c r="D436" s="117"/>
      <c r="E436" s="118"/>
      <c r="F436" s="114" t="s">
        <v>3054</v>
      </c>
      <c r="G436" s="166" t="s">
        <v>3054</v>
      </c>
      <c r="H436" s="114" t="s">
        <v>3054</v>
      </c>
      <c r="I436" s="115" t="s">
        <v>3054</v>
      </c>
      <c r="J436" s="116"/>
      <c r="K436" s="116"/>
      <c r="L436" s="130"/>
      <c r="M436" s="117"/>
      <c r="N436" s="131"/>
      <c r="W436" s="59" t="str">
        <f t="shared" si="18"/>
        <v/>
      </c>
      <c r="X436" s="55" t="str">
        <f t="shared" si="19"/>
        <v/>
      </c>
      <c r="Y436" s="60">
        <f t="shared" si="20"/>
        <v>0</v>
      </c>
    </row>
    <row r="437" spans="2:25">
      <c r="B437" s="74">
        <v>435</v>
      </c>
      <c r="C437" s="116"/>
      <c r="D437" s="117"/>
      <c r="E437" s="118"/>
      <c r="F437" s="114" t="s">
        <v>3054</v>
      </c>
      <c r="G437" s="166" t="s">
        <v>3054</v>
      </c>
      <c r="H437" s="114" t="s">
        <v>3054</v>
      </c>
      <c r="I437" s="115" t="s">
        <v>3054</v>
      </c>
      <c r="J437" s="116"/>
      <c r="K437" s="116"/>
      <c r="L437" s="130"/>
      <c r="M437" s="117"/>
      <c r="N437" s="131"/>
      <c r="W437" s="59" t="str">
        <f t="shared" si="18"/>
        <v/>
      </c>
      <c r="X437" s="55" t="str">
        <f t="shared" si="19"/>
        <v/>
      </c>
      <c r="Y437" s="60">
        <f t="shared" si="20"/>
        <v>0</v>
      </c>
    </row>
    <row r="438" spans="2:25">
      <c r="B438" s="74">
        <v>436</v>
      </c>
      <c r="C438" s="116"/>
      <c r="D438" s="117"/>
      <c r="E438" s="118"/>
      <c r="F438" s="114" t="s">
        <v>3054</v>
      </c>
      <c r="G438" s="166" t="s">
        <v>3054</v>
      </c>
      <c r="H438" s="114" t="s">
        <v>3054</v>
      </c>
      <c r="I438" s="115" t="s">
        <v>3054</v>
      </c>
      <c r="J438" s="116"/>
      <c r="K438" s="116"/>
      <c r="L438" s="130"/>
      <c r="M438" s="117"/>
      <c r="N438" s="131"/>
      <c r="W438" s="59" t="str">
        <f t="shared" si="18"/>
        <v/>
      </c>
      <c r="X438" s="55" t="str">
        <f t="shared" si="19"/>
        <v/>
      </c>
      <c r="Y438" s="60">
        <f t="shared" si="20"/>
        <v>0</v>
      </c>
    </row>
    <row r="439" spans="2:25">
      <c r="B439" s="74">
        <v>437</v>
      </c>
      <c r="C439" s="116"/>
      <c r="D439" s="117"/>
      <c r="E439" s="118"/>
      <c r="F439" s="114" t="s">
        <v>3054</v>
      </c>
      <c r="G439" s="166" t="s">
        <v>3054</v>
      </c>
      <c r="H439" s="114" t="s">
        <v>3054</v>
      </c>
      <c r="I439" s="115" t="s">
        <v>3054</v>
      </c>
      <c r="J439" s="116"/>
      <c r="K439" s="116"/>
      <c r="L439" s="130"/>
      <c r="M439" s="117"/>
      <c r="N439" s="131"/>
      <c r="W439" s="59" t="str">
        <f t="shared" si="18"/>
        <v/>
      </c>
      <c r="X439" s="55" t="str">
        <f t="shared" si="19"/>
        <v/>
      </c>
      <c r="Y439" s="60">
        <f t="shared" si="20"/>
        <v>0</v>
      </c>
    </row>
    <row r="440" spans="2:25">
      <c r="B440" s="74">
        <v>438</v>
      </c>
      <c r="C440" s="116"/>
      <c r="D440" s="117"/>
      <c r="E440" s="118"/>
      <c r="F440" s="114" t="s">
        <v>3054</v>
      </c>
      <c r="G440" s="166" t="s">
        <v>3054</v>
      </c>
      <c r="H440" s="114" t="s">
        <v>3054</v>
      </c>
      <c r="I440" s="115" t="s">
        <v>3054</v>
      </c>
      <c r="J440" s="116"/>
      <c r="K440" s="116"/>
      <c r="L440" s="130"/>
      <c r="M440" s="117"/>
      <c r="N440" s="131"/>
      <c r="W440" s="59" t="str">
        <f t="shared" si="18"/>
        <v/>
      </c>
      <c r="X440" s="55" t="str">
        <f t="shared" si="19"/>
        <v/>
      </c>
      <c r="Y440" s="60">
        <f t="shared" si="20"/>
        <v>0</v>
      </c>
    </row>
    <row r="441" spans="2:25">
      <c r="B441" s="74">
        <v>439</v>
      </c>
      <c r="C441" s="116"/>
      <c r="D441" s="117"/>
      <c r="E441" s="118"/>
      <c r="F441" s="114" t="s">
        <v>3054</v>
      </c>
      <c r="G441" s="166" t="s">
        <v>3054</v>
      </c>
      <c r="H441" s="114" t="s">
        <v>3054</v>
      </c>
      <c r="I441" s="115" t="s">
        <v>3054</v>
      </c>
      <c r="J441" s="116"/>
      <c r="K441" s="116"/>
      <c r="L441" s="130"/>
      <c r="M441" s="117"/>
      <c r="N441" s="131"/>
      <c r="W441" s="59" t="str">
        <f t="shared" si="18"/>
        <v/>
      </c>
      <c r="X441" s="55" t="str">
        <f t="shared" si="19"/>
        <v/>
      </c>
      <c r="Y441" s="60">
        <f t="shared" si="20"/>
        <v>0</v>
      </c>
    </row>
    <row r="442" spans="2:25">
      <c r="B442" s="74">
        <v>440</v>
      </c>
      <c r="C442" s="116"/>
      <c r="D442" s="117"/>
      <c r="E442" s="118"/>
      <c r="F442" s="114" t="s">
        <v>3054</v>
      </c>
      <c r="G442" s="166" t="s">
        <v>3054</v>
      </c>
      <c r="H442" s="114" t="s">
        <v>3054</v>
      </c>
      <c r="I442" s="115" t="s">
        <v>3054</v>
      </c>
      <c r="J442" s="116"/>
      <c r="K442" s="116"/>
      <c r="L442" s="130"/>
      <c r="M442" s="117"/>
      <c r="N442" s="131"/>
      <c r="W442" s="59" t="str">
        <f t="shared" si="18"/>
        <v/>
      </c>
      <c r="X442" s="55" t="str">
        <f t="shared" si="19"/>
        <v/>
      </c>
      <c r="Y442" s="60">
        <f t="shared" si="20"/>
        <v>0</v>
      </c>
    </row>
    <row r="443" spans="2:25">
      <c r="B443" s="74">
        <v>441</v>
      </c>
      <c r="C443" s="116"/>
      <c r="D443" s="117"/>
      <c r="E443" s="118"/>
      <c r="F443" s="114" t="s">
        <v>3054</v>
      </c>
      <c r="G443" s="166" t="s">
        <v>3054</v>
      </c>
      <c r="H443" s="114" t="s">
        <v>3054</v>
      </c>
      <c r="I443" s="115" t="s">
        <v>3054</v>
      </c>
      <c r="J443" s="116"/>
      <c r="K443" s="116"/>
      <c r="L443" s="130"/>
      <c r="M443" s="117"/>
      <c r="N443" s="131"/>
      <c r="W443" s="59" t="str">
        <f t="shared" si="18"/>
        <v/>
      </c>
      <c r="X443" s="55" t="str">
        <f t="shared" si="19"/>
        <v/>
      </c>
      <c r="Y443" s="60">
        <f t="shared" si="20"/>
        <v>0</v>
      </c>
    </row>
    <row r="444" spans="2:25">
      <c r="B444" s="74">
        <v>442</v>
      </c>
      <c r="C444" s="116"/>
      <c r="D444" s="117"/>
      <c r="E444" s="118"/>
      <c r="F444" s="114" t="s">
        <v>3054</v>
      </c>
      <c r="G444" s="166" t="s">
        <v>3054</v>
      </c>
      <c r="H444" s="114" t="s">
        <v>3054</v>
      </c>
      <c r="I444" s="115" t="s">
        <v>3054</v>
      </c>
      <c r="J444" s="116"/>
      <c r="K444" s="116"/>
      <c r="L444" s="130"/>
      <c r="M444" s="117"/>
      <c r="N444" s="131"/>
      <c r="W444" s="59" t="str">
        <f t="shared" si="18"/>
        <v/>
      </c>
      <c r="X444" s="55" t="str">
        <f t="shared" si="19"/>
        <v/>
      </c>
      <c r="Y444" s="60">
        <f t="shared" si="20"/>
        <v>0</v>
      </c>
    </row>
    <row r="445" spans="2:25">
      <c r="B445" s="74">
        <v>443</v>
      </c>
      <c r="C445" s="116"/>
      <c r="D445" s="117"/>
      <c r="E445" s="118"/>
      <c r="F445" s="114" t="s">
        <v>3054</v>
      </c>
      <c r="G445" s="166" t="s">
        <v>3054</v>
      </c>
      <c r="H445" s="114" t="s">
        <v>3054</v>
      </c>
      <c r="I445" s="115" t="s">
        <v>3054</v>
      </c>
      <c r="J445" s="116"/>
      <c r="K445" s="116"/>
      <c r="L445" s="130"/>
      <c r="M445" s="117"/>
      <c r="N445" s="131"/>
      <c r="W445" s="59" t="str">
        <f t="shared" si="18"/>
        <v/>
      </c>
      <c r="X445" s="55" t="str">
        <f t="shared" si="19"/>
        <v/>
      </c>
      <c r="Y445" s="60">
        <f t="shared" si="20"/>
        <v>0</v>
      </c>
    </row>
    <row r="446" spans="2:25">
      <c r="B446" s="74">
        <v>444</v>
      </c>
      <c r="C446" s="116"/>
      <c r="D446" s="117"/>
      <c r="E446" s="118"/>
      <c r="F446" s="114" t="s">
        <v>3054</v>
      </c>
      <c r="G446" s="166" t="s">
        <v>3054</v>
      </c>
      <c r="H446" s="114" t="s">
        <v>3054</v>
      </c>
      <c r="I446" s="115" t="s">
        <v>3054</v>
      </c>
      <c r="J446" s="116"/>
      <c r="K446" s="116"/>
      <c r="L446" s="130"/>
      <c r="M446" s="117"/>
      <c r="N446" s="131"/>
      <c r="W446" s="59" t="str">
        <f t="shared" si="18"/>
        <v/>
      </c>
      <c r="X446" s="55" t="str">
        <f t="shared" si="19"/>
        <v/>
      </c>
      <c r="Y446" s="60">
        <f t="shared" si="20"/>
        <v>0</v>
      </c>
    </row>
    <row r="447" spans="2:25">
      <c r="B447" s="74">
        <v>445</v>
      </c>
      <c r="C447" s="116"/>
      <c r="D447" s="117"/>
      <c r="E447" s="118"/>
      <c r="F447" s="114" t="s">
        <v>3054</v>
      </c>
      <c r="G447" s="166" t="s">
        <v>3054</v>
      </c>
      <c r="H447" s="114" t="s">
        <v>3054</v>
      </c>
      <c r="I447" s="115" t="s">
        <v>3054</v>
      </c>
      <c r="J447" s="116"/>
      <c r="K447" s="116"/>
      <c r="L447" s="130"/>
      <c r="M447" s="117"/>
      <c r="N447" s="131"/>
      <c r="W447" s="59" t="str">
        <f t="shared" si="18"/>
        <v/>
      </c>
      <c r="X447" s="55" t="str">
        <f t="shared" si="19"/>
        <v/>
      </c>
      <c r="Y447" s="60">
        <f t="shared" si="20"/>
        <v>0</v>
      </c>
    </row>
    <row r="448" spans="2:25">
      <c r="B448" s="74">
        <v>446</v>
      </c>
      <c r="C448" s="116"/>
      <c r="D448" s="117"/>
      <c r="E448" s="118"/>
      <c r="F448" s="114" t="s">
        <v>3054</v>
      </c>
      <c r="G448" s="166" t="s">
        <v>3054</v>
      </c>
      <c r="H448" s="114" t="s">
        <v>3054</v>
      </c>
      <c r="I448" s="115" t="s">
        <v>3054</v>
      </c>
      <c r="J448" s="116"/>
      <c r="K448" s="116"/>
      <c r="L448" s="130"/>
      <c r="M448" s="117"/>
      <c r="N448" s="131"/>
      <c r="W448" s="59" t="str">
        <f t="shared" si="18"/>
        <v/>
      </c>
      <c r="X448" s="55" t="str">
        <f t="shared" si="19"/>
        <v/>
      </c>
      <c r="Y448" s="60">
        <f t="shared" si="20"/>
        <v>0</v>
      </c>
    </row>
    <row r="449" spans="2:25">
      <c r="B449" s="74">
        <v>447</v>
      </c>
      <c r="C449" s="116"/>
      <c r="D449" s="117"/>
      <c r="E449" s="118"/>
      <c r="F449" s="114" t="s">
        <v>3054</v>
      </c>
      <c r="G449" s="166" t="s">
        <v>3054</v>
      </c>
      <c r="H449" s="114" t="s">
        <v>3054</v>
      </c>
      <c r="I449" s="115" t="s">
        <v>3054</v>
      </c>
      <c r="J449" s="116"/>
      <c r="K449" s="116"/>
      <c r="L449" s="130"/>
      <c r="M449" s="117"/>
      <c r="N449" s="131"/>
      <c r="W449" s="59" t="str">
        <f t="shared" si="18"/>
        <v/>
      </c>
      <c r="X449" s="55" t="str">
        <f t="shared" si="19"/>
        <v/>
      </c>
      <c r="Y449" s="60">
        <f t="shared" si="20"/>
        <v>0</v>
      </c>
    </row>
    <row r="450" spans="2:25">
      <c r="B450" s="74">
        <v>448</v>
      </c>
      <c r="C450" s="116"/>
      <c r="D450" s="117"/>
      <c r="E450" s="118"/>
      <c r="F450" s="114" t="s">
        <v>3054</v>
      </c>
      <c r="G450" s="166" t="s">
        <v>3054</v>
      </c>
      <c r="H450" s="114" t="s">
        <v>3054</v>
      </c>
      <c r="I450" s="115" t="s">
        <v>3054</v>
      </c>
      <c r="J450" s="116"/>
      <c r="K450" s="116"/>
      <c r="L450" s="130"/>
      <c r="M450" s="117"/>
      <c r="N450" s="131"/>
      <c r="W450" s="59" t="str">
        <f t="shared" si="18"/>
        <v/>
      </c>
      <c r="X450" s="55" t="str">
        <f t="shared" si="19"/>
        <v/>
      </c>
      <c r="Y450" s="60">
        <f t="shared" si="20"/>
        <v>0</v>
      </c>
    </row>
    <row r="451" spans="2:25">
      <c r="B451" s="74">
        <v>449</v>
      </c>
      <c r="C451" s="116"/>
      <c r="D451" s="117"/>
      <c r="E451" s="118"/>
      <c r="F451" s="114" t="s">
        <v>3054</v>
      </c>
      <c r="G451" s="166" t="s">
        <v>3054</v>
      </c>
      <c r="H451" s="114" t="s">
        <v>3054</v>
      </c>
      <c r="I451" s="115" t="s">
        <v>3054</v>
      </c>
      <c r="J451" s="116"/>
      <c r="K451" s="116"/>
      <c r="L451" s="130"/>
      <c r="M451" s="117"/>
      <c r="N451" s="131"/>
      <c r="W451" s="59" t="str">
        <f t="shared" si="18"/>
        <v/>
      </c>
      <c r="X451" s="55" t="str">
        <f t="shared" si="19"/>
        <v/>
      </c>
      <c r="Y451" s="60">
        <f t="shared" si="20"/>
        <v>0</v>
      </c>
    </row>
    <row r="452" spans="2:25">
      <c r="B452" s="74">
        <v>450</v>
      </c>
      <c r="C452" s="116"/>
      <c r="D452" s="117"/>
      <c r="E452" s="118"/>
      <c r="F452" s="114" t="s">
        <v>3054</v>
      </c>
      <c r="G452" s="166" t="s">
        <v>3054</v>
      </c>
      <c r="H452" s="114" t="s">
        <v>3054</v>
      </c>
      <c r="I452" s="115" t="s">
        <v>3054</v>
      </c>
      <c r="J452" s="116"/>
      <c r="K452" s="116"/>
      <c r="L452" s="130"/>
      <c r="M452" s="117"/>
      <c r="N452" s="131"/>
      <c r="W452" s="59" t="str">
        <f t="shared" ref="W452:W515" si="21">IF(E452="","",TEXT(E452,"000000"))</f>
        <v/>
      </c>
      <c r="X452" s="55" t="str">
        <f t="shared" ref="X452:X515" si="22">IF(C452=$V$6,IF(COUNTIFS($C:$C,$V$4,$W:$W,$W452,$J:$J,$J452)&gt;0,0,L452),"")</f>
        <v/>
      </c>
      <c r="Y452" s="60">
        <f t="shared" si="20"/>
        <v>0</v>
      </c>
    </row>
    <row r="453" spans="2:25">
      <c r="B453" s="74">
        <v>451</v>
      </c>
      <c r="C453" s="116"/>
      <c r="D453" s="117"/>
      <c r="E453" s="118"/>
      <c r="F453" s="114" t="s">
        <v>3054</v>
      </c>
      <c r="G453" s="166" t="s">
        <v>3054</v>
      </c>
      <c r="H453" s="114" t="s">
        <v>3054</v>
      </c>
      <c r="I453" s="115" t="s">
        <v>3054</v>
      </c>
      <c r="J453" s="116"/>
      <c r="K453" s="116"/>
      <c r="L453" s="130"/>
      <c r="M453" s="117"/>
      <c r="N453" s="131"/>
      <c r="W453" s="59" t="str">
        <f t="shared" si="21"/>
        <v/>
      </c>
      <c r="X453" s="55" t="str">
        <f t="shared" si="22"/>
        <v/>
      </c>
      <c r="Y453" s="60">
        <f t="shared" ref="Y453:Y516" si="23">SUMIFS(L:L,C:C,$V$5,E:E,$E453)+SUMIFS(L:L,C:C,$V$6,E:E,$E453)</f>
        <v>0</v>
      </c>
    </row>
    <row r="454" spans="2:25">
      <c r="B454" s="74">
        <v>452</v>
      </c>
      <c r="C454" s="116"/>
      <c r="D454" s="117"/>
      <c r="E454" s="118"/>
      <c r="F454" s="114" t="s">
        <v>3054</v>
      </c>
      <c r="G454" s="166" t="s">
        <v>3054</v>
      </c>
      <c r="H454" s="114" t="s">
        <v>3054</v>
      </c>
      <c r="I454" s="115" t="s">
        <v>3054</v>
      </c>
      <c r="J454" s="116"/>
      <c r="K454" s="116"/>
      <c r="L454" s="130"/>
      <c r="M454" s="117"/>
      <c r="N454" s="131"/>
      <c r="W454" s="59" t="str">
        <f t="shared" si="21"/>
        <v/>
      </c>
      <c r="X454" s="55" t="str">
        <f t="shared" si="22"/>
        <v/>
      </c>
      <c r="Y454" s="60">
        <f t="shared" si="23"/>
        <v>0</v>
      </c>
    </row>
    <row r="455" spans="2:25">
      <c r="B455" s="74">
        <v>453</v>
      </c>
      <c r="C455" s="116"/>
      <c r="D455" s="117"/>
      <c r="E455" s="118"/>
      <c r="F455" s="114" t="s">
        <v>3054</v>
      </c>
      <c r="G455" s="166" t="s">
        <v>3054</v>
      </c>
      <c r="H455" s="114" t="s">
        <v>3054</v>
      </c>
      <c r="I455" s="115" t="s">
        <v>3054</v>
      </c>
      <c r="J455" s="116"/>
      <c r="K455" s="116"/>
      <c r="L455" s="130"/>
      <c r="M455" s="117"/>
      <c r="N455" s="131"/>
      <c r="W455" s="59" t="str">
        <f t="shared" si="21"/>
        <v/>
      </c>
      <c r="X455" s="55" t="str">
        <f t="shared" si="22"/>
        <v/>
      </c>
      <c r="Y455" s="60">
        <f t="shared" si="23"/>
        <v>0</v>
      </c>
    </row>
    <row r="456" spans="2:25">
      <c r="B456" s="74">
        <v>454</v>
      </c>
      <c r="C456" s="116"/>
      <c r="D456" s="117"/>
      <c r="E456" s="118"/>
      <c r="F456" s="114" t="s">
        <v>3054</v>
      </c>
      <c r="G456" s="166" t="s">
        <v>3054</v>
      </c>
      <c r="H456" s="114" t="s">
        <v>3054</v>
      </c>
      <c r="I456" s="115" t="s">
        <v>3054</v>
      </c>
      <c r="J456" s="116"/>
      <c r="K456" s="116"/>
      <c r="L456" s="130"/>
      <c r="M456" s="117"/>
      <c r="N456" s="131"/>
      <c r="W456" s="59" t="str">
        <f t="shared" si="21"/>
        <v/>
      </c>
      <c r="X456" s="55" t="str">
        <f t="shared" si="22"/>
        <v/>
      </c>
      <c r="Y456" s="60">
        <f t="shared" si="23"/>
        <v>0</v>
      </c>
    </row>
    <row r="457" spans="2:25">
      <c r="B457" s="74">
        <v>455</v>
      </c>
      <c r="C457" s="116"/>
      <c r="D457" s="117"/>
      <c r="E457" s="118"/>
      <c r="F457" s="114" t="s">
        <v>3054</v>
      </c>
      <c r="G457" s="166" t="s">
        <v>3054</v>
      </c>
      <c r="H457" s="114" t="s">
        <v>3054</v>
      </c>
      <c r="I457" s="115" t="s">
        <v>3054</v>
      </c>
      <c r="J457" s="116"/>
      <c r="K457" s="116"/>
      <c r="L457" s="130"/>
      <c r="M457" s="117"/>
      <c r="N457" s="131"/>
      <c r="W457" s="59" t="str">
        <f t="shared" si="21"/>
        <v/>
      </c>
      <c r="X457" s="55" t="str">
        <f t="shared" si="22"/>
        <v/>
      </c>
      <c r="Y457" s="60">
        <f t="shared" si="23"/>
        <v>0</v>
      </c>
    </row>
    <row r="458" spans="2:25">
      <c r="B458" s="74">
        <v>456</v>
      </c>
      <c r="C458" s="116"/>
      <c r="D458" s="117"/>
      <c r="E458" s="118"/>
      <c r="F458" s="114" t="s">
        <v>3054</v>
      </c>
      <c r="G458" s="166" t="s">
        <v>3054</v>
      </c>
      <c r="H458" s="114" t="s">
        <v>3054</v>
      </c>
      <c r="I458" s="115" t="s">
        <v>3054</v>
      </c>
      <c r="J458" s="116"/>
      <c r="K458" s="116"/>
      <c r="L458" s="130"/>
      <c r="M458" s="117"/>
      <c r="N458" s="131"/>
      <c r="W458" s="59" t="str">
        <f t="shared" si="21"/>
        <v/>
      </c>
      <c r="X458" s="55" t="str">
        <f t="shared" si="22"/>
        <v/>
      </c>
      <c r="Y458" s="60">
        <f t="shared" si="23"/>
        <v>0</v>
      </c>
    </row>
    <row r="459" spans="2:25">
      <c r="B459" s="74">
        <v>457</v>
      </c>
      <c r="C459" s="116"/>
      <c r="D459" s="117"/>
      <c r="E459" s="118"/>
      <c r="F459" s="114" t="s">
        <v>3054</v>
      </c>
      <c r="G459" s="166" t="s">
        <v>3054</v>
      </c>
      <c r="H459" s="114" t="s">
        <v>3054</v>
      </c>
      <c r="I459" s="115" t="s">
        <v>3054</v>
      </c>
      <c r="J459" s="116"/>
      <c r="K459" s="116"/>
      <c r="L459" s="130"/>
      <c r="M459" s="117"/>
      <c r="N459" s="131"/>
      <c r="W459" s="59" t="str">
        <f t="shared" si="21"/>
        <v/>
      </c>
      <c r="X459" s="55" t="str">
        <f t="shared" si="22"/>
        <v/>
      </c>
      <c r="Y459" s="60">
        <f t="shared" si="23"/>
        <v>0</v>
      </c>
    </row>
    <row r="460" spans="2:25">
      <c r="B460" s="74">
        <v>458</v>
      </c>
      <c r="C460" s="116"/>
      <c r="D460" s="117"/>
      <c r="E460" s="118"/>
      <c r="F460" s="114" t="s">
        <v>3054</v>
      </c>
      <c r="G460" s="166" t="s">
        <v>3054</v>
      </c>
      <c r="H460" s="114" t="s">
        <v>3054</v>
      </c>
      <c r="I460" s="115" t="s">
        <v>3054</v>
      </c>
      <c r="J460" s="116"/>
      <c r="K460" s="116"/>
      <c r="L460" s="130"/>
      <c r="M460" s="117"/>
      <c r="N460" s="131"/>
      <c r="W460" s="59" t="str">
        <f t="shared" si="21"/>
        <v/>
      </c>
      <c r="X460" s="55" t="str">
        <f t="shared" si="22"/>
        <v/>
      </c>
      <c r="Y460" s="60">
        <f t="shared" si="23"/>
        <v>0</v>
      </c>
    </row>
    <row r="461" spans="2:25">
      <c r="B461" s="74">
        <v>459</v>
      </c>
      <c r="C461" s="116"/>
      <c r="D461" s="117"/>
      <c r="E461" s="118"/>
      <c r="F461" s="114" t="s">
        <v>3054</v>
      </c>
      <c r="G461" s="166" t="s">
        <v>3054</v>
      </c>
      <c r="H461" s="114" t="s">
        <v>3054</v>
      </c>
      <c r="I461" s="115" t="s">
        <v>3054</v>
      </c>
      <c r="J461" s="116"/>
      <c r="K461" s="116"/>
      <c r="L461" s="130"/>
      <c r="M461" s="117"/>
      <c r="N461" s="131"/>
      <c r="W461" s="59" t="str">
        <f t="shared" si="21"/>
        <v/>
      </c>
      <c r="X461" s="55" t="str">
        <f t="shared" si="22"/>
        <v/>
      </c>
      <c r="Y461" s="60">
        <f t="shared" si="23"/>
        <v>0</v>
      </c>
    </row>
    <row r="462" spans="2:25">
      <c r="B462" s="74">
        <v>460</v>
      </c>
      <c r="C462" s="116"/>
      <c r="D462" s="117"/>
      <c r="E462" s="118"/>
      <c r="F462" s="114" t="s">
        <v>3054</v>
      </c>
      <c r="G462" s="166" t="s">
        <v>3054</v>
      </c>
      <c r="H462" s="114" t="s">
        <v>3054</v>
      </c>
      <c r="I462" s="115" t="s">
        <v>3054</v>
      </c>
      <c r="J462" s="116"/>
      <c r="K462" s="116"/>
      <c r="L462" s="130"/>
      <c r="M462" s="117"/>
      <c r="N462" s="131"/>
      <c r="W462" s="59" t="str">
        <f t="shared" si="21"/>
        <v/>
      </c>
      <c r="X462" s="55" t="str">
        <f t="shared" si="22"/>
        <v/>
      </c>
      <c r="Y462" s="60">
        <f t="shared" si="23"/>
        <v>0</v>
      </c>
    </row>
    <row r="463" spans="2:25">
      <c r="B463" s="74">
        <v>461</v>
      </c>
      <c r="C463" s="116"/>
      <c r="D463" s="117"/>
      <c r="E463" s="118"/>
      <c r="F463" s="114" t="s">
        <v>3054</v>
      </c>
      <c r="G463" s="166" t="s">
        <v>3054</v>
      </c>
      <c r="H463" s="114" t="s">
        <v>3054</v>
      </c>
      <c r="I463" s="115" t="s">
        <v>3054</v>
      </c>
      <c r="J463" s="116"/>
      <c r="K463" s="116"/>
      <c r="L463" s="130"/>
      <c r="M463" s="117"/>
      <c r="N463" s="131"/>
      <c r="W463" s="59" t="str">
        <f t="shared" si="21"/>
        <v/>
      </c>
      <c r="X463" s="55" t="str">
        <f t="shared" si="22"/>
        <v/>
      </c>
      <c r="Y463" s="60">
        <f t="shared" si="23"/>
        <v>0</v>
      </c>
    </row>
    <row r="464" spans="2:25">
      <c r="B464" s="74">
        <v>462</v>
      </c>
      <c r="C464" s="116"/>
      <c r="D464" s="117"/>
      <c r="E464" s="118"/>
      <c r="F464" s="114" t="s">
        <v>3054</v>
      </c>
      <c r="G464" s="166" t="s">
        <v>3054</v>
      </c>
      <c r="H464" s="114" t="s">
        <v>3054</v>
      </c>
      <c r="I464" s="115" t="s">
        <v>3054</v>
      </c>
      <c r="J464" s="116"/>
      <c r="K464" s="116"/>
      <c r="L464" s="130"/>
      <c r="M464" s="117"/>
      <c r="N464" s="131"/>
      <c r="W464" s="59" t="str">
        <f t="shared" si="21"/>
        <v/>
      </c>
      <c r="X464" s="55" t="str">
        <f t="shared" si="22"/>
        <v/>
      </c>
      <c r="Y464" s="60">
        <f t="shared" si="23"/>
        <v>0</v>
      </c>
    </row>
    <row r="465" spans="2:25">
      <c r="B465" s="74">
        <v>463</v>
      </c>
      <c r="C465" s="116"/>
      <c r="D465" s="117"/>
      <c r="E465" s="118"/>
      <c r="F465" s="114" t="s">
        <v>3054</v>
      </c>
      <c r="G465" s="166" t="s">
        <v>3054</v>
      </c>
      <c r="H465" s="114" t="s">
        <v>3054</v>
      </c>
      <c r="I465" s="115" t="s">
        <v>3054</v>
      </c>
      <c r="J465" s="116"/>
      <c r="K465" s="116"/>
      <c r="L465" s="130"/>
      <c r="M465" s="117"/>
      <c r="N465" s="131"/>
      <c r="W465" s="59" t="str">
        <f t="shared" si="21"/>
        <v/>
      </c>
      <c r="X465" s="55" t="str">
        <f t="shared" si="22"/>
        <v/>
      </c>
      <c r="Y465" s="60">
        <f t="shared" si="23"/>
        <v>0</v>
      </c>
    </row>
    <row r="466" spans="2:25">
      <c r="B466" s="74">
        <v>464</v>
      </c>
      <c r="C466" s="116"/>
      <c r="D466" s="117"/>
      <c r="E466" s="118"/>
      <c r="F466" s="114" t="s">
        <v>3054</v>
      </c>
      <c r="G466" s="166" t="s">
        <v>3054</v>
      </c>
      <c r="H466" s="114" t="s">
        <v>3054</v>
      </c>
      <c r="I466" s="115" t="s">
        <v>3054</v>
      </c>
      <c r="J466" s="116"/>
      <c r="K466" s="116"/>
      <c r="L466" s="130"/>
      <c r="M466" s="117"/>
      <c r="N466" s="131"/>
      <c r="W466" s="59" t="str">
        <f t="shared" si="21"/>
        <v/>
      </c>
      <c r="X466" s="55" t="str">
        <f t="shared" si="22"/>
        <v/>
      </c>
      <c r="Y466" s="60">
        <f t="shared" si="23"/>
        <v>0</v>
      </c>
    </row>
    <row r="467" spans="2:25">
      <c r="B467" s="74">
        <v>465</v>
      </c>
      <c r="C467" s="116"/>
      <c r="D467" s="117"/>
      <c r="E467" s="118"/>
      <c r="F467" s="114" t="s">
        <v>3054</v>
      </c>
      <c r="G467" s="166" t="s">
        <v>3054</v>
      </c>
      <c r="H467" s="114" t="s">
        <v>3054</v>
      </c>
      <c r="I467" s="115" t="s">
        <v>3054</v>
      </c>
      <c r="J467" s="116"/>
      <c r="K467" s="116"/>
      <c r="L467" s="130"/>
      <c r="M467" s="117"/>
      <c r="N467" s="131"/>
      <c r="W467" s="59" t="str">
        <f t="shared" si="21"/>
        <v/>
      </c>
      <c r="X467" s="55" t="str">
        <f t="shared" si="22"/>
        <v/>
      </c>
      <c r="Y467" s="60">
        <f t="shared" si="23"/>
        <v>0</v>
      </c>
    </row>
    <row r="468" spans="2:25">
      <c r="B468" s="74">
        <v>466</v>
      </c>
      <c r="C468" s="116"/>
      <c r="D468" s="117"/>
      <c r="E468" s="118"/>
      <c r="F468" s="114" t="s">
        <v>3054</v>
      </c>
      <c r="G468" s="166" t="s">
        <v>3054</v>
      </c>
      <c r="H468" s="114" t="s">
        <v>3054</v>
      </c>
      <c r="I468" s="115" t="s">
        <v>3054</v>
      </c>
      <c r="J468" s="116"/>
      <c r="K468" s="116"/>
      <c r="L468" s="130"/>
      <c r="M468" s="117"/>
      <c r="N468" s="131"/>
      <c r="W468" s="59" t="str">
        <f t="shared" si="21"/>
        <v/>
      </c>
      <c r="X468" s="55" t="str">
        <f t="shared" si="22"/>
        <v/>
      </c>
      <c r="Y468" s="60">
        <f t="shared" si="23"/>
        <v>0</v>
      </c>
    </row>
    <row r="469" spans="2:25">
      <c r="B469" s="74">
        <v>467</v>
      </c>
      <c r="C469" s="116"/>
      <c r="D469" s="117"/>
      <c r="E469" s="118"/>
      <c r="F469" s="114" t="s">
        <v>3054</v>
      </c>
      <c r="G469" s="166" t="s">
        <v>3054</v>
      </c>
      <c r="H469" s="114" t="s">
        <v>3054</v>
      </c>
      <c r="I469" s="115" t="s">
        <v>3054</v>
      </c>
      <c r="J469" s="116"/>
      <c r="K469" s="116"/>
      <c r="L469" s="130"/>
      <c r="M469" s="117"/>
      <c r="N469" s="131"/>
      <c r="W469" s="59" t="str">
        <f t="shared" si="21"/>
        <v/>
      </c>
      <c r="X469" s="55" t="str">
        <f t="shared" si="22"/>
        <v/>
      </c>
      <c r="Y469" s="60">
        <f t="shared" si="23"/>
        <v>0</v>
      </c>
    </row>
    <row r="470" spans="2:25">
      <c r="B470" s="74">
        <v>468</v>
      </c>
      <c r="C470" s="116"/>
      <c r="D470" s="117"/>
      <c r="E470" s="118"/>
      <c r="F470" s="114" t="s">
        <v>3054</v>
      </c>
      <c r="G470" s="166" t="s">
        <v>3054</v>
      </c>
      <c r="H470" s="114" t="s">
        <v>3054</v>
      </c>
      <c r="I470" s="115" t="s">
        <v>3054</v>
      </c>
      <c r="J470" s="116"/>
      <c r="K470" s="116"/>
      <c r="L470" s="130"/>
      <c r="M470" s="117"/>
      <c r="N470" s="131"/>
      <c r="W470" s="59" t="str">
        <f t="shared" si="21"/>
        <v/>
      </c>
      <c r="X470" s="55" t="str">
        <f t="shared" si="22"/>
        <v/>
      </c>
      <c r="Y470" s="60">
        <f t="shared" si="23"/>
        <v>0</v>
      </c>
    </row>
    <row r="471" spans="2:25">
      <c r="B471" s="74">
        <v>469</v>
      </c>
      <c r="C471" s="116"/>
      <c r="D471" s="117"/>
      <c r="E471" s="118"/>
      <c r="F471" s="114" t="s">
        <v>3054</v>
      </c>
      <c r="G471" s="166" t="s">
        <v>3054</v>
      </c>
      <c r="H471" s="114" t="s">
        <v>3054</v>
      </c>
      <c r="I471" s="115" t="s">
        <v>3054</v>
      </c>
      <c r="J471" s="116"/>
      <c r="K471" s="116"/>
      <c r="L471" s="130"/>
      <c r="M471" s="117"/>
      <c r="N471" s="131"/>
      <c r="W471" s="59" t="str">
        <f t="shared" si="21"/>
        <v/>
      </c>
      <c r="X471" s="55" t="str">
        <f t="shared" si="22"/>
        <v/>
      </c>
      <c r="Y471" s="60">
        <f t="shared" si="23"/>
        <v>0</v>
      </c>
    </row>
    <row r="472" spans="2:25">
      <c r="B472" s="74">
        <v>470</v>
      </c>
      <c r="C472" s="116"/>
      <c r="D472" s="117"/>
      <c r="E472" s="118"/>
      <c r="F472" s="114" t="s">
        <v>3054</v>
      </c>
      <c r="G472" s="166" t="s">
        <v>3054</v>
      </c>
      <c r="H472" s="114" t="s">
        <v>3054</v>
      </c>
      <c r="I472" s="115" t="s">
        <v>3054</v>
      </c>
      <c r="J472" s="116"/>
      <c r="K472" s="116"/>
      <c r="L472" s="130"/>
      <c r="M472" s="117"/>
      <c r="N472" s="131"/>
      <c r="W472" s="59" t="str">
        <f t="shared" si="21"/>
        <v/>
      </c>
      <c r="X472" s="55" t="str">
        <f t="shared" si="22"/>
        <v/>
      </c>
      <c r="Y472" s="60">
        <f t="shared" si="23"/>
        <v>0</v>
      </c>
    </row>
    <row r="473" spans="2:25">
      <c r="B473" s="74">
        <v>471</v>
      </c>
      <c r="C473" s="116"/>
      <c r="D473" s="117"/>
      <c r="E473" s="118"/>
      <c r="F473" s="114" t="s">
        <v>3054</v>
      </c>
      <c r="G473" s="166" t="s">
        <v>3054</v>
      </c>
      <c r="H473" s="114" t="s">
        <v>3054</v>
      </c>
      <c r="I473" s="115" t="s">
        <v>3054</v>
      </c>
      <c r="J473" s="116"/>
      <c r="K473" s="116"/>
      <c r="L473" s="130"/>
      <c r="M473" s="117"/>
      <c r="N473" s="131"/>
      <c r="W473" s="59" t="str">
        <f t="shared" si="21"/>
        <v/>
      </c>
      <c r="X473" s="55" t="str">
        <f t="shared" si="22"/>
        <v/>
      </c>
      <c r="Y473" s="60">
        <f t="shared" si="23"/>
        <v>0</v>
      </c>
    </row>
    <row r="474" spans="2:25">
      <c r="B474" s="74">
        <v>472</v>
      </c>
      <c r="C474" s="116"/>
      <c r="D474" s="117"/>
      <c r="E474" s="118"/>
      <c r="F474" s="114" t="s">
        <v>3054</v>
      </c>
      <c r="G474" s="166" t="s">
        <v>3054</v>
      </c>
      <c r="H474" s="114" t="s">
        <v>3054</v>
      </c>
      <c r="I474" s="115" t="s">
        <v>3054</v>
      </c>
      <c r="J474" s="116"/>
      <c r="K474" s="116"/>
      <c r="L474" s="130"/>
      <c r="M474" s="117"/>
      <c r="N474" s="131"/>
      <c r="W474" s="59" t="str">
        <f t="shared" si="21"/>
        <v/>
      </c>
      <c r="X474" s="55" t="str">
        <f t="shared" si="22"/>
        <v/>
      </c>
      <c r="Y474" s="60">
        <f t="shared" si="23"/>
        <v>0</v>
      </c>
    </row>
    <row r="475" spans="2:25">
      <c r="B475" s="74">
        <v>473</v>
      </c>
      <c r="C475" s="116"/>
      <c r="D475" s="117"/>
      <c r="E475" s="118"/>
      <c r="F475" s="114" t="s">
        <v>3054</v>
      </c>
      <c r="G475" s="166" t="s">
        <v>3054</v>
      </c>
      <c r="H475" s="114" t="s">
        <v>3054</v>
      </c>
      <c r="I475" s="115" t="s">
        <v>3054</v>
      </c>
      <c r="J475" s="116"/>
      <c r="K475" s="116"/>
      <c r="L475" s="130"/>
      <c r="M475" s="117"/>
      <c r="N475" s="131"/>
      <c r="W475" s="59" t="str">
        <f t="shared" si="21"/>
        <v/>
      </c>
      <c r="X475" s="55" t="str">
        <f t="shared" si="22"/>
        <v/>
      </c>
      <c r="Y475" s="60">
        <f t="shared" si="23"/>
        <v>0</v>
      </c>
    </row>
    <row r="476" spans="2:25">
      <c r="B476" s="74">
        <v>474</v>
      </c>
      <c r="C476" s="116"/>
      <c r="D476" s="117"/>
      <c r="E476" s="118"/>
      <c r="F476" s="114" t="s">
        <v>3054</v>
      </c>
      <c r="G476" s="166" t="s">
        <v>3054</v>
      </c>
      <c r="H476" s="114" t="s">
        <v>3054</v>
      </c>
      <c r="I476" s="115" t="s">
        <v>3054</v>
      </c>
      <c r="J476" s="116"/>
      <c r="K476" s="116"/>
      <c r="L476" s="130"/>
      <c r="M476" s="117"/>
      <c r="N476" s="131"/>
      <c r="W476" s="59" t="str">
        <f t="shared" si="21"/>
        <v/>
      </c>
      <c r="X476" s="55" t="str">
        <f t="shared" si="22"/>
        <v/>
      </c>
      <c r="Y476" s="60">
        <f t="shared" si="23"/>
        <v>0</v>
      </c>
    </row>
    <row r="477" spans="2:25">
      <c r="B477" s="74">
        <v>475</v>
      </c>
      <c r="C477" s="116"/>
      <c r="D477" s="117"/>
      <c r="E477" s="118"/>
      <c r="F477" s="114" t="s">
        <v>3054</v>
      </c>
      <c r="G477" s="166" t="s">
        <v>3054</v>
      </c>
      <c r="H477" s="114" t="s">
        <v>3054</v>
      </c>
      <c r="I477" s="115" t="s">
        <v>3054</v>
      </c>
      <c r="J477" s="116"/>
      <c r="K477" s="116"/>
      <c r="L477" s="130"/>
      <c r="M477" s="117"/>
      <c r="N477" s="131"/>
      <c r="W477" s="59" t="str">
        <f t="shared" si="21"/>
        <v/>
      </c>
      <c r="X477" s="55" t="str">
        <f t="shared" si="22"/>
        <v/>
      </c>
      <c r="Y477" s="60">
        <f t="shared" si="23"/>
        <v>0</v>
      </c>
    </row>
    <row r="478" spans="2:25">
      <c r="B478" s="74">
        <v>476</v>
      </c>
      <c r="C478" s="116"/>
      <c r="D478" s="117"/>
      <c r="E478" s="118"/>
      <c r="F478" s="114" t="s">
        <v>3054</v>
      </c>
      <c r="G478" s="166" t="s">
        <v>3054</v>
      </c>
      <c r="H478" s="114" t="s">
        <v>3054</v>
      </c>
      <c r="I478" s="115" t="s">
        <v>3054</v>
      </c>
      <c r="J478" s="116"/>
      <c r="K478" s="116"/>
      <c r="L478" s="130"/>
      <c r="M478" s="117"/>
      <c r="N478" s="131"/>
      <c r="W478" s="59" t="str">
        <f t="shared" si="21"/>
        <v/>
      </c>
      <c r="X478" s="55" t="str">
        <f t="shared" si="22"/>
        <v/>
      </c>
      <c r="Y478" s="60">
        <f t="shared" si="23"/>
        <v>0</v>
      </c>
    </row>
    <row r="479" spans="2:25">
      <c r="B479" s="74">
        <v>477</v>
      </c>
      <c r="C479" s="116"/>
      <c r="D479" s="117"/>
      <c r="E479" s="118"/>
      <c r="F479" s="114" t="s">
        <v>3054</v>
      </c>
      <c r="G479" s="166" t="s">
        <v>3054</v>
      </c>
      <c r="H479" s="114" t="s">
        <v>3054</v>
      </c>
      <c r="I479" s="115" t="s">
        <v>3054</v>
      </c>
      <c r="J479" s="116"/>
      <c r="K479" s="116"/>
      <c r="L479" s="130"/>
      <c r="M479" s="117"/>
      <c r="N479" s="131"/>
      <c r="W479" s="59" t="str">
        <f t="shared" si="21"/>
        <v/>
      </c>
      <c r="X479" s="55" t="str">
        <f t="shared" si="22"/>
        <v/>
      </c>
      <c r="Y479" s="60">
        <f t="shared" si="23"/>
        <v>0</v>
      </c>
    </row>
    <row r="480" spans="2:25">
      <c r="B480" s="74">
        <v>478</v>
      </c>
      <c r="C480" s="116"/>
      <c r="D480" s="117"/>
      <c r="E480" s="118"/>
      <c r="F480" s="114" t="s">
        <v>3054</v>
      </c>
      <c r="G480" s="166" t="s">
        <v>3054</v>
      </c>
      <c r="H480" s="114" t="s">
        <v>3054</v>
      </c>
      <c r="I480" s="115" t="s">
        <v>3054</v>
      </c>
      <c r="J480" s="116"/>
      <c r="K480" s="116"/>
      <c r="L480" s="130"/>
      <c r="M480" s="117"/>
      <c r="N480" s="131"/>
      <c r="W480" s="59" t="str">
        <f t="shared" si="21"/>
        <v/>
      </c>
      <c r="X480" s="55" t="str">
        <f t="shared" si="22"/>
        <v/>
      </c>
      <c r="Y480" s="60">
        <f t="shared" si="23"/>
        <v>0</v>
      </c>
    </row>
    <row r="481" spans="2:25">
      <c r="B481" s="74">
        <v>479</v>
      </c>
      <c r="C481" s="116"/>
      <c r="D481" s="117"/>
      <c r="E481" s="118"/>
      <c r="F481" s="114" t="s">
        <v>3054</v>
      </c>
      <c r="G481" s="166" t="s">
        <v>3054</v>
      </c>
      <c r="H481" s="114" t="s">
        <v>3054</v>
      </c>
      <c r="I481" s="115" t="s">
        <v>3054</v>
      </c>
      <c r="J481" s="116"/>
      <c r="K481" s="116"/>
      <c r="L481" s="130"/>
      <c r="M481" s="117"/>
      <c r="N481" s="131"/>
      <c r="W481" s="59" t="str">
        <f t="shared" si="21"/>
        <v/>
      </c>
      <c r="X481" s="55" t="str">
        <f t="shared" si="22"/>
        <v/>
      </c>
      <c r="Y481" s="60">
        <f t="shared" si="23"/>
        <v>0</v>
      </c>
    </row>
    <row r="482" spans="2:25">
      <c r="B482" s="74">
        <v>480</v>
      </c>
      <c r="C482" s="116"/>
      <c r="D482" s="117"/>
      <c r="E482" s="118"/>
      <c r="F482" s="114" t="s">
        <v>3054</v>
      </c>
      <c r="G482" s="166" t="s">
        <v>3054</v>
      </c>
      <c r="H482" s="114" t="s">
        <v>3054</v>
      </c>
      <c r="I482" s="115" t="s">
        <v>3054</v>
      </c>
      <c r="J482" s="116"/>
      <c r="K482" s="116"/>
      <c r="L482" s="130"/>
      <c r="M482" s="117"/>
      <c r="N482" s="131"/>
      <c r="W482" s="59" t="str">
        <f t="shared" si="21"/>
        <v/>
      </c>
      <c r="X482" s="55" t="str">
        <f t="shared" si="22"/>
        <v/>
      </c>
      <c r="Y482" s="60">
        <f t="shared" si="23"/>
        <v>0</v>
      </c>
    </row>
    <row r="483" spans="2:25">
      <c r="B483" s="74">
        <v>481</v>
      </c>
      <c r="C483" s="116"/>
      <c r="D483" s="117"/>
      <c r="E483" s="118"/>
      <c r="F483" s="114" t="s">
        <v>3054</v>
      </c>
      <c r="G483" s="166" t="s">
        <v>3054</v>
      </c>
      <c r="H483" s="114" t="s">
        <v>3054</v>
      </c>
      <c r="I483" s="115" t="s">
        <v>3054</v>
      </c>
      <c r="J483" s="116"/>
      <c r="K483" s="116"/>
      <c r="L483" s="130"/>
      <c r="M483" s="117"/>
      <c r="N483" s="131"/>
      <c r="W483" s="59" t="str">
        <f t="shared" si="21"/>
        <v/>
      </c>
      <c r="X483" s="55" t="str">
        <f t="shared" si="22"/>
        <v/>
      </c>
      <c r="Y483" s="60">
        <f t="shared" si="23"/>
        <v>0</v>
      </c>
    </row>
    <row r="484" spans="2:25">
      <c r="B484" s="74">
        <v>482</v>
      </c>
      <c r="C484" s="116"/>
      <c r="D484" s="117"/>
      <c r="E484" s="118"/>
      <c r="F484" s="114" t="s">
        <v>3054</v>
      </c>
      <c r="G484" s="166" t="s">
        <v>3054</v>
      </c>
      <c r="H484" s="114" t="s">
        <v>3054</v>
      </c>
      <c r="I484" s="115" t="s">
        <v>3054</v>
      </c>
      <c r="J484" s="116"/>
      <c r="K484" s="116"/>
      <c r="L484" s="130"/>
      <c r="M484" s="117"/>
      <c r="N484" s="131"/>
      <c r="W484" s="59" t="str">
        <f t="shared" si="21"/>
        <v/>
      </c>
      <c r="X484" s="55" t="str">
        <f t="shared" si="22"/>
        <v/>
      </c>
      <c r="Y484" s="60">
        <f t="shared" si="23"/>
        <v>0</v>
      </c>
    </row>
    <row r="485" spans="2:25">
      <c r="B485" s="74">
        <v>483</v>
      </c>
      <c r="C485" s="116"/>
      <c r="D485" s="117"/>
      <c r="E485" s="118"/>
      <c r="F485" s="114" t="s">
        <v>3054</v>
      </c>
      <c r="G485" s="166" t="s">
        <v>3054</v>
      </c>
      <c r="H485" s="114" t="s">
        <v>3054</v>
      </c>
      <c r="I485" s="115" t="s">
        <v>3054</v>
      </c>
      <c r="J485" s="116"/>
      <c r="K485" s="116"/>
      <c r="L485" s="130"/>
      <c r="M485" s="117"/>
      <c r="N485" s="131"/>
      <c r="W485" s="59" t="str">
        <f t="shared" si="21"/>
        <v/>
      </c>
      <c r="X485" s="55" t="str">
        <f t="shared" si="22"/>
        <v/>
      </c>
      <c r="Y485" s="60">
        <f t="shared" si="23"/>
        <v>0</v>
      </c>
    </row>
    <row r="486" spans="2:25">
      <c r="B486" s="74">
        <v>484</v>
      </c>
      <c r="C486" s="116"/>
      <c r="D486" s="117"/>
      <c r="E486" s="118"/>
      <c r="F486" s="114" t="s">
        <v>3054</v>
      </c>
      <c r="G486" s="166" t="s">
        <v>3054</v>
      </c>
      <c r="H486" s="114" t="s">
        <v>3054</v>
      </c>
      <c r="I486" s="115" t="s">
        <v>3054</v>
      </c>
      <c r="J486" s="116"/>
      <c r="K486" s="116"/>
      <c r="L486" s="130"/>
      <c r="M486" s="117"/>
      <c r="N486" s="131"/>
      <c r="W486" s="59" t="str">
        <f t="shared" si="21"/>
        <v/>
      </c>
      <c r="X486" s="55" t="str">
        <f t="shared" si="22"/>
        <v/>
      </c>
      <c r="Y486" s="60">
        <f t="shared" si="23"/>
        <v>0</v>
      </c>
    </row>
    <row r="487" spans="2:25">
      <c r="B487" s="74">
        <v>485</v>
      </c>
      <c r="C487" s="116"/>
      <c r="D487" s="117"/>
      <c r="E487" s="118"/>
      <c r="F487" s="114" t="s">
        <v>3054</v>
      </c>
      <c r="G487" s="166" t="s">
        <v>3054</v>
      </c>
      <c r="H487" s="114" t="s">
        <v>3054</v>
      </c>
      <c r="I487" s="115" t="s">
        <v>3054</v>
      </c>
      <c r="J487" s="116"/>
      <c r="K487" s="116"/>
      <c r="L487" s="130"/>
      <c r="M487" s="117"/>
      <c r="N487" s="131"/>
      <c r="W487" s="59" t="str">
        <f t="shared" si="21"/>
        <v/>
      </c>
      <c r="X487" s="55" t="str">
        <f t="shared" si="22"/>
        <v/>
      </c>
      <c r="Y487" s="60">
        <f t="shared" si="23"/>
        <v>0</v>
      </c>
    </row>
    <row r="488" spans="2:25">
      <c r="B488" s="74">
        <v>486</v>
      </c>
      <c r="C488" s="116"/>
      <c r="D488" s="117"/>
      <c r="E488" s="118"/>
      <c r="F488" s="114" t="s">
        <v>3054</v>
      </c>
      <c r="G488" s="166" t="s">
        <v>3054</v>
      </c>
      <c r="H488" s="114" t="s">
        <v>3054</v>
      </c>
      <c r="I488" s="115" t="s">
        <v>3054</v>
      </c>
      <c r="J488" s="116"/>
      <c r="K488" s="116"/>
      <c r="L488" s="130"/>
      <c r="M488" s="117"/>
      <c r="N488" s="131"/>
      <c r="W488" s="59" t="str">
        <f t="shared" si="21"/>
        <v/>
      </c>
      <c r="X488" s="55" t="str">
        <f t="shared" si="22"/>
        <v/>
      </c>
      <c r="Y488" s="60">
        <f t="shared" si="23"/>
        <v>0</v>
      </c>
    </row>
    <row r="489" spans="2:25">
      <c r="B489" s="74">
        <v>487</v>
      </c>
      <c r="C489" s="116"/>
      <c r="D489" s="117"/>
      <c r="E489" s="118"/>
      <c r="F489" s="114" t="s">
        <v>3054</v>
      </c>
      <c r="G489" s="166" t="s">
        <v>3054</v>
      </c>
      <c r="H489" s="114" t="s">
        <v>3054</v>
      </c>
      <c r="I489" s="115" t="s">
        <v>3054</v>
      </c>
      <c r="J489" s="116"/>
      <c r="K489" s="116"/>
      <c r="L489" s="130"/>
      <c r="M489" s="117"/>
      <c r="N489" s="131"/>
      <c r="W489" s="59" t="str">
        <f t="shared" si="21"/>
        <v/>
      </c>
      <c r="X489" s="55" t="str">
        <f t="shared" si="22"/>
        <v/>
      </c>
      <c r="Y489" s="60">
        <f t="shared" si="23"/>
        <v>0</v>
      </c>
    </row>
    <row r="490" spans="2:25">
      <c r="B490" s="74">
        <v>488</v>
      </c>
      <c r="C490" s="116"/>
      <c r="D490" s="117"/>
      <c r="E490" s="118"/>
      <c r="F490" s="114" t="s">
        <v>3054</v>
      </c>
      <c r="G490" s="166" t="s">
        <v>3054</v>
      </c>
      <c r="H490" s="114" t="s">
        <v>3054</v>
      </c>
      <c r="I490" s="115" t="s">
        <v>3054</v>
      </c>
      <c r="J490" s="116"/>
      <c r="K490" s="116"/>
      <c r="L490" s="130"/>
      <c r="M490" s="117"/>
      <c r="N490" s="131"/>
      <c r="W490" s="59" t="str">
        <f t="shared" si="21"/>
        <v/>
      </c>
      <c r="X490" s="55" t="str">
        <f t="shared" si="22"/>
        <v/>
      </c>
      <c r="Y490" s="60">
        <f t="shared" si="23"/>
        <v>0</v>
      </c>
    </row>
    <row r="491" spans="2:25">
      <c r="B491" s="74">
        <v>489</v>
      </c>
      <c r="C491" s="116"/>
      <c r="D491" s="117"/>
      <c r="E491" s="118"/>
      <c r="F491" s="114" t="s">
        <v>3054</v>
      </c>
      <c r="G491" s="166" t="s">
        <v>3054</v>
      </c>
      <c r="H491" s="114" t="s">
        <v>3054</v>
      </c>
      <c r="I491" s="115" t="s">
        <v>3054</v>
      </c>
      <c r="J491" s="116"/>
      <c r="K491" s="116"/>
      <c r="L491" s="130"/>
      <c r="M491" s="117"/>
      <c r="N491" s="131"/>
      <c r="W491" s="59" t="str">
        <f t="shared" si="21"/>
        <v/>
      </c>
      <c r="X491" s="55" t="str">
        <f t="shared" si="22"/>
        <v/>
      </c>
      <c r="Y491" s="60">
        <f t="shared" si="23"/>
        <v>0</v>
      </c>
    </row>
    <row r="492" spans="2:25">
      <c r="B492" s="74">
        <v>490</v>
      </c>
      <c r="C492" s="116"/>
      <c r="D492" s="117"/>
      <c r="E492" s="118"/>
      <c r="F492" s="114" t="s">
        <v>3054</v>
      </c>
      <c r="G492" s="166" t="s">
        <v>3054</v>
      </c>
      <c r="H492" s="114" t="s">
        <v>3054</v>
      </c>
      <c r="I492" s="115" t="s">
        <v>3054</v>
      </c>
      <c r="J492" s="116"/>
      <c r="K492" s="116"/>
      <c r="L492" s="130"/>
      <c r="M492" s="117"/>
      <c r="N492" s="131"/>
      <c r="W492" s="59" t="str">
        <f t="shared" si="21"/>
        <v/>
      </c>
      <c r="X492" s="55" t="str">
        <f t="shared" si="22"/>
        <v/>
      </c>
      <c r="Y492" s="60">
        <f t="shared" si="23"/>
        <v>0</v>
      </c>
    </row>
    <row r="493" spans="2:25">
      <c r="B493" s="74">
        <v>491</v>
      </c>
      <c r="C493" s="116"/>
      <c r="D493" s="117"/>
      <c r="E493" s="118"/>
      <c r="F493" s="114" t="s">
        <v>3054</v>
      </c>
      <c r="G493" s="166" t="s">
        <v>3054</v>
      </c>
      <c r="H493" s="114" t="s">
        <v>3054</v>
      </c>
      <c r="I493" s="115" t="s">
        <v>3054</v>
      </c>
      <c r="J493" s="116"/>
      <c r="K493" s="116"/>
      <c r="L493" s="130"/>
      <c r="M493" s="117"/>
      <c r="N493" s="131"/>
      <c r="W493" s="59" t="str">
        <f t="shared" si="21"/>
        <v/>
      </c>
      <c r="X493" s="55" t="str">
        <f t="shared" si="22"/>
        <v/>
      </c>
      <c r="Y493" s="60">
        <f t="shared" si="23"/>
        <v>0</v>
      </c>
    </row>
    <row r="494" spans="2:25">
      <c r="B494" s="74">
        <v>492</v>
      </c>
      <c r="C494" s="116"/>
      <c r="D494" s="117"/>
      <c r="E494" s="118"/>
      <c r="F494" s="114" t="s">
        <v>3054</v>
      </c>
      <c r="G494" s="166" t="s">
        <v>3054</v>
      </c>
      <c r="H494" s="114" t="s">
        <v>3054</v>
      </c>
      <c r="I494" s="115" t="s">
        <v>3054</v>
      </c>
      <c r="J494" s="116"/>
      <c r="K494" s="116"/>
      <c r="L494" s="130"/>
      <c r="M494" s="117"/>
      <c r="N494" s="131"/>
      <c r="W494" s="59" t="str">
        <f t="shared" si="21"/>
        <v/>
      </c>
      <c r="X494" s="55" t="str">
        <f t="shared" si="22"/>
        <v/>
      </c>
      <c r="Y494" s="60">
        <f t="shared" si="23"/>
        <v>0</v>
      </c>
    </row>
    <row r="495" spans="2:25">
      <c r="B495" s="74">
        <v>493</v>
      </c>
      <c r="C495" s="116"/>
      <c r="D495" s="117"/>
      <c r="E495" s="118"/>
      <c r="F495" s="114" t="s">
        <v>3054</v>
      </c>
      <c r="G495" s="166" t="s">
        <v>3054</v>
      </c>
      <c r="H495" s="114" t="s">
        <v>3054</v>
      </c>
      <c r="I495" s="115" t="s">
        <v>3054</v>
      </c>
      <c r="J495" s="116"/>
      <c r="K495" s="116"/>
      <c r="L495" s="130"/>
      <c r="M495" s="117"/>
      <c r="N495" s="131"/>
      <c r="W495" s="59" t="str">
        <f t="shared" si="21"/>
        <v/>
      </c>
      <c r="X495" s="55" t="str">
        <f t="shared" si="22"/>
        <v/>
      </c>
      <c r="Y495" s="60">
        <f t="shared" si="23"/>
        <v>0</v>
      </c>
    </row>
    <row r="496" spans="2:25">
      <c r="B496" s="74">
        <v>494</v>
      </c>
      <c r="C496" s="116"/>
      <c r="D496" s="117"/>
      <c r="E496" s="118"/>
      <c r="F496" s="114" t="s">
        <v>3054</v>
      </c>
      <c r="G496" s="166" t="s">
        <v>3054</v>
      </c>
      <c r="H496" s="114" t="s">
        <v>3054</v>
      </c>
      <c r="I496" s="115" t="s">
        <v>3054</v>
      </c>
      <c r="J496" s="116"/>
      <c r="K496" s="116"/>
      <c r="L496" s="130"/>
      <c r="M496" s="117"/>
      <c r="N496" s="131"/>
      <c r="W496" s="59" t="str">
        <f t="shared" si="21"/>
        <v/>
      </c>
      <c r="X496" s="55" t="str">
        <f t="shared" si="22"/>
        <v/>
      </c>
      <c r="Y496" s="60">
        <f t="shared" si="23"/>
        <v>0</v>
      </c>
    </row>
    <row r="497" spans="2:25">
      <c r="B497" s="74">
        <v>495</v>
      </c>
      <c r="C497" s="116"/>
      <c r="D497" s="117"/>
      <c r="E497" s="118"/>
      <c r="F497" s="114" t="s">
        <v>3054</v>
      </c>
      <c r="G497" s="166" t="s">
        <v>3054</v>
      </c>
      <c r="H497" s="114" t="s">
        <v>3054</v>
      </c>
      <c r="I497" s="115" t="s">
        <v>3054</v>
      </c>
      <c r="J497" s="116"/>
      <c r="K497" s="116"/>
      <c r="L497" s="130"/>
      <c r="M497" s="117"/>
      <c r="N497" s="131"/>
      <c r="W497" s="59" t="str">
        <f t="shared" si="21"/>
        <v/>
      </c>
      <c r="X497" s="55" t="str">
        <f t="shared" si="22"/>
        <v/>
      </c>
      <c r="Y497" s="60">
        <f t="shared" si="23"/>
        <v>0</v>
      </c>
    </row>
    <row r="498" spans="2:25">
      <c r="B498" s="74">
        <v>496</v>
      </c>
      <c r="C498" s="116"/>
      <c r="D498" s="117"/>
      <c r="E498" s="118"/>
      <c r="F498" s="114" t="s">
        <v>3054</v>
      </c>
      <c r="G498" s="166" t="s">
        <v>3054</v>
      </c>
      <c r="H498" s="114" t="s">
        <v>3054</v>
      </c>
      <c r="I498" s="115" t="s">
        <v>3054</v>
      </c>
      <c r="J498" s="116"/>
      <c r="K498" s="116"/>
      <c r="L498" s="130"/>
      <c r="M498" s="117"/>
      <c r="N498" s="131"/>
      <c r="W498" s="59" t="str">
        <f t="shared" si="21"/>
        <v/>
      </c>
      <c r="X498" s="55" t="str">
        <f t="shared" si="22"/>
        <v/>
      </c>
      <c r="Y498" s="60">
        <f t="shared" si="23"/>
        <v>0</v>
      </c>
    </row>
    <row r="499" spans="2:25">
      <c r="B499" s="74">
        <v>497</v>
      </c>
      <c r="C499" s="116"/>
      <c r="D499" s="117"/>
      <c r="E499" s="118"/>
      <c r="F499" s="114" t="s">
        <v>3054</v>
      </c>
      <c r="G499" s="166" t="s">
        <v>3054</v>
      </c>
      <c r="H499" s="114" t="s">
        <v>3054</v>
      </c>
      <c r="I499" s="115" t="s">
        <v>3054</v>
      </c>
      <c r="J499" s="116"/>
      <c r="K499" s="116"/>
      <c r="L499" s="130"/>
      <c r="M499" s="117"/>
      <c r="N499" s="131"/>
      <c r="W499" s="59" t="str">
        <f t="shared" si="21"/>
        <v/>
      </c>
      <c r="X499" s="55" t="str">
        <f t="shared" si="22"/>
        <v/>
      </c>
      <c r="Y499" s="60">
        <f t="shared" si="23"/>
        <v>0</v>
      </c>
    </row>
    <row r="500" spans="2:25">
      <c r="B500" s="74">
        <v>498</v>
      </c>
      <c r="C500" s="116"/>
      <c r="D500" s="117"/>
      <c r="E500" s="118"/>
      <c r="F500" s="114" t="s">
        <v>3054</v>
      </c>
      <c r="G500" s="166" t="s">
        <v>3054</v>
      </c>
      <c r="H500" s="114" t="s">
        <v>3054</v>
      </c>
      <c r="I500" s="115" t="s">
        <v>3054</v>
      </c>
      <c r="J500" s="116"/>
      <c r="K500" s="116"/>
      <c r="L500" s="130"/>
      <c r="M500" s="117"/>
      <c r="N500" s="131"/>
      <c r="W500" s="59" t="str">
        <f t="shared" si="21"/>
        <v/>
      </c>
      <c r="X500" s="55" t="str">
        <f t="shared" si="22"/>
        <v/>
      </c>
      <c r="Y500" s="60">
        <f t="shared" si="23"/>
        <v>0</v>
      </c>
    </row>
    <row r="501" spans="2:25">
      <c r="B501" s="74">
        <v>499</v>
      </c>
      <c r="C501" s="116"/>
      <c r="D501" s="117"/>
      <c r="E501" s="118"/>
      <c r="F501" s="114" t="s">
        <v>3054</v>
      </c>
      <c r="G501" s="166" t="s">
        <v>3054</v>
      </c>
      <c r="H501" s="114" t="s">
        <v>3054</v>
      </c>
      <c r="I501" s="115" t="s">
        <v>3054</v>
      </c>
      <c r="J501" s="116"/>
      <c r="K501" s="116"/>
      <c r="L501" s="130"/>
      <c r="M501" s="117"/>
      <c r="N501" s="131"/>
      <c r="W501" s="59" t="str">
        <f t="shared" si="21"/>
        <v/>
      </c>
      <c r="X501" s="55" t="str">
        <f t="shared" si="22"/>
        <v/>
      </c>
      <c r="Y501" s="60">
        <f t="shared" si="23"/>
        <v>0</v>
      </c>
    </row>
    <row r="502" spans="2:25">
      <c r="B502" s="74">
        <v>500</v>
      </c>
      <c r="C502" s="116"/>
      <c r="D502" s="117"/>
      <c r="E502" s="118"/>
      <c r="F502" s="114" t="s">
        <v>3054</v>
      </c>
      <c r="G502" s="166" t="s">
        <v>3054</v>
      </c>
      <c r="H502" s="114" t="s">
        <v>3054</v>
      </c>
      <c r="I502" s="115" t="s">
        <v>3054</v>
      </c>
      <c r="J502" s="116"/>
      <c r="K502" s="116"/>
      <c r="L502" s="130"/>
      <c r="M502" s="117"/>
      <c r="N502" s="131"/>
      <c r="W502" s="59" t="str">
        <f t="shared" si="21"/>
        <v/>
      </c>
      <c r="X502" s="55" t="str">
        <f t="shared" si="22"/>
        <v/>
      </c>
      <c r="Y502" s="60">
        <f t="shared" si="23"/>
        <v>0</v>
      </c>
    </row>
    <row r="503" spans="2:25">
      <c r="B503" s="74">
        <v>501</v>
      </c>
      <c r="C503" s="116"/>
      <c r="D503" s="117"/>
      <c r="E503" s="118"/>
      <c r="F503" s="114" t="s">
        <v>3054</v>
      </c>
      <c r="G503" s="166" t="s">
        <v>3054</v>
      </c>
      <c r="H503" s="114" t="s">
        <v>3054</v>
      </c>
      <c r="I503" s="115" t="s">
        <v>3054</v>
      </c>
      <c r="J503" s="116"/>
      <c r="K503" s="116"/>
      <c r="L503" s="130"/>
      <c r="M503" s="117"/>
      <c r="N503" s="131"/>
      <c r="W503" s="59" t="str">
        <f t="shared" si="21"/>
        <v/>
      </c>
      <c r="X503" s="55" t="str">
        <f t="shared" si="22"/>
        <v/>
      </c>
      <c r="Y503" s="60">
        <f t="shared" si="23"/>
        <v>0</v>
      </c>
    </row>
    <row r="504" spans="2:25">
      <c r="B504" s="74">
        <v>502</v>
      </c>
      <c r="C504" s="116"/>
      <c r="D504" s="117"/>
      <c r="E504" s="118"/>
      <c r="F504" s="114" t="s">
        <v>3054</v>
      </c>
      <c r="G504" s="166" t="s">
        <v>3054</v>
      </c>
      <c r="H504" s="114" t="s">
        <v>3054</v>
      </c>
      <c r="I504" s="115" t="s">
        <v>3054</v>
      </c>
      <c r="J504" s="116"/>
      <c r="K504" s="116"/>
      <c r="L504" s="130"/>
      <c r="M504" s="117"/>
      <c r="N504" s="131"/>
      <c r="W504" s="59" t="str">
        <f t="shared" si="21"/>
        <v/>
      </c>
      <c r="X504" s="55" t="str">
        <f t="shared" si="22"/>
        <v/>
      </c>
      <c r="Y504" s="60">
        <f t="shared" si="23"/>
        <v>0</v>
      </c>
    </row>
    <row r="505" spans="2:25">
      <c r="B505" s="74">
        <v>503</v>
      </c>
      <c r="C505" s="116"/>
      <c r="D505" s="117"/>
      <c r="E505" s="118"/>
      <c r="F505" s="114" t="s">
        <v>3054</v>
      </c>
      <c r="G505" s="166" t="s">
        <v>3054</v>
      </c>
      <c r="H505" s="114" t="s">
        <v>3054</v>
      </c>
      <c r="I505" s="115" t="s">
        <v>3054</v>
      </c>
      <c r="J505" s="116"/>
      <c r="K505" s="116"/>
      <c r="L505" s="130"/>
      <c r="M505" s="117"/>
      <c r="N505" s="131"/>
      <c r="W505" s="59" t="str">
        <f t="shared" si="21"/>
        <v/>
      </c>
      <c r="X505" s="55" t="str">
        <f t="shared" si="22"/>
        <v/>
      </c>
      <c r="Y505" s="60">
        <f t="shared" si="23"/>
        <v>0</v>
      </c>
    </row>
    <row r="506" spans="2:25">
      <c r="B506" s="74">
        <v>504</v>
      </c>
      <c r="C506" s="116"/>
      <c r="D506" s="117"/>
      <c r="E506" s="118"/>
      <c r="F506" s="114" t="s">
        <v>3054</v>
      </c>
      <c r="G506" s="166" t="s">
        <v>3054</v>
      </c>
      <c r="H506" s="114" t="s">
        <v>3054</v>
      </c>
      <c r="I506" s="115" t="s">
        <v>3054</v>
      </c>
      <c r="J506" s="116"/>
      <c r="K506" s="116"/>
      <c r="L506" s="130"/>
      <c r="M506" s="117"/>
      <c r="N506" s="131"/>
      <c r="W506" s="59" t="str">
        <f t="shared" si="21"/>
        <v/>
      </c>
      <c r="X506" s="55" t="str">
        <f t="shared" si="22"/>
        <v/>
      </c>
      <c r="Y506" s="60">
        <f t="shared" si="23"/>
        <v>0</v>
      </c>
    </row>
    <row r="507" spans="2:25">
      <c r="B507" s="74">
        <v>505</v>
      </c>
      <c r="C507" s="116"/>
      <c r="D507" s="117"/>
      <c r="E507" s="118"/>
      <c r="F507" s="114" t="s">
        <v>3054</v>
      </c>
      <c r="G507" s="166" t="s">
        <v>3054</v>
      </c>
      <c r="H507" s="114" t="s">
        <v>3054</v>
      </c>
      <c r="I507" s="115" t="s">
        <v>3054</v>
      </c>
      <c r="J507" s="116"/>
      <c r="K507" s="116"/>
      <c r="L507" s="130"/>
      <c r="M507" s="117"/>
      <c r="N507" s="131"/>
      <c r="W507" s="59" t="str">
        <f t="shared" si="21"/>
        <v/>
      </c>
      <c r="X507" s="55" t="str">
        <f t="shared" si="22"/>
        <v/>
      </c>
      <c r="Y507" s="60">
        <f t="shared" si="23"/>
        <v>0</v>
      </c>
    </row>
    <row r="508" spans="2:25">
      <c r="B508" s="74">
        <v>506</v>
      </c>
      <c r="C508" s="116"/>
      <c r="D508" s="117"/>
      <c r="E508" s="118"/>
      <c r="F508" s="114" t="s">
        <v>3054</v>
      </c>
      <c r="G508" s="166" t="s">
        <v>3054</v>
      </c>
      <c r="H508" s="114" t="s">
        <v>3054</v>
      </c>
      <c r="I508" s="115" t="s">
        <v>3054</v>
      </c>
      <c r="J508" s="116"/>
      <c r="K508" s="116"/>
      <c r="L508" s="130"/>
      <c r="M508" s="117"/>
      <c r="N508" s="131"/>
      <c r="W508" s="59" t="str">
        <f t="shared" si="21"/>
        <v/>
      </c>
      <c r="X508" s="55" t="str">
        <f t="shared" si="22"/>
        <v/>
      </c>
      <c r="Y508" s="60">
        <f t="shared" si="23"/>
        <v>0</v>
      </c>
    </row>
    <row r="509" spans="2:25">
      <c r="B509" s="74">
        <v>507</v>
      </c>
      <c r="C509" s="116"/>
      <c r="D509" s="117"/>
      <c r="E509" s="118"/>
      <c r="F509" s="114" t="s">
        <v>3054</v>
      </c>
      <c r="G509" s="166" t="s">
        <v>3054</v>
      </c>
      <c r="H509" s="114" t="s">
        <v>3054</v>
      </c>
      <c r="I509" s="115" t="s">
        <v>3054</v>
      </c>
      <c r="J509" s="116"/>
      <c r="K509" s="116"/>
      <c r="L509" s="130"/>
      <c r="M509" s="117"/>
      <c r="N509" s="131"/>
      <c r="W509" s="59" t="str">
        <f t="shared" si="21"/>
        <v/>
      </c>
      <c r="X509" s="55" t="str">
        <f t="shared" si="22"/>
        <v/>
      </c>
      <c r="Y509" s="60">
        <f t="shared" si="23"/>
        <v>0</v>
      </c>
    </row>
    <row r="510" spans="2:25">
      <c r="B510" s="74">
        <v>508</v>
      </c>
      <c r="C510" s="116"/>
      <c r="D510" s="117"/>
      <c r="E510" s="118"/>
      <c r="F510" s="114" t="s">
        <v>3054</v>
      </c>
      <c r="G510" s="166" t="s">
        <v>3054</v>
      </c>
      <c r="H510" s="114" t="s">
        <v>3054</v>
      </c>
      <c r="I510" s="115" t="s">
        <v>3054</v>
      </c>
      <c r="J510" s="116"/>
      <c r="K510" s="116"/>
      <c r="L510" s="130"/>
      <c r="M510" s="117"/>
      <c r="N510" s="131"/>
      <c r="W510" s="59" t="str">
        <f t="shared" si="21"/>
        <v/>
      </c>
      <c r="X510" s="55" t="str">
        <f t="shared" si="22"/>
        <v/>
      </c>
      <c r="Y510" s="60">
        <f t="shared" si="23"/>
        <v>0</v>
      </c>
    </row>
    <row r="511" spans="2:25">
      <c r="B511" s="74">
        <v>509</v>
      </c>
      <c r="C511" s="116"/>
      <c r="D511" s="117"/>
      <c r="E511" s="118"/>
      <c r="F511" s="114" t="s">
        <v>3054</v>
      </c>
      <c r="G511" s="166" t="s">
        <v>3054</v>
      </c>
      <c r="H511" s="114" t="s">
        <v>3054</v>
      </c>
      <c r="I511" s="115" t="s">
        <v>3054</v>
      </c>
      <c r="J511" s="116"/>
      <c r="K511" s="116"/>
      <c r="L511" s="130"/>
      <c r="M511" s="117"/>
      <c r="N511" s="131"/>
      <c r="W511" s="59" t="str">
        <f t="shared" si="21"/>
        <v/>
      </c>
      <c r="X511" s="55" t="str">
        <f t="shared" si="22"/>
        <v/>
      </c>
      <c r="Y511" s="60">
        <f t="shared" si="23"/>
        <v>0</v>
      </c>
    </row>
    <row r="512" spans="2:25">
      <c r="B512" s="74">
        <v>510</v>
      </c>
      <c r="C512" s="116"/>
      <c r="D512" s="117"/>
      <c r="E512" s="118"/>
      <c r="F512" s="114" t="s">
        <v>3054</v>
      </c>
      <c r="G512" s="166" t="s">
        <v>3054</v>
      </c>
      <c r="H512" s="114" t="s">
        <v>3054</v>
      </c>
      <c r="I512" s="115" t="s">
        <v>3054</v>
      </c>
      <c r="J512" s="116"/>
      <c r="K512" s="116"/>
      <c r="L512" s="130"/>
      <c r="M512" s="117"/>
      <c r="N512" s="131"/>
      <c r="W512" s="59" t="str">
        <f t="shared" si="21"/>
        <v/>
      </c>
      <c r="X512" s="55" t="str">
        <f t="shared" si="22"/>
        <v/>
      </c>
      <c r="Y512" s="60">
        <f t="shared" si="23"/>
        <v>0</v>
      </c>
    </row>
    <row r="513" spans="2:25">
      <c r="B513" s="74">
        <v>511</v>
      </c>
      <c r="C513" s="116"/>
      <c r="D513" s="117"/>
      <c r="E513" s="118"/>
      <c r="F513" s="114" t="s">
        <v>3054</v>
      </c>
      <c r="G513" s="166" t="s">
        <v>3054</v>
      </c>
      <c r="H513" s="114" t="s">
        <v>3054</v>
      </c>
      <c r="I513" s="115" t="s">
        <v>3054</v>
      </c>
      <c r="J513" s="116"/>
      <c r="K513" s="116"/>
      <c r="L513" s="130"/>
      <c r="M513" s="117"/>
      <c r="N513" s="131"/>
      <c r="W513" s="59" t="str">
        <f t="shared" si="21"/>
        <v/>
      </c>
      <c r="X513" s="55" t="str">
        <f t="shared" si="22"/>
        <v/>
      </c>
      <c r="Y513" s="60">
        <f t="shared" si="23"/>
        <v>0</v>
      </c>
    </row>
    <row r="514" spans="2:25">
      <c r="B514" s="74">
        <v>512</v>
      </c>
      <c r="C514" s="116"/>
      <c r="D514" s="117"/>
      <c r="E514" s="118"/>
      <c r="F514" s="114" t="s">
        <v>3054</v>
      </c>
      <c r="G514" s="166" t="s">
        <v>3054</v>
      </c>
      <c r="H514" s="114" t="s">
        <v>3054</v>
      </c>
      <c r="I514" s="115" t="s">
        <v>3054</v>
      </c>
      <c r="J514" s="116"/>
      <c r="K514" s="116"/>
      <c r="L514" s="130"/>
      <c r="M514" s="117"/>
      <c r="N514" s="131"/>
      <c r="W514" s="59" t="str">
        <f t="shared" si="21"/>
        <v/>
      </c>
      <c r="X514" s="55" t="str">
        <f t="shared" si="22"/>
        <v/>
      </c>
      <c r="Y514" s="60">
        <f t="shared" si="23"/>
        <v>0</v>
      </c>
    </row>
    <row r="515" spans="2:25">
      <c r="B515" s="74">
        <v>513</v>
      </c>
      <c r="C515" s="116"/>
      <c r="D515" s="117"/>
      <c r="E515" s="118"/>
      <c r="F515" s="114" t="s">
        <v>3054</v>
      </c>
      <c r="G515" s="166" t="s">
        <v>3054</v>
      </c>
      <c r="H515" s="114" t="s">
        <v>3054</v>
      </c>
      <c r="I515" s="115" t="s">
        <v>3054</v>
      </c>
      <c r="J515" s="116"/>
      <c r="K515" s="116"/>
      <c r="L515" s="130"/>
      <c r="M515" s="117"/>
      <c r="N515" s="131"/>
      <c r="W515" s="59" t="str">
        <f t="shared" si="21"/>
        <v/>
      </c>
      <c r="X515" s="55" t="str">
        <f t="shared" si="22"/>
        <v/>
      </c>
      <c r="Y515" s="60">
        <f t="shared" si="23"/>
        <v>0</v>
      </c>
    </row>
    <row r="516" spans="2:25">
      <c r="B516" s="74">
        <v>514</v>
      </c>
      <c r="C516" s="116"/>
      <c r="D516" s="117"/>
      <c r="E516" s="118"/>
      <c r="F516" s="114" t="s">
        <v>3054</v>
      </c>
      <c r="G516" s="166" t="s">
        <v>3054</v>
      </c>
      <c r="H516" s="114" t="s">
        <v>3054</v>
      </c>
      <c r="I516" s="115" t="s">
        <v>3054</v>
      </c>
      <c r="J516" s="116"/>
      <c r="K516" s="116"/>
      <c r="L516" s="130"/>
      <c r="M516" s="117"/>
      <c r="N516" s="131"/>
      <c r="W516" s="59" t="str">
        <f t="shared" ref="W516:W579" si="24">IF(E516="","",TEXT(E516,"000000"))</f>
        <v/>
      </c>
      <c r="X516" s="55" t="str">
        <f t="shared" ref="X516:X579" si="25">IF(C516=$V$6,IF(COUNTIFS($C:$C,$V$4,$W:$W,$W516,$J:$J,$J516)&gt;0,0,L516),"")</f>
        <v/>
      </c>
      <c r="Y516" s="60">
        <f t="shared" si="23"/>
        <v>0</v>
      </c>
    </row>
    <row r="517" spans="2:25">
      <c r="B517" s="74">
        <v>515</v>
      </c>
      <c r="C517" s="116"/>
      <c r="D517" s="117"/>
      <c r="E517" s="118"/>
      <c r="F517" s="114" t="s">
        <v>3054</v>
      </c>
      <c r="G517" s="166" t="s">
        <v>3054</v>
      </c>
      <c r="H517" s="114" t="s">
        <v>3054</v>
      </c>
      <c r="I517" s="115" t="s">
        <v>3054</v>
      </c>
      <c r="J517" s="116"/>
      <c r="K517" s="116"/>
      <c r="L517" s="130"/>
      <c r="M517" s="117"/>
      <c r="N517" s="131"/>
      <c r="W517" s="59" t="str">
        <f t="shared" si="24"/>
        <v/>
      </c>
      <c r="X517" s="55" t="str">
        <f t="shared" si="25"/>
        <v/>
      </c>
      <c r="Y517" s="60">
        <f t="shared" ref="Y517:Y580" si="26">SUMIFS(L:L,C:C,$V$5,E:E,$E517)+SUMIFS(L:L,C:C,$V$6,E:E,$E517)</f>
        <v>0</v>
      </c>
    </row>
    <row r="518" spans="2:25">
      <c r="B518" s="74">
        <v>516</v>
      </c>
      <c r="C518" s="116"/>
      <c r="D518" s="117"/>
      <c r="E518" s="118"/>
      <c r="F518" s="114" t="s">
        <v>3054</v>
      </c>
      <c r="G518" s="166" t="s">
        <v>3054</v>
      </c>
      <c r="H518" s="114" t="s">
        <v>3054</v>
      </c>
      <c r="I518" s="115" t="s">
        <v>3054</v>
      </c>
      <c r="J518" s="116"/>
      <c r="K518" s="116"/>
      <c r="L518" s="130"/>
      <c r="M518" s="117"/>
      <c r="N518" s="131"/>
      <c r="W518" s="59" t="str">
        <f t="shared" si="24"/>
        <v/>
      </c>
      <c r="X518" s="55" t="str">
        <f t="shared" si="25"/>
        <v/>
      </c>
      <c r="Y518" s="60">
        <f t="shared" si="26"/>
        <v>0</v>
      </c>
    </row>
    <row r="519" spans="2:25">
      <c r="B519" s="74">
        <v>517</v>
      </c>
      <c r="C519" s="116"/>
      <c r="D519" s="117"/>
      <c r="E519" s="118"/>
      <c r="F519" s="114" t="s">
        <v>3054</v>
      </c>
      <c r="G519" s="166" t="s">
        <v>3054</v>
      </c>
      <c r="H519" s="114" t="s">
        <v>3054</v>
      </c>
      <c r="I519" s="115" t="s">
        <v>3054</v>
      </c>
      <c r="J519" s="116"/>
      <c r="K519" s="116"/>
      <c r="L519" s="130"/>
      <c r="M519" s="117"/>
      <c r="N519" s="131"/>
      <c r="W519" s="59" t="str">
        <f t="shared" si="24"/>
        <v/>
      </c>
      <c r="X519" s="55" t="str">
        <f t="shared" si="25"/>
        <v/>
      </c>
      <c r="Y519" s="60">
        <f t="shared" si="26"/>
        <v>0</v>
      </c>
    </row>
    <row r="520" spans="2:25">
      <c r="B520" s="74">
        <v>518</v>
      </c>
      <c r="C520" s="116"/>
      <c r="D520" s="117"/>
      <c r="E520" s="118"/>
      <c r="F520" s="114" t="s">
        <v>3054</v>
      </c>
      <c r="G520" s="166" t="s">
        <v>3054</v>
      </c>
      <c r="H520" s="114" t="s">
        <v>3054</v>
      </c>
      <c r="I520" s="115" t="s">
        <v>3054</v>
      </c>
      <c r="J520" s="116"/>
      <c r="K520" s="116"/>
      <c r="L520" s="130"/>
      <c r="M520" s="117"/>
      <c r="N520" s="131"/>
      <c r="W520" s="59" t="str">
        <f t="shared" si="24"/>
        <v/>
      </c>
      <c r="X520" s="55" t="str">
        <f t="shared" si="25"/>
        <v/>
      </c>
      <c r="Y520" s="60">
        <f t="shared" si="26"/>
        <v>0</v>
      </c>
    </row>
    <row r="521" spans="2:25">
      <c r="B521" s="74">
        <v>519</v>
      </c>
      <c r="C521" s="116"/>
      <c r="D521" s="117"/>
      <c r="E521" s="118"/>
      <c r="F521" s="114" t="s">
        <v>3054</v>
      </c>
      <c r="G521" s="166" t="s">
        <v>3054</v>
      </c>
      <c r="H521" s="114" t="s">
        <v>3054</v>
      </c>
      <c r="I521" s="115" t="s">
        <v>3054</v>
      </c>
      <c r="J521" s="116"/>
      <c r="K521" s="116"/>
      <c r="L521" s="130"/>
      <c r="M521" s="117"/>
      <c r="N521" s="131"/>
      <c r="W521" s="59" t="str">
        <f t="shared" si="24"/>
        <v/>
      </c>
      <c r="X521" s="55" t="str">
        <f t="shared" si="25"/>
        <v/>
      </c>
      <c r="Y521" s="60">
        <f t="shared" si="26"/>
        <v>0</v>
      </c>
    </row>
    <row r="522" spans="2:25">
      <c r="B522" s="74">
        <v>520</v>
      </c>
      <c r="C522" s="116"/>
      <c r="D522" s="117"/>
      <c r="E522" s="118"/>
      <c r="F522" s="114" t="s">
        <v>3054</v>
      </c>
      <c r="G522" s="166" t="s">
        <v>3054</v>
      </c>
      <c r="H522" s="114" t="s">
        <v>3054</v>
      </c>
      <c r="I522" s="115" t="s">
        <v>3054</v>
      </c>
      <c r="J522" s="116"/>
      <c r="K522" s="116"/>
      <c r="L522" s="130"/>
      <c r="M522" s="117"/>
      <c r="N522" s="131"/>
      <c r="W522" s="59" t="str">
        <f t="shared" si="24"/>
        <v/>
      </c>
      <c r="X522" s="55" t="str">
        <f t="shared" si="25"/>
        <v/>
      </c>
      <c r="Y522" s="60">
        <f t="shared" si="26"/>
        <v>0</v>
      </c>
    </row>
    <row r="523" spans="2:25">
      <c r="B523" s="74">
        <v>521</v>
      </c>
      <c r="C523" s="116"/>
      <c r="D523" s="117"/>
      <c r="E523" s="118"/>
      <c r="F523" s="114" t="s">
        <v>3054</v>
      </c>
      <c r="G523" s="166" t="s">
        <v>3054</v>
      </c>
      <c r="H523" s="114" t="s">
        <v>3054</v>
      </c>
      <c r="I523" s="115" t="s">
        <v>3054</v>
      </c>
      <c r="J523" s="116"/>
      <c r="K523" s="116"/>
      <c r="L523" s="130"/>
      <c r="M523" s="117"/>
      <c r="N523" s="131"/>
      <c r="W523" s="59" t="str">
        <f t="shared" si="24"/>
        <v/>
      </c>
      <c r="X523" s="55" t="str">
        <f t="shared" si="25"/>
        <v/>
      </c>
      <c r="Y523" s="60">
        <f t="shared" si="26"/>
        <v>0</v>
      </c>
    </row>
    <row r="524" spans="2:25">
      <c r="B524" s="74">
        <v>522</v>
      </c>
      <c r="C524" s="116"/>
      <c r="D524" s="117"/>
      <c r="E524" s="118"/>
      <c r="F524" s="114" t="s">
        <v>3054</v>
      </c>
      <c r="G524" s="166" t="s">
        <v>3054</v>
      </c>
      <c r="H524" s="114" t="s">
        <v>3054</v>
      </c>
      <c r="I524" s="115" t="s">
        <v>3054</v>
      </c>
      <c r="J524" s="116"/>
      <c r="K524" s="116"/>
      <c r="L524" s="130"/>
      <c r="M524" s="117"/>
      <c r="N524" s="131"/>
      <c r="W524" s="59" t="str">
        <f t="shared" si="24"/>
        <v/>
      </c>
      <c r="X524" s="55" t="str">
        <f t="shared" si="25"/>
        <v/>
      </c>
      <c r="Y524" s="60">
        <f t="shared" si="26"/>
        <v>0</v>
      </c>
    </row>
    <row r="525" spans="2:25">
      <c r="B525" s="74">
        <v>523</v>
      </c>
      <c r="C525" s="116"/>
      <c r="D525" s="117"/>
      <c r="E525" s="118"/>
      <c r="F525" s="114" t="s">
        <v>3054</v>
      </c>
      <c r="G525" s="166" t="s">
        <v>3054</v>
      </c>
      <c r="H525" s="114" t="s">
        <v>3054</v>
      </c>
      <c r="I525" s="115" t="s">
        <v>3054</v>
      </c>
      <c r="J525" s="116"/>
      <c r="K525" s="116"/>
      <c r="L525" s="130"/>
      <c r="M525" s="117"/>
      <c r="N525" s="131"/>
      <c r="W525" s="59" t="str">
        <f t="shared" si="24"/>
        <v/>
      </c>
      <c r="X525" s="55" t="str">
        <f t="shared" si="25"/>
        <v/>
      </c>
      <c r="Y525" s="60">
        <f t="shared" si="26"/>
        <v>0</v>
      </c>
    </row>
    <row r="526" spans="2:25">
      <c r="B526" s="74">
        <v>524</v>
      </c>
      <c r="C526" s="116"/>
      <c r="D526" s="117"/>
      <c r="E526" s="118"/>
      <c r="F526" s="114" t="s">
        <v>3054</v>
      </c>
      <c r="G526" s="166" t="s">
        <v>3054</v>
      </c>
      <c r="H526" s="114" t="s">
        <v>3054</v>
      </c>
      <c r="I526" s="115" t="s">
        <v>3054</v>
      </c>
      <c r="J526" s="116"/>
      <c r="K526" s="116"/>
      <c r="L526" s="130"/>
      <c r="M526" s="117"/>
      <c r="N526" s="131"/>
      <c r="W526" s="59" t="str">
        <f t="shared" si="24"/>
        <v/>
      </c>
      <c r="X526" s="55" t="str">
        <f t="shared" si="25"/>
        <v/>
      </c>
      <c r="Y526" s="60">
        <f t="shared" si="26"/>
        <v>0</v>
      </c>
    </row>
    <row r="527" spans="2:25">
      <c r="B527" s="74">
        <v>525</v>
      </c>
      <c r="C527" s="116"/>
      <c r="D527" s="117"/>
      <c r="E527" s="118"/>
      <c r="F527" s="114" t="s">
        <v>3054</v>
      </c>
      <c r="G527" s="166" t="s">
        <v>3054</v>
      </c>
      <c r="H527" s="114" t="s">
        <v>3054</v>
      </c>
      <c r="I527" s="115" t="s">
        <v>3054</v>
      </c>
      <c r="J527" s="116"/>
      <c r="K527" s="116"/>
      <c r="L527" s="130"/>
      <c r="M527" s="117"/>
      <c r="N527" s="131"/>
      <c r="W527" s="59" t="str">
        <f t="shared" si="24"/>
        <v/>
      </c>
      <c r="X527" s="55" t="str">
        <f t="shared" si="25"/>
        <v/>
      </c>
      <c r="Y527" s="60">
        <f t="shared" si="26"/>
        <v>0</v>
      </c>
    </row>
    <row r="528" spans="2:25">
      <c r="B528" s="74">
        <v>526</v>
      </c>
      <c r="C528" s="116"/>
      <c r="D528" s="117"/>
      <c r="E528" s="118"/>
      <c r="F528" s="114" t="s">
        <v>3054</v>
      </c>
      <c r="G528" s="166" t="s">
        <v>3054</v>
      </c>
      <c r="H528" s="114" t="s">
        <v>3054</v>
      </c>
      <c r="I528" s="115" t="s">
        <v>3054</v>
      </c>
      <c r="J528" s="116"/>
      <c r="K528" s="116"/>
      <c r="L528" s="130"/>
      <c r="M528" s="117"/>
      <c r="N528" s="131"/>
      <c r="W528" s="59" t="str">
        <f t="shared" si="24"/>
        <v/>
      </c>
      <c r="X528" s="55" t="str">
        <f t="shared" si="25"/>
        <v/>
      </c>
      <c r="Y528" s="60">
        <f t="shared" si="26"/>
        <v>0</v>
      </c>
    </row>
    <row r="529" spans="2:25">
      <c r="B529" s="74">
        <v>527</v>
      </c>
      <c r="C529" s="116"/>
      <c r="D529" s="117"/>
      <c r="E529" s="118"/>
      <c r="F529" s="114" t="s">
        <v>3054</v>
      </c>
      <c r="G529" s="166" t="s">
        <v>3054</v>
      </c>
      <c r="H529" s="114" t="s">
        <v>3054</v>
      </c>
      <c r="I529" s="115" t="s">
        <v>3054</v>
      </c>
      <c r="J529" s="116"/>
      <c r="K529" s="116"/>
      <c r="L529" s="130"/>
      <c r="M529" s="117"/>
      <c r="N529" s="131"/>
      <c r="W529" s="59" t="str">
        <f t="shared" si="24"/>
        <v/>
      </c>
      <c r="X529" s="55" t="str">
        <f t="shared" si="25"/>
        <v/>
      </c>
      <c r="Y529" s="60">
        <f t="shared" si="26"/>
        <v>0</v>
      </c>
    </row>
    <row r="530" spans="2:25">
      <c r="B530" s="74">
        <v>528</v>
      </c>
      <c r="C530" s="116"/>
      <c r="D530" s="117"/>
      <c r="E530" s="118"/>
      <c r="F530" s="114" t="s">
        <v>3054</v>
      </c>
      <c r="G530" s="166" t="s">
        <v>3054</v>
      </c>
      <c r="H530" s="114" t="s">
        <v>3054</v>
      </c>
      <c r="I530" s="115" t="s">
        <v>3054</v>
      </c>
      <c r="J530" s="116"/>
      <c r="K530" s="116"/>
      <c r="L530" s="130"/>
      <c r="M530" s="117"/>
      <c r="N530" s="131"/>
      <c r="W530" s="59" t="str">
        <f t="shared" si="24"/>
        <v/>
      </c>
      <c r="X530" s="55" t="str">
        <f t="shared" si="25"/>
        <v/>
      </c>
      <c r="Y530" s="60">
        <f t="shared" si="26"/>
        <v>0</v>
      </c>
    </row>
    <row r="531" spans="2:25">
      <c r="B531" s="74">
        <v>529</v>
      </c>
      <c r="C531" s="116"/>
      <c r="D531" s="117"/>
      <c r="E531" s="118"/>
      <c r="F531" s="114" t="s">
        <v>3054</v>
      </c>
      <c r="G531" s="166" t="s">
        <v>3054</v>
      </c>
      <c r="H531" s="114" t="s">
        <v>3054</v>
      </c>
      <c r="I531" s="115" t="s">
        <v>3054</v>
      </c>
      <c r="J531" s="116"/>
      <c r="K531" s="116"/>
      <c r="L531" s="130"/>
      <c r="M531" s="117"/>
      <c r="N531" s="131"/>
      <c r="W531" s="59" t="str">
        <f t="shared" si="24"/>
        <v/>
      </c>
      <c r="X531" s="55" t="str">
        <f t="shared" si="25"/>
        <v/>
      </c>
      <c r="Y531" s="60">
        <f t="shared" si="26"/>
        <v>0</v>
      </c>
    </row>
    <row r="532" spans="2:25">
      <c r="B532" s="74">
        <v>530</v>
      </c>
      <c r="C532" s="116"/>
      <c r="D532" s="117"/>
      <c r="E532" s="118"/>
      <c r="F532" s="114" t="s">
        <v>3054</v>
      </c>
      <c r="G532" s="166" t="s">
        <v>3054</v>
      </c>
      <c r="H532" s="114" t="s">
        <v>3054</v>
      </c>
      <c r="I532" s="115" t="s">
        <v>3054</v>
      </c>
      <c r="J532" s="116"/>
      <c r="K532" s="116"/>
      <c r="L532" s="130"/>
      <c r="M532" s="117"/>
      <c r="N532" s="131"/>
      <c r="W532" s="59" t="str">
        <f t="shared" si="24"/>
        <v/>
      </c>
      <c r="X532" s="55" t="str">
        <f t="shared" si="25"/>
        <v/>
      </c>
      <c r="Y532" s="60">
        <f t="shared" si="26"/>
        <v>0</v>
      </c>
    </row>
    <row r="533" spans="2:25">
      <c r="B533" s="74">
        <v>531</v>
      </c>
      <c r="C533" s="116"/>
      <c r="D533" s="117"/>
      <c r="E533" s="118"/>
      <c r="F533" s="114" t="s">
        <v>3054</v>
      </c>
      <c r="G533" s="166" t="s">
        <v>3054</v>
      </c>
      <c r="H533" s="114" t="s">
        <v>3054</v>
      </c>
      <c r="I533" s="115" t="s">
        <v>3054</v>
      </c>
      <c r="J533" s="116"/>
      <c r="K533" s="116"/>
      <c r="L533" s="130"/>
      <c r="M533" s="117"/>
      <c r="N533" s="131"/>
      <c r="W533" s="59" t="str">
        <f t="shared" si="24"/>
        <v/>
      </c>
      <c r="X533" s="55" t="str">
        <f t="shared" si="25"/>
        <v/>
      </c>
      <c r="Y533" s="60">
        <f t="shared" si="26"/>
        <v>0</v>
      </c>
    </row>
    <row r="534" spans="2:25">
      <c r="B534" s="74">
        <v>532</v>
      </c>
      <c r="C534" s="116"/>
      <c r="D534" s="117"/>
      <c r="E534" s="118"/>
      <c r="F534" s="114" t="s">
        <v>3054</v>
      </c>
      <c r="G534" s="166" t="s">
        <v>3054</v>
      </c>
      <c r="H534" s="114" t="s">
        <v>3054</v>
      </c>
      <c r="I534" s="115" t="s">
        <v>3054</v>
      </c>
      <c r="J534" s="116"/>
      <c r="K534" s="116"/>
      <c r="L534" s="130"/>
      <c r="M534" s="117"/>
      <c r="N534" s="131"/>
      <c r="W534" s="59" t="str">
        <f t="shared" si="24"/>
        <v/>
      </c>
      <c r="X534" s="55" t="str">
        <f t="shared" si="25"/>
        <v/>
      </c>
      <c r="Y534" s="60">
        <f t="shared" si="26"/>
        <v>0</v>
      </c>
    </row>
    <row r="535" spans="2:25">
      <c r="B535" s="74">
        <v>533</v>
      </c>
      <c r="C535" s="116"/>
      <c r="D535" s="117"/>
      <c r="E535" s="118"/>
      <c r="F535" s="114" t="s">
        <v>3054</v>
      </c>
      <c r="G535" s="166" t="s">
        <v>3054</v>
      </c>
      <c r="H535" s="114" t="s">
        <v>3054</v>
      </c>
      <c r="I535" s="115" t="s">
        <v>3054</v>
      </c>
      <c r="J535" s="116"/>
      <c r="K535" s="116"/>
      <c r="L535" s="130"/>
      <c r="M535" s="117"/>
      <c r="N535" s="131"/>
      <c r="W535" s="59" t="str">
        <f t="shared" si="24"/>
        <v/>
      </c>
      <c r="X535" s="55" t="str">
        <f t="shared" si="25"/>
        <v/>
      </c>
      <c r="Y535" s="60">
        <f t="shared" si="26"/>
        <v>0</v>
      </c>
    </row>
    <row r="536" spans="2:25">
      <c r="B536" s="74">
        <v>534</v>
      </c>
      <c r="C536" s="116"/>
      <c r="D536" s="117"/>
      <c r="E536" s="118"/>
      <c r="F536" s="114" t="s">
        <v>3054</v>
      </c>
      <c r="G536" s="166" t="s">
        <v>3054</v>
      </c>
      <c r="H536" s="114" t="s">
        <v>3054</v>
      </c>
      <c r="I536" s="115" t="s">
        <v>3054</v>
      </c>
      <c r="J536" s="116"/>
      <c r="K536" s="116"/>
      <c r="L536" s="130"/>
      <c r="M536" s="117"/>
      <c r="N536" s="131"/>
      <c r="W536" s="59" t="str">
        <f t="shared" si="24"/>
        <v/>
      </c>
      <c r="X536" s="55" t="str">
        <f t="shared" si="25"/>
        <v/>
      </c>
      <c r="Y536" s="60">
        <f t="shared" si="26"/>
        <v>0</v>
      </c>
    </row>
    <row r="537" spans="2:25">
      <c r="B537" s="74">
        <v>535</v>
      </c>
      <c r="C537" s="116"/>
      <c r="D537" s="117"/>
      <c r="E537" s="118"/>
      <c r="F537" s="114" t="s">
        <v>3054</v>
      </c>
      <c r="G537" s="166" t="s">
        <v>3054</v>
      </c>
      <c r="H537" s="114" t="s">
        <v>3054</v>
      </c>
      <c r="I537" s="115" t="s">
        <v>3054</v>
      </c>
      <c r="J537" s="116"/>
      <c r="K537" s="116"/>
      <c r="L537" s="130"/>
      <c r="M537" s="117"/>
      <c r="N537" s="131"/>
      <c r="W537" s="59" t="str">
        <f t="shared" si="24"/>
        <v/>
      </c>
      <c r="X537" s="55" t="str">
        <f t="shared" si="25"/>
        <v/>
      </c>
      <c r="Y537" s="60">
        <f t="shared" si="26"/>
        <v>0</v>
      </c>
    </row>
    <row r="538" spans="2:25">
      <c r="B538" s="74">
        <v>536</v>
      </c>
      <c r="C538" s="116"/>
      <c r="D538" s="117"/>
      <c r="E538" s="118"/>
      <c r="F538" s="114" t="s">
        <v>3054</v>
      </c>
      <c r="G538" s="166" t="s">
        <v>3054</v>
      </c>
      <c r="H538" s="114" t="s">
        <v>3054</v>
      </c>
      <c r="I538" s="115" t="s">
        <v>3054</v>
      </c>
      <c r="J538" s="116"/>
      <c r="K538" s="116"/>
      <c r="L538" s="130"/>
      <c r="M538" s="117"/>
      <c r="N538" s="131"/>
      <c r="W538" s="59" t="str">
        <f t="shared" si="24"/>
        <v/>
      </c>
      <c r="X538" s="55" t="str">
        <f t="shared" si="25"/>
        <v/>
      </c>
      <c r="Y538" s="60">
        <f t="shared" si="26"/>
        <v>0</v>
      </c>
    </row>
    <row r="539" spans="2:25">
      <c r="B539" s="74">
        <v>537</v>
      </c>
      <c r="C539" s="116"/>
      <c r="D539" s="117"/>
      <c r="E539" s="118"/>
      <c r="F539" s="114" t="s">
        <v>3054</v>
      </c>
      <c r="G539" s="166" t="s">
        <v>3054</v>
      </c>
      <c r="H539" s="114" t="s">
        <v>3054</v>
      </c>
      <c r="I539" s="115" t="s">
        <v>3054</v>
      </c>
      <c r="J539" s="116"/>
      <c r="K539" s="116"/>
      <c r="L539" s="130"/>
      <c r="M539" s="117"/>
      <c r="N539" s="131"/>
      <c r="W539" s="59" t="str">
        <f t="shared" si="24"/>
        <v/>
      </c>
      <c r="X539" s="55" t="str">
        <f t="shared" si="25"/>
        <v/>
      </c>
      <c r="Y539" s="60">
        <f t="shared" si="26"/>
        <v>0</v>
      </c>
    </row>
    <row r="540" spans="2:25">
      <c r="B540" s="74">
        <v>538</v>
      </c>
      <c r="C540" s="116"/>
      <c r="D540" s="117"/>
      <c r="E540" s="118"/>
      <c r="F540" s="114" t="s">
        <v>3054</v>
      </c>
      <c r="G540" s="166" t="s">
        <v>3054</v>
      </c>
      <c r="H540" s="114" t="s">
        <v>3054</v>
      </c>
      <c r="I540" s="115" t="s">
        <v>3054</v>
      </c>
      <c r="J540" s="116"/>
      <c r="K540" s="116"/>
      <c r="L540" s="130"/>
      <c r="M540" s="117"/>
      <c r="N540" s="131"/>
      <c r="W540" s="59" t="str">
        <f t="shared" si="24"/>
        <v/>
      </c>
      <c r="X540" s="55" t="str">
        <f t="shared" si="25"/>
        <v/>
      </c>
      <c r="Y540" s="60">
        <f t="shared" si="26"/>
        <v>0</v>
      </c>
    </row>
    <row r="541" spans="2:25">
      <c r="B541" s="74">
        <v>539</v>
      </c>
      <c r="C541" s="116"/>
      <c r="D541" s="117"/>
      <c r="E541" s="118"/>
      <c r="F541" s="114" t="s">
        <v>3054</v>
      </c>
      <c r="G541" s="166" t="s">
        <v>3054</v>
      </c>
      <c r="H541" s="114" t="s">
        <v>3054</v>
      </c>
      <c r="I541" s="115" t="s">
        <v>3054</v>
      </c>
      <c r="J541" s="116"/>
      <c r="K541" s="116"/>
      <c r="L541" s="130"/>
      <c r="M541" s="117"/>
      <c r="N541" s="131"/>
      <c r="W541" s="59" t="str">
        <f t="shared" si="24"/>
        <v/>
      </c>
      <c r="X541" s="55" t="str">
        <f t="shared" si="25"/>
        <v/>
      </c>
      <c r="Y541" s="60">
        <f t="shared" si="26"/>
        <v>0</v>
      </c>
    </row>
    <row r="542" spans="2:25">
      <c r="B542" s="74">
        <v>540</v>
      </c>
      <c r="C542" s="116"/>
      <c r="D542" s="117"/>
      <c r="E542" s="118"/>
      <c r="F542" s="114" t="s">
        <v>3054</v>
      </c>
      <c r="G542" s="166" t="s">
        <v>3054</v>
      </c>
      <c r="H542" s="114" t="s">
        <v>3054</v>
      </c>
      <c r="I542" s="115" t="s">
        <v>3054</v>
      </c>
      <c r="J542" s="116"/>
      <c r="K542" s="116"/>
      <c r="L542" s="130"/>
      <c r="M542" s="117"/>
      <c r="N542" s="131"/>
      <c r="W542" s="59" t="str">
        <f t="shared" si="24"/>
        <v/>
      </c>
      <c r="X542" s="55" t="str">
        <f t="shared" si="25"/>
        <v/>
      </c>
      <c r="Y542" s="60">
        <f t="shared" si="26"/>
        <v>0</v>
      </c>
    </row>
    <row r="543" spans="2:25">
      <c r="B543" s="74">
        <v>541</v>
      </c>
      <c r="C543" s="116"/>
      <c r="D543" s="117"/>
      <c r="E543" s="118"/>
      <c r="F543" s="114" t="s">
        <v>3054</v>
      </c>
      <c r="G543" s="166" t="s">
        <v>3054</v>
      </c>
      <c r="H543" s="114" t="s">
        <v>3054</v>
      </c>
      <c r="I543" s="115" t="s">
        <v>3054</v>
      </c>
      <c r="J543" s="116"/>
      <c r="K543" s="116"/>
      <c r="L543" s="130"/>
      <c r="M543" s="117"/>
      <c r="N543" s="131"/>
      <c r="W543" s="59" t="str">
        <f t="shared" si="24"/>
        <v/>
      </c>
      <c r="X543" s="55" t="str">
        <f t="shared" si="25"/>
        <v/>
      </c>
      <c r="Y543" s="60">
        <f t="shared" si="26"/>
        <v>0</v>
      </c>
    </row>
    <row r="544" spans="2:25">
      <c r="B544" s="74">
        <v>542</v>
      </c>
      <c r="C544" s="116"/>
      <c r="D544" s="117"/>
      <c r="E544" s="118"/>
      <c r="F544" s="114" t="s">
        <v>3054</v>
      </c>
      <c r="G544" s="166" t="s">
        <v>3054</v>
      </c>
      <c r="H544" s="114" t="s">
        <v>3054</v>
      </c>
      <c r="I544" s="115" t="s">
        <v>3054</v>
      </c>
      <c r="J544" s="116"/>
      <c r="K544" s="116"/>
      <c r="L544" s="130"/>
      <c r="M544" s="117"/>
      <c r="N544" s="131"/>
      <c r="W544" s="59" t="str">
        <f t="shared" si="24"/>
        <v/>
      </c>
      <c r="X544" s="55" t="str">
        <f t="shared" si="25"/>
        <v/>
      </c>
      <c r="Y544" s="60">
        <f t="shared" si="26"/>
        <v>0</v>
      </c>
    </row>
    <row r="545" spans="2:25">
      <c r="B545" s="74">
        <v>543</v>
      </c>
      <c r="C545" s="116"/>
      <c r="D545" s="117"/>
      <c r="E545" s="118"/>
      <c r="F545" s="114" t="s">
        <v>3054</v>
      </c>
      <c r="G545" s="166" t="s">
        <v>3054</v>
      </c>
      <c r="H545" s="114" t="s">
        <v>3054</v>
      </c>
      <c r="I545" s="115" t="s">
        <v>3054</v>
      </c>
      <c r="J545" s="116"/>
      <c r="K545" s="116"/>
      <c r="L545" s="130"/>
      <c r="M545" s="117"/>
      <c r="N545" s="131"/>
      <c r="W545" s="59" t="str">
        <f t="shared" si="24"/>
        <v/>
      </c>
      <c r="X545" s="55" t="str">
        <f t="shared" si="25"/>
        <v/>
      </c>
      <c r="Y545" s="60">
        <f t="shared" si="26"/>
        <v>0</v>
      </c>
    </row>
    <row r="546" spans="2:25">
      <c r="B546" s="74">
        <v>544</v>
      </c>
      <c r="C546" s="116"/>
      <c r="D546" s="117"/>
      <c r="E546" s="118"/>
      <c r="F546" s="114" t="s">
        <v>3054</v>
      </c>
      <c r="G546" s="166" t="s">
        <v>3054</v>
      </c>
      <c r="H546" s="114" t="s">
        <v>3054</v>
      </c>
      <c r="I546" s="115" t="s">
        <v>3054</v>
      </c>
      <c r="J546" s="116"/>
      <c r="K546" s="116"/>
      <c r="L546" s="130"/>
      <c r="M546" s="117"/>
      <c r="N546" s="131"/>
      <c r="W546" s="59" t="str">
        <f t="shared" si="24"/>
        <v/>
      </c>
      <c r="X546" s="55" t="str">
        <f t="shared" si="25"/>
        <v/>
      </c>
      <c r="Y546" s="60">
        <f t="shared" si="26"/>
        <v>0</v>
      </c>
    </row>
    <row r="547" spans="2:25">
      <c r="B547" s="74">
        <v>545</v>
      </c>
      <c r="C547" s="116"/>
      <c r="D547" s="117"/>
      <c r="E547" s="118"/>
      <c r="F547" s="114" t="s">
        <v>3054</v>
      </c>
      <c r="G547" s="166" t="s">
        <v>3054</v>
      </c>
      <c r="H547" s="114" t="s">
        <v>3054</v>
      </c>
      <c r="I547" s="115" t="s">
        <v>3054</v>
      </c>
      <c r="J547" s="116"/>
      <c r="K547" s="116"/>
      <c r="L547" s="130"/>
      <c r="M547" s="117"/>
      <c r="N547" s="131"/>
      <c r="W547" s="59" t="str">
        <f t="shared" si="24"/>
        <v/>
      </c>
      <c r="X547" s="55" t="str">
        <f t="shared" si="25"/>
        <v/>
      </c>
      <c r="Y547" s="60">
        <f t="shared" si="26"/>
        <v>0</v>
      </c>
    </row>
    <row r="548" spans="2:25">
      <c r="B548" s="74">
        <v>546</v>
      </c>
      <c r="C548" s="116"/>
      <c r="D548" s="117"/>
      <c r="E548" s="118"/>
      <c r="F548" s="114" t="s">
        <v>3054</v>
      </c>
      <c r="G548" s="166" t="s">
        <v>3054</v>
      </c>
      <c r="H548" s="114" t="s">
        <v>3054</v>
      </c>
      <c r="I548" s="115" t="s">
        <v>3054</v>
      </c>
      <c r="J548" s="116"/>
      <c r="K548" s="116"/>
      <c r="L548" s="130"/>
      <c r="M548" s="117"/>
      <c r="N548" s="131"/>
      <c r="W548" s="59" t="str">
        <f t="shared" si="24"/>
        <v/>
      </c>
      <c r="X548" s="55" t="str">
        <f t="shared" si="25"/>
        <v/>
      </c>
      <c r="Y548" s="60">
        <f t="shared" si="26"/>
        <v>0</v>
      </c>
    </row>
    <row r="549" spans="2:25">
      <c r="B549" s="74">
        <v>547</v>
      </c>
      <c r="C549" s="116"/>
      <c r="D549" s="117"/>
      <c r="E549" s="118"/>
      <c r="F549" s="114" t="s">
        <v>3054</v>
      </c>
      <c r="G549" s="166" t="s">
        <v>3054</v>
      </c>
      <c r="H549" s="114" t="s">
        <v>3054</v>
      </c>
      <c r="I549" s="115" t="s">
        <v>3054</v>
      </c>
      <c r="J549" s="116"/>
      <c r="K549" s="116"/>
      <c r="L549" s="130"/>
      <c r="M549" s="117"/>
      <c r="N549" s="131"/>
      <c r="W549" s="59" t="str">
        <f t="shared" si="24"/>
        <v/>
      </c>
      <c r="X549" s="55" t="str">
        <f t="shared" si="25"/>
        <v/>
      </c>
      <c r="Y549" s="60">
        <f t="shared" si="26"/>
        <v>0</v>
      </c>
    </row>
    <row r="550" spans="2:25">
      <c r="B550" s="74">
        <v>548</v>
      </c>
      <c r="C550" s="116"/>
      <c r="D550" s="117"/>
      <c r="E550" s="118"/>
      <c r="F550" s="114" t="s">
        <v>3054</v>
      </c>
      <c r="G550" s="166" t="s">
        <v>3054</v>
      </c>
      <c r="H550" s="114" t="s">
        <v>3054</v>
      </c>
      <c r="I550" s="115" t="s">
        <v>3054</v>
      </c>
      <c r="J550" s="116"/>
      <c r="K550" s="116"/>
      <c r="L550" s="130"/>
      <c r="M550" s="117"/>
      <c r="N550" s="131"/>
      <c r="W550" s="59" t="str">
        <f t="shared" si="24"/>
        <v/>
      </c>
      <c r="X550" s="55" t="str">
        <f t="shared" si="25"/>
        <v/>
      </c>
      <c r="Y550" s="60">
        <f t="shared" si="26"/>
        <v>0</v>
      </c>
    </row>
    <row r="551" spans="2:25">
      <c r="B551" s="74">
        <v>549</v>
      </c>
      <c r="C551" s="116"/>
      <c r="D551" s="117"/>
      <c r="E551" s="118"/>
      <c r="F551" s="114" t="s">
        <v>3054</v>
      </c>
      <c r="G551" s="166" t="s">
        <v>3054</v>
      </c>
      <c r="H551" s="114" t="s">
        <v>3054</v>
      </c>
      <c r="I551" s="115" t="s">
        <v>3054</v>
      </c>
      <c r="J551" s="116"/>
      <c r="K551" s="116"/>
      <c r="L551" s="130"/>
      <c r="M551" s="117"/>
      <c r="N551" s="131"/>
      <c r="W551" s="59" t="str">
        <f t="shared" si="24"/>
        <v/>
      </c>
      <c r="X551" s="55" t="str">
        <f t="shared" si="25"/>
        <v/>
      </c>
      <c r="Y551" s="60">
        <f t="shared" si="26"/>
        <v>0</v>
      </c>
    </row>
    <row r="552" spans="2:25">
      <c r="B552" s="74">
        <v>550</v>
      </c>
      <c r="C552" s="116"/>
      <c r="D552" s="117"/>
      <c r="E552" s="118"/>
      <c r="F552" s="114" t="s">
        <v>3054</v>
      </c>
      <c r="G552" s="166" t="s">
        <v>3054</v>
      </c>
      <c r="H552" s="114" t="s">
        <v>3054</v>
      </c>
      <c r="I552" s="115" t="s">
        <v>3054</v>
      </c>
      <c r="J552" s="116"/>
      <c r="K552" s="116"/>
      <c r="L552" s="130"/>
      <c r="M552" s="117"/>
      <c r="N552" s="131"/>
      <c r="W552" s="59" t="str">
        <f t="shared" si="24"/>
        <v/>
      </c>
      <c r="X552" s="55" t="str">
        <f t="shared" si="25"/>
        <v/>
      </c>
      <c r="Y552" s="60">
        <f t="shared" si="26"/>
        <v>0</v>
      </c>
    </row>
    <row r="553" spans="2:25">
      <c r="B553" s="74">
        <v>551</v>
      </c>
      <c r="C553" s="116"/>
      <c r="D553" s="117"/>
      <c r="E553" s="118"/>
      <c r="F553" s="114" t="s">
        <v>3054</v>
      </c>
      <c r="G553" s="166" t="s">
        <v>3054</v>
      </c>
      <c r="H553" s="114" t="s">
        <v>3054</v>
      </c>
      <c r="I553" s="115" t="s">
        <v>3054</v>
      </c>
      <c r="J553" s="116"/>
      <c r="K553" s="116"/>
      <c r="L553" s="130"/>
      <c r="M553" s="117"/>
      <c r="N553" s="131"/>
      <c r="W553" s="59" t="str">
        <f t="shared" si="24"/>
        <v/>
      </c>
      <c r="X553" s="55" t="str">
        <f t="shared" si="25"/>
        <v/>
      </c>
      <c r="Y553" s="60">
        <f t="shared" si="26"/>
        <v>0</v>
      </c>
    </row>
    <row r="554" spans="2:25">
      <c r="B554" s="74">
        <v>552</v>
      </c>
      <c r="C554" s="116"/>
      <c r="D554" s="117"/>
      <c r="E554" s="118"/>
      <c r="F554" s="114" t="s">
        <v>3054</v>
      </c>
      <c r="G554" s="166" t="s">
        <v>3054</v>
      </c>
      <c r="H554" s="114" t="s">
        <v>3054</v>
      </c>
      <c r="I554" s="115" t="s">
        <v>3054</v>
      </c>
      <c r="J554" s="116"/>
      <c r="K554" s="116"/>
      <c r="L554" s="130"/>
      <c r="M554" s="117"/>
      <c r="N554" s="131"/>
      <c r="W554" s="59" t="str">
        <f t="shared" si="24"/>
        <v/>
      </c>
      <c r="X554" s="55" t="str">
        <f t="shared" si="25"/>
        <v/>
      </c>
      <c r="Y554" s="60">
        <f t="shared" si="26"/>
        <v>0</v>
      </c>
    </row>
    <row r="555" spans="2:25">
      <c r="B555" s="74">
        <v>553</v>
      </c>
      <c r="C555" s="116"/>
      <c r="D555" s="117"/>
      <c r="E555" s="118"/>
      <c r="F555" s="114" t="s">
        <v>3054</v>
      </c>
      <c r="G555" s="166" t="s">
        <v>3054</v>
      </c>
      <c r="H555" s="114" t="s">
        <v>3054</v>
      </c>
      <c r="I555" s="115" t="s">
        <v>3054</v>
      </c>
      <c r="J555" s="116"/>
      <c r="K555" s="116"/>
      <c r="L555" s="130"/>
      <c r="M555" s="117"/>
      <c r="N555" s="131"/>
      <c r="W555" s="59" t="str">
        <f t="shared" si="24"/>
        <v/>
      </c>
      <c r="X555" s="55" t="str">
        <f t="shared" si="25"/>
        <v/>
      </c>
      <c r="Y555" s="60">
        <f t="shared" si="26"/>
        <v>0</v>
      </c>
    </row>
    <row r="556" spans="2:25">
      <c r="B556" s="74">
        <v>554</v>
      </c>
      <c r="C556" s="116"/>
      <c r="D556" s="117"/>
      <c r="E556" s="118"/>
      <c r="F556" s="114" t="s">
        <v>3054</v>
      </c>
      <c r="G556" s="166" t="s">
        <v>3054</v>
      </c>
      <c r="H556" s="114" t="s">
        <v>3054</v>
      </c>
      <c r="I556" s="115" t="s">
        <v>3054</v>
      </c>
      <c r="J556" s="116"/>
      <c r="K556" s="116"/>
      <c r="L556" s="130"/>
      <c r="M556" s="117"/>
      <c r="N556" s="131"/>
      <c r="W556" s="59" t="str">
        <f t="shared" si="24"/>
        <v/>
      </c>
      <c r="X556" s="55" t="str">
        <f t="shared" si="25"/>
        <v/>
      </c>
      <c r="Y556" s="60">
        <f t="shared" si="26"/>
        <v>0</v>
      </c>
    </row>
    <row r="557" spans="2:25">
      <c r="B557" s="74">
        <v>555</v>
      </c>
      <c r="C557" s="116"/>
      <c r="D557" s="117"/>
      <c r="E557" s="118"/>
      <c r="F557" s="114" t="s">
        <v>3054</v>
      </c>
      <c r="G557" s="166" t="s">
        <v>3054</v>
      </c>
      <c r="H557" s="114" t="s">
        <v>3054</v>
      </c>
      <c r="I557" s="115" t="s">
        <v>3054</v>
      </c>
      <c r="J557" s="116"/>
      <c r="K557" s="116"/>
      <c r="L557" s="130"/>
      <c r="M557" s="117"/>
      <c r="N557" s="131"/>
      <c r="W557" s="59" t="str">
        <f t="shared" si="24"/>
        <v/>
      </c>
      <c r="X557" s="55" t="str">
        <f t="shared" si="25"/>
        <v/>
      </c>
      <c r="Y557" s="60">
        <f t="shared" si="26"/>
        <v>0</v>
      </c>
    </row>
    <row r="558" spans="2:25">
      <c r="B558" s="74">
        <v>556</v>
      </c>
      <c r="C558" s="116"/>
      <c r="D558" s="117"/>
      <c r="E558" s="118"/>
      <c r="F558" s="114" t="s">
        <v>3054</v>
      </c>
      <c r="G558" s="166" t="s">
        <v>3054</v>
      </c>
      <c r="H558" s="114" t="s">
        <v>3054</v>
      </c>
      <c r="I558" s="115" t="s">
        <v>3054</v>
      </c>
      <c r="J558" s="116"/>
      <c r="K558" s="116"/>
      <c r="L558" s="130"/>
      <c r="M558" s="117"/>
      <c r="N558" s="131"/>
      <c r="W558" s="59" t="str">
        <f t="shared" si="24"/>
        <v/>
      </c>
      <c r="X558" s="55" t="str">
        <f t="shared" si="25"/>
        <v/>
      </c>
      <c r="Y558" s="60">
        <f t="shared" si="26"/>
        <v>0</v>
      </c>
    </row>
    <row r="559" spans="2:25">
      <c r="B559" s="74">
        <v>557</v>
      </c>
      <c r="C559" s="116"/>
      <c r="D559" s="117"/>
      <c r="E559" s="118"/>
      <c r="F559" s="114" t="s">
        <v>3054</v>
      </c>
      <c r="G559" s="166" t="s">
        <v>3054</v>
      </c>
      <c r="H559" s="114" t="s">
        <v>3054</v>
      </c>
      <c r="I559" s="115" t="s">
        <v>3054</v>
      </c>
      <c r="J559" s="116"/>
      <c r="K559" s="116"/>
      <c r="L559" s="130"/>
      <c r="M559" s="117"/>
      <c r="N559" s="131"/>
      <c r="W559" s="59" t="str">
        <f t="shared" si="24"/>
        <v/>
      </c>
      <c r="X559" s="55" t="str">
        <f t="shared" si="25"/>
        <v/>
      </c>
      <c r="Y559" s="60">
        <f t="shared" si="26"/>
        <v>0</v>
      </c>
    </row>
    <row r="560" spans="2:25">
      <c r="B560" s="74">
        <v>558</v>
      </c>
      <c r="C560" s="116"/>
      <c r="D560" s="117"/>
      <c r="E560" s="118"/>
      <c r="F560" s="114" t="s">
        <v>3054</v>
      </c>
      <c r="G560" s="166" t="s">
        <v>3054</v>
      </c>
      <c r="H560" s="114" t="s">
        <v>3054</v>
      </c>
      <c r="I560" s="115" t="s">
        <v>3054</v>
      </c>
      <c r="J560" s="116"/>
      <c r="K560" s="116"/>
      <c r="L560" s="130"/>
      <c r="M560" s="117"/>
      <c r="N560" s="131"/>
      <c r="W560" s="59" t="str">
        <f t="shared" si="24"/>
        <v/>
      </c>
      <c r="X560" s="55" t="str">
        <f t="shared" si="25"/>
        <v/>
      </c>
      <c r="Y560" s="60">
        <f t="shared" si="26"/>
        <v>0</v>
      </c>
    </row>
    <row r="561" spans="2:25">
      <c r="B561" s="74">
        <v>559</v>
      </c>
      <c r="C561" s="116"/>
      <c r="D561" s="117"/>
      <c r="E561" s="118"/>
      <c r="F561" s="114" t="s">
        <v>3054</v>
      </c>
      <c r="G561" s="166" t="s">
        <v>3054</v>
      </c>
      <c r="H561" s="114" t="s">
        <v>3054</v>
      </c>
      <c r="I561" s="115" t="s">
        <v>3054</v>
      </c>
      <c r="J561" s="116"/>
      <c r="K561" s="116"/>
      <c r="L561" s="130"/>
      <c r="M561" s="117"/>
      <c r="N561" s="131"/>
      <c r="W561" s="59" t="str">
        <f t="shared" si="24"/>
        <v/>
      </c>
      <c r="X561" s="55" t="str">
        <f t="shared" si="25"/>
        <v/>
      </c>
      <c r="Y561" s="60">
        <f t="shared" si="26"/>
        <v>0</v>
      </c>
    </row>
    <row r="562" spans="2:25">
      <c r="B562" s="74">
        <v>560</v>
      </c>
      <c r="C562" s="116"/>
      <c r="D562" s="117"/>
      <c r="E562" s="118"/>
      <c r="F562" s="114" t="s">
        <v>3054</v>
      </c>
      <c r="G562" s="166" t="s">
        <v>3054</v>
      </c>
      <c r="H562" s="114" t="s">
        <v>3054</v>
      </c>
      <c r="I562" s="115" t="s">
        <v>3054</v>
      </c>
      <c r="J562" s="116"/>
      <c r="K562" s="116"/>
      <c r="L562" s="130"/>
      <c r="M562" s="117"/>
      <c r="N562" s="131"/>
      <c r="W562" s="59" t="str">
        <f t="shared" si="24"/>
        <v/>
      </c>
      <c r="X562" s="55" t="str">
        <f t="shared" si="25"/>
        <v/>
      </c>
      <c r="Y562" s="60">
        <f t="shared" si="26"/>
        <v>0</v>
      </c>
    </row>
    <row r="563" spans="2:25">
      <c r="B563" s="74">
        <v>561</v>
      </c>
      <c r="C563" s="116"/>
      <c r="D563" s="117"/>
      <c r="E563" s="118"/>
      <c r="F563" s="114" t="s">
        <v>3054</v>
      </c>
      <c r="G563" s="166" t="s">
        <v>3054</v>
      </c>
      <c r="H563" s="114" t="s">
        <v>3054</v>
      </c>
      <c r="I563" s="115" t="s">
        <v>3054</v>
      </c>
      <c r="J563" s="116"/>
      <c r="K563" s="116"/>
      <c r="L563" s="130"/>
      <c r="M563" s="117"/>
      <c r="N563" s="131"/>
      <c r="W563" s="59" t="str">
        <f t="shared" si="24"/>
        <v/>
      </c>
      <c r="X563" s="55" t="str">
        <f t="shared" si="25"/>
        <v/>
      </c>
      <c r="Y563" s="60">
        <f t="shared" si="26"/>
        <v>0</v>
      </c>
    </row>
    <row r="564" spans="2:25">
      <c r="B564" s="74">
        <v>562</v>
      </c>
      <c r="C564" s="116"/>
      <c r="D564" s="117"/>
      <c r="E564" s="118"/>
      <c r="F564" s="114" t="s">
        <v>3054</v>
      </c>
      <c r="G564" s="166" t="s">
        <v>3054</v>
      </c>
      <c r="H564" s="114" t="s">
        <v>3054</v>
      </c>
      <c r="I564" s="115" t="s">
        <v>3054</v>
      </c>
      <c r="J564" s="116"/>
      <c r="K564" s="116"/>
      <c r="L564" s="130"/>
      <c r="M564" s="117"/>
      <c r="N564" s="131"/>
      <c r="W564" s="59" t="str">
        <f t="shared" si="24"/>
        <v/>
      </c>
      <c r="X564" s="55" t="str">
        <f t="shared" si="25"/>
        <v/>
      </c>
      <c r="Y564" s="60">
        <f t="shared" si="26"/>
        <v>0</v>
      </c>
    </row>
    <row r="565" spans="2:25">
      <c r="B565" s="74">
        <v>563</v>
      </c>
      <c r="C565" s="116"/>
      <c r="D565" s="117"/>
      <c r="E565" s="118"/>
      <c r="F565" s="114" t="s">
        <v>3054</v>
      </c>
      <c r="G565" s="166" t="s">
        <v>3054</v>
      </c>
      <c r="H565" s="114" t="s">
        <v>3054</v>
      </c>
      <c r="I565" s="115" t="s">
        <v>3054</v>
      </c>
      <c r="J565" s="116"/>
      <c r="K565" s="116"/>
      <c r="L565" s="130"/>
      <c r="M565" s="117"/>
      <c r="N565" s="131"/>
      <c r="W565" s="59" t="str">
        <f t="shared" si="24"/>
        <v/>
      </c>
      <c r="X565" s="55" t="str">
        <f t="shared" si="25"/>
        <v/>
      </c>
      <c r="Y565" s="60">
        <f t="shared" si="26"/>
        <v>0</v>
      </c>
    </row>
    <row r="566" spans="2:25">
      <c r="B566" s="74">
        <v>564</v>
      </c>
      <c r="C566" s="116"/>
      <c r="D566" s="117"/>
      <c r="E566" s="118"/>
      <c r="F566" s="114" t="s">
        <v>3054</v>
      </c>
      <c r="G566" s="166" t="s">
        <v>3054</v>
      </c>
      <c r="H566" s="114" t="s">
        <v>3054</v>
      </c>
      <c r="I566" s="115" t="s">
        <v>3054</v>
      </c>
      <c r="J566" s="116"/>
      <c r="K566" s="116"/>
      <c r="L566" s="130"/>
      <c r="M566" s="117"/>
      <c r="N566" s="131"/>
      <c r="W566" s="59" t="str">
        <f t="shared" si="24"/>
        <v/>
      </c>
      <c r="X566" s="55" t="str">
        <f t="shared" si="25"/>
        <v/>
      </c>
      <c r="Y566" s="60">
        <f t="shared" si="26"/>
        <v>0</v>
      </c>
    </row>
    <row r="567" spans="2:25">
      <c r="B567" s="74">
        <v>565</v>
      </c>
      <c r="C567" s="116"/>
      <c r="D567" s="117"/>
      <c r="E567" s="118"/>
      <c r="F567" s="114" t="s">
        <v>3054</v>
      </c>
      <c r="G567" s="166" t="s">
        <v>3054</v>
      </c>
      <c r="H567" s="114" t="s">
        <v>3054</v>
      </c>
      <c r="I567" s="115" t="s">
        <v>3054</v>
      </c>
      <c r="J567" s="116"/>
      <c r="K567" s="116"/>
      <c r="L567" s="130"/>
      <c r="M567" s="117"/>
      <c r="N567" s="131"/>
      <c r="W567" s="59" t="str">
        <f t="shared" si="24"/>
        <v/>
      </c>
      <c r="X567" s="55" t="str">
        <f t="shared" si="25"/>
        <v/>
      </c>
      <c r="Y567" s="60">
        <f t="shared" si="26"/>
        <v>0</v>
      </c>
    </row>
    <row r="568" spans="2:25">
      <c r="B568" s="74">
        <v>566</v>
      </c>
      <c r="C568" s="116"/>
      <c r="D568" s="117"/>
      <c r="E568" s="118"/>
      <c r="F568" s="114" t="s">
        <v>3054</v>
      </c>
      <c r="G568" s="166" t="s">
        <v>3054</v>
      </c>
      <c r="H568" s="114" t="s">
        <v>3054</v>
      </c>
      <c r="I568" s="115" t="s">
        <v>3054</v>
      </c>
      <c r="J568" s="116"/>
      <c r="K568" s="116"/>
      <c r="L568" s="130"/>
      <c r="M568" s="117"/>
      <c r="N568" s="131"/>
      <c r="W568" s="59" t="str">
        <f t="shared" si="24"/>
        <v/>
      </c>
      <c r="X568" s="55" t="str">
        <f t="shared" si="25"/>
        <v/>
      </c>
      <c r="Y568" s="60">
        <f t="shared" si="26"/>
        <v>0</v>
      </c>
    </row>
    <row r="569" spans="2:25">
      <c r="B569" s="74">
        <v>567</v>
      </c>
      <c r="C569" s="116"/>
      <c r="D569" s="117"/>
      <c r="E569" s="118"/>
      <c r="F569" s="114" t="s">
        <v>3054</v>
      </c>
      <c r="G569" s="166" t="s">
        <v>3054</v>
      </c>
      <c r="H569" s="114" t="s">
        <v>3054</v>
      </c>
      <c r="I569" s="115" t="s">
        <v>3054</v>
      </c>
      <c r="J569" s="116"/>
      <c r="K569" s="116"/>
      <c r="L569" s="130"/>
      <c r="M569" s="117"/>
      <c r="N569" s="131"/>
      <c r="W569" s="59" t="str">
        <f t="shared" si="24"/>
        <v/>
      </c>
      <c r="X569" s="55" t="str">
        <f t="shared" si="25"/>
        <v/>
      </c>
      <c r="Y569" s="60">
        <f t="shared" si="26"/>
        <v>0</v>
      </c>
    </row>
    <row r="570" spans="2:25">
      <c r="B570" s="74">
        <v>568</v>
      </c>
      <c r="C570" s="116"/>
      <c r="D570" s="117"/>
      <c r="E570" s="118"/>
      <c r="F570" s="114" t="s">
        <v>3054</v>
      </c>
      <c r="G570" s="166" t="s">
        <v>3054</v>
      </c>
      <c r="H570" s="114" t="s">
        <v>3054</v>
      </c>
      <c r="I570" s="115" t="s">
        <v>3054</v>
      </c>
      <c r="J570" s="116"/>
      <c r="K570" s="116"/>
      <c r="L570" s="130"/>
      <c r="M570" s="117"/>
      <c r="N570" s="131"/>
      <c r="W570" s="59" t="str">
        <f t="shared" si="24"/>
        <v/>
      </c>
      <c r="X570" s="55" t="str">
        <f t="shared" si="25"/>
        <v/>
      </c>
      <c r="Y570" s="60">
        <f t="shared" si="26"/>
        <v>0</v>
      </c>
    </row>
    <row r="571" spans="2:25">
      <c r="B571" s="74">
        <v>569</v>
      </c>
      <c r="C571" s="116"/>
      <c r="D571" s="117"/>
      <c r="E571" s="118"/>
      <c r="F571" s="114" t="s">
        <v>3054</v>
      </c>
      <c r="G571" s="166" t="s">
        <v>3054</v>
      </c>
      <c r="H571" s="114" t="s">
        <v>3054</v>
      </c>
      <c r="I571" s="115" t="s">
        <v>3054</v>
      </c>
      <c r="J571" s="116"/>
      <c r="K571" s="116"/>
      <c r="L571" s="130"/>
      <c r="M571" s="117"/>
      <c r="N571" s="131"/>
      <c r="W571" s="59" t="str">
        <f t="shared" si="24"/>
        <v/>
      </c>
      <c r="X571" s="55" t="str">
        <f t="shared" si="25"/>
        <v/>
      </c>
      <c r="Y571" s="60">
        <f t="shared" si="26"/>
        <v>0</v>
      </c>
    </row>
    <row r="572" spans="2:25">
      <c r="B572" s="74">
        <v>570</v>
      </c>
      <c r="C572" s="116"/>
      <c r="D572" s="117"/>
      <c r="E572" s="118"/>
      <c r="F572" s="114" t="s">
        <v>3054</v>
      </c>
      <c r="G572" s="166" t="s">
        <v>3054</v>
      </c>
      <c r="H572" s="114" t="s">
        <v>3054</v>
      </c>
      <c r="I572" s="115" t="s">
        <v>3054</v>
      </c>
      <c r="J572" s="116"/>
      <c r="K572" s="116"/>
      <c r="L572" s="130"/>
      <c r="M572" s="117"/>
      <c r="N572" s="131"/>
      <c r="W572" s="59" t="str">
        <f t="shared" si="24"/>
        <v/>
      </c>
      <c r="X572" s="55" t="str">
        <f t="shared" si="25"/>
        <v/>
      </c>
      <c r="Y572" s="60">
        <f t="shared" si="26"/>
        <v>0</v>
      </c>
    </row>
    <row r="573" spans="2:25">
      <c r="B573" s="74">
        <v>571</v>
      </c>
      <c r="C573" s="116"/>
      <c r="D573" s="117"/>
      <c r="E573" s="118"/>
      <c r="F573" s="114" t="s">
        <v>3054</v>
      </c>
      <c r="G573" s="166" t="s">
        <v>3054</v>
      </c>
      <c r="H573" s="114" t="s">
        <v>3054</v>
      </c>
      <c r="I573" s="115" t="s">
        <v>3054</v>
      </c>
      <c r="J573" s="116"/>
      <c r="K573" s="116"/>
      <c r="L573" s="130"/>
      <c r="M573" s="117"/>
      <c r="N573" s="131"/>
      <c r="W573" s="59" t="str">
        <f t="shared" si="24"/>
        <v/>
      </c>
      <c r="X573" s="55" t="str">
        <f t="shared" si="25"/>
        <v/>
      </c>
      <c r="Y573" s="60">
        <f t="shared" si="26"/>
        <v>0</v>
      </c>
    </row>
    <row r="574" spans="2:25">
      <c r="B574" s="74">
        <v>572</v>
      </c>
      <c r="C574" s="116"/>
      <c r="D574" s="117"/>
      <c r="E574" s="118"/>
      <c r="F574" s="114" t="s">
        <v>3054</v>
      </c>
      <c r="G574" s="166" t="s">
        <v>3054</v>
      </c>
      <c r="H574" s="114" t="s">
        <v>3054</v>
      </c>
      <c r="I574" s="115" t="s">
        <v>3054</v>
      </c>
      <c r="J574" s="116"/>
      <c r="K574" s="116"/>
      <c r="L574" s="130"/>
      <c r="M574" s="117"/>
      <c r="N574" s="131"/>
      <c r="W574" s="59" t="str">
        <f t="shared" si="24"/>
        <v/>
      </c>
      <c r="X574" s="55" t="str">
        <f t="shared" si="25"/>
        <v/>
      </c>
      <c r="Y574" s="60">
        <f t="shared" si="26"/>
        <v>0</v>
      </c>
    </row>
    <row r="575" spans="2:25">
      <c r="B575" s="74">
        <v>573</v>
      </c>
      <c r="C575" s="116"/>
      <c r="D575" s="117"/>
      <c r="E575" s="118"/>
      <c r="F575" s="114" t="s">
        <v>3054</v>
      </c>
      <c r="G575" s="166" t="s">
        <v>3054</v>
      </c>
      <c r="H575" s="114" t="s">
        <v>3054</v>
      </c>
      <c r="I575" s="115" t="s">
        <v>3054</v>
      </c>
      <c r="J575" s="116"/>
      <c r="K575" s="116"/>
      <c r="L575" s="130"/>
      <c r="M575" s="117"/>
      <c r="N575" s="131"/>
      <c r="W575" s="59" t="str">
        <f t="shared" si="24"/>
        <v/>
      </c>
      <c r="X575" s="55" t="str">
        <f t="shared" si="25"/>
        <v/>
      </c>
      <c r="Y575" s="60">
        <f t="shared" si="26"/>
        <v>0</v>
      </c>
    </row>
    <row r="576" spans="2:25">
      <c r="B576" s="74">
        <v>574</v>
      </c>
      <c r="C576" s="116"/>
      <c r="D576" s="117"/>
      <c r="E576" s="118"/>
      <c r="F576" s="114" t="s">
        <v>3054</v>
      </c>
      <c r="G576" s="166" t="s">
        <v>3054</v>
      </c>
      <c r="H576" s="114" t="s">
        <v>3054</v>
      </c>
      <c r="I576" s="115" t="s">
        <v>3054</v>
      </c>
      <c r="J576" s="116"/>
      <c r="K576" s="116"/>
      <c r="L576" s="130"/>
      <c r="M576" s="117"/>
      <c r="N576" s="131"/>
      <c r="W576" s="59" t="str">
        <f t="shared" si="24"/>
        <v/>
      </c>
      <c r="X576" s="55" t="str">
        <f t="shared" si="25"/>
        <v/>
      </c>
      <c r="Y576" s="60">
        <f t="shared" si="26"/>
        <v>0</v>
      </c>
    </row>
    <row r="577" spans="2:25">
      <c r="B577" s="74">
        <v>575</v>
      </c>
      <c r="C577" s="116"/>
      <c r="D577" s="117"/>
      <c r="E577" s="118"/>
      <c r="F577" s="114" t="s">
        <v>3054</v>
      </c>
      <c r="G577" s="166" t="s">
        <v>3054</v>
      </c>
      <c r="H577" s="114" t="s">
        <v>3054</v>
      </c>
      <c r="I577" s="115" t="s">
        <v>3054</v>
      </c>
      <c r="J577" s="116"/>
      <c r="K577" s="116"/>
      <c r="L577" s="130"/>
      <c r="M577" s="117"/>
      <c r="N577" s="131"/>
      <c r="W577" s="59" t="str">
        <f t="shared" si="24"/>
        <v/>
      </c>
      <c r="X577" s="55" t="str">
        <f t="shared" si="25"/>
        <v/>
      </c>
      <c r="Y577" s="60">
        <f t="shared" si="26"/>
        <v>0</v>
      </c>
    </row>
    <row r="578" spans="2:25">
      <c r="B578" s="74">
        <v>576</v>
      </c>
      <c r="C578" s="116"/>
      <c r="D578" s="117"/>
      <c r="E578" s="118"/>
      <c r="F578" s="114" t="s">
        <v>3054</v>
      </c>
      <c r="G578" s="166" t="s">
        <v>3054</v>
      </c>
      <c r="H578" s="114" t="s">
        <v>3054</v>
      </c>
      <c r="I578" s="115" t="s">
        <v>3054</v>
      </c>
      <c r="J578" s="116"/>
      <c r="K578" s="116"/>
      <c r="L578" s="130"/>
      <c r="M578" s="117"/>
      <c r="N578" s="131"/>
      <c r="W578" s="59" t="str">
        <f t="shared" si="24"/>
        <v/>
      </c>
      <c r="X578" s="55" t="str">
        <f t="shared" si="25"/>
        <v/>
      </c>
      <c r="Y578" s="60">
        <f t="shared" si="26"/>
        <v>0</v>
      </c>
    </row>
    <row r="579" spans="2:25">
      <c r="B579" s="74">
        <v>577</v>
      </c>
      <c r="C579" s="116"/>
      <c r="D579" s="117"/>
      <c r="E579" s="118"/>
      <c r="F579" s="114" t="s">
        <v>3054</v>
      </c>
      <c r="G579" s="166" t="s">
        <v>3054</v>
      </c>
      <c r="H579" s="114" t="s">
        <v>3054</v>
      </c>
      <c r="I579" s="115" t="s">
        <v>3054</v>
      </c>
      <c r="J579" s="116"/>
      <c r="K579" s="116"/>
      <c r="L579" s="130"/>
      <c r="M579" s="117"/>
      <c r="N579" s="131"/>
      <c r="W579" s="59" t="str">
        <f t="shared" si="24"/>
        <v/>
      </c>
      <c r="X579" s="55" t="str">
        <f t="shared" si="25"/>
        <v/>
      </c>
      <c r="Y579" s="60">
        <f t="shared" si="26"/>
        <v>0</v>
      </c>
    </row>
    <row r="580" spans="2:25">
      <c r="B580" s="74">
        <v>578</v>
      </c>
      <c r="C580" s="116"/>
      <c r="D580" s="117"/>
      <c r="E580" s="118"/>
      <c r="F580" s="114" t="s">
        <v>3054</v>
      </c>
      <c r="G580" s="166" t="s">
        <v>3054</v>
      </c>
      <c r="H580" s="114" t="s">
        <v>3054</v>
      </c>
      <c r="I580" s="115" t="s">
        <v>3054</v>
      </c>
      <c r="J580" s="116"/>
      <c r="K580" s="116"/>
      <c r="L580" s="130"/>
      <c r="M580" s="117"/>
      <c r="N580" s="131"/>
      <c r="W580" s="59" t="str">
        <f t="shared" ref="W580:W602" si="27">IF(E580="","",TEXT(E580,"000000"))</f>
        <v/>
      </c>
      <c r="X580" s="55" t="str">
        <f t="shared" ref="X580:X602" si="28">IF(C580=$V$6,IF(COUNTIFS($C:$C,$V$4,$W:$W,$W580,$J:$J,$J580)&gt;0,0,L580),"")</f>
        <v/>
      </c>
      <c r="Y580" s="60">
        <f t="shared" si="26"/>
        <v>0</v>
      </c>
    </row>
    <row r="581" spans="2:25">
      <c r="B581" s="74">
        <v>579</v>
      </c>
      <c r="C581" s="116"/>
      <c r="D581" s="117"/>
      <c r="E581" s="118"/>
      <c r="F581" s="114" t="s">
        <v>3054</v>
      </c>
      <c r="G581" s="166" t="s">
        <v>3054</v>
      </c>
      <c r="H581" s="114" t="s">
        <v>3054</v>
      </c>
      <c r="I581" s="115" t="s">
        <v>3054</v>
      </c>
      <c r="J581" s="116"/>
      <c r="K581" s="116"/>
      <c r="L581" s="130"/>
      <c r="M581" s="117"/>
      <c r="N581" s="131"/>
      <c r="W581" s="59" t="str">
        <f t="shared" si="27"/>
        <v/>
      </c>
      <c r="X581" s="55" t="str">
        <f t="shared" si="28"/>
        <v/>
      </c>
      <c r="Y581" s="60">
        <f t="shared" ref="Y581:Y602" si="29">SUMIFS(L:L,C:C,$V$5,E:E,$E581)+SUMIFS(L:L,C:C,$V$6,E:E,$E581)</f>
        <v>0</v>
      </c>
    </row>
    <row r="582" spans="2:25">
      <c r="B582" s="74">
        <v>580</v>
      </c>
      <c r="C582" s="116"/>
      <c r="D582" s="117"/>
      <c r="E582" s="118"/>
      <c r="F582" s="114" t="s">
        <v>3054</v>
      </c>
      <c r="G582" s="166" t="s">
        <v>3054</v>
      </c>
      <c r="H582" s="114" t="s">
        <v>3054</v>
      </c>
      <c r="I582" s="115" t="s">
        <v>3054</v>
      </c>
      <c r="J582" s="116"/>
      <c r="K582" s="116"/>
      <c r="L582" s="130"/>
      <c r="M582" s="117"/>
      <c r="N582" s="131"/>
      <c r="W582" s="59" t="str">
        <f t="shared" si="27"/>
        <v/>
      </c>
      <c r="X582" s="55" t="str">
        <f t="shared" si="28"/>
        <v/>
      </c>
      <c r="Y582" s="60">
        <f t="shared" si="29"/>
        <v>0</v>
      </c>
    </row>
    <row r="583" spans="2:25">
      <c r="B583" s="74">
        <v>581</v>
      </c>
      <c r="C583" s="116"/>
      <c r="D583" s="117"/>
      <c r="E583" s="118"/>
      <c r="F583" s="114" t="s">
        <v>3054</v>
      </c>
      <c r="G583" s="166" t="s">
        <v>3054</v>
      </c>
      <c r="H583" s="114" t="s">
        <v>3054</v>
      </c>
      <c r="I583" s="115" t="s">
        <v>3054</v>
      </c>
      <c r="J583" s="116"/>
      <c r="K583" s="116"/>
      <c r="L583" s="130"/>
      <c r="M583" s="117"/>
      <c r="N583" s="131"/>
      <c r="W583" s="59" t="str">
        <f t="shared" si="27"/>
        <v/>
      </c>
      <c r="X583" s="55" t="str">
        <f t="shared" si="28"/>
        <v/>
      </c>
      <c r="Y583" s="60">
        <f t="shared" si="29"/>
        <v>0</v>
      </c>
    </row>
    <row r="584" spans="2:25">
      <c r="B584" s="74">
        <v>582</v>
      </c>
      <c r="C584" s="116"/>
      <c r="D584" s="117"/>
      <c r="E584" s="118"/>
      <c r="F584" s="114" t="s">
        <v>3054</v>
      </c>
      <c r="G584" s="166" t="s">
        <v>3054</v>
      </c>
      <c r="H584" s="114" t="s">
        <v>3054</v>
      </c>
      <c r="I584" s="115" t="s">
        <v>3054</v>
      </c>
      <c r="J584" s="116"/>
      <c r="K584" s="116"/>
      <c r="L584" s="130"/>
      <c r="M584" s="117"/>
      <c r="N584" s="131"/>
      <c r="W584" s="59" t="str">
        <f t="shared" si="27"/>
        <v/>
      </c>
      <c r="X584" s="55" t="str">
        <f t="shared" si="28"/>
        <v/>
      </c>
      <c r="Y584" s="60">
        <f t="shared" si="29"/>
        <v>0</v>
      </c>
    </row>
    <row r="585" spans="2:25">
      <c r="B585" s="74">
        <v>583</v>
      </c>
      <c r="C585" s="116"/>
      <c r="D585" s="117"/>
      <c r="E585" s="118"/>
      <c r="F585" s="114" t="s">
        <v>3054</v>
      </c>
      <c r="G585" s="166" t="s">
        <v>3054</v>
      </c>
      <c r="H585" s="114" t="s">
        <v>3054</v>
      </c>
      <c r="I585" s="115" t="s">
        <v>3054</v>
      </c>
      <c r="J585" s="116"/>
      <c r="K585" s="116"/>
      <c r="L585" s="130"/>
      <c r="M585" s="117"/>
      <c r="N585" s="131"/>
      <c r="W585" s="59" t="str">
        <f t="shared" si="27"/>
        <v/>
      </c>
      <c r="X585" s="55" t="str">
        <f t="shared" si="28"/>
        <v/>
      </c>
      <c r="Y585" s="60">
        <f t="shared" si="29"/>
        <v>0</v>
      </c>
    </row>
    <row r="586" spans="2:25">
      <c r="B586" s="74">
        <v>584</v>
      </c>
      <c r="C586" s="116"/>
      <c r="D586" s="117"/>
      <c r="E586" s="118"/>
      <c r="F586" s="114" t="s">
        <v>3054</v>
      </c>
      <c r="G586" s="166" t="s">
        <v>3054</v>
      </c>
      <c r="H586" s="114" t="s">
        <v>3054</v>
      </c>
      <c r="I586" s="115" t="s">
        <v>3054</v>
      </c>
      <c r="J586" s="116"/>
      <c r="K586" s="116"/>
      <c r="L586" s="130"/>
      <c r="M586" s="117"/>
      <c r="N586" s="131"/>
      <c r="W586" s="59" t="str">
        <f t="shared" si="27"/>
        <v/>
      </c>
      <c r="X586" s="55" t="str">
        <f t="shared" si="28"/>
        <v/>
      </c>
      <c r="Y586" s="60">
        <f t="shared" si="29"/>
        <v>0</v>
      </c>
    </row>
    <row r="587" spans="2:25">
      <c r="B587" s="74">
        <v>585</v>
      </c>
      <c r="C587" s="116"/>
      <c r="D587" s="117"/>
      <c r="E587" s="118"/>
      <c r="F587" s="114" t="s">
        <v>3054</v>
      </c>
      <c r="G587" s="166" t="s">
        <v>3054</v>
      </c>
      <c r="H587" s="114" t="s">
        <v>3054</v>
      </c>
      <c r="I587" s="115" t="s">
        <v>3054</v>
      </c>
      <c r="J587" s="116"/>
      <c r="K587" s="116"/>
      <c r="L587" s="130"/>
      <c r="M587" s="117"/>
      <c r="N587" s="131"/>
      <c r="W587" s="59" t="str">
        <f t="shared" si="27"/>
        <v/>
      </c>
      <c r="X587" s="55" t="str">
        <f t="shared" si="28"/>
        <v/>
      </c>
      <c r="Y587" s="60">
        <f t="shared" si="29"/>
        <v>0</v>
      </c>
    </row>
    <row r="588" spans="2:25">
      <c r="B588" s="74">
        <v>586</v>
      </c>
      <c r="C588" s="116"/>
      <c r="D588" s="117"/>
      <c r="E588" s="118"/>
      <c r="F588" s="114" t="s">
        <v>3054</v>
      </c>
      <c r="G588" s="166" t="s">
        <v>3054</v>
      </c>
      <c r="H588" s="114" t="s">
        <v>3054</v>
      </c>
      <c r="I588" s="115" t="s">
        <v>3054</v>
      </c>
      <c r="J588" s="116"/>
      <c r="K588" s="116"/>
      <c r="L588" s="130"/>
      <c r="M588" s="117"/>
      <c r="N588" s="131"/>
      <c r="W588" s="59" t="str">
        <f t="shared" si="27"/>
        <v/>
      </c>
      <c r="X588" s="55" t="str">
        <f t="shared" si="28"/>
        <v/>
      </c>
      <c r="Y588" s="60">
        <f t="shared" si="29"/>
        <v>0</v>
      </c>
    </row>
    <row r="589" spans="2:25">
      <c r="B589" s="74">
        <v>587</v>
      </c>
      <c r="C589" s="116"/>
      <c r="D589" s="117"/>
      <c r="E589" s="118"/>
      <c r="F589" s="114" t="s">
        <v>3054</v>
      </c>
      <c r="G589" s="166" t="s">
        <v>3054</v>
      </c>
      <c r="H589" s="114" t="s">
        <v>3054</v>
      </c>
      <c r="I589" s="115" t="s">
        <v>3054</v>
      </c>
      <c r="J589" s="116"/>
      <c r="K589" s="116"/>
      <c r="L589" s="130"/>
      <c r="M589" s="117"/>
      <c r="N589" s="131"/>
      <c r="W589" s="59" t="str">
        <f t="shared" si="27"/>
        <v/>
      </c>
      <c r="X589" s="55" t="str">
        <f t="shared" si="28"/>
        <v/>
      </c>
      <c r="Y589" s="60">
        <f t="shared" si="29"/>
        <v>0</v>
      </c>
    </row>
    <row r="590" spans="2:25">
      <c r="B590" s="74">
        <v>588</v>
      </c>
      <c r="C590" s="116"/>
      <c r="D590" s="117"/>
      <c r="E590" s="118"/>
      <c r="F590" s="114" t="s">
        <v>3054</v>
      </c>
      <c r="G590" s="166" t="s">
        <v>3054</v>
      </c>
      <c r="H590" s="114" t="s">
        <v>3054</v>
      </c>
      <c r="I590" s="115" t="s">
        <v>3054</v>
      </c>
      <c r="J590" s="116"/>
      <c r="K590" s="116"/>
      <c r="L590" s="130"/>
      <c r="M590" s="117"/>
      <c r="N590" s="131"/>
      <c r="W590" s="59" t="str">
        <f t="shared" si="27"/>
        <v/>
      </c>
      <c r="X590" s="55" t="str">
        <f t="shared" si="28"/>
        <v/>
      </c>
      <c r="Y590" s="60">
        <f t="shared" si="29"/>
        <v>0</v>
      </c>
    </row>
    <row r="591" spans="2:25">
      <c r="B591" s="74">
        <v>589</v>
      </c>
      <c r="C591" s="116"/>
      <c r="D591" s="117"/>
      <c r="E591" s="118"/>
      <c r="F591" s="114" t="s">
        <v>3054</v>
      </c>
      <c r="G591" s="166" t="s">
        <v>3054</v>
      </c>
      <c r="H591" s="114" t="s">
        <v>3054</v>
      </c>
      <c r="I591" s="115" t="s">
        <v>3054</v>
      </c>
      <c r="J591" s="116"/>
      <c r="K591" s="116"/>
      <c r="L591" s="130"/>
      <c r="M591" s="117"/>
      <c r="N591" s="131"/>
      <c r="W591" s="59" t="str">
        <f t="shared" si="27"/>
        <v/>
      </c>
      <c r="X591" s="55" t="str">
        <f t="shared" si="28"/>
        <v/>
      </c>
      <c r="Y591" s="60">
        <f t="shared" si="29"/>
        <v>0</v>
      </c>
    </row>
    <row r="592" spans="2:25">
      <c r="B592" s="74">
        <v>590</v>
      </c>
      <c r="C592" s="116"/>
      <c r="D592" s="117"/>
      <c r="E592" s="118"/>
      <c r="F592" s="114" t="s">
        <v>3054</v>
      </c>
      <c r="G592" s="166" t="s">
        <v>3054</v>
      </c>
      <c r="H592" s="114" t="s">
        <v>3054</v>
      </c>
      <c r="I592" s="115" t="s">
        <v>3054</v>
      </c>
      <c r="J592" s="116"/>
      <c r="K592" s="116"/>
      <c r="L592" s="130"/>
      <c r="M592" s="117"/>
      <c r="N592" s="131"/>
      <c r="W592" s="59" t="str">
        <f t="shared" si="27"/>
        <v/>
      </c>
      <c r="X592" s="55" t="str">
        <f t="shared" si="28"/>
        <v/>
      </c>
      <c r="Y592" s="60">
        <f t="shared" si="29"/>
        <v>0</v>
      </c>
    </row>
    <row r="593" spans="2:25">
      <c r="B593" s="74">
        <v>591</v>
      </c>
      <c r="C593" s="116"/>
      <c r="D593" s="117"/>
      <c r="E593" s="118"/>
      <c r="F593" s="114" t="s">
        <v>3054</v>
      </c>
      <c r="G593" s="166" t="s">
        <v>3054</v>
      </c>
      <c r="H593" s="114" t="s">
        <v>3054</v>
      </c>
      <c r="I593" s="115" t="s">
        <v>3054</v>
      </c>
      <c r="J593" s="116"/>
      <c r="K593" s="116"/>
      <c r="L593" s="130"/>
      <c r="M593" s="117"/>
      <c r="N593" s="131"/>
      <c r="W593" s="59" t="str">
        <f t="shared" si="27"/>
        <v/>
      </c>
      <c r="X593" s="55" t="str">
        <f t="shared" si="28"/>
        <v/>
      </c>
      <c r="Y593" s="60">
        <f t="shared" si="29"/>
        <v>0</v>
      </c>
    </row>
    <row r="594" spans="2:25">
      <c r="B594" s="74">
        <v>592</v>
      </c>
      <c r="C594" s="116"/>
      <c r="D594" s="117"/>
      <c r="E594" s="118"/>
      <c r="F594" s="114" t="s">
        <v>3054</v>
      </c>
      <c r="G594" s="166" t="s">
        <v>3054</v>
      </c>
      <c r="H594" s="114" t="s">
        <v>3054</v>
      </c>
      <c r="I594" s="115" t="s">
        <v>3054</v>
      </c>
      <c r="J594" s="116"/>
      <c r="K594" s="116"/>
      <c r="L594" s="130"/>
      <c r="M594" s="117"/>
      <c r="N594" s="131"/>
      <c r="W594" s="59" t="str">
        <f t="shared" si="27"/>
        <v/>
      </c>
      <c r="X594" s="55" t="str">
        <f t="shared" si="28"/>
        <v/>
      </c>
      <c r="Y594" s="60">
        <f t="shared" si="29"/>
        <v>0</v>
      </c>
    </row>
    <row r="595" spans="2:25">
      <c r="B595" s="74">
        <v>593</v>
      </c>
      <c r="C595" s="116"/>
      <c r="D595" s="117"/>
      <c r="E595" s="118"/>
      <c r="F595" s="114" t="s">
        <v>3054</v>
      </c>
      <c r="G595" s="166" t="s">
        <v>3054</v>
      </c>
      <c r="H595" s="114" t="s">
        <v>3054</v>
      </c>
      <c r="I595" s="115" t="s">
        <v>3054</v>
      </c>
      <c r="J595" s="116"/>
      <c r="K595" s="116"/>
      <c r="L595" s="130"/>
      <c r="M595" s="117"/>
      <c r="N595" s="131"/>
      <c r="W595" s="59" t="str">
        <f t="shared" si="27"/>
        <v/>
      </c>
      <c r="X595" s="55" t="str">
        <f t="shared" si="28"/>
        <v/>
      </c>
      <c r="Y595" s="60">
        <f t="shared" si="29"/>
        <v>0</v>
      </c>
    </row>
    <row r="596" spans="2:25">
      <c r="B596" s="74">
        <v>594</v>
      </c>
      <c r="C596" s="116"/>
      <c r="D596" s="117"/>
      <c r="E596" s="118"/>
      <c r="F596" s="114" t="s">
        <v>3054</v>
      </c>
      <c r="G596" s="166" t="s">
        <v>3054</v>
      </c>
      <c r="H596" s="114" t="s">
        <v>3054</v>
      </c>
      <c r="I596" s="115" t="s">
        <v>3054</v>
      </c>
      <c r="J596" s="116"/>
      <c r="K596" s="116"/>
      <c r="L596" s="130"/>
      <c r="M596" s="117"/>
      <c r="N596" s="131"/>
      <c r="W596" s="59" t="str">
        <f t="shared" si="27"/>
        <v/>
      </c>
      <c r="X596" s="55" t="str">
        <f t="shared" si="28"/>
        <v/>
      </c>
      <c r="Y596" s="60">
        <f t="shared" si="29"/>
        <v>0</v>
      </c>
    </row>
    <row r="597" spans="2:25">
      <c r="B597" s="74">
        <v>595</v>
      </c>
      <c r="C597" s="116"/>
      <c r="D597" s="117"/>
      <c r="E597" s="118"/>
      <c r="F597" s="114" t="s">
        <v>3054</v>
      </c>
      <c r="G597" s="166" t="s">
        <v>3054</v>
      </c>
      <c r="H597" s="114" t="s">
        <v>3054</v>
      </c>
      <c r="I597" s="115" t="s">
        <v>3054</v>
      </c>
      <c r="J597" s="116"/>
      <c r="K597" s="116"/>
      <c r="L597" s="130"/>
      <c r="M597" s="117"/>
      <c r="N597" s="138"/>
      <c r="W597" s="59" t="str">
        <f t="shared" si="27"/>
        <v/>
      </c>
      <c r="X597" s="55" t="str">
        <f t="shared" si="28"/>
        <v/>
      </c>
      <c r="Y597" s="60">
        <f t="shared" si="29"/>
        <v>0</v>
      </c>
    </row>
    <row r="598" spans="2:25">
      <c r="B598" s="74">
        <v>596</v>
      </c>
      <c r="C598" s="116"/>
      <c r="D598" s="117"/>
      <c r="E598" s="118"/>
      <c r="F598" s="114" t="s">
        <v>3054</v>
      </c>
      <c r="G598" s="166" t="s">
        <v>3054</v>
      </c>
      <c r="H598" s="114" t="s">
        <v>3054</v>
      </c>
      <c r="I598" s="115" t="s">
        <v>3054</v>
      </c>
      <c r="J598" s="116"/>
      <c r="K598" s="116"/>
      <c r="L598" s="130"/>
      <c r="M598" s="117"/>
      <c r="N598" s="131"/>
      <c r="W598" s="59" t="str">
        <f t="shared" si="27"/>
        <v/>
      </c>
      <c r="X598" s="55" t="str">
        <f t="shared" si="28"/>
        <v/>
      </c>
      <c r="Y598" s="60">
        <f t="shared" si="29"/>
        <v>0</v>
      </c>
    </row>
    <row r="599" spans="2:25">
      <c r="B599" s="74">
        <v>597</v>
      </c>
      <c r="C599" s="116"/>
      <c r="D599" s="117"/>
      <c r="E599" s="118"/>
      <c r="F599" s="114" t="s">
        <v>3054</v>
      </c>
      <c r="G599" s="166" t="s">
        <v>3054</v>
      </c>
      <c r="H599" s="114" t="s">
        <v>3054</v>
      </c>
      <c r="I599" s="115" t="s">
        <v>3054</v>
      </c>
      <c r="J599" s="116"/>
      <c r="K599" s="116"/>
      <c r="L599" s="130"/>
      <c r="M599" s="117"/>
      <c r="N599" s="131"/>
      <c r="W599" s="59" t="str">
        <f t="shared" si="27"/>
        <v/>
      </c>
      <c r="X599" s="55" t="str">
        <f t="shared" si="28"/>
        <v/>
      </c>
      <c r="Y599" s="60">
        <f t="shared" si="29"/>
        <v>0</v>
      </c>
    </row>
    <row r="600" spans="2:25">
      <c r="B600" s="74">
        <v>598</v>
      </c>
      <c r="C600" s="116"/>
      <c r="D600" s="117"/>
      <c r="E600" s="118"/>
      <c r="F600" s="114" t="s">
        <v>3054</v>
      </c>
      <c r="G600" s="166" t="s">
        <v>3054</v>
      </c>
      <c r="H600" s="114" t="s">
        <v>3054</v>
      </c>
      <c r="I600" s="115" t="s">
        <v>3054</v>
      </c>
      <c r="J600" s="116"/>
      <c r="K600" s="116"/>
      <c r="L600" s="130"/>
      <c r="M600" s="117"/>
      <c r="N600" s="131"/>
      <c r="W600" s="59" t="str">
        <f t="shared" si="27"/>
        <v/>
      </c>
      <c r="X600" s="55" t="str">
        <f t="shared" si="28"/>
        <v/>
      </c>
      <c r="Y600" s="60">
        <f t="shared" si="29"/>
        <v>0</v>
      </c>
    </row>
    <row r="601" spans="2:25">
      <c r="B601" s="74">
        <v>599</v>
      </c>
      <c r="C601" s="116"/>
      <c r="D601" s="117"/>
      <c r="E601" s="118"/>
      <c r="F601" s="114" t="s">
        <v>3054</v>
      </c>
      <c r="G601" s="166" t="s">
        <v>3054</v>
      </c>
      <c r="H601" s="114" t="s">
        <v>3054</v>
      </c>
      <c r="I601" s="115" t="s">
        <v>3054</v>
      </c>
      <c r="J601" s="116"/>
      <c r="K601" s="116"/>
      <c r="L601" s="130"/>
      <c r="M601" s="117"/>
      <c r="N601" s="131"/>
      <c r="W601" s="59" t="str">
        <f t="shared" si="27"/>
        <v/>
      </c>
      <c r="X601" s="55" t="str">
        <f t="shared" si="28"/>
        <v/>
      </c>
      <c r="Y601" s="60">
        <f t="shared" si="29"/>
        <v>0</v>
      </c>
    </row>
    <row r="602" spans="2:25">
      <c r="B602" s="74">
        <v>600</v>
      </c>
      <c r="C602" s="116"/>
      <c r="D602" s="117"/>
      <c r="E602" s="118"/>
      <c r="F602" s="114" t="s">
        <v>3054</v>
      </c>
      <c r="G602" s="166" t="s">
        <v>3054</v>
      </c>
      <c r="H602" s="114" t="s">
        <v>3054</v>
      </c>
      <c r="I602" s="115" t="s">
        <v>3054</v>
      </c>
      <c r="J602" s="116"/>
      <c r="K602" s="116"/>
      <c r="L602" s="130"/>
      <c r="M602" s="117"/>
      <c r="N602" s="138"/>
      <c r="W602" s="59" t="str">
        <f t="shared" si="27"/>
        <v/>
      </c>
      <c r="X602" s="55" t="str">
        <f t="shared" si="28"/>
        <v/>
      </c>
      <c r="Y602" s="60">
        <f t="shared" si="29"/>
        <v>0</v>
      </c>
    </row>
    <row r="603" spans="2:25">
      <c r="C603" s="75" t="s">
        <v>3</v>
      </c>
    </row>
    <row r="605" spans="2:25">
      <c r="C605" s="75" t="s">
        <v>3</v>
      </c>
    </row>
    <row r="607" spans="2:25">
      <c r="C607" s="75" t="s">
        <v>3</v>
      </c>
    </row>
    <row r="609" spans="3:3">
      <c r="C609" s="75" t="s">
        <v>3</v>
      </c>
    </row>
    <row r="611" spans="3:3">
      <c r="C611" s="75" t="s">
        <v>3</v>
      </c>
    </row>
    <row r="613" spans="3:3">
      <c r="C613" s="75" t="s">
        <v>3</v>
      </c>
    </row>
    <row r="615" spans="3:3">
      <c r="C615" s="75" t="s">
        <v>3</v>
      </c>
    </row>
    <row r="617" spans="3:3">
      <c r="C617" s="75" t="s">
        <v>3</v>
      </c>
    </row>
    <row r="619" spans="3:3">
      <c r="C619" s="75" t="s">
        <v>3</v>
      </c>
    </row>
    <row r="621" spans="3:3">
      <c r="C621" s="75" t="s">
        <v>3</v>
      </c>
    </row>
    <row r="623" spans="3:3">
      <c r="C623" s="75" t="s">
        <v>3</v>
      </c>
    </row>
    <row r="625" spans="3:3">
      <c r="C625" s="75" t="s">
        <v>3</v>
      </c>
    </row>
    <row r="627" spans="3:3">
      <c r="C627" s="75" t="s">
        <v>3</v>
      </c>
    </row>
    <row r="629" spans="3:3">
      <c r="C629" s="75" t="s">
        <v>3</v>
      </c>
    </row>
    <row r="631" spans="3:3">
      <c r="C631" s="75" t="s">
        <v>3</v>
      </c>
    </row>
    <row r="633" spans="3:3">
      <c r="C633" s="75" t="s">
        <v>3</v>
      </c>
    </row>
    <row r="635" spans="3:3">
      <c r="C635" s="75" t="s">
        <v>3</v>
      </c>
    </row>
    <row r="637" spans="3:3">
      <c r="C637" s="75" t="s">
        <v>3</v>
      </c>
    </row>
    <row r="639" spans="3:3">
      <c r="C639" s="75" t="s">
        <v>3</v>
      </c>
    </row>
    <row r="641" spans="3:3">
      <c r="C641" s="75" t="s">
        <v>3</v>
      </c>
    </row>
    <row r="643" spans="3:3">
      <c r="C643" s="75" t="s">
        <v>3</v>
      </c>
    </row>
    <row r="645" spans="3:3">
      <c r="C645" s="75" t="s">
        <v>3</v>
      </c>
    </row>
    <row r="647" spans="3:3">
      <c r="C647" s="75" t="s">
        <v>3</v>
      </c>
    </row>
    <row r="649" spans="3:3">
      <c r="C649" s="75" t="s">
        <v>3</v>
      </c>
    </row>
    <row r="651" spans="3:3">
      <c r="C651" s="75" t="s">
        <v>3</v>
      </c>
    </row>
    <row r="653" spans="3:3">
      <c r="C653" s="75" t="s">
        <v>3</v>
      </c>
    </row>
    <row r="655" spans="3:3">
      <c r="C655" s="75" t="s">
        <v>3</v>
      </c>
    </row>
    <row r="657" spans="3:3">
      <c r="C657" s="75" t="s">
        <v>3</v>
      </c>
    </row>
    <row r="659" spans="3:3">
      <c r="C659" s="75" t="s">
        <v>3</v>
      </c>
    </row>
    <row r="661" spans="3:3">
      <c r="C661" s="75" t="s">
        <v>3</v>
      </c>
    </row>
    <row r="663" spans="3:3">
      <c r="C663" s="75" t="s">
        <v>3</v>
      </c>
    </row>
    <row r="665" spans="3:3">
      <c r="C665" s="75" t="s">
        <v>3</v>
      </c>
    </row>
    <row r="667" spans="3:3">
      <c r="C667" s="75" t="s">
        <v>3</v>
      </c>
    </row>
    <row r="669" spans="3:3">
      <c r="C669" s="75" t="s">
        <v>3</v>
      </c>
    </row>
    <row r="671" spans="3:3">
      <c r="C671" s="75" t="s">
        <v>3</v>
      </c>
    </row>
    <row r="673" spans="3:3">
      <c r="C673" s="75" t="s">
        <v>3</v>
      </c>
    </row>
    <row r="675" spans="3:3">
      <c r="C675" s="75" t="s">
        <v>3</v>
      </c>
    </row>
    <row r="677" spans="3:3">
      <c r="C677" s="75" t="s">
        <v>3</v>
      </c>
    </row>
    <row r="679" spans="3:3">
      <c r="C679" s="75" t="s">
        <v>3</v>
      </c>
    </row>
    <row r="681" spans="3:3">
      <c r="C681" s="75" t="s">
        <v>3</v>
      </c>
    </row>
    <row r="683" spans="3:3">
      <c r="C683" s="75" t="s">
        <v>3</v>
      </c>
    </row>
    <row r="685" spans="3:3">
      <c r="C685" s="75" t="s">
        <v>3</v>
      </c>
    </row>
    <row r="687" spans="3:3">
      <c r="C687" s="75" t="s">
        <v>3</v>
      </c>
    </row>
    <row r="689" spans="3:3">
      <c r="C689" s="75" t="s">
        <v>3</v>
      </c>
    </row>
    <row r="691" spans="3:3">
      <c r="C691" s="75" t="s">
        <v>3</v>
      </c>
    </row>
    <row r="693" spans="3:3">
      <c r="C693" s="75" t="s">
        <v>3</v>
      </c>
    </row>
    <row r="695" spans="3:3">
      <c r="C695" s="75" t="s">
        <v>3</v>
      </c>
    </row>
    <row r="697" spans="3:3">
      <c r="C697" s="75" t="s">
        <v>3</v>
      </c>
    </row>
    <row r="699" spans="3:3">
      <c r="C699" s="75" t="s">
        <v>3</v>
      </c>
    </row>
    <row r="701" spans="3:3">
      <c r="C701" s="75" t="s">
        <v>3</v>
      </c>
    </row>
    <row r="703" spans="3:3">
      <c r="C703" s="75" t="s">
        <v>3</v>
      </c>
    </row>
    <row r="705" spans="3:3">
      <c r="C705" s="75" t="s">
        <v>3</v>
      </c>
    </row>
    <row r="707" spans="3:3">
      <c r="C707" s="75" t="s">
        <v>3</v>
      </c>
    </row>
    <row r="709" spans="3:3">
      <c r="C709" s="75" t="s">
        <v>3</v>
      </c>
    </row>
    <row r="711" spans="3:3">
      <c r="C711" s="75" t="s">
        <v>3</v>
      </c>
    </row>
    <row r="713" spans="3:3">
      <c r="C713" s="75" t="s">
        <v>3</v>
      </c>
    </row>
    <row r="715" spans="3:3">
      <c r="C715" s="75" t="s">
        <v>3</v>
      </c>
    </row>
    <row r="717" spans="3:3">
      <c r="C717" s="75" t="s">
        <v>3</v>
      </c>
    </row>
    <row r="719" spans="3:3">
      <c r="C719" s="75" t="s">
        <v>3</v>
      </c>
    </row>
    <row r="721" spans="3:3">
      <c r="C721" s="75" t="s">
        <v>3</v>
      </c>
    </row>
    <row r="723" spans="3:3">
      <c r="C723" s="75" t="s">
        <v>3</v>
      </c>
    </row>
    <row r="725" spans="3:3">
      <c r="C725" s="75" t="s">
        <v>3</v>
      </c>
    </row>
    <row r="727" spans="3:3">
      <c r="C727" s="75" t="s">
        <v>3</v>
      </c>
    </row>
    <row r="729" spans="3:3">
      <c r="C729" s="75" t="s">
        <v>3</v>
      </c>
    </row>
    <row r="731" spans="3:3">
      <c r="C731" s="75" t="s">
        <v>3</v>
      </c>
    </row>
    <row r="733" spans="3:3">
      <c r="C733" s="75" t="s">
        <v>3</v>
      </c>
    </row>
    <row r="735" spans="3:3">
      <c r="C735" s="75" t="s">
        <v>3</v>
      </c>
    </row>
    <row r="737" spans="3:3">
      <c r="C737" s="75" t="s">
        <v>3</v>
      </c>
    </row>
    <row r="739" spans="3:3">
      <c r="C739" s="75" t="s">
        <v>3</v>
      </c>
    </row>
    <row r="741" spans="3:3">
      <c r="C741" s="75" t="s">
        <v>3</v>
      </c>
    </row>
    <row r="743" spans="3:3">
      <c r="C743" s="75" t="s">
        <v>3</v>
      </c>
    </row>
    <row r="745" spans="3:3">
      <c r="C745" s="75" t="s">
        <v>3</v>
      </c>
    </row>
    <row r="747" spans="3:3">
      <c r="C747" s="75" t="s">
        <v>3</v>
      </c>
    </row>
    <row r="749" spans="3:3">
      <c r="C749" s="75" t="s">
        <v>3</v>
      </c>
    </row>
    <row r="751" spans="3:3">
      <c r="C751" s="75" t="s">
        <v>3</v>
      </c>
    </row>
    <row r="753" spans="3:3">
      <c r="C753" s="75" t="s">
        <v>3</v>
      </c>
    </row>
    <row r="755" spans="3:3">
      <c r="C755" s="75" t="s">
        <v>3</v>
      </c>
    </row>
    <row r="757" spans="3:3">
      <c r="C757" s="75" t="s">
        <v>3</v>
      </c>
    </row>
    <row r="759" spans="3:3">
      <c r="C759" s="75" t="s">
        <v>3</v>
      </c>
    </row>
    <row r="761" spans="3:3">
      <c r="C761" s="75" t="s">
        <v>3</v>
      </c>
    </row>
    <row r="763" spans="3:3">
      <c r="C763" s="75" t="s">
        <v>3</v>
      </c>
    </row>
    <row r="765" spans="3:3">
      <c r="C765" s="75" t="s">
        <v>3</v>
      </c>
    </row>
    <row r="767" spans="3:3">
      <c r="C767" s="75" t="s">
        <v>3</v>
      </c>
    </row>
    <row r="769" spans="3:3">
      <c r="C769" s="75" t="s">
        <v>3</v>
      </c>
    </row>
    <row r="771" spans="3:3">
      <c r="C771" s="75" t="s">
        <v>3</v>
      </c>
    </row>
    <row r="773" spans="3:3">
      <c r="C773" s="75" t="s">
        <v>3</v>
      </c>
    </row>
    <row r="775" spans="3:3">
      <c r="C775" s="75" t="s">
        <v>3</v>
      </c>
    </row>
    <row r="777" spans="3:3">
      <c r="C777" s="75" t="s">
        <v>3</v>
      </c>
    </row>
    <row r="779" spans="3:3">
      <c r="C779" s="75" t="s">
        <v>3</v>
      </c>
    </row>
    <row r="781" spans="3:3">
      <c r="C781" s="75" t="s">
        <v>3</v>
      </c>
    </row>
    <row r="783" spans="3:3">
      <c r="C783" s="75" t="s">
        <v>3</v>
      </c>
    </row>
    <row r="785" spans="3:3">
      <c r="C785" s="75" t="s">
        <v>3</v>
      </c>
    </row>
    <row r="787" spans="3:3">
      <c r="C787" s="75" t="s">
        <v>3</v>
      </c>
    </row>
    <row r="789" spans="3:3">
      <c r="C789" s="75" t="s">
        <v>3</v>
      </c>
    </row>
    <row r="791" spans="3:3">
      <c r="C791" s="75" t="s">
        <v>3</v>
      </c>
    </row>
    <row r="793" spans="3:3">
      <c r="C793" s="75" t="s">
        <v>3</v>
      </c>
    </row>
    <row r="795" spans="3:3">
      <c r="C795" s="75" t="s">
        <v>3</v>
      </c>
    </row>
    <row r="797" spans="3:3">
      <c r="C797" s="75" t="s">
        <v>3</v>
      </c>
    </row>
    <row r="799" spans="3:3">
      <c r="C799" s="75" t="s">
        <v>3</v>
      </c>
    </row>
    <row r="801" spans="3:3">
      <c r="C801" s="75" t="s">
        <v>3</v>
      </c>
    </row>
    <row r="803" spans="3:3">
      <c r="C803" s="75" t="s">
        <v>3</v>
      </c>
    </row>
    <row r="805" spans="3:3">
      <c r="C805" s="75" t="s">
        <v>3</v>
      </c>
    </row>
    <row r="807" spans="3:3">
      <c r="C807" s="75" t="s">
        <v>3</v>
      </c>
    </row>
    <row r="809" spans="3:3">
      <c r="C809" s="75" t="s">
        <v>3</v>
      </c>
    </row>
    <row r="811" spans="3:3">
      <c r="C811" s="75" t="s">
        <v>3</v>
      </c>
    </row>
    <row r="813" spans="3:3">
      <c r="C813" s="75" t="s">
        <v>3</v>
      </c>
    </row>
    <row r="815" spans="3:3">
      <c r="C815" s="75" t="s">
        <v>3</v>
      </c>
    </row>
    <row r="817" spans="3:3">
      <c r="C817" s="75" t="s">
        <v>3</v>
      </c>
    </row>
    <row r="819" spans="3:3">
      <c r="C819" s="75" t="s">
        <v>3</v>
      </c>
    </row>
    <row r="821" spans="3:3">
      <c r="C821" s="75" t="s">
        <v>3</v>
      </c>
    </row>
    <row r="823" spans="3:3">
      <c r="C823" s="75" t="s">
        <v>3</v>
      </c>
    </row>
    <row r="825" spans="3:3">
      <c r="C825" s="75" t="s">
        <v>3</v>
      </c>
    </row>
    <row r="827" spans="3:3">
      <c r="C827" s="75" t="s">
        <v>3</v>
      </c>
    </row>
    <row r="829" spans="3:3">
      <c r="C829" s="75" t="s">
        <v>3</v>
      </c>
    </row>
    <row r="831" spans="3:3">
      <c r="C831" s="75" t="s">
        <v>3</v>
      </c>
    </row>
    <row r="833" spans="3:3">
      <c r="C833" s="75" t="s">
        <v>3</v>
      </c>
    </row>
    <row r="835" spans="3:3">
      <c r="C835" s="75" t="s">
        <v>3</v>
      </c>
    </row>
    <row r="837" spans="3:3">
      <c r="C837" s="75" t="s">
        <v>3</v>
      </c>
    </row>
    <row r="839" spans="3:3">
      <c r="C839" s="75" t="s">
        <v>3</v>
      </c>
    </row>
    <row r="841" spans="3:3">
      <c r="C841" s="75" t="s">
        <v>3</v>
      </c>
    </row>
    <row r="843" spans="3:3">
      <c r="C843" s="75" t="s">
        <v>3</v>
      </c>
    </row>
    <row r="845" spans="3:3">
      <c r="C845" s="75" t="s">
        <v>3</v>
      </c>
    </row>
    <row r="847" spans="3:3">
      <c r="C847" s="75" t="s">
        <v>3</v>
      </c>
    </row>
    <row r="849" spans="3:3">
      <c r="C849" s="75" t="s">
        <v>3</v>
      </c>
    </row>
    <row r="851" spans="3:3">
      <c r="C851" s="75" t="s">
        <v>3</v>
      </c>
    </row>
    <row r="853" spans="3:3">
      <c r="C853" s="75" t="s">
        <v>3</v>
      </c>
    </row>
    <row r="855" spans="3:3">
      <c r="C855" s="75" t="s">
        <v>3</v>
      </c>
    </row>
    <row r="857" spans="3:3">
      <c r="C857" s="75" t="s">
        <v>3</v>
      </c>
    </row>
    <row r="859" spans="3:3">
      <c r="C859" s="75" t="s">
        <v>3</v>
      </c>
    </row>
    <row r="861" spans="3:3">
      <c r="C861" s="75" t="s">
        <v>3</v>
      </c>
    </row>
    <row r="863" spans="3:3">
      <c r="C863" s="75" t="s">
        <v>3</v>
      </c>
    </row>
    <row r="865" spans="3:3">
      <c r="C865" s="75" t="s">
        <v>3</v>
      </c>
    </row>
    <row r="867" spans="3:3">
      <c r="C867" s="75" t="s">
        <v>3</v>
      </c>
    </row>
    <row r="869" spans="3:3">
      <c r="C869" s="75" t="s">
        <v>3</v>
      </c>
    </row>
    <row r="871" spans="3:3">
      <c r="C871" s="75" t="s">
        <v>3</v>
      </c>
    </row>
    <row r="873" spans="3:3">
      <c r="C873" s="75" t="s">
        <v>3</v>
      </c>
    </row>
    <row r="875" spans="3:3">
      <c r="C875" s="75" t="s">
        <v>3</v>
      </c>
    </row>
    <row r="877" spans="3:3">
      <c r="C877" s="75" t="s">
        <v>3</v>
      </c>
    </row>
    <row r="879" spans="3:3">
      <c r="C879" s="75" t="s">
        <v>3</v>
      </c>
    </row>
    <row r="881" spans="3:3">
      <c r="C881" s="75" t="s">
        <v>3</v>
      </c>
    </row>
    <row r="883" spans="3:3">
      <c r="C883" s="75" t="s">
        <v>3</v>
      </c>
    </row>
    <row r="885" spans="3:3">
      <c r="C885" s="75" t="s">
        <v>3</v>
      </c>
    </row>
    <row r="887" spans="3:3">
      <c r="C887" s="75" t="s">
        <v>3</v>
      </c>
    </row>
    <row r="889" spans="3:3">
      <c r="C889" s="75" t="s">
        <v>3</v>
      </c>
    </row>
    <row r="891" spans="3:3">
      <c r="C891" s="75" t="s">
        <v>3</v>
      </c>
    </row>
    <row r="893" spans="3:3">
      <c r="C893" s="75" t="s">
        <v>3</v>
      </c>
    </row>
    <row r="895" spans="3:3">
      <c r="C895" s="75" t="s">
        <v>3</v>
      </c>
    </row>
    <row r="897" spans="3:3">
      <c r="C897" s="75" t="s">
        <v>3</v>
      </c>
    </row>
    <row r="899" spans="3:3">
      <c r="C899" s="75" t="s">
        <v>3</v>
      </c>
    </row>
    <row r="901" spans="3:3">
      <c r="C901" s="75" t="s">
        <v>3</v>
      </c>
    </row>
    <row r="903" spans="3:3">
      <c r="C903" s="75" t="s">
        <v>3</v>
      </c>
    </row>
    <row r="905" spans="3:3">
      <c r="C905" s="75" t="s">
        <v>3</v>
      </c>
    </row>
    <row r="907" spans="3:3">
      <c r="C907" s="75" t="s">
        <v>3</v>
      </c>
    </row>
    <row r="909" spans="3:3">
      <c r="C909" s="75" t="s">
        <v>3</v>
      </c>
    </row>
    <row r="911" spans="3:3">
      <c r="C911" s="75" t="s">
        <v>3</v>
      </c>
    </row>
    <row r="913" spans="3:3">
      <c r="C913" s="75" t="s">
        <v>3</v>
      </c>
    </row>
    <row r="915" spans="3:3">
      <c r="C915" s="75" t="s">
        <v>3</v>
      </c>
    </row>
    <row r="917" spans="3:3">
      <c r="C917" s="75" t="s">
        <v>3</v>
      </c>
    </row>
    <row r="919" spans="3:3">
      <c r="C919" s="75" t="s">
        <v>3</v>
      </c>
    </row>
    <row r="921" spans="3:3">
      <c r="C921" s="75" t="s">
        <v>3</v>
      </c>
    </row>
    <row r="923" spans="3:3">
      <c r="C923" s="75" t="s">
        <v>3</v>
      </c>
    </row>
    <row r="925" spans="3:3">
      <c r="C925" s="75" t="s">
        <v>3</v>
      </c>
    </row>
    <row r="927" spans="3:3">
      <c r="C927" s="75" t="s">
        <v>3</v>
      </c>
    </row>
    <row r="929" spans="3:3">
      <c r="C929" s="75" t="s">
        <v>3</v>
      </c>
    </row>
    <row r="931" spans="3:3">
      <c r="C931" s="75" t="s">
        <v>3</v>
      </c>
    </row>
    <row r="933" spans="3:3">
      <c r="C933" s="75" t="s">
        <v>3</v>
      </c>
    </row>
    <row r="935" spans="3:3">
      <c r="C935" s="75" t="s">
        <v>3</v>
      </c>
    </row>
    <row r="937" spans="3:3">
      <c r="C937" s="75" t="s">
        <v>3</v>
      </c>
    </row>
    <row r="939" spans="3:3">
      <c r="C939" s="75" t="s">
        <v>3</v>
      </c>
    </row>
    <row r="941" spans="3:3">
      <c r="C941" s="75" t="s">
        <v>3</v>
      </c>
    </row>
    <row r="943" spans="3:3">
      <c r="C943" s="75" t="s">
        <v>3</v>
      </c>
    </row>
    <row r="945" spans="3:3">
      <c r="C945" s="75" t="s">
        <v>3</v>
      </c>
    </row>
    <row r="947" spans="3:3">
      <c r="C947" s="75" t="s">
        <v>3</v>
      </c>
    </row>
    <row r="949" spans="3:3">
      <c r="C949" s="75" t="s">
        <v>3</v>
      </c>
    </row>
    <row r="951" spans="3:3">
      <c r="C951" s="75" t="s">
        <v>3</v>
      </c>
    </row>
    <row r="953" spans="3:3">
      <c r="C953" s="75" t="s">
        <v>3</v>
      </c>
    </row>
    <row r="955" spans="3:3">
      <c r="C955" s="75" t="s">
        <v>3</v>
      </c>
    </row>
    <row r="957" spans="3:3">
      <c r="C957" s="75" t="s">
        <v>3</v>
      </c>
    </row>
    <row r="959" spans="3:3">
      <c r="C959" s="75" t="s">
        <v>3</v>
      </c>
    </row>
    <row r="961" spans="3:3">
      <c r="C961" s="75" t="s">
        <v>3</v>
      </c>
    </row>
    <row r="963" spans="3:3">
      <c r="C963" s="75" t="s">
        <v>3</v>
      </c>
    </row>
    <row r="965" spans="3:3">
      <c r="C965" s="75" t="s">
        <v>3</v>
      </c>
    </row>
    <row r="967" spans="3:3">
      <c r="C967" s="75" t="s">
        <v>3</v>
      </c>
    </row>
    <row r="969" spans="3:3">
      <c r="C969" s="75" t="s">
        <v>3</v>
      </c>
    </row>
    <row r="971" spans="3:3">
      <c r="C971" s="75" t="s">
        <v>3</v>
      </c>
    </row>
    <row r="973" spans="3:3">
      <c r="C973" s="75" t="s">
        <v>3</v>
      </c>
    </row>
    <row r="975" spans="3:3">
      <c r="C975" s="75" t="s">
        <v>3</v>
      </c>
    </row>
    <row r="977" spans="3:3">
      <c r="C977" s="75" t="s">
        <v>3</v>
      </c>
    </row>
    <row r="979" spans="3:3">
      <c r="C979" s="75" t="s">
        <v>3</v>
      </c>
    </row>
    <row r="981" spans="3:3">
      <c r="C981" s="75" t="s">
        <v>3</v>
      </c>
    </row>
    <row r="983" spans="3:3">
      <c r="C983" s="75" t="s">
        <v>3</v>
      </c>
    </row>
    <row r="985" spans="3:3">
      <c r="C985" s="75" t="s">
        <v>3</v>
      </c>
    </row>
    <row r="987" spans="3:3">
      <c r="C987" s="75" t="s">
        <v>3</v>
      </c>
    </row>
    <row r="989" spans="3:3">
      <c r="C989" s="75" t="s">
        <v>3</v>
      </c>
    </row>
    <row r="991" spans="3:3">
      <c r="C991" s="75" t="s">
        <v>3</v>
      </c>
    </row>
    <row r="993" spans="3:3">
      <c r="C993" s="75" t="s">
        <v>3</v>
      </c>
    </row>
    <row r="995" spans="3:3">
      <c r="C995" s="75" t="s">
        <v>3</v>
      </c>
    </row>
    <row r="997" spans="3:3">
      <c r="C997" s="75" t="s">
        <v>3</v>
      </c>
    </row>
    <row r="999" spans="3:3">
      <c r="C999" s="75" t="s">
        <v>3</v>
      </c>
    </row>
    <row r="1001" spans="3:3">
      <c r="C1001" s="75" t="s">
        <v>3</v>
      </c>
    </row>
    <row r="1003" spans="3:3">
      <c r="C1003" s="75" t="s">
        <v>3</v>
      </c>
    </row>
    <row r="1005" spans="3:3">
      <c r="C1005" s="75" t="s">
        <v>3</v>
      </c>
    </row>
    <row r="1007" spans="3:3">
      <c r="C1007" s="75" t="s">
        <v>3</v>
      </c>
    </row>
    <row r="1009" spans="3:3">
      <c r="C1009" s="75" t="s">
        <v>3</v>
      </c>
    </row>
    <row r="1011" spans="3:3">
      <c r="C1011" s="75" t="s">
        <v>3</v>
      </c>
    </row>
    <row r="1013" spans="3:3">
      <c r="C1013" s="75" t="s">
        <v>3</v>
      </c>
    </row>
    <row r="1015" spans="3:3">
      <c r="C1015" s="75" t="s">
        <v>3</v>
      </c>
    </row>
    <row r="1017" spans="3:3">
      <c r="C1017" s="75" t="s">
        <v>3</v>
      </c>
    </row>
    <row r="1019" spans="3:3">
      <c r="C1019" s="75" t="s">
        <v>3</v>
      </c>
    </row>
    <row r="1021" spans="3:3">
      <c r="C1021" s="75" t="s">
        <v>3</v>
      </c>
    </row>
    <row r="1023" spans="3:3">
      <c r="C1023" s="75" t="s">
        <v>3</v>
      </c>
    </row>
    <row r="1025" spans="3:3">
      <c r="C1025" s="75" t="s">
        <v>3</v>
      </c>
    </row>
    <row r="1027" spans="3:3">
      <c r="C1027" s="75" t="s">
        <v>3</v>
      </c>
    </row>
    <row r="1029" spans="3:3">
      <c r="C1029" s="75" t="s">
        <v>3</v>
      </c>
    </row>
    <row r="1031" spans="3:3">
      <c r="C1031" s="75" t="s">
        <v>3</v>
      </c>
    </row>
    <row r="1033" spans="3:3">
      <c r="C1033" s="75" t="s">
        <v>3</v>
      </c>
    </row>
    <row r="1035" spans="3:3">
      <c r="C1035" s="75" t="s">
        <v>3</v>
      </c>
    </row>
    <row r="1037" spans="3:3">
      <c r="C1037" s="75" t="s">
        <v>3</v>
      </c>
    </row>
    <row r="1039" spans="3:3">
      <c r="C1039" s="75" t="s">
        <v>3</v>
      </c>
    </row>
    <row r="1041" spans="3:3">
      <c r="C1041" s="75" t="s">
        <v>3</v>
      </c>
    </row>
    <row r="1043" spans="3:3">
      <c r="C1043" s="75" t="s">
        <v>3</v>
      </c>
    </row>
    <row r="1045" spans="3:3">
      <c r="C1045" s="75" t="s">
        <v>3</v>
      </c>
    </row>
    <row r="1047" spans="3:3">
      <c r="C1047" s="75" t="s">
        <v>3</v>
      </c>
    </row>
    <row r="1049" spans="3:3">
      <c r="C1049" s="75" t="s">
        <v>3</v>
      </c>
    </row>
    <row r="1051" spans="3:3">
      <c r="C1051" s="75" t="s">
        <v>3</v>
      </c>
    </row>
    <row r="1053" spans="3:3">
      <c r="C1053" s="75" t="s">
        <v>3</v>
      </c>
    </row>
    <row r="1055" spans="3:3">
      <c r="C1055" s="75" t="s">
        <v>3</v>
      </c>
    </row>
    <row r="1057" spans="3:3">
      <c r="C1057" s="75" t="s">
        <v>3</v>
      </c>
    </row>
    <row r="1059" spans="3:3">
      <c r="C1059" s="75" t="s">
        <v>3</v>
      </c>
    </row>
    <row r="1061" spans="3:3">
      <c r="C1061" s="75" t="s">
        <v>3</v>
      </c>
    </row>
    <row r="1063" spans="3:3">
      <c r="C1063" s="75" t="s">
        <v>3</v>
      </c>
    </row>
    <row r="1065" spans="3:3">
      <c r="C1065" s="75" t="s">
        <v>3</v>
      </c>
    </row>
    <row r="1067" spans="3:3">
      <c r="C1067" s="75" t="s">
        <v>3</v>
      </c>
    </row>
    <row r="1069" spans="3:3">
      <c r="C1069" s="75" t="s">
        <v>3</v>
      </c>
    </row>
    <row r="1071" spans="3:3">
      <c r="C1071" s="75" t="s">
        <v>3</v>
      </c>
    </row>
    <row r="1073" spans="3:3">
      <c r="C1073" s="75" t="s">
        <v>3</v>
      </c>
    </row>
    <row r="1075" spans="3:3">
      <c r="C1075" s="75" t="s">
        <v>3</v>
      </c>
    </row>
    <row r="1077" spans="3:3">
      <c r="C1077" s="75" t="s">
        <v>3</v>
      </c>
    </row>
    <row r="1079" spans="3:3">
      <c r="C1079" s="75" t="s">
        <v>3</v>
      </c>
    </row>
    <row r="1081" spans="3:3">
      <c r="C1081" s="75" t="s">
        <v>3</v>
      </c>
    </row>
    <row r="1083" spans="3:3">
      <c r="C1083" s="75" t="s">
        <v>3</v>
      </c>
    </row>
    <row r="1085" spans="3:3">
      <c r="C1085" s="75" t="s">
        <v>3</v>
      </c>
    </row>
    <row r="1087" spans="3:3">
      <c r="C1087" s="75" t="s">
        <v>3</v>
      </c>
    </row>
    <row r="1089" spans="3:3">
      <c r="C1089" s="75" t="s">
        <v>3</v>
      </c>
    </row>
    <row r="1091" spans="3:3">
      <c r="C1091" s="75" t="s">
        <v>3</v>
      </c>
    </row>
    <row r="1093" spans="3:3">
      <c r="C1093" s="75" t="s">
        <v>3</v>
      </c>
    </row>
    <row r="1095" spans="3:3">
      <c r="C1095" s="75" t="s">
        <v>3</v>
      </c>
    </row>
    <row r="1097" spans="3:3">
      <c r="C1097" s="75" t="s">
        <v>3</v>
      </c>
    </row>
    <row r="1099" spans="3:3">
      <c r="C1099" s="75" t="s">
        <v>3</v>
      </c>
    </row>
    <row r="1101" spans="3:3">
      <c r="C1101" s="75" t="s">
        <v>3</v>
      </c>
    </row>
    <row r="1103" spans="3:3">
      <c r="C1103" s="75" t="s">
        <v>3</v>
      </c>
    </row>
    <row r="1105" spans="3:3">
      <c r="C1105" s="75" t="s">
        <v>3</v>
      </c>
    </row>
    <row r="1107" spans="3:3">
      <c r="C1107" s="75" t="s">
        <v>3</v>
      </c>
    </row>
    <row r="1109" spans="3:3">
      <c r="C1109" s="75" t="s">
        <v>3</v>
      </c>
    </row>
    <row r="1111" spans="3:3">
      <c r="C1111" s="75" t="s">
        <v>3</v>
      </c>
    </row>
    <row r="1113" spans="3:3">
      <c r="C1113" s="75" t="s">
        <v>3</v>
      </c>
    </row>
    <row r="1115" spans="3:3">
      <c r="C1115" s="75" t="s">
        <v>3</v>
      </c>
    </row>
    <row r="1117" spans="3:3">
      <c r="C1117" s="75" t="s">
        <v>3</v>
      </c>
    </row>
    <row r="1119" spans="3:3">
      <c r="C1119" s="75" t="s">
        <v>3</v>
      </c>
    </row>
    <row r="1121" spans="3:3">
      <c r="C1121" s="75" t="s">
        <v>3</v>
      </c>
    </row>
    <row r="1123" spans="3:3">
      <c r="C1123" s="75" t="s">
        <v>3</v>
      </c>
    </row>
    <row r="1125" spans="3:3">
      <c r="C1125" s="75" t="s">
        <v>3</v>
      </c>
    </row>
    <row r="1127" spans="3:3">
      <c r="C1127" s="75" t="s">
        <v>3</v>
      </c>
    </row>
    <row r="1129" spans="3:3">
      <c r="C1129" s="75" t="s">
        <v>3</v>
      </c>
    </row>
    <row r="1131" spans="3:3">
      <c r="C1131" s="75" t="s">
        <v>3</v>
      </c>
    </row>
    <row r="1133" spans="3:3">
      <c r="C1133" s="75" t="s">
        <v>3</v>
      </c>
    </row>
    <row r="1135" spans="3:3">
      <c r="C1135" s="75" t="s">
        <v>3</v>
      </c>
    </row>
    <row r="1137" spans="3:3">
      <c r="C1137" s="75" t="s">
        <v>3</v>
      </c>
    </row>
    <row r="1139" spans="3:3">
      <c r="C1139" s="75" t="s">
        <v>3</v>
      </c>
    </row>
    <row r="1141" spans="3:3">
      <c r="C1141" s="75" t="s">
        <v>3</v>
      </c>
    </row>
    <row r="1143" spans="3:3">
      <c r="C1143" s="75" t="s">
        <v>3</v>
      </c>
    </row>
    <row r="1145" spans="3:3">
      <c r="C1145" s="75" t="s">
        <v>3</v>
      </c>
    </row>
    <row r="1147" spans="3:3">
      <c r="C1147" s="75" t="s">
        <v>3</v>
      </c>
    </row>
    <row r="1149" spans="3:3">
      <c r="C1149" s="75" t="s">
        <v>3</v>
      </c>
    </row>
    <row r="1151" spans="3:3">
      <c r="C1151" s="75" t="s">
        <v>3</v>
      </c>
    </row>
    <row r="1153" spans="3:3">
      <c r="C1153" s="75" t="s">
        <v>3</v>
      </c>
    </row>
    <row r="1155" spans="3:3">
      <c r="C1155" s="75" t="s">
        <v>3</v>
      </c>
    </row>
    <row r="1157" spans="3:3">
      <c r="C1157" s="75" t="s">
        <v>3</v>
      </c>
    </row>
    <row r="1159" spans="3:3">
      <c r="C1159" s="75" t="s">
        <v>3</v>
      </c>
    </row>
    <row r="1161" spans="3:3">
      <c r="C1161" s="75" t="s">
        <v>3</v>
      </c>
    </row>
    <row r="1163" spans="3:3">
      <c r="C1163" s="75" t="s">
        <v>3</v>
      </c>
    </row>
    <row r="1165" spans="3:3">
      <c r="C1165" s="75" t="s">
        <v>3</v>
      </c>
    </row>
    <row r="1167" spans="3:3">
      <c r="C1167" s="75" t="s">
        <v>3</v>
      </c>
    </row>
    <row r="1169" spans="3:3">
      <c r="C1169" s="75" t="s">
        <v>3</v>
      </c>
    </row>
    <row r="1171" spans="3:3">
      <c r="C1171" s="75" t="s">
        <v>3</v>
      </c>
    </row>
    <row r="1173" spans="3:3">
      <c r="C1173" s="75" t="s">
        <v>3</v>
      </c>
    </row>
    <row r="1175" spans="3:3">
      <c r="C1175" s="75" t="s">
        <v>3</v>
      </c>
    </row>
    <row r="1177" spans="3:3">
      <c r="C1177" s="75" t="s">
        <v>3</v>
      </c>
    </row>
    <row r="1179" spans="3:3">
      <c r="C1179" s="75" t="s">
        <v>3</v>
      </c>
    </row>
    <row r="1181" spans="3:3">
      <c r="C1181" s="75" t="s">
        <v>3</v>
      </c>
    </row>
    <row r="1183" spans="3:3">
      <c r="C1183" s="75" t="s">
        <v>3</v>
      </c>
    </row>
    <row r="1185" spans="3:3">
      <c r="C1185" s="75" t="s">
        <v>3</v>
      </c>
    </row>
    <row r="1187" spans="3:3">
      <c r="C1187" s="75" t="s">
        <v>3</v>
      </c>
    </row>
    <row r="1189" spans="3:3">
      <c r="C1189" s="75" t="s">
        <v>3</v>
      </c>
    </row>
    <row r="1191" spans="3:3">
      <c r="C1191" s="75" t="s">
        <v>3</v>
      </c>
    </row>
    <row r="1193" spans="3:3">
      <c r="C1193" s="75" t="s">
        <v>3</v>
      </c>
    </row>
    <row r="1195" spans="3:3">
      <c r="C1195" s="75" t="s">
        <v>3</v>
      </c>
    </row>
    <row r="1197" spans="3:3">
      <c r="C1197" s="75" t="s">
        <v>3</v>
      </c>
    </row>
    <row r="1199" spans="3:3">
      <c r="C1199" s="75" t="s">
        <v>3</v>
      </c>
    </row>
    <row r="1201" spans="3:3">
      <c r="C1201" s="75" t="s">
        <v>3</v>
      </c>
    </row>
    <row r="1203" spans="3:3">
      <c r="C1203" s="75" t="s">
        <v>3</v>
      </c>
    </row>
    <row r="1205" spans="3:3">
      <c r="C1205" s="75" t="s">
        <v>3</v>
      </c>
    </row>
    <row r="1207" spans="3:3">
      <c r="C1207" s="75" t="s">
        <v>3</v>
      </c>
    </row>
    <row r="1209" spans="3:3">
      <c r="C1209" s="75" t="s">
        <v>3</v>
      </c>
    </row>
    <row r="1211" spans="3:3">
      <c r="C1211" s="75" t="s">
        <v>3</v>
      </c>
    </row>
    <row r="1213" spans="3:3">
      <c r="C1213" s="75" t="s">
        <v>3</v>
      </c>
    </row>
    <row r="1215" spans="3:3">
      <c r="C1215" s="75" t="s">
        <v>3</v>
      </c>
    </row>
    <row r="1217" spans="3:3">
      <c r="C1217" s="75" t="s">
        <v>3</v>
      </c>
    </row>
    <row r="1219" spans="3:3">
      <c r="C1219" s="75" t="s">
        <v>3</v>
      </c>
    </row>
    <row r="1221" spans="3:3">
      <c r="C1221" s="75" t="s">
        <v>3</v>
      </c>
    </row>
    <row r="1223" spans="3:3">
      <c r="C1223" s="75" t="s">
        <v>3</v>
      </c>
    </row>
    <row r="1225" spans="3:3">
      <c r="C1225" s="75" t="s">
        <v>3</v>
      </c>
    </row>
    <row r="1227" spans="3:3">
      <c r="C1227" s="75" t="s">
        <v>3</v>
      </c>
    </row>
    <row r="1229" spans="3:3">
      <c r="C1229" s="75" t="s">
        <v>3</v>
      </c>
    </row>
    <row r="1231" spans="3:3">
      <c r="C1231" s="75" t="s">
        <v>3</v>
      </c>
    </row>
    <row r="1233" spans="3:3">
      <c r="C1233" s="75" t="s">
        <v>3</v>
      </c>
    </row>
    <row r="1235" spans="3:3">
      <c r="C1235" s="75" t="s">
        <v>3</v>
      </c>
    </row>
    <row r="1237" spans="3:3">
      <c r="C1237" s="75" t="s">
        <v>3</v>
      </c>
    </row>
    <row r="1239" spans="3:3">
      <c r="C1239" s="75" t="s">
        <v>3</v>
      </c>
    </row>
    <row r="1241" spans="3:3">
      <c r="C1241" s="75" t="s">
        <v>3</v>
      </c>
    </row>
    <row r="1243" spans="3:3">
      <c r="C1243" s="75" t="s">
        <v>3</v>
      </c>
    </row>
    <row r="1245" spans="3:3">
      <c r="C1245" s="75" t="s">
        <v>3</v>
      </c>
    </row>
    <row r="1247" spans="3:3">
      <c r="C1247" s="75" t="s">
        <v>3</v>
      </c>
    </row>
    <row r="1249" spans="3:3">
      <c r="C1249" s="75" t="s">
        <v>3</v>
      </c>
    </row>
    <row r="1251" spans="3:3">
      <c r="C1251" s="75" t="s">
        <v>3</v>
      </c>
    </row>
    <row r="1253" spans="3:3">
      <c r="C1253" s="75" t="s">
        <v>3</v>
      </c>
    </row>
    <row r="1255" spans="3:3">
      <c r="C1255" s="75" t="s">
        <v>3</v>
      </c>
    </row>
    <row r="1257" spans="3:3">
      <c r="C1257" s="75" t="s">
        <v>3</v>
      </c>
    </row>
    <row r="1259" spans="3:3">
      <c r="C1259" s="75" t="s">
        <v>3</v>
      </c>
    </row>
    <row r="1261" spans="3:3">
      <c r="C1261" s="75" t="s">
        <v>3</v>
      </c>
    </row>
    <row r="1263" spans="3:3">
      <c r="C1263" s="75" t="s">
        <v>3</v>
      </c>
    </row>
    <row r="1265" spans="3:3">
      <c r="C1265" s="75" t="s">
        <v>3</v>
      </c>
    </row>
    <row r="1267" spans="3:3">
      <c r="C1267" s="75" t="s">
        <v>3</v>
      </c>
    </row>
    <row r="1269" spans="3:3">
      <c r="C1269" s="75" t="s">
        <v>3</v>
      </c>
    </row>
    <row r="1271" spans="3:3">
      <c r="C1271" s="75" t="s">
        <v>3</v>
      </c>
    </row>
    <row r="1273" spans="3:3">
      <c r="C1273" s="75" t="s">
        <v>3</v>
      </c>
    </row>
    <row r="1275" spans="3:3">
      <c r="C1275" s="75" t="s">
        <v>3</v>
      </c>
    </row>
    <row r="1277" spans="3:3">
      <c r="C1277" s="75" t="s">
        <v>3</v>
      </c>
    </row>
    <row r="1279" spans="3:3">
      <c r="C1279" s="75" t="s">
        <v>3</v>
      </c>
    </row>
    <row r="1281" spans="3:3">
      <c r="C1281" s="75" t="s">
        <v>3</v>
      </c>
    </row>
    <row r="1283" spans="3:3">
      <c r="C1283" s="75" t="s">
        <v>3</v>
      </c>
    </row>
    <row r="1285" spans="3:3">
      <c r="C1285" s="75" t="s">
        <v>3</v>
      </c>
    </row>
    <row r="1287" spans="3:3">
      <c r="C1287" s="75" t="s">
        <v>3</v>
      </c>
    </row>
    <row r="1289" spans="3:3">
      <c r="C1289" s="75" t="s">
        <v>3</v>
      </c>
    </row>
    <row r="1291" spans="3:3">
      <c r="C1291" s="75" t="s">
        <v>3</v>
      </c>
    </row>
    <row r="1293" spans="3:3">
      <c r="C1293" s="75" t="s">
        <v>3</v>
      </c>
    </row>
    <row r="1295" spans="3:3">
      <c r="C1295" s="75" t="s">
        <v>3</v>
      </c>
    </row>
    <row r="1297" spans="3:3">
      <c r="C1297" s="75" t="s">
        <v>3</v>
      </c>
    </row>
    <row r="1299" spans="3:3">
      <c r="C1299" s="75" t="s">
        <v>3</v>
      </c>
    </row>
    <row r="1301" spans="3:3">
      <c r="C1301" s="75" t="s">
        <v>3</v>
      </c>
    </row>
    <row r="1303" spans="3:3">
      <c r="C1303" s="75" t="s">
        <v>3</v>
      </c>
    </row>
    <row r="1305" spans="3:3">
      <c r="C1305" s="75" t="s">
        <v>3</v>
      </c>
    </row>
    <row r="1307" spans="3:3">
      <c r="C1307" s="75" t="s">
        <v>3</v>
      </c>
    </row>
    <row r="1309" spans="3:3">
      <c r="C1309" s="75" t="s">
        <v>3</v>
      </c>
    </row>
    <row r="1311" spans="3:3">
      <c r="C1311" s="75" t="s">
        <v>3</v>
      </c>
    </row>
    <row r="1313" spans="3:3">
      <c r="C1313" s="75" t="s">
        <v>3</v>
      </c>
    </row>
    <row r="1315" spans="3:3">
      <c r="C1315" s="75" t="s">
        <v>3</v>
      </c>
    </row>
    <row r="1317" spans="3:3">
      <c r="C1317" s="75" t="s">
        <v>3</v>
      </c>
    </row>
    <row r="1319" spans="3:3">
      <c r="C1319" s="75" t="s">
        <v>3</v>
      </c>
    </row>
    <row r="1321" spans="3:3">
      <c r="C1321" s="75" t="s">
        <v>3</v>
      </c>
    </row>
    <row r="1323" spans="3:3">
      <c r="C1323" s="75" t="s">
        <v>3</v>
      </c>
    </row>
    <row r="1325" spans="3:3">
      <c r="C1325" s="75" t="s">
        <v>3</v>
      </c>
    </row>
    <row r="1327" spans="3:3">
      <c r="C1327" s="75" t="s">
        <v>3</v>
      </c>
    </row>
    <row r="1329" spans="3:3">
      <c r="C1329" s="75" t="s">
        <v>3</v>
      </c>
    </row>
    <row r="1331" spans="3:3">
      <c r="C1331" s="75" t="s">
        <v>3</v>
      </c>
    </row>
    <row r="1333" spans="3:3">
      <c r="C1333" s="75" t="s">
        <v>3</v>
      </c>
    </row>
    <row r="1335" spans="3:3">
      <c r="C1335" s="75" t="s">
        <v>3</v>
      </c>
    </row>
    <row r="1337" spans="3:3">
      <c r="C1337" s="75" t="s">
        <v>3</v>
      </c>
    </row>
    <row r="1339" spans="3:3">
      <c r="C1339" s="75" t="s">
        <v>3</v>
      </c>
    </row>
    <row r="1341" spans="3:3">
      <c r="C1341" s="75" t="s">
        <v>3</v>
      </c>
    </row>
    <row r="1343" spans="3:3">
      <c r="C1343" s="75" t="s">
        <v>3</v>
      </c>
    </row>
    <row r="1345" spans="3:3">
      <c r="C1345" s="75" t="s">
        <v>3</v>
      </c>
    </row>
    <row r="1347" spans="3:3">
      <c r="C1347" s="75" t="s">
        <v>3</v>
      </c>
    </row>
    <row r="1349" spans="3:3">
      <c r="C1349" s="75" t="s">
        <v>3</v>
      </c>
    </row>
    <row r="1351" spans="3:3">
      <c r="C1351" s="75" t="s">
        <v>3</v>
      </c>
    </row>
    <row r="1353" spans="3:3">
      <c r="C1353" s="75" t="s">
        <v>3</v>
      </c>
    </row>
    <row r="1355" spans="3:3">
      <c r="C1355" s="75" t="s">
        <v>3</v>
      </c>
    </row>
    <row r="1357" spans="3:3">
      <c r="C1357" s="75" t="s">
        <v>3</v>
      </c>
    </row>
    <row r="1359" spans="3:3">
      <c r="C1359" s="75" t="s">
        <v>3</v>
      </c>
    </row>
    <row r="1361" spans="3:3">
      <c r="C1361" s="75" t="s">
        <v>3</v>
      </c>
    </row>
    <row r="1363" spans="3:3">
      <c r="C1363" s="75" t="s">
        <v>3</v>
      </c>
    </row>
    <row r="1365" spans="3:3">
      <c r="C1365" s="75" t="s">
        <v>3</v>
      </c>
    </row>
    <row r="1367" spans="3:3">
      <c r="C1367" s="75" t="s">
        <v>3</v>
      </c>
    </row>
    <row r="1369" spans="3:3">
      <c r="C1369" s="75" t="s">
        <v>3</v>
      </c>
    </row>
    <row r="1371" spans="3:3">
      <c r="C1371" s="75" t="s">
        <v>3</v>
      </c>
    </row>
    <row r="1373" spans="3:3">
      <c r="C1373" s="75" t="s">
        <v>3</v>
      </c>
    </row>
    <row r="1375" spans="3:3">
      <c r="C1375" s="75" t="s">
        <v>3</v>
      </c>
    </row>
    <row r="1377" spans="3:3">
      <c r="C1377" s="75" t="s">
        <v>3</v>
      </c>
    </row>
    <row r="1379" spans="3:3">
      <c r="C1379" s="75" t="s">
        <v>3</v>
      </c>
    </row>
    <row r="1381" spans="3:3">
      <c r="C1381" s="75" t="s">
        <v>3</v>
      </c>
    </row>
    <row r="1383" spans="3:3">
      <c r="C1383" s="75" t="s">
        <v>3</v>
      </c>
    </row>
    <row r="1385" spans="3:3">
      <c r="C1385" s="75" t="s">
        <v>3</v>
      </c>
    </row>
    <row r="1387" spans="3:3">
      <c r="C1387" s="75" t="s">
        <v>3</v>
      </c>
    </row>
    <row r="1389" spans="3:3">
      <c r="C1389" s="75" t="s">
        <v>3</v>
      </c>
    </row>
    <row r="1391" spans="3:3">
      <c r="C1391" s="75" t="s">
        <v>3</v>
      </c>
    </row>
    <row r="1393" spans="3:3">
      <c r="C1393" s="75" t="s">
        <v>3</v>
      </c>
    </row>
    <row r="1395" spans="3:3">
      <c r="C1395" s="75" t="s">
        <v>3</v>
      </c>
    </row>
    <row r="1397" spans="3:3">
      <c r="C1397" s="75" t="s">
        <v>3</v>
      </c>
    </row>
    <row r="1399" spans="3:3">
      <c r="C1399" s="75" t="s">
        <v>3</v>
      </c>
    </row>
    <row r="1401" spans="3:3">
      <c r="C1401" s="75" t="s">
        <v>3</v>
      </c>
    </row>
    <row r="1403" spans="3:3">
      <c r="C1403" s="75" t="s">
        <v>3</v>
      </c>
    </row>
    <row r="1405" spans="3:3">
      <c r="C1405" s="75" t="s">
        <v>3</v>
      </c>
    </row>
    <row r="1407" spans="3:3">
      <c r="C1407" s="75" t="s">
        <v>3</v>
      </c>
    </row>
    <row r="1409" spans="3:3">
      <c r="C1409" s="75" t="s">
        <v>3</v>
      </c>
    </row>
    <row r="1411" spans="3:3">
      <c r="C1411" s="75" t="s">
        <v>3</v>
      </c>
    </row>
    <row r="1413" spans="3:3">
      <c r="C1413" s="75" t="s">
        <v>3</v>
      </c>
    </row>
    <row r="1415" spans="3:3">
      <c r="C1415" s="75" t="s">
        <v>3</v>
      </c>
    </row>
    <row r="1417" spans="3:3">
      <c r="C1417" s="75" t="s">
        <v>3</v>
      </c>
    </row>
    <row r="1419" spans="3:3">
      <c r="C1419" s="75" t="s">
        <v>3</v>
      </c>
    </row>
    <row r="1421" spans="3:3">
      <c r="C1421" s="75" t="s">
        <v>3</v>
      </c>
    </row>
    <row r="1423" spans="3:3">
      <c r="C1423" s="75" t="s">
        <v>3</v>
      </c>
    </row>
    <row r="1425" spans="3:3">
      <c r="C1425" s="75" t="s">
        <v>3</v>
      </c>
    </row>
    <row r="1427" spans="3:3">
      <c r="C1427" s="75" t="s">
        <v>3</v>
      </c>
    </row>
    <row r="1429" spans="3:3">
      <c r="C1429" s="75" t="s">
        <v>3</v>
      </c>
    </row>
    <row r="1431" spans="3:3">
      <c r="C1431" s="75" t="s">
        <v>3</v>
      </c>
    </row>
    <row r="1433" spans="3:3">
      <c r="C1433" s="75" t="s">
        <v>3</v>
      </c>
    </row>
    <row r="1435" spans="3:3">
      <c r="C1435" s="75" t="s">
        <v>3</v>
      </c>
    </row>
    <row r="1437" spans="3:3">
      <c r="C1437" s="75" t="s">
        <v>3</v>
      </c>
    </row>
    <row r="1439" spans="3:3">
      <c r="C1439" s="75" t="s">
        <v>3</v>
      </c>
    </row>
    <row r="1441" spans="3:3">
      <c r="C1441" s="75" t="s">
        <v>3</v>
      </c>
    </row>
    <row r="1443" spans="3:3">
      <c r="C1443" s="75" t="s">
        <v>3</v>
      </c>
    </row>
    <row r="1445" spans="3:3">
      <c r="C1445" s="75" t="s">
        <v>3</v>
      </c>
    </row>
    <row r="1447" spans="3:3">
      <c r="C1447" s="75" t="s">
        <v>3</v>
      </c>
    </row>
    <row r="1449" spans="3:3">
      <c r="C1449" s="75" t="s">
        <v>3</v>
      </c>
    </row>
    <row r="1451" spans="3:3">
      <c r="C1451" s="75" t="s">
        <v>3</v>
      </c>
    </row>
    <row r="1453" spans="3:3">
      <c r="C1453" s="75" t="s">
        <v>3</v>
      </c>
    </row>
    <row r="1455" spans="3:3">
      <c r="C1455" s="75" t="s">
        <v>3</v>
      </c>
    </row>
    <row r="1457" spans="3:3">
      <c r="C1457" s="75" t="s">
        <v>3</v>
      </c>
    </row>
    <row r="1459" spans="3:3">
      <c r="C1459" s="75" t="s">
        <v>3</v>
      </c>
    </row>
    <row r="1461" spans="3:3">
      <c r="C1461" s="75" t="s">
        <v>3</v>
      </c>
    </row>
    <row r="1463" spans="3:3">
      <c r="C1463" s="75" t="s">
        <v>3</v>
      </c>
    </row>
    <row r="1465" spans="3:3">
      <c r="C1465" s="75" t="s">
        <v>3</v>
      </c>
    </row>
    <row r="1467" spans="3:3">
      <c r="C1467" s="75" t="s">
        <v>3</v>
      </c>
    </row>
    <row r="1469" spans="3:3">
      <c r="C1469" s="75" t="s">
        <v>3</v>
      </c>
    </row>
    <row r="1471" spans="3:3">
      <c r="C1471" s="75" t="s">
        <v>3</v>
      </c>
    </row>
    <row r="1473" spans="3:3">
      <c r="C1473" s="75" t="s">
        <v>3</v>
      </c>
    </row>
    <row r="1475" spans="3:3">
      <c r="C1475" s="75" t="s">
        <v>3</v>
      </c>
    </row>
    <row r="1477" spans="3:3">
      <c r="C1477" s="75" t="s">
        <v>3</v>
      </c>
    </row>
    <row r="1479" spans="3:3">
      <c r="C1479" s="75" t="s">
        <v>3</v>
      </c>
    </row>
    <row r="1481" spans="3:3">
      <c r="C1481" s="75" t="s">
        <v>3</v>
      </c>
    </row>
    <row r="1483" spans="3:3">
      <c r="C1483" s="75" t="s">
        <v>3</v>
      </c>
    </row>
    <row r="1485" spans="3:3">
      <c r="C1485" s="75" t="s">
        <v>3</v>
      </c>
    </row>
    <row r="1487" spans="3:3">
      <c r="C1487" s="75" t="s">
        <v>3</v>
      </c>
    </row>
    <row r="1489" spans="3:3">
      <c r="C1489" s="75" t="s">
        <v>3</v>
      </c>
    </row>
    <row r="1491" spans="3:3">
      <c r="C1491" s="75" t="s">
        <v>3</v>
      </c>
    </row>
    <row r="1493" spans="3:3">
      <c r="C1493" s="75" t="s">
        <v>3</v>
      </c>
    </row>
    <row r="1495" spans="3:3">
      <c r="C1495" s="75" t="s">
        <v>3</v>
      </c>
    </row>
    <row r="1497" spans="3:3">
      <c r="C1497" s="75" t="s">
        <v>3</v>
      </c>
    </row>
    <row r="1499" spans="3:3">
      <c r="C1499" s="75" t="s">
        <v>3</v>
      </c>
    </row>
    <row r="1501" spans="3:3">
      <c r="C1501" s="75" t="s">
        <v>3</v>
      </c>
    </row>
    <row r="1503" spans="3:3">
      <c r="C1503" s="75" t="s">
        <v>3</v>
      </c>
    </row>
    <row r="1505" spans="3:3">
      <c r="C1505" s="75" t="s">
        <v>3</v>
      </c>
    </row>
    <row r="1507" spans="3:3">
      <c r="C1507" s="75" t="s">
        <v>3</v>
      </c>
    </row>
    <row r="1509" spans="3:3">
      <c r="C1509" s="75" t="s">
        <v>3</v>
      </c>
    </row>
    <row r="1511" spans="3:3">
      <c r="C1511" s="75" t="s">
        <v>3</v>
      </c>
    </row>
    <row r="1513" spans="3:3">
      <c r="C1513" s="75" t="s">
        <v>3</v>
      </c>
    </row>
    <row r="1515" spans="3:3">
      <c r="C1515" s="75" t="s">
        <v>3</v>
      </c>
    </row>
    <row r="1517" spans="3:3">
      <c r="C1517" s="75" t="s">
        <v>3</v>
      </c>
    </row>
    <row r="1519" spans="3:3">
      <c r="C1519" s="75" t="s">
        <v>3</v>
      </c>
    </row>
    <row r="1521" spans="3:3">
      <c r="C1521" s="75" t="s">
        <v>3</v>
      </c>
    </row>
    <row r="1523" spans="3:3">
      <c r="C1523" s="75" t="s">
        <v>3</v>
      </c>
    </row>
    <row r="1525" spans="3:3">
      <c r="C1525" s="75" t="s">
        <v>3</v>
      </c>
    </row>
    <row r="1527" spans="3:3">
      <c r="C1527" s="75" t="s">
        <v>3</v>
      </c>
    </row>
    <row r="1529" spans="3:3">
      <c r="C1529" s="75" t="s">
        <v>3</v>
      </c>
    </row>
    <row r="1531" spans="3:3">
      <c r="C1531" s="75" t="s">
        <v>3</v>
      </c>
    </row>
    <row r="1533" spans="3:3">
      <c r="C1533" s="75" t="s">
        <v>3</v>
      </c>
    </row>
    <row r="1535" spans="3:3">
      <c r="C1535" s="75" t="s">
        <v>3</v>
      </c>
    </row>
    <row r="1537" spans="3:3">
      <c r="C1537" s="75" t="s">
        <v>3</v>
      </c>
    </row>
    <row r="1539" spans="3:3">
      <c r="C1539" s="75" t="s">
        <v>3</v>
      </c>
    </row>
    <row r="1541" spans="3:3">
      <c r="C1541" s="75" t="s">
        <v>3</v>
      </c>
    </row>
    <row r="1543" spans="3:3">
      <c r="C1543" s="75" t="s">
        <v>3</v>
      </c>
    </row>
    <row r="1545" spans="3:3">
      <c r="C1545" s="75" t="s">
        <v>3</v>
      </c>
    </row>
    <row r="1547" spans="3:3">
      <c r="C1547" s="75" t="s">
        <v>3</v>
      </c>
    </row>
    <row r="1549" spans="3:3">
      <c r="C1549" s="75" t="s">
        <v>3</v>
      </c>
    </row>
    <row r="1551" spans="3:3">
      <c r="C1551" s="75" t="s">
        <v>3</v>
      </c>
    </row>
    <row r="1553" spans="3:3">
      <c r="C1553" s="75" t="s">
        <v>3</v>
      </c>
    </row>
    <row r="1555" spans="3:3">
      <c r="C1555" s="75" t="s">
        <v>3</v>
      </c>
    </row>
    <row r="1557" spans="3:3">
      <c r="C1557" s="75" t="s">
        <v>3</v>
      </c>
    </row>
    <row r="1559" spans="3:3">
      <c r="C1559" s="75" t="s">
        <v>3</v>
      </c>
    </row>
    <row r="1561" spans="3:3">
      <c r="C1561" s="75" t="s">
        <v>3</v>
      </c>
    </row>
    <row r="1563" spans="3:3">
      <c r="C1563" s="75" t="s">
        <v>3</v>
      </c>
    </row>
    <row r="1565" spans="3:3">
      <c r="C1565" s="75" t="s">
        <v>3</v>
      </c>
    </row>
    <row r="1567" spans="3:3">
      <c r="C1567" s="75" t="s">
        <v>3</v>
      </c>
    </row>
    <row r="1569" spans="3:3">
      <c r="C1569" s="75" t="s">
        <v>3</v>
      </c>
    </row>
    <row r="1571" spans="3:3">
      <c r="C1571" s="75" t="s">
        <v>3</v>
      </c>
    </row>
    <row r="1573" spans="3:3">
      <c r="C1573" s="75" t="s">
        <v>3</v>
      </c>
    </row>
    <row r="1575" spans="3:3">
      <c r="C1575" s="75" t="s">
        <v>3</v>
      </c>
    </row>
    <row r="1577" spans="3:3">
      <c r="C1577" s="75" t="s">
        <v>3</v>
      </c>
    </row>
    <row r="1579" spans="3:3">
      <c r="C1579" s="75" t="s">
        <v>3</v>
      </c>
    </row>
    <row r="1581" spans="3:3">
      <c r="C1581" s="75" t="s">
        <v>3</v>
      </c>
    </row>
    <row r="1583" spans="3:3">
      <c r="C1583" s="75" t="s">
        <v>3</v>
      </c>
    </row>
    <row r="1585" spans="3:3">
      <c r="C1585" s="75" t="s">
        <v>3</v>
      </c>
    </row>
    <row r="1587" spans="3:3">
      <c r="C1587" s="75" t="s">
        <v>3</v>
      </c>
    </row>
    <row r="1589" spans="3:3">
      <c r="C1589" s="75" t="s">
        <v>3</v>
      </c>
    </row>
    <row r="1591" spans="3:3">
      <c r="C1591" s="75" t="s">
        <v>3</v>
      </c>
    </row>
    <row r="1593" spans="3:3">
      <c r="C1593" s="75" t="s">
        <v>3</v>
      </c>
    </row>
    <row r="1595" spans="3:3">
      <c r="C1595" s="75" t="s">
        <v>3</v>
      </c>
    </row>
    <row r="1597" spans="3:3">
      <c r="C1597" s="75" t="s">
        <v>3</v>
      </c>
    </row>
    <row r="1599" spans="3:3">
      <c r="C1599" s="75" t="s">
        <v>3</v>
      </c>
    </row>
    <row r="1601" spans="3:3">
      <c r="C1601" s="75" t="s">
        <v>3</v>
      </c>
    </row>
    <row r="1603" spans="3:3">
      <c r="C1603" s="75" t="s">
        <v>3</v>
      </c>
    </row>
    <row r="1605" spans="3:3">
      <c r="C1605" s="75" t="s">
        <v>3</v>
      </c>
    </row>
    <row r="1607" spans="3:3">
      <c r="C1607" s="75" t="s">
        <v>3</v>
      </c>
    </row>
    <row r="1609" spans="3:3">
      <c r="C1609" s="75" t="s">
        <v>3</v>
      </c>
    </row>
    <row r="1611" spans="3:3">
      <c r="C1611" s="75" t="s">
        <v>3</v>
      </c>
    </row>
    <row r="1613" spans="3:3">
      <c r="C1613" s="75" t="s">
        <v>3</v>
      </c>
    </row>
    <row r="1615" spans="3:3">
      <c r="C1615" s="75" t="s">
        <v>3</v>
      </c>
    </row>
    <row r="1617" spans="3:3">
      <c r="C1617" s="75" t="s">
        <v>3</v>
      </c>
    </row>
    <row r="1619" spans="3:3">
      <c r="C1619" s="75" t="s">
        <v>3</v>
      </c>
    </row>
    <row r="1621" spans="3:3">
      <c r="C1621" s="75" t="s">
        <v>3</v>
      </c>
    </row>
    <row r="1623" spans="3:3">
      <c r="C1623" s="75" t="s">
        <v>3</v>
      </c>
    </row>
    <row r="1625" spans="3:3">
      <c r="C1625" s="75" t="s">
        <v>3</v>
      </c>
    </row>
    <row r="1627" spans="3:3">
      <c r="C1627" s="75" t="s">
        <v>3</v>
      </c>
    </row>
    <row r="1629" spans="3:3">
      <c r="C1629" s="75" t="s">
        <v>3</v>
      </c>
    </row>
    <row r="1631" spans="3:3">
      <c r="C1631" s="75" t="s">
        <v>3</v>
      </c>
    </row>
    <row r="1633" spans="3:3">
      <c r="C1633" s="75" t="s">
        <v>3</v>
      </c>
    </row>
    <row r="1635" spans="3:3">
      <c r="C1635" s="75" t="s">
        <v>3</v>
      </c>
    </row>
    <row r="1637" spans="3:3">
      <c r="C1637" s="75" t="s">
        <v>3</v>
      </c>
    </row>
    <row r="1639" spans="3:3">
      <c r="C1639" s="75" t="s">
        <v>3</v>
      </c>
    </row>
    <row r="1641" spans="3:3">
      <c r="C1641" s="75" t="s">
        <v>3</v>
      </c>
    </row>
    <row r="1643" spans="3:3">
      <c r="C1643" s="75" t="s">
        <v>3</v>
      </c>
    </row>
    <row r="1645" spans="3:3">
      <c r="C1645" s="75" t="s">
        <v>3</v>
      </c>
    </row>
    <row r="1647" spans="3:3">
      <c r="C1647" s="75" t="s">
        <v>3</v>
      </c>
    </row>
    <row r="1649" spans="3:3">
      <c r="C1649" s="75" t="s">
        <v>3</v>
      </c>
    </row>
    <row r="1651" spans="3:3">
      <c r="C1651" s="75" t="s">
        <v>3</v>
      </c>
    </row>
    <row r="1653" spans="3:3">
      <c r="C1653" s="75" t="s">
        <v>3</v>
      </c>
    </row>
    <row r="1655" spans="3:3">
      <c r="C1655" s="75" t="s">
        <v>3</v>
      </c>
    </row>
    <row r="1657" spans="3:3">
      <c r="C1657" s="75" t="s">
        <v>3</v>
      </c>
    </row>
    <row r="1659" spans="3:3">
      <c r="C1659" s="75" t="s">
        <v>3</v>
      </c>
    </row>
    <row r="1661" spans="3:3">
      <c r="C1661" s="75" t="s">
        <v>3</v>
      </c>
    </row>
    <row r="1663" spans="3:3">
      <c r="C1663" s="75" t="s">
        <v>3</v>
      </c>
    </row>
    <row r="1665" spans="3:3">
      <c r="C1665" s="75" t="s">
        <v>3</v>
      </c>
    </row>
    <row r="1667" spans="3:3">
      <c r="C1667" s="75" t="s">
        <v>3</v>
      </c>
    </row>
    <row r="1669" spans="3:3">
      <c r="C1669" s="75" t="s">
        <v>3</v>
      </c>
    </row>
    <row r="1671" spans="3:3">
      <c r="C1671" s="75" t="s">
        <v>3</v>
      </c>
    </row>
    <row r="1673" spans="3:3">
      <c r="C1673" s="75" t="s">
        <v>3</v>
      </c>
    </row>
    <row r="1675" spans="3:3">
      <c r="C1675" s="75" t="s">
        <v>3</v>
      </c>
    </row>
    <row r="1677" spans="3:3">
      <c r="C1677" s="75" t="s">
        <v>3</v>
      </c>
    </row>
    <row r="1679" spans="3:3">
      <c r="C1679" s="75" t="s">
        <v>3</v>
      </c>
    </row>
    <row r="1681" spans="3:3">
      <c r="C1681" s="75" t="s">
        <v>3</v>
      </c>
    </row>
    <row r="1683" spans="3:3">
      <c r="C1683" s="75" t="s">
        <v>3</v>
      </c>
    </row>
    <row r="1685" spans="3:3">
      <c r="C1685" s="75" t="s">
        <v>3</v>
      </c>
    </row>
    <row r="1687" spans="3:3">
      <c r="C1687" s="75" t="s">
        <v>3</v>
      </c>
    </row>
    <row r="1689" spans="3:3">
      <c r="C1689" s="75" t="s">
        <v>3</v>
      </c>
    </row>
    <row r="1691" spans="3:3">
      <c r="C1691" s="75" t="s">
        <v>3</v>
      </c>
    </row>
    <row r="1693" spans="3:3">
      <c r="C1693" s="75" t="s">
        <v>3</v>
      </c>
    </row>
    <row r="1695" spans="3:3">
      <c r="C1695" s="75" t="s">
        <v>3</v>
      </c>
    </row>
    <row r="1697" spans="3:3">
      <c r="C1697" s="75" t="s">
        <v>3</v>
      </c>
    </row>
    <row r="1699" spans="3:3">
      <c r="C1699" s="75" t="s">
        <v>3</v>
      </c>
    </row>
    <row r="1701" spans="3:3">
      <c r="C1701" s="75" t="s">
        <v>3</v>
      </c>
    </row>
    <row r="1703" spans="3:3">
      <c r="C1703" s="75" t="s">
        <v>3</v>
      </c>
    </row>
    <row r="1705" spans="3:3">
      <c r="C1705" s="75" t="s">
        <v>3</v>
      </c>
    </row>
    <row r="1707" spans="3:3">
      <c r="C1707" s="75" t="s">
        <v>3</v>
      </c>
    </row>
    <row r="1709" spans="3:3">
      <c r="C1709" s="75" t="s">
        <v>3</v>
      </c>
    </row>
    <row r="1711" spans="3:3">
      <c r="C1711" s="75" t="s">
        <v>3</v>
      </c>
    </row>
    <row r="1713" spans="3:3">
      <c r="C1713" s="75" t="s">
        <v>3</v>
      </c>
    </row>
    <row r="1715" spans="3:3">
      <c r="C1715" s="75" t="s">
        <v>3</v>
      </c>
    </row>
    <row r="1717" spans="3:3">
      <c r="C1717" s="75" t="s">
        <v>3</v>
      </c>
    </row>
    <row r="1719" spans="3:3">
      <c r="C1719" s="75" t="s">
        <v>3</v>
      </c>
    </row>
    <row r="1721" spans="3:3">
      <c r="C1721" s="75" t="s">
        <v>3</v>
      </c>
    </row>
    <row r="1723" spans="3:3">
      <c r="C1723" s="75" t="s">
        <v>3</v>
      </c>
    </row>
    <row r="1725" spans="3:3">
      <c r="C1725" s="75" t="s">
        <v>3</v>
      </c>
    </row>
    <row r="1727" spans="3:3">
      <c r="C1727" s="75" t="s">
        <v>3</v>
      </c>
    </row>
    <row r="1729" spans="3:3">
      <c r="C1729" s="75" t="s">
        <v>3</v>
      </c>
    </row>
    <row r="1731" spans="3:3">
      <c r="C1731" s="75" t="s">
        <v>3</v>
      </c>
    </row>
    <row r="1733" spans="3:3">
      <c r="C1733" s="75" t="s">
        <v>3</v>
      </c>
    </row>
    <row r="1735" spans="3:3">
      <c r="C1735" s="75" t="s">
        <v>3</v>
      </c>
    </row>
    <row r="1737" spans="3:3">
      <c r="C1737" s="75" t="s">
        <v>3</v>
      </c>
    </row>
    <row r="1739" spans="3:3">
      <c r="C1739" s="75" t="s">
        <v>3</v>
      </c>
    </row>
    <row r="1741" spans="3:3">
      <c r="C1741" s="75" t="s">
        <v>3</v>
      </c>
    </row>
    <row r="1743" spans="3:3">
      <c r="C1743" s="75" t="s">
        <v>3</v>
      </c>
    </row>
    <row r="1745" spans="3:3">
      <c r="C1745" s="75" t="s">
        <v>3</v>
      </c>
    </row>
    <row r="1747" spans="3:3">
      <c r="C1747" s="75" t="s">
        <v>3</v>
      </c>
    </row>
    <row r="1749" spans="3:3">
      <c r="C1749" s="75" t="s">
        <v>3</v>
      </c>
    </row>
    <row r="1751" spans="3:3">
      <c r="C1751" s="75" t="s">
        <v>3</v>
      </c>
    </row>
    <row r="1753" spans="3:3">
      <c r="C1753" s="75" t="s">
        <v>3</v>
      </c>
    </row>
    <row r="1755" spans="3:3">
      <c r="C1755" s="75" t="s">
        <v>3</v>
      </c>
    </row>
    <row r="1757" spans="3:3">
      <c r="C1757" s="75" t="s">
        <v>3</v>
      </c>
    </row>
    <row r="1759" spans="3:3">
      <c r="C1759" s="75" t="s">
        <v>3</v>
      </c>
    </row>
    <row r="1761" spans="3:3">
      <c r="C1761" s="75" t="s">
        <v>3</v>
      </c>
    </row>
    <row r="1763" spans="3:3">
      <c r="C1763" s="75" t="s">
        <v>3</v>
      </c>
    </row>
    <row r="1765" spans="3:3">
      <c r="C1765" s="75" t="s">
        <v>3</v>
      </c>
    </row>
    <row r="1767" spans="3:3">
      <c r="C1767" s="75" t="s">
        <v>3</v>
      </c>
    </row>
    <row r="1769" spans="3:3">
      <c r="C1769" s="75" t="s">
        <v>3</v>
      </c>
    </row>
    <row r="1771" spans="3:3">
      <c r="C1771" s="75" t="s">
        <v>3</v>
      </c>
    </row>
    <row r="1773" spans="3:3">
      <c r="C1773" s="75" t="s">
        <v>3</v>
      </c>
    </row>
    <row r="1775" spans="3:3">
      <c r="C1775" s="75" t="s">
        <v>3</v>
      </c>
    </row>
    <row r="1777" spans="3:3">
      <c r="C1777" s="75" t="s">
        <v>3</v>
      </c>
    </row>
    <row r="1779" spans="3:3">
      <c r="C1779" s="75" t="s">
        <v>3</v>
      </c>
    </row>
    <row r="1781" spans="3:3">
      <c r="C1781" s="75" t="s">
        <v>3</v>
      </c>
    </row>
    <row r="1783" spans="3:3">
      <c r="C1783" s="75" t="s">
        <v>3</v>
      </c>
    </row>
    <row r="1785" spans="3:3">
      <c r="C1785" s="75" t="s">
        <v>3</v>
      </c>
    </row>
    <row r="1787" spans="3:3">
      <c r="C1787" s="75" t="s">
        <v>3</v>
      </c>
    </row>
    <row r="1789" spans="3:3">
      <c r="C1789" s="75" t="s">
        <v>3</v>
      </c>
    </row>
    <row r="1791" spans="3:3">
      <c r="C1791" s="75" t="s">
        <v>3</v>
      </c>
    </row>
    <row r="1793" spans="3:3">
      <c r="C1793" s="75" t="s">
        <v>3</v>
      </c>
    </row>
    <row r="1795" spans="3:3">
      <c r="C1795" s="75" t="s">
        <v>3</v>
      </c>
    </row>
    <row r="1797" spans="3:3">
      <c r="C1797" s="75" t="s">
        <v>3</v>
      </c>
    </row>
    <row r="1799" spans="3:3">
      <c r="C1799" s="75" t="s">
        <v>3</v>
      </c>
    </row>
    <row r="1801" spans="3:3">
      <c r="C1801" s="75" t="s">
        <v>3</v>
      </c>
    </row>
    <row r="1803" spans="3:3">
      <c r="C1803" s="75" t="s">
        <v>3</v>
      </c>
    </row>
    <row r="1805" spans="3:3">
      <c r="C1805" s="75" t="s">
        <v>3</v>
      </c>
    </row>
    <row r="1807" spans="3:3">
      <c r="C1807" s="75" t="s">
        <v>3</v>
      </c>
    </row>
    <row r="1809" spans="3:3">
      <c r="C1809" s="75" t="s">
        <v>3</v>
      </c>
    </row>
    <row r="1811" spans="3:3">
      <c r="C1811" s="75" t="s">
        <v>3</v>
      </c>
    </row>
    <row r="1813" spans="3:3">
      <c r="C1813" s="75" t="s">
        <v>3</v>
      </c>
    </row>
    <row r="1815" spans="3:3">
      <c r="C1815" s="75" t="s">
        <v>3</v>
      </c>
    </row>
    <row r="1817" spans="3:3">
      <c r="C1817" s="75" t="s">
        <v>3</v>
      </c>
    </row>
    <row r="1819" spans="3:3">
      <c r="C1819" s="75" t="s">
        <v>3</v>
      </c>
    </row>
    <row r="1821" spans="3:3">
      <c r="C1821" s="75" t="s">
        <v>3</v>
      </c>
    </row>
    <row r="1823" spans="3:3">
      <c r="C1823" s="75" t="s">
        <v>3</v>
      </c>
    </row>
    <row r="1825" spans="3:3">
      <c r="C1825" s="75" t="s">
        <v>3</v>
      </c>
    </row>
    <row r="1827" spans="3:3">
      <c r="C1827" s="75" t="s">
        <v>3</v>
      </c>
    </row>
    <row r="1829" spans="3:3">
      <c r="C1829" s="75" t="s">
        <v>3</v>
      </c>
    </row>
    <row r="1831" spans="3:3">
      <c r="C1831" s="75" t="s">
        <v>3</v>
      </c>
    </row>
    <row r="1833" spans="3:3">
      <c r="C1833" s="75" t="s">
        <v>3</v>
      </c>
    </row>
    <row r="1835" spans="3:3">
      <c r="C1835" s="75" t="s">
        <v>3</v>
      </c>
    </row>
    <row r="1837" spans="3:3">
      <c r="C1837" s="75" t="s">
        <v>3</v>
      </c>
    </row>
    <row r="1839" spans="3:3">
      <c r="C1839" s="75" t="s">
        <v>3</v>
      </c>
    </row>
    <row r="1841" spans="3:3">
      <c r="C1841" s="75" t="s">
        <v>3</v>
      </c>
    </row>
    <row r="1843" spans="3:3">
      <c r="C1843" s="75" t="s">
        <v>3</v>
      </c>
    </row>
    <row r="1845" spans="3:3">
      <c r="C1845" s="75" t="s">
        <v>3</v>
      </c>
    </row>
    <row r="1847" spans="3:3">
      <c r="C1847" s="75" t="s">
        <v>3</v>
      </c>
    </row>
    <row r="1849" spans="3:3">
      <c r="C1849" s="75" t="s">
        <v>3</v>
      </c>
    </row>
    <row r="1851" spans="3:3">
      <c r="C1851" s="75" t="s">
        <v>3</v>
      </c>
    </row>
    <row r="1853" spans="3:3">
      <c r="C1853" s="75" t="s">
        <v>3</v>
      </c>
    </row>
    <row r="1855" spans="3:3">
      <c r="C1855" s="75" t="s">
        <v>3</v>
      </c>
    </row>
    <row r="1857" spans="3:3">
      <c r="C1857" s="75" t="s">
        <v>3</v>
      </c>
    </row>
    <row r="1859" spans="3:3">
      <c r="C1859" s="75" t="s">
        <v>3</v>
      </c>
    </row>
    <row r="1861" spans="3:3">
      <c r="C1861" s="75" t="s">
        <v>3</v>
      </c>
    </row>
    <row r="1863" spans="3:3">
      <c r="C1863" s="75" t="s">
        <v>3</v>
      </c>
    </row>
    <row r="1865" spans="3:3">
      <c r="C1865" s="75" t="s">
        <v>3</v>
      </c>
    </row>
    <row r="1867" spans="3:3">
      <c r="C1867" s="75" t="s">
        <v>3</v>
      </c>
    </row>
    <row r="1869" spans="3:3">
      <c r="C1869" s="75" t="s">
        <v>3</v>
      </c>
    </row>
    <row r="1871" spans="3:3">
      <c r="C1871" s="75" t="s">
        <v>3</v>
      </c>
    </row>
    <row r="1873" spans="3:3">
      <c r="C1873" s="75" t="s">
        <v>3</v>
      </c>
    </row>
    <row r="1875" spans="3:3">
      <c r="C1875" s="75" t="s">
        <v>3</v>
      </c>
    </row>
    <row r="1877" spans="3:3">
      <c r="C1877" s="75" t="s">
        <v>3</v>
      </c>
    </row>
    <row r="1879" spans="3:3">
      <c r="C1879" s="75" t="s">
        <v>3</v>
      </c>
    </row>
    <row r="1881" spans="3:3">
      <c r="C1881" s="75" t="s">
        <v>3</v>
      </c>
    </row>
    <row r="1883" spans="3:3">
      <c r="C1883" s="75" t="s">
        <v>3</v>
      </c>
    </row>
    <row r="1885" spans="3:3">
      <c r="C1885" s="75" t="s">
        <v>3</v>
      </c>
    </row>
    <row r="1887" spans="3:3">
      <c r="C1887" s="75" t="s">
        <v>3</v>
      </c>
    </row>
    <row r="1889" spans="3:3">
      <c r="C1889" s="75" t="s">
        <v>3</v>
      </c>
    </row>
    <row r="1891" spans="3:3">
      <c r="C1891" s="75" t="s">
        <v>3</v>
      </c>
    </row>
    <row r="1893" spans="3:3">
      <c r="C1893" s="75" t="s">
        <v>3</v>
      </c>
    </row>
    <row r="1895" spans="3:3">
      <c r="C1895" s="75" t="s">
        <v>3</v>
      </c>
    </row>
    <row r="1897" spans="3:3">
      <c r="C1897" s="75" t="s">
        <v>3</v>
      </c>
    </row>
    <row r="1899" spans="3:3">
      <c r="C1899" s="75" t="s">
        <v>3</v>
      </c>
    </row>
    <row r="1901" spans="3:3">
      <c r="C1901" s="75" t="s">
        <v>3</v>
      </c>
    </row>
    <row r="1903" spans="3:3">
      <c r="C1903" s="75" t="s">
        <v>3</v>
      </c>
    </row>
    <row r="1905" spans="3:3">
      <c r="C1905" s="75" t="s">
        <v>3</v>
      </c>
    </row>
    <row r="1907" spans="3:3">
      <c r="C1907" s="75" t="s">
        <v>3</v>
      </c>
    </row>
    <row r="1909" spans="3:3">
      <c r="C1909" s="75" t="s">
        <v>3</v>
      </c>
    </row>
    <row r="1911" spans="3:3">
      <c r="C1911" s="75" t="s">
        <v>3</v>
      </c>
    </row>
    <row r="1913" spans="3:3">
      <c r="C1913" s="75" t="s">
        <v>3</v>
      </c>
    </row>
    <row r="1915" spans="3:3">
      <c r="C1915" s="75" t="s">
        <v>3</v>
      </c>
    </row>
    <row r="1917" spans="3:3">
      <c r="C1917" s="75" t="s">
        <v>3</v>
      </c>
    </row>
    <row r="1919" spans="3:3">
      <c r="C1919" s="75" t="s">
        <v>3</v>
      </c>
    </row>
    <row r="1921" spans="3:3">
      <c r="C1921" s="75" t="s">
        <v>3</v>
      </c>
    </row>
    <row r="1923" spans="3:3">
      <c r="C1923" s="75" t="s">
        <v>3</v>
      </c>
    </row>
    <row r="1925" spans="3:3">
      <c r="C1925" s="75" t="s">
        <v>3</v>
      </c>
    </row>
    <row r="1927" spans="3:3">
      <c r="C1927" s="75" t="s">
        <v>3</v>
      </c>
    </row>
    <row r="1929" spans="3:3">
      <c r="C1929" s="75" t="s">
        <v>3</v>
      </c>
    </row>
    <row r="1931" spans="3:3">
      <c r="C1931" s="75" t="s">
        <v>3</v>
      </c>
    </row>
    <row r="1933" spans="3:3">
      <c r="C1933" s="75" t="s">
        <v>3</v>
      </c>
    </row>
    <row r="1935" spans="3:3">
      <c r="C1935" s="75" t="s">
        <v>3</v>
      </c>
    </row>
    <row r="1937" spans="3:3">
      <c r="C1937" s="75" t="s">
        <v>3</v>
      </c>
    </row>
    <row r="1939" spans="3:3">
      <c r="C1939" s="75" t="s">
        <v>3</v>
      </c>
    </row>
    <row r="1941" spans="3:3">
      <c r="C1941" s="75" t="s">
        <v>3</v>
      </c>
    </row>
    <row r="1943" spans="3:3">
      <c r="C1943" s="75" t="s">
        <v>3</v>
      </c>
    </row>
    <row r="1945" spans="3:3">
      <c r="C1945" s="75" t="s">
        <v>3</v>
      </c>
    </row>
    <row r="1947" spans="3:3">
      <c r="C1947" s="75" t="s">
        <v>3</v>
      </c>
    </row>
    <row r="1949" spans="3:3">
      <c r="C1949" s="75" t="s">
        <v>3</v>
      </c>
    </row>
    <row r="1951" spans="3:3">
      <c r="C1951" s="75" t="s">
        <v>3</v>
      </c>
    </row>
    <row r="1953" spans="3:3">
      <c r="C1953" s="75" t="s">
        <v>3</v>
      </c>
    </row>
    <row r="1955" spans="3:3">
      <c r="C1955" s="75" t="s">
        <v>3</v>
      </c>
    </row>
    <row r="1957" spans="3:3">
      <c r="C1957" s="75" t="s">
        <v>3</v>
      </c>
    </row>
    <row r="1959" spans="3:3">
      <c r="C1959" s="75" t="s">
        <v>3</v>
      </c>
    </row>
    <row r="1961" spans="3:3">
      <c r="C1961" s="75" t="s">
        <v>3</v>
      </c>
    </row>
    <row r="1963" spans="3:3">
      <c r="C1963" s="75" t="s">
        <v>3</v>
      </c>
    </row>
    <row r="1965" spans="3:3">
      <c r="C1965" s="75" t="s">
        <v>3</v>
      </c>
    </row>
    <row r="1967" spans="3:3">
      <c r="C1967" s="75" t="s">
        <v>3</v>
      </c>
    </row>
    <row r="1969" spans="3:3">
      <c r="C1969" s="75" t="s">
        <v>3</v>
      </c>
    </row>
    <row r="1971" spans="3:3">
      <c r="C1971" s="75" t="s">
        <v>3</v>
      </c>
    </row>
    <row r="1973" spans="3:3">
      <c r="C1973" s="75" t="s">
        <v>3</v>
      </c>
    </row>
    <row r="1975" spans="3:3">
      <c r="C1975" s="75" t="s">
        <v>3</v>
      </c>
    </row>
    <row r="1977" spans="3:3">
      <c r="C1977" s="75" t="s">
        <v>3</v>
      </c>
    </row>
    <row r="1979" spans="3:3">
      <c r="C1979" s="75" t="s">
        <v>3</v>
      </c>
    </row>
    <row r="1981" spans="3:3">
      <c r="C1981" s="75" t="s">
        <v>3</v>
      </c>
    </row>
    <row r="1983" spans="3:3">
      <c r="C1983" s="75" t="s">
        <v>3</v>
      </c>
    </row>
    <row r="1985" spans="3:3">
      <c r="C1985" s="75" t="s">
        <v>3</v>
      </c>
    </row>
    <row r="1987" spans="3:3">
      <c r="C1987" s="75" t="s">
        <v>3</v>
      </c>
    </row>
    <row r="1989" spans="3:3">
      <c r="C1989" s="75" t="s">
        <v>3</v>
      </c>
    </row>
    <row r="1991" spans="3:3">
      <c r="C1991" s="75" t="s">
        <v>3</v>
      </c>
    </row>
    <row r="1993" spans="3:3">
      <c r="C1993" s="75" t="s">
        <v>3</v>
      </c>
    </row>
    <row r="1995" spans="3:3">
      <c r="C1995" s="75" t="s">
        <v>3</v>
      </c>
    </row>
    <row r="1997" spans="3:3">
      <c r="C1997" s="75" t="s">
        <v>3</v>
      </c>
    </row>
    <row r="1999" spans="3:3">
      <c r="C1999" s="75" t="s">
        <v>3</v>
      </c>
    </row>
    <row r="2001" spans="3:3">
      <c r="C2001" s="75" t="s">
        <v>3</v>
      </c>
    </row>
    <row r="2003" spans="3:3">
      <c r="C2003" s="75" t="s">
        <v>3</v>
      </c>
    </row>
    <row r="2005" spans="3:3">
      <c r="C2005" s="75" t="s">
        <v>3</v>
      </c>
    </row>
    <row r="2007" spans="3:3">
      <c r="C2007" s="75" t="s">
        <v>3</v>
      </c>
    </row>
    <row r="2009" spans="3:3">
      <c r="C2009" s="75" t="s">
        <v>3</v>
      </c>
    </row>
    <row r="2011" spans="3:3">
      <c r="C2011" s="75" t="s">
        <v>3</v>
      </c>
    </row>
    <row r="2013" spans="3:3">
      <c r="C2013" s="75" t="s">
        <v>3</v>
      </c>
    </row>
    <row r="2015" spans="3:3">
      <c r="C2015" s="75" t="s">
        <v>3</v>
      </c>
    </row>
    <row r="2017" spans="3:3">
      <c r="C2017" s="75" t="s">
        <v>3</v>
      </c>
    </row>
    <row r="2019" spans="3:3">
      <c r="C2019" s="75" t="s">
        <v>3</v>
      </c>
    </row>
    <row r="2021" spans="3:3">
      <c r="C2021" s="75" t="s">
        <v>3</v>
      </c>
    </row>
    <row r="2023" spans="3:3">
      <c r="C2023" s="75" t="s">
        <v>3</v>
      </c>
    </row>
    <row r="2025" spans="3:3">
      <c r="C2025" s="75" t="s">
        <v>3</v>
      </c>
    </row>
    <row r="2027" spans="3:3">
      <c r="C2027" s="75" t="s">
        <v>3</v>
      </c>
    </row>
    <row r="2029" spans="3:3">
      <c r="C2029" s="75" t="s">
        <v>3</v>
      </c>
    </row>
    <row r="2031" spans="3:3">
      <c r="C2031" s="75" t="s">
        <v>3</v>
      </c>
    </row>
    <row r="2033" spans="3:3">
      <c r="C2033" s="75" t="s">
        <v>3</v>
      </c>
    </row>
    <row r="2035" spans="3:3">
      <c r="C2035" s="75" t="s">
        <v>3</v>
      </c>
    </row>
    <row r="2037" spans="3:3">
      <c r="C2037" s="75" t="s">
        <v>3</v>
      </c>
    </row>
    <row r="2039" spans="3:3">
      <c r="C2039" s="75" t="s">
        <v>3</v>
      </c>
    </row>
    <row r="2041" spans="3:3">
      <c r="C2041" s="75" t="s">
        <v>3</v>
      </c>
    </row>
    <row r="2043" spans="3:3">
      <c r="C2043" s="75" t="s">
        <v>3</v>
      </c>
    </row>
    <row r="2045" spans="3:3">
      <c r="C2045" s="75" t="s">
        <v>3</v>
      </c>
    </row>
    <row r="2047" spans="3:3">
      <c r="C2047" s="75" t="s">
        <v>3</v>
      </c>
    </row>
    <row r="2049" spans="3:3">
      <c r="C2049" s="75" t="s">
        <v>3</v>
      </c>
    </row>
    <row r="2051" spans="3:3">
      <c r="C2051" s="75" t="s">
        <v>3</v>
      </c>
    </row>
    <row r="2053" spans="3:3">
      <c r="C2053" s="75" t="s">
        <v>3</v>
      </c>
    </row>
    <row r="2055" spans="3:3">
      <c r="C2055" s="75" t="s">
        <v>3</v>
      </c>
    </row>
    <row r="2057" spans="3:3">
      <c r="C2057" s="75" t="s">
        <v>3</v>
      </c>
    </row>
    <row r="2059" spans="3:3">
      <c r="C2059" s="75" t="s">
        <v>3</v>
      </c>
    </row>
    <row r="2061" spans="3:3">
      <c r="C2061" s="75" t="s">
        <v>3</v>
      </c>
    </row>
    <row r="2063" spans="3:3">
      <c r="C2063" s="75" t="s">
        <v>3</v>
      </c>
    </row>
    <row r="2065" spans="3:3">
      <c r="C2065" s="75" t="s">
        <v>3</v>
      </c>
    </row>
    <row r="2067" spans="3:3">
      <c r="C2067" s="75" t="s">
        <v>3</v>
      </c>
    </row>
    <row r="2069" spans="3:3">
      <c r="C2069" s="75" t="s">
        <v>3</v>
      </c>
    </row>
    <row r="2071" spans="3:3">
      <c r="C2071" s="75" t="s">
        <v>3</v>
      </c>
    </row>
    <row r="2073" spans="3:3">
      <c r="C2073" s="75" t="s">
        <v>3</v>
      </c>
    </row>
    <row r="2075" spans="3:3">
      <c r="C2075" s="75" t="s">
        <v>3</v>
      </c>
    </row>
    <row r="2077" spans="3:3">
      <c r="C2077" s="75" t="s">
        <v>3</v>
      </c>
    </row>
    <row r="2079" spans="3:3">
      <c r="C2079" s="75" t="s">
        <v>3</v>
      </c>
    </row>
    <row r="2081" spans="3:3">
      <c r="C2081" s="75" t="s">
        <v>3</v>
      </c>
    </row>
    <row r="2083" spans="3:3">
      <c r="C2083" s="75" t="s">
        <v>3</v>
      </c>
    </row>
    <row r="2085" spans="3:3">
      <c r="C2085" s="75" t="s">
        <v>3</v>
      </c>
    </row>
    <row r="2087" spans="3:3">
      <c r="C2087" s="75" t="s">
        <v>3</v>
      </c>
    </row>
    <row r="2089" spans="3:3">
      <c r="C2089" s="75" t="s">
        <v>3</v>
      </c>
    </row>
    <row r="2091" spans="3:3">
      <c r="C2091" s="75" t="s">
        <v>3</v>
      </c>
    </row>
    <row r="2093" spans="3:3">
      <c r="C2093" s="75" t="s">
        <v>3</v>
      </c>
    </row>
    <row r="2095" spans="3:3">
      <c r="C2095" s="75" t="s">
        <v>3</v>
      </c>
    </row>
    <row r="2097" spans="3:3">
      <c r="C2097" s="75" t="s">
        <v>3</v>
      </c>
    </row>
    <row r="2099" spans="3:3">
      <c r="C2099" s="75" t="s">
        <v>3</v>
      </c>
    </row>
    <row r="2101" spans="3:3">
      <c r="C2101" s="75" t="s">
        <v>3</v>
      </c>
    </row>
    <row r="2103" spans="3:3">
      <c r="C2103" s="75" t="s">
        <v>3</v>
      </c>
    </row>
    <row r="2105" spans="3:3">
      <c r="C2105" s="75" t="s">
        <v>3</v>
      </c>
    </row>
    <row r="2107" spans="3:3">
      <c r="C2107" s="75" t="s">
        <v>3</v>
      </c>
    </row>
    <row r="2109" spans="3:3">
      <c r="C2109" s="75" t="s">
        <v>3</v>
      </c>
    </row>
    <row r="2111" spans="3:3">
      <c r="C2111" s="75" t="s">
        <v>3</v>
      </c>
    </row>
    <row r="2113" spans="3:3">
      <c r="C2113" s="75" t="s">
        <v>3</v>
      </c>
    </row>
    <row r="2115" spans="3:3">
      <c r="C2115" s="75" t="s">
        <v>3</v>
      </c>
    </row>
    <row r="2117" spans="3:3">
      <c r="C2117" s="75" t="s">
        <v>3</v>
      </c>
    </row>
    <row r="2119" spans="3:3">
      <c r="C2119" s="75" t="s">
        <v>3</v>
      </c>
    </row>
    <row r="2121" spans="3:3">
      <c r="C2121" s="75" t="s">
        <v>3</v>
      </c>
    </row>
    <row r="2123" spans="3:3">
      <c r="C2123" s="75" t="s">
        <v>3</v>
      </c>
    </row>
    <row r="2125" spans="3:3">
      <c r="C2125" s="75" t="s">
        <v>3</v>
      </c>
    </row>
    <row r="2127" spans="3:3">
      <c r="C2127" s="75" t="s">
        <v>3</v>
      </c>
    </row>
    <row r="2129" spans="3:3">
      <c r="C2129" s="75" t="s">
        <v>3</v>
      </c>
    </row>
    <row r="2131" spans="3:3">
      <c r="C2131" s="75" t="s">
        <v>3</v>
      </c>
    </row>
    <row r="2133" spans="3:3">
      <c r="C2133" s="75" t="s">
        <v>3</v>
      </c>
    </row>
    <row r="2135" spans="3:3">
      <c r="C2135" s="75" t="s">
        <v>3</v>
      </c>
    </row>
    <row r="2137" spans="3:3">
      <c r="C2137" s="75" t="s">
        <v>3</v>
      </c>
    </row>
    <row r="2139" spans="3:3">
      <c r="C2139" s="75" t="s">
        <v>3</v>
      </c>
    </row>
    <row r="2141" spans="3:3">
      <c r="C2141" s="75" t="s">
        <v>3</v>
      </c>
    </row>
    <row r="2143" spans="3:3">
      <c r="C2143" s="75" t="s">
        <v>3</v>
      </c>
    </row>
    <row r="2145" spans="3:3">
      <c r="C2145" s="75" t="s">
        <v>3</v>
      </c>
    </row>
    <row r="2147" spans="3:3">
      <c r="C2147" s="75" t="s">
        <v>3</v>
      </c>
    </row>
    <row r="2149" spans="3:3">
      <c r="C2149" s="75" t="s">
        <v>3</v>
      </c>
    </row>
    <row r="2151" spans="3:3">
      <c r="C2151" s="75" t="s">
        <v>3</v>
      </c>
    </row>
    <row r="2153" spans="3:3">
      <c r="C2153" s="75" t="s">
        <v>3</v>
      </c>
    </row>
    <row r="2155" spans="3:3">
      <c r="C2155" s="75" t="s">
        <v>3</v>
      </c>
    </row>
    <row r="2157" spans="3:3">
      <c r="C2157" s="75" t="s">
        <v>3</v>
      </c>
    </row>
    <row r="2159" spans="3:3">
      <c r="C2159" s="75" t="s">
        <v>3</v>
      </c>
    </row>
    <row r="2161" spans="3:3">
      <c r="C2161" s="75" t="s">
        <v>3</v>
      </c>
    </row>
    <row r="2163" spans="3:3">
      <c r="C2163" s="75" t="s">
        <v>3</v>
      </c>
    </row>
    <row r="2165" spans="3:3">
      <c r="C2165" s="75" t="s">
        <v>3</v>
      </c>
    </row>
    <row r="2167" spans="3:3">
      <c r="C2167" s="75" t="s">
        <v>3</v>
      </c>
    </row>
    <row r="2169" spans="3:3">
      <c r="C2169" s="75" t="s">
        <v>3</v>
      </c>
    </row>
    <row r="2171" spans="3:3">
      <c r="C2171" s="75" t="s">
        <v>3</v>
      </c>
    </row>
    <row r="2173" spans="3:3">
      <c r="C2173" s="75" t="s">
        <v>3</v>
      </c>
    </row>
    <row r="2175" spans="3:3">
      <c r="C2175" s="75" t="s">
        <v>3</v>
      </c>
    </row>
    <row r="2177" spans="3:3">
      <c r="C2177" s="75" t="s">
        <v>3</v>
      </c>
    </row>
    <row r="2179" spans="3:3">
      <c r="C2179" s="75" t="s">
        <v>3</v>
      </c>
    </row>
    <row r="2181" spans="3:3">
      <c r="C2181" s="75" t="s">
        <v>3</v>
      </c>
    </row>
    <row r="2183" spans="3:3">
      <c r="C2183" s="75" t="s">
        <v>3</v>
      </c>
    </row>
    <row r="2185" spans="3:3">
      <c r="C2185" s="75" t="s">
        <v>3</v>
      </c>
    </row>
    <row r="2187" spans="3:3">
      <c r="C2187" s="75" t="s">
        <v>3</v>
      </c>
    </row>
    <row r="2189" spans="3:3">
      <c r="C2189" s="75" t="s">
        <v>3</v>
      </c>
    </row>
    <row r="2191" spans="3:3">
      <c r="C2191" s="75" t="s">
        <v>3</v>
      </c>
    </row>
    <row r="2193" spans="3:3">
      <c r="C2193" s="75" t="s">
        <v>3</v>
      </c>
    </row>
    <row r="2195" spans="3:3">
      <c r="C2195" s="75" t="s">
        <v>3</v>
      </c>
    </row>
    <row r="2197" spans="3:3">
      <c r="C2197" s="75" t="s">
        <v>3</v>
      </c>
    </row>
    <row r="2199" spans="3:3">
      <c r="C2199" s="75" t="s">
        <v>3</v>
      </c>
    </row>
    <row r="2201" spans="3:3">
      <c r="C2201" s="75" t="s">
        <v>3</v>
      </c>
    </row>
    <row r="2203" spans="3:3">
      <c r="C2203" s="75" t="s">
        <v>3</v>
      </c>
    </row>
    <row r="2205" spans="3:3">
      <c r="C2205" s="75" t="s">
        <v>3</v>
      </c>
    </row>
    <row r="2207" spans="3:3">
      <c r="C2207" s="75" t="s">
        <v>3</v>
      </c>
    </row>
    <row r="2209" spans="3:3">
      <c r="C2209" s="75" t="s">
        <v>3</v>
      </c>
    </row>
    <row r="2211" spans="3:3">
      <c r="C2211" s="75" t="s">
        <v>3</v>
      </c>
    </row>
    <row r="2213" spans="3:3">
      <c r="C2213" s="75" t="s">
        <v>3</v>
      </c>
    </row>
    <row r="2215" spans="3:3">
      <c r="C2215" s="75" t="s">
        <v>3</v>
      </c>
    </row>
    <row r="2217" spans="3:3">
      <c r="C2217" s="75" t="s">
        <v>3</v>
      </c>
    </row>
    <row r="2219" spans="3:3">
      <c r="C2219" s="75" t="s">
        <v>3</v>
      </c>
    </row>
    <row r="2221" spans="3:3">
      <c r="C2221" s="75" t="s">
        <v>3</v>
      </c>
    </row>
    <row r="2223" spans="3:3">
      <c r="C2223" s="75" t="s">
        <v>3</v>
      </c>
    </row>
    <row r="2225" spans="3:3">
      <c r="C2225" s="75" t="s">
        <v>3</v>
      </c>
    </row>
    <row r="2227" spans="3:3">
      <c r="C2227" s="75" t="s">
        <v>3</v>
      </c>
    </row>
    <row r="2229" spans="3:3">
      <c r="C2229" s="75" t="s">
        <v>3</v>
      </c>
    </row>
    <row r="2231" spans="3:3">
      <c r="C2231" s="75" t="s">
        <v>3</v>
      </c>
    </row>
    <row r="2233" spans="3:3">
      <c r="C2233" s="75" t="s">
        <v>3</v>
      </c>
    </row>
    <row r="2235" spans="3:3">
      <c r="C2235" s="75" t="s">
        <v>3</v>
      </c>
    </row>
    <row r="2237" spans="3:3">
      <c r="C2237" s="75" t="s">
        <v>3</v>
      </c>
    </row>
    <row r="2239" spans="3:3">
      <c r="C2239" s="75" t="s">
        <v>3</v>
      </c>
    </row>
    <row r="2241" spans="3:3">
      <c r="C2241" s="75" t="s">
        <v>3</v>
      </c>
    </row>
    <row r="2243" spans="3:3">
      <c r="C2243" s="75" t="s">
        <v>3</v>
      </c>
    </row>
    <row r="2245" spans="3:3">
      <c r="C2245" s="75" t="s">
        <v>3</v>
      </c>
    </row>
    <row r="2247" spans="3:3">
      <c r="C2247" s="75" t="s">
        <v>3</v>
      </c>
    </row>
    <row r="2249" spans="3:3">
      <c r="C2249" s="75" t="s">
        <v>3</v>
      </c>
    </row>
    <row r="2251" spans="3:3">
      <c r="C2251" s="75" t="s">
        <v>3</v>
      </c>
    </row>
    <row r="2253" spans="3:3">
      <c r="C2253" s="75" t="s">
        <v>3</v>
      </c>
    </row>
    <row r="2255" spans="3:3">
      <c r="C2255" s="75" t="s">
        <v>3</v>
      </c>
    </row>
    <row r="2257" spans="3:3">
      <c r="C2257" s="75" t="s">
        <v>3</v>
      </c>
    </row>
    <row r="2259" spans="3:3">
      <c r="C2259" s="75" t="s">
        <v>3</v>
      </c>
    </row>
    <row r="2261" spans="3:3">
      <c r="C2261" s="75" t="s">
        <v>3</v>
      </c>
    </row>
    <row r="2263" spans="3:3">
      <c r="C2263" s="75" t="s">
        <v>3</v>
      </c>
    </row>
    <row r="2265" spans="3:3">
      <c r="C2265" s="75" t="s">
        <v>3</v>
      </c>
    </row>
    <row r="2267" spans="3:3">
      <c r="C2267" s="75" t="s">
        <v>3</v>
      </c>
    </row>
    <row r="2269" spans="3:3">
      <c r="C2269" s="75" t="s">
        <v>3</v>
      </c>
    </row>
    <row r="2271" spans="3:3">
      <c r="C2271" s="75" t="s">
        <v>3</v>
      </c>
    </row>
    <row r="2273" spans="3:3">
      <c r="C2273" s="75" t="s">
        <v>3</v>
      </c>
    </row>
    <row r="2275" spans="3:3">
      <c r="C2275" s="75" t="s">
        <v>3</v>
      </c>
    </row>
    <row r="2277" spans="3:3">
      <c r="C2277" s="75" t="s">
        <v>3</v>
      </c>
    </row>
    <row r="2279" spans="3:3">
      <c r="C2279" s="75" t="s">
        <v>3</v>
      </c>
    </row>
    <row r="2281" spans="3:3">
      <c r="C2281" s="75" t="s">
        <v>3</v>
      </c>
    </row>
    <row r="2283" spans="3:3">
      <c r="C2283" s="75" t="s">
        <v>3</v>
      </c>
    </row>
    <row r="2285" spans="3:3">
      <c r="C2285" s="75" t="s">
        <v>3</v>
      </c>
    </row>
    <row r="2287" spans="3:3">
      <c r="C2287" s="75" t="s">
        <v>3</v>
      </c>
    </row>
    <row r="2289" spans="3:3">
      <c r="C2289" s="75" t="s">
        <v>3</v>
      </c>
    </row>
    <row r="2291" spans="3:3">
      <c r="C2291" s="75" t="s">
        <v>3</v>
      </c>
    </row>
    <row r="2293" spans="3:3">
      <c r="C2293" s="75" t="s">
        <v>3</v>
      </c>
    </row>
    <row r="2295" spans="3:3">
      <c r="C2295" s="75" t="s">
        <v>3</v>
      </c>
    </row>
    <row r="2297" spans="3:3">
      <c r="C2297" s="75" t="s">
        <v>3</v>
      </c>
    </row>
    <row r="2299" spans="3:3">
      <c r="C2299" s="75" t="s">
        <v>3</v>
      </c>
    </row>
    <row r="2301" spans="3:3">
      <c r="C2301" s="75" t="s">
        <v>3</v>
      </c>
    </row>
    <row r="2303" spans="3:3">
      <c r="C2303" s="75" t="s">
        <v>3</v>
      </c>
    </row>
    <row r="2305" spans="3:3">
      <c r="C2305" s="75" t="s">
        <v>3</v>
      </c>
    </row>
    <row r="2307" spans="3:3">
      <c r="C2307" s="75" t="s">
        <v>3</v>
      </c>
    </row>
    <row r="2309" spans="3:3">
      <c r="C2309" s="75" t="s">
        <v>3</v>
      </c>
    </row>
    <row r="2311" spans="3:3">
      <c r="C2311" s="75" t="s">
        <v>3</v>
      </c>
    </row>
    <row r="2313" spans="3:3">
      <c r="C2313" s="75" t="s">
        <v>3</v>
      </c>
    </row>
    <row r="2315" spans="3:3">
      <c r="C2315" s="75" t="s">
        <v>3</v>
      </c>
    </row>
    <row r="2317" spans="3:3">
      <c r="C2317" s="75" t="s">
        <v>3</v>
      </c>
    </row>
    <row r="2319" spans="3:3">
      <c r="C2319" s="75" t="s">
        <v>3</v>
      </c>
    </row>
    <row r="2321" spans="3:3">
      <c r="C2321" s="75" t="s">
        <v>3</v>
      </c>
    </row>
    <row r="2323" spans="3:3">
      <c r="C2323" s="75" t="s">
        <v>3</v>
      </c>
    </row>
    <row r="2325" spans="3:3">
      <c r="C2325" s="75" t="s">
        <v>3</v>
      </c>
    </row>
    <row r="2327" spans="3:3">
      <c r="C2327" s="75" t="s">
        <v>3</v>
      </c>
    </row>
    <row r="2329" spans="3:3">
      <c r="C2329" s="75" t="s">
        <v>3</v>
      </c>
    </row>
    <row r="2331" spans="3:3">
      <c r="C2331" s="75" t="s">
        <v>3</v>
      </c>
    </row>
    <row r="2333" spans="3:3">
      <c r="C2333" s="75" t="s">
        <v>3</v>
      </c>
    </row>
    <row r="2335" spans="3:3">
      <c r="C2335" s="75" t="s">
        <v>3</v>
      </c>
    </row>
    <row r="2337" spans="3:3">
      <c r="C2337" s="75" t="s">
        <v>3</v>
      </c>
    </row>
    <row r="2339" spans="3:3">
      <c r="C2339" s="75" t="s">
        <v>3</v>
      </c>
    </row>
    <row r="2341" spans="3:3">
      <c r="C2341" s="75" t="s">
        <v>3</v>
      </c>
    </row>
    <row r="2343" spans="3:3">
      <c r="C2343" s="75" t="s">
        <v>3</v>
      </c>
    </row>
    <row r="2345" spans="3:3">
      <c r="C2345" s="75" t="s">
        <v>3</v>
      </c>
    </row>
    <row r="2347" spans="3:3">
      <c r="C2347" s="75" t="s">
        <v>3</v>
      </c>
    </row>
    <row r="2349" spans="3:3">
      <c r="C2349" s="75" t="s">
        <v>3</v>
      </c>
    </row>
    <row r="2351" spans="3:3">
      <c r="C2351" s="75" t="s">
        <v>3</v>
      </c>
    </row>
    <row r="2353" spans="3:3">
      <c r="C2353" s="75" t="s">
        <v>3</v>
      </c>
    </row>
    <row r="2355" spans="3:3">
      <c r="C2355" s="75" t="s">
        <v>3</v>
      </c>
    </row>
    <row r="2357" spans="3:3">
      <c r="C2357" s="75" t="s">
        <v>3</v>
      </c>
    </row>
    <row r="2359" spans="3:3">
      <c r="C2359" s="75" t="s">
        <v>3</v>
      </c>
    </row>
    <row r="2361" spans="3:3">
      <c r="C2361" s="75" t="s">
        <v>3</v>
      </c>
    </row>
    <row r="2363" spans="3:3">
      <c r="C2363" s="75" t="s">
        <v>3</v>
      </c>
    </row>
    <row r="2365" spans="3:3">
      <c r="C2365" s="75" t="s">
        <v>3</v>
      </c>
    </row>
    <row r="2367" spans="3:3">
      <c r="C2367" s="75" t="s">
        <v>3</v>
      </c>
    </row>
    <row r="2369" spans="3:3">
      <c r="C2369" s="75" t="s">
        <v>3</v>
      </c>
    </row>
    <row r="2371" spans="3:3">
      <c r="C2371" s="75" t="s">
        <v>3</v>
      </c>
    </row>
    <row r="2373" spans="3:3">
      <c r="C2373" s="75" t="s">
        <v>3</v>
      </c>
    </row>
    <row r="2375" spans="3:3">
      <c r="C2375" s="75" t="s">
        <v>3</v>
      </c>
    </row>
    <row r="2377" spans="3:3">
      <c r="C2377" s="75" t="s">
        <v>3</v>
      </c>
    </row>
    <row r="2379" spans="3:3">
      <c r="C2379" s="75" t="s">
        <v>3</v>
      </c>
    </row>
    <row r="2381" spans="3:3">
      <c r="C2381" s="75" t="s">
        <v>3</v>
      </c>
    </row>
    <row r="2383" spans="3:3">
      <c r="C2383" s="75" t="s">
        <v>3</v>
      </c>
    </row>
    <row r="2385" spans="3:3">
      <c r="C2385" s="75" t="s">
        <v>3</v>
      </c>
    </row>
    <row r="2387" spans="3:3">
      <c r="C2387" s="75" t="s">
        <v>3</v>
      </c>
    </row>
    <row r="2389" spans="3:3">
      <c r="C2389" s="75" t="s">
        <v>3</v>
      </c>
    </row>
    <row r="2391" spans="3:3">
      <c r="C2391" s="75" t="s">
        <v>3</v>
      </c>
    </row>
    <row r="2393" spans="3:3">
      <c r="C2393" s="75" t="s">
        <v>3</v>
      </c>
    </row>
    <row r="2395" spans="3:3">
      <c r="C2395" s="75" t="s">
        <v>3</v>
      </c>
    </row>
    <row r="2397" spans="3:3">
      <c r="C2397" s="75" t="s">
        <v>3</v>
      </c>
    </row>
    <row r="2399" spans="3:3">
      <c r="C2399" s="75" t="s">
        <v>3</v>
      </c>
    </row>
    <row r="2401" spans="3:3">
      <c r="C2401" s="75" t="s">
        <v>3</v>
      </c>
    </row>
    <row r="2403" spans="3:3">
      <c r="C2403" s="75" t="s">
        <v>3</v>
      </c>
    </row>
    <row r="2405" spans="3:3">
      <c r="C2405" s="75" t="s">
        <v>3</v>
      </c>
    </row>
    <row r="2407" spans="3:3">
      <c r="C2407" s="75" t="s">
        <v>3</v>
      </c>
    </row>
    <row r="2409" spans="3:3">
      <c r="C2409" s="75" t="s">
        <v>3</v>
      </c>
    </row>
    <row r="2411" spans="3:3">
      <c r="C2411" s="75" t="s">
        <v>3</v>
      </c>
    </row>
    <row r="2413" spans="3:3">
      <c r="C2413" s="75" t="s">
        <v>3</v>
      </c>
    </row>
    <row r="2415" spans="3:3">
      <c r="C2415" s="75" t="s">
        <v>3</v>
      </c>
    </row>
    <row r="2417" spans="3:3">
      <c r="C2417" s="75" t="s">
        <v>3</v>
      </c>
    </row>
    <row r="2419" spans="3:3">
      <c r="C2419" s="75" t="s">
        <v>3</v>
      </c>
    </row>
    <row r="2421" spans="3:3">
      <c r="C2421" s="75" t="s">
        <v>3</v>
      </c>
    </row>
    <row r="2423" spans="3:3">
      <c r="C2423" s="75" t="s">
        <v>3</v>
      </c>
    </row>
    <row r="2425" spans="3:3">
      <c r="C2425" s="75" t="s">
        <v>3</v>
      </c>
    </row>
    <row r="2427" spans="3:3">
      <c r="C2427" s="75" t="s">
        <v>3</v>
      </c>
    </row>
    <row r="2429" spans="3:3">
      <c r="C2429" s="75" t="s">
        <v>3</v>
      </c>
    </row>
    <row r="2431" spans="3:3">
      <c r="C2431" s="75" t="s">
        <v>3</v>
      </c>
    </row>
    <row r="2433" spans="3:3">
      <c r="C2433" s="75" t="s">
        <v>3</v>
      </c>
    </row>
    <row r="2435" spans="3:3">
      <c r="C2435" s="75" t="s">
        <v>3</v>
      </c>
    </row>
    <row r="2437" spans="3:3">
      <c r="C2437" s="75" t="s">
        <v>3</v>
      </c>
    </row>
    <row r="2439" spans="3:3">
      <c r="C2439" s="75" t="s">
        <v>3</v>
      </c>
    </row>
    <row r="2441" spans="3:3">
      <c r="C2441" s="75" t="s">
        <v>3</v>
      </c>
    </row>
    <row r="2443" spans="3:3">
      <c r="C2443" s="75" t="s">
        <v>3</v>
      </c>
    </row>
    <row r="2445" spans="3:3">
      <c r="C2445" s="75" t="s">
        <v>3</v>
      </c>
    </row>
    <row r="2447" spans="3:3">
      <c r="C2447" s="75" t="s">
        <v>3</v>
      </c>
    </row>
    <row r="2449" spans="3:3">
      <c r="C2449" s="75" t="s">
        <v>3</v>
      </c>
    </row>
    <row r="2451" spans="3:3">
      <c r="C2451" s="75" t="s">
        <v>3</v>
      </c>
    </row>
    <row r="2453" spans="3:3">
      <c r="C2453" s="75" t="s">
        <v>3</v>
      </c>
    </row>
    <row r="2455" spans="3:3">
      <c r="C2455" s="75" t="s">
        <v>3</v>
      </c>
    </row>
    <row r="2457" spans="3:3">
      <c r="C2457" s="75" t="s">
        <v>3</v>
      </c>
    </row>
    <row r="2459" spans="3:3">
      <c r="C2459" s="75" t="s">
        <v>3</v>
      </c>
    </row>
    <row r="2461" spans="3:3">
      <c r="C2461" s="75" t="s">
        <v>3</v>
      </c>
    </row>
    <row r="2463" spans="3:3">
      <c r="C2463" s="75" t="s">
        <v>3</v>
      </c>
    </row>
    <row r="2465" spans="3:3">
      <c r="C2465" s="75" t="s">
        <v>3</v>
      </c>
    </row>
    <row r="2467" spans="3:3">
      <c r="C2467" s="75" t="s">
        <v>3</v>
      </c>
    </row>
    <row r="2469" spans="3:3">
      <c r="C2469" s="75" t="s">
        <v>3</v>
      </c>
    </row>
    <row r="2471" spans="3:3">
      <c r="C2471" s="75" t="s">
        <v>3</v>
      </c>
    </row>
    <row r="2473" spans="3:3">
      <c r="C2473" s="75" t="s">
        <v>3</v>
      </c>
    </row>
    <row r="2475" spans="3:3">
      <c r="C2475" s="75" t="s">
        <v>3</v>
      </c>
    </row>
    <row r="2477" spans="3:3">
      <c r="C2477" s="75" t="s">
        <v>3</v>
      </c>
    </row>
    <row r="2479" spans="3:3">
      <c r="C2479" s="75" t="s">
        <v>3</v>
      </c>
    </row>
    <row r="2481" spans="3:3">
      <c r="C2481" s="75" t="s">
        <v>3</v>
      </c>
    </row>
    <row r="2483" spans="3:3">
      <c r="C2483" s="75" t="s">
        <v>3</v>
      </c>
    </row>
    <row r="2485" spans="3:3">
      <c r="C2485" s="75" t="s">
        <v>3</v>
      </c>
    </row>
    <row r="2487" spans="3:3">
      <c r="C2487" s="75" t="s">
        <v>3</v>
      </c>
    </row>
    <row r="2489" spans="3:3">
      <c r="C2489" s="75" t="s">
        <v>3</v>
      </c>
    </row>
    <row r="2491" spans="3:3">
      <c r="C2491" s="75" t="s">
        <v>3</v>
      </c>
    </row>
    <row r="2493" spans="3:3">
      <c r="C2493" s="75" t="s">
        <v>3</v>
      </c>
    </row>
    <row r="2495" spans="3:3">
      <c r="C2495" s="75" t="s">
        <v>3</v>
      </c>
    </row>
    <row r="2497" spans="3:3">
      <c r="C2497" s="75" t="s">
        <v>3</v>
      </c>
    </row>
    <row r="2499" spans="3:3">
      <c r="C2499" s="75" t="s">
        <v>3</v>
      </c>
    </row>
    <row r="2501" spans="3:3">
      <c r="C2501" s="75" t="s">
        <v>3</v>
      </c>
    </row>
    <row r="2503" spans="3:3">
      <c r="C2503" s="75" t="s">
        <v>3</v>
      </c>
    </row>
    <row r="2505" spans="3:3">
      <c r="C2505" s="75" t="s">
        <v>3</v>
      </c>
    </row>
    <row r="2507" spans="3:3">
      <c r="C2507" s="75" t="s">
        <v>3</v>
      </c>
    </row>
    <row r="2509" spans="3:3">
      <c r="C2509" s="75" t="s">
        <v>3</v>
      </c>
    </row>
    <row r="2511" spans="3:3">
      <c r="C2511" s="75" t="s">
        <v>3</v>
      </c>
    </row>
    <row r="2513" spans="3:3">
      <c r="C2513" s="75" t="s">
        <v>3</v>
      </c>
    </row>
    <row r="2515" spans="3:3">
      <c r="C2515" s="75" t="s">
        <v>3</v>
      </c>
    </row>
    <row r="2517" spans="3:3">
      <c r="C2517" s="75" t="s">
        <v>3</v>
      </c>
    </row>
    <row r="2519" spans="3:3">
      <c r="C2519" s="75" t="s">
        <v>3</v>
      </c>
    </row>
    <row r="2521" spans="3:3">
      <c r="C2521" s="75" t="s">
        <v>3</v>
      </c>
    </row>
    <row r="2523" spans="3:3">
      <c r="C2523" s="75" t="s">
        <v>3</v>
      </c>
    </row>
    <row r="2525" spans="3:3">
      <c r="C2525" s="75" t="s">
        <v>3</v>
      </c>
    </row>
    <row r="2527" spans="3:3">
      <c r="C2527" s="75" t="s">
        <v>3</v>
      </c>
    </row>
    <row r="2529" spans="3:3">
      <c r="C2529" s="75" t="s">
        <v>3</v>
      </c>
    </row>
    <row r="2531" spans="3:3">
      <c r="C2531" s="75" t="s">
        <v>3</v>
      </c>
    </row>
    <row r="2533" spans="3:3">
      <c r="C2533" s="75" t="s">
        <v>3</v>
      </c>
    </row>
    <row r="2535" spans="3:3">
      <c r="C2535" s="75" t="s">
        <v>3</v>
      </c>
    </row>
    <row r="2537" spans="3:3">
      <c r="C2537" s="75" t="s">
        <v>3</v>
      </c>
    </row>
    <row r="2539" spans="3:3">
      <c r="C2539" s="75" t="s">
        <v>3</v>
      </c>
    </row>
    <row r="2541" spans="3:3">
      <c r="C2541" s="75" t="s">
        <v>3</v>
      </c>
    </row>
    <row r="2543" spans="3:3">
      <c r="C2543" s="75" t="s">
        <v>3</v>
      </c>
    </row>
    <row r="2545" spans="3:3">
      <c r="C2545" s="75" t="s">
        <v>3</v>
      </c>
    </row>
    <row r="2547" spans="3:3">
      <c r="C2547" s="75" t="s">
        <v>3</v>
      </c>
    </row>
    <row r="2549" spans="3:3">
      <c r="C2549" s="75" t="s">
        <v>3</v>
      </c>
    </row>
    <row r="2551" spans="3:3">
      <c r="C2551" s="75" t="s">
        <v>3</v>
      </c>
    </row>
    <row r="2553" spans="3:3">
      <c r="C2553" s="75" t="s">
        <v>3</v>
      </c>
    </row>
    <row r="2555" spans="3:3">
      <c r="C2555" s="75" t="s">
        <v>3</v>
      </c>
    </row>
    <row r="2557" spans="3:3">
      <c r="C2557" s="75" t="s">
        <v>3</v>
      </c>
    </row>
    <row r="2559" spans="3:3">
      <c r="C2559" s="75" t="s">
        <v>3</v>
      </c>
    </row>
    <row r="2561" spans="3:3">
      <c r="C2561" s="75" t="s">
        <v>3</v>
      </c>
    </row>
    <row r="2563" spans="3:3">
      <c r="C2563" s="75" t="s">
        <v>3</v>
      </c>
    </row>
    <row r="2565" spans="3:3">
      <c r="C2565" s="75" t="s">
        <v>3</v>
      </c>
    </row>
    <row r="2567" spans="3:3">
      <c r="C2567" s="75" t="s">
        <v>3</v>
      </c>
    </row>
    <row r="2569" spans="3:3">
      <c r="C2569" s="75" t="s">
        <v>3</v>
      </c>
    </row>
    <row r="2571" spans="3:3">
      <c r="C2571" s="75" t="s">
        <v>3</v>
      </c>
    </row>
    <row r="2573" spans="3:3">
      <c r="C2573" s="75" t="s">
        <v>3</v>
      </c>
    </row>
    <row r="2575" spans="3:3">
      <c r="C2575" s="75" t="s">
        <v>3</v>
      </c>
    </row>
    <row r="2577" spans="3:3">
      <c r="C2577" s="75" t="s">
        <v>3</v>
      </c>
    </row>
    <row r="2579" spans="3:3">
      <c r="C2579" s="75" t="s">
        <v>3</v>
      </c>
    </row>
    <row r="2581" spans="3:3">
      <c r="C2581" s="75" t="s">
        <v>3</v>
      </c>
    </row>
    <row r="2583" spans="3:3">
      <c r="C2583" s="75" t="s">
        <v>3</v>
      </c>
    </row>
    <row r="2585" spans="3:3">
      <c r="C2585" s="75" t="s">
        <v>3</v>
      </c>
    </row>
    <row r="2587" spans="3:3">
      <c r="C2587" s="75" t="s">
        <v>3</v>
      </c>
    </row>
    <row r="2589" spans="3:3">
      <c r="C2589" s="75" t="s">
        <v>3</v>
      </c>
    </row>
    <row r="2591" spans="3:3">
      <c r="C2591" s="75" t="s">
        <v>3</v>
      </c>
    </row>
    <row r="2593" spans="3:3">
      <c r="C2593" s="75" t="s">
        <v>3</v>
      </c>
    </row>
    <row r="2595" spans="3:3">
      <c r="C2595" s="75" t="s">
        <v>3</v>
      </c>
    </row>
    <row r="2597" spans="3:3">
      <c r="C2597" s="75" t="s">
        <v>3</v>
      </c>
    </row>
    <row r="2599" spans="3:3">
      <c r="C2599" s="75" t="s">
        <v>3</v>
      </c>
    </row>
    <row r="2601" spans="3:3">
      <c r="C2601" s="75" t="s">
        <v>3</v>
      </c>
    </row>
    <row r="2603" spans="3:3">
      <c r="C2603" s="75" t="s">
        <v>3</v>
      </c>
    </row>
    <row r="2605" spans="3:3">
      <c r="C2605" s="75" t="s">
        <v>3</v>
      </c>
    </row>
    <row r="2607" spans="3:3">
      <c r="C2607" s="75" t="s">
        <v>3</v>
      </c>
    </row>
    <row r="2609" spans="3:3">
      <c r="C2609" s="75" t="s">
        <v>3</v>
      </c>
    </row>
    <row r="2611" spans="3:3">
      <c r="C2611" s="75" t="s">
        <v>3</v>
      </c>
    </row>
    <row r="2613" spans="3:3">
      <c r="C2613" s="75" t="s">
        <v>3</v>
      </c>
    </row>
    <row r="2615" spans="3:3">
      <c r="C2615" s="75" t="s">
        <v>3</v>
      </c>
    </row>
    <row r="2617" spans="3:3">
      <c r="C2617" s="75" t="s">
        <v>3</v>
      </c>
    </row>
    <row r="2619" spans="3:3">
      <c r="C2619" s="75" t="s">
        <v>3</v>
      </c>
    </row>
    <row r="2621" spans="3:3">
      <c r="C2621" s="75" t="s">
        <v>3</v>
      </c>
    </row>
    <row r="2623" spans="3:3">
      <c r="C2623" s="75" t="s">
        <v>3</v>
      </c>
    </row>
    <row r="2625" spans="3:3">
      <c r="C2625" s="75" t="s">
        <v>3</v>
      </c>
    </row>
    <row r="2627" spans="3:3">
      <c r="C2627" s="75" t="s">
        <v>3</v>
      </c>
    </row>
    <row r="2629" spans="3:3">
      <c r="C2629" s="75" t="s">
        <v>3</v>
      </c>
    </row>
    <row r="2631" spans="3:3">
      <c r="C2631" s="75" t="s">
        <v>3</v>
      </c>
    </row>
    <row r="2633" spans="3:3">
      <c r="C2633" s="75" t="s">
        <v>3</v>
      </c>
    </row>
    <row r="2635" spans="3:3">
      <c r="C2635" s="75" t="s">
        <v>3</v>
      </c>
    </row>
    <row r="2637" spans="3:3">
      <c r="C2637" s="75" t="s">
        <v>3</v>
      </c>
    </row>
    <row r="2639" spans="3:3">
      <c r="C2639" s="75" t="s">
        <v>3</v>
      </c>
    </row>
    <row r="2641" spans="3:3">
      <c r="C2641" s="75" t="s">
        <v>3</v>
      </c>
    </row>
    <row r="2643" spans="3:3">
      <c r="C2643" s="75" t="s">
        <v>3</v>
      </c>
    </row>
    <row r="2645" spans="3:3">
      <c r="C2645" s="75" t="s">
        <v>3</v>
      </c>
    </row>
    <row r="2647" spans="3:3">
      <c r="C2647" s="75" t="s">
        <v>3</v>
      </c>
    </row>
    <row r="2649" spans="3:3">
      <c r="C2649" s="75" t="s">
        <v>3</v>
      </c>
    </row>
    <row r="2651" spans="3:3">
      <c r="C2651" s="75" t="s">
        <v>3</v>
      </c>
    </row>
    <row r="2653" spans="3:3">
      <c r="C2653" s="75" t="s">
        <v>3</v>
      </c>
    </row>
    <row r="2655" spans="3:3">
      <c r="C2655" s="75" t="s">
        <v>3</v>
      </c>
    </row>
    <row r="2657" spans="3:3">
      <c r="C2657" s="75" t="s">
        <v>3</v>
      </c>
    </row>
    <row r="2659" spans="3:3">
      <c r="C2659" s="75" t="s">
        <v>3</v>
      </c>
    </row>
    <row r="2661" spans="3:3">
      <c r="C2661" s="75" t="s">
        <v>3</v>
      </c>
    </row>
    <row r="2663" spans="3:3">
      <c r="C2663" s="75" t="s">
        <v>3</v>
      </c>
    </row>
    <row r="2665" spans="3:3">
      <c r="C2665" s="75" t="s">
        <v>3</v>
      </c>
    </row>
    <row r="2667" spans="3:3">
      <c r="C2667" s="75" t="s">
        <v>3</v>
      </c>
    </row>
    <row r="2669" spans="3:3">
      <c r="C2669" s="75" t="s">
        <v>3</v>
      </c>
    </row>
    <row r="2671" spans="3:3">
      <c r="C2671" s="75" t="s">
        <v>3</v>
      </c>
    </row>
    <row r="2673" spans="3:3">
      <c r="C2673" s="75" t="s">
        <v>3</v>
      </c>
    </row>
    <row r="2675" spans="3:3">
      <c r="C2675" s="75" t="s">
        <v>3</v>
      </c>
    </row>
    <row r="2677" spans="3:3">
      <c r="C2677" s="75" t="s">
        <v>3</v>
      </c>
    </row>
    <row r="2679" spans="3:3">
      <c r="C2679" s="75" t="s">
        <v>3</v>
      </c>
    </row>
    <row r="2681" spans="3:3">
      <c r="C2681" s="75" t="s">
        <v>3</v>
      </c>
    </row>
    <row r="2683" spans="3:3">
      <c r="C2683" s="75" t="s">
        <v>3</v>
      </c>
    </row>
    <row r="2685" spans="3:3">
      <c r="C2685" s="75" t="s">
        <v>3</v>
      </c>
    </row>
    <row r="2687" spans="3:3">
      <c r="C2687" s="75" t="s">
        <v>3</v>
      </c>
    </row>
    <row r="2689" spans="3:3">
      <c r="C2689" s="75" t="s">
        <v>3</v>
      </c>
    </row>
    <row r="2691" spans="3:3">
      <c r="C2691" s="75" t="s">
        <v>3</v>
      </c>
    </row>
    <row r="2693" spans="3:3">
      <c r="C2693" s="75" t="s">
        <v>3</v>
      </c>
    </row>
    <row r="2695" spans="3:3">
      <c r="C2695" s="75" t="s">
        <v>3</v>
      </c>
    </row>
    <row r="2697" spans="3:3">
      <c r="C2697" s="75" t="s">
        <v>3</v>
      </c>
    </row>
    <row r="2699" spans="3:3">
      <c r="C2699" s="75" t="s">
        <v>3</v>
      </c>
    </row>
    <row r="2701" spans="3:3">
      <c r="C2701" s="75" t="s">
        <v>3</v>
      </c>
    </row>
    <row r="2703" spans="3:3">
      <c r="C2703" s="75" t="s">
        <v>3</v>
      </c>
    </row>
    <row r="2705" spans="3:3">
      <c r="C2705" s="75" t="s">
        <v>3</v>
      </c>
    </row>
    <row r="2707" spans="3:3">
      <c r="C2707" s="75" t="s">
        <v>3</v>
      </c>
    </row>
    <row r="2709" spans="3:3">
      <c r="C2709" s="75" t="s">
        <v>3</v>
      </c>
    </row>
    <row r="2711" spans="3:3">
      <c r="C2711" s="75" t="s">
        <v>3</v>
      </c>
    </row>
    <row r="2713" spans="3:3">
      <c r="C2713" s="75" t="s">
        <v>3</v>
      </c>
    </row>
    <row r="2715" spans="3:3">
      <c r="C2715" s="75" t="s">
        <v>3</v>
      </c>
    </row>
    <row r="2717" spans="3:3">
      <c r="C2717" s="75" t="s">
        <v>3</v>
      </c>
    </row>
    <row r="2719" spans="3:3">
      <c r="C2719" s="75" t="s">
        <v>3</v>
      </c>
    </row>
    <row r="2721" spans="3:3">
      <c r="C2721" s="75" t="s">
        <v>3</v>
      </c>
    </row>
    <row r="2723" spans="3:3">
      <c r="C2723" s="75" t="s">
        <v>3</v>
      </c>
    </row>
    <row r="2725" spans="3:3">
      <c r="C2725" s="75" t="s">
        <v>3</v>
      </c>
    </row>
    <row r="2727" spans="3:3">
      <c r="C2727" s="75" t="s">
        <v>3</v>
      </c>
    </row>
    <row r="2729" spans="3:3">
      <c r="C2729" s="75" t="s">
        <v>3</v>
      </c>
    </row>
    <row r="2731" spans="3:3">
      <c r="C2731" s="75" t="s">
        <v>3</v>
      </c>
    </row>
    <row r="2733" spans="3:3">
      <c r="C2733" s="75" t="s">
        <v>3</v>
      </c>
    </row>
    <row r="2735" spans="3:3">
      <c r="C2735" s="75" t="s">
        <v>3</v>
      </c>
    </row>
    <row r="2737" spans="3:3">
      <c r="C2737" s="75" t="s">
        <v>3</v>
      </c>
    </row>
    <row r="2739" spans="3:3">
      <c r="C2739" s="75" t="s">
        <v>3</v>
      </c>
    </row>
    <row r="2741" spans="3:3">
      <c r="C2741" s="75" t="s">
        <v>3</v>
      </c>
    </row>
    <row r="2743" spans="3:3">
      <c r="C2743" s="75" t="s">
        <v>3</v>
      </c>
    </row>
    <row r="2745" spans="3:3">
      <c r="C2745" s="75" t="s">
        <v>3</v>
      </c>
    </row>
    <row r="2747" spans="3:3">
      <c r="C2747" s="75" t="s">
        <v>3</v>
      </c>
    </row>
    <row r="2749" spans="3:3">
      <c r="C2749" s="75" t="s">
        <v>3</v>
      </c>
    </row>
    <row r="2751" spans="3:3">
      <c r="C2751" s="75" t="s">
        <v>3</v>
      </c>
    </row>
    <row r="2753" spans="3:3">
      <c r="C2753" s="75" t="s">
        <v>3</v>
      </c>
    </row>
    <row r="2755" spans="3:3">
      <c r="C2755" s="75" t="s">
        <v>3</v>
      </c>
    </row>
    <row r="2757" spans="3:3">
      <c r="C2757" s="75" t="s">
        <v>3</v>
      </c>
    </row>
    <row r="2759" spans="3:3">
      <c r="C2759" s="75" t="s">
        <v>3</v>
      </c>
    </row>
    <row r="2761" spans="3:3">
      <c r="C2761" s="75" t="s">
        <v>3</v>
      </c>
    </row>
    <row r="2763" spans="3:3">
      <c r="C2763" s="75" t="s">
        <v>3</v>
      </c>
    </row>
    <row r="2765" spans="3:3">
      <c r="C2765" s="75" t="s">
        <v>3</v>
      </c>
    </row>
    <row r="2767" spans="3:3">
      <c r="C2767" s="75" t="s">
        <v>3</v>
      </c>
    </row>
    <row r="2769" spans="3:3">
      <c r="C2769" s="75" t="s">
        <v>3</v>
      </c>
    </row>
    <row r="2771" spans="3:3">
      <c r="C2771" s="75" t="s">
        <v>3</v>
      </c>
    </row>
    <row r="2773" spans="3:3">
      <c r="C2773" s="75" t="s">
        <v>3</v>
      </c>
    </row>
    <row r="2775" spans="3:3">
      <c r="C2775" s="75" t="s">
        <v>3</v>
      </c>
    </row>
    <row r="2777" spans="3:3">
      <c r="C2777" s="75" t="s">
        <v>3</v>
      </c>
    </row>
    <row r="2779" spans="3:3">
      <c r="C2779" s="75" t="s">
        <v>3</v>
      </c>
    </row>
    <row r="2781" spans="3:3">
      <c r="C2781" s="75" t="s">
        <v>3</v>
      </c>
    </row>
    <row r="2783" spans="3:3">
      <c r="C2783" s="75" t="s">
        <v>3</v>
      </c>
    </row>
    <row r="2785" spans="3:3">
      <c r="C2785" s="75" t="s">
        <v>3</v>
      </c>
    </row>
    <row r="2787" spans="3:3">
      <c r="C2787" s="75" t="s">
        <v>3</v>
      </c>
    </row>
    <row r="2789" spans="3:3">
      <c r="C2789" s="75" t="s">
        <v>3</v>
      </c>
    </row>
    <row r="2791" spans="3:3">
      <c r="C2791" s="75" t="s">
        <v>3</v>
      </c>
    </row>
    <row r="2793" spans="3:3">
      <c r="C2793" s="75" t="s">
        <v>3</v>
      </c>
    </row>
    <row r="2795" spans="3:3">
      <c r="C2795" s="75" t="s">
        <v>3</v>
      </c>
    </row>
    <row r="2797" spans="3:3">
      <c r="C2797" s="75" t="s">
        <v>3</v>
      </c>
    </row>
    <row r="2799" spans="3:3">
      <c r="C2799" s="75" t="s">
        <v>3</v>
      </c>
    </row>
    <row r="2801" spans="3:3">
      <c r="C2801" s="75" t="s">
        <v>3</v>
      </c>
    </row>
    <row r="2803" spans="3:3">
      <c r="C2803" s="75" t="s">
        <v>3</v>
      </c>
    </row>
    <row r="2805" spans="3:3">
      <c r="C2805" s="75" t="s">
        <v>3</v>
      </c>
    </row>
    <row r="2807" spans="3:3">
      <c r="C2807" s="75" t="s">
        <v>3</v>
      </c>
    </row>
    <row r="2809" spans="3:3">
      <c r="C2809" s="75" t="s">
        <v>3</v>
      </c>
    </row>
    <row r="2811" spans="3:3">
      <c r="C2811" s="75" t="s">
        <v>3</v>
      </c>
    </row>
    <row r="2813" spans="3:3">
      <c r="C2813" s="75" t="s">
        <v>3</v>
      </c>
    </row>
    <row r="2815" spans="3:3">
      <c r="C2815" s="75" t="s">
        <v>3</v>
      </c>
    </row>
    <row r="2817" spans="3:3">
      <c r="C2817" s="75" t="s">
        <v>3</v>
      </c>
    </row>
    <row r="2819" spans="3:3">
      <c r="C2819" s="75" t="s">
        <v>3</v>
      </c>
    </row>
    <row r="2821" spans="3:3">
      <c r="C2821" s="75" t="s">
        <v>3</v>
      </c>
    </row>
    <row r="2823" spans="3:3">
      <c r="C2823" s="75" t="s">
        <v>3</v>
      </c>
    </row>
    <row r="2825" spans="3:3">
      <c r="C2825" s="75" t="s">
        <v>3</v>
      </c>
    </row>
    <row r="2827" spans="3:3">
      <c r="C2827" s="75" t="s">
        <v>3</v>
      </c>
    </row>
    <row r="2829" spans="3:3">
      <c r="C2829" s="75" t="s">
        <v>3</v>
      </c>
    </row>
    <row r="2831" spans="3:3">
      <c r="C2831" s="75" t="s">
        <v>3</v>
      </c>
    </row>
    <row r="2833" spans="3:3">
      <c r="C2833" s="75" t="s">
        <v>3</v>
      </c>
    </row>
    <row r="2835" spans="3:3">
      <c r="C2835" s="75" t="s">
        <v>3</v>
      </c>
    </row>
    <row r="2837" spans="3:3">
      <c r="C2837" s="75" t="s">
        <v>3</v>
      </c>
    </row>
    <row r="2839" spans="3:3">
      <c r="C2839" s="75" t="s">
        <v>3</v>
      </c>
    </row>
    <row r="2841" spans="3:3">
      <c r="C2841" s="75" t="s">
        <v>3</v>
      </c>
    </row>
    <row r="2843" spans="3:3">
      <c r="C2843" s="75" t="s">
        <v>3</v>
      </c>
    </row>
    <row r="2845" spans="3:3">
      <c r="C2845" s="75" t="s">
        <v>3</v>
      </c>
    </row>
    <row r="2847" spans="3:3">
      <c r="C2847" s="75" t="s">
        <v>3</v>
      </c>
    </row>
    <row r="2849" spans="3:3">
      <c r="C2849" s="75" t="s">
        <v>3</v>
      </c>
    </row>
    <row r="2851" spans="3:3">
      <c r="C2851" s="75" t="s">
        <v>3</v>
      </c>
    </row>
    <row r="2853" spans="3:3">
      <c r="C2853" s="75" t="s">
        <v>3</v>
      </c>
    </row>
    <row r="2855" spans="3:3">
      <c r="C2855" s="75" t="s">
        <v>3</v>
      </c>
    </row>
    <row r="2857" spans="3:3">
      <c r="C2857" s="75" t="s">
        <v>3</v>
      </c>
    </row>
    <row r="2859" spans="3:3">
      <c r="C2859" s="75" t="s">
        <v>3</v>
      </c>
    </row>
    <row r="2861" spans="3:3">
      <c r="C2861" s="75" t="s">
        <v>3</v>
      </c>
    </row>
    <row r="2863" spans="3:3">
      <c r="C2863" s="75" t="s">
        <v>3</v>
      </c>
    </row>
    <row r="2865" spans="3:3">
      <c r="C2865" s="75" t="s">
        <v>3</v>
      </c>
    </row>
    <row r="2867" spans="3:3">
      <c r="C2867" s="75" t="s">
        <v>3</v>
      </c>
    </row>
    <row r="2869" spans="3:3">
      <c r="C2869" s="75" t="s">
        <v>3</v>
      </c>
    </row>
    <row r="2871" spans="3:3">
      <c r="C2871" s="75" t="s">
        <v>3</v>
      </c>
    </row>
    <row r="2873" spans="3:3">
      <c r="C2873" s="75" t="s">
        <v>3</v>
      </c>
    </row>
    <row r="2875" spans="3:3">
      <c r="C2875" s="75" t="s">
        <v>3</v>
      </c>
    </row>
    <row r="2877" spans="3:3">
      <c r="C2877" s="75" t="s">
        <v>3</v>
      </c>
    </row>
    <row r="2879" spans="3:3">
      <c r="C2879" s="75" t="s">
        <v>3</v>
      </c>
    </row>
    <row r="2881" spans="3:3">
      <c r="C2881" s="75" t="s">
        <v>3</v>
      </c>
    </row>
    <row r="2883" spans="3:3">
      <c r="C2883" s="75" t="s">
        <v>3</v>
      </c>
    </row>
    <row r="2885" spans="3:3">
      <c r="C2885" s="75" t="s">
        <v>3</v>
      </c>
    </row>
    <row r="2887" spans="3:3">
      <c r="C2887" s="75" t="s">
        <v>3</v>
      </c>
    </row>
    <row r="2889" spans="3:3">
      <c r="C2889" s="75" t="s">
        <v>3</v>
      </c>
    </row>
    <row r="2891" spans="3:3">
      <c r="C2891" s="75" t="s">
        <v>3</v>
      </c>
    </row>
    <row r="2893" spans="3:3">
      <c r="C2893" s="75" t="s">
        <v>3</v>
      </c>
    </row>
    <row r="2895" spans="3:3">
      <c r="C2895" s="75" t="s">
        <v>3</v>
      </c>
    </row>
    <row r="2897" spans="3:3">
      <c r="C2897" s="75" t="s">
        <v>3</v>
      </c>
    </row>
    <row r="2899" spans="3:3">
      <c r="C2899" s="75" t="s">
        <v>3</v>
      </c>
    </row>
    <row r="2901" spans="3:3">
      <c r="C2901" s="75" t="s">
        <v>3</v>
      </c>
    </row>
    <row r="2903" spans="3:3">
      <c r="C2903" s="75" t="s">
        <v>3</v>
      </c>
    </row>
    <row r="2905" spans="3:3">
      <c r="C2905" s="75" t="s">
        <v>3</v>
      </c>
    </row>
    <row r="2907" spans="3:3">
      <c r="C2907" s="75" t="s">
        <v>3</v>
      </c>
    </row>
    <row r="2909" spans="3:3">
      <c r="C2909" s="75" t="s">
        <v>3</v>
      </c>
    </row>
    <row r="2911" spans="3:3">
      <c r="C2911" s="75" t="s">
        <v>3</v>
      </c>
    </row>
    <row r="2913" spans="3:3">
      <c r="C2913" s="75" t="s">
        <v>3</v>
      </c>
    </row>
    <row r="2915" spans="3:3">
      <c r="C2915" s="75" t="s">
        <v>3</v>
      </c>
    </row>
    <row r="2917" spans="3:3">
      <c r="C2917" s="75" t="s">
        <v>3</v>
      </c>
    </row>
    <row r="2919" spans="3:3">
      <c r="C2919" s="75" t="s">
        <v>3</v>
      </c>
    </row>
    <row r="2921" spans="3:3">
      <c r="C2921" s="75" t="s">
        <v>3</v>
      </c>
    </row>
    <row r="2923" spans="3:3">
      <c r="C2923" s="75" t="s">
        <v>3</v>
      </c>
    </row>
    <row r="2925" spans="3:3">
      <c r="C2925" s="75" t="s">
        <v>3</v>
      </c>
    </row>
    <row r="2927" spans="3:3">
      <c r="C2927" s="75" t="s">
        <v>3</v>
      </c>
    </row>
    <row r="2929" spans="3:3">
      <c r="C2929" s="75" t="s">
        <v>3</v>
      </c>
    </row>
    <row r="2931" spans="3:3">
      <c r="C2931" s="75" t="s">
        <v>3</v>
      </c>
    </row>
    <row r="2933" spans="3:3">
      <c r="C2933" s="75" t="s">
        <v>3</v>
      </c>
    </row>
    <row r="2935" spans="3:3">
      <c r="C2935" s="75" t="s">
        <v>3</v>
      </c>
    </row>
    <row r="2937" spans="3:3">
      <c r="C2937" s="75" t="s">
        <v>3</v>
      </c>
    </row>
    <row r="2939" spans="3:3">
      <c r="C2939" s="75" t="s">
        <v>3</v>
      </c>
    </row>
    <row r="2941" spans="3:3">
      <c r="C2941" s="75" t="s">
        <v>3</v>
      </c>
    </row>
    <row r="2943" spans="3:3">
      <c r="C2943" s="75" t="s">
        <v>3</v>
      </c>
    </row>
    <row r="2945" spans="3:3">
      <c r="C2945" s="75" t="s">
        <v>3</v>
      </c>
    </row>
    <row r="2947" spans="3:3">
      <c r="C2947" s="75" t="s">
        <v>3</v>
      </c>
    </row>
    <row r="2949" spans="3:3">
      <c r="C2949" s="75" t="s">
        <v>3</v>
      </c>
    </row>
    <row r="2951" spans="3:3">
      <c r="C2951" s="75" t="s">
        <v>3</v>
      </c>
    </row>
    <row r="2953" spans="3:3">
      <c r="C2953" s="75" t="s">
        <v>3</v>
      </c>
    </row>
    <row r="2955" spans="3:3">
      <c r="C2955" s="75" t="s">
        <v>3</v>
      </c>
    </row>
    <row r="2957" spans="3:3">
      <c r="C2957" s="75" t="s">
        <v>3</v>
      </c>
    </row>
    <row r="2959" spans="3:3">
      <c r="C2959" s="75" t="s">
        <v>3</v>
      </c>
    </row>
    <row r="2961" spans="3:3">
      <c r="C2961" s="75" t="s">
        <v>3</v>
      </c>
    </row>
    <row r="2963" spans="3:3">
      <c r="C2963" s="75" t="s">
        <v>3</v>
      </c>
    </row>
    <row r="2965" spans="3:3">
      <c r="C2965" s="75" t="s">
        <v>3</v>
      </c>
    </row>
    <row r="2967" spans="3:3">
      <c r="C2967" s="75" t="s">
        <v>3</v>
      </c>
    </row>
    <row r="2969" spans="3:3">
      <c r="C2969" s="75" t="s">
        <v>3</v>
      </c>
    </row>
    <row r="2971" spans="3:3">
      <c r="C2971" s="75" t="s">
        <v>3</v>
      </c>
    </row>
    <row r="2973" spans="3:3">
      <c r="C2973" s="75" t="s">
        <v>3</v>
      </c>
    </row>
    <row r="2975" spans="3:3">
      <c r="C2975" s="75" t="s">
        <v>3</v>
      </c>
    </row>
    <row r="2977" spans="3:3">
      <c r="C2977" s="75" t="s">
        <v>3</v>
      </c>
    </row>
    <row r="2979" spans="3:3">
      <c r="C2979" s="75" t="s">
        <v>3</v>
      </c>
    </row>
    <row r="2981" spans="3:3">
      <c r="C2981" s="75" t="s">
        <v>3</v>
      </c>
    </row>
    <row r="2983" spans="3:3">
      <c r="C2983" s="75" t="s">
        <v>3</v>
      </c>
    </row>
    <row r="2985" spans="3:3">
      <c r="C2985" s="75" t="s">
        <v>3</v>
      </c>
    </row>
    <row r="2987" spans="3:3">
      <c r="C2987" s="75" t="s">
        <v>3</v>
      </c>
    </row>
    <row r="2989" spans="3:3">
      <c r="C2989" s="75" t="s">
        <v>3</v>
      </c>
    </row>
    <row r="2991" spans="3:3">
      <c r="C2991" s="75" t="s">
        <v>3</v>
      </c>
    </row>
    <row r="2993" spans="3:3">
      <c r="C2993" s="75" t="s">
        <v>3</v>
      </c>
    </row>
    <row r="2995" spans="3:3">
      <c r="C2995" s="75" t="s">
        <v>3</v>
      </c>
    </row>
    <row r="2997" spans="3:3">
      <c r="C2997" s="75" t="s">
        <v>3</v>
      </c>
    </row>
    <row r="2999" spans="3:3">
      <c r="C2999" s="75" t="s">
        <v>3</v>
      </c>
    </row>
    <row r="3001" spans="3:3">
      <c r="C3001" s="75" t="s">
        <v>3</v>
      </c>
    </row>
    <row r="3003" spans="3:3">
      <c r="C3003" s="75" t="s">
        <v>3</v>
      </c>
    </row>
    <row r="3005" spans="3:3">
      <c r="C3005" s="75" t="s">
        <v>3</v>
      </c>
    </row>
    <row r="3007" spans="3:3">
      <c r="C3007" s="75" t="s">
        <v>3</v>
      </c>
    </row>
    <row r="3009" spans="3:3">
      <c r="C3009" s="75" t="s">
        <v>3</v>
      </c>
    </row>
    <row r="3011" spans="3:3">
      <c r="C3011" s="75" t="s">
        <v>3</v>
      </c>
    </row>
    <row r="3013" spans="3:3">
      <c r="C3013" s="75" t="s">
        <v>3</v>
      </c>
    </row>
    <row r="3015" spans="3:3">
      <c r="C3015" s="75" t="s">
        <v>3</v>
      </c>
    </row>
    <row r="3017" spans="3:3">
      <c r="C3017" s="75" t="s">
        <v>3</v>
      </c>
    </row>
    <row r="3019" spans="3:3">
      <c r="C3019" s="75" t="s">
        <v>3</v>
      </c>
    </row>
    <row r="3021" spans="3:3">
      <c r="C3021" s="75" t="s">
        <v>3</v>
      </c>
    </row>
    <row r="3023" spans="3:3">
      <c r="C3023" s="75" t="s">
        <v>3</v>
      </c>
    </row>
    <row r="3025" spans="3:3">
      <c r="C3025" s="75" t="s">
        <v>3</v>
      </c>
    </row>
    <row r="3027" spans="3:3">
      <c r="C3027" s="75" t="s">
        <v>3</v>
      </c>
    </row>
    <row r="3029" spans="3:3">
      <c r="C3029" s="75" t="s">
        <v>3</v>
      </c>
    </row>
    <row r="3031" spans="3:3">
      <c r="C3031" s="75" t="s">
        <v>3</v>
      </c>
    </row>
    <row r="3033" spans="3:3">
      <c r="C3033" s="75" t="s">
        <v>3</v>
      </c>
    </row>
    <row r="3035" spans="3:3">
      <c r="C3035" s="75" t="s">
        <v>3</v>
      </c>
    </row>
    <row r="3037" spans="3:3">
      <c r="C3037" s="75" t="s">
        <v>3</v>
      </c>
    </row>
    <row r="3039" spans="3:3">
      <c r="C3039" s="75" t="s">
        <v>3</v>
      </c>
    </row>
    <row r="3041" spans="3:3">
      <c r="C3041" s="75" t="s">
        <v>3</v>
      </c>
    </row>
    <row r="3043" spans="3:3">
      <c r="C3043" s="75" t="s">
        <v>3</v>
      </c>
    </row>
    <row r="3045" spans="3:3">
      <c r="C3045" s="75" t="s">
        <v>3</v>
      </c>
    </row>
    <row r="3047" spans="3:3">
      <c r="C3047" s="75" t="s">
        <v>3</v>
      </c>
    </row>
    <row r="3049" spans="3:3">
      <c r="C3049" s="75" t="s">
        <v>3</v>
      </c>
    </row>
    <row r="3051" spans="3:3">
      <c r="C3051" s="75" t="s">
        <v>3</v>
      </c>
    </row>
    <row r="3053" spans="3:3">
      <c r="C3053" s="75" t="s">
        <v>3</v>
      </c>
    </row>
    <row r="3055" spans="3:3">
      <c r="C3055" s="75" t="s">
        <v>3</v>
      </c>
    </row>
    <row r="3057" spans="3:3">
      <c r="C3057" s="75" t="s">
        <v>3</v>
      </c>
    </row>
    <row r="3059" spans="3:3">
      <c r="C3059" s="75" t="s">
        <v>3</v>
      </c>
    </row>
    <row r="3061" spans="3:3">
      <c r="C3061" s="75" t="s">
        <v>3</v>
      </c>
    </row>
    <row r="3063" spans="3:3">
      <c r="C3063" s="75" t="s">
        <v>3</v>
      </c>
    </row>
    <row r="3065" spans="3:3">
      <c r="C3065" s="75" t="s">
        <v>3</v>
      </c>
    </row>
    <row r="3067" spans="3:3">
      <c r="C3067" s="75" t="s">
        <v>3</v>
      </c>
    </row>
    <row r="3069" spans="3:3">
      <c r="C3069" s="75" t="s">
        <v>3</v>
      </c>
    </row>
    <row r="3071" spans="3:3">
      <c r="C3071" s="75" t="s">
        <v>3</v>
      </c>
    </row>
    <row r="3073" spans="3:3">
      <c r="C3073" s="75" t="s">
        <v>3</v>
      </c>
    </row>
    <row r="3075" spans="3:3">
      <c r="C3075" s="75" t="s">
        <v>3</v>
      </c>
    </row>
    <row r="3077" spans="3:3">
      <c r="C3077" s="75" t="s">
        <v>3</v>
      </c>
    </row>
    <row r="3079" spans="3:3">
      <c r="C3079" s="75" t="s">
        <v>3</v>
      </c>
    </row>
    <row r="3081" spans="3:3">
      <c r="C3081" s="75" t="s">
        <v>3</v>
      </c>
    </row>
    <row r="3083" spans="3:3">
      <c r="C3083" s="75" t="s">
        <v>3</v>
      </c>
    </row>
    <row r="3085" spans="3:3">
      <c r="C3085" s="75" t="s">
        <v>3</v>
      </c>
    </row>
    <row r="3087" spans="3:3">
      <c r="C3087" s="75" t="s">
        <v>3</v>
      </c>
    </row>
    <row r="3089" spans="3:3">
      <c r="C3089" s="75" t="s">
        <v>3</v>
      </c>
    </row>
    <row r="3091" spans="3:3">
      <c r="C3091" s="75" t="s">
        <v>3</v>
      </c>
    </row>
    <row r="3093" spans="3:3">
      <c r="C3093" s="75" t="s">
        <v>3</v>
      </c>
    </row>
    <row r="3095" spans="3:3">
      <c r="C3095" s="75" t="s">
        <v>3</v>
      </c>
    </row>
    <row r="3097" spans="3:3">
      <c r="C3097" s="75" t="s">
        <v>3</v>
      </c>
    </row>
    <row r="3099" spans="3:3">
      <c r="C3099" s="75" t="s">
        <v>3</v>
      </c>
    </row>
    <row r="3101" spans="3:3">
      <c r="C3101" s="75" t="s">
        <v>3</v>
      </c>
    </row>
    <row r="3103" spans="3:3">
      <c r="C3103" s="75" t="s">
        <v>3</v>
      </c>
    </row>
    <row r="3105" spans="3:3">
      <c r="C3105" s="75" t="s">
        <v>3</v>
      </c>
    </row>
    <row r="3107" spans="3:3">
      <c r="C3107" s="75" t="s">
        <v>3</v>
      </c>
    </row>
    <row r="3109" spans="3:3">
      <c r="C3109" s="75" t="s">
        <v>3</v>
      </c>
    </row>
    <row r="3111" spans="3:3">
      <c r="C3111" s="75" t="s">
        <v>3</v>
      </c>
    </row>
    <row r="3113" spans="3:3">
      <c r="C3113" s="75" t="s">
        <v>3</v>
      </c>
    </row>
    <row r="3115" spans="3:3">
      <c r="C3115" s="75" t="s">
        <v>3</v>
      </c>
    </row>
    <row r="3117" spans="3:3">
      <c r="C3117" s="75" t="s">
        <v>3</v>
      </c>
    </row>
    <row r="3119" spans="3:3">
      <c r="C3119" s="75" t="s">
        <v>3</v>
      </c>
    </row>
    <row r="3121" spans="3:3">
      <c r="C3121" s="75" t="s">
        <v>3</v>
      </c>
    </row>
    <row r="3123" spans="3:3">
      <c r="C3123" s="75" t="s">
        <v>3</v>
      </c>
    </row>
    <row r="3125" spans="3:3">
      <c r="C3125" s="75" t="s">
        <v>3</v>
      </c>
    </row>
    <row r="3127" spans="3:3">
      <c r="C3127" s="75" t="s">
        <v>3</v>
      </c>
    </row>
    <row r="3129" spans="3:3">
      <c r="C3129" s="75" t="s">
        <v>3</v>
      </c>
    </row>
    <row r="3131" spans="3:3">
      <c r="C3131" s="75" t="s">
        <v>3</v>
      </c>
    </row>
    <row r="3133" spans="3:3">
      <c r="C3133" s="75" t="s">
        <v>3</v>
      </c>
    </row>
    <row r="3135" spans="3:3">
      <c r="C3135" s="75" t="s">
        <v>3</v>
      </c>
    </row>
    <row r="3137" spans="3:3">
      <c r="C3137" s="75" t="s">
        <v>3</v>
      </c>
    </row>
    <row r="3139" spans="3:3">
      <c r="C3139" s="75" t="s">
        <v>3</v>
      </c>
    </row>
    <row r="3141" spans="3:3">
      <c r="C3141" s="75" t="s">
        <v>3</v>
      </c>
    </row>
    <row r="3143" spans="3:3">
      <c r="C3143" s="75" t="s">
        <v>3</v>
      </c>
    </row>
    <row r="3145" spans="3:3">
      <c r="C3145" s="75" t="s">
        <v>3</v>
      </c>
    </row>
    <row r="3147" spans="3:3">
      <c r="C3147" s="75" t="s">
        <v>3</v>
      </c>
    </row>
    <row r="3149" spans="3:3">
      <c r="C3149" s="75" t="s">
        <v>3</v>
      </c>
    </row>
    <row r="3151" spans="3:3">
      <c r="C3151" s="75" t="s">
        <v>3</v>
      </c>
    </row>
    <row r="3153" spans="3:3">
      <c r="C3153" s="75" t="s">
        <v>3</v>
      </c>
    </row>
    <row r="3155" spans="3:3">
      <c r="C3155" s="75" t="s">
        <v>3</v>
      </c>
    </row>
    <row r="3157" spans="3:3">
      <c r="C3157" s="75" t="s">
        <v>3</v>
      </c>
    </row>
    <row r="3159" spans="3:3">
      <c r="C3159" s="75" t="s">
        <v>3</v>
      </c>
    </row>
    <row r="3161" spans="3:3">
      <c r="C3161" s="75" t="s">
        <v>3</v>
      </c>
    </row>
    <row r="3163" spans="3:3">
      <c r="C3163" s="75" t="s">
        <v>3</v>
      </c>
    </row>
    <row r="3165" spans="3:3">
      <c r="C3165" s="75" t="s">
        <v>3</v>
      </c>
    </row>
    <row r="3167" spans="3:3">
      <c r="C3167" s="75" t="s">
        <v>3</v>
      </c>
    </row>
    <row r="3169" spans="3:3">
      <c r="C3169" s="75" t="s">
        <v>3</v>
      </c>
    </row>
    <row r="3171" spans="3:3">
      <c r="C3171" s="75" t="s">
        <v>3</v>
      </c>
    </row>
    <row r="3173" spans="3:3">
      <c r="C3173" s="75" t="s">
        <v>3</v>
      </c>
    </row>
    <row r="3175" spans="3:3">
      <c r="C3175" s="75" t="s">
        <v>3</v>
      </c>
    </row>
    <row r="3177" spans="3:3">
      <c r="C3177" s="75" t="s">
        <v>3</v>
      </c>
    </row>
    <row r="3179" spans="3:3">
      <c r="C3179" s="75" t="s">
        <v>3</v>
      </c>
    </row>
    <row r="3181" spans="3:3">
      <c r="C3181" s="75" t="s">
        <v>3</v>
      </c>
    </row>
    <row r="3183" spans="3:3">
      <c r="C3183" s="75" t="s">
        <v>3</v>
      </c>
    </row>
    <row r="3185" spans="3:3">
      <c r="C3185" s="75" t="s">
        <v>3</v>
      </c>
    </row>
    <row r="3187" spans="3:3">
      <c r="C3187" s="75" t="s">
        <v>3</v>
      </c>
    </row>
    <row r="3189" spans="3:3">
      <c r="C3189" s="75" t="s">
        <v>3</v>
      </c>
    </row>
    <row r="3191" spans="3:3">
      <c r="C3191" s="75" t="s">
        <v>3</v>
      </c>
    </row>
    <row r="3193" spans="3:3">
      <c r="C3193" s="75" t="s">
        <v>3</v>
      </c>
    </row>
    <row r="3195" spans="3:3">
      <c r="C3195" s="75" t="s">
        <v>3</v>
      </c>
    </row>
    <row r="3197" spans="3:3">
      <c r="C3197" s="75" t="s">
        <v>3</v>
      </c>
    </row>
    <row r="3199" spans="3:3">
      <c r="C3199" s="75" t="s">
        <v>3</v>
      </c>
    </row>
    <row r="3201" spans="3:3">
      <c r="C3201" s="75" t="s">
        <v>3</v>
      </c>
    </row>
    <row r="3203" spans="3:3">
      <c r="C3203" s="75" t="s">
        <v>3</v>
      </c>
    </row>
    <row r="3205" spans="3:3">
      <c r="C3205" s="75" t="s">
        <v>3</v>
      </c>
    </row>
    <row r="3207" spans="3:3">
      <c r="C3207" s="75" t="s">
        <v>3</v>
      </c>
    </row>
    <row r="3209" spans="3:3">
      <c r="C3209" s="75" t="s">
        <v>3</v>
      </c>
    </row>
    <row r="3211" spans="3:3">
      <c r="C3211" s="75" t="s">
        <v>3</v>
      </c>
    </row>
    <row r="3213" spans="3:3">
      <c r="C3213" s="75" t="s">
        <v>3</v>
      </c>
    </row>
    <row r="3215" spans="3:3">
      <c r="C3215" s="75" t="s">
        <v>3</v>
      </c>
    </row>
    <row r="3217" spans="3:3">
      <c r="C3217" s="75" t="s">
        <v>3</v>
      </c>
    </row>
    <row r="3219" spans="3:3">
      <c r="C3219" s="75" t="s">
        <v>3</v>
      </c>
    </row>
    <row r="3221" spans="3:3">
      <c r="C3221" s="75" t="s">
        <v>3</v>
      </c>
    </row>
    <row r="3223" spans="3:3">
      <c r="C3223" s="75" t="s">
        <v>3</v>
      </c>
    </row>
    <row r="3225" spans="3:3">
      <c r="C3225" s="75" t="s">
        <v>3</v>
      </c>
    </row>
    <row r="3227" spans="3:3">
      <c r="C3227" s="75" t="s">
        <v>3</v>
      </c>
    </row>
    <row r="3229" spans="3:3">
      <c r="C3229" s="75" t="s">
        <v>3</v>
      </c>
    </row>
    <row r="3231" spans="3:3">
      <c r="C3231" s="75" t="s">
        <v>3</v>
      </c>
    </row>
    <row r="3233" spans="3:3">
      <c r="C3233" s="75" t="s">
        <v>3</v>
      </c>
    </row>
    <row r="3235" spans="3:3">
      <c r="C3235" s="75" t="s">
        <v>3</v>
      </c>
    </row>
    <row r="3237" spans="3:3">
      <c r="C3237" s="75" t="s">
        <v>3</v>
      </c>
    </row>
    <row r="3239" spans="3:3">
      <c r="C3239" s="75" t="s">
        <v>3</v>
      </c>
    </row>
    <row r="3241" spans="3:3">
      <c r="C3241" s="75" t="s">
        <v>3</v>
      </c>
    </row>
    <row r="3243" spans="3:3">
      <c r="C3243" s="75" t="s">
        <v>3</v>
      </c>
    </row>
    <row r="3245" spans="3:3">
      <c r="C3245" s="75" t="s">
        <v>3</v>
      </c>
    </row>
    <row r="3247" spans="3:3">
      <c r="C3247" s="75" t="s">
        <v>3</v>
      </c>
    </row>
    <row r="3249" spans="3:3">
      <c r="C3249" s="75" t="s">
        <v>3</v>
      </c>
    </row>
    <row r="3251" spans="3:3">
      <c r="C3251" s="75" t="s">
        <v>3</v>
      </c>
    </row>
    <row r="3253" spans="3:3">
      <c r="C3253" s="75" t="s">
        <v>3</v>
      </c>
    </row>
    <row r="3255" spans="3:3">
      <c r="C3255" s="75" t="s">
        <v>3</v>
      </c>
    </row>
    <row r="3257" spans="3:3">
      <c r="C3257" s="75" t="s">
        <v>3</v>
      </c>
    </row>
    <row r="3259" spans="3:3">
      <c r="C3259" s="75" t="s">
        <v>3</v>
      </c>
    </row>
    <row r="3261" spans="3:3">
      <c r="C3261" s="75" t="s">
        <v>3</v>
      </c>
    </row>
    <row r="3263" spans="3:3">
      <c r="C3263" s="75" t="s">
        <v>3</v>
      </c>
    </row>
    <row r="3265" spans="3:3">
      <c r="C3265" s="75" t="s">
        <v>3</v>
      </c>
    </row>
    <row r="3267" spans="3:3">
      <c r="C3267" s="75" t="s">
        <v>3</v>
      </c>
    </row>
    <row r="3269" spans="3:3">
      <c r="C3269" s="75" t="s">
        <v>3</v>
      </c>
    </row>
    <row r="3271" spans="3:3">
      <c r="C3271" s="75" t="s">
        <v>3</v>
      </c>
    </row>
    <row r="3273" spans="3:3">
      <c r="C3273" s="75" t="s">
        <v>3</v>
      </c>
    </row>
    <row r="3275" spans="3:3">
      <c r="C3275" s="75" t="s">
        <v>3</v>
      </c>
    </row>
    <row r="3277" spans="3:3">
      <c r="C3277" s="75" t="s">
        <v>3</v>
      </c>
    </row>
    <row r="3279" spans="3:3">
      <c r="C3279" s="75" t="s">
        <v>3</v>
      </c>
    </row>
    <row r="3281" spans="3:3">
      <c r="C3281" s="75" t="s">
        <v>3</v>
      </c>
    </row>
    <row r="3283" spans="3:3">
      <c r="C3283" s="75" t="s">
        <v>3</v>
      </c>
    </row>
    <row r="3285" spans="3:3">
      <c r="C3285" s="75" t="s">
        <v>3</v>
      </c>
    </row>
    <row r="3287" spans="3:3">
      <c r="C3287" s="75" t="s">
        <v>3</v>
      </c>
    </row>
    <row r="3289" spans="3:3">
      <c r="C3289" s="75" t="s">
        <v>3</v>
      </c>
    </row>
    <row r="3291" spans="3:3">
      <c r="C3291" s="75" t="s">
        <v>3</v>
      </c>
    </row>
    <row r="3293" spans="3:3">
      <c r="C3293" s="75" t="s">
        <v>3</v>
      </c>
    </row>
    <row r="3295" spans="3:3">
      <c r="C3295" s="75" t="s">
        <v>3</v>
      </c>
    </row>
    <row r="3297" spans="3:3">
      <c r="C3297" s="75" t="s">
        <v>3</v>
      </c>
    </row>
    <row r="3299" spans="3:3">
      <c r="C3299" s="75" t="s">
        <v>3</v>
      </c>
    </row>
    <row r="3301" spans="3:3">
      <c r="C3301" s="75" t="s">
        <v>3</v>
      </c>
    </row>
    <row r="3303" spans="3:3">
      <c r="C3303" s="75" t="s">
        <v>3</v>
      </c>
    </row>
    <row r="3305" spans="3:3">
      <c r="C3305" s="75" t="s">
        <v>3</v>
      </c>
    </row>
    <row r="3307" spans="3:3">
      <c r="C3307" s="75" t="s">
        <v>3</v>
      </c>
    </row>
    <row r="3309" spans="3:3">
      <c r="C3309" s="75" t="s">
        <v>3</v>
      </c>
    </row>
    <row r="3311" spans="3:3">
      <c r="C3311" s="75" t="s">
        <v>3</v>
      </c>
    </row>
    <row r="3313" spans="3:3">
      <c r="C3313" s="75" t="s">
        <v>3</v>
      </c>
    </row>
    <row r="3315" spans="3:3">
      <c r="C3315" s="75" t="s">
        <v>3</v>
      </c>
    </row>
    <row r="3317" spans="3:3">
      <c r="C3317" s="75" t="s">
        <v>3</v>
      </c>
    </row>
    <row r="3319" spans="3:3">
      <c r="C3319" s="75" t="s">
        <v>3</v>
      </c>
    </row>
    <row r="3321" spans="3:3">
      <c r="C3321" s="75" t="s">
        <v>3</v>
      </c>
    </row>
    <row r="3323" spans="3:3">
      <c r="C3323" s="75" t="s">
        <v>3</v>
      </c>
    </row>
    <row r="3325" spans="3:3">
      <c r="C3325" s="75" t="s">
        <v>3</v>
      </c>
    </row>
    <row r="3327" spans="3:3">
      <c r="C3327" s="75" t="s">
        <v>3</v>
      </c>
    </row>
    <row r="3329" spans="3:3">
      <c r="C3329" s="75" t="s">
        <v>3</v>
      </c>
    </row>
    <row r="3331" spans="3:3">
      <c r="C3331" s="75" t="s">
        <v>3</v>
      </c>
    </row>
    <row r="3333" spans="3:3">
      <c r="C3333" s="75" t="s">
        <v>3</v>
      </c>
    </row>
    <row r="3335" spans="3:3">
      <c r="C3335" s="75" t="s">
        <v>3</v>
      </c>
    </row>
    <row r="3337" spans="3:3">
      <c r="C3337" s="75" t="s">
        <v>3</v>
      </c>
    </row>
    <row r="3339" spans="3:3">
      <c r="C3339" s="75" t="s">
        <v>3</v>
      </c>
    </row>
    <row r="3341" spans="3:3">
      <c r="C3341" s="75" t="s">
        <v>3</v>
      </c>
    </row>
    <row r="3343" spans="3:3">
      <c r="C3343" s="75" t="s">
        <v>3</v>
      </c>
    </row>
    <row r="3345" spans="3:3">
      <c r="C3345" s="75" t="s">
        <v>3</v>
      </c>
    </row>
    <row r="3347" spans="3:3">
      <c r="C3347" s="75" t="s">
        <v>3</v>
      </c>
    </row>
    <row r="3349" spans="3:3">
      <c r="C3349" s="75" t="s">
        <v>3</v>
      </c>
    </row>
    <row r="3351" spans="3:3">
      <c r="C3351" s="75" t="s">
        <v>3</v>
      </c>
    </row>
    <row r="3353" spans="3:3">
      <c r="C3353" s="75" t="s">
        <v>3</v>
      </c>
    </row>
    <row r="3355" spans="3:3">
      <c r="C3355" s="75" t="s">
        <v>3</v>
      </c>
    </row>
    <row r="3357" spans="3:3">
      <c r="C3357" s="75" t="s">
        <v>3</v>
      </c>
    </row>
    <row r="3359" spans="3:3">
      <c r="C3359" s="75" t="s">
        <v>3</v>
      </c>
    </row>
    <row r="3361" spans="3:3">
      <c r="C3361" s="75" t="s">
        <v>3</v>
      </c>
    </row>
    <row r="3363" spans="3:3">
      <c r="C3363" s="75" t="s">
        <v>3</v>
      </c>
    </row>
    <row r="3365" spans="3:3">
      <c r="C3365" s="75" t="s">
        <v>3</v>
      </c>
    </row>
    <row r="3367" spans="3:3">
      <c r="C3367" s="75" t="s">
        <v>3</v>
      </c>
    </row>
    <row r="3369" spans="3:3">
      <c r="C3369" s="75" t="s">
        <v>3</v>
      </c>
    </row>
    <row r="3371" spans="3:3">
      <c r="C3371" s="75" t="s">
        <v>3</v>
      </c>
    </row>
    <row r="3373" spans="3:3">
      <c r="C3373" s="75" t="s">
        <v>3</v>
      </c>
    </row>
    <row r="3375" spans="3:3">
      <c r="C3375" s="75" t="s">
        <v>3</v>
      </c>
    </row>
    <row r="3377" spans="3:3">
      <c r="C3377" s="75" t="s">
        <v>3</v>
      </c>
    </row>
    <row r="3379" spans="3:3">
      <c r="C3379" s="75" t="s">
        <v>3</v>
      </c>
    </row>
    <row r="3381" spans="3:3">
      <c r="C3381" s="75" t="s">
        <v>3</v>
      </c>
    </row>
    <row r="3383" spans="3:3">
      <c r="C3383" s="75" t="s">
        <v>3</v>
      </c>
    </row>
    <row r="3385" spans="3:3">
      <c r="C3385" s="75" t="s">
        <v>3</v>
      </c>
    </row>
    <row r="3387" spans="3:3">
      <c r="C3387" s="75" t="s">
        <v>3</v>
      </c>
    </row>
    <row r="3389" spans="3:3">
      <c r="C3389" s="75" t="s">
        <v>3</v>
      </c>
    </row>
    <row r="3391" spans="3:3">
      <c r="C3391" s="75" t="s">
        <v>3</v>
      </c>
    </row>
    <row r="3393" spans="3:3">
      <c r="C3393" s="75" t="s">
        <v>3</v>
      </c>
    </row>
    <row r="3395" spans="3:3">
      <c r="C3395" s="75" t="s">
        <v>3</v>
      </c>
    </row>
    <row r="3397" spans="3:3">
      <c r="C3397" s="75" t="s">
        <v>3</v>
      </c>
    </row>
    <row r="3399" spans="3:3">
      <c r="C3399" s="75" t="s">
        <v>3</v>
      </c>
    </row>
    <row r="3401" spans="3:3">
      <c r="C3401" s="75" t="s">
        <v>3</v>
      </c>
    </row>
    <row r="3403" spans="3:3">
      <c r="C3403" s="75" t="s">
        <v>3</v>
      </c>
    </row>
    <row r="3405" spans="3:3">
      <c r="C3405" s="75" t="s">
        <v>3</v>
      </c>
    </row>
    <row r="3407" spans="3:3">
      <c r="C3407" s="75" t="s">
        <v>3</v>
      </c>
    </row>
    <row r="3409" spans="3:3">
      <c r="C3409" s="75" t="s">
        <v>3</v>
      </c>
    </row>
    <row r="3411" spans="3:3">
      <c r="C3411" s="75" t="s">
        <v>3</v>
      </c>
    </row>
    <row r="3413" spans="3:3">
      <c r="C3413" s="75" t="s">
        <v>3</v>
      </c>
    </row>
    <row r="3415" spans="3:3">
      <c r="C3415" s="75" t="s">
        <v>3</v>
      </c>
    </row>
    <row r="3417" spans="3:3">
      <c r="C3417" s="75" t="s">
        <v>3</v>
      </c>
    </row>
    <row r="3419" spans="3:3">
      <c r="C3419" s="75" t="s">
        <v>3</v>
      </c>
    </row>
    <row r="3421" spans="3:3">
      <c r="C3421" s="75" t="s">
        <v>3</v>
      </c>
    </row>
    <row r="3423" spans="3:3">
      <c r="C3423" s="75" t="s">
        <v>3</v>
      </c>
    </row>
    <row r="3425" spans="3:3">
      <c r="C3425" s="75" t="s">
        <v>3</v>
      </c>
    </row>
    <row r="3427" spans="3:3">
      <c r="C3427" s="75" t="s">
        <v>3</v>
      </c>
    </row>
    <row r="3429" spans="3:3">
      <c r="C3429" s="75" t="s">
        <v>3</v>
      </c>
    </row>
    <row r="3431" spans="3:3">
      <c r="C3431" s="75" t="s">
        <v>3</v>
      </c>
    </row>
    <row r="3433" spans="3:3">
      <c r="C3433" s="75" t="s">
        <v>3</v>
      </c>
    </row>
    <row r="3435" spans="3:3">
      <c r="C3435" s="75" t="s">
        <v>3</v>
      </c>
    </row>
    <row r="3437" spans="3:3">
      <c r="C3437" s="75" t="s">
        <v>3</v>
      </c>
    </row>
    <row r="3439" spans="3:3">
      <c r="C3439" s="75" t="s">
        <v>3</v>
      </c>
    </row>
    <row r="3441" spans="3:3">
      <c r="C3441" s="75" t="s">
        <v>3</v>
      </c>
    </row>
  </sheetData>
  <sheetProtection sort="0" autoFilter="0"/>
  <autoFilter ref="A3:X602" xr:uid="{AA5802F6-B6B4-478A-8AE4-989DE61DA516}"/>
  <mergeCells count="1">
    <mergeCell ref="V1:X1"/>
  </mergeCells>
  <phoneticPr fontId="2"/>
  <conditionalFormatting sqref="B4:I4 B290:E602 J355 B5:E287 F5:I602">
    <cfRule type="expression" dxfId="4" priority="2">
      <formula>COUNTIFS($C$4:$C$602,$C4,$E$4:$E$602,$E4)&gt;1</formula>
    </cfRule>
  </conditionalFormatting>
  <conditionalFormatting sqref="J4:K354 K355 J356:K373 J374 J375:K602">
    <cfRule type="expression" dxfId="3" priority="1">
      <formula>$L4=1</formula>
    </cfRule>
  </conditionalFormatting>
  <conditionalFormatting sqref="E288:E289">
    <cfRule type="expression" dxfId="2" priority="3">
      <formula>COUNTIFS($C$4:$C$602,$C287,$E$4:$E$602,$E288)&gt;1</formula>
    </cfRule>
  </conditionalFormatting>
  <conditionalFormatting sqref="B288:D288 E288:E289">
    <cfRule type="expression" dxfId="1" priority="4">
      <formula>COUNTIFS($C$4:$C$602,$C288,$E$4:$E$602,$E289)&gt;1</formula>
    </cfRule>
  </conditionalFormatting>
  <conditionalFormatting sqref="B289:D289">
    <cfRule type="expression" dxfId="0" priority="5">
      <formula>COUNTIFS($C$4:$C$602,$C289,$E$4:$E$602,#REF!)&gt;1</formula>
    </cfRule>
  </conditionalFormatting>
  <dataValidations count="1">
    <dataValidation type="list" allowBlank="1" showInputMessage="1" showErrorMessage="1" sqref="C1:C1048576" xr:uid="{1263111B-3622-4865-8569-4E359F6A4E01}">
      <formula1>$V$4:$V$9</formula1>
    </dataValidation>
  </dataValidations>
  <pageMargins left="0.7" right="0.7" top="0.75" bottom="0.75" header="0.3" footer="0.3"/>
  <pageSetup paperSize="9" orientation="landscape"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92BF5-CF94-46EA-9EC6-C042904DC648}">
  <sheetPr codeName="Sheet7"/>
  <dimension ref="A1:B4960"/>
  <sheetViews>
    <sheetView topLeftCell="A106" workbookViewId="0">
      <selection activeCell="D2429" sqref="D2429"/>
    </sheetView>
  </sheetViews>
  <sheetFormatPr defaultRowHeight="18"/>
  <sheetData>
    <row r="1" spans="1:2">
      <c r="A1" t="s">
        <v>3057</v>
      </c>
      <c r="B1" t="s">
        <v>7635</v>
      </c>
    </row>
    <row r="2" spans="1:2">
      <c r="A2">
        <v>1</v>
      </c>
      <c r="B2">
        <v>1</v>
      </c>
    </row>
    <row r="3" spans="1:2">
      <c r="A3">
        <v>2</v>
      </c>
      <c r="B3">
        <v>2</v>
      </c>
    </row>
    <row r="4" spans="1:2">
      <c r="A4">
        <v>3</v>
      </c>
      <c r="B4">
        <v>3</v>
      </c>
    </row>
    <row r="5" spans="1:2">
      <c r="A5">
        <v>4</v>
      </c>
      <c r="B5">
        <v>4</v>
      </c>
    </row>
    <row r="6" spans="1:2">
      <c r="A6">
        <v>5</v>
      </c>
      <c r="B6">
        <v>5</v>
      </c>
    </row>
    <row r="7" spans="1:2">
      <c r="A7">
        <v>6</v>
      </c>
      <c r="B7">
        <v>6</v>
      </c>
    </row>
    <row r="8" spans="1:2">
      <c r="A8">
        <v>7</v>
      </c>
      <c r="B8">
        <v>7</v>
      </c>
    </row>
    <row r="9" spans="1:2">
      <c r="A9">
        <v>8</v>
      </c>
      <c r="B9">
        <v>8</v>
      </c>
    </row>
    <row r="10" spans="1:2">
      <c r="A10">
        <v>9</v>
      </c>
      <c r="B10">
        <v>9</v>
      </c>
    </row>
    <row r="11" spans="1:2">
      <c r="A11">
        <v>10</v>
      </c>
      <c r="B11">
        <v>10</v>
      </c>
    </row>
    <row r="12" spans="1:2">
      <c r="A12">
        <v>11</v>
      </c>
      <c r="B12">
        <v>11</v>
      </c>
    </row>
    <row r="13" spans="1:2">
      <c r="A13">
        <v>12</v>
      </c>
      <c r="B13">
        <v>12</v>
      </c>
    </row>
    <row r="14" spans="1:2">
      <c r="A14">
        <v>13</v>
      </c>
      <c r="B14">
        <v>13</v>
      </c>
    </row>
    <row r="15" spans="1:2">
      <c r="A15">
        <v>14</v>
      </c>
      <c r="B15">
        <v>14</v>
      </c>
    </row>
    <row r="16" spans="1:2">
      <c r="A16">
        <v>15</v>
      </c>
      <c r="B16">
        <v>15</v>
      </c>
    </row>
    <row r="17" spans="1:2">
      <c r="A17">
        <v>16</v>
      </c>
      <c r="B17">
        <v>16</v>
      </c>
    </row>
    <row r="18" spans="1:2">
      <c r="A18">
        <v>17</v>
      </c>
      <c r="B18">
        <v>17</v>
      </c>
    </row>
    <row r="19" spans="1:2">
      <c r="A19">
        <v>18</v>
      </c>
      <c r="B19">
        <v>18</v>
      </c>
    </row>
    <row r="20" spans="1:2">
      <c r="A20">
        <v>19</v>
      </c>
      <c r="B20">
        <v>19</v>
      </c>
    </row>
    <row r="21" spans="1:2">
      <c r="A21">
        <v>20</v>
      </c>
      <c r="B21">
        <v>20</v>
      </c>
    </row>
    <row r="22" spans="1:2">
      <c r="A22">
        <v>21</v>
      </c>
      <c r="B22">
        <v>22</v>
      </c>
    </row>
    <row r="23" spans="1:2">
      <c r="A23">
        <v>22</v>
      </c>
      <c r="B23">
        <v>23</v>
      </c>
    </row>
    <row r="24" spans="1:2">
      <c r="A24">
        <v>23</v>
      </c>
      <c r="B24">
        <v>24</v>
      </c>
    </row>
    <row r="25" spans="1:2">
      <c r="A25">
        <v>24</v>
      </c>
      <c r="B25">
        <v>25</v>
      </c>
    </row>
    <row r="26" spans="1:2">
      <c r="A26">
        <v>25</v>
      </c>
      <c r="B26">
        <v>26</v>
      </c>
    </row>
    <row r="27" spans="1:2">
      <c r="A27">
        <v>26</v>
      </c>
      <c r="B27">
        <v>27</v>
      </c>
    </row>
    <row r="28" spans="1:2">
      <c r="A28">
        <v>27</v>
      </c>
      <c r="B28">
        <v>28</v>
      </c>
    </row>
    <row r="29" spans="1:2">
      <c r="A29">
        <v>28</v>
      </c>
      <c r="B29">
        <v>29</v>
      </c>
    </row>
    <row r="30" spans="1:2">
      <c r="A30">
        <v>29</v>
      </c>
      <c r="B30">
        <v>30</v>
      </c>
    </row>
    <row r="31" spans="1:2">
      <c r="A31">
        <v>30</v>
      </c>
      <c r="B31">
        <v>31</v>
      </c>
    </row>
    <row r="32" spans="1:2">
      <c r="A32">
        <v>31</v>
      </c>
      <c r="B32">
        <v>32</v>
      </c>
    </row>
    <row r="33" spans="1:2">
      <c r="A33">
        <v>32</v>
      </c>
      <c r="B33">
        <v>33</v>
      </c>
    </row>
    <row r="34" spans="1:2">
      <c r="A34">
        <v>33</v>
      </c>
      <c r="B34">
        <v>34</v>
      </c>
    </row>
    <row r="35" spans="1:2">
      <c r="A35">
        <v>34</v>
      </c>
      <c r="B35">
        <v>35</v>
      </c>
    </row>
    <row r="36" spans="1:2">
      <c r="A36">
        <v>35</v>
      </c>
      <c r="B36">
        <v>36</v>
      </c>
    </row>
    <row r="37" spans="1:2">
      <c r="A37">
        <v>36</v>
      </c>
      <c r="B37">
        <v>37</v>
      </c>
    </row>
    <row r="38" spans="1:2">
      <c r="A38">
        <v>37</v>
      </c>
      <c r="B38">
        <v>38</v>
      </c>
    </row>
    <row r="39" spans="1:2">
      <c r="A39">
        <v>38</v>
      </c>
      <c r="B39">
        <v>39</v>
      </c>
    </row>
    <row r="40" spans="1:2">
      <c r="A40">
        <v>39</v>
      </c>
      <c r="B40">
        <v>40</v>
      </c>
    </row>
    <row r="41" spans="1:2">
      <c r="A41">
        <v>40</v>
      </c>
      <c r="B41">
        <v>41</v>
      </c>
    </row>
    <row r="42" spans="1:2">
      <c r="A42">
        <v>41</v>
      </c>
      <c r="B42">
        <v>42</v>
      </c>
    </row>
    <row r="43" spans="1:2">
      <c r="A43">
        <v>42</v>
      </c>
      <c r="B43">
        <v>43</v>
      </c>
    </row>
    <row r="44" spans="1:2">
      <c r="A44">
        <v>43</v>
      </c>
      <c r="B44">
        <v>44</v>
      </c>
    </row>
    <row r="45" spans="1:2">
      <c r="A45">
        <v>44</v>
      </c>
      <c r="B45">
        <v>45</v>
      </c>
    </row>
    <row r="46" spans="1:2">
      <c r="A46">
        <v>45</v>
      </c>
      <c r="B46">
        <v>46</v>
      </c>
    </row>
    <row r="47" spans="1:2">
      <c r="A47">
        <v>46</v>
      </c>
      <c r="B47">
        <v>47</v>
      </c>
    </row>
    <row r="48" spans="1:2">
      <c r="A48">
        <v>47</v>
      </c>
      <c r="B48">
        <v>48</v>
      </c>
    </row>
    <row r="49" spans="1:2">
      <c r="A49">
        <v>48</v>
      </c>
      <c r="B49">
        <v>49</v>
      </c>
    </row>
    <row r="50" spans="1:2">
      <c r="A50">
        <v>49</v>
      </c>
      <c r="B50">
        <v>50</v>
      </c>
    </row>
    <row r="51" spans="1:2">
      <c r="A51">
        <v>50</v>
      </c>
      <c r="B51">
        <v>51</v>
      </c>
    </row>
    <row r="52" spans="1:2">
      <c r="A52">
        <v>51</v>
      </c>
      <c r="B52">
        <v>52</v>
      </c>
    </row>
    <row r="53" spans="1:2">
      <c r="A53">
        <v>52</v>
      </c>
      <c r="B53">
        <v>53</v>
      </c>
    </row>
    <row r="54" spans="1:2">
      <c r="A54">
        <v>53</v>
      </c>
      <c r="B54">
        <v>54</v>
      </c>
    </row>
    <row r="55" spans="1:2">
      <c r="A55">
        <v>54</v>
      </c>
      <c r="B55">
        <v>55</v>
      </c>
    </row>
    <row r="56" spans="1:2">
      <c r="A56">
        <v>55</v>
      </c>
      <c r="B56">
        <v>56</v>
      </c>
    </row>
    <row r="57" spans="1:2">
      <c r="A57">
        <v>56</v>
      </c>
      <c r="B57">
        <v>57</v>
      </c>
    </row>
    <row r="58" spans="1:2">
      <c r="A58">
        <v>57</v>
      </c>
      <c r="B58">
        <v>58</v>
      </c>
    </row>
    <row r="59" spans="1:2">
      <c r="A59">
        <v>58</v>
      </c>
      <c r="B59">
        <v>59</v>
      </c>
    </row>
    <row r="60" spans="1:2">
      <c r="A60">
        <v>59</v>
      </c>
      <c r="B60">
        <v>60</v>
      </c>
    </row>
    <row r="61" spans="1:2">
      <c r="A61">
        <v>60</v>
      </c>
      <c r="B61">
        <v>61</v>
      </c>
    </row>
    <row r="62" spans="1:2">
      <c r="A62">
        <v>61</v>
      </c>
      <c r="B62">
        <v>62</v>
      </c>
    </row>
    <row r="63" spans="1:2">
      <c r="A63">
        <v>62</v>
      </c>
      <c r="B63">
        <v>63</v>
      </c>
    </row>
    <row r="64" spans="1:2">
      <c r="A64">
        <v>63</v>
      </c>
      <c r="B64">
        <v>64</v>
      </c>
    </row>
    <row r="65" spans="1:2">
      <c r="A65">
        <v>64</v>
      </c>
      <c r="B65">
        <v>65</v>
      </c>
    </row>
    <row r="66" spans="1:2">
      <c r="A66">
        <v>65</v>
      </c>
      <c r="B66">
        <v>66</v>
      </c>
    </row>
    <row r="67" spans="1:2">
      <c r="A67">
        <v>66</v>
      </c>
      <c r="B67">
        <v>67</v>
      </c>
    </row>
    <row r="68" spans="1:2">
      <c r="A68">
        <v>67</v>
      </c>
      <c r="B68">
        <v>68</v>
      </c>
    </row>
    <row r="69" spans="1:2">
      <c r="A69">
        <v>68</v>
      </c>
      <c r="B69">
        <v>69</v>
      </c>
    </row>
    <row r="70" spans="1:2">
      <c r="A70">
        <v>69</v>
      </c>
      <c r="B70">
        <v>70</v>
      </c>
    </row>
    <row r="71" spans="1:2">
      <c r="A71">
        <v>70</v>
      </c>
      <c r="B71">
        <v>71</v>
      </c>
    </row>
    <row r="72" spans="1:2">
      <c r="A72">
        <v>71</v>
      </c>
      <c r="B72">
        <v>72</v>
      </c>
    </row>
    <row r="73" spans="1:2">
      <c r="A73">
        <v>72</v>
      </c>
      <c r="B73">
        <v>73</v>
      </c>
    </row>
    <row r="74" spans="1:2">
      <c r="A74">
        <v>73</v>
      </c>
      <c r="B74">
        <v>74</v>
      </c>
    </row>
    <row r="75" spans="1:2">
      <c r="A75">
        <v>74</v>
      </c>
      <c r="B75">
        <v>75</v>
      </c>
    </row>
    <row r="76" spans="1:2">
      <c r="A76">
        <v>75</v>
      </c>
      <c r="B76">
        <v>76</v>
      </c>
    </row>
    <row r="77" spans="1:2">
      <c r="A77">
        <v>76</v>
      </c>
      <c r="B77">
        <v>77</v>
      </c>
    </row>
    <row r="78" spans="1:2">
      <c r="A78">
        <v>77</v>
      </c>
      <c r="B78">
        <v>78</v>
      </c>
    </row>
    <row r="79" spans="1:2">
      <c r="A79">
        <v>78</v>
      </c>
      <c r="B79">
        <v>80</v>
      </c>
    </row>
    <row r="80" spans="1:2">
      <c r="A80">
        <v>79</v>
      </c>
      <c r="B80">
        <v>81</v>
      </c>
    </row>
    <row r="81" spans="1:2">
      <c r="A81">
        <v>80</v>
      </c>
      <c r="B81">
        <v>82</v>
      </c>
    </row>
    <row r="82" spans="1:2">
      <c r="A82">
        <v>81</v>
      </c>
      <c r="B82">
        <v>83</v>
      </c>
    </row>
    <row r="83" spans="1:2">
      <c r="A83">
        <v>82</v>
      </c>
      <c r="B83">
        <v>84</v>
      </c>
    </row>
    <row r="84" spans="1:2">
      <c r="A84">
        <v>83</v>
      </c>
      <c r="B84">
        <v>85</v>
      </c>
    </row>
    <row r="85" spans="1:2">
      <c r="A85">
        <v>84</v>
      </c>
      <c r="B85">
        <v>86</v>
      </c>
    </row>
    <row r="86" spans="1:2">
      <c r="A86">
        <v>85</v>
      </c>
      <c r="B86">
        <v>87</v>
      </c>
    </row>
    <row r="87" spans="1:2">
      <c r="A87">
        <v>86</v>
      </c>
      <c r="B87">
        <v>88</v>
      </c>
    </row>
    <row r="88" spans="1:2">
      <c r="A88">
        <v>87</v>
      </c>
      <c r="B88">
        <v>89</v>
      </c>
    </row>
    <row r="89" spans="1:2">
      <c r="A89">
        <v>88</v>
      </c>
      <c r="B89">
        <v>90</v>
      </c>
    </row>
    <row r="90" spans="1:2">
      <c r="A90">
        <v>89</v>
      </c>
      <c r="B90">
        <v>91</v>
      </c>
    </row>
    <row r="91" spans="1:2">
      <c r="A91">
        <v>90</v>
      </c>
      <c r="B91">
        <v>92</v>
      </c>
    </row>
    <row r="92" spans="1:2">
      <c r="A92">
        <v>91</v>
      </c>
      <c r="B92">
        <v>93</v>
      </c>
    </row>
    <row r="93" spans="1:2">
      <c r="A93">
        <v>92</v>
      </c>
      <c r="B93">
        <v>94</v>
      </c>
    </row>
    <row r="94" spans="1:2">
      <c r="A94">
        <v>93</v>
      </c>
      <c r="B94">
        <v>95</v>
      </c>
    </row>
    <row r="95" spans="1:2">
      <c r="A95">
        <v>94</v>
      </c>
      <c r="B95">
        <v>96</v>
      </c>
    </row>
    <row r="96" spans="1:2">
      <c r="A96">
        <v>95</v>
      </c>
      <c r="B96">
        <v>97</v>
      </c>
    </row>
    <row r="97" spans="1:2">
      <c r="A97">
        <v>96</v>
      </c>
      <c r="B97">
        <v>98</v>
      </c>
    </row>
    <row r="98" spans="1:2">
      <c r="A98">
        <v>97</v>
      </c>
      <c r="B98">
        <v>99</v>
      </c>
    </row>
    <row r="99" spans="1:2">
      <c r="A99">
        <v>98</v>
      </c>
      <c r="B99">
        <v>100</v>
      </c>
    </row>
    <row r="100" spans="1:2">
      <c r="A100">
        <v>99</v>
      </c>
      <c r="B100">
        <v>101</v>
      </c>
    </row>
    <row r="101" spans="1:2">
      <c r="A101">
        <v>100</v>
      </c>
      <c r="B101">
        <v>102</v>
      </c>
    </row>
    <row r="102" spans="1:2">
      <c r="A102">
        <v>101</v>
      </c>
      <c r="B102">
        <v>103</v>
      </c>
    </row>
    <row r="103" spans="1:2">
      <c r="A103">
        <v>102</v>
      </c>
      <c r="B103">
        <v>104</v>
      </c>
    </row>
    <row r="104" spans="1:2">
      <c r="A104">
        <v>103</v>
      </c>
      <c r="B104">
        <v>105</v>
      </c>
    </row>
    <row r="105" spans="1:2">
      <c r="A105">
        <v>104</v>
      </c>
      <c r="B105">
        <v>106</v>
      </c>
    </row>
    <row r="106" spans="1:2">
      <c r="A106">
        <v>105</v>
      </c>
      <c r="B106">
        <v>107</v>
      </c>
    </row>
    <row r="107" spans="1:2">
      <c r="A107">
        <v>106</v>
      </c>
      <c r="B107">
        <v>108</v>
      </c>
    </row>
    <row r="108" spans="1:2">
      <c r="A108">
        <v>107</v>
      </c>
      <c r="B108">
        <v>109</v>
      </c>
    </row>
    <row r="109" spans="1:2">
      <c r="A109">
        <v>108</v>
      </c>
      <c r="B109">
        <v>110</v>
      </c>
    </row>
    <row r="110" spans="1:2">
      <c r="A110">
        <v>109</v>
      </c>
      <c r="B110">
        <v>111</v>
      </c>
    </row>
    <row r="111" spans="1:2">
      <c r="A111">
        <v>110</v>
      </c>
      <c r="B111">
        <v>112</v>
      </c>
    </row>
    <row r="112" spans="1:2">
      <c r="A112">
        <v>111</v>
      </c>
      <c r="B112">
        <v>113</v>
      </c>
    </row>
    <row r="113" spans="1:2">
      <c r="A113">
        <v>112</v>
      </c>
      <c r="B113">
        <v>114</v>
      </c>
    </row>
    <row r="114" spans="1:2">
      <c r="A114">
        <v>113</v>
      </c>
      <c r="B114">
        <v>115</v>
      </c>
    </row>
    <row r="115" spans="1:2">
      <c r="A115">
        <v>114</v>
      </c>
      <c r="B115">
        <v>116</v>
      </c>
    </row>
    <row r="116" spans="1:2">
      <c r="A116">
        <v>115</v>
      </c>
      <c r="B116">
        <v>117</v>
      </c>
    </row>
    <row r="117" spans="1:2">
      <c r="A117">
        <v>116</v>
      </c>
      <c r="B117">
        <v>118</v>
      </c>
    </row>
    <row r="118" spans="1:2">
      <c r="A118">
        <v>117</v>
      </c>
      <c r="B118">
        <v>119</v>
      </c>
    </row>
    <row r="119" spans="1:2">
      <c r="A119">
        <v>118</v>
      </c>
      <c r="B119">
        <v>120</v>
      </c>
    </row>
    <row r="120" spans="1:2">
      <c r="A120">
        <v>119</v>
      </c>
      <c r="B120">
        <v>121</v>
      </c>
    </row>
    <row r="121" spans="1:2">
      <c r="A121">
        <v>120</v>
      </c>
      <c r="B121">
        <v>122</v>
      </c>
    </row>
    <row r="122" spans="1:2">
      <c r="A122">
        <v>121</v>
      </c>
      <c r="B122">
        <v>123</v>
      </c>
    </row>
    <row r="123" spans="1:2">
      <c r="A123">
        <v>122</v>
      </c>
      <c r="B123">
        <v>124</v>
      </c>
    </row>
    <row r="124" spans="1:2">
      <c r="A124">
        <v>123</v>
      </c>
      <c r="B124">
        <v>125</v>
      </c>
    </row>
    <row r="125" spans="1:2">
      <c r="A125">
        <v>124</v>
      </c>
      <c r="B125">
        <v>126</v>
      </c>
    </row>
    <row r="126" spans="1:2">
      <c r="A126">
        <v>125</v>
      </c>
      <c r="B126">
        <v>127</v>
      </c>
    </row>
    <row r="127" spans="1:2">
      <c r="A127">
        <v>126</v>
      </c>
      <c r="B127">
        <v>128</v>
      </c>
    </row>
    <row r="128" spans="1:2">
      <c r="A128">
        <v>127</v>
      </c>
      <c r="B128">
        <v>129</v>
      </c>
    </row>
    <row r="129" spans="1:2">
      <c r="A129">
        <v>128</v>
      </c>
      <c r="B129">
        <v>130</v>
      </c>
    </row>
    <row r="130" spans="1:2">
      <c r="A130">
        <v>129</v>
      </c>
      <c r="B130">
        <v>131</v>
      </c>
    </row>
    <row r="131" spans="1:2">
      <c r="A131">
        <v>130</v>
      </c>
      <c r="B131">
        <v>132</v>
      </c>
    </row>
    <row r="132" spans="1:2">
      <c r="A132">
        <v>131</v>
      </c>
      <c r="B132">
        <v>133</v>
      </c>
    </row>
    <row r="133" spans="1:2">
      <c r="A133">
        <v>132</v>
      </c>
      <c r="B133">
        <v>134</v>
      </c>
    </row>
    <row r="134" spans="1:2">
      <c r="A134">
        <v>133</v>
      </c>
      <c r="B134">
        <v>135</v>
      </c>
    </row>
    <row r="135" spans="1:2">
      <c r="A135">
        <v>134</v>
      </c>
      <c r="B135">
        <v>136</v>
      </c>
    </row>
    <row r="136" spans="1:2">
      <c r="A136">
        <v>135</v>
      </c>
      <c r="B136">
        <v>137</v>
      </c>
    </row>
    <row r="137" spans="1:2">
      <c r="A137">
        <v>136</v>
      </c>
      <c r="B137">
        <v>138</v>
      </c>
    </row>
    <row r="138" spans="1:2">
      <c r="A138">
        <v>137</v>
      </c>
      <c r="B138">
        <v>139</v>
      </c>
    </row>
    <row r="139" spans="1:2">
      <c r="A139">
        <v>138</v>
      </c>
      <c r="B139">
        <v>140</v>
      </c>
    </row>
    <row r="140" spans="1:2">
      <c r="A140">
        <v>139</v>
      </c>
      <c r="B140">
        <v>141</v>
      </c>
    </row>
    <row r="141" spans="1:2">
      <c r="A141">
        <v>140</v>
      </c>
      <c r="B141">
        <v>142</v>
      </c>
    </row>
    <row r="142" spans="1:2">
      <c r="A142">
        <v>141</v>
      </c>
      <c r="B142">
        <v>143</v>
      </c>
    </row>
    <row r="143" spans="1:2">
      <c r="A143">
        <v>142</v>
      </c>
      <c r="B143">
        <v>144</v>
      </c>
    </row>
    <row r="144" spans="1:2">
      <c r="A144">
        <v>143</v>
      </c>
      <c r="B144">
        <v>145</v>
      </c>
    </row>
    <row r="145" spans="1:2">
      <c r="A145">
        <v>144</v>
      </c>
      <c r="B145">
        <v>146</v>
      </c>
    </row>
    <row r="146" spans="1:2">
      <c r="A146">
        <v>145</v>
      </c>
      <c r="B146">
        <v>147</v>
      </c>
    </row>
    <row r="147" spans="1:2">
      <c r="A147">
        <v>146</v>
      </c>
      <c r="B147">
        <v>148</v>
      </c>
    </row>
    <row r="148" spans="1:2">
      <c r="A148">
        <v>147</v>
      </c>
      <c r="B148">
        <v>149</v>
      </c>
    </row>
    <row r="149" spans="1:2">
      <c r="A149">
        <v>148</v>
      </c>
      <c r="B149">
        <v>150</v>
      </c>
    </row>
    <row r="150" spans="1:2">
      <c r="A150">
        <v>149</v>
      </c>
      <c r="B150">
        <v>151</v>
      </c>
    </row>
    <row r="151" spans="1:2">
      <c r="A151">
        <v>150</v>
      </c>
      <c r="B151">
        <v>152</v>
      </c>
    </row>
    <row r="152" spans="1:2">
      <c r="A152">
        <v>151</v>
      </c>
      <c r="B152">
        <v>153</v>
      </c>
    </row>
    <row r="153" spans="1:2">
      <c r="A153">
        <v>152</v>
      </c>
      <c r="B153">
        <v>154</v>
      </c>
    </row>
    <row r="154" spans="1:2">
      <c r="A154">
        <v>153</v>
      </c>
      <c r="B154">
        <v>155</v>
      </c>
    </row>
    <row r="155" spans="1:2">
      <c r="A155">
        <v>154</v>
      </c>
      <c r="B155">
        <v>156</v>
      </c>
    </row>
    <row r="156" spans="1:2">
      <c r="A156">
        <v>155</v>
      </c>
      <c r="B156">
        <v>157</v>
      </c>
    </row>
    <row r="157" spans="1:2">
      <c r="A157">
        <v>156</v>
      </c>
      <c r="B157">
        <v>158</v>
      </c>
    </row>
    <row r="158" spans="1:2">
      <c r="A158">
        <v>157</v>
      </c>
      <c r="B158">
        <v>159</v>
      </c>
    </row>
    <row r="159" spans="1:2">
      <c r="A159">
        <v>158</v>
      </c>
      <c r="B159">
        <v>160</v>
      </c>
    </row>
    <row r="160" spans="1:2">
      <c r="A160">
        <v>159</v>
      </c>
      <c r="B160">
        <v>161</v>
      </c>
    </row>
    <row r="161" spans="1:2">
      <c r="A161">
        <v>160</v>
      </c>
      <c r="B161">
        <v>162</v>
      </c>
    </row>
    <row r="162" spans="1:2">
      <c r="A162">
        <v>161</v>
      </c>
      <c r="B162">
        <v>163</v>
      </c>
    </row>
    <row r="163" spans="1:2">
      <c r="A163">
        <v>162</v>
      </c>
      <c r="B163">
        <v>164</v>
      </c>
    </row>
    <row r="164" spans="1:2">
      <c r="A164">
        <v>163</v>
      </c>
      <c r="B164">
        <v>165</v>
      </c>
    </row>
    <row r="165" spans="1:2">
      <c r="A165">
        <v>164</v>
      </c>
      <c r="B165">
        <v>166</v>
      </c>
    </row>
    <row r="166" spans="1:2">
      <c r="A166">
        <v>165</v>
      </c>
      <c r="B166">
        <v>167</v>
      </c>
    </row>
    <row r="167" spans="1:2">
      <c r="A167">
        <v>166</v>
      </c>
      <c r="B167">
        <v>168</v>
      </c>
    </row>
    <row r="168" spans="1:2">
      <c r="A168">
        <v>167</v>
      </c>
      <c r="B168">
        <v>169</v>
      </c>
    </row>
    <row r="169" spans="1:2">
      <c r="A169">
        <v>168</v>
      </c>
      <c r="B169">
        <v>170</v>
      </c>
    </row>
    <row r="170" spans="1:2">
      <c r="A170">
        <v>169</v>
      </c>
      <c r="B170">
        <v>171</v>
      </c>
    </row>
    <row r="171" spans="1:2">
      <c r="A171">
        <v>170</v>
      </c>
      <c r="B171">
        <v>172</v>
      </c>
    </row>
    <row r="172" spans="1:2">
      <c r="A172">
        <v>171</v>
      </c>
      <c r="B172">
        <v>173</v>
      </c>
    </row>
    <row r="173" spans="1:2">
      <c r="A173">
        <v>172</v>
      </c>
      <c r="B173">
        <v>174</v>
      </c>
    </row>
    <row r="174" spans="1:2">
      <c r="A174">
        <v>173</v>
      </c>
      <c r="B174">
        <v>175</v>
      </c>
    </row>
    <row r="175" spans="1:2">
      <c r="A175">
        <v>174</v>
      </c>
      <c r="B175">
        <v>176</v>
      </c>
    </row>
    <row r="176" spans="1:2">
      <c r="A176">
        <v>175</v>
      </c>
      <c r="B176">
        <v>177</v>
      </c>
    </row>
    <row r="177" spans="1:2">
      <c r="A177">
        <v>176</v>
      </c>
      <c r="B177">
        <v>178</v>
      </c>
    </row>
    <row r="178" spans="1:2">
      <c r="A178">
        <v>177</v>
      </c>
      <c r="B178">
        <v>179</v>
      </c>
    </row>
    <row r="179" spans="1:2">
      <c r="A179">
        <v>178</v>
      </c>
      <c r="B179">
        <v>180</v>
      </c>
    </row>
    <row r="180" spans="1:2">
      <c r="A180">
        <v>179</v>
      </c>
      <c r="B180">
        <v>181</v>
      </c>
    </row>
    <row r="181" spans="1:2">
      <c r="A181">
        <v>180</v>
      </c>
      <c r="B181">
        <v>182</v>
      </c>
    </row>
    <row r="182" spans="1:2">
      <c r="A182">
        <v>181</v>
      </c>
      <c r="B182">
        <v>183</v>
      </c>
    </row>
    <row r="183" spans="1:2">
      <c r="A183">
        <v>182</v>
      </c>
      <c r="B183">
        <v>184</v>
      </c>
    </row>
    <row r="184" spans="1:2">
      <c r="A184">
        <v>183</v>
      </c>
      <c r="B184">
        <v>185</v>
      </c>
    </row>
    <row r="185" spans="1:2">
      <c r="A185">
        <v>184</v>
      </c>
      <c r="B185">
        <v>186</v>
      </c>
    </row>
    <row r="186" spans="1:2">
      <c r="A186">
        <v>185</v>
      </c>
      <c r="B186">
        <v>187</v>
      </c>
    </row>
    <row r="187" spans="1:2">
      <c r="A187">
        <v>186</v>
      </c>
      <c r="B187">
        <v>188</v>
      </c>
    </row>
    <row r="188" spans="1:2">
      <c r="A188">
        <v>187</v>
      </c>
      <c r="B188">
        <v>189</v>
      </c>
    </row>
    <row r="189" spans="1:2">
      <c r="A189">
        <v>188</v>
      </c>
      <c r="B189">
        <v>190</v>
      </c>
    </row>
    <row r="190" spans="1:2">
      <c r="A190">
        <v>189</v>
      </c>
      <c r="B190">
        <v>191</v>
      </c>
    </row>
    <row r="191" spans="1:2">
      <c r="A191">
        <v>190</v>
      </c>
      <c r="B191">
        <v>192</v>
      </c>
    </row>
    <row r="192" spans="1:2">
      <c r="A192">
        <v>191</v>
      </c>
      <c r="B192">
        <v>193</v>
      </c>
    </row>
    <row r="193" spans="1:2">
      <c r="A193">
        <v>192</v>
      </c>
      <c r="B193">
        <v>194</v>
      </c>
    </row>
    <row r="194" spans="1:2">
      <c r="A194">
        <v>193</v>
      </c>
      <c r="B194">
        <v>195</v>
      </c>
    </row>
    <row r="195" spans="1:2">
      <c r="A195">
        <v>194</v>
      </c>
      <c r="B195">
        <v>196</v>
      </c>
    </row>
    <row r="196" spans="1:2">
      <c r="A196">
        <v>195</v>
      </c>
      <c r="B196">
        <v>197</v>
      </c>
    </row>
    <row r="197" spans="1:2">
      <c r="A197">
        <v>196</v>
      </c>
      <c r="B197">
        <v>198</v>
      </c>
    </row>
    <row r="198" spans="1:2">
      <c r="A198">
        <v>197</v>
      </c>
      <c r="B198">
        <v>199</v>
      </c>
    </row>
    <row r="199" spans="1:2">
      <c r="A199">
        <v>198</v>
      </c>
      <c r="B199">
        <v>200</v>
      </c>
    </row>
    <row r="200" spans="1:2">
      <c r="A200">
        <v>199</v>
      </c>
      <c r="B200">
        <v>201</v>
      </c>
    </row>
    <row r="201" spans="1:2">
      <c r="A201">
        <v>200</v>
      </c>
      <c r="B201">
        <v>202</v>
      </c>
    </row>
    <row r="202" spans="1:2">
      <c r="A202">
        <v>201</v>
      </c>
      <c r="B202">
        <v>203</v>
      </c>
    </row>
    <row r="203" spans="1:2">
      <c r="A203">
        <v>202</v>
      </c>
      <c r="B203">
        <v>204</v>
      </c>
    </row>
    <row r="204" spans="1:2">
      <c r="A204">
        <v>203</v>
      </c>
      <c r="B204">
        <v>205</v>
      </c>
    </row>
    <row r="205" spans="1:2">
      <c r="A205">
        <v>204</v>
      </c>
      <c r="B205">
        <v>206</v>
      </c>
    </row>
    <row r="206" spans="1:2">
      <c r="A206">
        <v>205</v>
      </c>
      <c r="B206">
        <v>207</v>
      </c>
    </row>
    <row r="207" spans="1:2">
      <c r="A207">
        <v>206</v>
      </c>
      <c r="B207">
        <v>208</v>
      </c>
    </row>
    <row r="208" spans="1:2">
      <c r="A208">
        <v>207</v>
      </c>
      <c r="B208">
        <v>209</v>
      </c>
    </row>
    <row r="209" spans="1:2">
      <c r="A209">
        <v>208</v>
      </c>
      <c r="B209">
        <v>210</v>
      </c>
    </row>
    <row r="210" spans="1:2">
      <c r="A210">
        <v>209</v>
      </c>
      <c r="B210">
        <v>211</v>
      </c>
    </row>
    <row r="211" spans="1:2">
      <c r="A211">
        <v>210</v>
      </c>
      <c r="B211">
        <v>212</v>
      </c>
    </row>
    <row r="212" spans="1:2">
      <c r="A212">
        <v>211</v>
      </c>
      <c r="B212">
        <v>213</v>
      </c>
    </row>
    <row r="213" spans="1:2">
      <c r="A213">
        <v>212</v>
      </c>
      <c r="B213">
        <v>214</v>
      </c>
    </row>
    <row r="214" spans="1:2">
      <c r="A214">
        <v>213</v>
      </c>
      <c r="B214">
        <v>215</v>
      </c>
    </row>
    <row r="215" spans="1:2">
      <c r="A215">
        <v>214</v>
      </c>
      <c r="B215">
        <v>216</v>
      </c>
    </row>
    <row r="216" spans="1:2">
      <c r="A216">
        <v>215</v>
      </c>
      <c r="B216">
        <v>217</v>
      </c>
    </row>
    <row r="217" spans="1:2">
      <c r="A217">
        <v>216</v>
      </c>
      <c r="B217">
        <v>218</v>
      </c>
    </row>
    <row r="218" spans="1:2">
      <c r="A218">
        <v>217</v>
      </c>
      <c r="B218">
        <v>219</v>
      </c>
    </row>
    <row r="219" spans="1:2">
      <c r="A219">
        <v>218</v>
      </c>
      <c r="B219">
        <v>220</v>
      </c>
    </row>
    <row r="220" spans="1:2">
      <c r="A220">
        <v>219</v>
      </c>
      <c r="B220">
        <v>221</v>
      </c>
    </row>
    <row r="221" spans="1:2">
      <c r="A221">
        <v>220</v>
      </c>
      <c r="B221">
        <v>222</v>
      </c>
    </row>
    <row r="222" spans="1:2">
      <c r="A222">
        <v>221</v>
      </c>
      <c r="B222">
        <v>223</v>
      </c>
    </row>
    <row r="223" spans="1:2">
      <c r="A223">
        <v>222</v>
      </c>
      <c r="B223">
        <v>224</v>
      </c>
    </row>
    <row r="224" spans="1:2">
      <c r="A224">
        <v>223</v>
      </c>
      <c r="B224">
        <v>225</v>
      </c>
    </row>
    <row r="225" spans="1:2">
      <c r="A225">
        <v>224</v>
      </c>
      <c r="B225">
        <v>226</v>
      </c>
    </row>
    <row r="226" spans="1:2">
      <c r="A226">
        <v>225</v>
      </c>
      <c r="B226">
        <v>227</v>
      </c>
    </row>
    <row r="227" spans="1:2">
      <c r="A227">
        <v>226</v>
      </c>
      <c r="B227">
        <v>228</v>
      </c>
    </row>
    <row r="228" spans="1:2">
      <c r="A228">
        <v>227</v>
      </c>
      <c r="B228">
        <v>229</v>
      </c>
    </row>
    <row r="229" spans="1:2">
      <c r="A229">
        <v>228</v>
      </c>
      <c r="B229">
        <v>230</v>
      </c>
    </row>
    <row r="230" spans="1:2">
      <c r="A230">
        <v>229</v>
      </c>
      <c r="B230">
        <v>231</v>
      </c>
    </row>
    <row r="231" spans="1:2">
      <c r="A231">
        <v>230</v>
      </c>
      <c r="B231">
        <v>232</v>
      </c>
    </row>
    <row r="232" spans="1:2">
      <c r="A232">
        <v>231</v>
      </c>
      <c r="B232">
        <v>233</v>
      </c>
    </row>
    <row r="233" spans="1:2">
      <c r="A233">
        <v>232</v>
      </c>
      <c r="B233">
        <v>234</v>
      </c>
    </row>
    <row r="234" spans="1:2">
      <c r="A234">
        <v>233</v>
      </c>
      <c r="B234">
        <v>235</v>
      </c>
    </row>
    <row r="235" spans="1:2">
      <c r="A235">
        <v>234</v>
      </c>
      <c r="B235">
        <v>236</v>
      </c>
    </row>
    <row r="236" spans="1:2">
      <c r="A236">
        <v>235</v>
      </c>
      <c r="B236">
        <v>237</v>
      </c>
    </row>
    <row r="237" spans="1:2">
      <c r="A237">
        <v>236</v>
      </c>
      <c r="B237">
        <v>238</v>
      </c>
    </row>
    <row r="238" spans="1:2">
      <c r="A238">
        <v>237</v>
      </c>
      <c r="B238">
        <v>239</v>
      </c>
    </row>
    <row r="239" spans="1:2">
      <c r="A239">
        <v>238</v>
      </c>
      <c r="B239">
        <v>240</v>
      </c>
    </row>
    <row r="240" spans="1:2">
      <c r="A240">
        <v>239</v>
      </c>
      <c r="B240">
        <v>241</v>
      </c>
    </row>
    <row r="241" spans="1:2">
      <c r="A241">
        <v>240</v>
      </c>
      <c r="B241">
        <v>242</v>
      </c>
    </row>
    <row r="242" spans="1:2">
      <c r="A242">
        <v>241</v>
      </c>
      <c r="B242">
        <v>243</v>
      </c>
    </row>
    <row r="243" spans="1:2">
      <c r="A243">
        <v>242</v>
      </c>
      <c r="B243">
        <v>244</v>
      </c>
    </row>
    <row r="244" spans="1:2">
      <c r="A244">
        <v>243</v>
      </c>
      <c r="B244">
        <v>245</v>
      </c>
    </row>
    <row r="245" spans="1:2">
      <c r="A245">
        <v>244</v>
      </c>
      <c r="B245">
        <v>246</v>
      </c>
    </row>
    <row r="246" spans="1:2">
      <c r="A246">
        <v>245</v>
      </c>
      <c r="B246">
        <v>247</v>
      </c>
    </row>
    <row r="247" spans="1:2">
      <c r="A247">
        <v>246</v>
      </c>
      <c r="B247">
        <v>248</v>
      </c>
    </row>
    <row r="248" spans="1:2">
      <c r="A248">
        <v>247</v>
      </c>
      <c r="B248">
        <v>249</v>
      </c>
    </row>
    <row r="249" spans="1:2">
      <c r="A249">
        <v>248</v>
      </c>
      <c r="B249">
        <v>250</v>
      </c>
    </row>
    <row r="250" spans="1:2">
      <c r="A250">
        <v>249</v>
      </c>
      <c r="B250">
        <v>251</v>
      </c>
    </row>
    <row r="251" spans="1:2">
      <c r="A251">
        <v>250</v>
      </c>
      <c r="B251">
        <v>252</v>
      </c>
    </row>
    <row r="252" spans="1:2">
      <c r="A252">
        <v>251</v>
      </c>
      <c r="B252">
        <v>253</v>
      </c>
    </row>
    <row r="253" spans="1:2">
      <c r="A253">
        <v>252</v>
      </c>
      <c r="B253">
        <v>254</v>
      </c>
    </row>
    <row r="254" spans="1:2">
      <c r="A254">
        <v>253</v>
      </c>
      <c r="B254">
        <v>255</v>
      </c>
    </row>
    <row r="255" spans="1:2">
      <c r="A255">
        <v>254</v>
      </c>
      <c r="B255">
        <v>256</v>
      </c>
    </row>
    <row r="256" spans="1:2">
      <c r="A256">
        <v>255</v>
      </c>
      <c r="B256">
        <v>257</v>
      </c>
    </row>
    <row r="257" spans="1:2">
      <c r="A257">
        <v>256</v>
      </c>
      <c r="B257">
        <v>258</v>
      </c>
    </row>
    <row r="258" spans="1:2">
      <c r="A258">
        <v>257</v>
      </c>
      <c r="B258">
        <v>259</v>
      </c>
    </row>
    <row r="259" spans="1:2">
      <c r="A259">
        <v>258</v>
      </c>
      <c r="B259">
        <v>260</v>
      </c>
    </row>
    <row r="260" spans="1:2">
      <c r="A260">
        <v>259</v>
      </c>
      <c r="B260">
        <v>261</v>
      </c>
    </row>
    <row r="261" spans="1:2">
      <c r="A261">
        <v>260</v>
      </c>
      <c r="B261">
        <v>262</v>
      </c>
    </row>
    <row r="262" spans="1:2">
      <c r="A262">
        <v>261</v>
      </c>
      <c r="B262">
        <v>263</v>
      </c>
    </row>
    <row r="263" spans="1:2">
      <c r="A263">
        <v>262</v>
      </c>
      <c r="B263">
        <v>264</v>
      </c>
    </row>
    <row r="264" spans="1:2">
      <c r="A264">
        <v>263</v>
      </c>
      <c r="B264">
        <v>265</v>
      </c>
    </row>
    <row r="265" spans="1:2">
      <c r="A265">
        <v>264</v>
      </c>
      <c r="B265">
        <v>266</v>
      </c>
    </row>
    <row r="266" spans="1:2">
      <c r="A266">
        <v>265</v>
      </c>
      <c r="B266">
        <v>267</v>
      </c>
    </row>
    <row r="267" spans="1:2">
      <c r="A267">
        <v>266</v>
      </c>
      <c r="B267">
        <v>268</v>
      </c>
    </row>
    <row r="268" spans="1:2">
      <c r="A268">
        <v>267</v>
      </c>
      <c r="B268">
        <v>269</v>
      </c>
    </row>
    <row r="269" spans="1:2">
      <c r="A269">
        <v>268</v>
      </c>
      <c r="B269">
        <v>270</v>
      </c>
    </row>
    <row r="270" spans="1:2">
      <c r="A270">
        <v>269</v>
      </c>
      <c r="B270">
        <v>271</v>
      </c>
    </row>
    <row r="271" spans="1:2">
      <c r="A271">
        <v>270</v>
      </c>
      <c r="B271">
        <v>272</v>
      </c>
    </row>
    <row r="272" spans="1:2">
      <c r="A272">
        <v>271</v>
      </c>
      <c r="B272">
        <v>273</v>
      </c>
    </row>
    <row r="273" spans="1:2">
      <c r="A273">
        <v>272</v>
      </c>
      <c r="B273">
        <v>274</v>
      </c>
    </row>
    <row r="274" spans="1:2">
      <c r="A274">
        <v>273</v>
      </c>
      <c r="B274">
        <v>275</v>
      </c>
    </row>
    <row r="275" spans="1:2">
      <c r="A275">
        <v>274</v>
      </c>
      <c r="B275">
        <v>276</v>
      </c>
    </row>
    <row r="276" spans="1:2">
      <c r="A276">
        <v>275</v>
      </c>
      <c r="B276">
        <v>277</v>
      </c>
    </row>
    <row r="277" spans="1:2">
      <c r="A277">
        <v>276</v>
      </c>
      <c r="B277">
        <v>278</v>
      </c>
    </row>
    <row r="278" spans="1:2">
      <c r="A278">
        <v>277</v>
      </c>
      <c r="B278">
        <v>279</v>
      </c>
    </row>
    <row r="279" spans="1:2">
      <c r="A279">
        <v>278</v>
      </c>
      <c r="B279">
        <v>280</v>
      </c>
    </row>
    <row r="280" spans="1:2">
      <c r="A280">
        <v>279</v>
      </c>
      <c r="B280">
        <v>281</v>
      </c>
    </row>
    <row r="281" spans="1:2">
      <c r="A281">
        <v>280</v>
      </c>
      <c r="B281">
        <v>282</v>
      </c>
    </row>
    <row r="282" spans="1:2">
      <c r="A282">
        <v>281</v>
      </c>
      <c r="B282">
        <v>283</v>
      </c>
    </row>
    <row r="283" spans="1:2">
      <c r="A283">
        <v>282</v>
      </c>
      <c r="B283">
        <v>284</v>
      </c>
    </row>
    <row r="284" spans="1:2">
      <c r="A284">
        <v>283</v>
      </c>
      <c r="B284">
        <v>285</v>
      </c>
    </row>
    <row r="285" spans="1:2">
      <c r="A285">
        <v>284</v>
      </c>
      <c r="B285">
        <v>286</v>
      </c>
    </row>
    <row r="286" spans="1:2">
      <c r="A286">
        <v>285</v>
      </c>
      <c r="B286">
        <v>287</v>
      </c>
    </row>
    <row r="287" spans="1:2">
      <c r="A287">
        <v>286</v>
      </c>
      <c r="B287">
        <v>288</v>
      </c>
    </row>
    <row r="288" spans="1:2">
      <c r="A288">
        <v>287</v>
      </c>
      <c r="B288">
        <v>289</v>
      </c>
    </row>
    <row r="289" spans="1:2">
      <c r="A289">
        <v>288</v>
      </c>
      <c r="B289">
        <v>290</v>
      </c>
    </row>
    <row r="290" spans="1:2">
      <c r="A290">
        <v>289</v>
      </c>
      <c r="B290">
        <v>291</v>
      </c>
    </row>
    <row r="291" spans="1:2">
      <c r="A291">
        <v>290</v>
      </c>
      <c r="B291">
        <v>292</v>
      </c>
    </row>
    <row r="292" spans="1:2">
      <c r="A292">
        <v>291</v>
      </c>
      <c r="B292">
        <v>293</v>
      </c>
    </row>
    <row r="293" spans="1:2">
      <c r="A293">
        <v>292</v>
      </c>
      <c r="B293">
        <v>294</v>
      </c>
    </row>
    <row r="294" spans="1:2">
      <c r="A294">
        <v>293</v>
      </c>
      <c r="B294">
        <v>295</v>
      </c>
    </row>
    <row r="295" spans="1:2">
      <c r="A295">
        <v>294</v>
      </c>
      <c r="B295">
        <v>296</v>
      </c>
    </row>
    <row r="296" spans="1:2">
      <c r="A296">
        <v>295</v>
      </c>
      <c r="B296">
        <v>297</v>
      </c>
    </row>
    <row r="297" spans="1:2">
      <c r="A297">
        <v>296</v>
      </c>
      <c r="B297">
        <v>298</v>
      </c>
    </row>
    <row r="298" spans="1:2">
      <c r="A298">
        <v>297</v>
      </c>
      <c r="B298">
        <v>299</v>
      </c>
    </row>
    <row r="299" spans="1:2">
      <c r="A299">
        <v>298</v>
      </c>
      <c r="B299">
        <v>300</v>
      </c>
    </row>
    <row r="300" spans="1:2">
      <c r="A300">
        <v>299</v>
      </c>
      <c r="B300">
        <v>301</v>
      </c>
    </row>
    <row r="301" spans="1:2">
      <c r="A301">
        <v>300</v>
      </c>
      <c r="B301">
        <v>302</v>
      </c>
    </row>
    <row r="302" spans="1:2">
      <c r="A302">
        <v>301</v>
      </c>
      <c r="B302">
        <v>303</v>
      </c>
    </row>
    <row r="303" spans="1:2">
      <c r="A303">
        <v>302</v>
      </c>
      <c r="B303">
        <v>304</v>
      </c>
    </row>
    <row r="304" spans="1:2">
      <c r="A304">
        <v>303</v>
      </c>
      <c r="B304">
        <v>305</v>
      </c>
    </row>
    <row r="305" spans="1:2">
      <c r="A305">
        <v>304</v>
      </c>
      <c r="B305">
        <v>306</v>
      </c>
    </row>
    <row r="306" spans="1:2">
      <c r="A306">
        <v>305</v>
      </c>
      <c r="B306">
        <v>307</v>
      </c>
    </row>
    <row r="307" spans="1:2">
      <c r="A307">
        <v>306</v>
      </c>
      <c r="B307">
        <v>308</v>
      </c>
    </row>
    <row r="308" spans="1:2">
      <c r="A308">
        <v>307</v>
      </c>
      <c r="B308">
        <v>309</v>
      </c>
    </row>
    <row r="309" spans="1:2">
      <c r="A309">
        <v>308</v>
      </c>
      <c r="B309">
        <v>310</v>
      </c>
    </row>
    <row r="310" spans="1:2">
      <c r="A310">
        <v>309</v>
      </c>
      <c r="B310">
        <v>311</v>
      </c>
    </row>
    <row r="311" spans="1:2">
      <c r="A311">
        <v>310</v>
      </c>
      <c r="B311">
        <v>312</v>
      </c>
    </row>
    <row r="312" spans="1:2">
      <c r="A312">
        <v>311</v>
      </c>
      <c r="B312">
        <v>313</v>
      </c>
    </row>
    <row r="313" spans="1:2">
      <c r="A313">
        <v>312</v>
      </c>
      <c r="B313">
        <v>314</v>
      </c>
    </row>
    <row r="314" spans="1:2">
      <c r="A314">
        <v>313</v>
      </c>
      <c r="B314">
        <v>315</v>
      </c>
    </row>
    <row r="315" spans="1:2">
      <c r="A315">
        <v>314</v>
      </c>
      <c r="B315">
        <v>316</v>
      </c>
    </row>
    <row r="316" spans="1:2">
      <c r="A316">
        <v>315</v>
      </c>
      <c r="B316">
        <v>317</v>
      </c>
    </row>
    <row r="317" spans="1:2">
      <c r="A317">
        <v>316</v>
      </c>
      <c r="B317">
        <v>318</v>
      </c>
    </row>
    <row r="318" spans="1:2">
      <c r="A318">
        <v>317</v>
      </c>
      <c r="B318">
        <v>319</v>
      </c>
    </row>
    <row r="319" spans="1:2">
      <c r="A319">
        <v>318</v>
      </c>
      <c r="B319">
        <v>320</v>
      </c>
    </row>
    <row r="320" spans="1:2">
      <c r="A320">
        <v>319</v>
      </c>
      <c r="B320">
        <v>321</v>
      </c>
    </row>
    <row r="321" spans="1:2">
      <c r="A321">
        <v>320</v>
      </c>
      <c r="B321">
        <v>322</v>
      </c>
    </row>
    <row r="322" spans="1:2">
      <c r="A322">
        <v>321</v>
      </c>
      <c r="B322">
        <v>323</v>
      </c>
    </row>
    <row r="323" spans="1:2">
      <c r="A323">
        <v>322</v>
      </c>
      <c r="B323">
        <v>324</v>
      </c>
    </row>
    <row r="324" spans="1:2">
      <c r="A324">
        <v>323</v>
      </c>
      <c r="B324">
        <v>325</v>
      </c>
    </row>
    <row r="325" spans="1:2">
      <c r="A325">
        <v>324</v>
      </c>
      <c r="B325">
        <v>326</v>
      </c>
    </row>
    <row r="326" spans="1:2">
      <c r="A326">
        <v>325</v>
      </c>
      <c r="B326">
        <v>327</v>
      </c>
    </row>
    <row r="327" spans="1:2">
      <c r="A327">
        <v>326</v>
      </c>
      <c r="B327">
        <v>328</v>
      </c>
    </row>
    <row r="328" spans="1:2">
      <c r="A328">
        <v>327</v>
      </c>
      <c r="B328">
        <v>329</v>
      </c>
    </row>
    <row r="329" spans="1:2">
      <c r="A329">
        <v>328</v>
      </c>
      <c r="B329">
        <v>330</v>
      </c>
    </row>
    <row r="330" spans="1:2">
      <c r="A330">
        <v>329</v>
      </c>
      <c r="B330">
        <v>331</v>
      </c>
    </row>
    <row r="331" spans="1:2">
      <c r="A331">
        <v>330</v>
      </c>
      <c r="B331">
        <v>332</v>
      </c>
    </row>
    <row r="332" spans="1:2">
      <c r="A332">
        <v>331</v>
      </c>
      <c r="B332">
        <v>333</v>
      </c>
    </row>
    <row r="333" spans="1:2">
      <c r="A333">
        <v>332</v>
      </c>
      <c r="B333">
        <v>334</v>
      </c>
    </row>
    <row r="334" spans="1:2">
      <c r="A334">
        <v>333</v>
      </c>
      <c r="B334">
        <v>335</v>
      </c>
    </row>
    <row r="335" spans="1:2">
      <c r="A335">
        <v>334</v>
      </c>
      <c r="B335">
        <v>336</v>
      </c>
    </row>
    <row r="336" spans="1:2">
      <c r="A336">
        <v>335</v>
      </c>
      <c r="B336">
        <v>337</v>
      </c>
    </row>
    <row r="337" spans="1:2">
      <c r="A337">
        <v>336</v>
      </c>
      <c r="B337">
        <v>338</v>
      </c>
    </row>
    <row r="338" spans="1:2">
      <c r="A338">
        <v>337</v>
      </c>
      <c r="B338">
        <v>339</v>
      </c>
    </row>
    <row r="339" spans="1:2">
      <c r="A339">
        <v>338</v>
      </c>
      <c r="B339">
        <v>340</v>
      </c>
    </row>
    <row r="340" spans="1:2">
      <c r="A340">
        <v>339</v>
      </c>
      <c r="B340">
        <v>341</v>
      </c>
    </row>
    <row r="341" spans="1:2">
      <c r="A341">
        <v>340</v>
      </c>
      <c r="B341">
        <v>342</v>
      </c>
    </row>
    <row r="342" spans="1:2">
      <c r="A342">
        <v>341</v>
      </c>
      <c r="B342">
        <v>343</v>
      </c>
    </row>
    <row r="343" spans="1:2">
      <c r="A343">
        <v>342</v>
      </c>
      <c r="B343">
        <v>344</v>
      </c>
    </row>
    <row r="344" spans="1:2">
      <c r="A344">
        <v>343</v>
      </c>
      <c r="B344">
        <v>345</v>
      </c>
    </row>
    <row r="345" spans="1:2">
      <c r="A345">
        <v>344</v>
      </c>
      <c r="B345">
        <v>346</v>
      </c>
    </row>
    <row r="346" spans="1:2">
      <c r="A346">
        <v>345</v>
      </c>
      <c r="B346">
        <v>347</v>
      </c>
    </row>
    <row r="347" spans="1:2">
      <c r="A347">
        <v>346</v>
      </c>
      <c r="B347">
        <v>348</v>
      </c>
    </row>
    <row r="348" spans="1:2">
      <c r="A348">
        <v>347</v>
      </c>
      <c r="B348">
        <v>349</v>
      </c>
    </row>
    <row r="349" spans="1:2">
      <c r="A349">
        <v>348</v>
      </c>
      <c r="B349">
        <v>350</v>
      </c>
    </row>
    <row r="350" spans="1:2">
      <c r="A350">
        <v>349</v>
      </c>
      <c r="B350">
        <v>351</v>
      </c>
    </row>
    <row r="351" spans="1:2">
      <c r="A351">
        <v>350</v>
      </c>
      <c r="B351">
        <v>352</v>
      </c>
    </row>
    <row r="352" spans="1:2">
      <c r="A352">
        <v>351</v>
      </c>
      <c r="B352">
        <v>353</v>
      </c>
    </row>
    <row r="353" spans="1:2">
      <c r="A353">
        <v>352</v>
      </c>
      <c r="B353">
        <v>354</v>
      </c>
    </row>
    <row r="354" spans="1:2">
      <c r="A354">
        <v>353</v>
      </c>
      <c r="B354">
        <v>355</v>
      </c>
    </row>
    <row r="355" spans="1:2">
      <c r="A355">
        <v>354</v>
      </c>
      <c r="B355">
        <v>356</v>
      </c>
    </row>
    <row r="356" spans="1:2">
      <c r="A356">
        <v>355</v>
      </c>
      <c r="B356">
        <v>357</v>
      </c>
    </row>
    <row r="357" spans="1:2">
      <c r="A357">
        <v>356</v>
      </c>
      <c r="B357">
        <v>358</v>
      </c>
    </row>
    <row r="358" spans="1:2">
      <c r="A358">
        <v>357</v>
      </c>
      <c r="B358">
        <v>359</v>
      </c>
    </row>
    <row r="359" spans="1:2">
      <c r="A359">
        <v>358</v>
      </c>
      <c r="B359">
        <v>360</v>
      </c>
    </row>
    <row r="360" spans="1:2">
      <c r="A360">
        <v>359</v>
      </c>
      <c r="B360">
        <v>361</v>
      </c>
    </row>
    <row r="361" spans="1:2">
      <c r="A361">
        <v>360</v>
      </c>
      <c r="B361">
        <v>362</v>
      </c>
    </row>
    <row r="362" spans="1:2">
      <c r="A362">
        <v>361</v>
      </c>
      <c r="B362">
        <v>363</v>
      </c>
    </row>
    <row r="363" spans="1:2">
      <c r="A363">
        <v>362</v>
      </c>
      <c r="B363">
        <v>364</v>
      </c>
    </row>
    <row r="364" spans="1:2">
      <c r="A364">
        <v>363</v>
      </c>
      <c r="B364">
        <v>365</v>
      </c>
    </row>
    <row r="365" spans="1:2">
      <c r="A365">
        <v>364</v>
      </c>
      <c r="B365">
        <v>366</v>
      </c>
    </row>
    <row r="366" spans="1:2">
      <c r="A366">
        <v>365</v>
      </c>
      <c r="B366">
        <v>367</v>
      </c>
    </row>
    <row r="367" spans="1:2">
      <c r="A367">
        <v>366</v>
      </c>
      <c r="B367">
        <v>368</v>
      </c>
    </row>
    <row r="368" spans="1:2">
      <c r="A368">
        <v>367</v>
      </c>
      <c r="B368">
        <v>369</v>
      </c>
    </row>
    <row r="369" spans="1:2">
      <c r="A369">
        <v>368</v>
      </c>
      <c r="B369">
        <v>370</v>
      </c>
    </row>
    <row r="370" spans="1:2">
      <c r="A370">
        <v>369</v>
      </c>
      <c r="B370">
        <v>371</v>
      </c>
    </row>
    <row r="371" spans="1:2">
      <c r="A371">
        <v>370</v>
      </c>
      <c r="B371">
        <v>372</v>
      </c>
    </row>
    <row r="372" spans="1:2">
      <c r="A372">
        <v>371</v>
      </c>
      <c r="B372">
        <v>373</v>
      </c>
    </row>
    <row r="373" spans="1:2">
      <c r="A373">
        <v>372</v>
      </c>
      <c r="B373">
        <v>374</v>
      </c>
    </row>
    <row r="374" spans="1:2">
      <c r="A374">
        <v>373</v>
      </c>
      <c r="B374">
        <v>375</v>
      </c>
    </row>
    <row r="375" spans="1:2">
      <c r="A375">
        <v>374</v>
      </c>
      <c r="B375">
        <v>376</v>
      </c>
    </row>
    <row r="376" spans="1:2">
      <c r="A376">
        <v>375</v>
      </c>
      <c r="B376">
        <v>377</v>
      </c>
    </row>
    <row r="377" spans="1:2">
      <c r="A377">
        <v>376</v>
      </c>
      <c r="B377">
        <v>378</v>
      </c>
    </row>
    <row r="378" spans="1:2">
      <c r="A378">
        <v>377</v>
      </c>
      <c r="B378">
        <v>379</v>
      </c>
    </row>
    <row r="379" spans="1:2">
      <c r="A379">
        <v>378</v>
      </c>
      <c r="B379">
        <v>380</v>
      </c>
    </row>
    <row r="380" spans="1:2">
      <c r="A380">
        <v>379</v>
      </c>
      <c r="B380">
        <v>381</v>
      </c>
    </row>
    <row r="381" spans="1:2">
      <c r="A381">
        <v>380</v>
      </c>
      <c r="B381">
        <v>382</v>
      </c>
    </row>
    <row r="382" spans="1:2">
      <c r="A382">
        <v>381</v>
      </c>
      <c r="B382">
        <v>383</v>
      </c>
    </row>
    <row r="383" spans="1:2">
      <c r="A383">
        <v>382</v>
      </c>
      <c r="B383">
        <v>384</v>
      </c>
    </row>
    <row r="384" spans="1:2">
      <c r="A384">
        <v>383</v>
      </c>
      <c r="B384">
        <v>385</v>
      </c>
    </row>
    <row r="385" spans="1:2">
      <c r="A385">
        <v>384</v>
      </c>
      <c r="B385">
        <v>386</v>
      </c>
    </row>
    <row r="386" spans="1:2">
      <c r="A386">
        <v>385</v>
      </c>
      <c r="B386">
        <v>387</v>
      </c>
    </row>
    <row r="387" spans="1:2">
      <c r="A387">
        <v>386</v>
      </c>
      <c r="B387">
        <v>388</v>
      </c>
    </row>
    <row r="388" spans="1:2">
      <c r="A388">
        <v>387</v>
      </c>
      <c r="B388">
        <v>389</v>
      </c>
    </row>
    <row r="389" spans="1:2">
      <c r="A389">
        <v>388</v>
      </c>
      <c r="B389">
        <v>390</v>
      </c>
    </row>
    <row r="390" spans="1:2">
      <c r="A390">
        <v>389</v>
      </c>
      <c r="B390">
        <v>391</v>
      </c>
    </row>
    <row r="391" spans="1:2">
      <c r="A391">
        <v>390</v>
      </c>
      <c r="B391">
        <v>392</v>
      </c>
    </row>
    <row r="392" spans="1:2">
      <c r="A392">
        <v>391</v>
      </c>
      <c r="B392">
        <v>393</v>
      </c>
    </row>
    <row r="393" spans="1:2">
      <c r="A393">
        <v>392</v>
      </c>
      <c r="B393">
        <v>394</v>
      </c>
    </row>
    <row r="394" spans="1:2">
      <c r="A394">
        <v>393</v>
      </c>
      <c r="B394">
        <v>395</v>
      </c>
    </row>
    <row r="395" spans="1:2">
      <c r="A395">
        <v>394</v>
      </c>
      <c r="B395">
        <v>396</v>
      </c>
    </row>
    <row r="396" spans="1:2">
      <c r="A396">
        <v>395</v>
      </c>
      <c r="B396">
        <v>397</v>
      </c>
    </row>
    <row r="397" spans="1:2">
      <c r="A397">
        <v>396</v>
      </c>
      <c r="B397">
        <v>398</v>
      </c>
    </row>
    <row r="398" spans="1:2">
      <c r="A398">
        <v>397</v>
      </c>
      <c r="B398">
        <v>399</v>
      </c>
    </row>
    <row r="399" spans="1:2">
      <c r="A399">
        <v>398</v>
      </c>
      <c r="B399">
        <v>400</v>
      </c>
    </row>
    <row r="400" spans="1:2">
      <c r="A400">
        <v>399</v>
      </c>
      <c r="B400">
        <v>401</v>
      </c>
    </row>
    <row r="401" spans="1:2">
      <c r="A401">
        <v>400</v>
      </c>
      <c r="B401">
        <v>402</v>
      </c>
    </row>
    <row r="402" spans="1:2">
      <c r="A402">
        <v>401</v>
      </c>
      <c r="B402">
        <v>403</v>
      </c>
    </row>
    <row r="403" spans="1:2">
      <c r="A403">
        <v>402</v>
      </c>
      <c r="B403">
        <v>404</v>
      </c>
    </row>
    <row r="404" spans="1:2">
      <c r="A404">
        <v>403</v>
      </c>
      <c r="B404">
        <v>405</v>
      </c>
    </row>
    <row r="405" spans="1:2">
      <c r="A405">
        <v>404</v>
      </c>
      <c r="B405">
        <v>406</v>
      </c>
    </row>
    <row r="406" spans="1:2">
      <c r="A406">
        <v>405</v>
      </c>
      <c r="B406">
        <v>407</v>
      </c>
    </row>
    <row r="407" spans="1:2">
      <c r="A407">
        <v>406</v>
      </c>
      <c r="B407">
        <v>408</v>
      </c>
    </row>
    <row r="408" spans="1:2">
      <c r="A408">
        <v>407</v>
      </c>
      <c r="B408">
        <v>409</v>
      </c>
    </row>
    <row r="409" spans="1:2">
      <c r="A409">
        <v>408</v>
      </c>
      <c r="B409">
        <v>410</v>
      </c>
    </row>
    <row r="410" spans="1:2">
      <c r="A410">
        <v>409</v>
      </c>
      <c r="B410">
        <v>411</v>
      </c>
    </row>
    <row r="411" spans="1:2">
      <c r="A411">
        <v>410</v>
      </c>
      <c r="B411">
        <v>412</v>
      </c>
    </row>
    <row r="412" spans="1:2">
      <c r="A412">
        <v>411</v>
      </c>
      <c r="B412">
        <v>413</v>
      </c>
    </row>
    <row r="413" spans="1:2">
      <c r="A413">
        <v>412</v>
      </c>
      <c r="B413">
        <v>414</v>
      </c>
    </row>
    <row r="414" spans="1:2">
      <c r="A414">
        <v>413</v>
      </c>
      <c r="B414">
        <v>415</v>
      </c>
    </row>
    <row r="415" spans="1:2">
      <c r="A415">
        <v>414</v>
      </c>
      <c r="B415">
        <v>416</v>
      </c>
    </row>
    <row r="416" spans="1:2">
      <c r="A416">
        <v>415</v>
      </c>
      <c r="B416">
        <v>417</v>
      </c>
    </row>
    <row r="417" spans="1:2">
      <c r="A417">
        <v>416</v>
      </c>
      <c r="B417">
        <v>418</v>
      </c>
    </row>
    <row r="418" spans="1:2">
      <c r="A418">
        <v>417</v>
      </c>
      <c r="B418">
        <v>419</v>
      </c>
    </row>
    <row r="419" spans="1:2">
      <c r="A419">
        <v>418</v>
      </c>
      <c r="B419">
        <v>420</v>
      </c>
    </row>
    <row r="420" spans="1:2">
      <c r="A420">
        <v>419</v>
      </c>
      <c r="B420">
        <v>421</v>
      </c>
    </row>
    <row r="421" spans="1:2">
      <c r="A421">
        <v>420</v>
      </c>
      <c r="B421">
        <v>422</v>
      </c>
    </row>
    <row r="422" spans="1:2">
      <c r="A422">
        <v>421</v>
      </c>
      <c r="B422">
        <v>423</v>
      </c>
    </row>
    <row r="423" spans="1:2">
      <c r="A423">
        <v>422</v>
      </c>
      <c r="B423">
        <v>424</v>
      </c>
    </row>
    <row r="424" spans="1:2">
      <c r="A424">
        <v>423</v>
      </c>
      <c r="B424">
        <v>425</v>
      </c>
    </row>
    <row r="425" spans="1:2">
      <c r="A425">
        <v>424</v>
      </c>
      <c r="B425">
        <v>426</v>
      </c>
    </row>
    <row r="426" spans="1:2">
      <c r="A426">
        <v>425</v>
      </c>
      <c r="B426">
        <v>427</v>
      </c>
    </row>
    <row r="427" spans="1:2">
      <c r="A427">
        <v>426</v>
      </c>
      <c r="B427">
        <v>428</v>
      </c>
    </row>
    <row r="428" spans="1:2">
      <c r="A428">
        <v>427</v>
      </c>
      <c r="B428">
        <v>429</v>
      </c>
    </row>
    <row r="429" spans="1:2">
      <c r="A429">
        <v>428</v>
      </c>
      <c r="B429">
        <v>430</v>
      </c>
    </row>
    <row r="430" spans="1:2">
      <c r="A430">
        <v>429</v>
      </c>
      <c r="B430">
        <v>431</v>
      </c>
    </row>
    <row r="431" spans="1:2">
      <c r="A431">
        <v>430</v>
      </c>
      <c r="B431">
        <v>432</v>
      </c>
    </row>
    <row r="432" spans="1:2">
      <c r="A432">
        <v>431</v>
      </c>
      <c r="B432">
        <v>433</v>
      </c>
    </row>
    <row r="433" spans="1:2">
      <c r="A433">
        <v>432</v>
      </c>
      <c r="B433">
        <v>434</v>
      </c>
    </row>
    <row r="434" spans="1:2">
      <c r="A434">
        <v>433</v>
      </c>
      <c r="B434">
        <v>435</v>
      </c>
    </row>
    <row r="435" spans="1:2">
      <c r="A435">
        <v>434</v>
      </c>
      <c r="B435">
        <v>436</v>
      </c>
    </row>
    <row r="436" spans="1:2">
      <c r="A436">
        <v>435</v>
      </c>
      <c r="B436">
        <v>437</v>
      </c>
    </row>
    <row r="437" spans="1:2">
      <c r="A437">
        <v>436</v>
      </c>
      <c r="B437">
        <v>438</v>
      </c>
    </row>
    <row r="438" spans="1:2">
      <c r="A438">
        <v>437</v>
      </c>
      <c r="B438">
        <v>439</v>
      </c>
    </row>
    <row r="439" spans="1:2">
      <c r="A439">
        <v>438</v>
      </c>
      <c r="B439">
        <v>440</v>
      </c>
    </row>
    <row r="440" spans="1:2">
      <c r="A440">
        <v>439</v>
      </c>
      <c r="B440">
        <v>441</v>
      </c>
    </row>
    <row r="441" spans="1:2">
      <c r="A441">
        <v>440</v>
      </c>
      <c r="B441">
        <v>442</v>
      </c>
    </row>
    <row r="442" spans="1:2">
      <c r="A442">
        <v>441</v>
      </c>
      <c r="B442">
        <v>443</v>
      </c>
    </row>
    <row r="443" spans="1:2">
      <c r="A443">
        <v>442</v>
      </c>
      <c r="B443">
        <v>444</v>
      </c>
    </row>
    <row r="444" spans="1:2">
      <c r="A444">
        <v>443</v>
      </c>
      <c r="B444">
        <v>445</v>
      </c>
    </row>
    <row r="445" spans="1:2">
      <c r="A445">
        <v>444</v>
      </c>
      <c r="B445">
        <v>446</v>
      </c>
    </row>
    <row r="446" spans="1:2">
      <c r="A446">
        <v>445</v>
      </c>
      <c r="B446">
        <v>447</v>
      </c>
    </row>
    <row r="447" spans="1:2">
      <c r="A447">
        <v>446</v>
      </c>
      <c r="B447">
        <v>448</v>
      </c>
    </row>
    <row r="448" spans="1:2">
      <c r="A448">
        <v>447</v>
      </c>
      <c r="B448">
        <v>449</v>
      </c>
    </row>
    <row r="449" spans="1:2">
      <c r="A449">
        <v>448</v>
      </c>
      <c r="B449">
        <v>450</v>
      </c>
    </row>
    <row r="450" spans="1:2">
      <c r="A450">
        <v>449</v>
      </c>
      <c r="B450">
        <v>451</v>
      </c>
    </row>
    <row r="451" spans="1:2">
      <c r="A451">
        <v>450</v>
      </c>
      <c r="B451">
        <v>452</v>
      </c>
    </row>
    <row r="452" spans="1:2">
      <c r="A452">
        <v>451</v>
      </c>
      <c r="B452">
        <v>453</v>
      </c>
    </row>
    <row r="453" spans="1:2">
      <c r="A453">
        <v>452</v>
      </c>
      <c r="B453">
        <v>454</v>
      </c>
    </row>
    <row r="454" spans="1:2">
      <c r="A454">
        <v>453</v>
      </c>
      <c r="B454">
        <v>455</v>
      </c>
    </row>
    <row r="455" spans="1:2">
      <c r="A455">
        <v>454</v>
      </c>
      <c r="B455">
        <v>456</v>
      </c>
    </row>
    <row r="456" spans="1:2">
      <c r="A456">
        <v>455</v>
      </c>
      <c r="B456">
        <v>457</v>
      </c>
    </row>
    <row r="457" spans="1:2">
      <c r="A457">
        <v>456</v>
      </c>
      <c r="B457">
        <v>458</v>
      </c>
    </row>
    <row r="458" spans="1:2">
      <c r="A458">
        <v>457</v>
      </c>
      <c r="B458">
        <v>459</v>
      </c>
    </row>
    <row r="459" spans="1:2">
      <c r="A459">
        <v>458</v>
      </c>
      <c r="B459">
        <v>460</v>
      </c>
    </row>
    <row r="460" spans="1:2">
      <c r="A460">
        <v>459</v>
      </c>
      <c r="B460">
        <v>461</v>
      </c>
    </row>
    <row r="461" spans="1:2">
      <c r="A461">
        <v>460</v>
      </c>
      <c r="B461">
        <v>462</v>
      </c>
    </row>
    <row r="462" spans="1:2">
      <c r="A462">
        <v>461</v>
      </c>
      <c r="B462">
        <v>463</v>
      </c>
    </row>
    <row r="463" spans="1:2">
      <c r="A463">
        <v>462</v>
      </c>
      <c r="B463">
        <v>464</v>
      </c>
    </row>
    <row r="464" spans="1:2">
      <c r="A464">
        <v>463</v>
      </c>
      <c r="B464">
        <v>465</v>
      </c>
    </row>
    <row r="465" spans="1:2">
      <c r="A465">
        <v>464</v>
      </c>
      <c r="B465">
        <v>466</v>
      </c>
    </row>
    <row r="466" spans="1:2">
      <c r="A466">
        <v>465</v>
      </c>
      <c r="B466">
        <v>467</v>
      </c>
    </row>
    <row r="467" spans="1:2">
      <c r="A467">
        <v>466</v>
      </c>
      <c r="B467">
        <v>468</v>
      </c>
    </row>
    <row r="468" spans="1:2">
      <c r="A468">
        <v>467</v>
      </c>
      <c r="B468">
        <v>469</v>
      </c>
    </row>
    <row r="469" spans="1:2">
      <c r="A469">
        <v>468</v>
      </c>
      <c r="B469">
        <v>470</v>
      </c>
    </row>
    <row r="470" spans="1:2">
      <c r="A470">
        <v>469</v>
      </c>
      <c r="B470">
        <v>471</v>
      </c>
    </row>
    <row r="471" spans="1:2">
      <c r="A471">
        <v>470</v>
      </c>
      <c r="B471">
        <v>472</v>
      </c>
    </row>
    <row r="472" spans="1:2">
      <c r="A472">
        <v>471</v>
      </c>
      <c r="B472">
        <v>473</v>
      </c>
    </row>
    <row r="473" spans="1:2">
      <c r="A473">
        <v>472</v>
      </c>
      <c r="B473">
        <v>474</v>
      </c>
    </row>
    <row r="474" spans="1:2">
      <c r="A474">
        <v>473</v>
      </c>
      <c r="B474">
        <v>475</v>
      </c>
    </row>
    <row r="475" spans="1:2">
      <c r="A475">
        <v>474</v>
      </c>
      <c r="B475">
        <v>476</v>
      </c>
    </row>
    <row r="476" spans="1:2">
      <c r="A476">
        <v>475</v>
      </c>
      <c r="B476">
        <v>477</v>
      </c>
    </row>
    <row r="477" spans="1:2">
      <c r="A477">
        <v>476</v>
      </c>
      <c r="B477">
        <v>478</v>
      </c>
    </row>
    <row r="478" spans="1:2">
      <c r="A478">
        <v>477</v>
      </c>
      <c r="B478">
        <v>479</v>
      </c>
    </row>
    <row r="479" spans="1:2">
      <c r="A479">
        <v>478</v>
      </c>
      <c r="B479">
        <v>480</v>
      </c>
    </row>
    <row r="480" spans="1:2">
      <c r="A480">
        <v>479</v>
      </c>
      <c r="B480">
        <v>481</v>
      </c>
    </row>
    <row r="481" spans="1:2">
      <c r="A481">
        <v>480</v>
      </c>
      <c r="B481">
        <v>482</v>
      </c>
    </row>
    <row r="482" spans="1:2">
      <c r="A482">
        <v>481</v>
      </c>
      <c r="B482">
        <v>483</v>
      </c>
    </row>
    <row r="483" spans="1:2">
      <c r="A483">
        <v>482</v>
      </c>
      <c r="B483">
        <v>484</v>
      </c>
    </row>
    <row r="484" spans="1:2">
      <c r="A484">
        <v>483</v>
      </c>
      <c r="B484">
        <v>485</v>
      </c>
    </row>
    <row r="485" spans="1:2">
      <c r="A485">
        <v>484</v>
      </c>
      <c r="B485">
        <v>486</v>
      </c>
    </row>
    <row r="486" spans="1:2">
      <c r="A486">
        <v>485</v>
      </c>
      <c r="B486">
        <v>487</v>
      </c>
    </row>
    <row r="487" spans="1:2">
      <c r="A487">
        <v>486</v>
      </c>
      <c r="B487">
        <v>488</v>
      </c>
    </row>
    <row r="488" spans="1:2">
      <c r="A488">
        <v>487</v>
      </c>
      <c r="B488">
        <v>489</v>
      </c>
    </row>
    <row r="489" spans="1:2">
      <c r="A489">
        <v>488</v>
      </c>
      <c r="B489">
        <v>490</v>
      </c>
    </row>
    <row r="490" spans="1:2">
      <c r="A490">
        <v>489</v>
      </c>
      <c r="B490">
        <v>491</v>
      </c>
    </row>
    <row r="491" spans="1:2">
      <c r="A491">
        <v>490</v>
      </c>
      <c r="B491">
        <v>492</v>
      </c>
    </row>
    <row r="492" spans="1:2">
      <c r="A492">
        <v>491</v>
      </c>
      <c r="B492">
        <v>493</v>
      </c>
    </row>
    <row r="493" spans="1:2">
      <c r="A493">
        <v>492</v>
      </c>
      <c r="B493">
        <v>494</v>
      </c>
    </row>
    <row r="494" spans="1:2">
      <c r="A494">
        <v>493</v>
      </c>
      <c r="B494">
        <v>495</v>
      </c>
    </row>
    <row r="495" spans="1:2">
      <c r="A495">
        <v>494</v>
      </c>
      <c r="B495">
        <v>496</v>
      </c>
    </row>
    <row r="496" spans="1:2">
      <c r="A496">
        <v>495</v>
      </c>
      <c r="B496">
        <v>497</v>
      </c>
    </row>
    <row r="497" spans="1:2">
      <c r="A497">
        <v>496</v>
      </c>
      <c r="B497">
        <v>498</v>
      </c>
    </row>
    <row r="498" spans="1:2">
      <c r="A498">
        <v>497</v>
      </c>
      <c r="B498">
        <v>499</v>
      </c>
    </row>
    <row r="499" spans="1:2">
      <c r="A499">
        <v>498</v>
      </c>
      <c r="B499">
        <v>500</v>
      </c>
    </row>
    <row r="500" spans="1:2">
      <c r="A500">
        <v>499</v>
      </c>
      <c r="B500">
        <v>501</v>
      </c>
    </row>
    <row r="501" spans="1:2">
      <c r="A501">
        <v>500</v>
      </c>
      <c r="B501">
        <v>502</v>
      </c>
    </row>
    <row r="502" spans="1:2">
      <c r="A502">
        <v>501</v>
      </c>
      <c r="B502">
        <v>503</v>
      </c>
    </row>
    <row r="503" spans="1:2">
      <c r="A503">
        <v>502</v>
      </c>
      <c r="B503">
        <v>504</v>
      </c>
    </row>
    <row r="504" spans="1:2">
      <c r="A504">
        <v>503</v>
      </c>
      <c r="B504">
        <v>505</v>
      </c>
    </row>
    <row r="505" spans="1:2">
      <c r="A505">
        <v>504</v>
      </c>
      <c r="B505">
        <v>506</v>
      </c>
    </row>
    <row r="506" spans="1:2">
      <c r="A506">
        <v>505</v>
      </c>
      <c r="B506">
        <v>507</v>
      </c>
    </row>
    <row r="507" spans="1:2">
      <c r="A507">
        <v>506</v>
      </c>
      <c r="B507">
        <v>508</v>
      </c>
    </row>
    <row r="508" spans="1:2">
      <c r="A508">
        <v>507</v>
      </c>
      <c r="B508">
        <v>509</v>
      </c>
    </row>
    <row r="509" spans="1:2">
      <c r="A509">
        <v>508</v>
      </c>
      <c r="B509">
        <v>510</v>
      </c>
    </row>
    <row r="510" spans="1:2">
      <c r="A510">
        <v>509</v>
      </c>
      <c r="B510">
        <v>511</v>
      </c>
    </row>
    <row r="511" spans="1:2">
      <c r="A511">
        <v>510</v>
      </c>
      <c r="B511">
        <v>512</v>
      </c>
    </row>
    <row r="512" spans="1:2">
      <c r="A512">
        <v>511</v>
      </c>
      <c r="B512">
        <v>513</v>
      </c>
    </row>
    <row r="513" spans="1:2">
      <c r="A513">
        <v>512</v>
      </c>
      <c r="B513">
        <v>514</v>
      </c>
    </row>
    <row r="514" spans="1:2">
      <c r="A514">
        <v>513</v>
      </c>
      <c r="B514">
        <v>515</v>
      </c>
    </row>
    <row r="515" spans="1:2">
      <c r="A515">
        <v>514</v>
      </c>
      <c r="B515">
        <v>516</v>
      </c>
    </row>
    <row r="516" spans="1:2">
      <c r="A516">
        <v>515</v>
      </c>
      <c r="B516">
        <v>517</v>
      </c>
    </row>
    <row r="517" spans="1:2">
      <c r="A517">
        <v>516</v>
      </c>
      <c r="B517">
        <v>518</v>
      </c>
    </row>
    <row r="518" spans="1:2">
      <c r="A518">
        <v>517</v>
      </c>
      <c r="B518">
        <v>519</v>
      </c>
    </row>
    <row r="519" spans="1:2">
      <c r="A519">
        <v>518</v>
      </c>
      <c r="B519">
        <v>520</v>
      </c>
    </row>
    <row r="520" spans="1:2">
      <c r="A520">
        <v>519</v>
      </c>
      <c r="B520">
        <v>521</v>
      </c>
    </row>
    <row r="521" spans="1:2">
      <c r="A521">
        <v>520</v>
      </c>
      <c r="B521">
        <v>522</v>
      </c>
    </row>
    <row r="522" spans="1:2">
      <c r="A522">
        <v>521</v>
      </c>
      <c r="B522">
        <v>523</v>
      </c>
    </row>
    <row r="523" spans="1:2">
      <c r="A523">
        <v>522</v>
      </c>
      <c r="B523">
        <v>524</v>
      </c>
    </row>
    <row r="524" spans="1:2">
      <c r="A524">
        <v>523</v>
      </c>
      <c r="B524">
        <v>525</v>
      </c>
    </row>
    <row r="525" spans="1:2">
      <c r="A525">
        <v>524</v>
      </c>
      <c r="B525">
        <v>526</v>
      </c>
    </row>
    <row r="526" spans="1:2">
      <c r="A526">
        <v>525</v>
      </c>
      <c r="B526">
        <v>527</v>
      </c>
    </row>
    <row r="527" spans="1:2">
      <c r="A527">
        <v>526</v>
      </c>
      <c r="B527">
        <v>528</v>
      </c>
    </row>
    <row r="528" spans="1:2">
      <c r="A528">
        <v>527</v>
      </c>
      <c r="B528">
        <v>529</v>
      </c>
    </row>
    <row r="529" spans="1:2">
      <c r="A529">
        <v>528</v>
      </c>
      <c r="B529">
        <v>530</v>
      </c>
    </row>
    <row r="530" spans="1:2">
      <c r="A530">
        <v>529</v>
      </c>
      <c r="B530">
        <v>531</v>
      </c>
    </row>
    <row r="531" spans="1:2">
      <c r="A531">
        <v>530</v>
      </c>
      <c r="B531">
        <v>532</v>
      </c>
    </row>
    <row r="532" spans="1:2">
      <c r="A532">
        <v>531</v>
      </c>
      <c r="B532">
        <v>533</v>
      </c>
    </row>
    <row r="533" spans="1:2">
      <c r="A533">
        <v>532</v>
      </c>
      <c r="B533">
        <v>534</v>
      </c>
    </row>
    <row r="534" spans="1:2">
      <c r="A534">
        <v>533</v>
      </c>
      <c r="B534">
        <v>535</v>
      </c>
    </row>
    <row r="535" spans="1:2">
      <c r="A535">
        <v>534</v>
      </c>
      <c r="B535">
        <v>536</v>
      </c>
    </row>
    <row r="536" spans="1:2">
      <c r="A536">
        <v>535</v>
      </c>
      <c r="B536">
        <v>537</v>
      </c>
    </row>
    <row r="537" spans="1:2">
      <c r="A537">
        <v>536</v>
      </c>
      <c r="B537">
        <v>538</v>
      </c>
    </row>
    <row r="538" spans="1:2">
      <c r="A538">
        <v>537</v>
      </c>
      <c r="B538">
        <v>539</v>
      </c>
    </row>
    <row r="539" spans="1:2">
      <c r="A539">
        <v>538</v>
      </c>
      <c r="B539">
        <v>540</v>
      </c>
    </row>
    <row r="540" spans="1:2">
      <c r="A540">
        <v>539</v>
      </c>
      <c r="B540">
        <v>541</v>
      </c>
    </row>
    <row r="541" spans="1:2">
      <c r="A541">
        <v>540</v>
      </c>
      <c r="B541">
        <v>542</v>
      </c>
    </row>
    <row r="542" spans="1:2">
      <c r="A542">
        <v>541</v>
      </c>
      <c r="B542">
        <v>543</v>
      </c>
    </row>
    <row r="543" spans="1:2">
      <c r="A543">
        <v>542</v>
      </c>
      <c r="B543">
        <v>544</v>
      </c>
    </row>
    <row r="544" spans="1:2">
      <c r="A544">
        <v>543</v>
      </c>
      <c r="B544">
        <v>545</v>
      </c>
    </row>
    <row r="545" spans="1:2">
      <c r="A545">
        <v>544</v>
      </c>
      <c r="B545">
        <v>546</v>
      </c>
    </row>
    <row r="546" spans="1:2">
      <c r="A546">
        <v>545</v>
      </c>
      <c r="B546">
        <v>547</v>
      </c>
    </row>
    <row r="547" spans="1:2">
      <c r="A547">
        <v>546</v>
      </c>
      <c r="B547">
        <v>548</v>
      </c>
    </row>
    <row r="548" spans="1:2">
      <c r="A548">
        <v>547</v>
      </c>
      <c r="B548">
        <v>549</v>
      </c>
    </row>
    <row r="549" spans="1:2">
      <c r="A549">
        <v>548</v>
      </c>
      <c r="B549">
        <v>550</v>
      </c>
    </row>
    <row r="550" spans="1:2">
      <c r="A550">
        <v>549</v>
      </c>
      <c r="B550">
        <v>551</v>
      </c>
    </row>
    <row r="551" spans="1:2">
      <c r="A551">
        <v>550</v>
      </c>
      <c r="B551">
        <v>552</v>
      </c>
    </row>
    <row r="552" spans="1:2">
      <c r="A552">
        <v>551</v>
      </c>
      <c r="B552">
        <v>553</v>
      </c>
    </row>
    <row r="553" spans="1:2">
      <c r="A553">
        <v>552</v>
      </c>
      <c r="B553">
        <v>554</v>
      </c>
    </row>
    <row r="554" spans="1:2">
      <c r="A554">
        <v>553</v>
      </c>
      <c r="B554">
        <v>555</v>
      </c>
    </row>
    <row r="555" spans="1:2">
      <c r="A555">
        <v>554</v>
      </c>
      <c r="B555">
        <v>556</v>
      </c>
    </row>
    <row r="556" spans="1:2">
      <c r="A556">
        <v>555</v>
      </c>
      <c r="B556">
        <v>557</v>
      </c>
    </row>
    <row r="557" spans="1:2">
      <c r="A557">
        <v>556</v>
      </c>
      <c r="B557">
        <v>558</v>
      </c>
    </row>
    <row r="558" spans="1:2">
      <c r="A558">
        <v>557</v>
      </c>
      <c r="B558">
        <v>559</v>
      </c>
    </row>
    <row r="559" spans="1:2">
      <c r="A559">
        <v>558</v>
      </c>
      <c r="B559">
        <v>560</v>
      </c>
    </row>
    <row r="560" spans="1:2">
      <c r="A560">
        <v>559</v>
      </c>
      <c r="B560">
        <v>562</v>
      </c>
    </row>
    <row r="561" spans="1:2">
      <c r="A561">
        <v>560</v>
      </c>
      <c r="B561">
        <v>563</v>
      </c>
    </row>
    <row r="562" spans="1:2">
      <c r="A562">
        <v>561</v>
      </c>
      <c r="B562">
        <v>564</v>
      </c>
    </row>
    <row r="563" spans="1:2">
      <c r="A563">
        <v>562</v>
      </c>
      <c r="B563">
        <v>565</v>
      </c>
    </row>
    <row r="564" spans="1:2">
      <c r="A564">
        <v>563</v>
      </c>
      <c r="B564">
        <v>566</v>
      </c>
    </row>
    <row r="565" spans="1:2">
      <c r="A565">
        <v>564</v>
      </c>
      <c r="B565">
        <v>567</v>
      </c>
    </row>
    <row r="566" spans="1:2">
      <c r="A566">
        <v>565</v>
      </c>
      <c r="B566">
        <v>568</v>
      </c>
    </row>
    <row r="567" spans="1:2">
      <c r="A567">
        <v>566</v>
      </c>
      <c r="B567">
        <v>569</v>
      </c>
    </row>
    <row r="568" spans="1:2">
      <c r="A568">
        <v>567</v>
      </c>
      <c r="B568">
        <v>570</v>
      </c>
    </row>
    <row r="569" spans="1:2">
      <c r="A569">
        <v>568</v>
      </c>
      <c r="B569">
        <v>571</v>
      </c>
    </row>
    <row r="570" spans="1:2">
      <c r="A570">
        <v>569</v>
      </c>
      <c r="B570">
        <v>572</v>
      </c>
    </row>
    <row r="571" spans="1:2">
      <c r="A571">
        <v>570</v>
      </c>
      <c r="B571">
        <v>573</v>
      </c>
    </row>
    <row r="572" spans="1:2">
      <c r="A572">
        <v>571</v>
      </c>
      <c r="B572">
        <v>574</v>
      </c>
    </row>
    <row r="573" spans="1:2">
      <c r="A573">
        <v>572</v>
      </c>
      <c r="B573">
        <v>575</v>
      </c>
    </row>
    <row r="574" spans="1:2">
      <c r="A574">
        <v>573</v>
      </c>
      <c r="B574">
        <v>576</v>
      </c>
    </row>
    <row r="575" spans="1:2">
      <c r="A575">
        <v>574</v>
      </c>
      <c r="B575">
        <v>577</v>
      </c>
    </row>
    <row r="576" spans="1:2">
      <c r="A576">
        <v>575</v>
      </c>
      <c r="B576">
        <v>578</v>
      </c>
    </row>
    <row r="577" spans="1:2">
      <c r="A577">
        <v>576</v>
      </c>
      <c r="B577">
        <v>579</v>
      </c>
    </row>
    <row r="578" spans="1:2">
      <c r="A578">
        <v>577</v>
      </c>
      <c r="B578">
        <v>580</v>
      </c>
    </row>
    <row r="579" spans="1:2">
      <c r="A579">
        <v>578</v>
      </c>
      <c r="B579">
        <v>581</v>
      </c>
    </row>
    <row r="580" spans="1:2">
      <c r="A580">
        <v>579</v>
      </c>
      <c r="B580">
        <v>582</v>
      </c>
    </row>
    <row r="581" spans="1:2">
      <c r="A581">
        <v>580</v>
      </c>
      <c r="B581">
        <v>583</v>
      </c>
    </row>
    <row r="582" spans="1:2">
      <c r="A582">
        <v>581</v>
      </c>
      <c r="B582">
        <v>584</v>
      </c>
    </row>
    <row r="583" spans="1:2">
      <c r="A583">
        <v>582</v>
      </c>
      <c r="B583">
        <v>585</v>
      </c>
    </row>
    <row r="584" spans="1:2">
      <c r="A584">
        <v>583</v>
      </c>
      <c r="B584">
        <v>586</v>
      </c>
    </row>
    <row r="585" spans="1:2">
      <c r="A585">
        <v>584</v>
      </c>
      <c r="B585">
        <v>587</v>
      </c>
    </row>
    <row r="586" spans="1:2">
      <c r="A586">
        <v>585</v>
      </c>
      <c r="B586">
        <v>588</v>
      </c>
    </row>
    <row r="587" spans="1:2">
      <c r="A587">
        <v>586</v>
      </c>
      <c r="B587">
        <v>589</v>
      </c>
    </row>
    <row r="588" spans="1:2">
      <c r="A588">
        <v>587</v>
      </c>
      <c r="B588">
        <v>590</v>
      </c>
    </row>
    <row r="589" spans="1:2">
      <c r="A589">
        <v>588</v>
      </c>
      <c r="B589">
        <v>591</v>
      </c>
    </row>
    <row r="590" spans="1:2">
      <c r="A590">
        <v>589</v>
      </c>
      <c r="B590">
        <v>592</v>
      </c>
    </row>
    <row r="591" spans="1:2">
      <c r="A591">
        <v>590</v>
      </c>
      <c r="B591">
        <v>593</v>
      </c>
    </row>
    <row r="592" spans="1:2">
      <c r="A592">
        <v>591</v>
      </c>
      <c r="B592">
        <v>594</v>
      </c>
    </row>
    <row r="593" spans="1:2">
      <c r="A593">
        <v>592</v>
      </c>
      <c r="B593">
        <v>595</v>
      </c>
    </row>
    <row r="594" spans="1:2">
      <c r="A594">
        <v>593</v>
      </c>
      <c r="B594">
        <v>596</v>
      </c>
    </row>
    <row r="595" spans="1:2">
      <c r="A595">
        <v>594</v>
      </c>
      <c r="B595">
        <v>597</v>
      </c>
    </row>
    <row r="596" spans="1:2">
      <c r="A596">
        <v>595</v>
      </c>
      <c r="B596">
        <v>598</v>
      </c>
    </row>
    <row r="597" spans="1:2">
      <c r="A597">
        <v>596</v>
      </c>
      <c r="B597">
        <v>599</v>
      </c>
    </row>
    <row r="598" spans="1:2">
      <c r="A598">
        <v>597</v>
      </c>
      <c r="B598">
        <v>600</v>
      </c>
    </row>
    <row r="599" spans="1:2">
      <c r="A599">
        <v>598</v>
      </c>
      <c r="B599">
        <v>601</v>
      </c>
    </row>
    <row r="600" spans="1:2">
      <c r="A600">
        <v>599</v>
      </c>
      <c r="B600">
        <v>602</v>
      </c>
    </row>
    <row r="601" spans="1:2">
      <c r="A601">
        <v>600</v>
      </c>
      <c r="B601">
        <v>603</v>
      </c>
    </row>
    <row r="602" spans="1:2">
      <c r="A602">
        <v>601</v>
      </c>
      <c r="B602">
        <v>604</v>
      </c>
    </row>
    <row r="603" spans="1:2">
      <c r="A603">
        <v>602</v>
      </c>
      <c r="B603">
        <v>605</v>
      </c>
    </row>
    <row r="604" spans="1:2">
      <c r="A604">
        <v>603</v>
      </c>
      <c r="B604">
        <v>606</v>
      </c>
    </row>
    <row r="605" spans="1:2">
      <c r="A605">
        <v>604</v>
      </c>
      <c r="B605">
        <v>607</v>
      </c>
    </row>
    <row r="606" spans="1:2">
      <c r="A606">
        <v>605</v>
      </c>
      <c r="B606">
        <v>608</v>
      </c>
    </row>
    <row r="607" spans="1:2">
      <c r="A607">
        <v>606</v>
      </c>
      <c r="B607">
        <v>609</v>
      </c>
    </row>
    <row r="608" spans="1:2">
      <c r="A608">
        <v>607</v>
      </c>
      <c r="B608">
        <v>610</v>
      </c>
    </row>
    <row r="609" spans="1:2">
      <c r="A609">
        <v>608</v>
      </c>
      <c r="B609">
        <v>611</v>
      </c>
    </row>
    <row r="610" spans="1:2">
      <c r="A610">
        <v>609</v>
      </c>
      <c r="B610">
        <v>612</v>
      </c>
    </row>
    <row r="611" spans="1:2">
      <c r="A611">
        <v>610</v>
      </c>
      <c r="B611">
        <v>613</v>
      </c>
    </row>
    <row r="612" spans="1:2">
      <c r="A612">
        <v>611</v>
      </c>
      <c r="B612">
        <v>614</v>
      </c>
    </row>
    <row r="613" spans="1:2">
      <c r="A613">
        <v>612</v>
      </c>
      <c r="B613">
        <v>615</v>
      </c>
    </row>
    <row r="614" spans="1:2">
      <c r="A614">
        <v>613</v>
      </c>
      <c r="B614">
        <v>616</v>
      </c>
    </row>
    <row r="615" spans="1:2">
      <c r="A615">
        <v>614</v>
      </c>
      <c r="B615">
        <v>617</v>
      </c>
    </row>
    <row r="616" spans="1:2">
      <c r="A616">
        <v>615</v>
      </c>
      <c r="B616">
        <v>618</v>
      </c>
    </row>
    <row r="617" spans="1:2">
      <c r="A617">
        <v>616</v>
      </c>
      <c r="B617">
        <v>619</v>
      </c>
    </row>
    <row r="618" spans="1:2">
      <c r="A618">
        <v>617</v>
      </c>
      <c r="B618">
        <v>620</v>
      </c>
    </row>
    <row r="619" spans="1:2">
      <c r="A619">
        <v>618</v>
      </c>
      <c r="B619">
        <v>621</v>
      </c>
    </row>
    <row r="620" spans="1:2">
      <c r="A620">
        <v>619</v>
      </c>
      <c r="B620">
        <v>622</v>
      </c>
    </row>
    <row r="621" spans="1:2">
      <c r="A621">
        <v>620</v>
      </c>
      <c r="B621">
        <v>623</v>
      </c>
    </row>
    <row r="622" spans="1:2">
      <c r="A622">
        <v>621</v>
      </c>
      <c r="B622">
        <v>624</v>
      </c>
    </row>
    <row r="623" spans="1:2">
      <c r="A623">
        <v>622</v>
      </c>
      <c r="B623">
        <v>625</v>
      </c>
    </row>
    <row r="624" spans="1:2">
      <c r="A624">
        <v>623</v>
      </c>
      <c r="B624">
        <v>626</v>
      </c>
    </row>
    <row r="625" spans="1:2">
      <c r="A625">
        <v>624</v>
      </c>
      <c r="B625">
        <v>627</v>
      </c>
    </row>
    <row r="626" spans="1:2">
      <c r="A626">
        <v>625</v>
      </c>
      <c r="B626">
        <v>628</v>
      </c>
    </row>
    <row r="627" spans="1:2">
      <c r="A627">
        <v>626</v>
      </c>
      <c r="B627">
        <v>629</v>
      </c>
    </row>
    <row r="628" spans="1:2">
      <c r="A628">
        <v>627</v>
      </c>
      <c r="B628">
        <v>630</v>
      </c>
    </row>
    <row r="629" spans="1:2">
      <c r="A629">
        <v>628</v>
      </c>
      <c r="B629">
        <v>631</v>
      </c>
    </row>
    <row r="630" spans="1:2">
      <c r="A630">
        <v>629</v>
      </c>
      <c r="B630">
        <v>632</v>
      </c>
    </row>
    <row r="631" spans="1:2">
      <c r="A631">
        <v>630</v>
      </c>
      <c r="B631">
        <v>633</v>
      </c>
    </row>
    <row r="632" spans="1:2">
      <c r="A632">
        <v>631</v>
      </c>
      <c r="B632">
        <v>634</v>
      </c>
    </row>
    <row r="633" spans="1:2">
      <c r="A633">
        <v>632</v>
      </c>
      <c r="B633">
        <v>635</v>
      </c>
    </row>
    <row r="634" spans="1:2">
      <c r="A634">
        <v>633</v>
      </c>
      <c r="B634">
        <v>636</v>
      </c>
    </row>
    <row r="635" spans="1:2">
      <c r="A635">
        <v>634</v>
      </c>
      <c r="B635">
        <v>637</v>
      </c>
    </row>
    <row r="636" spans="1:2">
      <c r="A636">
        <v>635</v>
      </c>
      <c r="B636">
        <v>638</v>
      </c>
    </row>
    <row r="637" spans="1:2">
      <c r="A637">
        <v>636</v>
      </c>
      <c r="B637">
        <v>639</v>
      </c>
    </row>
    <row r="638" spans="1:2">
      <c r="A638">
        <v>637</v>
      </c>
      <c r="B638">
        <v>640</v>
      </c>
    </row>
    <row r="639" spans="1:2">
      <c r="A639">
        <v>638</v>
      </c>
      <c r="B639">
        <v>641</v>
      </c>
    </row>
    <row r="640" spans="1:2">
      <c r="A640">
        <v>639</v>
      </c>
      <c r="B640">
        <v>642</v>
      </c>
    </row>
    <row r="641" spans="1:2">
      <c r="A641">
        <v>640</v>
      </c>
      <c r="B641">
        <v>643</v>
      </c>
    </row>
    <row r="642" spans="1:2">
      <c r="A642">
        <v>641</v>
      </c>
      <c r="B642">
        <v>644</v>
      </c>
    </row>
    <row r="643" spans="1:2">
      <c r="A643">
        <v>642</v>
      </c>
      <c r="B643">
        <v>645</v>
      </c>
    </row>
    <row r="644" spans="1:2">
      <c r="A644">
        <v>643</v>
      </c>
      <c r="B644">
        <v>646</v>
      </c>
    </row>
    <row r="645" spans="1:2">
      <c r="A645">
        <v>644</v>
      </c>
      <c r="B645">
        <v>647</v>
      </c>
    </row>
    <row r="646" spans="1:2">
      <c r="A646">
        <v>645</v>
      </c>
      <c r="B646">
        <v>648</v>
      </c>
    </row>
    <row r="647" spans="1:2">
      <c r="A647">
        <v>646</v>
      </c>
      <c r="B647">
        <v>649</v>
      </c>
    </row>
    <row r="648" spans="1:2">
      <c r="A648">
        <v>647</v>
      </c>
      <c r="B648">
        <v>650</v>
      </c>
    </row>
    <row r="649" spans="1:2">
      <c r="A649">
        <v>648</v>
      </c>
      <c r="B649">
        <v>651</v>
      </c>
    </row>
    <row r="650" spans="1:2">
      <c r="A650">
        <v>649</v>
      </c>
      <c r="B650">
        <v>652</v>
      </c>
    </row>
    <row r="651" spans="1:2">
      <c r="A651">
        <v>650</v>
      </c>
      <c r="B651">
        <v>653</v>
      </c>
    </row>
    <row r="652" spans="1:2">
      <c r="A652">
        <v>651</v>
      </c>
      <c r="B652">
        <v>654</v>
      </c>
    </row>
    <row r="653" spans="1:2">
      <c r="A653">
        <v>652</v>
      </c>
      <c r="B653">
        <v>655</v>
      </c>
    </row>
    <row r="654" spans="1:2">
      <c r="A654">
        <v>653</v>
      </c>
      <c r="B654">
        <v>656</v>
      </c>
    </row>
    <row r="655" spans="1:2">
      <c r="A655">
        <v>654</v>
      </c>
      <c r="B655">
        <v>657</v>
      </c>
    </row>
    <row r="656" spans="1:2">
      <c r="A656">
        <v>655</v>
      </c>
      <c r="B656">
        <v>658</v>
      </c>
    </row>
    <row r="657" spans="1:2">
      <c r="A657">
        <v>656</v>
      </c>
      <c r="B657">
        <v>659</v>
      </c>
    </row>
    <row r="658" spans="1:2">
      <c r="A658">
        <v>657</v>
      </c>
      <c r="B658">
        <v>660</v>
      </c>
    </row>
    <row r="659" spans="1:2">
      <c r="A659">
        <v>658</v>
      </c>
      <c r="B659">
        <v>661</v>
      </c>
    </row>
    <row r="660" spans="1:2">
      <c r="A660">
        <v>659</v>
      </c>
      <c r="B660">
        <v>662</v>
      </c>
    </row>
    <row r="661" spans="1:2">
      <c r="A661">
        <v>660</v>
      </c>
      <c r="B661">
        <v>663</v>
      </c>
    </row>
    <row r="662" spans="1:2">
      <c r="A662">
        <v>661</v>
      </c>
      <c r="B662">
        <v>664</v>
      </c>
    </row>
    <row r="663" spans="1:2">
      <c r="A663">
        <v>662</v>
      </c>
      <c r="B663">
        <v>665</v>
      </c>
    </row>
    <row r="664" spans="1:2">
      <c r="A664">
        <v>663</v>
      </c>
      <c r="B664">
        <v>666</v>
      </c>
    </row>
    <row r="665" spans="1:2">
      <c r="A665">
        <v>664</v>
      </c>
      <c r="B665">
        <v>667</v>
      </c>
    </row>
    <row r="666" spans="1:2">
      <c r="A666">
        <v>665</v>
      </c>
      <c r="B666">
        <v>668</v>
      </c>
    </row>
    <row r="667" spans="1:2">
      <c r="A667">
        <v>666</v>
      </c>
      <c r="B667">
        <v>669</v>
      </c>
    </row>
    <row r="668" spans="1:2">
      <c r="A668">
        <v>667</v>
      </c>
      <c r="B668">
        <v>670</v>
      </c>
    </row>
    <row r="669" spans="1:2">
      <c r="A669">
        <v>668</v>
      </c>
      <c r="B669">
        <v>671</v>
      </c>
    </row>
    <row r="670" spans="1:2">
      <c r="A670">
        <v>669</v>
      </c>
      <c r="B670">
        <v>672</v>
      </c>
    </row>
    <row r="671" spans="1:2">
      <c r="A671">
        <v>670</v>
      </c>
      <c r="B671">
        <v>673</v>
      </c>
    </row>
    <row r="672" spans="1:2">
      <c r="A672">
        <v>671</v>
      </c>
      <c r="B672">
        <v>674</v>
      </c>
    </row>
    <row r="673" spans="1:2">
      <c r="A673">
        <v>672</v>
      </c>
      <c r="B673">
        <v>675</v>
      </c>
    </row>
    <row r="674" spans="1:2">
      <c r="A674">
        <v>673</v>
      </c>
      <c r="B674">
        <v>676</v>
      </c>
    </row>
    <row r="675" spans="1:2">
      <c r="A675">
        <v>674</v>
      </c>
      <c r="B675">
        <v>677</v>
      </c>
    </row>
    <row r="676" spans="1:2">
      <c r="A676">
        <v>675</v>
      </c>
      <c r="B676">
        <v>678</v>
      </c>
    </row>
    <row r="677" spans="1:2">
      <c r="A677">
        <v>676</v>
      </c>
      <c r="B677">
        <v>679</v>
      </c>
    </row>
    <row r="678" spans="1:2">
      <c r="A678">
        <v>677</v>
      </c>
      <c r="B678">
        <v>680</v>
      </c>
    </row>
    <row r="679" spans="1:2">
      <c r="A679">
        <v>678</v>
      </c>
      <c r="B679">
        <v>681</v>
      </c>
    </row>
    <row r="680" spans="1:2">
      <c r="A680">
        <v>679</v>
      </c>
      <c r="B680">
        <v>682</v>
      </c>
    </row>
    <row r="681" spans="1:2">
      <c r="A681">
        <v>680</v>
      </c>
      <c r="B681">
        <v>683</v>
      </c>
    </row>
    <row r="682" spans="1:2">
      <c r="A682">
        <v>681</v>
      </c>
      <c r="B682">
        <v>684</v>
      </c>
    </row>
    <row r="683" spans="1:2">
      <c r="A683">
        <v>682</v>
      </c>
      <c r="B683">
        <v>685</v>
      </c>
    </row>
    <row r="684" spans="1:2">
      <c r="A684">
        <v>683</v>
      </c>
      <c r="B684">
        <v>686</v>
      </c>
    </row>
    <row r="685" spans="1:2">
      <c r="A685">
        <v>684</v>
      </c>
      <c r="B685">
        <v>687</v>
      </c>
    </row>
    <row r="686" spans="1:2">
      <c r="A686">
        <v>685</v>
      </c>
      <c r="B686">
        <v>688</v>
      </c>
    </row>
    <row r="687" spans="1:2">
      <c r="A687">
        <v>686</v>
      </c>
      <c r="B687">
        <v>689</v>
      </c>
    </row>
    <row r="688" spans="1:2">
      <c r="A688">
        <v>687</v>
      </c>
      <c r="B688">
        <v>690</v>
      </c>
    </row>
    <row r="689" spans="1:2">
      <c r="A689">
        <v>688</v>
      </c>
      <c r="B689">
        <v>691</v>
      </c>
    </row>
    <row r="690" spans="1:2">
      <c r="A690">
        <v>689</v>
      </c>
      <c r="B690">
        <v>692</v>
      </c>
    </row>
    <row r="691" spans="1:2">
      <c r="A691">
        <v>690</v>
      </c>
      <c r="B691">
        <v>693</v>
      </c>
    </row>
    <row r="692" spans="1:2">
      <c r="A692">
        <v>691</v>
      </c>
      <c r="B692">
        <v>694</v>
      </c>
    </row>
    <row r="693" spans="1:2">
      <c r="A693">
        <v>692</v>
      </c>
      <c r="B693">
        <v>695</v>
      </c>
    </row>
    <row r="694" spans="1:2">
      <c r="A694">
        <v>693</v>
      </c>
      <c r="B694">
        <v>696</v>
      </c>
    </row>
    <row r="695" spans="1:2">
      <c r="A695">
        <v>694</v>
      </c>
      <c r="B695">
        <v>697</v>
      </c>
    </row>
    <row r="696" spans="1:2">
      <c r="A696">
        <v>695</v>
      </c>
      <c r="B696">
        <v>698</v>
      </c>
    </row>
    <row r="697" spans="1:2">
      <c r="A697">
        <v>696</v>
      </c>
      <c r="B697">
        <v>700</v>
      </c>
    </row>
    <row r="698" spans="1:2">
      <c r="A698">
        <v>697</v>
      </c>
      <c r="B698">
        <v>701</v>
      </c>
    </row>
    <row r="699" spans="1:2">
      <c r="A699">
        <v>698</v>
      </c>
      <c r="B699">
        <v>702</v>
      </c>
    </row>
    <row r="700" spans="1:2">
      <c r="A700">
        <v>699</v>
      </c>
      <c r="B700">
        <v>703</v>
      </c>
    </row>
    <row r="701" spans="1:2">
      <c r="A701">
        <v>700</v>
      </c>
      <c r="B701">
        <v>704</v>
      </c>
    </row>
    <row r="702" spans="1:2">
      <c r="A702">
        <v>701</v>
      </c>
      <c r="B702">
        <v>705</v>
      </c>
    </row>
    <row r="703" spans="1:2">
      <c r="A703">
        <v>702</v>
      </c>
      <c r="B703">
        <v>706</v>
      </c>
    </row>
    <row r="704" spans="1:2">
      <c r="A704">
        <v>703</v>
      </c>
      <c r="B704">
        <v>707</v>
      </c>
    </row>
    <row r="705" spans="1:2">
      <c r="A705">
        <v>704</v>
      </c>
      <c r="B705">
        <v>708</v>
      </c>
    </row>
    <row r="706" spans="1:2">
      <c r="A706">
        <v>705</v>
      </c>
      <c r="B706">
        <v>709</v>
      </c>
    </row>
    <row r="707" spans="1:2">
      <c r="A707">
        <v>706</v>
      </c>
      <c r="B707">
        <v>710</v>
      </c>
    </row>
    <row r="708" spans="1:2">
      <c r="A708">
        <v>707</v>
      </c>
      <c r="B708">
        <v>711</v>
      </c>
    </row>
    <row r="709" spans="1:2">
      <c r="A709">
        <v>708</v>
      </c>
      <c r="B709">
        <v>712</v>
      </c>
    </row>
    <row r="710" spans="1:2">
      <c r="A710">
        <v>709</v>
      </c>
      <c r="B710">
        <v>713</v>
      </c>
    </row>
    <row r="711" spans="1:2">
      <c r="A711">
        <v>710</v>
      </c>
      <c r="B711">
        <v>714</v>
      </c>
    </row>
    <row r="712" spans="1:2">
      <c r="A712">
        <v>711</v>
      </c>
      <c r="B712">
        <v>715</v>
      </c>
    </row>
    <row r="713" spans="1:2">
      <c r="A713">
        <v>712</v>
      </c>
      <c r="B713">
        <v>716</v>
      </c>
    </row>
    <row r="714" spans="1:2">
      <c r="A714">
        <v>713</v>
      </c>
      <c r="B714">
        <v>717</v>
      </c>
    </row>
    <row r="715" spans="1:2">
      <c r="A715">
        <v>714</v>
      </c>
      <c r="B715">
        <v>718</v>
      </c>
    </row>
    <row r="716" spans="1:2">
      <c r="A716">
        <v>715</v>
      </c>
      <c r="B716">
        <v>719</v>
      </c>
    </row>
    <row r="717" spans="1:2">
      <c r="A717">
        <v>716</v>
      </c>
      <c r="B717">
        <v>720</v>
      </c>
    </row>
    <row r="718" spans="1:2">
      <c r="A718">
        <v>717</v>
      </c>
      <c r="B718">
        <v>721</v>
      </c>
    </row>
    <row r="719" spans="1:2">
      <c r="A719">
        <v>718</v>
      </c>
      <c r="B719">
        <v>722</v>
      </c>
    </row>
    <row r="720" spans="1:2">
      <c r="A720">
        <v>719</v>
      </c>
      <c r="B720">
        <v>723</v>
      </c>
    </row>
    <row r="721" spans="1:2">
      <c r="A721">
        <v>720</v>
      </c>
      <c r="B721">
        <v>724</v>
      </c>
    </row>
    <row r="722" spans="1:2">
      <c r="A722">
        <v>721</v>
      </c>
      <c r="B722">
        <v>725</v>
      </c>
    </row>
    <row r="723" spans="1:2">
      <c r="A723">
        <v>722</v>
      </c>
      <c r="B723">
        <v>726</v>
      </c>
    </row>
    <row r="724" spans="1:2">
      <c r="A724">
        <v>723</v>
      </c>
      <c r="B724">
        <v>727</v>
      </c>
    </row>
    <row r="725" spans="1:2">
      <c r="A725">
        <v>724</v>
      </c>
      <c r="B725">
        <v>728</v>
      </c>
    </row>
    <row r="726" spans="1:2">
      <c r="A726">
        <v>725</v>
      </c>
      <c r="B726">
        <v>729</v>
      </c>
    </row>
    <row r="727" spans="1:2">
      <c r="A727">
        <v>726</v>
      </c>
      <c r="B727">
        <v>730</v>
      </c>
    </row>
    <row r="728" spans="1:2">
      <c r="A728">
        <v>727</v>
      </c>
      <c r="B728">
        <v>731</v>
      </c>
    </row>
    <row r="729" spans="1:2">
      <c r="A729">
        <v>728</v>
      </c>
      <c r="B729">
        <v>732</v>
      </c>
    </row>
    <row r="730" spans="1:2">
      <c r="A730">
        <v>729</v>
      </c>
      <c r="B730">
        <v>733</v>
      </c>
    </row>
    <row r="731" spans="1:2">
      <c r="A731">
        <v>730</v>
      </c>
      <c r="B731">
        <v>734</v>
      </c>
    </row>
    <row r="732" spans="1:2">
      <c r="A732">
        <v>731</v>
      </c>
      <c r="B732">
        <v>735</v>
      </c>
    </row>
    <row r="733" spans="1:2">
      <c r="A733">
        <v>732</v>
      </c>
      <c r="B733">
        <v>736</v>
      </c>
    </row>
    <row r="734" spans="1:2">
      <c r="A734">
        <v>733</v>
      </c>
      <c r="B734">
        <v>737</v>
      </c>
    </row>
    <row r="735" spans="1:2">
      <c r="A735">
        <v>734</v>
      </c>
      <c r="B735">
        <v>738</v>
      </c>
    </row>
    <row r="736" spans="1:2">
      <c r="A736">
        <v>735</v>
      </c>
      <c r="B736">
        <v>739</v>
      </c>
    </row>
    <row r="737" spans="1:2">
      <c r="A737">
        <v>736</v>
      </c>
      <c r="B737">
        <v>740</v>
      </c>
    </row>
    <row r="738" spans="1:2">
      <c r="A738">
        <v>737</v>
      </c>
      <c r="B738">
        <v>741</v>
      </c>
    </row>
    <row r="739" spans="1:2">
      <c r="A739">
        <v>738</v>
      </c>
      <c r="B739">
        <v>742</v>
      </c>
    </row>
    <row r="740" spans="1:2">
      <c r="A740">
        <v>739</v>
      </c>
      <c r="B740">
        <v>743</v>
      </c>
    </row>
    <row r="741" spans="1:2">
      <c r="A741">
        <v>740</v>
      </c>
      <c r="B741">
        <v>744</v>
      </c>
    </row>
    <row r="742" spans="1:2">
      <c r="A742">
        <v>741</v>
      </c>
      <c r="B742">
        <v>745</v>
      </c>
    </row>
    <row r="743" spans="1:2">
      <c r="A743">
        <v>742</v>
      </c>
      <c r="B743">
        <v>746</v>
      </c>
    </row>
    <row r="744" spans="1:2">
      <c r="A744">
        <v>743</v>
      </c>
      <c r="B744">
        <v>747</v>
      </c>
    </row>
    <row r="745" spans="1:2">
      <c r="A745">
        <v>744</v>
      </c>
      <c r="B745">
        <v>748</v>
      </c>
    </row>
    <row r="746" spans="1:2">
      <c r="A746">
        <v>745</v>
      </c>
      <c r="B746">
        <v>749</v>
      </c>
    </row>
    <row r="747" spans="1:2">
      <c r="A747">
        <v>746</v>
      </c>
      <c r="B747">
        <v>750</v>
      </c>
    </row>
    <row r="748" spans="1:2">
      <c r="A748">
        <v>747</v>
      </c>
      <c r="B748">
        <v>751</v>
      </c>
    </row>
    <row r="749" spans="1:2">
      <c r="A749">
        <v>748</v>
      </c>
      <c r="B749">
        <v>752</v>
      </c>
    </row>
    <row r="750" spans="1:2">
      <c r="A750">
        <v>749</v>
      </c>
      <c r="B750">
        <v>753</v>
      </c>
    </row>
    <row r="751" spans="1:2">
      <c r="A751">
        <v>750</v>
      </c>
      <c r="B751">
        <v>754</v>
      </c>
    </row>
    <row r="752" spans="1:2">
      <c r="A752">
        <v>751</v>
      </c>
      <c r="B752">
        <v>755</v>
      </c>
    </row>
    <row r="753" spans="1:2">
      <c r="A753">
        <v>752</v>
      </c>
      <c r="B753">
        <v>756</v>
      </c>
    </row>
    <row r="754" spans="1:2">
      <c r="A754">
        <v>753</v>
      </c>
      <c r="B754">
        <v>757</v>
      </c>
    </row>
    <row r="755" spans="1:2">
      <c r="A755">
        <v>754</v>
      </c>
      <c r="B755">
        <v>758</v>
      </c>
    </row>
    <row r="756" spans="1:2">
      <c r="A756">
        <v>755</v>
      </c>
      <c r="B756">
        <v>759</v>
      </c>
    </row>
    <row r="757" spans="1:2">
      <c r="A757">
        <v>756</v>
      </c>
      <c r="B757">
        <v>760</v>
      </c>
    </row>
    <row r="758" spans="1:2">
      <c r="A758">
        <v>757</v>
      </c>
      <c r="B758">
        <v>761</v>
      </c>
    </row>
    <row r="759" spans="1:2">
      <c r="A759">
        <v>758</v>
      </c>
      <c r="B759">
        <v>762</v>
      </c>
    </row>
    <row r="760" spans="1:2">
      <c r="A760">
        <v>759</v>
      </c>
      <c r="B760">
        <v>763</v>
      </c>
    </row>
    <row r="761" spans="1:2">
      <c r="A761">
        <v>760</v>
      </c>
      <c r="B761">
        <v>764</v>
      </c>
    </row>
    <row r="762" spans="1:2">
      <c r="A762">
        <v>761</v>
      </c>
      <c r="B762">
        <v>765</v>
      </c>
    </row>
    <row r="763" spans="1:2">
      <c r="A763">
        <v>762</v>
      </c>
      <c r="B763">
        <v>766</v>
      </c>
    </row>
    <row r="764" spans="1:2">
      <c r="A764">
        <v>763</v>
      </c>
      <c r="B764">
        <v>767</v>
      </c>
    </row>
    <row r="765" spans="1:2">
      <c r="A765">
        <v>764</v>
      </c>
      <c r="B765">
        <v>768</v>
      </c>
    </row>
    <row r="766" spans="1:2">
      <c r="A766">
        <v>765</v>
      </c>
      <c r="B766">
        <v>769</v>
      </c>
    </row>
    <row r="767" spans="1:2">
      <c r="A767">
        <v>766</v>
      </c>
      <c r="B767">
        <v>770</v>
      </c>
    </row>
    <row r="768" spans="1:2">
      <c r="A768">
        <v>767</v>
      </c>
      <c r="B768">
        <v>771</v>
      </c>
    </row>
    <row r="769" spans="1:2">
      <c r="A769">
        <v>768</v>
      </c>
      <c r="B769">
        <v>772</v>
      </c>
    </row>
    <row r="770" spans="1:2">
      <c r="A770">
        <v>769</v>
      </c>
      <c r="B770">
        <v>773</v>
      </c>
    </row>
    <row r="771" spans="1:2">
      <c r="A771">
        <v>770</v>
      </c>
      <c r="B771">
        <v>774</v>
      </c>
    </row>
    <row r="772" spans="1:2">
      <c r="A772">
        <v>771</v>
      </c>
      <c r="B772">
        <v>775</v>
      </c>
    </row>
    <row r="773" spans="1:2">
      <c r="A773">
        <v>772</v>
      </c>
      <c r="B773">
        <v>776</v>
      </c>
    </row>
    <row r="774" spans="1:2">
      <c r="A774">
        <v>773</v>
      </c>
      <c r="B774">
        <v>777</v>
      </c>
    </row>
    <row r="775" spans="1:2">
      <c r="A775">
        <v>774</v>
      </c>
      <c r="B775">
        <v>778</v>
      </c>
    </row>
    <row r="776" spans="1:2">
      <c r="A776">
        <v>775</v>
      </c>
      <c r="B776">
        <v>779</v>
      </c>
    </row>
    <row r="777" spans="1:2">
      <c r="A777">
        <v>776</v>
      </c>
      <c r="B777">
        <v>780</v>
      </c>
    </row>
    <row r="778" spans="1:2">
      <c r="A778">
        <v>777</v>
      </c>
      <c r="B778">
        <v>782</v>
      </c>
    </row>
    <row r="779" spans="1:2">
      <c r="A779">
        <v>778</v>
      </c>
      <c r="B779">
        <v>783</v>
      </c>
    </row>
    <row r="780" spans="1:2">
      <c r="A780">
        <v>779</v>
      </c>
      <c r="B780">
        <v>784</v>
      </c>
    </row>
    <row r="781" spans="1:2">
      <c r="A781">
        <v>780</v>
      </c>
      <c r="B781">
        <v>785</v>
      </c>
    </row>
    <row r="782" spans="1:2">
      <c r="A782">
        <v>781</v>
      </c>
      <c r="B782">
        <v>786</v>
      </c>
    </row>
    <row r="783" spans="1:2">
      <c r="A783">
        <v>782</v>
      </c>
      <c r="B783">
        <v>787</v>
      </c>
    </row>
    <row r="784" spans="1:2">
      <c r="A784">
        <v>783</v>
      </c>
      <c r="B784">
        <v>788</v>
      </c>
    </row>
    <row r="785" spans="1:2">
      <c r="A785">
        <v>784</v>
      </c>
      <c r="B785">
        <v>789</v>
      </c>
    </row>
    <row r="786" spans="1:2">
      <c r="A786">
        <v>785</v>
      </c>
      <c r="B786">
        <v>790</v>
      </c>
    </row>
    <row r="787" spans="1:2">
      <c r="A787">
        <v>786</v>
      </c>
      <c r="B787">
        <v>791</v>
      </c>
    </row>
    <row r="788" spans="1:2">
      <c r="A788">
        <v>787</v>
      </c>
      <c r="B788">
        <v>792</v>
      </c>
    </row>
    <row r="789" spans="1:2">
      <c r="A789">
        <v>788</v>
      </c>
      <c r="B789">
        <v>793</v>
      </c>
    </row>
    <row r="790" spans="1:2">
      <c r="A790">
        <v>789</v>
      </c>
      <c r="B790">
        <v>794</v>
      </c>
    </row>
    <row r="791" spans="1:2">
      <c r="A791">
        <v>790</v>
      </c>
      <c r="B791">
        <v>795</v>
      </c>
    </row>
    <row r="792" spans="1:2">
      <c r="A792">
        <v>791</v>
      </c>
      <c r="B792">
        <v>796</v>
      </c>
    </row>
    <row r="793" spans="1:2">
      <c r="A793">
        <v>792</v>
      </c>
      <c r="B793">
        <v>797</v>
      </c>
    </row>
    <row r="794" spans="1:2">
      <c r="A794">
        <v>793</v>
      </c>
      <c r="B794">
        <v>798</v>
      </c>
    </row>
    <row r="795" spans="1:2">
      <c r="A795">
        <v>794</v>
      </c>
      <c r="B795">
        <v>799</v>
      </c>
    </row>
    <row r="796" spans="1:2">
      <c r="A796">
        <v>795</v>
      </c>
      <c r="B796">
        <v>800</v>
      </c>
    </row>
    <row r="797" spans="1:2">
      <c r="A797">
        <v>796</v>
      </c>
      <c r="B797">
        <v>801</v>
      </c>
    </row>
    <row r="798" spans="1:2">
      <c r="A798">
        <v>797</v>
      </c>
      <c r="B798">
        <v>802</v>
      </c>
    </row>
    <row r="799" spans="1:2">
      <c r="A799">
        <v>798</v>
      </c>
      <c r="B799">
        <v>803</v>
      </c>
    </row>
    <row r="800" spans="1:2">
      <c r="A800">
        <v>799</v>
      </c>
      <c r="B800">
        <v>804</v>
      </c>
    </row>
    <row r="801" spans="1:2">
      <c r="A801">
        <v>800</v>
      </c>
      <c r="B801">
        <v>805</v>
      </c>
    </row>
    <row r="802" spans="1:2">
      <c r="A802">
        <v>801</v>
      </c>
      <c r="B802">
        <v>806</v>
      </c>
    </row>
    <row r="803" spans="1:2">
      <c r="A803">
        <v>802</v>
      </c>
      <c r="B803">
        <v>807</v>
      </c>
    </row>
    <row r="804" spans="1:2">
      <c r="A804">
        <v>803</v>
      </c>
      <c r="B804">
        <v>808</v>
      </c>
    </row>
    <row r="805" spans="1:2">
      <c r="A805">
        <v>804</v>
      </c>
      <c r="B805">
        <v>809</v>
      </c>
    </row>
    <row r="806" spans="1:2">
      <c r="A806">
        <v>805</v>
      </c>
      <c r="B806">
        <v>810</v>
      </c>
    </row>
    <row r="807" spans="1:2">
      <c r="A807">
        <v>806</v>
      </c>
      <c r="B807">
        <v>811</v>
      </c>
    </row>
    <row r="808" spans="1:2">
      <c r="A808">
        <v>807</v>
      </c>
      <c r="B808">
        <v>812</v>
      </c>
    </row>
    <row r="809" spans="1:2">
      <c r="A809">
        <v>808</v>
      </c>
      <c r="B809">
        <v>813</v>
      </c>
    </row>
    <row r="810" spans="1:2">
      <c r="A810">
        <v>809</v>
      </c>
      <c r="B810">
        <v>814</v>
      </c>
    </row>
    <row r="811" spans="1:2">
      <c r="A811">
        <v>810</v>
      </c>
      <c r="B811">
        <v>815</v>
      </c>
    </row>
    <row r="812" spans="1:2">
      <c r="A812">
        <v>811</v>
      </c>
      <c r="B812">
        <v>816</v>
      </c>
    </row>
    <row r="813" spans="1:2">
      <c r="A813">
        <v>812</v>
      </c>
      <c r="B813">
        <v>817</v>
      </c>
    </row>
    <row r="814" spans="1:2">
      <c r="A814">
        <v>813</v>
      </c>
      <c r="B814">
        <v>818</v>
      </c>
    </row>
    <row r="815" spans="1:2">
      <c r="A815">
        <v>814</v>
      </c>
      <c r="B815">
        <v>819</v>
      </c>
    </row>
    <row r="816" spans="1:2">
      <c r="A816">
        <v>815</v>
      </c>
      <c r="B816">
        <v>820</v>
      </c>
    </row>
    <row r="817" spans="1:2">
      <c r="A817">
        <v>816</v>
      </c>
      <c r="B817">
        <v>821</v>
      </c>
    </row>
    <row r="818" spans="1:2">
      <c r="A818">
        <v>817</v>
      </c>
      <c r="B818">
        <v>822</v>
      </c>
    </row>
    <row r="819" spans="1:2">
      <c r="A819">
        <v>818</v>
      </c>
      <c r="B819">
        <v>823</v>
      </c>
    </row>
    <row r="820" spans="1:2">
      <c r="A820">
        <v>819</v>
      </c>
      <c r="B820">
        <v>824</v>
      </c>
    </row>
    <row r="821" spans="1:2">
      <c r="A821">
        <v>820</v>
      </c>
      <c r="B821">
        <v>825</v>
      </c>
    </row>
    <row r="822" spans="1:2">
      <c r="A822">
        <v>821</v>
      </c>
      <c r="B822">
        <v>826</v>
      </c>
    </row>
    <row r="823" spans="1:2">
      <c r="A823">
        <v>822</v>
      </c>
      <c r="B823">
        <v>827</v>
      </c>
    </row>
    <row r="824" spans="1:2">
      <c r="A824">
        <v>823</v>
      </c>
      <c r="B824">
        <v>828</v>
      </c>
    </row>
    <row r="825" spans="1:2">
      <c r="A825">
        <v>824</v>
      </c>
      <c r="B825">
        <v>829</v>
      </c>
    </row>
    <row r="826" spans="1:2">
      <c r="A826">
        <v>825</v>
      </c>
      <c r="B826">
        <v>830</v>
      </c>
    </row>
    <row r="827" spans="1:2">
      <c r="A827">
        <v>826</v>
      </c>
      <c r="B827">
        <v>831</v>
      </c>
    </row>
    <row r="828" spans="1:2">
      <c r="A828">
        <v>827</v>
      </c>
      <c r="B828">
        <v>832</v>
      </c>
    </row>
    <row r="829" spans="1:2">
      <c r="A829">
        <v>828</v>
      </c>
      <c r="B829">
        <v>833</v>
      </c>
    </row>
    <row r="830" spans="1:2">
      <c r="A830">
        <v>829</v>
      </c>
      <c r="B830">
        <v>834</v>
      </c>
    </row>
    <row r="831" spans="1:2">
      <c r="A831">
        <v>830</v>
      </c>
      <c r="B831">
        <v>835</v>
      </c>
    </row>
    <row r="832" spans="1:2">
      <c r="A832">
        <v>831</v>
      </c>
      <c r="B832">
        <v>836</v>
      </c>
    </row>
    <row r="833" spans="1:2">
      <c r="A833">
        <v>832</v>
      </c>
      <c r="B833">
        <v>837</v>
      </c>
    </row>
    <row r="834" spans="1:2">
      <c r="A834">
        <v>833</v>
      </c>
      <c r="B834">
        <v>838</v>
      </c>
    </row>
    <row r="835" spans="1:2">
      <c r="A835">
        <v>834</v>
      </c>
      <c r="B835">
        <v>839</v>
      </c>
    </row>
    <row r="836" spans="1:2">
      <c r="A836">
        <v>835</v>
      </c>
      <c r="B836">
        <v>840</v>
      </c>
    </row>
    <row r="837" spans="1:2">
      <c r="A837">
        <v>836</v>
      </c>
      <c r="B837">
        <v>841</v>
      </c>
    </row>
    <row r="838" spans="1:2">
      <c r="A838">
        <v>837</v>
      </c>
      <c r="B838">
        <v>842</v>
      </c>
    </row>
    <row r="839" spans="1:2">
      <c r="A839">
        <v>838</v>
      </c>
      <c r="B839">
        <v>843</v>
      </c>
    </row>
    <row r="840" spans="1:2">
      <c r="A840">
        <v>839</v>
      </c>
      <c r="B840">
        <v>844</v>
      </c>
    </row>
    <row r="841" spans="1:2">
      <c r="A841">
        <v>840</v>
      </c>
      <c r="B841">
        <v>845</v>
      </c>
    </row>
    <row r="842" spans="1:2">
      <c r="A842">
        <v>841</v>
      </c>
      <c r="B842">
        <v>846</v>
      </c>
    </row>
    <row r="843" spans="1:2">
      <c r="A843">
        <v>842</v>
      </c>
      <c r="B843">
        <v>847</v>
      </c>
    </row>
    <row r="844" spans="1:2">
      <c r="A844">
        <v>843</v>
      </c>
      <c r="B844">
        <v>848</v>
      </c>
    </row>
    <row r="845" spans="1:2">
      <c r="A845">
        <v>844</v>
      </c>
      <c r="B845">
        <v>849</v>
      </c>
    </row>
    <row r="846" spans="1:2">
      <c r="A846">
        <v>845</v>
      </c>
      <c r="B846">
        <v>850</v>
      </c>
    </row>
    <row r="847" spans="1:2">
      <c r="A847">
        <v>846</v>
      </c>
      <c r="B847">
        <v>851</v>
      </c>
    </row>
    <row r="848" spans="1:2">
      <c r="A848">
        <v>847</v>
      </c>
      <c r="B848">
        <v>852</v>
      </c>
    </row>
    <row r="849" spans="1:2">
      <c r="A849">
        <v>848</v>
      </c>
      <c r="B849">
        <v>853</v>
      </c>
    </row>
    <row r="850" spans="1:2">
      <c r="A850">
        <v>849</v>
      </c>
      <c r="B850">
        <v>854</v>
      </c>
    </row>
    <row r="851" spans="1:2">
      <c r="A851">
        <v>850</v>
      </c>
      <c r="B851">
        <v>855</v>
      </c>
    </row>
    <row r="852" spans="1:2">
      <c r="A852">
        <v>851</v>
      </c>
      <c r="B852">
        <v>856</v>
      </c>
    </row>
    <row r="853" spans="1:2">
      <c r="A853">
        <v>852</v>
      </c>
      <c r="B853">
        <v>857</v>
      </c>
    </row>
    <row r="854" spans="1:2">
      <c r="A854">
        <v>853</v>
      </c>
      <c r="B854">
        <v>858</v>
      </c>
    </row>
    <row r="855" spans="1:2">
      <c r="A855">
        <v>854</v>
      </c>
      <c r="B855">
        <v>859</v>
      </c>
    </row>
    <row r="856" spans="1:2">
      <c r="A856">
        <v>855</v>
      </c>
      <c r="B856">
        <v>860</v>
      </c>
    </row>
    <row r="857" spans="1:2">
      <c r="A857">
        <v>856</v>
      </c>
      <c r="B857">
        <v>861</v>
      </c>
    </row>
    <row r="858" spans="1:2">
      <c r="A858">
        <v>857</v>
      </c>
      <c r="B858">
        <v>862</v>
      </c>
    </row>
    <row r="859" spans="1:2">
      <c r="A859">
        <v>858</v>
      </c>
      <c r="B859">
        <v>863</v>
      </c>
    </row>
    <row r="860" spans="1:2">
      <c r="A860">
        <v>859</v>
      </c>
      <c r="B860">
        <v>864</v>
      </c>
    </row>
    <row r="861" spans="1:2">
      <c r="A861">
        <v>860</v>
      </c>
      <c r="B861">
        <v>865</v>
      </c>
    </row>
    <row r="862" spans="1:2">
      <c r="A862">
        <v>861</v>
      </c>
      <c r="B862">
        <v>866</v>
      </c>
    </row>
    <row r="863" spans="1:2">
      <c r="A863">
        <v>862</v>
      </c>
      <c r="B863">
        <v>867</v>
      </c>
    </row>
    <row r="864" spans="1:2">
      <c r="A864">
        <v>863</v>
      </c>
      <c r="B864">
        <v>868</v>
      </c>
    </row>
    <row r="865" spans="1:2">
      <c r="A865">
        <v>864</v>
      </c>
      <c r="B865">
        <v>869</v>
      </c>
    </row>
    <row r="866" spans="1:2">
      <c r="A866">
        <v>865</v>
      </c>
      <c r="B866">
        <v>870</v>
      </c>
    </row>
    <row r="867" spans="1:2">
      <c r="A867">
        <v>866</v>
      </c>
      <c r="B867">
        <v>871</v>
      </c>
    </row>
    <row r="868" spans="1:2">
      <c r="A868">
        <v>867</v>
      </c>
      <c r="B868">
        <v>872</v>
      </c>
    </row>
    <row r="869" spans="1:2">
      <c r="A869">
        <v>868</v>
      </c>
      <c r="B869">
        <v>873</v>
      </c>
    </row>
    <row r="870" spans="1:2">
      <c r="A870">
        <v>869</v>
      </c>
      <c r="B870">
        <v>874</v>
      </c>
    </row>
    <row r="871" spans="1:2">
      <c r="A871">
        <v>870</v>
      </c>
      <c r="B871">
        <v>875</v>
      </c>
    </row>
    <row r="872" spans="1:2">
      <c r="A872">
        <v>871</v>
      </c>
      <c r="B872">
        <v>876</v>
      </c>
    </row>
    <row r="873" spans="1:2">
      <c r="A873">
        <v>872</v>
      </c>
      <c r="B873">
        <v>877</v>
      </c>
    </row>
    <row r="874" spans="1:2">
      <c r="A874">
        <v>873</v>
      </c>
      <c r="B874">
        <v>878</v>
      </c>
    </row>
    <row r="875" spans="1:2">
      <c r="A875">
        <v>874</v>
      </c>
      <c r="B875">
        <v>879</v>
      </c>
    </row>
    <row r="876" spans="1:2">
      <c r="A876">
        <v>875</v>
      </c>
      <c r="B876">
        <v>880</v>
      </c>
    </row>
    <row r="877" spans="1:2">
      <c r="A877">
        <v>876</v>
      </c>
      <c r="B877">
        <v>881</v>
      </c>
    </row>
    <row r="878" spans="1:2">
      <c r="A878">
        <v>877</v>
      </c>
      <c r="B878">
        <v>882</v>
      </c>
    </row>
    <row r="879" spans="1:2">
      <c r="A879">
        <v>878</v>
      </c>
      <c r="B879">
        <v>883</v>
      </c>
    </row>
    <row r="880" spans="1:2">
      <c r="A880">
        <v>879</v>
      </c>
      <c r="B880">
        <v>884</v>
      </c>
    </row>
    <row r="881" spans="1:2">
      <c r="A881">
        <v>880</v>
      </c>
      <c r="B881">
        <v>885</v>
      </c>
    </row>
    <row r="882" spans="1:2">
      <c r="A882">
        <v>881</v>
      </c>
      <c r="B882">
        <v>886</v>
      </c>
    </row>
    <row r="883" spans="1:2">
      <c r="A883">
        <v>882</v>
      </c>
      <c r="B883">
        <v>887</v>
      </c>
    </row>
    <row r="884" spans="1:2">
      <c r="A884">
        <v>883</v>
      </c>
      <c r="B884">
        <v>888</v>
      </c>
    </row>
    <row r="885" spans="1:2">
      <c r="A885">
        <v>884</v>
      </c>
      <c r="B885">
        <v>889</v>
      </c>
    </row>
    <row r="886" spans="1:2">
      <c r="A886">
        <v>885</v>
      </c>
      <c r="B886">
        <v>890</v>
      </c>
    </row>
    <row r="887" spans="1:2">
      <c r="A887">
        <v>886</v>
      </c>
      <c r="B887">
        <v>891</v>
      </c>
    </row>
    <row r="888" spans="1:2">
      <c r="A888">
        <v>887</v>
      </c>
      <c r="B888">
        <v>892</v>
      </c>
    </row>
    <row r="889" spans="1:2">
      <c r="A889">
        <v>888</v>
      </c>
      <c r="B889">
        <v>893</v>
      </c>
    </row>
    <row r="890" spans="1:2">
      <c r="A890">
        <v>889</v>
      </c>
      <c r="B890">
        <v>894</v>
      </c>
    </row>
    <row r="891" spans="1:2">
      <c r="A891">
        <v>890</v>
      </c>
      <c r="B891">
        <v>895</v>
      </c>
    </row>
    <row r="892" spans="1:2">
      <c r="A892">
        <v>891</v>
      </c>
      <c r="B892">
        <v>896</v>
      </c>
    </row>
    <row r="893" spans="1:2">
      <c r="A893">
        <v>892</v>
      </c>
      <c r="B893">
        <v>897</v>
      </c>
    </row>
    <row r="894" spans="1:2">
      <c r="A894">
        <v>893</v>
      </c>
      <c r="B894">
        <v>898</v>
      </c>
    </row>
    <row r="895" spans="1:2">
      <c r="A895">
        <v>894</v>
      </c>
      <c r="B895">
        <v>899</v>
      </c>
    </row>
    <row r="896" spans="1:2">
      <c r="A896">
        <v>895</v>
      </c>
      <c r="B896">
        <v>900</v>
      </c>
    </row>
    <row r="897" spans="1:2">
      <c r="A897">
        <v>896</v>
      </c>
      <c r="B897">
        <v>901</v>
      </c>
    </row>
    <row r="898" spans="1:2">
      <c r="A898">
        <v>897</v>
      </c>
      <c r="B898">
        <v>902</v>
      </c>
    </row>
    <row r="899" spans="1:2">
      <c r="A899">
        <v>898</v>
      </c>
      <c r="B899">
        <v>903</v>
      </c>
    </row>
    <row r="900" spans="1:2">
      <c r="A900">
        <v>899</v>
      </c>
      <c r="B900">
        <v>904</v>
      </c>
    </row>
    <row r="901" spans="1:2">
      <c r="A901">
        <v>900</v>
      </c>
      <c r="B901">
        <v>905</v>
      </c>
    </row>
    <row r="902" spans="1:2">
      <c r="A902">
        <v>901</v>
      </c>
      <c r="B902">
        <v>906</v>
      </c>
    </row>
    <row r="903" spans="1:2">
      <c r="A903">
        <v>902</v>
      </c>
      <c r="B903">
        <v>907</v>
      </c>
    </row>
    <row r="904" spans="1:2">
      <c r="A904">
        <v>903</v>
      </c>
      <c r="B904">
        <v>908</v>
      </c>
    </row>
    <row r="905" spans="1:2">
      <c r="A905">
        <v>904</v>
      </c>
      <c r="B905">
        <v>909</v>
      </c>
    </row>
    <row r="906" spans="1:2">
      <c r="A906">
        <v>905</v>
      </c>
      <c r="B906">
        <v>910</v>
      </c>
    </row>
    <row r="907" spans="1:2">
      <c r="A907">
        <v>906</v>
      </c>
      <c r="B907">
        <v>911</v>
      </c>
    </row>
    <row r="908" spans="1:2">
      <c r="A908">
        <v>907</v>
      </c>
      <c r="B908">
        <v>912</v>
      </c>
    </row>
    <row r="909" spans="1:2">
      <c r="A909">
        <v>908</v>
      </c>
      <c r="B909">
        <v>913</v>
      </c>
    </row>
    <row r="910" spans="1:2">
      <c r="A910">
        <v>909</v>
      </c>
      <c r="B910">
        <v>914</v>
      </c>
    </row>
    <row r="911" spans="1:2">
      <c r="A911">
        <v>910</v>
      </c>
      <c r="B911">
        <v>915</v>
      </c>
    </row>
    <row r="912" spans="1:2">
      <c r="A912">
        <v>911</v>
      </c>
      <c r="B912">
        <v>916</v>
      </c>
    </row>
    <row r="913" spans="1:2">
      <c r="A913">
        <v>912</v>
      </c>
      <c r="B913">
        <v>917</v>
      </c>
    </row>
    <row r="914" spans="1:2">
      <c r="A914">
        <v>913</v>
      </c>
      <c r="B914">
        <v>918</v>
      </c>
    </row>
    <row r="915" spans="1:2">
      <c r="A915">
        <v>914</v>
      </c>
      <c r="B915">
        <v>919</v>
      </c>
    </row>
    <row r="916" spans="1:2">
      <c r="A916">
        <v>915</v>
      </c>
      <c r="B916">
        <v>920</v>
      </c>
    </row>
    <row r="917" spans="1:2">
      <c r="A917">
        <v>916</v>
      </c>
      <c r="B917">
        <v>921</v>
      </c>
    </row>
    <row r="918" spans="1:2">
      <c r="A918">
        <v>917</v>
      </c>
      <c r="B918">
        <v>922</v>
      </c>
    </row>
    <row r="919" spans="1:2">
      <c r="A919">
        <v>918</v>
      </c>
      <c r="B919">
        <v>923</v>
      </c>
    </row>
    <row r="920" spans="1:2">
      <c r="A920">
        <v>919</v>
      </c>
      <c r="B920">
        <v>924</v>
      </c>
    </row>
    <row r="921" spans="1:2">
      <c r="A921">
        <v>920</v>
      </c>
      <c r="B921">
        <v>925</v>
      </c>
    </row>
    <row r="922" spans="1:2">
      <c r="A922">
        <v>921</v>
      </c>
      <c r="B922">
        <v>926</v>
      </c>
    </row>
    <row r="923" spans="1:2">
      <c r="A923">
        <v>922</v>
      </c>
      <c r="B923">
        <v>927</v>
      </c>
    </row>
    <row r="924" spans="1:2">
      <c r="A924">
        <v>923</v>
      </c>
      <c r="B924">
        <v>928</v>
      </c>
    </row>
    <row r="925" spans="1:2">
      <c r="A925">
        <v>924</v>
      </c>
      <c r="B925">
        <v>929</v>
      </c>
    </row>
    <row r="926" spans="1:2">
      <c r="A926">
        <v>925</v>
      </c>
      <c r="B926">
        <v>930</v>
      </c>
    </row>
    <row r="927" spans="1:2">
      <c r="A927">
        <v>926</v>
      </c>
      <c r="B927">
        <v>931</v>
      </c>
    </row>
    <row r="928" spans="1:2">
      <c r="A928">
        <v>927</v>
      </c>
      <c r="B928">
        <v>932</v>
      </c>
    </row>
    <row r="929" spans="1:2">
      <c r="A929">
        <v>928</v>
      </c>
      <c r="B929">
        <v>933</v>
      </c>
    </row>
    <row r="930" spans="1:2">
      <c r="A930">
        <v>929</v>
      </c>
      <c r="B930">
        <v>934</v>
      </c>
    </row>
    <row r="931" spans="1:2">
      <c r="A931">
        <v>930</v>
      </c>
      <c r="B931">
        <v>935</v>
      </c>
    </row>
    <row r="932" spans="1:2">
      <c r="A932">
        <v>931</v>
      </c>
      <c r="B932">
        <v>936</v>
      </c>
    </row>
    <row r="933" spans="1:2">
      <c r="A933">
        <v>932</v>
      </c>
      <c r="B933">
        <v>937</v>
      </c>
    </row>
    <row r="934" spans="1:2">
      <c r="A934">
        <v>933</v>
      </c>
      <c r="B934">
        <v>938</v>
      </c>
    </row>
    <row r="935" spans="1:2">
      <c r="A935">
        <v>934</v>
      </c>
      <c r="B935">
        <v>939</v>
      </c>
    </row>
    <row r="936" spans="1:2">
      <c r="A936">
        <v>935</v>
      </c>
      <c r="B936">
        <v>940</v>
      </c>
    </row>
    <row r="937" spans="1:2">
      <c r="A937">
        <v>936</v>
      </c>
      <c r="B937">
        <v>941</v>
      </c>
    </row>
    <row r="938" spans="1:2">
      <c r="A938">
        <v>937</v>
      </c>
      <c r="B938">
        <v>942</v>
      </c>
    </row>
    <row r="939" spans="1:2">
      <c r="A939">
        <v>938</v>
      </c>
      <c r="B939">
        <v>943</v>
      </c>
    </row>
    <row r="940" spans="1:2">
      <c r="A940">
        <v>939</v>
      </c>
      <c r="B940">
        <v>944</v>
      </c>
    </row>
    <row r="941" spans="1:2">
      <c r="A941">
        <v>940</v>
      </c>
      <c r="B941">
        <v>945</v>
      </c>
    </row>
    <row r="942" spans="1:2">
      <c r="A942">
        <v>941</v>
      </c>
      <c r="B942">
        <v>946</v>
      </c>
    </row>
    <row r="943" spans="1:2">
      <c r="A943">
        <v>942</v>
      </c>
      <c r="B943">
        <v>947</v>
      </c>
    </row>
    <row r="944" spans="1:2">
      <c r="A944">
        <v>943</v>
      </c>
      <c r="B944">
        <v>948</v>
      </c>
    </row>
    <row r="945" spans="1:2">
      <c r="A945">
        <v>944</v>
      </c>
      <c r="B945">
        <v>949</v>
      </c>
    </row>
    <row r="946" spans="1:2">
      <c r="A946">
        <v>945</v>
      </c>
      <c r="B946">
        <v>950</v>
      </c>
    </row>
    <row r="947" spans="1:2">
      <c r="A947">
        <v>946</v>
      </c>
      <c r="B947">
        <v>951</v>
      </c>
    </row>
    <row r="948" spans="1:2">
      <c r="A948">
        <v>947</v>
      </c>
      <c r="B948">
        <v>952</v>
      </c>
    </row>
    <row r="949" spans="1:2">
      <c r="A949">
        <v>948</v>
      </c>
      <c r="B949">
        <v>953</v>
      </c>
    </row>
    <row r="950" spans="1:2">
      <c r="A950">
        <v>949</v>
      </c>
      <c r="B950">
        <v>954</v>
      </c>
    </row>
    <row r="951" spans="1:2">
      <c r="A951">
        <v>950</v>
      </c>
      <c r="B951">
        <v>955</v>
      </c>
    </row>
    <row r="952" spans="1:2">
      <c r="A952">
        <v>951</v>
      </c>
      <c r="B952">
        <v>956</v>
      </c>
    </row>
    <row r="953" spans="1:2">
      <c r="A953">
        <v>952</v>
      </c>
      <c r="B953">
        <v>957</v>
      </c>
    </row>
    <row r="954" spans="1:2">
      <c r="A954">
        <v>953</v>
      </c>
      <c r="B954">
        <v>958</v>
      </c>
    </row>
    <row r="955" spans="1:2">
      <c r="A955">
        <v>954</v>
      </c>
      <c r="B955">
        <v>959</v>
      </c>
    </row>
    <row r="956" spans="1:2">
      <c r="A956">
        <v>955</v>
      </c>
      <c r="B956">
        <v>960</v>
      </c>
    </row>
    <row r="957" spans="1:2">
      <c r="A957">
        <v>956</v>
      </c>
      <c r="B957">
        <v>961</v>
      </c>
    </row>
    <row r="958" spans="1:2">
      <c r="A958">
        <v>957</v>
      </c>
      <c r="B958">
        <v>962</v>
      </c>
    </row>
    <row r="959" spans="1:2">
      <c r="A959">
        <v>958</v>
      </c>
      <c r="B959">
        <v>963</v>
      </c>
    </row>
    <row r="960" spans="1:2">
      <c r="A960">
        <v>959</v>
      </c>
      <c r="B960">
        <v>964</v>
      </c>
    </row>
    <row r="961" spans="1:2">
      <c r="A961">
        <v>960</v>
      </c>
      <c r="B961">
        <v>965</v>
      </c>
    </row>
    <row r="962" spans="1:2">
      <c r="A962">
        <v>961</v>
      </c>
      <c r="B962">
        <v>966</v>
      </c>
    </row>
    <row r="963" spans="1:2">
      <c r="A963">
        <v>962</v>
      </c>
      <c r="B963">
        <v>967</v>
      </c>
    </row>
    <row r="964" spans="1:2">
      <c r="A964">
        <v>963</v>
      </c>
      <c r="B964">
        <v>968</v>
      </c>
    </row>
    <row r="965" spans="1:2">
      <c r="A965">
        <v>964</v>
      </c>
      <c r="B965">
        <v>969</v>
      </c>
    </row>
    <row r="966" spans="1:2">
      <c r="A966">
        <v>965</v>
      </c>
      <c r="B966">
        <v>970</v>
      </c>
    </row>
    <row r="967" spans="1:2">
      <c r="A967">
        <v>966</v>
      </c>
      <c r="B967">
        <v>971</v>
      </c>
    </row>
    <row r="968" spans="1:2">
      <c r="A968">
        <v>967</v>
      </c>
      <c r="B968">
        <v>972</v>
      </c>
    </row>
    <row r="969" spans="1:2">
      <c r="A969">
        <v>968</v>
      </c>
      <c r="B969">
        <v>973</v>
      </c>
    </row>
    <row r="970" spans="1:2">
      <c r="A970">
        <v>969</v>
      </c>
      <c r="B970">
        <v>974</v>
      </c>
    </row>
    <row r="971" spans="1:2">
      <c r="A971">
        <v>970</v>
      </c>
      <c r="B971">
        <v>975</v>
      </c>
    </row>
    <row r="972" spans="1:2">
      <c r="A972">
        <v>971</v>
      </c>
      <c r="B972">
        <v>976</v>
      </c>
    </row>
    <row r="973" spans="1:2">
      <c r="A973">
        <v>972</v>
      </c>
      <c r="B973">
        <v>977</v>
      </c>
    </row>
    <row r="974" spans="1:2">
      <c r="A974">
        <v>973</v>
      </c>
      <c r="B974">
        <v>978</v>
      </c>
    </row>
    <row r="975" spans="1:2">
      <c r="A975">
        <v>974</v>
      </c>
      <c r="B975">
        <v>979</v>
      </c>
    </row>
    <row r="976" spans="1:2">
      <c r="A976">
        <v>975</v>
      </c>
      <c r="B976">
        <v>980</v>
      </c>
    </row>
    <row r="977" spans="1:2">
      <c r="A977">
        <v>976</v>
      </c>
      <c r="B977">
        <v>981</v>
      </c>
    </row>
    <row r="978" spans="1:2">
      <c r="A978">
        <v>977</v>
      </c>
      <c r="B978">
        <v>982</v>
      </c>
    </row>
    <row r="979" spans="1:2">
      <c r="A979">
        <v>978</v>
      </c>
      <c r="B979">
        <v>983</v>
      </c>
    </row>
    <row r="980" spans="1:2">
      <c r="A980">
        <v>979</v>
      </c>
      <c r="B980">
        <v>984</v>
      </c>
    </row>
    <row r="981" spans="1:2">
      <c r="A981">
        <v>980</v>
      </c>
      <c r="B981">
        <v>985</v>
      </c>
    </row>
    <row r="982" spans="1:2">
      <c r="A982">
        <v>981</v>
      </c>
      <c r="B982">
        <v>986</v>
      </c>
    </row>
    <row r="983" spans="1:2">
      <c r="A983">
        <v>982</v>
      </c>
      <c r="B983">
        <v>987</v>
      </c>
    </row>
    <row r="984" spans="1:2">
      <c r="A984">
        <v>983</v>
      </c>
      <c r="B984">
        <v>988</v>
      </c>
    </row>
    <row r="985" spans="1:2">
      <c r="A985">
        <v>984</v>
      </c>
      <c r="B985">
        <v>989</v>
      </c>
    </row>
    <row r="986" spans="1:2">
      <c r="A986">
        <v>985</v>
      </c>
      <c r="B986">
        <v>990</v>
      </c>
    </row>
    <row r="987" spans="1:2">
      <c r="A987">
        <v>986</v>
      </c>
      <c r="B987">
        <v>991</v>
      </c>
    </row>
    <row r="988" spans="1:2">
      <c r="A988">
        <v>987</v>
      </c>
      <c r="B988">
        <v>992</v>
      </c>
    </row>
    <row r="989" spans="1:2">
      <c r="A989">
        <v>988</v>
      </c>
      <c r="B989">
        <v>993</v>
      </c>
    </row>
    <row r="990" spans="1:2">
      <c r="A990">
        <v>989</v>
      </c>
      <c r="B990">
        <v>994</v>
      </c>
    </row>
    <row r="991" spans="1:2">
      <c r="A991">
        <v>990</v>
      </c>
      <c r="B991">
        <v>995</v>
      </c>
    </row>
    <row r="992" spans="1:2">
      <c r="A992">
        <v>991</v>
      </c>
      <c r="B992">
        <v>996</v>
      </c>
    </row>
    <row r="993" spans="1:2">
      <c r="A993">
        <v>992</v>
      </c>
      <c r="B993">
        <v>997</v>
      </c>
    </row>
    <row r="994" spans="1:2">
      <c r="A994">
        <v>993</v>
      </c>
      <c r="B994">
        <v>998</v>
      </c>
    </row>
    <row r="995" spans="1:2">
      <c r="A995">
        <v>994</v>
      </c>
      <c r="B995">
        <v>999</v>
      </c>
    </row>
    <row r="996" spans="1:2">
      <c r="A996">
        <v>995</v>
      </c>
      <c r="B996">
        <v>1000</v>
      </c>
    </row>
    <row r="997" spans="1:2">
      <c r="A997">
        <v>996</v>
      </c>
      <c r="B997">
        <v>1001</v>
      </c>
    </row>
    <row r="998" spans="1:2">
      <c r="A998">
        <v>997</v>
      </c>
      <c r="B998">
        <v>1002</v>
      </c>
    </row>
    <row r="999" spans="1:2">
      <c r="A999">
        <v>998</v>
      </c>
      <c r="B999">
        <v>1003</v>
      </c>
    </row>
    <row r="1000" spans="1:2">
      <c r="A1000">
        <v>999</v>
      </c>
      <c r="B1000">
        <v>1004</v>
      </c>
    </row>
    <row r="1001" spans="1:2">
      <c r="A1001">
        <v>1000</v>
      </c>
      <c r="B1001">
        <v>1005</v>
      </c>
    </row>
    <row r="1002" spans="1:2">
      <c r="A1002">
        <v>1001</v>
      </c>
      <c r="B1002">
        <v>1006</v>
      </c>
    </row>
    <row r="1003" spans="1:2">
      <c r="A1003">
        <v>1002</v>
      </c>
      <c r="B1003">
        <v>1007</v>
      </c>
    </row>
    <row r="1004" spans="1:2">
      <c r="A1004">
        <v>1003</v>
      </c>
      <c r="B1004">
        <v>1008</v>
      </c>
    </row>
    <row r="1005" spans="1:2">
      <c r="A1005">
        <v>1004</v>
      </c>
      <c r="B1005">
        <v>1009</v>
      </c>
    </row>
    <row r="1006" spans="1:2">
      <c r="A1006">
        <v>1005</v>
      </c>
      <c r="B1006">
        <v>1010</v>
      </c>
    </row>
    <row r="1007" spans="1:2">
      <c r="A1007">
        <v>1006</v>
      </c>
      <c r="B1007">
        <v>1011</v>
      </c>
    </row>
    <row r="1008" spans="1:2">
      <c r="A1008">
        <v>1007</v>
      </c>
      <c r="B1008">
        <v>1012</v>
      </c>
    </row>
    <row r="1009" spans="1:2">
      <c r="A1009">
        <v>1008</v>
      </c>
      <c r="B1009">
        <v>1013</v>
      </c>
    </row>
    <row r="1010" spans="1:2">
      <c r="A1010">
        <v>1009</v>
      </c>
      <c r="B1010">
        <v>1014</v>
      </c>
    </row>
    <row r="1011" spans="1:2">
      <c r="A1011">
        <v>1010</v>
      </c>
      <c r="B1011">
        <v>1015</v>
      </c>
    </row>
    <row r="1012" spans="1:2">
      <c r="A1012">
        <v>1011</v>
      </c>
      <c r="B1012">
        <v>1016</v>
      </c>
    </row>
    <row r="1013" spans="1:2">
      <c r="A1013">
        <v>1012</v>
      </c>
      <c r="B1013">
        <v>1017</v>
      </c>
    </row>
    <row r="1014" spans="1:2">
      <c r="A1014">
        <v>1013</v>
      </c>
      <c r="B1014">
        <v>1018</v>
      </c>
    </row>
    <row r="1015" spans="1:2">
      <c r="A1015">
        <v>1014</v>
      </c>
      <c r="B1015">
        <v>1019</v>
      </c>
    </row>
    <row r="1016" spans="1:2">
      <c r="A1016">
        <v>1015</v>
      </c>
      <c r="B1016">
        <v>1020</v>
      </c>
    </row>
    <row r="1017" spans="1:2">
      <c r="A1017">
        <v>1016</v>
      </c>
      <c r="B1017">
        <v>1021</v>
      </c>
    </row>
    <row r="1018" spans="1:2">
      <c r="A1018">
        <v>1017</v>
      </c>
      <c r="B1018">
        <v>1022</v>
      </c>
    </row>
    <row r="1019" spans="1:2">
      <c r="A1019">
        <v>1018</v>
      </c>
      <c r="B1019">
        <v>1023</v>
      </c>
    </row>
    <row r="1020" spans="1:2">
      <c r="A1020">
        <v>1019</v>
      </c>
      <c r="B1020">
        <v>1024</v>
      </c>
    </row>
    <row r="1021" spans="1:2">
      <c r="A1021">
        <v>1020</v>
      </c>
      <c r="B1021">
        <v>1025</v>
      </c>
    </row>
    <row r="1022" spans="1:2">
      <c r="A1022">
        <v>1021</v>
      </c>
      <c r="B1022">
        <v>1026</v>
      </c>
    </row>
    <row r="1023" spans="1:2">
      <c r="A1023">
        <v>1022</v>
      </c>
      <c r="B1023">
        <v>1027</v>
      </c>
    </row>
    <row r="1024" spans="1:2">
      <c r="A1024">
        <v>1023</v>
      </c>
      <c r="B1024">
        <v>1028</v>
      </c>
    </row>
    <row r="1025" spans="1:2">
      <c r="A1025">
        <v>1024</v>
      </c>
      <c r="B1025">
        <v>1029</v>
      </c>
    </row>
    <row r="1026" spans="1:2">
      <c r="A1026">
        <v>1025</v>
      </c>
      <c r="B1026">
        <v>1030</v>
      </c>
    </row>
    <row r="1027" spans="1:2">
      <c r="A1027">
        <v>1026</v>
      </c>
      <c r="B1027">
        <v>1031</v>
      </c>
    </row>
    <row r="1028" spans="1:2">
      <c r="A1028">
        <v>1027</v>
      </c>
      <c r="B1028">
        <v>1032</v>
      </c>
    </row>
    <row r="1029" spans="1:2">
      <c r="A1029">
        <v>1028</v>
      </c>
      <c r="B1029">
        <v>1033</v>
      </c>
    </row>
    <row r="1030" spans="1:2">
      <c r="A1030">
        <v>1029</v>
      </c>
      <c r="B1030">
        <v>1034</v>
      </c>
    </row>
    <row r="1031" spans="1:2">
      <c r="A1031">
        <v>1030</v>
      </c>
      <c r="B1031">
        <v>1035</v>
      </c>
    </row>
    <row r="1032" spans="1:2">
      <c r="A1032">
        <v>1031</v>
      </c>
      <c r="B1032">
        <v>1036</v>
      </c>
    </row>
    <row r="1033" spans="1:2">
      <c r="A1033">
        <v>1032</v>
      </c>
      <c r="B1033">
        <v>1037</v>
      </c>
    </row>
    <row r="1034" spans="1:2">
      <c r="A1034">
        <v>1033</v>
      </c>
      <c r="B1034">
        <v>1038</v>
      </c>
    </row>
    <row r="1035" spans="1:2">
      <c r="A1035">
        <v>1034</v>
      </c>
      <c r="B1035">
        <v>1039</v>
      </c>
    </row>
    <row r="1036" spans="1:2">
      <c r="A1036">
        <v>1035</v>
      </c>
      <c r="B1036">
        <v>1040</v>
      </c>
    </row>
    <row r="1037" spans="1:2">
      <c r="A1037">
        <v>1036</v>
      </c>
      <c r="B1037">
        <v>1041</v>
      </c>
    </row>
    <row r="1038" spans="1:2">
      <c r="A1038">
        <v>1037</v>
      </c>
      <c r="B1038">
        <v>1042</v>
      </c>
    </row>
    <row r="1039" spans="1:2">
      <c r="A1039">
        <v>1038</v>
      </c>
      <c r="B1039">
        <v>1043</v>
      </c>
    </row>
    <row r="1040" spans="1:2">
      <c r="A1040">
        <v>1039</v>
      </c>
      <c r="B1040">
        <v>1044</v>
      </c>
    </row>
    <row r="1041" spans="1:2">
      <c r="A1041">
        <v>1040</v>
      </c>
      <c r="B1041">
        <v>1045</v>
      </c>
    </row>
    <row r="1042" spans="1:2">
      <c r="A1042">
        <v>1041</v>
      </c>
      <c r="B1042">
        <v>1046</v>
      </c>
    </row>
    <row r="1043" spans="1:2">
      <c r="A1043">
        <v>1042</v>
      </c>
      <c r="B1043">
        <v>1047</v>
      </c>
    </row>
    <row r="1044" spans="1:2">
      <c r="A1044">
        <v>1043</v>
      </c>
      <c r="B1044">
        <v>1048</v>
      </c>
    </row>
    <row r="1045" spans="1:2">
      <c r="A1045">
        <v>1044</v>
      </c>
      <c r="B1045">
        <v>1049</v>
      </c>
    </row>
    <row r="1046" spans="1:2">
      <c r="A1046">
        <v>1045</v>
      </c>
      <c r="B1046">
        <v>1050</v>
      </c>
    </row>
    <row r="1047" spans="1:2">
      <c r="A1047">
        <v>1046</v>
      </c>
      <c r="B1047">
        <v>1051</v>
      </c>
    </row>
    <row r="1048" spans="1:2">
      <c r="A1048">
        <v>1047</v>
      </c>
      <c r="B1048">
        <v>1052</v>
      </c>
    </row>
    <row r="1049" spans="1:2">
      <c r="A1049">
        <v>1048</v>
      </c>
      <c r="B1049">
        <v>1053</v>
      </c>
    </row>
    <row r="1050" spans="1:2">
      <c r="A1050">
        <v>1049</v>
      </c>
      <c r="B1050">
        <v>1054</v>
      </c>
    </row>
    <row r="1051" spans="1:2">
      <c r="A1051">
        <v>1050</v>
      </c>
      <c r="B1051">
        <v>1055</v>
      </c>
    </row>
    <row r="1052" spans="1:2">
      <c r="A1052">
        <v>1051</v>
      </c>
      <c r="B1052">
        <v>1056</v>
      </c>
    </row>
    <row r="1053" spans="1:2">
      <c r="A1053">
        <v>1052</v>
      </c>
      <c r="B1053">
        <v>1057</v>
      </c>
    </row>
    <row r="1054" spans="1:2">
      <c r="A1054">
        <v>1053</v>
      </c>
      <c r="B1054">
        <v>1058</v>
      </c>
    </row>
    <row r="1055" spans="1:2">
      <c r="A1055">
        <v>1054</v>
      </c>
      <c r="B1055">
        <v>1059</v>
      </c>
    </row>
    <row r="1056" spans="1:2">
      <c r="A1056">
        <v>1055</v>
      </c>
      <c r="B1056">
        <v>1060</v>
      </c>
    </row>
    <row r="1057" spans="1:2">
      <c r="A1057">
        <v>1056</v>
      </c>
      <c r="B1057">
        <v>1061</v>
      </c>
    </row>
    <row r="1058" spans="1:2">
      <c r="A1058">
        <v>1057</v>
      </c>
      <c r="B1058">
        <v>1062</v>
      </c>
    </row>
    <row r="1059" spans="1:2">
      <c r="A1059">
        <v>1058</v>
      </c>
      <c r="B1059">
        <v>1063</v>
      </c>
    </row>
    <row r="1060" spans="1:2">
      <c r="A1060">
        <v>1059</v>
      </c>
      <c r="B1060">
        <v>1064</v>
      </c>
    </row>
    <row r="1061" spans="1:2">
      <c r="A1061">
        <v>1060</v>
      </c>
      <c r="B1061">
        <v>1065</v>
      </c>
    </row>
    <row r="1062" spans="1:2">
      <c r="A1062">
        <v>1061</v>
      </c>
      <c r="B1062">
        <v>1066</v>
      </c>
    </row>
    <row r="1063" spans="1:2">
      <c r="A1063">
        <v>1062</v>
      </c>
      <c r="B1063">
        <v>1067</v>
      </c>
    </row>
    <row r="1064" spans="1:2">
      <c r="A1064">
        <v>1063</v>
      </c>
      <c r="B1064">
        <v>1068</v>
      </c>
    </row>
    <row r="1065" spans="1:2">
      <c r="A1065">
        <v>1064</v>
      </c>
      <c r="B1065">
        <v>1069</v>
      </c>
    </row>
    <row r="1066" spans="1:2">
      <c r="A1066">
        <v>1065</v>
      </c>
      <c r="B1066">
        <v>1070</v>
      </c>
    </row>
    <row r="1067" spans="1:2">
      <c r="A1067">
        <v>1066</v>
      </c>
      <c r="B1067">
        <v>1071</v>
      </c>
    </row>
    <row r="1068" spans="1:2">
      <c r="A1068">
        <v>1067</v>
      </c>
      <c r="B1068">
        <v>1072</v>
      </c>
    </row>
    <row r="1069" spans="1:2">
      <c r="A1069">
        <v>1068</v>
      </c>
      <c r="B1069">
        <v>1073</v>
      </c>
    </row>
    <row r="1070" spans="1:2">
      <c r="A1070">
        <v>1069</v>
      </c>
      <c r="B1070">
        <v>1074</v>
      </c>
    </row>
    <row r="1071" spans="1:2">
      <c r="A1071">
        <v>1070</v>
      </c>
      <c r="B1071">
        <v>1075</v>
      </c>
    </row>
    <row r="1072" spans="1:2">
      <c r="A1072">
        <v>1071</v>
      </c>
      <c r="B1072">
        <v>1076</v>
      </c>
    </row>
    <row r="1073" spans="1:2">
      <c r="A1073">
        <v>1072</v>
      </c>
      <c r="B1073">
        <v>1077</v>
      </c>
    </row>
    <row r="1074" spans="1:2">
      <c r="A1074">
        <v>1073</v>
      </c>
      <c r="B1074">
        <v>1078</v>
      </c>
    </row>
    <row r="1075" spans="1:2">
      <c r="A1075">
        <v>1074</v>
      </c>
      <c r="B1075">
        <v>1079</v>
      </c>
    </row>
    <row r="1076" spans="1:2">
      <c r="A1076">
        <v>1075</v>
      </c>
      <c r="B1076">
        <v>1080</v>
      </c>
    </row>
    <row r="1077" spans="1:2">
      <c r="A1077">
        <v>1076</v>
      </c>
      <c r="B1077">
        <v>1081</v>
      </c>
    </row>
    <row r="1078" spans="1:2">
      <c r="A1078">
        <v>1077</v>
      </c>
      <c r="B1078">
        <v>1082</v>
      </c>
    </row>
    <row r="1079" spans="1:2">
      <c r="A1079">
        <v>1078</v>
      </c>
      <c r="B1079">
        <v>1083</v>
      </c>
    </row>
    <row r="1080" spans="1:2">
      <c r="A1080">
        <v>1079</v>
      </c>
      <c r="B1080">
        <v>1084</v>
      </c>
    </row>
    <row r="1081" spans="1:2">
      <c r="A1081">
        <v>1080</v>
      </c>
      <c r="B1081">
        <v>1085</v>
      </c>
    </row>
    <row r="1082" spans="1:2">
      <c r="A1082">
        <v>1081</v>
      </c>
      <c r="B1082">
        <v>1086</v>
      </c>
    </row>
    <row r="1083" spans="1:2">
      <c r="A1083">
        <v>1082</v>
      </c>
      <c r="B1083">
        <v>1087</v>
      </c>
    </row>
    <row r="1084" spans="1:2">
      <c r="A1084">
        <v>1083</v>
      </c>
      <c r="B1084">
        <v>1088</v>
      </c>
    </row>
    <row r="1085" spans="1:2">
      <c r="A1085">
        <v>1084</v>
      </c>
      <c r="B1085">
        <v>1089</v>
      </c>
    </row>
    <row r="1086" spans="1:2">
      <c r="A1086">
        <v>1085</v>
      </c>
      <c r="B1086">
        <v>1090</v>
      </c>
    </row>
    <row r="1087" spans="1:2">
      <c r="A1087">
        <v>1086</v>
      </c>
      <c r="B1087">
        <v>1091</v>
      </c>
    </row>
    <row r="1088" spans="1:2">
      <c r="A1088">
        <v>1087</v>
      </c>
      <c r="B1088">
        <v>1092</v>
      </c>
    </row>
    <row r="1089" spans="1:2">
      <c r="A1089">
        <v>1088</v>
      </c>
      <c r="B1089">
        <v>1093</v>
      </c>
    </row>
    <row r="1090" spans="1:2">
      <c r="A1090">
        <v>1089</v>
      </c>
      <c r="B1090">
        <v>1094</v>
      </c>
    </row>
    <row r="1091" spans="1:2">
      <c r="A1091">
        <v>1090</v>
      </c>
      <c r="B1091">
        <v>1095</v>
      </c>
    </row>
    <row r="1092" spans="1:2">
      <c r="A1092">
        <v>1091</v>
      </c>
      <c r="B1092">
        <v>1096</v>
      </c>
    </row>
    <row r="1093" spans="1:2">
      <c r="A1093">
        <v>1092</v>
      </c>
      <c r="B1093">
        <v>1097</v>
      </c>
    </row>
    <row r="1094" spans="1:2">
      <c r="A1094">
        <v>1093</v>
      </c>
      <c r="B1094">
        <v>1098</v>
      </c>
    </row>
    <row r="1095" spans="1:2">
      <c r="A1095">
        <v>1094</v>
      </c>
      <c r="B1095">
        <v>1099</v>
      </c>
    </row>
    <row r="1096" spans="1:2">
      <c r="A1096">
        <v>1095</v>
      </c>
      <c r="B1096">
        <v>1100</v>
      </c>
    </row>
    <row r="1097" spans="1:2">
      <c r="A1097">
        <v>1096</v>
      </c>
      <c r="B1097">
        <v>1101</v>
      </c>
    </row>
    <row r="1098" spans="1:2">
      <c r="A1098">
        <v>1097</v>
      </c>
      <c r="B1098">
        <v>1102</v>
      </c>
    </row>
    <row r="1099" spans="1:2">
      <c r="A1099">
        <v>1098</v>
      </c>
      <c r="B1099">
        <v>1103</v>
      </c>
    </row>
    <row r="1100" spans="1:2">
      <c r="A1100">
        <v>1099</v>
      </c>
      <c r="B1100">
        <v>1104</v>
      </c>
    </row>
    <row r="1101" spans="1:2">
      <c r="A1101">
        <v>1100</v>
      </c>
      <c r="B1101">
        <v>1105</v>
      </c>
    </row>
    <row r="1102" spans="1:2">
      <c r="A1102">
        <v>1101</v>
      </c>
      <c r="B1102">
        <v>1106</v>
      </c>
    </row>
    <row r="1103" spans="1:2">
      <c r="A1103">
        <v>1102</v>
      </c>
      <c r="B1103">
        <v>1107</v>
      </c>
    </row>
    <row r="1104" spans="1:2">
      <c r="A1104">
        <v>1103</v>
      </c>
      <c r="B1104">
        <v>1108</v>
      </c>
    </row>
    <row r="1105" spans="1:2">
      <c r="A1105">
        <v>1104</v>
      </c>
      <c r="B1105">
        <v>1109</v>
      </c>
    </row>
    <row r="1106" spans="1:2">
      <c r="A1106">
        <v>1105</v>
      </c>
      <c r="B1106">
        <v>1110</v>
      </c>
    </row>
    <row r="1107" spans="1:2">
      <c r="A1107">
        <v>1106</v>
      </c>
      <c r="B1107">
        <v>1111</v>
      </c>
    </row>
    <row r="1108" spans="1:2">
      <c r="A1108">
        <v>1107</v>
      </c>
      <c r="B1108">
        <v>1112</v>
      </c>
    </row>
    <row r="1109" spans="1:2">
      <c r="A1109">
        <v>1108</v>
      </c>
      <c r="B1109">
        <v>1113</v>
      </c>
    </row>
    <row r="1110" spans="1:2">
      <c r="A1110">
        <v>1109</v>
      </c>
      <c r="B1110">
        <v>1114</v>
      </c>
    </row>
    <row r="1111" spans="1:2">
      <c r="A1111">
        <v>1110</v>
      </c>
      <c r="B1111">
        <v>1115</v>
      </c>
    </row>
    <row r="1112" spans="1:2">
      <c r="A1112">
        <v>1111</v>
      </c>
      <c r="B1112">
        <v>1116</v>
      </c>
    </row>
    <row r="1113" spans="1:2">
      <c r="A1113">
        <v>1112</v>
      </c>
      <c r="B1113">
        <v>1117</v>
      </c>
    </row>
    <row r="1114" spans="1:2">
      <c r="A1114">
        <v>1113</v>
      </c>
      <c r="B1114">
        <v>1118</v>
      </c>
    </row>
    <row r="1115" spans="1:2">
      <c r="A1115">
        <v>1114</v>
      </c>
      <c r="B1115">
        <v>1120</v>
      </c>
    </row>
    <row r="1116" spans="1:2">
      <c r="A1116">
        <v>1115</v>
      </c>
      <c r="B1116">
        <v>1121</v>
      </c>
    </row>
    <row r="1117" spans="1:2">
      <c r="A1117">
        <v>1116</v>
      </c>
      <c r="B1117">
        <v>1122</v>
      </c>
    </row>
    <row r="1118" spans="1:2">
      <c r="A1118">
        <v>1117</v>
      </c>
      <c r="B1118">
        <v>1123</v>
      </c>
    </row>
    <row r="1119" spans="1:2">
      <c r="A1119">
        <v>1118</v>
      </c>
      <c r="B1119">
        <v>1124</v>
      </c>
    </row>
    <row r="1120" spans="1:2">
      <c r="A1120">
        <v>1119</v>
      </c>
      <c r="B1120">
        <v>1125</v>
      </c>
    </row>
    <row r="1121" spans="1:2">
      <c r="A1121">
        <v>1120</v>
      </c>
      <c r="B1121">
        <v>1126</v>
      </c>
    </row>
    <row r="1122" spans="1:2">
      <c r="A1122">
        <v>1121</v>
      </c>
      <c r="B1122">
        <v>1127</v>
      </c>
    </row>
    <row r="1123" spans="1:2">
      <c r="A1123">
        <v>1122</v>
      </c>
      <c r="B1123">
        <v>1128</v>
      </c>
    </row>
    <row r="1124" spans="1:2">
      <c r="A1124">
        <v>1123</v>
      </c>
      <c r="B1124">
        <v>1129</v>
      </c>
    </row>
    <row r="1125" spans="1:2">
      <c r="A1125">
        <v>1124</v>
      </c>
      <c r="B1125">
        <v>1130</v>
      </c>
    </row>
    <row r="1126" spans="1:2">
      <c r="A1126">
        <v>1125</v>
      </c>
      <c r="B1126">
        <v>1131</v>
      </c>
    </row>
    <row r="1127" spans="1:2">
      <c r="A1127">
        <v>1126</v>
      </c>
      <c r="B1127">
        <v>1132</v>
      </c>
    </row>
    <row r="1128" spans="1:2">
      <c r="A1128">
        <v>1127</v>
      </c>
      <c r="B1128">
        <v>1133</v>
      </c>
    </row>
    <row r="1129" spans="1:2">
      <c r="A1129">
        <v>1128</v>
      </c>
      <c r="B1129">
        <v>1135</v>
      </c>
    </row>
    <row r="1130" spans="1:2">
      <c r="A1130">
        <v>1129</v>
      </c>
      <c r="B1130">
        <v>1136</v>
      </c>
    </row>
    <row r="1131" spans="1:2">
      <c r="A1131">
        <v>1130</v>
      </c>
      <c r="B1131">
        <v>1137</v>
      </c>
    </row>
    <row r="1132" spans="1:2">
      <c r="A1132">
        <v>1131</v>
      </c>
      <c r="B1132">
        <v>1138</v>
      </c>
    </row>
    <row r="1133" spans="1:2">
      <c r="A1133">
        <v>1132</v>
      </c>
      <c r="B1133">
        <v>1139</v>
      </c>
    </row>
    <row r="1134" spans="1:2">
      <c r="A1134">
        <v>1133</v>
      </c>
      <c r="B1134">
        <v>1140</v>
      </c>
    </row>
    <row r="1135" spans="1:2">
      <c r="A1135">
        <v>1134</v>
      </c>
      <c r="B1135">
        <v>1141</v>
      </c>
    </row>
    <row r="1136" spans="1:2">
      <c r="A1136">
        <v>1135</v>
      </c>
      <c r="B1136">
        <v>1142</v>
      </c>
    </row>
    <row r="1137" spans="1:2">
      <c r="A1137">
        <v>1136</v>
      </c>
      <c r="B1137">
        <v>1143</v>
      </c>
    </row>
    <row r="1138" spans="1:2">
      <c r="A1138">
        <v>1137</v>
      </c>
      <c r="B1138">
        <v>1144</v>
      </c>
    </row>
    <row r="1139" spans="1:2">
      <c r="A1139">
        <v>1138</v>
      </c>
      <c r="B1139">
        <v>1145</v>
      </c>
    </row>
    <row r="1140" spans="1:2">
      <c r="A1140">
        <v>1139</v>
      </c>
      <c r="B1140">
        <v>1146</v>
      </c>
    </row>
    <row r="1141" spans="1:2">
      <c r="A1141">
        <v>1140</v>
      </c>
      <c r="B1141">
        <v>1147</v>
      </c>
    </row>
    <row r="1142" spans="1:2">
      <c r="A1142">
        <v>1141</v>
      </c>
      <c r="B1142">
        <v>1148</v>
      </c>
    </row>
    <row r="1143" spans="1:2">
      <c r="A1143">
        <v>1142</v>
      </c>
      <c r="B1143">
        <v>1149</v>
      </c>
    </row>
    <row r="1144" spans="1:2">
      <c r="A1144">
        <v>1143</v>
      </c>
      <c r="B1144">
        <v>1150</v>
      </c>
    </row>
    <row r="1145" spans="1:2">
      <c r="A1145">
        <v>1144</v>
      </c>
      <c r="B1145">
        <v>1151</v>
      </c>
    </row>
    <row r="1146" spans="1:2">
      <c r="A1146">
        <v>1145</v>
      </c>
      <c r="B1146">
        <v>1152</v>
      </c>
    </row>
    <row r="1147" spans="1:2">
      <c r="A1147">
        <v>1146</v>
      </c>
      <c r="B1147">
        <v>1153</v>
      </c>
    </row>
    <row r="1148" spans="1:2">
      <c r="A1148">
        <v>1147</v>
      </c>
      <c r="B1148">
        <v>1154</v>
      </c>
    </row>
    <row r="1149" spans="1:2">
      <c r="A1149">
        <v>1148</v>
      </c>
      <c r="B1149">
        <v>1155</v>
      </c>
    </row>
    <row r="1150" spans="1:2">
      <c r="A1150">
        <v>1149</v>
      </c>
      <c r="B1150">
        <v>1156</v>
      </c>
    </row>
    <row r="1151" spans="1:2">
      <c r="A1151">
        <v>1150</v>
      </c>
      <c r="B1151">
        <v>1157</v>
      </c>
    </row>
    <row r="1152" spans="1:2">
      <c r="A1152">
        <v>1151</v>
      </c>
      <c r="B1152">
        <v>1158</v>
      </c>
    </row>
    <row r="1153" spans="1:2">
      <c r="A1153">
        <v>1152</v>
      </c>
      <c r="B1153">
        <v>1159</v>
      </c>
    </row>
    <row r="1154" spans="1:2">
      <c r="A1154">
        <v>1153</v>
      </c>
      <c r="B1154">
        <v>1160</v>
      </c>
    </row>
    <row r="1155" spans="1:2">
      <c r="A1155">
        <v>1154</v>
      </c>
      <c r="B1155">
        <v>1161</v>
      </c>
    </row>
    <row r="1156" spans="1:2">
      <c r="A1156">
        <v>1155</v>
      </c>
      <c r="B1156">
        <v>1162</v>
      </c>
    </row>
    <row r="1157" spans="1:2">
      <c r="A1157">
        <v>1156</v>
      </c>
      <c r="B1157">
        <v>1164</v>
      </c>
    </row>
    <row r="1158" spans="1:2">
      <c r="A1158">
        <v>1157</v>
      </c>
      <c r="B1158">
        <v>1165</v>
      </c>
    </row>
    <row r="1159" spans="1:2">
      <c r="A1159">
        <v>1158</v>
      </c>
      <c r="B1159">
        <v>1166</v>
      </c>
    </row>
    <row r="1160" spans="1:2">
      <c r="A1160">
        <v>1159</v>
      </c>
      <c r="B1160">
        <v>1167</v>
      </c>
    </row>
    <row r="1161" spans="1:2">
      <c r="A1161">
        <v>1160</v>
      </c>
      <c r="B1161">
        <v>1168</v>
      </c>
    </row>
    <row r="1162" spans="1:2">
      <c r="A1162">
        <v>1161</v>
      </c>
      <c r="B1162">
        <v>1169</v>
      </c>
    </row>
    <row r="1163" spans="1:2">
      <c r="A1163">
        <v>1162</v>
      </c>
      <c r="B1163">
        <v>1170</v>
      </c>
    </row>
    <row r="1164" spans="1:2">
      <c r="A1164">
        <v>1163</v>
      </c>
      <c r="B1164">
        <v>1171</v>
      </c>
    </row>
    <row r="1165" spans="1:2">
      <c r="A1165">
        <v>1164</v>
      </c>
      <c r="B1165">
        <v>1172</v>
      </c>
    </row>
    <row r="1166" spans="1:2">
      <c r="A1166">
        <v>1165</v>
      </c>
      <c r="B1166">
        <v>1173</v>
      </c>
    </row>
    <row r="1167" spans="1:2">
      <c r="A1167">
        <v>1166</v>
      </c>
      <c r="B1167">
        <v>1174</v>
      </c>
    </row>
    <row r="1168" spans="1:2">
      <c r="A1168">
        <v>1167</v>
      </c>
      <c r="B1168">
        <v>1175</v>
      </c>
    </row>
    <row r="1169" spans="1:2">
      <c r="A1169">
        <v>1168</v>
      </c>
      <c r="B1169">
        <v>1176</v>
      </c>
    </row>
    <row r="1170" spans="1:2">
      <c r="A1170">
        <v>1169</v>
      </c>
      <c r="B1170">
        <v>1177</v>
      </c>
    </row>
    <row r="1171" spans="1:2">
      <c r="A1171">
        <v>1170</v>
      </c>
      <c r="B1171">
        <v>1178</v>
      </c>
    </row>
    <row r="1172" spans="1:2">
      <c r="A1172">
        <v>1171</v>
      </c>
      <c r="B1172">
        <v>1179</v>
      </c>
    </row>
    <row r="1173" spans="1:2">
      <c r="A1173">
        <v>1172</v>
      </c>
      <c r="B1173">
        <v>1180</v>
      </c>
    </row>
    <row r="1174" spans="1:2">
      <c r="A1174">
        <v>1173</v>
      </c>
      <c r="B1174">
        <v>1181</v>
      </c>
    </row>
    <row r="1175" spans="1:2">
      <c r="A1175">
        <v>1174</v>
      </c>
      <c r="B1175">
        <v>1182</v>
      </c>
    </row>
    <row r="1176" spans="1:2">
      <c r="A1176">
        <v>1175</v>
      </c>
      <c r="B1176">
        <v>1183</v>
      </c>
    </row>
    <row r="1177" spans="1:2">
      <c r="A1177">
        <v>1176</v>
      </c>
      <c r="B1177">
        <v>1184</v>
      </c>
    </row>
    <row r="1178" spans="1:2">
      <c r="A1178">
        <v>1177</v>
      </c>
      <c r="B1178">
        <v>1185</v>
      </c>
    </row>
    <row r="1179" spans="1:2">
      <c r="A1179">
        <v>1178</v>
      </c>
      <c r="B1179">
        <v>1186</v>
      </c>
    </row>
    <row r="1180" spans="1:2">
      <c r="A1180">
        <v>1179</v>
      </c>
      <c r="B1180">
        <v>1187</v>
      </c>
    </row>
    <row r="1181" spans="1:2">
      <c r="A1181">
        <v>1180</v>
      </c>
      <c r="B1181">
        <v>1188</v>
      </c>
    </row>
    <row r="1182" spans="1:2">
      <c r="A1182">
        <v>1181</v>
      </c>
      <c r="B1182">
        <v>1189</v>
      </c>
    </row>
    <row r="1183" spans="1:2">
      <c r="A1183">
        <v>1182</v>
      </c>
      <c r="B1183">
        <v>1190</v>
      </c>
    </row>
    <row r="1184" spans="1:2">
      <c r="A1184">
        <v>1183</v>
      </c>
      <c r="B1184">
        <v>1191</v>
      </c>
    </row>
    <row r="1185" spans="1:2">
      <c r="A1185">
        <v>1184</v>
      </c>
      <c r="B1185">
        <v>1192</v>
      </c>
    </row>
    <row r="1186" spans="1:2">
      <c r="A1186">
        <v>1185</v>
      </c>
      <c r="B1186">
        <v>1193</v>
      </c>
    </row>
    <row r="1187" spans="1:2">
      <c r="A1187">
        <v>1186</v>
      </c>
      <c r="B1187">
        <v>1194</v>
      </c>
    </row>
    <row r="1188" spans="1:2">
      <c r="A1188">
        <v>1187</v>
      </c>
      <c r="B1188">
        <v>1195</v>
      </c>
    </row>
    <row r="1189" spans="1:2">
      <c r="A1189">
        <v>1188</v>
      </c>
      <c r="B1189">
        <v>1196</v>
      </c>
    </row>
    <row r="1190" spans="1:2">
      <c r="A1190">
        <v>1189</v>
      </c>
      <c r="B1190">
        <v>1197</v>
      </c>
    </row>
    <row r="1191" spans="1:2">
      <c r="A1191">
        <v>1190</v>
      </c>
      <c r="B1191">
        <v>1198</v>
      </c>
    </row>
    <row r="1192" spans="1:2">
      <c r="A1192">
        <v>1191</v>
      </c>
      <c r="B1192">
        <v>1199</v>
      </c>
    </row>
    <row r="1193" spans="1:2">
      <c r="A1193">
        <v>1192</v>
      </c>
      <c r="B1193">
        <v>1200</v>
      </c>
    </row>
    <row r="1194" spans="1:2">
      <c r="A1194">
        <v>1193</v>
      </c>
      <c r="B1194">
        <v>1201</v>
      </c>
    </row>
    <row r="1195" spans="1:2">
      <c r="A1195">
        <v>1194</v>
      </c>
      <c r="B1195">
        <v>1202</v>
      </c>
    </row>
    <row r="1196" spans="1:2">
      <c r="A1196">
        <v>1195</v>
      </c>
      <c r="B1196">
        <v>1203</v>
      </c>
    </row>
    <row r="1197" spans="1:2">
      <c r="A1197">
        <v>1196</v>
      </c>
      <c r="B1197">
        <v>1204</v>
      </c>
    </row>
    <row r="1198" spans="1:2">
      <c r="A1198">
        <v>1197</v>
      </c>
      <c r="B1198">
        <v>1205</v>
      </c>
    </row>
    <row r="1199" spans="1:2">
      <c r="A1199">
        <v>1198</v>
      </c>
      <c r="B1199">
        <v>1206</v>
      </c>
    </row>
    <row r="1200" spans="1:2">
      <c r="A1200">
        <v>1199</v>
      </c>
      <c r="B1200">
        <v>1207</v>
      </c>
    </row>
    <row r="1201" spans="1:2">
      <c r="A1201">
        <v>1200</v>
      </c>
      <c r="B1201">
        <v>1208</v>
      </c>
    </row>
    <row r="1202" spans="1:2">
      <c r="A1202">
        <v>1201</v>
      </c>
      <c r="B1202">
        <v>1209</v>
      </c>
    </row>
    <row r="1203" spans="1:2">
      <c r="A1203">
        <v>1202</v>
      </c>
      <c r="B1203">
        <v>1210</v>
      </c>
    </row>
    <row r="1204" spans="1:2">
      <c r="A1204">
        <v>1203</v>
      </c>
      <c r="B1204">
        <v>1211</v>
      </c>
    </row>
    <row r="1205" spans="1:2">
      <c r="A1205">
        <v>1204</v>
      </c>
      <c r="B1205">
        <v>1212</v>
      </c>
    </row>
    <row r="1206" spans="1:2">
      <c r="A1206">
        <v>1205</v>
      </c>
      <c r="B1206">
        <v>1213</v>
      </c>
    </row>
    <row r="1207" spans="1:2">
      <c r="A1207">
        <v>1206</v>
      </c>
      <c r="B1207">
        <v>1214</v>
      </c>
    </row>
    <row r="1208" spans="1:2">
      <c r="A1208">
        <v>1207</v>
      </c>
      <c r="B1208">
        <v>1215</v>
      </c>
    </row>
    <row r="1209" spans="1:2">
      <c r="A1209">
        <v>1208</v>
      </c>
      <c r="B1209">
        <v>1216</v>
      </c>
    </row>
    <row r="1210" spans="1:2">
      <c r="A1210">
        <v>1209</v>
      </c>
      <c r="B1210">
        <v>1217</v>
      </c>
    </row>
    <row r="1211" spans="1:2">
      <c r="A1211">
        <v>1210</v>
      </c>
      <c r="B1211">
        <v>1218</v>
      </c>
    </row>
    <row r="1212" spans="1:2">
      <c r="A1212">
        <v>1211</v>
      </c>
      <c r="B1212">
        <v>1219</v>
      </c>
    </row>
    <row r="1213" spans="1:2">
      <c r="A1213">
        <v>1212</v>
      </c>
      <c r="B1213">
        <v>1220</v>
      </c>
    </row>
    <row r="1214" spans="1:2">
      <c r="A1214">
        <v>1213</v>
      </c>
      <c r="B1214">
        <v>1221</v>
      </c>
    </row>
    <row r="1215" spans="1:2">
      <c r="A1215">
        <v>1214</v>
      </c>
      <c r="B1215">
        <v>1222</v>
      </c>
    </row>
    <row r="1216" spans="1:2">
      <c r="A1216">
        <v>1215</v>
      </c>
      <c r="B1216">
        <v>1223</v>
      </c>
    </row>
    <row r="1217" spans="1:2">
      <c r="A1217">
        <v>1216</v>
      </c>
      <c r="B1217">
        <v>1224</v>
      </c>
    </row>
    <row r="1218" spans="1:2">
      <c r="A1218">
        <v>1217</v>
      </c>
      <c r="B1218">
        <v>1225</v>
      </c>
    </row>
    <row r="1219" spans="1:2">
      <c r="A1219">
        <v>1218</v>
      </c>
      <c r="B1219">
        <v>1226</v>
      </c>
    </row>
    <row r="1220" spans="1:2">
      <c r="A1220">
        <v>1219</v>
      </c>
      <c r="B1220">
        <v>1227</v>
      </c>
    </row>
    <row r="1221" spans="1:2">
      <c r="A1221">
        <v>1220</v>
      </c>
      <c r="B1221">
        <v>1228</v>
      </c>
    </row>
    <row r="1222" spans="1:2">
      <c r="A1222">
        <v>1221</v>
      </c>
      <c r="B1222">
        <v>1229</v>
      </c>
    </row>
    <row r="1223" spans="1:2">
      <c r="A1223">
        <v>1222</v>
      </c>
      <c r="B1223">
        <v>1230</v>
      </c>
    </row>
    <row r="1224" spans="1:2">
      <c r="A1224">
        <v>1223</v>
      </c>
      <c r="B1224">
        <v>1231</v>
      </c>
    </row>
    <row r="1225" spans="1:2">
      <c r="A1225">
        <v>1224</v>
      </c>
      <c r="B1225">
        <v>1232</v>
      </c>
    </row>
    <row r="1226" spans="1:2">
      <c r="A1226">
        <v>1225</v>
      </c>
      <c r="B1226">
        <v>1233</v>
      </c>
    </row>
    <row r="1227" spans="1:2">
      <c r="A1227">
        <v>1226</v>
      </c>
      <c r="B1227">
        <v>1234</v>
      </c>
    </row>
    <row r="1228" spans="1:2">
      <c r="A1228">
        <v>1227</v>
      </c>
      <c r="B1228">
        <v>1235</v>
      </c>
    </row>
    <row r="1229" spans="1:2">
      <c r="A1229">
        <v>1228</v>
      </c>
      <c r="B1229">
        <v>1236</v>
      </c>
    </row>
    <row r="1230" spans="1:2">
      <c r="A1230">
        <v>1229</v>
      </c>
      <c r="B1230">
        <v>1237</v>
      </c>
    </row>
    <row r="1231" spans="1:2">
      <c r="A1231">
        <v>1230</v>
      </c>
      <c r="B1231">
        <v>1238</v>
      </c>
    </row>
    <row r="1232" spans="1:2">
      <c r="A1232">
        <v>1231</v>
      </c>
      <c r="B1232">
        <v>1239</v>
      </c>
    </row>
    <row r="1233" spans="1:2">
      <c r="A1233">
        <v>1232</v>
      </c>
      <c r="B1233">
        <v>1240</v>
      </c>
    </row>
    <row r="1234" spans="1:2">
      <c r="A1234">
        <v>1233</v>
      </c>
      <c r="B1234">
        <v>1241</v>
      </c>
    </row>
    <row r="1235" spans="1:2">
      <c r="A1235">
        <v>1234</v>
      </c>
      <c r="B1235">
        <v>1242</v>
      </c>
    </row>
    <row r="1236" spans="1:2">
      <c r="A1236">
        <v>1235</v>
      </c>
      <c r="B1236">
        <v>1243</v>
      </c>
    </row>
    <row r="1237" spans="1:2">
      <c r="A1237">
        <v>1236</v>
      </c>
      <c r="B1237">
        <v>1244</v>
      </c>
    </row>
    <row r="1238" spans="1:2">
      <c r="A1238">
        <v>1237</v>
      </c>
      <c r="B1238">
        <v>1245</v>
      </c>
    </row>
    <row r="1239" spans="1:2">
      <c r="A1239">
        <v>1238</v>
      </c>
      <c r="B1239">
        <v>1246</v>
      </c>
    </row>
    <row r="1240" spans="1:2">
      <c r="A1240">
        <v>1239</v>
      </c>
      <c r="B1240">
        <v>1247</v>
      </c>
    </row>
    <row r="1241" spans="1:2">
      <c r="A1241">
        <v>1240</v>
      </c>
      <c r="B1241">
        <v>1248</v>
      </c>
    </row>
    <row r="1242" spans="1:2">
      <c r="A1242">
        <v>1241</v>
      </c>
      <c r="B1242">
        <v>1249</v>
      </c>
    </row>
    <row r="1243" spans="1:2">
      <c r="A1243">
        <v>1242</v>
      </c>
      <c r="B1243">
        <v>1250</v>
      </c>
    </row>
    <row r="1244" spans="1:2">
      <c r="A1244">
        <v>1243</v>
      </c>
      <c r="B1244">
        <v>1251</v>
      </c>
    </row>
    <row r="1245" spans="1:2">
      <c r="A1245">
        <v>1244</v>
      </c>
      <c r="B1245">
        <v>1252</v>
      </c>
    </row>
    <row r="1246" spans="1:2">
      <c r="A1246">
        <v>1245</v>
      </c>
      <c r="B1246">
        <v>1253</v>
      </c>
    </row>
    <row r="1247" spans="1:2">
      <c r="A1247">
        <v>1246</v>
      </c>
      <c r="B1247">
        <v>1254</v>
      </c>
    </row>
    <row r="1248" spans="1:2">
      <c r="A1248">
        <v>1247</v>
      </c>
      <c r="B1248">
        <v>1255</v>
      </c>
    </row>
    <row r="1249" spans="1:2">
      <c r="A1249">
        <v>1248</v>
      </c>
      <c r="B1249">
        <v>1256</v>
      </c>
    </row>
    <row r="1250" spans="1:2">
      <c r="A1250">
        <v>1249</v>
      </c>
      <c r="B1250">
        <v>1257</v>
      </c>
    </row>
    <row r="1251" spans="1:2">
      <c r="A1251">
        <v>1250</v>
      </c>
      <c r="B1251">
        <v>1258</v>
      </c>
    </row>
    <row r="1252" spans="1:2">
      <c r="A1252">
        <v>1251</v>
      </c>
      <c r="B1252">
        <v>1259</v>
      </c>
    </row>
    <row r="1253" spans="1:2">
      <c r="A1253">
        <v>1252</v>
      </c>
      <c r="B1253">
        <v>1260</v>
      </c>
    </row>
    <row r="1254" spans="1:2">
      <c r="A1254">
        <v>1253</v>
      </c>
      <c r="B1254">
        <v>1261</v>
      </c>
    </row>
    <row r="1255" spans="1:2">
      <c r="A1255">
        <v>1254</v>
      </c>
      <c r="B1255">
        <v>1262</v>
      </c>
    </row>
    <row r="1256" spans="1:2">
      <c r="A1256">
        <v>1255</v>
      </c>
      <c r="B1256">
        <v>1263</v>
      </c>
    </row>
    <row r="1257" spans="1:2">
      <c r="A1257">
        <v>1256</v>
      </c>
      <c r="B1257">
        <v>1264</v>
      </c>
    </row>
    <row r="1258" spans="1:2">
      <c r="A1258">
        <v>1257</v>
      </c>
      <c r="B1258">
        <v>1265</v>
      </c>
    </row>
    <row r="1259" spans="1:2">
      <c r="A1259">
        <v>1258</v>
      </c>
      <c r="B1259">
        <v>1266</v>
      </c>
    </row>
    <row r="1260" spans="1:2">
      <c r="A1260">
        <v>1259</v>
      </c>
      <c r="B1260">
        <v>1267</v>
      </c>
    </row>
    <row r="1261" spans="1:2">
      <c r="A1261">
        <v>1260</v>
      </c>
      <c r="B1261">
        <v>1268</v>
      </c>
    </row>
    <row r="1262" spans="1:2">
      <c r="A1262">
        <v>1261</v>
      </c>
      <c r="B1262">
        <v>1269</v>
      </c>
    </row>
    <row r="1263" spans="1:2">
      <c r="A1263">
        <v>1262</v>
      </c>
      <c r="B1263">
        <v>1270</v>
      </c>
    </row>
    <row r="1264" spans="1:2">
      <c r="A1264">
        <v>1263</v>
      </c>
      <c r="B1264">
        <v>1271</v>
      </c>
    </row>
    <row r="1265" spans="1:2">
      <c r="A1265">
        <v>1264</v>
      </c>
      <c r="B1265">
        <v>1272</v>
      </c>
    </row>
    <row r="1266" spans="1:2">
      <c r="A1266">
        <v>1265</v>
      </c>
      <c r="B1266">
        <v>1273</v>
      </c>
    </row>
    <row r="1267" spans="1:2">
      <c r="A1267">
        <v>1266</v>
      </c>
      <c r="B1267">
        <v>1274</v>
      </c>
    </row>
    <row r="1268" spans="1:2">
      <c r="A1268">
        <v>1267</v>
      </c>
      <c r="B1268">
        <v>1275</v>
      </c>
    </row>
    <row r="1269" spans="1:2">
      <c r="A1269">
        <v>1268</v>
      </c>
      <c r="B1269">
        <v>1276</v>
      </c>
    </row>
    <row r="1270" spans="1:2">
      <c r="A1270">
        <v>1269</v>
      </c>
      <c r="B1270">
        <v>1277</v>
      </c>
    </row>
    <row r="1271" spans="1:2">
      <c r="A1271">
        <v>1270</v>
      </c>
      <c r="B1271">
        <v>1278</v>
      </c>
    </row>
    <row r="1272" spans="1:2">
      <c r="A1272">
        <v>1271</v>
      </c>
      <c r="B1272">
        <v>1279</v>
      </c>
    </row>
    <row r="1273" spans="1:2">
      <c r="A1273">
        <v>1272</v>
      </c>
      <c r="B1273">
        <v>1280</v>
      </c>
    </row>
    <row r="1274" spans="1:2">
      <c r="A1274">
        <v>1273</v>
      </c>
      <c r="B1274">
        <v>1281</v>
      </c>
    </row>
    <row r="1275" spans="1:2">
      <c r="A1275">
        <v>1274</v>
      </c>
      <c r="B1275">
        <v>1282</v>
      </c>
    </row>
    <row r="1276" spans="1:2">
      <c r="A1276">
        <v>1275</v>
      </c>
      <c r="B1276">
        <v>1283</v>
      </c>
    </row>
    <row r="1277" spans="1:2">
      <c r="A1277">
        <v>1276</v>
      </c>
      <c r="B1277">
        <v>1284</v>
      </c>
    </row>
    <row r="1278" spans="1:2">
      <c r="A1278">
        <v>1277</v>
      </c>
      <c r="B1278">
        <v>1285</v>
      </c>
    </row>
    <row r="1279" spans="1:2">
      <c r="A1279">
        <v>1278</v>
      </c>
      <c r="B1279">
        <v>1286</v>
      </c>
    </row>
    <row r="1280" spans="1:2">
      <c r="A1280">
        <v>1279</v>
      </c>
      <c r="B1280">
        <v>1287</v>
      </c>
    </row>
    <row r="1281" spans="1:2">
      <c r="A1281">
        <v>1280</v>
      </c>
      <c r="B1281">
        <v>1288</v>
      </c>
    </row>
    <row r="1282" spans="1:2">
      <c r="A1282">
        <v>1281</v>
      </c>
      <c r="B1282">
        <v>1289</v>
      </c>
    </row>
    <row r="1283" spans="1:2">
      <c r="A1283">
        <v>1282</v>
      </c>
      <c r="B1283">
        <v>1290</v>
      </c>
    </row>
    <row r="1284" spans="1:2">
      <c r="A1284">
        <v>1283</v>
      </c>
      <c r="B1284">
        <v>1291</v>
      </c>
    </row>
    <row r="1285" spans="1:2">
      <c r="A1285">
        <v>1284</v>
      </c>
      <c r="B1285">
        <v>1292</v>
      </c>
    </row>
    <row r="1286" spans="1:2">
      <c r="A1286">
        <v>1285</v>
      </c>
      <c r="B1286">
        <v>1293</v>
      </c>
    </row>
    <row r="1287" spans="1:2">
      <c r="A1287">
        <v>1286</v>
      </c>
      <c r="B1287">
        <v>1294</v>
      </c>
    </row>
    <row r="1288" spans="1:2">
      <c r="A1288">
        <v>1287</v>
      </c>
      <c r="B1288">
        <v>1295</v>
      </c>
    </row>
    <row r="1289" spans="1:2">
      <c r="A1289">
        <v>1288</v>
      </c>
      <c r="B1289">
        <v>1296</v>
      </c>
    </row>
    <row r="1290" spans="1:2">
      <c r="A1290">
        <v>1289</v>
      </c>
      <c r="B1290">
        <v>1297</v>
      </c>
    </row>
    <row r="1291" spans="1:2">
      <c r="A1291">
        <v>1290</v>
      </c>
      <c r="B1291">
        <v>1298</v>
      </c>
    </row>
    <row r="1292" spans="1:2">
      <c r="A1292">
        <v>1291</v>
      </c>
      <c r="B1292">
        <v>1299</v>
      </c>
    </row>
    <row r="1293" spans="1:2">
      <c r="A1293">
        <v>1292</v>
      </c>
      <c r="B1293">
        <v>1300</v>
      </c>
    </row>
    <row r="1294" spans="1:2">
      <c r="A1294">
        <v>1293</v>
      </c>
      <c r="B1294">
        <v>1301</v>
      </c>
    </row>
    <row r="1295" spans="1:2">
      <c r="A1295">
        <v>1294</v>
      </c>
      <c r="B1295">
        <v>1302</v>
      </c>
    </row>
    <row r="1296" spans="1:2">
      <c r="A1296">
        <v>1295</v>
      </c>
      <c r="B1296">
        <v>1303</v>
      </c>
    </row>
    <row r="1297" spans="1:2">
      <c r="A1297">
        <v>1296</v>
      </c>
      <c r="B1297">
        <v>1304</v>
      </c>
    </row>
    <row r="1298" spans="1:2">
      <c r="A1298">
        <v>1297</v>
      </c>
      <c r="B1298">
        <v>1305</v>
      </c>
    </row>
    <row r="1299" spans="1:2">
      <c r="A1299">
        <v>1298</v>
      </c>
      <c r="B1299">
        <v>1306</v>
      </c>
    </row>
    <row r="1300" spans="1:2">
      <c r="A1300">
        <v>1299</v>
      </c>
      <c r="B1300">
        <v>1307</v>
      </c>
    </row>
    <row r="1301" spans="1:2">
      <c r="A1301">
        <v>1300</v>
      </c>
      <c r="B1301">
        <v>1308</v>
      </c>
    </row>
    <row r="1302" spans="1:2">
      <c r="A1302">
        <v>1301</v>
      </c>
      <c r="B1302">
        <v>1309</v>
      </c>
    </row>
    <row r="1303" spans="1:2">
      <c r="A1303">
        <v>1302</v>
      </c>
      <c r="B1303">
        <v>1310</v>
      </c>
    </row>
    <row r="1304" spans="1:2">
      <c r="A1304">
        <v>1303</v>
      </c>
      <c r="B1304">
        <v>1311</v>
      </c>
    </row>
    <row r="1305" spans="1:2">
      <c r="A1305">
        <v>1304</v>
      </c>
      <c r="B1305">
        <v>1312</v>
      </c>
    </row>
    <row r="1306" spans="1:2">
      <c r="A1306">
        <v>1305</v>
      </c>
      <c r="B1306">
        <v>1313</v>
      </c>
    </row>
    <row r="1307" spans="1:2">
      <c r="A1307">
        <v>1306</v>
      </c>
      <c r="B1307">
        <v>1314</v>
      </c>
    </row>
    <row r="1308" spans="1:2">
      <c r="A1308">
        <v>1307</v>
      </c>
      <c r="B1308">
        <v>1315</v>
      </c>
    </row>
    <row r="1309" spans="1:2">
      <c r="A1309">
        <v>1308</v>
      </c>
      <c r="B1309">
        <v>1316</v>
      </c>
    </row>
    <row r="1310" spans="1:2">
      <c r="A1310">
        <v>1309</v>
      </c>
      <c r="B1310">
        <v>1317</v>
      </c>
    </row>
    <row r="1311" spans="1:2">
      <c r="A1311">
        <v>1310</v>
      </c>
      <c r="B1311">
        <v>1318</v>
      </c>
    </row>
    <row r="1312" spans="1:2">
      <c r="A1312">
        <v>1311</v>
      </c>
      <c r="B1312">
        <v>1319</v>
      </c>
    </row>
    <row r="1313" spans="1:2">
      <c r="A1313">
        <v>1312</v>
      </c>
      <c r="B1313">
        <v>1320</v>
      </c>
    </row>
    <row r="1314" spans="1:2">
      <c r="A1314">
        <v>1313</v>
      </c>
      <c r="B1314">
        <v>1321</v>
      </c>
    </row>
    <row r="1315" spans="1:2">
      <c r="A1315">
        <v>1314</v>
      </c>
      <c r="B1315">
        <v>1322</v>
      </c>
    </row>
    <row r="1316" spans="1:2">
      <c r="A1316">
        <v>1315</v>
      </c>
      <c r="B1316">
        <v>1323</v>
      </c>
    </row>
    <row r="1317" spans="1:2">
      <c r="A1317">
        <v>1316</v>
      </c>
      <c r="B1317">
        <v>1324</v>
      </c>
    </row>
    <row r="1318" spans="1:2">
      <c r="A1318">
        <v>1317</v>
      </c>
      <c r="B1318">
        <v>1325</v>
      </c>
    </row>
    <row r="1319" spans="1:2">
      <c r="A1319">
        <v>1318</v>
      </c>
      <c r="B1319">
        <v>1326</v>
      </c>
    </row>
    <row r="1320" spans="1:2">
      <c r="A1320">
        <v>1319</v>
      </c>
      <c r="B1320">
        <v>1327</v>
      </c>
    </row>
    <row r="1321" spans="1:2">
      <c r="A1321">
        <v>1320</v>
      </c>
      <c r="B1321">
        <v>1328</v>
      </c>
    </row>
    <row r="1322" spans="1:2">
      <c r="A1322">
        <v>1321</v>
      </c>
      <c r="B1322">
        <v>1329</v>
      </c>
    </row>
    <row r="1323" spans="1:2">
      <c r="A1323">
        <v>1322</v>
      </c>
      <c r="B1323">
        <v>1330</v>
      </c>
    </row>
    <row r="1324" spans="1:2">
      <c r="A1324">
        <v>1323</v>
      </c>
      <c r="B1324">
        <v>1331</v>
      </c>
    </row>
    <row r="1325" spans="1:2">
      <c r="A1325">
        <v>1324</v>
      </c>
      <c r="B1325">
        <v>1332</v>
      </c>
    </row>
    <row r="1326" spans="1:2">
      <c r="A1326">
        <v>1325</v>
      </c>
      <c r="B1326">
        <v>1333</v>
      </c>
    </row>
    <row r="1327" spans="1:2">
      <c r="A1327">
        <v>1326</v>
      </c>
      <c r="B1327">
        <v>1334</v>
      </c>
    </row>
    <row r="1328" spans="1:2">
      <c r="A1328">
        <v>1327</v>
      </c>
      <c r="B1328">
        <v>1335</v>
      </c>
    </row>
    <row r="1329" spans="1:2">
      <c r="A1329">
        <v>1328</v>
      </c>
      <c r="B1329">
        <v>1336</v>
      </c>
    </row>
    <row r="1330" spans="1:2">
      <c r="A1330">
        <v>1329</v>
      </c>
      <c r="B1330">
        <v>1337</v>
      </c>
    </row>
    <row r="1331" spans="1:2">
      <c r="A1331">
        <v>1330</v>
      </c>
      <c r="B1331">
        <v>1338</v>
      </c>
    </row>
    <row r="1332" spans="1:2">
      <c r="A1332">
        <v>1331</v>
      </c>
      <c r="B1332">
        <v>1339</v>
      </c>
    </row>
    <row r="1333" spans="1:2">
      <c r="A1333">
        <v>1332</v>
      </c>
      <c r="B1333">
        <v>1340</v>
      </c>
    </row>
    <row r="1334" spans="1:2">
      <c r="A1334">
        <v>1333</v>
      </c>
      <c r="B1334">
        <v>1341</v>
      </c>
    </row>
    <row r="1335" spans="1:2">
      <c r="A1335">
        <v>1334</v>
      </c>
      <c r="B1335">
        <v>1342</v>
      </c>
    </row>
    <row r="1336" spans="1:2">
      <c r="A1336">
        <v>1335</v>
      </c>
      <c r="B1336">
        <v>1343</v>
      </c>
    </row>
    <row r="1337" spans="1:2">
      <c r="A1337">
        <v>1336</v>
      </c>
      <c r="B1337">
        <v>1344</v>
      </c>
    </row>
    <row r="1338" spans="1:2">
      <c r="A1338">
        <v>1337</v>
      </c>
      <c r="B1338">
        <v>1345</v>
      </c>
    </row>
    <row r="1339" spans="1:2">
      <c r="A1339">
        <v>1338</v>
      </c>
      <c r="B1339">
        <v>1346</v>
      </c>
    </row>
    <row r="1340" spans="1:2">
      <c r="A1340">
        <v>1339</v>
      </c>
      <c r="B1340">
        <v>1347</v>
      </c>
    </row>
    <row r="1341" spans="1:2">
      <c r="A1341">
        <v>1340</v>
      </c>
      <c r="B1341">
        <v>1348</v>
      </c>
    </row>
    <row r="1342" spans="1:2">
      <c r="A1342">
        <v>1341</v>
      </c>
      <c r="B1342">
        <v>1349</v>
      </c>
    </row>
    <row r="1343" spans="1:2">
      <c r="A1343">
        <v>1342</v>
      </c>
      <c r="B1343">
        <v>1350</v>
      </c>
    </row>
    <row r="1344" spans="1:2">
      <c r="A1344">
        <v>1343</v>
      </c>
      <c r="B1344">
        <v>1351</v>
      </c>
    </row>
    <row r="1345" spans="1:2">
      <c r="A1345">
        <v>1344</v>
      </c>
      <c r="B1345">
        <v>1352</v>
      </c>
    </row>
    <row r="1346" spans="1:2">
      <c r="A1346">
        <v>1345</v>
      </c>
      <c r="B1346">
        <v>1353</v>
      </c>
    </row>
    <row r="1347" spans="1:2">
      <c r="A1347">
        <v>1346</v>
      </c>
      <c r="B1347">
        <v>1354</v>
      </c>
    </row>
    <row r="1348" spans="1:2">
      <c r="A1348">
        <v>1347</v>
      </c>
      <c r="B1348">
        <v>1355</v>
      </c>
    </row>
    <row r="1349" spans="1:2">
      <c r="A1349">
        <v>1348</v>
      </c>
      <c r="B1349">
        <v>1356</v>
      </c>
    </row>
    <row r="1350" spans="1:2">
      <c r="A1350">
        <v>1349</v>
      </c>
      <c r="B1350">
        <v>1357</v>
      </c>
    </row>
    <row r="1351" spans="1:2">
      <c r="A1351">
        <v>1350</v>
      </c>
      <c r="B1351">
        <v>1358</v>
      </c>
    </row>
    <row r="1352" spans="1:2">
      <c r="A1352">
        <v>1351</v>
      </c>
      <c r="B1352">
        <v>1359</v>
      </c>
    </row>
    <row r="1353" spans="1:2">
      <c r="A1353">
        <v>1352</v>
      </c>
      <c r="B1353">
        <v>1360</v>
      </c>
    </row>
    <row r="1354" spans="1:2">
      <c r="A1354">
        <v>1353</v>
      </c>
      <c r="B1354">
        <v>1361</v>
      </c>
    </row>
    <row r="1355" spans="1:2">
      <c r="A1355">
        <v>1354</v>
      </c>
      <c r="B1355">
        <v>1362</v>
      </c>
    </row>
    <row r="1356" spans="1:2">
      <c r="A1356">
        <v>1355</v>
      </c>
      <c r="B1356">
        <v>1363</v>
      </c>
    </row>
    <row r="1357" spans="1:2">
      <c r="A1357">
        <v>1356</v>
      </c>
      <c r="B1357">
        <v>1364</v>
      </c>
    </row>
    <row r="1358" spans="1:2">
      <c r="A1358">
        <v>1357</v>
      </c>
      <c r="B1358">
        <v>1365</v>
      </c>
    </row>
    <row r="1359" spans="1:2">
      <c r="A1359">
        <v>1358</v>
      </c>
      <c r="B1359">
        <v>1366</v>
      </c>
    </row>
    <row r="1360" spans="1:2">
      <c r="A1360">
        <v>1359</v>
      </c>
      <c r="B1360">
        <v>1367</v>
      </c>
    </row>
    <row r="1361" spans="1:2">
      <c r="A1361">
        <v>1360</v>
      </c>
      <c r="B1361">
        <v>1368</v>
      </c>
    </row>
    <row r="1362" spans="1:2">
      <c r="A1362">
        <v>1361</v>
      </c>
      <c r="B1362">
        <v>1369</v>
      </c>
    </row>
    <row r="1363" spans="1:2">
      <c r="A1363">
        <v>1362</v>
      </c>
      <c r="B1363">
        <v>1371</v>
      </c>
    </row>
    <row r="1364" spans="1:2">
      <c r="A1364">
        <v>1363</v>
      </c>
      <c r="B1364">
        <v>1372</v>
      </c>
    </row>
    <row r="1365" spans="1:2">
      <c r="A1365">
        <v>1364</v>
      </c>
      <c r="B1365">
        <v>1373</v>
      </c>
    </row>
    <row r="1366" spans="1:2">
      <c r="A1366">
        <v>1365</v>
      </c>
      <c r="B1366">
        <v>1374</v>
      </c>
    </row>
    <row r="1367" spans="1:2">
      <c r="A1367">
        <v>1366</v>
      </c>
      <c r="B1367">
        <v>1375</v>
      </c>
    </row>
    <row r="1368" spans="1:2">
      <c r="A1368">
        <v>1367</v>
      </c>
      <c r="B1368">
        <v>1376</v>
      </c>
    </row>
    <row r="1369" spans="1:2">
      <c r="A1369">
        <v>1368</v>
      </c>
      <c r="B1369">
        <v>1377</v>
      </c>
    </row>
    <row r="1370" spans="1:2">
      <c r="A1370">
        <v>1369</v>
      </c>
      <c r="B1370">
        <v>1378</v>
      </c>
    </row>
    <row r="1371" spans="1:2">
      <c r="A1371">
        <v>1370</v>
      </c>
      <c r="B1371">
        <v>1379</v>
      </c>
    </row>
    <row r="1372" spans="1:2">
      <c r="A1372">
        <v>1371</v>
      </c>
      <c r="B1372">
        <v>1380</v>
      </c>
    </row>
    <row r="1373" spans="1:2">
      <c r="A1373">
        <v>1372</v>
      </c>
      <c r="B1373">
        <v>1381</v>
      </c>
    </row>
    <row r="1374" spans="1:2">
      <c r="A1374">
        <v>1373</v>
      </c>
      <c r="B1374">
        <v>1382</v>
      </c>
    </row>
    <row r="1375" spans="1:2">
      <c r="A1375">
        <v>1374</v>
      </c>
      <c r="B1375">
        <v>1383</v>
      </c>
    </row>
    <row r="1376" spans="1:2">
      <c r="A1376">
        <v>1375</v>
      </c>
      <c r="B1376">
        <v>1384</v>
      </c>
    </row>
    <row r="1377" spans="1:2">
      <c r="A1377">
        <v>1376</v>
      </c>
      <c r="B1377">
        <v>1385</v>
      </c>
    </row>
    <row r="1378" spans="1:2">
      <c r="A1378">
        <v>1377</v>
      </c>
      <c r="B1378">
        <v>1386</v>
      </c>
    </row>
    <row r="1379" spans="1:2">
      <c r="A1379">
        <v>1378</v>
      </c>
      <c r="B1379">
        <v>1387</v>
      </c>
    </row>
    <row r="1380" spans="1:2">
      <c r="A1380">
        <v>1379</v>
      </c>
      <c r="B1380">
        <v>1388</v>
      </c>
    </row>
    <row r="1381" spans="1:2">
      <c r="A1381">
        <v>1380</v>
      </c>
      <c r="B1381">
        <v>1389</v>
      </c>
    </row>
    <row r="1382" spans="1:2">
      <c r="A1382">
        <v>1381</v>
      </c>
      <c r="B1382">
        <v>1390</v>
      </c>
    </row>
    <row r="1383" spans="1:2">
      <c r="A1383">
        <v>1382</v>
      </c>
      <c r="B1383">
        <v>1391</v>
      </c>
    </row>
    <row r="1384" spans="1:2">
      <c r="A1384">
        <v>1383</v>
      </c>
      <c r="B1384">
        <v>1392</v>
      </c>
    </row>
    <row r="1385" spans="1:2">
      <c r="A1385">
        <v>1384</v>
      </c>
      <c r="B1385">
        <v>1393</v>
      </c>
    </row>
    <row r="1386" spans="1:2">
      <c r="A1386">
        <v>1385</v>
      </c>
      <c r="B1386">
        <v>1394</v>
      </c>
    </row>
    <row r="1387" spans="1:2">
      <c r="A1387">
        <v>1386</v>
      </c>
      <c r="B1387">
        <v>1395</v>
      </c>
    </row>
    <row r="1388" spans="1:2">
      <c r="A1388">
        <v>1387</v>
      </c>
      <c r="B1388">
        <v>1396</v>
      </c>
    </row>
    <row r="1389" spans="1:2">
      <c r="A1389">
        <v>1388</v>
      </c>
      <c r="B1389">
        <v>1397</v>
      </c>
    </row>
    <row r="1390" spans="1:2">
      <c r="A1390">
        <v>1389</v>
      </c>
      <c r="B1390">
        <v>1398</v>
      </c>
    </row>
    <row r="1391" spans="1:2">
      <c r="A1391">
        <v>1390</v>
      </c>
      <c r="B1391">
        <v>1399</v>
      </c>
    </row>
    <row r="1392" spans="1:2">
      <c r="A1392">
        <v>1391</v>
      </c>
      <c r="B1392">
        <v>1400</v>
      </c>
    </row>
    <row r="1393" spans="1:2">
      <c r="A1393">
        <v>1392</v>
      </c>
      <c r="B1393">
        <v>1401</v>
      </c>
    </row>
    <row r="1394" spans="1:2">
      <c r="A1394">
        <v>1393</v>
      </c>
      <c r="B1394">
        <v>1402</v>
      </c>
    </row>
    <row r="1395" spans="1:2">
      <c r="A1395">
        <v>1394</v>
      </c>
      <c r="B1395">
        <v>1403</v>
      </c>
    </row>
    <row r="1396" spans="1:2">
      <c r="A1396">
        <v>1395</v>
      </c>
      <c r="B1396">
        <v>1404</v>
      </c>
    </row>
    <row r="1397" spans="1:2">
      <c r="A1397">
        <v>1396</v>
      </c>
      <c r="B1397">
        <v>1405</v>
      </c>
    </row>
    <row r="1398" spans="1:2">
      <c r="A1398">
        <v>1397</v>
      </c>
      <c r="B1398">
        <v>1406</v>
      </c>
    </row>
    <row r="1399" spans="1:2">
      <c r="A1399">
        <v>1398</v>
      </c>
      <c r="B1399">
        <v>1407</v>
      </c>
    </row>
    <row r="1400" spans="1:2">
      <c r="A1400">
        <v>1399</v>
      </c>
      <c r="B1400">
        <v>1408</v>
      </c>
    </row>
    <row r="1401" spans="1:2">
      <c r="A1401">
        <v>1400</v>
      </c>
      <c r="B1401">
        <v>1409</v>
      </c>
    </row>
    <row r="1402" spans="1:2">
      <c r="A1402">
        <v>1401</v>
      </c>
      <c r="B1402">
        <v>1410</v>
      </c>
    </row>
    <row r="1403" spans="1:2">
      <c r="A1403">
        <v>1402</v>
      </c>
      <c r="B1403">
        <v>1411</v>
      </c>
    </row>
    <row r="1404" spans="1:2">
      <c r="A1404">
        <v>1403</v>
      </c>
      <c r="B1404">
        <v>1412</v>
      </c>
    </row>
    <row r="1405" spans="1:2">
      <c r="A1405">
        <v>1404</v>
      </c>
      <c r="B1405">
        <v>1413</v>
      </c>
    </row>
    <row r="1406" spans="1:2">
      <c r="A1406">
        <v>1405</v>
      </c>
      <c r="B1406">
        <v>1414</v>
      </c>
    </row>
    <row r="1407" spans="1:2">
      <c r="A1407">
        <v>1406</v>
      </c>
      <c r="B1407">
        <v>1415</v>
      </c>
    </row>
    <row r="1408" spans="1:2">
      <c r="A1408">
        <v>1407</v>
      </c>
      <c r="B1408">
        <v>1416</v>
      </c>
    </row>
    <row r="1409" spans="1:2">
      <c r="A1409">
        <v>1408</v>
      </c>
      <c r="B1409">
        <v>1417</v>
      </c>
    </row>
    <row r="1410" spans="1:2">
      <c r="A1410">
        <v>1409</v>
      </c>
      <c r="B1410">
        <v>1418</v>
      </c>
    </row>
    <row r="1411" spans="1:2">
      <c r="A1411">
        <v>1410</v>
      </c>
      <c r="B1411">
        <v>1419</v>
      </c>
    </row>
    <row r="1412" spans="1:2">
      <c r="A1412">
        <v>1411</v>
      </c>
      <c r="B1412">
        <v>1420</v>
      </c>
    </row>
    <row r="1413" spans="1:2">
      <c r="A1413">
        <v>1412</v>
      </c>
      <c r="B1413">
        <v>1421</v>
      </c>
    </row>
    <row r="1414" spans="1:2">
      <c r="A1414">
        <v>1413</v>
      </c>
      <c r="B1414">
        <v>1422</v>
      </c>
    </row>
    <row r="1415" spans="1:2">
      <c r="A1415">
        <v>1414</v>
      </c>
      <c r="B1415">
        <v>1423</v>
      </c>
    </row>
    <row r="1416" spans="1:2">
      <c r="A1416">
        <v>1415</v>
      </c>
      <c r="B1416">
        <v>1424</v>
      </c>
    </row>
    <row r="1417" spans="1:2">
      <c r="A1417">
        <v>1416</v>
      </c>
      <c r="B1417">
        <v>1425</v>
      </c>
    </row>
    <row r="1418" spans="1:2">
      <c r="A1418">
        <v>1417</v>
      </c>
      <c r="B1418">
        <v>1426</v>
      </c>
    </row>
    <row r="1419" spans="1:2">
      <c r="A1419">
        <v>1418</v>
      </c>
      <c r="B1419">
        <v>1427</v>
      </c>
    </row>
    <row r="1420" spans="1:2">
      <c r="A1420">
        <v>1419</v>
      </c>
      <c r="B1420">
        <v>1428</v>
      </c>
    </row>
    <row r="1421" spans="1:2">
      <c r="A1421">
        <v>1420</v>
      </c>
      <c r="B1421">
        <v>1429</v>
      </c>
    </row>
    <row r="1422" spans="1:2">
      <c r="A1422">
        <v>1421</v>
      </c>
      <c r="B1422">
        <v>1430</v>
      </c>
    </row>
    <row r="1423" spans="1:2">
      <c r="A1423">
        <v>1422</v>
      </c>
      <c r="B1423">
        <v>1431</v>
      </c>
    </row>
    <row r="1424" spans="1:2">
      <c r="A1424">
        <v>1423</v>
      </c>
      <c r="B1424">
        <v>1432</v>
      </c>
    </row>
    <row r="1425" spans="1:2">
      <c r="A1425">
        <v>1424</v>
      </c>
      <c r="B1425">
        <v>1433</v>
      </c>
    </row>
    <row r="1426" spans="1:2">
      <c r="A1426">
        <v>1425</v>
      </c>
      <c r="B1426">
        <v>1434</v>
      </c>
    </row>
    <row r="1427" spans="1:2">
      <c r="A1427">
        <v>1426</v>
      </c>
      <c r="B1427">
        <v>1435</v>
      </c>
    </row>
    <row r="1428" spans="1:2">
      <c r="A1428">
        <v>1427</v>
      </c>
      <c r="B1428">
        <v>1436</v>
      </c>
    </row>
    <row r="1429" spans="1:2">
      <c r="A1429">
        <v>1428</v>
      </c>
      <c r="B1429">
        <v>1437</v>
      </c>
    </row>
    <row r="1430" spans="1:2">
      <c r="A1430">
        <v>1429</v>
      </c>
      <c r="B1430">
        <v>1438</v>
      </c>
    </row>
    <row r="1431" spans="1:2">
      <c r="A1431">
        <v>1430</v>
      </c>
      <c r="B1431">
        <v>1439</v>
      </c>
    </row>
    <row r="1432" spans="1:2">
      <c r="A1432">
        <v>1431</v>
      </c>
      <c r="B1432">
        <v>1440</v>
      </c>
    </row>
    <row r="1433" spans="1:2">
      <c r="A1433">
        <v>1432</v>
      </c>
      <c r="B1433">
        <v>1441</v>
      </c>
    </row>
    <row r="1434" spans="1:2">
      <c r="A1434">
        <v>1433</v>
      </c>
      <c r="B1434">
        <v>1442</v>
      </c>
    </row>
    <row r="1435" spans="1:2">
      <c r="A1435">
        <v>1434</v>
      </c>
      <c r="B1435">
        <v>1443</v>
      </c>
    </row>
    <row r="1436" spans="1:2">
      <c r="A1436">
        <v>1435</v>
      </c>
      <c r="B1436">
        <v>1444</v>
      </c>
    </row>
    <row r="1437" spans="1:2">
      <c r="A1437">
        <v>1436</v>
      </c>
      <c r="B1437">
        <v>1445</v>
      </c>
    </row>
    <row r="1438" spans="1:2">
      <c r="A1438">
        <v>1437</v>
      </c>
      <c r="B1438">
        <v>1446</v>
      </c>
    </row>
    <row r="1439" spans="1:2">
      <c r="A1439">
        <v>1438</v>
      </c>
      <c r="B1439">
        <v>1447</v>
      </c>
    </row>
    <row r="1440" spans="1:2">
      <c r="A1440">
        <v>1439</v>
      </c>
      <c r="B1440">
        <v>1448</v>
      </c>
    </row>
    <row r="1441" spans="1:2">
      <c r="A1441">
        <v>1440</v>
      </c>
      <c r="B1441">
        <v>1449</v>
      </c>
    </row>
    <row r="1442" spans="1:2">
      <c r="A1442">
        <v>1441</v>
      </c>
      <c r="B1442">
        <v>1450</v>
      </c>
    </row>
    <row r="1443" spans="1:2">
      <c r="A1443">
        <v>1442</v>
      </c>
      <c r="B1443">
        <v>1451</v>
      </c>
    </row>
    <row r="1444" spans="1:2">
      <c r="A1444">
        <v>1443</v>
      </c>
      <c r="B1444">
        <v>1452</v>
      </c>
    </row>
    <row r="1445" spans="1:2">
      <c r="A1445">
        <v>1444</v>
      </c>
      <c r="B1445">
        <v>1453</v>
      </c>
    </row>
    <row r="1446" spans="1:2">
      <c r="A1446">
        <v>1445</v>
      </c>
      <c r="B1446">
        <v>1454</v>
      </c>
    </row>
    <row r="1447" spans="1:2">
      <c r="A1447">
        <v>1446</v>
      </c>
      <c r="B1447">
        <v>1455</v>
      </c>
    </row>
    <row r="1448" spans="1:2">
      <c r="A1448">
        <v>1447</v>
      </c>
      <c r="B1448">
        <v>1456</v>
      </c>
    </row>
    <row r="1449" spans="1:2">
      <c r="A1449">
        <v>1448</v>
      </c>
      <c r="B1449">
        <v>1457</v>
      </c>
    </row>
    <row r="1450" spans="1:2">
      <c r="A1450">
        <v>1449</v>
      </c>
      <c r="B1450">
        <v>1458</v>
      </c>
    </row>
    <row r="1451" spans="1:2">
      <c r="A1451">
        <v>1450</v>
      </c>
      <c r="B1451">
        <v>1459</v>
      </c>
    </row>
    <row r="1452" spans="1:2">
      <c r="A1452">
        <v>1451</v>
      </c>
      <c r="B1452">
        <v>1460</v>
      </c>
    </row>
    <row r="1453" spans="1:2">
      <c r="A1453">
        <v>1452</v>
      </c>
      <c r="B1453">
        <v>1461</v>
      </c>
    </row>
    <row r="1454" spans="1:2">
      <c r="A1454">
        <v>1453</v>
      </c>
      <c r="B1454">
        <v>1462</v>
      </c>
    </row>
    <row r="1455" spans="1:2">
      <c r="A1455">
        <v>1454</v>
      </c>
      <c r="B1455">
        <v>1463</v>
      </c>
    </row>
    <row r="1456" spans="1:2">
      <c r="A1456">
        <v>1455</v>
      </c>
      <c r="B1456">
        <v>1464</v>
      </c>
    </row>
    <row r="1457" spans="1:2">
      <c r="A1457">
        <v>1456</v>
      </c>
      <c r="B1457">
        <v>1465</v>
      </c>
    </row>
    <row r="1458" spans="1:2">
      <c r="A1458">
        <v>1457</v>
      </c>
      <c r="B1458">
        <v>1466</v>
      </c>
    </row>
    <row r="1459" spans="1:2">
      <c r="A1459">
        <v>1458</v>
      </c>
      <c r="B1459">
        <v>1467</v>
      </c>
    </row>
    <row r="1460" spans="1:2">
      <c r="A1460">
        <v>1459</v>
      </c>
      <c r="B1460">
        <v>1468</v>
      </c>
    </row>
    <row r="1461" spans="1:2">
      <c r="A1461">
        <v>1460</v>
      </c>
      <c r="B1461">
        <v>1469</v>
      </c>
    </row>
    <row r="1462" spans="1:2">
      <c r="A1462">
        <v>1461</v>
      </c>
      <c r="B1462">
        <v>1470</v>
      </c>
    </row>
    <row r="1463" spans="1:2">
      <c r="A1463">
        <v>1462</v>
      </c>
      <c r="B1463">
        <v>1471</v>
      </c>
    </row>
    <row r="1464" spans="1:2">
      <c r="A1464">
        <v>1463</v>
      </c>
      <c r="B1464">
        <v>1472</v>
      </c>
    </row>
    <row r="1465" spans="1:2">
      <c r="A1465">
        <v>1464</v>
      </c>
      <c r="B1465">
        <v>1473</v>
      </c>
    </row>
    <row r="1466" spans="1:2">
      <c r="A1466">
        <v>1465</v>
      </c>
      <c r="B1466">
        <v>1474</v>
      </c>
    </row>
    <row r="1467" spans="1:2">
      <c r="A1467">
        <v>1466</v>
      </c>
      <c r="B1467">
        <v>1475</v>
      </c>
    </row>
    <row r="1468" spans="1:2">
      <c r="A1468">
        <v>1467</v>
      </c>
      <c r="B1468">
        <v>1476</v>
      </c>
    </row>
    <row r="1469" spans="1:2">
      <c r="A1469">
        <v>1468</v>
      </c>
      <c r="B1469">
        <v>1477</v>
      </c>
    </row>
    <row r="1470" spans="1:2">
      <c r="A1470">
        <v>1469</v>
      </c>
      <c r="B1470">
        <v>1478</v>
      </c>
    </row>
    <row r="1471" spans="1:2">
      <c r="A1471">
        <v>1470</v>
      </c>
      <c r="B1471">
        <v>1479</v>
      </c>
    </row>
    <row r="1472" spans="1:2">
      <c r="A1472">
        <v>1471</v>
      </c>
      <c r="B1472">
        <v>1480</v>
      </c>
    </row>
    <row r="1473" spans="1:2">
      <c r="A1473">
        <v>1472</v>
      </c>
      <c r="B1473">
        <v>1481</v>
      </c>
    </row>
    <row r="1474" spans="1:2">
      <c r="A1474">
        <v>1473</v>
      </c>
      <c r="B1474">
        <v>1482</v>
      </c>
    </row>
    <row r="1475" spans="1:2">
      <c r="A1475">
        <v>1474</v>
      </c>
      <c r="B1475">
        <v>1483</v>
      </c>
    </row>
    <row r="1476" spans="1:2">
      <c r="A1476">
        <v>1475</v>
      </c>
      <c r="B1476">
        <v>1484</v>
      </c>
    </row>
    <row r="1477" spans="1:2">
      <c r="A1477">
        <v>1476</v>
      </c>
      <c r="B1477">
        <v>1485</v>
      </c>
    </row>
    <row r="1478" spans="1:2">
      <c r="A1478">
        <v>1477</v>
      </c>
      <c r="B1478">
        <v>1486</v>
      </c>
    </row>
    <row r="1479" spans="1:2">
      <c r="A1479">
        <v>1478</v>
      </c>
      <c r="B1479">
        <v>1487</v>
      </c>
    </row>
    <row r="1480" spans="1:2">
      <c r="A1480">
        <v>1479</v>
      </c>
      <c r="B1480">
        <v>1488</v>
      </c>
    </row>
    <row r="1481" spans="1:2">
      <c r="A1481">
        <v>1480</v>
      </c>
      <c r="B1481">
        <v>1489</v>
      </c>
    </row>
    <row r="1482" spans="1:2">
      <c r="A1482">
        <v>1481</v>
      </c>
      <c r="B1482">
        <v>1490</v>
      </c>
    </row>
    <row r="1483" spans="1:2">
      <c r="A1483">
        <v>1482</v>
      </c>
      <c r="B1483">
        <v>1491</v>
      </c>
    </row>
    <row r="1484" spans="1:2">
      <c r="A1484">
        <v>1483</v>
      </c>
      <c r="B1484">
        <v>1492</v>
      </c>
    </row>
    <row r="1485" spans="1:2">
      <c r="A1485">
        <v>1484</v>
      </c>
      <c r="B1485">
        <v>1493</v>
      </c>
    </row>
    <row r="1486" spans="1:2">
      <c r="A1486">
        <v>1485</v>
      </c>
      <c r="B1486">
        <v>1494</v>
      </c>
    </row>
    <row r="1487" spans="1:2">
      <c r="A1487">
        <v>1486</v>
      </c>
      <c r="B1487">
        <v>1495</v>
      </c>
    </row>
    <row r="1488" spans="1:2">
      <c r="A1488">
        <v>1487</v>
      </c>
      <c r="B1488">
        <v>1496</v>
      </c>
    </row>
    <row r="1489" spans="1:2">
      <c r="A1489">
        <v>1488</v>
      </c>
      <c r="B1489">
        <v>1497</v>
      </c>
    </row>
    <row r="1490" spans="1:2">
      <c r="A1490">
        <v>1489</v>
      </c>
      <c r="B1490">
        <v>1498</v>
      </c>
    </row>
    <row r="1491" spans="1:2">
      <c r="A1491">
        <v>1490</v>
      </c>
      <c r="B1491">
        <v>1499</v>
      </c>
    </row>
    <row r="1492" spans="1:2">
      <c r="A1492">
        <v>1491</v>
      </c>
      <c r="B1492">
        <v>1500</v>
      </c>
    </row>
    <row r="1493" spans="1:2">
      <c r="A1493">
        <v>1492</v>
      </c>
      <c r="B1493">
        <v>1501</v>
      </c>
    </row>
    <row r="1494" spans="1:2">
      <c r="A1494">
        <v>1493</v>
      </c>
      <c r="B1494">
        <v>1502</v>
      </c>
    </row>
    <row r="1495" spans="1:2">
      <c r="A1495">
        <v>1494</v>
      </c>
      <c r="B1495">
        <v>1503</v>
      </c>
    </row>
    <row r="1496" spans="1:2">
      <c r="A1496">
        <v>1495</v>
      </c>
      <c r="B1496">
        <v>1504</v>
      </c>
    </row>
    <row r="1497" spans="1:2">
      <c r="A1497">
        <v>1496</v>
      </c>
      <c r="B1497">
        <v>1505</v>
      </c>
    </row>
    <row r="1498" spans="1:2">
      <c r="A1498">
        <v>1497</v>
      </c>
      <c r="B1498">
        <v>1506</v>
      </c>
    </row>
    <row r="1499" spans="1:2">
      <c r="A1499">
        <v>1498</v>
      </c>
      <c r="B1499">
        <v>1507</v>
      </c>
    </row>
    <row r="1500" spans="1:2">
      <c r="A1500">
        <v>1499</v>
      </c>
      <c r="B1500">
        <v>1508</v>
      </c>
    </row>
    <row r="1501" spans="1:2">
      <c r="A1501">
        <v>1500</v>
      </c>
      <c r="B1501">
        <v>1509</v>
      </c>
    </row>
    <row r="1502" spans="1:2">
      <c r="A1502">
        <v>1501</v>
      </c>
      <c r="B1502">
        <v>1510</v>
      </c>
    </row>
    <row r="1503" spans="1:2">
      <c r="A1503">
        <v>1502</v>
      </c>
      <c r="B1503">
        <v>1511</v>
      </c>
    </row>
    <row r="1504" spans="1:2">
      <c r="A1504">
        <v>1503</v>
      </c>
      <c r="B1504">
        <v>1512</v>
      </c>
    </row>
    <row r="1505" spans="1:2">
      <c r="A1505">
        <v>1504</v>
      </c>
      <c r="B1505">
        <v>1513</v>
      </c>
    </row>
    <row r="1506" spans="1:2">
      <c r="A1506">
        <v>1505</v>
      </c>
      <c r="B1506">
        <v>1514</v>
      </c>
    </row>
    <row r="1507" spans="1:2">
      <c r="A1507">
        <v>1506</v>
      </c>
      <c r="B1507">
        <v>1515</v>
      </c>
    </row>
    <row r="1508" spans="1:2">
      <c r="A1508">
        <v>1507</v>
      </c>
      <c r="B1508">
        <v>1516</v>
      </c>
    </row>
    <row r="1509" spans="1:2">
      <c r="A1509">
        <v>1508</v>
      </c>
      <c r="B1509">
        <v>1517</v>
      </c>
    </row>
    <row r="1510" spans="1:2">
      <c r="A1510">
        <v>1509</v>
      </c>
      <c r="B1510">
        <v>1518</v>
      </c>
    </row>
    <row r="1511" spans="1:2">
      <c r="A1511">
        <v>1510</v>
      </c>
      <c r="B1511">
        <v>1519</v>
      </c>
    </row>
    <row r="1512" spans="1:2">
      <c r="A1512">
        <v>1511</v>
      </c>
      <c r="B1512">
        <v>1520</v>
      </c>
    </row>
    <row r="1513" spans="1:2">
      <c r="A1513">
        <v>1512</v>
      </c>
      <c r="B1513">
        <v>1521</v>
      </c>
    </row>
    <row r="1514" spans="1:2">
      <c r="A1514">
        <v>1513</v>
      </c>
      <c r="B1514">
        <v>1522</v>
      </c>
    </row>
    <row r="1515" spans="1:2">
      <c r="A1515">
        <v>1514</v>
      </c>
      <c r="B1515">
        <v>1523</v>
      </c>
    </row>
    <row r="1516" spans="1:2">
      <c r="A1516">
        <v>1515</v>
      </c>
      <c r="B1516">
        <v>1524</v>
      </c>
    </row>
    <row r="1517" spans="1:2">
      <c r="A1517">
        <v>1516</v>
      </c>
      <c r="B1517">
        <v>1525</v>
      </c>
    </row>
    <row r="1518" spans="1:2">
      <c r="A1518">
        <v>1517</v>
      </c>
      <c r="B1518">
        <v>1526</v>
      </c>
    </row>
    <row r="1519" spans="1:2">
      <c r="A1519">
        <v>1518</v>
      </c>
      <c r="B1519">
        <v>1527</v>
      </c>
    </row>
    <row r="1520" spans="1:2">
      <c r="A1520">
        <v>1519</v>
      </c>
      <c r="B1520">
        <v>1528</v>
      </c>
    </row>
    <row r="1521" spans="1:2">
      <c r="A1521">
        <v>1520</v>
      </c>
      <c r="B1521">
        <v>1529</v>
      </c>
    </row>
    <row r="1522" spans="1:2">
      <c r="A1522">
        <v>1521</v>
      </c>
      <c r="B1522">
        <v>1530</v>
      </c>
    </row>
    <row r="1523" spans="1:2">
      <c r="A1523">
        <v>1522</v>
      </c>
      <c r="B1523">
        <v>1531</v>
      </c>
    </row>
    <row r="1524" spans="1:2">
      <c r="A1524">
        <v>1523</v>
      </c>
      <c r="B1524">
        <v>1532</v>
      </c>
    </row>
    <row r="1525" spans="1:2">
      <c r="A1525">
        <v>1524</v>
      </c>
      <c r="B1525">
        <v>1533</v>
      </c>
    </row>
    <row r="1526" spans="1:2">
      <c r="A1526">
        <v>1525</v>
      </c>
      <c r="B1526">
        <v>1534</v>
      </c>
    </row>
    <row r="1527" spans="1:2">
      <c r="A1527">
        <v>1526</v>
      </c>
      <c r="B1527">
        <v>1535</v>
      </c>
    </row>
    <row r="1528" spans="1:2">
      <c r="A1528">
        <v>1527</v>
      </c>
      <c r="B1528">
        <v>1536</v>
      </c>
    </row>
    <row r="1529" spans="1:2">
      <c r="A1529">
        <v>1528</v>
      </c>
      <c r="B1529">
        <v>1537</v>
      </c>
    </row>
    <row r="1530" spans="1:2">
      <c r="A1530">
        <v>1529</v>
      </c>
      <c r="B1530">
        <v>1538</v>
      </c>
    </row>
    <row r="1531" spans="1:2">
      <c r="A1531">
        <v>1530</v>
      </c>
      <c r="B1531">
        <v>1539</v>
      </c>
    </row>
    <row r="1532" spans="1:2">
      <c r="A1532">
        <v>1531</v>
      </c>
      <c r="B1532">
        <v>1540</v>
      </c>
    </row>
    <row r="1533" spans="1:2">
      <c r="A1533">
        <v>1532</v>
      </c>
      <c r="B1533">
        <v>1541</v>
      </c>
    </row>
    <row r="1534" spans="1:2">
      <c r="A1534">
        <v>1533</v>
      </c>
      <c r="B1534">
        <v>1542</v>
      </c>
    </row>
    <row r="1535" spans="1:2">
      <c r="A1535">
        <v>1534</v>
      </c>
      <c r="B1535">
        <v>1543</v>
      </c>
    </row>
    <row r="1536" spans="1:2">
      <c r="A1536">
        <v>1535</v>
      </c>
      <c r="B1536">
        <v>1544</v>
      </c>
    </row>
    <row r="1537" spans="1:2">
      <c r="A1537">
        <v>1536</v>
      </c>
      <c r="B1537">
        <v>1545</v>
      </c>
    </row>
    <row r="1538" spans="1:2">
      <c r="A1538">
        <v>1537</v>
      </c>
      <c r="B1538">
        <v>1546</v>
      </c>
    </row>
    <row r="1539" spans="1:2">
      <c r="A1539">
        <v>1538</v>
      </c>
      <c r="B1539">
        <v>1547</v>
      </c>
    </row>
    <row r="1540" spans="1:2">
      <c r="A1540">
        <v>1539</v>
      </c>
      <c r="B1540">
        <v>1548</v>
      </c>
    </row>
    <row r="1541" spans="1:2">
      <c r="A1541">
        <v>1540</v>
      </c>
      <c r="B1541">
        <v>1549</v>
      </c>
    </row>
    <row r="1542" spans="1:2">
      <c r="A1542">
        <v>1541</v>
      </c>
      <c r="B1542">
        <v>1550</v>
      </c>
    </row>
    <row r="1543" spans="1:2">
      <c r="A1543">
        <v>1542</v>
      </c>
      <c r="B1543">
        <v>1551</v>
      </c>
    </row>
    <row r="1544" spans="1:2">
      <c r="A1544">
        <v>1543</v>
      </c>
      <c r="B1544">
        <v>1552</v>
      </c>
    </row>
    <row r="1545" spans="1:2">
      <c r="A1545">
        <v>1544</v>
      </c>
      <c r="B1545">
        <v>1553</v>
      </c>
    </row>
    <row r="1546" spans="1:2">
      <c r="A1546">
        <v>1545</v>
      </c>
      <c r="B1546">
        <v>1554</v>
      </c>
    </row>
    <row r="1547" spans="1:2">
      <c r="A1547">
        <v>1546</v>
      </c>
      <c r="B1547">
        <v>1555</v>
      </c>
    </row>
    <row r="1548" spans="1:2">
      <c r="A1548">
        <v>1547</v>
      </c>
      <c r="B1548">
        <v>1556</v>
      </c>
    </row>
    <row r="1549" spans="1:2">
      <c r="A1549">
        <v>1548</v>
      </c>
      <c r="B1549">
        <v>1557</v>
      </c>
    </row>
    <row r="1550" spans="1:2">
      <c r="A1550">
        <v>1549</v>
      </c>
      <c r="B1550">
        <v>1558</v>
      </c>
    </row>
    <row r="1551" spans="1:2">
      <c r="A1551">
        <v>1550</v>
      </c>
      <c r="B1551">
        <v>1559</v>
      </c>
    </row>
    <row r="1552" spans="1:2">
      <c r="A1552">
        <v>1551</v>
      </c>
      <c r="B1552">
        <v>1560</v>
      </c>
    </row>
    <row r="1553" spans="1:2">
      <c r="A1553">
        <v>1552</v>
      </c>
      <c r="B1553">
        <v>1561</v>
      </c>
    </row>
    <row r="1554" spans="1:2">
      <c r="A1554">
        <v>1553</v>
      </c>
      <c r="B1554">
        <v>1562</v>
      </c>
    </row>
    <row r="1555" spans="1:2">
      <c r="A1555">
        <v>1554</v>
      </c>
      <c r="B1555">
        <v>1563</v>
      </c>
    </row>
    <row r="1556" spans="1:2">
      <c r="A1556">
        <v>1555</v>
      </c>
      <c r="B1556">
        <v>1564</v>
      </c>
    </row>
    <row r="1557" spans="1:2">
      <c r="A1557">
        <v>1556</v>
      </c>
      <c r="B1557">
        <v>1565</v>
      </c>
    </row>
    <row r="1558" spans="1:2">
      <c r="A1558">
        <v>1557</v>
      </c>
      <c r="B1558">
        <v>1566</v>
      </c>
    </row>
    <row r="1559" spans="1:2">
      <c r="A1559">
        <v>1558</v>
      </c>
      <c r="B1559">
        <v>1567</v>
      </c>
    </row>
    <row r="1560" spans="1:2">
      <c r="A1560">
        <v>1559</v>
      </c>
      <c r="B1560">
        <v>1568</v>
      </c>
    </row>
    <row r="1561" spans="1:2">
      <c r="A1561">
        <v>1560</v>
      </c>
      <c r="B1561">
        <v>1569</v>
      </c>
    </row>
    <row r="1562" spans="1:2">
      <c r="A1562">
        <v>1561</v>
      </c>
      <c r="B1562">
        <v>1570</v>
      </c>
    </row>
    <row r="1563" spans="1:2">
      <c r="A1563">
        <v>1562</v>
      </c>
      <c r="B1563">
        <v>1571</v>
      </c>
    </row>
    <row r="1564" spans="1:2">
      <c r="A1564">
        <v>1563</v>
      </c>
      <c r="B1564">
        <v>1572</v>
      </c>
    </row>
    <row r="1565" spans="1:2">
      <c r="A1565">
        <v>1564</v>
      </c>
      <c r="B1565">
        <v>1573</v>
      </c>
    </row>
    <row r="1566" spans="1:2">
      <c r="A1566">
        <v>1565</v>
      </c>
      <c r="B1566">
        <v>1574</v>
      </c>
    </row>
    <row r="1567" spans="1:2">
      <c r="A1567">
        <v>1566</v>
      </c>
      <c r="B1567">
        <v>1575</v>
      </c>
    </row>
    <row r="1568" spans="1:2">
      <c r="A1568">
        <v>1567</v>
      </c>
      <c r="B1568">
        <v>1576</v>
      </c>
    </row>
    <row r="1569" spans="1:2">
      <c r="A1569">
        <v>1568</v>
      </c>
      <c r="B1569">
        <v>1577</v>
      </c>
    </row>
    <row r="1570" spans="1:2">
      <c r="A1570">
        <v>1569</v>
      </c>
      <c r="B1570">
        <v>1578</v>
      </c>
    </row>
    <row r="1571" spans="1:2">
      <c r="A1571">
        <v>1570</v>
      </c>
      <c r="B1571">
        <v>1579</v>
      </c>
    </row>
    <row r="1572" spans="1:2">
      <c r="A1572">
        <v>1571</v>
      </c>
      <c r="B1572">
        <v>1580</v>
      </c>
    </row>
    <row r="1573" spans="1:2">
      <c r="A1573">
        <v>1572</v>
      </c>
      <c r="B1573">
        <v>1581</v>
      </c>
    </row>
    <row r="1574" spans="1:2">
      <c r="A1574">
        <v>1573</v>
      </c>
      <c r="B1574">
        <v>1582</v>
      </c>
    </row>
    <row r="1575" spans="1:2">
      <c r="A1575">
        <v>1574</v>
      </c>
      <c r="B1575">
        <v>1583</v>
      </c>
    </row>
    <row r="1576" spans="1:2">
      <c r="A1576">
        <v>1575</v>
      </c>
      <c r="B1576">
        <v>1584</v>
      </c>
    </row>
    <row r="1577" spans="1:2">
      <c r="A1577">
        <v>1576</v>
      </c>
      <c r="B1577">
        <v>1585</v>
      </c>
    </row>
    <row r="1578" spans="1:2">
      <c r="A1578">
        <v>1577</v>
      </c>
      <c r="B1578">
        <v>1586</v>
      </c>
    </row>
    <row r="1579" spans="1:2">
      <c r="A1579">
        <v>1578</v>
      </c>
      <c r="B1579">
        <v>1587</v>
      </c>
    </row>
    <row r="1580" spans="1:2">
      <c r="A1580">
        <v>1579</v>
      </c>
      <c r="B1580">
        <v>1588</v>
      </c>
    </row>
    <row r="1581" spans="1:2">
      <c r="A1581">
        <v>1580</v>
      </c>
      <c r="B1581">
        <v>1589</v>
      </c>
    </row>
    <row r="1582" spans="1:2">
      <c r="A1582">
        <v>1581</v>
      </c>
      <c r="B1582">
        <v>1590</v>
      </c>
    </row>
    <row r="1583" spans="1:2">
      <c r="A1583">
        <v>1582</v>
      </c>
      <c r="B1583">
        <v>1591</v>
      </c>
    </row>
    <row r="1584" spans="1:2">
      <c r="A1584">
        <v>1583</v>
      </c>
      <c r="B1584">
        <v>1592</v>
      </c>
    </row>
    <row r="1585" spans="1:2">
      <c r="A1585">
        <v>1584</v>
      </c>
      <c r="B1585">
        <v>1593</v>
      </c>
    </row>
    <row r="1586" spans="1:2">
      <c r="A1586">
        <v>1585</v>
      </c>
      <c r="B1586">
        <v>1594</v>
      </c>
    </row>
    <row r="1587" spans="1:2">
      <c r="A1587">
        <v>1586</v>
      </c>
      <c r="B1587">
        <v>1595</v>
      </c>
    </row>
    <row r="1588" spans="1:2">
      <c r="A1588">
        <v>1587</v>
      </c>
      <c r="B1588">
        <v>1596</v>
      </c>
    </row>
    <row r="1589" spans="1:2">
      <c r="A1589">
        <v>1588</v>
      </c>
      <c r="B1589">
        <v>1597</v>
      </c>
    </row>
    <row r="1590" spans="1:2">
      <c r="A1590">
        <v>1589</v>
      </c>
      <c r="B1590">
        <v>1598</v>
      </c>
    </row>
    <row r="1591" spans="1:2">
      <c r="A1591">
        <v>1590</v>
      </c>
      <c r="B1591">
        <v>1599</v>
      </c>
    </row>
    <row r="1592" spans="1:2">
      <c r="A1592">
        <v>1591</v>
      </c>
      <c r="B1592">
        <v>1600</v>
      </c>
    </row>
    <row r="1593" spans="1:2">
      <c r="A1593">
        <v>1592</v>
      </c>
      <c r="B1593">
        <v>1601</v>
      </c>
    </row>
    <row r="1594" spans="1:2">
      <c r="A1594">
        <v>1593</v>
      </c>
      <c r="B1594">
        <v>1602</v>
      </c>
    </row>
    <row r="1595" spans="1:2">
      <c r="A1595">
        <v>1594</v>
      </c>
      <c r="B1595">
        <v>1603</v>
      </c>
    </row>
    <row r="1596" spans="1:2">
      <c r="A1596">
        <v>1595</v>
      </c>
      <c r="B1596">
        <v>1604</v>
      </c>
    </row>
    <row r="1597" spans="1:2">
      <c r="A1597">
        <v>1596</v>
      </c>
      <c r="B1597">
        <v>1605</v>
      </c>
    </row>
    <row r="1598" spans="1:2">
      <c r="A1598">
        <v>1597</v>
      </c>
      <c r="B1598">
        <v>1606</v>
      </c>
    </row>
    <row r="1599" spans="1:2">
      <c r="A1599">
        <v>1598</v>
      </c>
      <c r="B1599">
        <v>1607</v>
      </c>
    </row>
    <row r="1600" spans="1:2">
      <c r="A1600">
        <v>1599</v>
      </c>
      <c r="B1600">
        <v>1608</v>
      </c>
    </row>
    <row r="1601" spans="1:2">
      <c r="A1601">
        <v>1600</v>
      </c>
      <c r="B1601">
        <v>1609</v>
      </c>
    </row>
    <row r="1602" spans="1:2">
      <c r="A1602">
        <v>1601</v>
      </c>
      <c r="B1602">
        <v>1610</v>
      </c>
    </row>
    <row r="1603" spans="1:2">
      <c r="A1603">
        <v>1602</v>
      </c>
      <c r="B1603">
        <v>1611</v>
      </c>
    </row>
    <row r="1604" spans="1:2">
      <c r="A1604">
        <v>1603</v>
      </c>
      <c r="B1604">
        <v>1612</v>
      </c>
    </row>
    <row r="1605" spans="1:2">
      <c r="A1605">
        <v>1604</v>
      </c>
      <c r="B1605">
        <v>1613</v>
      </c>
    </row>
    <row r="1606" spans="1:2">
      <c r="A1606">
        <v>1605</v>
      </c>
      <c r="B1606">
        <v>1614</v>
      </c>
    </row>
    <row r="1607" spans="1:2">
      <c r="A1607">
        <v>1606</v>
      </c>
      <c r="B1607">
        <v>1615</v>
      </c>
    </row>
    <row r="1608" spans="1:2">
      <c r="A1608">
        <v>1607</v>
      </c>
      <c r="B1608">
        <v>1616</v>
      </c>
    </row>
    <row r="1609" spans="1:2">
      <c r="A1609">
        <v>1608</v>
      </c>
      <c r="B1609">
        <v>1617</v>
      </c>
    </row>
    <row r="1610" spans="1:2">
      <c r="A1610">
        <v>1609</v>
      </c>
      <c r="B1610">
        <v>1618</v>
      </c>
    </row>
    <row r="1611" spans="1:2">
      <c r="A1611">
        <v>1610</v>
      </c>
      <c r="B1611">
        <v>1619</v>
      </c>
    </row>
    <row r="1612" spans="1:2">
      <c r="A1612">
        <v>1611</v>
      </c>
      <c r="B1612">
        <v>1620</v>
      </c>
    </row>
    <row r="1613" spans="1:2">
      <c r="A1613">
        <v>1612</v>
      </c>
      <c r="B1613">
        <v>1621</v>
      </c>
    </row>
    <row r="1614" spans="1:2">
      <c r="A1614">
        <v>1613</v>
      </c>
      <c r="B1614">
        <v>1622</v>
      </c>
    </row>
    <row r="1615" spans="1:2">
      <c r="A1615">
        <v>1614</v>
      </c>
      <c r="B1615">
        <v>1623</v>
      </c>
    </row>
    <row r="1616" spans="1:2">
      <c r="A1616">
        <v>1615</v>
      </c>
      <c r="B1616">
        <v>1624</v>
      </c>
    </row>
    <row r="1617" spans="1:2">
      <c r="A1617">
        <v>1616</v>
      </c>
      <c r="B1617">
        <v>1625</v>
      </c>
    </row>
    <row r="1618" spans="1:2">
      <c r="A1618">
        <v>1617</v>
      </c>
      <c r="B1618">
        <v>1626</v>
      </c>
    </row>
    <row r="1619" spans="1:2">
      <c r="A1619">
        <v>1618</v>
      </c>
      <c r="B1619">
        <v>1627</v>
      </c>
    </row>
    <row r="1620" spans="1:2">
      <c r="A1620">
        <v>1619</v>
      </c>
      <c r="B1620">
        <v>1628</v>
      </c>
    </row>
    <row r="1621" spans="1:2">
      <c r="A1621">
        <v>1620</v>
      </c>
      <c r="B1621">
        <v>1629</v>
      </c>
    </row>
    <row r="1622" spans="1:2">
      <c r="A1622">
        <v>1621</v>
      </c>
      <c r="B1622">
        <v>1630</v>
      </c>
    </row>
    <row r="1623" spans="1:2">
      <c r="A1623">
        <v>1622</v>
      </c>
      <c r="B1623">
        <v>1631</v>
      </c>
    </row>
    <row r="1624" spans="1:2">
      <c r="A1624">
        <v>1623</v>
      </c>
      <c r="B1624">
        <v>1632</v>
      </c>
    </row>
    <row r="1625" spans="1:2">
      <c r="A1625">
        <v>1624</v>
      </c>
      <c r="B1625">
        <v>1633</v>
      </c>
    </row>
    <row r="1626" spans="1:2">
      <c r="A1626">
        <v>1625</v>
      </c>
      <c r="B1626">
        <v>1634</v>
      </c>
    </row>
    <row r="1627" spans="1:2">
      <c r="A1627">
        <v>1626</v>
      </c>
      <c r="B1627">
        <v>1635</v>
      </c>
    </row>
    <row r="1628" spans="1:2">
      <c r="A1628">
        <v>1627</v>
      </c>
      <c r="B1628">
        <v>1636</v>
      </c>
    </row>
    <row r="1629" spans="1:2">
      <c r="A1629">
        <v>1628</v>
      </c>
      <c r="B1629">
        <v>1637</v>
      </c>
    </row>
    <row r="1630" spans="1:2">
      <c r="A1630">
        <v>1629</v>
      </c>
      <c r="B1630">
        <v>1638</v>
      </c>
    </row>
    <row r="1631" spans="1:2">
      <c r="A1631">
        <v>1630</v>
      </c>
      <c r="B1631">
        <v>1639</v>
      </c>
    </row>
    <row r="1632" spans="1:2">
      <c r="A1632">
        <v>1631</v>
      </c>
      <c r="B1632">
        <v>1640</v>
      </c>
    </row>
    <row r="1633" spans="1:2">
      <c r="A1633">
        <v>1632</v>
      </c>
      <c r="B1633">
        <v>1641</v>
      </c>
    </row>
    <row r="1634" spans="1:2">
      <c r="A1634">
        <v>1633</v>
      </c>
      <c r="B1634">
        <v>1642</v>
      </c>
    </row>
    <row r="1635" spans="1:2">
      <c r="A1635">
        <v>1634</v>
      </c>
      <c r="B1635">
        <v>1643</v>
      </c>
    </row>
    <row r="1636" spans="1:2">
      <c r="A1636">
        <v>1635</v>
      </c>
      <c r="B1636">
        <v>1644</v>
      </c>
    </row>
    <row r="1637" spans="1:2">
      <c r="A1637">
        <v>1636</v>
      </c>
      <c r="B1637">
        <v>1645</v>
      </c>
    </row>
    <row r="1638" spans="1:2">
      <c r="A1638">
        <v>1637</v>
      </c>
      <c r="B1638">
        <v>1646</v>
      </c>
    </row>
    <row r="1639" spans="1:2">
      <c r="A1639">
        <v>1638</v>
      </c>
      <c r="B1639">
        <v>1647</v>
      </c>
    </row>
    <row r="1640" spans="1:2">
      <c r="A1640">
        <v>1639</v>
      </c>
      <c r="B1640">
        <v>1648</v>
      </c>
    </row>
    <row r="1641" spans="1:2">
      <c r="A1641">
        <v>1640</v>
      </c>
      <c r="B1641">
        <v>1649</v>
      </c>
    </row>
    <row r="1642" spans="1:2">
      <c r="A1642">
        <v>1641</v>
      </c>
      <c r="B1642">
        <v>1650</v>
      </c>
    </row>
    <row r="1643" spans="1:2">
      <c r="A1643">
        <v>1642</v>
      </c>
      <c r="B1643">
        <v>1651</v>
      </c>
    </row>
    <row r="1644" spans="1:2">
      <c r="A1644">
        <v>1643</v>
      </c>
      <c r="B1644">
        <v>1652</v>
      </c>
    </row>
    <row r="1645" spans="1:2">
      <c r="A1645">
        <v>1644</v>
      </c>
      <c r="B1645">
        <v>1653</v>
      </c>
    </row>
    <row r="1646" spans="1:2">
      <c r="A1646">
        <v>1645</v>
      </c>
      <c r="B1646">
        <v>1654</v>
      </c>
    </row>
    <row r="1647" spans="1:2">
      <c r="A1647">
        <v>1646</v>
      </c>
      <c r="B1647">
        <v>1655</v>
      </c>
    </row>
    <row r="1648" spans="1:2">
      <c r="A1648">
        <v>1647</v>
      </c>
      <c r="B1648">
        <v>1656</v>
      </c>
    </row>
    <row r="1649" spans="1:2">
      <c r="A1649">
        <v>1648</v>
      </c>
      <c r="B1649">
        <v>1657</v>
      </c>
    </row>
    <row r="1650" spans="1:2">
      <c r="A1650">
        <v>1649</v>
      </c>
      <c r="B1650">
        <v>1658</v>
      </c>
    </row>
    <row r="1651" spans="1:2">
      <c r="A1651">
        <v>1650</v>
      </c>
      <c r="B1651">
        <v>1659</v>
      </c>
    </row>
    <row r="1652" spans="1:2">
      <c r="A1652">
        <v>1651</v>
      </c>
      <c r="B1652">
        <v>1660</v>
      </c>
    </row>
    <row r="1653" spans="1:2">
      <c r="A1653">
        <v>1652</v>
      </c>
      <c r="B1653">
        <v>1661</v>
      </c>
    </row>
    <row r="1654" spans="1:2">
      <c r="A1654">
        <v>1653</v>
      </c>
      <c r="B1654">
        <v>1662</v>
      </c>
    </row>
    <row r="1655" spans="1:2">
      <c r="A1655">
        <v>1654</v>
      </c>
      <c r="B1655">
        <v>1663</v>
      </c>
    </row>
    <row r="1656" spans="1:2">
      <c r="A1656">
        <v>1655</v>
      </c>
      <c r="B1656">
        <v>1664</v>
      </c>
    </row>
    <row r="1657" spans="1:2">
      <c r="A1657">
        <v>1656</v>
      </c>
      <c r="B1657">
        <v>1665</v>
      </c>
    </row>
    <row r="1658" spans="1:2">
      <c r="A1658">
        <v>1657</v>
      </c>
      <c r="B1658">
        <v>1666</v>
      </c>
    </row>
    <row r="1659" spans="1:2">
      <c r="A1659">
        <v>1658</v>
      </c>
      <c r="B1659">
        <v>1667</v>
      </c>
    </row>
    <row r="1660" spans="1:2">
      <c r="A1660">
        <v>1659</v>
      </c>
      <c r="B1660">
        <v>1668</v>
      </c>
    </row>
    <row r="1661" spans="1:2">
      <c r="A1661">
        <v>1660</v>
      </c>
      <c r="B1661">
        <v>1669</v>
      </c>
    </row>
    <row r="1662" spans="1:2">
      <c r="A1662">
        <v>1661</v>
      </c>
      <c r="B1662">
        <v>1670</v>
      </c>
    </row>
    <row r="1663" spans="1:2">
      <c r="A1663">
        <v>1662</v>
      </c>
      <c r="B1663">
        <v>1671</v>
      </c>
    </row>
    <row r="1664" spans="1:2">
      <c r="A1664">
        <v>1663</v>
      </c>
      <c r="B1664">
        <v>1672</v>
      </c>
    </row>
    <row r="1665" spans="1:2">
      <c r="A1665">
        <v>1664</v>
      </c>
      <c r="B1665">
        <v>1673</v>
      </c>
    </row>
    <row r="1666" spans="1:2">
      <c r="A1666">
        <v>1665</v>
      </c>
      <c r="B1666">
        <v>1674</v>
      </c>
    </row>
    <row r="1667" spans="1:2">
      <c r="A1667">
        <v>1666</v>
      </c>
      <c r="B1667">
        <v>1675</v>
      </c>
    </row>
    <row r="1668" spans="1:2">
      <c r="A1668">
        <v>1667</v>
      </c>
      <c r="B1668">
        <v>1676</v>
      </c>
    </row>
    <row r="1669" spans="1:2">
      <c r="A1669">
        <v>1668</v>
      </c>
      <c r="B1669">
        <v>1677</v>
      </c>
    </row>
    <row r="1670" spans="1:2">
      <c r="A1670">
        <v>1669</v>
      </c>
      <c r="B1670">
        <v>1678</v>
      </c>
    </row>
    <row r="1671" spans="1:2">
      <c r="A1671">
        <v>1670</v>
      </c>
      <c r="B1671">
        <v>1679</v>
      </c>
    </row>
    <row r="1672" spans="1:2">
      <c r="A1672">
        <v>1671</v>
      </c>
      <c r="B1672">
        <v>1680</v>
      </c>
    </row>
    <row r="1673" spans="1:2">
      <c r="A1673">
        <v>1672</v>
      </c>
      <c r="B1673">
        <v>1681</v>
      </c>
    </row>
    <row r="1674" spans="1:2">
      <c r="A1674">
        <v>1673</v>
      </c>
      <c r="B1674">
        <v>1682</v>
      </c>
    </row>
    <row r="1675" spans="1:2">
      <c r="A1675">
        <v>1674</v>
      </c>
      <c r="B1675">
        <v>1683</v>
      </c>
    </row>
    <row r="1676" spans="1:2">
      <c r="A1676">
        <v>1675</v>
      </c>
      <c r="B1676">
        <v>1684</v>
      </c>
    </row>
    <row r="1677" spans="1:2">
      <c r="A1677">
        <v>1676</v>
      </c>
      <c r="B1677">
        <v>1685</v>
      </c>
    </row>
    <row r="1678" spans="1:2">
      <c r="A1678">
        <v>1677</v>
      </c>
      <c r="B1678">
        <v>1686</v>
      </c>
    </row>
    <row r="1679" spans="1:2">
      <c r="A1679">
        <v>1678</v>
      </c>
      <c r="B1679">
        <v>1687</v>
      </c>
    </row>
    <row r="1680" spans="1:2">
      <c r="A1680">
        <v>1679</v>
      </c>
      <c r="B1680">
        <v>1688</v>
      </c>
    </row>
    <row r="1681" spans="1:2">
      <c r="A1681">
        <v>1680</v>
      </c>
      <c r="B1681">
        <v>1689</v>
      </c>
    </row>
    <row r="1682" spans="1:2">
      <c r="A1682">
        <v>1681</v>
      </c>
      <c r="B1682">
        <v>1690</v>
      </c>
    </row>
    <row r="1683" spans="1:2">
      <c r="A1683">
        <v>1682</v>
      </c>
      <c r="B1683">
        <v>1691</v>
      </c>
    </row>
    <row r="1684" spans="1:2">
      <c r="A1684">
        <v>1683</v>
      </c>
      <c r="B1684">
        <v>1692</v>
      </c>
    </row>
    <row r="1685" spans="1:2">
      <c r="A1685">
        <v>1684</v>
      </c>
      <c r="B1685">
        <v>1693</v>
      </c>
    </row>
    <row r="1686" spans="1:2">
      <c r="A1686">
        <v>1685</v>
      </c>
      <c r="B1686">
        <v>1694</v>
      </c>
    </row>
    <row r="1687" spans="1:2">
      <c r="A1687">
        <v>1686</v>
      </c>
      <c r="B1687">
        <v>1695</v>
      </c>
    </row>
    <row r="1688" spans="1:2">
      <c r="A1688">
        <v>1687</v>
      </c>
      <c r="B1688">
        <v>1696</v>
      </c>
    </row>
    <row r="1689" spans="1:2">
      <c r="A1689">
        <v>1688</v>
      </c>
      <c r="B1689">
        <v>1697</v>
      </c>
    </row>
    <row r="1690" spans="1:2">
      <c r="A1690">
        <v>1689</v>
      </c>
      <c r="B1690">
        <v>1698</v>
      </c>
    </row>
    <row r="1691" spans="1:2">
      <c r="A1691">
        <v>1690</v>
      </c>
      <c r="B1691">
        <v>1699</v>
      </c>
    </row>
    <row r="1692" spans="1:2">
      <c r="A1692">
        <v>1691</v>
      </c>
      <c r="B1692">
        <v>1700</v>
      </c>
    </row>
    <row r="1693" spans="1:2">
      <c r="A1693">
        <v>1692</v>
      </c>
      <c r="B1693">
        <v>1701</v>
      </c>
    </row>
    <row r="1694" spans="1:2">
      <c r="A1694">
        <v>1693</v>
      </c>
      <c r="B1694">
        <v>1702</v>
      </c>
    </row>
    <row r="1695" spans="1:2">
      <c r="A1695">
        <v>1694</v>
      </c>
      <c r="B1695">
        <v>1703</v>
      </c>
    </row>
    <row r="1696" spans="1:2">
      <c r="A1696">
        <v>1695</v>
      </c>
      <c r="B1696">
        <v>1704</v>
      </c>
    </row>
    <row r="1697" spans="1:2">
      <c r="A1697">
        <v>1696</v>
      </c>
      <c r="B1697">
        <v>1705</v>
      </c>
    </row>
    <row r="1698" spans="1:2">
      <c r="A1698">
        <v>1697</v>
      </c>
      <c r="B1698">
        <v>1706</v>
      </c>
    </row>
    <row r="1699" spans="1:2">
      <c r="A1699">
        <v>1698</v>
      </c>
      <c r="B1699">
        <v>1707</v>
      </c>
    </row>
    <row r="1700" spans="1:2">
      <c r="A1700">
        <v>1699</v>
      </c>
      <c r="B1700">
        <v>1708</v>
      </c>
    </row>
    <row r="1701" spans="1:2">
      <c r="A1701">
        <v>1700</v>
      </c>
      <c r="B1701">
        <v>1709</v>
      </c>
    </row>
    <row r="1702" spans="1:2">
      <c r="A1702">
        <v>1701</v>
      </c>
      <c r="B1702">
        <v>1710</v>
      </c>
    </row>
    <row r="1703" spans="1:2">
      <c r="A1703">
        <v>1702</v>
      </c>
      <c r="B1703">
        <v>1711</v>
      </c>
    </row>
    <row r="1704" spans="1:2">
      <c r="A1704">
        <v>1703</v>
      </c>
      <c r="B1704">
        <v>1712</v>
      </c>
    </row>
    <row r="1705" spans="1:2">
      <c r="A1705">
        <v>1704</v>
      </c>
      <c r="B1705">
        <v>1713</v>
      </c>
    </row>
    <row r="1706" spans="1:2">
      <c r="A1706">
        <v>1705</v>
      </c>
      <c r="B1706">
        <v>1714</v>
      </c>
    </row>
    <row r="1707" spans="1:2">
      <c r="A1707">
        <v>1706</v>
      </c>
      <c r="B1707">
        <v>1715</v>
      </c>
    </row>
    <row r="1708" spans="1:2">
      <c r="A1708">
        <v>1707</v>
      </c>
      <c r="B1708">
        <v>1716</v>
      </c>
    </row>
    <row r="1709" spans="1:2">
      <c r="A1709">
        <v>1708</v>
      </c>
      <c r="B1709">
        <v>1717</v>
      </c>
    </row>
    <row r="1710" spans="1:2">
      <c r="A1710">
        <v>1709</v>
      </c>
      <c r="B1710">
        <v>1718</v>
      </c>
    </row>
    <row r="1711" spans="1:2">
      <c r="A1711">
        <v>1710</v>
      </c>
      <c r="B1711">
        <v>1719</v>
      </c>
    </row>
    <row r="1712" spans="1:2">
      <c r="A1712">
        <v>1711</v>
      </c>
      <c r="B1712">
        <v>1720</v>
      </c>
    </row>
    <row r="1713" spans="1:2">
      <c r="A1713">
        <v>1712</v>
      </c>
      <c r="B1713">
        <v>1721</v>
      </c>
    </row>
    <row r="1714" spans="1:2">
      <c r="A1714">
        <v>1713</v>
      </c>
      <c r="B1714">
        <v>1722</v>
      </c>
    </row>
    <row r="1715" spans="1:2">
      <c r="A1715">
        <v>1714</v>
      </c>
      <c r="B1715">
        <v>1723</v>
      </c>
    </row>
    <row r="1716" spans="1:2">
      <c r="A1716">
        <v>1715</v>
      </c>
      <c r="B1716">
        <v>1724</v>
      </c>
    </row>
    <row r="1717" spans="1:2">
      <c r="A1717">
        <v>1716</v>
      </c>
      <c r="B1717">
        <v>1725</v>
      </c>
    </row>
    <row r="1718" spans="1:2">
      <c r="A1718">
        <v>1717</v>
      </c>
      <c r="B1718">
        <v>1717</v>
      </c>
    </row>
    <row r="1719" spans="1:2">
      <c r="A1719">
        <v>1718</v>
      </c>
      <c r="B1719">
        <v>1726</v>
      </c>
    </row>
    <row r="1720" spans="1:2">
      <c r="A1720">
        <v>1719</v>
      </c>
      <c r="B1720">
        <v>1727</v>
      </c>
    </row>
    <row r="1721" spans="1:2">
      <c r="A1721">
        <v>1720</v>
      </c>
      <c r="B1721">
        <v>1728</v>
      </c>
    </row>
    <row r="1722" spans="1:2">
      <c r="A1722">
        <v>1721</v>
      </c>
      <c r="B1722">
        <v>1729</v>
      </c>
    </row>
    <row r="1723" spans="1:2">
      <c r="A1723">
        <v>1722</v>
      </c>
      <c r="B1723">
        <v>1730</v>
      </c>
    </row>
    <row r="1724" spans="1:2">
      <c r="A1724">
        <v>1723</v>
      </c>
      <c r="B1724">
        <v>1731</v>
      </c>
    </row>
    <row r="1725" spans="1:2">
      <c r="A1725">
        <v>1724</v>
      </c>
      <c r="B1725">
        <v>1732</v>
      </c>
    </row>
    <row r="1726" spans="1:2">
      <c r="A1726">
        <v>1725</v>
      </c>
      <c r="B1726">
        <v>1733</v>
      </c>
    </row>
    <row r="1727" spans="1:2">
      <c r="A1727">
        <v>1726</v>
      </c>
      <c r="B1727">
        <v>1734</v>
      </c>
    </row>
    <row r="1728" spans="1:2">
      <c r="A1728">
        <v>1727</v>
      </c>
      <c r="B1728">
        <v>1735</v>
      </c>
    </row>
    <row r="1729" spans="1:2">
      <c r="A1729">
        <v>1728</v>
      </c>
      <c r="B1729">
        <v>1736</v>
      </c>
    </row>
    <row r="1730" spans="1:2">
      <c r="A1730">
        <v>1729</v>
      </c>
      <c r="B1730">
        <v>1737</v>
      </c>
    </row>
    <row r="1731" spans="1:2">
      <c r="A1731">
        <v>1730</v>
      </c>
      <c r="B1731">
        <v>1738</v>
      </c>
    </row>
    <row r="1732" spans="1:2">
      <c r="A1732">
        <v>1731</v>
      </c>
      <c r="B1732">
        <v>1739</v>
      </c>
    </row>
    <row r="1733" spans="1:2">
      <c r="A1733">
        <v>1732</v>
      </c>
      <c r="B1733">
        <v>1740</v>
      </c>
    </row>
    <row r="1734" spans="1:2">
      <c r="A1734">
        <v>1733</v>
      </c>
      <c r="B1734">
        <v>1741</v>
      </c>
    </row>
    <row r="1735" spans="1:2">
      <c r="A1735">
        <v>1734</v>
      </c>
      <c r="B1735">
        <v>1742</v>
      </c>
    </row>
    <row r="1736" spans="1:2">
      <c r="A1736">
        <v>1735</v>
      </c>
      <c r="B1736">
        <v>1743</v>
      </c>
    </row>
    <row r="1737" spans="1:2">
      <c r="A1737">
        <v>1736</v>
      </c>
      <c r="B1737">
        <v>1744</v>
      </c>
    </row>
    <row r="1738" spans="1:2">
      <c r="A1738">
        <v>1737</v>
      </c>
      <c r="B1738">
        <v>1745</v>
      </c>
    </row>
    <row r="1739" spans="1:2">
      <c r="A1739">
        <v>1738</v>
      </c>
      <c r="B1739">
        <v>1746</v>
      </c>
    </row>
    <row r="1740" spans="1:2">
      <c r="A1740">
        <v>1739</v>
      </c>
      <c r="B1740">
        <v>1747</v>
      </c>
    </row>
    <row r="1741" spans="1:2">
      <c r="A1741">
        <v>1740</v>
      </c>
      <c r="B1741">
        <v>1748</v>
      </c>
    </row>
    <row r="1742" spans="1:2">
      <c r="A1742">
        <v>1741</v>
      </c>
      <c r="B1742">
        <v>1749</v>
      </c>
    </row>
    <row r="1743" spans="1:2">
      <c r="A1743">
        <v>1742</v>
      </c>
      <c r="B1743">
        <v>1750</v>
      </c>
    </row>
    <row r="1744" spans="1:2">
      <c r="A1744">
        <v>1743</v>
      </c>
      <c r="B1744">
        <v>1751</v>
      </c>
    </row>
    <row r="1745" spans="1:2">
      <c r="A1745">
        <v>1744</v>
      </c>
      <c r="B1745">
        <v>1752</v>
      </c>
    </row>
    <row r="1746" spans="1:2">
      <c r="A1746">
        <v>1745</v>
      </c>
      <c r="B1746">
        <v>1753</v>
      </c>
    </row>
    <row r="1747" spans="1:2">
      <c r="A1747">
        <v>1746</v>
      </c>
      <c r="B1747">
        <v>1754</v>
      </c>
    </row>
    <row r="1748" spans="1:2">
      <c r="A1748">
        <v>1747</v>
      </c>
      <c r="B1748">
        <v>1755</v>
      </c>
    </row>
    <row r="1749" spans="1:2">
      <c r="A1749">
        <v>1748</v>
      </c>
      <c r="B1749">
        <v>1756</v>
      </c>
    </row>
    <row r="1750" spans="1:2">
      <c r="A1750">
        <v>1749</v>
      </c>
      <c r="B1750">
        <v>1757</v>
      </c>
    </row>
    <row r="1751" spans="1:2">
      <c r="A1751">
        <v>1750</v>
      </c>
      <c r="B1751">
        <v>1758</v>
      </c>
    </row>
    <row r="1752" spans="1:2">
      <c r="A1752">
        <v>1751</v>
      </c>
      <c r="B1752">
        <v>1759</v>
      </c>
    </row>
    <row r="1753" spans="1:2">
      <c r="A1753">
        <v>1752</v>
      </c>
      <c r="B1753">
        <v>1760</v>
      </c>
    </row>
    <row r="1754" spans="1:2">
      <c r="A1754">
        <v>1753</v>
      </c>
      <c r="B1754">
        <v>1761</v>
      </c>
    </row>
    <row r="1755" spans="1:2">
      <c r="A1755">
        <v>1754</v>
      </c>
      <c r="B1755">
        <v>1762</v>
      </c>
    </row>
    <row r="1756" spans="1:2">
      <c r="A1756">
        <v>1755</v>
      </c>
      <c r="B1756">
        <v>1763</v>
      </c>
    </row>
    <row r="1757" spans="1:2">
      <c r="A1757">
        <v>1756</v>
      </c>
      <c r="B1757">
        <v>1764</v>
      </c>
    </row>
    <row r="1758" spans="1:2">
      <c r="A1758">
        <v>1757</v>
      </c>
      <c r="B1758">
        <v>1765</v>
      </c>
    </row>
    <row r="1759" spans="1:2">
      <c r="A1759">
        <v>1758</v>
      </c>
      <c r="B1759">
        <v>1766</v>
      </c>
    </row>
    <row r="1760" spans="1:2">
      <c r="A1760">
        <v>1759</v>
      </c>
      <c r="B1760">
        <v>1767</v>
      </c>
    </row>
    <row r="1761" spans="1:2">
      <c r="A1761">
        <v>1760</v>
      </c>
      <c r="B1761">
        <v>1768</v>
      </c>
    </row>
    <row r="1762" spans="1:2">
      <c r="A1762">
        <v>1761</v>
      </c>
      <c r="B1762">
        <v>1769</v>
      </c>
    </row>
    <row r="1763" spans="1:2">
      <c r="A1763">
        <v>1762</v>
      </c>
      <c r="B1763">
        <v>1770</v>
      </c>
    </row>
    <row r="1764" spans="1:2">
      <c r="A1764">
        <v>1763</v>
      </c>
      <c r="B1764">
        <v>1771</v>
      </c>
    </row>
    <row r="1765" spans="1:2">
      <c r="A1765">
        <v>1764</v>
      </c>
      <c r="B1765">
        <v>1772</v>
      </c>
    </row>
    <row r="1766" spans="1:2">
      <c r="A1766">
        <v>1765</v>
      </c>
      <c r="B1766">
        <v>1773</v>
      </c>
    </row>
    <row r="1767" spans="1:2">
      <c r="A1767">
        <v>1766</v>
      </c>
      <c r="B1767">
        <v>1774</v>
      </c>
    </row>
    <row r="1768" spans="1:2">
      <c r="A1768">
        <v>1767</v>
      </c>
      <c r="B1768">
        <v>1775</v>
      </c>
    </row>
    <row r="1769" spans="1:2">
      <c r="A1769">
        <v>1768</v>
      </c>
      <c r="B1769">
        <v>1776</v>
      </c>
    </row>
    <row r="1770" spans="1:2">
      <c r="A1770">
        <v>1769</v>
      </c>
      <c r="B1770">
        <v>1777</v>
      </c>
    </row>
    <row r="1771" spans="1:2">
      <c r="A1771">
        <v>1770</v>
      </c>
      <c r="B1771">
        <v>1778</v>
      </c>
    </row>
    <row r="1772" spans="1:2">
      <c r="A1772">
        <v>1771</v>
      </c>
      <c r="B1772">
        <v>1779</v>
      </c>
    </row>
    <row r="1773" spans="1:2">
      <c r="A1773">
        <v>1772</v>
      </c>
      <c r="B1773">
        <v>1780</v>
      </c>
    </row>
    <row r="1774" spans="1:2">
      <c r="A1774">
        <v>1773</v>
      </c>
      <c r="B1774">
        <v>1781</v>
      </c>
    </row>
    <row r="1775" spans="1:2">
      <c r="A1775">
        <v>1774</v>
      </c>
      <c r="B1775">
        <v>1782</v>
      </c>
    </row>
    <row r="1776" spans="1:2">
      <c r="A1776">
        <v>1775</v>
      </c>
      <c r="B1776">
        <v>1783</v>
      </c>
    </row>
    <row r="1777" spans="1:2">
      <c r="A1777">
        <v>1776</v>
      </c>
      <c r="B1777">
        <v>1784</v>
      </c>
    </row>
    <row r="1778" spans="1:2">
      <c r="A1778">
        <v>1777</v>
      </c>
      <c r="B1778">
        <v>1785</v>
      </c>
    </row>
    <row r="1779" spans="1:2">
      <c r="A1779">
        <v>1778</v>
      </c>
      <c r="B1779">
        <v>1786</v>
      </c>
    </row>
    <row r="1780" spans="1:2">
      <c r="A1780">
        <v>1779</v>
      </c>
      <c r="B1780">
        <v>1787</v>
      </c>
    </row>
    <row r="1781" spans="1:2">
      <c r="A1781">
        <v>1780</v>
      </c>
      <c r="B1781">
        <v>1788</v>
      </c>
    </row>
    <row r="1782" spans="1:2">
      <c r="A1782">
        <v>1781</v>
      </c>
      <c r="B1782">
        <v>1789</v>
      </c>
    </row>
    <row r="1783" spans="1:2">
      <c r="A1783">
        <v>1782</v>
      </c>
      <c r="B1783">
        <v>1790</v>
      </c>
    </row>
    <row r="1784" spans="1:2">
      <c r="A1784">
        <v>1783</v>
      </c>
      <c r="B1784">
        <v>1791</v>
      </c>
    </row>
    <row r="1785" spans="1:2">
      <c r="A1785">
        <v>1784</v>
      </c>
      <c r="B1785">
        <v>1792</v>
      </c>
    </row>
    <row r="1786" spans="1:2">
      <c r="A1786">
        <v>1785</v>
      </c>
      <c r="B1786">
        <v>1793</v>
      </c>
    </row>
    <row r="1787" spans="1:2">
      <c r="A1787">
        <v>1786</v>
      </c>
      <c r="B1787">
        <v>1794</v>
      </c>
    </row>
    <row r="1788" spans="1:2">
      <c r="A1788">
        <v>1787</v>
      </c>
      <c r="B1788">
        <v>1795</v>
      </c>
    </row>
    <row r="1789" spans="1:2">
      <c r="A1789">
        <v>1788</v>
      </c>
      <c r="B1789">
        <v>1796</v>
      </c>
    </row>
    <row r="1790" spans="1:2">
      <c r="A1790">
        <v>1789</v>
      </c>
      <c r="B1790">
        <v>1797</v>
      </c>
    </row>
    <row r="1791" spans="1:2">
      <c r="A1791">
        <v>1790</v>
      </c>
      <c r="B1791">
        <v>1798</v>
      </c>
    </row>
    <row r="1792" spans="1:2">
      <c r="A1792">
        <v>1791</v>
      </c>
      <c r="B1792">
        <v>1799</v>
      </c>
    </row>
    <row r="1793" spans="1:2">
      <c r="A1793">
        <v>1792</v>
      </c>
      <c r="B1793">
        <v>1800</v>
      </c>
    </row>
    <row r="1794" spans="1:2">
      <c r="A1794">
        <v>1793</v>
      </c>
      <c r="B1794">
        <v>1801</v>
      </c>
    </row>
    <row r="1795" spans="1:2">
      <c r="A1795">
        <v>1794</v>
      </c>
      <c r="B1795">
        <v>1802</v>
      </c>
    </row>
    <row r="1796" spans="1:2">
      <c r="A1796">
        <v>1795</v>
      </c>
      <c r="B1796">
        <v>1803</v>
      </c>
    </row>
    <row r="1797" spans="1:2">
      <c r="A1797">
        <v>1796</v>
      </c>
      <c r="B1797">
        <v>1804</v>
      </c>
    </row>
    <row r="1798" spans="1:2">
      <c r="A1798">
        <v>1797</v>
      </c>
      <c r="B1798">
        <v>1805</v>
      </c>
    </row>
    <row r="1799" spans="1:2">
      <c r="A1799">
        <v>1798</v>
      </c>
      <c r="B1799">
        <v>1806</v>
      </c>
    </row>
    <row r="1800" spans="1:2">
      <c r="A1800">
        <v>1799</v>
      </c>
      <c r="B1800">
        <v>1807</v>
      </c>
    </row>
    <row r="1801" spans="1:2">
      <c r="A1801">
        <v>1800</v>
      </c>
      <c r="B1801">
        <v>1808</v>
      </c>
    </row>
    <row r="1802" spans="1:2">
      <c r="A1802">
        <v>1801</v>
      </c>
      <c r="B1802">
        <v>1809</v>
      </c>
    </row>
    <row r="1803" spans="1:2">
      <c r="A1803">
        <v>1802</v>
      </c>
      <c r="B1803">
        <v>1810</v>
      </c>
    </row>
    <row r="1804" spans="1:2">
      <c r="A1804">
        <v>1803</v>
      </c>
      <c r="B1804">
        <v>1811</v>
      </c>
    </row>
    <row r="1805" spans="1:2">
      <c r="A1805">
        <v>1804</v>
      </c>
      <c r="B1805">
        <v>1812</v>
      </c>
    </row>
    <row r="1806" spans="1:2">
      <c r="A1806">
        <v>1805</v>
      </c>
      <c r="B1806">
        <v>1813</v>
      </c>
    </row>
    <row r="1807" spans="1:2">
      <c r="A1807">
        <v>1806</v>
      </c>
      <c r="B1807">
        <v>1814</v>
      </c>
    </row>
    <row r="1808" spans="1:2">
      <c r="A1808">
        <v>1807</v>
      </c>
      <c r="B1808">
        <v>1815</v>
      </c>
    </row>
    <row r="1809" spans="1:2">
      <c r="A1809">
        <v>1808</v>
      </c>
      <c r="B1809">
        <v>1816</v>
      </c>
    </row>
    <row r="1810" spans="1:2">
      <c r="A1810">
        <v>1809</v>
      </c>
      <c r="B1810">
        <v>1817</v>
      </c>
    </row>
    <row r="1811" spans="1:2">
      <c r="A1811">
        <v>1810</v>
      </c>
      <c r="B1811">
        <v>1818</v>
      </c>
    </row>
    <row r="1812" spans="1:2">
      <c r="A1812">
        <v>1811</v>
      </c>
      <c r="B1812">
        <v>1819</v>
      </c>
    </row>
    <row r="1813" spans="1:2">
      <c r="A1813">
        <v>1812</v>
      </c>
      <c r="B1813">
        <v>1820</v>
      </c>
    </row>
    <row r="1814" spans="1:2">
      <c r="A1814">
        <v>1813</v>
      </c>
      <c r="B1814">
        <v>1821</v>
      </c>
    </row>
    <row r="1815" spans="1:2">
      <c r="A1815">
        <v>1814</v>
      </c>
      <c r="B1815">
        <v>1822</v>
      </c>
    </row>
    <row r="1816" spans="1:2">
      <c r="A1816">
        <v>1815</v>
      </c>
      <c r="B1816">
        <v>1823</v>
      </c>
    </row>
    <row r="1817" spans="1:2">
      <c r="A1817">
        <v>1816</v>
      </c>
      <c r="B1817">
        <v>1824</v>
      </c>
    </row>
    <row r="1818" spans="1:2">
      <c r="A1818">
        <v>1817</v>
      </c>
      <c r="B1818">
        <v>1825</v>
      </c>
    </row>
    <row r="1819" spans="1:2">
      <c r="A1819">
        <v>1818</v>
      </c>
      <c r="B1819">
        <v>1826</v>
      </c>
    </row>
    <row r="1820" spans="1:2">
      <c r="A1820">
        <v>1819</v>
      </c>
      <c r="B1820">
        <v>1827</v>
      </c>
    </row>
    <row r="1821" spans="1:2">
      <c r="A1821">
        <v>1820</v>
      </c>
      <c r="B1821">
        <v>1828</v>
      </c>
    </row>
    <row r="1822" spans="1:2">
      <c r="A1822">
        <v>1821</v>
      </c>
      <c r="B1822">
        <v>1829</v>
      </c>
    </row>
    <row r="1823" spans="1:2">
      <c r="A1823">
        <v>1822</v>
      </c>
      <c r="B1823">
        <v>1830</v>
      </c>
    </row>
    <row r="1824" spans="1:2">
      <c r="A1824">
        <v>1823</v>
      </c>
      <c r="B1824">
        <v>1831</v>
      </c>
    </row>
    <row r="1825" spans="1:2">
      <c r="A1825">
        <v>1824</v>
      </c>
      <c r="B1825">
        <v>1832</v>
      </c>
    </row>
    <row r="1826" spans="1:2">
      <c r="A1826">
        <v>1825</v>
      </c>
      <c r="B1826">
        <v>1833</v>
      </c>
    </row>
    <row r="1827" spans="1:2">
      <c r="A1827">
        <v>1826</v>
      </c>
      <c r="B1827">
        <v>1834</v>
      </c>
    </row>
    <row r="1828" spans="1:2">
      <c r="A1828">
        <v>1827</v>
      </c>
      <c r="B1828">
        <v>1835</v>
      </c>
    </row>
    <row r="1829" spans="1:2">
      <c r="A1829">
        <v>1828</v>
      </c>
      <c r="B1829">
        <v>1836</v>
      </c>
    </row>
    <row r="1830" spans="1:2">
      <c r="A1830">
        <v>1829</v>
      </c>
      <c r="B1830">
        <v>1837</v>
      </c>
    </row>
    <row r="1831" spans="1:2">
      <c r="A1831">
        <v>1830</v>
      </c>
      <c r="B1831">
        <v>1838</v>
      </c>
    </row>
    <row r="1832" spans="1:2">
      <c r="A1832">
        <v>1831</v>
      </c>
      <c r="B1832">
        <v>1839</v>
      </c>
    </row>
    <row r="1833" spans="1:2">
      <c r="A1833">
        <v>1832</v>
      </c>
      <c r="B1833">
        <v>1840</v>
      </c>
    </row>
    <row r="1834" spans="1:2">
      <c r="A1834">
        <v>1833</v>
      </c>
      <c r="B1834">
        <v>1841</v>
      </c>
    </row>
    <row r="1835" spans="1:2">
      <c r="A1835">
        <v>1834</v>
      </c>
      <c r="B1835">
        <v>1842</v>
      </c>
    </row>
    <row r="1836" spans="1:2">
      <c r="A1836">
        <v>1835</v>
      </c>
      <c r="B1836">
        <v>1843</v>
      </c>
    </row>
    <row r="1837" spans="1:2">
      <c r="A1837">
        <v>1836</v>
      </c>
      <c r="B1837">
        <v>1844</v>
      </c>
    </row>
    <row r="1838" spans="1:2">
      <c r="A1838">
        <v>1837</v>
      </c>
      <c r="B1838">
        <v>1845</v>
      </c>
    </row>
    <row r="1839" spans="1:2">
      <c r="A1839">
        <v>1838</v>
      </c>
      <c r="B1839">
        <v>1846</v>
      </c>
    </row>
    <row r="1840" spans="1:2">
      <c r="A1840">
        <v>1839</v>
      </c>
      <c r="B1840">
        <v>1847</v>
      </c>
    </row>
    <row r="1841" spans="1:2">
      <c r="A1841">
        <v>1840</v>
      </c>
      <c r="B1841">
        <v>1848</v>
      </c>
    </row>
    <row r="1842" spans="1:2">
      <c r="A1842">
        <v>1841</v>
      </c>
      <c r="B1842">
        <v>1849</v>
      </c>
    </row>
    <row r="1843" spans="1:2">
      <c r="A1843">
        <v>1842</v>
      </c>
      <c r="B1843">
        <v>1850</v>
      </c>
    </row>
    <row r="1844" spans="1:2">
      <c r="A1844">
        <v>1843</v>
      </c>
      <c r="B1844">
        <v>1851</v>
      </c>
    </row>
    <row r="1845" spans="1:2">
      <c r="A1845">
        <v>1844</v>
      </c>
      <c r="B1845">
        <v>1852</v>
      </c>
    </row>
    <row r="1846" spans="1:2">
      <c r="A1846">
        <v>1845</v>
      </c>
      <c r="B1846">
        <v>1853</v>
      </c>
    </row>
    <row r="1847" spans="1:2">
      <c r="A1847">
        <v>1846</v>
      </c>
      <c r="B1847">
        <v>1854</v>
      </c>
    </row>
    <row r="1848" spans="1:2">
      <c r="A1848">
        <v>1847</v>
      </c>
      <c r="B1848">
        <v>1855</v>
      </c>
    </row>
    <row r="1849" spans="1:2">
      <c r="A1849">
        <v>1848</v>
      </c>
      <c r="B1849">
        <v>1856</v>
      </c>
    </row>
    <row r="1850" spans="1:2">
      <c r="A1850">
        <v>1849</v>
      </c>
      <c r="B1850">
        <v>1857</v>
      </c>
    </row>
    <row r="1851" spans="1:2">
      <c r="A1851">
        <v>1850</v>
      </c>
      <c r="B1851">
        <v>1858</v>
      </c>
    </row>
    <row r="1852" spans="1:2">
      <c r="A1852">
        <v>1851</v>
      </c>
      <c r="B1852">
        <v>1859</v>
      </c>
    </row>
    <row r="1853" spans="1:2">
      <c r="A1853">
        <v>1852</v>
      </c>
      <c r="B1853">
        <v>1860</v>
      </c>
    </row>
    <row r="1854" spans="1:2">
      <c r="A1854">
        <v>1853</v>
      </c>
      <c r="B1854">
        <v>1861</v>
      </c>
    </row>
    <row r="1855" spans="1:2">
      <c r="A1855">
        <v>1854</v>
      </c>
      <c r="B1855">
        <v>1862</v>
      </c>
    </row>
    <row r="1856" spans="1:2">
      <c r="A1856">
        <v>1855</v>
      </c>
      <c r="B1856">
        <v>1863</v>
      </c>
    </row>
    <row r="1857" spans="1:2">
      <c r="A1857">
        <v>1856</v>
      </c>
      <c r="B1857">
        <v>1864</v>
      </c>
    </row>
    <row r="1858" spans="1:2">
      <c r="A1858">
        <v>1857</v>
      </c>
      <c r="B1858">
        <v>1865</v>
      </c>
    </row>
    <row r="1859" spans="1:2">
      <c r="A1859">
        <v>1858</v>
      </c>
      <c r="B1859">
        <v>1866</v>
      </c>
    </row>
    <row r="1860" spans="1:2">
      <c r="A1860">
        <v>1859</v>
      </c>
      <c r="B1860">
        <v>1867</v>
      </c>
    </row>
    <row r="1861" spans="1:2">
      <c r="A1861">
        <v>1860</v>
      </c>
      <c r="B1861">
        <v>1868</v>
      </c>
    </row>
    <row r="1862" spans="1:2">
      <c r="A1862">
        <v>1861</v>
      </c>
      <c r="B1862">
        <v>1869</v>
      </c>
    </row>
    <row r="1863" spans="1:2">
      <c r="A1863">
        <v>1862</v>
      </c>
      <c r="B1863">
        <v>1870</v>
      </c>
    </row>
    <row r="1864" spans="1:2">
      <c r="A1864">
        <v>1863</v>
      </c>
      <c r="B1864">
        <v>1871</v>
      </c>
    </row>
    <row r="1865" spans="1:2">
      <c r="A1865">
        <v>1864</v>
      </c>
      <c r="B1865">
        <v>1872</v>
      </c>
    </row>
    <row r="1866" spans="1:2">
      <c r="A1866">
        <v>1865</v>
      </c>
      <c r="B1866">
        <v>1873</v>
      </c>
    </row>
    <row r="1867" spans="1:2">
      <c r="A1867">
        <v>1866</v>
      </c>
      <c r="B1867">
        <v>1874</v>
      </c>
    </row>
    <row r="1868" spans="1:2">
      <c r="A1868">
        <v>1867</v>
      </c>
      <c r="B1868">
        <v>1875</v>
      </c>
    </row>
    <row r="1869" spans="1:2">
      <c r="A1869">
        <v>1868</v>
      </c>
      <c r="B1869">
        <v>1876</v>
      </c>
    </row>
    <row r="1870" spans="1:2">
      <c r="A1870">
        <v>1869</v>
      </c>
      <c r="B1870">
        <v>1877</v>
      </c>
    </row>
    <row r="1871" spans="1:2">
      <c r="A1871">
        <v>1870</v>
      </c>
      <c r="B1871">
        <v>1878</v>
      </c>
    </row>
    <row r="1872" spans="1:2">
      <c r="A1872">
        <v>1871</v>
      </c>
      <c r="B1872">
        <v>1879</v>
      </c>
    </row>
    <row r="1873" spans="1:2">
      <c r="A1873">
        <v>1872</v>
      </c>
      <c r="B1873">
        <v>1880</v>
      </c>
    </row>
    <row r="1874" spans="1:2">
      <c r="A1874">
        <v>1873</v>
      </c>
      <c r="B1874">
        <v>1881</v>
      </c>
    </row>
    <row r="1875" spans="1:2">
      <c r="A1875">
        <v>1874</v>
      </c>
      <c r="B1875">
        <v>1882</v>
      </c>
    </row>
    <row r="1876" spans="1:2">
      <c r="A1876">
        <v>1875</v>
      </c>
      <c r="B1876">
        <v>1883</v>
      </c>
    </row>
    <row r="1877" spans="1:2">
      <c r="A1877">
        <v>1876</v>
      </c>
      <c r="B1877">
        <v>1884</v>
      </c>
    </row>
    <row r="1878" spans="1:2">
      <c r="A1878">
        <v>1877</v>
      </c>
      <c r="B1878">
        <v>1886</v>
      </c>
    </row>
    <row r="1879" spans="1:2">
      <c r="A1879">
        <v>1878</v>
      </c>
      <c r="B1879">
        <v>1887</v>
      </c>
    </row>
    <row r="1880" spans="1:2">
      <c r="A1880">
        <v>1879</v>
      </c>
      <c r="B1880">
        <v>1888</v>
      </c>
    </row>
    <row r="1881" spans="1:2">
      <c r="A1881">
        <v>1880</v>
      </c>
      <c r="B1881">
        <v>1889</v>
      </c>
    </row>
    <row r="1882" spans="1:2">
      <c r="A1882">
        <v>1881</v>
      </c>
      <c r="B1882">
        <v>1890</v>
      </c>
    </row>
    <row r="1883" spans="1:2">
      <c r="A1883">
        <v>1882</v>
      </c>
      <c r="B1883">
        <v>1891</v>
      </c>
    </row>
    <row r="1884" spans="1:2">
      <c r="A1884">
        <v>1883</v>
      </c>
      <c r="B1884">
        <v>1892</v>
      </c>
    </row>
    <row r="1885" spans="1:2">
      <c r="A1885">
        <v>1884</v>
      </c>
      <c r="B1885">
        <v>1893</v>
      </c>
    </row>
    <row r="1886" spans="1:2">
      <c r="A1886">
        <v>1885</v>
      </c>
      <c r="B1886">
        <v>1894</v>
      </c>
    </row>
    <row r="1887" spans="1:2">
      <c r="A1887">
        <v>1886</v>
      </c>
      <c r="B1887">
        <v>1895</v>
      </c>
    </row>
    <row r="1888" spans="1:2">
      <c r="A1888">
        <v>1887</v>
      </c>
      <c r="B1888">
        <v>1896</v>
      </c>
    </row>
    <row r="1889" spans="1:2">
      <c r="A1889">
        <v>1888</v>
      </c>
      <c r="B1889">
        <v>1897</v>
      </c>
    </row>
    <row r="1890" spans="1:2">
      <c r="A1890">
        <v>1889</v>
      </c>
      <c r="B1890">
        <v>1898</v>
      </c>
    </row>
    <row r="1891" spans="1:2">
      <c r="A1891">
        <v>1890</v>
      </c>
      <c r="B1891">
        <v>1899</v>
      </c>
    </row>
    <row r="1892" spans="1:2">
      <c r="A1892">
        <v>1891</v>
      </c>
      <c r="B1892">
        <v>1900</v>
      </c>
    </row>
    <row r="1893" spans="1:2">
      <c r="A1893">
        <v>1892</v>
      </c>
      <c r="B1893">
        <v>1901</v>
      </c>
    </row>
    <row r="1894" spans="1:2">
      <c r="A1894">
        <v>1893</v>
      </c>
      <c r="B1894">
        <v>1902</v>
      </c>
    </row>
    <row r="1895" spans="1:2">
      <c r="A1895">
        <v>1894</v>
      </c>
      <c r="B1895">
        <v>1903</v>
      </c>
    </row>
    <row r="1896" spans="1:2">
      <c r="A1896">
        <v>1895</v>
      </c>
      <c r="B1896">
        <v>1904</v>
      </c>
    </row>
    <row r="1897" spans="1:2">
      <c r="A1897">
        <v>1896</v>
      </c>
      <c r="B1897">
        <v>1905</v>
      </c>
    </row>
    <row r="1898" spans="1:2">
      <c r="A1898">
        <v>1897</v>
      </c>
      <c r="B1898">
        <v>1906</v>
      </c>
    </row>
    <row r="1899" spans="1:2">
      <c r="A1899">
        <v>1898</v>
      </c>
      <c r="B1899">
        <v>1907</v>
      </c>
    </row>
    <row r="1900" spans="1:2">
      <c r="A1900">
        <v>1899</v>
      </c>
      <c r="B1900">
        <v>1908</v>
      </c>
    </row>
    <row r="1901" spans="1:2">
      <c r="A1901">
        <v>1900</v>
      </c>
      <c r="B1901">
        <v>1909</v>
      </c>
    </row>
    <row r="1902" spans="1:2">
      <c r="A1902">
        <v>1901</v>
      </c>
      <c r="B1902">
        <v>1910</v>
      </c>
    </row>
    <row r="1903" spans="1:2">
      <c r="A1903">
        <v>1902</v>
      </c>
      <c r="B1903">
        <v>1911</v>
      </c>
    </row>
    <row r="1904" spans="1:2">
      <c r="A1904">
        <v>1903</v>
      </c>
      <c r="B1904">
        <v>1912</v>
      </c>
    </row>
    <row r="1905" spans="1:2">
      <c r="A1905">
        <v>1904</v>
      </c>
      <c r="B1905">
        <v>1913</v>
      </c>
    </row>
    <row r="1906" spans="1:2">
      <c r="A1906">
        <v>1905</v>
      </c>
      <c r="B1906">
        <v>1914</v>
      </c>
    </row>
    <row r="1907" spans="1:2">
      <c r="A1907">
        <v>1906</v>
      </c>
      <c r="B1907">
        <v>1915</v>
      </c>
    </row>
    <row r="1908" spans="1:2">
      <c r="A1908">
        <v>1907</v>
      </c>
      <c r="B1908">
        <v>1916</v>
      </c>
    </row>
    <row r="1909" spans="1:2">
      <c r="A1909">
        <v>1908</v>
      </c>
      <c r="B1909">
        <v>1917</v>
      </c>
    </row>
    <row r="1910" spans="1:2">
      <c r="A1910">
        <v>1909</v>
      </c>
      <c r="B1910">
        <v>1918</v>
      </c>
    </row>
    <row r="1911" spans="1:2">
      <c r="A1911">
        <v>1910</v>
      </c>
      <c r="B1911">
        <v>1919</v>
      </c>
    </row>
    <row r="1912" spans="1:2">
      <c r="A1912">
        <v>1911</v>
      </c>
      <c r="B1912">
        <v>1920</v>
      </c>
    </row>
    <row r="1913" spans="1:2">
      <c r="A1913">
        <v>1912</v>
      </c>
      <c r="B1913">
        <v>1921</v>
      </c>
    </row>
    <row r="1914" spans="1:2">
      <c r="A1914">
        <v>1913</v>
      </c>
      <c r="B1914">
        <v>1922</v>
      </c>
    </row>
    <row r="1915" spans="1:2">
      <c r="A1915">
        <v>1914</v>
      </c>
      <c r="B1915">
        <v>1923</v>
      </c>
    </row>
    <row r="1916" spans="1:2">
      <c r="A1916">
        <v>1915</v>
      </c>
      <c r="B1916">
        <v>1924</v>
      </c>
    </row>
    <row r="1917" spans="1:2">
      <c r="A1917">
        <v>1916</v>
      </c>
      <c r="B1917">
        <v>1925</v>
      </c>
    </row>
    <row r="1918" spans="1:2">
      <c r="A1918">
        <v>1917</v>
      </c>
      <c r="B1918">
        <v>1926</v>
      </c>
    </row>
    <row r="1919" spans="1:2">
      <c r="A1919">
        <v>1918</v>
      </c>
      <c r="B1919">
        <v>1927</v>
      </c>
    </row>
    <row r="1920" spans="1:2">
      <c r="A1920">
        <v>1919</v>
      </c>
      <c r="B1920">
        <v>1928</v>
      </c>
    </row>
    <row r="1921" spans="1:2">
      <c r="A1921">
        <v>1920</v>
      </c>
      <c r="B1921">
        <v>1929</v>
      </c>
    </row>
    <row r="1922" spans="1:2">
      <c r="A1922">
        <v>1921</v>
      </c>
      <c r="B1922">
        <v>1930</v>
      </c>
    </row>
    <row r="1923" spans="1:2">
      <c r="A1923">
        <v>1922</v>
      </c>
      <c r="B1923">
        <v>1931</v>
      </c>
    </row>
    <row r="1924" spans="1:2">
      <c r="A1924">
        <v>1923</v>
      </c>
      <c r="B1924">
        <v>1932</v>
      </c>
    </row>
    <row r="1925" spans="1:2">
      <c r="A1925">
        <v>1924</v>
      </c>
      <c r="B1925">
        <v>1933</v>
      </c>
    </row>
    <row r="1926" spans="1:2">
      <c r="A1926">
        <v>1925</v>
      </c>
      <c r="B1926">
        <v>1934</v>
      </c>
    </row>
    <row r="1927" spans="1:2">
      <c r="A1927">
        <v>1926</v>
      </c>
      <c r="B1927">
        <v>1935</v>
      </c>
    </row>
    <row r="1928" spans="1:2">
      <c r="A1928">
        <v>1927</v>
      </c>
      <c r="B1928">
        <v>1936</v>
      </c>
    </row>
    <row r="1929" spans="1:2">
      <c r="A1929">
        <v>1928</v>
      </c>
      <c r="B1929">
        <v>1937</v>
      </c>
    </row>
    <row r="1930" spans="1:2">
      <c r="A1930">
        <v>1929</v>
      </c>
      <c r="B1930">
        <v>1938</v>
      </c>
    </row>
    <row r="1931" spans="1:2">
      <c r="A1931">
        <v>1930</v>
      </c>
      <c r="B1931">
        <v>1939</v>
      </c>
    </row>
    <row r="1932" spans="1:2">
      <c r="A1932">
        <v>1931</v>
      </c>
      <c r="B1932">
        <v>1940</v>
      </c>
    </row>
    <row r="1933" spans="1:2">
      <c r="A1933">
        <v>1932</v>
      </c>
      <c r="B1933">
        <v>1941</v>
      </c>
    </row>
    <row r="1934" spans="1:2">
      <c r="A1934">
        <v>1933</v>
      </c>
      <c r="B1934">
        <v>1942</v>
      </c>
    </row>
    <row r="1935" spans="1:2">
      <c r="A1935">
        <v>1934</v>
      </c>
      <c r="B1935">
        <v>1943</v>
      </c>
    </row>
    <row r="1936" spans="1:2">
      <c r="A1936">
        <v>1935</v>
      </c>
      <c r="B1936">
        <v>1944</v>
      </c>
    </row>
    <row r="1937" spans="1:2">
      <c r="A1937">
        <v>1936</v>
      </c>
      <c r="B1937">
        <v>1945</v>
      </c>
    </row>
    <row r="1938" spans="1:2">
      <c r="A1938">
        <v>1937</v>
      </c>
      <c r="B1938">
        <v>1946</v>
      </c>
    </row>
    <row r="1939" spans="1:2">
      <c r="A1939">
        <v>1938</v>
      </c>
      <c r="B1939">
        <v>1947</v>
      </c>
    </row>
    <row r="1940" spans="1:2">
      <c r="A1940">
        <v>1939</v>
      </c>
      <c r="B1940">
        <v>1948</v>
      </c>
    </row>
    <row r="1941" spans="1:2">
      <c r="A1941">
        <v>1940</v>
      </c>
      <c r="B1941">
        <v>1949</v>
      </c>
    </row>
    <row r="1942" spans="1:2">
      <c r="A1942">
        <v>1941</v>
      </c>
      <c r="B1942">
        <v>1950</v>
      </c>
    </row>
    <row r="1943" spans="1:2">
      <c r="A1943">
        <v>1942</v>
      </c>
      <c r="B1943">
        <v>1951</v>
      </c>
    </row>
    <row r="1944" spans="1:2">
      <c r="A1944">
        <v>1943</v>
      </c>
      <c r="B1944">
        <v>1952</v>
      </c>
    </row>
    <row r="1945" spans="1:2">
      <c r="A1945">
        <v>1944</v>
      </c>
      <c r="B1945">
        <v>1953</v>
      </c>
    </row>
    <row r="1946" spans="1:2">
      <c r="A1946">
        <v>1945</v>
      </c>
      <c r="B1946">
        <v>1954</v>
      </c>
    </row>
    <row r="1947" spans="1:2">
      <c r="A1947">
        <v>1946</v>
      </c>
      <c r="B1947">
        <v>1955</v>
      </c>
    </row>
    <row r="1948" spans="1:2">
      <c r="A1948">
        <v>1947</v>
      </c>
      <c r="B1948">
        <v>1956</v>
      </c>
    </row>
    <row r="1949" spans="1:2">
      <c r="A1949">
        <v>1948</v>
      </c>
      <c r="B1949">
        <v>1957</v>
      </c>
    </row>
    <row r="1950" spans="1:2">
      <c r="A1950">
        <v>1949</v>
      </c>
      <c r="B1950">
        <v>1958</v>
      </c>
    </row>
    <row r="1951" spans="1:2">
      <c r="A1951">
        <v>1950</v>
      </c>
      <c r="B1951">
        <v>1959</v>
      </c>
    </row>
    <row r="1952" spans="1:2">
      <c r="A1952">
        <v>1951</v>
      </c>
      <c r="B1952">
        <v>1960</v>
      </c>
    </row>
    <row r="1953" spans="1:2">
      <c r="A1953">
        <v>1952</v>
      </c>
      <c r="B1953">
        <v>1961</v>
      </c>
    </row>
    <row r="1954" spans="1:2">
      <c r="A1954">
        <v>1953</v>
      </c>
      <c r="B1954">
        <v>1962</v>
      </c>
    </row>
    <row r="1955" spans="1:2">
      <c r="A1955">
        <v>1954</v>
      </c>
      <c r="B1955">
        <v>1963</v>
      </c>
    </row>
    <row r="1956" spans="1:2">
      <c r="A1956">
        <v>1955</v>
      </c>
      <c r="B1956">
        <v>1964</v>
      </c>
    </row>
    <row r="1957" spans="1:2">
      <c r="A1957">
        <v>1956</v>
      </c>
      <c r="B1957">
        <v>1965</v>
      </c>
    </row>
    <row r="1958" spans="1:2">
      <c r="A1958">
        <v>1957</v>
      </c>
      <c r="B1958">
        <v>1966</v>
      </c>
    </row>
    <row r="1959" spans="1:2">
      <c r="A1959">
        <v>1958</v>
      </c>
      <c r="B1959">
        <v>1967</v>
      </c>
    </row>
    <row r="1960" spans="1:2">
      <c r="A1960">
        <v>1959</v>
      </c>
      <c r="B1960">
        <v>1968</v>
      </c>
    </row>
    <row r="1961" spans="1:2">
      <c r="A1961">
        <v>1960</v>
      </c>
      <c r="B1961">
        <v>1969</v>
      </c>
    </row>
    <row r="1962" spans="1:2">
      <c r="A1962">
        <v>1961</v>
      </c>
      <c r="B1962">
        <v>1970</v>
      </c>
    </row>
    <row r="1963" spans="1:2">
      <c r="A1963">
        <v>1962</v>
      </c>
      <c r="B1963">
        <v>1971</v>
      </c>
    </row>
    <row r="1964" spans="1:2">
      <c r="A1964">
        <v>1963</v>
      </c>
      <c r="B1964">
        <v>1972</v>
      </c>
    </row>
    <row r="1965" spans="1:2">
      <c r="A1965">
        <v>1964</v>
      </c>
      <c r="B1965">
        <v>1973</v>
      </c>
    </row>
    <row r="1966" spans="1:2">
      <c r="A1966">
        <v>1965</v>
      </c>
      <c r="B1966">
        <v>1974</v>
      </c>
    </row>
    <row r="1967" spans="1:2">
      <c r="A1967">
        <v>1966</v>
      </c>
      <c r="B1967">
        <v>1975</v>
      </c>
    </row>
    <row r="1968" spans="1:2">
      <c r="A1968">
        <v>1967</v>
      </c>
      <c r="B1968">
        <v>1976</v>
      </c>
    </row>
    <row r="1969" spans="1:2">
      <c r="A1969">
        <v>1968</v>
      </c>
      <c r="B1969">
        <v>1977</v>
      </c>
    </row>
    <row r="1970" spans="1:2">
      <c r="A1970">
        <v>1969</v>
      </c>
      <c r="B1970">
        <v>1978</v>
      </c>
    </row>
    <row r="1971" spans="1:2">
      <c r="A1971">
        <v>1970</v>
      </c>
      <c r="B1971">
        <v>1979</v>
      </c>
    </row>
    <row r="1972" spans="1:2">
      <c r="A1972">
        <v>1971</v>
      </c>
      <c r="B1972">
        <v>1980</v>
      </c>
    </row>
    <row r="1973" spans="1:2">
      <c r="A1973">
        <v>1972</v>
      </c>
      <c r="B1973">
        <v>1981</v>
      </c>
    </row>
    <row r="1974" spans="1:2">
      <c r="A1974">
        <v>1973</v>
      </c>
      <c r="B1974">
        <v>1982</v>
      </c>
    </row>
    <row r="1975" spans="1:2">
      <c r="A1975">
        <v>1974</v>
      </c>
      <c r="B1975">
        <v>1983</v>
      </c>
    </row>
    <row r="1976" spans="1:2">
      <c r="A1976">
        <v>1975</v>
      </c>
      <c r="B1976">
        <v>1984</v>
      </c>
    </row>
    <row r="1977" spans="1:2">
      <c r="A1977">
        <v>1976</v>
      </c>
      <c r="B1977">
        <v>1985</v>
      </c>
    </row>
    <row r="1978" spans="1:2">
      <c r="A1978">
        <v>1977</v>
      </c>
      <c r="B1978">
        <v>1986</v>
      </c>
    </row>
    <row r="1979" spans="1:2">
      <c r="A1979">
        <v>1978</v>
      </c>
      <c r="B1979">
        <v>1987</v>
      </c>
    </row>
    <row r="1980" spans="1:2">
      <c r="A1980">
        <v>1979</v>
      </c>
      <c r="B1980">
        <v>1988</v>
      </c>
    </row>
    <row r="1981" spans="1:2">
      <c r="A1981">
        <v>1980</v>
      </c>
      <c r="B1981">
        <v>1989</v>
      </c>
    </row>
    <row r="1982" spans="1:2">
      <c r="A1982">
        <v>1981</v>
      </c>
      <c r="B1982">
        <v>1990</v>
      </c>
    </row>
    <row r="1983" spans="1:2">
      <c r="A1983">
        <v>1982</v>
      </c>
      <c r="B1983">
        <v>1991</v>
      </c>
    </row>
    <row r="1984" spans="1:2">
      <c r="A1984">
        <v>1983</v>
      </c>
      <c r="B1984">
        <v>1992</v>
      </c>
    </row>
    <row r="1985" spans="1:2">
      <c r="A1985">
        <v>1984</v>
      </c>
      <c r="B1985">
        <v>1993</v>
      </c>
    </row>
    <row r="1986" spans="1:2">
      <c r="A1986">
        <v>1985</v>
      </c>
      <c r="B1986">
        <v>1994</v>
      </c>
    </row>
    <row r="1987" spans="1:2">
      <c r="A1987">
        <v>1986</v>
      </c>
      <c r="B1987">
        <v>1995</v>
      </c>
    </row>
    <row r="1988" spans="1:2">
      <c r="A1988">
        <v>1987</v>
      </c>
      <c r="B1988">
        <v>1996</v>
      </c>
    </row>
    <row r="1989" spans="1:2">
      <c r="A1989">
        <v>1988</v>
      </c>
      <c r="B1989">
        <v>1997</v>
      </c>
    </row>
    <row r="1990" spans="1:2">
      <c r="A1990">
        <v>1989</v>
      </c>
      <c r="B1990">
        <v>1998</v>
      </c>
    </row>
    <row r="1991" spans="1:2">
      <c r="A1991">
        <v>1990</v>
      </c>
      <c r="B1991">
        <v>1999</v>
      </c>
    </row>
    <row r="1992" spans="1:2">
      <c r="A1992">
        <v>1991</v>
      </c>
      <c r="B1992">
        <v>2000</v>
      </c>
    </row>
    <row r="1993" spans="1:2">
      <c r="A1993">
        <v>1992</v>
      </c>
      <c r="B1993">
        <v>2001</v>
      </c>
    </row>
    <row r="1994" spans="1:2">
      <c r="A1994">
        <v>1993</v>
      </c>
      <c r="B1994">
        <v>2002</v>
      </c>
    </row>
    <row r="1995" spans="1:2">
      <c r="A1995">
        <v>1994</v>
      </c>
      <c r="B1995">
        <v>2003</v>
      </c>
    </row>
    <row r="1996" spans="1:2">
      <c r="A1996">
        <v>1995</v>
      </c>
      <c r="B1996">
        <v>2004</v>
      </c>
    </row>
    <row r="1997" spans="1:2">
      <c r="A1997">
        <v>1996</v>
      </c>
      <c r="B1997">
        <v>2005</v>
      </c>
    </row>
    <row r="1998" spans="1:2">
      <c r="A1998">
        <v>1997</v>
      </c>
      <c r="B1998">
        <v>2006</v>
      </c>
    </row>
    <row r="1999" spans="1:2">
      <c r="A1999">
        <v>1998</v>
      </c>
      <c r="B1999">
        <v>2007</v>
      </c>
    </row>
    <row r="2000" spans="1:2">
      <c r="A2000">
        <v>1999</v>
      </c>
      <c r="B2000">
        <v>2008</v>
      </c>
    </row>
    <row r="2001" spans="1:2">
      <c r="A2001">
        <v>2000</v>
      </c>
      <c r="B2001">
        <v>2009</v>
      </c>
    </row>
    <row r="2002" spans="1:2">
      <c r="A2002">
        <v>2001</v>
      </c>
      <c r="B2002">
        <v>2010</v>
      </c>
    </row>
    <row r="2003" spans="1:2">
      <c r="A2003">
        <v>2002</v>
      </c>
      <c r="B2003">
        <v>2011</v>
      </c>
    </row>
    <row r="2004" spans="1:2">
      <c r="A2004">
        <v>2003</v>
      </c>
      <c r="B2004">
        <v>2012</v>
      </c>
    </row>
    <row r="2005" spans="1:2">
      <c r="A2005">
        <v>2004</v>
      </c>
      <c r="B2005">
        <v>2013</v>
      </c>
    </row>
    <row r="2006" spans="1:2">
      <c r="A2006">
        <v>2005</v>
      </c>
      <c r="B2006">
        <v>2014</v>
      </c>
    </row>
    <row r="2007" spans="1:2">
      <c r="A2007">
        <v>2006</v>
      </c>
      <c r="B2007">
        <v>2015</v>
      </c>
    </row>
    <row r="2008" spans="1:2">
      <c r="A2008">
        <v>2007</v>
      </c>
      <c r="B2008">
        <v>2016</v>
      </c>
    </row>
    <row r="2009" spans="1:2">
      <c r="A2009">
        <v>2008</v>
      </c>
      <c r="B2009">
        <v>2017</v>
      </c>
    </row>
    <row r="2010" spans="1:2">
      <c r="A2010">
        <v>2009</v>
      </c>
      <c r="B2010">
        <v>2018</v>
      </c>
    </row>
    <row r="2011" spans="1:2">
      <c r="A2011">
        <v>2010</v>
      </c>
      <c r="B2011">
        <v>2019</v>
      </c>
    </row>
    <row r="2012" spans="1:2">
      <c r="A2012">
        <v>2011</v>
      </c>
      <c r="B2012">
        <v>2020</v>
      </c>
    </row>
    <row r="2013" spans="1:2">
      <c r="A2013">
        <v>2012</v>
      </c>
      <c r="B2013">
        <v>2021</v>
      </c>
    </row>
    <row r="2014" spans="1:2">
      <c r="A2014">
        <v>2013</v>
      </c>
      <c r="B2014">
        <v>2022</v>
      </c>
    </row>
    <row r="2015" spans="1:2">
      <c r="A2015">
        <v>2014</v>
      </c>
      <c r="B2015">
        <v>2023</v>
      </c>
    </row>
    <row r="2016" spans="1:2">
      <c r="A2016">
        <v>2015</v>
      </c>
      <c r="B2016">
        <v>2024</v>
      </c>
    </row>
    <row r="2017" spans="1:2">
      <c r="A2017">
        <v>2016</v>
      </c>
      <c r="B2017">
        <v>2025</v>
      </c>
    </row>
    <row r="2018" spans="1:2">
      <c r="A2018">
        <v>2017</v>
      </c>
      <c r="B2018">
        <v>2026</v>
      </c>
    </row>
    <row r="2019" spans="1:2">
      <c r="A2019">
        <v>2018</v>
      </c>
      <c r="B2019">
        <v>2027</v>
      </c>
    </row>
    <row r="2020" spans="1:2">
      <c r="A2020">
        <v>2019</v>
      </c>
      <c r="B2020">
        <v>2028</v>
      </c>
    </row>
    <row r="2021" spans="1:2">
      <c r="A2021">
        <v>2020</v>
      </c>
      <c r="B2021">
        <v>2029</v>
      </c>
    </row>
    <row r="2022" spans="1:2">
      <c r="A2022">
        <v>2021</v>
      </c>
      <c r="B2022">
        <v>2030</v>
      </c>
    </row>
    <row r="2023" spans="1:2">
      <c r="A2023">
        <v>2022</v>
      </c>
      <c r="B2023">
        <v>2031</v>
      </c>
    </row>
    <row r="2024" spans="1:2">
      <c r="A2024">
        <v>2023</v>
      </c>
      <c r="B2024">
        <v>2032</v>
      </c>
    </row>
    <row r="2025" spans="1:2">
      <c r="A2025">
        <v>2024</v>
      </c>
      <c r="B2025">
        <v>2033</v>
      </c>
    </row>
    <row r="2026" spans="1:2">
      <c r="A2026">
        <v>2025</v>
      </c>
      <c r="B2026">
        <v>2034</v>
      </c>
    </row>
    <row r="2027" spans="1:2">
      <c r="A2027">
        <v>2026</v>
      </c>
      <c r="B2027">
        <v>2035</v>
      </c>
    </row>
    <row r="2028" spans="1:2">
      <c r="A2028">
        <v>2027</v>
      </c>
      <c r="B2028">
        <v>2036</v>
      </c>
    </row>
    <row r="2029" spans="1:2">
      <c r="A2029">
        <v>2028</v>
      </c>
      <c r="B2029">
        <v>2037</v>
      </c>
    </row>
    <row r="2030" spans="1:2">
      <c r="A2030">
        <v>2029</v>
      </c>
      <c r="B2030">
        <v>2038</v>
      </c>
    </row>
    <row r="2031" spans="1:2">
      <c r="A2031">
        <v>2030</v>
      </c>
      <c r="B2031">
        <v>2039</v>
      </c>
    </row>
    <row r="2032" spans="1:2">
      <c r="A2032">
        <v>2031</v>
      </c>
      <c r="B2032">
        <v>2040</v>
      </c>
    </row>
    <row r="2033" spans="1:2">
      <c r="A2033">
        <v>2032</v>
      </c>
      <c r="B2033">
        <v>2041</v>
      </c>
    </row>
    <row r="2034" spans="1:2">
      <c r="A2034">
        <v>2033</v>
      </c>
      <c r="B2034">
        <v>2042</v>
      </c>
    </row>
    <row r="2035" spans="1:2">
      <c r="A2035">
        <v>2034</v>
      </c>
      <c r="B2035">
        <v>2043</v>
      </c>
    </row>
    <row r="2036" spans="1:2">
      <c r="A2036">
        <v>2035</v>
      </c>
      <c r="B2036">
        <v>2044</v>
      </c>
    </row>
    <row r="2037" spans="1:2">
      <c r="A2037">
        <v>2036</v>
      </c>
      <c r="B2037">
        <v>2045</v>
      </c>
    </row>
    <row r="2038" spans="1:2">
      <c r="A2038">
        <v>2037</v>
      </c>
      <c r="B2038">
        <v>2046</v>
      </c>
    </row>
    <row r="2039" spans="1:2">
      <c r="A2039">
        <v>2038</v>
      </c>
      <c r="B2039">
        <v>2047</v>
      </c>
    </row>
    <row r="2040" spans="1:2">
      <c r="A2040">
        <v>2039</v>
      </c>
      <c r="B2040">
        <v>2048</v>
      </c>
    </row>
    <row r="2041" spans="1:2">
      <c r="A2041">
        <v>2040</v>
      </c>
      <c r="B2041">
        <v>2049</v>
      </c>
    </row>
    <row r="2042" spans="1:2">
      <c r="A2042">
        <v>2041</v>
      </c>
      <c r="B2042">
        <v>2050</v>
      </c>
    </row>
    <row r="2043" spans="1:2">
      <c r="A2043">
        <v>2042</v>
      </c>
      <c r="B2043">
        <v>2051</v>
      </c>
    </row>
    <row r="2044" spans="1:2">
      <c r="A2044">
        <v>2043</v>
      </c>
      <c r="B2044">
        <v>2052</v>
      </c>
    </row>
    <row r="2045" spans="1:2">
      <c r="A2045">
        <v>2044</v>
      </c>
      <c r="B2045">
        <v>2053</v>
      </c>
    </row>
    <row r="2046" spans="1:2">
      <c r="A2046">
        <v>2045</v>
      </c>
      <c r="B2046">
        <v>2054</v>
      </c>
    </row>
    <row r="2047" spans="1:2">
      <c r="A2047">
        <v>2046</v>
      </c>
      <c r="B2047">
        <v>2055</v>
      </c>
    </row>
    <row r="2048" spans="1:2">
      <c r="A2048">
        <v>2047</v>
      </c>
      <c r="B2048">
        <v>2056</v>
      </c>
    </row>
    <row r="2049" spans="1:2">
      <c r="A2049">
        <v>2048</v>
      </c>
      <c r="B2049">
        <v>2057</v>
      </c>
    </row>
    <row r="2050" spans="1:2">
      <c r="A2050">
        <v>2049</v>
      </c>
      <c r="B2050">
        <v>2058</v>
      </c>
    </row>
    <row r="2051" spans="1:2">
      <c r="A2051">
        <v>2050</v>
      </c>
      <c r="B2051">
        <v>2059</v>
      </c>
    </row>
    <row r="2052" spans="1:2">
      <c r="A2052">
        <v>2051</v>
      </c>
      <c r="B2052">
        <v>2060</v>
      </c>
    </row>
    <row r="2053" spans="1:2">
      <c r="A2053">
        <v>2052</v>
      </c>
      <c r="B2053">
        <v>2061</v>
      </c>
    </row>
    <row r="2054" spans="1:2">
      <c r="A2054">
        <v>2053</v>
      </c>
      <c r="B2054">
        <v>2062</v>
      </c>
    </row>
    <row r="2055" spans="1:2">
      <c r="A2055">
        <v>2054</v>
      </c>
      <c r="B2055">
        <v>2063</v>
      </c>
    </row>
    <row r="2056" spans="1:2">
      <c r="A2056">
        <v>2055</v>
      </c>
      <c r="B2056">
        <v>2064</v>
      </c>
    </row>
    <row r="2057" spans="1:2">
      <c r="A2057">
        <v>2056</v>
      </c>
      <c r="B2057">
        <v>2065</v>
      </c>
    </row>
    <row r="2058" spans="1:2">
      <c r="A2058">
        <v>2057</v>
      </c>
      <c r="B2058">
        <v>2066</v>
      </c>
    </row>
    <row r="2059" spans="1:2">
      <c r="A2059">
        <v>2058</v>
      </c>
      <c r="B2059">
        <v>2067</v>
      </c>
    </row>
    <row r="2060" spans="1:2">
      <c r="A2060">
        <v>2059</v>
      </c>
      <c r="B2060">
        <v>2068</v>
      </c>
    </row>
    <row r="2061" spans="1:2">
      <c r="A2061">
        <v>2060</v>
      </c>
      <c r="B2061">
        <v>2069</v>
      </c>
    </row>
    <row r="2062" spans="1:2">
      <c r="A2062">
        <v>2061</v>
      </c>
      <c r="B2062">
        <v>2070</v>
      </c>
    </row>
    <row r="2063" spans="1:2">
      <c r="A2063">
        <v>2062</v>
      </c>
      <c r="B2063">
        <v>2071</v>
      </c>
    </row>
    <row r="2064" spans="1:2">
      <c r="A2064">
        <v>2063</v>
      </c>
      <c r="B2064">
        <v>2072</v>
      </c>
    </row>
    <row r="2065" spans="1:2">
      <c r="A2065">
        <v>2064</v>
      </c>
      <c r="B2065">
        <v>2073</v>
      </c>
    </row>
    <row r="2066" spans="1:2">
      <c r="A2066">
        <v>2065</v>
      </c>
      <c r="B2066">
        <v>2074</v>
      </c>
    </row>
    <row r="2067" spans="1:2">
      <c r="A2067">
        <v>2066</v>
      </c>
      <c r="B2067">
        <v>2075</v>
      </c>
    </row>
    <row r="2068" spans="1:2">
      <c r="A2068">
        <v>2067</v>
      </c>
      <c r="B2068">
        <v>2076</v>
      </c>
    </row>
    <row r="2069" spans="1:2">
      <c r="A2069">
        <v>2068</v>
      </c>
      <c r="B2069">
        <v>2077</v>
      </c>
    </row>
    <row r="2070" spans="1:2">
      <c r="A2070">
        <v>2069</v>
      </c>
      <c r="B2070">
        <v>2078</v>
      </c>
    </row>
    <row r="2071" spans="1:2">
      <c r="A2071">
        <v>2070</v>
      </c>
      <c r="B2071">
        <v>2079</v>
      </c>
    </row>
    <row r="2072" spans="1:2">
      <c r="A2072">
        <v>2071</v>
      </c>
      <c r="B2072">
        <v>2080</v>
      </c>
    </row>
    <row r="2073" spans="1:2">
      <c r="A2073">
        <v>2072</v>
      </c>
      <c r="B2073">
        <v>2081</v>
      </c>
    </row>
    <row r="2074" spans="1:2">
      <c r="A2074">
        <v>2073</v>
      </c>
      <c r="B2074">
        <v>2082</v>
      </c>
    </row>
    <row r="2075" spans="1:2">
      <c r="A2075">
        <v>2074</v>
      </c>
      <c r="B2075">
        <v>2083</v>
      </c>
    </row>
    <row r="2076" spans="1:2">
      <c r="A2076">
        <v>2075</v>
      </c>
      <c r="B2076">
        <v>2084</v>
      </c>
    </row>
    <row r="2077" spans="1:2">
      <c r="A2077">
        <v>2076</v>
      </c>
      <c r="B2077">
        <v>2085</v>
      </c>
    </row>
    <row r="2078" spans="1:2">
      <c r="A2078">
        <v>2077</v>
      </c>
      <c r="B2078">
        <v>2086</v>
      </c>
    </row>
    <row r="2079" spans="1:2">
      <c r="A2079">
        <v>2078</v>
      </c>
      <c r="B2079">
        <v>2087</v>
      </c>
    </row>
    <row r="2080" spans="1:2">
      <c r="A2080">
        <v>2079</v>
      </c>
      <c r="B2080">
        <v>2088</v>
      </c>
    </row>
    <row r="2081" spans="1:2">
      <c r="A2081">
        <v>2080</v>
      </c>
      <c r="B2081">
        <v>2089</v>
      </c>
    </row>
    <row r="2082" spans="1:2">
      <c r="A2082">
        <v>2081</v>
      </c>
      <c r="B2082">
        <v>2090</v>
      </c>
    </row>
    <row r="2083" spans="1:2">
      <c r="A2083">
        <v>2082</v>
      </c>
      <c r="B2083">
        <v>2091</v>
      </c>
    </row>
    <row r="2084" spans="1:2">
      <c r="A2084">
        <v>2083</v>
      </c>
      <c r="B2084">
        <v>2092</v>
      </c>
    </row>
    <row r="2085" spans="1:2">
      <c r="A2085">
        <v>2084</v>
      </c>
      <c r="B2085">
        <v>2093</v>
      </c>
    </row>
    <row r="2086" spans="1:2">
      <c r="A2086">
        <v>2085</v>
      </c>
      <c r="B2086">
        <v>2094</v>
      </c>
    </row>
    <row r="2087" spans="1:2">
      <c r="A2087">
        <v>2086</v>
      </c>
      <c r="B2087">
        <v>2095</v>
      </c>
    </row>
    <row r="2088" spans="1:2">
      <c r="A2088">
        <v>2087</v>
      </c>
      <c r="B2088">
        <v>2096</v>
      </c>
    </row>
    <row r="2089" spans="1:2">
      <c r="A2089">
        <v>2088</v>
      </c>
      <c r="B2089">
        <v>2097</v>
      </c>
    </row>
    <row r="2090" spans="1:2">
      <c r="A2090">
        <v>2089</v>
      </c>
      <c r="B2090">
        <v>2098</v>
      </c>
    </row>
    <row r="2091" spans="1:2">
      <c r="A2091">
        <v>2090</v>
      </c>
      <c r="B2091">
        <v>2099</v>
      </c>
    </row>
    <row r="2092" spans="1:2">
      <c r="A2092">
        <v>2091</v>
      </c>
      <c r="B2092">
        <v>2100</v>
      </c>
    </row>
    <row r="2093" spans="1:2">
      <c r="A2093">
        <v>2092</v>
      </c>
      <c r="B2093">
        <v>2101</v>
      </c>
    </row>
    <row r="2094" spans="1:2">
      <c r="A2094">
        <v>2093</v>
      </c>
      <c r="B2094">
        <v>2102</v>
      </c>
    </row>
    <row r="2095" spans="1:2">
      <c r="A2095">
        <v>2094</v>
      </c>
      <c r="B2095">
        <v>2103</v>
      </c>
    </row>
    <row r="2096" spans="1:2">
      <c r="A2096">
        <v>2095</v>
      </c>
      <c r="B2096">
        <v>2104</v>
      </c>
    </row>
    <row r="2097" spans="1:2">
      <c r="A2097">
        <v>2096</v>
      </c>
      <c r="B2097">
        <v>2105</v>
      </c>
    </row>
    <row r="2098" spans="1:2">
      <c r="A2098">
        <v>2097</v>
      </c>
      <c r="B2098">
        <v>2106</v>
      </c>
    </row>
    <row r="2099" spans="1:2">
      <c r="A2099">
        <v>2098</v>
      </c>
      <c r="B2099">
        <v>2107</v>
      </c>
    </row>
    <row r="2100" spans="1:2">
      <c r="A2100">
        <v>2099</v>
      </c>
      <c r="B2100">
        <v>2108</v>
      </c>
    </row>
    <row r="2101" spans="1:2">
      <c r="A2101">
        <v>2100</v>
      </c>
      <c r="B2101">
        <v>2109</v>
      </c>
    </row>
    <row r="2102" spans="1:2">
      <c r="A2102">
        <v>2101</v>
      </c>
      <c r="B2102">
        <v>2110</v>
      </c>
    </row>
    <row r="2103" spans="1:2">
      <c r="A2103">
        <v>2102</v>
      </c>
      <c r="B2103">
        <v>2111</v>
      </c>
    </row>
    <row r="2104" spans="1:2">
      <c r="A2104">
        <v>2103</v>
      </c>
      <c r="B2104">
        <v>2112</v>
      </c>
    </row>
    <row r="2105" spans="1:2">
      <c r="A2105">
        <v>2104</v>
      </c>
      <c r="B2105">
        <v>2113</v>
      </c>
    </row>
    <row r="2106" spans="1:2">
      <c r="A2106">
        <v>2105</v>
      </c>
      <c r="B2106">
        <v>2114</v>
      </c>
    </row>
    <row r="2107" spans="1:2">
      <c r="A2107">
        <v>2106</v>
      </c>
      <c r="B2107">
        <v>2115</v>
      </c>
    </row>
    <row r="2108" spans="1:2">
      <c r="A2108">
        <v>2107</v>
      </c>
      <c r="B2108">
        <v>2116</v>
      </c>
    </row>
    <row r="2109" spans="1:2">
      <c r="A2109">
        <v>2108</v>
      </c>
      <c r="B2109">
        <v>2117</v>
      </c>
    </row>
    <row r="2110" spans="1:2">
      <c r="A2110">
        <v>2109</v>
      </c>
      <c r="B2110">
        <v>2118</v>
      </c>
    </row>
    <row r="2111" spans="1:2">
      <c r="A2111">
        <v>2110</v>
      </c>
      <c r="B2111">
        <v>2119</v>
      </c>
    </row>
    <row r="2112" spans="1:2">
      <c r="A2112">
        <v>2111</v>
      </c>
      <c r="B2112">
        <v>2120</v>
      </c>
    </row>
    <row r="2113" spans="1:2">
      <c r="A2113">
        <v>2112</v>
      </c>
      <c r="B2113">
        <v>2121</v>
      </c>
    </row>
    <row r="2114" spans="1:2">
      <c r="A2114">
        <v>2113</v>
      </c>
      <c r="B2114">
        <v>2122</v>
      </c>
    </row>
    <row r="2115" spans="1:2">
      <c r="A2115">
        <v>2114</v>
      </c>
      <c r="B2115">
        <v>2123</v>
      </c>
    </row>
    <row r="2116" spans="1:2">
      <c r="A2116">
        <v>2115</v>
      </c>
      <c r="B2116">
        <v>2124</v>
      </c>
    </row>
    <row r="2117" spans="1:2">
      <c r="A2117">
        <v>2116</v>
      </c>
      <c r="B2117">
        <v>2125</v>
      </c>
    </row>
    <row r="2118" spans="1:2">
      <c r="A2118">
        <v>2117</v>
      </c>
      <c r="B2118">
        <v>2126</v>
      </c>
    </row>
    <row r="2119" spans="1:2">
      <c r="A2119">
        <v>2118</v>
      </c>
      <c r="B2119">
        <v>2127</v>
      </c>
    </row>
    <row r="2120" spans="1:2">
      <c r="A2120">
        <v>2119</v>
      </c>
      <c r="B2120">
        <v>2128</v>
      </c>
    </row>
    <row r="2121" spans="1:2">
      <c r="A2121">
        <v>2120</v>
      </c>
      <c r="B2121">
        <v>2129</v>
      </c>
    </row>
    <row r="2122" spans="1:2">
      <c r="A2122">
        <v>2121</v>
      </c>
      <c r="B2122">
        <v>2130</v>
      </c>
    </row>
    <row r="2123" spans="1:2">
      <c r="A2123">
        <v>2122</v>
      </c>
      <c r="B2123">
        <v>2131</v>
      </c>
    </row>
    <row r="2124" spans="1:2">
      <c r="A2124">
        <v>2123</v>
      </c>
      <c r="B2124">
        <v>2132</v>
      </c>
    </row>
    <row r="2125" spans="1:2">
      <c r="A2125">
        <v>2124</v>
      </c>
      <c r="B2125">
        <v>2133</v>
      </c>
    </row>
    <row r="2126" spans="1:2">
      <c r="A2126">
        <v>2125</v>
      </c>
      <c r="B2126">
        <v>2134</v>
      </c>
    </row>
    <row r="2127" spans="1:2">
      <c r="A2127">
        <v>2126</v>
      </c>
      <c r="B2127">
        <v>2135</v>
      </c>
    </row>
    <row r="2128" spans="1:2">
      <c r="A2128">
        <v>2127</v>
      </c>
      <c r="B2128">
        <v>2136</v>
      </c>
    </row>
    <row r="2129" spans="1:2">
      <c r="A2129">
        <v>2128</v>
      </c>
      <c r="B2129">
        <v>2137</v>
      </c>
    </row>
    <row r="2130" spans="1:2">
      <c r="A2130">
        <v>2129</v>
      </c>
      <c r="B2130">
        <v>2138</v>
      </c>
    </row>
    <row r="2131" spans="1:2">
      <c r="A2131">
        <v>2130</v>
      </c>
      <c r="B2131">
        <v>2139</v>
      </c>
    </row>
    <row r="2132" spans="1:2">
      <c r="A2132">
        <v>2131</v>
      </c>
      <c r="B2132">
        <v>2140</v>
      </c>
    </row>
    <row r="2133" spans="1:2">
      <c r="A2133">
        <v>2132</v>
      </c>
      <c r="B2133">
        <v>2141</v>
      </c>
    </row>
    <row r="2134" spans="1:2">
      <c r="A2134">
        <v>2133</v>
      </c>
      <c r="B2134">
        <v>2142</v>
      </c>
    </row>
    <row r="2135" spans="1:2">
      <c r="A2135">
        <v>2134</v>
      </c>
      <c r="B2135">
        <v>2143</v>
      </c>
    </row>
    <row r="2136" spans="1:2">
      <c r="A2136">
        <v>2135</v>
      </c>
      <c r="B2136">
        <v>2144</v>
      </c>
    </row>
    <row r="2137" spans="1:2">
      <c r="A2137">
        <v>2136</v>
      </c>
      <c r="B2137">
        <v>2145</v>
      </c>
    </row>
    <row r="2138" spans="1:2">
      <c r="A2138">
        <v>2137</v>
      </c>
      <c r="B2138">
        <v>2146</v>
      </c>
    </row>
    <row r="2139" spans="1:2">
      <c r="A2139">
        <v>2138</v>
      </c>
      <c r="B2139">
        <v>2147</v>
      </c>
    </row>
    <row r="2140" spans="1:2">
      <c r="A2140">
        <v>2139</v>
      </c>
      <c r="B2140">
        <v>2148</v>
      </c>
    </row>
    <row r="2141" spans="1:2">
      <c r="A2141">
        <v>2140</v>
      </c>
      <c r="B2141">
        <v>2149</v>
      </c>
    </row>
    <row r="2142" spans="1:2">
      <c r="A2142">
        <v>2141</v>
      </c>
      <c r="B2142">
        <v>2150</v>
      </c>
    </row>
    <row r="2143" spans="1:2">
      <c r="A2143">
        <v>2142</v>
      </c>
      <c r="B2143">
        <v>2151</v>
      </c>
    </row>
    <row r="2144" spans="1:2">
      <c r="A2144">
        <v>2143</v>
      </c>
      <c r="B2144">
        <v>2152</v>
      </c>
    </row>
    <row r="2145" spans="1:2">
      <c r="A2145">
        <v>2144</v>
      </c>
      <c r="B2145">
        <v>2153</v>
      </c>
    </row>
    <row r="2146" spans="1:2">
      <c r="A2146">
        <v>2145</v>
      </c>
      <c r="B2146">
        <v>2154</v>
      </c>
    </row>
    <row r="2147" spans="1:2">
      <c r="A2147">
        <v>2146</v>
      </c>
      <c r="B2147">
        <v>2155</v>
      </c>
    </row>
    <row r="2148" spans="1:2">
      <c r="A2148">
        <v>2147</v>
      </c>
      <c r="B2148">
        <v>2156</v>
      </c>
    </row>
    <row r="2149" spans="1:2">
      <c r="A2149">
        <v>2148</v>
      </c>
      <c r="B2149">
        <v>2157</v>
      </c>
    </row>
    <row r="2150" spans="1:2">
      <c r="A2150">
        <v>2149</v>
      </c>
      <c r="B2150">
        <v>2158</v>
      </c>
    </row>
    <row r="2151" spans="1:2">
      <c r="A2151">
        <v>2150</v>
      </c>
      <c r="B2151">
        <v>2159</v>
      </c>
    </row>
    <row r="2152" spans="1:2">
      <c r="A2152">
        <v>2151</v>
      </c>
      <c r="B2152">
        <v>2160</v>
      </c>
    </row>
    <row r="2153" spans="1:2">
      <c r="A2153">
        <v>2152</v>
      </c>
      <c r="B2153">
        <v>2161</v>
      </c>
    </row>
    <row r="2154" spans="1:2">
      <c r="A2154">
        <v>2153</v>
      </c>
      <c r="B2154">
        <v>2162</v>
      </c>
    </row>
    <row r="2155" spans="1:2">
      <c r="A2155">
        <v>2154</v>
      </c>
      <c r="B2155">
        <v>2163</v>
      </c>
    </row>
    <row r="2156" spans="1:2">
      <c r="A2156">
        <v>2155</v>
      </c>
      <c r="B2156">
        <v>2164</v>
      </c>
    </row>
    <row r="2157" spans="1:2">
      <c r="A2157">
        <v>2156</v>
      </c>
      <c r="B2157">
        <v>2165</v>
      </c>
    </row>
    <row r="2158" spans="1:2">
      <c r="A2158">
        <v>2157</v>
      </c>
      <c r="B2158">
        <v>2166</v>
      </c>
    </row>
    <row r="2159" spans="1:2">
      <c r="A2159">
        <v>2158</v>
      </c>
      <c r="B2159">
        <v>2167</v>
      </c>
    </row>
    <row r="2160" spans="1:2">
      <c r="A2160">
        <v>2159</v>
      </c>
      <c r="B2160">
        <v>2168</v>
      </c>
    </row>
    <row r="2161" spans="1:2">
      <c r="A2161">
        <v>2160</v>
      </c>
      <c r="B2161">
        <v>2169</v>
      </c>
    </row>
    <row r="2162" spans="1:2">
      <c r="A2162">
        <v>2161</v>
      </c>
      <c r="B2162">
        <v>2170</v>
      </c>
    </row>
    <row r="2163" spans="1:2">
      <c r="A2163">
        <v>2162</v>
      </c>
      <c r="B2163">
        <v>2171</v>
      </c>
    </row>
    <row r="2164" spans="1:2">
      <c r="A2164">
        <v>2163</v>
      </c>
      <c r="B2164">
        <v>2172</v>
      </c>
    </row>
    <row r="2165" spans="1:2">
      <c r="A2165">
        <v>2164</v>
      </c>
      <c r="B2165">
        <v>2173</v>
      </c>
    </row>
    <row r="2166" spans="1:2">
      <c r="A2166">
        <v>2165</v>
      </c>
      <c r="B2166">
        <v>2174</v>
      </c>
    </row>
    <row r="2167" spans="1:2">
      <c r="A2167">
        <v>2166</v>
      </c>
      <c r="B2167">
        <v>2175</v>
      </c>
    </row>
    <row r="2168" spans="1:2">
      <c r="A2168">
        <v>2167</v>
      </c>
      <c r="B2168">
        <v>2176</v>
      </c>
    </row>
    <row r="2169" spans="1:2">
      <c r="A2169">
        <v>2168</v>
      </c>
      <c r="B2169">
        <v>2177</v>
      </c>
    </row>
    <row r="2170" spans="1:2">
      <c r="A2170">
        <v>2169</v>
      </c>
      <c r="B2170">
        <v>2178</v>
      </c>
    </row>
    <row r="2171" spans="1:2">
      <c r="A2171">
        <v>2170</v>
      </c>
      <c r="B2171">
        <v>2179</v>
      </c>
    </row>
    <row r="2172" spans="1:2">
      <c r="A2172">
        <v>2171</v>
      </c>
      <c r="B2172">
        <v>2180</v>
      </c>
    </row>
    <row r="2173" spans="1:2">
      <c r="A2173">
        <v>2172</v>
      </c>
      <c r="B2173">
        <v>2181</v>
      </c>
    </row>
    <row r="2174" spans="1:2">
      <c r="A2174">
        <v>2173</v>
      </c>
      <c r="B2174">
        <v>2182</v>
      </c>
    </row>
    <row r="2175" spans="1:2">
      <c r="A2175">
        <v>2174</v>
      </c>
      <c r="B2175">
        <v>2183</v>
      </c>
    </row>
    <row r="2176" spans="1:2">
      <c r="A2176">
        <v>2175</v>
      </c>
      <c r="B2176">
        <v>2184</v>
      </c>
    </row>
    <row r="2177" spans="1:2">
      <c r="A2177">
        <v>2176</v>
      </c>
      <c r="B2177">
        <v>2185</v>
      </c>
    </row>
    <row r="2178" spans="1:2">
      <c r="A2178">
        <v>2177</v>
      </c>
      <c r="B2178">
        <v>2186</v>
      </c>
    </row>
    <row r="2179" spans="1:2">
      <c r="A2179">
        <v>2178</v>
      </c>
      <c r="B2179">
        <v>2187</v>
      </c>
    </row>
    <row r="2180" spans="1:2">
      <c r="A2180">
        <v>2179</v>
      </c>
      <c r="B2180">
        <v>2188</v>
      </c>
    </row>
    <row r="2181" spans="1:2">
      <c r="A2181">
        <v>2180</v>
      </c>
      <c r="B2181">
        <v>2189</v>
      </c>
    </row>
    <row r="2182" spans="1:2">
      <c r="A2182">
        <v>2181</v>
      </c>
      <c r="B2182">
        <v>2190</v>
      </c>
    </row>
    <row r="2183" spans="1:2">
      <c r="A2183">
        <v>2182</v>
      </c>
      <c r="B2183">
        <v>2191</v>
      </c>
    </row>
    <row r="2184" spans="1:2">
      <c r="A2184">
        <v>2183</v>
      </c>
      <c r="B2184">
        <v>2192</v>
      </c>
    </row>
    <row r="2185" spans="1:2">
      <c r="A2185">
        <v>2184</v>
      </c>
      <c r="B2185">
        <v>2193</v>
      </c>
    </row>
    <row r="2186" spans="1:2">
      <c r="A2186">
        <v>2185</v>
      </c>
      <c r="B2186">
        <v>2194</v>
      </c>
    </row>
    <row r="2187" spans="1:2">
      <c r="A2187">
        <v>2186</v>
      </c>
      <c r="B2187">
        <v>2195</v>
      </c>
    </row>
    <row r="2188" spans="1:2">
      <c r="A2188">
        <v>2187</v>
      </c>
      <c r="B2188">
        <v>2196</v>
      </c>
    </row>
    <row r="2189" spans="1:2">
      <c r="A2189">
        <v>2188</v>
      </c>
      <c r="B2189">
        <v>2197</v>
      </c>
    </row>
    <row r="2190" spans="1:2">
      <c r="A2190">
        <v>2189</v>
      </c>
      <c r="B2190">
        <v>2198</v>
      </c>
    </row>
    <row r="2191" spans="1:2">
      <c r="A2191">
        <v>2190</v>
      </c>
      <c r="B2191">
        <v>2199</v>
      </c>
    </row>
    <row r="2192" spans="1:2">
      <c r="A2192">
        <v>2191</v>
      </c>
      <c r="B2192">
        <v>2200</v>
      </c>
    </row>
    <row r="2193" spans="1:2">
      <c r="A2193">
        <v>2192</v>
      </c>
      <c r="B2193">
        <v>2201</v>
      </c>
    </row>
    <row r="2194" spans="1:2">
      <c r="A2194">
        <v>2193</v>
      </c>
      <c r="B2194">
        <v>2202</v>
      </c>
    </row>
    <row r="2195" spans="1:2">
      <c r="A2195">
        <v>2194</v>
      </c>
      <c r="B2195">
        <v>2203</v>
      </c>
    </row>
    <row r="2196" spans="1:2">
      <c r="A2196">
        <v>2195</v>
      </c>
      <c r="B2196">
        <v>2204</v>
      </c>
    </row>
    <row r="2197" spans="1:2">
      <c r="A2197">
        <v>2196</v>
      </c>
      <c r="B2197">
        <v>2205</v>
      </c>
    </row>
    <row r="2198" spans="1:2">
      <c r="A2198">
        <v>2197</v>
      </c>
      <c r="B2198">
        <v>2206</v>
      </c>
    </row>
    <row r="2199" spans="1:2">
      <c r="A2199">
        <v>2198</v>
      </c>
      <c r="B2199">
        <v>2207</v>
      </c>
    </row>
    <row r="2200" spans="1:2">
      <c r="A2200">
        <v>2199</v>
      </c>
      <c r="B2200">
        <v>2208</v>
      </c>
    </row>
    <row r="2201" spans="1:2">
      <c r="A2201">
        <v>2200</v>
      </c>
      <c r="B2201">
        <v>2209</v>
      </c>
    </row>
    <row r="2202" spans="1:2">
      <c r="A2202">
        <v>2201</v>
      </c>
      <c r="B2202">
        <v>2210</v>
      </c>
    </row>
    <row r="2203" spans="1:2">
      <c r="A2203">
        <v>2202</v>
      </c>
      <c r="B2203">
        <v>2211</v>
      </c>
    </row>
    <row r="2204" spans="1:2">
      <c r="A2204">
        <v>2203</v>
      </c>
      <c r="B2204">
        <v>2212</v>
      </c>
    </row>
    <row r="2205" spans="1:2">
      <c r="A2205">
        <v>2204</v>
      </c>
      <c r="B2205">
        <v>2213</v>
      </c>
    </row>
    <row r="2206" spans="1:2">
      <c r="A2206">
        <v>2205</v>
      </c>
      <c r="B2206">
        <v>2214</v>
      </c>
    </row>
    <row r="2207" spans="1:2">
      <c r="A2207">
        <v>2206</v>
      </c>
      <c r="B2207">
        <v>2215</v>
      </c>
    </row>
    <row r="2208" spans="1:2">
      <c r="A2208">
        <v>2207</v>
      </c>
      <c r="B2208">
        <v>2216</v>
      </c>
    </row>
    <row r="2209" spans="1:2">
      <c r="A2209">
        <v>2208</v>
      </c>
      <c r="B2209">
        <v>2217</v>
      </c>
    </row>
    <row r="2210" spans="1:2">
      <c r="A2210">
        <v>2209</v>
      </c>
      <c r="B2210">
        <v>2218</v>
      </c>
    </row>
    <row r="2211" spans="1:2">
      <c r="A2211">
        <v>2210</v>
      </c>
      <c r="B2211">
        <v>2219</v>
      </c>
    </row>
    <row r="2212" spans="1:2">
      <c r="A2212">
        <v>2211</v>
      </c>
      <c r="B2212">
        <v>2220</v>
      </c>
    </row>
    <row r="2213" spans="1:2">
      <c r="A2213">
        <v>2212</v>
      </c>
      <c r="B2213">
        <v>2221</v>
      </c>
    </row>
    <row r="2214" spans="1:2">
      <c r="A2214">
        <v>2213</v>
      </c>
      <c r="B2214">
        <v>2222</v>
      </c>
    </row>
    <row r="2215" spans="1:2">
      <c r="A2215">
        <v>2214</v>
      </c>
      <c r="B2215">
        <v>2223</v>
      </c>
    </row>
    <row r="2216" spans="1:2">
      <c r="A2216">
        <v>2215</v>
      </c>
      <c r="B2216">
        <v>2224</v>
      </c>
    </row>
    <row r="2217" spans="1:2">
      <c r="A2217">
        <v>2216</v>
      </c>
      <c r="B2217">
        <v>2225</v>
      </c>
    </row>
    <row r="2218" spans="1:2">
      <c r="A2218">
        <v>2217</v>
      </c>
      <c r="B2218">
        <v>2226</v>
      </c>
    </row>
    <row r="2219" spans="1:2">
      <c r="A2219">
        <v>2218</v>
      </c>
      <c r="B2219">
        <v>2227</v>
      </c>
    </row>
    <row r="2220" spans="1:2">
      <c r="A2220">
        <v>2219</v>
      </c>
      <c r="B2220">
        <v>2228</v>
      </c>
    </row>
    <row r="2221" spans="1:2">
      <c r="A2221">
        <v>2220</v>
      </c>
      <c r="B2221">
        <v>2229</v>
      </c>
    </row>
    <row r="2222" spans="1:2">
      <c r="A2222">
        <v>2221</v>
      </c>
      <c r="B2222">
        <v>2230</v>
      </c>
    </row>
    <row r="2223" spans="1:2">
      <c r="A2223">
        <v>2222</v>
      </c>
      <c r="B2223">
        <v>2231</v>
      </c>
    </row>
    <row r="2224" spans="1:2">
      <c r="A2224">
        <v>2223</v>
      </c>
      <c r="B2224">
        <v>2232</v>
      </c>
    </row>
    <row r="2225" spans="1:2">
      <c r="A2225">
        <v>2224</v>
      </c>
      <c r="B2225">
        <v>2233</v>
      </c>
    </row>
    <row r="2226" spans="1:2">
      <c r="A2226">
        <v>2225</v>
      </c>
      <c r="B2226">
        <v>2234</v>
      </c>
    </row>
    <row r="2227" spans="1:2">
      <c r="A2227">
        <v>2226</v>
      </c>
      <c r="B2227">
        <v>2235</v>
      </c>
    </row>
    <row r="2228" spans="1:2">
      <c r="A2228">
        <v>2227</v>
      </c>
      <c r="B2228">
        <v>2236</v>
      </c>
    </row>
    <row r="2229" spans="1:2">
      <c r="A2229">
        <v>2228</v>
      </c>
      <c r="B2229">
        <v>2237</v>
      </c>
    </row>
    <row r="2230" spans="1:2">
      <c r="A2230">
        <v>2229</v>
      </c>
      <c r="B2230">
        <v>2238</v>
      </c>
    </row>
    <row r="2231" spans="1:2">
      <c r="A2231">
        <v>2230</v>
      </c>
      <c r="B2231">
        <v>2239</v>
      </c>
    </row>
    <row r="2232" spans="1:2">
      <c r="A2232">
        <v>2231</v>
      </c>
      <c r="B2232">
        <v>2240</v>
      </c>
    </row>
    <row r="2233" spans="1:2">
      <c r="A2233">
        <v>2232</v>
      </c>
      <c r="B2233">
        <v>2241</v>
      </c>
    </row>
    <row r="2234" spans="1:2">
      <c r="A2234">
        <v>2233</v>
      </c>
      <c r="B2234">
        <v>2242</v>
      </c>
    </row>
    <row r="2235" spans="1:2">
      <c r="A2235">
        <v>2234</v>
      </c>
      <c r="B2235">
        <v>2243</v>
      </c>
    </row>
    <row r="2236" spans="1:2">
      <c r="A2236">
        <v>2235</v>
      </c>
      <c r="B2236">
        <v>2244</v>
      </c>
    </row>
    <row r="2237" spans="1:2">
      <c r="A2237">
        <v>2236</v>
      </c>
      <c r="B2237">
        <v>2245</v>
      </c>
    </row>
    <row r="2238" spans="1:2">
      <c r="A2238">
        <v>2237</v>
      </c>
      <c r="B2238">
        <v>2246</v>
      </c>
    </row>
    <row r="2239" spans="1:2">
      <c r="A2239">
        <v>2238</v>
      </c>
      <c r="B2239">
        <v>2247</v>
      </c>
    </row>
    <row r="2240" spans="1:2">
      <c r="A2240">
        <v>2239</v>
      </c>
      <c r="B2240">
        <v>2248</v>
      </c>
    </row>
    <row r="2241" spans="1:2">
      <c r="A2241">
        <v>2240</v>
      </c>
      <c r="B2241">
        <v>2249</v>
      </c>
    </row>
    <row r="2242" spans="1:2">
      <c r="A2242">
        <v>2241</v>
      </c>
      <c r="B2242">
        <v>2250</v>
      </c>
    </row>
    <row r="2243" spans="1:2">
      <c r="A2243">
        <v>2242</v>
      </c>
      <c r="B2243">
        <v>2251</v>
      </c>
    </row>
    <row r="2244" spans="1:2">
      <c r="A2244">
        <v>2243</v>
      </c>
      <c r="B2244">
        <v>2252</v>
      </c>
    </row>
    <row r="2245" spans="1:2">
      <c r="A2245">
        <v>2244</v>
      </c>
      <c r="B2245">
        <v>2253</v>
      </c>
    </row>
    <row r="2246" spans="1:2">
      <c r="A2246">
        <v>2245</v>
      </c>
      <c r="B2246">
        <v>2254</v>
      </c>
    </row>
    <row r="2247" spans="1:2">
      <c r="A2247">
        <v>2246</v>
      </c>
      <c r="B2247">
        <v>2255</v>
      </c>
    </row>
    <row r="2248" spans="1:2">
      <c r="A2248">
        <v>2247</v>
      </c>
      <c r="B2248">
        <v>2256</v>
      </c>
    </row>
    <row r="2249" spans="1:2">
      <c r="A2249">
        <v>2248</v>
      </c>
      <c r="B2249">
        <v>2257</v>
      </c>
    </row>
    <row r="2250" spans="1:2">
      <c r="A2250">
        <v>2249</v>
      </c>
      <c r="B2250">
        <v>2258</v>
      </c>
    </row>
    <row r="2251" spans="1:2">
      <c r="A2251">
        <v>2250</v>
      </c>
      <c r="B2251">
        <v>2259</v>
      </c>
    </row>
    <row r="2252" spans="1:2">
      <c r="A2252">
        <v>2251</v>
      </c>
      <c r="B2252">
        <v>2260</v>
      </c>
    </row>
    <row r="2253" spans="1:2">
      <c r="A2253">
        <v>2252</v>
      </c>
      <c r="B2253">
        <v>2261</v>
      </c>
    </row>
    <row r="2254" spans="1:2">
      <c r="A2254">
        <v>2253</v>
      </c>
      <c r="B2254">
        <v>2262</v>
      </c>
    </row>
    <row r="2255" spans="1:2">
      <c r="A2255">
        <v>2254</v>
      </c>
      <c r="B2255">
        <v>2263</v>
      </c>
    </row>
    <row r="2256" spans="1:2">
      <c r="A2256">
        <v>2255</v>
      </c>
      <c r="B2256">
        <v>2264</v>
      </c>
    </row>
    <row r="2257" spans="1:2">
      <c r="A2257">
        <v>2256</v>
      </c>
      <c r="B2257">
        <v>2265</v>
      </c>
    </row>
    <row r="2258" spans="1:2">
      <c r="A2258">
        <v>2257</v>
      </c>
      <c r="B2258">
        <v>2266</v>
      </c>
    </row>
    <row r="2259" spans="1:2">
      <c r="A2259">
        <v>2258</v>
      </c>
      <c r="B2259">
        <v>2267</v>
      </c>
    </row>
    <row r="2260" spans="1:2">
      <c r="A2260">
        <v>2259</v>
      </c>
      <c r="B2260">
        <v>2268</v>
      </c>
    </row>
    <row r="2261" spans="1:2">
      <c r="A2261">
        <v>2260</v>
      </c>
      <c r="B2261">
        <v>2269</v>
      </c>
    </row>
    <row r="2262" spans="1:2">
      <c r="A2262">
        <v>2261</v>
      </c>
      <c r="B2262">
        <v>2270</v>
      </c>
    </row>
    <row r="2263" spans="1:2">
      <c r="A2263">
        <v>2262</v>
      </c>
      <c r="B2263">
        <v>2271</v>
      </c>
    </row>
    <row r="2264" spans="1:2">
      <c r="A2264">
        <v>2263</v>
      </c>
      <c r="B2264">
        <v>2272</v>
      </c>
    </row>
    <row r="2265" spans="1:2">
      <c r="A2265">
        <v>2264</v>
      </c>
      <c r="B2265">
        <v>2273</v>
      </c>
    </row>
    <row r="2266" spans="1:2">
      <c r="A2266">
        <v>2265</v>
      </c>
      <c r="B2266">
        <v>2275</v>
      </c>
    </row>
    <row r="2267" spans="1:2">
      <c r="A2267">
        <v>2266</v>
      </c>
      <c r="B2267">
        <v>2276</v>
      </c>
    </row>
    <row r="2268" spans="1:2">
      <c r="A2268">
        <v>2267</v>
      </c>
      <c r="B2268">
        <v>2277</v>
      </c>
    </row>
    <row r="2269" spans="1:2">
      <c r="A2269">
        <v>2268</v>
      </c>
      <c r="B2269">
        <v>2278</v>
      </c>
    </row>
    <row r="2270" spans="1:2">
      <c r="A2270">
        <v>2269</v>
      </c>
      <c r="B2270">
        <v>2279</v>
      </c>
    </row>
    <row r="2271" spans="1:2">
      <c r="A2271">
        <v>2270</v>
      </c>
      <c r="B2271">
        <v>2280</v>
      </c>
    </row>
    <row r="2272" spans="1:2">
      <c r="A2272">
        <v>2271</v>
      </c>
      <c r="B2272">
        <v>2281</v>
      </c>
    </row>
    <row r="2273" spans="1:2">
      <c r="A2273">
        <v>2272</v>
      </c>
      <c r="B2273">
        <v>2282</v>
      </c>
    </row>
    <row r="2274" spans="1:2">
      <c r="A2274">
        <v>2273</v>
      </c>
      <c r="B2274">
        <v>2283</v>
      </c>
    </row>
    <row r="2275" spans="1:2">
      <c r="A2275">
        <v>2274</v>
      </c>
      <c r="B2275">
        <v>2284</v>
      </c>
    </row>
    <row r="2276" spans="1:2">
      <c r="A2276">
        <v>2275</v>
      </c>
      <c r="B2276">
        <v>2285</v>
      </c>
    </row>
    <row r="2277" spans="1:2">
      <c r="A2277">
        <v>2276</v>
      </c>
      <c r="B2277">
        <v>2286</v>
      </c>
    </row>
    <row r="2278" spans="1:2">
      <c r="A2278">
        <v>2277</v>
      </c>
      <c r="B2278">
        <v>2287</v>
      </c>
    </row>
    <row r="2279" spans="1:2">
      <c r="A2279">
        <v>2278</v>
      </c>
      <c r="B2279">
        <v>2288</v>
      </c>
    </row>
    <row r="2280" spans="1:2">
      <c r="A2280">
        <v>2279</v>
      </c>
      <c r="B2280">
        <v>2289</v>
      </c>
    </row>
    <row r="2281" spans="1:2">
      <c r="A2281">
        <v>2280</v>
      </c>
      <c r="B2281">
        <v>2290</v>
      </c>
    </row>
    <row r="2282" spans="1:2">
      <c r="A2282">
        <v>2281</v>
      </c>
      <c r="B2282">
        <v>2291</v>
      </c>
    </row>
    <row r="2283" spans="1:2">
      <c r="A2283">
        <v>2282</v>
      </c>
      <c r="B2283">
        <v>2292</v>
      </c>
    </row>
    <row r="2284" spans="1:2">
      <c r="A2284">
        <v>2283</v>
      </c>
      <c r="B2284">
        <v>2293</v>
      </c>
    </row>
    <row r="2285" spans="1:2">
      <c r="A2285">
        <v>2284</v>
      </c>
      <c r="B2285">
        <v>2294</v>
      </c>
    </row>
    <row r="2286" spans="1:2">
      <c r="A2286">
        <v>2285</v>
      </c>
      <c r="B2286">
        <v>2295</v>
      </c>
    </row>
    <row r="2287" spans="1:2">
      <c r="A2287">
        <v>2286</v>
      </c>
      <c r="B2287">
        <v>2296</v>
      </c>
    </row>
    <row r="2288" spans="1:2">
      <c r="A2288">
        <v>2287</v>
      </c>
      <c r="B2288">
        <v>2297</v>
      </c>
    </row>
    <row r="2289" spans="1:2">
      <c r="A2289">
        <v>2288</v>
      </c>
      <c r="B2289">
        <v>2298</v>
      </c>
    </row>
    <row r="2290" spans="1:2">
      <c r="A2290">
        <v>2289</v>
      </c>
      <c r="B2290">
        <v>2299</v>
      </c>
    </row>
    <row r="2291" spans="1:2">
      <c r="A2291">
        <v>2290</v>
      </c>
      <c r="B2291">
        <v>2300</v>
      </c>
    </row>
    <row r="2292" spans="1:2">
      <c r="A2292">
        <v>2291</v>
      </c>
      <c r="B2292">
        <v>2301</v>
      </c>
    </row>
    <row r="2293" spans="1:2">
      <c r="A2293">
        <v>2292</v>
      </c>
      <c r="B2293">
        <v>2302</v>
      </c>
    </row>
    <row r="2294" spans="1:2">
      <c r="A2294">
        <v>2293</v>
      </c>
      <c r="B2294">
        <v>2303</v>
      </c>
    </row>
    <row r="2295" spans="1:2">
      <c r="A2295">
        <v>2294</v>
      </c>
      <c r="B2295">
        <v>2304</v>
      </c>
    </row>
    <row r="2296" spans="1:2">
      <c r="A2296">
        <v>2295</v>
      </c>
      <c r="B2296">
        <v>2305</v>
      </c>
    </row>
    <row r="2297" spans="1:2">
      <c r="A2297">
        <v>2296</v>
      </c>
      <c r="B2297">
        <v>2306</v>
      </c>
    </row>
    <row r="2298" spans="1:2">
      <c r="A2298">
        <v>2297</v>
      </c>
      <c r="B2298">
        <v>2307</v>
      </c>
    </row>
    <row r="2299" spans="1:2">
      <c r="A2299">
        <v>2298</v>
      </c>
      <c r="B2299">
        <v>2308</v>
      </c>
    </row>
    <row r="2300" spans="1:2">
      <c r="A2300">
        <v>2299</v>
      </c>
      <c r="B2300">
        <v>2309</v>
      </c>
    </row>
    <row r="2301" spans="1:2">
      <c r="A2301">
        <v>2300</v>
      </c>
      <c r="B2301">
        <v>2310</v>
      </c>
    </row>
    <row r="2302" spans="1:2">
      <c r="A2302">
        <v>2301</v>
      </c>
      <c r="B2302">
        <v>2311</v>
      </c>
    </row>
    <row r="2303" spans="1:2">
      <c r="A2303">
        <v>2302</v>
      </c>
      <c r="B2303">
        <v>2312</v>
      </c>
    </row>
    <row r="2304" spans="1:2">
      <c r="A2304">
        <v>2303</v>
      </c>
      <c r="B2304">
        <v>2313</v>
      </c>
    </row>
    <row r="2305" spans="1:2">
      <c r="A2305">
        <v>2304</v>
      </c>
      <c r="B2305">
        <v>2314</v>
      </c>
    </row>
    <row r="2306" spans="1:2">
      <c r="A2306">
        <v>2305</v>
      </c>
      <c r="B2306">
        <v>2315</v>
      </c>
    </row>
    <row r="2307" spans="1:2">
      <c r="A2307">
        <v>2306</v>
      </c>
      <c r="B2307">
        <v>2316</v>
      </c>
    </row>
    <row r="2308" spans="1:2">
      <c r="A2308">
        <v>2307</v>
      </c>
      <c r="B2308">
        <v>2317</v>
      </c>
    </row>
    <row r="2309" spans="1:2">
      <c r="A2309">
        <v>2308</v>
      </c>
      <c r="B2309">
        <v>2318</v>
      </c>
    </row>
    <row r="2310" spans="1:2">
      <c r="A2310">
        <v>2309</v>
      </c>
      <c r="B2310">
        <v>2319</v>
      </c>
    </row>
    <row r="2311" spans="1:2">
      <c r="A2311">
        <v>2310</v>
      </c>
      <c r="B2311">
        <v>2320</v>
      </c>
    </row>
    <row r="2312" spans="1:2">
      <c r="A2312">
        <v>2311</v>
      </c>
      <c r="B2312">
        <v>2321</v>
      </c>
    </row>
    <row r="2313" spans="1:2">
      <c r="A2313">
        <v>2312</v>
      </c>
      <c r="B2313">
        <v>2322</v>
      </c>
    </row>
    <row r="2314" spans="1:2">
      <c r="A2314">
        <v>2313</v>
      </c>
      <c r="B2314">
        <v>2323</v>
      </c>
    </row>
    <row r="2315" spans="1:2">
      <c r="A2315">
        <v>2314</v>
      </c>
      <c r="B2315">
        <v>2324</v>
      </c>
    </row>
    <row r="2316" spans="1:2">
      <c r="A2316">
        <v>2315</v>
      </c>
      <c r="B2316">
        <v>2325</v>
      </c>
    </row>
    <row r="2317" spans="1:2">
      <c r="A2317">
        <v>2316</v>
      </c>
      <c r="B2317">
        <v>2326</v>
      </c>
    </row>
    <row r="2318" spans="1:2">
      <c r="A2318">
        <v>2317</v>
      </c>
      <c r="B2318">
        <v>2327</v>
      </c>
    </row>
    <row r="2319" spans="1:2">
      <c r="A2319">
        <v>2318</v>
      </c>
      <c r="B2319">
        <v>2328</v>
      </c>
    </row>
    <row r="2320" spans="1:2">
      <c r="A2320">
        <v>2319</v>
      </c>
      <c r="B2320">
        <v>2329</v>
      </c>
    </row>
    <row r="2321" spans="1:2">
      <c r="A2321">
        <v>2320</v>
      </c>
      <c r="B2321">
        <v>2330</v>
      </c>
    </row>
    <row r="2322" spans="1:2">
      <c r="A2322">
        <v>2321</v>
      </c>
      <c r="B2322">
        <v>2331</v>
      </c>
    </row>
    <row r="2323" spans="1:2">
      <c r="A2323">
        <v>2322</v>
      </c>
      <c r="B2323">
        <v>2332</v>
      </c>
    </row>
    <row r="2324" spans="1:2">
      <c r="A2324">
        <v>2323</v>
      </c>
      <c r="B2324">
        <v>2333</v>
      </c>
    </row>
    <row r="2325" spans="1:2">
      <c r="A2325">
        <v>2324</v>
      </c>
      <c r="B2325">
        <v>2334</v>
      </c>
    </row>
    <row r="2326" spans="1:2">
      <c r="A2326">
        <v>2325</v>
      </c>
      <c r="B2326">
        <v>2335</v>
      </c>
    </row>
    <row r="2327" spans="1:2">
      <c r="A2327">
        <v>2326</v>
      </c>
      <c r="B2327">
        <v>2336</v>
      </c>
    </row>
    <row r="2328" spans="1:2">
      <c r="A2328">
        <v>2327</v>
      </c>
      <c r="B2328">
        <v>2337</v>
      </c>
    </row>
    <row r="2329" spans="1:2">
      <c r="A2329">
        <v>2328</v>
      </c>
      <c r="B2329">
        <v>2338</v>
      </c>
    </row>
    <row r="2330" spans="1:2">
      <c r="A2330">
        <v>2329</v>
      </c>
      <c r="B2330">
        <v>2339</v>
      </c>
    </row>
    <row r="2331" spans="1:2">
      <c r="A2331">
        <v>2330</v>
      </c>
      <c r="B2331">
        <v>2340</v>
      </c>
    </row>
    <row r="2332" spans="1:2">
      <c r="A2332">
        <v>2331</v>
      </c>
      <c r="B2332">
        <v>2341</v>
      </c>
    </row>
    <row r="2333" spans="1:2">
      <c r="A2333">
        <v>2332</v>
      </c>
      <c r="B2333">
        <v>2342</v>
      </c>
    </row>
    <row r="2334" spans="1:2">
      <c r="A2334">
        <v>2333</v>
      </c>
      <c r="B2334">
        <v>2343</v>
      </c>
    </row>
    <row r="2335" spans="1:2">
      <c r="A2335">
        <v>2334</v>
      </c>
      <c r="B2335">
        <v>2344</v>
      </c>
    </row>
    <row r="2336" spans="1:2">
      <c r="A2336">
        <v>2335</v>
      </c>
      <c r="B2336">
        <v>2345</v>
      </c>
    </row>
    <row r="2337" spans="1:2">
      <c r="A2337">
        <v>2336</v>
      </c>
      <c r="B2337">
        <v>2346</v>
      </c>
    </row>
    <row r="2338" spans="1:2">
      <c r="A2338">
        <v>2337</v>
      </c>
      <c r="B2338">
        <v>2347</v>
      </c>
    </row>
    <row r="2339" spans="1:2">
      <c r="A2339">
        <v>2338</v>
      </c>
      <c r="B2339">
        <v>2348</v>
      </c>
    </row>
    <row r="2340" spans="1:2">
      <c r="A2340">
        <v>2339</v>
      </c>
      <c r="B2340">
        <v>2349</v>
      </c>
    </row>
    <row r="2341" spans="1:2">
      <c r="A2341">
        <v>2340</v>
      </c>
      <c r="B2341">
        <v>2350</v>
      </c>
    </row>
    <row r="2342" spans="1:2">
      <c r="A2342">
        <v>2341</v>
      </c>
      <c r="B2342">
        <v>2351</v>
      </c>
    </row>
    <row r="2343" spans="1:2">
      <c r="A2343">
        <v>2342</v>
      </c>
      <c r="B2343">
        <v>2352</v>
      </c>
    </row>
    <row r="2344" spans="1:2">
      <c r="A2344">
        <v>2343</v>
      </c>
      <c r="B2344">
        <v>2353</v>
      </c>
    </row>
    <row r="2345" spans="1:2">
      <c r="A2345">
        <v>2344</v>
      </c>
      <c r="B2345">
        <v>2354</v>
      </c>
    </row>
    <row r="2346" spans="1:2">
      <c r="A2346">
        <v>2345</v>
      </c>
      <c r="B2346">
        <v>2355</v>
      </c>
    </row>
    <row r="2347" spans="1:2">
      <c r="A2347">
        <v>2346</v>
      </c>
      <c r="B2347">
        <v>2356</v>
      </c>
    </row>
    <row r="2348" spans="1:2">
      <c r="A2348">
        <v>2347</v>
      </c>
      <c r="B2348">
        <v>2357</v>
      </c>
    </row>
    <row r="2349" spans="1:2">
      <c r="A2349">
        <v>2348</v>
      </c>
      <c r="B2349">
        <v>2358</v>
      </c>
    </row>
    <row r="2350" spans="1:2">
      <c r="A2350">
        <v>2349</v>
      </c>
      <c r="B2350">
        <v>2359</v>
      </c>
    </row>
    <row r="2351" spans="1:2">
      <c r="A2351">
        <v>2350</v>
      </c>
      <c r="B2351">
        <v>2360</v>
      </c>
    </row>
    <row r="2352" spans="1:2">
      <c r="A2352">
        <v>2351</v>
      </c>
      <c r="B2352">
        <v>2361</v>
      </c>
    </row>
    <row r="2353" spans="1:2">
      <c r="A2353">
        <v>2352</v>
      </c>
      <c r="B2353">
        <v>2362</v>
      </c>
    </row>
    <row r="2354" spans="1:2">
      <c r="A2354">
        <v>2353</v>
      </c>
      <c r="B2354">
        <v>2363</v>
      </c>
    </row>
    <row r="2355" spans="1:2">
      <c r="A2355">
        <v>2354</v>
      </c>
      <c r="B2355">
        <v>2364</v>
      </c>
    </row>
    <row r="2356" spans="1:2">
      <c r="A2356">
        <v>2355</v>
      </c>
      <c r="B2356">
        <v>2365</v>
      </c>
    </row>
    <row r="2357" spans="1:2">
      <c r="A2357">
        <v>2356</v>
      </c>
      <c r="B2357">
        <v>2366</v>
      </c>
    </row>
    <row r="2358" spans="1:2">
      <c r="A2358">
        <v>2357</v>
      </c>
      <c r="B2358">
        <v>2367</v>
      </c>
    </row>
    <row r="2359" spans="1:2">
      <c r="A2359">
        <v>2358</v>
      </c>
      <c r="B2359">
        <v>2368</v>
      </c>
    </row>
    <row r="2360" spans="1:2">
      <c r="A2360">
        <v>2359</v>
      </c>
      <c r="B2360">
        <v>2369</v>
      </c>
    </row>
    <row r="2361" spans="1:2">
      <c r="A2361">
        <v>2360</v>
      </c>
      <c r="B2361">
        <v>2370</v>
      </c>
    </row>
    <row r="2362" spans="1:2">
      <c r="A2362">
        <v>2361</v>
      </c>
      <c r="B2362">
        <v>2371</v>
      </c>
    </row>
    <row r="2363" spans="1:2">
      <c r="A2363">
        <v>2362</v>
      </c>
      <c r="B2363">
        <v>2372</v>
      </c>
    </row>
    <row r="2364" spans="1:2">
      <c r="A2364">
        <v>2363</v>
      </c>
      <c r="B2364">
        <v>2373</v>
      </c>
    </row>
    <row r="2365" spans="1:2">
      <c r="A2365">
        <v>2364</v>
      </c>
      <c r="B2365">
        <v>2374</v>
      </c>
    </row>
    <row r="2366" spans="1:2">
      <c r="A2366">
        <v>2365</v>
      </c>
      <c r="B2366">
        <v>2375</v>
      </c>
    </row>
    <row r="2367" spans="1:2">
      <c r="A2367">
        <v>2366</v>
      </c>
      <c r="B2367">
        <v>2376</v>
      </c>
    </row>
    <row r="2368" spans="1:2">
      <c r="A2368">
        <v>2367</v>
      </c>
      <c r="B2368">
        <v>2377</v>
      </c>
    </row>
    <row r="2369" spans="1:2">
      <c r="A2369">
        <v>2368</v>
      </c>
      <c r="B2369">
        <v>2378</v>
      </c>
    </row>
    <row r="2370" spans="1:2">
      <c r="A2370">
        <v>2369</v>
      </c>
      <c r="B2370">
        <v>2379</v>
      </c>
    </row>
    <row r="2371" spans="1:2">
      <c r="A2371">
        <v>2370</v>
      </c>
      <c r="B2371">
        <v>2380</v>
      </c>
    </row>
    <row r="2372" spans="1:2">
      <c r="A2372">
        <v>2371</v>
      </c>
      <c r="B2372">
        <v>2381</v>
      </c>
    </row>
    <row r="2373" spans="1:2">
      <c r="A2373">
        <v>2372</v>
      </c>
      <c r="B2373">
        <v>2382</v>
      </c>
    </row>
    <row r="2374" spans="1:2">
      <c r="A2374">
        <v>2373</v>
      </c>
      <c r="B2374">
        <v>2383</v>
      </c>
    </row>
    <row r="2375" spans="1:2">
      <c r="A2375">
        <v>2374</v>
      </c>
      <c r="B2375">
        <v>2384</v>
      </c>
    </row>
    <row r="2376" spans="1:2">
      <c r="A2376">
        <v>2375</v>
      </c>
      <c r="B2376">
        <v>2385</v>
      </c>
    </row>
    <row r="2377" spans="1:2">
      <c r="A2377">
        <v>2376</v>
      </c>
      <c r="B2377">
        <v>2386</v>
      </c>
    </row>
    <row r="2378" spans="1:2">
      <c r="A2378">
        <v>2377</v>
      </c>
      <c r="B2378">
        <v>2387</v>
      </c>
    </row>
    <row r="2379" spans="1:2">
      <c r="A2379">
        <v>2378</v>
      </c>
      <c r="B2379">
        <v>2388</v>
      </c>
    </row>
    <row r="2380" spans="1:2">
      <c r="A2380">
        <v>2379</v>
      </c>
      <c r="B2380">
        <v>2389</v>
      </c>
    </row>
    <row r="2381" spans="1:2">
      <c r="A2381">
        <v>2380</v>
      </c>
      <c r="B2381">
        <v>2390</v>
      </c>
    </row>
    <row r="2382" spans="1:2">
      <c r="A2382">
        <v>2381</v>
      </c>
      <c r="B2382">
        <v>2391</v>
      </c>
    </row>
    <row r="2383" spans="1:2">
      <c r="A2383">
        <v>2382</v>
      </c>
      <c r="B2383">
        <v>2392</v>
      </c>
    </row>
    <row r="2384" spans="1:2">
      <c r="A2384">
        <v>2383</v>
      </c>
      <c r="B2384">
        <v>2393</v>
      </c>
    </row>
    <row r="2385" spans="1:2">
      <c r="A2385">
        <v>2384</v>
      </c>
      <c r="B2385">
        <v>2394</v>
      </c>
    </row>
    <row r="2386" spans="1:2">
      <c r="A2386">
        <v>2385</v>
      </c>
      <c r="B2386">
        <v>2395</v>
      </c>
    </row>
    <row r="2387" spans="1:2">
      <c r="A2387">
        <v>2386</v>
      </c>
      <c r="B2387">
        <v>2396</v>
      </c>
    </row>
    <row r="2388" spans="1:2">
      <c r="A2388">
        <v>2387</v>
      </c>
      <c r="B2388">
        <v>2397</v>
      </c>
    </row>
    <row r="2389" spans="1:2">
      <c r="A2389">
        <v>2388</v>
      </c>
      <c r="B2389">
        <v>2398</v>
      </c>
    </row>
    <row r="2390" spans="1:2">
      <c r="A2390">
        <v>2389</v>
      </c>
      <c r="B2390">
        <v>2399</v>
      </c>
    </row>
    <row r="2391" spans="1:2">
      <c r="A2391">
        <v>2390</v>
      </c>
      <c r="B2391">
        <v>2400</v>
      </c>
    </row>
    <row r="2392" spans="1:2">
      <c r="A2392">
        <v>2391</v>
      </c>
      <c r="B2392">
        <v>2401</v>
      </c>
    </row>
    <row r="2393" spans="1:2">
      <c r="A2393">
        <v>2392</v>
      </c>
      <c r="B2393">
        <v>2402</v>
      </c>
    </row>
    <row r="2394" spans="1:2">
      <c r="A2394">
        <v>2393</v>
      </c>
      <c r="B2394">
        <v>2403</v>
      </c>
    </row>
    <row r="2395" spans="1:2">
      <c r="A2395">
        <v>2394</v>
      </c>
      <c r="B2395">
        <v>2404</v>
      </c>
    </row>
    <row r="2396" spans="1:2">
      <c r="A2396">
        <v>2395</v>
      </c>
      <c r="B2396">
        <v>2405</v>
      </c>
    </row>
    <row r="2397" spans="1:2">
      <c r="A2397">
        <v>2396</v>
      </c>
      <c r="B2397">
        <v>2406</v>
      </c>
    </row>
    <row r="2398" spans="1:2">
      <c r="A2398">
        <v>2397</v>
      </c>
      <c r="B2398">
        <v>2407</v>
      </c>
    </row>
    <row r="2399" spans="1:2">
      <c r="A2399">
        <v>2398</v>
      </c>
      <c r="B2399">
        <v>2408</v>
      </c>
    </row>
    <row r="2400" spans="1:2">
      <c r="A2400">
        <v>2399</v>
      </c>
      <c r="B2400">
        <v>2409</v>
      </c>
    </row>
    <row r="2401" spans="1:2">
      <c r="A2401">
        <v>2400</v>
      </c>
      <c r="B2401">
        <v>2410</v>
      </c>
    </row>
    <row r="2402" spans="1:2">
      <c r="A2402">
        <v>2401</v>
      </c>
      <c r="B2402">
        <v>2411</v>
      </c>
    </row>
    <row r="2403" spans="1:2">
      <c r="A2403">
        <v>2402</v>
      </c>
      <c r="B2403">
        <v>2412</v>
      </c>
    </row>
    <row r="2404" spans="1:2">
      <c r="A2404">
        <v>2403</v>
      </c>
      <c r="B2404">
        <v>2413</v>
      </c>
    </row>
    <row r="2405" spans="1:2">
      <c r="A2405">
        <v>2404</v>
      </c>
      <c r="B2405">
        <v>2414</v>
      </c>
    </row>
    <row r="2406" spans="1:2">
      <c r="A2406">
        <v>2405</v>
      </c>
      <c r="B2406">
        <v>2415</v>
      </c>
    </row>
    <row r="2407" spans="1:2">
      <c r="A2407">
        <v>2406</v>
      </c>
      <c r="B2407">
        <v>2416</v>
      </c>
    </row>
    <row r="2408" spans="1:2">
      <c r="A2408">
        <v>2407</v>
      </c>
      <c r="B2408">
        <v>2417</v>
      </c>
    </row>
    <row r="2409" spans="1:2">
      <c r="A2409">
        <v>2408</v>
      </c>
      <c r="B2409">
        <v>2418</v>
      </c>
    </row>
    <row r="2410" spans="1:2">
      <c r="A2410">
        <v>2409</v>
      </c>
      <c r="B2410">
        <v>2419</v>
      </c>
    </row>
    <row r="2411" spans="1:2">
      <c r="A2411">
        <v>2410</v>
      </c>
      <c r="B2411">
        <v>2420</v>
      </c>
    </row>
    <row r="2412" spans="1:2">
      <c r="A2412">
        <v>2411</v>
      </c>
      <c r="B2412">
        <v>2421</v>
      </c>
    </row>
    <row r="2413" spans="1:2">
      <c r="A2413">
        <v>2412</v>
      </c>
      <c r="B2413">
        <v>2422</v>
      </c>
    </row>
    <row r="2414" spans="1:2">
      <c r="A2414">
        <v>2413</v>
      </c>
      <c r="B2414">
        <v>2423</v>
      </c>
    </row>
    <row r="2415" spans="1:2">
      <c r="A2415">
        <v>2414</v>
      </c>
      <c r="B2415">
        <v>2424</v>
      </c>
    </row>
    <row r="2416" spans="1:2">
      <c r="A2416">
        <v>2415</v>
      </c>
      <c r="B2416">
        <v>2425</v>
      </c>
    </row>
    <row r="2417" spans="1:2">
      <c r="A2417">
        <v>2416</v>
      </c>
      <c r="B2417">
        <v>2426</v>
      </c>
    </row>
    <row r="2418" spans="1:2">
      <c r="A2418">
        <v>2417</v>
      </c>
      <c r="B2418">
        <v>2427</v>
      </c>
    </row>
    <row r="2419" spans="1:2">
      <c r="A2419">
        <v>2418</v>
      </c>
      <c r="B2419">
        <v>2428</v>
      </c>
    </row>
    <row r="2420" spans="1:2">
      <c r="A2420">
        <v>2419</v>
      </c>
      <c r="B2420">
        <v>2429</v>
      </c>
    </row>
    <row r="2421" spans="1:2">
      <c r="A2421">
        <v>2420</v>
      </c>
      <c r="B2421">
        <v>2430</v>
      </c>
    </row>
    <row r="2422" spans="1:2">
      <c r="A2422">
        <v>2421</v>
      </c>
      <c r="B2422">
        <v>2431</v>
      </c>
    </row>
    <row r="2423" spans="1:2">
      <c r="A2423">
        <v>2422</v>
      </c>
      <c r="B2423">
        <v>2432</v>
      </c>
    </row>
    <row r="2424" spans="1:2">
      <c r="A2424">
        <v>2423</v>
      </c>
      <c r="B2424">
        <v>2433</v>
      </c>
    </row>
    <row r="2425" spans="1:2">
      <c r="A2425">
        <v>2424</v>
      </c>
      <c r="B2425">
        <v>2434</v>
      </c>
    </row>
    <row r="2426" spans="1:2">
      <c r="A2426">
        <v>2425</v>
      </c>
      <c r="B2426">
        <v>2435</v>
      </c>
    </row>
    <row r="2427" spans="1:2">
      <c r="A2427">
        <v>2426</v>
      </c>
      <c r="B2427">
        <v>2436</v>
      </c>
    </row>
    <row r="2428" spans="1:2">
      <c r="A2428">
        <v>2427</v>
      </c>
      <c r="B2428">
        <v>2437</v>
      </c>
    </row>
    <row r="2429" spans="1:2">
      <c r="A2429">
        <v>2428</v>
      </c>
      <c r="B2429">
        <v>2438</v>
      </c>
    </row>
    <row r="2430" spans="1:2">
      <c r="A2430">
        <v>2429</v>
      </c>
      <c r="B2430">
        <v>2439</v>
      </c>
    </row>
    <row r="2431" spans="1:2">
      <c r="A2431">
        <v>2430</v>
      </c>
      <c r="B2431">
        <v>2440</v>
      </c>
    </row>
    <row r="2432" spans="1:2">
      <c r="A2432">
        <v>2431</v>
      </c>
      <c r="B2432">
        <v>2441</v>
      </c>
    </row>
    <row r="2433" spans="1:2">
      <c r="A2433">
        <v>2432</v>
      </c>
      <c r="B2433">
        <v>2442</v>
      </c>
    </row>
    <row r="2434" spans="1:2">
      <c r="A2434">
        <v>2433</v>
      </c>
      <c r="B2434">
        <v>2443</v>
      </c>
    </row>
    <row r="2435" spans="1:2">
      <c r="A2435">
        <v>2434</v>
      </c>
      <c r="B2435">
        <v>2444</v>
      </c>
    </row>
    <row r="2436" spans="1:2">
      <c r="A2436">
        <v>2435</v>
      </c>
      <c r="B2436">
        <v>2445</v>
      </c>
    </row>
    <row r="2437" spans="1:2">
      <c r="A2437">
        <v>2436</v>
      </c>
      <c r="B2437">
        <v>2446</v>
      </c>
    </row>
    <row r="2438" spans="1:2">
      <c r="A2438">
        <v>2437</v>
      </c>
      <c r="B2438">
        <v>2447</v>
      </c>
    </row>
    <row r="2439" spans="1:2">
      <c r="A2439">
        <v>2438</v>
      </c>
      <c r="B2439">
        <v>2448</v>
      </c>
    </row>
    <row r="2440" spans="1:2">
      <c r="A2440">
        <v>2439</v>
      </c>
      <c r="B2440">
        <v>2449</v>
      </c>
    </row>
    <row r="2441" spans="1:2">
      <c r="A2441">
        <v>2440</v>
      </c>
      <c r="B2441">
        <v>2450</v>
      </c>
    </row>
    <row r="2442" spans="1:2">
      <c r="A2442">
        <v>2441</v>
      </c>
      <c r="B2442">
        <v>2451</v>
      </c>
    </row>
    <row r="2443" spans="1:2">
      <c r="A2443">
        <v>2442</v>
      </c>
      <c r="B2443">
        <v>2452</v>
      </c>
    </row>
    <row r="2444" spans="1:2">
      <c r="A2444">
        <v>2443</v>
      </c>
      <c r="B2444">
        <v>2453</v>
      </c>
    </row>
    <row r="2445" spans="1:2">
      <c r="A2445">
        <v>2444</v>
      </c>
      <c r="B2445">
        <v>2454</v>
      </c>
    </row>
    <row r="2446" spans="1:2">
      <c r="A2446">
        <v>2445</v>
      </c>
      <c r="B2446">
        <v>2455</v>
      </c>
    </row>
    <row r="2447" spans="1:2">
      <c r="A2447">
        <v>2446</v>
      </c>
      <c r="B2447">
        <v>2456</v>
      </c>
    </row>
    <row r="2448" spans="1:2">
      <c r="A2448">
        <v>2447</v>
      </c>
      <c r="B2448">
        <v>2457</v>
      </c>
    </row>
    <row r="2449" spans="1:2">
      <c r="A2449">
        <v>2448</v>
      </c>
      <c r="B2449">
        <v>2458</v>
      </c>
    </row>
    <row r="2450" spans="1:2">
      <c r="A2450">
        <v>2449</v>
      </c>
      <c r="B2450">
        <v>2459</v>
      </c>
    </row>
    <row r="2451" spans="1:2">
      <c r="A2451">
        <v>2450</v>
      </c>
      <c r="B2451">
        <v>2460</v>
      </c>
    </row>
    <row r="2452" spans="1:2">
      <c r="A2452">
        <v>2451</v>
      </c>
      <c r="B2452">
        <v>2461</v>
      </c>
    </row>
    <row r="2453" spans="1:2">
      <c r="A2453">
        <v>2452</v>
      </c>
      <c r="B2453">
        <v>2462</v>
      </c>
    </row>
    <row r="2454" spans="1:2">
      <c r="A2454">
        <v>2453</v>
      </c>
      <c r="B2454">
        <v>2463</v>
      </c>
    </row>
    <row r="2455" spans="1:2">
      <c r="A2455">
        <v>2454</v>
      </c>
      <c r="B2455">
        <v>2464</v>
      </c>
    </row>
    <row r="2456" spans="1:2">
      <c r="A2456">
        <v>2455</v>
      </c>
      <c r="B2456">
        <v>2465</v>
      </c>
    </row>
    <row r="2457" spans="1:2">
      <c r="A2457">
        <v>2456</v>
      </c>
      <c r="B2457">
        <v>2466</v>
      </c>
    </row>
    <row r="2458" spans="1:2">
      <c r="A2458">
        <v>2457</v>
      </c>
      <c r="B2458">
        <v>2467</v>
      </c>
    </row>
    <row r="2459" spans="1:2">
      <c r="A2459">
        <v>2458</v>
      </c>
      <c r="B2459">
        <v>2468</v>
      </c>
    </row>
    <row r="2460" spans="1:2">
      <c r="A2460">
        <v>2459</v>
      </c>
      <c r="B2460">
        <v>2469</v>
      </c>
    </row>
    <row r="2461" spans="1:2">
      <c r="A2461">
        <v>2460</v>
      </c>
      <c r="B2461">
        <v>2470</v>
      </c>
    </row>
    <row r="2462" spans="1:2">
      <c r="A2462">
        <v>2461</v>
      </c>
      <c r="B2462">
        <v>2471</v>
      </c>
    </row>
    <row r="2463" spans="1:2">
      <c r="A2463">
        <v>2462</v>
      </c>
      <c r="B2463">
        <v>2472</v>
      </c>
    </row>
    <row r="2464" spans="1:2">
      <c r="A2464">
        <v>2463</v>
      </c>
      <c r="B2464">
        <v>2473</v>
      </c>
    </row>
    <row r="2465" spans="1:2">
      <c r="A2465">
        <v>2464</v>
      </c>
      <c r="B2465">
        <v>2474</v>
      </c>
    </row>
    <row r="2466" spans="1:2">
      <c r="A2466">
        <v>2465</v>
      </c>
      <c r="B2466">
        <v>2475</v>
      </c>
    </row>
    <row r="2467" spans="1:2">
      <c r="A2467">
        <v>2466</v>
      </c>
      <c r="B2467">
        <v>2476</v>
      </c>
    </row>
    <row r="2468" spans="1:2">
      <c r="A2468">
        <v>2467</v>
      </c>
      <c r="B2468">
        <v>2477</v>
      </c>
    </row>
    <row r="2469" spans="1:2">
      <c r="A2469">
        <v>2468</v>
      </c>
      <c r="B2469">
        <v>2478</v>
      </c>
    </row>
    <row r="2470" spans="1:2">
      <c r="A2470">
        <v>2469</v>
      </c>
      <c r="B2470">
        <v>2479</v>
      </c>
    </row>
    <row r="2471" spans="1:2">
      <c r="A2471">
        <v>2470</v>
      </c>
      <c r="B2471">
        <v>2480</v>
      </c>
    </row>
    <row r="2472" spans="1:2">
      <c r="A2472">
        <v>2471</v>
      </c>
      <c r="B2472">
        <v>2481</v>
      </c>
    </row>
    <row r="2473" spans="1:2">
      <c r="A2473">
        <v>2472</v>
      </c>
      <c r="B2473">
        <v>2482</v>
      </c>
    </row>
    <row r="2474" spans="1:2">
      <c r="A2474">
        <v>2473</v>
      </c>
      <c r="B2474">
        <v>2483</v>
      </c>
    </row>
    <row r="2475" spans="1:2">
      <c r="A2475">
        <v>2474</v>
      </c>
      <c r="B2475">
        <v>2484</v>
      </c>
    </row>
    <row r="2476" spans="1:2">
      <c r="A2476">
        <v>2475</v>
      </c>
      <c r="B2476">
        <v>2485</v>
      </c>
    </row>
    <row r="2477" spans="1:2">
      <c r="A2477">
        <v>2476</v>
      </c>
      <c r="B2477">
        <v>2486</v>
      </c>
    </row>
    <row r="2478" spans="1:2">
      <c r="A2478">
        <v>2477</v>
      </c>
      <c r="B2478">
        <v>2487</v>
      </c>
    </row>
    <row r="2479" spans="1:2">
      <c r="A2479">
        <v>2478</v>
      </c>
      <c r="B2479">
        <v>2488</v>
      </c>
    </row>
    <row r="2480" spans="1:2">
      <c r="A2480">
        <v>2479</v>
      </c>
      <c r="B2480">
        <v>2489</v>
      </c>
    </row>
    <row r="2481" spans="1:2">
      <c r="A2481">
        <v>2480</v>
      </c>
      <c r="B2481">
        <v>2490</v>
      </c>
    </row>
    <row r="2482" spans="1:2">
      <c r="A2482">
        <v>2481</v>
      </c>
      <c r="B2482">
        <v>2491</v>
      </c>
    </row>
    <row r="2483" spans="1:2">
      <c r="A2483">
        <v>2482</v>
      </c>
      <c r="B2483">
        <v>2492</v>
      </c>
    </row>
    <row r="2484" spans="1:2">
      <c r="A2484">
        <v>2483</v>
      </c>
      <c r="B2484">
        <v>2493</v>
      </c>
    </row>
    <row r="2485" spans="1:2">
      <c r="A2485">
        <v>2484</v>
      </c>
      <c r="B2485">
        <v>2494</v>
      </c>
    </row>
    <row r="2486" spans="1:2">
      <c r="A2486">
        <v>2485</v>
      </c>
      <c r="B2486">
        <v>2495</v>
      </c>
    </row>
    <row r="2487" spans="1:2">
      <c r="A2487">
        <v>2486</v>
      </c>
      <c r="B2487">
        <v>2496</v>
      </c>
    </row>
    <row r="2488" spans="1:2">
      <c r="A2488">
        <v>2487</v>
      </c>
      <c r="B2488">
        <v>2497</v>
      </c>
    </row>
    <row r="2489" spans="1:2">
      <c r="A2489">
        <v>2488</v>
      </c>
      <c r="B2489">
        <v>2498</v>
      </c>
    </row>
    <row r="2490" spans="1:2">
      <c r="A2490">
        <v>2489</v>
      </c>
      <c r="B2490">
        <v>2499</v>
      </c>
    </row>
    <row r="2491" spans="1:2">
      <c r="A2491">
        <v>2490</v>
      </c>
      <c r="B2491">
        <v>2500</v>
      </c>
    </row>
    <row r="2492" spans="1:2">
      <c r="A2492">
        <v>2491</v>
      </c>
      <c r="B2492">
        <v>2501</v>
      </c>
    </row>
    <row r="2493" spans="1:2">
      <c r="A2493">
        <v>2492</v>
      </c>
      <c r="B2493">
        <v>2502</v>
      </c>
    </row>
    <row r="2494" spans="1:2">
      <c r="A2494">
        <v>2493</v>
      </c>
      <c r="B2494">
        <v>2503</v>
      </c>
    </row>
    <row r="2495" spans="1:2">
      <c r="A2495">
        <v>2494</v>
      </c>
      <c r="B2495">
        <v>2504</v>
      </c>
    </row>
    <row r="2496" spans="1:2">
      <c r="A2496">
        <v>2495</v>
      </c>
      <c r="B2496">
        <v>2505</v>
      </c>
    </row>
    <row r="2497" spans="1:2">
      <c r="A2497">
        <v>2496</v>
      </c>
      <c r="B2497">
        <v>2506</v>
      </c>
    </row>
    <row r="2498" spans="1:2">
      <c r="A2498">
        <v>2497</v>
      </c>
      <c r="B2498">
        <v>2507</v>
      </c>
    </row>
    <row r="2499" spans="1:2">
      <c r="A2499">
        <v>2498</v>
      </c>
      <c r="B2499">
        <v>2508</v>
      </c>
    </row>
    <row r="2500" spans="1:2">
      <c r="A2500">
        <v>2499</v>
      </c>
      <c r="B2500">
        <v>2509</v>
      </c>
    </row>
    <row r="2501" spans="1:2">
      <c r="A2501">
        <v>2500</v>
      </c>
      <c r="B2501">
        <v>2510</v>
      </c>
    </row>
    <row r="2502" spans="1:2">
      <c r="A2502">
        <v>2501</v>
      </c>
      <c r="B2502">
        <v>2511</v>
      </c>
    </row>
    <row r="2503" spans="1:2">
      <c r="A2503">
        <v>2502</v>
      </c>
      <c r="B2503">
        <v>2512</v>
      </c>
    </row>
    <row r="2504" spans="1:2">
      <c r="A2504">
        <v>2503</v>
      </c>
      <c r="B2504">
        <v>2513</v>
      </c>
    </row>
    <row r="2505" spans="1:2">
      <c r="A2505">
        <v>2504</v>
      </c>
      <c r="B2505">
        <v>2514</v>
      </c>
    </row>
    <row r="2506" spans="1:2">
      <c r="A2506">
        <v>2505</v>
      </c>
      <c r="B2506">
        <v>2515</v>
      </c>
    </row>
    <row r="2507" spans="1:2">
      <c r="A2507">
        <v>2506</v>
      </c>
      <c r="B2507">
        <v>2516</v>
      </c>
    </row>
    <row r="2508" spans="1:2">
      <c r="A2508">
        <v>2507</v>
      </c>
      <c r="B2508">
        <v>2517</v>
      </c>
    </row>
    <row r="2509" spans="1:2">
      <c r="A2509">
        <v>2508</v>
      </c>
      <c r="B2509">
        <v>2518</v>
      </c>
    </row>
    <row r="2510" spans="1:2">
      <c r="A2510">
        <v>2509</v>
      </c>
      <c r="B2510">
        <v>2519</v>
      </c>
    </row>
    <row r="2511" spans="1:2">
      <c r="A2511">
        <v>2510</v>
      </c>
      <c r="B2511">
        <v>2520</v>
      </c>
    </row>
    <row r="2512" spans="1:2">
      <c r="A2512">
        <v>2511</v>
      </c>
      <c r="B2512">
        <v>2521</v>
      </c>
    </row>
    <row r="2513" spans="1:2">
      <c r="A2513">
        <v>2512</v>
      </c>
      <c r="B2513">
        <v>2522</v>
      </c>
    </row>
    <row r="2514" spans="1:2">
      <c r="A2514">
        <v>2513</v>
      </c>
      <c r="B2514">
        <v>2523</v>
      </c>
    </row>
    <row r="2515" spans="1:2">
      <c r="A2515">
        <v>2514</v>
      </c>
      <c r="B2515">
        <v>2524</v>
      </c>
    </row>
    <row r="2516" spans="1:2">
      <c r="A2516">
        <v>2515</v>
      </c>
      <c r="B2516">
        <v>2525</v>
      </c>
    </row>
    <row r="2517" spans="1:2">
      <c r="A2517">
        <v>2516</v>
      </c>
      <c r="B2517">
        <v>2526</v>
      </c>
    </row>
    <row r="2518" spans="1:2">
      <c r="A2518">
        <v>2517</v>
      </c>
      <c r="B2518">
        <v>2527</v>
      </c>
    </row>
    <row r="2519" spans="1:2">
      <c r="A2519">
        <v>2518</v>
      </c>
      <c r="B2519">
        <v>2528</v>
      </c>
    </row>
    <row r="2520" spans="1:2">
      <c r="A2520">
        <v>2519</v>
      </c>
      <c r="B2520">
        <v>2529</v>
      </c>
    </row>
    <row r="2521" spans="1:2">
      <c r="A2521">
        <v>2520</v>
      </c>
      <c r="B2521">
        <v>2530</v>
      </c>
    </row>
    <row r="2522" spans="1:2">
      <c r="A2522">
        <v>2521</v>
      </c>
      <c r="B2522">
        <v>2531</v>
      </c>
    </row>
    <row r="2523" spans="1:2">
      <c r="A2523">
        <v>2522</v>
      </c>
      <c r="B2523">
        <v>2532</v>
      </c>
    </row>
    <row r="2524" spans="1:2">
      <c r="A2524">
        <v>2523</v>
      </c>
      <c r="B2524">
        <v>2533</v>
      </c>
    </row>
    <row r="2525" spans="1:2">
      <c r="A2525">
        <v>2524</v>
      </c>
      <c r="B2525">
        <v>2534</v>
      </c>
    </row>
    <row r="2526" spans="1:2">
      <c r="A2526">
        <v>2525</v>
      </c>
      <c r="B2526">
        <v>2535</v>
      </c>
    </row>
    <row r="2527" spans="1:2">
      <c r="A2527">
        <v>2526</v>
      </c>
      <c r="B2527">
        <v>2536</v>
      </c>
    </row>
    <row r="2528" spans="1:2">
      <c r="A2528">
        <v>2527</v>
      </c>
      <c r="B2528">
        <v>2537</v>
      </c>
    </row>
    <row r="2529" spans="1:2">
      <c r="A2529">
        <v>2528</v>
      </c>
      <c r="B2529">
        <v>2538</v>
      </c>
    </row>
    <row r="2530" spans="1:2">
      <c r="A2530">
        <v>2529</v>
      </c>
      <c r="B2530">
        <v>2539</v>
      </c>
    </row>
    <row r="2531" spans="1:2">
      <c r="A2531">
        <v>2530</v>
      </c>
      <c r="B2531">
        <v>2540</v>
      </c>
    </row>
    <row r="2532" spans="1:2">
      <c r="A2532">
        <v>2531</v>
      </c>
      <c r="B2532">
        <v>2541</v>
      </c>
    </row>
    <row r="2533" spans="1:2">
      <c r="A2533">
        <v>2532</v>
      </c>
      <c r="B2533">
        <v>2542</v>
      </c>
    </row>
    <row r="2534" spans="1:2">
      <c r="A2534">
        <v>2533</v>
      </c>
      <c r="B2534">
        <v>2543</v>
      </c>
    </row>
    <row r="2535" spans="1:2">
      <c r="A2535">
        <v>2534</v>
      </c>
      <c r="B2535">
        <v>2544</v>
      </c>
    </row>
    <row r="2536" spans="1:2">
      <c r="A2536">
        <v>2535</v>
      </c>
      <c r="B2536">
        <v>2545</v>
      </c>
    </row>
    <row r="2537" spans="1:2">
      <c r="A2537">
        <v>2536</v>
      </c>
      <c r="B2537">
        <v>2546</v>
      </c>
    </row>
    <row r="2538" spans="1:2">
      <c r="A2538">
        <v>2537</v>
      </c>
      <c r="B2538">
        <v>2547</v>
      </c>
    </row>
    <row r="2539" spans="1:2">
      <c r="A2539">
        <v>2538</v>
      </c>
      <c r="B2539">
        <v>2548</v>
      </c>
    </row>
    <row r="2540" spans="1:2">
      <c r="A2540">
        <v>2539</v>
      </c>
      <c r="B2540">
        <v>2549</v>
      </c>
    </row>
    <row r="2541" spans="1:2">
      <c r="A2541">
        <v>2540</v>
      </c>
      <c r="B2541">
        <v>2550</v>
      </c>
    </row>
    <row r="2542" spans="1:2">
      <c r="A2542">
        <v>2541</v>
      </c>
      <c r="B2542">
        <v>2551</v>
      </c>
    </row>
    <row r="2543" spans="1:2">
      <c r="A2543">
        <v>2542</v>
      </c>
      <c r="B2543">
        <v>2552</v>
      </c>
    </row>
    <row r="2544" spans="1:2">
      <c r="A2544">
        <v>2543</v>
      </c>
      <c r="B2544">
        <v>2553</v>
      </c>
    </row>
    <row r="2545" spans="1:2">
      <c r="A2545">
        <v>2544</v>
      </c>
      <c r="B2545">
        <v>2554</v>
      </c>
    </row>
    <row r="2546" spans="1:2">
      <c r="A2546">
        <v>2545</v>
      </c>
      <c r="B2546">
        <v>2555</v>
      </c>
    </row>
    <row r="2547" spans="1:2">
      <c r="A2547">
        <v>2546</v>
      </c>
      <c r="B2547">
        <v>2556</v>
      </c>
    </row>
    <row r="2548" spans="1:2">
      <c r="A2548">
        <v>2547</v>
      </c>
      <c r="B2548">
        <v>2557</v>
      </c>
    </row>
    <row r="2549" spans="1:2">
      <c r="A2549">
        <v>2548</v>
      </c>
      <c r="B2549">
        <v>2558</v>
      </c>
    </row>
    <row r="2550" spans="1:2">
      <c r="A2550">
        <v>2549</v>
      </c>
      <c r="B2550">
        <v>2559</v>
      </c>
    </row>
    <row r="2551" spans="1:2">
      <c r="A2551">
        <v>2550</v>
      </c>
      <c r="B2551">
        <v>2560</v>
      </c>
    </row>
    <row r="2552" spans="1:2">
      <c r="A2552">
        <v>2551</v>
      </c>
      <c r="B2552">
        <v>2561</v>
      </c>
    </row>
    <row r="2553" spans="1:2">
      <c r="A2553">
        <v>2552</v>
      </c>
      <c r="B2553">
        <v>2562</v>
      </c>
    </row>
    <row r="2554" spans="1:2">
      <c r="A2554">
        <v>2553</v>
      </c>
      <c r="B2554">
        <v>2563</v>
      </c>
    </row>
    <row r="2555" spans="1:2">
      <c r="A2555">
        <v>2554</v>
      </c>
      <c r="B2555">
        <v>2564</v>
      </c>
    </row>
    <row r="2556" spans="1:2">
      <c r="A2556">
        <v>2555</v>
      </c>
      <c r="B2556">
        <v>2565</v>
      </c>
    </row>
    <row r="2557" spans="1:2">
      <c r="A2557">
        <v>2556</v>
      </c>
      <c r="B2557">
        <v>2566</v>
      </c>
    </row>
    <row r="2558" spans="1:2">
      <c r="A2558">
        <v>2557</v>
      </c>
      <c r="B2558">
        <v>2567</v>
      </c>
    </row>
    <row r="2559" spans="1:2">
      <c r="A2559">
        <v>2558</v>
      </c>
      <c r="B2559">
        <v>2568</v>
      </c>
    </row>
    <row r="2560" spans="1:2">
      <c r="A2560">
        <v>2559</v>
      </c>
      <c r="B2560">
        <v>2569</v>
      </c>
    </row>
    <row r="2561" spans="1:2">
      <c r="A2561">
        <v>2560</v>
      </c>
      <c r="B2561">
        <v>2570</v>
      </c>
    </row>
    <row r="2562" spans="1:2">
      <c r="A2562">
        <v>2561</v>
      </c>
      <c r="B2562">
        <v>2571</v>
      </c>
    </row>
    <row r="2563" spans="1:2">
      <c r="A2563">
        <v>2562</v>
      </c>
      <c r="B2563">
        <v>2572</v>
      </c>
    </row>
    <row r="2564" spans="1:2">
      <c r="A2564">
        <v>2563</v>
      </c>
      <c r="B2564">
        <v>2573</v>
      </c>
    </row>
    <row r="2565" spans="1:2">
      <c r="A2565">
        <v>2564</v>
      </c>
      <c r="B2565">
        <v>2574</v>
      </c>
    </row>
    <row r="2566" spans="1:2">
      <c r="A2566">
        <v>2565</v>
      </c>
      <c r="B2566">
        <v>2575</v>
      </c>
    </row>
    <row r="2567" spans="1:2">
      <c r="A2567">
        <v>2566</v>
      </c>
      <c r="B2567">
        <v>2576</v>
      </c>
    </row>
    <row r="2568" spans="1:2">
      <c r="A2568">
        <v>2567</v>
      </c>
      <c r="B2568">
        <v>2577</v>
      </c>
    </row>
    <row r="2569" spans="1:2">
      <c r="A2569">
        <v>2568</v>
      </c>
      <c r="B2569">
        <v>2578</v>
      </c>
    </row>
    <row r="2570" spans="1:2">
      <c r="A2570">
        <v>2569</v>
      </c>
      <c r="B2570">
        <v>2579</v>
      </c>
    </row>
    <row r="2571" spans="1:2">
      <c r="A2571">
        <v>2570</v>
      </c>
      <c r="B2571">
        <v>2580</v>
      </c>
    </row>
    <row r="2572" spans="1:2">
      <c r="A2572">
        <v>2571</v>
      </c>
      <c r="B2572">
        <v>2581</v>
      </c>
    </row>
    <row r="2573" spans="1:2">
      <c r="A2573">
        <v>2572</v>
      </c>
      <c r="B2573">
        <v>2582</v>
      </c>
    </row>
    <row r="2574" spans="1:2">
      <c r="A2574">
        <v>2573</v>
      </c>
      <c r="B2574">
        <v>2583</v>
      </c>
    </row>
    <row r="2575" spans="1:2">
      <c r="A2575">
        <v>2574</v>
      </c>
      <c r="B2575">
        <v>2584</v>
      </c>
    </row>
    <row r="2576" spans="1:2">
      <c r="A2576">
        <v>2575</v>
      </c>
      <c r="B2576">
        <v>2585</v>
      </c>
    </row>
    <row r="2577" spans="1:2">
      <c r="A2577">
        <v>2576</v>
      </c>
      <c r="B2577">
        <v>2586</v>
      </c>
    </row>
    <row r="2578" spans="1:2">
      <c r="A2578">
        <v>2577</v>
      </c>
      <c r="B2578">
        <v>2587</v>
      </c>
    </row>
    <row r="2579" spans="1:2">
      <c r="A2579">
        <v>2578</v>
      </c>
      <c r="B2579">
        <v>2588</v>
      </c>
    </row>
    <row r="2580" spans="1:2">
      <c r="A2580">
        <v>2579</v>
      </c>
      <c r="B2580">
        <v>2589</v>
      </c>
    </row>
    <row r="2581" spans="1:2">
      <c r="A2581">
        <v>2580</v>
      </c>
      <c r="B2581">
        <v>2590</v>
      </c>
    </row>
    <row r="2582" spans="1:2">
      <c r="A2582">
        <v>2581</v>
      </c>
      <c r="B2582">
        <v>2591</v>
      </c>
    </row>
    <row r="2583" spans="1:2">
      <c r="A2583">
        <v>2582</v>
      </c>
      <c r="B2583">
        <v>2592</v>
      </c>
    </row>
    <row r="2584" spans="1:2">
      <c r="A2584">
        <v>2583</v>
      </c>
      <c r="B2584">
        <v>2593</v>
      </c>
    </row>
    <row r="2585" spans="1:2">
      <c r="A2585">
        <v>2584</v>
      </c>
      <c r="B2585">
        <v>2594</v>
      </c>
    </row>
    <row r="2586" spans="1:2">
      <c r="A2586">
        <v>2585</v>
      </c>
      <c r="B2586">
        <v>2595</v>
      </c>
    </row>
    <row r="2587" spans="1:2">
      <c r="A2587">
        <v>2586</v>
      </c>
      <c r="B2587">
        <v>2596</v>
      </c>
    </row>
    <row r="2588" spans="1:2">
      <c r="A2588">
        <v>2587</v>
      </c>
      <c r="B2588">
        <v>2597</v>
      </c>
    </row>
    <row r="2589" spans="1:2">
      <c r="A2589">
        <v>2588</v>
      </c>
      <c r="B2589">
        <v>2598</v>
      </c>
    </row>
    <row r="2590" spans="1:2">
      <c r="A2590">
        <v>2589</v>
      </c>
      <c r="B2590">
        <v>2599</v>
      </c>
    </row>
    <row r="2591" spans="1:2">
      <c r="A2591">
        <v>2590</v>
      </c>
      <c r="B2591">
        <v>2600</v>
      </c>
    </row>
    <row r="2592" spans="1:2">
      <c r="A2592">
        <v>2591</v>
      </c>
      <c r="B2592">
        <v>2601</v>
      </c>
    </row>
    <row r="2593" spans="1:2">
      <c r="A2593">
        <v>2592</v>
      </c>
      <c r="B2593">
        <v>2602</v>
      </c>
    </row>
    <row r="2594" spans="1:2">
      <c r="A2594">
        <v>2593</v>
      </c>
      <c r="B2594">
        <v>2603</v>
      </c>
    </row>
    <row r="2595" spans="1:2">
      <c r="A2595">
        <v>2594</v>
      </c>
      <c r="B2595">
        <v>2604</v>
      </c>
    </row>
    <row r="2596" spans="1:2">
      <c r="A2596">
        <v>2595</v>
      </c>
      <c r="B2596">
        <v>2605</v>
      </c>
    </row>
    <row r="2597" spans="1:2">
      <c r="A2597">
        <v>2596</v>
      </c>
      <c r="B2597">
        <v>2606</v>
      </c>
    </row>
    <row r="2598" spans="1:2">
      <c r="A2598">
        <v>2597</v>
      </c>
      <c r="B2598">
        <v>2607</v>
      </c>
    </row>
    <row r="2599" spans="1:2">
      <c r="A2599">
        <v>2598</v>
      </c>
      <c r="B2599">
        <v>2608</v>
      </c>
    </row>
    <row r="2600" spans="1:2">
      <c r="A2600">
        <v>2599</v>
      </c>
      <c r="B2600">
        <v>2609</v>
      </c>
    </row>
    <row r="2601" spans="1:2">
      <c r="A2601">
        <v>2600</v>
      </c>
      <c r="B2601">
        <v>2610</v>
      </c>
    </row>
    <row r="2602" spans="1:2">
      <c r="A2602">
        <v>2601</v>
      </c>
      <c r="B2602">
        <v>2611</v>
      </c>
    </row>
    <row r="2603" spans="1:2">
      <c r="A2603">
        <v>2602</v>
      </c>
      <c r="B2603">
        <v>2612</v>
      </c>
    </row>
    <row r="2604" spans="1:2">
      <c r="A2604">
        <v>2603</v>
      </c>
      <c r="B2604">
        <v>2613</v>
      </c>
    </row>
    <row r="2605" spans="1:2">
      <c r="A2605">
        <v>2604</v>
      </c>
      <c r="B2605">
        <v>2614</v>
      </c>
    </row>
    <row r="2606" spans="1:2">
      <c r="A2606">
        <v>2605</v>
      </c>
      <c r="B2606">
        <v>2615</v>
      </c>
    </row>
    <row r="2607" spans="1:2">
      <c r="A2607">
        <v>2606</v>
      </c>
      <c r="B2607">
        <v>2616</v>
      </c>
    </row>
    <row r="2608" spans="1:2">
      <c r="A2608">
        <v>2607</v>
      </c>
      <c r="B2608">
        <v>2617</v>
      </c>
    </row>
    <row r="2609" spans="1:2">
      <c r="A2609">
        <v>2608</v>
      </c>
      <c r="B2609">
        <v>2618</v>
      </c>
    </row>
    <row r="2610" spans="1:2">
      <c r="A2610">
        <v>2609</v>
      </c>
      <c r="B2610">
        <v>2619</v>
      </c>
    </row>
    <row r="2611" spans="1:2">
      <c r="A2611">
        <v>2610</v>
      </c>
      <c r="B2611">
        <v>2620</v>
      </c>
    </row>
    <row r="2612" spans="1:2">
      <c r="A2612">
        <v>2611</v>
      </c>
      <c r="B2612">
        <v>2621</v>
      </c>
    </row>
    <row r="2613" spans="1:2">
      <c r="A2613">
        <v>2612</v>
      </c>
      <c r="B2613">
        <v>2622</v>
      </c>
    </row>
    <row r="2614" spans="1:2">
      <c r="A2614">
        <v>2613</v>
      </c>
      <c r="B2614">
        <v>2623</v>
      </c>
    </row>
    <row r="2615" spans="1:2">
      <c r="A2615">
        <v>2614</v>
      </c>
      <c r="B2615">
        <v>2624</v>
      </c>
    </row>
    <row r="2616" spans="1:2">
      <c r="A2616">
        <v>2615</v>
      </c>
      <c r="B2616">
        <v>2625</v>
      </c>
    </row>
    <row r="2617" spans="1:2">
      <c r="A2617">
        <v>2616</v>
      </c>
      <c r="B2617">
        <v>2626</v>
      </c>
    </row>
    <row r="2618" spans="1:2">
      <c r="A2618">
        <v>2617</v>
      </c>
      <c r="B2618">
        <v>2627</v>
      </c>
    </row>
    <row r="2619" spans="1:2">
      <c r="A2619">
        <v>2618</v>
      </c>
      <c r="B2619">
        <v>2628</v>
      </c>
    </row>
    <row r="2620" spans="1:2">
      <c r="A2620">
        <v>2619</v>
      </c>
      <c r="B2620">
        <v>2629</v>
      </c>
    </row>
    <row r="2621" spans="1:2">
      <c r="A2621">
        <v>2620</v>
      </c>
      <c r="B2621">
        <v>2630</v>
      </c>
    </row>
    <row r="2622" spans="1:2">
      <c r="A2622">
        <v>2621</v>
      </c>
      <c r="B2622">
        <v>2631</v>
      </c>
    </row>
    <row r="2623" spans="1:2">
      <c r="A2623">
        <v>2622</v>
      </c>
      <c r="B2623">
        <v>2632</v>
      </c>
    </row>
    <row r="2624" spans="1:2">
      <c r="A2624">
        <v>2623</v>
      </c>
      <c r="B2624">
        <v>2633</v>
      </c>
    </row>
    <row r="2625" spans="1:2">
      <c r="A2625">
        <v>2624</v>
      </c>
      <c r="B2625">
        <v>2634</v>
      </c>
    </row>
    <row r="2626" spans="1:2">
      <c r="A2626">
        <v>2625</v>
      </c>
      <c r="B2626">
        <v>2635</v>
      </c>
    </row>
    <row r="2627" spans="1:2">
      <c r="A2627">
        <v>2626</v>
      </c>
      <c r="B2627">
        <v>2636</v>
      </c>
    </row>
    <row r="2628" spans="1:2">
      <c r="A2628">
        <v>2627</v>
      </c>
      <c r="B2628">
        <v>2637</v>
      </c>
    </row>
    <row r="2629" spans="1:2">
      <c r="A2629">
        <v>2628</v>
      </c>
      <c r="B2629">
        <v>2638</v>
      </c>
    </row>
    <row r="2630" spans="1:2">
      <c r="A2630">
        <v>2629</v>
      </c>
      <c r="B2630">
        <v>2639</v>
      </c>
    </row>
    <row r="2631" spans="1:2">
      <c r="A2631">
        <v>2630</v>
      </c>
      <c r="B2631">
        <v>2640</v>
      </c>
    </row>
    <row r="2632" spans="1:2">
      <c r="A2632">
        <v>2631</v>
      </c>
      <c r="B2632">
        <v>2641</v>
      </c>
    </row>
    <row r="2633" spans="1:2">
      <c r="A2633">
        <v>2632</v>
      </c>
      <c r="B2633">
        <v>2642</v>
      </c>
    </row>
    <row r="2634" spans="1:2">
      <c r="A2634">
        <v>2633</v>
      </c>
      <c r="B2634">
        <v>2643</v>
      </c>
    </row>
    <row r="2635" spans="1:2">
      <c r="A2635">
        <v>2634</v>
      </c>
      <c r="B2635">
        <v>2644</v>
      </c>
    </row>
    <row r="2636" spans="1:2">
      <c r="A2636">
        <v>2635</v>
      </c>
      <c r="B2636">
        <v>2645</v>
      </c>
    </row>
    <row r="2637" spans="1:2">
      <c r="A2637">
        <v>2636</v>
      </c>
      <c r="B2637">
        <v>2646</v>
      </c>
    </row>
    <row r="2638" spans="1:2">
      <c r="A2638">
        <v>2637</v>
      </c>
      <c r="B2638">
        <v>2647</v>
      </c>
    </row>
    <row r="2639" spans="1:2">
      <c r="A2639">
        <v>2638</v>
      </c>
      <c r="B2639">
        <v>2648</v>
      </c>
    </row>
    <row r="2640" spans="1:2">
      <c r="A2640">
        <v>2639</v>
      </c>
      <c r="B2640">
        <v>2649</v>
      </c>
    </row>
    <row r="2641" spans="1:2">
      <c r="A2641">
        <v>2640</v>
      </c>
      <c r="B2641">
        <v>2650</v>
      </c>
    </row>
    <row r="2642" spans="1:2">
      <c r="A2642">
        <v>2641</v>
      </c>
      <c r="B2642">
        <v>2651</v>
      </c>
    </row>
    <row r="2643" spans="1:2">
      <c r="A2643">
        <v>2642</v>
      </c>
      <c r="B2643">
        <v>2652</v>
      </c>
    </row>
    <row r="2644" spans="1:2">
      <c r="A2644">
        <v>2643</v>
      </c>
      <c r="B2644">
        <v>2653</v>
      </c>
    </row>
    <row r="2645" spans="1:2">
      <c r="A2645">
        <v>2644</v>
      </c>
      <c r="B2645">
        <v>2654</v>
      </c>
    </row>
    <row r="2646" spans="1:2">
      <c r="A2646">
        <v>2645</v>
      </c>
      <c r="B2646">
        <v>2655</v>
      </c>
    </row>
    <row r="2647" spans="1:2">
      <c r="A2647">
        <v>2646</v>
      </c>
      <c r="B2647">
        <v>2656</v>
      </c>
    </row>
    <row r="2648" spans="1:2">
      <c r="A2648">
        <v>2647</v>
      </c>
      <c r="B2648">
        <v>2657</v>
      </c>
    </row>
    <row r="2649" spans="1:2">
      <c r="A2649">
        <v>2648</v>
      </c>
      <c r="B2649">
        <v>2658</v>
      </c>
    </row>
    <row r="2650" spans="1:2">
      <c r="A2650">
        <v>2649</v>
      </c>
      <c r="B2650">
        <v>2659</v>
      </c>
    </row>
    <row r="2651" spans="1:2">
      <c r="A2651">
        <v>2650</v>
      </c>
      <c r="B2651">
        <v>2660</v>
      </c>
    </row>
    <row r="2652" spans="1:2">
      <c r="A2652">
        <v>2651</v>
      </c>
      <c r="B2652">
        <v>2661</v>
      </c>
    </row>
    <row r="2653" spans="1:2">
      <c r="A2653">
        <v>2652</v>
      </c>
      <c r="B2653">
        <v>2662</v>
      </c>
    </row>
    <row r="2654" spans="1:2">
      <c r="A2654">
        <v>2653</v>
      </c>
      <c r="B2654">
        <v>2663</v>
      </c>
    </row>
    <row r="2655" spans="1:2">
      <c r="A2655">
        <v>2654</v>
      </c>
      <c r="B2655">
        <v>2664</v>
      </c>
    </row>
    <row r="2656" spans="1:2">
      <c r="A2656">
        <v>2655</v>
      </c>
      <c r="B2656">
        <v>2665</v>
      </c>
    </row>
    <row r="2657" spans="1:2">
      <c r="A2657">
        <v>2656</v>
      </c>
      <c r="B2657">
        <v>2666</v>
      </c>
    </row>
    <row r="2658" spans="1:2">
      <c r="A2658">
        <v>2657</v>
      </c>
      <c r="B2658">
        <v>2667</v>
      </c>
    </row>
    <row r="2659" spans="1:2">
      <c r="A2659">
        <v>2658</v>
      </c>
      <c r="B2659">
        <v>2668</v>
      </c>
    </row>
    <row r="2660" spans="1:2">
      <c r="A2660">
        <v>2659</v>
      </c>
      <c r="B2660">
        <v>2669</v>
      </c>
    </row>
    <row r="2661" spans="1:2">
      <c r="A2661">
        <v>2660</v>
      </c>
      <c r="B2661">
        <v>2670</v>
      </c>
    </row>
    <row r="2662" spans="1:2">
      <c r="A2662">
        <v>2661</v>
      </c>
      <c r="B2662">
        <v>2671</v>
      </c>
    </row>
    <row r="2663" spans="1:2">
      <c r="A2663">
        <v>2662</v>
      </c>
      <c r="B2663">
        <v>2672</v>
      </c>
    </row>
    <row r="2664" spans="1:2">
      <c r="A2664">
        <v>2663</v>
      </c>
      <c r="B2664">
        <v>2673</v>
      </c>
    </row>
    <row r="2665" spans="1:2">
      <c r="A2665">
        <v>2664</v>
      </c>
      <c r="B2665">
        <v>2674</v>
      </c>
    </row>
    <row r="2666" spans="1:2">
      <c r="A2666">
        <v>2665</v>
      </c>
      <c r="B2666">
        <v>2675</v>
      </c>
    </row>
    <row r="2667" spans="1:2">
      <c r="A2667">
        <v>2666</v>
      </c>
      <c r="B2667">
        <v>2676</v>
      </c>
    </row>
    <row r="2668" spans="1:2">
      <c r="A2668">
        <v>2667</v>
      </c>
      <c r="B2668">
        <v>2677</v>
      </c>
    </row>
    <row r="2669" spans="1:2">
      <c r="A2669">
        <v>2668</v>
      </c>
      <c r="B2669">
        <v>2678</v>
      </c>
    </row>
    <row r="2670" spans="1:2">
      <c r="A2670">
        <v>2669</v>
      </c>
      <c r="B2670">
        <v>2679</v>
      </c>
    </row>
    <row r="2671" spans="1:2">
      <c r="A2671">
        <v>2670</v>
      </c>
      <c r="B2671">
        <v>2680</v>
      </c>
    </row>
    <row r="2672" spans="1:2">
      <c r="A2672">
        <v>2671</v>
      </c>
      <c r="B2672">
        <v>2681</v>
      </c>
    </row>
    <row r="2673" spans="1:2">
      <c r="A2673">
        <v>2672</v>
      </c>
      <c r="B2673">
        <v>2682</v>
      </c>
    </row>
    <row r="2674" spans="1:2">
      <c r="A2674">
        <v>2673</v>
      </c>
      <c r="B2674">
        <v>2683</v>
      </c>
    </row>
    <row r="2675" spans="1:2">
      <c r="A2675">
        <v>2674</v>
      </c>
      <c r="B2675">
        <v>2684</v>
      </c>
    </row>
    <row r="2676" spans="1:2">
      <c r="A2676">
        <v>2675</v>
      </c>
      <c r="B2676">
        <v>2685</v>
      </c>
    </row>
    <row r="2677" spans="1:2">
      <c r="A2677">
        <v>2676</v>
      </c>
      <c r="B2677">
        <v>2686</v>
      </c>
    </row>
    <row r="2678" spans="1:2">
      <c r="A2678">
        <v>2677</v>
      </c>
      <c r="B2678">
        <v>2687</v>
      </c>
    </row>
    <row r="2679" spans="1:2">
      <c r="A2679">
        <v>2678</v>
      </c>
      <c r="B2679">
        <v>2688</v>
      </c>
    </row>
    <row r="2680" spans="1:2">
      <c r="A2680">
        <v>2679</v>
      </c>
      <c r="B2680">
        <v>2689</v>
      </c>
    </row>
    <row r="2681" spans="1:2">
      <c r="A2681">
        <v>2680</v>
      </c>
      <c r="B2681">
        <v>2690</v>
      </c>
    </row>
    <row r="2682" spans="1:2">
      <c r="A2682">
        <v>2681</v>
      </c>
      <c r="B2682">
        <v>2691</v>
      </c>
    </row>
    <row r="2683" spans="1:2">
      <c r="A2683">
        <v>2682</v>
      </c>
      <c r="B2683">
        <v>2692</v>
      </c>
    </row>
    <row r="2684" spans="1:2">
      <c r="A2684">
        <v>2683</v>
      </c>
      <c r="B2684">
        <v>2693</v>
      </c>
    </row>
    <row r="2685" spans="1:2">
      <c r="A2685">
        <v>2684</v>
      </c>
      <c r="B2685">
        <v>2694</v>
      </c>
    </row>
    <row r="2686" spans="1:2">
      <c r="A2686">
        <v>2685</v>
      </c>
      <c r="B2686">
        <v>2695</v>
      </c>
    </row>
    <row r="2687" spans="1:2">
      <c r="A2687">
        <v>2686</v>
      </c>
      <c r="B2687">
        <v>2696</v>
      </c>
    </row>
    <row r="2688" spans="1:2">
      <c r="A2688">
        <v>2687</v>
      </c>
      <c r="B2688">
        <v>2697</v>
      </c>
    </row>
    <row r="2689" spans="1:2">
      <c r="A2689">
        <v>2688</v>
      </c>
      <c r="B2689">
        <v>2698</v>
      </c>
    </row>
    <row r="2690" spans="1:2">
      <c r="A2690">
        <v>2689</v>
      </c>
      <c r="B2690">
        <v>2699</v>
      </c>
    </row>
    <row r="2691" spans="1:2">
      <c r="A2691">
        <v>2690</v>
      </c>
      <c r="B2691">
        <v>2700</v>
      </c>
    </row>
    <row r="2692" spans="1:2">
      <c r="A2692">
        <v>2691</v>
      </c>
      <c r="B2692">
        <v>2701</v>
      </c>
    </row>
    <row r="2693" spans="1:2">
      <c r="A2693">
        <v>2692</v>
      </c>
      <c r="B2693">
        <v>2702</v>
      </c>
    </row>
    <row r="2694" spans="1:2">
      <c r="A2694">
        <v>2693</v>
      </c>
      <c r="B2694">
        <v>2703</v>
      </c>
    </row>
    <row r="2695" spans="1:2">
      <c r="A2695">
        <v>2694</v>
      </c>
      <c r="B2695">
        <v>2704</v>
      </c>
    </row>
    <row r="2696" spans="1:2">
      <c r="A2696">
        <v>2695</v>
      </c>
      <c r="B2696">
        <v>2705</v>
      </c>
    </row>
    <row r="2697" spans="1:2">
      <c r="A2697">
        <v>2696</v>
      </c>
      <c r="B2697">
        <v>2706</v>
      </c>
    </row>
    <row r="2698" spans="1:2">
      <c r="A2698">
        <v>2697</v>
      </c>
      <c r="B2698">
        <v>2707</v>
      </c>
    </row>
    <row r="2699" spans="1:2">
      <c r="A2699">
        <v>2698</v>
      </c>
      <c r="B2699">
        <v>2708</v>
      </c>
    </row>
    <row r="2700" spans="1:2">
      <c r="A2700">
        <v>2699</v>
      </c>
      <c r="B2700">
        <v>2709</v>
      </c>
    </row>
    <row r="2701" spans="1:2">
      <c r="A2701">
        <v>2700</v>
      </c>
      <c r="B2701">
        <v>2710</v>
      </c>
    </row>
    <row r="2702" spans="1:2">
      <c r="A2702">
        <v>2701</v>
      </c>
      <c r="B2702">
        <v>2711</v>
      </c>
    </row>
    <row r="2703" spans="1:2">
      <c r="A2703">
        <v>2702</v>
      </c>
      <c r="B2703">
        <v>2712</v>
      </c>
    </row>
    <row r="2704" spans="1:2">
      <c r="A2704">
        <v>2703</v>
      </c>
      <c r="B2704">
        <v>2713</v>
      </c>
    </row>
    <row r="2705" spans="1:2">
      <c r="A2705">
        <v>2704</v>
      </c>
      <c r="B2705">
        <v>2714</v>
      </c>
    </row>
    <row r="2706" spans="1:2">
      <c r="A2706">
        <v>2705</v>
      </c>
      <c r="B2706">
        <v>2715</v>
      </c>
    </row>
    <row r="2707" spans="1:2">
      <c r="A2707">
        <v>2706</v>
      </c>
      <c r="B2707">
        <v>2716</v>
      </c>
    </row>
    <row r="2708" spans="1:2">
      <c r="A2708">
        <v>2707</v>
      </c>
      <c r="B2708">
        <v>2717</v>
      </c>
    </row>
    <row r="2709" spans="1:2">
      <c r="A2709">
        <v>2708</v>
      </c>
      <c r="B2709">
        <v>2718</v>
      </c>
    </row>
    <row r="2710" spans="1:2">
      <c r="A2710">
        <v>2709</v>
      </c>
      <c r="B2710">
        <v>2719</v>
      </c>
    </row>
    <row r="2711" spans="1:2">
      <c r="A2711">
        <v>2710</v>
      </c>
      <c r="B2711">
        <v>2720</v>
      </c>
    </row>
    <row r="2712" spans="1:2">
      <c r="A2712">
        <v>2711</v>
      </c>
      <c r="B2712">
        <v>2721</v>
      </c>
    </row>
    <row r="2713" spans="1:2">
      <c r="A2713">
        <v>2712</v>
      </c>
      <c r="B2713">
        <v>2722</v>
      </c>
    </row>
    <row r="2714" spans="1:2">
      <c r="A2714">
        <v>2713</v>
      </c>
      <c r="B2714">
        <v>2723</v>
      </c>
    </row>
    <row r="2715" spans="1:2">
      <c r="A2715">
        <v>2714</v>
      </c>
      <c r="B2715">
        <v>2724</v>
      </c>
    </row>
    <row r="2716" spans="1:2">
      <c r="A2716">
        <v>2715</v>
      </c>
      <c r="B2716">
        <v>2725</v>
      </c>
    </row>
    <row r="2717" spans="1:2">
      <c r="A2717">
        <v>2716</v>
      </c>
      <c r="B2717">
        <v>2726</v>
      </c>
    </row>
    <row r="2718" spans="1:2">
      <c r="A2718">
        <v>2717</v>
      </c>
      <c r="B2718">
        <v>2727</v>
      </c>
    </row>
    <row r="2719" spans="1:2">
      <c r="A2719">
        <v>2718</v>
      </c>
      <c r="B2719">
        <v>2728</v>
      </c>
    </row>
    <row r="2720" spans="1:2">
      <c r="A2720">
        <v>2719</v>
      </c>
      <c r="B2720">
        <v>2729</v>
      </c>
    </row>
    <row r="2721" spans="1:2">
      <c r="A2721">
        <v>2720</v>
      </c>
      <c r="B2721">
        <v>2730</v>
      </c>
    </row>
    <row r="2722" spans="1:2">
      <c r="A2722">
        <v>2721</v>
      </c>
      <c r="B2722">
        <v>2731</v>
      </c>
    </row>
    <row r="2723" spans="1:2">
      <c r="A2723">
        <v>2722</v>
      </c>
      <c r="B2723">
        <v>2732</v>
      </c>
    </row>
    <row r="2724" spans="1:2">
      <c r="A2724">
        <v>2723</v>
      </c>
      <c r="B2724">
        <v>2733</v>
      </c>
    </row>
    <row r="2725" spans="1:2">
      <c r="A2725">
        <v>2724</v>
      </c>
      <c r="B2725">
        <v>2734</v>
      </c>
    </row>
    <row r="2726" spans="1:2">
      <c r="A2726">
        <v>2725</v>
      </c>
      <c r="B2726">
        <v>2735</v>
      </c>
    </row>
    <row r="2727" spans="1:2">
      <c r="A2727">
        <v>2726</v>
      </c>
      <c r="B2727">
        <v>2736</v>
      </c>
    </row>
    <row r="2728" spans="1:2">
      <c r="A2728">
        <v>2727</v>
      </c>
      <c r="B2728">
        <v>2737</v>
      </c>
    </row>
    <row r="2729" spans="1:2">
      <c r="A2729">
        <v>2728</v>
      </c>
      <c r="B2729">
        <v>2738</v>
      </c>
    </row>
    <row r="2730" spans="1:2">
      <c r="A2730">
        <v>2729</v>
      </c>
      <c r="B2730">
        <v>2739</v>
      </c>
    </row>
    <row r="2731" spans="1:2">
      <c r="A2731">
        <v>2730</v>
      </c>
      <c r="B2731">
        <v>2740</v>
      </c>
    </row>
    <row r="2732" spans="1:2">
      <c r="A2732">
        <v>2731</v>
      </c>
      <c r="B2732">
        <v>2741</v>
      </c>
    </row>
    <row r="2733" spans="1:2">
      <c r="A2733">
        <v>2732</v>
      </c>
      <c r="B2733">
        <v>2742</v>
      </c>
    </row>
    <row r="2734" spans="1:2">
      <c r="A2734">
        <v>2733</v>
      </c>
      <c r="B2734">
        <v>2743</v>
      </c>
    </row>
    <row r="2735" spans="1:2">
      <c r="A2735">
        <v>2734</v>
      </c>
      <c r="B2735">
        <v>2744</v>
      </c>
    </row>
    <row r="2736" spans="1:2">
      <c r="A2736">
        <v>2735</v>
      </c>
      <c r="B2736">
        <v>2745</v>
      </c>
    </row>
    <row r="2737" spans="1:2">
      <c r="A2737">
        <v>2736</v>
      </c>
      <c r="B2737">
        <v>2746</v>
      </c>
    </row>
    <row r="2738" spans="1:2">
      <c r="A2738">
        <v>2737</v>
      </c>
      <c r="B2738">
        <v>2747</v>
      </c>
    </row>
    <row r="2739" spans="1:2">
      <c r="A2739">
        <v>2738</v>
      </c>
      <c r="B2739">
        <v>2748</v>
      </c>
    </row>
    <row r="2740" spans="1:2">
      <c r="A2740">
        <v>2739</v>
      </c>
      <c r="B2740">
        <v>2749</v>
      </c>
    </row>
    <row r="2741" spans="1:2">
      <c r="A2741">
        <v>2740</v>
      </c>
      <c r="B2741">
        <v>2750</v>
      </c>
    </row>
    <row r="2742" spans="1:2">
      <c r="A2742">
        <v>2741</v>
      </c>
      <c r="B2742">
        <v>2751</v>
      </c>
    </row>
    <row r="2743" spans="1:2">
      <c r="A2743">
        <v>2742</v>
      </c>
      <c r="B2743">
        <v>2752</v>
      </c>
    </row>
    <row r="2744" spans="1:2">
      <c r="A2744">
        <v>2743</v>
      </c>
      <c r="B2744">
        <v>2753</v>
      </c>
    </row>
    <row r="2745" spans="1:2">
      <c r="A2745">
        <v>2744</v>
      </c>
      <c r="B2745">
        <v>2754</v>
      </c>
    </row>
    <row r="2746" spans="1:2">
      <c r="A2746">
        <v>2745</v>
      </c>
      <c r="B2746">
        <v>2755</v>
      </c>
    </row>
    <row r="2747" spans="1:2">
      <c r="A2747">
        <v>2746</v>
      </c>
      <c r="B2747">
        <v>2756</v>
      </c>
    </row>
    <row r="2748" spans="1:2">
      <c r="A2748">
        <v>2747</v>
      </c>
      <c r="B2748">
        <v>2757</v>
      </c>
    </row>
    <row r="2749" spans="1:2">
      <c r="A2749">
        <v>2748</v>
      </c>
      <c r="B2749">
        <v>2758</v>
      </c>
    </row>
    <row r="2750" spans="1:2">
      <c r="A2750">
        <v>2749</v>
      </c>
      <c r="B2750">
        <v>2759</v>
      </c>
    </row>
    <row r="2751" spans="1:2">
      <c r="A2751">
        <v>2750</v>
      </c>
      <c r="B2751">
        <v>2760</v>
      </c>
    </row>
    <row r="2752" spans="1:2">
      <c r="A2752">
        <v>2751</v>
      </c>
      <c r="B2752">
        <v>2761</v>
      </c>
    </row>
    <row r="2753" spans="1:2">
      <c r="A2753">
        <v>2752</v>
      </c>
      <c r="B2753">
        <v>2762</v>
      </c>
    </row>
    <row r="2754" spans="1:2">
      <c r="A2754">
        <v>2753</v>
      </c>
      <c r="B2754">
        <v>2763</v>
      </c>
    </row>
    <row r="2755" spans="1:2">
      <c r="A2755">
        <v>2754</v>
      </c>
      <c r="B2755">
        <v>2764</v>
      </c>
    </row>
    <row r="2756" spans="1:2">
      <c r="A2756">
        <v>2755</v>
      </c>
      <c r="B2756">
        <v>2765</v>
      </c>
    </row>
    <row r="2757" spans="1:2">
      <c r="A2757">
        <v>2756</v>
      </c>
      <c r="B2757">
        <v>2766</v>
      </c>
    </row>
    <row r="2758" spans="1:2">
      <c r="A2758">
        <v>2757</v>
      </c>
      <c r="B2758">
        <v>2767</v>
      </c>
    </row>
    <row r="2759" spans="1:2">
      <c r="A2759">
        <v>2758</v>
      </c>
      <c r="B2759">
        <v>2768</v>
      </c>
    </row>
    <row r="2760" spans="1:2">
      <c r="A2760">
        <v>2759</v>
      </c>
      <c r="B2760">
        <v>2769</v>
      </c>
    </row>
    <row r="2761" spans="1:2">
      <c r="A2761">
        <v>2760</v>
      </c>
      <c r="B2761">
        <v>2770</v>
      </c>
    </row>
    <row r="2762" spans="1:2">
      <c r="A2762">
        <v>2761</v>
      </c>
      <c r="B2762">
        <v>2771</v>
      </c>
    </row>
    <row r="2763" spans="1:2">
      <c r="A2763">
        <v>2762</v>
      </c>
      <c r="B2763">
        <v>2772</v>
      </c>
    </row>
    <row r="2764" spans="1:2">
      <c r="A2764">
        <v>2763</v>
      </c>
      <c r="B2764">
        <v>2773</v>
      </c>
    </row>
    <row r="2765" spans="1:2">
      <c r="A2765">
        <v>2764</v>
      </c>
      <c r="B2765">
        <v>2774</v>
      </c>
    </row>
    <row r="2766" spans="1:2">
      <c r="A2766">
        <v>2765</v>
      </c>
      <c r="B2766">
        <v>2775</v>
      </c>
    </row>
    <row r="2767" spans="1:2">
      <c r="A2767">
        <v>2766</v>
      </c>
      <c r="B2767">
        <v>2776</v>
      </c>
    </row>
    <row r="2768" spans="1:2">
      <c r="A2768">
        <v>2767</v>
      </c>
      <c r="B2768">
        <v>2777</v>
      </c>
    </row>
    <row r="2769" spans="1:2">
      <c r="A2769">
        <v>2768</v>
      </c>
      <c r="B2769">
        <v>2778</v>
      </c>
    </row>
    <row r="2770" spans="1:2">
      <c r="A2770">
        <v>2769</v>
      </c>
      <c r="B2770">
        <v>2779</v>
      </c>
    </row>
    <row r="2771" spans="1:2">
      <c r="A2771">
        <v>2770</v>
      </c>
      <c r="B2771">
        <v>2780</v>
      </c>
    </row>
    <row r="2772" spans="1:2">
      <c r="A2772">
        <v>2771</v>
      </c>
      <c r="B2772">
        <v>2781</v>
      </c>
    </row>
    <row r="2773" spans="1:2">
      <c r="A2773">
        <v>2772</v>
      </c>
      <c r="B2773">
        <v>2782</v>
      </c>
    </row>
    <row r="2774" spans="1:2">
      <c r="A2774">
        <v>2773</v>
      </c>
      <c r="B2774">
        <v>2783</v>
      </c>
    </row>
    <row r="2775" spans="1:2">
      <c r="A2775">
        <v>2774</v>
      </c>
      <c r="B2775">
        <v>2784</v>
      </c>
    </row>
    <row r="2776" spans="1:2">
      <c r="A2776">
        <v>2775</v>
      </c>
      <c r="B2776">
        <v>2785</v>
      </c>
    </row>
    <row r="2777" spans="1:2">
      <c r="A2777">
        <v>2776</v>
      </c>
      <c r="B2777">
        <v>2786</v>
      </c>
    </row>
    <row r="2778" spans="1:2">
      <c r="A2778">
        <v>2777</v>
      </c>
      <c r="B2778">
        <v>2787</v>
      </c>
    </row>
    <row r="2779" spans="1:2">
      <c r="A2779">
        <v>2778</v>
      </c>
      <c r="B2779">
        <v>2788</v>
      </c>
    </row>
    <row r="2780" spans="1:2">
      <c r="A2780">
        <v>2779</v>
      </c>
      <c r="B2780">
        <v>2789</v>
      </c>
    </row>
    <row r="2781" spans="1:2">
      <c r="A2781">
        <v>2780</v>
      </c>
      <c r="B2781">
        <v>2790</v>
      </c>
    </row>
    <row r="2782" spans="1:2">
      <c r="A2782">
        <v>2781</v>
      </c>
      <c r="B2782">
        <v>2791</v>
      </c>
    </row>
    <row r="2783" spans="1:2">
      <c r="A2783">
        <v>2782</v>
      </c>
      <c r="B2783">
        <v>2792</v>
      </c>
    </row>
    <row r="2784" spans="1:2">
      <c r="A2784">
        <v>2783</v>
      </c>
      <c r="B2784">
        <v>2793</v>
      </c>
    </row>
    <row r="2785" spans="1:2">
      <c r="A2785">
        <v>2784</v>
      </c>
      <c r="B2785">
        <v>2794</v>
      </c>
    </row>
    <row r="2786" spans="1:2">
      <c r="A2786">
        <v>2785</v>
      </c>
      <c r="B2786">
        <v>2795</v>
      </c>
    </row>
    <row r="2787" spans="1:2">
      <c r="A2787">
        <v>2786</v>
      </c>
      <c r="B2787">
        <v>2796</v>
      </c>
    </row>
    <row r="2788" spans="1:2">
      <c r="A2788">
        <v>2787</v>
      </c>
      <c r="B2788">
        <v>2797</v>
      </c>
    </row>
    <row r="2789" spans="1:2">
      <c r="A2789">
        <v>2788</v>
      </c>
      <c r="B2789">
        <v>2798</v>
      </c>
    </row>
    <row r="2790" spans="1:2">
      <c r="A2790">
        <v>2789</v>
      </c>
      <c r="B2790">
        <v>2799</v>
      </c>
    </row>
    <row r="2791" spans="1:2">
      <c r="A2791">
        <v>2790</v>
      </c>
      <c r="B2791">
        <v>2800</v>
      </c>
    </row>
    <row r="2792" spans="1:2">
      <c r="A2792">
        <v>2791</v>
      </c>
      <c r="B2792">
        <v>2801</v>
      </c>
    </row>
    <row r="2793" spans="1:2">
      <c r="A2793">
        <v>2792</v>
      </c>
      <c r="B2793">
        <v>2802</v>
      </c>
    </row>
    <row r="2794" spans="1:2">
      <c r="A2794">
        <v>2793</v>
      </c>
      <c r="B2794">
        <v>2803</v>
      </c>
    </row>
    <row r="2795" spans="1:2">
      <c r="A2795">
        <v>2794</v>
      </c>
      <c r="B2795">
        <v>2804</v>
      </c>
    </row>
    <row r="2796" spans="1:2">
      <c r="A2796">
        <v>2795</v>
      </c>
      <c r="B2796">
        <v>2805</v>
      </c>
    </row>
    <row r="2797" spans="1:2">
      <c r="A2797">
        <v>2796</v>
      </c>
      <c r="B2797">
        <v>2806</v>
      </c>
    </row>
    <row r="2798" spans="1:2">
      <c r="A2798">
        <v>2797</v>
      </c>
      <c r="B2798">
        <v>2807</v>
      </c>
    </row>
    <row r="2799" spans="1:2">
      <c r="A2799">
        <v>2798</v>
      </c>
      <c r="B2799">
        <v>2808</v>
      </c>
    </row>
    <row r="2800" spans="1:2">
      <c r="A2800">
        <v>2799</v>
      </c>
      <c r="B2800">
        <v>2809</v>
      </c>
    </row>
    <row r="2801" spans="1:2">
      <c r="A2801">
        <v>2800</v>
      </c>
      <c r="B2801">
        <v>2810</v>
      </c>
    </row>
    <row r="2802" spans="1:2">
      <c r="A2802">
        <v>2801</v>
      </c>
      <c r="B2802">
        <v>2811</v>
      </c>
    </row>
    <row r="2803" spans="1:2">
      <c r="A2803">
        <v>2802</v>
      </c>
      <c r="B2803">
        <v>2812</v>
      </c>
    </row>
    <row r="2804" spans="1:2">
      <c r="A2804">
        <v>2803</v>
      </c>
      <c r="B2804">
        <v>2813</v>
      </c>
    </row>
    <row r="2805" spans="1:2">
      <c r="A2805">
        <v>2804</v>
      </c>
      <c r="B2805">
        <v>2814</v>
      </c>
    </row>
    <row r="2806" spans="1:2">
      <c r="A2806">
        <v>2805</v>
      </c>
      <c r="B2806">
        <v>2815</v>
      </c>
    </row>
    <row r="2807" spans="1:2">
      <c r="A2807">
        <v>2806</v>
      </c>
      <c r="B2807">
        <v>2816</v>
      </c>
    </row>
    <row r="2808" spans="1:2">
      <c r="A2808">
        <v>2807</v>
      </c>
      <c r="B2808">
        <v>2817</v>
      </c>
    </row>
    <row r="2809" spans="1:2">
      <c r="A2809">
        <v>2808</v>
      </c>
      <c r="B2809">
        <v>2818</v>
      </c>
    </row>
    <row r="2810" spans="1:2">
      <c r="A2810">
        <v>2809</v>
      </c>
      <c r="B2810">
        <v>2819</v>
      </c>
    </row>
    <row r="2811" spans="1:2">
      <c r="A2811">
        <v>2810</v>
      </c>
      <c r="B2811">
        <v>2820</v>
      </c>
    </row>
    <row r="2812" spans="1:2">
      <c r="A2812">
        <v>2811</v>
      </c>
      <c r="B2812">
        <v>2821</v>
      </c>
    </row>
    <row r="2813" spans="1:2">
      <c r="A2813">
        <v>2812</v>
      </c>
      <c r="B2813">
        <v>2822</v>
      </c>
    </row>
    <row r="2814" spans="1:2">
      <c r="A2814">
        <v>2813</v>
      </c>
      <c r="B2814">
        <v>2823</v>
      </c>
    </row>
    <row r="2815" spans="1:2">
      <c r="A2815">
        <v>2814</v>
      </c>
      <c r="B2815">
        <v>2824</v>
      </c>
    </row>
    <row r="2816" spans="1:2">
      <c r="A2816">
        <v>2815</v>
      </c>
      <c r="B2816">
        <v>2825</v>
      </c>
    </row>
    <row r="2817" spans="1:2">
      <c r="A2817">
        <v>2816</v>
      </c>
      <c r="B2817">
        <v>2826</v>
      </c>
    </row>
    <row r="2818" spans="1:2">
      <c r="A2818">
        <v>2817</v>
      </c>
      <c r="B2818">
        <v>2827</v>
      </c>
    </row>
    <row r="2819" spans="1:2">
      <c r="A2819">
        <v>2818</v>
      </c>
      <c r="B2819">
        <v>2828</v>
      </c>
    </row>
    <row r="2820" spans="1:2">
      <c r="A2820">
        <v>2819</v>
      </c>
      <c r="B2820">
        <v>2829</v>
      </c>
    </row>
    <row r="2821" spans="1:2">
      <c r="A2821">
        <v>2820</v>
      </c>
      <c r="B2821">
        <v>2830</v>
      </c>
    </row>
    <row r="2822" spans="1:2">
      <c r="A2822">
        <v>2821</v>
      </c>
      <c r="B2822">
        <v>2831</v>
      </c>
    </row>
    <row r="2823" spans="1:2">
      <c r="A2823">
        <v>2822</v>
      </c>
      <c r="B2823">
        <v>2832</v>
      </c>
    </row>
    <row r="2824" spans="1:2">
      <c r="A2824">
        <v>2823</v>
      </c>
      <c r="B2824">
        <v>2833</v>
      </c>
    </row>
    <row r="2825" spans="1:2">
      <c r="A2825">
        <v>2824</v>
      </c>
      <c r="B2825">
        <v>2834</v>
      </c>
    </row>
    <row r="2826" spans="1:2">
      <c r="A2826">
        <v>2825</v>
      </c>
      <c r="B2826">
        <v>2835</v>
      </c>
    </row>
    <row r="2827" spans="1:2">
      <c r="A2827">
        <v>2826</v>
      </c>
      <c r="B2827">
        <v>2836</v>
      </c>
    </row>
    <row r="2828" spans="1:2">
      <c r="A2828">
        <v>2827</v>
      </c>
      <c r="B2828">
        <v>2837</v>
      </c>
    </row>
    <row r="2829" spans="1:2">
      <c r="A2829">
        <v>2828</v>
      </c>
      <c r="B2829">
        <v>2838</v>
      </c>
    </row>
    <row r="2830" spans="1:2">
      <c r="A2830">
        <v>2829</v>
      </c>
      <c r="B2830">
        <v>2839</v>
      </c>
    </row>
    <row r="2831" spans="1:2">
      <c r="A2831">
        <v>2830</v>
      </c>
      <c r="B2831">
        <v>2840</v>
      </c>
    </row>
    <row r="2832" spans="1:2">
      <c r="A2832">
        <v>2831</v>
      </c>
      <c r="B2832">
        <v>2841</v>
      </c>
    </row>
    <row r="2833" spans="1:2">
      <c r="A2833">
        <v>2832</v>
      </c>
      <c r="B2833">
        <v>2842</v>
      </c>
    </row>
    <row r="2834" spans="1:2">
      <c r="A2834">
        <v>2833</v>
      </c>
      <c r="B2834">
        <v>2843</v>
      </c>
    </row>
    <row r="2835" spans="1:2">
      <c r="A2835">
        <v>2834</v>
      </c>
      <c r="B2835">
        <v>2844</v>
      </c>
    </row>
    <row r="2836" spans="1:2">
      <c r="A2836">
        <v>2835</v>
      </c>
      <c r="B2836">
        <v>2845</v>
      </c>
    </row>
    <row r="2837" spans="1:2">
      <c r="A2837">
        <v>2836</v>
      </c>
      <c r="B2837">
        <v>2846</v>
      </c>
    </row>
    <row r="2838" spans="1:2">
      <c r="A2838">
        <v>2837</v>
      </c>
      <c r="B2838">
        <v>2847</v>
      </c>
    </row>
    <row r="2839" spans="1:2">
      <c r="A2839">
        <v>2838</v>
      </c>
      <c r="B2839">
        <v>2848</v>
      </c>
    </row>
    <row r="2840" spans="1:2">
      <c r="A2840">
        <v>2839</v>
      </c>
      <c r="B2840">
        <v>2849</v>
      </c>
    </row>
    <row r="2841" spans="1:2">
      <c r="A2841">
        <v>2840</v>
      </c>
      <c r="B2841">
        <v>2850</v>
      </c>
    </row>
    <row r="2842" spans="1:2">
      <c r="A2842">
        <v>2841</v>
      </c>
      <c r="B2842">
        <v>2851</v>
      </c>
    </row>
    <row r="2843" spans="1:2">
      <c r="A2843">
        <v>2842</v>
      </c>
      <c r="B2843">
        <v>2852</v>
      </c>
    </row>
    <row r="2844" spans="1:2">
      <c r="A2844">
        <v>2843</v>
      </c>
      <c r="B2844">
        <v>2853</v>
      </c>
    </row>
    <row r="2845" spans="1:2">
      <c r="A2845">
        <v>2844</v>
      </c>
      <c r="B2845">
        <v>2854</v>
      </c>
    </row>
    <row r="2846" spans="1:2">
      <c r="A2846">
        <v>2845</v>
      </c>
      <c r="B2846">
        <v>2855</v>
      </c>
    </row>
    <row r="2847" spans="1:2">
      <c r="A2847">
        <v>2846</v>
      </c>
      <c r="B2847">
        <v>2856</v>
      </c>
    </row>
    <row r="2848" spans="1:2">
      <c r="A2848">
        <v>2847</v>
      </c>
      <c r="B2848">
        <v>2857</v>
      </c>
    </row>
    <row r="2849" spans="1:2">
      <c r="A2849">
        <v>2848</v>
      </c>
      <c r="B2849">
        <v>2858</v>
      </c>
    </row>
    <row r="2850" spans="1:2">
      <c r="A2850">
        <v>2849</v>
      </c>
      <c r="B2850">
        <v>2859</v>
      </c>
    </row>
    <row r="2851" spans="1:2">
      <c r="A2851">
        <v>2850</v>
      </c>
      <c r="B2851">
        <v>2860</v>
      </c>
    </row>
    <row r="2852" spans="1:2">
      <c r="A2852">
        <v>2851</v>
      </c>
      <c r="B2852">
        <v>2861</v>
      </c>
    </row>
    <row r="2853" spans="1:2">
      <c r="A2853">
        <v>2852</v>
      </c>
      <c r="B2853">
        <v>2862</v>
      </c>
    </row>
    <row r="2854" spans="1:2">
      <c r="A2854">
        <v>2853</v>
      </c>
      <c r="B2854">
        <v>2863</v>
      </c>
    </row>
    <row r="2855" spans="1:2">
      <c r="A2855">
        <v>2854</v>
      </c>
      <c r="B2855">
        <v>2864</v>
      </c>
    </row>
    <row r="2856" spans="1:2">
      <c r="A2856">
        <v>2855</v>
      </c>
      <c r="B2856">
        <v>2865</v>
      </c>
    </row>
    <row r="2857" spans="1:2">
      <c r="A2857">
        <v>2856</v>
      </c>
      <c r="B2857">
        <v>2866</v>
      </c>
    </row>
    <row r="2858" spans="1:2">
      <c r="A2858">
        <v>2857</v>
      </c>
      <c r="B2858">
        <v>2867</v>
      </c>
    </row>
    <row r="2859" spans="1:2">
      <c r="A2859">
        <v>2858</v>
      </c>
      <c r="B2859">
        <v>2868</v>
      </c>
    </row>
    <row r="2860" spans="1:2">
      <c r="A2860">
        <v>2859</v>
      </c>
      <c r="B2860">
        <v>2869</v>
      </c>
    </row>
    <row r="2861" spans="1:2">
      <c r="A2861">
        <v>2860</v>
      </c>
      <c r="B2861">
        <v>2870</v>
      </c>
    </row>
    <row r="2862" spans="1:2">
      <c r="A2862">
        <v>2861</v>
      </c>
      <c r="B2862">
        <v>2871</v>
      </c>
    </row>
    <row r="2863" spans="1:2">
      <c r="A2863">
        <v>2862</v>
      </c>
      <c r="B2863">
        <v>2872</v>
      </c>
    </row>
    <row r="2864" spans="1:2">
      <c r="A2864">
        <v>2863</v>
      </c>
      <c r="B2864">
        <v>2873</v>
      </c>
    </row>
    <row r="2865" spans="1:2">
      <c r="A2865">
        <v>2864</v>
      </c>
      <c r="B2865">
        <v>2874</v>
      </c>
    </row>
    <row r="2866" spans="1:2">
      <c r="A2866">
        <v>2865</v>
      </c>
      <c r="B2866">
        <v>2875</v>
      </c>
    </row>
    <row r="2867" spans="1:2">
      <c r="A2867">
        <v>2866</v>
      </c>
      <c r="B2867">
        <v>2876</v>
      </c>
    </row>
    <row r="2868" spans="1:2">
      <c r="A2868">
        <v>2867</v>
      </c>
      <c r="B2868">
        <v>2877</v>
      </c>
    </row>
    <row r="2869" spans="1:2">
      <c r="A2869">
        <v>2868</v>
      </c>
      <c r="B2869">
        <v>2878</v>
      </c>
    </row>
    <row r="2870" spans="1:2">
      <c r="A2870">
        <v>2869</v>
      </c>
      <c r="B2870">
        <v>2879</v>
      </c>
    </row>
    <row r="2871" spans="1:2">
      <c r="A2871">
        <v>2870</v>
      </c>
      <c r="B2871">
        <v>2880</v>
      </c>
    </row>
    <row r="2872" spans="1:2">
      <c r="A2872">
        <v>2871</v>
      </c>
      <c r="B2872">
        <v>2881</v>
      </c>
    </row>
    <row r="2873" spans="1:2">
      <c r="A2873">
        <v>2872</v>
      </c>
      <c r="B2873">
        <v>2882</v>
      </c>
    </row>
    <row r="2874" spans="1:2">
      <c r="A2874">
        <v>2873</v>
      </c>
      <c r="B2874">
        <v>2883</v>
      </c>
    </row>
    <row r="2875" spans="1:2">
      <c r="A2875">
        <v>2874</v>
      </c>
      <c r="B2875">
        <v>2884</v>
      </c>
    </row>
    <row r="2876" spans="1:2">
      <c r="A2876">
        <v>2875</v>
      </c>
      <c r="B2876">
        <v>2885</v>
      </c>
    </row>
    <row r="2877" spans="1:2">
      <c r="A2877">
        <v>2876</v>
      </c>
      <c r="B2877">
        <v>2886</v>
      </c>
    </row>
    <row r="2878" spans="1:2">
      <c r="A2878">
        <v>2877</v>
      </c>
      <c r="B2878">
        <v>2887</v>
      </c>
    </row>
    <row r="2879" spans="1:2">
      <c r="A2879">
        <v>2878</v>
      </c>
      <c r="B2879">
        <v>2888</v>
      </c>
    </row>
    <row r="2880" spans="1:2">
      <c r="A2880">
        <v>2879</v>
      </c>
      <c r="B2880">
        <v>2889</v>
      </c>
    </row>
    <row r="2881" spans="1:2">
      <c r="A2881">
        <v>2880</v>
      </c>
      <c r="B2881">
        <v>2890</v>
      </c>
    </row>
    <row r="2882" spans="1:2">
      <c r="A2882">
        <v>2881</v>
      </c>
      <c r="B2882">
        <v>2891</v>
      </c>
    </row>
    <row r="2883" spans="1:2">
      <c r="A2883">
        <v>2882</v>
      </c>
      <c r="B2883">
        <v>2892</v>
      </c>
    </row>
    <row r="2884" spans="1:2">
      <c r="A2884">
        <v>2883</v>
      </c>
      <c r="B2884">
        <v>2893</v>
      </c>
    </row>
    <row r="2885" spans="1:2">
      <c r="A2885">
        <v>2884</v>
      </c>
      <c r="B2885">
        <v>2894</v>
      </c>
    </row>
    <row r="2886" spans="1:2">
      <c r="A2886">
        <v>2885</v>
      </c>
      <c r="B2886">
        <v>2895</v>
      </c>
    </row>
    <row r="2887" spans="1:2">
      <c r="A2887">
        <v>2886</v>
      </c>
      <c r="B2887">
        <v>2896</v>
      </c>
    </row>
    <row r="2888" spans="1:2">
      <c r="A2888">
        <v>2887</v>
      </c>
      <c r="B2888">
        <v>2897</v>
      </c>
    </row>
    <row r="2889" spans="1:2">
      <c r="A2889">
        <v>2888</v>
      </c>
      <c r="B2889">
        <v>2898</v>
      </c>
    </row>
    <row r="2890" spans="1:2">
      <c r="A2890">
        <v>2889</v>
      </c>
      <c r="B2890">
        <v>2899</v>
      </c>
    </row>
    <row r="2891" spans="1:2">
      <c r="A2891">
        <v>2890</v>
      </c>
      <c r="B2891">
        <v>2900</v>
      </c>
    </row>
    <row r="2892" spans="1:2">
      <c r="A2892">
        <v>2891</v>
      </c>
      <c r="B2892">
        <v>2901</v>
      </c>
    </row>
    <row r="2893" spans="1:2">
      <c r="A2893">
        <v>2892</v>
      </c>
      <c r="B2893">
        <v>2902</v>
      </c>
    </row>
    <row r="2894" spans="1:2">
      <c r="A2894">
        <v>2893</v>
      </c>
      <c r="B2894">
        <v>2903</v>
      </c>
    </row>
    <row r="2895" spans="1:2">
      <c r="A2895">
        <v>2894</v>
      </c>
      <c r="B2895">
        <v>2904</v>
      </c>
    </row>
    <row r="2896" spans="1:2">
      <c r="A2896">
        <v>2895</v>
      </c>
      <c r="B2896">
        <v>2905</v>
      </c>
    </row>
    <row r="2897" spans="1:2">
      <c r="A2897">
        <v>2896</v>
      </c>
      <c r="B2897">
        <v>2906</v>
      </c>
    </row>
    <row r="2898" spans="1:2">
      <c r="A2898">
        <v>2897</v>
      </c>
      <c r="B2898">
        <v>2907</v>
      </c>
    </row>
    <row r="2899" spans="1:2">
      <c r="A2899">
        <v>2898</v>
      </c>
      <c r="B2899">
        <v>2908</v>
      </c>
    </row>
    <row r="2900" spans="1:2">
      <c r="A2900">
        <v>2899</v>
      </c>
      <c r="B2900">
        <v>2909</v>
      </c>
    </row>
    <row r="2901" spans="1:2">
      <c r="A2901">
        <v>2900</v>
      </c>
      <c r="B2901">
        <v>2910</v>
      </c>
    </row>
    <row r="2902" spans="1:2">
      <c r="A2902">
        <v>2901</v>
      </c>
      <c r="B2902">
        <v>2911</v>
      </c>
    </row>
    <row r="2903" spans="1:2">
      <c r="A2903">
        <v>2902</v>
      </c>
      <c r="B2903">
        <v>2912</v>
      </c>
    </row>
    <row r="2904" spans="1:2">
      <c r="A2904">
        <v>2903</v>
      </c>
      <c r="B2904">
        <v>2913</v>
      </c>
    </row>
    <row r="2905" spans="1:2">
      <c r="A2905">
        <v>2904</v>
      </c>
      <c r="B2905">
        <v>2914</v>
      </c>
    </row>
    <row r="2906" spans="1:2">
      <c r="A2906">
        <v>2905</v>
      </c>
      <c r="B2906">
        <v>2915</v>
      </c>
    </row>
    <row r="2907" spans="1:2">
      <c r="A2907">
        <v>2906</v>
      </c>
      <c r="B2907">
        <v>2916</v>
      </c>
    </row>
    <row r="2908" spans="1:2">
      <c r="A2908">
        <v>2907</v>
      </c>
      <c r="B2908">
        <v>2917</v>
      </c>
    </row>
    <row r="2909" spans="1:2">
      <c r="A2909">
        <v>2908</v>
      </c>
      <c r="B2909">
        <v>2918</v>
      </c>
    </row>
    <row r="2910" spans="1:2">
      <c r="A2910">
        <v>2909</v>
      </c>
      <c r="B2910">
        <v>2919</v>
      </c>
    </row>
    <row r="2911" spans="1:2">
      <c r="A2911">
        <v>2910</v>
      </c>
      <c r="B2911">
        <v>2920</v>
      </c>
    </row>
    <row r="2912" spans="1:2">
      <c r="A2912">
        <v>2911</v>
      </c>
      <c r="B2912">
        <v>2921</v>
      </c>
    </row>
    <row r="2913" spans="1:2">
      <c r="A2913">
        <v>2912</v>
      </c>
      <c r="B2913">
        <v>2922</v>
      </c>
    </row>
    <row r="2914" spans="1:2">
      <c r="A2914">
        <v>2913</v>
      </c>
      <c r="B2914">
        <v>2923</v>
      </c>
    </row>
    <row r="2915" spans="1:2">
      <c r="A2915">
        <v>2914</v>
      </c>
      <c r="B2915">
        <v>2924</v>
      </c>
    </row>
    <row r="2916" spans="1:2">
      <c r="A2916">
        <v>2915</v>
      </c>
      <c r="B2916">
        <v>2925</v>
      </c>
    </row>
    <row r="2917" spans="1:2">
      <c r="A2917">
        <v>2916</v>
      </c>
      <c r="B2917">
        <v>2926</v>
      </c>
    </row>
    <row r="2918" spans="1:2">
      <c r="A2918">
        <v>2917</v>
      </c>
      <c r="B2918">
        <v>2927</v>
      </c>
    </row>
    <row r="2919" spans="1:2">
      <c r="A2919">
        <v>2918</v>
      </c>
      <c r="B2919">
        <v>2928</v>
      </c>
    </row>
    <row r="2920" spans="1:2">
      <c r="A2920">
        <v>2919</v>
      </c>
      <c r="B2920">
        <v>2929</v>
      </c>
    </row>
    <row r="2921" spans="1:2">
      <c r="A2921">
        <v>2920</v>
      </c>
      <c r="B2921">
        <v>2930</v>
      </c>
    </row>
    <row r="2922" spans="1:2">
      <c r="A2922">
        <v>2921</v>
      </c>
      <c r="B2922">
        <v>2931</v>
      </c>
    </row>
    <row r="2923" spans="1:2">
      <c r="A2923">
        <v>2922</v>
      </c>
      <c r="B2923">
        <v>2932</v>
      </c>
    </row>
    <row r="2924" spans="1:2">
      <c r="A2924">
        <v>2923</v>
      </c>
      <c r="B2924">
        <v>2933</v>
      </c>
    </row>
    <row r="2925" spans="1:2">
      <c r="A2925">
        <v>2924</v>
      </c>
      <c r="B2925">
        <v>2934</v>
      </c>
    </row>
    <row r="2926" spans="1:2">
      <c r="A2926">
        <v>2925</v>
      </c>
      <c r="B2926">
        <v>2935</v>
      </c>
    </row>
    <row r="2927" spans="1:2">
      <c r="A2927">
        <v>2926</v>
      </c>
      <c r="B2927">
        <v>2936</v>
      </c>
    </row>
    <row r="2928" spans="1:2">
      <c r="A2928">
        <v>2927</v>
      </c>
      <c r="B2928">
        <v>2937</v>
      </c>
    </row>
    <row r="2929" spans="1:2">
      <c r="A2929">
        <v>2928</v>
      </c>
      <c r="B2929">
        <v>2938</v>
      </c>
    </row>
    <row r="2930" spans="1:2">
      <c r="A2930">
        <v>2929</v>
      </c>
      <c r="B2930">
        <v>2939</v>
      </c>
    </row>
    <row r="2931" spans="1:2">
      <c r="A2931">
        <v>2930</v>
      </c>
      <c r="B2931">
        <v>2940</v>
      </c>
    </row>
    <row r="2932" spans="1:2">
      <c r="A2932">
        <v>2931</v>
      </c>
      <c r="B2932">
        <v>2941</v>
      </c>
    </row>
    <row r="2933" spans="1:2">
      <c r="A2933">
        <v>2932</v>
      </c>
      <c r="B2933">
        <v>2942</v>
      </c>
    </row>
    <row r="2934" spans="1:2">
      <c r="A2934">
        <v>2933</v>
      </c>
      <c r="B2934">
        <v>2943</v>
      </c>
    </row>
    <row r="2935" spans="1:2">
      <c r="A2935">
        <v>2934</v>
      </c>
      <c r="B2935">
        <v>2944</v>
      </c>
    </row>
    <row r="2936" spans="1:2">
      <c r="A2936">
        <v>2935</v>
      </c>
      <c r="B2936">
        <v>2945</v>
      </c>
    </row>
    <row r="2937" spans="1:2">
      <c r="A2937">
        <v>2936</v>
      </c>
      <c r="B2937">
        <v>2946</v>
      </c>
    </row>
    <row r="2938" spans="1:2">
      <c r="A2938">
        <v>2937</v>
      </c>
      <c r="B2938">
        <v>2947</v>
      </c>
    </row>
    <row r="2939" spans="1:2">
      <c r="A2939">
        <v>2938</v>
      </c>
      <c r="B2939">
        <v>2948</v>
      </c>
    </row>
    <row r="2940" spans="1:2">
      <c r="A2940">
        <v>2939</v>
      </c>
      <c r="B2940">
        <v>2949</v>
      </c>
    </row>
    <row r="2941" spans="1:2">
      <c r="A2941">
        <v>2940</v>
      </c>
      <c r="B2941">
        <v>2950</v>
      </c>
    </row>
    <row r="2942" spans="1:2">
      <c r="A2942">
        <v>2941</v>
      </c>
      <c r="B2942">
        <v>2951</v>
      </c>
    </row>
    <row r="2943" spans="1:2">
      <c r="A2943">
        <v>2942</v>
      </c>
      <c r="B2943">
        <v>2952</v>
      </c>
    </row>
    <row r="2944" spans="1:2">
      <c r="A2944">
        <v>2943</v>
      </c>
      <c r="B2944">
        <v>2953</v>
      </c>
    </row>
    <row r="2945" spans="1:2">
      <c r="A2945">
        <v>2944</v>
      </c>
      <c r="B2945">
        <v>2954</v>
      </c>
    </row>
    <row r="2946" spans="1:2">
      <c r="A2946">
        <v>2945</v>
      </c>
      <c r="B2946">
        <v>2955</v>
      </c>
    </row>
    <row r="2947" spans="1:2">
      <c r="A2947">
        <v>2946</v>
      </c>
      <c r="B2947">
        <v>2956</v>
      </c>
    </row>
    <row r="2948" spans="1:2">
      <c r="A2948">
        <v>2947</v>
      </c>
      <c r="B2948">
        <v>2957</v>
      </c>
    </row>
    <row r="2949" spans="1:2">
      <c r="A2949">
        <v>2948</v>
      </c>
      <c r="B2949">
        <v>2958</v>
      </c>
    </row>
    <row r="2950" spans="1:2">
      <c r="A2950">
        <v>2949</v>
      </c>
      <c r="B2950">
        <v>2959</v>
      </c>
    </row>
    <row r="2951" spans="1:2">
      <c r="A2951">
        <v>2950</v>
      </c>
      <c r="B2951">
        <v>2960</v>
      </c>
    </row>
    <row r="2952" spans="1:2">
      <c r="A2952">
        <v>2951</v>
      </c>
      <c r="B2952">
        <v>2961</v>
      </c>
    </row>
    <row r="2953" spans="1:2">
      <c r="A2953">
        <v>2952</v>
      </c>
      <c r="B2953">
        <v>2962</v>
      </c>
    </row>
    <row r="2954" spans="1:2">
      <c r="A2954">
        <v>2953</v>
      </c>
      <c r="B2954">
        <v>2963</v>
      </c>
    </row>
    <row r="2955" spans="1:2">
      <c r="A2955">
        <v>2954</v>
      </c>
      <c r="B2955">
        <v>2964</v>
      </c>
    </row>
    <row r="2956" spans="1:2">
      <c r="A2956">
        <v>2955</v>
      </c>
      <c r="B2956">
        <v>2965</v>
      </c>
    </row>
    <row r="2957" spans="1:2">
      <c r="A2957">
        <v>2956</v>
      </c>
      <c r="B2957">
        <v>2966</v>
      </c>
    </row>
    <row r="2958" spans="1:2">
      <c r="A2958">
        <v>2957</v>
      </c>
      <c r="B2958">
        <v>2967</v>
      </c>
    </row>
    <row r="2959" spans="1:2">
      <c r="A2959">
        <v>2958</v>
      </c>
      <c r="B2959">
        <v>2968</v>
      </c>
    </row>
    <row r="2960" spans="1:2">
      <c r="A2960">
        <v>2959</v>
      </c>
      <c r="B2960">
        <v>2969</v>
      </c>
    </row>
    <row r="2961" spans="1:2">
      <c r="A2961">
        <v>2960</v>
      </c>
      <c r="B2961">
        <v>2970</v>
      </c>
    </row>
    <row r="2962" spans="1:2">
      <c r="A2962">
        <v>2961</v>
      </c>
      <c r="B2962">
        <v>2971</v>
      </c>
    </row>
    <row r="2963" spans="1:2">
      <c r="A2963">
        <v>2962</v>
      </c>
      <c r="B2963">
        <v>2972</v>
      </c>
    </row>
    <row r="2964" spans="1:2">
      <c r="A2964">
        <v>2963</v>
      </c>
      <c r="B2964">
        <v>2973</v>
      </c>
    </row>
    <row r="2965" spans="1:2">
      <c r="A2965">
        <v>2964</v>
      </c>
      <c r="B2965">
        <v>2974</v>
      </c>
    </row>
    <row r="2966" spans="1:2">
      <c r="A2966">
        <v>2965</v>
      </c>
      <c r="B2966">
        <v>2975</v>
      </c>
    </row>
    <row r="2967" spans="1:2">
      <c r="A2967">
        <v>2966</v>
      </c>
      <c r="B2967">
        <v>2976</v>
      </c>
    </row>
    <row r="2968" spans="1:2">
      <c r="A2968">
        <v>2967</v>
      </c>
      <c r="B2968">
        <v>2977</v>
      </c>
    </row>
    <row r="2969" spans="1:2">
      <c r="A2969">
        <v>2968</v>
      </c>
      <c r="B2969">
        <v>2978</v>
      </c>
    </row>
    <row r="2970" spans="1:2">
      <c r="A2970">
        <v>2969</v>
      </c>
      <c r="B2970">
        <v>2979</v>
      </c>
    </row>
    <row r="2971" spans="1:2">
      <c r="A2971">
        <v>2970</v>
      </c>
      <c r="B2971">
        <v>2980</v>
      </c>
    </row>
    <row r="2972" spans="1:2">
      <c r="A2972">
        <v>2971</v>
      </c>
      <c r="B2972">
        <v>2981</v>
      </c>
    </row>
    <row r="2973" spans="1:2">
      <c r="A2973">
        <v>2972</v>
      </c>
      <c r="B2973">
        <v>2982</v>
      </c>
    </row>
    <row r="2974" spans="1:2">
      <c r="A2974">
        <v>2973</v>
      </c>
      <c r="B2974">
        <v>2983</v>
      </c>
    </row>
    <row r="2975" spans="1:2">
      <c r="A2975">
        <v>2974</v>
      </c>
      <c r="B2975">
        <v>2984</v>
      </c>
    </row>
    <row r="2976" spans="1:2">
      <c r="A2976">
        <v>2975</v>
      </c>
      <c r="B2976">
        <v>2985</v>
      </c>
    </row>
    <row r="2977" spans="1:2">
      <c r="A2977">
        <v>2976</v>
      </c>
      <c r="B2977">
        <v>2986</v>
      </c>
    </row>
    <row r="2978" spans="1:2">
      <c r="A2978">
        <v>2977</v>
      </c>
      <c r="B2978">
        <v>2987</v>
      </c>
    </row>
    <row r="2979" spans="1:2">
      <c r="A2979">
        <v>2978</v>
      </c>
      <c r="B2979">
        <v>2988</v>
      </c>
    </row>
    <row r="2980" spans="1:2">
      <c r="A2980">
        <v>2979</v>
      </c>
      <c r="B2980">
        <v>2989</v>
      </c>
    </row>
    <row r="2981" spans="1:2">
      <c r="A2981">
        <v>2980</v>
      </c>
      <c r="B2981">
        <v>2990</v>
      </c>
    </row>
    <row r="2982" spans="1:2">
      <c r="A2982">
        <v>2981</v>
      </c>
      <c r="B2982">
        <v>2991</v>
      </c>
    </row>
    <row r="2983" spans="1:2">
      <c r="A2983">
        <v>2982</v>
      </c>
      <c r="B2983">
        <v>2992</v>
      </c>
    </row>
    <row r="2984" spans="1:2">
      <c r="A2984">
        <v>2983</v>
      </c>
      <c r="B2984">
        <v>2993</v>
      </c>
    </row>
    <row r="2985" spans="1:2">
      <c r="A2985">
        <v>2984</v>
      </c>
      <c r="B2985">
        <v>2994</v>
      </c>
    </row>
    <row r="2986" spans="1:2">
      <c r="A2986">
        <v>2985</v>
      </c>
      <c r="B2986">
        <v>2995</v>
      </c>
    </row>
    <row r="2987" spans="1:2">
      <c r="A2987">
        <v>2986</v>
      </c>
      <c r="B2987">
        <v>2996</v>
      </c>
    </row>
    <row r="2988" spans="1:2">
      <c r="A2988">
        <v>2987</v>
      </c>
      <c r="B2988">
        <v>2997</v>
      </c>
    </row>
    <row r="2989" spans="1:2">
      <c r="A2989">
        <v>2988</v>
      </c>
      <c r="B2989">
        <v>2998</v>
      </c>
    </row>
    <row r="2990" spans="1:2">
      <c r="A2990">
        <v>2989</v>
      </c>
      <c r="B2990">
        <v>2999</v>
      </c>
    </row>
    <row r="2991" spans="1:2">
      <c r="A2991">
        <v>2990</v>
      </c>
      <c r="B2991">
        <v>3000</v>
      </c>
    </row>
    <row r="2992" spans="1:2">
      <c r="A2992">
        <v>2991</v>
      </c>
      <c r="B2992">
        <v>3001</v>
      </c>
    </row>
    <row r="2993" spans="1:2">
      <c r="A2993">
        <v>2992</v>
      </c>
      <c r="B2993">
        <v>3002</v>
      </c>
    </row>
    <row r="2994" spans="1:2">
      <c r="A2994">
        <v>2993</v>
      </c>
      <c r="B2994">
        <v>3003</v>
      </c>
    </row>
    <row r="2995" spans="1:2">
      <c r="A2995">
        <v>2994</v>
      </c>
      <c r="B2995">
        <v>3004</v>
      </c>
    </row>
    <row r="2996" spans="1:2">
      <c r="A2996">
        <v>2995</v>
      </c>
      <c r="B2996">
        <v>3005</v>
      </c>
    </row>
    <row r="2997" spans="1:2">
      <c r="A2997">
        <v>2996</v>
      </c>
      <c r="B2997">
        <v>3006</v>
      </c>
    </row>
    <row r="2998" spans="1:2">
      <c r="A2998">
        <v>2997</v>
      </c>
      <c r="B2998">
        <v>3007</v>
      </c>
    </row>
    <row r="2999" spans="1:2">
      <c r="A2999">
        <v>2998</v>
      </c>
      <c r="B2999">
        <v>3008</v>
      </c>
    </row>
    <row r="3000" spans="1:2">
      <c r="A3000">
        <v>2999</v>
      </c>
      <c r="B3000">
        <v>3009</v>
      </c>
    </row>
    <row r="3001" spans="1:2">
      <c r="A3001">
        <v>3000</v>
      </c>
      <c r="B3001">
        <v>3010</v>
      </c>
    </row>
    <row r="3002" spans="1:2">
      <c r="A3002">
        <v>3001</v>
      </c>
      <c r="B3002">
        <v>3011</v>
      </c>
    </row>
    <row r="3003" spans="1:2">
      <c r="A3003">
        <v>3002</v>
      </c>
      <c r="B3003">
        <v>3012</v>
      </c>
    </row>
    <row r="3004" spans="1:2">
      <c r="A3004">
        <v>3003</v>
      </c>
      <c r="B3004">
        <v>3013</v>
      </c>
    </row>
    <row r="3005" spans="1:2">
      <c r="A3005">
        <v>3004</v>
      </c>
      <c r="B3005">
        <v>3014</v>
      </c>
    </row>
    <row r="3006" spans="1:2">
      <c r="A3006">
        <v>3005</v>
      </c>
      <c r="B3006">
        <v>3015</v>
      </c>
    </row>
    <row r="3007" spans="1:2">
      <c r="A3007">
        <v>3006</v>
      </c>
      <c r="B3007">
        <v>3016</v>
      </c>
    </row>
    <row r="3008" spans="1:2">
      <c r="A3008">
        <v>3007</v>
      </c>
      <c r="B3008">
        <v>3017</v>
      </c>
    </row>
    <row r="3009" spans="1:2">
      <c r="A3009">
        <v>3008</v>
      </c>
      <c r="B3009">
        <v>3018</v>
      </c>
    </row>
    <row r="3010" spans="1:2">
      <c r="A3010">
        <v>3009</v>
      </c>
      <c r="B3010">
        <v>3019</v>
      </c>
    </row>
    <row r="3011" spans="1:2">
      <c r="A3011">
        <v>3010</v>
      </c>
      <c r="B3011">
        <v>3020</v>
      </c>
    </row>
    <row r="3012" spans="1:2">
      <c r="A3012">
        <v>3011</v>
      </c>
      <c r="B3012">
        <v>3021</v>
      </c>
    </row>
    <row r="3013" spans="1:2">
      <c r="A3013">
        <v>3012</v>
      </c>
      <c r="B3013">
        <v>3022</v>
      </c>
    </row>
    <row r="3014" spans="1:2">
      <c r="A3014">
        <v>3013</v>
      </c>
      <c r="B3014">
        <v>3023</v>
      </c>
    </row>
    <row r="3015" spans="1:2">
      <c r="A3015">
        <v>3014</v>
      </c>
      <c r="B3015">
        <v>3024</v>
      </c>
    </row>
    <row r="3016" spans="1:2">
      <c r="A3016">
        <v>3015</v>
      </c>
      <c r="B3016">
        <v>3025</v>
      </c>
    </row>
    <row r="3017" spans="1:2">
      <c r="A3017">
        <v>3016</v>
      </c>
      <c r="B3017">
        <v>3026</v>
      </c>
    </row>
    <row r="3018" spans="1:2">
      <c r="A3018">
        <v>3017</v>
      </c>
      <c r="B3018">
        <v>3027</v>
      </c>
    </row>
    <row r="3019" spans="1:2">
      <c r="A3019">
        <v>3018</v>
      </c>
      <c r="B3019">
        <v>3028</v>
      </c>
    </row>
    <row r="3020" spans="1:2">
      <c r="A3020">
        <v>3019</v>
      </c>
      <c r="B3020">
        <v>3029</v>
      </c>
    </row>
    <row r="3021" spans="1:2">
      <c r="A3021">
        <v>3020</v>
      </c>
      <c r="B3021">
        <v>3030</v>
      </c>
    </row>
    <row r="3022" spans="1:2">
      <c r="A3022">
        <v>3021</v>
      </c>
      <c r="B3022">
        <v>3031</v>
      </c>
    </row>
    <row r="3023" spans="1:2">
      <c r="A3023">
        <v>3022</v>
      </c>
      <c r="B3023">
        <v>3032</v>
      </c>
    </row>
    <row r="3024" spans="1:2">
      <c r="A3024">
        <v>3023</v>
      </c>
      <c r="B3024">
        <v>3033</v>
      </c>
    </row>
    <row r="3025" spans="1:2">
      <c r="A3025">
        <v>3024</v>
      </c>
      <c r="B3025">
        <v>3034</v>
      </c>
    </row>
    <row r="3026" spans="1:2">
      <c r="A3026">
        <v>3025</v>
      </c>
      <c r="B3026">
        <v>3035</v>
      </c>
    </row>
    <row r="3027" spans="1:2">
      <c r="A3027">
        <v>3026</v>
      </c>
      <c r="B3027">
        <v>3036</v>
      </c>
    </row>
    <row r="3028" spans="1:2">
      <c r="A3028">
        <v>3027</v>
      </c>
      <c r="B3028">
        <v>3037</v>
      </c>
    </row>
    <row r="3029" spans="1:2">
      <c r="A3029">
        <v>3028</v>
      </c>
      <c r="B3029">
        <v>3038</v>
      </c>
    </row>
    <row r="3030" spans="1:2">
      <c r="A3030">
        <v>3029</v>
      </c>
      <c r="B3030">
        <v>3039</v>
      </c>
    </row>
    <row r="3031" spans="1:2">
      <c r="A3031">
        <v>3030</v>
      </c>
      <c r="B3031">
        <v>3040</v>
      </c>
    </row>
    <row r="3032" spans="1:2">
      <c r="A3032">
        <v>3031</v>
      </c>
      <c r="B3032">
        <v>3041</v>
      </c>
    </row>
    <row r="3033" spans="1:2">
      <c r="A3033">
        <v>3032</v>
      </c>
      <c r="B3033">
        <v>3042</v>
      </c>
    </row>
    <row r="3034" spans="1:2">
      <c r="A3034">
        <v>3033</v>
      </c>
      <c r="B3034">
        <v>3043</v>
      </c>
    </row>
    <row r="3035" spans="1:2">
      <c r="A3035">
        <v>3034</v>
      </c>
      <c r="B3035">
        <v>3044</v>
      </c>
    </row>
    <row r="3036" spans="1:2">
      <c r="A3036">
        <v>3035</v>
      </c>
      <c r="B3036">
        <v>3045</v>
      </c>
    </row>
    <row r="3037" spans="1:2">
      <c r="A3037">
        <v>3036</v>
      </c>
      <c r="B3037">
        <v>3046</v>
      </c>
    </row>
    <row r="3038" spans="1:2">
      <c r="A3038">
        <v>3037</v>
      </c>
      <c r="B3038">
        <v>3047</v>
      </c>
    </row>
    <row r="3039" spans="1:2">
      <c r="A3039">
        <v>3038</v>
      </c>
      <c r="B3039">
        <v>3048</v>
      </c>
    </row>
    <row r="3040" spans="1:2">
      <c r="A3040">
        <v>3039</v>
      </c>
      <c r="B3040">
        <v>3049</v>
      </c>
    </row>
    <row r="3041" spans="1:2">
      <c r="A3041">
        <v>3040</v>
      </c>
      <c r="B3041">
        <v>3050</v>
      </c>
    </row>
    <row r="3042" spans="1:2">
      <c r="A3042">
        <v>3041</v>
      </c>
      <c r="B3042">
        <v>3051</v>
      </c>
    </row>
    <row r="3043" spans="1:2">
      <c r="A3043">
        <v>3042</v>
      </c>
      <c r="B3043">
        <v>3052</v>
      </c>
    </row>
    <row r="3044" spans="1:2">
      <c r="A3044">
        <v>3043</v>
      </c>
      <c r="B3044">
        <v>3053</v>
      </c>
    </row>
    <row r="3045" spans="1:2">
      <c r="A3045">
        <v>3044</v>
      </c>
      <c r="B3045">
        <v>3054</v>
      </c>
    </row>
    <row r="3046" spans="1:2">
      <c r="A3046">
        <v>3045</v>
      </c>
      <c r="B3046">
        <v>3055</v>
      </c>
    </row>
    <row r="3047" spans="1:2">
      <c r="A3047">
        <v>3046</v>
      </c>
      <c r="B3047">
        <v>3056</v>
      </c>
    </row>
    <row r="3048" spans="1:2">
      <c r="A3048">
        <v>3047</v>
      </c>
      <c r="B3048">
        <v>3057</v>
      </c>
    </row>
    <row r="3049" spans="1:2">
      <c r="A3049">
        <v>3048</v>
      </c>
      <c r="B3049">
        <v>3058</v>
      </c>
    </row>
    <row r="3050" spans="1:2">
      <c r="A3050">
        <v>3049</v>
      </c>
      <c r="B3050">
        <v>3059</v>
      </c>
    </row>
    <row r="3051" spans="1:2">
      <c r="A3051">
        <v>3050</v>
      </c>
      <c r="B3051">
        <v>3060</v>
      </c>
    </row>
    <row r="3052" spans="1:2">
      <c r="A3052">
        <v>3051</v>
      </c>
      <c r="B3052">
        <v>3061</v>
      </c>
    </row>
    <row r="3053" spans="1:2">
      <c r="A3053">
        <v>3052</v>
      </c>
      <c r="B3053">
        <v>3062</v>
      </c>
    </row>
    <row r="3054" spans="1:2">
      <c r="A3054">
        <v>3053</v>
      </c>
      <c r="B3054">
        <v>3063</v>
      </c>
    </row>
    <row r="3055" spans="1:2">
      <c r="A3055">
        <v>3054</v>
      </c>
      <c r="B3055">
        <v>3064</v>
      </c>
    </row>
    <row r="3056" spans="1:2">
      <c r="A3056">
        <v>3055</v>
      </c>
      <c r="B3056">
        <v>3065</v>
      </c>
    </row>
    <row r="3057" spans="1:2">
      <c r="A3057">
        <v>3056</v>
      </c>
      <c r="B3057">
        <v>3066</v>
      </c>
    </row>
    <row r="3058" spans="1:2">
      <c r="A3058">
        <v>3057</v>
      </c>
      <c r="B3058">
        <v>3067</v>
      </c>
    </row>
    <row r="3059" spans="1:2">
      <c r="A3059">
        <v>3058</v>
      </c>
      <c r="B3059">
        <v>3068</v>
      </c>
    </row>
    <row r="3060" spans="1:2">
      <c r="A3060">
        <v>3059</v>
      </c>
      <c r="B3060">
        <v>3069</v>
      </c>
    </row>
    <row r="3061" spans="1:2">
      <c r="A3061">
        <v>3060</v>
      </c>
      <c r="B3061">
        <v>3070</v>
      </c>
    </row>
    <row r="3062" spans="1:2">
      <c r="A3062">
        <v>3061</v>
      </c>
      <c r="B3062">
        <v>3071</v>
      </c>
    </row>
    <row r="3063" spans="1:2">
      <c r="A3063">
        <v>3062</v>
      </c>
      <c r="B3063">
        <v>3072</v>
      </c>
    </row>
    <row r="3064" spans="1:2">
      <c r="A3064">
        <v>3063</v>
      </c>
      <c r="B3064">
        <v>3073</v>
      </c>
    </row>
    <row r="3065" spans="1:2">
      <c r="A3065">
        <v>3064</v>
      </c>
      <c r="B3065">
        <v>3074</v>
      </c>
    </row>
    <row r="3066" spans="1:2">
      <c r="A3066">
        <v>3065</v>
      </c>
      <c r="B3066">
        <v>3075</v>
      </c>
    </row>
    <row r="3067" spans="1:2">
      <c r="A3067">
        <v>3066</v>
      </c>
      <c r="B3067">
        <v>3076</v>
      </c>
    </row>
    <row r="3068" spans="1:2">
      <c r="A3068">
        <v>3067</v>
      </c>
      <c r="B3068">
        <v>3077</v>
      </c>
    </row>
    <row r="3069" spans="1:2">
      <c r="A3069">
        <v>3068</v>
      </c>
      <c r="B3069">
        <v>3078</v>
      </c>
    </row>
    <row r="3070" spans="1:2">
      <c r="A3070">
        <v>3069</v>
      </c>
      <c r="B3070">
        <v>3079</v>
      </c>
    </row>
    <row r="3071" spans="1:2">
      <c r="A3071">
        <v>3070</v>
      </c>
      <c r="B3071">
        <v>3080</v>
      </c>
    </row>
    <row r="3072" spans="1:2">
      <c r="A3072">
        <v>3071</v>
      </c>
      <c r="B3072">
        <v>3081</v>
      </c>
    </row>
    <row r="3073" spans="1:2">
      <c r="A3073">
        <v>3072</v>
      </c>
      <c r="B3073">
        <v>3082</v>
      </c>
    </row>
    <row r="3074" spans="1:2">
      <c r="A3074">
        <v>3073</v>
      </c>
      <c r="B3074">
        <v>3083</v>
      </c>
    </row>
    <row r="3075" spans="1:2">
      <c r="A3075">
        <v>3074</v>
      </c>
      <c r="B3075">
        <v>3084</v>
      </c>
    </row>
    <row r="3076" spans="1:2">
      <c r="A3076">
        <v>3075</v>
      </c>
      <c r="B3076">
        <v>3085</v>
      </c>
    </row>
    <row r="3077" spans="1:2">
      <c r="A3077">
        <v>3076</v>
      </c>
      <c r="B3077">
        <v>3086</v>
      </c>
    </row>
    <row r="3078" spans="1:2">
      <c r="A3078">
        <v>3077</v>
      </c>
      <c r="B3078">
        <v>3087</v>
      </c>
    </row>
    <row r="3079" spans="1:2">
      <c r="A3079">
        <v>3078</v>
      </c>
      <c r="B3079">
        <v>3088</v>
      </c>
    </row>
    <row r="3080" spans="1:2">
      <c r="A3080">
        <v>3079</v>
      </c>
      <c r="B3080">
        <v>3089</v>
      </c>
    </row>
    <row r="3081" spans="1:2">
      <c r="A3081">
        <v>3080</v>
      </c>
      <c r="B3081">
        <v>3090</v>
      </c>
    </row>
    <row r="3082" spans="1:2">
      <c r="A3082">
        <v>3081</v>
      </c>
      <c r="B3082">
        <v>3091</v>
      </c>
    </row>
    <row r="3083" spans="1:2">
      <c r="A3083">
        <v>3082</v>
      </c>
      <c r="B3083">
        <v>3092</v>
      </c>
    </row>
    <row r="3084" spans="1:2">
      <c r="A3084">
        <v>3083</v>
      </c>
      <c r="B3084">
        <v>3093</v>
      </c>
    </row>
    <row r="3085" spans="1:2">
      <c r="A3085">
        <v>3084</v>
      </c>
      <c r="B3085">
        <v>3094</v>
      </c>
    </row>
    <row r="3086" spans="1:2">
      <c r="A3086">
        <v>3085</v>
      </c>
      <c r="B3086">
        <v>3095</v>
      </c>
    </row>
    <row r="3087" spans="1:2">
      <c r="A3087">
        <v>3086</v>
      </c>
      <c r="B3087">
        <v>3096</v>
      </c>
    </row>
    <row r="3088" spans="1:2">
      <c r="A3088">
        <v>3087</v>
      </c>
      <c r="B3088">
        <v>3097</v>
      </c>
    </row>
    <row r="3089" spans="1:2">
      <c r="A3089">
        <v>3088</v>
      </c>
      <c r="B3089">
        <v>3098</v>
      </c>
    </row>
    <row r="3090" spans="1:2">
      <c r="A3090">
        <v>3089</v>
      </c>
      <c r="B3090">
        <v>3099</v>
      </c>
    </row>
    <row r="3091" spans="1:2">
      <c r="A3091">
        <v>3090</v>
      </c>
      <c r="B3091">
        <v>3100</v>
      </c>
    </row>
    <row r="3092" spans="1:2">
      <c r="A3092">
        <v>3091</v>
      </c>
      <c r="B3092">
        <v>3101</v>
      </c>
    </row>
    <row r="3093" spans="1:2">
      <c r="A3093">
        <v>3092</v>
      </c>
      <c r="B3093">
        <v>3102</v>
      </c>
    </row>
    <row r="3094" spans="1:2">
      <c r="A3094">
        <v>3093</v>
      </c>
      <c r="B3094">
        <v>3103</v>
      </c>
    </row>
    <row r="3095" spans="1:2">
      <c r="A3095">
        <v>3094</v>
      </c>
      <c r="B3095">
        <v>3104</v>
      </c>
    </row>
    <row r="3096" spans="1:2">
      <c r="A3096">
        <v>3095</v>
      </c>
      <c r="B3096">
        <v>3105</v>
      </c>
    </row>
    <row r="3097" spans="1:2">
      <c r="A3097">
        <v>3096</v>
      </c>
      <c r="B3097">
        <v>3106</v>
      </c>
    </row>
    <row r="3098" spans="1:2">
      <c r="A3098">
        <v>3097</v>
      </c>
      <c r="B3098">
        <v>3107</v>
      </c>
    </row>
    <row r="3099" spans="1:2">
      <c r="A3099">
        <v>3098</v>
      </c>
      <c r="B3099">
        <v>3108</v>
      </c>
    </row>
    <row r="3100" spans="1:2">
      <c r="A3100">
        <v>3099</v>
      </c>
      <c r="B3100">
        <v>3109</v>
      </c>
    </row>
    <row r="3101" spans="1:2">
      <c r="A3101">
        <v>3100</v>
      </c>
      <c r="B3101">
        <v>3110</v>
      </c>
    </row>
    <row r="3102" spans="1:2">
      <c r="A3102">
        <v>3101</v>
      </c>
      <c r="B3102">
        <v>3111</v>
      </c>
    </row>
    <row r="3103" spans="1:2">
      <c r="A3103">
        <v>3102</v>
      </c>
      <c r="B3103">
        <v>3112</v>
      </c>
    </row>
    <row r="3104" spans="1:2">
      <c r="A3104">
        <v>3103</v>
      </c>
      <c r="B3104">
        <v>3113</v>
      </c>
    </row>
    <row r="3105" spans="1:2">
      <c r="A3105">
        <v>3104</v>
      </c>
      <c r="B3105">
        <v>3114</v>
      </c>
    </row>
    <row r="3106" spans="1:2">
      <c r="A3106">
        <v>3105</v>
      </c>
      <c r="B3106">
        <v>3115</v>
      </c>
    </row>
    <row r="3107" spans="1:2">
      <c r="A3107">
        <v>3106</v>
      </c>
      <c r="B3107">
        <v>3116</v>
      </c>
    </row>
    <row r="3108" spans="1:2">
      <c r="A3108">
        <v>3107</v>
      </c>
      <c r="B3108">
        <v>3117</v>
      </c>
    </row>
    <row r="3109" spans="1:2">
      <c r="A3109">
        <v>3108</v>
      </c>
      <c r="B3109">
        <v>3118</v>
      </c>
    </row>
    <row r="3110" spans="1:2">
      <c r="A3110">
        <v>3109</v>
      </c>
      <c r="B3110">
        <v>3119</v>
      </c>
    </row>
    <row r="3111" spans="1:2">
      <c r="A3111">
        <v>3110</v>
      </c>
      <c r="B3111">
        <v>3120</v>
      </c>
    </row>
    <row r="3112" spans="1:2">
      <c r="A3112">
        <v>3111</v>
      </c>
      <c r="B3112">
        <v>3121</v>
      </c>
    </row>
    <row r="3113" spans="1:2">
      <c r="A3113">
        <v>3112</v>
      </c>
      <c r="B3113">
        <v>3122</v>
      </c>
    </row>
    <row r="3114" spans="1:2">
      <c r="A3114">
        <v>3113</v>
      </c>
      <c r="B3114">
        <v>3124</v>
      </c>
    </row>
    <row r="3115" spans="1:2">
      <c r="A3115">
        <v>3114</v>
      </c>
      <c r="B3115">
        <v>3125</v>
      </c>
    </row>
    <row r="3116" spans="1:2">
      <c r="A3116">
        <v>3115</v>
      </c>
      <c r="B3116">
        <v>3126</v>
      </c>
    </row>
    <row r="3117" spans="1:2">
      <c r="A3117">
        <v>3116</v>
      </c>
      <c r="B3117">
        <v>3127</v>
      </c>
    </row>
    <row r="3118" spans="1:2">
      <c r="A3118">
        <v>3117</v>
      </c>
      <c r="B3118">
        <v>3128</v>
      </c>
    </row>
    <row r="3119" spans="1:2">
      <c r="A3119">
        <v>3118</v>
      </c>
      <c r="B3119">
        <v>3129</v>
      </c>
    </row>
    <row r="3120" spans="1:2">
      <c r="A3120">
        <v>3119</v>
      </c>
      <c r="B3120">
        <v>3130</v>
      </c>
    </row>
    <row r="3121" spans="1:2">
      <c r="A3121">
        <v>3120</v>
      </c>
      <c r="B3121">
        <v>3131</v>
      </c>
    </row>
    <row r="3122" spans="1:2">
      <c r="A3122">
        <v>3121</v>
      </c>
      <c r="B3122">
        <v>3132</v>
      </c>
    </row>
    <row r="3123" spans="1:2">
      <c r="A3123">
        <v>3122</v>
      </c>
      <c r="B3123">
        <v>3133</v>
      </c>
    </row>
    <row r="3124" spans="1:2">
      <c r="A3124">
        <v>3123</v>
      </c>
      <c r="B3124">
        <v>3134</v>
      </c>
    </row>
    <row r="3125" spans="1:2">
      <c r="A3125">
        <v>3124</v>
      </c>
      <c r="B3125">
        <v>3135</v>
      </c>
    </row>
    <row r="3126" spans="1:2">
      <c r="A3126">
        <v>3125</v>
      </c>
      <c r="B3126">
        <v>3136</v>
      </c>
    </row>
    <row r="3127" spans="1:2">
      <c r="A3127">
        <v>3126</v>
      </c>
      <c r="B3127">
        <v>3137</v>
      </c>
    </row>
    <row r="3128" spans="1:2">
      <c r="A3128">
        <v>3127</v>
      </c>
      <c r="B3128">
        <v>3138</v>
      </c>
    </row>
    <row r="3129" spans="1:2">
      <c r="A3129">
        <v>3128</v>
      </c>
      <c r="B3129">
        <v>3139</v>
      </c>
    </row>
    <row r="3130" spans="1:2">
      <c r="A3130">
        <v>3129</v>
      </c>
      <c r="B3130">
        <v>3140</v>
      </c>
    </row>
    <row r="3131" spans="1:2">
      <c r="A3131">
        <v>3130</v>
      </c>
      <c r="B3131">
        <v>3141</v>
      </c>
    </row>
    <row r="3132" spans="1:2">
      <c r="A3132">
        <v>3131</v>
      </c>
      <c r="B3132">
        <v>3142</v>
      </c>
    </row>
    <row r="3133" spans="1:2">
      <c r="A3133">
        <v>3132</v>
      </c>
      <c r="B3133">
        <v>3143</v>
      </c>
    </row>
    <row r="3134" spans="1:2">
      <c r="A3134">
        <v>3133</v>
      </c>
      <c r="B3134">
        <v>3144</v>
      </c>
    </row>
    <row r="3135" spans="1:2">
      <c r="A3135">
        <v>3134</v>
      </c>
      <c r="B3135">
        <v>3145</v>
      </c>
    </row>
    <row r="3136" spans="1:2">
      <c r="A3136">
        <v>3135</v>
      </c>
      <c r="B3136">
        <v>3146</v>
      </c>
    </row>
    <row r="3137" spans="1:2">
      <c r="A3137">
        <v>3136</v>
      </c>
      <c r="B3137">
        <v>3147</v>
      </c>
    </row>
    <row r="3138" spans="1:2">
      <c r="A3138">
        <v>3137</v>
      </c>
      <c r="B3138">
        <v>3148</v>
      </c>
    </row>
    <row r="3139" spans="1:2">
      <c r="A3139">
        <v>3138</v>
      </c>
      <c r="B3139">
        <v>3149</v>
      </c>
    </row>
    <row r="3140" spans="1:2">
      <c r="A3140">
        <v>3139</v>
      </c>
      <c r="B3140">
        <v>3150</v>
      </c>
    </row>
    <row r="3141" spans="1:2">
      <c r="A3141">
        <v>3140</v>
      </c>
      <c r="B3141">
        <v>3151</v>
      </c>
    </row>
    <row r="3142" spans="1:2">
      <c r="A3142">
        <v>3141</v>
      </c>
      <c r="B3142">
        <v>3152</v>
      </c>
    </row>
    <row r="3143" spans="1:2">
      <c r="A3143">
        <v>3142</v>
      </c>
      <c r="B3143">
        <v>3153</v>
      </c>
    </row>
    <row r="3144" spans="1:2">
      <c r="A3144">
        <v>3143</v>
      </c>
      <c r="B3144">
        <v>3154</v>
      </c>
    </row>
    <row r="3145" spans="1:2">
      <c r="A3145">
        <v>3144</v>
      </c>
      <c r="B3145">
        <v>3155</v>
      </c>
    </row>
    <row r="3146" spans="1:2">
      <c r="A3146">
        <v>3145</v>
      </c>
      <c r="B3146">
        <v>3156</v>
      </c>
    </row>
    <row r="3147" spans="1:2">
      <c r="A3147">
        <v>3146</v>
      </c>
      <c r="B3147">
        <v>3157</v>
      </c>
    </row>
    <row r="3148" spans="1:2">
      <c r="A3148">
        <v>3147</v>
      </c>
      <c r="B3148">
        <v>3158</v>
      </c>
    </row>
    <row r="3149" spans="1:2">
      <c r="A3149">
        <v>3148</v>
      </c>
      <c r="B3149">
        <v>3159</v>
      </c>
    </row>
    <row r="3150" spans="1:2">
      <c r="A3150">
        <v>3149</v>
      </c>
      <c r="B3150">
        <v>3160</v>
      </c>
    </row>
    <row r="3151" spans="1:2">
      <c r="A3151">
        <v>3150</v>
      </c>
      <c r="B3151">
        <v>3161</v>
      </c>
    </row>
    <row r="3152" spans="1:2">
      <c r="A3152">
        <v>3151</v>
      </c>
      <c r="B3152">
        <v>3162</v>
      </c>
    </row>
    <row r="3153" spans="1:2">
      <c r="A3153">
        <v>3152</v>
      </c>
      <c r="B3153">
        <v>3163</v>
      </c>
    </row>
    <row r="3154" spans="1:2">
      <c r="A3154">
        <v>3153</v>
      </c>
      <c r="B3154">
        <v>3164</v>
      </c>
    </row>
    <row r="3155" spans="1:2">
      <c r="A3155">
        <v>3154</v>
      </c>
      <c r="B3155">
        <v>3165</v>
      </c>
    </row>
    <row r="3156" spans="1:2">
      <c r="A3156">
        <v>3155</v>
      </c>
      <c r="B3156">
        <v>3166</v>
      </c>
    </row>
    <row r="3157" spans="1:2">
      <c r="A3157">
        <v>3156</v>
      </c>
      <c r="B3157">
        <v>3167</v>
      </c>
    </row>
    <row r="3158" spans="1:2">
      <c r="A3158">
        <v>3157</v>
      </c>
      <c r="B3158">
        <v>3168</v>
      </c>
    </row>
    <row r="3159" spans="1:2">
      <c r="A3159">
        <v>3158</v>
      </c>
      <c r="B3159">
        <v>3169</v>
      </c>
    </row>
    <row r="3160" spans="1:2">
      <c r="A3160">
        <v>3159</v>
      </c>
      <c r="B3160">
        <v>3170</v>
      </c>
    </row>
    <row r="3161" spans="1:2">
      <c r="A3161">
        <v>3160</v>
      </c>
      <c r="B3161">
        <v>3171</v>
      </c>
    </row>
    <row r="3162" spans="1:2">
      <c r="A3162">
        <v>3161</v>
      </c>
      <c r="B3162">
        <v>3172</v>
      </c>
    </row>
    <row r="3163" spans="1:2">
      <c r="A3163">
        <v>3162</v>
      </c>
      <c r="B3163">
        <v>3173</v>
      </c>
    </row>
    <row r="3164" spans="1:2">
      <c r="A3164">
        <v>3163</v>
      </c>
      <c r="B3164">
        <v>3174</v>
      </c>
    </row>
    <row r="3165" spans="1:2">
      <c r="A3165">
        <v>3164</v>
      </c>
      <c r="B3165">
        <v>3175</v>
      </c>
    </row>
    <row r="3166" spans="1:2">
      <c r="A3166">
        <v>3165</v>
      </c>
      <c r="B3166">
        <v>3176</v>
      </c>
    </row>
    <row r="3167" spans="1:2">
      <c r="A3167">
        <v>3166</v>
      </c>
      <c r="B3167">
        <v>3177</v>
      </c>
    </row>
    <row r="3168" spans="1:2">
      <c r="A3168">
        <v>3167</v>
      </c>
      <c r="B3168">
        <v>3178</v>
      </c>
    </row>
    <row r="3169" spans="1:2">
      <c r="A3169">
        <v>3168</v>
      </c>
      <c r="B3169">
        <v>3179</v>
      </c>
    </row>
    <row r="3170" spans="1:2">
      <c r="A3170">
        <v>3169</v>
      </c>
      <c r="B3170">
        <v>3180</v>
      </c>
    </row>
    <row r="3171" spans="1:2">
      <c r="A3171">
        <v>3170</v>
      </c>
      <c r="B3171">
        <v>3181</v>
      </c>
    </row>
    <row r="3172" spans="1:2">
      <c r="A3172">
        <v>3171</v>
      </c>
      <c r="B3172">
        <v>3182</v>
      </c>
    </row>
    <row r="3173" spans="1:2">
      <c r="A3173">
        <v>3172</v>
      </c>
      <c r="B3173">
        <v>3183</v>
      </c>
    </row>
    <row r="3174" spans="1:2">
      <c r="A3174">
        <v>3173</v>
      </c>
      <c r="B3174">
        <v>3184</v>
      </c>
    </row>
    <row r="3175" spans="1:2">
      <c r="A3175">
        <v>3174</v>
      </c>
      <c r="B3175">
        <v>3185</v>
      </c>
    </row>
    <row r="3176" spans="1:2">
      <c r="A3176">
        <v>3175</v>
      </c>
      <c r="B3176">
        <v>3186</v>
      </c>
    </row>
    <row r="3177" spans="1:2">
      <c r="A3177">
        <v>3176</v>
      </c>
      <c r="B3177">
        <v>3187</v>
      </c>
    </row>
    <row r="3178" spans="1:2">
      <c r="A3178">
        <v>3177</v>
      </c>
      <c r="B3178">
        <v>3188</v>
      </c>
    </row>
    <row r="3179" spans="1:2">
      <c r="A3179">
        <v>3178</v>
      </c>
      <c r="B3179">
        <v>3189</v>
      </c>
    </row>
    <row r="3180" spans="1:2">
      <c r="A3180">
        <v>3179</v>
      </c>
      <c r="B3180">
        <v>3190</v>
      </c>
    </row>
    <row r="3181" spans="1:2">
      <c r="A3181">
        <v>3180</v>
      </c>
      <c r="B3181">
        <v>3191</v>
      </c>
    </row>
    <row r="3182" spans="1:2">
      <c r="A3182">
        <v>3181</v>
      </c>
      <c r="B3182">
        <v>3192</v>
      </c>
    </row>
    <row r="3183" spans="1:2">
      <c r="A3183">
        <v>3182</v>
      </c>
      <c r="B3183">
        <v>3193</v>
      </c>
    </row>
    <row r="3184" spans="1:2">
      <c r="A3184">
        <v>3183</v>
      </c>
      <c r="B3184">
        <v>3194</v>
      </c>
    </row>
    <row r="3185" spans="1:2">
      <c r="A3185">
        <v>3184</v>
      </c>
      <c r="B3185">
        <v>3195</v>
      </c>
    </row>
    <row r="3186" spans="1:2">
      <c r="A3186">
        <v>3185</v>
      </c>
      <c r="B3186">
        <v>3196</v>
      </c>
    </row>
    <row r="3187" spans="1:2">
      <c r="A3187">
        <v>3186</v>
      </c>
      <c r="B3187">
        <v>3197</v>
      </c>
    </row>
    <row r="3188" spans="1:2">
      <c r="A3188">
        <v>3187</v>
      </c>
      <c r="B3188">
        <v>3198</v>
      </c>
    </row>
    <row r="3189" spans="1:2">
      <c r="A3189">
        <v>3188</v>
      </c>
      <c r="B3189">
        <v>3199</v>
      </c>
    </row>
    <row r="3190" spans="1:2">
      <c r="A3190">
        <v>3189</v>
      </c>
      <c r="B3190">
        <v>3200</v>
      </c>
    </row>
    <row r="3191" spans="1:2">
      <c r="A3191">
        <v>3190</v>
      </c>
      <c r="B3191">
        <v>3201</v>
      </c>
    </row>
    <row r="3192" spans="1:2">
      <c r="A3192">
        <v>3191</v>
      </c>
      <c r="B3192">
        <v>3202</v>
      </c>
    </row>
    <row r="3193" spans="1:2">
      <c r="A3193">
        <v>3192</v>
      </c>
      <c r="B3193">
        <v>3203</v>
      </c>
    </row>
    <row r="3194" spans="1:2">
      <c r="A3194">
        <v>3193</v>
      </c>
      <c r="B3194">
        <v>3204</v>
      </c>
    </row>
    <row r="3195" spans="1:2">
      <c r="A3195">
        <v>3194</v>
      </c>
      <c r="B3195">
        <v>3205</v>
      </c>
    </row>
    <row r="3196" spans="1:2">
      <c r="A3196">
        <v>3195</v>
      </c>
      <c r="B3196">
        <v>3206</v>
      </c>
    </row>
    <row r="3197" spans="1:2">
      <c r="A3197">
        <v>3196</v>
      </c>
      <c r="B3197">
        <v>3207</v>
      </c>
    </row>
    <row r="3198" spans="1:2">
      <c r="A3198">
        <v>3197</v>
      </c>
      <c r="B3198">
        <v>3208</v>
      </c>
    </row>
    <row r="3199" spans="1:2">
      <c r="A3199">
        <v>3198</v>
      </c>
      <c r="B3199">
        <v>3209</v>
      </c>
    </row>
    <row r="3200" spans="1:2">
      <c r="A3200">
        <v>3199</v>
      </c>
      <c r="B3200">
        <v>3210</v>
      </c>
    </row>
    <row r="3201" spans="1:2">
      <c r="A3201">
        <v>3200</v>
      </c>
      <c r="B3201">
        <v>3211</v>
      </c>
    </row>
    <row r="3202" spans="1:2">
      <c r="A3202">
        <v>3201</v>
      </c>
      <c r="B3202">
        <v>3212</v>
      </c>
    </row>
    <row r="3203" spans="1:2">
      <c r="A3203">
        <v>3202</v>
      </c>
      <c r="B3203">
        <v>3213</v>
      </c>
    </row>
    <row r="3204" spans="1:2">
      <c r="A3204">
        <v>3203</v>
      </c>
      <c r="B3204">
        <v>3214</v>
      </c>
    </row>
    <row r="3205" spans="1:2">
      <c r="A3205">
        <v>3204</v>
      </c>
      <c r="B3205">
        <v>3215</v>
      </c>
    </row>
    <row r="3206" spans="1:2">
      <c r="A3206">
        <v>3205</v>
      </c>
      <c r="B3206">
        <v>3216</v>
      </c>
    </row>
    <row r="3207" spans="1:2">
      <c r="A3207">
        <v>3206</v>
      </c>
      <c r="B3207">
        <v>3217</v>
      </c>
    </row>
    <row r="3208" spans="1:2">
      <c r="A3208">
        <v>3207</v>
      </c>
      <c r="B3208">
        <v>3218</v>
      </c>
    </row>
    <row r="3209" spans="1:2">
      <c r="A3209">
        <v>3208</v>
      </c>
      <c r="B3209">
        <v>3219</v>
      </c>
    </row>
    <row r="3210" spans="1:2">
      <c r="A3210">
        <v>3209</v>
      </c>
      <c r="B3210">
        <v>3220</v>
      </c>
    </row>
    <row r="3211" spans="1:2">
      <c r="A3211">
        <v>3210</v>
      </c>
      <c r="B3211">
        <v>3221</v>
      </c>
    </row>
    <row r="3212" spans="1:2">
      <c r="A3212">
        <v>3211</v>
      </c>
      <c r="B3212">
        <v>3222</v>
      </c>
    </row>
    <row r="3213" spans="1:2">
      <c r="A3213">
        <v>3212</v>
      </c>
      <c r="B3213">
        <v>3223</v>
      </c>
    </row>
    <row r="3214" spans="1:2">
      <c r="A3214">
        <v>3213</v>
      </c>
      <c r="B3214">
        <v>3224</v>
      </c>
    </row>
    <row r="3215" spans="1:2">
      <c r="A3215">
        <v>3214</v>
      </c>
      <c r="B3215">
        <v>3225</v>
      </c>
    </row>
    <row r="3216" spans="1:2">
      <c r="A3216">
        <v>3215</v>
      </c>
      <c r="B3216">
        <v>3226</v>
      </c>
    </row>
    <row r="3217" spans="1:2">
      <c r="A3217">
        <v>3216</v>
      </c>
      <c r="B3217">
        <v>3227</v>
      </c>
    </row>
    <row r="3218" spans="1:2">
      <c r="A3218">
        <v>3217</v>
      </c>
      <c r="B3218">
        <v>3228</v>
      </c>
    </row>
    <row r="3219" spans="1:2">
      <c r="A3219">
        <v>3218</v>
      </c>
      <c r="B3219">
        <v>3229</v>
      </c>
    </row>
    <row r="3220" spans="1:2">
      <c r="A3220">
        <v>3219</v>
      </c>
      <c r="B3220">
        <v>3230</v>
      </c>
    </row>
    <row r="3221" spans="1:2">
      <c r="A3221">
        <v>3220</v>
      </c>
      <c r="B3221">
        <v>3231</v>
      </c>
    </row>
    <row r="3222" spans="1:2">
      <c r="A3222">
        <v>3221</v>
      </c>
      <c r="B3222">
        <v>3232</v>
      </c>
    </row>
    <row r="3223" spans="1:2">
      <c r="A3223">
        <v>3222</v>
      </c>
      <c r="B3223">
        <v>3233</v>
      </c>
    </row>
    <row r="3224" spans="1:2">
      <c r="A3224">
        <v>3223</v>
      </c>
      <c r="B3224">
        <v>3234</v>
      </c>
    </row>
    <row r="3225" spans="1:2">
      <c r="A3225">
        <v>3224</v>
      </c>
      <c r="B3225">
        <v>3235</v>
      </c>
    </row>
    <row r="3226" spans="1:2">
      <c r="A3226">
        <v>3225</v>
      </c>
      <c r="B3226">
        <v>3236</v>
      </c>
    </row>
    <row r="3227" spans="1:2">
      <c r="A3227">
        <v>3226</v>
      </c>
      <c r="B3227">
        <v>3237</v>
      </c>
    </row>
    <row r="3228" spans="1:2">
      <c r="A3228">
        <v>3227</v>
      </c>
      <c r="B3228">
        <v>3238</v>
      </c>
    </row>
    <row r="3229" spans="1:2">
      <c r="A3229">
        <v>3228</v>
      </c>
      <c r="B3229">
        <v>3239</v>
      </c>
    </row>
    <row r="3230" spans="1:2">
      <c r="A3230">
        <v>3229</v>
      </c>
      <c r="B3230">
        <v>3240</v>
      </c>
    </row>
    <row r="3231" spans="1:2">
      <c r="A3231">
        <v>3230</v>
      </c>
      <c r="B3231">
        <v>3241</v>
      </c>
    </row>
    <row r="3232" spans="1:2">
      <c r="A3232">
        <v>3231</v>
      </c>
      <c r="B3232">
        <v>3242</v>
      </c>
    </row>
    <row r="3233" spans="1:2">
      <c r="A3233">
        <v>3232</v>
      </c>
      <c r="B3233">
        <v>3243</v>
      </c>
    </row>
    <row r="3234" spans="1:2">
      <c r="A3234">
        <v>3233</v>
      </c>
      <c r="B3234">
        <v>3244</v>
      </c>
    </row>
    <row r="3235" spans="1:2">
      <c r="A3235">
        <v>3234</v>
      </c>
      <c r="B3235">
        <v>3245</v>
      </c>
    </row>
    <row r="3236" spans="1:2">
      <c r="A3236">
        <v>3235</v>
      </c>
      <c r="B3236">
        <v>3246</v>
      </c>
    </row>
    <row r="3237" spans="1:2">
      <c r="A3237">
        <v>3236</v>
      </c>
      <c r="B3237">
        <v>3247</v>
      </c>
    </row>
    <row r="3238" spans="1:2">
      <c r="A3238">
        <v>3237</v>
      </c>
      <c r="B3238">
        <v>3248</v>
      </c>
    </row>
    <row r="3239" spans="1:2">
      <c r="A3239">
        <v>3238</v>
      </c>
      <c r="B3239">
        <v>3249</v>
      </c>
    </row>
    <row r="3240" spans="1:2">
      <c r="A3240">
        <v>3239</v>
      </c>
      <c r="B3240">
        <v>3250</v>
      </c>
    </row>
    <row r="3241" spans="1:2">
      <c r="A3241">
        <v>3240</v>
      </c>
      <c r="B3241">
        <v>3251</v>
      </c>
    </row>
    <row r="3242" spans="1:2">
      <c r="A3242">
        <v>3241</v>
      </c>
      <c r="B3242">
        <v>3252</v>
      </c>
    </row>
    <row r="3243" spans="1:2">
      <c r="A3243">
        <v>3242</v>
      </c>
      <c r="B3243">
        <v>3253</v>
      </c>
    </row>
    <row r="3244" spans="1:2">
      <c r="A3244">
        <v>3243</v>
      </c>
      <c r="B3244">
        <v>3254</v>
      </c>
    </row>
    <row r="3245" spans="1:2">
      <c r="A3245">
        <v>3244</v>
      </c>
      <c r="B3245">
        <v>3255</v>
      </c>
    </row>
    <row r="3246" spans="1:2">
      <c r="A3246">
        <v>3245</v>
      </c>
      <c r="B3246">
        <v>3256</v>
      </c>
    </row>
    <row r="3247" spans="1:2">
      <c r="A3247">
        <v>3246</v>
      </c>
      <c r="B3247">
        <v>3257</v>
      </c>
    </row>
    <row r="3248" spans="1:2">
      <c r="A3248">
        <v>3247</v>
      </c>
      <c r="B3248">
        <v>3258</v>
      </c>
    </row>
    <row r="3249" spans="1:2">
      <c r="A3249">
        <v>3248</v>
      </c>
      <c r="B3249">
        <v>3259</v>
      </c>
    </row>
    <row r="3250" spans="1:2">
      <c r="A3250">
        <v>3249</v>
      </c>
      <c r="B3250">
        <v>3260</v>
      </c>
    </row>
    <row r="3251" spans="1:2">
      <c r="A3251">
        <v>3250</v>
      </c>
      <c r="B3251">
        <v>3261</v>
      </c>
    </row>
    <row r="3252" spans="1:2">
      <c r="A3252">
        <v>3251</v>
      </c>
      <c r="B3252">
        <v>3262</v>
      </c>
    </row>
    <row r="3253" spans="1:2">
      <c r="A3253">
        <v>3252</v>
      </c>
      <c r="B3253">
        <v>3263</v>
      </c>
    </row>
    <row r="3254" spans="1:2">
      <c r="A3254">
        <v>3253</v>
      </c>
      <c r="B3254">
        <v>3264</v>
      </c>
    </row>
    <row r="3255" spans="1:2">
      <c r="A3255">
        <v>3254</v>
      </c>
      <c r="B3255">
        <v>3265</v>
      </c>
    </row>
    <row r="3256" spans="1:2">
      <c r="A3256">
        <v>3255</v>
      </c>
      <c r="B3256">
        <v>3266</v>
      </c>
    </row>
    <row r="3257" spans="1:2">
      <c r="A3257">
        <v>3256</v>
      </c>
      <c r="B3257">
        <v>3267</v>
      </c>
    </row>
    <row r="3258" spans="1:2">
      <c r="A3258">
        <v>3257</v>
      </c>
      <c r="B3258">
        <v>3268</v>
      </c>
    </row>
    <row r="3259" spans="1:2">
      <c r="A3259">
        <v>3258</v>
      </c>
      <c r="B3259">
        <v>3269</v>
      </c>
    </row>
    <row r="3260" spans="1:2">
      <c r="A3260">
        <v>3259</v>
      </c>
      <c r="B3260">
        <v>3270</v>
      </c>
    </row>
    <row r="3261" spans="1:2">
      <c r="A3261">
        <v>3260</v>
      </c>
      <c r="B3261">
        <v>3271</v>
      </c>
    </row>
    <row r="3262" spans="1:2">
      <c r="A3262">
        <v>3261</v>
      </c>
      <c r="B3262">
        <v>3272</v>
      </c>
    </row>
    <row r="3263" spans="1:2">
      <c r="A3263">
        <v>3262</v>
      </c>
      <c r="B3263">
        <v>3273</v>
      </c>
    </row>
    <row r="3264" spans="1:2">
      <c r="A3264">
        <v>3263</v>
      </c>
      <c r="B3264">
        <v>3274</v>
      </c>
    </row>
    <row r="3265" spans="1:2">
      <c r="A3265">
        <v>3264</v>
      </c>
      <c r="B3265">
        <v>3275</v>
      </c>
    </row>
    <row r="3266" spans="1:2">
      <c r="A3266">
        <v>3265</v>
      </c>
      <c r="B3266">
        <v>3276</v>
      </c>
    </row>
    <row r="3267" spans="1:2">
      <c r="A3267">
        <v>3266</v>
      </c>
      <c r="B3267">
        <v>3277</v>
      </c>
    </row>
    <row r="3268" spans="1:2">
      <c r="A3268">
        <v>3267</v>
      </c>
      <c r="B3268">
        <v>3278</v>
      </c>
    </row>
    <row r="3269" spans="1:2">
      <c r="A3269">
        <v>3268</v>
      </c>
      <c r="B3269">
        <v>3279</v>
      </c>
    </row>
    <row r="3270" spans="1:2">
      <c r="A3270">
        <v>3269</v>
      </c>
      <c r="B3270">
        <v>3280</v>
      </c>
    </row>
    <row r="3271" spans="1:2">
      <c r="A3271">
        <v>3270</v>
      </c>
      <c r="B3271">
        <v>3281</v>
      </c>
    </row>
    <row r="3272" spans="1:2">
      <c r="A3272">
        <v>3271</v>
      </c>
      <c r="B3272">
        <v>3282</v>
      </c>
    </row>
    <row r="3273" spans="1:2">
      <c r="A3273">
        <v>3272</v>
      </c>
      <c r="B3273">
        <v>3283</v>
      </c>
    </row>
    <row r="3274" spans="1:2">
      <c r="A3274">
        <v>3273</v>
      </c>
      <c r="B3274">
        <v>3284</v>
      </c>
    </row>
    <row r="3275" spans="1:2">
      <c r="A3275">
        <v>3274</v>
      </c>
      <c r="B3275">
        <v>3285</v>
      </c>
    </row>
    <row r="3276" spans="1:2">
      <c r="A3276">
        <v>3275</v>
      </c>
      <c r="B3276">
        <v>3286</v>
      </c>
    </row>
    <row r="3277" spans="1:2">
      <c r="A3277">
        <v>3276</v>
      </c>
      <c r="B3277">
        <v>3287</v>
      </c>
    </row>
    <row r="3278" spans="1:2">
      <c r="A3278">
        <v>3277</v>
      </c>
      <c r="B3278">
        <v>3288</v>
      </c>
    </row>
    <row r="3279" spans="1:2">
      <c r="A3279">
        <v>3278</v>
      </c>
      <c r="B3279">
        <v>3289</v>
      </c>
    </row>
    <row r="3280" spans="1:2">
      <c r="A3280">
        <v>3279</v>
      </c>
      <c r="B3280">
        <v>3290</v>
      </c>
    </row>
    <row r="3281" spans="1:2">
      <c r="A3281">
        <v>3280</v>
      </c>
      <c r="B3281">
        <v>3291</v>
      </c>
    </row>
    <row r="3282" spans="1:2">
      <c r="A3282">
        <v>3281</v>
      </c>
      <c r="B3282">
        <v>3292</v>
      </c>
    </row>
    <row r="3283" spans="1:2">
      <c r="A3283">
        <v>3282</v>
      </c>
      <c r="B3283">
        <v>3293</v>
      </c>
    </row>
    <row r="3284" spans="1:2">
      <c r="A3284">
        <v>3283</v>
      </c>
      <c r="B3284">
        <v>3294</v>
      </c>
    </row>
    <row r="3285" spans="1:2">
      <c r="A3285">
        <v>3284</v>
      </c>
      <c r="B3285">
        <v>3295</v>
      </c>
    </row>
    <row r="3286" spans="1:2">
      <c r="A3286">
        <v>3285</v>
      </c>
      <c r="B3286">
        <v>3296</v>
      </c>
    </row>
    <row r="3287" spans="1:2">
      <c r="A3287">
        <v>3286</v>
      </c>
      <c r="B3287">
        <v>3297</v>
      </c>
    </row>
    <row r="3288" spans="1:2">
      <c r="A3288">
        <v>3287</v>
      </c>
      <c r="B3288">
        <v>3298</v>
      </c>
    </row>
    <row r="3289" spans="1:2">
      <c r="A3289">
        <v>3288</v>
      </c>
      <c r="B3289">
        <v>3299</v>
      </c>
    </row>
    <row r="3290" spans="1:2">
      <c r="A3290">
        <v>3289</v>
      </c>
      <c r="B3290">
        <v>3300</v>
      </c>
    </row>
    <row r="3291" spans="1:2">
      <c r="A3291">
        <v>3290</v>
      </c>
      <c r="B3291">
        <v>3301</v>
      </c>
    </row>
    <row r="3292" spans="1:2">
      <c r="A3292">
        <v>3291</v>
      </c>
      <c r="B3292">
        <v>3302</v>
      </c>
    </row>
    <row r="3293" spans="1:2">
      <c r="A3293">
        <v>3292</v>
      </c>
      <c r="B3293">
        <v>3303</v>
      </c>
    </row>
    <row r="3294" spans="1:2">
      <c r="A3294">
        <v>3293</v>
      </c>
      <c r="B3294">
        <v>3304</v>
      </c>
    </row>
    <row r="3295" spans="1:2">
      <c r="A3295">
        <v>3294</v>
      </c>
      <c r="B3295">
        <v>3305</v>
      </c>
    </row>
    <row r="3296" spans="1:2">
      <c r="A3296">
        <v>3295</v>
      </c>
      <c r="B3296">
        <v>3306</v>
      </c>
    </row>
    <row r="3297" spans="1:2">
      <c r="A3297">
        <v>3296</v>
      </c>
      <c r="B3297">
        <v>3307</v>
      </c>
    </row>
    <row r="3298" spans="1:2">
      <c r="A3298">
        <v>3297</v>
      </c>
      <c r="B3298">
        <v>3308</v>
      </c>
    </row>
    <row r="3299" spans="1:2">
      <c r="A3299">
        <v>3298</v>
      </c>
      <c r="B3299">
        <v>3309</v>
      </c>
    </row>
    <row r="3300" spans="1:2">
      <c r="A3300">
        <v>3299</v>
      </c>
      <c r="B3300">
        <v>3310</v>
      </c>
    </row>
    <row r="3301" spans="1:2">
      <c r="A3301">
        <v>3300</v>
      </c>
      <c r="B3301">
        <v>3311</v>
      </c>
    </row>
    <row r="3302" spans="1:2">
      <c r="A3302">
        <v>3301</v>
      </c>
      <c r="B3302">
        <v>3312</v>
      </c>
    </row>
    <row r="3303" spans="1:2">
      <c r="A3303">
        <v>3302</v>
      </c>
      <c r="B3303">
        <v>3313</v>
      </c>
    </row>
    <row r="3304" spans="1:2">
      <c r="A3304">
        <v>3303</v>
      </c>
      <c r="B3304">
        <v>3314</v>
      </c>
    </row>
    <row r="3305" spans="1:2">
      <c r="A3305">
        <v>3304</v>
      </c>
      <c r="B3305">
        <v>3315</v>
      </c>
    </row>
    <row r="3306" spans="1:2">
      <c r="A3306">
        <v>3305</v>
      </c>
      <c r="B3306">
        <v>3316</v>
      </c>
    </row>
    <row r="3307" spans="1:2">
      <c r="A3307">
        <v>3306</v>
      </c>
      <c r="B3307">
        <v>3317</v>
      </c>
    </row>
    <row r="3308" spans="1:2">
      <c r="A3308">
        <v>3307</v>
      </c>
      <c r="B3308">
        <v>3318</v>
      </c>
    </row>
    <row r="3309" spans="1:2">
      <c r="A3309">
        <v>3308</v>
      </c>
      <c r="B3309">
        <v>3319</v>
      </c>
    </row>
    <row r="3310" spans="1:2">
      <c r="A3310">
        <v>3309</v>
      </c>
      <c r="B3310">
        <v>3320</v>
      </c>
    </row>
    <row r="3311" spans="1:2">
      <c r="A3311">
        <v>3310</v>
      </c>
      <c r="B3311">
        <v>3321</v>
      </c>
    </row>
    <row r="3312" spans="1:2">
      <c r="A3312">
        <v>3311</v>
      </c>
      <c r="B3312">
        <v>3322</v>
      </c>
    </row>
    <row r="3313" spans="1:2">
      <c r="A3313">
        <v>3312</v>
      </c>
      <c r="B3313">
        <v>3323</v>
      </c>
    </row>
    <row r="3314" spans="1:2">
      <c r="A3314">
        <v>3313</v>
      </c>
      <c r="B3314">
        <v>3324</v>
      </c>
    </row>
    <row r="3315" spans="1:2">
      <c r="A3315">
        <v>3314</v>
      </c>
      <c r="B3315">
        <v>3325</v>
      </c>
    </row>
    <row r="3316" spans="1:2">
      <c r="A3316">
        <v>3315</v>
      </c>
      <c r="B3316">
        <v>3326</v>
      </c>
    </row>
    <row r="3317" spans="1:2">
      <c r="A3317">
        <v>3316</v>
      </c>
      <c r="B3317">
        <v>3327</v>
      </c>
    </row>
    <row r="3318" spans="1:2">
      <c r="A3318">
        <v>3317</v>
      </c>
      <c r="B3318">
        <v>3328</v>
      </c>
    </row>
    <row r="3319" spans="1:2">
      <c r="A3319">
        <v>3318</v>
      </c>
      <c r="B3319">
        <v>3329</v>
      </c>
    </row>
    <row r="3320" spans="1:2">
      <c r="A3320">
        <v>3319</v>
      </c>
      <c r="B3320">
        <v>3330</v>
      </c>
    </row>
    <row r="3321" spans="1:2">
      <c r="A3321">
        <v>3320</v>
      </c>
      <c r="B3321">
        <v>3331</v>
      </c>
    </row>
    <row r="3322" spans="1:2">
      <c r="A3322">
        <v>3321</v>
      </c>
      <c r="B3322">
        <v>3332</v>
      </c>
    </row>
    <row r="3323" spans="1:2">
      <c r="A3323">
        <v>3322</v>
      </c>
      <c r="B3323">
        <v>3333</v>
      </c>
    </row>
    <row r="3324" spans="1:2">
      <c r="A3324">
        <v>3323</v>
      </c>
      <c r="B3324">
        <v>3334</v>
      </c>
    </row>
    <row r="3325" spans="1:2">
      <c r="A3325">
        <v>3324</v>
      </c>
      <c r="B3325">
        <v>3335</v>
      </c>
    </row>
    <row r="3326" spans="1:2">
      <c r="A3326">
        <v>3325</v>
      </c>
      <c r="B3326">
        <v>3336</v>
      </c>
    </row>
    <row r="3327" spans="1:2">
      <c r="A3327">
        <v>3326</v>
      </c>
      <c r="B3327">
        <v>3337</v>
      </c>
    </row>
    <row r="3328" spans="1:2">
      <c r="A3328">
        <v>3327</v>
      </c>
      <c r="B3328">
        <v>3338</v>
      </c>
    </row>
    <row r="3329" spans="1:2">
      <c r="A3329">
        <v>3328</v>
      </c>
      <c r="B3329">
        <v>3339</v>
      </c>
    </row>
    <row r="3330" spans="1:2">
      <c r="A3330">
        <v>3329</v>
      </c>
      <c r="B3330">
        <v>3340</v>
      </c>
    </row>
    <row r="3331" spans="1:2">
      <c r="A3331">
        <v>3330</v>
      </c>
      <c r="B3331">
        <v>3341</v>
      </c>
    </row>
    <row r="3332" spans="1:2">
      <c r="A3332">
        <v>3331</v>
      </c>
      <c r="B3332">
        <v>3342</v>
      </c>
    </row>
    <row r="3333" spans="1:2">
      <c r="A3333">
        <v>3332</v>
      </c>
      <c r="B3333">
        <v>3343</v>
      </c>
    </row>
    <row r="3334" spans="1:2">
      <c r="A3334">
        <v>3333</v>
      </c>
      <c r="B3334">
        <v>3344</v>
      </c>
    </row>
    <row r="3335" spans="1:2">
      <c r="A3335">
        <v>3334</v>
      </c>
      <c r="B3335">
        <v>3345</v>
      </c>
    </row>
    <row r="3336" spans="1:2">
      <c r="A3336">
        <v>3335</v>
      </c>
      <c r="B3336">
        <v>3346</v>
      </c>
    </row>
    <row r="3337" spans="1:2">
      <c r="A3337">
        <v>3336</v>
      </c>
      <c r="B3337">
        <v>3347</v>
      </c>
    </row>
    <row r="3338" spans="1:2">
      <c r="A3338">
        <v>3337</v>
      </c>
      <c r="B3338">
        <v>3348</v>
      </c>
    </row>
    <row r="3339" spans="1:2">
      <c r="A3339">
        <v>3338</v>
      </c>
      <c r="B3339">
        <v>3349</v>
      </c>
    </row>
    <row r="3340" spans="1:2">
      <c r="A3340">
        <v>3339</v>
      </c>
      <c r="B3340">
        <v>3350</v>
      </c>
    </row>
    <row r="3341" spans="1:2">
      <c r="A3341">
        <v>3340</v>
      </c>
      <c r="B3341">
        <v>3351</v>
      </c>
    </row>
    <row r="3342" spans="1:2">
      <c r="A3342">
        <v>3341</v>
      </c>
      <c r="B3342">
        <v>3352</v>
      </c>
    </row>
    <row r="3343" spans="1:2">
      <c r="A3343">
        <v>3342</v>
      </c>
      <c r="B3343">
        <v>3353</v>
      </c>
    </row>
    <row r="3344" spans="1:2">
      <c r="A3344">
        <v>3343</v>
      </c>
      <c r="B3344">
        <v>3354</v>
      </c>
    </row>
    <row r="3345" spans="1:2">
      <c r="A3345">
        <v>3344</v>
      </c>
      <c r="B3345">
        <v>3355</v>
      </c>
    </row>
    <row r="3346" spans="1:2">
      <c r="A3346">
        <v>3345</v>
      </c>
      <c r="B3346">
        <v>3356</v>
      </c>
    </row>
    <row r="3347" spans="1:2">
      <c r="A3347">
        <v>3346</v>
      </c>
      <c r="B3347">
        <v>3357</v>
      </c>
    </row>
    <row r="3348" spans="1:2">
      <c r="A3348">
        <v>3347</v>
      </c>
      <c r="B3348">
        <v>3358</v>
      </c>
    </row>
    <row r="3349" spans="1:2">
      <c r="A3349">
        <v>3348</v>
      </c>
      <c r="B3349">
        <v>3359</v>
      </c>
    </row>
    <row r="3350" spans="1:2">
      <c r="A3350">
        <v>3349</v>
      </c>
      <c r="B3350">
        <v>3360</v>
      </c>
    </row>
    <row r="3351" spans="1:2">
      <c r="A3351">
        <v>3350</v>
      </c>
      <c r="B3351">
        <v>3361</v>
      </c>
    </row>
    <row r="3352" spans="1:2">
      <c r="A3352">
        <v>3351</v>
      </c>
      <c r="B3352">
        <v>3362</v>
      </c>
    </row>
    <row r="3353" spans="1:2">
      <c r="A3353">
        <v>3352</v>
      </c>
      <c r="B3353">
        <v>3363</v>
      </c>
    </row>
    <row r="3354" spans="1:2">
      <c r="A3354">
        <v>3353</v>
      </c>
      <c r="B3354">
        <v>3364</v>
      </c>
    </row>
    <row r="3355" spans="1:2">
      <c r="A3355">
        <v>3354</v>
      </c>
      <c r="B3355">
        <v>3365</v>
      </c>
    </row>
    <row r="3356" spans="1:2">
      <c r="A3356">
        <v>3355</v>
      </c>
      <c r="B3356">
        <v>3366</v>
      </c>
    </row>
    <row r="3357" spans="1:2">
      <c r="A3357">
        <v>3356</v>
      </c>
      <c r="B3357">
        <v>3367</v>
      </c>
    </row>
    <row r="3358" spans="1:2">
      <c r="A3358">
        <v>3357</v>
      </c>
      <c r="B3358">
        <v>3368</v>
      </c>
    </row>
    <row r="3359" spans="1:2">
      <c r="A3359">
        <v>3358</v>
      </c>
      <c r="B3359">
        <v>3369</v>
      </c>
    </row>
    <row r="3360" spans="1:2">
      <c r="A3360">
        <v>3359</v>
      </c>
      <c r="B3360">
        <v>3370</v>
      </c>
    </row>
    <row r="3361" spans="1:2">
      <c r="A3361">
        <v>3360</v>
      </c>
      <c r="B3361">
        <v>3371</v>
      </c>
    </row>
    <row r="3362" spans="1:2">
      <c r="A3362">
        <v>3361</v>
      </c>
      <c r="B3362">
        <v>3372</v>
      </c>
    </row>
    <row r="3363" spans="1:2">
      <c r="A3363">
        <v>3362</v>
      </c>
      <c r="B3363">
        <v>3373</v>
      </c>
    </row>
    <row r="3364" spans="1:2">
      <c r="A3364">
        <v>3363</v>
      </c>
      <c r="B3364">
        <v>3374</v>
      </c>
    </row>
    <row r="3365" spans="1:2">
      <c r="A3365">
        <v>3364</v>
      </c>
      <c r="B3365">
        <v>3375</v>
      </c>
    </row>
    <row r="3366" spans="1:2">
      <c r="A3366">
        <v>3365</v>
      </c>
      <c r="B3366">
        <v>3376</v>
      </c>
    </row>
    <row r="3367" spans="1:2">
      <c r="A3367">
        <v>3366</v>
      </c>
      <c r="B3367">
        <v>3377</v>
      </c>
    </row>
    <row r="3368" spans="1:2">
      <c r="A3368">
        <v>3367</v>
      </c>
      <c r="B3368">
        <v>3378</v>
      </c>
    </row>
    <row r="3369" spans="1:2">
      <c r="A3369">
        <v>3368</v>
      </c>
      <c r="B3369">
        <v>3379</v>
      </c>
    </row>
    <row r="3370" spans="1:2">
      <c r="A3370">
        <v>3369</v>
      </c>
      <c r="B3370">
        <v>3380</v>
      </c>
    </row>
    <row r="3371" spans="1:2">
      <c r="A3371">
        <v>3370</v>
      </c>
      <c r="B3371">
        <v>3381</v>
      </c>
    </row>
    <row r="3372" spans="1:2">
      <c r="A3372">
        <v>3371</v>
      </c>
      <c r="B3372">
        <v>3382</v>
      </c>
    </row>
    <row r="3373" spans="1:2">
      <c r="A3373">
        <v>3372</v>
      </c>
      <c r="B3373">
        <v>3383</v>
      </c>
    </row>
    <row r="3374" spans="1:2">
      <c r="A3374">
        <v>3373</v>
      </c>
      <c r="B3374">
        <v>3384</v>
      </c>
    </row>
    <row r="3375" spans="1:2">
      <c r="A3375">
        <v>3374</v>
      </c>
      <c r="B3375">
        <v>3385</v>
      </c>
    </row>
    <row r="3376" spans="1:2">
      <c r="A3376">
        <v>3375</v>
      </c>
      <c r="B3376">
        <v>3386</v>
      </c>
    </row>
    <row r="3377" spans="1:2">
      <c r="A3377">
        <v>3376</v>
      </c>
      <c r="B3377">
        <v>3387</v>
      </c>
    </row>
    <row r="3378" spans="1:2">
      <c r="A3378">
        <v>3377</v>
      </c>
      <c r="B3378">
        <v>3388</v>
      </c>
    </row>
    <row r="3379" spans="1:2">
      <c r="A3379">
        <v>3378</v>
      </c>
      <c r="B3379">
        <v>3389</v>
      </c>
    </row>
    <row r="3380" spans="1:2">
      <c r="A3380">
        <v>3379</v>
      </c>
      <c r="B3380">
        <v>3390</v>
      </c>
    </row>
    <row r="3381" spans="1:2">
      <c r="A3381">
        <v>3380</v>
      </c>
      <c r="B3381">
        <v>3391</v>
      </c>
    </row>
    <row r="3382" spans="1:2">
      <c r="A3382">
        <v>3381</v>
      </c>
      <c r="B3382">
        <v>3392</v>
      </c>
    </row>
    <row r="3383" spans="1:2">
      <c r="A3383">
        <v>3382</v>
      </c>
      <c r="B3383">
        <v>3393</v>
      </c>
    </row>
    <row r="3384" spans="1:2">
      <c r="A3384">
        <v>3383</v>
      </c>
      <c r="B3384">
        <v>3394</v>
      </c>
    </row>
    <row r="3385" spans="1:2">
      <c r="A3385">
        <v>3384</v>
      </c>
      <c r="B3385">
        <v>3395</v>
      </c>
    </row>
    <row r="3386" spans="1:2">
      <c r="A3386">
        <v>3385</v>
      </c>
      <c r="B3386">
        <v>3396</v>
      </c>
    </row>
    <row r="3387" spans="1:2">
      <c r="A3387">
        <v>3386</v>
      </c>
      <c r="B3387">
        <v>3397</v>
      </c>
    </row>
    <row r="3388" spans="1:2">
      <c r="A3388">
        <v>3387</v>
      </c>
      <c r="B3388">
        <v>3398</v>
      </c>
    </row>
    <row r="3389" spans="1:2">
      <c r="A3389">
        <v>3388</v>
      </c>
      <c r="B3389">
        <v>3399</v>
      </c>
    </row>
    <row r="3390" spans="1:2">
      <c r="A3390">
        <v>3389</v>
      </c>
      <c r="B3390">
        <v>3400</v>
      </c>
    </row>
    <row r="3391" spans="1:2">
      <c r="A3391">
        <v>3390</v>
      </c>
      <c r="B3391">
        <v>3401</v>
      </c>
    </row>
    <row r="3392" spans="1:2">
      <c r="A3392">
        <v>3391</v>
      </c>
      <c r="B3392">
        <v>3402</v>
      </c>
    </row>
    <row r="3393" spans="1:2">
      <c r="A3393">
        <v>3392</v>
      </c>
      <c r="B3393">
        <v>3403</v>
      </c>
    </row>
    <row r="3394" spans="1:2">
      <c r="A3394">
        <v>3393</v>
      </c>
      <c r="B3394">
        <v>3404</v>
      </c>
    </row>
    <row r="3395" spans="1:2">
      <c r="A3395">
        <v>3394</v>
      </c>
      <c r="B3395">
        <v>3405</v>
      </c>
    </row>
    <row r="3396" spans="1:2">
      <c r="A3396">
        <v>3395</v>
      </c>
      <c r="B3396">
        <v>3406</v>
      </c>
    </row>
    <row r="3397" spans="1:2">
      <c r="A3397">
        <v>3396</v>
      </c>
      <c r="B3397">
        <v>3407</v>
      </c>
    </row>
    <row r="3398" spans="1:2">
      <c r="A3398">
        <v>3397</v>
      </c>
      <c r="B3398">
        <v>3408</v>
      </c>
    </row>
    <row r="3399" spans="1:2">
      <c r="A3399">
        <v>3398</v>
      </c>
      <c r="B3399">
        <v>3409</v>
      </c>
    </row>
    <row r="3400" spans="1:2">
      <c r="A3400">
        <v>3399</v>
      </c>
      <c r="B3400">
        <v>3410</v>
      </c>
    </row>
    <row r="3401" spans="1:2">
      <c r="A3401">
        <v>3400</v>
      </c>
      <c r="B3401">
        <v>3411</v>
      </c>
    </row>
    <row r="3402" spans="1:2">
      <c r="A3402">
        <v>3401</v>
      </c>
      <c r="B3402">
        <v>3412</v>
      </c>
    </row>
    <row r="3403" spans="1:2">
      <c r="A3403">
        <v>3402</v>
      </c>
      <c r="B3403">
        <v>3413</v>
      </c>
    </row>
    <row r="3404" spans="1:2">
      <c r="A3404">
        <v>3403</v>
      </c>
      <c r="B3404">
        <v>3414</v>
      </c>
    </row>
    <row r="3405" spans="1:2">
      <c r="A3405">
        <v>3404</v>
      </c>
      <c r="B3405">
        <v>3415</v>
      </c>
    </row>
    <row r="3406" spans="1:2">
      <c r="A3406">
        <v>3405</v>
      </c>
      <c r="B3406">
        <v>3416</v>
      </c>
    </row>
    <row r="3407" spans="1:2">
      <c r="A3407">
        <v>3406</v>
      </c>
      <c r="B3407">
        <v>3417</v>
      </c>
    </row>
    <row r="3408" spans="1:2">
      <c r="A3408">
        <v>3407</v>
      </c>
      <c r="B3408">
        <v>3418</v>
      </c>
    </row>
    <row r="3409" spans="1:2">
      <c r="A3409">
        <v>3408</v>
      </c>
      <c r="B3409">
        <v>3419</v>
      </c>
    </row>
    <row r="3410" spans="1:2">
      <c r="A3410">
        <v>3409</v>
      </c>
      <c r="B3410">
        <v>3420</v>
      </c>
    </row>
    <row r="3411" spans="1:2">
      <c r="A3411">
        <v>3410</v>
      </c>
      <c r="B3411">
        <v>3421</v>
      </c>
    </row>
    <row r="3412" spans="1:2">
      <c r="A3412">
        <v>3411</v>
      </c>
      <c r="B3412">
        <v>3422</v>
      </c>
    </row>
    <row r="3413" spans="1:2">
      <c r="A3413">
        <v>3412</v>
      </c>
      <c r="B3413">
        <v>3423</v>
      </c>
    </row>
    <row r="3414" spans="1:2">
      <c r="A3414">
        <v>3413</v>
      </c>
      <c r="B3414">
        <v>3424</v>
      </c>
    </row>
    <row r="3415" spans="1:2">
      <c r="A3415">
        <v>3414</v>
      </c>
      <c r="B3415">
        <v>3425</v>
      </c>
    </row>
    <row r="3416" spans="1:2">
      <c r="A3416">
        <v>3415</v>
      </c>
      <c r="B3416">
        <v>3426</v>
      </c>
    </row>
    <row r="3417" spans="1:2">
      <c r="A3417">
        <v>3416</v>
      </c>
      <c r="B3417">
        <v>3427</v>
      </c>
    </row>
    <row r="3418" spans="1:2">
      <c r="A3418">
        <v>3417</v>
      </c>
      <c r="B3418">
        <v>3428</v>
      </c>
    </row>
    <row r="3419" spans="1:2">
      <c r="A3419">
        <v>3418</v>
      </c>
      <c r="B3419">
        <v>3429</v>
      </c>
    </row>
    <row r="3420" spans="1:2">
      <c r="A3420">
        <v>3419</v>
      </c>
      <c r="B3420">
        <v>3430</v>
      </c>
    </row>
    <row r="3421" spans="1:2">
      <c r="A3421">
        <v>3420</v>
      </c>
      <c r="B3421">
        <v>3431</v>
      </c>
    </row>
    <row r="3422" spans="1:2">
      <c r="A3422">
        <v>3421</v>
      </c>
      <c r="B3422">
        <v>3432</v>
      </c>
    </row>
    <row r="3423" spans="1:2">
      <c r="A3423">
        <v>3422</v>
      </c>
      <c r="B3423">
        <v>3433</v>
      </c>
    </row>
    <row r="3424" spans="1:2">
      <c r="A3424">
        <v>3423</v>
      </c>
      <c r="B3424">
        <v>3434</v>
      </c>
    </row>
    <row r="3425" spans="1:2">
      <c r="A3425">
        <v>3424</v>
      </c>
      <c r="B3425">
        <v>3435</v>
      </c>
    </row>
    <row r="3426" spans="1:2">
      <c r="A3426">
        <v>3425</v>
      </c>
      <c r="B3426">
        <v>3436</v>
      </c>
    </row>
    <row r="3427" spans="1:2">
      <c r="A3427">
        <v>3426</v>
      </c>
      <c r="B3427">
        <v>3437</v>
      </c>
    </row>
    <row r="3428" spans="1:2">
      <c r="A3428">
        <v>3427</v>
      </c>
      <c r="B3428">
        <v>3438</v>
      </c>
    </row>
    <row r="3429" spans="1:2">
      <c r="A3429">
        <v>3428</v>
      </c>
      <c r="B3429">
        <v>3439</v>
      </c>
    </row>
    <row r="3430" spans="1:2">
      <c r="A3430">
        <v>3429</v>
      </c>
      <c r="B3430">
        <v>3440</v>
      </c>
    </row>
    <row r="3431" spans="1:2">
      <c r="A3431">
        <v>3430</v>
      </c>
      <c r="B3431">
        <v>3441</v>
      </c>
    </row>
    <row r="3432" spans="1:2">
      <c r="A3432">
        <v>3431</v>
      </c>
      <c r="B3432">
        <v>3442</v>
      </c>
    </row>
    <row r="3433" spans="1:2">
      <c r="A3433">
        <v>3432</v>
      </c>
      <c r="B3433">
        <v>3443</v>
      </c>
    </row>
    <row r="3434" spans="1:2">
      <c r="A3434">
        <v>3433</v>
      </c>
      <c r="B3434">
        <v>3444</v>
      </c>
    </row>
    <row r="3435" spans="1:2">
      <c r="A3435">
        <v>3434</v>
      </c>
      <c r="B3435">
        <v>3445</v>
      </c>
    </row>
    <row r="3436" spans="1:2">
      <c r="A3436">
        <v>3435</v>
      </c>
      <c r="B3436">
        <v>3446</v>
      </c>
    </row>
    <row r="3437" spans="1:2">
      <c r="A3437">
        <v>3436</v>
      </c>
      <c r="B3437">
        <v>3447</v>
      </c>
    </row>
    <row r="3438" spans="1:2">
      <c r="A3438">
        <v>3437</v>
      </c>
      <c r="B3438">
        <v>3448</v>
      </c>
    </row>
    <row r="3439" spans="1:2">
      <c r="A3439">
        <v>3438</v>
      </c>
      <c r="B3439">
        <v>3449</v>
      </c>
    </row>
    <row r="3440" spans="1:2">
      <c r="A3440">
        <v>3439</v>
      </c>
      <c r="B3440">
        <v>3450</v>
      </c>
    </row>
    <row r="3441" spans="1:2">
      <c r="A3441">
        <v>3440</v>
      </c>
      <c r="B3441">
        <v>3451</v>
      </c>
    </row>
    <row r="3442" spans="1:2">
      <c r="A3442">
        <v>3441</v>
      </c>
      <c r="B3442">
        <v>3452</v>
      </c>
    </row>
    <row r="3443" spans="1:2">
      <c r="A3443">
        <v>3442</v>
      </c>
      <c r="B3443">
        <v>3453</v>
      </c>
    </row>
    <row r="3444" spans="1:2">
      <c r="A3444">
        <v>3443</v>
      </c>
      <c r="B3444">
        <v>3454</v>
      </c>
    </row>
    <row r="3445" spans="1:2">
      <c r="A3445">
        <v>3444</v>
      </c>
      <c r="B3445">
        <v>3455</v>
      </c>
    </row>
    <row r="3446" spans="1:2">
      <c r="A3446">
        <v>3445</v>
      </c>
      <c r="B3446">
        <v>3456</v>
      </c>
    </row>
    <row r="3447" spans="1:2">
      <c r="A3447">
        <v>3446</v>
      </c>
      <c r="B3447">
        <v>3457</v>
      </c>
    </row>
    <row r="3448" spans="1:2">
      <c r="A3448">
        <v>3447</v>
      </c>
      <c r="B3448">
        <v>3458</v>
      </c>
    </row>
    <row r="3449" spans="1:2">
      <c r="A3449">
        <v>3448</v>
      </c>
      <c r="B3449">
        <v>3459</v>
      </c>
    </row>
    <row r="3450" spans="1:2">
      <c r="A3450">
        <v>3449</v>
      </c>
      <c r="B3450">
        <v>3460</v>
      </c>
    </row>
    <row r="3451" spans="1:2">
      <c r="A3451">
        <v>3450</v>
      </c>
      <c r="B3451">
        <v>3461</v>
      </c>
    </row>
    <row r="3452" spans="1:2">
      <c r="A3452">
        <v>3451</v>
      </c>
      <c r="B3452">
        <v>3462</v>
      </c>
    </row>
    <row r="3453" spans="1:2">
      <c r="A3453">
        <v>3452</v>
      </c>
      <c r="B3453">
        <v>3463</v>
      </c>
    </row>
    <row r="3454" spans="1:2">
      <c r="A3454">
        <v>3453</v>
      </c>
      <c r="B3454">
        <v>3464</v>
      </c>
    </row>
    <row r="3455" spans="1:2">
      <c r="A3455">
        <v>3454</v>
      </c>
      <c r="B3455">
        <v>3465</v>
      </c>
    </row>
    <row r="3456" spans="1:2">
      <c r="A3456">
        <v>3455</v>
      </c>
      <c r="B3456">
        <v>3466</v>
      </c>
    </row>
    <row r="3457" spans="1:2">
      <c r="A3457">
        <v>3456</v>
      </c>
      <c r="B3457">
        <v>3467</v>
      </c>
    </row>
    <row r="3458" spans="1:2">
      <c r="A3458">
        <v>3457</v>
      </c>
      <c r="B3458">
        <v>3468</v>
      </c>
    </row>
    <row r="3459" spans="1:2">
      <c r="A3459">
        <v>3458</v>
      </c>
      <c r="B3459">
        <v>3469</v>
      </c>
    </row>
    <row r="3460" spans="1:2">
      <c r="A3460">
        <v>3459</v>
      </c>
      <c r="B3460">
        <v>3470</v>
      </c>
    </row>
    <row r="3461" spans="1:2">
      <c r="A3461">
        <v>3460</v>
      </c>
      <c r="B3461">
        <v>3471</v>
      </c>
    </row>
    <row r="3462" spans="1:2">
      <c r="A3462">
        <v>3461</v>
      </c>
      <c r="B3462">
        <v>3472</v>
      </c>
    </row>
    <row r="3463" spans="1:2">
      <c r="A3463">
        <v>3462</v>
      </c>
      <c r="B3463">
        <v>3473</v>
      </c>
    </row>
    <row r="3464" spans="1:2">
      <c r="A3464">
        <v>3463</v>
      </c>
      <c r="B3464">
        <v>3474</v>
      </c>
    </row>
    <row r="3465" spans="1:2">
      <c r="A3465">
        <v>3464</v>
      </c>
      <c r="B3465">
        <v>3475</v>
      </c>
    </row>
    <row r="3466" spans="1:2">
      <c r="A3466">
        <v>3465</v>
      </c>
      <c r="B3466">
        <v>3476</v>
      </c>
    </row>
    <row r="3467" spans="1:2">
      <c r="A3467">
        <v>3466</v>
      </c>
      <c r="B3467">
        <v>3477</v>
      </c>
    </row>
    <row r="3468" spans="1:2">
      <c r="A3468">
        <v>3467</v>
      </c>
      <c r="B3468">
        <v>3478</v>
      </c>
    </row>
    <row r="3469" spans="1:2">
      <c r="A3469">
        <v>3468</v>
      </c>
      <c r="B3469">
        <v>3479</v>
      </c>
    </row>
    <row r="3470" spans="1:2">
      <c r="A3470">
        <v>3469</v>
      </c>
      <c r="B3470">
        <v>3480</v>
      </c>
    </row>
    <row r="3471" spans="1:2">
      <c r="A3471">
        <v>3470</v>
      </c>
      <c r="B3471">
        <v>3481</v>
      </c>
    </row>
    <row r="3472" spans="1:2">
      <c r="A3472">
        <v>3471</v>
      </c>
      <c r="B3472">
        <v>3482</v>
      </c>
    </row>
    <row r="3473" spans="1:2">
      <c r="A3473">
        <v>3472</v>
      </c>
      <c r="B3473">
        <v>3483</v>
      </c>
    </row>
    <row r="3474" spans="1:2">
      <c r="A3474">
        <v>3473</v>
      </c>
      <c r="B3474">
        <v>3484</v>
      </c>
    </row>
    <row r="3475" spans="1:2">
      <c r="A3475">
        <v>3474</v>
      </c>
      <c r="B3475">
        <v>3485</v>
      </c>
    </row>
    <row r="3476" spans="1:2">
      <c r="A3476">
        <v>3475</v>
      </c>
      <c r="B3476">
        <v>3486</v>
      </c>
    </row>
    <row r="3477" spans="1:2">
      <c r="A3477">
        <v>3476</v>
      </c>
      <c r="B3477">
        <v>3487</v>
      </c>
    </row>
    <row r="3478" spans="1:2">
      <c r="A3478">
        <v>3477</v>
      </c>
      <c r="B3478">
        <v>3488</v>
      </c>
    </row>
    <row r="3479" spans="1:2">
      <c r="A3479">
        <v>3478</v>
      </c>
      <c r="B3479">
        <v>3489</v>
      </c>
    </row>
    <row r="3480" spans="1:2">
      <c r="A3480">
        <v>3479</v>
      </c>
      <c r="B3480">
        <v>3490</v>
      </c>
    </row>
    <row r="3481" spans="1:2">
      <c r="A3481">
        <v>3480</v>
      </c>
      <c r="B3481">
        <v>3491</v>
      </c>
    </row>
    <row r="3482" spans="1:2">
      <c r="A3482">
        <v>3481</v>
      </c>
      <c r="B3482">
        <v>3492</v>
      </c>
    </row>
    <row r="3483" spans="1:2">
      <c r="A3483">
        <v>3482</v>
      </c>
      <c r="B3483">
        <v>3493</v>
      </c>
    </row>
    <row r="3484" spans="1:2">
      <c r="A3484">
        <v>3483</v>
      </c>
      <c r="B3484">
        <v>3494</v>
      </c>
    </row>
    <row r="3485" spans="1:2">
      <c r="A3485">
        <v>3484</v>
      </c>
      <c r="B3485">
        <v>3495</v>
      </c>
    </row>
    <row r="3486" spans="1:2">
      <c r="A3486">
        <v>3485</v>
      </c>
      <c r="B3486">
        <v>3496</v>
      </c>
    </row>
    <row r="3487" spans="1:2">
      <c r="A3487">
        <v>3486</v>
      </c>
      <c r="B3487">
        <v>3497</v>
      </c>
    </row>
    <row r="3488" spans="1:2">
      <c r="A3488">
        <v>3487</v>
      </c>
      <c r="B3488">
        <v>3498</v>
      </c>
    </row>
    <row r="3489" spans="1:2">
      <c r="A3489">
        <v>3488</v>
      </c>
      <c r="B3489">
        <v>3499</v>
      </c>
    </row>
    <row r="3490" spans="1:2">
      <c r="A3490">
        <v>3489</v>
      </c>
      <c r="B3490">
        <v>3500</v>
      </c>
    </row>
    <row r="3491" spans="1:2">
      <c r="A3491">
        <v>3490</v>
      </c>
      <c r="B3491">
        <v>3501</v>
      </c>
    </row>
    <row r="3492" spans="1:2">
      <c r="A3492">
        <v>3491</v>
      </c>
      <c r="B3492">
        <v>3502</v>
      </c>
    </row>
    <row r="3493" spans="1:2">
      <c r="A3493">
        <v>3492</v>
      </c>
      <c r="B3493">
        <v>3503</v>
      </c>
    </row>
    <row r="3494" spans="1:2">
      <c r="A3494">
        <v>3493</v>
      </c>
      <c r="B3494">
        <v>3504</v>
      </c>
    </row>
    <row r="3495" spans="1:2">
      <c r="A3495">
        <v>3494</v>
      </c>
      <c r="B3495">
        <v>3505</v>
      </c>
    </row>
    <row r="3496" spans="1:2">
      <c r="A3496">
        <v>3495</v>
      </c>
      <c r="B3496">
        <v>3506</v>
      </c>
    </row>
    <row r="3497" spans="1:2">
      <c r="A3497">
        <v>3496</v>
      </c>
      <c r="B3497">
        <v>3507</v>
      </c>
    </row>
    <row r="3498" spans="1:2">
      <c r="A3498">
        <v>3497</v>
      </c>
      <c r="B3498">
        <v>3508</v>
      </c>
    </row>
    <row r="3499" spans="1:2">
      <c r="A3499">
        <v>3498</v>
      </c>
      <c r="B3499">
        <v>3509</v>
      </c>
    </row>
    <row r="3500" spans="1:2">
      <c r="A3500">
        <v>3499</v>
      </c>
      <c r="B3500">
        <v>3510</v>
      </c>
    </row>
    <row r="3501" spans="1:2">
      <c r="A3501">
        <v>3500</v>
      </c>
      <c r="B3501">
        <v>3511</v>
      </c>
    </row>
    <row r="3502" spans="1:2">
      <c r="A3502">
        <v>3501</v>
      </c>
      <c r="B3502">
        <v>3512</v>
      </c>
    </row>
    <row r="3503" spans="1:2">
      <c r="A3503">
        <v>3502</v>
      </c>
      <c r="B3503">
        <v>3513</v>
      </c>
    </row>
    <row r="3504" spans="1:2">
      <c r="A3504">
        <v>3503</v>
      </c>
      <c r="B3504">
        <v>3514</v>
      </c>
    </row>
    <row r="3505" spans="1:2">
      <c r="A3505">
        <v>3504</v>
      </c>
      <c r="B3505">
        <v>3515</v>
      </c>
    </row>
    <row r="3506" spans="1:2">
      <c r="A3506">
        <v>3505</v>
      </c>
      <c r="B3506">
        <v>3516</v>
      </c>
    </row>
    <row r="3507" spans="1:2">
      <c r="A3507">
        <v>3506</v>
      </c>
      <c r="B3507">
        <v>3517</v>
      </c>
    </row>
    <row r="3508" spans="1:2">
      <c r="A3508">
        <v>3507</v>
      </c>
      <c r="B3508">
        <v>3518</v>
      </c>
    </row>
    <row r="3509" spans="1:2">
      <c r="A3509">
        <v>3508</v>
      </c>
      <c r="B3509">
        <v>3519</v>
      </c>
    </row>
    <row r="3510" spans="1:2">
      <c r="A3510">
        <v>3509</v>
      </c>
      <c r="B3510">
        <v>3520</v>
      </c>
    </row>
    <row r="3511" spans="1:2">
      <c r="A3511">
        <v>3510</v>
      </c>
      <c r="B3511">
        <v>3521</v>
      </c>
    </row>
    <row r="3512" spans="1:2">
      <c r="A3512">
        <v>3511</v>
      </c>
      <c r="B3512">
        <v>3522</v>
      </c>
    </row>
    <row r="3513" spans="1:2">
      <c r="A3513">
        <v>3512</v>
      </c>
      <c r="B3513">
        <v>3523</v>
      </c>
    </row>
    <row r="3514" spans="1:2">
      <c r="A3514">
        <v>3513</v>
      </c>
      <c r="B3514">
        <v>3524</v>
      </c>
    </row>
    <row r="3515" spans="1:2">
      <c r="A3515">
        <v>3514</v>
      </c>
      <c r="B3515">
        <v>3525</v>
      </c>
    </row>
    <row r="3516" spans="1:2">
      <c r="A3516">
        <v>3515</v>
      </c>
      <c r="B3516">
        <v>3526</v>
      </c>
    </row>
    <row r="3517" spans="1:2">
      <c r="A3517">
        <v>3516</v>
      </c>
      <c r="B3517">
        <v>3527</v>
      </c>
    </row>
    <row r="3518" spans="1:2">
      <c r="A3518">
        <v>3517</v>
      </c>
      <c r="B3518">
        <v>3528</v>
      </c>
    </row>
    <row r="3519" spans="1:2">
      <c r="A3519">
        <v>3518</v>
      </c>
      <c r="B3519">
        <v>3529</v>
      </c>
    </row>
    <row r="3520" spans="1:2">
      <c r="A3520">
        <v>3519</v>
      </c>
      <c r="B3520">
        <v>3530</v>
      </c>
    </row>
    <row r="3521" spans="1:2">
      <c r="A3521">
        <v>3520</v>
      </c>
      <c r="B3521">
        <v>3531</v>
      </c>
    </row>
    <row r="3522" spans="1:2">
      <c r="A3522">
        <v>3521</v>
      </c>
      <c r="B3522">
        <v>3532</v>
      </c>
    </row>
    <row r="3523" spans="1:2">
      <c r="A3523">
        <v>3522</v>
      </c>
      <c r="B3523">
        <v>3533</v>
      </c>
    </row>
    <row r="3524" spans="1:2">
      <c r="A3524">
        <v>3523</v>
      </c>
      <c r="B3524">
        <v>3534</v>
      </c>
    </row>
    <row r="3525" spans="1:2">
      <c r="A3525">
        <v>3524</v>
      </c>
      <c r="B3525">
        <v>3535</v>
      </c>
    </row>
    <row r="3526" spans="1:2">
      <c r="A3526">
        <v>3525</v>
      </c>
      <c r="B3526">
        <v>3536</v>
      </c>
    </row>
    <row r="3527" spans="1:2">
      <c r="A3527">
        <v>3526</v>
      </c>
      <c r="B3527">
        <v>3537</v>
      </c>
    </row>
    <row r="3528" spans="1:2">
      <c r="A3528">
        <v>3527</v>
      </c>
      <c r="B3528">
        <v>3538</v>
      </c>
    </row>
    <row r="3529" spans="1:2">
      <c r="A3529">
        <v>3528</v>
      </c>
      <c r="B3529">
        <v>3539</v>
      </c>
    </row>
    <row r="3530" spans="1:2">
      <c r="A3530">
        <v>3529</v>
      </c>
      <c r="B3530">
        <v>3540</v>
      </c>
    </row>
    <row r="3531" spans="1:2">
      <c r="A3531">
        <v>3530</v>
      </c>
      <c r="B3531">
        <v>3541</v>
      </c>
    </row>
    <row r="3532" spans="1:2">
      <c r="A3532">
        <v>3531</v>
      </c>
      <c r="B3532">
        <v>3542</v>
      </c>
    </row>
    <row r="3533" spans="1:2">
      <c r="A3533">
        <v>3532</v>
      </c>
      <c r="B3533">
        <v>3543</v>
      </c>
    </row>
    <row r="3534" spans="1:2">
      <c r="A3534">
        <v>3533</v>
      </c>
      <c r="B3534">
        <v>3544</v>
      </c>
    </row>
    <row r="3535" spans="1:2">
      <c r="A3535">
        <v>3534</v>
      </c>
      <c r="B3535">
        <v>3545</v>
      </c>
    </row>
    <row r="3536" spans="1:2">
      <c r="A3536">
        <v>3535</v>
      </c>
      <c r="B3536">
        <v>3546</v>
      </c>
    </row>
    <row r="3537" spans="1:2">
      <c r="A3537">
        <v>3536</v>
      </c>
      <c r="B3537">
        <v>3547</v>
      </c>
    </row>
    <row r="3538" spans="1:2">
      <c r="A3538">
        <v>3537</v>
      </c>
      <c r="B3538">
        <v>3548</v>
      </c>
    </row>
    <row r="3539" spans="1:2">
      <c r="A3539">
        <v>3538</v>
      </c>
      <c r="B3539">
        <v>3549</v>
      </c>
    </row>
    <row r="3540" spans="1:2">
      <c r="A3540">
        <v>3539</v>
      </c>
      <c r="B3540">
        <v>3550</v>
      </c>
    </row>
    <row r="3541" spans="1:2">
      <c r="A3541">
        <v>3540</v>
      </c>
      <c r="B3541">
        <v>3551</v>
      </c>
    </row>
    <row r="3542" spans="1:2">
      <c r="A3542">
        <v>3541</v>
      </c>
      <c r="B3542">
        <v>3552</v>
      </c>
    </row>
    <row r="3543" spans="1:2">
      <c r="A3543">
        <v>3542</v>
      </c>
      <c r="B3543">
        <v>3553</v>
      </c>
    </row>
    <row r="3544" spans="1:2">
      <c r="A3544">
        <v>3543</v>
      </c>
      <c r="B3544">
        <v>3554</v>
      </c>
    </row>
    <row r="3545" spans="1:2">
      <c r="A3545">
        <v>3544</v>
      </c>
      <c r="B3545">
        <v>3555</v>
      </c>
    </row>
    <row r="3546" spans="1:2">
      <c r="A3546">
        <v>3545</v>
      </c>
      <c r="B3546">
        <v>3556</v>
      </c>
    </row>
    <row r="3547" spans="1:2">
      <c r="A3547">
        <v>3546</v>
      </c>
      <c r="B3547">
        <v>3557</v>
      </c>
    </row>
    <row r="3548" spans="1:2">
      <c r="A3548">
        <v>3547</v>
      </c>
      <c r="B3548">
        <v>3558</v>
      </c>
    </row>
    <row r="3549" spans="1:2">
      <c r="A3549">
        <v>3548</v>
      </c>
      <c r="B3549">
        <v>3559</v>
      </c>
    </row>
    <row r="3550" spans="1:2">
      <c r="A3550">
        <v>3549</v>
      </c>
      <c r="B3550">
        <v>3560</v>
      </c>
    </row>
    <row r="3551" spans="1:2">
      <c r="A3551">
        <v>3550</v>
      </c>
      <c r="B3551">
        <v>3561</v>
      </c>
    </row>
    <row r="3552" spans="1:2">
      <c r="A3552">
        <v>3551</v>
      </c>
      <c r="B3552">
        <v>3562</v>
      </c>
    </row>
    <row r="3553" spans="1:2">
      <c r="A3553">
        <v>3552</v>
      </c>
      <c r="B3553">
        <v>3563</v>
      </c>
    </row>
    <row r="3554" spans="1:2">
      <c r="A3554">
        <v>3553</v>
      </c>
      <c r="B3554">
        <v>3564</v>
      </c>
    </row>
    <row r="3555" spans="1:2">
      <c r="A3555">
        <v>3554</v>
      </c>
      <c r="B3555">
        <v>3565</v>
      </c>
    </row>
    <row r="3556" spans="1:2">
      <c r="A3556">
        <v>3555</v>
      </c>
      <c r="B3556">
        <v>3566</v>
      </c>
    </row>
    <row r="3557" spans="1:2">
      <c r="A3557">
        <v>3556</v>
      </c>
      <c r="B3557">
        <v>3567</v>
      </c>
    </row>
    <row r="3558" spans="1:2">
      <c r="A3558">
        <v>3557</v>
      </c>
      <c r="B3558">
        <v>3568</v>
      </c>
    </row>
    <row r="3559" spans="1:2">
      <c r="A3559">
        <v>3558</v>
      </c>
      <c r="B3559">
        <v>3569</v>
      </c>
    </row>
    <row r="3560" spans="1:2">
      <c r="A3560">
        <v>3559</v>
      </c>
      <c r="B3560">
        <v>3570</v>
      </c>
    </row>
    <row r="3561" spans="1:2">
      <c r="A3561">
        <v>3560</v>
      </c>
      <c r="B3561">
        <v>3571</v>
      </c>
    </row>
    <row r="3562" spans="1:2">
      <c r="A3562">
        <v>3561</v>
      </c>
      <c r="B3562">
        <v>3572</v>
      </c>
    </row>
    <row r="3563" spans="1:2">
      <c r="A3563">
        <v>3562</v>
      </c>
      <c r="B3563">
        <v>3573</v>
      </c>
    </row>
    <row r="3564" spans="1:2">
      <c r="A3564">
        <v>3563</v>
      </c>
      <c r="B3564">
        <v>3574</v>
      </c>
    </row>
    <row r="3565" spans="1:2">
      <c r="A3565">
        <v>3564</v>
      </c>
      <c r="B3565">
        <v>3575</v>
      </c>
    </row>
    <row r="3566" spans="1:2">
      <c r="A3566">
        <v>3565</v>
      </c>
      <c r="B3566">
        <v>3576</v>
      </c>
    </row>
    <row r="3567" spans="1:2">
      <c r="A3567">
        <v>3566</v>
      </c>
      <c r="B3567">
        <v>3577</v>
      </c>
    </row>
    <row r="3568" spans="1:2">
      <c r="A3568">
        <v>3567</v>
      </c>
      <c r="B3568">
        <v>3578</v>
      </c>
    </row>
    <row r="3569" spans="1:2">
      <c r="A3569">
        <v>3568</v>
      </c>
      <c r="B3569">
        <v>3579</v>
      </c>
    </row>
    <row r="3570" spans="1:2">
      <c r="A3570">
        <v>3569</v>
      </c>
      <c r="B3570">
        <v>3580</v>
      </c>
    </row>
    <row r="3571" spans="1:2">
      <c r="A3571">
        <v>3570</v>
      </c>
      <c r="B3571">
        <v>3581</v>
      </c>
    </row>
    <row r="3572" spans="1:2">
      <c r="A3572">
        <v>3571</v>
      </c>
      <c r="B3572">
        <v>3582</v>
      </c>
    </row>
    <row r="3573" spans="1:2">
      <c r="A3573">
        <v>3572</v>
      </c>
      <c r="B3573">
        <v>3583</v>
      </c>
    </row>
    <row r="3574" spans="1:2">
      <c r="A3574">
        <v>3573</v>
      </c>
      <c r="B3574">
        <v>3584</v>
      </c>
    </row>
    <row r="3575" spans="1:2">
      <c r="A3575">
        <v>3574</v>
      </c>
      <c r="B3575">
        <v>3585</v>
      </c>
    </row>
    <row r="3576" spans="1:2">
      <c r="A3576">
        <v>3575</v>
      </c>
      <c r="B3576">
        <v>3586</v>
      </c>
    </row>
    <row r="3577" spans="1:2">
      <c r="A3577">
        <v>3576</v>
      </c>
      <c r="B3577">
        <v>3587</v>
      </c>
    </row>
    <row r="3578" spans="1:2">
      <c r="A3578">
        <v>3577</v>
      </c>
      <c r="B3578">
        <v>3588</v>
      </c>
    </row>
    <row r="3579" spans="1:2">
      <c r="A3579">
        <v>3578</v>
      </c>
      <c r="B3579">
        <v>3589</v>
      </c>
    </row>
    <row r="3580" spans="1:2">
      <c r="A3580">
        <v>3579</v>
      </c>
      <c r="B3580">
        <v>3590</v>
      </c>
    </row>
    <row r="3581" spans="1:2">
      <c r="A3581">
        <v>3580</v>
      </c>
      <c r="B3581">
        <v>3591</v>
      </c>
    </row>
    <row r="3582" spans="1:2">
      <c r="A3582">
        <v>3581</v>
      </c>
      <c r="B3582">
        <v>3592</v>
      </c>
    </row>
    <row r="3583" spans="1:2">
      <c r="A3583">
        <v>3582</v>
      </c>
      <c r="B3583">
        <v>3593</v>
      </c>
    </row>
    <row r="3584" spans="1:2">
      <c r="A3584">
        <v>3583</v>
      </c>
      <c r="B3584">
        <v>3594</v>
      </c>
    </row>
    <row r="3585" spans="1:2">
      <c r="A3585">
        <v>3584</v>
      </c>
      <c r="B3585">
        <v>3595</v>
      </c>
    </row>
    <row r="3586" spans="1:2">
      <c r="A3586">
        <v>3585</v>
      </c>
      <c r="B3586">
        <v>3596</v>
      </c>
    </row>
    <row r="3587" spans="1:2">
      <c r="A3587">
        <v>3586</v>
      </c>
      <c r="B3587">
        <v>3597</v>
      </c>
    </row>
    <row r="3588" spans="1:2">
      <c r="A3588">
        <v>3587</v>
      </c>
      <c r="B3588">
        <v>3598</v>
      </c>
    </row>
    <row r="3589" spans="1:2">
      <c r="A3589">
        <v>3588</v>
      </c>
      <c r="B3589">
        <v>3599</v>
      </c>
    </row>
    <row r="3590" spans="1:2">
      <c r="A3590">
        <v>3589</v>
      </c>
      <c r="B3590">
        <v>3600</v>
      </c>
    </row>
    <row r="3591" spans="1:2">
      <c r="A3591">
        <v>3590</v>
      </c>
      <c r="B3591">
        <v>3601</v>
      </c>
    </row>
    <row r="3592" spans="1:2">
      <c r="A3592">
        <v>3591</v>
      </c>
      <c r="B3592">
        <v>3602</v>
      </c>
    </row>
    <row r="3593" spans="1:2">
      <c r="A3593">
        <v>3592</v>
      </c>
      <c r="B3593">
        <v>3603</v>
      </c>
    </row>
    <row r="3594" spans="1:2">
      <c r="A3594">
        <v>3593</v>
      </c>
      <c r="B3594">
        <v>3604</v>
      </c>
    </row>
    <row r="3595" spans="1:2">
      <c r="A3595">
        <v>3594</v>
      </c>
      <c r="B3595">
        <v>3605</v>
      </c>
    </row>
    <row r="3596" spans="1:2">
      <c r="A3596">
        <v>3595</v>
      </c>
      <c r="B3596">
        <v>3606</v>
      </c>
    </row>
    <row r="3597" spans="1:2">
      <c r="A3597">
        <v>3596</v>
      </c>
      <c r="B3597">
        <v>3607</v>
      </c>
    </row>
    <row r="3598" spans="1:2">
      <c r="A3598">
        <v>3597</v>
      </c>
      <c r="B3598">
        <v>3608</v>
      </c>
    </row>
    <row r="3599" spans="1:2">
      <c r="A3599">
        <v>3598</v>
      </c>
      <c r="B3599">
        <v>3609</v>
      </c>
    </row>
    <row r="3600" spans="1:2">
      <c r="A3600">
        <v>3599</v>
      </c>
      <c r="B3600">
        <v>3610</v>
      </c>
    </row>
    <row r="3601" spans="1:2">
      <c r="A3601">
        <v>3600</v>
      </c>
      <c r="B3601">
        <v>3611</v>
      </c>
    </row>
    <row r="3602" spans="1:2">
      <c r="A3602">
        <v>3601</v>
      </c>
      <c r="B3602">
        <v>3612</v>
      </c>
    </row>
    <row r="3603" spans="1:2">
      <c r="A3603">
        <v>3602</v>
      </c>
      <c r="B3603">
        <v>3613</v>
      </c>
    </row>
    <row r="3604" spans="1:2">
      <c r="A3604">
        <v>3603</v>
      </c>
      <c r="B3604">
        <v>3614</v>
      </c>
    </row>
    <row r="3605" spans="1:2">
      <c r="A3605">
        <v>3604</v>
      </c>
      <c r="B3605">
        <v>3615</v>
      </c>
    </row>
    <row r="3606" spans="1:2">
      <c r="A3606">
        <v>3605</v>
      </c>
      <c r="B3606">
        <v>3616</v>
      </c>
    </row>
    <row r="3607" spans="1:2">
      <c r="A3607">
        <v>3606</v>
      </c>
      <c r="B3607">
        <v>3617</v>
      </c>
    </row>
    <row r="3608" spans="1:2">
      <c r="A3608">
        <v>3607</v>
      </c>
      <c r="B3608">
        <v>3618</v>
      </c>
    </row>
    <row r="3609" spans="1:2">
      <c r="A3609">
        <v>3608</v>
      </c>
      <c r="B3609">
        <v>3619</v>
      </c>
    </row>
    <row r="3610" spans="1:2">
      <c r="A3610">
        <v>3609</v>
      </c>
      <c r="B3610">
        <v>3620</v>
      </c>
    </row>
    <row r="3611" spans="1:2">
      <c r="A3611">
        <v>3610</v>
      </c>
      <c r="B3611">
        <v>3621</v>
      </c>
    </row>
    <row r="3612" spans="1:2">
      <c r="A3612">
        <v>3611</v>
      </c>
      <c r="B3612">
        <v>3622</v>
      </c>
    </row>
    <row r="3613" spans="1:2">
      <c r="A3613">
        <v>3612</v>
      </c>
      <c r="B3613">
        <v>3623</v>
      </c>
    </row>
    <row r="3614" spans="1:2">
      <c r="A3614">
        <v>3613</v>
      </c>
      <c r="B3614">
        <v>3624</v>
      </c>
    </row>
    <row r="3615" spans="1:2">
      <c r="A3615">
        <v>3614</v>
      </c>
      <c r="B3615">
        <v>3625</v>
      </c>
    </row>
    <row r="3616" spans="1:2">
      <c r="A3616">
        <v>3615</v>
      </c>
      <c r="B3616">
        <v>3626</v>
      </c>
    </row>
    <row r="3617" spans="1:2">
      <c r="A3617">
        <v>3616</v>
      </c>
      <c r="B3617">
        <v>3627</v>
      </c>
    </row>
    <row r="3618" spans="1:2">
      <c r="A3618">
        <v>3617</v>
      </c>
      <c r="B3618">
        <v>3628</v>
      </c>
    </row>
    <row r="3619" spans="1:2">
      <c r="A3619">
        <v>3618</v>
      </c>
      <c r="B3619">
        <v>3629</v>
      </c>
    </row>
    <row r="3620" spans="1:2">
      <c r="A3620">
        <v>3619</v>
      </c>
      <c r="B3620">
        <v>3630</v>
      </c>
    </row>
    <row r="3621" spans="1:2">
      <c r="A3621">
        <v>3620</v>
      </c>
      <c r="B3621">
        <v>3631</v>
      </c>
    </row>
    <row r="3622" spans="1:2">
      <c r="A3622">
        <v>3621</v>
      </c>
      <c r="B3622">
        <v>3632</v>
      </c>
    </row>
    <row r="3623" spans="1:2">
      <c r="A3623">
        <v>3622</v>
      </c>
      <c r="B3623">
        <v>3633</v>
      </c>
    </row>
    <row r="3624" spans="1:2">
      <c r="A3624">
        <v>3623</v>
      </c>
      <c r="B3624">
        <v>3634</v>
      </c>
    </row>
    <row r="3625" spans="1:2">
      <c r="A3625">
        <v>3624</v>
      </c>
      <c r="B3625">
        <v>3635</v>
      </c>
    </row>
    <row r="3626" spans="1:2">
      <c r="A3626">
        <v>3625</v>
      </c>
      <c r="B3626">
        <v>3636</v>
      </c>
    </row>
    <row r="3627" spans="1:2">
      <c r="A3627">
        <v>3626</v>
      </c>
      <c r="B3627">
        <v>3637</v>
      </c>
    </row>
    <row r="3628" spans="1:2">
      <c r="A3628">
        <v>3627</v>
      </c>
      <c r="B3628">
        <v>3638</v>
      </c>
    </row>
    <row r="3629" spans="1:2">
      <c r="A3629">
        <v>3628</v>
      </c>
      <c r="B3629">
        <v>3639</v>
      </c>
    </row>
    <row r="3630" spans="1:2">
      <c r="A3630">
        <v>3629</v>
      </c>
      <c r="B3630">
        <v>3640</v>
      </c>
    </row>
    <row r="3631" spans="1:2">
      <c r="A3631">
        <v>3630</v>
      </c>
      <c r="B3631">
        <v>3641</v>
      </c>
    </row>
    <row r="3632" spans="1:2">
      <c r="A3632">
        <v>3631</v>
      </c>
      <c r="B3632">
        <v>3642</v>
      </c>
    </row>
    <row r="3633" spans="1:2">
      <c r="A3633">
        <v>3632</v>
      </c>
      <c r="B3633">
        <v>3643</v>
      </c>
    </row>
    <row r="3634" spans="1:2">
      <c r="A3634">
        <v>3633</v>
      </c>
      <c r="B3634">
        <v>3644</v>
      </c>
    </row>
    <row r="3635" spans="1:2">
      <c r="A3635">
        <v>3634</v>
      </c>
      <c r="B3635">
        <v>3645</v>
      </c>
    </row>
    <row r="3636" spans="1:2">
      <c r="A3636">
        <v>3635</v>
      </c>
      <c r="B3636">
        <v>3646</v>
      </c>
    </row>
    <row r="3637" spans="1:2">
      <c r="A3637">
        <v>3636</v>
      </c>
      <c r="B3637">
        <v>3647</v>
      </c>
    </row>
    <row r="3638" spans="1:2">
      <c r="A3638">
        <v>3637</v>
      </c>
      <c r="B3638">
        <v>3648</v>
      </c>
    </row>
    <row r="3639" spans="1:2">
      <c r="A3639">
        <v>3638</v>
      </c>
      <c r="B3639">
        <v>3649</v>
      </c>
    </row>
    <row r="3640" spans="1:2">
      <c r="A3640">
        <v>3639</v>
      </c>
      <c r="B3640">
        <v>3650</v>
      </c>
    </row>
    <row r="3641" spans="1:2">
      <c r="A3641">
        <v>3640</v>
      </c>
      <c r="B3641">
        <v>3651</v>
      </c>
    </row>
    <row r="3642" spans="1:2">
      <c r="A3642">
        <v>3641</v>
      </c>
      <c r="B3642">
        <v>3652</v>
      </c>
    </row>
    <row r="3643" spans="1:2">
      <c r="A3643">
        <v>3642</v>
      </c>
      <c r="B3643">
        <v>3653</v>
      </c>
    </row>
    <row r="3644" spans="1:2">
      <c r="A3644">
        <v>3643</v>
      </c>
      <c r="B3644">
        <v>3654</v>
      </c>
    </row>
    <row r="3645" spans="1:2">
      <c r="A3645">
        <v>3644</v>
      </c>
      <c r="B3645">
        <v>3655</v>
      </c>
    </row>
    <row r="3646" spans="1:2">
      <c r="A3646">
        <v>3645</v>
      </c>
      <c r="B3646">
        <v>3656</v>
      </c>
    </row>
    <row r="3647" spans="1:2">
      <c r="A3647">
        <v>3646</v>
      </c>
      <c r="B3647">
        <v>3657</v>
      </c>
    </row>
    <row r="3648" spans="1:2">
      <c r="A3648">
        <v>3647</v>
      </c>
      <c r="B3648">
        <v>3658</v>
      </c>
    </row>
    <row r="3649" spans="1:2">
      <c r="A3649">
        <v>3648</v>
      </c>
      <c r="B3649">
        <v>3659</v>
      </c>
    </row>
    <row r="3650" spans="1:2">
      <c r="A3650">
        <v>3649</v>
      </c>
      <c r="B3650">
        <v>3660</v>
      </c>
    </row>
    <row r="3651" spans="1:2">
      <c r="A3651">
        <v>3650</v>
      </c>
      <c r="B3651">
        <v>3661</v>
      </c>
    </row>
    <row r="3652" spans="1:2">
      <c r="A3652">
        <v>3651</v>
      </c>
      <c r="B3652">
        <v>3662</v>
      </c>
    </row>
    <row r="3653" spans="1:2">
      <c r="A3653">
        <v>3652</v>
      </c>
      <c r="B3653">
        <v>3663</v>
      </c>
    </row>
    <row r="3654" spans="1:2">
      <c r="A3654">
        <v>3653</v>
      </c>
      <c r="B3654">
        <v>3664</v>
      </c>
    </row>
    <row r="3655" spans="1:2">
      <c r="A3655">
        <v>3654</v>
      </c>
      <c r="B3655">
        <v>3665</v>
      </c>
    </row>
    <row r="3656" spans="1:2">
      <c r="A3656">
        <v>3655</v>
      </c>
      <c r="B3656">
        <v>3666</v>
      </c>
    </row>
    <row r="3657" spans="1:2">
      <c r="A3657">
        <v>3656</v>
      </c>
      <c r="B3657">
        <v>3667</v>
      </c>
    </row>
    <row r="3658" spans="1:2">
      <c r="A3658">
        <v>3657</v>
      </c>
      <c r="B3658">
        <v>3668</v>
      </c>
    </row>
    <row r="3659" spans="1:2">
      <c r="A3659">
        <v>3658</v>
      </c>
      <c r="B3659">
        <v>3669</v>
      </c>
    </row>
    <row r="3660" spans="1:2">
      <c r="A3660">
        <v>3659</v>
      </c>
      <c r="B3660">
        <v>3670</v>
      </c>
    </row>
    <row r="3661" spans="1:2">
      <c r="A3661">
        <v>3660</v>
      </c>
      <c r="B3661">
        <v>3671</v>
      </c>
    </row>
    <row r="3662" spans="1:2">
      <c r="A3662">
        <v>3661</v>
      </c>
      <c r="B3662">
        <v>3672</v>
      </c>
    </row>
    <row r="3663" spans="1:2">
      <c r="A3663">
        <v>3662</v>
      </c>
      <c r="B3663">
        <v>3673</v>
      </c>
    </row>
    <row r="3664" spans="1:2">
      <c r="A3664">
        <v>3663</v>
      </c>
      <c r="B3664">
        <v>3674</v>
      </c>
    </row>
    <row r="3665" spans="1:2">
      <c r="A3665">
        <v>3664</v>
      </c>
      <c r="B3665">
        <v>3675</v>
      </c>
    </row>
    <row r="3666" spans="1:2">
      <c r="A3666">
        <v>3665</v>
      </c>
      <c r="B3666">
        <v>3676</v>
      </c>
    </row>
    <row r="3667" spans="1:2">
      <c r="A3667">
        <v>3666</v>
      </c>
      <c r="B3667">
        <v>3677</v>
      </c>
    </row>
    <row r="3668" spans="1:2">
      <c r="A3668">
        <v>3667</v>
      </c>
      <c r="B3668">
        <v>3678</v>
      </c>
    </row>
    <row r="3669" spans="1:2">
      <c r="A3669">
        <v>3668</v>
      </c>
      <c r="B3669">
        <v>3679</v>
      </c>
    </row>
    <row r="3670" spans="1:2">
      <c r="A3670">
        <v>3669</v>
      </c>
      <c r="B3670">
        <v>3680</v>
      </c>
    </row>
    <row r="3671" spans="1:2">
      <c r="A3671">
        <v>3670</v>
      </c>
      <c r="B3671">
        <v>3681</v>
      </c>
    </row>
    <row r="3672" spans="1:2">
      <c r="A3672">
        <v>3671</v>
      </c>
      <c r="B3672">
        <v>3682</v>
      </c>
    </row>
    <row r="3673" spans="1:2">
      <c r="A3673">
        <v>3672</v>
      </c>
      <c r="B3673">
        <v>3683</v>
      </c>
    </row>
    <row r="3674" spans="1:2">
      <c r="A3674">
        <v>3673</v>
      </c>
      <c r="B3674">
        <v>3684</v>
      </c>
    </row>
    <row r="3675" spans="1:2">
      <c r="A3675">
        <v>3674</v>
      </c>
      <c r="B3675">
        <v>3685</v>
      </c>
    </row>
    <row r="3676" spans="1:2">
      <c r="A3676">
        <v>3675</v>
      </c>
      <c r="B3676">
        <v>3686</v>
      </c>
    </row>
    <row r="3677" spans="1:2">
      <c r="A3677">
        <v>3676</v>
      </c>
      <c r="B3677">
        <v>3687</v>
      </c>
    </row>
    <row r="3678" spans="1:2">
      <c r="A3678">
        <v>3677</v>
      </c>
      <c r="B3678">
        <v>3688</v>
      </c>
    </row>
    <row r="3679" spans="1:2">
      <c r="A3679">
        <v>3678</v>
      </c>
      <c r="B3679">
        <v>3689</v>
      </c>
    </row>
    <row r="3680" spans="1:2">
      <c r="A3680">
        <v>3679</v>
      </c>
      <c r="B3680">
        <v>3690</v>
      </c>
    </row>
    <row r="3681" spans="1:2">
      <c r="A3681">
        <v>3680</v>
      </c>
      <c r="B3681">
        <v>3691</v>
      </c>
    </row>
    <row r="3682" spans="1:2">
      <c r="A3682">
        <v>3681</v>
      </c>
      <c r="B3682">
        <v>3692</v>
      </c>
    </row>
    <row r="3683" spans="1:2">
      <c r="A3683">
        <v>3682</v>
      </c>
      <c r="B3683">
        <v>3693</v>
      </c>
    </row>
    <row r="3684" spans="1:2">
      <c r="A3684">
        <v>3683</v>
      </c>
      <c r="B3684">
        <v>3694</v>
      </c>
    </row>
    <row r="3685" spans="1:2">
      <c r="A3685">
        <v>3684</v>
      </c>
      <c r="B3685">
        <v>3695</v>
      </c>
    </row>
    <row r="3686" spans="1:2">
      <c r="A3686">
        <v>3685</v>
      </c>
      <c r="B3686">
        <v>3696</v>
      </c>
    </row>
    <row r="3687" spans="1:2">
      <c r="A3687">
        <v>3686</v>
      </c>
      <c r="B3687">
        <v>3697</v>
      </c>
    </row>
    <row r="3688" spans="1:2">
      <c r="A3688">
        <v>3687</v>
      </c>
      <c r="B3688">
        <v>3698</v>
      </c>
    </row>
    <row r="3689" spans="1:2">
      <c r="A3689">
        <v>3688</v>
      </c>
      <c r="B3689">
        <v>3699</v>
      </c>
    </row>
    <row r="3690" spans="1:2">
      <c r="A3690">
        <v>3689</v>
      </c>
      <c r="B3690">
        <v>3700</v>
      </c>
    </row>
    <row r="3691" spans="1:2">
      <c r="A3691">
        <v>3690</v>
      </c>
      <c r="B3691">
        <v>3701</v>
      </c>
    </row>
    <row r="3692" spans="1:2">
      <c r="A3692">
        <v>3691</v>
      </c>
      <c r="B3692">
        <v>3702</v>
      </c>
    </row>
    <row r="3693" spans="1:2">
      <c r="A3693">
        <v>3692</v>
      </c>
      <c r="B3693">
        <v>3703</v>
      </c>
    </row>
    <row r="3694" spans="1:2">
      <c r="A3694">
        <v>3693</v>
      </c>
      <c r="B3694">
        <v>3704</v>
      </c>
    </row>
    <row r="3695" spans="1:2">
      <c r="A3695">
        <v>3694</v>
      </c>
      <c r="B3695">
        <v>3705</v>
      </c>
    </row>
    <row r="3696" spans="1:2">
      <c r="A3696">
        <v>3695</v>
      </c>
      <c r="B3696">
        <v>3706</v>
      </c>
    </row>
    <row r="3697" spans="1:2">
      <c r="A3697">
        <v>3696</v>
      </c>
      <c r="B3697">
        <v>3707</v>
      </c>
    </row>
    <row r="3698" spans="1:2">
      <c r="A3698">
        <v>3697</v>
      </c>
      <c r="B3698">
        <v>3708</v>
      </c>
    </row>
    <row r="3699" spans="1:2">
      <c r="A3699">
        <v>3698</v>
      </c>
      <c r="B3699">
        <v>3709</v>
      </c>
    </row>
    <row r="3700" spans="1:2">
      <c r="A3700">
        <v>3699</v>
      </c>
      <c r="B3700">
        <v>3710</v>
      </c>
    </row>
    <row r="3701" spans="1:2">
      <c r="A3701">
        <v>3700</v>
      </c>
      <c r="B3701">
        <v>3711</v>
      </c>
    </row>
    <row r="3702" spans="1:2">
      <c r="A3702">
        <v>3701</v>
      </c>
      <c r="B3702">
        <v>3712</v>
      </c>
    </row>
    <row r="3703" spans="1:2">
      <c r="A3703">
        <v>3702</v>
      </c>
      <c r="B3703">
        <v>3713</v>
      </c>
    </row>
    <row r="3704" spans="1:2">
      <c r="A3704">
        <v>3703</v>
      </c>
      <c r="B3704">
        <v>3714</v>
      </c>
    </row>
    <row r="3705" spans="1:2">
      <c r="A3705">
        <v>3704</v>
      </c>
      <c r="B3705">
        <v>3715</v>
      </c>
    </row>
    <row r="3706" spans="1:2">
      <c r="A3706">
        <v>3705</v>
      </c>
      <c r="B3706">
        <v>3716</v>
      </c>
    </row>
    <row r="3707" spans="1:2">
      <c r="A3707">
        <v>3706</v>
      </c>
      <c r="B3707">
        <v>3717</v>
      </c>
    </row>
    <row r="3708" spans="1:2">
      <c r="A3708">
        <v>3707</v>
      </c>
      <c r="B3708">
        <v>3718</v>
      </c>
    </row>
    <row r="3709" spans="1:2">
      <c r="A3709">
        <v>3708</v>
      </c>
      <c r="B3709">
        <v>3719</v>
      </c>
    </row>
    <row r="3710" spans="1:2">
      <c r="A3710">
        <v>3709</v>
      </c>
      <c r="B3710">
        <v>3720</v>
      </c>
    </row>
    <row r="3711" spans="1:2">
      <c r="A3711">
        <v>3710</v>
      </c>
      <c r="B3711">
        <v>3721</v>
      </c>
    </row>
    <row r="3712" spans="1:2">
      <c r="A3712">
        <v>3711</v>
      </c>
      <c r="B3712">
        <v>3722</v>
      </c>
    </row>
    <row r="3713" spans="1:2">
      <c r="A3713">
        <v>3712</v>
      </c>
      <c r="B3713">
        <v>3723</v>
      </c>
    </row>
    <row r="3714" spans="1:2">
      <c r="A3714">
        <v>3713</v>
      </c>
      <c r="B3714">
        <v>3724</v>
      </c>
    </row>
    <row r="3715" spans="1:2">
      <c r="A3715">
        <v>3714</v>
      </c>
      <c r="B3715">
        <v>3725</v>
      </c>
    </row>
    <row r="3716" spans="1:2">
      <c r="A3716">
        <v>3715</v>
      </c>
      <c r="B3716">
        <v>3726</v>
      </c>
    </row>
    <row r="3717" spans="1:2">
      <c r="A3717">
        <v>3716</v>
      </c>
      <c r="B3717">
        <v>3727</v>
      </c>
    </row>
    <row r="3718" spans="1:2">
      <c r="A3718">
        <v>3717</v>
      </c>
      <c r="B3718">
        <v>3728</v>
      </c>
    </row>
    <row r="3719" spans="1:2">
      <c r="A3719">
        <v>3718</v>
      </c>
      <c r="B3719">
        <v>3729</v>
      </c>
    </row>
    <row r="3720" spans="1:2">
      <c r="A3720">
        <v>3719</v>
      </c>
      <c r="B3720">
        <v>3730</v>
      </c>
    </row>
    <row r="3721" spans="1:2">
      <c r="A3721">
        <v>3720</v>
      </c>
      <c r="B3721">
        <v>3731</v>
      </c>
    </row>
    <row r="3722" spans="1:2">
      <c r="A3722">
        <v>3721</v>
      </c>
      <c r="B3722">
        <v>3732</v>
      </c>
    </row>
    <row r="3723" spans="1:2">
      <c r="A3723">
        <v>3722</v>
      </c>
      <c r="B3723">
        <v>3733</v>
      </c>
    </row>
    <row r="3724" spans="1:2">
      <c r="A3724">
        <v>3723</v>
      </c>
      <c r="B3724">
        <v>3734</v>
      </c>
    </row>
    <row r="3725" spans="1:2">
      <c r="A3725">
        <v>3724</v>
      </c>
      <c r="B3725">
        <v>3735</v>
      </c>
    </row>
    <row r="3726" spans="1:2">
      <c r="A3726">
        <v>3725</v>
      </c>
      <c r="B3726">
        <v>3736</v>
      </c>
    </row>
    <row r="3727" spans="1:2">
      <c r="A3727">
        <v>3726</v>
      </c>
      <c r="B3727">
        <v>3737</v>
      </c>
    </row>
    <row r="3728" spans="1:2">
      <c r="A3728">
        <v>3727</v>
      </c>
      <c r="B3728">
        <v>3738</v>
      </c>
    </row>
    <row r="3729" spans="1:2">
      <c r="A3729">
        <v>3728</v>
      </c>
      <c r="B3729">
        <v>3739</v>
      </c>
    </row>
    <row r="3730" spans="1:2">
      <c r="A3730">
        <v>3729</v>
      </c>
      <c r="B3730">
        <v>3740</v>
      </c>
    </row>
    <row r="3731" spans="1:2">
      <c r="A3731">
        <v>3730</v>
      </c>
      <c r="B3731">
        <v>3741</v>
      </c>
    </row>
    <row r="3732" spans="1:2">
      <c r="A3732">
        <v>3731</v>
      </c>
      <c r="B3732">
        <v>3742</v>
      </c>
    </row>
    <row r="3733" spans="1:2">
      <c r="A3733">
        <v>3732</v>
      </c>
      <c r="B3733">
        <v>3743</v>
      </c>
    </row>
    <row r="3734" spans="1:2">
      <c r="A3734">
        <v>3733</v>
      </c>
      <c r="B3734">
        <v>3744</v>
      </c>
    </row>
    <row r="3735" spans="1:2">
      <c r="A3735">
        <v>3734</v>
      </c>
      <c r="B3735">
        <v>3745</v>
      </c>
    </row>
    <row r="3736" spans="1:2">
      <c r="A3736">
        <v>3735</v>
      </c>
      <c r="B3736">
        <v>3746</v>
      </c>
    </row>
    <row r="3737" spans="1:2">
      <c r="A3737">
        <v>3736</v>
      </c>
      <c r="B3737">
        <v>3747</v>
      </c>
    </row>
    <row r="3738" spans="1:2">
      <c r="A3738">
        <v>3737</v>
      </c>
      <c r="B3738">
        <v>3748</v>
      </c>
    </row>
    <row r="3739" spans="1:2">
      <c r="A3739">
        <v>3738</v>
      </c>
      <c r="B3739">
        <v>3749</v>
      </c>
    </row>
    <row r="3740" spans="1:2">
      <c r="A3740">
        <v>3739</v>
      </c>
      <c r="B3740">
        <v>3750</v>
      </c>
    </row>
    <row r="3741" spans="1:2">
      <c r="A3741">
        <v>3740</v>
      </c>
      <c r="B3741">
        <v>3751</v>
      </c>
    </row>
    <row r="3742" spans="1:2">
      <c r="A3742">
        <v>3741</v>
      </c>
      <c r="B3742">
        <v>3752</v>
      </c>
    </row>
    <row r="3743" spans="1:2">
      <c r="A3743">
        <v>3742</v>
      </c>
      <c r="B3743">
        <v>3753</v>
      </c>
    </row>
    <row r="3744" spans="1:2">
      <c r="A3744">
        <v>3743</v>
      </c>
      <c r="B3744">
        <v>3754</v>
      </c>
    </row>
    <row r="3745" spans="1:2">
      <c r="A3745">
        <v>3744</v>
      </c>
      <c r="B3745">
        <v>3755</v>
      </c>
    </row>
    <row r="3746" spans="1:2">
      <c r="A3746">
        <v>3745</v>
      </c>
      <c r="B3746">
        <v>3756</v>
      </c>
    </row>
    <row r="3747" spans="1:2">
      <c r="A3747">
        <v>3746</v>
      </c>
      <c r="B3747">
        <v>3757</v>
      </c>
    </row>
    <row r="3748" spans="1:2">
      <c r="A3748">
        <v>3747</v>
      </c>
      <c r="B3748">
        <v>3758</v>
      </c>
    </row>
    <row r="3749" spans="1:2">
      <c r="A3749">
        <v>3748</v>
      </c>
      <c r="B3749">
        <v>3759</v>
      </c>
    </row>
    <row r="3750" spans="1:2">
      <c r="A3750">
        <v>3749</v>
      </c>
      <c r="B3750">
        <v>3760</v>
      </c>
    </row>
    <row r="3751" spans="1:2">
      <c r="A3751">
        <v>3750</v>
      </c>
      <c r="B3751">
        <v>3761</v>
      </c>
    </row>
    <row r="3752" spans="1:2">
      <c r="A3752">
        <v>3751</v>
      </c>
      <c r="B3752">
        <v>3762</v>
      </c>
    </row>
    <row r="3753" spans="1:2">
      <c r="A3753">
        <v>3752</v>
      </c>
      <c r="B3753">
        <v>3763</v>
      </c>
    </row>
    <row r="3754" spans="1:2">
      <c r="A3754">
        <v>3753</v>
      </c>
      <c r="B3754">
        <v>3764</v>
      </c>
    </row>
    <row r="3755" spans="1:2">
      <c r="A3755">
        <v>3754</v>
      </c>
      <c r="B3755">
        <v>3765</v>
      </c>
    </row>
    <row r="3756" spans="1:2">
      <c r="A3756">
        <v>3755</v>
      </c>
      <c r="B3756">
        <v>3766</v>
      </c>
    </row>
    <row r="3757" spans="1:2">
      <c r="A3757">
        <v>3756</v>
      </c>
      <c r="B3757">
        <v>3767</v>
      </c>
    </row>
    <row r="3758" spans="1:2">
      <c r="A3758">
        <v>3757</v>
      </c>
      <c r="B3758">
        <v>3768</v>
      </c>
    </row>
    <row r="3759" spans="1:2">
      <c r="A3759">
        <v>3758</v>
      </c>
      <c r="B3759">
        <v>3769</v>
      </c>
    </row>
    <row r="3760" spans="1:2">
      <c r="A3760">
        <v>3759</v>
      </c>
      <c r="B3760">
        <v>3770</v>
      </c>
    </row>
    <row r="3761" spans="1:2">
      <c r="A3761">
        <v>3760</v>
      </c>
      <c r="B3761">
        <v>3771</v>
      </c>
    </row>
    <row r="3762" spans="1:2">
      <c r="A3762">
        <v>3761</v>
      </c>
      <c r="B3762">
        <v>3772</v>
      </c>
    </row>
    <row r="3763" spans="1:2">
      <c r="A3763">
        <v>3762</v>
      </c>
      <c r="B3763">
        <v>3773</v>
      </c>
    </row>
    <row r="3764" spans="1:2">
      <c r="A3764">
        <v>3763</v>
      </c>
      <c r="B3764">
        <v>3774</v>
      </c>
    </row>
    <row r="3765" spans="1:2">
      <c r="A3765">
        <v>3764</v>
      </c>
      <c r="B3765">
        <v>3775</v>
      </c>
    </row>
    <row r="3766" spans="1:2">
      <c r="A3766">
        <v>3765</v>
      </c>
      <c r="B3766">
        <v>3776</v>
      </c>
    </row>
    <row r="3767" spans="1:2">
      <c r="A3767">
        <v>3766</v>
      </c>
      <c r="B3767">
        <v>3777</v>
      </c>
    </row>
    <row r="3768" spans="1:2">
      <c r="A3768">
        <v>3767</v>
      </c>
      <c r="B3768">
        <v>3778</v>
      </c>
    </row>
    <row r="3769" spans="1:2">
      <c r="A3769">
        <v>3768</v>
      </c>
      <c r="B3769">
        <v>3779</v>
      </c>
    </row>
    <row r="3770" spans="1:2">
      <c r="A3770">
        <v>3769</v>
      </c>
      <c r="B3770">
        <v>3780</v>
      </c>
    </row>
    <row r="3771" spans="1:2">
      <c r="A3771">
        <v>3770</v>
      </c>
      <c r="B3771">
        <v>3781</v>
      </c>
    </row>
    <row r="3772" spans="1:2">
      <c r="A3772">
        <v>3771</v>
      </c>
      <c r="B3772">
        <v>3782</v>
      </c>
    </row>
    <row r="3773" spans="1:2">
      <c r="A3773">
        <v>3772</v>
      </c>
      <c r="B3773">
        <v>3783</v>
      </c>
    </row>
    <row r="3774" spans="1:2">
      <c r="A3774">
        <v>3773</v>
      </c>
      <c r="B3774">
        <v>3784</v>
      </c>
    </row>
    <row r="3775" spans="1:2">
      <c r="A3775">
        <v>3774</v>
      </c>
      <c r="B3775">
        <v>3785</v>
      </c>
    </row>
    <row r="3776" spans="1:2">
      <c r="A3776">
        <v>3775</v>
      </c>
      <c r="B3776">
        <v>3786</v>
      </c>
    </row>
    <row r="3777" spans="1:2">
      <c r="A3777">
        <v>3776</v>
      </c>
      <c r="B3777">
        <v>3787</v>
      </c>
    </row>
    <row r="3778" spans="1:2">
      <c r="A3778">
        <v>3777</v>
      </c>
      <c r="B3778">
        <v>3788</v>
      </c>
    </row>
    <row r="3779" spans="1:2">
      <c r="A3779">
        <v>3778</v>
      </c>
      <c r="B3779">
        <v>3789</v>
      </c>
    </row>
    <row r="3780" spans="1:2">
      <c r="A3780">
        <v>3779</v>
      </c>
      <c r="B3780">
        <v>3790</v>
      </c>
    </row>
    <row r="3781" spans="1:2">
      <c r="A3781">
        <v>3780</v>
      </c>
      <c r="B3781">
        <v>3791</v>
      </c>
    </row>
    <row r="3782" spans="1:2">
      <c r="A3782">
        <v>3781</v>
      </c>
      <c r="B3782">
        <v>3792</v>
      </c>
    </row>
    <row r="3783" spans="1:2">
      <c r="A3783">
        <v>3782</v>
      </c>
      <c r="B3783">
        <v>3793</v>
      </c>
    </row>
    <row r="3784" spans="1:2">
      <c r="A3784">
        <v>3783</v>
      </c>
      <c r="B3784">
        <v>3794</v>
      </c>
    </row>
    <row r="3785" spans="1:2">
      <c r="A3785">
        <v>3784</v>
      </c>
      <c r="B3785">
        <v>3795</v>
      </c>
    </row>
    <row r="3786" spans="1:2">
      <c r="A3786">
        <v>3785</v>
      </c>
      <c r="B3786">
        <v>3796</v>
      </c>
    </row>
    <row r="3787" spans="1:2">
      <c r="A3787">
        <v>3786</v>
      </c>
      <c r="B3787">
        <v>3797</v>
      </c>
    </row>
    <row r="3788" spans="1:2">
      <c r="A3788">
        <v>3787</v>
      </c>
      <c r="B3788">
        <v>3798</v>
      </c>
    </row>
    <row r="3789" spans="1:2">
      <c r="A3789">
        <v>3788</v>
      </c>
      <c r="B3789">
        <v>3799</v>
      </c>
    </row>
    <row r="3790" spans="1:2">
      <c r="A3790">
        <v>3789</v>
      </c>
      <c r="B3790">
        <v>3800</v>
      </c>
    </row>
    <row r="3791" spans="1:2">
      <c r="A3791">
        <v>3790</v>
      </c>
      <c r="B3791">
        <v>3801</v>
      </c>
    </row>
    <row r="3792" spans="1:2">
      <c r="A3792">
        <v>3791</v>
      </c>
      <c r="B3792">
        <v>3802</v>
      </c>
    </row>
    <row r="3793" spans="1:2">
      <c r="A3793">
        <v>3792</v>
      </c>
      <c r="B3793">
        <v>3803</v>
      </c>
    </row>
    <row r="3794" spans="1:2">
      <c r="A3794">
        <v>3793</v>
      </c>
      <c r="B3794">
        <v>3804</v>
      </c>
    </row>
    <row r="3795" spans="1:2">
      <c r="A3795">
        <v>3794</v>
      </c>
      <c r="B3795">
        <v>3805</v>
      </c>
    </row>
    <row r="3796" spans="1:2">
      <c r="A3796">
        <v>3795</v>
      </c>
      <c r="B3796">
        <v>3806</v>
      </c>
    </row>
    <row r="3797" spans="1:2">
      <c r="A3797">
        <v>3796</v>
      </c>
      <c r="B3797">
        <v>3807</v>
      </c>
    </row>
    <row r="3798" spans="1:2">
      <c r="A3798">
        <v>3797</v>
      </c>
      <c r="B3798">
        <v>3808</v>
      </c>
    </row>
    <row r="3799" spans="1:2">
      <c r="A3799">
        <v>3798</v>
      </c>
      <c r="B3799">
        <v>3809</v>
      </c>
    </row>
    <row r="3800" spans="1:2">
      <c r="A3800">
        <v>3799</v>
      </c>
      <c r="B3800">
        <v>3810</v>
      </c>
    </row>
    <row r="3801" spans="1:2">
      <c r="A3801">
        <v>3800</v>
      </c>
      <c r="B3801">
        <v>3811</v>
      </c>
    </row>
    <row r="3802" spans="1:2">
      <c r="A3802">
        <v>3801</v>
      </c>
      <c r="B3802">
        <v>3812</v>
      </c>
    </row>
    <row r="3803" spans="1:2">
      <c r="A3803">
        <v>3802</v>
      </c>
      <c r="B3803">
        <v>3813</v>
      </c>
    </row>
    <row r="3804" spans="1:2">
      <c r="A3804">
        <v>3803</v>
      </c>
      <c r="B3804">
        <v>3814</v>
      </c>
    </row>
    <row r="3805" spans="1:2">
      <c r="A3805">
        <v>3804</v>
      </c>
      <c r="B3805">
        <v>3815</v>
      </c>
    </row>
    <row r="3806" spans="1:2">
      <c r="A3806">
        <v>3805</v>
      </c>
      <c r="B3806">
        <v>3816</v>
      </c>
    </row>
    <row r="3807" spans="1:2">
      <c r="A3807">
        <v>3806</v>
      </c>
      <c r="B3807">
        <v>3817</v>
      </c>
    </row>
    <row r="3808" spans="1:2">
      <c r="A3808">
        <v>3807</v>
      </c>
      <c r="B3808">
        <v>3818</v>
      </c>
    </row>
    <row r="3809" spans="1:2">
      <c r="A3809">
        <v>3808</v>
      </c>
      <c r="B3809">
        <v>3819</v>
      </c>
    </row>
    <row r="3810" spans="1:2">
      <c r="A3810">
        <v>3809</v>
      </c>
      <c r="B3810">
        <v>3820</v>
      </c>
    </row>
    <row r="3811" spans="1:2">
      <c r="A3811">
        <v>3810</v>
      </c>
      <c r="B3811">
        <v>3821</v>
      </c>
    </row>
    <row r="3812" spans="1:2">
      <c r="A3812">
        <v>3811</v>
      </c>
      <c r="B3812">
        <v>3822</v>
      </c>
    </row>
    <row r="3813" spans="1:2">
      <c r="A3813">
        <v>3812</v>
      </c>
      <c r="B3813">
        <v>3823</v>
      </c>
    </row>
    <row r="3814" spans="1:2">
      <c r="A3814">
        <v>3813</v>
      </c>
      <c r="B3814">
        <v>3824</v>
      </c>
    </row>
    <row r="3815" spans="1:2">
      <c r="A3815">
        <v>3814</v>
      </c>
      <c r="B3815">
        <v>3825</v>
      </c>
    </row>
    <row r="3816" spans="1:2">
      <c r="A3816">
        <v>3815</v>
      </c>
      <c r="B3816">
        <v>3826</v>
      </c>
    </row>
    <row r="3817" spans="1:2">
      <c r="A3817">
        <v>3816</v>
      </c>
      <c r="B3817">
        <v>3827</v>
      </c>
    </row>
    <row r="3818" spans="1:2">
      <c r="A3818">
        <v>3817</v>
      </c>
      <c r="B3818">
        <v>3828</v>
      </c>
    </row>
    <row r="3819" spans="1:2">
      <c r="A3819">
        <v>3818</v>
      </c>
      <c r="B3819">
        <v>3829</v>
      </c>
    </row>
    <row r="3820" spans="1:2">
      <c r="A3820">
        <v>3819</v>
      </c>
      <c r="B3820">
        <v>3830</v>
      </c>
    </row>
    <row r="3821" spans="1:2">
      <c r="A3821">
        <v>3820</v>
      </c>
      <c r="B3821">
        <v>3831</v>
      </c>
    </row>
    <row r="3822" spans="1:2">
      <c r="A3822">
        <v>3821</v>
      </c>
      <c r="B3822">
        <v>3832</v>
      </c>
    </row>
    <row r="3823" spans="1:2">
      <c r="A3823">
        <v>3822</v>
      </c>
      <c r="B3823">
        <v>3833</v>
      </c>
    </row>
    <row r="3824" spans="1:2">
      <c r="A3824">
        <v>3823</v>
      </c>
      <c r="B3824">
        <v>3834</v>
      </c>
    </row>
    <row r="3825" spans="1:2">
      <c r="A3825">
        <v>3824</v>
      </c>
      <c r="B3825">
        <v>3835</v>
      </c>
    </row>
    <row r="3826" spans="1:2">
      <c r="A3826">
        <v>3825</v>
      </c>
      <c r="B3826">
        <v>3836</v>
      </c>
    </row>
    <row r="3827" spans="1:2">
      <c r="A3827">
        <v>3826</v>
      </c>
      <c r="B3827">
        <v>3837</v>
      </c>
    </row>
    <row r="3828" spans="1:2">
      <c r="A3828">
        <v>3827</v>
      </c>
      <c r="B3828">
        <v>3838</v>
      </c>
    </row>
    <row r="3829" spans="1:2">
      <c r="A3829">
        <v>3828</v>
      </c>
      <c r="B3829">
        <v>3839</v>
      </c>
    </row>
    <row r="3830" spans="1:2">
      <c r="A3830">
        <v>3829</v>
      </c>
      <c r="B3830">
        <v>3840</v>
      </c>
    </row>
    <row r="3831" spans="1:2">
      <c r="A3831">
        <v>3830</v>
      </c>
      <c r="B3831">
        <v>3841</v>
      </c>
    </row>
    <row r="3832" spans="1:2">
      <c r="A3832">
        <v>3831</v>
      </c>
      <c r="B3832">
        <v>3842</v>
      </c>
    </row>
    <row r="3833" spans="1:2">
      <c r="A3833">
        <v>3832</v>
      </c>
      <c r="B3833">
        <v>3843</v>
      </c>
    </row>
    <row r="3834" spans="1:2">
      <c r="A3834">
        <v>3833</v>
      </c>
      <c r="B3834">
        <v>3844</v>
      </c>
    </row>
    <row r="3835" spans="1:2">
      <c r="A3835">
        <v>3834</v>
      </c>
      <c r="B3835">
        <v>3845</v>
      </c>
    </row>
    <row r="3836" spans="1:2">
      <c r="A3836">
        <v>3835</v>
      </c>
      <c r="B3836">
        <v>3846</v>
      </c>
    </row>
    <row r="3837" spans="1:2">
      <c r="A3837">
        <v>3836</v>
      </c>
      <c r="B3837">
        <v>3847</v>
      </c>
    </row>
    <row r="3838" spans="1:2">
      <c r="A3838">
        <v>3837</v>
      </c>
      <c r="B3838">
        <v>3848</v>
      </c>
    </row>
    <row r="3839" spans="1:2">
      <c r="A3839">
        <v>3838</v>
      </c>
      <c r="B3839">
        <v>3849</v>
      </c>
    </row>
    <row r="3840" spans="1:2">
      <c r="A3840">
        <v>3839</v>
      </c>
      <c r="B3840">
        <v>3850</v>
      </c>
    </row>
    <row r="3841" spans="1:2">
      <c r="A3841">
        <v>3840</v>
      </c>
      <c r="B3841">
        <v>3851</v>
      </c>
    </row>
    <row r="3842" spans="1:2">
      <c r="A3842">
        <v>3841</v>
      </c>
      <c r="B3842">
        <v>3852</v>
      </c>
    </row>
    <row r="3843" spans="1:2">
      <c r="A3843">
        <v>3842</v>
      </c>
      <c r="B3843">
        <v>3853</v>
      </c>
    </row>
    <row r="3844" spans="1:2">
      <c r="A3844">
        <v>3843</v>
      </c>
      <c r="B3844">
        <v>3854</v>
      </c>
    </row>
    <row r="3845" spans="1:2">
      <c r="A3845">
        <v>3844</v>
      </c>
      <c r="B3845">
        <v>3855</v>
      </c>
    </row>
    <row r="3846" spans="1:2">
      <c r="A3846">
        <v>3845</v>
      </c>
      <c r="B3846">
        <v>3856</v>
      </c>
    </row>
    <row r="3847" spans="1:2">
      <c r="A3847">
        <v>3846</v>
      </c>
      <c r="B3847">
        <v>3857</v>
      </c>
    </row>
    <row r="3848" spans="1:2">
      <c r="A3848">
        <v>3847</v>
      </c>
      <c r="B3848">
        <v>3858</v>
      </c>
    </row>
    <row r="3849" spans="1:2">
      <c r="A3849">
        <v>3848</v>
      </c>
      <c r="B3849">
        <v>3859</v>
      </c>
    </row>
    <row r="3850" spans="1:2">
      <c r="A3850">
        <v>3849</v>
      </c>
      <c r="B3850">
        <v>3860</v>
      </c>
    </row>
    <row r="3851" spans="1:2">
      <c r="A3851">
        <v>3850</v>
      </c>
      <c r="B3851">
        <v>3861</v>
      </c>
    </row>
    <row r="3852" spans="1:2">
      <c r="A3852">
        <v>3851</v>
      </c>
      <c r="B3852">
        <v>3862</v>
      </c>
    </row>
    <row r="3853" spans="1:2">
      <c r="A3853">
        <v>3852</v>
      </c>
      <c r="B3853">
        <v>3863</v>
      </c>
    </row>
    <row r="3854" spans="1:2">
      <c r="A3854">
        <v>3853</v>
      </c>
      <c r="B3854">
        <v>3864</v>
      </c>
    </row>
    <row r="3855" spans="1:2">
      <c r="A3855">
        <v>3854</v>
      </c>
      <c r="B3855">
        <v>3865</v>
      </c>
    </row>
    <row r="3856" spans="1:2">
      <c r="A3856">
        <v>3855</v>
      </c>
      <c r="B3856">
        <v>3866</v>
      </c>
    </row>
    <row r="3857" spans="1:2">
      <c r="A3857">
        <v>3856</v>
      </c>
      <c r="B3857">
        <v>3867</v>
      </c>
    </row>
    <row r="3858" spans="1:2">
      <c r="A3858">
        <v>3857</v>
      </c>
      <c r="B3858">
        <v>3868</v>
      </c>
    </row>
    <row r="3859" spans="1:2">
      <c r="A3859">
        <v>3858</v>
      </c>
      <c r="B3859">
        <v>3869</v>
      </c>
    </row>
    <row r="3860" spans="1:2">
      <c r="A3860">
        <v>3859</v>
      </c>
      <c r="B3860">
        <v>3870</v>
      </c>
    </row>
    <row r="3861" spans="1:2">
      <c r="A3861">
        <v>3860</v>
      </c>
      <c r="B3861">
        <v>3871</v>
      </c>
    </row>
    <row r="3862" spans="1:2">
      <c r="A3862">
        <v>3861</v>
      </c>
      <c r="B3862">
        <v>3872</v>
      </c>
    </row>
    <row r="3863" spans="1:2">
      <c r="A3863">
        <v>3862</v>
      </c>
      <c r="B3863">
        <v>3873</v>
      </c>
    </row>
    <row r="3864" spans="1:2">
      <c r="A3864">
        <v>3863</v>
      </c>
      <c r="B3864">
        <v>3874</v>
      </c>
    </row>
    <row r="3865" spans="1:2">
      <c r="A3865">
        <v>3864</v>
      </c>
      <c r="B3865">
        <v>3875</v>
      </c>
    </row>
    <row r="3866" spans="1:2">
      <c r="A3866">
        <v>3865</v>
      </c>
      <c r="B3866">
        <v>3876</v>
      </c>
    </row>
    <row r="3867" spans="1:2">
      <c r="A3867">
        <v>3866</v>
      </c>
      <c r="B3867">
        <v>3877</v>
      </c>
    </row>
    <row r="3868" spans="1:2">
      <c r="A3868">
        <v>3867</v>
      </c>
      <c r="B3868">
        <v>3878</v>
      </c>
    </row>
    <row r="3869" spans="1:2">
      <c r="A3869">
        <v>3868</v>
      </c>
      <c r="B3869">
        <v>3879</v>
      </c>
    </row>
    <row r="3870" spans="1:2">
      <c r="A3870">
        <v>3869</v>
      </c>
      <c r="B3870">
        <v>3880</v>
      </c>
    </row>
    <row r="3871" spans="1:2">
      <c r="A3871">
        <v>3870</v>
      </c>
      <c r="B3871">
        <v>3881</v>
      </c>
    </row>
    <row r="3872" spans="1:2">
      <c r="A3872">
        <v>3871</v>
      </c>
      <c r="B3872">
        <v>3882</v>
      </c>
    </row>
    <row r="3873" spans="1:2">
      <c r="A3873">
        <v>3872</v>
      </c>
      <c r="B3873">
        <v>3883</v>
      </c>
    </row>
    <row r="3874" spans="1:2">
      <c r="A3874">
        <v>3873</v>
      </c>
      <c r="B3874">
        <v>3884</v>
      </c>
    </row>
    <row r="3875" spans="1:2">
      <c r="A3875">
        <v>3874</v>
      </c>
      <c r="B3875">
        <v>3885</v>
      </c>
    </row>
    <row r="3876" spans="1:2">
      <c r="A3876">
        <v>3875</v>
      </c>
      <c r="B3876">
        <v>3886</v>
      </c>
    </row>
    <row r="3877" spans="1:2">
      <c r="A3877">
        <v>3876</v>
      </c>
      <c r="B3877">
        <v>3887</v>
      </c>
    </row>
    <row r="3878" spans="1:2">
      <c r="A3878">
        <v>3877</v>
      </c>
      <c r="B3878">
        <v>3888</v>
      </c>
    </row>
    <row r="3879" spans="1:2">
      <c r="A3879">
        <v>3878</v>
      </c>
      <c r="B3879">
        <v>3889</v>
      </c>
    </row>
    <row r="3880" spans="1:2">
      <c r="A3880">
        <v>3879</v>
      </c>
      <c r="B3880">
        <v>3890</v>
      </c>
    </row>
    <row r="3881" spans="1:2">
      <c r="A3881">
        <v>3880</v>
      </c>
      <c r="B3881">
        <v>3891</v>
      </c>
    </row>
    <row r="3882" spans="1:2">
      <c r="A3882">
        <v>3881</v>
      </c>
      <c r="B3882">
        <v>3892</v>
      </c>
    </row>
    <row r="3883" spans="1:2">
      <c r="A3883">
        <v>3882</v>
      </c>
      <c r="B3883">
        <v>3893</v>
      </c>
    </row>
    <row r="3884" spans="1:2">
      <c r="A3884">
        <v>3883</v>
      </c>
      <c r="B3884">
        <v>3894</v>
      </c>
    </row>
    <row r="3885" spans="1:2">
      <c r="A3885">
        <v>3884</v>
      </c>
      <c r="B3885">
        <v>3895</v>
      </c>
    </row>
    <row r="3886" spans="1:2">
      <c r="A3886">
        <v>3885</v>
      </c>
      <c r="B3886">
        <v>3896</v>
      </c>
    </row>
    <row r="3887" spans="1:2">
      <c r="A3887">
        <v>3886</v>
      </c>
      <c r="B3887">
        <v>3897</v>
      </c>
    </row>
    <row r="3888" spans="1:2">
      <c r="A3888">
        <v>3887</v>
      </c>
      <c r="B3888">
        <v>3898</v>
      </c>
    </row>
    <row r="3889" spans="1:2">
      <c r="A3889">
        <v>3888</v>
      </c>
      <c r="B3889">
        <v>3899</v>
      </c>
    </row>
    <row r="3890" spans="1:2">
      <c r="A3890">
        <v>3889</v>
      </c>
      <c r="B3890">
        <v>3900</v>
      </c>
    </row>
    <row r="3891" spans="1:2">
      <c r="A3891">
        <v>3890</v>
      </c>
      <c r="B3891">
        <v>3901</v>
      </c>
    </row>
    <row r="3892" spans="1:2">
      <c r="A3892">
        <v>3891</v>
      </c>
      <c r="B3892">
        <v>3902</v>
      </c>
    </row>
    <row r="3893" spans="1:2">
      <c r="A3893">
        <v>3892</v>
      </c>
      <c r="B3893">
        <v>3903</v>
      </c>
    </row>
    <row r="3894" spans="1:2">
      <c r="A3894">
        <v>3893</v>
      </c>
      <c r="B3894">
        <v>3904</v>
      </c>
    </row>
    <row r="3895" spans="1:2">
      <c r="A3895">
        <v>3894</v>
      </c>
      <c r="B3895">
        <v>3905</v>
      </c>
    </row>
    <row r="3896" spans="1:2">
      <c r="A3896">
        <v>3895</v>
      </c>
      <c r="B3896">
        <v>3906</v>
      </c>
    </row>
    <row r="3897" spans="1:2">
      <c r="A3897">
        <v>3896</v>
      </c>
      <c r="B3897">
        <v>3907</v>
      </c>
    </row>
    <row r="3898" spans="1:2">
      <c r="A3898">
        <v>3897</v>
      </c>
      <c r="B3898">
        <v>3908</v>
      </c>
    </row>
    <row r="3899" spans="1:2">
      <c r="A3899">
        <v>3898</v>
      </c>
      <c r="B3899">
        <v>3909</v>
      </c>
    </row>
    <row r="3900" spans="1:2">
      <c r="A3900">
        <v>3899</v>
      </c>
      <c r="B3900">
        <v>3910</v>
      </c>
    </row>
    <row r="3901" spans="1:2">
      <c r="A3901">
        <v>3900</v>
      </c>
      <c r="B3901">
        <v>3911</v>
      </c>
    </row>
    <row r="3902" spans="1:2">
      <c r="A3902">
        <v>3901</v>
      </c>
      <c r="B3902">
        <v>3912</v>
      </c>
    </row>
    <row r="3903" spans="1:2">
      <c r="A3903">
        <v>3902</v>
      </c>
      <c r="B3903">
        <v>3913</v>
      </c>
    </row>
    <row r="3904" spans="1:2">
      <c r="A3904">
        <v>3903</v>
      </c>
      <c r="B3904">
        <v>3914</v>
      </c>
    </row>
    <row r="3905" spans="1:2">
      <c r="A3905">
        <v>3904</v>
      </c>
      <c r="B3905">
        <v>3915</v>
      </c>
    </row>
    <row r="3906" spans="1:2">
      <c r="A3906">
        <v>3905</v>
      </c>
      <c r="B3906">
        <v>3916</v>
      </c>
    </row>
    <row r="3907" spans="1:2">
      <c r="A3907">
        <v>3906</v>
      </c>
      <c r="B3907">
        <v>3917</v>
      </c>
    </row>
    <row r="3908" spans="1:2">
      <c r="A3908">
        <v>3907</v>
      </c>
      <c r="B3908">
        <v>3918</v>
      </c>
    </row>
    <row r="3909" spans="1:2">
      <c r="A3909">
        <v>3908</v>
      </c>
      <c r="B3909">
        <v>3919</v>
      </c>
    </row>
    <row r="3910" spans="1:2">
      <c r="A3910">
        <v>3909</v>
      </c>
      <c r="B3910">
        <v>3920</v>
      </c>
    </row>
    <row r="3911" spans="1:2">
      <c r="A3911">
        <v>3910</v>
      </c>
      <c r="B3911">
        <v>3921</v>
      </c>
    </row>
    <row r="3912" spans="1:2">
      <c r="A3912">
        <v>3911</v>
      </c>
      <c r="B3912">
        <v>3922</v>
      </c>
    </row>
    <row r="3913" spans="1:2">
      <c r="A3913">
        <v>3912</v>
      </c>
      <c r="B3913">
        <v>3923</v>
      </c>
    </row>
    <row r="3914" spans="1:2">
      <c r="A3914">
        <v>3913</v>
      </c>
      <c r="B3914">
        <v>3924</v>
      </c>
    </row>
    <row r="3915" spans="1:2">
      <c r="A3915">
        <v>3914</v>
      </c>
      <c r="B3915">
        <v>3925</v>
      </c>
    </row>
    <row r="3916" spans="1:2">
      <c r="A3916">
        <v>3915</v>
      </c>
      <c r="B3916">
        <v>3926</v>
      </c>
    </row>
    <row r="3917" spans="1:2">
      <c r="A3917">
        <v>3916</v>
      </c>
      <c r="B3917">
        <v>3927</v>
      </c>
    </row>
    <row r="3918" spans="1:2">
      <c r="A3918">
        <v>3917</v>
      </c>
      <c r="B3918">
        <v>3928</v>
      </c>
    </row>
    <row r="3919" spans="1:2">
      <c r="A3919">
        <v>3918</v>
      </c>
      <c r="B3919">
        <v>3929</v>
      </c>
    </row>
    <row r="3920" spans="1:2">
      <c r="A3920">
        <v>3919</v>
      </c>
      <c r="B3920">
        <v>3930</v>
      </c>
    </row>
    <row r="3921" spans="1:2">
      <c r="A3921">
        <v>3920</v>
      </c>
      <c r="B3921">
        <v>3931</v>
      </c>
    </row>
    <row r="3922" spans="1:2">
      <c r="A3922">
        <v>3921</v>
      </c>
      <c r="B3922">
        <v>3932</v>
      </c>
    </row>
    <row r="3923" spans="1:2">
      <c r="A3923">
        <v>3922</v>
      </c>
      <c r="B3923">
        <v>3933</v>
      </c>
    </row>
    <row r="3924" spans="1:2">
      <c r="A3924">
        <v>3923</v>
      </c>
      <c r="B3924">
        <v>3934</v>
      </c>
    </row>
    <row r="3925" spans="1:2">
      <c r="A3925">
        <v>3924</v>
      </c>
      <c r="B3925">
        <v>3935</v>
      </c>
    </row>
    <row r="3926" spans="1:2">
      <c r="A3926">
        <v>3925</v>
      </c>
      <c r="B3926">
        <v>3936</v>
      </c>
    </row>
    <row r="3927" spans="1:2">
      <c r="A3927">
        <v>3926</v>
      </c>
      <c r="B3927">
        <v>3937</v>
      </c>
    </row>
    <row r="3928" spans="1:2">
      <c r="A3928">
        <v>3927</v>
      </c>
      <c r="B3928">
        <v>3938</v>
      </c>
    </row>
    <row r="3929" spans="1:2">
      <c r="A3929">
        <v>3928</v>
      </c>
      <c r="B3929">
        <v>3939</v>
      </c>
    </row>
    <row r="3930" spans="1:2">
      <c r="A3930">
        <v>3929</v>
      </c>
      <c r="B3930">
        <v>3940</v>
      </c>
    </row>
    <row r="3931" spans="1:2">
      <c r="A3931">
        <v>3930</v>
      </c>
      <c r="B3931">
        <v>3941</v>
      </c>
    </row>
    <row r="3932" spans="1:2">
      <c r="A3932">
        <v>3931</v>
      </c>
      <c r="B3932">
        <v>3942</v>
      </c>
    </row>
    <row r="3933" spans="1:2">
      <c r="A3933">
        <v>3932</v>
      </c>
      <c r="B3933">
        <v>3943</v>
      </c>
    </row>
    <row r="3934" spans="1:2">
      <c r="A3934">
        <v>3933</v>
      </c>
      <c r="B3934">
        <v>3944</v>
      </c>
    </row>
    <row r="3935" spans="1:2">
      <c r="A3935">
        <v>3934</v>
      </c>
      <c r="B3935">
        <v>3945</v>
      </c>
    </row>
    <row r="3936" spans="1:2">
      <c r="A3936">
        <v>3935</v>
      </c>
      <c r="B3936">
        <v>3946</v>
      </c>
    </row>
    <row r="3937" spans="1:2">
      <c r="A3937">
        <v>3936</v>
      </c>
      <c r="B3937">
        <v>3947</v>
      </c>
    </row>
    <row r="3938" spans="1:2">
      <c r="A3938">
        <v>3937</v>
      </c>
      <c r="B3938">
        <v>3948</v>
      </c>
    </row>
    <row r="3939" spans="1:2">
      <c r="A3939">
        <v>3938</v>
      </c>
      <c r="B3939">
        <v>3949</v>
      </c>
    </row>
    <row r="3940" spans="1:2">
      <c r="A3940">
        <v>3939</v>
      </c>
      <c r="B3940">
        <v>3950</v>
      </c>
    </row>
    <row r="3941" spans="1:2">
      <c r="A3941">
        <v>3940</v>
      </c>
      <c r="B3941">
        <v>3951</v>
      </c>
    </row>
    <row r="3942" spans="1:2">
      <c r="A3942">
        <v>3941</v>
      </c>
      <c r="B3942">
        <v>3952</v>
      </c>
    </row>
    <row r="3943" spans="1:2">
      <c r="A3943">
        <v>3942</v>
      </c>
      <c r="B3943">
        <v>3953</v>
      </c>
    </row>
    <row r="3944" spans="1:2">
      <c r="A3944">
        <v>3943</v>
      </c>
      <c r="B3944">
        <v>3954</v>
      </c>
    </row>
    <row r="3945" spans="1:2">
      <c r="A3945">
        <v>3944</v>
      </c>
      <c r="B3945">
        <v>3955</v>
      </c>
    </row>
    <row r="3946" spans="1:2">
      <c r="A3946">
        <v>3945</v>
      </c>
      <c r="B3946">
        <v>3956</v>
      </c>
    </row>
    <row r="3947" spans="1:2">
      <c r="A3947">
        <v>3946</v>
      </c>
      <c r="B3947">
        <v>3957</v>
      </c>
    </row>
    <row r="3948" spans="1:2">
      <c r="A3948">
        <v>3947</v>
      </c>
      <c r="B3948">
        <v>3958</v>
      </c>
    </row>
    <row r="3949" spans="1:2">
      <c r="A3949">
        <v>3948</v>
      </c>
      <c r="B3949">
        <v>3959</v>
      </c>
    </row>
    <row r="3950" spans="1:2">
      <c r="A3950">
        <v>3949</v>
      </c>
      <c r="B3950">
        <v>3960</v>
      </c>
    </row>
    <row r="3951" spans="1:2">
      <c r="A3951">
        <v>3950</v>
      </c>
      <c r="B3951">
        <v>3961</v>
      </c>
    </row>
    <row r="3952" spans="1:2">
      <c r="A3952">
        <v>3951</v>
      </c>
      <c r="B3952">
        <v>3962</v>
      </c>
    </row>
    <row r="3953" spans="1:2">
      <c r="A3953">
        <v>3952</v>
      </c>
      <c r="B3953">
        <v>3963</v>
      </c>
    </row>
    <row r="3954" spans="1:2">
      <c r="A3954">
        <v>3953</v>
      </c>
      <c r="B3954">
        <v>3964</v>
      </c>
    </row>
    <row r="3955" spans="1:2">
      <c r="A3955">
        <v>3954</v>
      </c>
      <c r="B3955">
        <v>3965</v>
      </c>
    </row>
    <row r="3956" spans="1:2">
      <c r="A3956">
        <v>3955</v>
      </c>
      <c r="B3956">
        <v>3966</v>
      </c>
    </row>
    <row r="3957" spans="1:2">
      <c r="A3957">
        <v>3956</v>
      </c>
      <c r="B3957">
        <v>3967</v>
      </c>
    </row>
    <row r="3958" spans="1:2">
      <c r="A3958">
        <v>3957</v>
      </c>
      <c r="B3958">
        <v>3968</v>
      </c>
    </row>
    <row r="3959" spans="1:2">
      <c r="A3959">
        <v>3958</v>
      </c>
      <c r="B3959">
        <v>3969</v>
      </c>
    </row>
    <row r="3960" spans="1:2">
      <c r="A3960">
        <v>3959</v>
      </c>
      <c r="B3960">
        <v>3970</v>
      </c>
    </row>
    <row r="3961" spans="1:2">
      <c r="A3961">
        <v>3960</v>
      </c>
      <c r="B3961">
        <v>3971</v>
      </c>
    </row>
    <row r="3962" spans="1:2">
      <c r="A3962">
        <v>3961</v>
      </c>
      <c r="B3962">
        <v>3972</v>
      </c>
    </row>
    <row r="3963" spans="1:2">
      <c r="A3963">
        <v>3962</v>
      </c>
      <c r="B3963">
        <v>3973</v>
      </c>
    </row>
    <row r="3964" spans="1:2">
      <c r="A3964">
        <v>3963</v>
      </c>
      <c r="B3964">
        <v>3974</v>
      </c>
    </row>
    <row r="3965" spans="1:2">
      <c r="A3965">
        <v>3964</v>
      </c>
      <c r="B3965">
        <v>3975</v>
      </c>
    </row>
    <row r="3966" spans="1:2">
      <c r="A3966">
        <v>3965</v>
      </c>
      <c r="B3966">
        <v>3976</v>
      </c>
    </row>
    <row r="3967" spans="1:2">
      <c r="A3967">
        <v>3966</v>
      </c>
      <c r="B3967">
        <v>3977</v>
      </c>
    </row>
    <row r="3968" spans="1:2">
      <c r="A3968">
        <v>3967</v>
      </c>
      <c r="B3968">
        <v>3978</v>
      </c>
    </row>
    <row r="3969" spans="1:2">
      <c r="A3969">
        <v>3968</v>
      </c>
      <c r="B3969">
        <v>3979</v>
      </c>
    </row>
    <row r="3970" spans="1:2">
      <c r="A3970">
        <v>3969</v>
      </c>
      <c r="B3970">
        <v>3980</v>
      </c>
    </row>
    <row r="3971" spans="1:2">
      <c r="A3971">
        <v>3970</v>
      </c>
      <c r="B3971">
        <v>3981</v>
      </c>
    </row>
    <row r="3972" spans="1:2">
      <c r="A3972">
        <v>3971</v>
      </c>
      <c r="B3972">
        <v>3982</v>
      </c>
    </row>
    <row r="3973" spans="1:2">
      <c r="A3973">
        <v>3972</v>
      </c>
      <c r="B3973">
        <v>3983</v>
      </c>
    </row>
    <row r="3974" spans="1:2">
      <c r="A3974">
        <v>3973</v>
      </c>
      <c r="B3974">
        <v>3984</v>
      </c>
    </row>
    <row r="3975" spans="1:2">
      <c r="A3975">
        <v>3974</v>
      </c>
      <c r="B3975">
        <v>3985</v>
      </c>
    </row>
    <row r="3976" spans="1:2">
      <c r="A3976">
        <v>3975</v>
      </c>
      <c r="B3976">
        <v>3986</v>
      </c>
    </row>
    <row r="3977" spans="1:2">
      <c r="A3977">
        <v>3976</v>
      </c>
      <c r="B3977">
        <v>3987</v>
      </c>
    </row>
    <row r="3978" spans="1:2">
      <c r="A3978">
        <v>3977</v>
      </c>
      <c r="B3978">
        <v>3988</v>
      </c>
    </row>
    <row r="3979" spans="1:2">
      <c r="A3979">
        <v>3978</v>
      </c>
      <c r="B3979">
        <v>3989</v>
      </c>
    </row>
    <row r="3980" spans="1:2">
      <c r="A3980">
        <v>3979</v>
      </c>
      <c r="B3980">
        <v>3990</v>
      </c>
    </row>
    <row r="3981" spans="1:2">
      <c r="A3981">
        <v>3980</v>
      </c>
      <c r="B3981">
        <v>3991</v>
      </c>
    </row>
    <row r="3982" spans="1:2">
      <c r="A3982">
        <v>3981</v>
      </c>
      <c r="B3982">
        <v>3992</v>
      </c>
    </row>
    <row r="3983" spans="1:2">
      <c r="A3983">
        <v>3982</v>
      </c>
      <c r="B3983">
        <v>3993</v>
      </c>
    </row>
    <row r="3984" spans="1:2">
      <c r="A3984">
        <v>3983</v>
      </c>
      <c r="B3984">
        <v>3994</v>
      </c>
    </row>
    <row r="3985" spans="1:2">
      <c r="A3985">
        <v>3984</v>
      </c>
      <c r="B3985">
        <v>3995</v>
      </c>
    </row>
    <row r="3986" spans="1:2">
      <c r="A3986">
        <v>3985</v>
      </c>
      <c r="B3986">
        <v>3996</v>
      </c>
    </row>
    <row r="3987" spans="1:2">
      <c r="A3987">
        <v>3986</v>
      </c>
      <c r="B3987">
        <v>3997</v>
      </c>
    </row>
    <row r="3988" spans="1:2">
      <c r="A3988">
        <v>3987</v>
      </c>
      <c r="B3988">
        <v>3998</v>
      </c>
    </row>
    <row r="3989" spans="1:2">
      <c r="A3989">
        <v>3988</v>
      </c>
      <c r="B3989">
        <v>3999</v>
      </c>
    </row>
    <row r="3990" spans="1:2">
      <c r="A3990">
        <v>3989</v>
      </c>
      <c r="B3990">
        <v>4000</v>
      </c>
    </row>
    <row r="3991" spans="1:2">
      <c r="A3991">
        <v>3990</v>
      </c>
      <c r="B3991">
        <v>4001</v>
      </c>
    </row>
    <row r="3992" spans="1:2">
      <c r="A3992">
        <v>3991</v>
      </c>
      <c r="B3992">
        <v>4002</v>
      </c>
    </row>
    <row r="3993" spans="1:2">
      <c r="A3993">
        <v>3992</v>
      </c>
      <c r="B3993">
        <v>4003</v>
      </c>
    </row>
    <row r="3994" spans="1:2">
      <c r="A3994">
        <v>3993</v>
      </c>
      <c r="B3994">
        <v>4004</v>
      </c>
    </row>
    <row r="3995" spans="1:2">
      <c r="A3995">
        <v>3994</v>
      </c>
      <c r="B3995">
        <v>4005</v>
      </c>
    </row>
    <row r="3996" spans="1:2">
      <c r="A3996">
        <v>3995</v>
      </c>
      <c r="B3996">
        <v>4006</v>
      </c>
    </row>
    <row r="3997" spans="1:2">
      <c r="A3997">
        <v>3996</v>
      </c>
      <c r="B3997">
        <v>4007</v>
      </c>
    </row>
    <row r="3998" spans="1:2">
      <c r="A3998">
        <v>3997</v>
      </c>
      <c r="B3998">
        <v>4008</v>
      </c>
    </row>
    <row r="3999" spans="1:2">
      <c r="A3999">
        <v>3998</v>
      </c>
      <c r="B3999">
        <v>4009</v>
      </c>
    </row>
    <row r="4000" spans="1:2">
      <c r="A4000">
        <v>3999</v>
      </c>
      <c r="B4000">
        <v>4010</v>
      </c>
    </row>
    <row r="4001" spans="1:2">
      <c r="A4001">
        <v>4000</v>
      </c>
      <c r="B4001">
        <v>4011</v>
      </c>
    </row>
    <row r="4002" spans="1:2">
      <c r="A4002">
        <v>4001</v>
      </c>
      <c r="B4002">
        <v>4012</v>
      </c>
    </row>
    <row r="4003" spans="1:2">
      <c r="A4003">
        <v>4002</v>
      </c>
      <c r="B4003">
        <v>4013</v>
      </c>
    </row>
    <row r="4004" spans="1:2">
      <c r="A4004">
        <v>4003</v>
      </c>
      <c r="B4004">
        <v>4014</v>
      </c>
    </row>
    <row r="4005" spans="1:2">
      <c r="A4005">
        <v>4004</v>
      </c>
      <c r="B4005">
        <v>4015</v>
      </c>
    </row>
    <row r="4006" spans="1:2">
      <c r="A4006">
        <v>4005</v>
      </c>
      <c r="B4006">
        <v>4016</v>
      </c>
    </row>
    <row r="4007" spans="1:2">
      <c r="A4007">
        <v>4006</v>
      </c>
      <c r="B4007">
        <v>4017</v>
      </c>
    </row>
    <row r="4008" spans="1:2">
      <c r="A4008">
        <v>4007</v>
      </c>
      <c r="B4008">
        <v>4018</v>
      </c>
    </row>
    <row r="4009" spans="1:2">
      <c r="A4009">
        <v>4008</v>
      </c>
      <c r="B4009">
        <v>4019</v>
      </c>
    </row>
    <row r="4010" spans="1:2">
      <c r="A4010">
        <v>4009</v>
      </c>
      <c r="B4010">
        <v>4020</v>
      </c>
    </row>
    <row r="4011" spans="1:2">
      <c r="A4011">
        <v>4010</v>
      </c>
      <c r="B4011">
        <v>4021</v>
      </c>
    </row>
    <row r="4012" spans="1:2">
      <c r="A4012">
        <v>4011</v>
      </c>
      <c r="B4012">
        <v>4022</v>
      </c>
    </row>
    <row r="4013" spans="1:2">
      <c r="A4013">
        <v>4012</v>
      </c>
      <c r="B4013">
        <v>4023</v>
      </c>
    </row>
    <row r="4014" spans="1:2">
      <c r="A4014">
        <v>4013</v>
      </c>
      <c r="B4014">
        <v>4024</v>
      </c>
    </row>
    <row r="4015" spans="1:2">
      <c r="A4015">
        <v>4014</v>
      </c>
      <c r="B4015">
        <v>4025</v>
      </c>
    </row>
    <row r="4016" spans="1:2">
      <c r="A4016">
        <v>4015</v>
      </c>
      <c r="B4016">
        <v>4026</v>
      </c>
    </row>
    <row r="4017" spans="1:2">
      <c r="A4017">
        <v>4016</v>
      </c>
      <c r="B4017">
        <v>4027</v>
      </c>
    </row>
    <row r="4018" spans="1:2">
      <c r="A4018">
        <v>4017</v>
      </c>
      <c r="B4018">
        <v>4028</v>
      </c>
    </row>
    <row r="4019" spans="1:2">
      <c r="A4019">
        <v>4018</v>
      </c>
      <c r="B4019">
        <v>4029</v>
      </c>
    </row>
    <row r="4020" spans="1:2">
      <c r="A4020">
        <v>4019</v>
      </c>
      <c r="B4020">
        <v>4030</v>
      </c>
    </row>
    <row r="4021" spans="1:2">
      <c r="A4021">
        <v>4020</v>
      </c>
      <c r="B4021">
        <v>4031</v>
      </c>
    </row>
    <row r="4022" spans="1:2">
      <c r="A4022">
        <v>4021</v>
      </c>
      <c r="B4022">
        <v>4032</v>
      </c>
    </row>
    <row r="4023" spans="1:2">
      <c r="A4023">
        <v>4022</v>
      </c>
      <c r="B4023">
        <v>4033</v>
      </c>
    </row>
    <row r="4024" spans="1:2">
      <c r="A4024">
        <v>4023</v>
      </c>
      <c r="B4024">
        <v>4034</v>
      </c>
    </row>
    <row r="4025" spans="1:2">
      <c r="A4025">
        <v>4024</v>
      </c>
      <c r="B4025">
        <v>0</v>
      </c>
    </row>
    <row r="4026" spans="1:2">
      <c r="A4026">
        <v>4025</v>
      </c>
      <c r="B4026">
        <v>0</v>
      </c>
    </row>
    <row r="4027" spans="1:2">
      <c r="A4027">
        <v>4026</v>
      </c>
      <c r="B4027">
        <v>0</v>
      </c>
    </row>
    <row r="4028" spans="1:2">
      <c r="A4028">
        <v>4027</v>
      </c>
      <c r="B4028">
        <v>0</v>
      </c>
    </row>
    <row r="4029" spans="1:2">
      <c r="A4029">
        <v>4028</v>
      </c>
      <c r="B4029">
        <v>0</v>
      </c>
    </row>
    <row r="4030" spans="1:2">
      <c r="A4030">
        <v>4029</v>
      </c>
      <c r="B4030">
        <v>0</v>
      </c>
    </row>
    <row r="4031" spans="1:2">
      <c r="A4031">
        <v>4030</v>
      </c>
      <c r="B4031">
        <v>0</v>
      </c>
    </row>
    <row r="4032" spans="1:2">
      <c r="A4032">
        <v>4031</v>
      </c>
      <c r="B4032">
        <v>0</v>
      </c>
    </row>
    <row r="4033" spans="1:2">
      <c r="A4033">
        <v>4032</v>
      </c>
      <c r="B4033">
        <v>0</v>
      </c>
    </row>
    <row r="4034" spans="1:2">
      <c r="A4034">
        <v>4033</v>
      </c>
      <c r="B4034">
        <v>0</v>
      </c>
    </row>
    <row r="4035" spans="1:2">
      <c r="A4035">
        <v>4034</v>
      </c>
      <c r="B4035">
        <v>0</v>
      </c>
    </row>
    <row r="4036" spans="1:2">
      <c r="B4036">
        <v>0</v>
      </c>
    </row>
    <row r="4037" spans="1:2">
      <c r="B4037">
        <v>0</v>
      </c>
    </row>
    <row r="4038" spans="1:2">
      <c r="B4038">
        <v>0</v>
      </c>
    </row>
    <row r="4039" spans="1:2">
      <c r="B4039">
        <v>0</v>
      </c>
    </row>
    <row r="4040" spans="1:2">
      <c r="B4040">
        <v>0</v>
      </c>
    </row>
    <row r="4041" spans="1:2">
      <c r="B4041">
        <v>0</v>
      </c>
    </row>
    <row r="4042" spans="1:2">
      <c r="B4042">
        <v>0</v>
      </c>
    </row>
    <row r="4043" spans="1:2">
      <c r="B4043">
        <v>0</v>
      </c>
    </row>
    <row r="4044" spans="1:2">
      <c r="B4044">
        <v>0</v>
      </c>
    </row>
    <row r="4045" spans="1:2">
      <c r="B4045">
        <v>0</v>
      </c>
    </row>
    <row r="4046" spans="1:2">
      <c r="B4046">
        <v>0</v>
      </c>
    </row>
    <row r="4047" spans="1:2">
      <c r="B4047">
        <v>0</v>
      </c>
    </row>
    <row r="4048" spans="1:2">
      <c r="B4048">
        <v>0</v>
      </c>
    </row>
    <row r="4049" spans="2:2">
      <c r="B4049">
        <v>0</v>
      </c>
    </row>
    <row r="4050" spans="2:2">
      <c r="B4050">
        <v>0</v>
      </c>
    </row>
    <row r="4051" spans="2:2">
      <c r="B4051">
        <v>0</v>
      </c>
    </row>
    <row r="4052" spans="2:2">
      <c r="B4052">
        <v>0</v>
      </c>
    </row>
    <row r="4053" spans="2:2">
      <c r="B4053">
        <v>0</v>
      </c>
    </row>
    <row r="4054" spans="2:2">
      <c r="B4054">
        <v>0</v>
      </c>
    </row>
    <row r="4055" spans="2:2">
      <c r="B4055">
        <v>0</v>
      </c>
    </row>
    <row r="4056" spans="2:2">
      <c r="B4056">
        <v>0</v>
      </c>
    </row>
    <row r="4057" spans="2:2">
      <c r="B4057">
        <v>0</v>
      </c>
    </row>
    <row r="4058" spans="2:2">
      <c r="B4058">
        <v>0</v>
      </c>
    </row>
    <row r="4059" spans="2:2">
      <c r="B4059">
        <v>0</v>
      </c>
    </row>
    <row r="4060" spans="2:2">
      <c r="B4060">
        <v>0</v>
      </c>
    </row>
    <row r="4061" spans="2:2">
      <c r="B4061">
        <v>0</v>
      </c>
    </row>
    <row r="4062" spans="2:2">
      <c r="B4062">
        <v>0</v>
      </c>
    </row>
    <row r="4063" spans="2:2">
      <c r="B4063">
        <v>0</v>
      </c>
    </row>
    <row r="4064" spans="2:2">
      <c r="B4064">
        <v>0</v>
      </c>
    </row>
    <row r="4065" spans="2:2">
      <c r="B4065">
        <v>0</v>
      </c>
    </row>
    <row r="4066" spans="2:2">
      <c r="B4066">
        <v>0</v>
      </c>
    </row>
    <row r="4067" spans="2:2">
      <c r="B4067">
        <v>0</v>
      </c>
    </row>
    <row r="4068" spans="2:2">
      <c r="B4068">
        <v>0</v>
      </c>
    </row>
    <row r="4069" spans="2:2">
      <c r="B4069">
        <v>0</v>
      </c>
    </row>
    <row r="4070" spans="2:2">
      <c r="B4070">
        <v>0</v>
      </c>
    </row>
    <row r="4071" spans="2:2">
      <c r="B4071">
        <v>0</v>
      </c>
    </row>
    <row r="4072" spans="2:2">
      <c r="B4072">
        <v>0</v>
      </c>
    </row>
    <row r="4073" spans="2:2">
      <c r="B4073">
        <v>0</v>
      </c>
    </row>
    <row r="4074" spans="2:2">
      <c r="B4074">
        <v>0</v>
      </c>
    </row>
    <row r="4075" spans="2:2">
      <c r="B4075">
        <v>0</v>
      </c>
    </row>
    <row r="4076" spans="2:2">
      <c r="B4076">
        <v>0</v>
      </c>
    </row>
    <row r="4077" spans="2:2">
      <c r="B4077">
        <v>0</v>
      </c>
    </row>
    <row r="4078" spans="2:2">
      <c r="B4078">
        <v>0</v>
      </c>
    </row>
    <row r="4079" spans="2:2">
      <c r="B4079">
        <v>0</v>
      </c>
    </row>
    <row r="4080" spans="2:2">
      <c r="B4080">
        <v>0</v>
      </c>
    </row>
    <row r="4081" spans="2:2">
      <c r="B4081">
        <v>0</v>
      </c>
    </row>
    <row r="4082" spans="2:2">
      <c r="B4082">
        <v>0</v>
      </c>
    </row>
    <row r="4083" spans="2:2">
      <c r="B4083">
        <v>0</v>
      </c>
    </row>
    <row r="4084" spans="2:2">
      <c r="B4084">
        <v>0</v>
      </c>
    </row>
    <row r="4085" spans="2:2">
      <c r="B4085">
        <v>0</v>
      </c>
    </row>
    <row r="4086" spans="2:2">
      <c r="B4086">
        <v>0</v>
      </c>
    </row>
    <row r="4087" spans="2:2">
      <c r="B4087">
        <v>0</v>
      </c>
    </row>
    <row r="4088" spans="2:2">
      <c r="B4088">
        <v>0</v>
      </c>
    </row>
    <row r="4089" spans="2:2">
      <c r="B4089">
        <v>0</v>
      </c>
    </row>
    <row r="4090" spans="2:2">
      <c r="B4090">
        <v>0</v>
      </c>
    </row>
    <row r="4091" spans="2:2">
      <c r="B4091">
        <v>0</v>
      </c>
    </row>
    <row r="4092" spans="2:2">
      <c r="B4092">
        <v>0</v>
      </c>
    </row>
    <row r="4093" spans="2:2">
      <c r="B4093">
        <v>0</v>
      </c>
    </row>
    <row r="4094" spans="2:2">
      <c r="B4094">
        <v>0</v>
      </c>
    </row>
    <row r="4095" spans="2:2">
      <c r="B4095">
        <v>0</v>
      </c>
    </row>
    <row r="4096" spans="2:2">
      <c r="B4096">
        <v>0</v>
      </c>
    </row>
    <row r="4097" spans="2:2">
      <c r="B4097">
        <v>0</v>
      </c>
    </row>
    <row r="4098" spans="2:2">
      <c r="B4098">
        <v>0</v>
      </c>
    </row>
    <row r="4099" spans="2:2">
      <c r="B4099">
        <v>0</v>
      </c>
    </row>
    <row r="4100" spans="2:2">
      <c r="B4100">
        <v>0</v>
      </c>
    </row>
    <row r="4101" spans="2:2">
      <c r="B4101">
        <v>0</v>
      </c>
    </row>
    <row r="4102" spans="2:2">
      <c r="B4102">
        <v>0</v>
      </c>
    </row>
    <row r="4103" spans="2:2">
      <c r="B4103">
        <v>0</v>
      </c>
    </row>
    <row r="4104" spans="2:2">
      <c r="B4104">
        <v>0</v>
      </c>
    </row>
    <row r="4105" spans="2:2">
      <c r="B4105">
        <v>0</v>
      </c>
    </row>
    <row r="4106" spans="2:2">
      <c r="B4106">
        <v>0</v>
      </c>
    </row>
    <row r="4107" spans="2:2">
      <c r="B4107">
        <v>0</v>
      </c>
    </row>
    <row r="4108" spans="2:2">
      <c r="B4108">
        <v>0</v>
      </c>
    </row>
    <row r="4109" spans="2:2">
      <c r="B4109">
        <v>0</v>
      </c>
    </row>
    <row r="4110" spans="2:2">
      <c r="B4110">
        <v>0</v>
      </c>
    </row>
    <row r="4111" spans="2:2">
      <c r="B4111">
        <v>0</v>
      </c>
    </row>
    <row r="4112" spans="2:2">
      <c r="B4112">
        <v>0</v>
      </c>
    </row>
    <row r="4113" spans="2:2">
      <c r="B4113">
        <v>0</v>
      </c>
    </row>
    <row r="4114" spans="2:2">
      <c r="B4114">
        <v>0</v>
      </c>
    </row>
    <row r="4115" spans="2:2">
      <c r="B4115">
        <v>0</v>
      </c>
    </row>
    <row r="4116" spans="2:2">
      <c r="B4116">
        <v>0</v>
      </c>
    </row>
    <row r="4117" spans="2:2">
      <c r="B4117">
        <v>0</v>
      </c>
    </row>
    <row r="4118" spans="2:2">
      <c r="B4118">
        <v>0</v>
      </c>
    </row>
    <row r="4119" spans="2:2">
      <c r="B4119">
        <v>0</v>
      </c>
    </row>
    <row r="4120" spans="2:2">
      <c r="B4120">
        <v>0</v>
      </c>
    </row>
    <row r="4121" spans="2:2">
      <c r="B4121">
        <v>0</v>
      </c>
    </row>
    <row r="4122" spans="2:2">
      <c r="B4122">
        <v>0</v>
      </c>
    </row>
    <row r="4123" spans="2:2">
      <c r="B4123">
        <v>0</v>
      </c>
    </row>
    <row r="4124" spans="2:2">
      <c r="B4124">
        <v>0</v>
      </c>
    </row>
    <row r="4125" spans="2:2">
      <c r="B4125">
        <v>0</v>
      </c>
    </row>
    <row r="4126" spans="2:2">
      <c r="B4126">
        <v>0</v>
      </c>
    </row>
    <row r="4127" spans="2:2">
      <c r="B4127">
        <v>0</v>
      </c>
    </row>
    <row r="4128" spans="2:2">
      <c r="B4128">
        <v>0</v>
      </c>
    </row>
    <row r="4129" spans="2:2">
      <c r="B4129">
        <v>0</v>
      </c>
    </row>
    <row r="4130" spans="2:2">
      <c r="B4130">
        <v>0</v>
      </c>
    </row>
    <row r="4131" spans="2:2">
      <c r="B4131">
        <v>0</v>
      </c>
    </row>
    <row r="4132" spans="2:2">
      <c r="B4132">
        <v>0</v>
      </c>
    </row>
    <row r="4133" spans="2:2">
      <c r="B4133">
        <v>0</v>
      </c>
    </row>
    <row r="4134" spans="2:2">
      <c r="B4134">
        <v>0</v>
      </c>
    </row>
    <row r="4135" spans="2:2">
      <c r="B4135">
        <v>0</v>
      </c>
    </row>
    <row r="4136" spans="2:2">
      <c r="B4136">
        <v>0</v>
      </c>
    </row>
    <row r="4137" spans="2:2">
      <c r="B4137">
        <v>0</v>
      </c>
    </row>
    <row r="4138" spans="2:2">
      <c r="B4138">
        <v>0</v>
      </c>
    </row>
    <row r="4139" spans="2:2">
      <c r="B4139">
        <v>0</v>
      </c>
    </row>
    <row r="4140" spans="2:2">
      <c r="B4140">
        <v>0</v>
      </c>
    </row>
    <row r="4141" spans="2:2">
      <c r="B4141">
        <v>0</v>
      </c>
    </row>
    <row r="4142" spans="2:2">
      <c r="B4142">
        <v>0</v>
      </c>
    </row>
    <row r="4143" spans="2:2">
      <c r="B4143">
        <v>0</v>
      </c>
    </row>
    <row r="4144" spans="2:2">
      <c r="B4144">
        <v>0</v>
      </c>
    </row>
    <row r="4145" spans="2:2">
      <c r="B4145">
        <v>0</v>
      </c>
    </row>
    <row r="4146" spans="2:2">
      <c r="B4146">
        <v>0</v>
      </c>
    </row>
    <row r="4147" spans="2:2">
      <c r="B4147">
        <v>0</v>
      </c>
    </row>
    <row r="4148" spans="2:2">
      <c r="B4148">
        <v>0</v>
      </c>
    </row>
    <row r="4149" spans="2:2">
      <c r="B4149">
        <v>0</v>
      </c>
    </row>
    <row r="4150" spans="2:2">
      <c r="B4150">
        <v>0</v>
      </c>
    </row>
    <row r="4151" spans="2:2">
      <c r="B4151">
        <v>0</v>
      </c>
    </row>
    <row r="4152" spans="2:2">
      <c r="B4152">
        <v>0</v>
      </c>
    </row>
    <row r="4153" spans="2:2">
      <c r="B4153">
        <v>0</v>
      </c>
    </row>
    <row r="4154" spans="2:2">
      <c r="B4154">
        <v>0</v>
      </c>
    </row>
    <row r="4155" spans="2:2">
      <c r="B4155">
        <v>0</v>
      </c>
    </row>
    <row r="4156" spans="2:2">
      <c r="B4156">
        <v>0</v>
      </c>
    </row>
    <row r="4157" spans="2:2">
      <c r="B4157">
        <v>0</v>
      </c>
    </row>
    <row r="4158" spans="2:2">
      <c r="B4158">
        <v>0</v>
      </c>
    </row>
    <row r="4159" spans="2:2">
      <c r="B4159">
        <v>0</v>
      </c>
    </row>
    <row r="4160" spans="2:2">
      <c r="B4160">
        <v>0</v>
      </c>
    </row>
    <row r="4161" spans="2:2">
      <c r="B4161">
        <v>0</v>
      </c>
    </row>
    <row r="4162" spans="2:2">
      <c r="B4162">
        <v>0</v>
      </c>
    </row>
    <row r="4163" spans="2:2">
      <c r="B4163">
        <v>0</v>
      </c>
    </row>
    <row r="4164" spans="2:2">
      <c r="B4164">
        <v>0</v>
      </c>
    </row>
    <row r="4165" spans="2:2">
      <c r="B4165">
        <v>0</v>
      </c>
    </row>
    <row r="4166" spans="2:2">
      <c r="B4166">
        <v>0</v>
      </c>
    </row>
    <row r="4167" spans="2:2">
      <c r="B4167">
        <v>0</v>
      </c>
    </row>
    <row r="4168" spans="2:2">
      <c r="B4168">
        <v>0</v>
      </c>
    </row>
    <row r="4169" spans="2:2">
      <c r="B4169">
        <v>0</v>
      </c>
    </row>
    <row r="4170" spans="2:2">
      <c r="B4170">
        <v>0</v>
      </c>
    </row>
    <row r="4171" spans="2:2">
      <c r="B4171">
        <v>0</v>
      </c>
    </row>
    <row r="4172" spans="2:2">
      <c r="B4172">
        <v>0</v>
      </c>
    </row>
    <row r="4173" spans="2:2">
      <c r="B4173">
        <v>0</v>
      </c>
    </row>
    <row r="4174" spans="2:2">
      <c r="B4174">
        <v>0</v>
      </c>
    </row>
    <row r="4175" spans="2:2">
      <c r="B4175">
        <v>0</v>
      </c>
    </row>
    <row r="4176" spans="2:2">
      <c r="B4176">
        <v>0</v>
      </c>
    </row>
    <row r="4177" spans="2:2">
      <c r="B4177">
        <v>0</v>
      </c>
    </row>
    <row r="4178" spans="2:2">
      <c r="B4178">
        <v>0</v>
      </c>
    </row>
    <row r="4179" spans="2:2">
      <c r="B4179">
        <v>0</v>
      </c>
    </row>
    <row r="4180" spans="2:2">
      <c r="B4180">
        <v>0</v>
      </c>
    </row>
    <row r="4181" spans="2:2">
      <c r="B4181">
        <v>0</v>
      </c>
    </row>
    <row r="4182" spans="2:2">
      <c r="B4182">
        <v>0</v>
      </c>
    </row>
    <row r="4183" spans="2:2">
      <c r="B4183">
        <v>0</v>
      </c>
    </row>
    <row r="4184" spans="2:2">
      <c r="B4184">
        <v>0</v>
      </c>
    </row>
    <row r="4185" spans="2:2">
      <c r="B4185">
        <v>0</v>
      </c>
    </row>
    <row r="4186" spans="2:2">
      <c r="B4186">
        <v>0</v>
      </c>
    </row>
    <row r="4187" spans="2:2">
      <c r="B4187">
        <v>0</v>
      </c>
    </row>
    <row r="4188" spans="2:2">
      <c r="B4188">
        <v>0</v>
      </c>
    </row>
    <row r="4189" spans="2:2">
      <c r="B4189">
        <v>0</v>
      </c>
    </row>
    <row r="4190" spans="2:2">
      <c r="B4190">
        <v>0</v>
      </c>
    </row>
    <row r="4191" spans="2:2">
      <c r="B4191">
        <v>0</v>
      </c>
    </row>
    <row r="4192" spans="2:2">
      <c r="B4192">
        <v>0</v>
      </c>
    </row>
    <row r="4193" spans="2:2">
      <c r="B4193">
        <v>0</v>
      </c>
    </row>
    <row r="4194" spans="2:2">
      <c r="B4194">
        <v>0</v>
      </c>
    </row>
    <row r="4195" spans="2:2">
      <c r="B4195">
        <v>0</v>
      </c>
    </row>
    <row r="4196" spans="2:2">
      <c r="B4196">
        <v>0</v>
      </c>
    </row>
    <row r="4197" spans="2:2">
      <c r="B4197">
        <v>0</v>
      </c>
    </row>
    <row r="4198" spans="2:2">
      <c r="B4198">
        <v>2169</v>
      </c>
    </row>
    <row r="4199" spans="2:2">
      <c r="B4199">
        <v>3123</v>
      </c>
    </row>
    <row r="4200" spans="2:2">
      <c r="B4200">
        <v>0</v>
      </c>
    </row>
    <row r="4201" spans="2:2">
      <c r="B4201">
        <v>0</v>
      </c>
    </row>
    <row r="4202" spans="2:2">
      <c r="B4202">
        <v>0</v>
      </c>
    </row>
    <row r="4203" spans="2:2">
      <c r="B4203">
        <v>0</v>
      </c>
    </row>
    <row r="4204" spans="2:2">
      <c r="B4204">
        <v>0</v>
      </c>
    </row>
    <row r="4205" spans="2:2">
      <c r="B4205">
        <v>0</v>
      </c>
    </row>
    <row r="4206" spans="2:2">
      <c r="B4206">
        <v>0</v>
      </c>
    </row>
    <row r="4207" spans="2:2">
      <c r="B4207">
        <v>0</v>
      </c>
    </row>
    <row r="4208" spans="2:2">
      <c r="B4208">
        <v>0</v>
      </c>
    </row>
    <row r="4209" spans="1:2">
      <c r="A4209">
        <v>2169</v>
      </c>
      <c r="B4209">
        <v>0</v>
      </c>
    </row>
    <row r="4210" spans="1:2">
      <c r="A4210">
        <v>3123</v>
      </c>
      <c r="B4210">
        <v>0</v>
      </c>
    </row>
    <row r="4211" spans="1:2">
      <c r="A4211">
        <v>1717</v>
      </c>
      <c r="B4211">
        <v>0</v>
      </c>
    </row>
    <row r="4212" spans="1:2">
      <c r="B4212">
        <v>0</v>
      </c>
    </row>
    <row r="4213" spans="1:2">
      <c r="B4213">
        <v>0</v>
      </c>
    </row>
    <row r="4214" spans="1:2">
      <c r="B4214">
        <v>0</v>
      </c>
    </row>
    <row r="4215" spans="1:2">
      <c r="B4215">
        <v>0</v>
      </c>
    </row>
    <row r="4216" spans="1:2">
      <c r="B4216">
        <v>0</v>
      </c>
    </row>
    <row r="4217" spans="1:2">
      <c r="B4217">
        <v>0</v>
      </c>
    </row>
    <row r="4218" spans="1:2">
      <c r="B4218">
        <v>0</v>
      </c>
    </row>
    <row r="4219" spans="1:2">
      <c r="B4219">
        <v>0</v>
      </c>
    </row>
    <row r="4220" spans="1:2">
      <c r="B4220">
        <v>0</v>
      </c>
    </row>
    <row r="4221" spans="1:2">
      <c r="B4221">
        <v>0</v>
      </c>
    </row>
    <row r="4222" spans="1:2">
      <c r="B4222">
        <v>0</v>
      </c>
    </row>
    <row r="4223" spans="1:2">
      <c r="B4223">
        <v>0</v>
      </c>
    </row>
    <row r="4224" spans="1:2">
      <c r="B4224">
        <v>0</v>
      </c>
    </row>
    <row r="4225" spans="2:2">
      <c r="B4225">
        <v>0</v>
      </c>
    </row>
    <row r="4226" spans="2:2">
      <c r="B4226">
        <v>0</v>
      </c>
    </row>
    <row r="4227" spans="2:2">
      <c r="B4227">
        <v>0</v>
      </c>
    </row>
    <row r="4228" spans="2:2">
      <c r="B4228">
        <v>0</v>
      </c>
    </row>
    <row r="4229" spans="2:2">
      <c r="B4229">
        <v>0</v>
      </c>
    </row>
    <row r="4230" spans="2:2">
      <c r="B4230">
        <v>0</v>
      </c>
    </row>
    <row r="4231" spans="2:2">
      <c r="B4231">
        <v>0</v>
      </c>
    </row>
    <row r="4232" spans="2:2">
      <c r="B4232">
        <v>0</v>
      </c>
    </row>
    <row r="4233" spans="2:2">
      <c r="B4233">
        <v>0</v>
      </c>
    </row>
    <row r="4234" spans="2:2">
      <c r="B4234">
        <v>0</v>
      </c>
    </row>
    <row r="4235" spans="2:2">
      <c r="B4235">
        <v>0</v>
      </c>
    </row>
    <row r="4236" spans="2:2">
      <c r="B4236">
        <v>0</v>
      </c>
    </row>
    <row r="4237" spans="2:2">
      <c r="B4237">
        <v>0</v>
      </c>
    </row>
    <row r="4238" spans="2:2">
      <c r="B4238">
        <v>0</v>
      </c>
    </row>
    <row r="4239" spans="2:2">
      <c r="B4239">
        <v>0</v>
      </c>
    </row>
    <row r="4240" spans="2:2">
      <c r="B4240">
        <v>0</v>
      </c>
    </row>
    <row r="4241" spans="2:2">
      <c r="B4241">
        <v>0</v>
      </c>
    </row>
    <row r="4242" spans="2:2">
      <c r="B4242">
        <v>0</v>
      </c>
    </row>
    <row r="4243" spans="2:2">
      <c r="B4243">
        <v>0</v>
      </c>
    </row>
    <row r="4244" spans="2:2">
      <c r="B4244">
        <v>0</v>
      </c>
    </row>
    <row r="4245" spans="2:2">
      <c r="B4245">
        <v>0</v>
      </c>
    </row>
    <row r="4246" spans="2:2">
      <c r="B4246">
        <v>0</v>
      </c>
    </row>
    <row r="4247" spans="2:2">
      <c r="B4247">
        <v>0</v>
      </c>
    </row>
    <row r="4248" spans="2:2">
      <c r="B4248">
        <v>0</v>
      </c>
    </row>
    <row r="4249" spans="2:2">
      <c r="B4249">
        <v>0</v>
      </c>
    </row>
    <row r="4250" spans="2:2">
      <c r="B4250">
        <v>0</v>
      </c>
    </row>
    <row r="4251" spans="2:2">
      <c r="B4251">
        <v>0</v>
      </c>
    </row>
    <row r="4252" spans="2:2">
      <c r="B4252">
        <v>0</v>
      </c>
    </row>
    <row r="4253" spans="2:2">
      <c r="B4253">
        <v>0</v>
      </c>
    </row>
    <row r="4254" spans="2:2">
      <c r="B4254">
        <v>0</v>
      </c>
    </row>
    <row r="4255" spans="2:2">
      <c r="B4255">
        <v>0</v>
      </c>
    </row>
    <row r="4256" spans="2:2">
      <c r="B4256">
        <v>0</v>
      </c>
    </row>
    <row r="4257" spans="2:2">
      <c r="B4257">
        <v>0</v>
      </c>
    </row>
    <row r="4258" spans="2:2">
      <c r="B4258">
        <v>0</v>
      </c>
    </row>
    <row r="4259" spans="2:2">
      <c r="B4259">
        <v>0</v>
      </c>
    </row>
    <row r="4260" spans="2:2">
      <c r="B4260">
        <v>0</v>
      </c>
    </row>
    <row r="4261" spans="2:2">
      <c r="B4261">
        <v>0</v>
      </c>
    </row>
    <row r="4262" spans="2:2">
      <c r="B4262">
        <v>0</v>
      </c>
    </row>
    <row r="4263" spans="2:2">
      <c r="B4263">
        <v>0</v>
      </c>
    </row>
    <row r="4264" spans="2:2">
      <c r="B4264">
        <v>0</v>
      </c>
    </row>
    <row r="4265" spans="2:2">
      <c r="B4265">
        <v>0</v>
      </c>
    </row>
    <row r="4266" spans="2:2">
      <c r="B4266">
        <v>0</v>
      </c>
    </row>
    <row r="4267" spans="2:2">
      <c r="B4267">
        <v>0</v>
      </c>
    </row>
    <row r="4268" spans="2:2">
      <c r="B4268">
        <v>0</v>
      </c>
    </row>
    <row r="4269" spans="2:2">
      <c r="B4269">
        <v>0</v>
      </c>
    </row>
    <row r="4270" spans="2:2">
      <c r="B4270">
        <v>0</v>
      </c>
    </row>
    <row r="4271" spans="2:2">
      <c r="B4271">
        <v>0</v>
      </c>
    </row>
    <row r="4272" spans="2:2">
      <c r="B4272">
        <v>0</v>
      </c>
    </row>
    <row r="4273" spans="2:2">
      <c r="B4273">
        <v>0</v>
      </c>
    </row>
    <row r="4274" spans="2:2">
      <c r="B4274">
        <v>0</v>
      </c>
    </row>
    <row r="4275" spans="2:2">
      <c r="B4275">
        <v>0</v>
      </c>
    </row>
    <row r="4276" spans="2:2">
      <c r="B4276">
        <v>0</v>
      </c>
    </row>
    <row r="4277" spans="2:2">
      <c r="B4277">
        <v>0</v>
      </c>
    </row>
    <row r="4278" spans="2:2">
      <c r="B4278">
        <v>0</v>
      </c>
    </row>
    <row r="4279" spans="2:2">
      <c r="B4279">
        <v>0</v>
      </c>
    </row>
    <row r="4280" spans="2:2">
      <c r="B4280">
        <v>0</v>
      </c>
    </row>
    <row r="4281" spans="2:2">
      <c r="B4281">
        <v>0</v>
      </c>
    </row>
    <row r="4282" spans="2:2">
      <c r="B4282">
        <v>0</v>
      </c>
    </row>
    <row r="4283" spans="2:2">
      <c r="B4283">
        <v>0</v>
      </c>
    </row>
    <row r="4284" spans="2:2">
      <c r="B4284">
        <v>0</v>
      </c>
    </row>
    <row r="4285" spans="2:2">
      <c r="B4285">
        <v>0</v>
      </c>
    </row>
    <row r="4286" spans="2:2">
      <c r="B4286">
        <v>0</v>
      </c>
    </row>
    <row r="4287" spans="2:2">
      <c r="B4287">
        <v>0</v>
      </c>
    </row>
    <row r="4288" spans="2:2">
      <c r="B4288">
        <v>0</v>
      </c>
    </row>
    <row r="4289" spans="2:2">
      <c r="B4289">
        <v>0</v>
      </c>
    </row>
    <row r="4290" spans="2:2">
      <c r="B4290">
        <v>0</v>
      </c>
    </row>
    <row r="4291" spans="2:2">
      <c r="B4291">
        <v>0</v>
      </c>
    </row>
    <row r="4292" spans="2:2">
      <c r="B4292">
        <v>0</v>
      </c>
    </row>
    <row r="4293" spans="2:2">
      <c r="B4293">
        <v>0</v>
      </c>
    </row>
    <row r="4294" spans="2:2">
      <c r="B4294">
        <v>0</v>
      </c>
    </row>
    <row r="4295" spans="2:2">
      <c r="B4295">
        <v>0</v>
      </c>
    </row>
    <row r="4296" spans="2:2">
      <c r="B4296">
        <v>0</v>
      </c>
    </row>
    <row r="4297" spans="2:2">
      <c r="B4297">
        <v>0</v>
      </c>
    </row>
    <row r="4298" spans="2:2">
      <c r="B4298">
        <v>0</v>
      </c>
    </row>
    <row r="4299" spans="2:2">
      <c r="B4299">
        <v>0</v>
      </c>
    </row>
    <row r="4300" spans="2:2">
      <c r="B4300">
        <v>0</v>
      </c>
    </row>
    <row r="4301" spans="2:2">
      <c r="B4301">
        <v>0</v>
      </c>
    </row>
    <row r="4302" spans="2:2">
      <c r="B4302">
        <v>0</v>
      </c>
    </row>
    <row r="4303" spans="2:2">
      <c r="B4303">
        <v>0</v>
      </c>
    </row>
    <row r="4304" spans="2:2">
      <c r="B4304">
        <v>0</v>
      </c>
    </row>
    <row r="4305" spans="2:2">
      <c r="B4305">
        <v>0</v>
      </c>
    </row>
    <row r="4306" spans="2:2">
      <c r="B4306">
        <v>0</v>
      </c>
    </row>
    <row r="4307" spans="2:2">
      <c r="B4307">
        <v>0</v>
      </c>
    </row>
    <row r="4308" spans="2:2">
      <c r="B4308">
        <v>0</v>
      </c>
    </row>
    <row r="4309" spans="2:2">
      <c r="B4309">
        <v>0</v>
      </c>
    </row>
    <row r="4310" spans="2:2">
      <c r="B4310">
        <v>0</v>
      </c>
    </row>
    <row r="4311" spans="2:2">
      <c r="B4311">
        <v>0</v>
      </c>
    </row>
    <row r="4312" spans="2:2">
      <c r="B4312">
        <v>0</v>
      </c>
    </row>
    <row r="4313" spans="2:2">
      <c r="B4313">
        <v>0</v>
      </c>
    </row>
    <row r="4314" spans="2:2">
      <c r="B4314">
        <v>0</v>
      </c>
    </row>
    <row r="4315" spans="2:2">
      <c r="B4315">
        <v>0</v>
      </c>
    </row>
    <row r="4316" spans="2:2">
      <c r="B4316">
        <v>0</v>
      </c>
    </row>
    <row r="4317" spans="2:2">
      <c r="B4317">
        <v>0</v>
      </c>
    </row>
    <row r="4318" spans="2:2">
      <c r="B4318">
        <v>0</v>
      </c>
    </row>
    <row r="4319" spans="2:2">
      <c r="B4319">
        <v>0</v>
      </c>
    </row>
    <row r="4320" spans="2:2">
      <c r="B4320">
        <v>0</v>
      </c>
    </row>
    <row r="4321" spans="2:2">
      <c r="B4321">
        <v>0</v>
      </c>
    </row>
    <row r="4322" spans="2:2">
      <c r="B4322">
        <v>0</v>
      </c>
    </row>
    <row r="4323" spans="2:2">
      <c r="B4323">
        <v>0</v>
      </c>
    </row>
    <row r="4324" spans="2:2">
      <c r="B4324">
        <v>0</v>
      </c>
    </row>
    <row r="4325" spans="2:2">
      <c r="B4325">
        <v>0</v>
      </c>
    </row>
    <row r="4326" spans="2:2">
      <c r="B4326">
        <v>0</v>
      </c>
    </row>
    <row r="4327" spans="2:2">
      <c r="B4327">
        <v>0</v>
      </c>
    </row>
    <row r="4328" spans="2:2">
      <c r="B4328">
        <v>0</v>
      </c>
    </row>
    <row r="4329" spans="2:2">
      <c r="B4329">
        <v>0</v>
      </c>
    </row>
    <row r="4330" spans="2:2">
      <c r="B4330">
        <v>0</v>
      </c>
    </row>
    <row r="4331" spans="2:2">
      <c r="B4331">
        <v>0</v>
      </c>
    </row>
    <row r="4332" spans="2:2">
      <c r="B4332">
        <v>0</v>
      </c>
    </row>
    <row r="4333" spans="2:2">
      <c r="B4333">
        <v>0</v>
      </c>
    </row>
    <row r="4334" spans="2:2">
      <c r="B4334">
        <v>0</v>
      </c>
    </row>
    <row r="4335" spans="2:2">
      <c r="B4335">
        <v>0</v>
      </c>
    </row>
    <row r="4336" spans="2:2">
      <c r="B4336">
        <v>0</v>
      </c>
    </row>
    <row r="4337" spans="2:2">
      <c r="B4337">
        <v>0</v>
      </c>
    </row>
    <row r="4338" spans="2:2">
      <c r="B4338">
        <v>0</v>
      </c>
    </row>
    <row r="4339" spans="2:2">
      <c r="B4339">
        <v>0</v>
      </c>
    </row>
    <row r="4340" spans="2:2">
      <c r="B4340">
        <v>0</v>
      </c>
    </row>
    <row r="4341" spans="2:2">
      <c r="B4341">
        <v>0</v>
      </c>
    </row>
    <row r="4342" spans="2:2">
      <c r="B4342">
        <v>0</v>
      </c>
    </row>
    <row r="4343" spans="2:2">
      <c r="B4343">
        <v>0</v>
      </c>
    </row>
    <row r="4344" spans="2:2">
      <c r="B4344">
        <v>0</v>
      </c>
    </row>
    <row r="4345" spans="2:2">
      <c r="B4345">
        <v>0</v>
      </c>
    </row>
    <row r="4346" spans="2:2">
      <c r="B4346">
        <v>0</v>
      </c>
    </row>
    <row r="4347" spans="2:2">
      <c r="B4347">
        <v>0</v>
      </c>
    </row>
    <row r="4348" spans="2:2">
      <c r="B4348">
        <v>0</v>
      </c>
    </row>
    <row r="4349" spans="2:2">
      <c r="B4349">
        <v>0</v>
      </c>
    </row>
    <row r="4350" spans="2:2">
      <c r="B4350">
        <v>0</v>
      </c>
    </row>
    <row r="4351" spans="2:2">
      <c r="B4351">
        <v>0</v>
      </c>
    </row>
    <row r="4352" spans="2:2">
      <c r="B4352">
        <v>0</v>
      </c>
    </row>
    <row r="4353" spans="2:2">
      <c r="B4353">
        <v>0</v>
      </c>
    </row>
    <row r="4354" spans="2:2">
      <c r="B4354">
        <v>0</v>
      </c>
    </row>
    <row r="4355" spans="2:2">
      <c r="B4355">
        <v>0</v>
      </c>
    </row>
    <row r="4356" spans="2:2">
      <c r="B4356">
        <v>0</v>
      </c>
    </row>
    <row r="4357" spans="2:2">
      <c r="B4357">
        <v>0</v>
      </c>
    </row>
    <row r="4358" spans="2:2">
      <c r="B4358">
        <v>0</v>
      </c>
    </row>
    <row r="4359" spans="2:2">
      <c r="B4359">
        <v>0</v>
      </c>
    </row>
    <row r="4360" spans="2:2">
      <c r="B4360">
        <v>0</v>
      </c>
    </row>
    <row r="4361" spans="2:2">
      <c r="B4361">
        <v>0</v>
      </c>
    </row>
    <row r="4362" spans="2:2">
      <c r="B4362">
        <v>0</v>
      </c>
    </row>
    <row r="4363" spans="2:2">
      <c r="B4363">
        <v>0</v>
      </c>
    </row>
    <row r="4364" spans="2:2">
      <c r="B4364">
        <v>0</v>
      </c>
    </row>
    <row r="4365" spans="2:2">
      <c r="B4365">
        <v>0</v>
      </c>
    </row>
    <row r="4366" spans="2:2">
      <c r="B4366">
        <v>0</v>
      </c>
    </row>
    <row r="4367" spans="2:2">
      <c r="B4367">
        <v>0</v>
      </c>
    </row>
    <row r="4368" spans="2:2">
      <c r="B4368">
        <v>0</v>
      </c>
    </row>
    <row r="4369" spans="2:2">
      <c r="B4369">
        <v>0</v>
      </c>
    </row>
    <row r="4370" spans="2:2">
      <c r="B4370">
        <v>0</v>
      </c>
    </row>
    <row r="4371" spans="2:2">
      <c r="B4371">
        <v>0</v>
      </c>
    </row>
    <row r="4372" spans="2:2">
      <c r="B4372">
        <v>0</v>
      </c>
    </row>
    <row r="4373" spans="2:2">
      <c r="B4373">
        <v>0</v>
      </c>
    </row>
    <row r="4374" spans="2:2">
      <c r="B4374">
        <v>0</v>
      </c>
    </row>
    <row r="4375" spans="2:2">
      <c r="B4375">
        <v>0</v>
      </c>
    </row>
    <row r="4376" spans="2:2">
      <c r="B4376">
        <v>0</v>
      </c>
    </row>
    <row r="4377" spans="2:2">
      <c r="B4377">
        <v>0</v>
      </c>
    </row>
    <row r="4378" spans="2:2">
      <c r="B4378">
        <v>0</v>
      </c>
    </row>
    <row r="4379" spans="2:2">
      <c r="B4379">
        <v>0</v>
      </c>
    </row>
    <row r="4380" spans="2:2">
      <c r="B4380">
        <v>0</v>
      </c>
    </row>
    <row r="4381" spans="2:2">
      <c r="B4381">
        <v>0</v>
      </c>
    </row>
    <row r="4382" spans="2:2">
      <c r="B4382">
        <v>0</v>
      </c>
    </row>
    <row r="4383" spans="2:2">
      <c r="B4383">
        <v>0</v>
      </c>
    </row>
    <row r="4384" spans="2:2">
      <c r="B4384">
        <v>0</v>
      </c>
    </row>
    <row r="4385" spans="2:2">
      <c r="B4385">
        <v>0</v>
      </c>
    </row>
    <row r="4386" spans="2:2">
      <c r="B4386">
        <v>0</v>
      </c>
    </row>
    <row r="4387" spans="2:2">
      <c r="B4387">
        <v>0</v>
      </c>
    </row>
    <row r="4388" spans="2:2">
      <c r="B4388">
        <v>0</v>
      </c>
    </row>
    <row r="4389" spans="2:2">
      <c r="B4389">
        <v>0</v>
      </c>
    </row>
    <row r="4390" spans="2:2">
      <c r="B4390">
        <v>0</v>
      </c>
    </row>
    <row r="4391" spans="2:2">
      <c r="B4391">
        <v>0</v>
      </c>
    </row>
    <row r="4392" spans="2:2">
      <c r="B4392">
        <v>0</v>
      </c>
    </row>
    <row r="4393" spans="2:2">
      <c r="B4393">
        <v>0</v>
      </c>
    </row>
    <row r="4394" spans="2:2">
      <c r="B4394">
        <v>0</v>
      </c>
    </row>
    <row r="4395" spans="2:2">
      <c r="B4395">
        <v>0</v>
      </c>
    </row>
    <row r="4396" spans="2:2">
      <c r="B4396">
        <v>0</v>
      </c>
    </row>
    <row r="4397" spans="2:2">
      <c r="B4397">
        <v>0</v>
      </c>
    </row>
    <row r="4398" spans="2:2">
      <c r="B4398">
        <v>0</v>
      </c>
    </row>
    <row r="4399" spans="2:2">
      <c r="B4399">
        <v>0</v>
      </c>
    </row>
    <row r="4400" spans="2:2">
      <c r="B4400">
        <v>0</v>
      </c>
    </row>
    <row r="4401" spans="2:2">
      <c r="B4401">
        <v>0</v>
      </c>
    </row>
    <row r="4402" spans="2:2">
      <c r="B4402">
        <v>0</v>
      </c>
    </row>
    <row r="4403" spans="2:2">
      <c r="B4403">
        <v>0</v>
      </c>
    </row>
    <row r="4404" spans="2:2">
      <c r="B4404">
        <v>0</v>
      </c>
    </row>
    <row r="4405" spans="2:2">
      <c r="B4405">
        <v>0</v>
      </c>
    </row>
    <row r="4406" spans="2:2">
      <c r="B4406">
        <v>0</v>
      </c>
    </row>
    <row r="4407" spans="2:2">
      <c r="B4407">
        <v>0</v>
      </c>
    </row>
    <row r="4408" spans="2:2">
      <c r="B4408">
        <v>0</v>
      </c>
    </row>
    <row r="4409" spans="2:2">
      <c r="B4409">
        <v>0</v>
      </c>
    </row>
    <row r="4410" spans="2:2">
      <c r="B4410">
        <v>0</v>
      </c>
    </row>
    <row r="4411" spans="2:2">
      <c r="B4411">
        <v>0</v>
      </c>
    </row>
    <row r="4412" spans="2:2">
      <c r="B4412">
        <v>0</v>
      </c>
    </row>
    <row r="4413" spans="2:2">
      <c r="B4413">
        <v>0</v>
      </c>
    </row>
    <row r="4414" spans="2:2">
      <c r="B4414">
        <v>0</v>
      </c>
    </row>
    <row r="4415" spans="2:2">
      <c r="B4415">
        <v>0</v>
      </c>
    </row>
    <row r="4416" spans="2:2">
      <c r="B4416">
        <v>0</v>
      </c>
    </row>
    <row r="4417" spans="2:2">
      <c r="B4417">
        <v>0</v>
      </c>
    </row>
    <row r="4418" spans="2:2">
      <c r="B4418">
        <v>0</v>
      </c>
    </row>
    <row r="4419" spans="2:2">
      <c r="B4419">
        <v>0</v>
      </c>
    </row>
    <row r="4420" spans="2:2">
      <c r="B4420">
        <v>0</v>
      </c>
    </row>
    <row r="4421" spans="2:2">
      <c r="B4421">
        <v>0</v>
      </c>
    </row>
    <row r="4422" spans="2:2">
      <c r="B4422">
        <v>0</v>
      </c>
    </row>
    <row r="4423" spans="2:2">
      <c r="B4423">
        <v>0</v>
      </c>
    </row>
    <row r="4424" spans="2:2">
      <c r="B4424">
        <v>0</v>
      </c>
    </row>
    <row r="4425" spans="2:2">
      <c r="B4425">
        <v>0</v>
      </c>
    </row>
    <row r="4426" spans="2:2">
      <c r="B4426">
        <v>0</v>
      </c>
    </row>
    <row r="4427" spans="2:2">
      <c r="B4427">
        <v>0</v>
      </c>
    </row>
    <row r="4428" spans="2:2">
      <c r="B4428">
        <v>0</v>
      </c>
    </row>
    <row r="4429" spans="2:2">
      <c r="B4429">
        <v>0</v>
      </c>
    </row>
    <row r="4430" spans="2:2">
      <c r="B4430">
        <v>0</v>
      </c>
    </row>
    <row r="4431" spans="2:2">
      <c r="B4431">
        <v>0</v>
      </c>
    </row>
    <row r="4432" spans="2:2">
      <c r="B4432">
        <v>0</v>
      </c>
    </row>
    <row r="4433" spans="2:2">
      <c r="B4433">
        <v>0</v>
      </c>
    </row>
    <row r="4434" spans="2:2">
      <c r="B4434">
        <v>0</v>
      </c>
    </row>
    <row r="4435" spans="2:2">
      <c r="B4435">
        <v>0</v>
      </c>
    </row>
    <row r="4436" spans="2:2">
      <c r="B4436">
        <v>0</v>
      </c>
    </row>
    <row r="4437" spans="2:2">
      <c r="B4437">
        <v>0</v>
      </c>
    </row>
    <row r="4438" spans="2:2">
      <c r="B4438">
        <v>0</v>
      </c>
    </row>
    <row r="4439" spans="2:2">
      <c r="B4439">
        <v>0</v>
      </c>
    </row>
    <row r="4440" spans="2:2">
      <c r="B4440">
        <v>0</v>
      </c>
    </row>
    <row r="4441" spans="2:2">
      <c r="B4441">
        <v>0</v>
      </c>
    </row>
    <row r="4442" spans="2:2">
      <c r="B4442">
        <v>0</v>
      </c>
    </row>
    <row r="4443" spans="2:2">
      <c r="B4443">
        <v>0</v>
      </c>
    </row>
    <row r="4444" spans="2:2">
      <c r="B4444">
        <v>0</v>
      </c>
    </row>
    <row r="4445" spans="2:2">
      <c r="B4445">
        <v>0</v>
      </c>
    </row>
    <row r="4446" spans="2:2">
      <c r="B4446">
        <v>0</v>
      </c>
    </row>
    <row r="4447" spans="2:2">
      <c r="B4447">
        <v>0</v>
      </c>
    </row>
    <row r="4448" spans="2:2">
      <c r="B4448">
        <v>0</v>
      </c>
    </row>
    <row r="4449" spans="2:2">
      <c r="B4449">
        <v>0</v>
      </c>
    </row>
    <row r="4450" spans="2:2">
      <c r="B4450">
        <v>0</v>
      </c>
    </row>
    <row r="4451" spans="2:2">
      <c r="B4451">
        <v>0</v>
      </c>
    </row>
    <row r="4452" spans="2:2">
      <c r="B4452">
        <v>0</v>
      </c>
    </row>
    <row r="4453" spans="2:2">
      <c r="B4453">
        <v>0</v>
      </c>
    </row>
    <row r="4454" spans="2:2">
      <c r="B4454">
        <v>0</v>
      </c>
    </row>
    <row r="4455" spans="2:2">
      <c r="B4455">
        <v>0</v>
      </c>
    </row>
    <row r="4456" spans="2:2">
      <c r="B4456">
        <v>0</v>
      </c>
    </row>
    <row r="4457" spans="2:2">
      <c r="B4457">
        <v>0</v>
      </c>
    </row>
    <row r="4458" spans="2:2">
      <c r="B4458">
        <v>0</v>
      </c>
    </row>
    <row r="4459" spans="2:2">
      <c r="B4459">
        <v>0</v>
      </c>
    </row>
    <row r="4460" spans="2:2">
      <c r="B4460">
        <v>0</v>
      </c>
    </row>
    <row r="4461" spans="2:2">
      <c r="B4461">
        <v>0</v>
      </c>
    </row>
    <row r="4462" spans="2:2">
      <c r="B4462">
        <v>0</v>
      </c>
    </row>
    <row r="4463" spans="2:2">
      <c r="B4463">
        <v>0</v>
      </c>
    </row>
    <row r="4464" spans="2:2">
      <c r="B4464">
        <v>0</v>
      </c>
    </row>
    <row r="4465" spans="2:2">
      <c r="B4465">
        <v>0</v>
      </c>
    </row>
    <row r="4466" spans="2:2">
      <c r="B4466">
        <v>0</v>
      </c>
    </row>
    <row r="4467" spans="2:2">
      <c r="B4467">
        <v>0</v>
      </c>
    </row>
    <row r="4468" spans="2:2">
      <c r="B4468">
        <v>0</v>
      </c>
    </row>
    <row r="4469" spans="2:2">
      <c r="B4469">
        <v>0</v>
      </c>
    </row>
    <row r="4470" spans="2:2">
      <c r="B4470">
        <v>0</v>
      </c>
    </row>
    <row r="4471" spans="2:2">
      <c r="B4471">
        <v>0</v>
      </c>
    </row>
    <row r="4472" spans="2:2">
      <c r="B4472">
        <v>0</v>
      </c>
    </row>
    <row r="4473" spans="2:2">
      <c r="B4473">
        <v>0</v>
      </c>
    </row>
    <row r="4474" spans="2:2">
      <c r="B4474">
        <v>0</v>
      </c>
    </row>
    <row r="4475" spans="2:2">
      <c r="B4475">
        <v>0</v>
      </c>
    </row>
    <row r="4476" spans="2:2">
      <c r="B4476">
        <v>0</v>
      </c>
    </row>
    <row r="4477" spans="2:2">
      <c r="B4477">
        <v>0</v>
      </c>
    </row>
    <row r="4478" spans="2:2">
      <c r="B4478">
        <v>0</v>
      </c>
    </row>
    <row r="4479" spans="2:2">
      <c r="B4479">
        <v>0</v>
      </c>
    </row>
    <row r="4480" spans="2:2">
      <c r="B4480">
        <v>0</v>
      </c>
    </row>
    <row r="4481" spans="2:2">
      <c r="B4481">
        <v>0</v>
      </c>
    </row>
    <row r="4482" spans="2:2">
      <c r="B4482">
        <v>0</v>
      </c>
    </row>
    <row r="4483" spans="2:2">
      <c r="B4483">
        <v>0</v>
      </c>
    </row>
    <row r="4484" spans="2:2">
      <c r="B4484">
        <v>0</v>
      </c>
    </row>
    <row r="4485" spans="2:2">
      <c r="B4485">
        <v>0</v>
      </c>
    </row>
    <row r="4486" spans="2:2">
      <c r="B4486">
        <v>0</v>
      </c>
    </row>
    <row r="4487" spans="2:2">
      <c r="B4487">
        <v>0</v>
      </c>
    </row>
    <row r="4488" spans="2:2">
      <c r="B4488">
        <v>0</v>
      </c>
    </row>
    <row r="4489" spans="2:2">
      <c r="B4489">
        <v>0</v>
      </c>
    </row>
    <row r="4490" spans="2:2">
      <c r="B4490">
        <v>0</v>
      </c>
    </row>
    <row r="4491" spans="2:2">
      <c r="B4491">
        <v>0</v>
      </c>
    </row>
    <row r="4492" spans="2:2">
      <c r="B4492">
        <v>0</v>
      </c>
    </row>
    <row r="4493" spans="2:2">
      <c r="B4493">
        <v>0</v>
      </c>
    </row>
    <row r="4494" spans="2:2">
      <c r="B4494">
        <v>0</v>
      </c>
    </row>
    <row r="4495" spans="2:2">
      <c r="B4495">
        <v>0</v>
      </c>
    </row>
    <row r="4496" spans="2:2">
      <c r="B4496">
        <v>0</v>
      </c>
    </row>
    <row r="4497" spans="2:2">
      <c r="B4497">
        <v>0</v>
      </c>
    </row>
    <row r="4498" spans="2:2">
      <c r="B4498">
        <v>0</v>
      </c>
    </row>
    <row r="4499" spans="2:2">
      <c r="B4499">
        <v>0</v>
      </c>
    </row>
    <row r="4500" spans="2:2">
      <c r="B4500">
        <v>0</v>
      </c>
    </row>
    <row r="4501" spans="2:2">
      <c r="B4501">
        <v>0</v>
      </c>
    </row>
    <row r="4502" spans="2:2">
      <c r="B4502">
        <v>0</v>
      </c>
    </row>
    <row r="4503" spans="2:2">
      <c r="B4503">
        <v>0</v>
      </c>
    </row>
    <row r="4504" spans="2:2">
      <c r="B4504">
        <v>0</v>
      </c>
    </row>
    <row r="4505" spans="2:2">
      <c r="B4505">
        <v>0</v>
      </c>
    </row>
    <row r="4506" spans="2:2">
      <c r="B4506">
        <v>0</v>
      </c>
    </row>
    <row r="4507" spans="2:2">
      <c r="B4507">
        <v>0</v>
      </c>
    </row>
    <row r="4508" spans="2:2">
      <c r="B4508">
        <v>0</v>
      </c>
    </row>
    <row r="4509" spans="2:2">
      <c r="B4509">
        <v>0</v>
      </c>
    </row>
    <row r="4510" spans="2:2">
      <c r="B4510">
        <v>0</v>
      </c>
    </row>
    <row r="4511" spans="2:2">
      <c r="B4511">
        <v>0</v>
      </c>
    </row>
    <row r="4512" spans="2:2">
      <c r="B4512">
        <v>0</v>
      </c>
    </row>
    <row r="4513" spans="2:2">
      <c r="B4513">
        <v>0</v>
      </c>
    </row>
    <row r="4514" spans="2:2">
      <c r="B4514">
        <v>0</v>
      </c>
    </row>
    <row r="4515" spans="2:2">
      <c r="B4515">
        <v>0</v>
      </c>
    </row>
    <row r="4516" spans="2:2">
      <c r="B4516">
        <v>0</v>
      </c>
    </row>
    <row r="4517" spans="2:2">
      <c r="B4517">
        <v>0</v>
      </c>
    </row>
    <row r="4518" spans="2:2">
      <c r="B4518">
        <v>0</v>
      </c>
    </row>
    <row r="4519" spans="2:2">
      <c r="B4519">
        <v>0</v>
      </c>
    </row>
    <row r="4520" spans="2:2">
      <c r="B4520">
        <v>0</v>
      </c>
    </row>
    <row r="4521" spans="2:2">
      <c r="B4521">
        <v>0</v>
      </c>
    </row>
    <row r="4522" spans="2:2">
      <c r="B4522">
        <v>0</v>
      </c>
    </row>
    <row r="4523" spans="2:2">
      <c r="B4523">
        <v>0</v>
      </c>
    </row>
    <row r="4524" spans="2:2">
      <c r="B4524">
        <v>0</v>
      </c>
    </row>
    <row r="4525" spans="2:2">
      <c r="B4525">
        <v>0</v>
      </c>
    </row>
    <row r="4526" spans="2:2">
      <c r="B4526">
        <v>0</v>
      </c>
    </row>
    <row r="4527" spans="2:2">
      <c r="B4527">
        <v>0</v>
      </c>
    </row>
    <row r="4528" spans="2:2">
      <c r="B4528">
        <v>0</v>
      </c>
    </row>
    <row r="4529" spans="2:2">
      <c r="B4529">
        <v>0</v>
      </c>
    </row>
    <row r="4530" spans="2:2">
      <c r="B4530">
        <v>0</v>
      </c>
    </row>
    <row r="4531" spans="2:2">
      <c r="B4531">
        <v>0</v>
      </c>
    </row>
    <row r="4532" spans="2:2">
      <c r="B4532">
        <v>0</v>
      </c>
    </row>
    <row r="4533" spans="2:2">
      <c r="B4533">
        <v>0</v>
      </c>
    </row>
    <row r="4534" spans="2:2">
      <c r="B4534">
        <v>0</v>
      </c>
    </row>
    <row r="4535" spans="2:2">
      <c r="B4535">
        <v>0</v>
      </c>
    </row>
    <row r="4536" spans="2:2">
      <c r="B4536">
        <v>0</v>
      </c>
    </row>
    <row r="4537" spans="2:2">
      <c r="B4537">
        <v>0</v>
      </c>
    </row>
    <row r="4538" spans="2:2">
      <c r="B4538">
        <v>0</v>
      </c>
    </row>
    <row r="4539" spans="2:2">
      <c r="B4539">
        <v>0</v>
      </c>
    </row>
    <row r="4540" spans="2:2">
      <c r="B4540">
        <v>0</v>
      </c>
    </row>
    <row r="4541" spans="2:2">
      <c r="B4541">
        <v>0</v>
      </c>
    </row>
    <row r="4542" spans="2:2">
      <c r="B4542">
        <v>0</v>
      </c>
    </row>
    <row r="4543" spans="2:2">
      <c r="B4543">
        <v>0</v>
      </c>
    </row>
    <row r="4544" spans="2:2">
      <c r="B4544">
        <v>0</v>
      </c>
    </row>
    <row r="4545" spans="2:2">
      <c r="B4545">
        <v>0</v>
      </c>
    </row>
    <row r="4546" spans="2:2">
      <c r="B4546">
        <v>0</v>
      </c>
    </row>
    <row r="4547" spans="2:2">
      <c r="B4547">
        <v>0</v>
      </c>
    </row>
    <row r="4548" spans="2:2">
      <c r="B4548">
        <v>0</v>
      </c>
    </row>
    <row r="4549" spans="2:2">
      <c r="B4549">
        <v>0</v>
      </c>
    </row>
    <row r="4550" spans="2:2">
      <c r="B4550">
        <v>0</v>
      </c>
    </row>
    <row r="4551" spans="2:2">
      <c r="B4551">
        <v>0</v>
      </c>
    </row>
    <row r="4552" spans="2:2">
      <c r="B4552">
        <v>0</v>
      </c>
    </row>
    <row r="4553" spans="2:2">
      <c r="B4553">
        <v>0</v>
      </c>
    </row>
    <row r="4554" spans="2:2">
      <c r="B4554">
        <v>0</v>
      </c>
    </row>
    <row r="4555" spans="2:2">
      <c r="B4555">
        <v>0</v>
      </c>
    </row>
    <row r="4556" spans="2:2">
      <c r="B4556">
        <v>0</v>
      </c>
    </row>
    <row r="4557" spans="2:2">
      <c r="B4557">
        <v>0</v>
      </c>
    </row>
    <row r="4558" spans="2:2">
      <c r="B4558">
        <v>0</v>
      </c>
    </row>
    <row r="4559" spans="2:2">
      <c r="B4559">
        <v>0</v>
      </c>
    </row>
    <row r="4560" spans="2:2">
      <c r="B4560">
        <v>0</v>
      </c>
    </row>
    <row r="4561" spans="2:2">
      <c r="B4561">
        <v>0</v>
      </c>
    </row>
    <row r="4562" spans="2:2">
      <c r="B4562">
        <v>0</v>
      </c>
    </row>
    <row r="4563" spans="2:2">
      <c r="B4563">
        <v>0</v>
      </c>
    </row>
    <row r="4564" spans="2:2">
      <c r="B4564">
        <v>0</v>
      </c>
    </row>
    <row r="4565" spans="2:2">
      <c r="B4565">
        <v>0</v>
      </c>
    </row>
    <row r="4566" spans="2:2">
      <c r="B4566">
        <v>0</v>
      </c>
    </row>
    <row r="4567" spans="2:2">
      <c r="B4567">
        <v>0</v>
      </c>
    </row>
    <row r="4568" spans="2:2">
      <c r="B4568">
        <v>0</v>
      </c>
    </row>
    <row r="4569" spans="2:2">
      <c r="B4569">
        <v>0</v>
      </c>
    </row>
    <row r="4570" spans="2:2">
      <c r="B4570">
        <v>0</v>
      </c>
    </row>
    <row r="4571" spans="2:2">
      <c r="B4571">
        <v>0</v>
      </c>
    </row>
    <row r="4572" spans="2:2">
      <c r="B4572">
        <v>0</v>
      </c>
    </row>
    <row r="4573" spans="2:2">
      <c r="B4573">
        <v>0</v>
      </c>
    </row>
    <row r="4574" spans="2:2">
      <c r="B4574">
        <v>0</v>
      </c>
    </row>
    <row r="4575" spans="2:2">
      <c r="B4575">
        <v>0</v>
      </c>
    </row>
    <row r="4576" spans="2:2">
      <c r="B4576">
        <v>0</v>
      </c>
    </row>
    <row r="4577" spans="2:2">
      <c r="B4577">
        <v>0</v>
      </c>
    </row>
    <row r="4578" spans="2:2">
      <c r="B4578">
        <v>0</v>
      </c>
    </row>
    <row r="4579" spans="2:2">
      <c r="B4579">
        <v>0</v>
      </c>
    </row>
    <row r="4580" spans="2:2">
      <c r="B4580">
        <v>0</v>
      </c>
    </row>
    <row r="4581" spans="2:2">
      <c r="B4581">
        <v>0</v>
      </c>
    </row>
    <row r="4582" spans="2:2">
      <c r="B4582">
        <v>0</v>
      </c>
    </row>
    <row r="4583" spans="2:2">
      <c r="B4583">
        <v>0</v>
      </c>
    </row>
    <row r="4584" spans="2:2">
      <c r="B4584">
        <v>0</v>
      </c>
    </row>
    <row r="4585" spans="2:2">
      <c r="B4585">
        <v>0</v>
      </c>
    </row>
    <row r="4586" spans="2:2">
      <c r="B4586">
        <v>0</v>
      </c>
    </row>
    <row r="4587" spans="2:2">
      <c r="B4587">
        <v>0</v>
      </c>
    </row>
    <row r="4588" spans="2:2">
      <c r="B4588">
        <v>0</v>
      </c>
    </row>
    <row r="4589" spans="2:2">
      <c r="B4589">
        <v>0</v>
      </c>
    </row>
    <row r="4590" spans="2:2">
      <c r="B4590">
        <v>0</v>
      </c>
    </row>
    <row r="4591" spans="2:2">
      <c r="B4591">
        <v>0</v>
      </c>
    </row>
    <row r="4592" spans="2:2">
      <c r="B4592">
        <v>0</v>
      </c>
    </row>
    <row r="4593" spans="2:2">
      <c r="B4593">
        <v>0</v>
      </c>
    </row>
    <row r="4594" spans="2:2">
      <c r="B4594">
        <v>0</v>
      </c>
    </row>
    <row r="4595" spans="2:2">
      <c r="B4595">
        <v>0</v>
      </c>
    </row>
    <row r="4596" spans="2:2">
      <c r="B4596">
        <v>0</v>
      </c>
    </row>
    <row r="4597" spans="2:2">
      <c r="B4597">
        <v>0</v>
      </c>
    </row>
    <row r="4598" spans="2:2">
      <c r="B4598">
        <v>0</v>
      </c>
    </row>
    <row r="4599" spans="2:2">
      <c r="B4599">
        <v>0</v>
      </c>
    </row>
    <row r="4600" spans="2:2">
      <c r="B4600">
        <v>0</v>
      </c>
    </row>
    <row r="4601" spans="2:2">
      <c r="B4601">
        <v>0</v>
      </c>
    </row>
    <row r="4602" spans="2:2">
      <c r="B4602">
        <v>0</v>
      </c>
    </row>
    <row r="4603" spans="2:2">
      <c r="B4603">
        <v>0</v>
      </c>
    </row>
    <row r="4604" spans="2:2">
      <c r="B4604">
        <v>0</v>
      </c>
    </row>
    <row r="4605" spans="2:2">
      <c r="B4605">
        <v>0</v>
      </c>
    </row>
    <row r="4606" spans="2:2">
      <c r="B4606">
        <v>0</v>
      </c>
    </row>
    <row r="4607" spans="2:2">
      <c r="B4607">
        <v>0</v>
      </c>
    </row>
    <row r="4608" spans="2:2">
      <c r="B4608">
        <v>0</v>
      </c>
    </row>
    <row r="4609" spans="2:2">
      <c r="B4609">
        <v>0</v>
      </c>
    </row>
    <row r="4610" spans="2:2">
      <c r="B4610">
        <v>0</v>
      </c>
    </row>
    <row r="4611" spans="2:2">
      <c r="B4611">
        <v>0</v>
      </c>
    </row>
    <row r="4612" spans="2:2">
      <c r="B4612">
        <v>0</v>
      </c>
    </row>
    <row r="4613" spans="2:2">
      <c r="B4613">
        <v>0</v>
      </c>
    </row>
    <row r="4614" spans="2:2">
      <c r="B4614">
        <v>0</v>
      </c>
    </row>
    <row r="4615" spans="2:2">
      <c r="B4615">
        <v>0</v>
      </c>
    </row>
    <row r="4616" spans="2:2">
      <c r="B4616">
        <v>0</v>
      </c>
    </row>
    <row r="4617" spans="2:2">
      <c r="B4617">
        <v>0</v>
      </c>
    </row>
    <row r="4618" spans="2:2">
      <c r="B4618">
        <v>0</v>
      </c>
    </row>
    <row r="4619" spans="2:2">
      <c r="B4619">
        <v>0</v>
      </c>
    </row>
    <row r="4620" spans="2:2">
      <c r="B4620">
        <v>0</v>
      </c>
    </row>
    <row r="4621" spans="2:2">
      <c r="B4621">
        <v>0</v>
      </c>
    </row>
    <row r="4622" spans="2:2">
      <c r="B4622">
        <v>0</v>
      </c>
    </row>
    <row r="4623" spans="2:2">
      <c r="B4623">
        <v>0</v>
      </c>
    </row>
    <row r="4624" spans="2:2">
      <c r="B4624">
        <v>0</v>
      </c>
    </row>
    <row r="4625" spans="2:2">
      <c r="B4625">
        <v>0</v>
      </c>
    </row>
    <row r="4626" spans="2:2">
      <c r="B4626">
        <v>0</v>
      </c>
    </row>
    <row r="4627" spans="2:2">
      <c r="B4627">
        <v>0</v>
      </c>
    </row>
    <row r="4628" spans="2:2">
      <c r="B4628">
        <v>0</v>
      </c>
    </row>
    <row r="4629" spans="2:2">
      <c r="B4629">
        <v>0</v>
      </c>
    </row>
    <row r="4630" spans="2:2">
      <c r="B4630">
        <v>0</v>
      </c>
    </row>
    <row r="4631" spans="2:2">
      <c r="B4631">
        <v>0</v>
      </c>
    </row>
    <row r="4632" spans="2:2">
      <c r="B4632">
        <v>0</v>
      </c>
    </row>
    <row r="4633" spans="2:2">
      <c r="B4633">
        <v>0</v>
      </c>
    </row>
    <row r="4634" spans="2:2">
      <c r="B4634">
        <v>0</v>
      </c>
    </row>
    <row r="4635" spans="2:2">
      <c r="B4635">
        <v>0</v>
      </c>
    </row>
    <row r="4636" spans="2:2">
      <c r="B4636">
        <v>0</v>
      </c>
    </row>
    <row r="4637" spans="2:2">
      <c r="B4637">
        <v>0</v>
      </c>
    </row>
    <row r="4638" spans="2:2">
      <c r="B4638">
        <v>0</v>
      </c>
    </row>
    <row r="4639" spans="2:2">
      <c r="B4639">
        <v>0</v>
      </c>
    </row>
    <row r="4640" spans="2:2">
      <c r="B4640">
        <v>0</v>
      </c>
    </row>
    <row r="4641" spans="2:2">
      <c r="B4641">
        <v>0</v>
      </c>
    </row>
    <row r="4642" spans="2:2">
      <c r="B4642">
        <v>0</v>
      </c>
    </row>
    <row r="4643" spans="2:2">
      <c r="B4643">
        <v>0</v>
      </c>
    </row>
    <row r="4644" spans="2:2">
      <c r="B4644">
        <v>0</v>
      </c>
    </row>
    <row r="4645" spans="2:2">
      <c r="B4645">
        <v>0</v>
      </c>
    </row>
    <row r="4646" spans="2:2">
      <c r="B4646">
        <v>0</v>
      </c>
    </row>
    <row r="4647" spans="2:2">
      <c r="B4647">
        <v>0</v>
      </c>
    </row>
    <row r="4648" spans="2:2">
      <c r="B4648">
        <v>0</v>
      </c>
    </row>
    <row r="4649" spans="2:2">
      <c r="B4649">
        <v>0</v>
      </c>
    </row>
    <row r="4650" spans="2:2">
      <c r="B4650">
        <v>0</v>
      </c>
    </row>
    <row r="4651" spans="2:2">
      <c r="B4651">
        <v>0</v>
      </c>
    </row>
    <row r="4652" spans="2:2">
      <c r="B4652">
        <v>0</v>
      </c>
    </row>
    <row r="4653" spans="2:2">
      <c r="B4653">
        <v>0</v>
      </c>
    </row>
    <row r="4654" spans="2:2">
      <c r="B4654">
        <v>0</v>
      </c>
    </row>
    <row r="4655" spans="2:2">
      <c r="B4655">
        <v>0</v>
      </c>
    </row>
    <row r="4656" spans="2:2">
      <c r="B4656">
        <v>0</v>
      </c>
    </row>
    <row r="4657" spans="2:2">
      <c r="B4657">
        <v>0</v>
      </c>
    </row>
    <row r="4658" spans="2:2">
      <c r="B4658">
        <v>0</v>
      </c>
    </row>
    <row r="4659" spans="2:2">
      <c r="B4659">
        <v>0</v>
      </c>
    </row>
    <row r="4660" spans="2:2">
      <c r="B4660">
        <v>0</v>
      </c>
    </row>
    <row r="4661" spans="2:2">
      <c r="B4661">
        <v>0</v>
      </c>
    </row>
    <row r="4662" spans="2:2">
      <c r="B4662">
        <v>0</v>
      </c>
    </row>
    <row r="4663" spans="2:2">
      <c r="B4663">
        <v>0</v>
      </c>
    </row>
    <row r="4664" spans="2:2">
      <c r="B4664">
        <v>0</v>
      </c>
    </row>
    <row r="4665" spans="2:2">
      <c r="B4665">
        <v>0</v>
      </c>
    </row>
    <row r="4666" spans="2:2">
      <c r="B4666">
        <v>0</v>
      </c>
    </row>
    <row r="4667" spans="2:2">
      <c r="B4667">
        <v>0</v>
      </c>
    </row>
    <row r="4668" spans="2:2">
      <c r="B4668">
        <v>0</v>
      </c>
    </row>
    <row r="4669" spans="2:2">
      <c r="B4669">
        <v>0</v>
      </c>
    </row>
    <row r="4670" spans="2:2">
      <c r="B4670">
        <v>0</v>
      </c>
    </row>
    <row r="4671" spans="2:2">
      <c r="B4671">
        <v>0</v>
      </c>
    </row>
    <row r="4672" spans="2:2">
      <c r="B4672">
        <v>0</v>
      </c>
    </row>
    <row r="4673" spans="2:2">
      <c r="B4673">
        <v>0</v>
      </c>
    </row>
    <row r="4674" spans="2:2">
      <c r="B4674">
        <v>0</v>
      </c>
    </row>
    <row r="4675" spans="2:2">
      <c r="B4675">
        <v>0</v>
      </c>
    </row>
    <row r="4676" spans="2:2">
      <c r="B4676">
        <v>0</v>
      </c>
    </row>
    <row r="4677" spans="2:2">
      <c r="B4677">
        <v>0</v>
      </c>
    </row>
    <row r="4678" spans="2:2">
      <c r="B4678">
        <v>0</v>
      </c>
    </row>
    <row r="4679" spans="2:2">
      <c r="B4679">
        <v>0</v>
      </c>
    </row>
    <row r="4680" spans="2:2">
      <c r="B4680">
        <v>0</v>
      </c>
    </row>
    <row r="4681" spans="2:2">
      <c r="B4681">
        <v>0</v>
      </c>
    </row>
    <row r="4682" spans="2:2">
      <c r="B4682">
        <v>0</v>
      </c>
    </row>
    <row r="4683" spans="2:2">
      <c r="B4683">
        <v>0</v>
      </c>
    </row>
    <row r="4684" spans="2:2">
      <c r="B4684">
        <v>0</v>
      </c>
    </row>
    <row r="4685" spans="2:2">
      <c r="B4685">
        <v>0</v>
      </c>
    </row>
    <row r="4686" spans="2:2">
      <c r="B4686">
        <v>0</v>
      </c>
    </row>
    <row r="4687" spans="2:2">
      <c r="B4687">
        <v>0</v>
      </c>
    </row>
    <row r="4688" spans="2:2">
      <c r="B4688">
        <v>0</v>
      </c>
    </row>
    <row r="4689" spans="2:2">
      <c r="B4689">
        <v>0</v>
      </c>
    </row>
    <row r="4690" spans="2:2">
      <c r="B4690">
        <v>0</v>
      </c>
    </row>
    <row r="4691" spans="2:2">
      <c r="B4691">
        <v>0</v>
      </c>
    </row>
    <row r="4692" spans="2:2">
      <c r="B4692">
        <v>0</v>
      </c>
    </row>
    <row r="4693" spans="2:2">
      <c r="B4693">
        <v>0</v>
      </c>
    </row>
    <row r="4694" spans="2:2">
      <c r="B4694">
        <v>0</v>
      </c>
    </row>
    <row r="4695" spans="2:2">
      <c r="B4695">
        <v>0</v>
      </c>
    </row>
    <row r="4696" spans="2:2">
      <c r="B4696">
        <v>0</v>
      </c>
    </row>
    <row r="4697" spans="2:2">
      <c r="B4697">
        <v>0</v>
      </c>
    </row>
    <row r="4698" spans="2:2">
      <c r="B4698">
        <v>0</v>
      </c>
    </row>
    <row r="4699" spans="2:2">
      <c r="B4699">
        <v>0</v>
      </c>
    </row>
    <row r="4700" spans="2:2">
      <c r="B4700">
        <v>0</v>
      </c>
    </row>
    <row r="4701" spans="2:2">
      <c r="B4701">
        <v>0</v>
      </c>
    </row>
    <row r="4702" spans="2:2">
      <c r="B4702">
        <v>0</v>
      </c>
    </row>
    <row r="4703" spans="2:2">
      <c r="B4703">
        <v>0</v>
      </c>
    </row>
    <row r="4704" spans="2:2">
      <c r="B4704">
        <v>0</v>
      </c>
    </row>
    <row r="4705" spans="2:2">
      <c r="B4705">
        <v>0</v>
      </c>
    </row>
    <row r="4706" spans="2:2">
      <c r="B4706">
        <v>0</v>
      </c>
    </row>
    <row r="4707" spans="2:2">
      <c r="B4707">
        <v>0</v>
      </c>
    </row>
    <row r="4708" spans="2:2">
      <c r="B4708">
        <v>0</v>
      </c>
    </row>
    <row r="4709" spans="2:2">
      <c r="B4709">
        <v>0</v>
      </c>
    </row>
    <row r="4710" spans="2:2">
      <c r="B4710">
        <v>0</v>
      </c>
    </row>
    <row r="4711" spans="2:2">
      <c r="B4711">
        <v>0</v>
      </c>
    </row>
    <row r="4712" spans="2:2">
      <c r="B4712">
        <v>0</v>
      </c>
    </row>
    <row r="4713" spans="2:2">
      <c r="B4713">
        <v>0</v>
      </c>
    </row>
    <row r="4714" spans="2:2">
      <c r="B4714">
        <v>0</v>
      </c>
    </row>
    <row r="4715" spans="2:2">
      <c r="B4715">
        <v>0</v>
      </c>
    </row>
    <row r="4716" spans="2:2">
      <c r="B4716">
        <v>0</v>
      </c>
    </row>
    <row r="4717" spans="2:2">
      <c r="B4717">
        <v>0</v>
      </c>
    </row>
    <row r="4718" spans="2:2">
      <c r="B4718">
        <v>0</v>
      </c>
    </row>
    <row r="4719" spans="2:2">
      <c r="B4719">
        <v>0</v>
      </c>
    </row>
    <row r="4720" spans="2:2">
      <c r="B4720">
        <v>0</v>
      </c>
    </row>
    <row r="4721" spans="2:2">
      <c r="B4721">
        <v>0</v>
      </c>
    </row>
    <row r="4722" spans="2:2">
      <c r="B4722">
        <v>0</v>
      </c>
    </row>
    <row r="4723" spans="2:2">
      <c r="B4723">
        <v>0</v>
      </c>
    </row>
    <row r="4724" spans="2:2">
      <c r="B4724">
        <v>0</v>
      </c>
    </row>
    <row r="4725" spans="2:2">
      <c r="B4725">
        <v>0</v>
      </c>
    </row>
    <row r="4726" spans="2:2">
      <c r="B4726">
        <v>0</v>
      </c>
    </row>
    <row r="4727" spans="2:2">
      <c r="B4727">
        <v>0</v>
      </c>
    </row>
    <row r="4728" spans="2:2">
      <c r="B4728">
        <v>0</v>
      </c>
    </row>
    <row r="4729" spans="2:2">
      <c r="B4729">
        <v>0</v>
      </c>
    </row>
    <row r="4730" spans="2:2">
      <c r="B4730">
        <v>0</v>
      </c>
    </row>
    <row r="4731" spans="2:2">
      <c r="B4731">
        <v>0</v>
      </c>
    </row>
    <row r="4732" spans="2:2">
      <c r="B4732">
        <v>0</v>
      </c>
    </row>
    <row r="4733" spans="2:2">
      <c r="B4733">
        <v>0</v>
      </c>
    </row>
    <row r="4734" spans="2:2">
      <c r="B4734">
        <v>0</v>
      </c>
    </row>
    <row r="4735" spans="2:2">
      <c r="B4735">
        <v>0</v>
      </c>
    </row>
    <row r="4736" spans="2:2">
      <c r="B4736">
        <v>0</v>
      </c>
    </row>
    <row r="4737" spans="2:2">
      <c r="B4737">
        <v>0</v>
      </c>
    </row>
    <row r="4738" spans="2:2">
      <c r="B4738">
        <v>0</v>
      </c>
    </row>
    <row r="4739" spans="2:2">
      <c r="B4739">
        <v>0</v>
      </c>
    </row>
    <row r="4740" spans="2:2">
      <c r="B4740">
        <v>0</v>
      </c>
    </row>
    <row r="4741" spans="2:2">
      <c r="B4741">
        <v>0</v>
      </c>
    </row>
    <row r="4742" spans="2:2">
      <c r="B4742">
        <v>0</v>
      </c>
    </row>
    <row r="4743" spans="2:2">
      <c r="B4743">
        <v>0</v>
      </c>
    </row>
    <row r="4744" spans="2:2">
      <c r="B4744">
        <v>0</v>
      </c>
    </row>
    <row r="4745" spans="2:2">
      <c r="B4745">
        <v>0</v>
      </c>
    </row>
    <row r="4746" spans="2:2">
      <c r="B4746">
        <v>0</v>
      </c>
    </row>
    <row r="4747" spans="2:2">
      <c r="B4747">
        <v>0</v>
      </c>
    </row>
    <row r="4748" spans="2:2">
      <c r="B4748">
        <v>0</v>
      </c>
    </row>
    <row r="4749" spans="2:2">
      <c r="B4749">
        <v>0</v>
      </c>
    </row>
    <row r="4750" spans="2:2">
      <c r="B4750">
        <v>0</v>
      </c>
    </row>
    <row r="4751" spans="2:2">
      <c r="B4751">
        <v>0</v>
      </c>
    </row>
    <row r="4752" spans="2:2">
      <c r="B4752">
        <v>0</v>
      </c>
    </row>
    <row r="4753" spans="2:2">
      <c r="B4753">
        <v>0</v>
      </c>
    </row>
    <row r="4754" spans="2:2">
      <c r="B4754">
        <v>0</v>
      </c>
    </row>
    <row r="4755" spans="2:2">
      <c r="B4755">
        <v>0</v>
      </c>
    </row>
    <row r="4756" spans="2:2">
      <c r="B4756">
        <v>0</v>
      </c>
    </row>
    <row r="4757" spans="2:2">
      <c r="B4757">
        <v>0</v>
      </c>
    </row>
    <row r="4758" spans="2:2">
      <c r="B4758">
        <v>0</v>
      </c>
    </row>
    <row r="4759" spans="2:2">
      <c r="B4759">
        <v>0</v>
      </c>
    </row>
    <row r="4760" spans="2:2">
      <c r="B4760">
        <v>0</v>
      </c>
    </row>
    <row r="4761" spans="2:2">
      <c r="B4761">
        <v>0</v>
      </c>
    </row>
    <row r="4762" spans="2:2">
      <c r="B4762">
        <v>0</v>
      </c>
    </row>
    <row r="4763" spans="2:2">
      <c r="B4763">
        <v>0</v>
      </c>
    </row>
    <row r="4764" spans="2:2">
      <c r="B4764">
        <v>0</v>
      </c>
    </row>
    <row r="4765" spans="2:2">
      <c r="B4765">
        <v>0</v>
      </c>
    </row>
    <row r="4766" spans="2:2">
      <c r="B4766">
        <v>0</v>
      </c>
    </row>
    <row r="4767" spans="2:2">
      <c r="B4767">
        <v>0</v>
      </c>
    </row>
    <row r="4768" spans="2:2">
      <c r="B4768">
        <v>0</v>
      </c>
    </row>
    <row r="4769" spans="2:2">
      <c r="B4769">
        <v>0</v>
      </c>
    </row>
    <row r="4770" spans="2:2">
      <c r="B4770">
        <v>0</v>
      </c>
    </row>
    <row r="4771" spans="2:2">
      <c r="B4771">
        <v>0</v>
      </c>
    </row>
    <row r="4772" spans="2:2">
      <c r="B4772">
        <v>0</v>
      </c>
    </row>
    <row r="4773" spans="2:2">
      <c r="B4773">
        <v>0</v>
      </c>
    </row>
    <row r="4774" spans="2:2">
      <c r="B4774">
        <v>0</v>
      </c>
    </row>
    <row r="4775" spans="2:2">
      <c r="B4775">
        <v>0</v>
      </c>
    </row>
    <row r="4776" spans="2:2">
      <c r="B4776">
        <v>0</v>
      </c>
    </row>
    <row r="4777" spans="2:2">
      <c r="B4777">
        <v>0</v>
      </c>
    </row>
    <row r="4778" spans="2:2">
      <c r="B4778">
        <v>0</v>
      </c>
    </row>
    <row r="4779" spans="2:2">
      <c r="B4779">
        <v>0</v>
      </c>
    </row>
    <row r="4780" spans="2:2">
      <c r="B4780">
        <v>0</v>
      </c>
    </row>
    <row r="4781" spans="2:2">
      <c r="B4781">
        <v>0</v>
      </c>
    </row>
    <row r="4782" spans="2:2">
      <c r="B4782">
        <v>0</v>
      </c>
    </row>
    <row r="4783" spans="2:2">
      <c r="B4783">
        <v>0</v>
      </c>
    </row>
    <row r="4784" spans="2:2">
      <c r="B4784">
        <v>0</v>
      </c>
    </row>
    <row r="4785" spans="2:2">
      <c r="B4785">
        <v>0</v>
      </c>
    </row>
    <row r="4786" spans="2:2">
      <c r="B4786">
        <v>0</v>
      </c>
    </row>
    <row r="4787" spans="2:2">
      <c r="B4787">
        <v>0</v>
      </c>
    </row>
    <row r="4788" spans="2:2">
      <c r="B4788">
        <v>0</v>
      </c>
    </row>
    <row r="4789" spans="2:2">
      <c r="B4789">
        <v>0</v>
      </c>
    </row>
    <row r="4790" spans="2:2">
      <c r="B4790">
        <v>0</v>
      </c>
    </row>
    <row r="4791" spans="2:2">
      <c r="B4791">
        <v>0</v>
      </c>
    </row>
    <row r="4792" spans="2:2">
      <c r="B4792">
        <v>0</v>
      </c>
    </row>
    <row r="4793" spans="2:2">
      <c r="B4793">
        <v>0</v>
      </c>
    </row>
    <row r="4794" spans="2:2">
      <c r="B4794">
        <v>0</v>
      </c>
    </row>
    <row r="4795" spans="2:2">
      <c r="B4795">
        <v>0</v>
      </c>
    </row>
    <row r="4796" spans="2:2">
      <c r="B4796">
        <v>0</v>
      </c>
    </row>
    <row r="4797" spans="2:2">
      <c r="B4797">
        <v>0</v>
      </c>
    </row>
    <row r="4798" spans="2:2">
      <c r="B4798">
        <v>0</v>
      </c>
    </row>
    <row r="4799" spans="2:2">
      <c r="B4799">
        <v>0</v>
      </c>
    </row>
    <row r="4800" spans="2:2">
      <c r="B4800">
        <v>0</v>
      </c>
    </row>
    <row r="4801" spans="2:2">
      <c r="B4801">
        <v>0</v>
      </c>
    </row>
    <row r="4802" spans="2:2">
      <c r="B4802">
        <v>0</v>
      </c>
    </row>
    <row r="4803" spans="2:2">
      <c r="B4803">
        <v>0</v>
      </c>
    </row>
    <row r="4804" spans="2:2">
      <c r="B4804">
        <v>0</v>
      </c>
    </row>
    <row r="4805" spans="2:2">
      <c r="B4805">
        <v>0</v>
      </c>
    </row>
    <row r="4806" spans="2:2">
      <c r="B4806">
        <v>0</v>
      </c>
    </row>
    <row r="4807" spans="2:2">
      <c r="B4807">
        <v>0</v>
      </c>
    </row>
    <row r="4808" spans="2:2">
      <c r="B4808">
        <v>0</v>
      </c>
    </row>
    <row r="4809" spans="2:2">
      <c r="B4809">
        <v>0</v>
      </c>
    </row>
    <row r="4810" spans="2:2">
      <c r="B4810">
        <v>0</v>
      </c>
    </row>
    <row r="4811" spans="2:2">
      <c r="B4811">
        <v>0</v>
      </c>
    </row>
    <row r="4812" spans="2:2">
      <c r="B4812">
        <v>0</v>
      </c>
    </row>
    <row r="4813" spans="2:2">
      <c r="B4813">
        <v>0</v>
      </c>
    </row>
    <row r="4814" spans="2:2">
      <c r="B4814">
        <v>0</v>
      </c>
    </row>
    <row r="4815" spans="2:2">
      <c r="B4815">
        <v>0</v>
      </c>
    </row>
    <row r="4816" spans="2:2">
      <c r="B4816">
        <v>0</v>
      </c>
    </row>
    <row r="4817" spans="2:2">
      <c r="B4817">
        <v>0</v>
      </c>
    </row>
    <row r="4818" spans="2:2">
      <c r="B4818">
        <v>0</v>
      </c>
    </row>
    <row r="4819" spans="2:2">
      <c r="B4819">
        <v>0</v>
      </c>
    </row>
    <row r="4820" spans="2:2">
      <c r="B4820">
        <v>0</v>
      </c>
    </row>
    <row r="4821" spans="2:2">
      <c r="B4821">
        <v>0</v>
      </c>
    </row>
    <row r="4822" spans="2:2">
      <c r="B4822">
        <v>0</v>
      </c>
    </row>
    <row r="4823" spans="2:2">
      <c r="B4823">
        <v>0</v>
      </c>
    </row>
    <row r="4824" spans="2:2">
      <c r="B4824">
        <v>0</v>
      </c>
    </row>
    <row r="4825" spans="2:2">
      <c r="B4825">
        <v>0</v>
      </c>
    </row>
    <row r="4826" spans="2:2">
      <c r="B4826">
        <v>0</v>
      </c>
    </row>
    <row r="4827" spans="2:2">
      <c r="B4827">
        <v>0</v>
      </c>
    </row>
    <row r="4828" spans="2:2">
      <c r="B4828">
        <v>0</v>
      </c>
    </row>
    <row r="4829" spans="2:2">
      <c r="B4829">
        <v>0</v>
      </c>
    </row>
    <row r="4830" spans="2:2">
      <c r="B4830">
        <v>0</v>
      </c>
    </row>
    <row r="4831" spans="2:2">
      <c r="B4831">
        <v>0</v>
      </c>
    </row>
    <row r="4832" spans="2:2">
      <c r="B4832">
        <v>0</v>
      </c>
    </row>
    <row r="4833" spans="2:2">
      <c r="B4833">
        <v>0</v>
      </c>
    </row>
    <row r="4834" spans="2:2">
      <c r="B4834">
        <v>0</v>
      </c>
    </row>
    <row r="4835" spans="2:2">
      <c r="B4835">
        <v>0</v>
      </c>
    </row>
    <row r="4836" spans="2:2">
      <c r="B4836">
        <v>0</v>
      </c>
    </row>
    <row r="4837" spans="2:2">
      <c r="B4837">
        <v>0</v>
      </c>
    </row>
    <row r="4838" spans="2:2">
      <c r="B4838">
        <v>0</v>
      </c>
    </row>
    <row r="4839" spans="2:2">
      <c r="B4839">
        <v>0</v>
      </c>
    </row>
    <row r="4840" spans="2:2">
      <c r="B4840">
        <v>0</v>
      </c>
    </row>
    <row r="4841" spans="2:2">
      <c r="B4841">
        <v>0</v>
      </c>
    </row>
    <row r="4842" spans="2:2">
      <c r="B4842">
        <v>0</v>
      </c>
    </row>
    <row r="4843" spans="2:2">
      <c r="B4843">
        <v>0</v>
      </c>
    </row>
    <row r="4844" spans="2:2">
      <c r="B4844">
        <v>0</v>
      </c>
    </row>
    <row r="4845" spans="2:2">
      <c r="B4845">
        <v>0</v>
      </c>
    </row>
    <row r="4846" spans="2:2">
      <c r="B4846">
        <v>0</v>
      </c>
    </row>
    <row r="4847" spans="2:2">
      <c r="B4847">
        <v>0</v>
      </c>
    </row>
    <row r="4848" spans="2:2">
      <c r="B4848">
        <v>0</v>
      </c>
    </row>
    <row r="4849" spans="2:2">
      <c r="B4849">
        <v>0</v>
      </c>
    </row>
    <row r="4850" spans="2:2">
      <c r="B4850">
        <v>0</v>
      </c>
    </row>
    <row r="4851" spans="2:2">
      <c r="B4851">
        <v>0</v>
      </c>
    </row>
    <row r="4852" spans="2:2">
      <c r="B4852">
        <v>0</v>
      </c>
    </row>
    <row r="4853" spans="2:2">
      <c r="B4853">
        <v>0</v>
      </c>
    </row>
    <row r="4854" spans="2:2">
      <c r="B4854">
        <v>0</v>
      </c>
    </row>
    <row r="4855" spans="2:2">
      <c r="B4855">
        <v>0</v>
      </c>
    </row>
    <row r="4856" spans="2:2">
      <c r="B4856">
        <v>0</v>
      </c>
    </row>
    <row r="4857" spans="2:2">
      <c r="B4857">
        <v>0</v>
      </c>
    </row>
    <row r="4858" spans="2:2">
      <c r="B4858">
        <v>0</v>
      </c>
    </row>
    <row r="4859" spans="2:2">
      <c r="B4859">
        <v>0</v>
      </c>
    </row>
    <row r="4860" spans="2:2">
      <c r="B4860">
        <v>0</v>
      </c>
    </row>
    <row r="4861" spans="2:2">
      <c r="B4861">
        <v>0</v>
      </c>
    </row>
    <row r="4862" spans="2:2">
      <c r="B4862">
        <v>0</v>
      </c>
    </row>
    <row r="4863" spans="2:2">
      <c r="B4863">
        <v>0</v>
      </c>
    </row>
    <row r="4864" spans="2:2">
      <c r="B4864">
        <v>0</v>
      </c>
    </row>
    <row r="4865" spans="2:2">
      <c r="B4865">
        <v>0</v>
      </c>
    </row>
    <row r="4866" spans="2:2">
      <c r="B4866">
        <v>0</v>
      </c>
    </row>
    <row r="4867" spans="2:2">
      <c r="B4867">
        <v>0</v>
      </c>
    </row>
    <row r="4868" spans="2:2">
      <c r="B4868">
        <v>0</v>
      </c>
    </row>
    <row r="4869" spans="2:2">
      <c r="B4869">
        <v>0</v>
      </c>
    </row>
    <row r="4870" spans="2:2">
      <c r="B4870">
        <v>0</v>
      </c>
    </row>
    <row r="4871" spans="2:2">
      <c r="B4871">
        <v>0</v>
      </c>
    </row>
    <row r="4872" spans="2:2">
      <c r="B4872">
        <v>0</v>
      </c>
    </row>
    <row r="4873" spans="2:2">
      <c r="B4873">
        <v>0</v>
      </c>
    </row>
    <row r="4874" spans="2:2">
      <c r="B4874">
        <v>0</v>
      </c>
    </row>
    <row r="4875" spans="2:2">
      <c r="B4875">
        <v>0</v>
      </c>
    </row>
    <row r="4876" spans="2:2">
      <c r="B4876">
        <v>0</v>
      </c>
    </row>
    <row r="4877" spans="2:2">
      <c r="B4877">
        <v>0</v>
      </c>
    </row>
    <row r="4878" spans="2:2">
      <c r="B4878">
        <v>0</v>
      </c>
    </row>
    <row r="4879" spans="2:2">
      <c r="B4879">
        <v>0</v>
      </c>
    </row>
    <row r="4880" spans="2:2">
      <c r="B4880">
        <v>0</v>
      </c>
    </row>
    <row r="4881" spans="2:2">
      <c r="B4881">
        <v>0</v>
      </c>
    </row>
    <row r="4882" spans="2:2">
      <c r="B4882">
        <v>0</v>
      </c>
    </row>
    <row r="4883" spans="2:2">
      <c r="B4883">
        <v>0</v>
      </c>
    </row>
    <row r="4884" spans="2:2">
      <c r="B4884">
        <v>0</v>
      </c>
    </row>
    <row r="4885" spans="2:2">
      <c r="B4885">
        <v>0</v>
      </c>
    </row>
    <row r="4886" spans="2:2">
      <c r="B4886">
        <v>0</v>
      </c>
    </row>
    <row r="4887" spans="2:2">
      <c r="B4887">
        <v>0</v>
      </c>
    </row>
    <row r="4888" spans="2:2">
      <c r="B4888">
        <v>0</v>
      </c>
    </row>
    <row r="4889" spans="2:2">
      <c r="B4889">
        <v>0</v>
      </c>
    </row>
    <row r="4890" spans="2:2">
      <c r="B4890">
        <v>0</v>
      </c>
    </row>
    <row r="4891" spans="2:2">
      <c r="B4891">
        <v>0</v>
      </c>
    </row>
    <row r="4892" spans="2:2">
      <c r="B4892">
        <v>0</v>
      </c>
    </row>
    <row r="4893" spans="2:2">
      <c r="B4893">
        <v>0</v>
      </c>
    </row>
    <row r="4894" spans="2:2">
      <c r="B4894">
        <v>0</v>
      </c>
    </row>
    <row r="4895" spans="2:2">
      <c r="B4895">
        <v>0</v>
      </c>
    </row>
    <row r="4896" spans="2:2">
      <c r="B4896">
        <v>0</v>
      </c>
    </row>
    <row r="4897" spans="2:2">
      <c r="B4897">
        <v>0</v>
      </c>
    </row>
    <row r="4898" spans="2:2">
      <c r="B4898">
        <v>0</v>
      </c>
    </row>
    <row r="4899" spans="2:2">
      <c r="B4899">
        <v>0</v>
      </c>
    </row>
    <row r="4900" spans="2:2">
      <c r="B4900">
        <v>0</v>
      </c>
    </row>
    <row r="4901" spans="2:2">
      <c r="B4901">
        <v>0</v>
      </c>
    </row>
    <row r="4902" spans="2:2">
      <c r="B4902">
        <v>0</v>
      </c>
    </row>
    <row r="4903" spans="2:2">
      <c r="B4903">
        <v>0</v>
      </c>
    </row>
    <row r="4904" spans="2:2">
      <c r="B4904">
        <v>0</v>
      </c>
    </row>
    <row r="4905" spans="2:2">
      <c r="B4905">
        <v>0</v>
      </c>
    </row>
    <row r="4906" spans="2:2">
      <c r="B4906">
        <v>0</v>
      </c>
    </row>
    <row r="4907" spans="2:2">
      <c r="B4907">
        <v>0</v>
      </c>
    </row>
    <row r="4908" spans="2:2">
      <c r="B4908">
        <v>0</v>
      </c>
    </row>
    <row r="4909" spans="2:2">
      <c r="B4909">
        <v>0</v>
      </c>
    </row>
    <row r="4910" spans="2:2">
      <c r="B4910">
        <v>0</v>
      </c>
    </row>
    <row r="4911" spans="2:2">
      <c r="B4911">
        <v>0</v>
      </c>
    </row>
    <row r="4912" spans="2:2">
      <c r="B4912">
        <v>0</v>
      </c>
    </row>
    <row r="4913" spans="2:2">
      <c r="B4913">
        <v>0</v>
      </c>
    </row>
    <row r="4914" spans="2:2">
      <c r="B4914">
        <v>0</v>
      </c>
    </row>
    <row r="4915" spans="2:2">
      <c r="B4915">
        <v>0</v>
      </c>
    </row>
    <row r="4916" spans="2:2">
      <c r="B4916">
        <v>0</v>
      </c>
    </row>
    <row r="4917" spans="2:2">
      <c r="B4917">
        <v>0</v>
      </c>
    </row>
    <row r="4918" spans="2:2">
      <c r="B4918">
        <v>0</v>
      </c>
    </row>
    <row r="4919" spans="2:2">
      <c r="B4919">
        <v>0</v>
      </c>
    </row>
    <row r="4920" spans="2:2">
      <c r="B4920">
        <v>0</v>
      </c>
    </row>
    <row r="4921" spans="2:2">
      <c r="B4921">
        <v>0</v>
      </c>
    </row>
    <row r="4922" spans="2:2">
      <c r="B4922">
        <v>0</v>
      </c>
    </row>
    <row r="4923" spans="2:2">
      <c r="B4923">
        <v>0</v>
      </c>
    </row>
    <row r="4924" spans="2:2">
      <c r="B4924">
        <v>0</v>
      </c>
    </row>
    <row r="4925" spans="2:2">
      <c r="B4925">
        <v>0</v>
      </c>
    </row>
    <row r="4926" spans="2:2">
      <c r="B4926">
        <v>0</v>
      </c>
    </row>
    <row r="4927" spans="2:2">
      <c r="B4927">
        <v>0</v>
      </c>
    </row>
    <row r="4928" spans="2:2">
      <c r="B4928">
        <v>0</v>
      </c>
    </row>
    <row r="4929" spans="2:2">
      <c r="B4929">
        <v>0</v>
      </c>
    </row>
    <row r="4930" spans="2:2">
      <c r="B4930">
        <v>0</v>
      </c>
    </row>
    <row r="4931" spans="2:2">
      <c r="B4931">
        <v>0</v>
      </c>
    </row>
    <row r="4932" spans="2:2">
      <c r="B4932">
        <v>0</v>
      </c>
    </row>
    <row r="4933" spans="2:2">
      <c r="B4933">
        <v>0</v>
      </c>
    </row>
    <row r="4934" spans="2:2">
      <c r="B4934">
        <v>0</v>
      </c>
    </row>
    <row r="4935" spans="2:2">
      <c r="B4935">
        <v>0</v>
      </c>
    </row>
    <row r="4936" spans="2:2">
      <c r="B4936">
        <v>0</v>
      </c>
    </row>
    <row r="4937" spans="2:2">
      <c r="B4937">
        <v>0</v>
      </c>
    </row>
    <row r="4938" spans="2:2">
      <c r="B4938">
        <v>0</v>
      </c>
    </row>
    <row r="4939" spans="2:2">
      <c r="B4939">
        <v>0</v>
      </c>
    </row>
    <row r="4940" spans="2:2">
      <c r="B4940">
        <v>0</v>
      </c>
    </row>
    <row r="4941" spans="2:2">
      <c r="B4941">
        <v>0</v>
      </c>
    </row>
    <row r="4942" spans="2:2">
      <c r="B4942">
        <v>0</v>
      </c>
    </row>
    <row r="4943" spans="2:2">
      <c r="B4943">
        <v>0</v>
      </c>
    </row>
    <row r="4944" spans="2:2">
      <c r="B4944">
        <v>0</v>
      </c>
    </row>
    <row r="4945" spans="2:2">
      <c r="B4945">
        <v>0</v>
      </c>
    </row>
    <row r="4946" spans="2:2">
      <c r="B4946">
        <v>0</v>
      </c>
    </row>
    <row r="4947" spans="2:2">
      <c r="B4947">
        <v>0</v>
      </c>
    </row>
    <row r="4948" spans="2:2">
      <c r="B4948">
        <v>0</v>
      </c>
    </row>
    <row r="4949" spans="2:2">
      <c r="B4949">
        <v>0</v>
      </c>
    </row>
    <row r="4950" spans="2:2">
      <c r="B4950">
        <v>0</v>
      </c>
    </row>
    <row r="4951" spans="2:2">
      <c r="B4951">
        <v>0</v>
      </c>
    </row>
    <row r="4952" spans="2:2">
      <c r="B4952">
        <v>0</v>
      </c>
    </row>
    <row r="4953" spans="2:2">
      <c r="B4953">
        <v>0</v>
      </c>
    </row>
    <row r="4954" spans="2:2">
      <c r="B4954">
        <v>0</v>
      </c>
    </row>
    <row r="4955" spans="2:2">
      <c r="B4955">
        <v>0</v>
      </c>
    </row>
    <row r="4956" spans="2:2">
      <c r="B4956">
        <v>0</v>
      </c>
    </row>
    <row r="4957" spans="2:2">
      <c r="B4957">
        <v>0</v>
      </c>
    </row>
    <row r="4958" spans="2:2">
      <c r="B4958">
        <v>0</v>
      </c>
    </row>
    <row r="4959" spans="2:2">
      <c r="B4959">
        <v>0</v>
      </c>
    </row>
    <row r="4960" spans="2:2">
      <c r="B4960">
        <v>0</v>
      </c>
    </row>
  </sheetData>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367104F65DBF84894A1F79568E8858E" ma:contentTypeVersion="8" ma:contentTypeDescription="新しいドキュメントを作成します。" ma:contentTypeScope="" ma:versionID="a8d0f25a6f0ceeb3488fdcdd8c635b15">
  <xsd:schema xmlns:xsd="http://www.w3.org/2001/XMLSchema" xmlns:xs="http://www.w3.org/2001/XMLSchema" xmlns:p="http://schemas.microsoft.com/office/2006/metadata/properties" xmlns:ns2="cde7a78d-d562-4214-9721-831754d9d434" xmlns:ns3="e952c68c-1bc2-44f8-bd57-23eab3546e44" targetNamespace="http://schemas.microsoft.com/office/2006/metadata/properties" ma:root="true" ma:fieldsID="71e76e67c6ba9eddda2ce0d80774fdbe" ns2:_="" ns3:_="">
    <xsd:import namespace="cde7a78d-d562-4214-9721-831754d9d434"/>
    <xsd:import namespace="e952c68c-1bc2-44f8-bd57-23eab3546e4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e7a78d-d562-4214-9721-831754d9d4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52c68c-1bc2-44f8-bd57-23eab3546e44"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FCE85F4-3546-4516-BBA1-0E5A4C2D6877}">
  <ds:schemaRefs>
    <ds:schemaRef ds:uri="http://schemas.microsoft.com/sharepoint/v3/contenttype/forms"/>
  </ds:schemaRefs>
</ds:datastoreItem>
</file>

<file path=customXml/itemProps2.xml><?xml version="1.0" encoding="utf-8"?>
<ds:datastoreItem xmlns:ds="http://schemas.openxmlformats.org/officeDocument/2006/customXml" ds:itemID="{F21C4FED-C478-4CF0-908E-E8D92A7D6F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e7a78d-d562-4214-9721-831754d9d434"/>
    <ds:schemaRef ds:uri="e952c68c-1bc2-44f8-bd57-23eab3546e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E2CAEA-F0C2-4CB3-A10C-114F46CC503C}">
  <ds:schemaRefs>
    <ds:schemaRef ds:uri="http://purl.org/dc/elements/1.1/"/>
    <ds:schemaRef ds:uri="http://schemas.microsoft.com/office/2006/metadata/properties"/>
    <ds:schemaRef ds:uri="e952c68c-1bc2-44f8-bd57-23eab3546e4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de7a78d-d562-4214-9721-831754d9d43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vt:i4>
      </vt:variant>
    </vt:vector>
  </HeadingPairs>
  <TitlesOfParts>
    <vt:vector size="13" baseType="lpstr">
      <vt:lpstr>メモ</vt:lpstr>
      <vt:lpstr>注意事項・単価・納品先</vt:lpstr>
      <vt:lpstr>エリア一覧</vt:lpstr>
      <vt:lpstr>選択部数集計</vt:lpstr>
      <vt:lpstr>MAP</vt:lpstr>
      <vt:lpstr>部数情報</vt:lpstr>
      <vt:lpstr>GIS</vt:lpstr>
      <vt:lpstr>条件付き不可</vt:lpstr>
      <vt:lpstr>Sheet1</vt:lpstr>
      <vt:lpstr>エリア一覧!Print_Area</vt:lpstr>
      <vt:lpstr>注意事項・単価・納品先!Print_Area</vt:lpstr>
      <vt:lpstr>エリア一覧!Print_Titles</vt:lpstr>
      <vt:lpstr>選択行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五十嵐 正吾</dc:creator>
  <cp:keywords/>
  <dc:description/>
  <cp:lastModifiedBy>加賀屋 晶江</cp:lastModifiedBy>
  <cp:revision/>
  <cp:lastPrinted>2023-09-25T03:08:45Z</cp:lastPrinted>
  <dcterms:created xsi:type="dcterms:W3CDTF">2021-04-01T23:31:32Z</dcterms:created>
  <dcterms:modified xsi:type="dcterms:W3CDTF">2024-04-16T07:21:28Z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0x0101009367104F65DBF84894A1F79568E8858E</vt:lpwstr>
  </property>
</Properties>
</file>